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август17" sheetId="1" r:id="rId3"/>
    <sheet state="hidden" name="октябрь17" sheetId="2" r:id="rId4"/>
    <sheet state="hidden" name="ноябрь17" sheetId="3" r:id="rId5"/>
    <sheet state="hidden" name="декабрь17" sheetId="4" r:id="rId6"/>
    <sheet state="hidden" name="январь18" sheetId="5" r:id="rId7"/>
    <sheet state="hidden" name="март18" sheetId="6" r:id="rId8"/>
    <sheet state="hidden" name="май18" sheetId="7" r:id="rId9"/>
    <sheet state="hidden" name="июль18" sheetId="8" r:id="rId10"/>
    <sheet state="hidden" name="август18" sheetId="9" r:id="rId11"/>
    <sheet state="hidden" name="апрель18" sheetId="10" r:id="rId12"/>
    <sheet state="hidden" name="июнь18" sheetId="11" r:id="rId13"/>
    <sheet state="hidden" name="февраль18" sheetId="12" r:id="rId14"/>
    <sheet state="hidden" name="сентябрь17" sheetId="13" r:id="rId15"/>
    <sheet state="hidden" name="июль17" sheetId="14" r:id="rId16"/>
    <sheet state="hidden" name="июнь17" sheetId="15" r:id="rId17"/>
    <sheet state="hidden" name="Май 2017" sheetId="16" r:id="rId18"/>
    <sheet state="hidden" name="март2017" sheetId="17" r:id="rId19"/>
    <sheet state="hidden" name="февраль2017" sheetId="18" r:id="rId20"/>
    <sheet state="hidden" name="январь2017" sheetId="19" r:id="rId21"/>
    <sheet state="hidden" name="октябрь18" sheetId="20" r:id="rId22"/>
    <sheet state="hidden" name="ноябрь18" sheetId="21" r:id="rId23"/>
    <sheet state="hidden" name="декабрь18" sheetId="22" r:id="rId24"/>
    <sheet state="hidden" name="январь19" sheetId="23" r:id="rId25"/>
    <sheet state="hidden" name="март19" sheetId="24" r:id="rId26"/>
    <sheet state="hidden" name="апрель19" sheetId="25" r:id="rId27"/>
    <sheet state="hidden" name="май19" sheetId="26" r:id="rId28"/>
    <sheet state="hidden" name="июнь19" sheetId="27" r:id="rId29"/>
    <sheet state="hidden" name="июль19" sheetId="28" r:id="rId30"/>
    <sheet state="hidden" name="август19 " sheetId="29" r:id="rId31"/>
    <sheet state="hidden" name="сентябрь19" sheetId="30" r:id="rId32"/>
    <sheet state="hidden" name="октябрь19" sheetId="31" r:id="rId33"/>
    <sheet state="hidden" name="ноябрь19" sheetId="32" r:id="rId34"/>
    <sheet state="hidden" name="Январь20" sheetId="33" r:id="rId35"/>
    <sheet state="hidden" name="Февраль20" sheetId="34" r:id="rId36"/>
    <sheet state="hidden" name="Март20" sheetId="35" r:id="rId37"/>
    <sheet state="hidden" name="Апрель20" sheetId="36" r:id="rId38"/>
    <sheet state="hidden" name="декабрь19 " sheetId="37" r:id="rId39"/>
    <sheet state="hidden" name="февраль19" sheetId="38" r:id="rId40"/>
    <sheet state="hidden" name="Май20" sheetId="39" r:id="rId41"/>
    <sheet state="hidden" name="Июнь20" sheetId="40" r:id="rId42"/>
    <sheet state="hidden" name="Июль20" sheetId="41" r:id="rId43"/>
    <sheet state="hidden" name="Август20" sheetId="42" r:id="rId44"/>
    <sheet state="hidden" name="Сентябрь20" sheetId="43" r:id="rId45"/>
    <sheet state="hidden" name="Октябрь20" sheetId="44" r:id="rId46"/>
    <sheet state="hidden" name="Ноябрь20" sheetId="45" r:id="rId47"/>
    <sheet state="hidden" name="Декабрь20" sheetId="46" r:id="rId48"/>
    <sheet state="hidden" name="Январь21" sheetId="47" r:id="rId49"/>
    <sheet state="hidden" name="Февраль 21" sheetId="48" r:id="rId50"/>
    <sheet state="hidden" name="Март 21" sheetId="49" r:id="rId51"/>
    <sheet state="hidden" name="Апрель 21" sheetId="50" r:id="rId52"/>
    <sheet state="hidden" name="Апрель 21 (копия)" sheetId="51" r:id="rId53"/>
    <sheet state="hidden" name="Май 21" sheetId="52" r:id="rId54"/>
    <sheet state="hidden" name="Июнь 21" sheetId="53" r:id="rId55"/>
    <sheet state="hidden" name="Июль 21" sheetId="54" r:id="rId56"/>
    <sheet state="hidden" name="Август 21" sheetId="55" r:id="rId57"/>
    <sheet state="hidden" name="Сентябрь 21" sheetId="56" r:id="rId58"/>
    <sheet state="hidden" name="Октябрь 21" sheetId="57" r:id="rId59"/>
    <sheet state="visible" name="Ноябрь 21" sheetId="58" r:id="rId60"/>
    <sheet state="visible" name="Декабрь 21 (черновик)" sheetId="59" r:id="rId61"/>
    <sheet state="visible" name="контакты инженеров" sheetId="60" r:id="rId62"/>
    <sheet state="hidden" name="Ноябрь 21 (отчёт)" sheetId="61" r:id="rId63"/>
    <sheet state="visible" name="График открытий X5" sheetId="62" r:id="rId64"/>
    <sheet state="visible" name="Уволенные сотрудники" sheetId="63" r:id="rId65"/>
    <sheet state="visible" name="Путевые" sheetId="64" r:id="rId66"/>
    <sheet state="hidden" name="Шаблон" sheetId="65" r:id="rId67"/>
    <sheet state="hidden" name="апрель2017" sheetId="66" r:id="rId6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4">
      <text>
        <t xml:space="preserve">отработка за 050817
	-Владимир Кириченко</t>
      </text>
    </comment>
    <comment authorId="0" ref="O7">
      <text>
        <t xml:space="preserve">выходной за 7 августа
	-Владимир Кириченко</t>
      </text>
    </comment>
    <comment authorId="0" ref="Q13">
      <text>
        <t xml:space="preserve">ДР
	-Владимир Кириченко</t>
      </text>
    </comment>
    <comment authorId="0" ref="T17">
      <text>
        <t xml:space="preserve">отработка
	-Владимир Кириченко</t>
      </text>
    </comment>
    <comment authorId="0" ref="AE17">
      <text>
        <t xml:space="preserve">отработка
	-Владимир Кириченко</t>
      </text>
    </comment>
    <comment authorId="0" ref="X19">
      <text>
        <t xml:space="preserve">ДР
	-Владимир Кириченко</t>
      </text>
    </comment>
    <comment authorId="0" ref="K21">
      <text>
        <t xml:space="preserve">отработка за 280717
	-Труфанов Петр</t>
      </text>
    </comment>
    <comment authorId="0" ref="Q21">
      <text>
        <t xml:space="preserve">отработка за 030817
	-Труфанов Петр</t>
      </text>
    </comment>
    <comment authorId="0" ref="X24">
      <text>
        <t xml:space="preserve">выходной за 14 августа
	-Владимир Кириченко</t>
      </text>
    </comment>
    <comment authorId="0" ref="V26">
      <text>
        <t xml:space="preserve">ДР
	-Владимир Кириченко</t>
      </text>
    </comment>
    <comment authorId="0" ref="AJ26">
      <text>
        <t xml:space="preserve">выходной за 28 августа
	-Владимир Кириченко</t>
      </text>
    </comment>
    <comment authorId="0" ref="O70">
      <text>
        <t xml:space="preserve">Восстановление "Кировский" Титова 12
	-Владимир Кириченко</t>
      </text>
    </comment>
    <comment authorId="0" ref="P70">
      <text>
        <t xml:space="preserve">выезд в Ревду
	-Владимир Кириченко</t>
      </text>
    </comment>
    <comment authorId="0" ref="AD102">
      <text>
        <t xml:space="preserve">поломка авто
	-Владимир Кириченко</t>
      </text>
    </comment>
    <comment authorId="0" ref="W163">
      <text>
        <t xml:space="preserve">испытательный срок
	-Труфанов Петр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5">
      <text>
        <t xml:space="preserve">перенос смены на 09 октября
	-Труфанов Петр</t>
      </text>
    </comment>
    <comment authorId="0" ref="O5">
      <text>
        <t xml:space="preserve">отработка за 02 октября
	-Труфанов Петр</t>
      </text>
    </comment>
    <comment authorId="0" ref="Q12">
      <text>
        <t xml:space="preserve">перенос выходного с 16
	-Владимир Кириченко</t>
      </text>
    </comment>
    <comment authorId="0" ref="AD18">
      <text>
        <t xml:space="preserve">выходной за август
	-Владимир Кириченко</t>
      </text>
    </comment>
    <comment authorId="0" ref="AF62">
      <text>
        <t xml:space="preserve">работа в Сухой Лог
	-Владимир Кириченко</t>
      </text>
    </comment>
    <comment authorId="0" ref="AD72">
      <text>
        <t xml:space="preserve">Полевской
	-Владимир Кириченко</t>
      </text>
    </comment>
    <comment authorId="0" ref="H96">
      <text>
        <t xml:space="preserve">перенос смены на 9окт
	-Труфанов Петр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Y7">
      <text>
        <t xml:space="preserve">отработка за 15.11
	-Владимир Кириченко</t>
      </text>
    </comment>
    <comment authorId="0" ref="AJ7">
      <text>
        <t xml:space="preserve">отработка в декабре
	-Владимир Кириченко</t>
      </text>
    </comment>
    <comment authorId="0" ref="O10">
      <text>
        <t xml:space="preserve">ДР
	-Владимир Кириченко</t>
      </text>
    </comment>
    <comment authorId="0" ref="U12">
      <text>
        <t xml:space="preserve">отработка 20 ноября</t>
      </text>
    </comment>
    <comment authorId="0" ref="AG13">
      <text>
        <t xml:space="preserve">отработка 03.12.17
	-Владимир Кириченко</t>
      </text>
    </comment>
    <comment authorId="0" ref="M19">
      <text>
        <t xml:space="preserve">отработка 13 ноября
	-Владимир Кириченко</t>
      </text>
    </comment>
    <comment authorId="0" ref="N19">
      <text>
        <t xml:space="preserve">отработка 26 ноября
	-Владимир Кириченко</t>
      </text>
    </comment>
    <comment authorId="0" ref="Z24">
      <text>
        <t xml:space="preserve">ДР</t>
      </text>
    </comment>
    <comment authorId="0" ref="AH24">
      <text>
        <t xml:space="preserve">отработка 1.12.17
	-Владимир Кириченко</t>
      </text>
    </comment>
    <comment authorId="0" ref="Z26">
      <text>
        <t xml:space="preserve">перенос смены с 131117</t>
      </text>
    </comment>
    <comment authorId="0" ref="Z27">
      <text>
        <t xml:space="preserve">выходной за 13.11.17
	-Владимир Кириченко</t>
      </text>
    </comment>
    <comment authorId="0" ref="L69">
      <text>
        <t xml:space="preserve">ДТП
	-Владимир Кириченко</t>
      </text>
    </comment>
    <comment authorId="0" ref="AH99">
      <text>
        <t xml:space="preserve">отработка 01.12.17
	-Владимир Кириченко</t>
      </text>
    </comment>
    <comment authorId="0" ref="O105">
      <text>
        <t xml:space="preserve">Бинбанк
	-Владимир Кириченко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E4">
      <text>
        <t xml:space="preserve">перенос смены на 29 декабря
	-Владимир Кириченко</t>
      </text>
    </comment>
    <comment authorId="0" ref="AG4">
      <text>
        <t xml:space="preserve">перенос смены на январь
	-Владимир Кириченко</t>
      </text>
    </comment>
    <comment authorId="0" ref="R6">
      <text>
        <t xml:space="preserve">перенос смены с 15.12.17
	-Владимир Кириченко</t>
      </text>
    </comment>
    <comment authorId="0" ref="W6">
      <text>
        <t xml:space="preserve">ДР 22.12.17
	-Владимир Кириченко</t>
      </text>
    </comment>
    <comment authorId="0" ref="L12">
      <text>
        <t xml:space="preserve">выходной за 11.12.17
	-Владимир Кириченко</t>
      </text>
    </comment>
    <comment authorId="0" ref="AE19">
      <text>
        <t xml:space="preserve">ДР 19.12.17
	-Владимир Кириченко</t>
      </text>
    </comment>
    <comment authorId="0" ref="AD20">
      <text>
        <t xml:space="preserve">перенос смены на 30.12.2017
	-Труфанов Петр</t>
      </text>
    </comment>
    <comment authorId="0" ref="V65">
      <text>
        <t xml:space="preserve">Волков выполнил 69 ЗНО
	-Владимир Кириченко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18">
      <text>
        <t xml:space="preserve">отработка 26.01.18
	-Владимир Кириченко</t>
      </text>
    </comment>
    <comment authorId="0" ref="Y18">
      <text>
        <t xml:space="preserve">Свадьба!!!! Ура!!!
	-Владимир Кириченко</t>
      </text>
    </comment>
    <comment authorId="0" ref="AK19">
      <text>
        <t xml:space="preserve">выходной за 19 января
	-Владимир Кириченко</t>
      </text>
    </comment>
    <comment authorId="0" ref="O37">
      <text>
        <t xml:space="preserve">офис , сканы актов, опись
	-Александра Еремеева</t>
      </text>
    </comment>
    <comment authorId="0" ref="R61">
      <text>
        <t xml:space="preserve">4 ЗНО Магнит
	-Владимир Кириченко</t>
      </text>
    </comment>
    <comment authorId="0" ref="W61">
      <text>
        <t xml:space="preserve">4 ЗНО Магнит
	-Владимир Кириченко</t>
      </text>
    </comment>
    <comment authorId="0" ref="AD61">
      <text>
        <t xml:space="preserve">3 ЗНО Магнит
	-Владимир Кириченко</t>
      </text>
    </comment>
    <comment authorId="0" ref="U63">
      <text>
        <t xml:space="preserve">5 ЗНО Магнит
	-Владимир Кириченко</t>
      </text>
    </comment>
    <comment authorId="0" ref="AB69">
      <text>
        <t xml:space="preserve">5 ЗНО Магнит
	-Владимир Кириченко</t>
      </text>
    </comment>
    <comment authorId="0" ref="Q73">
      <text>
        <t xml:space="preserve">отмена установки Связной
	-Владимир Кириченко</t>
      </text>
    </comment>
    <comment authorId="0" ref="U75">
      <text>
        <t xml:space="preserve">2 ЗНО Магнит
	-Владимир Кириченко</t>
      </text>
    </comment>
    <comment authorId="0" ref="AF77">
      <text>
        <t xml:space="preserve">3 ЗНО Магнит
	-Владимир Кириченко</t>
      </text>
    </comment>
    <comment authorId="0" ref="AK81">
      <text>
        <t xml:space="preserve">3 ЗНО Магнит
	-Владимир Кириченко</t>
      </text>
    </comment>
    <comment authorId="0" ref="W85">
      <text>
        <t xml:space="preserve">3 ЗНО Магнит
	-Владимир Кириченко</t>
      </text>
    </comment>
    <comment authorId="0" ref="AC85">
      <text>
        <t xml:space="preserve">3 ЗНО Магнит
	-Владимир Кириченко</t>
      </text>
    </comment>
    <comment authorId="0" ref="AD85">
      <text>
        <t xml:space="preserve">3 ЗНО Магнит
	-Владимир Кириченко</t>
      </text>
    </comment>
    <comment authorId="0" ref="R87">
      <text>
        <t xml:space="preserve">1 ЗНО Магнит
	-Владимир Кириченко</t>
      </text>
    </comment>
    <comment authorId="0" ref="X87">
      <text>
        <t xml:space="preserve">6 ЗНО Магнит
	-Владимир Кириченко</t>
      </text>
    </comment>
    <comment authorId="0" ref="AC87">
      <text>
        <t xml:space="preserve">3 ЗНО Магнит
	-Владимир Кириченко</t>
      </text>
    </comment>
    <comment authorId="0" ref="AJ89">
      <text>
        <t xml:space="preserve">4 ЗНО Магнит
	-Владимир Кириченко</t>
      </text>
    </comment>
    <comment authorId="0" ref="X93">
      <text>
        <t xml:space="preserve">3 ЗНО Магнит
	-Владимир Кириченко</t>
      </text>
    </comment>
    <comment authorId="0" ref="AE93">
      <text>
        <t xml:space="preserve">2 ЗНО Магнит
	-Владимир Кириченко</t>
      </text>
    </comment>
    <comment authorId="0" ref="AI93">
      <text>
        <t xml:space="preserve">4 ЗНО Магнит
	-Владимир Кириченко</t>
      </text>
    </comment>
    <comment authorId="0" ref="AE95">
      <text>
        <t xml:space="preserve">4 ЗНО Магнит
	-Владимир Кириченко</t>
      </text>
    </comment>
    <comment authorId="0" ref="AK105">
      <text>
        <t xml:space="preserve">3 ЗНО Магнит
	-Владимир Кириченко</t>
      </text>
    </comment>
    <comment authorId="0" ref="AJ116">
      <text>
        <t xml:space="preserve">2 ЗНО Магнит
	-Владимир Кириченко</t>
      </text>
    </comment>
    <comment authorId="0" ref="W118">
      <text>
        <t xml:space="preserve">2 ЗНО Магнит
	-Владимир Кириченко</t>
      </text>
    </comment>
    <comment authorId="0" ref="X118">
      <text>
        <t xml:space="preserve">3 ЗНО Магнит
	-Владимир Кириченко</t>
      </text>
    </comment>
    <comment authorId="0" ref="AK118">
      <text>
        <t xml:space="preserve">6 ЗНО Магнит
	-Владимир Кириченко</t>
      </text>
    </comment>
    <comment authorId="0" ref="W122">
      <text>
        <t xml:space="preserve">3 ЗНО Магнит
	-Владимир Кириченко</t>
      </text>
    </comment>
    <comment authorId="0" ref="AD122">
      <text>
        <t xml:space="preserve">7 ЗНО Магнит
	-Владимир Кириченко</t>
      </text>
    </comment>
    <comment authorId="0" ref="AJ122">
      <text>
        <t xml:space="preserve">3 ЗНО Магнит
	-Владимир Кириченко</t>
      </text>
    </comment>
    <comment authorId="0" ref="U126">
      <text>
        <t xml:space="preserve">2 ЗНО Магнит
	-Владимир Кириченко</t>
      </text>
    </comment>
    <comment authorId="0" ref="X128">
      <text>
        <t xml:space="preserve">3 ЗНО Магнит
	-Владимир Кириченко</t>
      </text>
    </comment>
    <comment authorId="0" ref="AC130">
      <text>
        <t xml:space="preserve">3 ЗНО Магнит
	-Владимир Кириченко</t>
      </text>
    </comment>
    <comment authorId="0" ref="AI130">
      <text>
        <t xml:space="preserve">4 ЗНО Магнит
	-Владимир Кириченко</t>
      </text>
    </comment>
    <comment authorId="0" ref="AK132">
      <text>
        <t xml:space="preserve">3 ЗНО Магнит
	-Владимир Кириченко</t>
      </text>
    </comment>
    <comment authorId="0" ref="AD136">
      <text>
        <t xml:space="preserve">3 ЗНО Магнит
	-Владимир Кириченко</t>
      </text>
    </comment>
    <comment authorId="0" ref="AE138">
      <text>
        <t xml:space="preserve">3 ЗНО Магнит
	-Владимир Кириченко</t>
      </text>
    </comment>
    <comment authorId="0" ref="X140">
      <text>
        <t xml:space="preserve">3 ЗНО Магнит
	-Владимир Кириченко</t>
      </text>
    </comment>
    <comment authorId="0" ref="Y140">
      <text>
        <t xml:space="preserve">4 ЗНО Магнит
	-Владимир Кириченко</t>
      </text>
    </comment>
    <comment authorId="0" ref="AC140">
      <text>
        <t xml:space="preserve">3 ЗНО Магнит
	-Владимир Кириченко</t>
      </text>
    </comment>
    <comment authorId="0" ref="AF140">
      <text>
        <t xml:space="preserve">3 ЗНО Магнит
	-Владимир Кириченко</t>
      </text>
    </comment>
    <comment authorId="0" ref="W142">
      <text>
        <t xml:space="preserve">4 ЗНО Магнит
	-Владимир Кириченко</t>
      </text>
    </comment>
    <comment authorId="0" ref="AB142">
      <text>
        <t xml:space="preserve">3 ЗНО Магнит
	-Владимир Кириченко</t>
      </text>
    </comment>
    <comment authorId="0" ref="AD142">
      <text>
        <t xml:space="preserve">4 ЗНО Магнит
	-Владимир Кириченко</t>
      </text>
    </comment>
    <comment authorId="0" ref="AF142">
      <text>
        <t xml:space="preserve">4 ЗНО Магнит
	-Владимир Кириченко</t>
      </text>
    </comment>
    <comment authorId="0" ref="AK142">
      <text>
        <t xml:space="preserve">9 ЗНО Магнит
	-Владимир Кириченко</t>
      </text>
    </comment>
    <comment authorId="0" ref="AK144">
      <text>
        <t xml:space="preserve">8 ЗНО Магнит
	-Владимир Кириченко</t>
      </text>
    </comment>
    <comment authorId="0" ref="W146">
      <text>
        <t xml:space="preserve">3 ЗНО Магнит
	-Владимир Кириченко</t>
      </text>
    </comment>
    <comment authorId="0" ref="AE146">
      <text>
        <t xml:space="preserve">3 ЗНО Магнит
	-Владимир Кириченко</t>
      </text>
    </comment>
    <comment authorId="0" ref="AJ146">
      <text>
        <t xml:space="preserve">3 ЗНО Магнит
	-Владимир Кириченко</t>
      </text>
    </comment>
    <comment authorId="0" ref="AK146">
      <text>
        <t xml:space="preserve">2 ЗНО Магнит
	-Владимир Кириченко</t>
      </text>
    </comment>
    <comment authorId="0" ref="AK148">
      <text>
        <t xml:space="preserve">6 ЗНО Магнит
	-Владимир Кириченко</t>
      </text>
    </comment>
    <comment authorId="0" ref="AI150">
      <text>
        <t xml:space="preserve">9 ЗНО Магнит
	-Владимир Кириченко</t>
      </text>
    </comment>
    <comment authorId="0" ref="W154">
      <text>
        <t xml:space="preserve">3 ЗНО Магнит
	-Владимир Кириченко</t>
      </text>
    </comment>
    <comment authorId="0" ref="AB154">
      <text>
        <t xml:space="preserve">3 ЗНО Магнит
	-Владимир Кириченко</t>
      </text>
    </comment>
    <comment authorId="0" ref="AJ154">
      <text>
        <t xml:space="preserve">3 ЗНО Магнит
	-Владимир Кириченко</t>
      </text>
    </comment>
    <comment authorId="0" ref="X156">
      <text>
        <t xml:space="preserve">3 ЗНО Магнит
	-Владимир Кириченко</t>
      </text>
    </comment>
    <comment authorId="0" ref="AE156">
      <text>
        <t xml:space="preserve">5 ЗНО Магнит
	-Владимир Кириченко</t>
      </text>
    </comment>
    <comment authorId="0" ref="AF156">
      <text>
        <t xml:space="preserve">3 ЗНО магнит
	-Владимир Кириченко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6">
      <text>
        <t xml:space="preserve">камышлов
	-Наташа Трошицева</t>
      </text>
    </comment>
    <comment authorId="0" ref="K8">
      <text>
        <t xml:space="preserve">выезд в Камышлов
	-Владимир Кириченко</t>
      </text>
    </comment>
    <comment authorId="0" ref="H11">
      <text>
        <t xml:space="preserve">Камышлов
	-Владимир Кириченко</t>
      </text>
    </comment>
    <comment authorId="0" ref="Q13">
      <text>
        <t xml:space="preserve">камышлов
	-Наташа Трошицева</t>
      </text>
    </comment>
    <comment authorId="0" ref="S16">
      <text>
        <t xml:space="preserve">отработка 17 мартв
	-Владимир Кириченко</t>
      </text>
    </comment>
    <comment authorId="0" ref="K22">
      <text>
        <t xml:space="preserve">выезд в Талицу
	-Владимир Кириченко</t>
      </text>
    </comment>
    <comment authorId="0" ref="M24">
      <text>
        <t xml:space="preserve">талица
	-Наташа Трошицева</t>
      </text>
    </comment>
    <comment authorId="0" ref="W27">
      <text>
        <t xml:space="preserve">выезд в Камышлов
	-Владимир Кириченко</t>
      </text>
    </comment>
    <comment authorId="0" ref="Z60">
      <text>
        <t xml:space="preserve">выезд в Талицу
	-Владимир Кириченко</t>
      </text>
    </comment>
    <comment authorId="0" ref="T62">
      <text>
        <t xml:space="preserve">выезд в Камышлов
	-Владимир Кириченко</t>
      </text>
    </comment>
    <comment authorId="0" ref="U62">
      <text>
        <t xml:space="preserve">выезд в Камышлов
	-Владимир Кириченко</t>
      </text>
    </comment>
    <comment authorId="0" ref="M64">
      <text>
        <t xml:space="preserve">выезд в Камышлов
	-Владимир Кириченко</t>
      </text>
    </comment>
    <comment authorId="0" ref="AA78">
      <text>
        <t xml:space="preserve">выезд в Камышлов
	-Владимир Кириченко</t>
      </text>
    </comment>
    <comment authorId="0" ref="U80">
      <text>
        <t xml:space="preserve">ДТП
	-Владимир Кириченко</t>
      </text>
    </comment>
    <comment authorId="0" ref="AK82">
      <text>
        <t xml:space="preserve">работы в Бургер Кинг, Вокзальная 22
	-Владимир Кириченко</t>
      </text>
    </comment>
    <comment authorId="0" ref="T84">
      <text>
        <t xml:space="preserve">выезд в Талицу
	-Владимир Кириченко</t>
      </text>
    </comment>
    <comment authorId="0" ref="AI90">
      <text>
        <t xml:space="preserve">работа в офисе
	-Владимир Кириченко</t>
      </text>
    </comment>
    <comment authorId="0" ref="Y106">
      <text>
        <t xml:space="preserve">выезд в Камышлов
	-Владимир Кириченко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G4">
      <text>
        <t xml:space="preserve">перенос смены на июнь
	-Владимир Кириченко</t>
      </text>
    </comment>
    <comment authorId="0" ref="AH4">
      <text>
        <t xml:space="preserve">перенос смены на июнь
	-Владимир Кириченко</t>
      </text>
    </comment>
    <comment authorId="0" ref="AH15">
      <text>
        <t xml:space="preserve">отработка за 3 мая
	-Владимир Кириченко</t>
      </text>
    </comment>
    <comment authorId="0" ref="AH23">
      <text>
        <t xml:space="preserve">замена с Чирковым
	-Владимир Кириченко</t>
      </text>
    </comment>
    <comment authorId="0" ref="AH26">
      <text>
        <t xml:space="preserve">выход за Федосова
	-Владимир Кириченко</t>
      </text>
    </comment>
    <comment authorId="0" ref="AH27">
      <text>
        <t xml:space="preserve">перенос смены на июнь
	-Владимир Кириченко
перенос смены на 4 июня
	-Труфанов Петр</t>
      </text>
    </comment>
    <comment authorId="0" ref="W62">
      <text>
        <t xml:space="preserve">выезд в Асбест
	-Владимир Кириченко</t>
      </text>
    </comment>
    <comment authorId="0" ref="AE106">
      <text>
        <t xml:space="preserve">задача от Шаталова
	-Владимир Кириченко</t>
      </text>
    </comment>
    <comment authorId="0" ref="AB155">
      <text>
        <t xml:space="preserve">ДР
	-Владимир Кириченко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4">
      <text>
        <t xml:space="preserve">перенос смены на 9 июля
	-Владимир Кириченко</t>
      </text>
    </comment>
    <comment authorId="0" ref="AK7">
      <text>
        <t xml:space="preserve">перенос смены на август
	-Владимир Кириченко</t>
      </text>
    </comment>
    <comment authorId="0" ref="S12">
      <text>
        <t xml:space="preserve">перенос смены на 23 июля
	-Владимир Кириченко</t>
      </text>
    </comment>
    <comment authorId="0" ref="H18">
      <text>
        <t xml:space="preserve">перенос смены на 9 июля
	-Владимир Кириченко</t>
      </text>
    </comment>
    <comment authorId="0" ref="X99">
      <text>
        <t xml:space="preserve">работа на складе
	-Владимир Кириченко</t>
      </text>
    </comment>
    <comment authorId="0" ref="Y99">
      <text>
        <t xml:space="preserve">работа на складе
	-Владимир Кириченко</t>
      </text>
    </comment>
    <comment authorId="0" ref="W105">
      <text>
        <t xml:space="preserve">работа на складе
	-Владимир Кириченко</t>
      </text>
    </comment>
    <comment authorId="0" ref="I144">
      <text>
        <t xml:space="preserve">в офисе
	-Владимир Кириченко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">
      <text>
        <t xml:space="preserve">ДР
	-Владимир Кириченко</t>
      </text>
    </comment>
    <comment authorId="0" ref="AH4">
      <text>
        <t xml:space="preserve">отработка 29, 30
	-Владимир Кириченко</t>
      </text>
    </comment>
    <comment authorId="0" ref="V7">
      <text>
        <t xml:space="preserve">перенос смены на 24
	-Владимир Кириченко</t>
      </text>
    </comment>
    <comment authorId="0" ref="L9">
      <text>
        <t xml:space="preserve">ДР
	-Владимир Кириченко</t>
      </text>
    </comment>
    <comment authorId="0" ref="M12">
      <text>
        <t xml:space="preserve">перенос смены на 12 августа
	-Владимир Кириченко</t>
      </text>
    </comment>
    <comment authorId="0" ref="W12">
      <text>
        <t xml:space="preserve">выезд в Реж
	-Владимир Кириченко</t>
      </text>
    </comment>
    <comment authorId="0" ref="L18">
      <text>
        <t xml:space="preserve">перенос смены на 10 августа
	-Владимир Кириченко</t>
      </text>
    </comment>
    <comment authorId="0" ref="S19">
      <text>
        <t xml:space="preserve">отработка за 9-10
	-Владимир Кириченко</t>
      </text>
    </comment>
    <comment authorId="0" ref="AJ21">
      <text>
        <t xml:space="preserve">перенос смены на 01 сентября
	-Владимир Кириченко</t>
      </text>
    </comment>
    <comment authorId="0" ref="AB25">
      <text>
        <t xml:space="preserve">ДР
	-Владимир Кириченко</t>
      </text>
    </comment>
    <comment authorId="0" ref="AC25">
      <text>
        <t xml:space="preserve">Перенос смены на 24 августа
	-Владимир Кириченко</t>
      </text>
    </comment>
    <comment authorId="0" ref="V28">
      <text>
        <t xml:space="preserve">ДР
	-Владимир Кириченко</t>
      </text>
    </comment>
    <comment authorId="0" ref="W28">
      <text>
        <t xml:space="preserve">перенос смены на 20 августа
	-Владимир Кириченко</t>
      </text>
    </comment>
    <comment authorId="0" ref="Z28">
      <text>
        <t xml:space="preserve">перенос смены на 26 августа
	-Владимир Кириченко</t>
      </text>
    </comment>
    <comment authorId="0" ref="AA28">
      <text>
        <t xml:space="preserve">перенос смены на 25 августа
	-Владимир Кириченко</t>
      </text>
    </comment>
    <comment authorId="0" ref="AB28">
      <text>
        <t xml:space="preserve">отработка 8 сентября
	-Владимир Кириченко</t>
      </text>
    </comment>
    <comment authorId="0" ref="L29">
      <text>
        <t xml:space="preserve">перенос смены на 11 августа
	-Владимир Кириченко</t>
      </text>
    </comment>
    <comment authorId="0" ref="L44">
      <text>
        <t xml:space="preserve">перенос смены на 11 августа
	-Владимир Кириченко</t>
      </text>
    </comment>
    <comment authorId="0" ref="M44">
      <text>
        <t xml:space="preserve">перенос смены на 18 августа
	-Владимир Кириченко</t>
      </text>
    </comment>
    <comment authorId="0" ref="AJ61">
      <text>
        <t xml:space="preserve">поломка авто
	-Владимир Кириченко</t>
      </text>
    </comment>
    <comment authorId="0" ref="AK61">
      <text>
        <t xml:space="preserve">поломка авто
	-Владимир Кириченко</t>
      </text>
    </comment>
    <comment authorId="0" ref="AJ63">
      <text>
        <t xml:space="preserve">настройка Yarus
	-Владимир Кириченко</t>
      </text>
    </comment>
    <comment authorId="0" ref="AD69">
      <text>
        <t xml:space="preserve">установки Эвотор
	-Владимир Кириченко</t>
      </text>
    </comment>
    <comment authorId="0" ref="AH69">
      <text>
        <t xml:space="preserve">работа в офисе
	-Владимир Кириченко</t>
      </text>
    </comment>
    <comment authorId="0" ref="T91">
      <text>
        <t xml:space="preserve">выезд в Богданович
	-Владимир Кириченко</t>
      </text>
    </comment>
    <comment authorId="0" ref="AJ95">
      <text>
        <t xml:space="preserve">поломка авто
	-Владимир Кириченко</t>
      </text>
    </comment>
    <comment authorId="0" ref="Y99">
      <text>
        <t xml:space="preserve">выезд в Асбест
	-Владимир Кириченко</t>
      </text>
    </comment>
    <comment authorId="0" ref="AD101">
      <text>
        <t xml:space="preserve">работа на складе
	-Владимир Кириченко</t>
      </text>
    </comment>
    <comment authorId="0" ref="AB111">
      <text>
        <t xml:space="preserve">работа на складе
	-Владимир Кириченко</t>
      </text>
    </comment>
    <comment authorId="0" ref="AG111">
      <text>
        <t xml:space="preserve">работа на складе
	-Владимир Кириченко</t>
      </text>
    </comment>
    <comment authorId="0" ref="AI111">
      <text>
        <t xml:space="preserve">работа в офисе
	-Владимир Кириченко</t>
      </text>
    </comment>
    <comment authorId="0" ref="AJ111">
      <text>
        <t xml:space="preserve">проверка оборудования
	-Владимир Кириченко</t>
      </text>
    </comment>
    <comment authorId="0" ref="AI142">
      <text>
        <t xml:space="preserve">поездка в офис Екат
	-Владимир Кириченко</t>
      </text>
    </comment>
    <comment authorId="0" ref="AA160">
      <text>
        <t xml:space="preserve">выполнена заявка по БинБанку
	-Владимир Кириченко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6">
      <text>
        <t xml:space="preserve">выполнение не менее 12 ЗНО</t>
      </text>
    </comment>
    <comment authorId="0" ref="R6">
      <text>
        <t xml:space="preserve">выполнение не менее 12 ЗНО</t>
      </text>
    </comment>
    <comment authorId="0" ref="S6">
      <text>
        <t xml:space="preserve">выполнение не менее 12 ЗНО</t>
      </text>
    </comment>
    <comment authorId="0" ref="X6">
      <text>
        <t xml:space="preserve">выполнение не менее 12 ЗНО</t>
      </text>
    </comment>
    <comment authorId="0" ref="Z6">
      <text>
        <t xml:space="preserve">выполнение не менее 12 ЗНО</t>
      </text>
    </comment>
    <comment authorId="0" ref="AD6">
      <text>
        <t xml:space="preserve">выполнение не менее 12 ЗНО</t>
      </text>
    </comment>
    <comment authorId="0" ref="AF6">
      <text>
        <t xml:space="preserve">выполнение не менее 12 ЗНО</t>
      </text>
    </comment>
    <comment authorId="0" ref="AH6">
      <text>
        <t xml:space="preserve">выполнение не менее 12 ЗНО</t>
      </text>
    </comment>
    <comment authorId="0" ref="Z12">
      <text>
        <t xml:space="preserve">выходной за 13 апреля
	-Владимир Кириченко</t>
      </text>
    </comment>
    <comment authorId="0" ref="AC13">
      <text>
        <t xml:space="preserve">перенос смены с 08 апреля
	-Владимир Кириченко</t>
      </text>
    </comment>
    <comment authorId="0" ref="AA19">
      <text>
        <t xml:space="preserve">ДР
	-Владимир Кириченко</t>
      </text>
    </comment>
    <comment authorId="0" ref="AG26">
      <text>
        <t xml:space="preserve">в счет отпуска
	-Владимир Кириченко</t>
      </text>
    </comment>
    <comment authorId="0" ref="V27">
      <text>
        <t xml:space="preserve">перенос смены на 20 апреля
	-Владимир Кириченко</t>
      </text>
    </comment>
    <comment authorId="0" ref="Y29">
      <text>
        <t xml:space="preserve">перенос смены на 21 апреля
	-Владимир Кириченко</t>
      </text>
    </comment>
    <comment authorId="0" ref="P70">
      <text>
        <t xml:space="preserve">работа на складе
	-Владимир Кириченко</t>
      </text>
    </comment>
    <comment authorId="0" ref="W129">
      <text>
        <t xml:space="preserve">2 ЗНО Магнит
	-Владимир Кириченко</t>
      </text>
    </comment>
    <comment authorId="0" ref="K155">
      <text>
        <t xml:space="preserve">не было заявок
	-Владимир Кириченко</t>
      </text>
    </comment>
    <comment authorId="0" ref="Q155">
      <text>
        <t xml:space="preserve">нет оборудования
	-Владимир Кириченко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C6">
      <text>
        <t xml:space="preserve">перенос смены на 30 июня
	-Владимир Кириченко</t>
      </text>
    </comment>
    <comment authorId="0" ref="AB13">
      <text>
        <t xml:space="preserve">отработка за Май
	-Владимир Кириченко</t>
      </text>
    </comment>
    <comment authorId="0" ref="S25">
      <text>
        <t xml:space="preserve">перенос смены на 18 июня
	-Владимир Кириченко</t>
      </text>
    </comment>
    <comment authorId="0" ref="AI29">
      <text>
        <t xml:space="preserve">перенос смены на 8 июля
	-Владимир Кириченко</t>
      </text>
    </comment>
    <comment authorId="0" ref="Z101">
      <text>
        <t xml:space="preserve">3 ЗНО ночные
	-Владимир Кириченко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5">
      <text>
        <t xml:space="preserve">Каменск-Уральский
	-Владимир Кириченко</t>
      </text>
    </comment>
    <comment authorId="0" ref="Q18">
      <text>
        <t xml:space="preserve">Каменск-Уральский
	-Владимир Кириченко</t>
      </text>
    </comment>
    <comment authorId="0" ref="AH28">
      <text>
        <t xml:space="preserve">отработка 3 Марта
	-Владимир Кириченко</t>
      </text>
    </comment>
    <comment authorId="0" ref="Y62">
      <text>
        <t xml:space="preserve">Эвотор
	-Владимир Кириченко</t>
      </text>
    </comment>
    <comment authorId="0" ref="Z62">
      <text>
        <t xml:space="preserve">Эвотор
	-Владимир Кириченко</t>
      </text>
    </comment>
    <comment authorId="0" ref="AA62">
      <text>
        <t xml:space="preserve">Эвотор
	-Владимир Кириченко</t>
      </text>
    </comment>
    <comment authorId="0" ref="L66">
      <text>
        <t xml:space="preserve">3 ЗНО магнит
	-Владимир Кириченко</t>
      </text>
    </comment>
    <comment authorId="0" ref="V81">
      <text>
        <t xml:space="preserve">просрок из-за зависания СД
	-Владимир Кириченко</t>
      </text>
    </comment>
    <comment authorId="0" ref="V83">
      <text>
        <t xml:space="preserve">просрок из-за зависания СД
	-Владимир Кириченко</t>
      </text>
    </comment>
    <comment authorId="0" ref="U94">
      <text>
        <t xml:space="preserve">Полевской
	-Владимир Кириченко</t>
      </text>
    </comment>
    <comment authorId="0" ref="O119">
      <text>
        <t xml:space="preserve">4 ЗНО Магнит
	-Владимир Кириченко</t>
      </text>
    </comment>
    <comment authorId="0" ref="R119">
      <text>
        <t xml:space="preserve">2 ЗНО Магнит
	-Владимир Кириченко</t>
      </text>
    </comment>
    <comment authorId="0" ref="S119">
      <text>
        <t xml:space="preserve">7 ЗНО Магнит
	-Владимир Кириченко</t>
      </text>
    </comment>
    <comment authorId="0" ref="V123">
      <text>
        <t xml:space="preserve">3 ЗНО Магнит
	-Владимир Кириченко</t>
      </text>
    </comment>
    <comment authorId="0" ref="Y123">
      <text>
        <t xml:space="preserve">2 ЗНО Магнит
	-Владимир Кириченко</t>
      </text>
    </comment>
    <comment authorId="0" ref="AA123">
      <text>
        <t xml:space="preserve">7 ЗНО Магнит
	-Владимир Кириченко</t>
      </text>
    </comment>
    <comment authorId="0" ref="AG125">
      <text>
        <t xml:space="preserve">3 ЗНО Магнит
	-Владимир Кириченко</t>
      </text>
    </comment>
    <comment authorId="0" ref="V129">
      <text>
        <t xml:space="preserve">3 ЗНО Магнит
	-Владимир Кириченко</t>
      </text>
    </comment>
    <comment authorId="0" ref="M131">
      <text>
        <t xml:space="preserve">6 ЗНО Магнит
	-Владимир Кириченко</t>
      </text>
    </comment>
    <comment authorId="0" ref="R131">
      <text>
        <t xml:space="preserve">3 ЗНО Магнит
	-Владимир Кириченко</t>
      </text>
    </comment>
    <comment authorId="0" ref="N133">
      <text>
        <t xml:space="preserve">2 ЗНО Магнит
	-Владимир Кириченко</t>
      </text>
    </comment>
    <comment authorId="0" ref="U133">
      <text>
        <t xml:space="preserve">5 ЗНО Магнит
	-Владимир Кириченко</t>
      </text>
    </comment>
    <comment authorId="0" ref="AF133">
      <text>
        <t xml:space="preserve">2 ЗНО Магнит
	-Владимир Кириченко</t>
      </text>
    </comment>
    <comment authorId="0" ref="S137">
      <text>
        <t xml:space="preserve">5 ЗНО Магнит
	-Владимир Кириченко</t>
      </text>
    </comment>
    <comment authorId="0" ref="T137">
      <text>
        <t xml:space="preserve">3 ЗНО Магнит
	-Владимир Кириченко</t>
      </text>
    </comment>
    <comment authorId="0" ref="U137">
      <text>
        <t xml:space="preserve">3 ЗНО Магнит
	-Владимир Кириченко</t>
      </text>
    </comment>
    <comment authorId="0" ref="V137">
      <text>
        <t xml:space="preserve">3 ЗНО Магнит
	-Владимир Кириченко</t>
      </text>
    </comment>
    <comment authorId="0" ref="AA137">
      <text>
        <t xml:space="preserve">4 ЗНО Магнит
	-Владимир Кириченко</t>
      </text>
    </comment>
    <comment authorId="0" ref="AB137">
      <text>
        <t xml:space="preserve">2 ЗНО Магнит
	-Владимир Кириченко</t>
      </text>
    </comment>
    <comment authorId="0" ref="AF137">
      <text>
        <t xml:space="preserve">6 ЗНО Магнит
	-Владимир Кириченко</t>
      </text>
    </comment>
    <comment authorId="0" ref="AG137">
      <text>
        <t xml:space="preserve">7 ЗНО Магнит
	-Владимир Кириченко</t>
      </text>
    </comment>
    <comment authorId="0" ref="AA139">
      <text>
        <t xml:space="preserve">5 ЗНО Магнит
	-Владимир Кириченко</t>
      </text>
    </comment>
    <comment authorId="0" ref="AB139">
      <text>
        <t xml:space="preserve">3 ЗНО Магнит
	-Владимир Кириченко</t>
      </text>
    </comment>
    <comment authorId="0" ref="AG139">
      <text>
        <t xml:space="preserve">9 ЗНО Магнит
	-Владимир Кириченко</t>
      </text>
    </comment>
    <comment authorId="0" ref="R141">
      <text>
        <t xml:space="preserve">3 ЗНО Магнит
	-Владимир Кириченко</t>
      </text>
    </comment>
    <comment authorId="0" ref="S141">
      <text>
        <t xml:space="preserve">2 ЗНО Магнит
	-Владимир Кириченко</t>
      </text>
    </comment>
    <comment authorId="0" ref="V141">
      <text>
        <t xml:space="preserve">3 ЗНО Магнит
	-Владимир Кириченко</t>
      </text>
    </comment>
    <comment authorId="0" ref="AA141">
      <text>
        <t xml:space="preserve">2 ЗНО Магнит
	-Владимир Кириченко</t>
      </text>
    </comment>
    <comment authorId="0" ref="AF141">
      <text>
        <t xml:space="preserve">3 ЗНО Магнит
	-Владимир Кириченко</t>
      </text>
    </comment>
    <comment authorId="0" ref="AG141">
      <text>
        <t xml:space="preserve">3 ЗНО Магнит
	-Владимир Кириченко</t>
      </text>
    </comment>
    <comment authorId="0" ref="AH141">
      <text>
        <t xml:space="preserve">3 ЗНО Магнит
	-Владимир Кириченко</t>
      </text>
    </comment>
    <comment authorId="0" ref="S143">
      <text>
        <t xml:space="preserve">3 ЗНО Магнит
	-Владимир Кириченко</t>
      </text>
    </comment>
    <comment authorId="0" ref="V143">
      <text>
        <t xml:space="preserve">3 ЗНО Магнит
	-Владимир Кириченко</t>
      </text>
    </comment>
    <comment authorId="0" ref="Z143">
      <text>
        <t xml:space="preserve">3 ЗНО Магнит
	-Владимир Кириченко</t>
      </text>
    </comment>
    <comment authorId="0" ref="AA143">
      <text>
        <t xml:space="preserve">4 ЗНО Магнит
	-Владимир Кириченко</t>
      </text>
    </comment>
    <comment authorId="0" ref="AB143">
      <text>
        <t xml:space="preserve">6 ЗНО Магнит
	-Владимир Кириченко</t>
      </text>
    </comment>
    <comment authorId="0" ref="AF143">
      <text>
        <t xml:space="preserve">2 ЗНО Магнит
	-Владимир Кириченко</t>
      </text>
    </comment>
    <comment authorId="0" ref="AG143">
      <text>
        <t xml:space="preserve">5 ЗНО Магнит
	-Владимир Кириченко</t>
      </text>
    </comment>
    <comment authorId="0" ref="AH143">
      <text>
        <t xml:space="preserve">3 ЗНО Магнит
	-Владимир Кириченко</t>
      </text>
    </comment>
    <comment authorId="0" ref="O145">
      <text>
        <t xml:space="preserve">5 ЗНО Магнит
	-Владимир Кириченко</t>
      </text>
    </comment>
    <comment authorId="0" ref="S145">
      <text>
        <t xml:space="preserve">3 ЗНО Магнит
	-Владимир Кириченко</t>
      </text>
    </comment>
    <comment authorId="0" ref="T145">
      <text>
        <t xml:space="preserve">2 ЗНО Магнит
	-Владимир Кириченко</t>
      </text>
    </comment>
    <comment authorId="0" ref="U145">
      <text>
        <t xml:space="preserve">6 ЗНО Магнит
	-Владимир Кириченко</t>
      </text>
    </comment>
    <comment authorId="0" ref="Y145">
      <text>
        <t xml:space="preserve">9 ЗНО Магнит
	-Владимир Кириченко</t>
      </text>
    </comment>
    <comment authorId="0" ref="Z145">
      <text>
        <t xml:space="preserve">6 ЗНО Магнит
	-Владимир Кириченко</t>
      </text>
    </comment>
    <comment authorId="0" ref="AA145">
      <text>
        <t xml:space="preserve">3 ЗНО Магнит
	-Владимир Кириченко</t>
      </text>
    </comment>
    <comment authorId="0" ref="AB145">
      <text>
        <t xml:space="preserve">6 ЗНО Магнит
	-Владимир Кириченко</t>
      </text>
    </comment>
    <comment authorId="0" ref="AF145">
      <text>
        <t xml:space="preserve">5 ЗНО Магнит
	-Владимир Кириченко</t>
      </text>
    </comment>
    <comment authorId="0" ref="AG145">
      <text>
        <t xml:space="preserve">3 ЗНО Магнит
	-Владимир Кириченко</t>
      </text>
    </comment>
    <comment authorId="0" ref="AH145">
      <text>
        <t xml:space="preserve">5 ЗНО Магнит
	-Владимир Кириченко</t>
      </text>
    </comment>
    <comment authorId="0" ref="F147">
      <text>
        <t xml:space="preserve">8 ЗНО Магнит
	-Владимир Кириченко</t>
      </text>
    </comment>
    <comment authorId="0" ref="T147">
      <text>
        <t xml:space="preserve">2 ЗНО Магнит
	-Владимир Кириченко</t>
      </text>
    </comment>
    <comment authorId="0" ref="U155">
      <text>
        <t xml:space="preserve">5 ЗНО Магнит
	-Владимир Кириченко</t>
      </text>
    </comment>
    <comment authorId="0" ref="AH155">
      <text>
        <t xml:space="preserve">3 ЗНО Магнит
	-Владимир Кириченко</t>
      </text>
    </comment>
    <comment authorId="0" ref="V157">
      <text>
        <t xml:space="preserve">3 ЗНО Магнит
	-Владимир Кириченко</t>
      </text>
    </comment>
    <comment authorId="0" ref="AF157">
      <text>
        <t xml:space="preserve">5 ЗНО Магнит
	-Владимир Кириченко</t>
      </text>
    </comment>
    <comment authorId="0" ref="Z159">
      <text>
        <t xml:space="preserve">2 ЗНО Магнит
	-Владимир Кириченко</t>
      </text>
    </comment>
    <comment authorId="0" ref="AH159">
      <text>
        <t xml:space="preserve">3 ЗНО Магнит
	-Владимир Кириченко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12">
      <text>
        <t xml:space="preserve">выходной за 28 августа
	-Владимир Кириченко</t>
      </text>
    </comment>
    <comment authorId="0" ref="F23">
      <text>
        <t xml:space="preserve">выходной за 28 августа
	-Владимир Кириченко</t>
      </text>
    </comment>
    <comment authorId="0" ref="AG26">
      <text>
        <t xml:space="preserve">отработка 30 сентября
	-Владимир Кириченко</t>
      </text>
    </comment>
    <comment authorId="0" ref="T70">
      <text>
        <t xml:space="preserve">установка "Мотив" с Шаталовым
	-Владимир Кириченко</t>
      </text>
    </comment>
    <comment authorId="0" ref="Z88">
      <text>
        <t xml:space="preserve">выезд в Аятское
	-Владимир Кириченко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I9">
      <text>
        <t xml:space="preserve">выходной за 24
	-Владимир Кириченко</t>
      </text>
    </comment>
    <comment authorId="0" ref="H11">
      <text>
        <t xml:space="preserve">Работал с 9 до 21
	-Владимир Кириченко</t>
      </text>
    </comment>
    <comment authorId="0" ref="Q14">
      <text>
        <t xml:space="preserve">отработка
	-Труфанов Петр</t>
      </text>
    </comment>
    <comment authorId="0" ref="AH57">
      <text>
        <t xml:space="preserve">работа в офисе
	-Владимир Кириченко</t>
      </text>
    </comment>
    <comment authorId="0" ref="AI57">
      <text>
        <t xml:space="preserve">работа в офисе
	-Владимир Кириченко</t>
      </text>
    </comment>
    <comment authorId="0" ref="AH105">
      <text>
        <t xml:space="preserve">выполнил Широков
	-Владимир Кириченко</t>
      </text>
    </comment>
    <comment authorId="0" ref="AI105">
      <text>
        <t xml:space="preserve">1 заявку выполнил Широков
	-Владимир Кириченко</t>
      </text>
    </comment>
    <comment authorId="0" ref="AJ105">
      <text>
        <t xml:space="preserve">выполнил Широков
	-Владимир Кириченко</t>
      </text>
    </comment>
    <comment authorId="0" ref="AL105">
      <text>
        <t xml:space="preserve">выполнил Широков
	-Владимир Кириченко</t>
      </text>
    </comment>
    <comment authorId="0" ref="I136">
      <text>
        <t xml:space="preserve">в офисе, занимается актами.
	-Александра Еремеева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4">
      <text>
        <t xml:space="preserve">переработка 3 часа
	-Владимир Кириченко</t>
      </text>
    </comment>
    <comment authorId="0" ref="V22">
      <text>
        <t xml:space="preserve">выходной за выход на работу 12 июня
	-Владимир Кириченко</t>
      </text>
    </comment>
    <comment authorId="0" ref="J69">
      <text>
        <t xml:space="preserve">Елесей в отказе
	-Владимир Кириченко</t>
      </text>
    </comment>
    <comment authorId="0" ref="AH73">
      <text>
        <t xml:space="preserve">"Райт"
	-Владимир Кириченко</t>
      </text>
    </comment>
    <comment authorId="0" ref="AK101">
      <text>
        <t xml:space="preserve">выполнил Тарасов
	-Владимир Кириченко</t>
      </text>
    </comment>
    <comment authorId="0" ref="W116">
      <text>
        <t xml:space="preserve">обновление "Монетка"
	-Владимир Кириченко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D6">
      <text>
        <t xml:space="preserve">выходной вместо 22 мая
	-Владимир Кириченко</t>
      </text>
    </comment>
    <comment authorId="0" ref="A8">
      <text>
        <t xml:space="preserve">работает через раз
	-Александра Еремеева</t>
      </text>
    </comment>
    <comment authorId="0" ref="A10">
      <text>
        <t xml:space="preserve">перестала работать
	-Труфанов Петр
Флешкарта заменена
	-Владимир Кириченко</t>
      </text>
    </comment>
    <comment authorId="0" ref="AH54">
      <text>
        <t xml:space="preserve">поездка в Полевской
	-Владимир Кириченко</t>
      </text>
    </comment>
    <comment authorId="0" ref="AF64">
      <text>
        <t xml:space="preserve">+3 ЗНО (будут заведены)
	-Владимир Кириченко</t>
      </text>
    </comment>
    <comment authorId="0" ref="R70">
      <text>
        <t xml:space="preserve">травма
	-Труфанов Петр</t>
      </text>
    </comment>
    <comment authorId="0" ref="Y78">
      <text>
        <t xml:space="preserve">поломка авто
	-Владимир Кириченко</t>
      </text>
    </comment>
    <comment authorId="0" ref="J80">
      <text>
        <t xml:space="preserve">14 ЗНО с отказом
	-Владимир Кириченко</t>
      </text>
    </comment>
    <comment authorId="0" ref="N80">
      <text>
        <t xml:space="preserve">5 ЗНО выполнено, 7 ЗНО решено по телефону
	-Владимир Кириченко</t>
      </text>
    </comment>
    <comment authorId="0" ref="N82">
      <text>
        <t xml:space="preserve">не выполнено ни одной ЗНО!!!
	-Владимир Кириченко</t>
      </text>
    </comment>
    <comment authorId="0" ref="U84">
      <text>
        <t xml:space="preserve">поездка в Сухой Лог
	-Владимир Кириченко</t>
      </text>
    </comment>
    <comment authorId="0" ref="Y84">
      <text>
        <t xml:space="preserve">поездка в Асбест
	-Владимир Кириченко</t>
      </text>
    </comment>
    <comment authorId="0" ref="Z84">
      <text>
        <t xml:space="preserve">поездка в Асбест
	-Владимир Кириченко</t>
      </text>
    </comment>
    <comment authorId="0" ref="AC84">
      <text>
        <t xml:space="preserve">поездка в Асбест
	-Владимир Кириченко</t>
      </text>
    </comment>
    <comment authorId="0" ref="AD84">
      <text>
        <t xml:space="preserve">Поездка в Асбест
	-Владимир Кириченко</t>
      </text>
    </comment>
    <comment authorId="0" ref="AJ84">
      <text>
        <t xml:space="preserve">поездка в Асбест
	-Владимир Кириченко</t>
      </text>
    </comment>
    <comment authorId="0" ref="G86">
      <text>
        <t xml:space="preserve">40 отказных
	-Труфанов Петр</t>
      </text>
    </comment>
    <comment authorId="0" ref="N86">
      <text>
        <t xml:space="preserve">работать отказался!!!
	-Владимир Кириченко</t>
      </text>
    </comment>
    <comment authorId="0" ref="AF88">
      <text>
        <t xml:space="preserve">поездка в Асбест
	-Владимир Кириченко</t>
      </text>
    </comment>
    <comment authorId="0" ref="AK90">
      <text>
        <t xml:space="preserve">поломка авто
	-Владимир Кириченко</t>
      </text>
    </comment>
    <comment authorId="0" ref="AE111">
      <text>
        <t xml:space="preserve">2 ЗНО по БинБанк
	-Владимир Кириченко</t>
      </text>
    </comment>
    <comment authorId="0" ref="G115">
      <text>
        <t xml:space="preserve">Ремонт авто
	-Владимир Кириченко</t>
      </text>
    </comment>
    <comment authorId="0" ref="Z127">
      <text>
        <t xml:space="preserve">+1 ЗНО Бинбанк
	-Владимир Кириченко</t>
      </text>
    </comment>
    <comment authorId="0" ref="A137">
      <text>
        <t xml:space="preserve">оставил на ТСТ
	-Труфанов Петр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A12">
      <text>
        <t xml:space="preserve">перенос смены на 25.03.2017</t>
      </text>
    </comment>
    <comment authorId="0" ref="AF15">
      <text>
        <t xml:space="preserve">смена за просрочку 2-х Премиум
	-Петр Труфанов</t>
      </text>
    </comment>
    <comment authorId="0" ref="N16">
      <text>
        <t xml:space="preserve">перенос смены на 25.03.17</t>
      </text>
    </comment>
    <comment authorId="0" ref="F59">
      <text>
        <t xml:space="preserve">2отказ</t>
      </text>
    </comment>
    <comment authorId="0" ref="I59">
      <text>
        <t xml:space="preserve">установка БНС</t>
      </text>
    </comment>
    <comment authorId="0" ref="G71">
      <text>
        <t xml:space="preserve">7отказ</t>
      </text>
    </comment>
    <comment authorId="0" ref="I75">
      <text>
        <t xml:space="preserve">4отказ</t>
      </text>
    </comment>
    <comment authorId="0" ref="T75">
      <text>
        <t xml:space="preserve">ДТП</t>
      </text>
    </comment>
    <comment authorId="0" ref="F79">
      <text>
        <t xml:space="preserve">5отказ</t>
      </text>
    </comment>
    <comment authorId="0" ref="G79">
      <text>
        <t xml:space="preserve">1отказ
</t>
      </text>
    </comment>
    <comment authorId="0" ref="AJ79">
      <text>
        <t xml:space="preserve">1 ЗНО установка БинБанк
	-Владимир Кириченко</t>
      </text>
    </comment>
    <comment authorId="0" ref="AA81">
      <text>
        <t xml:space="preserve">2 ЗНО с отказом, выезд
	-Владимир Кириченко</t>
      </text>
    </comment>
    <comment authorId="0" ref="AK81">
      <text>
        <t xml:space="preserve">2 ЗНО с отказом, выезд
	-Владимир Кириченко</t>
      </text>
    </comment>
    <comment authorId="0" ref="F85">
      <text>
        <t xml:space="preserve">9отказ</t>
      </text>
    </comment>
    <comment authorId="0" ref="G85">
      <text>
        <t xml:space="preserve">11отказ</t>
      </text>
    </comment>
    <comment authorId="0" ref="F87">
      <text>
        <t xml:space="preserve">5отказ</t>
      </text>
    </comment>
    <comment authorId="0" ref="AB87">
      <text>
        <t xml:space="preserve">+ 3 ЗНО киоски Бургер Кинг
	-Владимир Кириченко</t>
      </text>
    </comment>
    <comment authorId="0" ref="G89">
      <text>
        <t xml:space="preserve">2отказ</t>
      </text>
    </comment>
    <comment authorId="0" ref="F91">
      <text>
        <t xml:space="preserve">7отказ</t>
      </text>
    </comment>
    <comment authorId="0" ref="G91">
      <text>
        <t xml:space="preserve">3отказ</t>
      </text>
    </comment>
    <comment authorId="0" ref="F95">
      <text>
        <t xml:space="preserve">1отказ</t>
      </text>
    </comment>
    <comment authorId="0" ref="AE134">
      <text>
        <t xml:space="preserve">сломалось авто
	-Петр Труфанов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Y6">
      <text>
        <t xml:space="preserve">за январь
	-Максим Михайлов</t>
      </text>
    </comment>
    <comment authorId="0" ref="W13">
      <text>
        <t xml:space="preserve">перенос смены на 11февр</t>
      </text>
    </comment>
    <comment authorId="0" ref="AC15">
      <text>
        <t xml:space="preserve">не вышел
	-Максим Михайлов</t>
      </text>
    </comment>
    <comment authorId="0" ref="AD15">
      <text>
        <t xml:space="preserve">не вышел
	-Максим Михайлов</t>
      </text>
    </comment>
    <comment authorId="0" ref="K17">
      <text>
        <t xml:space="preserve">долго 100л! и последнее предупреждение
	-Максим Михайлов</t>
      </text>
    </comment>
    <comment authorId="0" ref="K18">
      <text>
        <t xml:space="preserve">нет отчета за 50л.
	-Максим Михайлов
последнее предупреждение!
	-Максим Михайлов</t>
      </text>
    </comment>
    <comment authorId="0" ref="S33">
      <text>
        <t xml:space="preserve">смена 26февр</t>
      </text>
    </comment>
    <comment authorId="0" ref="F51">
      <text>
        <t xml:space="preserve">3отказ</t>
      </text>
    </comment>
    <comment authorId="0" ref="N51">
      <text>
        <t xml:space="preserve">7отказ</t>
      </text>
    </comment>
    <comment authorId="0" ref="AA51">
      <text>
        <t xml:space="preserve">работа в офисе
	-Максим Михайлов</t>
      </text>
    </comment>
    <comment authorId="0" ref="AA53">
      <text>
        <t xml:space="preserve">сгорел ноутбук
	-Максим Михайлов</t>
      </text>
    </comment>
    <comment authorId="0" ref="F55">
      <text>
        <t xml:space="preserve">1отказ</t>
      </text>
    </comment>
    <comment authorId="0" ref="G55">
      <text>
        <t xml:space="preserve">проверка БПТ
	-Петр Труфанов</t>
      </text>
    </comment>
    <comment authorId="0" ref="N55">
      <text>
        <t xml:space="preserve">3отказ</t>
      </text>
    </comment>
    <comment authorId="0" ref="F57">
      <text>
        <t xml:space="preserve">6отказ</t>
      </text>
    </comment>
    <comment authorId="0" ref="N57">
      <text>
        <t xml:space="preserve">2отказ</t>
      </text>
    </comment>
    <comment authorId="0" ref="F59">
      <text>
        <t xml:space="preserve">2отказ</t>
      </text>
    </comment>
    <comment authorId="0" ref="G59">
      <text>
        <t xml:space="preserve">проверка БПТ
	-Петр Труфанов</t>
      </text>
    </comment>
    <comment authorId="0" ref="H59">
      <text>
        <t xml:space="preserve">+4 локальных +4 выполнено и будет заведено в понедельник
	-Петр Труфанов
4 внес - итого 6 + 4 ожидаем
	-Максим Михайлов</t>
      </text>
    </comment>
    <comment authorId="0" ref="U59">
      <text>
        <t xml:space="preserve">проверка по таблице
	-Максим Михайлов</t>
      </text>
    </comment>
    <comment authorId="0" ref="N61">
      <text>
        <t xml:space="preserve">получение оборудования из банка, работа в офисе</t>
      </text>
    </comment>
    <comment authorId="0" ref="F63">
      <text>
        <t xml:space="preserve">3отказ</t>
      </text>
    </comment>
    <comment authorId="0" ref="U63">
      <text>
        <t xml:space="preserve">проверка по таблице
	-Максим Михайлов</t>
      </text>
    </comment>
    <comment authorId="0" ref="F65">
      <text>
        <t xml:space="preserve">4отказ</t>
      </text>
    </comment>
    <comment authorId="0" ref="M65">
      <text>
        <t xml:space="preserve">работа в офисе</t>
      </text>
    </comment>
    <comment authorId="0" ref="F67">
      <text>
        <t xml:space="preserve">1отказ</t>
      </text>
    </comment>
    <comment authorId="0" ref="L67">
      <text>
        <t xml:space="preserve">21 отказ</t>
      </text>
    </comment>
    <comment authorId="0" ref="O67">
      <text>
        <t xml:space="preserve">за свой счет будет
	-Максим Михайлов</t>
      </text>
    </comment>
    <comment authorId="0" ref="F71">
      <text>
        <t xml:space="preserve">3отказ</t>
      </text>
    </comment>
    <comment authorId="0" ref="H71">
      <text>
        <t xml:space="preserve">6 отказ по одному адресу Щербакова 4</t>
      </text>
    </comment>
    <comment authorId="0" ref="I71">
      <text>
        <t xml:space="preserve">3 отказ</t>
      </text>
    </comment>
    <comment authorId="0" ref="M71">
      <text>
        <t xml:space="preserve">дежурство 24февр</t>
      </text>
    </comment>
    <comment authorId="0" ref="N71">
      <text>
        <t xml:space="preserve">1отказ+дежурство 23февр</t>
      </text>
    </comment>
    <comment authorId="0" ref="O71">
      <text>
        <t xml:space="preserve">смена район</t>
      </text>
    </comment>
    <comment authorId="0" ref="S71">
      <text>
        <t xml:space="preserve">предоставлена</t>
      </text>
    </comment>
    <comment authorId="0" ref="F75">
      <text>
        <t xml:space="preserve">3отказ</t>
      </text>
    </comment>
    <comment authorId="0" ref="G75">
      <text>
        <t xml:space="preserve">4 отказ</t>
      </text>
    </comment>
    <comment authorId="0" ref="H75">
      <text>
        <t xml:space="preserve">4 отказ</t>
      </text>
    </comment>
    <comment authorId="0" ref="L75">
      <text>
        <t xml:space="preserve">1 отказ + 1сложная</t>
      </text>
    </comment>
    <comment authorId="0" ref="M75">
      <text>
        <t xml:space="preserve">5отказ</t>
      </text>
    </comment>
    <comment authorId="0" ref="J77">
      <text>
        <t xml:space="preserve">2 отказ</t>
      </text>
    </comment>
    <comment authorId="0" ref="O79">
      <text>
        <t xml:space="preserve">2отказ+сложность+удаленка 3 города</t>
      </text>
    </comment>
    <comment authorId="0" ref="F81">
      <text>
        <t xml:space="preserve">3отказ</t>
      </text>
    </comment>
    <comment authorId="0" ref="H81">
      <text>
        <t xml:space="preserve">4 отказ</t>
      </text>
    </comment>
    <comment authorId="0" ref="L81">
      <text>
        <t xml:space="preserve">1отказ + Монетный</t>
      </text>
    </comment>
    <comment authorId="0" ref="M81">
      <text>
        <t xml:space="preserve">смена 23февр</t>
      </text>
    </comment>
    <comment authorId="0" ref="N81">
      <text>
        <t xml:space="preserve">1отказ+предоставлено пояснение</t>
      </text>
    </comment>
    <comment authorId="0" ref="S81">
      <text>
        <t xml:space="preserve">5отказ</t>
      </text>
    </comment>
    <comment authorId="0" ref="F83">
      <text>
        <t xml:space="preserve">1отказ</t>
      </text>
    </comment>
    <comment authorId="0" ref="H83">
      <text>
        <t xml:space="preserve">1отказ</t>
      </text>
    </comment>
    <comment authorId="0" ref="O83">
      <text>
        <t xml:space="preserve">2отказ</t>
      </text>
    </comment>
    <comment authorId="0" ref="P83">
      <text>
        <t xml:space="preserve">лок нет. пояснение за 9 и 10.02!
	-Максим Михайлов</t>
      </text>
    </comment>
    <comment authorId="0" ref="F85">
      <text>
        <t xml:space="preserve">3отказ</t>
      </text>
    </comment>
    <comment authorId="0" ref="H85">
      <text>
        <t xml:space="preserve">1 отказ</t>
      </text>
    </comment>
    <comment authorId="0" ref="L85">
      <text>
        <t xml:space="preserve">13 отказ</t>
      </text>
    </comment>
    <comment authorId="0" ref="F87">
      <text>
        <t xml:space="preserve">1отказ</t>
      </text>
    </comment>
    <comment authorId="0" ref="G87">
      <text>
        <t xml:space="preserve">работа в офисе
	-Максим Михайлов</t>
      </text>
    </comment>
    <comment authorId="0" ref="H87">
      <text>
        <t xml:space="preserve">2 отказ</t>
      </text>
    </comment>
    <comment authorId="0" ref="S87">
      <text>
        <t xml:space="preserve">2отказ+смена 17февр
</t>
      </text>
    </comment>
    <comment authorId="0" ref="U89">
      <text>
        <t xml:space="preserve">удаленка+премиум</t>
      </text>
    </comment>
    <comment authorId="0" ref="G91">
      <text>
        <t xml:space="preserve">перенос смены на 10февр
	-Петр Труфанов</t>
      </text>
    </comment>
    <comment authorId="0" ref="H91">
      <text>
        <t xml:space="preserve">5 отказ</t>
      </text>
    </comment>
    <comment authorId="0" ref="W91">
      <text>
        <t xml:space="preserve">работа в офисе до 12.00</t>
      </text>
    </comment>
    <comment authorId="0" ref="N93">
      <text>
        <t xml:space="preserve">2отказ</t>
      </text>
    </comment>
    <comment authorId="0" ref="O93">
      <text>
        <t xml:space="preserve">1отказ+удаленка 3города</t>
      </text>
    </comment>
    <comment authorId="0" ref="L95">
      <text>
        <t xml:space="preserve">7 отказ - з района</t>
      </text>
    </comment>
    <comment authorId="0" ref="N95">
      <text>
        <t xml:space="preserve">5отказ</t>
      </text>
    </comment>
    <comment authorId="0" ref="O95">
      <text>
        <t xml:space="preserve">1отказ+удаленка+сложность</t>
      </text>
    </comment>
    <comment authorId="0" ref="H106">
      <text>
        <t xml:space="preserve">5 отказ</t>
      </text>
    </comment>
    <comment authorId="0" ref="L106">
      <text>
        <t xml:space="preserve">3отказ</t>
      </text>
    </comment>
    <comment authorId="0" ref="M106">
      <text>
        <t xml:space="preserve">1отказ</t>
      </text>
    </comment>
    <comment authorId="0" ref="S106">
      <text>
        <t xml:space="preserve">2 закрыты 14февр, не было комплектухи</t>
      </text>
    </comment>
    <comment authorId="0" ref="G108">
      <text>
        <t xml:space="preserve">1 отказ</t>
      </text>
    </comment>
    <comment authorId="0" ref="H108">
      <text>
        <t xml:space="preserve">10 отказ</t>
      </text>
    </comment>
    <comment authorId="0" ref="L116">
      <text>
        <t xml:space="preserve">5отказ</t>
      </text>
    </comment>
    <comment authorId="0" ref="O116">
      <text>
        <t xml:space="preserve">была небыла заявка на оборудование</t>
      </text>
    </comment>
    <comment authorId="0" ref="H120">
      <text>
        <t xml:space="preserve">3 отказ</t>
      </text>
    </comment>
    <comment authorId="0" ref="O120">
      <text>
        <t xml:space="preserve">1отказ</t>
      </text>
    </comment>
    <comment authorId="0" ref="H122">
      <text>
        <t xml:space="preserve">1 отказ</t>
      </text>
    </comment>
    <comment authorId="0" ref="T122">
      <text>
        <t xml:space="preserve">1отказ</t>
      </text>
    </comment>
    <comment authorId="0" ref="G124">
      <text>
        <t xml:space="preserve">предоставлена</t>
      </text>
    </comment>
    <comment authorId="0" ref="H124">
      <text>
        <t xml:space="preserve">7 отказ</t>
      </text>
    </comment>
    <comment authorId="0" ref="L124">
      <text>
        <t xml:space="preserve">предоставлена</t>
      </text>
    </comment>
    <comment authorId="0" ref="N124">
      <text>
        <t xml:space="preserve">предоставлена</t>
      </text>
    </comment>
    <comment authorId="0" ref="S124">
      <text>
        <t xml:space="preserve">4отказ</t>
      </text>
    </comment>
    <comment authorId="0" ref="G126">
      <text>
        <t xml:space="preserve">предоставлена</t>
      </text>
    </comment>
    <comment authorId="0" ref="S126">
      <text>
        <t xml:space="preserve">1отказ</t>
      </text>
    </comment>
    <comment authorId="0" ref="T126">
      <text>
        <t xml:space="preserve">разные города</t>
      </text>
    </comment>
    <comment authorId="0" ref="G128">
      <text>
        <t xml:space="preserve">предоставлена</t>
      </text>
    </comment>
    <comment authorId="0" ref="L134">
      <text>
        <t xml:space="preserve">4отказ</t>
      </text>
    </comment>
    <comment authorId="0" ref="O134">
      <text>
        <t xml:space="preserve">2отказ</t>
      </text>
    </comment>
    <comment authorId="0" ref="P134">
      <text>
        <t xml:space="preserve">зп сформируем из выполнения!
	-Максим Михайлов</t>
      </text>
    </comment>
    <comment authorId="0" ref="AA134">
      <text>
        <t xml:space="preserve">за свой счет!
	-Максим Михайлов</t>
      </text>
    </comment>
    <comment authorId="0" ref="O136">
      <text>
        <t xml:space="preserve">была небыла заявка на оборудование</t>
      </text>
    </comment>
    <comment authorId="0" ref="AA136">
      <text>
        <t xml:space="preserve">сломалось авто
	-Максим Михайлов</t>
      </text>
    </comment>
    <comment authorId="0" ref="AB140">
      <text>
        <t xml:space="preserve">допущено много зно в просрок!
	-Максим Михайлов</t>
      </text>
    </comment>
    <comment authorId="0" ref="H142">
      <text>
        <t xml:space="preserve">выход из строя авто
	-Максим Михайлов</t>
      </text>
    </comment>
    <comment authorId="0" ref="S142">
      <text>
        <t xml:space="preserve">2отказ</t>
      </text>
    </comment>
    <comment authorId="0" ref="U142">
      <text>
        <t xml:space="preserve">пос. Гари - 160 км в один конец</t>
      </text>
    </comment>
    <comment authorId="0" ref="O146">
      <text>
        <t xml:space="preserve">2отказ</t>
      </text>
    </comment>
    <comment authorId="0" ref="U146">
      <text>
        <t xml:space="preserve">за свой счет!
	-Максим Михайлов</t>
      </text>
    </comment>
    <comment authorId="0" ref="AA146">
      <text>
        <t xml:space="preserve">за свой счет!
	-Максим Михайлов</t>
      </text>
    </comment>
    <comment authorId="0" ref="AB146">
      <text>
        <t xml:space="preserve">за свой счет!
	-Максим Михайлов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R3">
      <text>
        <t xml:space="preserve">перенос смены на 17и19
	-Петр Труфанов</t>
      </text>
    </comment>
    <comment authorId="0" ref="G5">
      <text>
        <t xml:space="preserve">уточнить, может выйти когда жена будет работать, по сменам пока не знает , уточнить в январе
	-Александра Еремеева</t>
      </text>
    </comment>
    <comment authorId="0" ref="V7">
      <text>
        <t xml:space="preserve">ремонт авто
	-Петр Труфанов</t>
      </text>
    </comment>
    <comment authorId="0" ref="J11">
      <text>
        <t xml:space="preserve">возможно выйдет, нужно уточнить
позвонить
	-Александра Еремеева</t>
      </text>
    </comment>
    <comment authorId="0" ref="J12">
      <text>
        <t xml:space="preserve">уедет в Казахстан, по  приезду возможно выйдет. резерв
	-Александра Еремеева</t>
      </text>
    </comment>
    <comment authorId="0" ref="R13">
      <text>
        <t xml:space="preserve">??
	-Максим Михайлов
на 14
	-Петр Труфанов</t>
      </text>
    </comment>
    <comment authorId="0" ref="T16">
      <text>
        <t xml:space="preserve">смена за 09.01.2017
	-Петр Труфанов</t>
      </text>
    </comment>
    <comment authorId="0" ref="AA16">
      <text>
        <t xml:space="preserve">смена за 10.01.2017
	-Петр Труфанов</t>
      </text>
    </comment>
    <comment authorId="0" ref="I17">
      <text>
        <t xml:space="preserve">болеет, возможно выйдет, пока резерв
	-Александра Еремеева</t>
      </text>
    </comment>
    <comment authorId="0" ref="G18">
      <text>
        <t xml:space="preserve">ничего не выполнено
	-Максим Михайлов</t>
      </text>
    </comment>
    <comment authorId="0" ref="H18">
      <text>
        <t xml:space="preserve">ничего не выполнено
	-Максим Михайлов</t>
      </text>
    </comment>
    <comment authorId="0" ref="W21">
      <text>
        <t xml:space="preserve">перенос смены на 21
	-Петр Труфанов</t>
      </text>
    </comment>
    <comment authorId="0" ref="F30">
      <text>
        <t xml:space="preserve">обьяснительные
	-Максим Михайлов</t>
      </text>
    </comment>
    <comment authorId="0" ref="R52">
      <text>
        <t xml:space="preserve">за свой счет!
	-Максим Михайлов</t>
      </text>
    </comment>
    <comment authorId="0" ref="S52">
      <text>
        <t xml:space="preserve">5 отказных
	-Петр Труфанов</t>
      </text>
    </comment>
    <comment authorId="0" ref="V52">
      <text>
        <t xml:space="preserve">3 отказных
	-Петр Труфанов</t>
      </text>
    </comment>
    <comment authorId="0" ref="W52">
      <text>
        <t xml:space="preserve">8 отказных
	-Петр Труфанов</t>
      </text>
    </comment>
    <comment authorId="0" ref="X52">
      <text>
        <t xml:space="preserve">2 отказ
	-Петр Труфанов</t>
      </text>
    </comment>
    <comment authorId="0" ref="Y52">
      <text>
        <t xml:space="preserve">3 отказ</t>
      </text>
    </comment>
    <comment authorId="0" ref="Z52">
      <text>
        <t xml:space="preserve">6 отказ+1 приемиум</t>
      </text>
    </comment>
    <comment authorId="0" ref="AC52">
      <text>
        <t xml:space="preserve">4отказ</t>
      </text>
    </comment>
    <comment authorId="0" ref="S56">
      <text>
        <t xml:space="preserve">2 отказных
	-Петр Труфанов</t>
      </text>
    </comment>
    <comment authorId="0" ref="T56">
      <text>
        <t xml:space="preserve">3 отказных
	-Петр Труфанов</t>
      </text>
    </comment>
    <comment authorId="0" ref="W56">
      <text>
        <t xml:space="preserve">перенос смены на 21
	-Петр Труфанов</t>
      </text>
    </comment>
    <comment authorId="0" ref="X56">
      <text>
        <t xml:space="preserve">1 отказ
	-Петр Труфанов</t>
      </text>
    </comment>
    <comment authorId="0" ref="Y56">
      <text>
        <t xml:space="preserve">1отказ</t>
      </text>
    </comment>
    <comment authorId="0" ref="Z56">
      <text>
        <t xml:space="preserve">2отказ
</t>
      </text>
    </comment>
    <comment authorId="0" ref="AA56">
      <text>
        <t xml:space="preserve">1отказ</t>
      </text>
    </comment>
    <comment authorId="0" ref="AC56">
      <text>
        <t xml:space="preserve">2отказ</t>
      </text>
    </comment>
    <comment authorId="0" ref="AD56">
      <text>
        <t xml:space="preserve">5отказ</t>
      </text>
    </comment>
    <comment authorId="0" ref="AE56">
      <text>
        <t xml:space="preserve">1отказ</t>
      </text>
    </comment>
    <comment authorId="0" ref="N58">
      <text>
        <t xml:space="preserve">предоставлена. не содержит никакой инф
	-Максим Михайлов</t>
      </text>
    </comment>
    <comment authorId="0" ref="S58">
      <text>
        <t xml:space="preserve">1 отказная
	-Петр Труфанов</t>
      </text>
    </comment>
    <comment authorId="0" ref="V58">
      <text>
        <t xml:space="preserve">эвакуировали авто
	-Петр Труфанов</t>
      </text>
    </comment>
    <comment authorId="0" ref="W58">
      <text>
        <t xml:space="preserve">4 отказных
	-Петр Труфанов</t>
      </text>
    </comment>
    <comment authorId="0" ref="X58">
      <text>
        <t xml:space="preserve">2 отказ
	-Петр Труфанов</t>
      </text>
    </comment>
    <comment authorId="0" ref="Y58">
      <text>
        <t xml:space="preserve">2отказ</t>
      </text>
    </comment>
    <comment authorId="0" ref="AC58">
      <text>
        <t xml:space="preserve">6отказ</t>
      </text>
    </comment>
    <comment authorId="0" ref="AD58">
      <text>
        <t xml:space="preserve">обновлял СТОМАК
	-Петр Труфанов</t>
      </text>
    </comment>
    <comment authorId="0" ref="AE58">
      <text>
        <t xml:space="preserve">1отказ</t>
      </text>
    </comment>
    <comment authorId="0" ref="Q60">
      <text>
        <t xml:space="preserve">предоставлена
	-Петр Труфанов</t>
      </text>
    </comment>
    <comment authorId="0" ref="S60">
      <text>
        <t xml:space="preserve">день за свой счет
	-Петр Труфанов</t>
      </text>
    </comment>
    <comment authorId="0" ref="V60">
      <text>
        <t xml:space="preserve">3 отказных
	-Петр Труфанов</t>
      </text>
    </comment>
    <comment authorId="0" ref="W60">
      <text>
        <t xml:space="preserve">2 отказных
	-Петр Труфанов</t>
      </text>
    </comment>
    <comment authorId="0" ref="Y60">
      <text>
        <t xml:space="preserve">3отказ</t>
      </text>
    </comment>
    <comment authorId="0" ref="Z60">
      <text>
        <t xml:space="preserve">СТД срочная от Подкидышева</t>
      </text>
    </comment>
    <comment authorId="0" ref="AC60">
      <text>
        <t xml:space="preserve">2отказ</t>
      </text>
    </comment>
    <comment authorId="0" ref="N62">
      <text>
        <t xml:space="preserve">не предоставлена
	-Максим Михайлов</t>
      </text>
    </comment>
    <comment authorId="0" ref="O62">
      <text>
        <t xml:space="preserve">предоставлена
	-Максим Михайлов</t>
      </text>
    </comment>
    <comment authorId="0" ref="W62">
      <text>
        <t xml:space="preserve">4 отказных
	-Петр Труфанов</t>
      </text>
    </comment>
    <comment authorId="0" ref="X62">
      <text>
        <t xml:space="preserve">3 отказ
	-Петр Труфанов</t>
      </text>
    </comment>
    <comment authorId="0" ref="Y62">
      <text>
        <t xml:space="preserve">1отказ</t>
      </text>
    </comment>
    <comment authorId="0" ref="Z62">
      <text>
        <t xml:space="preserve">5отказ</t>
      </text>
    </comment>
    <comment authorId="0" ref="AA62">
      <text>
        <t xml:space="preserve">2отказ</t>
      </text>
    </comment>
    <comment authorId="0" ref="AD62">
      <text>
        <t xml:space="preserve">2отказ</t>
      </text>
    </comment>
    <comment authorId="0" ref="AE62">
      <text>
        <t xml:space="preserve">1отказ</t>
      </text>
    </comment>
    <comment authorId="0" ref="N64">
      <text>
        <t xml:space="preserve">не предоставлена
	-Максим Михайлов</t>
      </text>
    </comment>
    <comment authorId="0" ref="S64">
      <text>
        <t xml:space="preserve">предоставить пояснение
	-Петр Труфанов</t>
      </text>
    </comment>
    <comment authorId="0" ref="V64">
      <text>
        <t xml:space="preserve">предоставить пояснение+3 отказных
	-Петр Труфанов</t>
      </text>
    </comment>
    <comment authorId="0" ref="W64">
      <text>
        <t xml:space="preserve">2 отказных
	-Петр Труфанов</t>
      </text>
    </comment>
    <comment authorId="0" ref="X64">
      <text>
        <t xml:space="preserve">3 отказ
	-Петр Труфанов</t>
      </text>
    </comment>
    <comment authorId="0" ref="Y64">
      <text>
        <t xml:space="preserve">1отказ</t>
      </text>
    </comment>
    <comment authorId="0" ref="AC64">
      <text>
        <t xml:space="preserve">6отказ+БИНбанк</t>
      </text>
    </comment>
    <comment authorId="0" ref="AD64">
      <text>
        <t xml:space="preserve">3отказ</t>
      </text>
    </comment>
    <comment authorId="0" ref="AE64">
      <text>
        <t xml:space="preserve">1отказ</t>
      </text>
    </comment>
    <comment authorId="0" ref="AF64">
      <text>
        <t xml:space="preserve">2отказ</t>
      </text>
    </comment>
    <comment authorId="0" ref="N66">
      <text>
        <t xml:space="preserve">предоставлена писменно
	-Петр Труфанов
не содержит никакой инф
	-Максим Михайлов</t>
      </text>
    </comment>
    <comment authorId="0" ref="R66">
      <text>
        <t xml:space="preserve">предоставлена
	-Петр Труфанов</t>
      </text>
    </comment>
    <comment authorId="0" ref="S66">
      <text>
        <t xml:space="preserve">3 отказных
	-Петр Труфанов</t>
      </text>
    </comment>
    <comment authorId="0" ref="V66">
      <text>
        <t xml:space="preserve">3 отказных
	-Петр Труфанов</t>
      </text>
    </comment>
    <comment authorId="0" ref="W66">
      <text>
        <t xml:space="preserve">2 отказных
	-Петр Труфанов</t>
      </text>
    </comment>
    <comment authorId="0" ref="Y66">
      <text>
        <t xml:space="preserve">1отказ</t>
      </text>
    </comment>
    <comment authorId="0" ref="Z66">
      <text>
        <t xml:space="preserve">1премиум+4вип</t>
      </text>
    </comment>
    <comment authorId="0" ref="AA66">
      <text>
        <t xml:space="preserve">2отказ</t>
      </text>
    </comment>
    <comment authorId="0" ref="AE66">
      <text>
        <t xml:space="preserve">5отказ</t>
      </text>
    </comment>
    <comment authorId="0" ref="AF66">
      <text>
        <t xml:space="preserve">3отказ</t>
      </text>
    </comment>
    <comment authorId="0" ref="N68">
      <text>
        <t xml:space="preserve">не предоставлена
	-Максим Михайлов</t>
      </text>
    </comment>
    <comment authorId="0" ref="O68">
      <text>
        <t xml:space="preserve">за свой счет!
	-Максим Михайлов</t>
      </text>
    </comment>
    <comment authorId="0" ref="R68">
      <text>
        <t xml:space="preserve">за свой счет!
	-Максим Михайлов</t>
      </text>
    </comment>
    <comment authorId="0" ref="S68">
      <text>
        <t xml:space="preserve">предоставить пояснение
	-Петр Труфанов</t>
      </text>
    </comment>
    <comment authorId="0" ref="V68">
      <text>
        <t xml:space="preserve">4 отказных
	-Петр Труфанов</t>
      </text>
    </comment>
    <comment authorId="0" ref="W68">
      <text>
        <t xml:space="preserve">1 отказная
	-Петр Труфанов</t>
      </text>
    </comment>
    <comment authorId="0" ref="X68">
      <text>
        <t xml:space="preserve">1 отказ 2 премиум
	-Петр Труфанов</t>
      </text>
    </comment>
    <comment authorId="0" ref="Y68">
      <text>
        <t xml:space="preserve">1отказ</t>
      </text>
    </comment>
    <comment authorId="0" ref="Z68">
      <text>
        <t xml:space="preserve">2отказ</t>
      </text>
    </comment>
    <comment authorId="0" ref="AE68">
      <text>
        <t xml:space="preserve">1отказ</t>
      </text>
    </comment>
    <comment authorId="0" ref="AF68">
      <text>
        <t xml:space="preserve">8отказ</t>
      </text>
    </comment>
    <comment authorId="0" ref="AG68">
      <text>
        <t xml:space="preserve">майкопская
	-Максим Михайлов</t>
      </text>
    </comment>
    <comment authorId="0" ref="AJ68">
      <text>
        <t xml:space="preserve">майкопская
	-Максим Михайлов</t>
      </text>
    </comment>
    <comment authorId="0" ref="N72">
      <text>
        <t xml:space="preserve">предоставлена
	-Петр Труфанов</t>
      </text>
    </comment>
    <comment authorId="0" ref="S72">
      <text>
        <t xml:space="preserve">4 отказных
	-Петр Труфанов</t>
      </text>
    </comment>
    <comment authorId="0" ref="V72">
      <text>
        <t xml:space="preserve">2 отказных
	-Петр Труфанов</t>
      </text>
    </comment>
    <comment authorId="0" ref="W72">
      <text>
        <t xml:space="preserve">14 отказных
	-Петр Труфанов</t>
      </text>
    </comment>
    <comment authorId="0" ref="X72">
      <text>
        <t xml:space="preserve">2 отказ
	-Петр Труфанов</t>
      </text>
    </comment>
    <comment authorId="0" ref="Y72">
      <text>
        <t xml:space="preserve">2отказ+1премиум
	-Петр Труфанов</t>
      </text>
    </comment>
    <comment authorId="0" ref="AC72">
      <text>
        <t xml:space="preserve">5отказ</t>
      </text>
    </comment>
    <comment authorId="0" ref="AD72">
      <text>
        <t xml:space="preserve">4отказ</t>
      </text>
    </comment>
    <comment authorId="0" ref="AE72">
      <text>
        <t xml:space="preserve">3отказ</t>
      </text>
    </comment>
    <comment authorId="0" ref="AF72">
      <text>
        <t xml:space="preserve">1отказ</t>
      </text>
    </comment>
    <comment authorId="0" ref="AK72">
      <text>
        <t xml:space="preserve">майкопская
	-Петр Труфанов</t>
      </text>
    </comment>
    <comment authorId="0" ref="N74">
      <text>
        <t xml:space="preserve">не предоставлена
	-Максим Михайлов</t>
      </text>
    </comment>
    <comment authorId="0" ref="O74">
      <text>
        <t xml:space="preserve">предоставлена
	-Максим Михайлов</t>
      </text>
    </comment>
    <comment authorId="0" ref="R74">
      <text>
        <t xml:space="preserve">за свой счет!
	-Максим Михайлов</t>
      </text>
    </comment>
    <comment authorId="0" ref="S74">
      <text>
        <t xml:space="preserve">предоставить пояснения
	-Петр Труфанов</t>
      </text>
    </comment>
    <comment authorId="0" ref="V74">
      <text>
        <t xml:space="preserve">предоставить пояснение
	-Петр Труфанов</t>
      </text>
    </comment>
    <comment authorId="0" ref="W74">
      <text>
        <t xml:space="preserve">8 отказных
	-Петр Труфанов</t>
      </text>
    </comment>
    <comment authorId="0" ref="X74">
      <text>
        <t xml:space="preserve">4 отказ
	-Петр Труфанов</t>
      </text>
    </comment>
    <comment authorId="0" ref="Y74">
      <text>
        <t xml:space="preserve">6отказ</t>
      </text>
    </comment>
    <comment authorId="0" ref="AC74">
      <text>
        <t xml:space="preserve">2отказ</t>
      </text>
    </comment>
    <comment authorId="0" ref="AD74">
      <text>
        <t xml:space="preserve">1отказ</t>
      </text>
    </comment>
    <comment authorId="0" ref="AE74">
      <text>
        <t xml:space="preserve">4отказ</t>
      </text>
    </comment>
    <comment authorId="0" ref="AF74">
      <text>
        <t xml:space="preserve">10отказ</t>
      </text>
    </comment>
    <comment authorId="0" ref="N78">
      <text>
        <t xml:space="preserve">предоставлена
	-Максим Михайлов</t>
      </text>
    </comment>
    <comment authorId="0" ref="S78">
      <text>
        <t xml:space="preserve">8 отказных
	-Петр Труфанов</t>
      </text>
    </comment>
    <comment authorId="0" ref="V78">
      <text>
        <t xml:space="preserve">2 отказных
	-Петр Труфанов</t>
      </text>
    </comment>
    <comment authorId="0" ref="W78">
      <text>
        <t xml:space="preserve">1 отказная
	-Петр Труфанов</t>
      </text>
    </comment>
    <comment authorId="0" ref="X78">
      <text>
        <t xml:space="preserve">6 отказ
	-Петр Труфанов</t>
      </text>
    </comment>
    <comment authorId="0" ref="Z78">
      <text>
        <t xml:space="preserve">4отказ</t>
      </text>
    </comment>
    <comment authorId="0" ref="AC78">
      <text>
        <t xml:space="preserve">3отказ</t>
      </text>
    </comment>
    <comment authorId="0" ref="AD78">
      <text>
        <t xml:space="preserve">1отказ</t>
      </text>
    </comment>
    <comment authorId="0" ref="AE78">
      <text>
        <t xml:space="preserve">6отказ</t>
      </text>
    </comment>
    <comment authorId="0" ref="AF78">
      <text>
        <t xml:space="preserve">3отказ</t>
      </text>
    </comment>
    <comment authorId="0" ref="N80">
      <text>
        <t xml:space="preserve">предоставлена
	-Максим Михайлов</t>
      </text>
    </comment>
    <comment authorId="0" ref="R80">
      <text>
        <t xml:space="preserve">предоставлена
	-Петр Труфанов</t>
      </text>
    </comment>
    <comment authorId="0" ref="S80">
      <text>
        <t xml:space="preserve">1 отказная
	-Петр Труфанов</t>
      </text>
    </comment>
    <comment authorId="0" ref="V80">
      <text>
        <t xml:space="preserve">3 отказных
	-Петр Труфанов</t>
      </text>
    </comment>
    <comment authorId="0" ref="W80">
      <text>
        <t xml:space="preserve">3 отказных
	-Петр Труфанов</t>
      </text>
    </comment>
    <comment authorId="0" ref="X80">
      <text>
        <t xml:space="preserve">1 отказ
	-Петр Труфанов</t>
      </text>
    </comment>
    <comment authorId="0" ref="Y80">
      <text>
        <t xml:space="preserve">3отказ</t>
      </text>
    </comment>
    <comment authorId="0" ref="Z80">
      <text>
        <t xml:space="preserve">3отказ</t>
      </text>
    </comment>
    <comment authorId="0" ref="AE80">
      <text>
        <t xml:space="preserve">3отказ</t>
      </text>
    </comment>
    <comment authorId="0" ref="N82">
      <text>
        <t xml:space="preserve">не предоставлена
	-Максим Михайлов</t>
      </text>
    </comment>
    <comment authorId="0" ref="S82">
      <text>
        <t xml:space="preserve">предоставить пояснение + 1 отказная
	-Петр Труфанов</t>
      </text>
    </comment>
    <comment authorId="0" ref="V82">
      <text>
        <t xml:space="preserve">1 отказная
	-Петр Труфанов</t>
      </text>
    </comment>
    <comment authorId="0" ref="W82">
      <text>
        <t xml:space="preserve">2 отказных
	-Петр Труфанов</t>
      </text>
    </comment>
    <comment authorId="0" ref="X82">
      <text>
        <t xml:space="preserve">2 отказ
	-Петр Труфанов</t>
      </text>
    </comment>
    <comment authorId="0" ref="AC82">
      <text>
        <t xml:space="preserve">2отказ</t>
      </text>
    </comment>
    <comment authorId="0" ref="AD82">
      <text>
        <t xml:space="preserve">2отказ</t>
      </text>
    </comment>
    <comment authorId="0" ref="AE82">
      <text>
        <t xml:space="preserve">1отказ</t>
      </text>
    </comment>
    <comment authorId="0" ref="AF82">
      <text>
        <t xml:space="preserve">2отказ</t>
      </text>
    </comment>
    <comment authorId="0" ref="N84">
      <text>
        <t xml:space="preserve">не предоставлена
	-Максим Михайлов</t>
      </text>
    </comment>
    <comment authorId="0" ref="S84">
      <text>
        <t xml:space="preserve">день за свой счет
	-Петр Труфанов</t>
      </text>
    </comment>
    <comment authorId="0" ref="W84">
      <text>
        <t xml:space="preserve">4 отказных
	-Петр Труфанов</t>
      </text>
    </comment>
    <comment authorId="0" ref="X84">
      <text>
        <t xml:space="preserve">1 премиум
	-Петр Труфанов</t>
      </text>
    </comment>
    <comment authorId="0" ref="N86">
      <text>
        <t xml:space="preserve">не предоставлена
	-Максим Михайлов</t>
      </text>
    </comment>
    <comment authorId="0" ref="S86">
      <text>
        <t xml:space="preserve">предоставить пояснение +2 отказных
	-Петр Труфанов</t>
      </text>
    </comment>
    <comment authorId="0" ref="V86">
      <text>
        <t xml:space="preserve">1 отказная
	-Петр Труфанов
смена района
	-Петр Труфанов</t>
      </text>
    </comment>
    <comment authorId="0" ref="W86">
      <text>
        <t xml:space="preserve">2 отказных
	-Петр Труфанов</t>
      </text>
    </comment>
    <comment authorId="0" ref="X86">
      <text>
        <t xml:space="preserve">2 отказ
	-Петр Труфанов</t>
      </text>
    </comment>
    <comment authorId="0" ref="Y86">
      <text>
        <t xml:space="preserve">2отказ</t>
      </text>
    </comment>
    <comment authorId="0" ref="AB86">
      <text>
        <t xml:space="preserve">5отказ</t>
      </text>
    </comment>
    <comment authorId="0" ref="AC86">
      <text>
        <t xml:space="preserve">ДТП
	-Петр Труфанов</t>
      </text>
    </comment>
    <comment authorId="0" ref="N88">
      <text>
        <t xml:space="preserve">отработка
	-Максим Михайлов</t>
      </text>
    </comment>
    <comment authorId="0" ref="S88">
      <text>
        <t xml:space="preserve">3 премиум
	-Петр Труфанов</t>
      </text>
    </comment>
    <comment authorId="0" ref="V88">
      <text>
        <t xml:space="preserve">2 премиум
	-Петр Труфанов</t>
      </text>
    </comment>
    <comment authorId="0" ref="W88">
      <text>
        <t xml:space="preserve">2 отказных
	-Петр Труфанов</t>
      </text>
    </comment>
    <comment authorId="0" ref="X88">
      <text>
        <t xml:space="preserve">2 премиум
	-Петр Труфанов</t>
      </text>
    </comment>
    <comment authorId="0" ref="Y88">
      <text>
        <t xml:space="preserve">8отказ</t>
      </text>
    </comment>
    <comment authorId="0" ref="Z88">
      <text>
        <t xml:space="preserve">3отказ</t>
      </text>
    </comment>
    <comment authorId="0" ref="AA88">
      <text>
        <t xml:space="preserve">1отказ</t>
      </text>
    </comment>
    <comment authorId="0" ref="AC88">
      <text>
        <t xml:space="preserve">1отказ</t>
      </text>
    </comment>
    <comment authorId="0" ref="AD88">
      <text>
        <t xml:space="preserve">4отказ</t>
      </text>
    </comment>
    <comment authorId="0" ref="AE88">
      <text>
        <t xml:space="preserve">1отказ</t>
      </text>
    </comment>
    <comment authorId="0" ref="S90">
      <text>
        <t xml:space="preserve">1 отказная
	-Петр Труфанов</t>
      </text>
    </comment>
    <comment authorId="0" ref="V90">
      <text>
        <t xml:space="preserve">предоставлена
	-Петр Труфанов</t>
      </text>
    </comment>
    <comment authorId="0" ref="W90">
      <text>
        <t xml:space="preserve">2 отказных
	-Петр Труфанов</t>
      </text>
    </comment>
    <comment authorId="0" ref="X90">
      <text>
        <t xml:space="preserve">2 отказ
	-Петр Труфанов</t>
      </text>
    </comment>
    <comment authorId="0" ref="Y90">
      <text>
        <t xml:space="preserve">5отказ</t>
      </text>
    </comment>
    <comment authorId="0" ref="Z90">
      <text>
        <t xml:space="preserve">4отказ</t>
      </text>
    </comment>
    <comment authorId="0" ref="AA90">
      <text>
        <t xml:space="preserve">2отказ</t>
      </text>
    </comment>
    <comment authorId="0" ref="AD90">
      <text>
        <t xml:space="preserve">2отказ</t>
      </text>
    </comment>
    <comment authorId="0" ref="AE90">
      <text>
        <t xml:space="preserve">4отказ</t>
      </text>
    </comment>
    <comment authorId="0" ref="AF90">
      <text>
        <t xml:space="preserve">12отказ</t>
      </text>
    </comment>
    <comment authorId="0" ref="AJ90">
      <text>
        <t xml:space="preserve">майкопская
	-Петр Труфанов</t>
      </text>
    </comment>
    <comment authorId="0" ref="AK90">
      <text>
        <t xml:space="preserve">майкопская
	-Петр Труфанов</t>
      </text>
    </comment>
    <comment authorId="0" ref="N92">
      <text>
        <t xml:space="preserve">не предоставлена
	-Максим Михайлов</t>
      </text>
    </comment>
    <comment authorId="0" ref="O92">
      <text>
        <t xml:space="preserve">за свой счет
	-Максим Михайлов</t>
      </text>
    </comment>
    <comment authorId="0" ref="Q92">
      <text>
        <t xml:space="preserve">за свой счет
	-Максим Михайлов
смена 28 янв
	-Петр Труфанов</t>
      </text>
    </comment>
    <comment authorId="0" ref="S92">
      <text>
        <t xml:space="preserve">писал путевые
	-Петр Труфанов</t>
      </text>
    </comment>
    <comment authorId="0" ref="V92">
      <text>
        <t xml:space="preserve">2 отказных+смена района
	-Петр Труфанов</t>
      </text>
    </comment>
    <comment authorId="0" ref="X92">
      <text>
        <t xml:space="preserve">3 отказ
	-Петр Труфанов</t>
      </text>
    </comment>
    <comment authorId="0" ref="Y92">
      <text>
        <t xml:space="preserve">3отказ+1премиум</t>
      </text>
    </comment>
    <comment authorId="0" ref="Z92">
      <text>
        <t xml:space="preserve">1отказ</t>
      </text>
    </comment>
    <comment authorId="0" ref="AA92">
      <text>
        <t xml:space="preserve">1отказ</t>
      </text>
    </comment>
    <comment authorId="0" ref="AD92">
      <text>
        <t xml:space="preserve">3отказ</t>
      </text>
    </comment>
    <comment authorId="0" ref="AJ92">
      <text>
        <t xml:space="preserve">майкопская
	-Петр Труфанов</t>
      </text>
    </comment>
    <comment authorId="0" ref="N94">
      <text>
        <t xml:space="preserve">предоставлена
	-Максим Михайлов</t>
      </text>
    </comment>
    <comment authorId="0" ref="V94">
      <text>
        <t xml:space="preserve">1 отказная
	-Петр Труфанов</t>
      </text>
    </comment>
    <comment authorId="0" ref="X94">
      <text>
        <t xml:space="preserve">4 отказ
	-Петр Труфанов</t>
      </text>
    </comment>
    <comment authorId="0" ref="Y94">
      <text>
        <t xml:space="preserve">1отказ</t>
      </text>
    </comment>
    <comment authorId="0" ref="Z94">
      <text>
        <t xml:space="preserve">1отказ</t>
      </text>
    </comment>
    <comment authorId="0" ref="AC94">
      <text>
        <t xml:space="preserve">6отказ</t>
      </text>
    </comment>
    <comment authorId="0" ref="AD94">
      <text>
        <t xml:space="preserve">получение пропуска в Кольцово</t>
      </text>
    </comment>
    <comment authorId="0" ref="AE94">
      <text>
        <t xml:space="preserve">1отказ</t>
      </text>
    </comment>
    <comment authorId="0" ref="Y96">
      <text>
        <t xml:space="preserve">3отказ+смена района</t>
      </text>
    </comment>
    <comment authorId="0" ref="Z96">
      <text>
        <t xml:space="preserve">4отказ</t>
      </text>
    </comment>
    <comment authorId="0" ref="AC96">
      <text>
        <t xml:space="preserve">4отказ</t>
      </text>
    </comment>
    <comment authorId="0" ref="AD96">
      <text>
        <t xml:space="preserve">12отказ</t>
      </text>
    </comment>
    <comment authorId="0" ref="AF96">
      <text>
        <t xml:space="preserve">1отказ</t>
      </text>
    </comment>
    <comment authorId="0" ref="N98">
      <text>
        <t xml:space="preserve">предоставлена
	-Максим Михайлов</t>
      </text>
    </comment>
    <comment authorId="0" ref="S98">
      <text>
        <t xml:space="preserve">предоставить пояснение
	-Петр Труфанов</t>
      </text>
    </comment>
    <comment authorId="0" ref="V98">
      <text>
        <t xml:space="preserve">2 отказных
	-Петр Труфанов</t>
      </text>
    </comment>
    <comment authorId="0" ref="W98">
      <text>
        <t xml:space="preserve">3 отказных
	-Петр Труфанов</t>
      </text>
    </comment>
    <comment authorId="0" ref="AE98">
      <text>
        <t xml:space="preserve">2отказ</t>
      </text>
    </comment>
    <comment authorId="0" ref="N100">
      <text>
        <t xml:space="preserve">предоставлена
	-Максим Михайлов</t>
      </text>
    </comment>
    <comment authorId="0" ref="Q100">
      <text>
        <t xml:space="preserve">за свой счет
	-Максим Михайлов</t>
      </text>
    </comment>
    <comment authorId="0" ref="S100">
      <text>
        <t xml:space="preserve">8 отказных
	-Петр Труфанов</t>
      </text>
    </comment>
    <comment authorId="0" ref="W100">
      <text>
        <t xml:space="preserve">3 отказных
	-Петр Труфанов</t>
      </text>
    </comment>
    <comment authorId="0" ref="X100">
      <text>
        <t xml:space="preserve">5 отказ
	-Петр Труфанов</t>
      </text>
    </comment>
    <comment authorId="0" ref="Y100">
      <text>
        <t xml:space="preserve">1отказ</t>
      </text>
    </comment>
    <comment authorId="0" ref="Z100">
      <text>
        <t xml:space="preserve">7отказ</t>
      </text>
    </comment>
    <comment authorId="0" ref="AD100">
      <text>
        <t xml:space="preserve">2отказ</t>
      </text>
    </comment>
    <comment authorId="0" ref="Y105">
      <text>
        <t xml:space="preserve">1отказ</t>
      </text>
    </comment>
    <comment authorId="0" ref="X107">
      <text>
        <t xml:space="preserve">1 отказ
	-Петр Труфанов</t>
      </text>
    </comment>
    <comment authorId="0" ref="Y107">
      <text>
        <t xml:space="preserve">1отказ</t>
      </text>
    </comment>
    <comment authorId="0" ref="Z107">
      <text>
        <t xml:space="preserve">1отказ</t>
      </text>
    </comment>
    <comment authorId="0" ref="W109">
      <text>
        <t xml:space="preserve">1 отказная
	-Петр Труфанов</t>
      </text>
    </comment>
    <comment authorId="0" ref="X109">
      <text>
        <t xml:space="preserve">15 отказ
	-Петр Труфанов</t>
      </text>
    </comment>
    <comment authorId="0" ref="Y109">
      <text>
        <t xml:space="preserve">17отказ</t>
      </text>
    </comment>
    <comment authorId="0" ref="Z109">
      <text>
        <t xml:space="preserve">2отказ</t>
      </text>
    </comment>
    <comment authorId="0" ref="Y111">
      <text>
        <t xml:space="preserve">7отказ</t>
      </text>
    </comment>
    <comment authorId="0" ref="S115">
      <text>
        <t xml:space="preserve">4 отказных
	-Петр Труфанов</t>
      </text>
    </comment>
    <comment authorId="0" ref="V115">
      <text>
        <t xml:space="preserve">2 отказных
	-Петр Труфанов</t>
      </text>
    </comment>
    <comment authorId="0" ref="Y115">
      <text>
        <t xml:space="preserve">1отказ</t>
      </text>
    </comment>
    <comment authorId="0" ref="V117">
      <text>
        <t xml:space="preserve">2 отказных
	-Петр Труфанов</t>
      </text>
    </comment>
    <comment authorId="0" ref="W117">
      <text>
        <t xml:space="preserve">2 отказных
	-Петр Труфанов</t>
      </text>
    </comment>
    <comment authorId="0" ref="X117">
      <text>
        <t xml:space="preserve">1 отказ
	-Петр Труфанов</t>
      </text>
    </comment>
    <comment authorId="0" ref="Y117">
      <text>
        <t xml:space="preserve">7отказ</t>
      </text>
    </comment>
    <comment authorId="0" ref="N119">
      <text>
        <t xml:space="preserve">день за свои счет
	-Максим Михайлов</t>
      </text>
    </comment>
    <comment authorId="0" ref="S119">
      <text>
        <t xml:space="preserve">7 отказных
	-Петр Труфанов</t>
      </text>
    </comment>
    <comment authorId="0" ref="V119">
      <text>
        <t xml:space="preserve">2 отказных
	-Петр Труфанов</t>
      </text>
    </comment>
    <comment authorId="0" ref="W119">
      <text>
        <t xml:space="preserve">2 отказных
	-Петр Труфанов</t>
      </text>
    </comment>
    <comment authorId="0" ref="X119">
      <text>
        <t xml:space="preserve">2 отказ
	-Петр Труфанов</t>
      </text>
    </comment>
    <comment authorId="0" ref="Y119">
      <text>
        <t xml:space="preserve">5отказ</t>
      </text>
    </comment>
    <comment authorId="0" ref="V121">
      <text>
        <t xml:space="preserve">2 отказных
	-Петр Труфанов</t>
      </text>
    </comment>
    <comment authorId="0" ref="W121">
      <text>
        <t xml:space="preserve">7 отказных
	-Петр Труфанов</t>
      </text>
    </comment>
    <comment authorId="0" ref="X121">
      <text>
        <t xml:space="preserve">5 отказ
	-Петр Труфанов</t>
      </text>
    </comment>
    <comment authorId="0" ref="Y121">
      <text>
        <t xml:space="preserve">8отказ</t>
      </text>
    </comment>
    <comment authorId="0" ref="X123">
      <text>
        <t xml:space="preserve">2 отказ</t>
      </text>
    </comment>
    <comment authorId="0" ref="N125">
      <text>
        <t xml:space="preserve">день за свой счет
	-Максим Михайлов</t>
      </text>
    </comment>
    <comment authorId="0" ref="O125">
      <text>
        <t xml:space="preserve">предоставлена
	-Максим Михайлов</t>
      </text>
    </comment>
    <comment authorId="0" ref="W125">
      <text>
        <t xml:space="preserve">4 отказных
	-Петр Труфанов</t>
      </text>
    </comment>
    <comment authorId="0" ref="W129">
      <text>
        <t xml:space="preserve">5 отказных
	-Петр Труфанов</t>
      </text>
    </comment>
    <comment authorId="0" ref="X129">
      <text>
        <t xml:space="preserve">2 отказ</t>
      </text>
    </comment>
    <comment authorId="0" ref="AA129">
      <text>
        <t xml:space="preserve">1отказ</t>
      </text>
    </comment>
    <comment authorId="0" ref="X131">
      <text>
        <t xml:space="preserve">1 отказ</t>
      </text>
    </comment>
    <comment authorId="0" ref="W133">
      <text>
        <t xml:space="preserve">1 отказная
	-Петр Труфанов</t>
      </text>
    </comment>
    <comment authorId="0" ref="X133">
      <text>
        <t xml:space="preserve">3 отказ</t>
      </text>
    </comment>
    <comment authorId="0" ref="V135">
      <text>
        <t xml:space="preserve">8 отказных
	-Петр Труфанов</t>
      </text>
    </comment>
    <comment authorId="0" ref="W135">
      <text>
        <t xml:space="preserve">1 отказная
	-Петр Труфанов</t>
      </text>
    </comment>
    <comment authorId="0" ref="X135">
      <text>
        <t xml:space="preserve">2 отказ</t>
      </text>
    </comment>
    <comment authorId="0" ref="W137">
      <text>
        <t xml:space="preserve">2 отказных
	-Петр Труфанов</t>
      </text>
    </comment>
    <comment authorId="0" ref="S139">
      <text>
        <t xml:space="preserve">4 отказных
	-Петр Труфанов</t>
      </text>
    </comment>
    <comment authorId="0" ref="W139">
      <text>
        <t xml:space="preserve">10 отказных
	-Петр Труфанов</t>
      </text>
    </comment>
    <comment authorId="0" ref="X139">
      <text>
        <t xml:space="preserve">2 отказ</t>
      </text>
    </comment>
    <comment authorId="0" ref="W141">
      <text>
        <t xml:space="preserve">7 отказных
	-Петр Труфанов</t>
      </text>
    </comment>
    <comment authorId="0" ref="S143">
      <text>
        <t xml:space="preserve">6 отказных
	-Петр Труфанов</t>
      </text>
    </comment>
    <comment authorId="0" ref="W143">
      <text>
        <t xml:space="preserve">1 отказная
	-Петр Труфанов</t>
      </text>
    </comment>
    <comment authorId="0" ref="S145">
      <text>
        <t xml:space="preserve">3 отказных
	-Петр Труфанов</t>
      </text>
    </comment>
    <comment authorId="0" ref="S147">
      <text>
        <t xml:space="preserve">2 отказных
	-Петр Труфанов</t>
      </text>
    </comment>
    <comment authorId="0" ref="V147">
      <text>
        <t xml:space="preserve">5 отказных
	-Петр Труфанов</t>
      </text>
    </comment>
    <comment authorId="0" ref="W147">
      <text>
        <t xml:space="preserve">5 отказных
	-Петр Труфанов</t>
      </text>
    </comment>
    <comment authorId="0" ref="V151">
      <text>
        <t xml:space="preserve">1 отказная
	-Петр Труфанов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G6">
      <text>
        <t xml:space="preserve">отработка за 24 октября
	-Владимир Кириченко</t>
      </text>
    </comment>
    <comment authorId="0" ref="H12">
      <text>
        <t xml:space="preserve">отработка за сентябрь 2018
	-Александра Еремеева</t>
      </text>
    </comment>
    <comment authorId="0" ref="W19">
      <text>
        <t xml:space="preserve">перенос смены на 21 октября
	-Владимир Кириченко</t>
      </text>
    </comment>
    <comment authorId="0" ref="F24">
      <text>
        <t xml:space="preserve">не выход на работу 29.09.2018 по причине болезни. 1.10.18 не выход
	-Александра Еремеева</t>
      </text>
    </comment>
    <comment authorId="0" ref="K95">
      <text>
        <t xml:space="preserve">задержка на ЗНО Бинбанка
	-Владимир Кириченко</t>
      </text>
    </comment>
    <comment authorId="0" ref="M101">
      <text>
        <t xml:space="preserve">выполнение ЗНО "На борту"
	-Владимир Кириченко</t>
      </text>
    </comment>
    <comment authorId="0" ref="AF150">
      <text>
        <t xml:space="preserve">проверка БПТ "Магнит"
	-Владимир Кириченко</t>
      </text>
    </comment>
    <comment authorId="0" ref="V185">
      <text>
        <t xml:space="preserve">прозвон просроченных ЗНО
	-Владимир Кириченко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4">
      <text>
        <t xml:space="preserve">ремонт авто
	-Владимир Кириченко</t>
      </text>
    </comment>
    <comment authorId="0" ref="R17">
      <text>
        <t xml:space="preserve">перенос смены на 18 декабря
	-Владимир Кириченко</t>
      </text>
    </comment>
    <comment authorId="0" ref="AE20">
      <text>
        <t xml:space="preserve">отработка за 19.10
	-Александра Еремеева</t>
      </text>
    </comment>
    <comment authorId="0" ref="AG79">
      <text>
        <t xml:space="preserve">настройка касс "Рамада"
	-Владимир Кириченко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перенос смены на 1 сентября
	-Владимир Кириченко</t>
      </text>
    </comment>
    <comment authorId="0" ref="AD13">
      <text>
        <t xml:space="preserve">+ совком
	-Координаторы екат</t>
      </text>
    </comment>
    <comment authorId="0" ref="I20">
      <text>
        <t xml:space="preserve">смена за 01.12
	-Координаторы екат</t>
      </text>
    </comment>
    <comment authorId="0" ref="AA28">
      <text>
        <t xml:space="preserve">офис Эвотор
	-Координаторы екат</t>
      </text>
    </comment>
    <comment authorId="0" ref="AD28">
      <text>
        <t xml:space="preserve">офис Эво
	-Координаторы екат</t>
      </text>
    </comment>
    <comment authorId="0" ref="AE28">
      <text>
        <t xml:space="preserve">офис Эво
	-Координаторы екат</t>
      </text>
    </comment>
    <comment authorId="0" ref="AJ29">
      <text>
        <t xml:space="preserve">в резерве
	-Владимир Кириченко</t>
      </text>
    </comment>
    <comment authorId="0" ref="Q86">
      <text>
        <t xml:space="preserve">Совкомбанк
	-Владимир Кириченко</t>
      </text>
    </comment>
    <comment authorId="0" ref="R86">
      <text>
        <t xml:space="preserve">Совкомбанк
	-Владимир Кириченко</t>
      </text>
    </comment>
    <comment authorId="0" ref="L98">
      <text>
        <t xml:space="preserve">обновление БПТ Окей
	-Владимир Кириченко</t>
      </text>
    </comment>
    <comment authorId="0" ref="R108">
      <text>
        <t xml:space="preserve">обновление Ювенко, 9 БПТ
	-Владимир Кириченко</t>
      </text>
    </comment>
    <comment authorId="0" ref="L143">
      <text>
        <t xml:space="preserve">поломка авто
	-Владимир Кириченко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4">
      <text>
        <t xml:space="preserve">ремонт авто
	-Владимир Кириченко</t>
      </text>
    </comment>
    <comment authorId="0" ref="M5">
      <text>
        <t xml:space="preserve">резерв
	-Координаторы екат</t>
      </text>
    </comment>
    <comment authorId="0" ref="L6">
      <text>
        <t xml:space="preserve">не отвечает
	-Владимир Кириченко</t>
      </text>
    </comment>
    <comment authorId="0" ref="L7">
      <text>
        <t xml:space="preserve">не в городе
	-Владимир Кириченко</t>
      </text>
    </comment>
    <comment authorId="0" ref="L8">
      <text>
        <t xml:space="preserve">не отвечает
	-Владимир Кириченко</t>
      </text>
    </comment>
    <comment authorId="0" ref="L10">
      <text>
        <t xml:space="preserve">не в городе
	-Владимир Кириченко</t>
      </text>
    </comment>
    <comment authorId="0" ref="L11">
      <text>
        <t xml:space="preserve">не отвечает
	-Владимир Кириченко</t>
      </text>
    </comment>
    <comment authorId="0" ref="L12">
      <text>
        <t xml:space="preserve">не в городе
	-Владимир Кириченко</t>
      </text>
    </comment>
    <comment authorId="0" ref="L13">
      <text>
        <t xml:space="preserve">занят
	-Владимир Кириченко</t>
      </text>
    </comment>
    <comment authorId="0" ref="L14">
      <text>
        <t xml:space="preserve">не отвечает
	-Владимир Кириченко</t>
      </text>
    </comment>
    <comment authorId="0" ref="L15">
      <text>
        <t xml:space="preserve">не доступен
	-Владимир Кириченко</t>
      </text>
    </comment>
    <comment authorId="0" ref="L16">
      <text>
        <t xml:space="preserve">не отвечает
	-Владимир Кириченко</t>
      </text>
    </comment>
    <comment authorId="0" ref="L17">
      <text>
        <t xml:space="preserve">не доступен
	-Владимир Кириченко</t>
      </text>
    </comment>
    <comment authorId="0" ref="L18">
      <text>
        <t xml:space="preserve">не доступен
	-Владимир Кириченко</t>
      </text>
    </comment>
    <comment authorId="0" ref="L19">
      <text>
        <t xml:space="preserve">не отвечает
	-Владимир Кириченко</t>
      </text>
    </comment>
    <comment authorId="0" ref="L21">
      <text>
        <t xml:space="preserve">болеет
	-Владимир Кириченко</t>
      </text>
    </comment>
    <comment authorId="0" ref="L22">
      <text>
        <t xml:space="preserve">не доступен
	-Владимир Кириченко</t>
      </text>
    </comment>
    <comment authorId="0" ref="L23">
      <text>
        <t xml:space="preserve">не отвечает
	-Владимир Кириченко</t>
      </text>
    </comment>
    <comment authorId="0" ref="L25">
      <text>
        <t xml:space="preserve">не доступен
	-Владимир Кириченко</t>
      </text>
    </comment>
    <comment authorId="0" ref="L26">
      <text>
        <t xml:space="preserve">не отвечает
	-Владимир Кириченко</t>
      </text>
    </comment>
    <comment authorId="0" ref="L32">
      <text>
        <t xml:space="preserve">не в городе
	-Владимир Кириченко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6">
      <text>
        <t xml:space="preserve">Продленная смена до 21-00</t>
      </text>
    </comment>
    <comment authorId="0" ref="U6">
      <text>
        <t xml:space="preserve">Продленная смена до 21-00</t>
      </text>
    </comment>
    <comment authorId="0" ref="AB6">
      <text>
        <t xml:space="preserve">Продленная смена до 21-00</t>
      </text>
    </comment>
    <comment authorId="0" ref="AI6">
      <text>
        <t xml:space="preserve">Продленная смена до 21-00</t>
      </text>
    </comment>
    <comment authorId="0" ref="U10">
      <text>
        <t xml:space="preserve">Продленная смена до 21-00</t>
      </text>
    </comment>
    <comment authorId="0" ref="X10">
      <text>
        <t xml:space="preserve">Продленная смена до 21-00</t>
      </text>
    </comment>
    <comment authorId="0" ref="AB10">
      <text>
        <t xml:space="preserve">Продленная смена до 21-00</t>
      </text>
    </comment>
    <comment authorId="0" ref="AI10">
      <text>
        <t xml:space="preserve">Продленная смена до 21-00</t>
      </text>
    </comment>
    <comment authorId="0" ref="AB16">
      <text>
        <t xml:space="preserve">Продленная смена до 21-00</t>
      </text>
    </comment>
    <comment authorId="0" ref="AE16">
      <text>
        <t xml:space="preserve">Продленная смена до 21-00</t>
      </text>
    </comment>
    <comment authorId="0" ref="I17">
      <text>
        <t xml:space="preserve">Доп. смена с 15-00 до 21-00</t>
      </text>
    </comment>
    <comment authorId="0" ref="O17">
      <text>
        <t xml:space="preserve">Доп смена с 12-00 до 21-00</t>
      </text>
    </comment>
    <comment authorId="0" ref="W17">
      <text>
        <t xml:space="preserve">Доп смена с 9-00 д 18-00</t>
      </text>
    </comment>
    <comment authorId="0" ref="V24">
      <text>
        <t xml:space="preserve">Доп смена с 9-00 до 18-00</t>
      </text>
    </comment>
    <comment authorId="0" ref="AB25">
      <text>
        <t xml:space="preserve">Доп смена с 12 до 21-00</t>
      </text>
    </comment>
    <comment authorId="0" ref="M27">
      <text>
        <t xml:space="preserve">Продлённая смена до 21-00</t>
      </text>
    </comment>
    <comment authorId="0" ref="Q27">
      <text>
        <t xml:space="preserve">Продленная смена до 21-00</t>
      </text>
    </comment>
    <comment authorId="0" ref="U27">
      <text>
        <t xml:space="preserve">Продленная смена до 21-00</t>
      </text>
    </comment>
    <comment authorId="0" ref="X27">
      <text>
        <t xml:space="preserve">Продленная смена до 21-00</t>
      </text>
    </comment>
    <comment authorId="0" ref="AB27">
      <text>
        <t xml:space="preserve">Продленная смена до 21-00</t>
      </text>
    </comment>
    <comment authorId="0" ref="AC27">
      <text>
        <t xml:space="preserve">Доп смена с 9-00 до 18-00</t>
      </text>
    </comment>
    <comment authorId="0" ref="AE27">
      <text>
        <t xml:space="preserve">Продленная смена до 21-00</t>
      </text>
    </comment>
    <comment authorId="0" ref="V29">
      <text>
        <t xml:space="preserve">Доп смена с 9-00 до 18-00</t>
      </text>
    </comment>
    <comment authorId="0" ref="AD29">
      <text>
        <t xml:space="preserve">Доп смена с 9-00 до 18-00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I10">
      <text>
        <t xml:space="preserve">Доп смена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F3">
      <text>
        <t xml:space="preserve">отработает 5.01.</t>
      </text>
    </comment>
    <comment authorId="0" ref="AG3">
      <text>
        <t xml:space="preserve">отработает 06.01.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">
      <text>
        <t xml:space="preserve">отработка за 28.12.</t>
      </text>
    </comment>
    <comment authorId="0" ref="J3">
      <text>
        <t xml:space="preserve">отработка за 29.12.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4">
      <text>
        <t xml:space="preserve">Обучение Сбер
</t>
      </text>
    </comment>
    <comment authorId="0" ref="L8">
      <text>
        <t xml:space="preserve">отстранен от работ 
</t>
      </text>
    </comment>
    <comment authorId="0" ref="R42">
      <text>
        <t xml:space="preserve">Доп смена на ПОС 13.11.21.
</t>
      </text>
    </comment>
    <comment authorId="0" ref="U79">
      <text>
        <t xml:space="preserve">Прикрытие Полевской</t>
      </text>
    </comment>
    <comment authorId="0" ref="V79">
      <text>
        <t xml:space="preserve">Прикрытие Полевской</t>
      </text>
    </comment>
    <comment authorId="0" ref="W79">
      <text>
        <t xml:space="preserve">Прикрытие Полевской</t>
      </text>
    </comment>
    <comment authorId="0" ref="Q110">
      <text>
        <t xml:space="preserve">Выходной, нужно прикрыть из Екатеринбург
</t>
      </text>
    </comment>
    <comment authorId="0" ref="R110">
      <text>
        <t xml:space="preserve">Выходной, нужно прикрыть из Екатеринбург
		</t>
      </text>
    </comment>
    <comment authorId="0" ref="X110">
      <text>
        <t xml:space="preserve">Выходной, нужно прикрыть из Екатеринбург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38">
      <text>
        <t xml:space="preserve">изъято №9
	-Владимир Кириченко</t>
      </text>
    </comment>
    <comment authorId="0" ref="M40">
      <text>
        <t xml:space="preserve">Изъято №7
	-Владимир Кириченко
№10 украден
	-Владимир Кириченко</t>
      </text>
    </comment>
    <comment authorId="0" ref="M68">
      <text>
        <t xml:space="preserve">изъято  №18
	-Владимир Кириченко</t>
      </text>
    </comment>
    <comment authorId="0" ref="I125">
      <text>
        <t xml:space="preserve">лимит 140 литров
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4">
      <text>
        <t xml:space="preserve">лимит 120 лит
	-Труфанов Петр</t>
      </text>
    </comment>
    <comment authorId="0" ref="O13">
      <text>
        <t xml:space="preserve">отправлен на время ремонта АСУС Х551М E5NOCX60162620B
	-Труфанов Петр</t>
      </text>
    </comment>
    <comment authorId="0" ref="I18">
      <text>
        <t xml:space="preserve">7005 8300 0200 4430 утеряна ПИН 0725</t>
      </text>
    </comment>
    <comment authorId="0" ref="M32">
      <text>
        <t xml:space="preserve">изъято №33
	-Владимир Кириченко</t>
      </text>
    </comment>
    <comment authorId="0" ref="M33">
      <text>
        <t xml:space="preserve">изъято №60
	-Владимир Кириченко</t>
      </text>
    </comment>
    <comment authorId="0" ref="M35">
      <text>
        <t xml:space="preserve">Изъято №4
	-Владимир Кириченко</t>
      </text>
    </comment>
    <comment authorId="0" ref="M36">
      <text>
        <t xml:space="preserve">изъят №1
	-Владимир Кириченко</t>
      </text>
    </comment>
    <comment authorId="0" ref="M38">
      <text>
        <t xml:space="preserve">изъято №32
	-Владимир Кириченко</t>
      </text>
    </comment>
    <comment authorId="0" ref="M40">
      <text>
        <t xml:space="preserve">изъято №46
	-Владимир Кириченко</t>
      </text>
    </comment>
    <comment authorId="0" ref="K43">
      <text>
        <t xml:space="preserve">120 лит</t>
      </text>
    </comment>
    <comment authorId="0" ref="K48">
      <text>
        <t xml:space="preserve">лимит 100 л.
	-Владимир Кириченко</t>
      </text>
    </comment>
    <comment authorId="0" ref="M55">
      <text>
        <t xml:space="preserve">изъято  №18
	-Владимир Кириченко</t>
      </text>
    </comment>
    <comment authorId="0" ref="B95">
      <text>
        <t xml:space="preserve">Указывал, при трудоустройстве  Брылев (Полевской).</t>
      </text>
    </comment>
    <comment authorId="0" ref="K122">
      <text>
        <t xml:space="preserve">лимит 140 литров
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">
      <text>
        <t xml:space="preserve">скребок выдан
	-Труфанов Петр</t>
      </text>
    </comment>
    <comment authorId="0" ref="B5">
      <text>
        <t xml:space="preserve">скребок выдан
	-Труфанов Петр
пульвелизатор выдан
	-Владимир Кириченко
ветошь выдана
	-Владимир Кириченко</t>
      </text>
    </comment>
    <comment authorId="0" ref="B6">
      <text>
        <t xml:space="preserve">скребок выдан
	-Труфанов Петр</t>
      </text>
    </comment>
    <comment authorId="0" ref="B8">
      <text>
        <t xml:space="preserve">скребок выдан
	-Владимир Кириченко
пульвелизатор выдан
	-Владимир Кириченко</t>
      </text>
    </comment>
    <comment authorId="0" ref="B10">
      <text>
        <t xml:space="preserve">скребок выдан
	-Владимир Кириченко
пульвелизатор выдан
	-Владимир Кириченко</t>
      </text>
    </comment>
    <comment authorId="0" ref="B11">
      <text>
        <t xml:space="preserve">скребок выдан
	-Владимир Кириченко
пульвелизатор выдан
	-Владимир Кириченко</t>
      </text>
    </comment>
    <comment authorId="0" ref="B12">
      <text>
        <t xml:space="preserve">скребок+пульвик+тряпка выдано
	-Труфанов Петр</t>
      </text>
    </comment>
    <comment authorId="0" ref="B14">
      <text>
        <t xml:space="preserve">скребок выдан
	-Труфанов Петр</t>
      </text>
    </comment>
    <comment authorId="0" ref="B16">
      <text>
        <t xml:space="preserve">выдан скребок
	-Труфанов Петр</t>
      </text>
    </comment>
    <comment authorId="0" ref="B17">
      <text>
        <t xml:space="preserve">скребок выдан
	-Труфанов Петр</t>
      </text>
    </comment>
    <comment authorId="0" ref="B18">
      <text>
        <t xml:space="preserve">выдан скребок
	-Труфанов Петр
пульвик выдан
	-Труфанов Петр</t>
      </text>
    </comment>
    <comment authorId="0" ref="B20">
      <text>
        <t xml:space="preserve">скребок выдан
	-Труфанов Петр</t>
      </text>
    </comment>
    <comment authorId="0" ref="B21">
      <text>
        <t xml:space="preserve">скребок выдан
	-Труфанов Петр</t>
      </text>
    </comment>
    <comment authorId="0" ref="B22">
      <text>
        <t xml:space="preserve">скребок выдан
	-Труфанов Петр</t>
      </text>
    </comment>
    <comment authorId="0" ref="B23">
      <text>
        <t xml:space="preserve">скребок выдан
	-Труфанов Петр
пульвелизатор выдан
	-Владимир Кириченко</t>
      </text>
    </comment>
    <comment authorId="0" ref="B24">
      <text>
        <t xml:space="preserve">скребок выдан
	-Труфанов Петр</t>
      </text>
    </comment>
    <comment authorId="0" ref="M52">
      <text>
        <t xml:space="preserve">Формирование посылок в офисе
	-Владимир Кириченко</t>
      </text>
    </comment>
    <comment authorId="0" ref="N56">
      <text>
        <t xml:space="preserve">Работа в офисе
	-Владимир Кириченко</t>
      </text>
    </comment>
    <comment authorId="0" ref="AA56">
      <text>
        <t xml:space="preserve">Поездка в банк за БПТ
	-Владимир Кириченко</t>
      </text>
    </comment>
    <comment authorId="0" ref="X62">
      <text>
        <t xml:space="preserve">Не рабочий день по графику
	-Владимир Кириченко</t>
      </text>
    </comment>
    <comment authorId="0" ref="AB76">
      <text>
        <t xml:space="preserve">+2 ЗНО по учеткой Кириченко
	-Владимир Кириченко</t>
      </text>
    </comment>
    <comment authorId="0" ref="Q82">
      <text>
        <t xml:space="preserve">Выполнил Волков А.
	-Владимир Кириченко</t>
      </text>
    </comment>
    <comment authorId="0" ref="M86">
      <text>
        <t xml:space="preserve">3 ЗНО по включению CTLS
	-Владимир Кириченко</t>
      </text>
    </comment>
    <comment authorId="0" ref="X96">
      <text>
        <t xml:space="preserve">Рабочий день 22 апреля
	-Владимир Кириченко</t>
      </text>
    </comment>
    <comment authorId="0" ref="Y96">
      <text>
        <t xml:space="preserve">Рабочий день 23 апреля
	-Владимир Кириченко</t>
      </text>
    </comment>
    <comment authorId="0" ref="D101">
      <text>
        <t xml:space="preserve">скребок выдан
	-Труфанов Петр</t>
      </text>
    </comment>
    <comment authorId="0" ref="D105">
      <text>
        <t xml:space="preserve">СКРЕБОК ОТПРАВЛЕН
	-Алексей Шептунов</t>
      </text>
    </comment>
    <comment authorId="0" ref="AI109">
      <text>
        <t xml:space="preserve">Доставка БПТ в ВСП
	-Владимир Кириченко</t>
      </text>
    </comment>
    <comment authorId="0" ref="B115">
      <text>
        <t xml:space="preserve">Скребок, пульвилизатор выдан
	-Владимир Кириченко</t>
      </text>
    </comment>
    <comment authorId="0" ref="AI117">
      <text>
        <t xml:space="preserve">Доставка БПТ в ВСП
	-Владимир Кириченко</t>
      </text>
    </comment>
    <comment authorId="0" ref="D123">
      <text>
        <t xml:space="preserve">скребок отправлен
	-Труфанов Петр</t>
      </text>
    </comment>
    <comment authorId="0" ref="D125">
      <text>
        <t xml:space="preserve">скребок отправлен
	-Труфанов Петр</t>
      </text>
    </comment>
    <comment authorId="0" ref="D127">
      <text>
        <t xml:space="preserve">скребок отправлен
	-Труфанов Петр</t>
      </text>
    </comment>
    <comment authorId="0" ref="D129">
      <text>
        <t xml:space="preserve">скребок отправлен
	-Труфанов Петр</t>
      </text>
    </comment>
    <comment authorId="0" ref="D131">
      <text>
        <t xml:space="preserve">скребоек отправлен
	-Алексей Шептунов</t>
      </text>
    </comment>
    <comment authorId="0" ref="D133">
      <text>
        <t xml:space="preserve">скребок отправлен
	-Труфанов Петр</t>
      </text>
    </comment>
    <comment authorId="0" ref="D135">
      <text>
        <t xml:space="preserve">скребок выдан
	-Труфанов Петр</t>
      </text>
    </comment>
    <comment authorId="0" ref="D147">
      <text>
        <t xml:space="preserve">скребок отправлен
	-Труфанов Петр</t>
      </text>
    </comment>
  </commentList>
</comments>
</file>

<file path=xl/sharedStrings.xml><?xml version="1.0" encoding="utf-8"?>
<sst xmlns="http://schemas.openxmlformats.org/spreadsheetml/2006/main" count="20558" uniqueCount="2358">
  <si>
    <t>дисциплинарные взыскания (влияет на з.п.)</t>
  </si>
  <si>
    <t>№</t>
  </si>
  <si>
    <t>ФИО</t>
  </si>
  <si>
    <t>дни рождения</t>
  </si>
  <si>
    <t>город</t>
  </si>
  <si>
    <t>сдача ВСЕМ всех актов за июль 2017
- выслать ЕМС край 01.07.17 + № отправления + электронная опись!</t>
  </si>
  <si>
    <t>Сдача путевых листов</t>
  </si>
  <si>
    <t>кол-во</t>
  </si>
  <si>
    <t>дата</t>
  </si>
  <si>
    <t>Азовский</t>
  </si>
  <si>
    <t>екат</t>
  </si>
  <si>
    <t>сданы</t>
  </si>
  <si>
    <t>Белоусов (стажер)</t>
  </si>
  <si>
    <t>с13</t>
  </si>
  <si>
    <t>с12</t>
  </si>
  <si>
    <t>Богаткин</t>
  </si>
  <si>
    <t>Винокуров</t>
  </si>
  <si>
    <t>Волков</t>
  </si>
  <si>
    <t>Громазин (стажер)</t>
  </si>
  <si>
    <t>Даниленко</t>
  </si>
  <si>
    <t>Дорофеев</t>
  </si>
  <si>
    <t>Ершов (стажер)</t>
  </si>
  <si>
    <t>c12</t>
  </si>
  <si>
    <t>Ковтун</t>
  </si>
  <si>
    <t>Нигматуллин</t>
  </si>
  <si>
    <t>Паршиков</t>
  </si>
  <si>
    <t>Серебряков</t>
  </si>
  <si>
    <t>Смирнов</t>
  </si>
  <si>
    <t>Снежков</t>
  </si>
  <si>
    <t>с9до21</t>
  </si>
  <si>
    <t>Тарасов (стажер)</t>
  </si>
  <si>
    <t>Торжков</t>
  </si>
  <si>
    <t>Усатов</t>
  </si>
  <si>
    <t>Федосов</t>
  </si>
  <si>
    <t>Хабибов</t>
  </si>
  <si>
    <t>Чижов (стажер)</t>
  </si>
  <si>
    <t>Чирков</t>
  </si>
  <si>
    <t>Ширикалов</t>
  </si>
  <si>
    <t>Широков (стажер)</t>
  </si>
  <si>
    <t>Зновьяк (стажер)</t>
  </si>
  <si>
    <t>вакансия</t>
  </si>
  <si>
    <t>пн-пт с 9-20 стандарт</t>
  </si>
  <si>
    <t>с 9-18</t>
  </si>
  <si>
    <t>с 9</t>
  </si>
  <si>
    <t>выходные праздничные</t>
  </si>
  <si>
    <t>за свой счет</t>
  </si>
  <si>
    <t>отпуск/сессия</t>
  </si>
  <si>
    <t>пн-вс с 9-22 вип премиум</t>
  </si>
  <si>
    <t>с 12-21</t>
  </si>
  <si>
    <t>с 12</t>
  </si>
  <si>
    <t>платные зно</t>
  </si>
  <si>
    <t>больничный</t>
  </si>
  <si>
    <t>пн-вс с 9-22 CTLS/23</t>
  </si>
  <si>
    <t>с 13-22</t>
  </si>
  <si>
    <t>с 13</t>
  </si>
  <si>
    <t>НИЗКОЕ ВЫПОЛНЕНИЕ. требуется пояснительная записка гл инженеру в ПИСЬМЕННОМ ВИДЕ на сл день со дня получения отметки либо штраф или доп смена</t>
  </si>
  <si>
    <t>Нижний Тагил</t>
  </si>
  <si>
    <t>Филоненко</t>
  </si>
  <si>
    <t>Чеусов</t>
  </si>
  <si>
    <t>Шушарин</t>
  </si>
  <si>
    <t>Киселев</t>
  </si>
  <si>
    <t>Первоуральск / Ревда</t>
  </si>
  <si>
    <t>EP046820109RU от 050717</t>
  </si>
  <si>
    <t>Перепелко</t>
  </si>
  <si>
    <t>Вшивцев</t>
  </si>
  <si>
    <t>Серов</t>
  </si>
  <si>
    <t>Кулаков</t>
  </si>
  <si>
    <t>Кириченко Владимир</t>
  </si>
  <si>
    <t>гл инженер</t>
  </si>
  <si>
    <t>Пашкова Мария</t>
  </si>
  <si>
    <t>координатор</t>
  </si>
  <si>
    <t xml:space="preserve">Трошицева Наташа </t>
  </si>
  <si>
    <t>Гамова Вероника</t>
  </si>
  <si>
    <t>Еремеева Александра</t>
  </si>
  <si>
    <t>гл.координатор</t>
  </si>
  <si>
    <t>Шептунов Алексей</t>
  </si>
  <si>
    <t>зав складом</t>
  </si>
  <si>
    <t>Общий SLA на 30  августа 2017г.     
Стандарт = 95,77 % (план 90%)
 VIP = 96,68 % (план 93%)
Premium = 99,37 % (план 95%)
    НОРМАТИВ на одного инженера ПРОШЕДШЕГО ИСП СРОК в смену 10 зно И для стажеров 7 зно выполнено/решено!</t>
  </si>
  <si>
    <t>не в срок</t>
  </si>
  <si>
    <t>Волков (стажер)</t>
  </si>
  <si>
    <t>коорд./гл. инж.</t>
  </si>
  <si>
    <t>НОРМА на текущий месяц - показатель выполнения заявок на 1 инженера - у всех должно быть примерно такое кол-во выполненных заявок. исходя из него будет определена и ВЫПЛАЧЕНА З.П.</t>
  </si>
  <si>
    <t>алапаевск</t>
  </si>
  <si>
    <t>31 октября</t>
  </si>
  <si>
    <t>EP046950687RU от 030817</t>
  </si>
  <si>
    <t>артемовский</t>
  </si>
  <si>
    <t>04 июня</t>
  </si>
  <si>
    <t>Миронов</t>
  </si>
  <si>
    <t>EP046951855RU от 010817</t>
  </si>
  <si>
    <t>асбест</t>
  </si>
  <si>
    <t>15 мая</t>
  </si>
  <si>
    <t>Семакин</t>
  </si>
  <si>
    <t>EP053881409RU от 010817</t>
  </si>
  <si>
    <t>в. салда</t>
  </si>
  <si>
    <t>Плотников</t>
  </si>
  <si>
    <t xml:space="preserve">отправил </t>
  </si>
  <si>
    <t>ирбит</t>
  </si>
  <si>
    <t>03 января</t>
  </si>
  <si>
    <t>Полтанов</t>
  </si>
  <si>
    <t>EP046947113RU от 01.08.17</t>
  </si>
  <si>
    <t>каменск</t>
  </si>
  <si>
    <t>29 октября</t>
  </si>
  <si>
    <t>Белоносов</t>
  </si>
  <si>
    <t>ep046636907ru от 010817</t>
  </si>
  <si>
    <t>05 июня</t>
  </si>
  <si>
    <t>Нафиков</t>
  </si>
  <si>
    <t>EP046636460RU от 010817</t>
  </si>
  <si>
    <t>камышлов</t>
  </si>
  <si>
    <t>13 апреля</t>
  </si>
  <si>
    <t>Шишкин</t>
  </si>
  <si>
    <t>EP46801997RU от 030817</t>
  </si>
  <si>
    <t>карпинск</t>
  </si>
  <si>
    <t>Абрамов</t>
  </si>
  <si>
    <t>красноуфимск</t>
  </si>
  <si>
    <t>11 февраля</t>
  </si>
  <si>
    <t>Мухамадиев</t>
  </si>
  <si>
    <t>ЕP046628097RU от 010817</t>
  </si>
  <si>
    <t>лесной</t>
  </si>
  <si>
    <t>03 декабря</t>
  </si>
  <si>
    <t>Мельников</t>
  </si>
  <si>
    <t>EP046750592RU от 010817</t>
  </si>
  <si>
    <t>тагил</t>
  </si>
  <si>
    <t>новоуральск</t>
  </si>
  <si>
    <t>03 июля</t>
  </si>
  <si>
    <t>Тюрюмин</t>
  </si>
  <si>
    <t>EP046810614RU от 030817</t>
  </si>
  <si>
    <t>первоуральск</t>
  </si>
  <si>
    <t>EP046821197RU от 010817</t>
  </si>
  <si>
    <t>полевской</t>
  </si>
  <si>
    <t>3 февраля</t>
  </si>
  <si>
    <t>Чурин</t>
  </si>
  <si>
    <t>ревда</t>
  </si>
  <si>
    <t>североуральск</t>
  </si>
  <si>
    <t>26 августа</t>
  </si>
  <si>
    <t>Хисматуллин</t>
  </si>
  <si>
    <t>ЕР046580451RU от 020817</t>
  </si>
  <si>
    <t>серов</t>
  </si>
  <si>
    <t>EP046641120RU от 02.08.17</t>
  </si>
  <si>
    <t>EP046641116RU от 010717</t>
  </si>
  <si>
    <t>тавда</t>
  </si>
  <si>
    <t>Панаев</t>
  </si>
  <si>
    <t>EP046946909RU от 010817</t>
  </si>
  <si>
    <t>талица</t>
  </si>
  <si>
    <t>Быхнюк</t>
  </si>
  <si>
    <t>ер014789257ru от 030817</t>
  </si>
  <si>
    <t>итого выполнено в день</t>
  </si>
  <si>
    <t>область</t>
  </si>
  <si>
    <t>итого не в срок</t>
  </si>
  <si>
    <t>екатеринбург</t>
  </si>
  <si>
    <t>Итого не в срок</t>
  </si>
  <si>
    <t>итого всеми</t>
  </si>
  <si>
    <t>поступило зно в день</t>
  </si>
  <si>
    <t>зно закрытых с отказом</t>
  </si>
  <si>
    <t xml:space="preserve">    </t>
  </si>
  <si>
    <t>сдача ВСЕМ всех актов за сентябрь 2017
- выслать ЕМС край 01.07.17 + № отправления + электронная опись!</t>
  </si>
  <si>
    <t>Белоусов</t>
  </si>
  <si>
    <t>c13</t>
  </si>
  <si>
    <t>Громазин</t>
  </si>
  <si>
    <t>предоставить</t>
  </si>
  <si>
    <t>Рыльский (стажер)</t>
  </si>
  <si>
    <t>с9-13</t>
  </si>
  <si>
    <t>Архипов (стажер)</t>
  </si>
  <si>
    <t>Кильдияров (стажер</t>
  </si>
  <si>
    <t>Общий SLA на  31 октября 2017г.     
Стандарт =  92,42 % (план 90%)
 VIP = 92,58 % (план 93%)
Premium = 98,94 % (план 95%)
    НОРМАТИВ на одного инженера ПРОШЕДШЕГО ИСП СРОК в смену 10 зно И для стажеров 7 зно выполнено/решено!</t>
  </si>
  <si>
    <t>склад</t>
  </si>
  <si>
    <t>Чижов</t>
  </si>
  <si>
    <t>монетка</t>
  </si>
  <si>
    <t>Кильдияров (стажер)</t>
  </si>
  <si>
    <t>EP053701623RU от 051017</t>
  </si>
  <si>
    <t>EP053699615RU от 021017</t>
  </si>
  <si>
    <t>EF006469619RU от 021017</t>
  </si>
  <si>
    <t>EA385345011RU от 031017</t>
  </si>
  <si>
    <t>EP046637669RU от 021017</t>
  </si>
  <si>
    <t>EF006558058RU от 031017</t>
  </si>
  <si>
    <t>ЕP046626017RU от 031017</t>
  </si>
  <si>
    <t>EP046758327RU от 031017</t>
  </si>
  <si>
    <t>EP046924191RU от 031017</t>
  </si>
  <si>
    <t>EP046810680RU от 031017</t>
  </si>
  <si>
    <t>Ef006467754ru</t>
  </si>
  <si>
    <t>EP046821166RU от 011017</t>
  </si>
  <si>
    <t>Иваньков</t>
  </si>
  <si>
    <t>EP047264637RU от 031017</t>
  </si>
  <si>
    <t>ЕР053895218 от 031017</t>
  </si>
  <si>
    <t>ЕР053895221RU от 031017</t>
  </si>
  <si>
    <t>EP046948025RU от 011017</t>
  </si>
  <si>
    <t>ноябрь 2017</t>
  </si>
  <si>
    <t>сдача ВСЕМ всех актов за октябрь 2017
- выслать ЕМС край 01.07.17 + № отправления + электронная опись!</t>
  </si>
  <si>
    <t>Сдача путевых листов до 07112017</t>
  </si>
  <si>
    <t>не требуетсяф</t>
  </si>
  <si>
    <t>с9до22</t>
  </si>
  <si>
    <t>с9до23</t>
  </si>
  <si>
    <t>с9до24</t>
  </si>
  <si>
    <t>с9до25</t>
  </si>
  <si>
    <t>9-21</t>
  </si>
  <si>
    <t>пн-пт с 9-20 стандарт
пн-вс с 9-22 вип премиум
пн-вс с 9-22 CTLS/23</t>
  </si>
  <si>
    <t>офис</t>
  </si>
  <si>
    <t>Общий SLA на  30 ноября 2017г.     
Стандарт = 94,91 % (план 90%)
 VIP = 97,30 % (план 93%)
Premium = 99.51 % (план 95%)
    НОРМАТИВ на одного инженера ПРОШЕДШЕГО ИСП СРОК в смену 10 зно И для стажеров 7 зно выполнено/решено!</t>
  </si>
  <si>
    <t>Архипов</t>
  </si>
  <si>
    <t>Зновьяк</t>
  </si>
  <si>
    <t>Ершов</t>
  </si>
  <si>
    <t>Рыльский</t>
  </si>
  <si>
    <t>Тарасов</t>
  </si>
  <si>
    <t>Широков</t>
  </si>
  <si>
    <t>Кильдияров</t>
  </si>
  <si>
    <t>EP053701067RU от 03.11.17</t>
  </si>
  <si>
    <t>EP053701402RU от 031117</t>
  </si>
  <si>
    <t>EF011415825RU от 011117</t>
  </si>
  <si>
    <t>EFO11605847RU от 011017</t>
  </si>
  <si>
    <t>EP046638616RU от 031117</t>
  </si>
  <si>
    <t>EP046638307RU от 301017</t>
  </si>
  <si>
    <t>ER046803131RU от 021117</t>
  </si>
  <si>
    <t>ЕP046624395RU от 011117</t>
  </si>
  <si>
    <t>EF010412425RU от 24.10.2017</t>
  </si>
  <si>
    <t>EP053724862RU от 03.11.17</t>
  </si>
  <si>
    <t>EP053907582RU от 011117</t>
  </si>
  <si>
    <t>EF011607114RU от 031117</t>
  </si>
  <si>
    <t>EP014757775RU от 011117</t>
  </si>
  <si>
    <t>нет</t>
  </si>
  <si>
    <t>EP046643341RU от 031117</t>
  </si>
  <si>
    <t>EP046643324RU от 011117</t>
  </si>
  <si>
    <t>EP046947983RU от 011117</t>
  </si>
  <si>
    <t>итого выполнено   в день</t>
  </si>
  <si>
    <t>декабрь 2017</t>
  </si>
  <si>
    <t>сдача ВСЕМ всех актов за ноябрь 2017
- выслать ЕМС край 01.12.17 + № отправления + электронная опись!</t>
  </si>
  <si>
    <t>Сдача путевых листов до 07.12.2017</t>
  </si>
  <si>
    <t>Волков / Паньшин</t>
  </si>
  <si>
    <t>Шонохов</t>
  </si>
  <si>
    <t>Общий SLA на 26 декабря 2017г.     
Стандарт = 86,84 % (план 90%)
 VIP = 83,13 % (план 93%)
Premium = 98,33 % (план 95%)
    НОРМАТИВ на одного инженера ПРОШЕДШЕГО ИСП СРОК в смену 10 зно И для стажеров 7 зно выполнено/решено!</t>
  </si>
  <si>
    <t>Шонохов (стажер)</t>
  </si>
  <si>
    <t>EP053700781RU от 07122017</t>
  </si>
  <si>
    <t>EP053962717RU</t>
  </si>
  <si>
    <t>EF015090886RU</t>
  </si>
  <si>
    <t>EP046636093</t>
  </si>
  <si>
    <t>EP046636221RU</t>
  </si>
  <si>
    <t>EP046800719RU от 041217</t>
  </si>
  <si>
    <t>ЕP046625042RU</t>
  </si>
  <si>
    <t>EP046926232RU</t>
  </si>
  <si>
    <t>EP053907401RU</t>
  </si>
  <si>
    <t>EP46823198RU</t>
  </si>
  <si>
    <t>EP047112367RU</t>
  </si>
  <si>
    <t>EP046823198RU</t>
  </si>
  <si>
    <t>ЕР046644537 от 041217</t>
  </si>
  <si>
    <t>Измаилов</t>
  </si>
  <si>
    <t>не требуется</t>
  </si>
  <si>
    <t>январь 2018</t>
  </si>
  <si>
    <t>сдача ВСЕМ всех актов за декабрь 2017
- выслать ЕМС край 08.12.17 + № отправления + электронная опись!</t>
  </si>
  <si>
    <t>Сдача путевых листов до 09.01.2018</t>
  </si>
  <si>
    <t>Б</t>
  </si>
  <si>
    <t>уволнение</t>
  </si>
  <si>
    <t>с9-21</t>
  </si>
  <si>
    <t>Паньшин (стажер)</t>
  </si>
  <si>
    <t>Ларионов (стажер)</t>
  </si>
  <si>
    <t>Общий SLA на 31 января 2018г.     
Стандарт = 99,65 % (план 90%)
 VIP = 99,84 % (план 93%)
Premium = 99,43 % (план 95%)
    НОРМАТИВ на одного инженера ПРОШЕДШЕГО ИСП СРОК в смену 10 зно И для стажеров 7 зно выполнено/решено!</t>
  </si>
  <si>
    <t>Паньшин</t>
  </si>
  <si>
    <t>Ларионов</t>
  </si>
  <si>
    <t>EP046954882RU от 080118</t>
  </si>
  <si>
    <t>EP047185421RU от 080119</t>
  </si>
  <si>
    <t>не принимает почта</t>
  </si>
  <si>
    <t>EPO46943638RU от 311217</t>
  </si>
  <si>
    <t>EP046635291RU от 030118</t>
  </si>
  <si>
    <t>EP046635305RU от 030118</t>
  </si>
  <si>
    <t>EP046800824RU от 090118</t>
  </si>
  <si>
    <t>???????</t>
  </si>
  <si>
    <t>привезены</t>
  </si>
  <si>
    <t>EP046926405RU от 080118</t>
  </si>
  <si>
    <t>EP053907429RU от 040118</t>
  </si>
  <si>
    <t>переданы с кладовщиком</t>
  </si>
  <si>
    <t>EP047218575RU</t>
  </si>
  <si>
    <t>ЕР046646895 от 090118</t>
  </si>
  <si>
    <t>EP046943788RU</t>
  </si>
  <si>
    <t>Измайлов</t>
  </si>
  <si>
    <t>март 2018</t>
  </si>
  <si>
    <t>сдача ВСЕМ всех актов за февраль 2018
- выслать ЕМС край 08.03.18 + № отправления + электронная опись!</t>
  </si>
  <si>
    <t>Сдача путевых листов до 09.03.2018</t>
  </si>
  <si>
    <t>кол-во
смен</t>
  </si>
  <si>
    <t>Рулев(стажер)</t>
  </si>
  <si>
    <t>пн-пт с 9-20 стандарт
пн-вс с 9-22 вип премиум
пн-вс с 9-22 CTLS</t>
  </si>
  <si>
    <t>Общий SLA на 31 марта 2018г.     
Стандарт = 94,06 % (план 90%)
 VIP = 97,58 % (план 93%)
Premium = 99,84 % (план 95%)
    НОРМАТИВ на одного инженера ПРОШЕДШЕГО ИСП СРОК в смену 10 зно И для стажеров 7 зно выполнено/решено!</t>
  </si>
  <si>
    <t>Рулев</t>
  </si>
  <si>
    <t>алапаевск (стажер)</t>
  </si>
  <si>
    <t>Волков/Мурзин</t>
  </si>
  <si>
    <t>ЕРО46956866RU</t>
  </si>
  <si>
    <t>EP047185673RU</t>
  </si>
  <si>
    <t>EP050995061RU</t>
  </si>
  <si>
    <t>EP053907450RU</t>
  </si>
  <si>
    <t>EP081736668RU</t>
  </si>
  <si>
    <t>Черепанов</t>
  </si>
  <si>
    <t>май 2018</t>
  </si>
  <si>
    <t>сдача ВСЕМ всех актов за апрель 2018
- выслать ЕМС край 08.05.18 + № отправления + электронная опись!</t>
  </si>
  <si>
    <t>Сдача путевых листов до 09.05.2018</t>
  </si>
  <si>
    <t>Ломачинская Ксения</t>
  </si>
  <si>
    <t>Общий SLA на 31 мая 2018г.     
Стандарт = 93,08 % (план 90%)
 VIP = 90,97 % (план 93%)
Premium = 98,02 % (план 95%)
    НОРМАТИВ на одного инженера ПРОШЕДШЕГО ИСП СРОК в смену 10 зно И для стажеров 7 зно выполнено/решено!</t>
  </si>
  <si>
    <t>Мурзин</t>
  </si>
  <si>
    <t>опись сдана</t>
  </si>
  <si>
    <t>EP081732595RU</t>
  </si>
  <si>
    <t>КАМЕКБ0052325959</t>
  </si>
  <si>
    <t>Баекенов</t>
  </si>
  <si>
    <t>Потапов</t>
  </si>
  <si>
    <t>EP081737527RU</t>
  </si>
  <si>
    <t>,</t>
  </si>
  <si>
    <t>июль 2018</t>
  </si>
  <si>
    <t>сдача ВСЕМ всех актов за июнь 2018
- выслать ЕМС край 08.06.18 + № отправления + электронная опись!</t>
  </si>
  <si>
    <t>Сдача путевых листов до 09.07.2018</t>
  </si>
  <si>
    <t>с8-12</t>
  </si>
  <si>
    <t>8+4</t>
  </si>
  <si>
    <t>с9-22</t>
  </si>
  <si>
    <t>Спиридонов (стажер)</t>
  </si>
  <si>
    <t>Черников (стажер)</t>
  </si>
  <si>
    <t>Азовский СЦ</t>
  </si>
  <si>
    <t>Богаткин Эвотор</t>
  </si>
  <si>
    <t>доп. время/смена</t>
  </si>
  <si>
    <t>Общий SLA на 30 июля 2018г.     
Стандарт = 81.75 % (план 90%)
 VIP = 86,34 % (план 93%)
Premium = 98,06 % (план 95%)
    НОРМАТИВ на одного инженера ПРОШЕДШЕГО ИСП СРОК в смену 10 зно И для стажеров 7 зно выполнено/решено!</t>
  </si>
  <si>
    <t>Спиридонов</t>
  </si>
  <si>
    <t>Черников</t>
  </si>
  <si>
    <t>гл. инженер/координатор</t>
  </si>
  <si>
    <t>емс отправлено</t>
  </si>
  <si>
    <t>КАМЕКБ0052899032</t>
  </si>
  <si>
    <t>опись сдана+отправка</t>
  </si>
  <si>
    <t>август 2018</t>
  </si>
  <si>
    <t>сдача ВСЕМ всех актов за июль 2018
- выслать ЕМС край 08.07.18 + № отправления + электронная опись!</t>
  </si>
  <si>
    <t>Сдача путевых листов до 09.08.2018</t>
  </si>
  <si>
    <t>предварительные статусы</t>
  </si>
  <si>
    <t>у</t>
  </si>
  <si>
    <t>в</t>
  </si>
  <si>
    <t>о</t>
  </si>
  <si>
    <t>л</t>
  </si>
  <si>
    <t>ь</t>
  </si>
  <si>
    <t>н</t>
  </si>
  <si>
    <t>е</t>
  </si>
  <si>
    <t>и</t>
  </si>
  <si>
    <t>Черноголов (стажер)</t>
  </si>
  <si>
    <t xml:space="preserve">Бодякова Алина </t>
  </si>
  <si>
    <t>Ст.координатор</t>
  </si>
  <si>
    <t>Общий SLA 19 августа 2018г.     
Стандарт = 94,27 % (план 90%)
 VIP = 97,91 % (план 93%)
Premium = 98,31 % (план 95%)
    НОРМАТИВ на одного инженера ПРОШЕДШЕГО ИСП СРОК в смену 10 зно И для стажеров 7 зно выполнено/решено!</t>
  </si>
  <si>
    <t>уволен</t>
  </si>
  <si>
    <t>депремия</t>
  </si>
  <si>
    <t>премия</t>
  </si>
  <si>
    <t xml:space="preserve">Черноголов </t>
  </si>
  <si>
    <t>Федосов/Дьячков</t>
  </si>
  <si>
    <t>Куценко</t>
  </si>
  <si>
    <t>Чеусов/Морозевич</t>
  </si>
  <si>
    <t xml:space="preserve">опись сдана </t>
  </si>
  <si>
    <t>Кузьменко</t>
  </si>
  <si>
    <t>Плетенев</t>
  </si>
  <si>
    <t>апрель 2018</t>
  </si>
  <si>
    <t>сдача ВСЕМ всех актов за март 2018
- выслать ЕМС край 08.04.18 + № отправления + электронная опись!</t>
  </si>
  <si>
    <t>Сдача путевых листов до 09.04.2018</t>
  </si>
  <si>
    <t>Общий SLA на 30 апреля 2018г.
Стандарт = 92,26 % (план 90%)
VIP = 95,83 % (план 93%)
Premium = 98,95 % (план 95%)
НОРМАТИВ на одного инженера в смену 10 зно, для стажеров 7 зно выполнено/решено!</t>
  </si>
  <si>
    <t>ЕРО46954905RU</t>
  </si>
  <si>
    <t>EP047185673RU EP081732459RU</t>
  </si>
  <si>
    <t>сданы камекб0052007907</t>
  </si>
  <si>
    <t>EP046926396RU</t>
  </si>
  <si>
    <t>EP053907450RU EP053907463RU</t>
  </si>
  <si>
    <t>EP081736668RU EP081737748RU</t>
  </si>
  <si>
    <t>июнь 2018</t>
  </si>
  <si>
    <t>сдача ВСЕМ всех актов за май 2018
- выслать ЕМС край 08.04.18 + № отправления + электронная опись!</t>
  </si>
  <si>
    <t>Сдача путевых листов до 09.06.2018</t>
  </si>
  <si>
    <t>с9до13</t>
  </si>
  <si>
    <t>ночь</t>
  </si>
  <si>
    <t xml:space="preserve">ночные fifa </t>
  </si>
  <si>
    <t>Общий SLA на 25 июня 2018г.
Стандарт = 86.86 % (план 90%)
VIP = 88.00 % (план 93%)
Premium = 95.68 % (план 95%)
НОРМАТИВ на одного инженера в смену 10 зно, для стажеров 7 зно выполнено/решено!</t>
  </si>
  <si>
    <t>коорд./гл. инж./Воронцов</t>
  </si>
  <si>
    <t>EF012046035RU</t>
  </si>
  <si>
    <t>ep081732799ru</t>
  </si>
  <si>
    <t>КАМЕКБ0052626492</t>
  </si>
  <si>
    <t>Баенкбеков</t>
  </si>
  <si>
    <t>ЕМС EP047236106RU</t>
  </si>
  <si>
    <t>февраль 2018</t>
  </si>
  <si>
    <t>сдача ВСЕМ всех актов за январь 2018
- выслать ЕМС край 08.02.18 + № отправления + электронная опись!</t>
  </si>
  <si>
    <t>Сдача путевых листов до 09.02.2018</t>
  </si>
  <si>
    <t>сданы заочно, необходим транзакционный отчет</t>
  </si>
  <si>
    <t>с10</t>
  </si>
  <si>
    <t>Общий SLA на  28 февраля 2018г.     
Стандарт = 97,72 % (план 90%)
 VIP = 98,98 % (план 93%)
Premium = 99,83 % (план 95%)
    НОРМАТИВ на одного инженера ПРОШЕДШЕГО ИСП СРОК в смену 10 зно И для стажеров 7 зно выполнено/решено!</t>
  </si>
  <si>
    <t>EP046954940RU</t>
  </si>
  <si>
    <t>EP047185545RU от 020218</t>
  </si>
  <si>
    <t>сданы в старом формате</t>
  </si>
  <si>
    <t>КАМЕКБ0051455586</t>
  </si>
  <si>
    <t>EP081736597RU</t>
  </si>
  <si>
    <t>СДЭК</t>
  </si>
  <si>
    <t>сданы до 18янв</t>
  </si>
  <si>
    <t>кильдияров</t>
  </si>
  <si>
    <t>нигматуллин</t>
  </si>
  <si>
    <t>федосов</t>
  </si>
  <si>
    <t>Сентябрь 2017</t>
  </si>
  <si>
    <t>сдача ВСЕМ всех актов за август 2017
- выслать ЕМС край 01.08.17 + № отправления + электронная опись!</t>
  </si>
  <si>
    <t>Общий SLA на 28  сентября 2017г.     
Стандарт = 94,41 % (план 90%)
 VIP = 97,34 % (план 93%)
Premium = 98,88 % (план 95%)
     150 НОРМАТИВ на одного инженера ПРОШЕДШЕГО ИСП СРОК в смену 10 зно И для стажеров 7 зно выполнено/решено!</t>
  </si>
  <si>
    <t>EP053699672RU от 03.09.17</t>
  </si>
  <si>
    <t>EP053881324RU от 31.08.18</t>
  </si>
  <si>
    <t>EA385345025RU</t>
  </si>
  <si>
    <t>EP046637363 от 01.09.17</t>
  </si>
  <si>
    <t>EP046636677RU от 04.09.17</t>
  </si>
  <si>
    <t>ER046802842RU от 04.09.17</t>
  </si>
  <si>
    <t>ЕP046627065RU от 02.09.17</t>
  </si>
  <si>
    <t>EP014959764RU</t>
  </si>
  <si>
    <t>EP053907596RU от 01.09.17</t>
  </si>
  <si>
    <t>EP014757753RU от 01.09.17</t>
  </si>
  <si>
    <t>EP046581029RU</t>
  </si>
  <si>
    <t>EP046642363RU от 05.09.17</t>
  </si>
  <si>
    <t>EP046947025RU от 02.09.17</t>
  </si>
  <si>
    <t>График работы сотрудников Свердловского подразделения АТМ Альянс на июль 2017 г.</t>
  </si>
  <si>
    <t>сдача ВСЕМ всех актов за июнь 2017
- выслать ЕМС край 05.07.17 + № отправления + электронная опись!</t>
  </si>
  <si>
    <t>сдача путевых листов</t>
  </si>
  <si>
    <t>Тульнов (стажер)</t>
  </si>
  <si>
    <t>Федоров</t>
  </si>
  <si>
    <t>по 13 августа</t>
  </si>
  <si>
    <t>Общий SLA на 31 июля 2017г.     
Стандарт = 98,11 % (план 90%)
 VIP = 94.22 % (план 93%)
Premium = 99,43 % (план 95%)
    НОРМАТИВ на одного инженера ПРОШЕДШЕГО ИСП СРОК в смену 10 зно И для стажеров 7 зно выполнено/решено!</t>
  </si>
  <si>
    <t>180 ЗНО НОРМА на текущий месяц - показатель выполнения заявок на 1 инженера - у всех должно быть примерно такое кол-во выполненных заявок. исходя из него будет определена и ВЫПЛАЧЕНА З.П.</t>
  </si>
  <si>
    <t>EP046951890RU от 050717</t>
  </si>
  <si>
    <t>EP053882333RU от 030717</t>
  </si>
  <si>
    <t>EP04694598RU от 050717</t>
  </si>
  <si>
    <t>ep046629305ru от 040717</t>
  </si>
  <si>
    <t>EP046629319RU. EP046629336RU от 16.06.2017 по30.06.2017</t>
  </si>
  <si>
    <t>EP053698694RU от 050717</t>
  </si>
  <si>
    <t>ЕP046627573RU от 030717</t>
  </si>
  <si>
    <t>EP046750500RU от 050717</t>
  </si>
  <si>
    <t>EP014957851RU от 050717</t>
  </si>
  <si>
    <t>EA420153219RU от 010717</t>
  </si>
  <si>
    <t>EP046820109RU от 040717</t>
  </si>
  <si>
    <t>EP046579904RU от 050717</t>
  </si>
  <si>
    <t>EP 046640889 от 040717</t>
  </si>
  <si>
    <t>ЕР046584612RU от 040717 нет описи актов</t>
  </si>
  <si>
    <t>График работы сотрудников Свердловского подразделения АТМ Альянс на июнь 2017 г.</t>
  </si>
  <si>
    <t>сдача ВСЕМ всех актов за май 2017
- выслать ЕМС край 05.06.17 + № отправления + электронная опись!</t>
  </si>
  <si>
    <t xml:space="preserve">Сдача Актов </t>
  </si>
  <si>
    <t>Котельников(стажер)</t>
  </si>
  <si>
    <t>Тарасов Роман  (стажер)</t>
  </si>
  <si>
    <t>Белоусов  Юрий (стажер)</t>
  </si>
  <si>
    <t>только проект ЦТЛС и 25 версия</t>
  </si>
  <si>
    <t xml:space="preserve">Гамова Вероника </t>
  </si>
  <si>
    <t>с</t>
  </si>
  <si>
    <t>Общий SLA на 30 июня 2017г.     
Стандарт = 90,98 % (план 90%)
 VIP = 87,75 % (план 93%)
Premium = 99,52 % (план 95%)
    НОРМАТИВ на одного инженера ПРОШЕДШЕГО ИСП СРОК в смену 10 зно И для стажеров 7 зно выполнено/решено!</t>
  </si>
  <si>
    <t>Котельников (стажер)</t>
  </si>
  <si>
    <t>EP046951815RU от 130617</t>
  </si>
  <si>
    <t>EP047117660RU от 030617</t>
  </si>
  <si>
    <t>ЕР046945894RU от 050617</t>
  </si>
  <si>
    <t>EP046629058RU от 030617</t>
  </si>
  <si>
    <t>EP01478068</t>
  </si>
  <si>
    <t>ER053698093RU от 050617</t>
  </si>
  <si>
    <t>ЕP046627794RU  от 030617</t>
  </si>
  <si>
    <t>EP046751730RU от 050617</t>
  </si>
  <si>
    <t>EA398886700RU от 020617</t>
  </si>
  <si>
    <t>EP046810645RU от 020617</t>
  </si>
  <si>
    <t>EP046824967RU</t>
  </si>
  <si>
    <t>EP046825548RU от050617</t>
  </si>
  <si>
    <t>EP046586193RU от 050617</t>
  </si>
  <si>
    <t>EP 046639934 от 060617</t>
  </si>
  <si>
    <t>EP014789610ru от 060617</t>
  </si>
  <si>
    <t>График работы сотрудников Свердловского подразделения АТМ Альянс на май 2017 г.</t>
  </si>
  <si>
    <t>сдача ВСЕМ всех актов за апрель 2017
- выслать ЕМС край 05.05.17 + № отправления + электронная опись!</t>
  </si>
  <si>
    <t>Федоров И</t>
  </si>
  <si>
    <t>с9</t>
  </si>
  <si>
    <t>сданы+30</t>
  </si>
  <si>
    <t xml:space="preserve">не требуются </t>
  </si>
  <si>
    <t>р</t>
  </si>
  <si>
    <t>Общий SLA на 31 мая 2017г.     
Стандарт = 89.35% (план 90%)
 VIP = 98,14% (план 93%)
Premium = 98.96% (план 95%)
    НОРМАТИВ на одного инженера ПРОШЕДШЕГО ИСП СРОК в смену 10 зно И для стажеров 7 зно выполнено/решено!</t>
  </si>
  <si>
    <t>Федоров М</t>
  </si>
  <si>
    <t>EP046951339RU от 050517</t>
  </si>
  <si>
    <t>EP046952714RU от 030517</t>
  </si>
  <si>
    <t>EP047117695RU от 040517</t>
  </si>
  <si>
    <t>В. Салда</t>
  </si>
  <si>
    <t>ЕР046944973RU</t>
  </si>
  <si>
    <t>EP014780394RU от 030517</t>
  </si>
  <si>
    <t>EP014780289RU от 170517</t>
  </si>
  <si>
    <t>ЕP046627525RU от 030517 EA706974432RU от 050517</t>
  </si>
  <si>
    <t>ЕP046627525RU</t>
  </si>
  <si>
    <t>EA70695634RU от  050517</t>
  </si>
  <si>
    <t>ЕА398886673RU от 040517</t>
  </si>
  <si>
    <t>сданы 10.05</t>
  </si>
  <si>
    <t>EP046810605RU от 040517</t>
  </si>
  <si>
    <t>EP046825137RU</t>
  </si>
  <si>
    <t>EP045825137RU от 040517</t>
  </si>
  <si>
    <t>EP046579864RU от 030517</t>
  </si>
  <si>
    <t>EP046646263RU от 050517</t>
  </si>
  <si>
    <t>EP046646127RU от 050517</t>
  </si>
  <si>
    <t>Панаев с 17</t>
  </si>
  <si>
    <t>EP046945421RU от 040517</t>
  </si>
  <si>
    <t>График работы сотрудников Свердловского подразделения АТМ Альянс на март 2017 г.</t>
  </si>
  <si>
    <t>сдача ВСЕМ всех актов за февраль2017
- выслать ЕМС край 06.03.17 + № отправления + электронная опись!</t>
  </si>
  <si>
    <t>8 - платный день</t>
  </si>
  <si>
    <t>Адюков</t>
  </si>
  <si>
    <t>10 марта</t>
  </si>
  <si>
    <t>не требуются</t>
  </si>
  <si>
    <t>ПЛ сданы</t>
  </si>
  <si>
    <t>с 11</t>
  </si>
  <si>
    <t>28 октября</t>
  </si>
  <si>
    <t>09 января</t>
  </si>
  <si>
    <t>09 ноября</t>
  </si>
  <si>
    <t>07 июля</t>
  </si>
  <si>
    <t>11 августа</t>
  </si>
  <si>
    <t>Палахов</t>
  </si>
  <si>
    <t>30 апреля</t>
  </si>
  <si>
    <t>21 апреля</t>
  </si>
  <si>
    <t>19 декабря</t>
  </si>
  <si>
    <t>19 января</t>
  </si>
  <si>
    <t>12 апреля</t>
  </si>
  <si>
    <t>12 мая</t>
  </si>
  <si>
    <t>21 ноября</t>
  </si>
  <si>
    <t>21 января</t>
  </si>
  <si>
    <t>Смирнов Н</t>
  </si>
  <si>
    <t>работа в рамках проекта</t>
  </si>
  <si>
    <t>-/8</t>
  </si>
  <si>
    <t>8/-</t>
  </si>
  <si>
    <t>Доманова Анастасия</t>
  </si>
  <si>
    <t xml:space="preserve">Общий SLA за 26 марта 2017г.
НОРМАТИВ на одного инженера ПРОШЕДШЕГО ИСП СРОк в смену 9зно И для стажеров 7зно выполнено/решено!
Стандарт = 89.26% (план 90%)
 VIP = 95.% (план 93%)
Premium = 96.% (план 95%)
ctls и 23upos = 85.% (план 99%)
</t>
  </si>
  <si>
    <t>адюков</t>
  </si>
  <si>
    <t>азовский</t>
  </si>
  <si>
    <t>богаткин/стажер</t>
  </si>
  <si>
    <t>винокуров</t>
  </si>
  <si>
    <t>даниленко</t>
  </si>
  <si>
    <t>дорофеев</t>
  </si>
  <si>
    <t>кириченко</t>
  </si>
  <si>
    <t>ковтун</t>
  </si>
  <si>
    <t>палахов</t>
  </si>
  <si>
    <t>серебряков</t>
  </si>
  <si>
    <t>смирнов н/стажер</t>
  </si>
  <si>
    <t>смирнов с</t>
  </si>
  <si>
    <t>снежков</t>
  </si>
  <si>
    <t>торжков\стажер</t>
  </si>
  <si>
    <t>усатов</t>
  </si>
  <si>
    <t>федоров и\стажер</t>
  </si>
  <si>
    <t>федоров м\стажер</t>
  </si>
  <si>
    <t>хабибов</t>
  </si>
  <si>
    <t>чирков</t>
  </si>
  <si>
    <t>ширикалов</t>
  </si>
  <si>
    <t>волков</t>
  </si>
  <si>
    <t>штраф</t>
  </si>
  <si>
    <t>пл и акты не сданы</t>
  </si>
  <si>
    <t>миронов</t>
  </si>
  <si>
    <t>EP046954162RU от 02.03.17</t>
  </si>
  <si>
    <t>пл сданы</t>
  </si>
  <si>
    <t>семакин</t>
  </si>
  <si>
    <t>ea376111866ru от 04.03.17</t>
  </si>
  <si>
    <t>залесов</t>
  </si>
  <si>
    <t>незаполнение остатков, пл и акты не сданы</t>
  </si>
  <si>
    <t>полтанов</t>
  </si>
  <si>
    <t>ЕР046944386RU от 01.03.17</t>
  </si>
  <si>
    <t>белоносов</t>
  </si>
  <si>
    <t>EP014780730RU от 05.03.17</t>
  </si>
  <si>
    <t>нафиков</t>
  </si>
  <si>
    <t>EP014780712R от 06.03.17</t>
  </si>
  <si>
    <t>шишкин</t>
  </si>
  <si>
    <t>ЕА420242470RU от 06.03.17</t>
  </si>
  <si>
    <t>мухамадиев</t>
  </si>
  <si>
    <t>EMS ЕP046628675RU  от 01.02.17</t>
  </si>
  <si>
    <t>мельников</t>
  </si>
  <si>
    <t>EP046758565RU от 05.03.17</t>
  </si>
  <si>
    <t>EMS-EA398886642RU от 02.03.2017</t>
  </si>
  <si>
    <t>филоненко</t>
  </si>
  <si>
    <t>пл не сданы</t>
  </si>
  <si>
    <t>шушарин</t>
  </si>
  <si>
    <t>чеусов</t>
  </si>
  <si>
    <t>тюрюмин</t>
  </si>
  <si>
    <t>EA420153196RU от 03.03.17</t>
  </si>
  <si>
    <t>киселев</t>
  </si>
  <si>
    <t>EP014788628RU от 03.03.17</t>
  </si>
  <si>
    <t>чурин</t>
  </si>
  <si>
    <t>EP047111755RU от 15.03.17</t>
  </si>
  <si>
    <t>разобраться с ЕМС, отправляет посылки за свой счет</t>
  </si>
  <si>
    <t>перепелко</t>
  </si>
  <si>
    <t>EP014788631RU от 03.03.17</t>
  </si>
  <si>
    <t>хисматуллин</t>
  </si>
  <si>
    <t>ЕА420234990RU от 03.03.17</t>
  </si>
  <si>
    <t>вшивцев</t>
  </si>
  <si>
    <t>EA 420246635 от 06.03.17</t>
  </si>
  <si>
    <t>кулаков</t>
  </si>
  <si>
    <t>EA420246560RU от 07.03.17</t>
  </si>
  <si>
    <t>катомцев</t>
  </si>
  <si>
    <t>ЕР046944766RU от 04.03.17</t>
  </si>
  <si>
    <t>быхнюк</t>
  </si>
  <si>
    <t>EP014789985RU от 06.03.17</t>
  </si>
  <si>
    <t>ср</t>
  </si>
  <si>
    <t>чет</t>
  </si>
  <si>
    <t>пят</t>
  </si>
  <si>
    <t>суб</t>
  </si>
  <si>
    <t>воскр</t>
  </si>
  <si>
    <t>пон</t>
  </si>
  <si>
    <t>вт</t>
  </si>
  <si>
    <t>График работы сотрудников Свердловского подразделения АТМ Альянс на февраль 2017 г.</t>
  </si>
  <si>
    <t>сдача ВСЕМ всех актов за январь2017
- выслать ЕМС край 06.02.17 + № отправления + электронная опись!</t>
  </si>
  <si>
    <t>сдача актов и ПЛ</t>
  </si>
  <si>
    <t>23 марта</t>
  </si>
  <si>
    <t>Кириченко</t>
  </si>
  <si>
    <t>27 апреля</t>
  </si>
  <si>
    <t>сданы не в срок ПЛ</t>
  </si>
  <si>
    <t>23-24</t>
  </si>
  <si>
    <t>сдать ПЛ</t>
  </si>
  <si>
    <t xml:space="preserve">сданы </t>
  </si>
  <si>
    <t>не явка на собрание</t>
  </si>
  <si>
    <t>выходной за счет компании</t>
  </si>
  <si>
    <t>сданы не в срок</t>
  </si>
  <si>
    <t>не сданы в срок пл</t>
  </si>
  <si>
    <t>Труфанов Петр</t>
  </si>
  <si>
    <t>К</t>
  </si>
  <si>
    <t xml:space="preserve">Общий SLA за февраль 2017г.
НОРМАТИВ на одного инженера ПРОШЕДШЕГО ИСП СРОк в смену 9зно И для стажеров 7зно выполнено/решено!
Стандарт = 98.14% (план 90%)
 VIP = 99.51% (план 93%)
Premium = 99.09% (план 95%)
ctls и 23upos = 96.67% (план 99%)
</t>
  </si>
  <si>
    <t>средний показатель выполнения заявок на 1 инженера ЕКАТ - у всех должно быть примерно такое кол-во выполненных заявок. исходя из него будет определена норма в месяц и ВЫПЛАЧЕНА З.П.</t>
  </si>
  <si>
    <t>EP046953768RU от 06.02.2017</t>
  </si>
  <si>
    <t>EP046954202RU от 06.02.2017</t>
  </si>
  <si>
    <t>ep047117761ru от 04.02.17</t>
  </si>
  <si>
    <t>EA706097430RU и EA706097409RU от 06.02.17</t>
  </si>
  <si>
    <t>штраф EA420243368RU.EP046944298RU от 07.02.17</t>
  </si>
  <si>
    <t>EP014780981ru от 02.02.17</t>
  </si>
  <si>
    <t>EP014780108RU от 05.02.17</t>
  </si>
  <si>
    <t>ЕА420242421RU от 06.02.17 и ЕА420242506RU</t>
  </si>
  <si>
    <t>ЕА429371794RU  от 06.02.16</t>
  </si>
  <si>
    <t>уволен по статье - утрата доверия</t>
  </si>
  <si>
    <t>ЕP046628928RU  от 01.02.17</t>
  </si>
  <si>
    <t>привез</t>
  </si>
  <si>
    <t>EA398886639RU от 03.02.17</t>
  </si>
  <si>
    <t>EA420153165RU от 02.02.17</t>
  </si>
  <si>
    <t>EA389921880RU от 05.02.17</t>
  </si>
  <si>
    <t>ЕА420235385RU от 03.02.17</t>
  </si>
  <si>
    <t>EA420247211RU от 06.02.17</t>
  </si>
  <si>
    <t>EA420247239RU от 05.02.17</t>
  </si>
  <si>
    <t>EA420243387RU от 03.02.18</t>
  </si>
  <si>
    <t>График работы сотрудников Свердловского подразделения АТМ Альянс на январь 2017 г.</t>
  </si>
  <si>
    <t>сдача ВСЕМ всех актов за декабрь2016
- выслать ЕМС край 10.01.17 + № отправления + электронная опись!</t>
  </si>
  <si>
    <t>СДАЧА ПУТЕВЫХ ЛИСТОВ + акты ЗА ДЕК16</t>
  </si>
  <si>
    <t>СДАНЫ ПЛ</t>
  </si>
  <si>
    <t>не предоставлена обьяснительная</t>
  </si>
  <si>
    <t>Козырев</t>
  </si>
  <si>
    <t>06 апреля</t>
  </si>
  <si>
    <t>ПЛ НЕ СДАНЫ ШТРАФ</t>
  </si>
  <si>
    <t>не предоставлена обьяснительная, пл</t>
  </si>
  <si>
    <t>дек болел</t>
  </si>
  <si>
    <t>халатность</t>
  </si>
  <si>
    <t>не предоставлены пл</t>
  </si>
  <si>
    <t>федоров И</t>
  </si>
  <si>
    <t>торжков</t>
  </si>
  <si>
    <t>Тултаев</t>
  </si>
  <si>
    <t>с 12-21 (22)</t>
  </si>
  <si>
    <t>с 8/12</t>
  </si>
  <si>
    <t>НИЗКОЕ ВЫПОЛНЕНИЕ. требуется обьяснительная гл инженеру в ПИСЬМЕННОМ ВИДЕ на сл день со дня получения отметки либо штраф или доп смена</t>
  </si>
  <si>
    <t>акты сданы</t>
  </si>
  <si>
    <t>командировка</t>
  </si>
  <si>
    <t>опоздание 09.01</t>
  </si>
  <si>
    <t xml:space="preserve">Общий SLA за 02-31 января 2017г.
НОРМАТИВ на одного инженера ПРОШЕДШЕГО ИСП СРОк в смену 10зно И для стажеров 7зно выполнено/решено!
Стандарт = 97.96% (план 90%)
 VIP = 96.23% (план 93%)
Premium = 95.13% (план 95%)
самое важное - 23upos = 88.70% (план 99%)
</t>
  </si>
  <si>
    <t>козырев</t>
  </si>
  <si>
    <t>смирнов</t>
  </si>
  <si>
    <t>тултаев\стажер</t>
  </si>
  <si>
    <t>минимум</t>
  </si>
  <si>
    <t>EP046949009RU от 09.01.17</t>
  </si>
  <si>
    <t>EA420159052RU от 30.12.2016</t>
  </si>
  <si>
    <t>ep014786675ru от 09.01.17</t>
  </si>
  <si>
    <t>EA705792124RU от 10.01.17</t>
  </si>
  <si>
    <t>EA420243268RU от 25.01.18</t>
  </si>
  <si>
    <t>ШТРАФ НЕ СДАНЫ</t>
  </si>
  <si>
    <t>2 акты и пл не сданы вообще</t>
  </si>
  <si>
    <t>EP014780111RU от 04.01.17</t>
  </si>
  <si>
    <t>EP014780037RU от 09.01.17</t>
  </si>
  <si>
    <t>ЕА420241681RU от 10.01.17</t>
  </si>
  <si>
    <t>1 за свой счет</t>
  </si>
  <si>
    <t>18 декабря</t>
  </si>
  <si>
    <t>скачков</t>
  </si>
  <si>
    <t>ЕА420151116RU  от 09.01.17</t>
  </si>
  <si>
    <t>EP014785873RU от 10.01.17</t>
  </si>
  <si>
    <t>ЕА389929702RU от 09.01.17</t>
  </si>
  <si>
    <t>EA420153236RU от 05.01.17</t>
  </si>
  <si>
    <t>переданы в офис 05.01.17</t>
  </si>
  <si>
    <t>EP014787066RU от 05.01.17</t>
  </si>
  <si>
    <t>ЕР014751424RU от 04.01.17</t>
  </si>
  <si>
    <t>EA420246922RU от 10.01.17</t>
  </si>
  <si>
    <t>EA420246896RU от 09.01.17</t>
  </si>
  <si>
    <t>котомцев</t>
  </si>
  <si>
    <t>ЕА420243325RU от 06.01.17</t>
  </si>
  <si>
    <t>октябрь 2018</t>
  </si>
  <si>
    <t>сдача ВСЕМ всех актов за сентябрь 2018
- выслать ЕМС край 08.10.18 + № отправления + электронная опись!</t>
  </si>
  <si>
    <t>Сдача путевых листов до 09.10.2018</t>
  </si>
  <si>
    <t>Новиков (стажер)</t>
  </si>
  <si>
    <t>Каюков (стажер)</t>
  </si>
  <si>
    <t>Шабуров (стажер)</t>
  </si>
  <si>
    <t>Ярцев</t>
  </si>
  <si>
    <t>а</t>
  </si>
  <si>
    <t>Ершов Эвотор</t>
  </si>
  <si>
    <t>б</t>
  </si>
  <si>
    <t>Даниленко подготовка POS</t>
  </si>
  <si>
    <t>г</t>
  </si>
  <si>
    <t>Вылегжанин подготовка POS</t>
  </si>
  <si>
    <t>д</t>
  </si>
  <si>
    <t>Кичигин подготовка POS</t>
  </si>
  <si>
    <t>Прилепских подготовка POS</t>
  </si>
  <si>
    <t>Дьячков</t>
  </si>
  <si>
    <t>Морозевич</t>
  </si>
  <si>
    <t>Дорофеева Евгения</t>
  </si>
  <si>
    <t>Общий SLA 28 октября 2018г.     
Стандарт = 81.19 % (план 90%)
 VIP = 81.36 % (план 93%)
Premium = 95.09 % (план 95%)
    НОРМАТИВ на одного инженера ПРОШЕДШЕГО ИСП СРОК в смену 10 зно И для стажеров 7 зно выполнено/решено!</t>
  </si>
  <si>
    <t>Черноголов</t>
  </si>
  <si>
    <t xml:space="preserve">Новиков </t>
  </si>
  <si>
    <t>Каюков</t>
  </si>
  <si>
    <t>Шабуров</t>
  </si>
  <si>
    <t>Даниленко  POS</t>
  </si>
  <si>
    <t>Азовский  СЦ Эвотор</t>
  </si>
  <si>
    <t>Ершов  Эвотор</t>
  </si>
  <si>
    <t>Соколов</t>
  </si>
  <si>
    <t>Командированные</t>
  </si>
  <si>
    <t>Омск</t>
  </si>
  <si>
    <t>Козлов Евгений</t>
  </si>
  <si>
    <t>8-950-219-00-91</t>
  </si>
  <si>
    <t>?</t>
  </si>
  <si>
    <t>Покорский Павел</t>
  </si>
  <si>
    <t>8-950-216-44-42</t>
  </si>
  <si>
    <t>Челябинск</t>
  </si>
  <si>
    <t>Самоилов Владимир</t>
  </si>
  <si>
    <t>8-922-637-60-56</t>
  </si>
  <si>
    <t>Курган</t>
  </si>
  <si>
    <t>Лузин Сергей</t>
  </si>
  <si>
    <t>8-922-121-48-38</t>
  </si>
  <si>
    <t>Камынин Андрей</t>
  </si>
  <si>
    <t>8-922-031-82-63</t>
  </si>
  <si>
    <t>ноябрь 2018</t>
  </si>
  <si>
    <t>сдача ВСЕМ всех актов за октябрь 2018
- выслать ЕМС край 08.11.18 + № отправления + электронная опись!</t>
  </si>
  <si>
    <t>Сдача путевых листов до 09.11.2018</t>
  </si>
  <si>
    <t xml:space="preserve"> </t>
  </si>
  <si>
    <t>Ярцев (стажер)</t>
  </si>
  <si>
    <t>Петров подготовка POS</t>
  </si>
  <si>
    <t>Общий SLA 29 ноября 2018г.     
Стандарт = 95,03 % (план 90%)
 VIP = 95,26 % (план 93%)
Premium = 99,13 % (план 95%)
    НОРМАТИВ на одного инженера ПРОШЕДШЕГО ИСП СРОК в смену 13 зно И для стажеров 10 зно выполнено/решено!</t>
  </si>
  <si>
    <t>Новиков</t>
  </si>
  <si>
    <t>Трапезников</t>
  </si>
  <si>
    <t>Федотовских</t>
  </si>
  <si>
    <t>декабрь 2018</t>
  </si>
  <si>
    <t>сдача ВСЕМ всех актов за ноябрь 2018
- выслать ЕМС край 08.12.18 + № отправления + электронная опись!</t>
  </si>
  <si>
    <t>Сдача путевых листов до 09.12.2018</t>
  </si>
  <si>
    <t>Савченко (стажер)</t>
  </si>
  <si>
    <t>Тихонова (стажер)</t>
  </si>
  <si>
    <t>Голоднюк (стажер)</t>
  </si>
  <si>
    <t>Иванов (стажер)</t>
  </si>
  <si>
    <t>Петров подготовка POS (ст.)</t>
  </si>
  <si>
    <t>ж</t>
  </si>
  <si>
    <t>Бородин подготовка POS</t>
  </si>
  <si>
    <t>Общий SLA 27 декабря 2018г.     
Стандарт = 92,79 % (план 90%)
 VIP = 94,45 % (план 93%)
Premium = 96.95 % (план 95%)
    НОРМАТИВ на одного инженера ПРОШЕДШЕГО ИСП СРОК в смену 13 зно И для стажеров 10 зно выполнено/решено!</t>
  </si>
  <si>
    <t>Савченко</t>
  </si>
  <si>
    <t>Тихонова</t>
  </si>
  <si>
    <t>Голоднюк</t>
  </si>
  <si>
    <t>Бердюгин</t>
  </si>
  <si>
    <t>Лобова</t>
  </si>
  <si>
    <t>январь 2019</t>
  </si>
  <si>
    <t>сдача ВСЕМ всех актов за декабрь 2018
- выслать ЕМС край 08.01.19 + № отправления + электронная опись!</t>
  </si>
  <si>
    <t>Сдача путевых листов до 09.01.2019</t>
  </si>
  <si>
    <t>Екатеринбург</t>
  </si>
  <si>
    <t>опись/акты</t>
  </si>
  <si>
    <t xml:space="preserve">
</t>
  </si>
  <si>
    <t>акты</t>
  </si>
  <si>
    <t>Общий SLA 31 января 2019 г.     
Стандарт = 94,45 % (план 90%)
 VIP = 98,61 % (план 93%)
Premium = 98,80 % (план 95%)</t>
  </si>
  <si>
    <t>Пименов</t>
  </si>
  <si>
    <t>март 2019</t>
  </si>
  <si>
    <t>сдача ВСЕМ всех актов за февраль 2019
- выслать ЕМС край 08.03.19 + № отправления + электронная опись!</t>
  </si>
  <si>
    <t>Сдача путевых листов до 03.03.2019</t>
  </si>
  <si>
    <t>Коркин (стажер)</t>
  </si>
  <si>
    <t>с9 до 21</t>
  </si>
  <si>
    <t>Подлин Андрей Александрович</t>
  </si>
  <si>
    <t>Ершов ПОС</t>
  </si>
  <si>
    <t>Домонтеров Евгений</t>
  </si>
  <si>
    <t>Прилепских Эвотор</t>
  </si>
  <si>
    <t>з</t>
  </si>
  <si>
    <t>Серебряков Алексей</t>
  </si>
  <si>
    <t>Щипанова Анастасия</t>
  </si>
  <si>
    <t>Лотов Максим Сергеевич</t>
  </si>
  <si>
    <t>кладовщик</t>
  </si>
  <si>
    <t>заречный</t>
  </si>
  <si>
    <t>Садертдинов</t>
  </si>
  <si>
    <t>серов (Кулаков)</t>
  </si>
  <si>
    <t>апрель 2019</t>
  </si>
  <si>
    <t>Коркин</t>
  </si>
  <si>
    <t>Подлин (стажёр)</t>
  </si>
  <si>
    <t>не выход</t>
  </si>
  <si>
    <t>невыход</t>
  </si>
  <si>
    <t>Васильев (стажёр)</t>
  </si>
  <si>
    <t>Теплоухов (стажёр)</t>
  </si>
  <si>
    <t>Гуров (стажёр)</t>
  </si>
  <si>
    <t>Уволен</t>
  </si>
  <si>
    <t>Ворошилов</t>
  </si>
  <si>
    <t>Фомичев</t>
  </si>
  <si>
    <t>серов (Ворошилов)</t>
  </si>
  <si>
    <t>Май 2019</t>
  </si>
  <si>
    <t>сдача ВСЕМ всех актов за февраль 2019
- выслать ЕМС край 08.05.19 + № отправления + электронная опись!</t>
  </si>
  <si>
    <t>Сдача путевых листов до 03.05.2019</t>
  </si>
  <si>
    <t>Д</t>
  </si>
  <si>
    <t>9-22</t>
  </si>
  <si>
    <t>Чепчугов (стажёр)</t>
  </si>
  <si>
    <t>Силин (стажёр)</t>
  </si>
  <si>
    <t>Дневные</t>
  </si>
  <si>
    <t>Вечерние</t>
  </si>
  <si>
    <t>Дежурство</t>
  </si>
  <si>
    <t>Котельников</t>
  </si>
  <si>
    <t>Первоуральск/Ревда</t>
  </si>
  <si>
    <t>Хафизов Ильдар</t>
  </si>
  <si>
    <t xml:space="preserve">кладовщик </t>
  </si>
  <si>
    <t>новоуральск (Тюрюмин)</t>
  </si>
  <si>
    <t>новоуральск (Лобова)</t>
  </si>
  <si>
    <t>Ваансия</t>
  </si>
  <si>
    <t>Июнь 2019</t>
  </si>
  <si>
    <t>Раз.Вых</t>
  </si>
  <si>
    <t>сдача ВСЕМ всех актов за февраль 2019
- выслать ЕМС край 08.06.19 + № отправления + электронная опись!</t>
  </si>
  <si>
    <t>Сдача путевых листов до 03.06.2019</t>
  </si>
  <si>
    <t>Сданы</t>
  </si>
  <si>
    <t>Храмцов (стажёр)</t>
  </si>
  <si>
    <t>Громазин (стажёр)</t>
  </si>
  <si>
    <t>с 9-21</t>
  </si>
  <si>
    <t>гл. инженер</t>
  </si>
  <si>
    <t>Новоуральск</t>
  </si>
  <si>
    <t>Алапаевск</t>
  </si>
  <si>
    <t>Артемовский</t>
  </si>
  <si>
    <t>Асбест</t>
  </si>
  <si>
    <t>В.Салда</t>
  </si>
  <si>
    <t>Заречный</t>
  </si>
  <si>
    <t>Ирбит</t>
  </si>
  <si>
    <t>Каменск</t>
  </si>
  <si>
    <t>Камышлов</t>
  </si>
  <si>
    <t>Карпинск</t>
  </si>
  <si>
    <t>Красноуфимск</t>
  </si>
  <si>
    <t>Лесной</t>
  </si>
  <si>
    <t>Полевской</t>
  </si>
  <si>
    <t>Сапегин</t>
  </si>
  <si>
    <t>Североуральск</t>
  </si>
  <si>
    <t>Тавда</t>
  </si>
  <si>
    <t>Талица</t>
  </si>
  <si>
    <t>Сысерть</t>
  </si>
  <si>
    <t>Безбородников</t>
  </si>
  <si>
    <t>Июль 2019</t>
  </si>
  <si>
    <t>июль 2019</t>
  </si>
  <si>
    <t>сдача ВСЕМ всех актов за июнь 2019
- выслать ЕМС край 08.07.19 + № отправления + электронная опись!</t>
  </si>
  <si>
    <t>Сдача путевых листов до 03.07.2019</t>
  </si>
  <si>
    <t>Брылин</t>
  </si>
  <si>
    <t>Богданович</t>
  </si>
  <si>
    <t>Сапегин (стажёр)</t>
  </si>
  <si>
    <t>Дубинин</t>
  </si>
  <si>
    <t>Август 2019</t>
  </si>
  <si>
    <t>Сдача путевых листов до 03.08.2019</t>
  </si>
  <si>
    <t>Васильев</t>
  </si>
  <si>
    <t>Гуров</t>
  </si>
  <si>
    <t>Подлин</t>
  </si>
  <si>
    <t>Теплоухов</t>
  </si>
  <si>
    <t>12+ночь</t>
  </si>
  <si>
    <t>Ночь</t>
  </si>
  <si>
    <t>Тетерин (стажёр)</t>
  </si>
  <si>
    <t>Завьялов (стажёр)</t>
  </si>
  <si>
    <t>Сычёв (стажёр)</t>
  </si>
  <si>
    <t>Стаховский (стажёр)</t>
  </si>
  <si>
    <t>Ярчихин (стажёр)</t>
  </si>
  <si>
    <t xml:space="preserve">Кондаков Андрей </t>
  </si>
  <si>
    <t>Нигомедзянов</t>
  </si>
  <si>
    <t>Сентябрь 2019</t>
  </si>
  <si>
    <t>Сдача путевых листов до 03.09.2019</t>
  </si>
  <si>
    <t>Силин</t>
  </si>
  <si>
    <t>Не требуется</t>
  </si>
  <si>
    <t>Лысенко (стажёр)</t>
  </si>
  <si>
    <t>День(Город)</t>
  </si>
  <si>
    <t>Вечер(Город)</t>
  </si>
  <si>
    <t>Область</t>
  </si>
  <si>
    <t>Сумма День (Город + Область)</t>
  </si>
  <si>
    <r>
      <rPr>
        <rFont val="Arial"/>
        <b/>
        <color rgb="FF000000"/>
        <sz val="14.0"/>
      </rPr>
      <t>Уровень SLA 
Standart Light =</t>
    </r>
    <r>
      <rPr>
        <rFont val="Arial"/>
        <b/>
        <color rgb="FF00FF00"/>
        <sz val="14.0"/>
      </rPr>
      <t xml:space="preserve"> </t>
    </r>
    <r>
      <rPr>
        <rFont val="Arial"/>
        <b/>
        <color rgb="FF000000"/>
        <sz val="14.0"/>
      </rPr>
      <t>98.21% Standart = 99.34%
VIP = 99,72%
Premium Light = 100 % Premium = 99.14 %</t>
    </r>
  </si>
  <si>
    <t>Непогодин подготовка POS</t>
  </si>
  <si>
    <t>Кадеров подготовка POS</t>
  </si>
  <si>
    <t>Бадрыззлов подготовка POS</t>
  </si>
  <si>
    <t>Ершов Владислав</t>
  </si>
  <si>
    <t>гл. инженер Эвотор</t>
  </si>
  <si>
    <t>Паньшин Дмитрий</t>
  </si>
  <si>
    <t>ст.инженер</t>
  </si>
  <si>
    <t>Семёнова Анна</t>
  </si>
  <si>
    <t>Кондаков Андрей</t>
  </si>
  <si>
    <t>Кислицин</t>
  </si>
  <si>
    <t>Сергеев</t>
  </si>
  <si>
    <t>Октябрь 2019</t>
  </si>
  <si>
    <t>сдача ВСЕМ всех актов за сентябрь 2019
- выслать ЕМС край 03.10.19 + № отправления + электронная опись!</t>
  </si>
  <si>
    <t>Сдача путевых листов до 03.10.2019</t>
  </si>
  <si>
    <t>Не требуются</t>
  </si>
  <si>
    <t>Гаврилов (стажёр)</t>
  </si>
  <si>
    <t>Уровень SLA 
Standart Light = 99.12% Standart = 99.59%
VIP = 99.95%
Premium Light = 99.58% Premium = 99.83 %</t>
  </si>
  <si>
    <t>гл. инженер POS</t>
  </si>
  <si>
    <t>Патрушев</t>
  </si>
  <si>
    <t>Ноябрь 2019</t>
  </si>
  <si>
    <t>сдача ВСЕМ всех актов за сентябрь 2019
- выслать ЕМС край 03.11.19 + № отправления + электронная опись!</t>
  </si>
  <si>
    <t>Сдача путевых листов до 03.11.2019</t>
  </si>
  <si>
    <t xml:space="preserve"> 16-21</t>
  </si>
  <si>
    <t xml:space="preserve">Стаховский </t>
  </si>
  <si>
    <t xml:space="preserve">Тетерин </t>
  </si>
  <si>
    <t xml:space="preserve">Храмцов </t>
  </si>
  <si>
    <t>Вакансия</t>
  </si>
  <si>
    <t>Уровень SLA 
Standart Light = 89.89% Standart = 90.63%
VIP = 91.93%
Premium Light = 84.24% Premium = 89.89 %</t>
  </si>
  <si>
    <t>ст.координатор</t>
  </si>
  <si>
    <t>Чеусов Фёдор</t>
  </si>
  <si>
    <t>Петренко</t>
  </si>
  <si>
    <t>Янаев</t>
  </si>
  <si>
    <t>г Екатеринбург, ул Антона Валека, стр 15</t>
  </si>
  <si>
    <t>Сдача путевых листов до 09.01.2020</t>
  </si>
  <si>
    <t>Лысенко</t>
  </si>
  <si>
    <t>Стаховский</t>
  </si>
  <si>
    <t>Тетерин</t>
  </si>
  <si>
    <t>Храмцов</t>
  </si>
  <si>
    <t>Ярчихин</t>
  </si>
  <si>
    <t>Подсекин (стажёр)</t>
  </si>
  <si>
    <t>Банных (стажёр)</t>
  </si>
  <si>
    <t>Мундт (стажёр)</t>
  </si>
  <si>
    <t>Сморкалов (стажёр)</t>
  </si>
  <si>
    <t>Кирейцев (стажёр)</t>
  </si>
  <si>
    <t>Уровень SLA 
Standart Light = 99.76% Standart = 99.84%
VIP = 99.81%
Premium Light = 99.31% Premium = 100 %</t>
  </si>
  <si>
    <t xml:space="preserve">Вылегжанин </t>
  </si>
  <si>
    <t>Подготовка POS</t>
  </si>
  <si>
    <t>Непогодин</t>
  </si>
  <si>
    <t>Кадеров</t>
  </si>
  <si>
    <t>Бадрыззлов</t>
  </si>
  <si>
    <t>дефектовка</t>
  </si>
  <si>
    <t>ночные</t>
  </si>
  <si>
    <t>Кирсанов Сергей Васильевич</t>
  </si>
  <si>
    <t>Руководитель</t>
  </si>
  <si>
    <t xml:space="preserve">Никифорова Дарья </t>
  </si>
  <si>
    <t>координатор УС</t>
  </si>
  <si>
    <t>Чеусов Ф</t>
  </si>
  <si>
    <t>Чеусов А</t>
  </si>
  <si>
    <t>Кушва</t>
  </si>
  <si>
    <t>Кирьянов</t>
  </si>
  <si>
    <t>Клевакин Дмитрий</t>
  </si>
  <si>
    <t xml:space="preserve">работает сам все праздники </t>
  </si>
  <si>
    <t>Кечкин Давид</t>
  </si>
  <si>
    <t xml:space="preserve">другие пересекающиеся цвета - прикрытие соседней территории </t>
  </si>
  <si>
    <t>Корольков Алексей</t>
  </si>
  <si>
    <t>Алистратов Никита</t>
  </si>
  <si>
    <t>Голиков Александр</t>
  </si>
  <si>
    <t>Обухов Никита</t>
  </si>
  <si>
    <t>Лесков Владимир Иванович</t>
  </si>
  <si>
    <t>Евдокимов Роман Владимирович</t>
  </si>
  <si>
    <t>Сдача путевых листов до 03.02.2020</t>
  </si>
  <si>
    <t>м</t>
  </si>
  <si>
    <t>Гаврилов</t>
  </si>
  <si>
    <t>Фарукшин (стажёр)</t>
  </si>
  <si>
    <t>Газпром\POS ночь\Ростелеком</t>
  </si>
  <si>
    <t>Кураторство Газпром ночь</t>
  </si>
  <si>
    <t>День(Обл)</t>
  </si>
  <si>
    <t>Вечер(Обл)</t>
  </si>
  <si>
    <t>Уровень SLA 
Standart Light = 99.59% Standart = 99.51%
VIP = 99.56%
Premium Light = 97.91% Premium = 99.34 %</t>
  </si>
  <si>
    <t xml:space="preserve">Баранова Валерия </t>
  </si>
  <si>
    <t>Антонова Ольга</t>
  </si>
  <si>
    <t>Минкевич</t>
  </si>
  <si>
    <t>Сдача путевых листов до 02.03.2020</t>
  </si>
  <si>
    <t>Танюхин (стажёр)</t>
  </si>
  <si>
    <t>Глухих (стажёр)</t>
  </si>
  <si>
    <t>Протасов (стажёр)</t>
  </si>
  <si>
    <t>Головков (стажёр)</t>
  </si>
  <si>
    <t>Уровень SLA 
Standart Light = 98.86% Standart = 99.16%
VIP = 99.46%
Premium Light = 99.25% Premium = 99.07 %</t>
  </si>
  <si>
    <t>Валерия Баранова</t>
  </si>
  <si>
    <t>Ирина Каримова</t>
  </si>
  <si>
    <t>Сдано</t>
  </si>
  <si>
    <t>Мундт</t>
  </si>
  <si>
    <t>Жаниев</t>
  </si>
  <si>
    <t>Прикрывает Екатеринбург</t>
  </si>
  <si>
    <t>Баев Евгений</t>
  </si>
  <si>
    <t>г Екатеринбург, ул 8 Марта, дом 86</t>
  </si>
  <si>
    <t>Сдача путевых листов до 02.04.2020</t>
  </si>
  <si>
    <t>Банных</t>
  </si>
  <si>
    <t>ККТ</t>
  </si>
  <si>
    <t xml:space="preserve">Ольков </t>
  </si>
  <si>
    <t>ГИ\СТ</t>
  </si>
  <si>
    <t>Серебряков ГИ POS</t>
  </si>
  <si>
    <t xml:space="preserve">Ершов ГИ ККТ </t>
  </si>
  <si>
    <t xml:space="preserve">Паньшин СТ ККТ </t>
  </si>
  <si>
    <t>Уровень SLA 
Standart Light = 99.65% Standart = 99.81%
VIP = 99.55%
Premium Light = 99.26% Premium = 100%</t>
  </si>
  <si>
    <t>Загуменных подготовка POS</t>
  </si>
  <si>
    <t>Прилепских эвотор</t>
  </si>
  <si>
    <t>совместные выезды/доп.обучение/</t>
  </si>
  <si>
    <t>Сапунова Дарья</t>
  </si>
  <si>
    <t>Баранова Валерия</t>
  </si>
  <si>
    <t>Хомутова Екатерина</t>
  </si>
  <si>
    <t>Декабрь 2019</t>
  </si>
  <si>
    <t>Сдача путевых листов до 03.12.2019</t>
  </si>
  <si>
    <t>9-15</t>
  </si>
  <si>
    <t>Уровень SLA 
Standart Light = 99.34% Standart = 99.63%
VIP = 99.49%
Premium Light = 100% Premium = 100 %</t>
  </si>
  <si>
    <t xml:space="preserve">ночные </t>
  </si>
  <si>
    <t>Дъячков</t>
  </si>
  <si>
    <t>февраль 2019</t>
  </si>
  <si>
    <t>сдача ВСЕМ всех актов за январь 2019
- выслать ЕМС край 08.02.19 + № отправления + электронная опись!</t>
  </si>
  <si>
    <t>Сдача путевых листов до 09.02.2019</t>
  </si>
  <si>
    <t>-</t>
  </si>
  <si>
    <t xml:space="preserve">Щипанова Настя </t>
  </si>
  <si>
    <t>Общий SLA 26 февраля 2019 г. 
Стандарт = 92.67 % (план 90%)
VIP = 95.39 % (план 93%)
Premium = 97.42 % (план 95%)</t>
  </si>
  <si>
    <t>Сдача путевых листов до 01.05.2020</t>
  </si>
  <si>
    <t>Кирейцев</t>
  </si>
  <si>
    <t>Штраф</t>
  </si>
  <si>
    <t>Подсекин</t>
  </si>
  <si>
    <t>Газпромнефть/ККТ</t>
  </si>
  <si>
    <t>Екатеринбург ККТ</t>
  </si>
  <si>
    <t>АУП</t>
  </si>
  <si>
    <t>Кирсанов Рук.</t>
  </si>
  <si>
    <t>Уровень SLA 
Standart Light = 98.7% Standart = 98.68%
VIP = 98.97%
Premium Light = 98.9% Premium = 99.59 %</t>
  </si>
  <si>
    <t>Гл.координатор</t>
  </si>
  <si>
    <t>Фионин</t>
  </si>
  <si>
    <t>Серов ККТ</t>
  </si>
  <si>
    <t>Санников Максим Валерьевич</t>
  </si>
  <si>
    <t>Сдача путевых листов до 01.06.2020</t>
  </si>
  <si>
    <t>Уровень SLA 
Standart Light = 98.6% Standart = 98.21%
VIP = 98.81%
Premium Light = 100% Premium = 99.63 %</t>
  </si>
  <si>
    <t>гл. инженер ККТ</t>
  </si>
  <si>
    <t>Сдача путевых листов до 01.07.2020</t>
  </si>
  <si>
    <t>Глухих</t>
  </si>
  <si>
    <t>Головков</t>
  </si>
  <si>
    <t>Протасов</t>
  </si>
  <si>
    <t>Фарукшин</t>
  </si>
  <si>
    <t>Широкова (стажёр)</t>
  </si>
  <si>
    <t>Буторов (стажёр)</t>
  </si>
  <si>
    <t xml:space="preserve">Уровень SLA POS на 31.07.2020
Standart Light = 98.41% Standart = 97.98%
VIP = 97.32%
Premium Light = 98.04% Premium = 99.19% </t>
  </si>
  <si>
    <t xml:space="preserve">Уровень SLA ККТ на 31.07.2020
 Standart = 100%
VIP = 100%
 Premium = 97.55% </t>
  </si>
  <si>
    <t xml:space="preserve">Журавлева Анастасия </t>
  </si>
  <si>
    <t xml:space="preserve">Фахрутдинова Ангелина </t>
  </si>
  <si>
    <t>Сдача путевых листов до 01.08.2020</t>
  </si>
  <si>
    <t>10-21</t>
  </si>
  <si>
    <t>.</t>
  </si>
  <si>
    <t>Торганов (стажёр)</t>
  </si>
  <si>
    <t>Солодянкин (стажёр)</t>
  </si>
  <si>
    <t>В День</t>
  </si>
  <si>
    <t>Вечер</t>
  </si>
  <si>
    <t xml:space="preserve">Уровень SLA POS на 31.08.2020
Standart Light = 97.99% Standart = 97.36%
VIP = 97.68%
Premium Light = 98.88% Premium = 100% </t>
  </si>
  <si>
    <t xml:space="preserve">Уровень SLA ККТ на 31.08.2020
 Standart = 94.12%
VIP = 96.15%
 Premium = 96.45% </t>
  </si>
  <si>
    <t xml:space="preserve">дежурство до вечера, помощь стажерам координаторам </t>
  </si>
  <si>
    <t xml:space="preserve">дежурство, помощь стажерам координаторам </t>
  </si>
  <si>
    <t>Проект Эвотор</t>
  </si>
  <si>
    <t>Симурзин</t>
  </si>
  <si>
    <t>Шкенёв</t>
  </si>
  <si>
    <t>Сдача путевых листов до 01.09.2020</t>
  </si>
  <si>
    <t xml:space="preserve">Уровень SLA POS на 30.09.2020
Standart Light = 99.24% Standart = 98.88%
VIP = 99.08%
Premium Light = 98.29% Premium = 100% </t>
  </si>
  <si>
    <t xml:space="preserve">Уровень SLA ККТ на 30.09.2020
 Standart = 100%
VIP = 100%
 Premium = 99.36% </t>
  </si>
  <si>
    <t>Новоуральск/Невьянск</t>
  </si>
  <si>
    <t>Крестьянинов</t>
  </si>
  <si>
    <t>Бикбов</t>
  </si>
  <si>
    <t>п</t>
  </si>
  <si>
    <t>Сдача путевых листов до 01.10.2020</t>
  </si>
  <si>
    <t>Буторов</t>
  </si>
  <si>
    <t>Широкова</t>
  </si>
  <si>
    <t>Недзвецкий (стажёр)</t>
  </si>
  <si>
    <t xml:space="preserve">Уровень SLA POS на 30.10.2020
Standart Light = 98.92% Standart = 98.75%
VIP = 99.45%
Premium Light = 99.37% Premium = 100% </t>
  </si>
  <si>
    <t xml:space="preserve">Уровень SLA ККТ на 30.10.2020
 Standart = 100 %
VIP = 100 %
 Premium = 97.92 % </t>
  </si>
  <si>
    <t>Березин</t>
  </si>
  <si>
    <t>Сдача путевых листов до 01.11.2020</t>
  </si>
  <si>
    <t>Солодянкин</t>
  </si>
  <si>
    <t>Торганов</t>
  </si>
  <si>
    <t>Руссаков (стажёр)</t>
  </si>
  <si>
    <t xml:space="preserve">Уровень SLA POS на 30.11.2020
Standart Light = 99.31% Standart = 99.41%
VIP = 99.56%
Premium Light = 99.37% Premium = 98.57% </t>
  </si>
  <si>
    <t xml:space="preserve">Уровень SLA ККТ на 30.11.2020
 Standart = 100%
VIP = 100%
 Premium = 99.43% </t>
  </si>
  <si>
    <t>дефектовка/совм.выезды</t>
  </si>
  <si>
    <t xml:space="preserve">ККТ </t>
  </si>
  <si>
    <t>Сдача путевых листов до 01.12.2020</t>
  </si>
  <si>
    <t>Недзвецкий(стажёр)</t>
  </si>
  <si>
    <t>Руссаков(стажёр)</t>
  </si>
  <si>
    <t xml:space="preserve">Уровень SLA POS на 30.12.2020
Standart Light = 98.59% Standart = 98.37%
VIP = 98.73%
Premium Light = 98.33% Premium = 100% </t>
  </si>
  <si>
    <t xml:space="preserve">Уровень SLA ККТ на 30.12.2020
 Standart = 99.34%
VIP = 100%
 Premium = 98.1% </t>
  </si>
  <si>
    <t xml:space="preserve">доп.смена </t>
  </si>
  <si>
    <t>Гуринов</t>
  </si>
  <si>
    <t>Сдача путевых листов до 31.12.2020</t>
  </si>
  <si>
    <t>Бадрызлов (офис)</t>
  </si>
  <si>
    <t>Вылегжанин (офис)</t>
  </si>
  <si>
    <t xml:space="preserve">Уровень SLA POS на 29.01.2021
Standart Light = 96.57% Standart = 95.69%
VIP = 97.78%
Premium Light = 99.44% Premium = 100% </t>
  </si>
  <si>
    <t xml:space="preserve">Уровень SLA ККТ на 29.01.2021
Standart = 95.24%
VIP = 91.67%
Premium = 96.49% </t>
  </si>
  <si>
    <t>ст.инженер ККТ</t>
  </si>
  <si>
    <t>Недзвецкий</t>
  </si>
  <si>
    <t>Безик (стажёр)</t>
  </si>
  <si>
    <t xml:space="preserve">Кирейцев </t>
  </si>
  <si>
    <t xml:space="preserve">Уровень SLA POS на 26.02.2021
Standart Light = 97.61% Standart = 97.73%
VIP = 98.35%
Premium Light = 99.09% Premium = 100% </t>
  </si>
  <si>
    <t xml:space="preserve">Уровень SLA ККТ на 26.02.2021
 Standart = 93.1%
VIP = 100%
 Premium = 92.17% </t>
  </si>
  <si>
    <t xml:space="preserve">Уровень SLA POS на 23.03.2021
Standart Light = 98.36% Standart = 98.48%
VIP = 98.63%
Premium Light = 98.46% Premium = 100% </t>
  </si>
  <si>
    <t xml:space="preserve">Уровень SLA ККТ на 23.03.2021
 Standart = 97.56%
VIP = 100%
 Premium = 91.74% </t>
  </si>
  <si>
    <t>Парамазян (стажёр)</t>
  </si>
  <si>
    <t>ст. инженер ККТ</t>
  </si>
  <si>
    <t>инженер ККТ</t>
  </si>
  <si>
    <t>инженер АСЦ</t>
  </si>
  <si>
    <t xml:space="preserve">не требуется </t>
  </si>
  <si>
    <t xml:space="preserve">Уровень SLA POS на 21.04.2021
Standart Light = 98.09% Standart = 97.18%
VIP = 98.79%
Premium Light = 99.23% Premium = 97.47% </t>
  </si>
  <si>
    <t xml:space="preserve">Уровень SLA ККТ на 21.04.2021
 Standart = 100%
VIP = 100%
 Premium = 96.83% </t>
  </si>
  <si>
    <t xml:space="preserve">ночные смены </t>
  </si>
  <si>
    <t>Сдача путевых листов до 01.05.2021</t>
  </si>
  <si>
    <t>Скворцов (стажёр)</t>
  </si>
  <si>
    <t xml:space="preserve">Паньшин </t>
  </si>
  <si>
    <t xml:space="preserve">Лысенко </t>
  </si>
  <si>
    <t xml:space="preserve">Уровень SLA POS на 01.05.2021
Standart Light = 100% Standart = 100%
VIP = 100%
Premium Light = 100% Premium = 100% </t>
  </si>
  <si>
    <t xml:space="preserve">Уровень SLA ККТ на 01.05.2021
 Standart = 100%
VIP = 100%
 Premium = 100% </t>
  </si>
  <si>
    <t>Григорьева</t>
  </si>
  <si>
    <t>Сдача путевых листов до 01.06.2021</t>
  </si>
  <si>
    <t xml:space="preserve">Серебряков </t>
  </si>
  <si>
    <t>Медведев (стажёр)</t>
  </si>
  <si>
    <t>Соловьев (стажёр)</t>
  </si>
  <si>
    <t>Тиханов (Тюмень)</t>
  </si>
  <si>
    <t>Пехтерев (Тюмень)</t>
  </si>
  <si>
    <t>Всего</t>
  </si>
  <si>
    <t>9-14</t>
  </si>
  <si>
    <t>12-21</t>
  </si>
  <si>
    <t xml:space="preserve">Уровень SLA POS на 01.06.2021
Standart Light = 100% Standart = 100%
VIP = 100%
Premium Light = 100% Premium = 100% </t>
  </si>
  <si>
    <t xml:space="preserve">Уровень SLA ККТ на 01.06.2021
 Standart = 100%
VIP = 100%
 Premium = 100% </t>
  </si>
  <si>
    <t>Сдача путевых листов до 01.07.2021</t>
  </si>
  <si>
    <t>Парамазян</t>
  </si>
  <si>
    <t>9-20</t>
  </si>
  <si>
    <t>9-13</t>
  </si>
  <si>
    <t>Рычков (стажёр)</t>
  </si>
  <si>
    <t>Кедровских (стажёр)</t>
  </si>
  <si>
    <t>Лысенко Дмитрий</t>
  </si>
  <si>
    <t>Ольков Сергей</t>
  </si>
  <si>
    <t>Стаховский Павел</t>
  </si>
  <si>
    <t>Тетерин Евгений</t>
  </si>
  <si>
    <t>Кирейцев Андрей</t>
  </si>
  <si>
    <t>Храмцов Никита</t>
  </si>
  <si>
    <t>Кондаков Андрей (Стажер)</t>
  </si>
  <si>
    <t>Протасов Василий</t>
  </si>
  <si>
    <t xml:space="preserve">Уровень SLA POS на 01.07.2021
Standart Light = 100% Standart = 100%
VIP = 100%
Premium Light = 100% Premium = 100% </t>
  </si>
  <si>
    <t xml:space="preserve">Уровень SLA ККТ на 01.07.2021
 Standart = 100%
VIP = 100%
 Premium = 100% </t>
  </si>
  <si>
    <t>Колчанов Никита</t>
  </si>
  <si>
    <t>Брылëв</t>
  </si>
  <si>
    <t>Алапаевск (Стажер)</t>
  </si>
  <si>
    <t>Бураков</t>
  </si>
  <si>
    <t>Сдача путевых листов до 01.08.2021</t>
  </si>
  <si>
    <t>Ананьин (стажёр)</t>
  </si>
  <si>
    <t>12-18</t>
  </si>
  <si>
    <t>Медведев</t>
  </si>
  <si>
    <t>11-21</t>
  </si>
  <si>
    <t xml:space="preserve">Уровень SLA POS на 01.08.2021
Standart Light = 100% Standart = 100%
VIP = 100%
Premium Light = 100% Premium = 100% </t>
  </si>
  <si>
    <t xml:space="preserve">Уровень SLA ККТ на 01.08.2021
 Standart = 100%
VIP = 100%
 Premium = 100% </t>
  </si>
  <si>
    <t>Тюмень координатор 2/2</t>
  </si>
  <si>
    <t>Сахно Светлана</t>
  </si>
  <si>
    <t>Кирсанов Сергей</t>
  </si>
  <si>
    <t>руководитель</t>
  </si>
  <si>
    <t>Кетов</t>
  </si>
  <si>
    <t>Сдача путевых листов до 01.09.2021</t>
  </si>
  <si>
    <t>/</t>
  </si>
  <si>
    <t>Соловьев</t>
  </si>
  <si>
    <t>Бритов (стажёр)</t>
  </si>
  <si>
    <t>Садыков (стажёр)</t>
  </si>
  <si>
    <t>Симонов (стажёр)</t>
  </si>
  <si>
    <t>ст. инженер POS</t>
  </si>
  <si>
    <t xml:space="preserve">Уровень SLA POS на 01.09.2021
Standart Light = 100% Standart = 100%
VIP = 100%
Premium Light = 100% Premium = 100% </t>
  </si>
  <si>
    <t xml:space="preserve">Уровень SLA ККТ на 17.09.2021
 Standart = 100%
VIP = 95,52%
 Premium = 100% </t>
  </si>
  <si>
    <t>Шабалин</t>
  </si>
  <si>
    <t>Сдача путевых листов до 01.10.2021</t>
  </si>
  <si>
    <t>Сдал</t>
  </si>
  <si>
    <t xml:space="preserve">  </t>
  </si>
  <si>
    <t>9-19</t>
  </si>
  <si>
    <t>Балакин (стажёр)</t>
  </si>
  <si>
    <t>Гольденберг Михаил(стажёр)</t>
  </si>
  <si>
    <t>Родин Александр(стажёр)</t>
  </si>
  <si>
    <t>Зимин Никита(стажёр)</t>
  </si>
  <si>
    <t>Куличихин Михаил(стажёр)</t>
  </si>
  <si>
    <t>Ярцев Юрий(стажёр)</t>
  </si>
  <si>
    <t>Химченко (стажер)</t>
  </si>
  <si>
    <t xml:space="preserve">Уровень SLA POS на 01.10.2021
Standart Light = 100% Standart = 100%
VIP = 100%
Premium Light = 100% Premium = 100% </t>
  </si>
  <si>
    <t xml:space="preserve">Уровень SLA ККТ на 17.10.2021
 Standart = 100%
VIP = 100%
 Premium = 100% </t>
  </si>
  <si>
    <t>Сорокин</t>
  </si>
  <si>
    <t>Сдача путевых листов до 01.11.2021</t>
  </si>
  <si>
    <t>Балакин Алексей(стажёр)</t>
  </si>
  <si>
    <t>Бритов Кирилл(стажёр)</t>
  </si>
  <si>
    <t>Васильев Василий</t>
  </si>
  <si>
    <t>Громазин Семён</t>
  </si>
  <si>
    <t>Жаниев Владимир</t>
  </si>
  <si>
    <t>Зновьяк Евгений</t>
  </si>
  <si>
    <t>Кедровских Михаил</t>
  </si>
  <si>
    <t>Ковтун Алексей</t>
  </si>
  <si>
    <t>Медведев Евгений</t>
  </si>
  <si>
    <t>Парамазян Арман</t>
  </si>
  <si>
    <t>Рулев Максим</t>
  </si>
  <si>
    <t>Рыльский Алексей</t>
  </si>
  <si>
    <t>Садыков Максим(стажёр)</t>
  </si>
  <si>
    <t>Силин Станислав</t>
  </si>
  <si>
    <t>Симонов Михаил(стажёр)</t>
  </si>
  <si>
    <t>Снежков Илдар</t>
  </si>
  <si>
    <t>Соловьев Кирилл</t>
  </si>
  <si>
    <t>Тюрюмин Владимир</t>
  </si>
  <si>
    <t>Усатов Дмитрий</t>
  </si>
  <si>
    <t>Федосов Артём</t>
  </si>
  <si>
    <t>Чижов Александр</t>
  </si>
  <si>
    <t>Шабуров Андрей</t>
  </si>
  <si>
    <t>Славин Артем (Курган) ТОЛЬКО СБЕР</t>
  </si>
  <si>
    <t>с 14-00 до 21</t>
  </si>
  <si>
    <t>Гафаров Данис (УФА) СБЕР + Альфа</t>
  </si>
  <si>
    <t>Рюмшин Владимир (Чел) ТОЛЬКО СБЕР</t>
  </si>
  <si>
    <t>9-18</t>
  </si>
  <si>
    <t>Головков Иван</t>
  </si>
  <si>
    <t>Химченко Юрий (стажер)</t>
  </si>
  <si>
    <t>Бадрызлов Антон (офис)</t>
  </si>
  <si>
    <t>Вылегжанин Алексей (офис)</t>
  </si>
  <si>
    <t xml:space="preserve">Уровень SLA ККТ на 22.11.2021
 Standart = 100%
VIP = 98,13%
 Premium = 99,3% </t>
  </si>
  <si>
    <t>Зам. руководителя</t>
  </si>
  <si>
    <t>Менеджер проектов</t>
  </si>
  <si>
    <t>Хасанова Анжелика</t>
  </si>
  <si>
    <t>Гаврилов Константин</t>
  </si>
  <si>
    <t>кладовщик 2/2</t>
  </si>
  <si>
    <t>Менеджер проектов УС</t>
  </si>
  <si>
    <t>Бритов Кирилл</t>
  </si>
  <si>
    <t>Садыков Максим</t>
  </si>
  <si>
    <t xml:space="preserve">Уровень SLA POS на 01.12.2021
Standart Light = 100% Standart = 100%
VIP = 100%
Premium Light = 100% Premium = 100% </t>
  </si>
  <si>
    <t xml:space="preserve">Уровень SLA ККТ на 01.12.2021
 Standart = 100%
VIP = 100%
 Premium = 100% </t>
  </si>
  <si>
    <t>Ф.И.О.</t>
  </si>
  <si>
    <t>Должность</t>
  </si>
  <si>
    <t>Город</t>
  </si>
  <si>
    <t>тел</t>
  </si>
  <si>
    <t>Рабочий тел</t>
  </si>
  <si>
    <t>e-mail дополнительный</t>
  </si>
  <si>
    <t>e-mail</t>
  </si>
  <si>
    <t>№ топливной карты</t>
  </si>
  <si>
    <t>Пин</t>
  </si>
  <si>
    <t>АИ</t>
  </si>
  <si>
    <t>№ бэйдж</t>
  </si>
  <si>
    <t>№ письма и статус</t>
  </si>
  <si>
    <t>дата приема на работу</t>
  </si>
  <si>
    <t>Ноутбук</t>
  </si>
  <si>
    <t xml:space="preserve">S/N </t>
  </si>
  <si>
    <t>Флеш накопитель</t>
  </si>
  <si>
    <t>обжимка</t>
  </si>
  <si>
    <t>Марка / Модель Авто</t>
  </si>
  <si>
    <t>Гос. Номер</t>
  </si>
  <si>
    <t>комуникационые провода (mini, micro usb..</t>
  </si>
  <si>
    <t>карта CTLS</t>
  </si>
  <si>
    <t>Брылин Вячеслав Олегович</t>
  </si>
  <si>
    <t>Инженер</t>
  </si>
  <si>
    <t>brylin.1996@gmail.com</t>
  </si>
  <si>
    <t>brylin.v.o@poskey.ru</t>
  </si>
  <si>
    <t>7005830012198719</t>
  </si>
  <si>
    <t>устроен 03.07.19</t>
  </si>
  <si>
    <t>ASUS X200М</t>
  </si>
  <si>
    <t>E2N0CX75147209C</t>
  </si>
  <si>
    <t>с защитой от записи</t>
  </si>
  <si>
    <t>оснащен</t>
  </si>
  <si>
    <t>ВАЗ-2115</t>
  </si>
  <si>
    <t>Е944ХР96</t>
  </si>
  <si>
    <t>полный комплект</t>
  </si>
  <si>
    <t>сбербанк</t>
  </si>
  <si>
    <t>Григорьева Светлана Витальевна</t>
  </si>
  <si>
    <t>swetavika2019@gmail.com</t>
  </si>
  <si>
    <t>engineer.ub.ekb.28@poskey.ru</t>
  </si>
  <si>
    <t>7005830012815296</t>
  </si>
  <si>
    <t>Семакин Тимофей Владимирович</t>
  </si>
  <si>
    <t>semakin.asbest.atm@gmail.com</t>
  </si>
  <si>
    <t>semakin.asbest@atm72.ru</t>
  </si>
  <si>
    <t>7824861010053470418</t>
  </si>
  <si>
    <t>устроен 17.11.17</t>
  </si>
  <si>
    <t>DELL P24T</t>
  </si>
  <si>
    <t>2WYKNT2</t>
  </si>
  <si>
    <t>Ваз 2107</t>
  </si>
  <si>
    <t>х518хр66</t>
  </si>
  <si>
    <t>Баекенов Ильяс Карабаевич</t>
  </si>
  <si>
    <t>ilyshabaekenov@gmail.com</t>
  </si>
  <si>
    <t>baekenov.i.k@poskey.ru</t>
  </si>
  <si>
    <t>*7005830014078950</t>
  </si>
  <si>
    <t>устроен 03.04.18</t>
  </si>
  <si>
    <t>ASUS X200</t>
  </si>
  <si>
    <t>e4nocx872262177</t>
  </si>
  <si>
    <t>Мицубиси цедия / ваз 2104</t>
  </si>
  <si>
    <t>т961от174/в547нс 96</t>
  </si>
  <si>
    <t>Патрушев Виталий Игоревич</t>
  </si>
  <si>
    <t>Patrushev_vi@bk.ru</t>
  </si>
  <si>
    <t>patrushev.v.i@poskey.ru</t>
  </si>
  <si>
    <t>7824861010046915156</t>
  </si>
  <si>
    <t>6437</t>
  </si>
  <si>
    <t>устроен 10.10.19</t>
  </si>
  <si>
    <t>ASUS E203M</t>
  </si>
  <si>
    <t>JCN0CX010094495</t>
  </si>
  <si>
    <t>Мерседес - С</t>
  </si>
  <si>
    <t>К 119 СА / 196</t>
  </si>
  <si>
    <t>Садертдинов Руслан Ильясович</t>
  </si>
  <si>
    <t>sadertdinov70@gmail.com</t>
  </si>
  <si>
    <t>sadertdinov.r.i@poskey.ru</t>
  </si>
  <si>
    <t>7005 8300 0200 4398</t>
  </si>
  <si>
    <t>устроен 03.12.19</t>
  </si>
  <si>
    <t>ASUS X200MA</t>
  </si>
  <si>
    <t>E8N0CX216932320</t>
  </si>
  <si>
    <t>Фомичев Григорий Викторович</t>
  </si>
  <si>
    <t>grigan1987@gmail.com</t>
  </si>
  <si>
    <t>fomichev.g.v@poskey.ru</t>
  </si>
  <si>
    <t>7005 8300 1081 7831</t>
  </si>
  <si>
    <t>3814</t>
  </si>
  <si>
    <t>Устроен 17.04.19</t>
  </si>
  <si>
    <t>Digma CITY E400/Lenovo</t>
  </si>
  <si>
    <t>DONT30E6T00985/PF2J14DP</t>
  </si>
  <si>
    <t>Lifan Solano</t>
  </si>
  <si>
    <t>У863КТ96</t>
  </si>
  <si>
    <t>Белоносов Павел Альбертович</t>
  </si>
  <si>
    <t>Каменск-Уральский</t>
  </si>
  <si>
    <t>belonosov.kamensk.atm@gmail.com</t>
  </si>
  <si>
    <t>belonosov.kamensk@atm72.ru</t>
  </si>
  <si>
    <t>7824861010046463454</t>
  </si>
  <si>
    <t>1940</t>
  </si>
  <si>
    <t>E4N0CX868282175</t>
  </si>
  <si>
    <t>Нафиков Игорь Нуруллович</t>
  </si>
  <si>
    <t>Инженер ККТ</t>
  </si>
  <si>
    <t>igor.naf@gmail.com</t>
  </si>
  <si>
    <t>nafikov_in@atm72.ru</t>
  </si>
  <si>
    <t>7824861010053470459</t>
  </si>
  <si>
    <t>1142</t>
  </si>
  <si>
    <t>E8N0CX216942327</t>
  </si>
  <si>
    <t>Daewoo Nexia</t>
  </si>
  <si>
    <t>т080нр96</t>
  </si>
  <si>
    <t>Брылëв Владислав Александрович</t>
  </si>
  <si>
    <t>brylev.atm@gmail.com</t>
  </si>
  <si>
    <t>7005830012815320</t>
  </si>
  <si>
    <t>Устроен 12.07.2021</t>
  </si>
  <si>
    <t>Минкевич Евгений Петрович</t>
  </si>
  <si>
    <t>veyron19091989@gmail.com</t>
  </si>
  <si>
    <t>engineer.ub.ekb.4@poskey.ru</t>
  </si>
  <si>
    <t>7005830002045243</t>
  </si>
  <si>
    <t>устроен 25.02.20</t>
  </si>
  <si>
    <t>ASUS</t>
  </si>
  <si>
    <t>E4N0CX86809917H</t>
  </si>
  <si>
    <t>Абрамов Сергей Александрович</t>
  </si>
  <si>
    <t>atm.abramov@gmail.com</t>
  </si>
  <si>
    <t>abramov.s.a@atm72.ru</t>
  </si>
  <si>
    <t>7824861010053470558 - сломана
7824861010055096021</t>
  </si>
  <si>
    <t>Digma CITY E400</t>
  </si>
  <si>
    <t>DONT30E5R00813</t>
  </si>
  <si>
    <t>Березин Алексей Эдуардович</t>
  </si>
  <si>
    <t>aleksejberezin2@gmail.com</t>
  </si>
  <si>
    <t>engineer.ub.ekb.18@poskey.ru</t>
  </si>
  <si>
    <t>7824861010046915214</t>
  </si>
  <si>
    <t>Устроен 05.10.20</t>
  </si>
  <si>
    <t>HP 15-rb020ur</t>
  </si>
  <si>
    <t>CNDB127QXC</t>
  </si>
  <si>
    <t>Потапов Антон Сергеевич</t>
  </si>
  <si>
    <t>potapovanton973@gmail.com</t>
  </si>
  <si>
    <t>potapov.a.s@poskey.ru</t>
  </si>
  <si>
    <t>7824861010046462886</t>
  </si>
  <si>
    <t>4456</t>
  </si>
  <si>
    <t>устроен 28.05.18</t>
  </si>
  <si>
    <t>Lenovo V14-IIL</t>
  </si>
  <si>
    <t>PF1T6GYQ</t>
  </si>
  <si>
    <t>Lada XRAY Cross</t>
  </si>
  <si>
    <t>к385тк 196</t>
  </si>
  <si>
    <t>Шабалин Илья Валерьевич</t>
  </si>
  <si>
    <t>shirtysiamang@gmail.com</t>
  </si>
  <si>
    <t>7824861010051888728</t>
  </si>
  <si>
    <t>3770</t>
  </si>
  <si>
    <t>к385тк 197</t>
  </si>
  <si>
    <t>Мельников Илья Владимирович</t>
  </si>
  <si>
    <t>Ст.инженер POS</t>
  </si>
  <si>
    <t>millerr1278@gmail.com</t>
  </si>
  <si>
    <t>melnikov_iv@atm72.ru</t>
  </si>
  <si>
    <t>7005830002205524</t>
  </si>
  <si>
    <t>2773</t>
  </si>
  <si>
    <t>HP/Lenovo</t>
  </si>
  <si>
    <t>RTL8723DE/PF2HY68F</t>
  </si>
  <si>
    <t>Шкода Рапид</t>
  </si>
  <si>
    <t>М334КУ 196</t>
  </si>
  <si>
    <t>Шушарин Максим Вадимович</t>
  </si>
  <si>
    <t>shusharin.nt.atm@gmail.com</t>
  </si>
  <si>
    <t>shusharin@atm72.ru</t>
  </si>
  <si>
    <t>7824861010046462894</t>
  </si>
  <si>
    <t>3382</t>
  </si>
  <si>
    <t>PF1T6GJF</t>
  </si>
  <si>
    <t>мазда 3</t>
  </si>
  <si>
    <t>к044ек 96</t>
  </si>
  <si>
    <t>Куценко Вадим Станиславович</t>
  </si>
  <si>
    <t>Ст.инженер ККТ</t>
  </si>
  <si>
    <t>studentupi@gmail.com</t>
  </si>
  <si>
    <t>kutsenko.v.s@poskey.ru</t>
  </si>
  <si>
    <t>7824861010056125043</t>
  </si>
  <si>
    <t>устроен 07.08.18</t>
  </si>
  <si>
    <t>DXYKNT2</t>
  </si>
  <si>
    <t>Опель Астра</t>
  </si>
  <si>
    <t>Е153АХ196</t>
  </si>
  <si>
    <t>Дьячков Никита Александрович</t>
  </si>
  <si>
    <t>dyachkov.n.a@poskey.ru</t>
  </si>
  <si>
    <t>7824861010053470400</t>
  </si>
  <si>
    <t>DEXP</t>
  </si>
  <si>
    <t>P11737005530</t>
  </si>
  <si>
    <t>Чеусов Фёдор Олегович</t>
  </si>
  <si>
    <t>cheusov.f.o@poskey.ru</t>
  </si>
  <si>
    <t>7824861010053470475</t>
  </si>
  <si>
    <t>1477</t>
  </si>
  <si>
    <t>устроен 11.11.19</t>
  </si>
  <si>
    <t>CND8127RL2</t>
  </si>
  <si>
    <t>Чеусов Алексей Олегович</t>
  </si>
  <si>
    <t>cheusov.nt.atm@gmail.com</t>
  </si>
  <si>
    <t>engineer.ub.ekb.1@poskey.ru</t>
  </si>
  <si>
    <t>7824861010051888710</t>
  </si>
  <si>
    <t>204</t>
  </si>
  <si>
    <t>Устроен 13.01.20</t>
  </si>
  <si>
    <t>Asus X200</t>
  </si>
  <si>
    <t>E4N0CX872480174</t>
  </si>
  <si>
    <t>Янаев Дмитрий Владимирович</t>
  </si>
  <si>
    <t>dimyan909@gmail.com</t>
  </si>
  <si>
    <t>yanaev.d.v@poskey.ru</t>
  </si>
  <si>
    <t>7005830010817849</t>
  </si>
  <si>
    <t>3812</t>
  </si>
  <si>
    <t>устроен 18.11.19</t>
  </si>
  <si>
    <t>E4N0CX872304179</t>
  </si>
  <si>
    <t>Ситроен</t>
  </si>
  <si>
    <t>р148оу69</t>
  </si>
  <si>
    <t>Лобова Евгения Викторовна</t>
  </si>
  <si>
    <t>Lobovazheka160990@gmail.com</t>
  </si>
  <si>
    <t>lobova.e.v@poskey.ru</t>
  </si>
  <si>
    <t>7005830002053148</t>
  </si>
  <si>
    <t>4593</t>
  </si>
  <si>
    <t>устроена 03.12.18</t>
  </si>
  <si>
    <t>E4N0CX724456131</t>
  </si>
  <si>
    <t>Ford Focus</t>
  </si>
  <si>
    <t>Е469ОМ196</t>
  </si>
  <si>
    <t>Паньшин Андрей Сергеевич</t>
  </si>
  <si>
    <t>mrpany18@gmail.com</t>
  </si>
  <si>
    <t>engineer.ub.ekb.20@poskey.ru</t>
  </si>
  <si>
    <t>7005830014078976</t>
  </si>
  <si>
    <t>устроен 27.07.21</t>
  </si>
  <si>
    <t>Киселев Игорь Рудольфович</t>
  </si>
  <si>
    <t>Первоуральск</t>
  </si>
  <si>
    <t>kiselev.pervouralsk.atm@gmail.com</t>
  </si>
  <si>
    <t>kiselev.pervouralsk@atm72.ru</t>
  </si>
  <si>
    <t>7824861010053470426</t>
  </si>
  <si>
    <t>3092</t>
  </si>
  <si>
    <t>Lenovo</t>
  </si>
  <si>
    <t>T5624004E</t>
  </si>
  <si>
    <t>Чирков Владислав Алексеевич</t>
  </si>
  <si>
    <t>chirkov.ekat.atm@gmail.com</t>
  </si>
  <si>
    <t>chirkov.ekat@atm72.ru</t>
  </si>
  <si>
    <t>7824861010046915230</t>
  </si>
  <si>
    <t>ASUS X200 ASUS X200</t>
  </si>
  <si>
    <t>E4N0CX86853817E/E4N0CX872299175</t>
  </si>
  <si>
    <t>Бураков Алексей Витальевич</t>
  </si>
  <si>
    <t>engineer.ub.ekb.3@poskey.ru</t>
  </si>
  <si>
    <t>7005830002045284</t>
  </si>
  <si>
    <t>Устроен 19.07.21</t>
  </si>
  <si>
    <t>Петренко Алексей Викторович</t>
  </si>
  <si>
    <t>Ревда</t>
  </si>
  <si>
    <t>apetrenko040@gmail.com</t>
  </si>
  <si>
    <t>petrenko.a.v@poskey.ru</t>
  </si>
  <si>
    <t>7824861010053470442</t>
  </si>
  <si>
    <t>HP 15-rb028ur</t>
  </si>
  <si>
    <t>CND91127SK</t>
  </si>
  <si>
    <t>Ворошилов Кирилл Алексеевич</t>
  </si>
  <si>
    <t>voroshilov.k.a@poskey.ru</t>
  </si>
  <si>
    <t>7005830002045276</t>
  </si>
  <si>
    <t>устроен 27.03.19</t>
  </si>
  <si>
    <t>E4N0CX872236177</t>
  </si>
  <si>
    <t>Кулаков Алексей Алексеевич</t>
  </si>
  <si>
    <t>kulakov.serov.atm@gmail.com</t>
  </si>
  <si>
    <t>kulakov.serov@atm72.ru</t>
  </si>
  <si>
    <t>7005830003931458</t>
  </si>
  <si>
    <t>9947</t>
  </si>
  <si>
    <t>CND91127NB</t>
  </si>
  <si>
    <t>Фионин Вячеслав Евгеньевич</t>
  </si>
  <si>
    <t>engineer.ub.ekb.10@poskey.ru</t>
  </si>
  <si>
    <t>7005830012198693</t>
  </si>
  <si>
    <t>2069</t>
  </si>
  <si>
    <t>устроен 26.03.20</t>
  </si>
  <si>
    <t>Lenovo V130-14IGM</t>
  </si>
  <si>
    <t>MP1PD2SJ</t>
  </si>
  <si>
    <t>Сорокин Андрей Романович</t>
  </si>
  <si>
    <t xml:space="preserve"> andrey.sorokin219@gmail.com</t>
  </si>
  <si>
    <t>7005 8300 1081 7856</t>
  </si>
  <si>
    <t>устроен 22.10.21</t>
  </si>
  <si>
    <t>Панаев Павел Евгеньевич</t>
  </si>
  <si>
    <t>panaev.p.e@atm72.ru</t>
  </si>
  <si>
    <t>7005830002205557</t>
  </si>
  <si>
    <t>Без Серийника</t>
  </si>
  <si>
    <t>Хендэ Грета</t>
  </si>
  <si>
    <t>В408КР196</t>
  </si>
  <si>
    <t>Черепанов Алексей Павлович</t>
  </si>
  <si>
    <t>cherepanovalekseipavlovich@gmail.com</t>
  </si>
  <si>
    <t>cherepanov.a.p@poskey.ru</t>
  </si>
  <si>
    <t>7005830002045375</t>
  </si>
  <si>
    <t>725</t>
  </si>
  <si>
    <t>устроен 29.03.18</t>
  </si>
  <si>
    <t>E4N0CX87234117С</t>
  </si>
  <si>
    <t>Opel Astra Caravan</t>
  </si>
  <si>
    <t>о490тк96</t>
  </si>
  <si>
    <t>Снежков Илдар Ильшатович</t>
  </si>
  <si>
    <t>snezhkov.ekat.atm@gmail.com</t>
  </si>
  <si>
    <t>snezhkov_ii@atm72.ru</t>
  </si>
  <si>
    <t xml:space="preserve">7824861010053470608
7824861010046462860 - утерянна
</t>
  </si>
  <si>
    <t>DEXP W510LU</t>
  </si>
  <si>
    <t xml:space="preserve">Kia sportage 
</t>
  </si>
  <si>
    <t xml:space="preserve"> Х798НХ 96</t>
  </si>
  <si>
    <t>Федосов Артём Александрович</t>
  </si>
  <si>
    <t>fedosov.ekat.atm@gmail.com</t>
  </si>
  <si>
    <t>fedosov.ekat@atm72.ru</t>
  </si>
  <si>
    <t>7824861010053470541</t>
  </si>
  <si>
    <t>ACER</t>
  </si>
  <si>
    <t>Ваз 2114</t>
  </si>
  <si>
    <t>м039се96</t>
  </si>
  <si>
    <t>Ковтун Алексей Анатольевич</t>
  </si>
  <si>
    <t>kovtun.ekat.atm@gmail.com</t>
  </si>
  <si>
    <t>kovtun_aa@atm72.ru</t>
  </si>
  <si>
    <t>7824861010053470434</t>
  </si>
  <si>
    <t>0732</t>
  </si>
  <si>
    <t>Нет</t>
  </si>
  <si>
    <t>KIA CEED</t>
  </si>
  <si>
    <t>C970EH 196</t>
  </si>
  <si>
    <t>полный комплект + USB Hub</t>
  </si>
  <si>
    <t>Чижов Александр Геннадьевич</t>
  </si>
  <si>
    <t>chizhov@gmail.com</t>
  </si>
  <si>
    <t>chizhov.a.g@atm72.ru</t>
  </si>
  <si>
    <t>7824861010046915255</t>
  </si>
  <si>
    <t>E4NOCX872361177</t>
  </si>
  <si>
    <t>потребность</t>
  </si>
  <si>
    <t>Тойота Королла</t>
  </si>
  <si>
    <t>Р116НА 96</t>
  </si>
  <si>
    <t>Рыльский Алексей Эдуардович</t>
  </si>
  <si>
    <t>rylskiy.a.e@atm72.ru</t>
  </si>
  <si>
    <t>7824861010053470483</t>
  </si>
  <si>
    <t>устроен 05.10.17</t>
  </si>
  <si>
    <t>packard bell PAV80</t>
  </si>
  <si>
    <t>LUBPS0800803466A991601</t>
  </si>
  <si>
    <t>Kia rio</t>
  </si>
  <si>
    <t>к540ке196</t>
  </si>
  <si>
    <t>Рулев Максим Михаилович</t>
  </si>
  <si>
    <t>mksmrulev@gmail.com</t>
  </si>
  <si>
    <t>rulev.m.m@poskey.ru</t>
  </si>
  <si>
    <t>7824861010046915131</t>
  </si>
  <si>
    <t>устроен 06.02.18</t>
  </si>
  <si>
    <t>Dexp</t>
  </si>
  <si>
    <t>нечитаем</t>
  </si>
  <si>
    <t>2 шт с защитой от записи</t>
  </si>
  <si>
    <t xml:space="preserve">ЛАДА Веста </t>
  </si>
  <si>
    <t>Е278ЕО 196</t>
  </si>
  <si>
    <t>Шабуров Андрей Игоревич</t>
  </si>
  <si>
    <t>adronet.o.m@gmail.com</t>
  </si>
  <si>
    <t>shaburov.a.i@poskey.ru</t>
  </si>
  <si>
    <t>7005 8300 0220 5532</t>
  </si>
  <si>
    <t>устроен 24.10.18</t>
  </si>
  <si>
    <t xml:space="preserve">ASUS203M </t>
  </si>
  <si>
    <t>JCN0CX051430491</t>
  </si>
  <si>
    <t>Lada Kalina Sport/Kia Picanto TA</t>
  </si>
  <si>
    <t>Р884НА96 / У288ВЕ96</t>
  </si>
  <si>
    <t>Васильев Василий Андреевич</t>
  </si>
  <si>
    <t>cooper19948@gmail.com</t>
  </si>
  <si>
    <t>vasilev.v.a@poskey.ru</t>
  </si>
  <si>
    <t>7824861010051888736</t>
  </si>
  <si>
    <t>устроен 01.04.19</t>
  </si>
  <si>
    <t>Hp</t>
  </si>
  <si>
    <t>5CG023C9BH</t>
  </si>
  <si>
    <t>ВАЗ 2114</t>
  </si>
  <si>
    <t>У312КВ 45</t>
  </si>
  <si>
    <t>Силин Станислав Сергеевич</t>
  </si>
  <si>
    <t>stas.silinn@gmail.com</t>
  </si>
  <si>
    <t>silin.s.s@poskey.ru</t>
  </si>
  <si>
    <t>7824861010053470616</t>
  </si>
  <si>
    <t>2410</t>
  </si>
  <si>
    <t>устроен 06.05.19</t>
  </si>
  <si>
    <t>E4N0CX872275174</t>
  </si>
  <si>
    <t>ВАЗ 2107</t>
  </si>
  <si>
    <t>К300ТМ 96</t>
  </si>
  <si>
    <t>Зновьяк Евгений Владимирович</t>
  </si>
  <si>
    <t>znevvlekat@gmail.com</t>
  </si>
  <si>
    <t>znovyak.e.v@atm72.ru</t>
  </si>
  <si>
    <t>7824861010046915164</t>
  </si>
  <si>
    <t>ASUS X200MA/Lenova</t>
  </si>
  <si>
    <t>E4NOCX872277179\PF2J1B3D</t>
  </si>
  <si>
    <t xml:space="preserve">Митсубиси Лансер </t>
  </si>
  <si>
    <t xml:space="preserve">У184ЕТ 196
</t>
  </si>
  <si>
    <t>Гаврилов Константин Юрьевич</t>
  </si>
  <si>
    <t>gavrilovkot29@gmail.ru</t>
  </si>
  <si>
    <t>gavrilov.k.yu@poskey.ru</t>
  </si>
  <si>
    <t>Устроен 25.10.19</t>
  </si>
  <si>
    <t>ASUS Ee PC</t>
  </si>
  <si>
    <t>C4OABC138923</t>
  </si>
  <si>
    <t>Тюрюмин Владимир Александрович</t>
  </si>
  <si>
    <t>gavrilov.novouralsk.atm@gmail.com</t>
  </si>
  <si>
    <t>gavrilov.novouralsk@atm72.ru</t>
  </si>
  <si>
    <t>7005830002004299</t>
  </si>
  <si>
    <t>дизель</t>
  </si>
  <si>
    <t>F2NZKT2</t>
  </si>
  <si>
    <t>Парамазян Арман Арменович</t>
  </si>
  <si>
    <t>30476planeta@gmail.com</t>
  </si>
  <si>
    <t>engineer.ub.ekb.16@poskey.ru</t>
  </si>
  <si>
    <t>7824861010056123675</t>
  </si>
  <si>
    <t>3673</t>
  </si>
  <si>
    <t>Устроен 29.04.21</t>
  </si>
  <si>
    <t>ASUS X200M</t>
  </si>
  <si>
    <t>E4N0CX87232417A</t>
  </si>
  <si>
    <t xml:space="preserve">Медведев Евгений Анатольевич </t>
  </si>
  <si>
    <t>engineer.ub.ekb.29@poskey.ru</t>
  </si>
  <si>
    <t>7824861010053470574</t>
  </si>
  <si>
    <t>7642</t>
  </si>
  <si>
    <t>Соловьев Кирилл Олегович</t>
  </si>
  <si>
    <t>koserog201@gmail.com</t>
  </si>
  <si>
    <t>engineer.ub.ekb.30@poskey.ru</t>
  </si>
  <si>
    <t>7824861010046915263</t>
  </si>
  <si>
    <t>4082</t>
  </si>
  <si>
    <t>Устроен 07.06.21</t>
  </si>
  <si>
    <t>JCN0CX010103490</t>
  </si>
  <si>
    <t>Жаниев Владимир Уткирович</t>
  </si>
  <si>
    <t>mr.janievluok@gmail.com</t>
  </si>
  <si>
    <t>engineer.ub.ekb.9@poskey.ru</t>
  </si>
  <si>
    <t>7005830012815304</t>
  </si>
  <si>
    <t>Устроен 25.03.20</t>
  </si>
  <si>
    <t>ASUS X551M</t>
  </si>
  <si>
    <t>E5N0CX710295218</t>
  </si>
  <si>
    <t>Громазин Семен Александрович</t>
  </si>
  <si>
    <t>Gromazin.ekat.atm@gmail.com</t>
  </si>
  <si>
    <t>engineer.ub.ekb.19@poskey.ru</t>
  </si>
  <si>
    <t>7824861010056125035</t>
  </si>
  <si>
    <t>6319</t>
  </si>
  <si>
    <t>Устроен 01.07.21</t>
  </si>
  <si>
    <t>HP 14-cmD088ur</t>
  </si>
  <si>
    <t>5CG023C99V</t>
  </si>
  <si>
    <t>Кедровских Михаил Алексеевич</t>
  </si>
  <si>
    <t>ituub66@gmail.com</t>
  </si>
  <si>
    <t>engineer.ub.ekb.13@poskey.ru</t>
  </si>
  <si>
    <t>7824861010053470384</t>
  </si>
  <si>
    <t>Устроен 23.07.21</t>
  </si>
  <si>
    <t>Бритов Кирилл Алексеевич</t>
  </si>
  <si>
    <t>britovk81@gmail.com</t>
  </si>
  <si>
    <t>7824861010053470525</t>
  </si>
  <si>
    <t>5952</t>
  </si>
  <si>
    <t>Устроен 01.09.21</t>
  </si>
  <si>
    <t>Садыков Максим Григориевич</t>
  </si>
  <si>
    <t>Mak.sadakov24@gmail.com</t>
  </si>
  <si>
    <t>engineer.ub.ekb.33@poskey.ru</t>
  </si>
  <si>
    <t>7824861010046462878</t>
  </si>
  <si>
    <t>9627</t>
  </si>
  <si>
    <t>Симонов Михаил Александрович</t>
  </si>
  <si>
    <t>7824861010046915248</t>
  </si>
  <si>
    <t>Балакин Алексей Юрьевич</t>
  </si>
  <si>
    <t>7824861010056123667</t>
  </si>
  <si>
    <t>Гольденберг Михаил Леонидович</t>
  </si>
  <si>
    <t>Устроен 01.10.21</t>
  </si>
  <si>
    <t>Родин Александр Андреевич</t>
  </si>
  <si>
    <t>7005 8300 1564 4610</t>
  </si>
  <si>
    <t>Зимин Никита Владимирович</t>
  </si>
  <si>
    <t>7824861010053470533</t>
  </si>
  <si>
    <t>Устроен 11.11.21</t>
  </si>
  <si>
    <t>T562400H8F12150625-P-12</t>
  </si>
  <si>
    <t>Куличихин Михаил Денисович</t>
  </si>
  <si>
    <t>7005 8300 1564 4628</t>
  </si>
  <si>
    <t>Ярцев Юрий Вячеславович</t>
  </si>
  <si>
    <t>7824861010053470392</t>
  </si>
  <si>
    <t>Тетерин Евгений Сергеевич</t>
  </si>
  <si>
    <t>teterin.e.s@poskey.ru</t>
  </si>
  <si>
    <t>7824861010051888777</t>
  </si>
  <si>
    <t>устроен 01.08.19</t>
  </si>
  <si>
    <t>W510LU</t>
  </si>
  <si>
    <t>Е317МА 96</t>
  </si>
  <si>
    <t>Протасов Василий Владимирович</t>
  </si>
  <si>
    <t>andycrewww@gmail.com</t>
  </si>
  <si>
    <t>engineer.ub.ekb.8@poskey.ru</t>
  </si>
  <si>
    <t>7005830014078984</t>
  </si>
  <si>
    <t>Устроен 20.03.20</t>
  </si>
  <si>
    <t>PF1T6G3M</t>
  </si>
  <si>
    <t>Хендэ Тусан</t>
  </si>
  <si>
    <t>Н739УМ 96</t>
  </si>
  <si>
    <t>Ольков Сергей Андреевич</t>
  </si>
  <si>
    <t>pastuhak196@gmail.com</t>
  </si>
  <si>
    <t>engineer.ub.ekb.11@poskey.ru</t>
  </si>
  <si>
    <t>7824861010053473586</t>
  </si>
  <si>
    <t>5187</t>
  </si>
  <si>
    <t>Устроен 02.04.20</t>
  </si>
  <si>
    <t>HP 14-cm0088ur</t>
  </si>
  <si>
    <t>5CG023C99J</t>
  </si>
  <si>
    <t>Головков Иван Дмитриевич</t>
  </si>
  <si>
    <t>e858fv@gmail.com</t>
  </si>
  <si>
    <t>engineer.ub.ekb.6@poskey.ru</t>
  </si>
  <si>
    <t>7005 8300 1281 5205</t>
  </si>
  <si>
    <t>CND91127F3</t>
  </si>
  <si>
    <t>Кондаков Андрей Николаевич</t>
  </si>
  <si>
    <t>kondakovffan@yandex.ru</t>
  </si>
  <si>
    <t>engineer.ub.ekb.34@poskey.ru</t>
  </si>
  <si>
    <t>7824861010053470566</t>
  </si>
  <si>
    <t>Устроен 26.08.19</t>
  </si>
  <si>
    <t>Химченко Юрий Александрович</t>
  </si>
  <si>
    <t>7824861010046915057 
7824861010053473610 - утеряна</t>
  </si>
  <si>
    <t>Руководитель подразделения</t>
  </si>
  <si>
    <t>kirsanov@atm72.ru</t>
  </si>
  <si>
    <t>7824861010053470590</t>
  </si>
  <si>
    <t>Серебряков Алексей Сергеевич</t>
  </si>
  <si>
    <t>Гл. инженер POS</t>
  </si>
  <si>
    <t>serbrend21@gmail.com</t>
  </si>
  <si>
    <t>gl.inzh@atm72.ru</t>
  </si>
  <si>
    <t>7824861010053473578</t>
  </si>
  <si>
    <t xml:space="preserve">ASUS VivoBook </t>
  </si>
  <si>
    <t>Митсубиси Лансер</t>
  </si>
  <si>
    <t xml:space="preserve">Р438ЕК 96
</t>
  </si>
  <si>
    <t xml:space="preserve">Еремеева Александра Викторовна </t>
  </si>
  <si>
    <t>Гл. координатор</t>
  </si>
  <si>
    <t>koordinator.ekat.atm@gmail.com</t>
  </si>
  <si>
    <t>eremeeva@atm72.ru</t>
  </si>
  <si>
    <t>устроен 13.08.18</t>
  </si>
  <si>
    <t>L6NOCV18W125265</t>
  </si>
  <si>
    <t>Тойота Целика</t>
  </si>
  <si>
    <t xml:space="preserve">В115КН 178
</t>
  </si>
  <si>
    <t>Пашкова Мария Игоревна</t>
  </si>
  <si>
    <t>Ст. координатор</t>
  </si>
  <si>
    <t>exch-ekb@atm72.ru</t>
  </si>
  <si>
    <t>сист. блок</t>
  </si>
  <si>
    <t>Хафизов Ильдар Маратович</t>
  </si>
  <si>
    <t>Кладовщик</t>
  </si>
  <si>
    <t>sklad.ekb.2@atm72.ru</t>
  </si>
  <si>
    <t>устроен 22.04.19</t>
  </si>
  <si>
    <t>Колчанов Никита Николаевич</t>
  </si>
  <si>
    <t>sklad.ekb@atm72.ru</t>
  </si>
  <si>
    <t>Радионова Светлана</t>
  </si>
  <si>
    <t>Координатор</t>
  </si>
  <si>
    <t>coord.ekat@atm72.ru</t>
  </si>
  <si>
    <t>Устроена 19.02.20</t>
  </si>
  <si>
    <t>coordinator.ub.ekb.2@atm72.ru</t>
  </si>
  <si>
    <t>Устроена 08.07.20</t>
  </si>
  <si>
    <t>Фахрутдинова Ангелина Альфредовна</t>
  </si>
  <si>
    <t>coordinator.ub.ekb.3@atm72.ru</t>
  </si>
  <si>
    <t>Устроена 06.07.20</t>
  </si>
  <si>
    <t>Паньшин Дмитрий Павлович</t>
  </si>
  <si>
    <t>panshindima1992@gmail.com</t>
  </si>
  <si>
    <t>panshin.d.p@atm72.ru</t>
  </si>
  <si>
    <t>7824861010046915123</t>
  </si>
  <si>
    <t>устроен 11.12.17</t>
  </si>
  <si>
    <t>GEELY EMGRAND</t>
  </si>
  <si>
    <t xml:space="preserve">А770НТ 196
</t>
  </si>
  <si>
    <t>Лысенко Дмитрий Алексеевич</t>
  </si>
  <si>
    <t>Гл.инженер ККТ</t>
  </si>
  <si>
    <t>dmitr.lysencko2017@yandex.ru</t>
  </si>
  <si>
    <t>lysenko.d.a@poskey.ru</t>
  </si>
  <si>
    <t>7005830012198685</t>
  </si>
  <si>
    <t>устроен 25.09.19</t>
  </si>
  <si>
    <t>LBN0GR01252546E</t>
  </si>
  <si>
    <t>Ваз 2115</t>
  </si>
  <si>
    <t>В687КС 45</t>
  </si>
  <si>
    <t xml:space="preserve">Каримова Ирина Сергеевна </t>
  </si>
  <si>
    <t>Координатор УС</t>
  </si>
  <si>
    <t>coordinator.ub.ekb.1@atm72.ru</t>
  </si>
  <si>
    <t>устроена 21.02.20</t>
  </si>
  <si>
    <t>сист.блок</t>
  </si>
  <si>
    <t>Рожков Петр Сергеевич</t>
  </si>
  <si>
    <t>Инженер 
Подготовки 
Дефектовки</t>
  </si>
  <si>
    <t>rozhkov.p.s@poskey.ru</t>
  </si>
  <si>
    <t>Устроен 02.12.19</t>
  </si>
  <si>
    <t>Попов Сергей Валерьевич</t>
  </si>
  <si>
    <t>popov.s.v@poskey.ru</t>
  </si>
  <si>
    <t>Устроен 06.05.20</t>
  </si>
  <si>
    <t>Баталов Григорий Александрович</t>
  </si>
  <si>
    <t>engineer.ub.ekb.12@poskey.ru</t>
  </si>
  <si>
    <t>Ананьин Арсений Дмитриевич</t>
  </si>
  <si>
    <t>1660456@gmail.com</t>
  </si>
  <si>
    <t>engineer.ub.ekb.23@poskey.ru</t>
  </si>
  <si>
    <t>Устроен 03.08.21</t>
  </si>
  <si>
    <t>Вылегжанин Алексей Александрович</t>
  </si>
  <si>
    <t xml:space="preserve">ККТ офис </t>
  </si>
  <si>
    <t>vylegzhanin.a.a@poskey.ru</t>
  </si>
  <si>
    <t>устроен 06.09.18</t>
  </si>
  <si>
    <t>Сист.блок</t>
  </si>
  <si>
    <t>Бадрызлов Антон Васильевич</t>
  </si>
  <si>
    <t>badryzlov.a.v@poskey.ru</t>
  </si>
  <si>
    <t>Ильина Ирина ГПХ</t>
  </si>
  <si>
    <t>engineer.ub.ekb.27@poskey.ru</t>
  </si>
  <si>
    <t>Кропачев Артем Александрович  ГПХ</t>
  </si>
  <si>
    <t>engineer.ub.ekb.25@poskey.ru</t>
  </si>
  <si>
    <t>Телефон рабочий</t>
  </si>
  <si>
    <t>Телефон личный</t>
  </si>
  <si>
    <t>Номер топливной карты</t>
  </si>
  <si>
    <t>Алексеев Ян Владимирович</t>
  </si>
  <si>
    <t>7824861010046915107</t>
  </si>
  <si>
    <t>Алистратов Никита Александрович</t>
  </si>
  <si>
    <t>7005830012815213</t>
  </si>
  <si>
    <t>Голиков Александр Анатольевич</t>
  </si>
  <si>
    <t>7824861010053470582</t>
  </si>
  <si>
    <t>Гомзиков Евгений Михайлович</t>
  </si>
  <si>
    <t>7824861010056123709</t>
  </si>
  <si>
    <t>7824861010053473602</t>
  </si>
  <si>
    <t>Клевакин Дмитрий Александрович</t>
  </si>
  <si>
    <t>7824861010046915099</t>
  </si>
  <si>
    <t>Лушников Роман Николаевич</t>
  </si>
  <si>
    <t>7824861010046915115</t>
  </si>
  <si>
    <t>Кузьменко Василий</t>
  </si>
  <si>
    <t>Трифанов Егор Сергеевич</t>
  </si>
  <si>
    <t>7005830014078968</t>
  </si>
  <si>
    <t>Серебренников Сергей Викторович</t>
  </si>
  <si>
    <t>7005830012815312</t>
  </si>
  <si>
    <t>Гуровских Михаил Евгеньевич</t>
  </si>
  <si>
    <t>7005830010759421</t>
  </si>
  <si>
    <t>7005830012198727</t>
  </si>
  <si>
    <t>Находится в н.тагиле.</t>
  </si>
  <si>
    <t>Моторин Антон Владимирович</t>
  </si>
  <si>
    <t>ГПХ Талица Газпром</t>
  </si>
  <si>
    <t>7005830012815338</t>
  </si>
  <si>
    <t>8(343)2867047</t>
  </si>
  <si>
    <t>Смирнов Никита</t>
  </si>
  <si>
    <t>79122511120/79024493600</t>
  </si>
  <si>
    <t>ru903b05@gmail.com</t>
  </si>
  <si>
    <t>7824861010041982136</t>
  </si>
  <si>
    <t>92/95+дизель</t>
  </si>
  <si>
    <t>рабочая база</t>
  </si>
  <si>
    <t>Арт. 612582</t>
  </si>
  <si>
    <t>Арт. 217886</t>
  </si>
  <si>
    <t>отчетная база</t>
  </si>
  <si>
    <t xml:space="preserve"> Первушина Анастасия Андреевна</t>
  </si>
  <si>
    <t>ГПХ регистратором Эвотор</t>
  </si>
  <si>
    <t>7005830002205532</t>
  </si>
  <si>
    <t>ФТП сервер АТМ</t>
  </si>
  <si>
    <t>ftp://atm72.ru</t>
  </si>
  <si>
    <t>логин - ftp_share</t>
  </si>
  <si>
    <t>пароль - ftp_shareftp_share</t>
  </si>
  <si>
    <t>Для соединения с оператором по номеру 8-800-5555-944</t>
  </si>
  <si>
    <t>необходимо ввести PIN 7831</t>
  </si>
  <si>
    <t>7824861010036509696</t>
  </si>
  <si>
    <t>Михайлов Максим</t>
  </si>
  <si>
    <t>7824861010036509878</t>
  </si>
  <si>
    <t>ЖаниевВладимир</t>
  </si>
  <si>
    <t>№ объекта</t>
  </si>
  <si>
    <t>Имя</t>
  </si>
  <si>
    <t>Номер объекта SAP</t>
  </si>
  <si>
    <t>Завод</t>
  </si>
  <si>
    <t>Мерчант</t>
  </si>
  <si>
    <t>Адрес SAP</t>
  </si>
  <si>
    <t>Адрес</t>
  </si>
  <si>
    <t>Юр Лицо</t>
  </si>
  <si>
    <t>Торговый оператор</t>
  </si>
  <si>
    <t>Дивизион</t>
  </si>
  <si>
    <t>Банк</t>
  </si>
  <si>
    <t>Отделение</t>
  </si>
  <si>
    <t>Регион</t>
  </si>
  <si>
    <t>Контакты</t>
  </si>
  <si>
    <t>Менеджер РиЗ (тел)</t>
  </si>
  <si>
    <t>Тип проекта</t>
  </si>
  <si>
    <t>Номер заявки</t>
  </si>
  <si>
    <t>Количество РКУ</t>
  </si>
  <si>
    <t>Количество КСО</t>
  </si>
  <si>
    <t>Касс ИТОГО</t>
  </si>
  <si>
    <t>Количество терминалов банка в базе</t>
  </si>
  <si>
    <t>Разница</t>
  </si>
  <si>
    <t>Дата закрытия объекта на реконструкцию</t>
  </si>
  <si>
    <t>Дата открытия магазина</t>
  </si>
  <si>
    <t>Дата установки терминала безналичной оплаты</t>
  </si>
  <si>
    <t>Техническое Поле</t>
  </si>
  <si>
    <t>Статус</t>
  </si>
  <si>
    <t>Почта</t>
  </si>
  <si>
    <t>Дата открытия ПРОГНОЗ</t>
  </si>
  <si>
    <t>Пятерочка 22045</t>
  </si>
  <si>
    <t>34G0</t>
  </si>
  <si>
    <t>623470,Свердловская обл.,с.Новоисетское,Советская ул,2,</t>
  </si>
  <si>
    <t>623470, Свердловская обл, Каменский р-н, Новоисетское с, Советская ул, Дом 2</t>
  </si>
  <si>
    <t>Агроторг ООО</t>
  </si>
  <si>
    <t>Урал 2 (дивизион)</t>
  </si>
  <si>
    <t>Уральский банк</t>
  </si>
  <si>
    <t>, , , Прохорова Татьяна Евгеньевна 89527291144</t>
  </si>
  <si>
    <t>Стрижова Ольга Сергеевна (+79320112897)</t>
  </si>
  <si>
    <t>Новый магазин</t>
  </si>
  <si>
    <t>Объект еще не открыт</t>
  </si>
  <si>
    <t>34g0-dir@x5.ru</t>
  </si>
  <si>
    <t>Пятерочка</t>
  </si>
  <si>
    <t>Пятерочка 21338</t>
  </si>
  <si>
    <t>33PP</t>
  </si>
  <si>
    <t>623426,Свердловская обл.,г.Каменск-Уральский,Октябрьская ул,100,</t>
  </si>
  <si>
    <t>623426, Свердловская обл, Каменск-Уральский г, Октябрьская ул, Дом 100</t>
  </si>
  <si>
    <t>, , , Кочнев Максим 89506435026</t>
  </si>
  <si>
    <t>33pp-dir@x5.ru</t>
  </si>
  <si>
    <t>Пятерочка 22619</t>
  </si>
  <si>
    <t>34TR</t>
  </si>
  <si>
    <t>624351,Свердловская обл.,г.Качканар,10 мкр,,зд.66</t>
  </si>
  <si>
    <t>Свердловская обл, Качканар г, 10 мкр., Здание 66</t>
  </si>
  <si>
    <t>, Оксана Аминова, +7-922-293-19-37, Оксана Гулидова +7-919-378-34-10</t>
  </si>
  <si>
    <t>Быков Павел Игоревич (+79222266155)</t>
  </si>
  <si>
    <t>0 янв</t>
  </si>
  <si>
    <t xml:space="preserve"> Свердловская область</t>
  </si>
  <si>
    <t>оснащение инженеров</t>
  </si>
  <si>
    <t>п/п</t>
  </si>
  <si>
    <t>нетбук (клавиатура+мышка)</t>
  </si>
  <si>
    <t>флеш-карта</t>
  </si>
  <si>
    <t xml:space="preserve">Шишкин Дмитрий </t>
  </si>
  <si>
    <t>79220318302</t>
  </si>
  <si>
    <t>atmkamyshlov@gmail.com</t>
  </si>
  <si>
    <t>shishkin_di@atm72.ru</t>
  </si>
  <si>
    <t>модель</t>
  </si>
  <si>
    <t>s\n</t>
  </si>
  <si>
    <t>Хисматуллин Руслан Нариманович</t>
  </si>
  <si>
    <t>KX312DU</t>
  </si>
  <si>
    <t>отправлена ЕМС</t>
  </si>
  <si>
    <t>Иваньков Никита Иванович</t>
  </si>
  <si>
    <t>ouss.guoss@gmail.com</t>
  </si>
  <si>
    <t>ivankov.n.v@atm72.ru</t>
  </si>
  <si>
    <t>95/150</t>
  </si>
  <si>
    <t>Соколов Андрей Владимирович</t>
  </si>
  <si>
    <t>sokander@mail.ru</t>
  </si>
  <si>
    <t>sokolov.a.v@poskey.ru / jbbw8eAX9</t>
  </si>
  <si>
    <t>7005830003934398</t>
  </si>
  <si>
    <t>Федосов Владислав Витальевич</t>
  </si>
  <si>
    <t>79220318094</t>
  </si>
  <si>
    <t>fedosov.nt.atm@gmail.com</t>
  </si>
  <si>
    <t>fedosov.nt@atm72.ru</t>
  </si>
  <si>
    <t>7824861010045605246</t>
  </si>
  <si>
    <t>KX344DU</t>
  </si>
  <si>
    <t>79220318109</t>
  </si>
  <si>
    <t>cheusov.nt@atm72.ru</t>
  </si>
  <si>
    <t>KX102DU</t>
  </si>
  <si>
    <t>Филоненко Леонид Анатольевич</t>
  </si>
  <si>
    <t>filonenko.nt.atm@gmail.com</t>
  </si>
  <si>
    <t>filonenko@atm72.ru</t>
  </si>
  <si>
    <t>7824861010041982094</t>
  </si>
  <si>
    <t>3337</t>
  </si>
  <si>
    <t>KX300DU</t>
  </si>
  <si>
    <t>Трапезников Дмитрий Юрьевич</t>
  </si>
  <si>
    <t>yurithnt@gmail.com</t>
  </si>
  <si>
    <t>trapeznikov.d.yu@poskey.ru / ikOFdw5xf</t>
  </si>
  <si>
    <t>7824861010044301151</t>
  </si>
  <si>
    <t>Вшивцев Сергей Владимирович</t>
  </si>
  <si>
    <t>vshivtsev_sv@atm72.ru / M15H0mu0h</t>
  </si>
  <si>
    <t>E4N0CX87247617B</t>
  </si>
  <si>
    <t>Быхнюк Николай Валерьевич</t>
  </si>
  <si>
    <t>bykhnyuk_nv@atm72.ru</t>
  </si>
  <si>
    <t>7824861010041149728</t>
  </si>
  <si>
    <t>5224</t>
  </si>
  <si>
    <t>KX665DS</t>
  </si>
  <si>
    <t>Полтанов Александр Анатольевич</t>
  </si>
  <si>
    <t>irbit.poltanov.atm@gmail.com</t>
  </si>
  <si>
    <t>poltanov_aa@atm72.ru</t>
  </si>
  <si>
    <t>7005830002045219</t>
  </si>
  <si>
    <t>LENOVO</t>
  </si>
  <si>
    <t>LN55677G</t>
  </si>
  <si>
    <t>Бердюгин Александр Александрович</t>
  </si>
  <si>
    <t>aaberdyugin@gmail.com</t>
  </si>
  <si>
    <t>berdyugin.a.a@poskey.ru / uqaPcZya</t>
  </si>
  <si>
    <t xml:space="preserve">Мухамадиев Ратмир Маратович </t>
  </si>
  <si>
    <t>ratmir.mukhamadiev@gmail.com</t>
  </si>
  <si>
    <t>muhamadiev_rm@atm72.ru</t>
  </si>
  <si>
    <t>7824861010036509886</t>
  </si>
  <si>
    <t>KX887HH</t>
  </si>
  <si>
    <t>Чурин Максим Степанович</t>
  </si>
  <si>
    <t>radkakpirat@gmail.com</t>
  </si>
  <si>
    <t>churin_ms@atm72.ru</t>
  </si>
  <si>
    <t>KX025DU</t>
  </si>
  <si>
    <t>Морозевич Константин Вадимович</t>
  </si>
  <si>
    <t>konstantinio747@gmail.com</t>
  </si>
  <si>
    <t>morozevich.k.v@poskey.ru</t>
  </si>
  <si>
    <t>Измайлов Иван Дмитриевич</t>
  </si>
  <si>
    <t>evilbadbeer100@gmail.com</t>
  </si>
  <si>
    <t>izmaylov.i.d@atm72.ru</t>
  </si>
  <si>
    <t>0725</t>
  </si>
  <si>
    <t>Федотовских Дмитрий Игоревич</t>
  </si>
  <si>
    <t>dmitriipolevskoi@gmail.com</t>
  </si>
  <si>
    <t>fedotovskiy.d.i@poskey.ru  /  tmHoNYjo</t>
  </si>
  <si>
    <t>Миронов Алексей Викторович</t>
  </si>
  <si>
    <t>mironov.reg.atm@gmail.com</t>
  </si>
  <si>
    <t>mironov.reg@atm72.ru</t>
  </si>
  <si>
    <t>3426</t>
  </si>
  <si>
    <t>E4N0CX872455177</t>
  </si>
  <si>
    <t xml:space="preserve">Котельников Евгений Анатольевич </t>
  </si>
  <si>
    <t>Evgkot88@gmail.com</t>
  </si>
  <si>
    <t>kotelnikov.e.a@poskey.ru</t>
  </si>
  <si>
    <t>7188</t>
  </si>
  <si>
    <t>E4N0CX872314175</t>
  </si>
  <si>
    <t>Перепёлко Александр Александрович</t>
  </si>
  <si>
    <t>perepelko.revda.atm@gmail.com</t>
  </si>
  <si>
    <t>perepelko.revda@atm72.ru</t>
  </si>
  <si>
    <t>9766</t>
  </si>
  <si>
    <t>JCN0CX05175749A</t>
  </si>
  <si>
    <t>Дубинин Максим Викторович</t>
  </si>
  <si>
    <t>akioyamomoto@gmail.com</t>
  </si>
  <si>
    <t>dubinin.m.v@poskey.ru</t>
  </si>
  <si>
    <t>0025</t>
  </si>
  <si>
    <t>устроен 10.07.19</t>
  </si>
  <si>
    <t>Сергеев Егор Игоревич</t>
  </si>
  <si>
    <t>sergeev.e.i@poskey.ru</t>
  </si>
  <si>
    <t>7824861010053470467</t>
  </si>
  <si>
    <t>Кирьянов Артём Сергеевич</t>
  </si>
  <si>
    <t>kiryanoff@gmail.com</t>
  </si>
  <si>
    <t>kiryanov.a.s@poskey.ru</t>
  </si>
  <si>
    <t>1174</t>
  </si>
  <si>
    <t>устроен 16.12.19</t>
  </si>
  <si>
    <t>Сапегин Андрей Геннадьевич</t>
  </si>
  <si>
    <t>s.83and@gmail.com</t>
  </si>
  <si>
    <t>sapegin.a.g@poskey.ru</t>
  </si>
  <si>
    <t>устроен 11.06.19</t>
  </si>
  <si>
    <t>Digma CITI E400</t>
  </si>
  <si>
    <t>DONT30E6B00974</t>
  </si>
  <si>
    <t>Пименов Андрей Александрович</t>
  </si>
  <si>
    <t>aapimenov@gmail.com</t>
  </si>
  <si>
    <t>pimenov.a.a@poskey.ru /  YebKCHuto</t>
  </si>
  <si>
    <t>7824861010053473594</t>
  </si>
  <si>
    <t>Устроен 09.01.19</t>
  </si>
  <si>
    <t>DEXP navis m100</t>
  </si>
  <si>
    <t>PJJ737904980</t>
  </si>
  <si>
    <t>Мундт Ирина Анатольевна</t>
  </si>
  <si>
    <t>kriptogtaf777@gmail.com</t>
  </si>
  <si>
    <t>mundt.i.a@poskey.ru</t>
  </si>
  <si>
    <t>Устроен 23.12.19</t>
  </si>
  <si>
    <t>LUSGA0801921605E2D7614</t>
  </si>
  <si>
    <t>Мурзин Феликс Дмитриевич</t>
  </si>
  <si>
    <t>markreshenie@gmail.com</t>
  </si>
  <si>
    <t>mrzin.f.d@atm72.ru</t>
  </si>
  <si>
    <t>устроен 12.03.18</t>
  </si>
  <si>
    <t>E2N0CX749497097</t>
  </si>
  <si>
    <t>Кислицин Евгений Сергеевич</t>
  </si>
  <si>
    <t>evgeniyykislicin150784280387@gmail.com</t>
  </si>
  <si>
    <t>kislitsin.e.s@poskey.ru</t>
  </si>
  <si>
    <t>700583001281532O</t>
  </si>
  <si>
    <t>6744</t>
  </si>
  <si>
    <t>устроен 16.09.19</t>
  </si>
  <si>
    <t>JCN0CX05168949B</t>
  </si>
  <si>
    <t>Волков Александр Анатольевич стажер</t>
  </si>
  <si>
    <t>picozoid@gmail.com  \ volkov.ekat.atm@gmail.com</t>
  </si>
  <si>
    <t>volkov.a.a@atm72.ru</t>
  </si>
  <si>
    <t>KX998FD</t>
  </si>
  <si>
    <t>Винокуров Александр Владимирович</t>
  </si>
  <si>
    <t>vinokurov.ekat.atm@gmail.com</t>
  </si>
  <si>
    <t>vinokurov.ekat@atm72.ru</t>
  </si>
  <si>
    <t>7824861010041982078</t>
  </si>
  <si>
    <t>DEXP T142</t>
  </si>
  <si>
    <t>VDK31447662</t>
  </si>
  <si>
    <t>Дорофеев Андрей Алексеевич</t>
  </si>
  <si>
    <t>dorofeev.ekat.atm@gmail.com</t>
  </si>
  <si>
    <t>dorofeevaa@atm72.ru</t>
  </si>
  <si>
    <t>E4NOCX872421174</t>
  </si>
  <si>
    <t>Даниленко Дмитрий Сергеевич</t>
  </si>
  <si>
    <t>danilenko.ekat.atm@gmail.com</t>
  </si>
  <si>
    <t>danilenko.ekat@atm72.ru / 6gqPZD5hX</t>
  </si>
  <si>
    <t>7824861010046915057</t>
  </si>
  <si>
    <t>HP</t>
  </si>
  <si>
    <t>5CB1140K2F</t>
  </si>
  <si>
    <t>Азовский Александр Викторович</t>
  </si>
  <si>
    <t>azovskiy.ekat.atm@gmail.com</t>
  </si>
  <si>
    <t>azovskiy.ekat@atm72.ru</t>
  </si>
  <si>
    <t>7824861010036509753</t>
  </si>
  <si>
    <t>E4N0CX86853617E</t>
  </si>
  <si>
    <t xml:space="preserve">Громазин Семен Александрович </t>
  </si>
  <si>
    <t>gromazin.se@atm72.ru</t>
  </si>
  <si>
    <t>KX891AP</t>
  </si>
  <si>
    <t>Хабибов Ильнар Ильдарович</t>
  </si>
  <si>
    <t>khabibov211189@gmail.com</t>
  </si>
  <si>
    <t xml:space="preserve"> habibov_ii@atm72.ru</t>
  </si>
  <si>
    <t>7824861010041982045</t>
  </si>
  <si>
    <t>8 (28)</t>
  </si>
  <si>
    <t>E4N0CX87247817B</t>
  </si>
  <si>
    <t>Богаткин Николай Алексеевич</t>
  </si>
  <si>
    <t>bogatkin_na@atm72.ru / 6S09sart</t>
  </si>
  <si>
    <t>KX887HZ</t>
  </si>
  <si>
    <t>Федоров Игорь Витальевич 06 декаря 2016</t>
  </si>
  <si>
    <t>docentnecod@gmail.com</t>
  </si>
  <si>
    <t>fedorov_iv@atm72.ru / 3jQNX5yR</t>
  </si>
  <si>
    <t>Lenovo E10-30</t>
  </si>
  <si>
    <t>UB03427506</t>
  </si>
  <si>
    <t>Торжков Александр Вячеславович 02 декабря 2016</t>
  </si>
  <si>
    <t>alex.torzhkov@gmail.com</t>
  </si>
  <si>
    <t>torshkov_av@atm72.ru / NyPLtFN3</t>
  </si>
  <si>
    <t>KX561NB</t>
  </si>
  <si>
    <t>Тульнов Сергей Валерьевич (ГПХ)</t>
  </si>
  <si>
    <t>Barbusak96@gmail.com</t>
  </si>
  <si>
    <t>tulnov.s.v@atm72.ru</t>
  </si>
  <si>
    <t>E4N0CX872277179</t>
  </si>
  <si>
    <t>Широков Евгений Викторович</t>
  </si>
  <si>
    <t>shirokov.e.v@atm72.ru</t>
  </si>
  <si>
    <t>E4NOCX86809917</t>
  </si>
  <si>
    <t>Белоусов Юрий Сергеевич</t>
  </si>
  <si>
    <t>belousov106@gmail.com</t>
  </si>
  <si>
    <t>belousov.yu.s@atm72.ru</t>
  </si>
  <si>
    <t>7824861010041982060</t>
  </si>
  <si>
    <t>Тарасов Роман Александрович</t>
  </si>
  <si>
    <t>tarasov.r.a.@atm72.ru</t>
  </si>
  <si>
    <t>7824861010041982037</t>
  </si>
  <si>
    <t>Архипов Александр Станиславович</t>
  </si>
  <si>
    <t>arkhipov.ekat.atm@gmail.com</t>
  </si>
  <si>
    <t>arkhipov.a.s@atm72.ru</t>
  </si>
  <si>
    <t>резерв</t>
  </si>
  <si>
    <t>Кильдияров Руслан Рамзитович</t>
  </si>
  <si>
    <t>r.kildiyarov@gmail.com</t>
  </si>
  <si>
    <t>kildiyarov.r.r@atm72.ru</t>
  </si>
  <si>
    <t>7824861010046915149</t>
  </si>
  <si>
    <t>Ларионов Роман Сергеевич</t>
  </si>
  <si>
    <t>larionov.ekat.atm@gmail.com</t>
  </si>
  <si>
    <t>larionov.r.s@poskey.ru</t>
  </si>
  <si>
    <t>7005830002004398</t>
  </si>
  <si>
    <t>yartsev.yu.v@poskey.ru / g5QXesL9E</t>
  </si>
  <si>
    <t>Савченко Максим Валерьевич</t>
  </si>
  <si>
    <t>savchenko.m.v@poskey.ru / pDrPakW78</t>
  </si>
  <si>
    <t>7824861010045604355</t>
  </si>
  <si>
    <t>3231</t>
  </si>
  <si>
    <t>Иванов Вадим Дмитриевич</t>
  </si>
  <si>
    <t>vadimivanov68717@gmail.com</t>
  </si>
  <si>
    <t>ivanov.v.d@poskey.ru / 85Ds8Pkv7</t>
  </si>
  <si>
    <t>Чепчугов Егор Ильич</t>
  </si>
  <si>
    <t>chepchugove96@gmail.com</t>
  </si>
  <si>
    <t>chepchugov.e.i@poskey.ru</t>
  </si>
  <si>
    <t>7824861010053470608</t>
  </si>
  <si>
    <t>7664</t>
  </si>
  <si>
    <t>DIGMA CITI E400</t>
  </si>
  <si>
    <t>D0NT30E6T00981</t>
  </si>
  <si>
    <t>Каюков Александр  Анатольевич</t>
  </si>
  <si>
    <t>alexanderkayukov@yandex.ru</t>
  </si>
  <si>
    <t xml:space="preserve"> kayukov.a.a@poskey.ru / esujcu2qY</t>
  </si>
  <si>
    <t>Паршиков Роман Олегович</t>
  </si>
  <si>
    <t>smirnov.ekat.atm@gmail.com</t>
  </si>
  <si>
    <t>smirnov@atm72.ru</t>
  </si>
  <si>
    <t>7824861010046463827</t>
  </si>
  <si>
    <t>KX887SA</t>
  </si>
  <si>
    <t>Нигматуллин Ринат Равилович</t>
  </si>
  <si>
    <t>rinat11081987@gmail.com</t>
  </si>
  <si>
    <t>nigmatulin_rr@atm72.ru</t>
  </si>
  <si>
    <t>E4N0CX872331175</t>
  </si>
  <si>
    <t xml:space="preserve">Теплоухов Андрей Васильевич </t>
  </si>
  <si>
    <t>teploukhov.a.v@poskey.ru</t>
  </si>
  <si>
    <t xml:space="preserve">Щипанова Анастасия Олеговна </t>
  </si>
  <si>
    <t>shchipanova.a.o@atm72.ru</t>
  </si>
  <si>
    <t>lotov.pos@poskey.ru</t>
  </si>
  <si>
    <t>ГПХ с 01.02.19.</t>
  </si>
  <si>
    <t xml:space="preserve">Кичигин Илья </t>
  </si>
  <si>
    <t>Дефектовка</t>
  </si>
  <si>
    <t>kichigin.i.s@poskey.ru / 7tuBlB5Zc</t>
  </si>
  <si>
    <t>Бородин Роман Владимирович</t>
  </si>
  <si>
    <t>подготовка POS</t>
  </si>
  <si>
    <t>Демонтеров Евгений Анатольевич</t>
  </si>
  <si>
    <t>Голоднюк Владимир Викторович</t>
  </si>
  <si>
    <t>Golodnyukvv@gmail.com</t>
  </si>
  <si>
    <t>golodnyuk.v.v@poskey.ru / ZpWtMRNkp</t>
  </si>
  <si>
    <t>3111</t>
  </si>
  <si>
    <t>Ломачинская Ксения Андреевна</t>
  </si>
  <si>
    <t>coord_ekat@atm72.ru</t>
  </si>
  <si>
    <t>Петров Владислав Викторович (ведущий инженер)</t>
  </si>
  <si>
    <t>mark2-555444@mail.ru</t>
  </si>
  <si>
    <t>petrov.v.v@poskey.ru / WT3V9Vn4k</t>
  </si>
  <si>
    <t>Сычёв Михаил Сергеевич</t>
  </si>
  <si>
    <t>sky.net7755@gmail.com</t>
  </si>
  <si>
    <t>sychev.m.s@poskey.ru</t>
  </si>
  <si>
    <t>78248610100053470608</t>
  </si>
  <si>
    <t>E4N0CX87235817C</t>
  </si>
  <si>
    <t>Завьялов Дмитрий Олегович</t>
  </si>
  <si>
    <t>zavyalovdmitriyolegovich@gmail.com</t>
  </si>
  <si>
    <t>zavyalov.d.o@poskey.ru</t>
  </si>
  <si>
    <t>7824861010051888868</t>
  </si>
  <si>
    <t>5389</t>
  </si>
  <si>
    <t>Новиков Степан Викторович</t>
  </si>
  <si>
    <t>ctepan1993@gmail.com</t>
  </si>
  <si>
    <t>novikov.s.v@poskey.ru / m54Ho3tbV</t>
  </si>
  <si>
    <t>Тихонова Ирина Николаевна</t>
  </si>
  <si>
    <t>Toffeefe.fti@gmail.com</t>
  </si>
  <si>
    <t>tikhonova.i.n@poskey.ru / aTSGKCmFA</t>
  </si>
  <si>
    <t>Черников Алексей Евгеньевич</t>
  </si>
  <si>
    <t>topmania.ru@gmail.com</t>
  </si>
  <si>
    <t>chernikov.a.e@poskey.ru</t>
  </si>
  <si>
    <t>Нигомедзянов Андрей Рашидович</t>
  </si>
  <si>
    <t>mcad23@gmail.com</t>
  </si>
  <si>
    <t>nigomedzyanov.a.r@poskey.ru</t>
  </si>
  <si>
    <t>Коркин Алексей Викторович</t>
  </si>
  <si>
    <t>korkin.k09@gmail.com</t>
  </si>
  <si>
    <t>korkin.a.v@poskey.ru  / dXWJxeylY</t>
  </si>
  <si>
    <t>3028</t>
  </si>
  <si>
    <t>устроен 11.02.19</t>
  </si>
  <si>
    <t>gromazin.s.a@poskey.ru</t>
  </si>
  <si>
    <t>7824861010051888785</t>
  </si>
  <si>
    <t>6420</t>
  </si>
  <si>
    <t>Черноголов Владимир Максимович</t>
  </si>
  <si>
    <t>blacksorry66@gmail.com</t>
  </si>
  <si>
    <t>chernogolov.v.m@poskey.ru</t>
  </si>
  <si>
    <t>E4NOCx872361177</t>
  </si>
  <si>
    <t>Шонохов Иван Валентинович</t>
  </si>
  <si>
    <t>​obubah​vv@gmail​​.com</t>
  </si>
  <si>
    <t>shonokhov.i.v@atm72.ru</t>
  </si>
  <si>
    <t>Ярчихин Иван Двитриевич</t>
  </si>
  <si>
    <t>yarchihinid94@gmail.com</t>
  </si>
  <si>
    <t>stakhovskiy.p.o@poskey.ru</t>
  </si>
  <si>
    <t>E4N0CX872421174</t>
  </si>
  <si>
    <t>Сморкалов Роман Олегович</t>
  </si>
  <si>
    <t>raketboiii@gmail.com</t>
  </si>
  <si>
    <t>smorkalov.r.o@poskey.ru</t>
  </si>
  <si>
    <t>Саттаров Руслан Вазихович</t>
  </si>
  <si>
    <t>sattarov.r.v@poskey.ru</t>
  </si>
  <si>
    <t>Банных Александр Юрьевич</t>
  </si>
  <si>
    <t>bannykh.a87@gmail.com</t>
  </si>
  <si>
    <t>bannykh.a.yu@poskey.ru</t>
  </si>
  <si>
    <t>DONT30E6000975</t>
  </si>
  <si>
    <t>Танюхин Иван Борисович</t>
  </si>
  <si>
    <t>setracerz@gmail.com</t>
  </si>
  <si>
    <t>engineer.ub.ekb.5@poskey.ru</t>
  </si>
  <si>
    <t>Устроен 17.03.20</t>
  </si>
  <si>
    <t>Антонова Ольга Викторовна</t>
  </si>
  <si>
    <t>Устроена 03.02.20</t>
  </si>
  <si>
    <t>Подсекин Артём Максимович</t>
  </si>
  <si>
    <t>инженер</t>
  </si>
  <si>
    <t>snow.podsekin1@gmail.com</t>
  </si>
  <si>
    <t>podsekin_am@atm72.ru</t>
  </si>
  <si>
    <t>Устроен 03.12.19</t>
  </si>
  <si>
    <t>HP 15-RB0284UR</t>
  </si>
  <si>
    <t>podlin.a.a@poskey.ru</t>
  </si>
  <si>
    <t>устроен 12.03.19</t>
  </si>
  <si>
    <t>E4n0cx86805617b</t>
  </si>
  <si>
    <t>Хенде матрикс</t>
  </si>
  <si>
    <t>с627нх86</t>
  </si>
  <si>
    <t>Конычев Дмитрий Юрьевич (СЦ ЭВОТОР)</t>
  </si>
  <si>
    <t>АСЦ Эвотор</t>
  </si>
  <si>
    <t>Прилепских Роман Викторович (ЭВОТОР)</t>
  </si>
  <si>
    <t>romanatmaliance@gmail.com</t>
  </si>
  <si>
    <t>prilepskikh.r.v@poskey.ru/ BX5OKcZB4</t>
  </si>
  <si>
    <t>Загуменных Сергей Александрович</t>
  </si>
  <si>
    <t>zagumennykh.s.a@poskey.ru / gCxVMV4Y6</t>
  </si>
  <si>
    <t>Устроен 10.03.20</t>
  </si>
  <si>
    <t>Ноутбук HP 15-rb020ur</t>
  </si>
  <si>
    <t>CND8127QXCR</t>
  </si>
  <si>
    <t>Ширикалов Вадим Валерьевич</t>
  </si>
  <si>
    <t>unthreebut@gmail.com</t>
  </si>
  <si>
    <t>shirikalov_vv@atm72.ru</t>
  </si>
  <si>
    <t>E4N0CX872276178</t>
  </si>
  <si>
    <t>Хендэ Солярис</t>
  </si>
  <si>
    <t xml:space="preserve">С344ТН 96
</t>
  </si>
  <si>
    <t>Баев Евгений Сергеевич</t>
  </si>
  <si>
    <t>baev.e.s@poskey.ru</t>
  </si>
  <si>
    <t>.0685</t>
  </si>
  <si>
    <t>Устроен 14.10.19</t>
  </si>
  <si>
    <t>Руссаков Роман Александрович</t>
  </si>
  <si>
    <t>Motosikli@mail.ru</t>
  </si>
  <si>
    <t>engineer.ub.ekb.21@poskey.ru</t>
  </si>
  <si>
    <t>Устроен 11.11.20</t>
  </si>
  <si>
    <t>Гуринов Алексей Федорович</t>
  </si>
  <si>
    <t>gurinstar2@gmail.com</t>
  </si>
  <si>
    <t>70055830012815296</t>
  </si>
  <si>
    <t>0685</t>
  </si>
  <si>
    <t>устроен 09.11.20</t>
  </si>
  <si>
    <t>E4NOCX87232417A</t>
  </si>
  <si>
    <t>Глухих Максим Николаевич</t>
  </si>
  <si>
    <t>ATREYOSKY@gmail.com</t>
  </si>
  <si>
    <t>engineer.ub.ekb.7@poskey.ru</t>
  </si>
  <si>
    <t>MP1PB0S8</t>
  </si>
  <si>
    <t>Солодянкин Денис Анатольевич</t>
  </si>
  <si>
    <t>SDA.Denis.12@gmail.com</t>
  </si>
  <si>
    <t>Устроен 21.08.20</t>
  </si>
  <si>
    <t>NAVIS M100</t>
  </si>
  <si>
    <t>PJJ737001127</t>
  </si>
  <si>
    <t>Гуров Кирилл Игоревич</t>
  </si>
  <si>
    <t>guroff001@gmail.com</t>
  </si>
  <si>
    <t>gurov.k.i@poskey.ru</t>
  </si>
  <si>
    <t>9786</t>
  </si>
  <si>
    <t>устроен 11.04.19</t>
  </si>
  <si>
    <t>ASUS Eee PC</t>
  </si>
  <si>
    <t>15G102325410</t>
  </si>
  <si>
    <t>ВАЗ21130</t>
  </si>
  <si>
    <t>О032ЕУ 174</t>
  </si>
  <si>
    <t>Бикбов Александр Рашитович</t>
  </si>
  <si>
    <t>tuttati11@gmail.com</t>
  </si>
  <si>
    <t>engineer.ub.ekb.17@poskey.ru</t>
  </si>
  <si>
    <t>Устроен 21.09.20</t>
  </si>
  <si>
    <t>PF1T6G6B</t>
  </si>
  <si>
    <t>Фарукшин Евгений Олегович</t>
  </si>
  <si>
    <t>idemitsu196@gmail.com</t>
  </si>
  <si>
    <t>7824861010046915263
7824861010051888785 - утеряна</t>
  </si>
  <si>
    <t>Устроен 20.02.20</t>
  </si>
  <si>
    <t>JCNOCX010103490</t>
  </si>
  <si>
    <t>Буторов Даниил Вячеславович</t>
  </si>
  <si>
    <t>dvah28@gmail.com</t>
  </si>
  <si>
    <t>4770</t>
  </si>
  <si>
    <t>Устроен 07.07.20</t>
  </si>
  <si>
    <t>DONT30E6R00975</t>
  </si>
  <si>
    <t>Торганов Никита Владимирович</t>
  </si>
  <si>
    <t>gbplfufy@gmail.com</t>
  </si>
  <si>
    <t>engineer.ub.ekb.15@poskey.ru</t>
  </si>
  <si>
    <t>7254</t>
  </si>
  <si>
    <t>Устроен 12.08.20</t>
  </si>
  <si>
    <t>E4NOCX872455177</t>
  </si>
  <si>
    <t>Недзвецкий Марк Сергеевич</t>
  </si>
  <si>
    <t>themarkned@gmail.com</t>
  </si>
  <si>
    <t>2147</t>
  </si>
  <si>
    <t>Устроен 26.10.20</t>
  </si>
  <si>
    <t>E2N0CX749497097/PF2F8RW1</t>
  </si>
  <si>
    <t>Безик Алексей Николаевич</t>
  </si>
  <si>
    <t>goldbeziks@gmail.com</t>
  </si>
  <si>
    <t>E3N0CX724456131</t>
  </si>
  <si>
    <t>Крестьянинов Степан Юрьевич</t>
  </si>
  <si>
    <t>Pollitronik@gmail.com</t>
  </si>
  <si>
    <t>engineer.ub.ekb.14@poskey.ru</t>
  </si>
  <si>
    <t>устроен 28.09.20</t>
  </si>
  <si>
    <t>5CGO23C99V</t>
  </si>
  <si>
    <t>Симурзин Вячеслав Юрьевич</t>
  </si>
  <si>
    <t>simurzinsima@gmail.com</t>
  </si>
  <si>
    <t>устроен 03.08.20</t>
  </si>
  <si>
    <t>CND911274R</t>
  </si>
  <si>
    <t>Стаховский Павел Валерьевич</t>
  </si>
  <si>
    <t>stahovski.p.v@gmail.com</t>
  </si>
  <si>
    <t>7005830010817856
7005830002053148 - утеряна</t>
  </si>
  <si>
    <t>Дизель</t>
  </si>
  <si>
    <t>устроен 08.08.19</t>
  </si>
  <si>
    <t>Спиридонов Андрей Николаевич</t>
  </si>
  <si>
    <t>r8aks2012@gmail.com</t>
  </si>
  <si>
    <t>spiridonov.a.n@poskey.ru</t>
  </si>
  <si>
    <t>0424</t>
  </si>
  <si>
    <t>устроен 06.06.18</t>
  </si>
  <si>
    <t>CND8102MFS</t>
  </si>
  <si>
    <t>Шкода Октавиа</t>
  </si>
  <si>
    <t>М112ЕТ 196</t>
  </si>
  <si>
    <t>Скворцов Андрей Вячеславович</t>
  </si>
  <si>
    <t>1770</t>
  </si>
  <si>
    <t>Устроен 17.05.21</t>
  </si>
  <si>
    <t>Безбородников Никита Максимович</t>
  </si>
  <si>
    <t>nikitabezborodnikov@gmail.com</t>
  </si>
  <si>
    <t>bezborodnikov.n.m@poskey.ru</t>
  </si>
  <si>
    <t>устроен 07.06.19</t>
  </si>
  <si>
    <t>eE4N0CX872239175</t>
  </si>
  <si>
    <t>Рычков Дмитрий Станиславович</t>
  </si>
  <si>
    <t>rds.atm72@gmail.com</t>
  </si>
  <si>
    <t>Устроен 20.07.21</t>
  </si>
  <si>
    <t>Широкова Екатерина Владимировна</t>
  </si>
  <si>
    <t>ktrnshrkv@gmail.com</t>
  </si>
  <si>
    <t>Устроен 06.07.20</t>
  </si>
  <si>
    <t>MP1PATAK</t>
  </si>
  <si>
    <t>Ершов Владислав Валерьевич</t>
  </si>
  <si>
    <t>Гл. инженер ККТ</t>
  </si>
  <si>
    <t xml:space="preserve">ershov.v.v@atm72.ru </t>
  </si>
  <si>
    <t>7824861010046915065</t>
  </si>
  <si>
    <t>Asus M509D</t>
  </si>
  <si>
    <t>L5N0CV11E19121A</t>
  </si>
  <si>
    <t>Х985АО 96</t>
  </si>
  <si>
    <t>Овсяннкова Ирина  ГПХ</t>
  </si>
  <si>
    <t>engineer.ub.ekb.26@poskey.ru</t>
  </si>
  <si>
    <t>Храмцов Никита Юрьевич</t>
  </si>
  <si>
    <t>saallaatus@gmail.com</t>
  </si>
  <si>
    <t>khramtsov.n.yu@poskey.ru</t>
  </si>
  <si>
    <t>2104</t>
  </si>
  <si>
    <t>DONT30E6R00973</t>
  </si>
  <si>
    <t>ЗАЗ Шанс</t>
  </si>
  <si>
    <t>Р106РМ72</t>
  </si>
  <si>
    <t>Кирейцев Андрей Иванович</t>
  </si>
  <si>
    <t>hardey13371337@gmail.com</t>
  </si>
  <si>
    <t>engineer.ub.ekb.2@poskey.ru</t>
  </si>
  <si>
    <t>Устроен 27.01.20</t>
  </si>
  <si>
    <t>Смирнов Станислав Владимирович</t>
  </si>
  <si>
    <t>7824861010053470509</t>
  </si>
  <si>
    <t>E4N0CX872267170
E4N0CX8680561710</t>
  </si>
  <si>
    <t xml:space="preserve">Шевроле Лачетти </t>
  </si>
  <si>
    <t>С342НС 96</t>
  </si>
  <si>
    <t>Кетов Константин Иванович</t>
  </si>
  <si>
    <t>ziliboba63110@gmail.com</t>
  </si>
  <si>
    <t>ketov.k.i@poskey.ru</t>
  </si>
  <si>
    <t xml:space="preserve">7005 8300 1081 7856
</t>
  </si>
  <si>
    <t>Усатов Дмитрий Игоревич</t>
  </si>
  <si>
    <t>usatov_di@atm72.ru</t>
  </si>
  <si>
    <t>0475</t>
  </si>
  <si>
    <t>asus x200ma</t>
  </si>
  <si>
    <t>Шевроле Авео</t>
  </si>
  <si>
    <t xml:space="preserve">О388РО 163
</t>
  </si>
  <si>
    <t>Рабочая база</t>
  </si>
  <si>
    <t>Отчетная база</t>
  </si>
  <si>
    <t>Необходимо ввести PIN 7425</t>
  </si>
  <si>
    <t>Войнорович Владимир Юрьевич</t>
  </si>
  <si>
    <t>Дорофеева Евгения Владимировна</t>
  </si>
  <si>
    <t>Малков Сергей Юрьевич</t>
  </si>
  <si>
    <t>Молоков Евгений Андреевич</t>
  </si>
  <si>
    <t>Муллаяров Андрей Дмитриевич</t>
  </si>
  <si>
    <t>Резванов Александр Геннадьевич</t>
  </si>
  <si>
    <t>Родченко Анжела Ервандовна</t>
  </si>
  <si>
    <t>Ссылка для формирования путевого листа.</t>
  </si>
  <si>
    <t>http://otchet.atm72.ru/users/report6_Putevoy.php</t>
  </si>
  <si>
    <t>Ссылка для формирования нового путевого листа (с километражом)</t>
  </si>
  <si>
    <t>https://otchet.neo.atm72.ru/fuel-consumption/main</t>
  </si>
  <si>
    <t>Март 2020</t>
  </si>
  <si>
    <t>Сдача путевых листов до 01.XX.2021</t>
  </si>
  <si>
    <t>Уровень SLA 
Standart Light = XX.XX% Standart = XX.XX%
VIP = XX.XX%
Premium Light = XX.XX% Premium = XX.XX %</t>
  </si>
  <si>
    <t>График работы сотрудников Свердловского подразделения АТМ Альянс на апрель 2017 г.</t>
  </si>
  <si>
    <t>сдача ВСЕМ всех актов за март 2017
- выслать ЕМС край 06.04.17 + № отправления + электронная опись!</t>
  </si>
  <si>
    <t>с8</t>
  </si>
  <si>
    <t>c9</t>
  </si>
  <si>
    <t>Ремнев Алексей</t>
  </si>
  <si>
    <t>Эвотор</t>
  </si>
  <si>
    <t xml:space="preserve">Общий SLA за апрель 2017г.
НОРМАТИВ на одного инженера ПРОШЕДШЕГО ИСП СРОк в смену 9зно И для стажеров 7зно выполнено/решено!
Стандарт = 94.87% (план 90%)
 VIP = 99.64% (план 93%)
Premium = 98.65% (план 95%)
</t>
  </si>
  <si>
    <t>богаткин</t>
  </si>
  <si>
    <t>паршиков</t>
  </si>
  <si>
    <t>федоров М</t>
  </si>
  <si>
    <t>EP046953140RU от 06.04.2017</t>
  </si>
  <si>
    <t>EP046954114RU от 05.04.17</t>
  </si>
  <si>
    <t>EP047115730RU от 04.04.17</t>
  </si>
  <si>
    <t>сданы +20</t>
  </si>
  <si>
    <t>EPO46944899RU от 03.04.17</t>
  </si>
  <si>
    <t>EP014780598RU от 02.04.17</t>
  </si>
  <si>
    <t>EP014780536R от 06.04.17</t>
  </si>
  <si>
    <t>EA420242466RU от 06.04.17</t>
  </si>
  <si>
    <t>абрамов</t>
  </si>
  <si>
    <t>EMS ЕP046628477RU  от 03.04.17</t>
  </si>
  <si>
    <t>EP046754872RU от 06.04.17</t>
  </si>
  <si>
    <t>EP046810340RU от 02.04.17</t>
  </si>
  <si>
    <t>ER014769969RU от 05.04.17</t>
  </si>
  <si>
    <t>EP014769900RU от 05.04.16</t>
  </si>
  <si>
    <t>EP014769969RU от 05.04.17</t>
  </si>
  <si>
    <t>сданы +26</t>
  </si>
  <si>
    <t>EP046579847RU от 06.04.17</t>
  </si>
  <si>
    <t>ЕР046645974 от 04.04.17</t>
  </si>
  <si>
    <t>EP046639165RU от 04.04.17</t>
  </si>
  <si>
    <t>EA228201396RU от 03.04.17</t>
  </si>
  <si>
    <t>EP014789739RU от 06.04.17</t>
  </si>
  <si>
    <t>сб</t>
  </si>
  <si>
    <t>вс</t>
  </si>
  <si>
    <t>пн</t>
  </si>
  <si>
    <t>чт</t>
  </si>
  <si>
    <t>пт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</si>
</sst>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d\ mmmm"/>
    <numFmt numFmtId="165" formatCode="dd\.mm\.yy"/>
    <numFmt numFmtId="166" formatCode="dd\ mmmm"/>
    <numFmt numFmtId="167" formatCode="d mmmm"/>
    <numFmt numFmtId="168" formatCode="dd mmmm"/>
    <numFmt numFmtId="169" formatCode="d-m"/>
    <numFmt numFmtId="170" formatCode="d/m"/>
    <numFmt numFmtId="171" formatCode="d mmm"/>
  </numFmts>
  <fonts count="133">
    <font>
      <sz val="10.0"/>
      <color rgb="FF000000"/>
      <name val="Arial"/>
    </font>
    <font>
      <sz val="14.0"/>
      <color rgb="FFFFFFFF"/>
      <name val="Courier New"/>
    </font>
    <font/>
    <font>
      <sz val="12.0"/>
      <name val="Courier New"/>
    </font>
    <font>
      <sz val="11.0"/>
      <name val="Courier New"/>
    </font>
    <font>
      <sz val="9.0"/>
      <name val="Courier New"/>
    </font>
    <font>
      <sz val="9.0"/>
      <color rgb="FFFFFFFF"/>
      <name val="Courier New"/>
    </font>
    <font>
      <b/>
      <sz val="11.0"/>
      <color rgb="FF000000"/>
      <name val="Courier New"/>
    </font>
    <font>
      <b/>
      <sz val="12.0"/>
      <color rgb="FF000000"/>
      <name val="Courier New"/>
    </font>
    <font>
      <sz val="11.0"/>
      <color rgb="FF000000"/>
      <name val="Courier New"/>
    </font>
    <font>
      <b/>
      <sz val="11.0"/>
      <color rgb="FFFFFFFF"/>
      <name val="Courier New"/>
    </font>
    <font>
      <sz val="11.0"/>
      <color rgb="FFFFFFFF"/>
      <name val="Courier New"/>
    </font>
    <font>
      <sz val="11.0"/>
      <color rgb="FFF3F3F3"/>
      <name val="Courier New"/>
    </font>
    <font>
      <b/>
      <sz val="11.0"/>
      <color rgb="FFFF0000"/>
      <name val="Courier New"/>
    </font>
    <font>
      <i/>
      <sz val="11.0"/>
      <name val="Courier New"/>
    </font>
    <font>
      <sz val="10.0"/>
      <name val="Courier New"/>
    </font>
    <font>
      <b/>
      <sz val="11.0"/>
      <name val="Courier New"/>
    </font>
    <font>
      <b/>
      <i/>
      <sz val="11.0"/>
      <name val="Courier New"/>
    </font>
    <font>
      <sz val="10.0"/>
      <color rgb="FF000000"/>
      <name val="Courier New"/>
    </font>
    <font>
      <sz val="10.0"/>
      <color rgb="FF1155CC"/>
      <name val="Courier New"/>
    </font>
    <font>
      <i/>
      <sz val="10.0"/>
      <name val="Courier New"/>
    </font>
    <font>
      <b/>
      <sz val="10.0"/>
      <color rgb="FFFF0000"/>
      <name val="Courier New"/>
    </font>
    <font>
      <sz val="11.0"/>
      <color rgb="FFFF0000"/>
      <name val="Courier New"/>
    </font>
    <font>
      <sz val="10.0"/>
      <color rgb="FFFF0000"/>
      <name val="Courier New"/>
    </font>
    <font>
      <i/>
      <sz val="12.0"/>
      <name val="Courier New"/>
    </font>
    <font>
      <b/>
      <sz val="12.0"/>
      <color rgb="FFFF0000"/>
      <name val="Courier New"/>
    </font>
    <font>
      <sz val="10.0"/>
      <color rgb="FFFFFFFF"/>
      <name val="Courier New"/>
    </font>
    <font>
      <b/>
      <sz val="36.0"/>
      <name val="Courier New"/>
    </font>
    <font>
      <i/>
      <sz val="9.0"/>
      <name val="Courier New"/>
    </font>
    <font>
      <b/>
      <sz val="9.0"/>
      <name val="Courier New"/>
    </font>
    <font>
      <b/>
      <i/>
      <sz val="10.0"/>
      <color rgb="FFFF0000"/>
      <name val="Courier New"/>
    </font>
    <font>
      <b/>
      <sz val="10.0"/>
      <color rgb="FFFFFFFF"/>
      <name val="Courier New"/>
    </font>
    <font>
      <sz val="9.0"/>
      <color rgb="FF000000"/>
      <name val="Courier New"/>
    </font>
    <font>
      <b/>
      <sz val="9.0"/>
      <color rgb="FFFF0000"/>
      <name val="Courier New"/>
    </font>
    <font>
      <sz val="9.0"/>
      <color rgb="FFFF0000"/>
      <name val="Courier New"/>
    </font>
    <font>
      <b/>
      <sz val="10.0"/>
      <color rgb="FF000000"/>
      <name val="Courier New"/>
    </font>
    <font>
      <b/>
      <sz val="10.0"/>
      <name val="Courier New"/>
    </font>
    <font>
      <b/>
      <color rgb="FFFF0000"/>
      <name val="Courier New"/>
    </font>
    <font>
      <color rgb="FF000000"/>
      <name val="Arial"/>
    </font>
    <font>
      <b/>
      <sz val="12.0"/>
      <name val="Courier New"/>
    </font>
    <font>
      <b/>
      <i/>
      <sz val="18.0"/>
      <name val="Courier New"/>
    </font>
    <font>
      <b/>
      <sz val="24.0"/>
      <name val="Courier New"/>
    </font>
    <font>
      <b/>
      <sz val="18.0"/>
      <color rgb="FFFFFFFF"/>
      <name val="Courier New"/>
    </font>
    <font>
      <b/>
      <sz val="14.0"/>
      <name val="Courier New"/>
    </font>
    <font>
      <sz val="11.0"/>
      <color rgb="FFFF0000"/>
      <name val="Inconsolata"/>
    </font>
    <font>
      <sz val="12.0"/>
      <color rgb="FFFFFFFF"/>
      <name val="Courier New"/>
    </font>
    <font>
      <sz val="11.0"/>
      <color rgb="FF000000"/>
      <name val="Inconsolata"/>
    </font>
    <font>
      <sz val="12.0"/>
      <color rgb="FF000000"/>
      <name val="Courier New"/>
    </font>
    <font>
      <b/>
      <i/>
      <sz val="11.0"/>
      <color rgb="FFFF0000"/>
      <name val="Courier New"/>
    </font>
    <font>
      <b/>
      <sz val="9.0"/>
      <color rgb="FF000000"/>
      <name val="Courier New"/>
    </font>
    <font>
      <sz val="9.0"/>
    </font>
    <font>
      <b/>
      <sz val="9.0"/>
      <color rgb="FFFFFFFF"/>
      <name val="Courier New"/>
    </font>
    <font>
      <b/>
      <sz val="11.0"/>
      <color rgb="FF0000FF"/>
      <name val="Courier New"/>
    </font>
    <font>
      <sz val="10.0"/>
      <color rgb="FF0000FF"/>
      <name val="Courier New"/>
    </font>
    <font>
      <sz val="9.0"/>
      <color rgb="FFFF0000"/>
    </font>
    <font>
      <b/>
      <sz val="11.0"/>
      <color rgb="FFFF00FF"/>
      <name val="Courier New"/>
    </font>
    <font>
      <b/>
      <sz val="11.0"/>
      <color rgb="FF9900FF"/>
      <name val="Courier New"/>
    </font>
    <font>
      <sz val="11.0"/>
      <color rgb="FF9900FF"/>
      <name val="Courier New"/>
    </font>
    <font>
      <sz val="11.0"/>
      <color rgb="FFDDDDDD"/>
      <name val="Courier New"/>
    </font>
    <font>
      <b/>
      <sz val="18.0"/>
      <name val="Courier New"/>
    </font>
    <font>
      <sz val="11.0"/>
      <color rgb="FF00FFFF"/>
      <name val="Courier New"/>
    </font>
    <font>
      <sz val="11.0"/>
      <color rgb="FFCC0000"/>
      <name val="Courier New"/>
    </font>
    <font>
      <sz val="9.0"/>
      <color rgb="FF000000"/>
    </font>
    <font>
      <color rgb="FF000000"/>
      <name val="Courier New"/>
    </font>
    <font>
      <i/>
      <sz val="9.0"/>
      <color rgb="FF000000"/>
      <name val="Courier New"/>
    </font>
    <font>
      <b/>
      <sz val="12.0"/>
      <color rgb="FFFFFFFF"/>
      <name val="Courier New"/>
    </font>
    <font>
      <sz val="11.0"/>
      <color rgb="FF1155CC"/>
      <name val="Courier New"/>
    </font>
    <font>
      <b/>
      <sz val="11.0"/>
      <color rgb="FF1155CC"/>
      <name val="Courier New"/>
    </font>
    <font>
      <sz val="6.0"/>
      <color rgb="FFFFFFFF"/>
      <name val="Courier New"/>
    </font>
    <font>
      <sz val="11.0"/>
      <color rgb="FF0000FF"/>
      <name val="Courier New"/>
    </font>
    <font>
      <sz val="9.0"/>
      <color rgb="FF434343"/>
      <name val="Courier New"/>
    </font>
    <font>
      <sz val="11.0"/>
      <color rgb="FFEFEFEF"/>
      <name val="Courier New"/>
    </font>
    <font>
      <sz val="10.0"/>
      <name val="Times New Roman"/>
    </font>
    <font>
      <color rgb="FFFFFFFF"/>
    </font>
    <font>
      <sz val="10.0"/>
      <color rgb="FFFFFFFF"/>
      <name val="Arial"/>
    </font>
    <font>
      <sz val="10.0"/>
      <name val="Arial"/>
    </font>
    <font>
      <color rgb="FF000000"/>
    </font>
    <font>
      <sz val="9.0"/>
      <color rgb="FF000000"/>
      <name val="Arial"/>
    </font>
    <font>
      <color rgb="FF0000FF"/>
    </font>
    <font>
      <color rgb="FFFFFFFF"/>
      <name val="Arial"/>
    </font>
    <font>
      <sz val="11.0"/>
      <color rgb="FFFFFFFF"/>
    </font>
    <font>
      <sz val="11.0"/>
      <color rgb="FF000000"/>
    </font>
    <font>
      <sz val="11.0"/>
      <color rgb="FF000000"/>
      <name val="Arial"/>
    </font>
    <font>
      <sz val="11.0"/>
      <color rgb="FFFFFFFF"/>
      <name val="Arial"/>
    </font>
    <font>
      <color rgb="FFF3F3F3"/>
    </font>
    <font>
      <name val="Arial"/>
    </font>
    <font>
      <b/>
      <sz val="14.0"/>
      <color rgb="FF000000"/>
      <name val="Arial"/>
    </font>
    <font>
      <sz val="11.0"/>
      <color rgb="FF000000"/>
      <name val="&quot;Courier New&quot;"/>
    </font>
    <font>
      <sz val="9.0"/>
      <color rgb="FF000000"/>
      <name val="Verdana"/>
    </font>
    <font>
      <color rgb="FF9900FF"/>
    </font>
    <font>
      <sz val="10.0"/>
      <color rgb="FF000000"/>
    </font>
    <font>
      <sz val="11.0"/>
      <color rgb="FF000000"/>
      <name val="Calibri"/>
    </font>
    <font>
      <b/>
      <sz val="24.0"/>
      <color rgb="FF000000"/>
      <name val="Courier New"/>
    </font>
    <font>
      <sz val="11.0"/>
    </font>
    <font>
      <sz val="11.0"/>
      <name val="&quot;Courier New&quot;"/>
    </font>
    <font>
      <sz val="9.0"/>
      <name val="&quot;Courier New&quot;"/>
    </font>
    <font>
      <sz val="11.0"/>
      <name val="Calibri"/>
    </font>
    <font>
      <sz val="10.0"/>
      <color rgb="FFFF0000"/>
      <name val="Arial"/>
    </font>
    <font>
      <strike/>
      <sz val="10.0"/>
      <color rgb="FF000000"/>
      <name val="Arial"/>
    </font>
    <font>
      <b/>
      <sz val="10.0"/>
      <name val="Arial"/>
    </font>
    <font>
      <sz val="11.0"/>
      <name val="Arial"/>
    </font>
    <font>
      <color rgb="FFF5F7F8"/>
    </font>
    <font>
      <color rgb="FFFF0000"/>
    </font>
    <font>
      <color rgb="FFFF0000"/>
      <name val="Arial"/>
    </font>
    <font>
      <b/>
      <color rgb="FF000000"/>
    </font>
    <font>
      <color rgb="FFFFFFFF"/>
      <name val="&quot;Times New Roman&quot;"/>
    </font>
    <font>
      <color rgb="FF000000"/>
      <name val="&quot;Times New Roman&quot;"/>
    </font>
    <font>
      <sz val="11.0"/>
      <color rgb="FF000000"/>
      <name val="&quot;Times New Roman&quot;"/>
    </font>
    <font>
      <color rgb="FF2E2E2E"/>
      <name val="&quot;Times New Roman&quot;"/>
    </font>
    <font>
      <sz val="10.0"/>
      <color rgb="FFFFFFFF"/>
      <name val="Times New Roman"/>
    </font>
    <font>
      <sz val="10.0"/>
      <color rgb="FF000000"/>
      <name val="Times New Roman"/>
    </font>
    <font>
      <sz val="9.0"/>
      <color rgb="FF000000"/>
      <name val="&quot;YS Text&quot;"/>
    </font>
    <font>
      <b/>
      <sz val="10.0"/>
      <color rgb="FF000000"/>
      <name val="Times New Roman"/>
    </font>
    <font>
      <u/>
      <sz val="10.0"/>
      <color rgb="FF0000FF"/>
      <name val="Times New Roman"/>
    </font>
    <font>
      <u/>
      <sz val="10.0"/>
      <color rgb="FF0000FF"/>
      <name val="Times New Roman"/>
    </font>
    <font>
      <color rgb="FF000000"/>
      <name val="Roboto"/>
    </font>
    <font>
      <sz val="12.0"/>
      <color rgb="FF000000"/>
      <name val="Calibri"/>
    </font>
    <font>
      <u/>
      <sz val="10.0"/>
      <color rgb="FF000000"/>
      <name val="Arial"/>
    </font>
    <font>
      <sz val="8.0"/>
      <name val="Calibri"/>
    </font>
    <font>
      <sz val="11.0"/>
      <color rgb="FFFFFFFF"/>
      <name val="Calibri"/>
    </font>
    <font>
      <u/>
      <sz val="11.0"/>
      <color rgb="FF000000"/>
      <name val="Calibri"/>
    </font>
    <font>
      <u/>
      <sz val="11.0"/>
      <name val="Calibri"/>
    </font>
    <font>
      <b/>
      <sz val="11.0"/>
      <name val="Calibri"/>
    </font>
    <font>
      <sz val="11.0"/>
      <color rgb="FF2E2E2E"/>
      <name val="Calibri"/>
    </font>
    <font>
      <u/>
      <sz val="11.0"/>
      <color rgb="FF0000FF"/>
      <name val="Calibri"/>
    </font>
    <font>
      <u/>
      <sz val="11.0"/>
      <color rgb="FF000000"/>
      <name val="Calibri"/>
    </font>
    <font>
      <sz val="12.0"/>
      <name val="Arial"/>
    </font>
    <font>
      <u/>
      <sz val="12.0"/>
      <color rgb="FF000000"/>
      <name val="Arial"/>
    </font>
    <font>
      <sz val="12.0"/>
    </font>
    <font>
      <u/>
      <sz val="14.0"/>
      <color rgb="FFFFFFFF"/>
    </font>
    <font>
      <b/>
      <sz val="27.0"/>
      <name val="Courier New"/>
    </font>
    <font>
      <sz val="9.0"/>
      <color rgb="FF00FFFF"/>
      <name val="Courier New"/>
    </font>
    <font>
      <b/>
      <sz val="14.0"/>
      <color rgb="FFFFFFFF"/>
      <name val="Courier New"/>
    </font>
  </fonts>
  <fills count="64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980000"/>
        <bgColor rgb="FF9800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0000FF"/>
        <bgColor rgb="FF0000FF"/>
      </patternFill>
    </fill>
    <fill>
      <patternFill patternType="solid">
        <fgColor rgb="FFC9DAF8"/>
        <bgColor rgb="FFC9DAF8"/>
      </patternFill>
    </fill>
    <fill>
      <patternFill patternType="solid">
        <fgColor rgb="FF93C47D"/>
        <bgColor rgb="FF93C47D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rgb="FFE6B8AF"/>
        <bgColor rgb="FFE6B8AF"/>
      </patternFill>
    </fill>
    <fill>
      <patternFill patternType="solid">
        <fgColor rgb="FFFFE599"/>
        <bgColor rgb="FFFFE599"/>
      </patternFill>
    </fill>
    <fill>
      <patternFill patternType="solid">
        <fgColor rgb="FF990000"/>
        <bgColor rgb="FF990000"/>
      </patternFill>
    </fill>
    <fill>
      <patternFill patternType="solid">
        <fgColor rgb="FF00B050"/>
        <bgColor rgb="FF00B050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rgb="FFB7B7B7"/>
        <bgColor rgb="FFB7B7B7"/>
      </patternFill>
    </fill>
    <fill>
      <patternFill patternType="solid">
        <fgColor rgb="FF8E7CC3"/>
        <bgColor rgb="FF8E7CC3"/>
      </patternFill>
    </fill>
    <fill>
      <patternFill patternType="solid">
        <fgColor rgb="FFBFBFBF"/>
        <bgColor rgb="FFBFBFBF"/>
      </patternFill>
    </fill>
    <fill>
      <patternFill patternType="solid">
        <fgColor rgb="FFE06666"/>
        <bgColor rgb="FFE06666"/>
      </patternFill>
    </fill>
    <fill>
      <patternFill patternType="solid">
        <fgColor rgb="FF674EA7"/>
        <bgColor rgb="FF674EA7"/>
      </patternFill>
    </fill>
    <fill>
      <patternFill patternType="solid">
        <fgColor rgb="FFB45F06"/>
        <bgColor rgb="FFB45F06"/>
      </patternFill>
    </fill>
    <fill>
      <patternFill patternType="solid">
        <fgColor rgb="FF660000"/>
        <bgColor rgb="FF660000"/>
      </patternFill>
    </fill>
    <fill>
      <patternFill patternType="solid">
        <fgColor rgb="FFEA9999"/>
        <bgColor rgb="FFEA9999"/>
      </patternFill>
    </fill>
    <fill>
      <patternFill patternType="solid">
        <fgColor rgb="FFF3F3F3"/>
        <bgColor rgb="FFF3F3F3"/>
      </patternFill>
    </fill>
    <fill>
      <patternFill patternType="solid">
        <fgColor rgb="FF9900FF"/>
        <bgColor rgb="FF9900FF"/>
      </patternFill>
    </fill>
    <fill>
      <patternFill patternType="solid">
        <fgColor rgb="FF3C78D8"/>
        <bgColor rgb="FF3C78D8"/>
      </patternFill>
    </fill>
    <fill>
      <patternFill patternType="solid">
        <fgColor rgb="FF666666"/>
        <bgColor rgb="FF666666"/>
      </patternFill>
    </fill>
    <fill>
      <patternFill patternType="solid">
        <fgColor rgb="FFFF9900"/>
        <bgColor rgb="FFFF9900"/>
      </patternFill>
    </fill>
    <fill>
      <patternFill patternType="solid">
        <fgColor rgb="FF6D9EEB"/>
        <bgColor rgb="FF6D9EEB"/>
      </patternFill>
    </fill>
    <fill>
      <patternFill patternType="solid">
        <fgColor rgb="FF5EC466"/>
        <bgColor rgb="FF5EC466"/>
      </patternFill>
    </fill>
    <fill>
      <patternFill patternType="solid">
        <fgColor rgb="FF92D050"/>
        <bgColor rgb="FF92D050"/>
      </patternFill>
    </fill>
    <fill>
      <patternFill patternType="solid">
        <fgColor rgb="FFF9CB9C"/>
        <bgColor rgb="FFF9CB9C"/>
      </patternFill>
    </fill>
    <fill>
      <patternFill patternType="solid">
        <fgColor rgb="FFF8CBAD"/>
        <bgColor rgb="FFF8CBAD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EFEFEF"/>
        <bgColor rgb="FFEFEFEF"/>
      </patternFill>
    </fill>
    <fill>
      <patternFill patternType="solid">
        <fgColor rgb="FFF5F7F8"/>
        <bgColor rgb="FFF5F7F8"/>
      </patternFill>
    </fill>
    <fill>
      <patternFill patternType="solid">
        <fgColor rgb="FFD9EAD3"/>
        <bgColor rgb="FFD9EAD3"/>
      </patternFill>
    </fill>
    <fill>
      <patternFill patternType="solid">
        <fgColor rgb="FFEDF1F3"/>
        <bgColor rgb="FFEDF1F3"/>
      </patternFill>
    </fill>
    <fill>
      <patternFill patternType="solid">
        <fgColor rgb="FF6AA84F"/>
        <bgColor rgb="FF6AA84F"/>
      </patternFill>
    </fill>
    <fill>
      <patternFill patternType="solid">
        <fgColor rgb="FFA64D79"/>
        <bgColor rgb="FFA64D79"/>
      </patternFill>
    </fill>
    <fill>
      <patternFill patternType="solid">
        <fgColor rgb="FF38761D"/>
        <bgColor rgb="FF38761D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  <fill>
      <patternFill patternType="solid">
        <fgColor rgb="FF741B47"/>
        <bgColor rgb="FF741B47"/>
      </patternFill>
    </fill>
    <fill>
      <patternFill patternType="solid">
        <fgColor rgb="FFA61C00"/>
        <bgColor rgb="FFA61C00"/>
      </patternFill>
    </fill>
    <fill>
      <patternFill patternType="solid">
        <fgColor rgb="FFD5A6BD"/>
        <bgColor rgb="FFD5A6BD"/>
      </patternFill>
    </fill>
    <fill>
      <patternFill patternType="solid">
        <fgColor rgb="FF3D85C6"/>
        <bgColor rgb="FF3D85C6"/>
      </patternFill>
    </fill>
    <fill>
      <patternFill patternType="solid">
        <fgColor rgb="FF2E2E2E"/>
        <bgColor rgb="FF2E2E2E"/>
      </patternFill>
    </fill>
    <fill>
      <patternFill patternType="solid">
        <fgColor rgb="FFDCDCDC"/>
        <bgColor rgb="FFDCDCDC"/>
      </patternFill>
    </fill>
    <fill>
      <patternFill patternType="solid">
        <fgColor rgb="FFF4CCCC"/>
        <bgColor rgb="FFF4CCCC"/>
      </patternFill>
    </fill>
    <fill>
      <patternFill patternType="solid">
        <fgColor rgb="FFDD7E6B"/>
        <bgColor rgb="FFDD7E6B"/>
      </patternFill>
    </fill>
    <fill>
      <patternFill patternType="solid">
        <fgColor rgb="FF6FA8DC"/>
        <bgColor rgb="FF6FA8DC"/>
      </patternFill>
    </fill>
    <fill>
      <patternFill patternType="solid">
        <fgColor rgb="FF5B9BD5"/>
        <bgColor rgb="FF5B9BD5"/>
      </patternFill>
    </fill>
    <fill>
      <patternFill patternType="solid">
        <fgColor rgb="FF1155CC"/>
        <bgColor rgb="FF1155CC"/>
      </patternFill>
    </fill>
  </fills>
  <borders count="6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</border>
    <border>
      <left/>
      <right style="thin">
        <color rgb="FF000000"/>
      </right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left/>
      <right style="thin">
        <color rgb="FF000000"/>
      </right>
      <top/>
    </border>
    <border>
      <right style="thin">
        <color rgb="FF000000"/>
      </right>
      <top/>
    </border>
    <border>
      <left/>
      <right style="thin">
        <color rgb="FF000000"/>
      </right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bottom/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right/>
      <top/>
      <bottom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/>
      <bottom/>
    </border>
    <border>
      <left style="thick">
        <color rgb="FF9900FF"/>
      </left>
      <right style="thick">
        <color rgb="FF9900FF"/>
      </right>
      <top style="thick">
        <color rgb="FF9900FF"/>
      </top>
      <bottom style="thick">
        <color rgb="FF9900FF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FF"/>
      </left>
      <right style="thin">
        <color rgb="FF000000"/>
      </right>
      <top style="thick">
        <color rgb="FF0000FF"/>
      </top>
      <bottom style="thick">
        <color rgb="FF0000FF"/>
      </bottom>
    </border>
    <border>
      <right style="thin">
        <color rgb="FF000000"/>
      </right>
      <top style="thick">
        <color rgb="FF0000FF"/>
      </top>
      <bottom style="thick">
        <color rgb="FF0000FF"/>
      </bottom>
    </border>
    <border>
      <left style="thin">
        <color rgb="FF000000"/>
      </left>
      <right style="thin">
        <color rgb="FF000000"/>
      </right>
      <top style="thick">
        <color rgb="FF0000FF"/>
      </top>
      <bottom style="thick">
        <color rgb="FF0000FF"/>
      </bottom>
    </border>
    <border>
      <left style="thin">
        <color rgb="FF000000"/>
      </left>
      <right style="thick">
        <color rgb="FF0000FF"/>
      </right>
      <top style="thick">
        <color rgb="FF0000FF"/>
      </top>
      <bottom style="thick">
        <color rgb="FF0000FF"/>
      </bottom>
    </border>
    <border>
      <left/>
      <top/>
      <bottom/>
    </border>
    <border>
      <top/>
      <bottom/>
    </border>
    <border>
      <left style="thick">
        <color rgb="FF0000FF"/>
      </left>
      <right style="thick">
        <color rgb="FF0000FF"/>
      </right>
      <top style="thick">
        <color rgb="FF0000FF"/>
      </top>
      <bottom style="thick">
        <color rgb="FF0000FF"/>
      </bottom>
    </border>
    <border>
      <bottom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/>
      <bottom style="thin">
        <color rgb="FF000000"/>
      </bottom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</border>
    <border>
      <left/>
      <right/>
      <top/>
    </border>
  </borders>
  <cellStyleXfs count="1">
    <xf borderId="0" fillId="0" fontId="0" numFmtId="0" applyAlignment="1" applyFont="1"/>
  </cellStyleXfs>
  <cellXfs count="228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2" fillId="0" fontId="2" numFmtId="0" xfId="0" applyBorder="1" applyFont="1"/>
    <xf borderId="3" fillId="0" fontId="3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3" fontId="4" numFmtId="0" xfId="0" applyAlignment="1" applyBorder="1" applyFill="1" applyFont="1">
      <alignment horizontal="center" shrinkToFit="0" vertical="center" wrapText="0"/>
    </xf>
    <xf borderId="5" fillId="3" fontId="5" numFmtId="0" xfId="0" applyAlignment="1" applyBorder="1" applyFont="1">
      <alignment horizontal="center" shrinkToFit="0" vertical="center" wrapText="0"/>
    </xf>
    <xf borderId="5" fillId="4" fontId="6" numFmtId="0" xfId="0" applyAlignment="1" applyBorder="1" applyFill="1" applyFont="1">
      <alignment horizontal="center" shrinkToFit="0" vertical="center" wrapText="1"/>
    </xf>
    <xf borderId="5" fillId="4" fontId="6" numFmtId="0" xfId="0" applyAlignment="1" applyBorder="1" applyFont="1">
      <alignment horizontal="center" shrinkToFit="0" vertical="center" wrapText="0"/>
    </xf>
    <xf borderId="5" fillId="5" fontId="4" numFmtId="0" xfId="0" applyAlignment="1" applyBorder="1" applyFill="1" applyFont="1">
      <alignment horizontal="center" shrinkToFit="0" vertical="center" wrapText="0"/>
    </xf>
    <xf borderId="5" fillId="5" fontId="5" numFmtId="0" xfId="0" applyAlignment="1" applyBorder="1" applyFont="1">
      <alignment horizontal="center" shrinkToFit="0" vertical="center" wrapText="0"/>
    </xf>
    <xf borderId="5" fillId="5" fontId="3" numFmtId="0" xfId="0" applyAlignment="1" applyBorder="1" applyFont="1">
      <alignment horizontal="center" shrinkToFit="0" vertical="center" wrapText="0"/>
    </xf>
    <xf borderId="5" fillId="6" fontId="7" numFmtId="0" xfId="0" applyAlignment="1" applyBorder="1" applyFill="1" applyFont="1">
      <alignment horizontal="center" shrinkToFit="0" vertical="center" wrapText="1"/>
    </xf>
    <xf borderId="5" fillId="6" fontId="8" numFmtId="0" xfId="0" applyAlignment="1" applyBorder="1" applyFont="1">
      <alignment horizontal="center" shrinkToFit="0" vertical="center" wrapText="1"/>
    </xf>
    <xf borderId="5" fillId="5" fontId="9" numFmtId="0" xfId="0" applyAlignment="1" applyBorder="1" applyFont="1">
      <alignment horizontal="center" shrinkToFit="0" vertical="center" wrapText="0"/>
    </xf>
    <xf borderId="5" fillId="6" fontId="4" numFmtId="0" xfId="0" applyAlignment="1" applyBorder="1" applyFont="1">
      <alignment horizontal="center" shrinkToFit="0" vertical="center" wrapText="0"/>
    </xf>
    <xf borderId="5" fillId="6" fontId="5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5" fillId="0" fontId="4" numFmtId="0" xfId="0" applyAlignment="1" applyBorder="1" applyFont="1">
      <alignment horizontal="left" shrinkToFit="0" vertical="center" wrapText="0"/>
    </xf>
    <xf borderId="5" fillId="0" fontId="4" numFmtId="0" xfId="0" applyAlignment="1" applyBorder="1" applyFont="1">
      <alignment shrinkToFit="0" wrapText="0"/>
    </xf>
    <xf borderId="5" fillId="5" fontId="10" numFmtId="0" xfId="0" applyAlignment="1" applyBorder="1" applyFont="1">
      <alignment horizontal="center" shrinkToFit="0" vertical="center" wrapText="0"/>
    </xf>
    <xf borderId="7" fillId="0" fontId="4" numFmtId="0" xfId="0" applyAlignment="1" applyBorder="1" applyFont="1">
      <alignment horizontal="center" shrinkToFit="0" vertical="center" wrapText="0"/>
    </xf>
    <xf borderId="8" fillId="4" fontId="11" numFmtId="0" xfId="0" applyAlignment="1" applyBorder="1" applyFont="1">
      <alignment horizontal="center" shrinkToFit="0" vertical="center" wrapText="0"/>
    </xf>
    <xf borderId="8" fillId="5" fontId="9" numFmtId="0" xfId="0" applyAlignment="1" applyBorder="1" applyFont="1">
      <alignment horizontal="center" shrinkToFit="0" vertical="center" wrapText="0"/>
    </xf>
    <xf borderId="8" fillId="6" fontId="11" numFmtId="0" xfId="0" applyAlignment="1" applyBorder="1" applyFont="1">
      <alignment horizontal="center" shrinkToFit="0" vertical="center" wrapText="0"/>
    </xf>
    <xf borderId="9" fillId="5" fontId="9" numFmtId="0" xfId="0" applyAlignment="1" applyBorder="1" applyFont="1">
      <alignment horizontal="center" shrinkToFit="0" vertical="center" wrapText="0"/>
    </xf>
    <xf borderId="8" fillId="6" fontId="9" numFmtId="0" xfId="0" applyAlignment="1" applyBorder="1" applyFont="1">
      <alignment horizontal="center" shrinkToFit="0" vertical="center" wrapText="0"/>
    </xf>
    <xf borderId="5" fillId="6" fontId="9" numFmtId="0" xfId="0" applyAlignment="1" applyBorder="1" applyFont="1">
      <alignment horizontal="center"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7" fontId="4" numFmtId="0" xfId="0" applyAlignment="1" applyBorder="1" applyFill="1" applyFont="1">
      <alignment horizontal="left" shrinkToFit="0" vertical="center" wrapText="0"/>
    </xf>
    <xf borderId="5" fillId="0" fontId="4" numFmtId="0" xfId="0" applyAlignment="1" applyBorder="1" applyFont="1">
      <alignment horizontal="center" shrinkToFit="0" vertical="center" wrapText="0"/>
    </xf>
    <xf borderId="10" fillId="0" fontId="2" numFmtId="0" xfId="0" applyBorder="1" applyFont="1"/>
    <xf borderId="9" fillId="8" fontId="11" numFmtId="0" xfId="0" applyAlignment="1" applyBorder="1" applyFill="1" applyFont="1">
      <alignment horizontal="center" shrinkToFit="0" vertical="center" wrapText="0"/>
    </xf>
    <xf borderId="9" fillId="6" fontId="9" numFmtId="0" xfId="0" applyAlignment="1" applyBorder="1" applyFont="1">
      <alignment horizontal="center" shrinkToFit="0" vertical="center" wrapText="0"/>
    </xf>
    <xf borderId="8" fillId="9" fontId="11" numFmtId="0" xfId="0" applyAlignment="1" applyBorder="1" applyFill="1" applyFont="1">
      <alignment horizontal="center" shrinkToFit="0" vertical="center" wrapText="0"/>
    </xf>
    <xf borderId="9" fillId="9" fontId="11" numFmtId="0" xfId="0" applyAlignment="1" applyBorder="1" applyFont="1">
      <alignment horizontal="center" shrinkToFit="0" vertical="center" wrapText="0"/>
    </xf>
    <xf borderId="8" fillId="8" fontId="11" numFmtId="0" xfId="0" applyAlignment="1" applyBorder="1" applyFont="1">
      <alignment horizontal="center" shrinkToFit="0" vertical="center" wrapText="0"/>
    </xf>
    <xf borderId="9" fillId="10" fontId="9" numFmtId="0" xfId="0" applyAlignment="1" applyBorder="1" applyFill="1" applyFont="1">
      <alignment horizontal="center" shrinkToFit="0" vertical="center" wrapText="0"/>
    </xf>
    <xf borderId="8" fillId="10" fontId="9" numFmtId="0" xfId="0" applyAlignment="1" applyBorder="1" applyFont="1">
      <alignment horizontal="center" shrinkToFit="0" vertical="center" wrapText="0"/>
    </xf>
    <xf borderId="5" fillId="6" fontId="11" numFmtId="0" xfId="0" applyAlignment="1" applyBorder="1" applyFont="1">
      <alignment horizontal="center" shrinkToFit="0" vertical="center" wrapText="0"/>
    </xf>
    <xf borderId="8" fillId="4" fontId="9" numFmtId="0" xfId="0" applyAlignment="1" applyBorder="1" applyFont="1">
      <alignment horizontal="center" shrinkToFit="0" vertical="center" wrapText="0"/>
    </xf>
    <xf borderId="9" fillId="4" fontId="9" numFmtId="0" xfId="0" applyAlignment="1" applyBorder="1" applyFont="1">
      <alignment horizontal="center" shrinkToFit="0" vertical="center" wrapText="0"/>
    </xf>
    <xf borderId="9" fillId="4" fontId="11" numFmtId="0" xfId="0" applyAlignment="1" applyBorder="1" applyFont="1">
      <alignment horizontal="center" shrinkToFit="0" vertical="center" wrapText="0"/>
    </xf>
    <xf borderId="5" fillId="4" fontId="9" numFmtId="0" xfId="0" applyAlignment="1" applyBorder="1" applyFont="1">
      <alignment horizontal="center" shrinkToFit="0" vertical="center" wrapText="0"/>
    </xf>
    <xf borderId="5" fillId="0" fontId="5" numFmtId="0" xfId="0" applyAlignment="1" applyBorder="1" applyFont="1">
      <alignment horizontal="center" shrinkToFit="0" wrapText="0"/>
    </xf>
    <xf borderId="5" fillId="5" fontId="4" numFmtId="0" xfId="0" applyAlignment="1" applyBorder="1" applyFont="1">
      <alignment horizontal="left" shrinkToFit="0" vertical="center" wrapText="0"/>
    </xf>
    <xf borderId="5" fillId="8" fontId="11" numFmtId="0" xfId="0" applyAlignment="1" applyBorder="1" applyFont="1">
      <alignment horizontal="center" shrinkToFit="0" vertical="center" wrapText="0"/>
    </xf>
    <xf borderId="5" fillId="9" fontId="12" numFmtId="0" xfId="0" applyAlignment="1" applyBorder="1" applyFont="1">
      <alignment horizontal="center" shrinkToFit="0" vertical="center" wrapText="0"/>
    </xf>
    <xf borderId="0" fillId="7" fontId="4" numFmtId="0" xfId="0" applyAlignment="1" applyFont="1">
      <alignment vertical="center"/>
    </xf>
    <xf borderId="5" fillId="9" fontId="11" numFmtId="0" xfId="0" applyAlignment="1" applyBorder="1" applyFont="1">
      <alignment horizontal="center" shrinkToFit="0" vertical="center" wrapText="0"/>
    </xf>
    <xf borderId="9" fillId="11" fontId="9" numFmtId="0" xfId="0" applyAlignment="1" applyBorder="1" applyFill="1" applyFont="1">
      <alignment horizontal="center" shrinkToFit="0" vertical="center" wrapText="0"/>
    </xf>
    <xf borderId="8" fillId="11" fontId="9" numFmtId="0" xfId="0" applyAlignment="1" applyBorder="1" applyFont="1">
      <alignment horizontal="center" shrinkToFit="0" vertical="center" wrapText="0"/>
    </xf>
    <xf borderId="5" fillId="12" fontId="4" numFmtId="0" xfId="0" applyAlignment="1" applyBorder="1" applyFill="1" applyFont="1">
      <alignment shrinkToFit="0" wrapText="0"/>
    </xf>
    <xf borderId="5" fillId="5" fontId="11" numFmtId="0" xfId="0" applyAlignment="1" applyBorder="1" applyFont="1">
      <alignment horizontal="center" shrinkToFit="0" vertical="center" wrapText="0"/>
    </xf>
    <xf borderId="9" fillId="5" fontId="11" numFmtId="0" xfId="0" applyAlignment="1" applyBorder="1" applyFont="1">
      <alignment horizontal="center" shrinkToFit="0" vertical="center" wrapText="0"/>
    </xf>
    <xf borderId="8" fillId="13" fontId="9" numFmtId="0" xfId="0" applyAlignment="1" applyBorder="1" applyFill="1" applyFont="1">
      <alignment horizontal="center" shrinkToFit="0" vertical="center" wrapText="0"/>
    </xf>
    <xf borderId="9" fillId="13" fontId="9" numFmtId="0" xfId="0" applyAlignment="1" applyBorder="1" applyFont="1">
      <alignment horizontal="center" shrinkToFit="0" vertical="center" wrapText="0"/>
    </xf>
    <xf borderId="5" fillId="5" fontId="4" numFmtId="0" xfId="0" applyAlignment="1" applyBorder="1" applyFont="1">
      <alignment shrinkToFit="0" vertical="center" wrapText="0"/>
    </xf>
    <xf borderId="0" fillId="0" fontId="4" numFmtId="164" xfId="0" applyAlignment="1" applyFont="1" applyNumberFormat="1">
      <alignment horizontal="center" shrinkToFit="0" vertical="center" wrapText="0"/>
    </xf>
    <xf borderId="5" fillId="11" fontId="9" numFmtId="0" xfId="0" applyAlignment="1" applyBorder="1" applyFont="1">
      <alignment horizontal="center" shrinkToFit="0" vertical="center" wrapText="0"/>
    </xf>
    <xf borderId="5" fillId="0" fontId="5" numFmtId="165" xfId="0" applyAlignment="1" applyBorder="1" applyFont="1" applyNumberFormat="1">
      <alignment horizontal="center" shrinkToFit="0" vertical="center" wrapText="0"/>
    </xf>
    <xf borderId="5" fillId="0" fontId="4" numFmtId="164" xfId="0" applyAlignment="1" applyBorder="1" applyFont="1" applyNumberFormat="1">
      <alignment horizontal="center" shrinkToFit="0" vertical="center" wrapText="0"/>
    </xf>
    <xf borderId="8" fillId="6" fontId="13" numFmtId="0" xfId="0" applyAlignment="1" applyBorder="1" applyFont="1">
      <alignment horizontal="center" shrinkToFit="0" vertical="center" wrapText="0"/>
    </xf>
    <xf borderId="9" fillId="5" fontId="13" numFmtId="0" xfId="0" applyAlignment="1" applyBorder="1" applyFont="1">
      <alignment horizontal="center" shrinkToFit="0" vertical="center" wrapText="0"/>
    </xf>
    <xf borderId="5" fillId="7" fontId="4" numFmtId="0" xfId="0" applyAlignment="1" applyBorder="1" applyFont="1">
      <alignment shrinkToFit="0" wrapText="0"/>
    </xf>
    <xf borderId="5" fillId="0" fontId="4" numFmtId="166" xfId="0" applyAlignment="1" applyBorder="1" applyFont="1" applyNumberFormat="1">
      <alignment horizontal="center" shrinkToFit="0" vertical="center" wrapText="0"/>
    </xf>
    <xf borderId="8" fillId="5" fontId="11" numFmtId="0" xfId="0" applyAlignment="1" applyBorder="1" applyFont="1">
      <alignment horizontal="center" shrinkToFit="0" vertical="center" wrapText="0"/>
    </xf>
    <xf borderId="9" fillId="11" fontId="11" numFmtId="0" xfId="0" applyAlignment="1" applyBorder="1" applyFont="1">
      <alignment horizontal="center" shrinkToFit="0" vertical="center" wrapText="0"/>
    </xf>
    <xf borderId="9" fillId="14" fontId="9" numFmtId="0" xfId="0" applyAlignment="1" applyBorder="1" applyFill="1" applyFont="1">
      <alignment horizontal="center" shrinkToFit="0" vertical="center" wrapText="0"/>
    </xf>
    <xf borderId="5" fillId="15" fontId="4" numFmtId="0" xfId="0" applyAlignment="1" applyBorder="1" applyFill="1" applyFont="1">
      <alignment horizontal="left" shrinkToFit="0" vertical="center" wrapText="0"/>
    </xf>
    <xf borderId="11" fillId="0" fontId="2" numFmtId="0" xfId="0" applyBorder="1" applyFont="1"/>
    <xf borderId="9" fillId="15" fontId="9" numFmtId="0" xfId="0" applyAlignment="1" applyBorder="1" applyFont="1">
      <alignment horizontal="center" shrinkToFit="0" vertical="center" wrapText="0"/>
    </xf>
    <xf borderId="5" fillId="15" fontId="7" numFmtId="0" xfId="0" applyAlignment="1" applyBorder="1" applyFont="1">
      <alignment horizontal="center" shrinkToFit="0" vertical="center" wrapText="0"/>
    </xf>
    <xf borderId="5" fillId="15" fontId="9" numFmtId="0" xfId="0" applyAlignment="1" applyBorder="1" applyFont="1">
      <alignment horizontal="center" shrinkToFit="0" vertical="center" wrapText="0"/>
    </xf>
    <xf borderId="9" fillId="15" fontId="7" numFmtId="0" xfId="0" applyAlignment="1" applyBorder="1" applyFont="1">
      <alignment horizontal="center" shrinkToFit="0" vertical="center" wrapText="0"/>
    </xf>
    <xf borderId="8" fillId="15" fontId="9" numFmtId="0" xfId="0" applyAlignment="1" applyBorder="1" applyFont="1">
      <alignment horizontal="center" shrinkToFit="0" vertical="center" wrapText="0"/>
    </xf>
    <xf borderId="5" fillId="15" fontId="5" numFmtId="0" xfId="0" applyAlignment="1" applyBorder="1" applyFont="1">
      <alignment shrinkToFit="0" wrapText="0"/>
    </xf>
    <xf borderId="5" fillId="4" fontId="1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4" numFmtId="0" xfId="0" applyAlignment="1" applyFont="1">
      <alignment shrinkToFit="0" wrapText="0"/>
    </xf>
    <xf borderId="0" fillId="0" fontId="14" numFmtId="0" xfId="0" applyAlignment="1" applyFont="1">
      <alignment horizontal="center" shrinkToFit="0" vertical="center" wrapText="0"/>
    </xf>
    <xf borderId="0" fillId="0" fontId="15" numFmtId="0" xfId="0" applyAlignment="1" applyFont="1">
      <alignment shrinkToFit="0" wrapText="0"/>
    </xf>
    <xf borderId="0" fillId="0" fontId="15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right" shrinkToFit="0" vertical="center" wrapText="0"/>
    </xf>
    <xf borderId="0" fillId="0" fontId="16" numFmtId="0" xfId="0" applyAlignment="1" applyFont="1">
      <alignment shrinkToFit="0" wrapText="0"/>
    </xf>
    <xf borderId="0" fillId="0" fontId="17" numFmtId="0" xfId="0" applyAlignment="1" applyFont="1">
      <alignment horizontal="center" shrinkToFit="0" vertical="center" wrapText="0"/>
    </xf>
    <xf borderId="0" fillId="0" fontId="16" numFmtId="0" xfId="0" applyAlignment="1" applyFont="1">
      <alignment horizontal="center" shrinkToFit="0" vertical="center" wrapText="0"/>
    </xf>
    <xf borderId="12" fillId="6" fontId="4" numFmtId="0" xfId="0" applyAlignment="1" applyBorder="1" applyFont="1">
      <alignment horizontal="left" shrinkToFit="0" vertical="center" wrapText="0"/>
    </xf>
    <xf borderId="0" fillId="0" fontId="18" numFmtId="0" xfId="0" applyAlignment="1" applyFont="1">
      <alignment shrinkToFit="0" wrapText="0"/>
    </xf>
    <xf borderId="12" fillId="14" fontId="4" numFmtId="0" xfId="0" applyAlignment="1" applyBorder="1" applyFont="1">
      <alignment horizontal="left" shrinkToFit="0" vertical="center" wrapText="0"/>
    </xf>
    <xf borderId="12" fillId="2" fontId="4" numFmtId="0" xfId="0" applyAlignment="1" applyBorder="1" applyFont="1">
      <alignment horizontal="left" shrinkToFit="0" vertical="center" wrapText="0"/>
    </xf>
    <xf borderId="0" fillId="5" fontId="15" numFmtId="0" xfId="0" applyAlignment="1" applyFont="1">
      <alignment shrinkToFit="0" wrapText="0"/>
    </xf>
    <xf borderId="0" fillId="0" fontId="19" numFmtId="0" xfId="0" applyAlignment="1" applyFont="1">
      <alignment shrinkToFit="0" wrapText="0"/>
    </xf>
    <xf borderId="12" fillId="16" fontId="15" numFmtId="0" xfId="0" applyAlignment="1" applyBorder="1" applyFill="1" applyFont="1">
      <alignment shrinkToFit="0" wrapText="0"/>
    </xf>
    <xf borderId="12" fillId="4" fontId="4" numFmtId="0" xfId="0" applyAlignment="1" applyBorder="1" applyFont="1">
      <alignment horizontal="left" shrinkToFit="0" vertical="center" wrapText="0"/>
    </xf>
    <xf borderId="0" fillId="0" fontId="20" numFmtId="0" xfId="0" applyAlignment="1" applyFont="1">
      <alignment horizontal="center" shrinkToFit="0" vertical="center" wrapText="0"/>
    </xf>
    <xf borderId="0" fillId="8" fontId="10" numFmtId="0" xfId="0" applyAlignment="1" applyFont="1">
      <alignment horizontal="center" shrinkToFit="0" vertical="center" wrapText="0"/>
    </xf>
    <xf borderId="0" fillId="0" fontId="16" numFmtId="0" xfId="0" applyAlignment="1" applyFont="1">
      <alignment horizontal="left" shrinkToFit="0" vertical="center" wrapText="0"/>
    </xf>
    <xf borderId="0" fillId="0" fontId="21" numFmtId="0" xfId="0" applyAlignment="1" applyFont="1">
      <alignment shrinkToFit="0" wrapText="0"/>
    </xf>
    <xf borderId="0" fillId="0" fontId="13" numFmtId="0" xfId="0" applyAlignment="1" applyFont="1">
      <alignment horizontal="left" shrinkToFit="0" vertical="center" wrapText="0"/>
    </xf>
    <xf borderId="0" fillId="0" fontId="22" numFmtId="0" xfId="0" applyAlignment="1" applyFont="1">
      <alignment horizontal="left" shrinkToFit="0" vertical="center" wrapText="0"/>
    </xf>
    <xf borderId="0" fillId="0" fontId="23" numFmtId="0" xfId="0" applyAlignment="1" applyFont="1">
      <alignment shrinkToFit="0" wrapText="0"/>
    </xf>
    <xf borderId="0" fillId="0" fontId="3" numFmtId="0" xfId="0" applyAlignment="1" applyFont="1">
      <alignment horizontal="left" shrinkToFit="0" vertical="center" wrapText="0"/>
    </xf>
    <xf borderId="0" fillId="0" fontId="3" numFmtId="0" xfId="0" applyAlignment="1" applyFont="1">
      <alignment shrinkToFit="0" wrapText="0"/>
    </xf>
    <xf borderId="0" fillId="0" fontId="24" numFmtId="0" xfId="0" applyAlignment="1" applyFont="1">
      <alignment horizontal="center" shrinkToFit="0" vertical="center" wrapText="0"/>
    </xf>
    <xf borderId="12" fillId="17" fontId="3" numFmtId="0" xfId="0" applyAlignment="1" applyBorder="1" applyFill="1" applyFont="1">
      <alignment horizontal="left" shrinkToFit="0" vertical="center" wrapText="0"/>
    </xf>
    <xf borderId="12" fillId="9" fontId="25" numFmtId="0" xfId="0" applyAlignment="1" applyBorder="1" applyFont="1">
      <alignment horizontal="left" shrinkToFit="0" vertical="center" wrapText="0"/>
    </xf>
    <xf borderId="12" fillId="9" fontId="3" numFmtId="0" xfId="0" applyAlignment="1" applyBorder="1" applyFont="1">
      <alignment horizontal="center" shrinkToFit="0" vertical="center" wrapText="0"/>
    </xf>
    <xf borderId="12" fillId="9" fontId="3" numFmtId="0" xfId="0" applyAlignment="1" applyBorder="1" applyFont="1">
      <alignment horizontal="right" shrinkToFit="0" vertical="center" wrapText="0"/>
    </xf>
    <xf borderId="12" fillId="9" fontId="3" numFmtId="0" xfId="0" applyAlignment="1" applyBorder="1" applyFont="1">
      <alignment horizontal="left" shrinkToFit="0" vertical="center" wrapText="0"/>
    </xf>
    <xf borderId="12" fillId="9" fontId="3" numFmtId="0" xfId="0" applyAlignment="1" applyBorder="1" applyFont="1">
      <alignment shrinkToFit="0" wrapText="0"/>
    </xf>
    <xf borderId="0" fillId="0" fontId="4" numFmtId="0" xfId="0" applyAlignment="1" applyFont="1">
      <alignment horizontal="center" shrinkToFit="0" vertical="center" wrapText="0"/>
    </xf>
    <xf borderId="7" fillId="0" fontId="4" numFmtId="0" xfId="0" applyAlignment="1" applyBorder="1" applyFont="1">
      <alignment horizontal="center" shrinkToFit="0" vertical="center" wrapText="1"/>
    </xf>
    <xf borderId="7" fillId="4" fontId="11" numFmtId="0" xfId="0" applyAlignment="1" applyBorder="1" applyFont="1">
      <alignment horizontal="center" shrinkToFit="0" vertical="center" wrapText="0"/>
    </xf>
    <xf borderId="5" fillId="11" fontId="4" numFmtId="0" xfId="0" applyAlignment="1" applyBorder="1" applyFont="1">
      <alignment horizontal="center" shrinkToFit="0" vertical="center" wrapText="0"/>
    </xf>
    <xf borderId="5" fillId="5" fontId="9" numFmtId="164" xfId="0" applyAlignment="1" applyBorder="1" applyFont="1" applyNumberFormat="1">
      <alignment horizontal="center" shrinkToFit="0" vertical="center" wrapText="0"/>
    </xf>
    <xf borderId="5" fillId="4" fontId="4" numFmtId="0" xfId="0" applyAlignment="1" applyBorder="1" applyFont="1">
      <alignment horizontal="center" shrinkToFit="0" vertical="center" wrapText="0"/>
    </xf>
    <xf borderId="7" fillId="4" fontId="26" numFmtId="0" xfId="0" applyAlignment="1" applyBorder="1" applyFont="1">
      <alignment horizontal="center" shrinkToFit="0" vertical="center" wrapText="0"/>
    </xf>
    <xf borderId="8" fillId="6" fontId="4" numFmtId="0" xfId="0" applyAlignment="1" applyBorder="1" applyFont="1">
      <alignment horizontal="center" shrinkToFit="0" vertical="center" wrapText="0"/>
    </xf>
    <xf borderId="9" fillId="5" fontId="4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left" shrinkToFit="0" vertical="center" wrapText="0"/>
    </xf>
    <xf borderId="5" fillId="14" fontId="4" numFmtId="0" xfId="0" applyAlignment="1" applyBorder="1" applyFont="1">
      <alignment horizontal="center" shrinkToFit="0" vertical="center" wrapText="0"/>
    </xf>
    <xf borderId="9" fillId="0" fontId="4" numFmtId="164" xfId="0" applyAlignment="1" applyBorder="1" applyFont="1" applyNumberFormat="1">
      <alignment horizontal="center" shrinkToFit="0" vertical="center" wrapText="0"/>
    </xf>
    <xf borderId="9" fillId="0" fontId="4" numFmtId="0" xfId="0" applyAlignment="1" applyBorder="1" applyFont="1">
      <alignment horizontal="center" shrinkToFit="0" vertical="center" wrapText="0"/>
    </xf>
    <xf borderId="3" fillId="4" fontId="27" numFmtId="0" xfId="0" applyAlignment="1" applyBorder="1" applyFont="1">
      <alignment horizontal="center" shrinkToFit="0" vertical="center" wrapText="1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9" fillId="0" fontId="2" numFmtId="0" xfId="0" applyBorder="1" applyFont="1"/>
    <xf borderId="1" fillId="0" fontId="4" numFmtId="0" xfId="0" applyAlignment="1" applyBorder="1" applyFont="1">
      <alignment horizontal="left" shrinkToFit="0" vertical="center" wrapText="0"/>
    </xf>
    <xf borderId="16" fillId="0" fontId="2" numFmtId="0" xfId="0" applyBorder="1" applyFont="1"/>
    <xf borderId="5" fillId="0" fontId="28" numFmtId="0" xfId="0" applyAlignment="1" applyBorder="1" applyFont="1">
      <alignment horizontal="center" shrinkToFit="0" vertical="center" wrapText="0"/>
    </xf>
    <xf borderId="7" fillId="0" fontId="29" numFmtId="0" xfId="0" applyAlignment="1" applyBorder="1" applyFont="1">
      <alignment horizontal="center" shrinkToFit="0" vertical="center" wrapText="1"/>
    </xf>
    <xf borderId="5" fillId="15" fontId="5" numFmtId="0" xfId="0" applyAlignment="1" applyBorder="1" applyFont="1">
      <alignment horizontal="center" shrinkToFit="0" wrapText="0"/>
    </xf>
    <xf borderId="5" fillId="0" fontId="29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right" shrinkToFit="0" wrapText="0"/>
    </xf>
    <xf borderId="5" fillId="0" fontId="30" numFmtId="0" xfId="0" applyAlignment="1" applyBorder="1" applyFont="1">
      <alignment horizontal="right" shrinkToFit="0" wrapText="0"/>
    </xf>
    <xf borderId="5" fillId="15" fontId="21" numFmtId="0" xfId="0" applyAlignment="1" applyBorder="1" applyFont="1">
      <alignment horizontal="right" shrinkToFit="0" wrapText="0"/>
    </xf>
    <xf borderId="5" fillId="5" fontId="21" numFmtId="0" xfId="0" applyAlignment="1" applyBorder="1" applyFont="1">
      <alignment horizontal="right" shrinkToFit="0" wrapText="0"/>
    </xf>
    <xf borderId="5" fillId="4" fontId="31" numFmtId="0" xfId="0" applyAlignment="1" applyBorder="1" applyFont="1">
      <alignment horizontal="right" shrinkToFit="0" wrapText="0"/>
    </xf>
    <xf borderId="5" fillId="6" fontId="21" numFmtId="0" xfId="0" applyAlignment="1" applyBorder="1" applyFont="1">
      <alignment horizontal="right" shrinkToFit="0" wrapText="0"/>
    </xf>
    <xf borderId="5" fillId="0" fontId="21" numFmtId="0" xfId="0" applyAlignment="1" applyBorder="1" applyFont="1">
      <alignment horizontal="right" shrinkToFit="0" wrapText="0"/>
    </xf>
    <xf borderId="5" fillId="0" fontId="4" numFmtId="0" xfId="0" applyAlignment="1" applyBorder="1" applyFont="1">
      <alignment horizontal="left" shrinkToFit="0" wrapText="0"/>
    </xf>
    <xf borderId="5" fillId="5" fontId="32" numFmtId="0" xfId="0" applyAlignment="1" applyBorder="1" applyFont="1">
      <alignment horizontal="center" shrinkToFit="0" wrapText="0"/>
    </xf>
    <xf borderId="0" fillId="5" fontId="33" numFmtId="0" xfId="0" applyAlignment="1" applyFont="1">
      <alignment horizontal="right"/>
    </xf>
    <xf borderId="5" fillId="4" fontId="5" numFmtId="0" xfId="0" applyAlignment="1" applyBorder="1" applyFont="1">
      <alignment horizontal="center" shrinkToFit="0" vertical="center" wrapText="0"/>
    </xf>
    <xf borderId="5" fillId="5" fontId="34" numFmtId="0" xfId="0" applyAlignment="1" applyBorder="1" applyFont="1">
      <alignment horizontal="right" shrinkToFit="0" vertical="center" wrapText="0"/>
    </xf>
    <xf borderId="5" fillId="17" fontId="5" numFmtId="0" xfId="0" applyAlignment="1" applyBorder="1" applyFont="1">
      <alignment horizontal="center" shrinkToFit="0" vertical="center" wrapText="0"/>
    </xf>
    <xf borderId="5" fillId="11" fontId="5" numFmtId="0" xfId="0" applyAlignment="1" applyBorder="1" applyFont="1">
      <alignment horizontal="center" shrinkToFit="0" vertical="center" wrapText="0"/>
    </xf>
    <xf borderId="5" fillId="11" fontId="6" numFmtId="0" xfId="0" applyAlignment="1" applyBorder="1" applyFont="1">
      <alignment horizontal="center" shrinkToFit="0" vertical="center" wrapText="0"/>
    </xf>
    <xf borderId="5" fillId="5" fontId="29" numFmtId="0" xfId="0" applyAlignment="1" applyBorder="1" applyFont="1">
      <alignment horizontal="center" shrinkToFit="0" vertical="center" wrapText="0"/>
    </xf>
    <xf borderId="16" fillId="0" fontId="21" numFmtId="0" xfId="0" applyAlignment="1" applyBorder="1" applyFont="1">
      <alignment horizontal="right" shrinkToFit="0" wrapText="0"/>
    </xf>
    <xf borderId="1" fillId="0" fontId="5" numFmtId="0" xfId="0" applyAlignment="1" applyBorder="1" applyFont="1">
      <alignment horizontal="center" shrinkToFit="0" wrapText="0"/>
    </xf>
    <xf borderId="5" fillId="5" fontId="32" numFmtId="0" xfId="0" applyAlignment="1" applyBorder="1" applyFont="1">
      <alignment horizontal="center" shrinkToFit="0" vertical="center" wrapText="0"/>
    </xf>
    <xf borderId="5" fillId="5" fontId="23" numFmtId="0" xfId="0" applyAlignment="1" applyBorder="1" applyFont="1">
      <alignment horizontal="right" shrinkToFit="0" wrapText="0"/>
    </xf>
    <xf borderId="16" fillId="0" fontId="5" numFmtId="0" xfId="0" applyAlignment="1" applyBorder="1" applyFont="1">
      <alignment horizontal="center" shrinkToFit="0" wrapText="0"/>
    </xf>
    <xf borderId="5" fillId="4" fontId="29" numFmtId="0" xfId="0" applyAlignment="1" applyBorder="1" applyFont="1">
      <alignment horizontal="center" shrinkToFit="0" vertical="center" wrapText="0"/>
    </xf>
    <xf borderId="16" fillId="0" fontId="30" numFmtId="0" xfId="0" applyAlignment="1" applyBorder="1" applyFont="1">
      <alignment horizontal="right" shrinkToFit="0" wrapText="0"/>
    </xf>
    <xf borderId="5" fillId="5" fontId="18" numFmtId="0" xfId="0" applyAlignment="1" applyBorder="1" applyFont="1">
      <alignment horizontal="center" shrinkToFit="0" wrapText="0"/>
    </xf>
    <xf borderId="5" fillId="6" fontId="35" numFmtId="0" xfId="0" applyAlignment="1" applyBorder="1" applyFont="1">
      <alignment horizontal="center" shrinkToFit="0" vertical="center" wrapText="0"/>
    </xf>
    <xf borderId="5" fillId="6" fontId="18" numFmtId="0" xfId="0" applyAlignment="1" applyBorder="1" applyFont="1">
      <alignment horizontal="center" shrinkToFit="0" wrapText="0"/>
    </xf>
    <xf borderId="5" fillId="5" fontId="35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left"/>
    </xf>
    <xf borderId="5" fillId="5" fontId="15" numFmtId="0" xfId="0" applyAlignment="1" applyBorder="1" applyFont="1">
      <alignment horizontal="center" shrinkToFit="0" vertical="center" wrapText="0"/>
    </xf>
    <xf borderId="5" fillId="6" fontId="15" numFmtId="0" xfId="0" applyAlignment="1" applyBorder="1" applyFont="1">
      <alignment horizontal="center" shrinkToFit="0" vertical="center" wrapText="0"/>
    </xf>
    <xf borderId="5" fillId="5" fontId="3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right" shrinkToFit="0" vertical="center" wrapText="0"/>
    </xf>
    <xf borderId="5" fillId="5" fontId="33" numFmtId="0" xfId="0" applyAlignment="1" applyBorder="1" applyFont="1">
      <alignment horizontal="right" shrinkToFit="0" vertical="center" wrapText="0"/>
    </xf>
    <xf borderId="5" fillId="5" fontId="21" numFmtId="0" xfId="0" applyAlignment="1" applyBorder="1" applyFont="1">
      <alignment horizontal="right" shrinkToFit="0" vertical="center" wrapText="0"/>
    </xf>
    <xf borderId="5" fillId="6" fontId="33" numFmtId="0" xfId="0" applyAlignment="1" applyBorder="1" applyFont="1">
      <alignment horizontal="right" shrinkToFit="0" vertical="center" wrapText="0"/>
    </xf>
    <xf borderId="5" fillId="5" fontId="15" numFmtId="0" xfId="0" applyAlignment="1" applyBorder="1" applyFont="1">
      <alignment horizontal="right" shrinkToFit="0" vertical="center" wrapText="0"/>
    </xf>
    <xf borderId="5" fillId="6" fontId="21" numFmtId="0" xfId="0" applyAlignment="1" applyBorder="1" applyFont="1">
      <alignment horizontal="right" shrinkToFit="0" vertical="center" wrapText="0"/>
    </xf>
    <xf borderId="5" fillId="6" fontId="15" numFmtId="0" xfId="0" applyAlignment="1" applyBorder="1" applyFont="1">
      <alignment horizontal="right" shrinkToFit="0" vertical="center" wrapText="0"/>
    </xf>
    <xf borderId="5" fillId="11" fontId="15" numFmtId="0" xfId="0" applyAlignment="1" applyBorder="1" applyFont="1">
      <alignment horizontal="center" shrinkToFit="0" vertical="center" wrapText="0"/>
    </xf>
    <xf borderId="5" fillId="11" fontId="36" numFmtId="0" xfId="0" applyAlignment="1" applyBorder="1" applyFont="1">
      <alignment horizontal="center" shrinkToFit="0" vertical="center" wrapText="0"/>
    </xf>
    <xf borderId="5" fillId="11" fontId="31" numFmtId="0" xfId="0" applyAlignment="1" applyBorder="1" applyFont="1">
      <alignment horizontal="center" shrinkToFit="0" vertical="center" wrapText="0"/>
    </xf>
    <xf borderId="5" fillId="5" fontId="9" numFmtId="0" xfId="0" applyAlignment="1" applyBorder="1" applyFont="1">
      <alignment horizontal="left"/>
    </xf>
    <xf borderId="0" fillId="5" fontId="37" numFmtId="0" xfId="0" applyAlignment="1" applyFont="1">
      <alignment horizontal="right"/>
    </xf>
    <xf borderId="0" fillId="0" fontId="5" numFmtId="0" xfId="0" applyAlignment="1" applyFont="1">
      <alignment horizontal="center" shrinkToFit="0" wrapText="0"/>
    </xf>
    <xf borderId="0" fillId="5" fontId="21" numFmtId="0" xfId="0" applyAlignment="1" applyFont="1">
      <alignment horizontal="right"/>
    </xf>
    <xf borderId="5" fillId="5" fontId="32" numFmtId="0" xfId="0" applyAlignment="1" applyBorder="1" applyFont="1">
      <alignment horizontal="left"/>
    </xf>
    <xf borderId="5" fillId="5" fontId="38" numFmtId="0" xfId="0" applyBorder="1" applyFont="1"/>
    <xf borderId="17" fillId="4" fontId="4" numFmtId="0" xfId="0" applyAlignment="1" applyBorder="1" applyFont="1">
      <alignment horizontal="center" shrinkToFit="0" vertical="center" wrapText="0"/>
    </xf>
    <xf borderId="12" fillId="4" fontId="39" numFmtId="0" xfId="0" applyAlignment="1" applyBorder="1" applyFont="1">
      <alignment horizontal="center" shrinkToFit="0" vertical="center" wrapText="0"/>
    </xf>
    <xf borderId="12" fillId="4" fontId="40" numFmtId="0" xfId="0" applyAlignment="1" applyBorder="1" applyFont="1">
      <alignment horizontal="center" shrinkToFit="0" vertical="center" wrapText="0"/>
    </xf>
    <xf borderId="12" fillId="4" fontId="41" numFmtId="0" xfId="0" applyAlignment="1" applyBorder="1" applyFont="1">
      <alignment horizontal="center" shrinkToFit="0" vertical="center" wrapText="0"/>
    </xf>
    <xf borderId="18" fillId="4" fontId="42" numFmtId="0" xfId="0" applyAlignment="1" applyBorder="1" applyFont="1">
      <alignment horizontal="center" shrinkToFit="0" vertical="center" wrapText="1"/>
    </xf>
    <xf borderId="19" fillId="0" fontId="2" numFmtId="0" xfId="0" applyBorder="1" applyFont="1"/>
    <xf borderId="0" fillId="0" fontId="43" numFmtId="0" xfId="0" applyAlignment="1" applyFont="1">
      <alignment horizontal="center" shrinkToFit="0" vertical="center" wrapText="0"/>
    </xf>
    <xf borderId="5" fillId="0" fontId="15" numFmtId="0" xfId="0" applyAlignment="1" applyBorder="1" applyFont="1">
      <alignment horizontal="center" shrinkToFit="0" vertical="center" wrapText="0"/>
    </xf>
    <xf borderId="5" fillId="0" fontId="15" numFmtId="0" xfId="0" applyAlignment="1" applyBorder="1" applyFont="1">
      <alignment horizontal="left" shrinkToFit="0" vertical="center" wrapText="0"/>
    </xf>
    <xf borderId="7" fillId="4" fontId="26" numFmtId="0" xfId="0" applyAlignment="1" applyBorder="1" applyFont="1">
      <alignment horizontal="center" shrinkToFit="0" vertical="center" wrapText="1"/>
    </xf>
    <xf borderId="5" fillId="6" fontId="26" numFmtId="0" xfId="0" applyAlignment="1" applyBorder="1" applyFont="1">
      <alignment horizontal="center" shrinkToFit="0" vertical="center" wrapText="0"/>
    </xf>
    <xf borderId="5" fillId="5" fontId="15" numFmtId="0" xfId="0" applyAlignment="1" applyBorder="1" applyFont="1">
      <alignment horizontal="center" shrinkToFit="0" vertical="center" wrapText="1"/>
    </xf>
    <xf borderId="5" fillId="0" fontId="21" numFmtId="0" xfId="0" applyAlignment="1" applyBorder="1" applyFont="1">
      <alignment horizontal="right" shrinkToFit="0" vertical="center" wrapText="0"/>
    </xf>
    <xf borderId="5" fillId="5" fontId="21" numFmtId="0" xfId="0" applyAlignment="1" applyBorder="1" applyFont="1">
      <alignment horizontal="right" shrinkToFit="0" vertical="center" wrapText="1"/>
    </xf>
    <xf borderId="0" fillId="5" fontId="44" numFmtId="0" xfId="0" applyFont="1"/>
    <xf borderId="0" fillId="0" fontId="21" numFmtId="0" xfId="0" applyAlignment="1" applyFont="1">
      <alignment horizontal="right" shrinkToFit="0" vertical="center" wrapText="0"/>
    </xf>
    <xf borderId="5" fillId="6" fontId="45" numFmtId="0" xfId="0" applyAlignment="1" applyBorder="1" applyFont="1">
      <alignment horizontal="center" shrinkToFit="0" vertical="center" wrapText="0"/>
    </xf>
    <xf borderId="5" fillId="11" fontId="15" numFmtId="0" xfId="0" applyAlignment="1" applyBorder="1" applyFont="1">
      <alignment horizontal="center" shrinkToFit="0" vertical="center" wrapText="1"/>
    </xf>
    <xf borderId="5" fillId="4" fontId="15" numFmtId="0" xfId="0" applyAlignment="1" applyBorder="1" applyFont="1">
      <alignment horizontal="center" shrinkToFit="0" vertical="center" wrapText="0"/>
    </xf>
    <xf borderId="5" fillId="0" fontId="13" numFmtId="0" xfId="0" applyAlignment="1" applyBorder="1" applyFont="1">
      <alignment horizontal="right" shrinkToFit="0" vertical="center" wrapText="0"/>
    </xf>
    <xf borderId="5" fillId="5" fontId="23" numFmtId="0" xfId="0" applyAlignment="1" applyBorder="1" applyFont="1">
      <alignment horizontal="right" shrinkToFit="0" vertical="center" wrapText="0"/>
    </xf>
    <xf borderId="4" fillId="5" fontId="46" numFmtId="0" xfId="0" applyAlignment="1" applyBorder="1" applyFont="1">
      <alignment horizontal="center"/>
    </xf>
    <xf borderId="20" fillId="5" fontId="44" numFmtId="0" xfId="0" applyBorder="1" applyFont="1"/>
    <xf borderId="7" fillId="6" fontId="45" numFmtId="0" xfId="0" applyAlignment="1" applyBorder="1" applyFont="1">
      <alignment horizontal="center" shrinkToFit="0" vertical="center" wrapText="0"/>
    </xf>
    <xf borderId="5" fillId="17" fontId="15" numFmtId="0" xfId="0" applyAlignment="1" applyBorder="1" applyFont="1">
      <alignment horizontal="center" shrinkToFit="0" vertical="center" wrapText="0"/>
    </xf>
    <xf borderId="5" fillId="6" fontId="18" numFmtId="0" xfId="0" applyAlignment="1" applyBorder="1" applyFont="1">
      <alignment horizontal="center" shrinkToFit="0" vertical="center" wrapText="0"/>
    </xf>
    <xf borderId="5" fillId="6" fontId="15" numFmtId="0" xfId="0" applyAlignment="1" applyBorder="1" applyFont="1">
      <alignment horizontal="center" shrinkToFit="0" vertical="center" wrapText="1"/>
    </xf>
    <xf borderId="11" fillId="6" fontId="45" numFmtId="0" xfId="0" applyAlignment="1" applyBorder="1" applyFont="1">
      <alignment horizontal="center" shrinkToFit="0" vertical="center" wrapText="0"/>
    </xf>
    <xf borderId="5" fillId="5" fontId="18" numFmtId="0" xfId="0" applyAlignment="1" applyBorder="1" applyFont="1">
      <alignment horizontal="center" shrinkToFit="0" vertical="center" wrapText="0"/>
    </xf>
    <xf borderId="5" fillId="6" fontId="47" numFmtId="0" xfId="0" applyAlignment="1" applyBorder="1" applyFont="1">
      <alignment horizontal="center" shrinkToFit="0" vertical="center" wrapText="0"/>
    </xf>
    <xf borderId="5" fillId="18" fontId="15" numFmtId="0" xfId="0" applyAlignment="1" applyBorder="1" applyFill="1" applyFont="1">
      <alignment horizontal="center" shrinkToFit="0" vertical="center" wrapText="0"/>
    </xf>
    <xf borderId="5" fillId="18" fontId="26" numFmtId="0" xfId="0" applyAlignment="1" applyBorder="1" applyFont="1">
      <alignment horizontal="center" shrinkToFit="0" vertical="center" wrapText="0"/>
    </xf>
    <xf borderId="5" fillId="18" fontId="15" numFmtId="0" xfId="0" applyAlignment="1" applyBorder="1" applyFont="1">
      <alignment horizontal="center" shrinkToFit="0" vertical="center" wrapText="1"/>
    </xf>
    <xf borderId="5" fillId="18" fontId="18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right" shrinkToFit="0" vertical="center" wrapText="0"/>
    </xf>
    <xf borderId="3" fillId="0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0"/>
    </xf>
    <xf borderId="5" fillId="0" fontId="7" numFmtId="0" xfId="0" applyAlignment="1" applyBorder="1" applyFont="1">
      <alignment horizontal="right" shrinkToFit="0" vertical="center" wrapText="1"/>
    </xf>
    <xf borderId="6" fillId="0" fontId="2" numFmtId="0" xfId="0" applyBorder="1" applyFont="1"/>
    <xf borderId="20" fillId="0" fontId="2" numFmtId="0" xfId="0" applyBorder="1" applyFont="1"/>
    <xf borderId="1" fillId="0" fontId="25" numFmtId="0" xfId="0" applyAlignment="1" applyBorder="1" applyFont="1">
      <alignment horizontal="right" shrinkToFit="0" vertical="center" wrapText="0"/>
    </xf>
    <xf borderId="5" fillId="5" fontId="13" numFmtId="0" xfId="0" applyAlignment="1" applyBorder="1" applyFont="1">
      <alignment horizontal="right" shrinkToFit="0" vertical="center" wrapText="0"/>
    </xf>
    <xf borderId="5" fillId="4" fontId="13" numFmtId="0" xfId="0" applyAlignment="1" applyBorder="1" applyFont="1">
      <alignment horizontal="right" shrinkToFit="0" vertical="center" wrapText="0"/>
    </xf>
    <xf borderId="5" fillId="6" fontId="13" numFmtId="0" xfId="0" applyAlignment="1" applyBorder="1" applyFont="1">
      <alignment horizontal="right" shrinkToFit="0" vertical="center" wrapText="0"/>
    </xf>
    <xf borderId="5" fillId="0" fontId="13" numFmtId="0" xfId="0" applyAlignment="1" applyBorder="1" applyFont="1">
      <alignment horizontal="right" shrinkToFit="0" vertical="center" wrapText="1"/>
    </xf>
    <xf borderId="9" fillId="4" fontId="4" numFmtId="0" xfId="0" applyAlignment="1" applyBorder="1" applyFont="1">
      <alignment horizontal="center" shrinkToFit="0" vertical="center" wrapText="0"/>
    </xf>
    <xf borderId="9" fillId="6" fontId="4" numFmtId="0" xfId="0" applyAlignment="1" applyBorder="1" applyFont="1">
      <alignment horizontal="center" shrinkToFit="0" vertical="center" wrapText="0"/>
    </xf>
    <xf borderId="1" fillId="0" fontId="25" numFmtId="0" xfId="0" applyAlignment="1" applyBorder="1" applyFont="1">
      <alignment horizontal="right" shrinkToFit="0" wrapText="0"/>
    </xf>
    <xf borderId="5" fillId="5" fontId="48" numFmtId="0" xfId="0" applyAlignment="1" applyBorder="1" applyFont="1">
      <alignment horizontal="right" shrinkToFit="0" vertical="center" wrapText="0"/>
    </xf>
    <xf borderId="5" fillId="4" fontId="48" numFmtId="0" xfId="0" applyAlignment="1" applyBorder="1" applyFont="1">
      <alignment horizontal="right" shrinkToFit="0" vertical="center" wrapText="0"/>
    </xf>
    <xf borderId="5" fillId="6" fontId="48" numFmtId="0" xfId="0" applyAlignment="1" applyBorder="1" applyFont="1">
      <alignment horizontal="right" shrinkToFit="0" vertical="center" wrapText="0"/>
    </xf>
    <xf borderId="20" fillId="0" fontId="4" numFmtId="0" xfId="0" applyAlignment="1" applyBorder="1" applyFont="1">
      <alignment horizontal="left" shrinkToFit="0" vertical="center" wrapText="0"/>
    </xf>
    <xf borderId="6" fillId="0" fontId="4" numFmtId="0" xfId="0" applyAlignment="1" applyBorder="1" applyFont="1">
      <alignment horizontal="left" shrinkToFit="0" vertical="center" wrapText="0"/>
    </xf>
    <xf borderId="0" fillId="5" fontId="4" numFmtId="0" xfId="0" applyAlignment="1" applyFont="1">
      <alignment horizontal="center" shrinkToFit="0" vertical="center" wrapText="0"/>
    </xf>
    <xf borderId="20" fillId="0" fontId="4" numFmtId="0" xfId="0" applyAlignment="1" applyBorder="1" applyFont="1">
      <alignment horizontal="center" shrinkToFit="0" vertical="center" wrapText="0"/>
    </xf>
    <xf borderId="21" fillId="0" fontId="5" numFmtId="0" xfId="0" applyAlignment="1" applyBorder="1" applyFont="1">
      <alignment horizontal="left" shrinkToFit="0" vertical="top" wrapText="0"/>
    </xf>
    <xf borderId="0" fillId="0" fontId="28" numFmtId="0" xfId="0" applyAlignment="1" applyFont="1">
      <alignment horizontal="center" shrinkToFit="0" vertical="center" wrapText="0"/>
    </xf>
    <xf borderId="0" fillId="0" fontId="5" numFmtId="0" xfId="0" applyAlignment="1" applyFont="1">
      <alignment horizontal="left" shrinkToFit="0" wrapText="0"/>
    </xf>
    <xf borderId="0" fillId="0" fontId="3" numFmtId="0" xfId="0" applyAlignment="1" applyFont="1">
      <alignment horizontal="center" shrinkToFit="0" vertical="center" wrapText="1"/>
    </xf>
    <xf borderId="5" fillId="6" fontId="32" numFmtId="0" xfId="0" applyAlignment="1" applyBorder="1" applyFont="1">
      <alignment horizontal="center" shrinkToFit="0" vertical="center" wrapText="0"/>
    </xf>
    <xf borderId="5" fillId="5" fontId="9" numFmtId="0" xfId="0" applyAlignment="1" applyBorder="1" applyFont="1">
      <alignment horizontal="center" shrinkToFit="0" vertical="center" wrapText="1"/>
    </xf>
    <xf borderId="5" fillId="5" fontId="47" numFmtId="0" xfId="0" applyAlignment="1" applyBorder="1" applyFont="1">
      <alignment horizontal="center" shrinkToFit="0" vertical="center" wrapText="1"/>
    </xf>
    <xf borderId="9" fillId="7" fontId="9" numFmtId="0" xfId="0" applyAlignment="1" applyBorder="1" applyFont="1">
      <alignment horizontal="center" shrinkToFit="0" vertical="center" wrapText="0"/>
    </xf>
    <xf borderId="8" fillId="7" fontId="9" numFmtId="0" xfId="0" applyAlignment="1" applyBorder="1" applyFont="1">
      <alignment horizontal="center" shrinkToFit="0" vertical="center" wrapText="0"/>
    </xf>
    <xf borderId="5" fillId="7" fontId="9" numFmtId="0" xfId="0" applyAlignment="1" applyBorder="1" applyFont="1">
      <alignment horizontal="center" shrinkToFit="0" vertical="center" wrapText="0"/>
    </xf>
    <xf borderId="9" fillId="6" fontId="11" numFmtId="0" xfId="0" applyAlignment="1" applyBorder="1" applyFont="1">
      <alignment horizontal="center" shrinkToFit="0" vertical="center" wrapText="0"/>
    </xf>
    <xf borderId="9" fillId="19" fontId="7" numFmtId="0" xfId="0" applyAlignment="1" applyBorder="1" applyFill="1" applyFont="1">
      <alignment horizontal="center" shrinkToFit="0" vertical="center" wrapText="0"/>
    </xf>
    <xf borderId="0" fillId="5" fontId="4" numFmtId="0" xfId="0" applyAlignment="1" applyFont="1">
      <alignment vertical="center"/>
    </xf>
    <xf borderId="8" fillId="11" fontId="11" numFmtId="0" xfId="0" applyAlignment="1" applyBorder="1" applyFont="1">
      <alignment horizontal="center" shrinkToFit="0" vertical="center" wrapText="0"/>
    </xf>
    <xf borderId="0" fillId="0" fontId="5" numFmtId="165" xfId="0" applyAlignment="1" applyFont="1" applyNumberFormat="1">
      <alignment horizontal="center" shrinkToFit="0" vertical="center" wrapText="0"/>
    </xf>
    <xf borderId="8" fillId="15" fontId="11" numFmtId="0" xfId="0" applyAlignment="1" applyBorder="1" applyFont="1">
      <alignment horizontal="center" shrinkToFit="0" vertical="center" wrapText="0"/>
    </xf>
    <xf borderId="5" fillId="15" fontId="11" numFmtId="0" xfId="0" applyAlignment="1" applyBorder="1" applyFont="1">
      <alignment horizontal="center" shrinkToFit="0" vertical="center" wrapText="0"/>
    </xf>
    <xf borderId="12" fillId="11" fontId="4" numFmtId="0" xfId="0" applyAlignment="1" applyBorder="1" applyFont="1">
      <alignment horizontal="left" shrinkToFit="0" vertical="center" wrapText="0"/>
    </xf>
    <xf borderId="0" fillId="5" fontId="5" numFmtId="0" xfId="0" applyAlignment="1" applyFont="1">
      <alignment horizontal="center" shrinkToFit="0" vertical="center" wrapText="0"/>
    </xf>
    <xf borderId="8" fillId="5" fontId="4" numFmtId="0" xfId="0" applyAlignment="1" applyBorder="1" applyFont="1">
      <alignment horizontal="center" shrinkToFit="0" vertical="center" wrapText="0"/>
    </xf>
    <xf borderId="0" fillId="5" fontId="4" numFmtId="0" xfId="0" applyAlignment="1" applyFont="1">
      <alignment horizontal="center" shrinkToFit="0" vertical="center" wrapText="1"/>
    </xf>
    <xf borderId="0" fillId="5" fontId="4" numFmtId="0" xfId="0" applyAlignment="1" applyFont="1">
      <alignment horizontal="left" shrinkToFit="0" vertical="center" wrapText="0"/>
    </xf>
    <xf borderId="0" fillId="5" fontId="5" numFmtId="0" xfId="0" applyAlignment="1" applyFont="1">
      <alignment horizontal="left" shrinkToFit="0" vertical="center" wrapText="0"/>
    </xf>
    <xf borderId="0" fillId="4" fontId="27" numFmtId="0" xfId="0" applyAlignment="1" applyFont="1">
      <alignment horizontal="center" shrinkToFit="0" vertical="center" wrapText="1"/>
    </xf>
    <xf borderId="5" fillId="5" fontId="5" numFmtId="0" xfId="0" applyAlignment="1" applyBorder="1" applyFont="1">
      <alignment horizontal="center" shrinkToFit="0" wrapText="0"/>
    </xf>
    <xf borderId="0" fillId="0" fontId="29" numFmtId="0" xfId="0" applyAlignment="1" applyFont="1">
      <alignment horizontal="center" shrinkToFit="0" vertical="center" wrapText="0"/>
    </xf>
    <xf borderId="5" fillId="5" fontId="33" numFmtId="0" xfId="0" applyAlignment="1" applyBorder="1" applyFont="1">
      <alignment horizontal="right" shrinkToFit="0" wrapText="0"/>
    </xf>
    <xf borderId="5" fillId="6" fontId="33" numFmtId="0" xfId="0" applyAlignment="1" applyBorder="1" applyFont="1">
      <alignment horizontal="right" shrinkToFit="0" wrapText="0"/>
    </xf>
    <xf borderId="5" fillId="0" fontId="33" numFmtId="0" xfId="0" applyAlignment="1" applyBorder="1" applyFont="1">
      <alignment horizontal="right" shrinkToFit="0" vertical="center" wrapText="0"/>
    </xf>
    <xf borderId="0" fillId="0" fontId="21" numFmtId="0" xfId="0" applyAlignment="1" applyFont="1">
      <alignment horizontal="right" shrinkToFit="0" wrapText="0"/>
    </xf>
    <xf borderId="5" fillId="5" fontId="6" numFmtId="0" xfId="0" applyAlignment="1" applyBorder="1" applyFont="1">
      <alignment horizontal="center" shrinkToFit="0" vertical="center" wrapText="0"/>
    </xf>
    <xf borderId="5" fillId="6" fontId="6" numFmtId="0" xfId="0" applyAlignment="1" applyBorder="1" applyFont="1">
      <alignment horizontal="center" shrinkToFit="0" vertical="center" wrapText="0"/>
    </xf>
    <xf borderId="5" fillId="5" fontId="34" numFmtId="0" xfId="0" applyAlignment="1" applyBorder="1" applyFont="1">
      <alignment horizontal="right" shrinkToFit="0" wrapText="0"/>
    </xf>
    <xf borderId="5" fillId="5" fontId="49" numFmtId="0" xfId="0" applyAlignment="1" applyBorder="1" applyFont="1">
      <alignment horizontal="center" shrinkToFit="0" vertical="center" wrapText="0"/>
    </xf>
    <xf borderId="5" fillId="5" fontId="49" numFmtId="0" xfId="0" applyAlignment="1" applyBorder="1" applyFont="1">
      <alignment horizontal="center" shrinkToFit="0" wrapText="0"/>
    </xf>
    <xf borderId="5" fillId="17" fontId="32" numFmtId="0" xfId="0" applyAlignment="1" applyBorder="1" applyFont="1">
      <alignment horizontal="center" shrinkToFit="0" wrapText="0"/>
    </xf>
    <xf borderId="0" fillId="5" fontId="50" numFmtId="0" xfId="0" applyFont="1"/>
    <xf borderId="5" fillId="6" fontId="29" numFmtId="0" xfId="0" applyAlignment="1" applyBorder="1" applyFont="1">
      <alignment horizontal="center" shrinkToFit="0" vertical="center" wrapText="0"/>
    </xf>
    <xf borderId="5" fillId="6" fontId="34" numFmtId="0" xfId="0" applyAlignment="1" applyBorder="1" applyFont="1">
      <alignment horizontal="right" shrinkToFit="0" vertical="center" wrapText="0"/>
    </xf>
    <xf borderId="5" fillId="5" fontId="5" numFmtId="0" xfId="0" applyAlignment="1" applyBorder="1" applyFont="1">
      <alignment horizontal="right" shrinkToFit="0" vertical="center" wrapText="0"/>
    </xf>
    <xf borderId="5" fillId="5" fontId="51" numFmtId="0" xfId="0" applyAlignment="1" applyBorder="1" applyFont="1">
      <alignment horizontal="center" shrinkToFit="0" vertical="center" wrapText="0"/>
    </xf>
    <xf borderId="5" fillId="14" fontId="15" numFmtId="0" xfId="0" applyAlignment="1" applyBorder="1" applyFont="1">
      <alignment horizontal="center" shrinkToFit="0" vertical="center" wrapText="0"/>
    </xf>
    <xf borderId="5" fillId="6" fontId="21" numFmtId="0" xfId="0" applyAlignment="1" applyBorder="1" applyFont="1">
      <alignment horizontal="right" shrinkToFit="0" vertical="center" wrapText="1"/>
    </xf>
    <xf borderId="5" fillId="11" fontId="26" numFmtId="0" xfId="0" applyAlignment="1" applyBorder="1" applyFont="1">
      <alignment horizontal="center" shrinkToFit="0" vertical="center" wrapText="0"/>
    </xf>
    <xf borderId="7" fillId="11" fontId="18" numFmtId="0" xfId="0" applyAlignment="1" applyBorder="1" applyFont="1">
      <alignment horizontal="center" shrinkToFit="0" vertical="center" wrapText="0"/>
    </xf>
    <xf borderId="7" fillId="5" fontId="18" numFmtId="0" xfId="0" applyAlignment="1" applyBorder="1" applyFont="1">
      <alignment horizontal="center" shrinkToFit="0" vertical="center" wrapText="0"/>
    </xf>
    <xf borderId="5" fillId="5" fontId="35" numFmtId="0" xfId="0" applyAlignment="1" applyBorder="1" applyFont="1">
      <alignment horizontal="center" shrinkToFit="0" vertical="center" wrapText="0"/>
    </xf>
    <xf borderId="11" fillId="5" fontId="18" numFmtId="0" xfId="0" applyAlignment="1" applyBorder="1" applyFont="1">
      <alignment horizontal="center" shrinkToFit="0" vertical="center" wrapText="0"/>
    </xf>
    <xf borderId="5" fillId="11" fontId="18" numFmtId="0" xfId="0" applyAlignment="1" applyBorder="1" applyFont="1">
      <alignment horizontal="center" shrinkToFit="0" vertical="center" wrapText="0"/>
    </xf>
    <xf borderId="5" fillId="11" fontId="45" numFmtId="0" xfId="0" applyAlignment="1" applyBorder="1" applyFont="1">
      <alignment horizontal="center" shrinkToFit="0" vertical="center" wrapText="0"/>
    </xf>
    <xf borderId="5" fillId="5" fontId="45" numFmtId="0" xfId="0" applyAlignment="1" applyBorder="1" applyFont="1">
      <alignment horizontal="center" shrinkToFit="0" vertical="center" wrapText="0"/>
    </xf>
    <xf borderId="5" fillId="5" fontId="47" numFmtId="0" xfId="0" applyAlignment="1" applyBorder="1" applyFont="1">
      <alignment horizontal="center" shrinkToFit="0" vertical="center" wrapText="0"/>
    </xf>
    <xf borderId="5" fillId="5" fontId="26" numFmtId="0" xfId="0" applyAlignment="1" applyBorder="1" applyFont="1">
      <alignment horizontal="center" shrinkToFit="0" vertical="center" wrapText="0"/>
    </xf>
    <xf borderId="5" fillId="17" fontId="18" numFmtId="0" xfId="0" applyAlignment="1" applyBorder="1" applyFont="1">
      <alignment horizontal="center" shrinkToFit="0" vertical="center" wrapText="0"/>
    </xf>
    <xf borderId="5" fillId="0" fontId="7" numFmtId="0" xfId="0" applyAlignment="1" applyBorder="1" applyFont="1">
      <alignment horizontal="center" shrinkToFit="0" vertical="center" wrapText="1"/>
    </xf>
    <xf borderId="0" fillId="0" fontId="13" numFmtId="0" xfId="0" applyAlignment="1" applyFont="1">
      <alignment horizontal="right" shrinkToFit="0" vertical="center" wrapText="0"/>
    </xf>
    <xf borderId="2" fillId="2" fontId="1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1"/>
    </xf>
    <xf borderId="22" fillId="5" fontId="18" numFmtId="0" xfId="0" applyAlignment="1" applyBorder="1" applyFont="1">
      <alignment horizontal="center" shrinkToFit="0" vertical="center" wrapText="0"/>
    </xf>
    <xf borderId="5" fillId="6" fontId="18" numFmtId="0" xfId="0" applyAlignment="1" applyBorder="1" applyFont="1">
      <alignment horizontal="center" shrinkToFit="0" vertical="center" wrapText="1"/>
    </xf>
    <xf borderId="5" fillId="11" fontId="11" numFmtId="0" xfId="0" applyAlignment="1" applyBorder="1" applyFont="1">
      <alignment horizontal="center" shrinkToFit="0" vertical="center" wrapText="0"/>
    </xf>
    <xf borderId="5" fillId="5" fontId="4" numFmtId="0" xfId="0" applyAlignment="1" applyBorder="1" applyFont="1">
      <alignment shrinkToFit="0" wrapText="0"/>
    </xf>
    <xf borderId="8" fillId="7" fontId="7" numFmtId="0" xfId="0" applyAlignment="1" applyBorder="1" applyFont="1">
      <alignment horizontal="center" shrinkToFit="0" vertical="center" wrapText="0"/>
    </xf>
    <xf borderId="8" fillId="20" fontId="11" numFmtId="0" xfId="0" applyAlignment="1" applyBorder="1" applyFill="1" applyFont="1">
      <alignment horizontal="center" shrinkToFit="0" vertical="center" wrapText="0"/>
    </xf>
    <xf borderId="8" fillId="14" fontId="9" numFmtId="0" xfId="0" applyAlignment="1" applyBorder="1" applyFont="1">
      <alignment horizontal="center" shrinkToFit="0" vertical="center" wrapText="0"/>
    </xf>
    <xf borderId="9" fillId="6" fontId="13" numFmtId="0" xfId="0" applyAlignment="1" applyBorder="1" applyFont="1">
      <alignment horizontal="center" shrinkToFit="0" vertical="center" wrapText="0"/>
    </xf>
    <xf borderId="8" fillId="5" fontId="13" numFmtId="0" xfId="0" applyAlignment="1" applyBorder="1" applyFont="1">
      <alignment horizontal="center" shrinkToFit="0" vertical="center" wrapText="0"/>
    </xf>
    <xf borderId="0" fillId="0" fontId="29" numFmtId="0" xfId="0" applyAlignment="1" applyFont="1">
      <alignment shrinkToFit="0" wrapText="0"/>
    </xf>
    <xf borderId="3" fillId="0" fontId="52" numFmtId="0" xfId="0" applyAlignment="1" applyBorder="1" applyFont="1">
      <alignment horizontal="left" shrinkToFit="0" vertical="center" wrapText="0"/>
    </xf>
    <xf borderId="4" fillId="4" fontId="27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left" shrinkToFit="0" vertical="center" wrapText="0"/>
    </xf>
    <xf borderId="16" fillId="0" fontId="4" numFmtId="0" xfId="0" applyAlignment="1" applyBorder="1" applyFont="1">
      <alignment horizontal="left" shrinkToFit="0" vertical="center" wrapText="0"/>
    </xf>
    <xf borderId="5" fillId="6" fontId="32" numFmtId="0" xfId="0" applyAlignment="1" applyBorder="1" applyFont="1">
      <alignment horizontal="center" shrinkToFit="0" wrapText="0"/>
    </xf>
    <xf borderId="0" fillId="6" fontId="33" numFmtId="0" xfId="0" applyAlignment="1" applyFont="1">
      <alignment horizontal="right"/>
    </xf>
    <xf borderId="5" fillId="6" fontId="49" numFmtId="0" xfId="0" applyAlignment="1" applyBorder="1" applyFont="1">
      <alignment horizontal="center" shrinkToFit="0" wrapText="0"/>
    </xf>
    <xf borderId="0" fillId="6" fontId="50" numFmtId="0" xfId="0" applyFont="1"/>
    <xf borderId="5" fillId="6" fontId="5" numFmtId="0" xfId="0" applyAlignment="1" applyBorder="1" applyFont="1">
      <alignment horizontal="right" shrinkToFit="0" vertical="center" wrapText="0"/>
    </xf>
    <xf borderId="5" fillId="6" fontId="23" numFmtId="0" xfId="0" applyAlignment="1" applyBorder="1" applyFont="1">
      <alignment horizontal="right" shrinkToFit="0" vertical="center" wrapText="0"/>
    </xf>
    <xf borderId="5" fillId="4" fontId="26" numFmtId="0" xfId="0" applyAlignment="1" applyBorder="1" applyFont="1">
      <alignment horizontal="center" shrinkToFit="0" vertical="center" wrapText="0"/>
    </xf>
    <xf borderId="7" fillId="6" fontId="18" numFmtId="0" xfId="0" applyAlignment="1" applyBorder="1" applyFont="1">
      <alignment horizontal="center" shrinkToFit="0" vertical="center" wrapText="0"/>
    </xf>
    <xf borderId="11" fillId="6" fontId="18" numFmtId="0" xfId="0" applyAlignment="1" applyBorder="1" applyFont="1">
      <alignment horizontal="center" shrinkToFit="0" vertical="center" wrapText="0"/>
    </xf>
    <xf borderId="2" fillId="0" fontId="4" numFmtId="0" xfId="0" applyAlignment="1" applyBorder="1" applyFont="1">
      <alignment horizontal="right" shrinkToFit="0" vertical="center" wrapText="0"/>
    </xf>
    <xf borderId="16" fillId="0" fontId="4" numFmtId="0" xfId="0" applyAlignment="1" applyBorder="1" applyFont="1">
      <alignment horizontal="right" shrinkToFit="0" vertical="center" wrapText="0"/>
    </xf>
    <xf borderId="4" fillId="0" fontId="4" numFmtId="0" xfId="0" applyAlignment="1" applyBorder="1" applyFont="1">
      <alignment horizontal="center" shrinkToFit="0" vertical="center" wrapText="1"/>
    </xf>
    <xf borderId="13" fillId="0" fontId="4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shrinkToFit="0" vertical="center" wrapText="1"/>
    </xf>
    <xf borderId="20" fillId="0" fontId="4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vertical="center" wrapText="0"/>
    </xf>
    <xf borderId="22" fillId="6" fontId="18" numFmtId="0" xfId="0" applyAlignment="1" applyBorder="1" applyFont="1">
      <alignment horizontal="center" shrinkToFit="0" vertical="center" wrapText="0"/>
    </xf>
    <xf borderId="5" fillId="5" fontId="18" numFmtId="0" xfId="0" applyAlignment="1" applyBorder="1" applyFont="1">
      <alignment horizontal="center" shrinkToFit="0" vertical="center" wrapText="1"/>
    </xf>
    <xf borderId="6" fillId="6" fontId="15" numFmtId="0" xfId="0" applyAlignment="1" applyBorder="1" applyFont="1">
      <alignment horizontal="center" shrinkToFit="0" vertical="center" wrapText="0"/>
    </xf>
    <xf borderId="9" fillId="7" fontId="11" numFmtId="0" xfId="0" applyAlignment="1" applyBorder="1" applyFont="1">
      <alignment horizontal="center" shrinkToFit="0" vertical="center" wrapText="0"/>
    </xf>
    <xf borderId="9" fillId="7" fontId="22" numFmtId="0" xfId="0" applyAlignment="1" applyBorder="1" applyFont="1">
      <alignment horizontal="center" shrinkToFit="0" vertical="center" wrapText="0"/>
    </xf>
    <xf borderId="8" fillId="6" fontId="22" numFmtId="0" xfId="0" applyAlignment="1" applyBorder="1" applyFont="1">
      <alignment horizontal="center" shrinkToFit="0" vertical="center" wrapText="0"/>
    </xf>
    <xf borderId="8" fillId="12" fontId="9" numFmtId="0" xfId="0" applyAlignment="1" applyBorder="1" applyFont="1">
      <alignment horizontal="center" shrinkToFit="0" vertical="center" wrapText="0"/>
    </xf>
    <xf borderId="8" fillId="14" fontId="11" numFmtId="0" xfId="0" applyAlignment="1" applyBorder="1" applyFont="1">
      <alignment horizontal="center" shrinkToFit="0" vertical="center" wrapText="0"/>
    </xf>
    <xf borderId="9" fillId="14" fontId="11" numFmtId="0" xfId="0" applyAlignment="1" applyBorder="1" applyFont="1">
      <alignment horizontal="center" shrinkToFit="0" vertical="center" wrapText="0"/>
    </xf>
    <xf borderId="8" fillId="6" fontId="7" numFmtId="0" xfId="0" applyAlignment="1" applyBorder="1" applyFont="1">
      <alignment horizontal="center" shrinkToFit="0" vertical="center" wrapText="0"/>
    </xf>
    <xf borderId="5" fillId="0" fontId="2" numFmtId="0" xfId="0" applyBorder="1" applyFont="1"/>
    <xf borderId="23" fillId="4" fontId="11" numFmtId="0" xfId="0" applyAlignment="1" applyBorder="1" applyFont="1">
      <alignment horizontal="center" shrinkToFit="0" vertical="center" wrapText="0"/>
    </xf>
    <xf borderId="22" fillId="5" fontId="9" numFmtId="0" xfId="0" applyAlignment="1" applyBorder="1" applyFont="1">
      <alignment horizontal="center" shrinkToFit="0" vertical="center" wrapText="0"/>
    </xf>
    <xf borderId="5" fillId="7" fontId="5" numFmtId="0" xfId="0" applyAlignment="1" applyBorder="1" applyFont="1">
      <alignment horizontal="center" shrinkToFit="0" vertical="center" wrapText="0"/>
    </xf>
    <xf borderId="5" fillId="14" fontId="5" numFmtId="0" xfId="0" applyAlignment="1" applyBorder="1" applyFont="1">
      <alignment horizontal="center" shrinkToFit="0" vertical="center" wrapText="0"/>
    </xf>
    <xf borderId="5" fillId="6" fontId="34" numFmtId="0" xfId="0" applyAlignment="1" applyBorder="1" applyFont="1">
      <alignment horizontal="right" shrinkToFit="0" wrapText="0"/>
    </xf>
    <xf borderId="5" fillId="6" fontId="51" numFmtId="0" xfId="0" applyAlignment="1" applyBorder="1" applyFont="1">
      <alignment horizontal="center" shrinkToFit="0" vertical="center" wrapText="0"/>
    </xf>
    <xf borderId="0" fillId="6" fontId="21" numFmtId="0" xfId="0" applyAlignment="1" applyFont="1">
      <alignment horizontal="right" shrinkToFit="0" vertical="center" wrapText="0"/>
    </xf>
    <xf borderId="5" fillId="0" fontId="23" numFmtId="0" xfId="0" applyAlignment="1" applyBorder="1" applyFont="1">
      <alignment horizontal="right" shrinkToFit="0" vertical="center" wrapText="0"/>
    </xf>
    <xf borderId="5" fillId="5" fontId="23" numFmtId="0" xfId="0" applyAlignment="1" applyBorder="1" applyFont="1">
      <alignment horizontal="right" shrinkToFit="0" vertical="center" wrapText="1"/>
    </xf>
    <xf borderId="0" fillId="6" fontId="15" numFmtId="0" xfId="0" applyAlignment="1" applyFont="1">
      <alignment horizontal="center" shrinkToFit="0" vertical="center" wrapText="0"/>
    </xf>
    <xf borderId="4" fillId="6" fontId="15" numFmtId="0" xfId="0" applyAlignment="1" applyBorder="1" applyFont="1">
      <alignment horizontal="center" shrinkToFit="0" vertical="center" wrapText="0"/>
    </xf>
    <xf borderId="20" fillId="6" fontId="21" numFmtId="0" xfId="0" applyAlignment="1" applyBorder="1" applyFont="1">
      <alignment horizontal="right" shrinkToFit="0" vertical="center" wrapText="0"/>
    </xf>
    <xf borderId="20" fillId="6" fontId="15" numFmtId="0" xfId="0" applyAlignment="1" applyBorder="1" applyFont="1">
      <alignment horizontal="center" shrinkToFit="0" vertical="center" wrapText="0"/>
    </xf>
    <xf borderId="5" fillId="17" fontId="15" numFmtId="0" xfId="0" applyAlignment="1" applyBorder="1" applyFont="1">
      <alignment horizontal="center" shrinkToFit="0" vertical="center" wrapText="1"/>
    </xf>
    <xf borderId="6" fillId="5" fontId="15" numFmtId="0" xfId="0" applyAlignment="1" applyBorder="1" applyFont="1">
      <alignment horizontal="center" shrinkToFit="0" vertical="center" wrapText="0"/>
    </xf>
    <xf borderId="5" fillId="5" fontId="9" numFmtId="167" xfId="0" applyAlignment="1" applyBorder="1" applyFont="1" applyNumberFormat="1">
      <alignment horizontal="center" shrinkToFit="0" vertical="center" wrapText="0"/>
    </xf>
    <xf borderId="5" fillId="14" fontId="4" numFmtId="0" xfId="0" applyAlignment="1" applyBorder="1" applyFont="1">
      <alignment horizontal="left" shrinkToFit="0" vertical="center" wrapText="0"/>
    </xf>
    <xf borderId="24" fillId="14" fontId="9" numFmtId="0" xfId="0" applyAlignment="1" applyBorder="1" applyFont="1">
      <alignment horizontal="center" shrinkToFit="0" vertical="center" wrapText="0"/>
    </xf>
    <xf borderId="25" fillId="0" fontId="2" numFmtId="0" xfId="0" applyBorder="1" applyFont="1"/>
    <xf borderId="23" fillId="0" fontId="2" numFmtId="0" xfId="0" applyBorder="1" applyFont="1"/>
    <xf borderId="5" fillId="0" fontId="4" numFmtId="168" xfId="0" applyAlignment="1" applyBorder="1" applyFont="1" applyNumberFormat="1">
      <alignment horizontal="left" shrinkToFit="0" vertical="center" wrapText="0"/>
    </xf>
    <xf borderId="5" fillId="0" fontId="4" numFmtId="167" xfId="0" applyAlignment="1" applyBorder="1" applyFont="1" applyNumberFormat="1">
      <alignment horizontal="left" shrinkToFit="0" vertical="center" wrapText="0"/>
    </xf>
    <xf borderId="8" fillId="21" fontId="11" numFmtId="0" xfId="0" applyAlignment="1" applyBorder="1" applyFill="1" applyFont="1">
      <alignment horizontal="center" shrinkToFit="0" vertical="center" wrapText="0"/>
    </xf>
    <xf borderId="9" fillId="0" fontId="9" numFmtId="0" xfId="0" applyAlignment="1" applyBorder="1" applyFont="1">
      <alignment horizontal="center" shrinkToFit="0" vertical="center" wrapText="0"/>
    </xf>
    <xf borderId="0" fillId="0" fontId="4" numFmtId="164" xfId="0" applyAlignment="1" applyFont="1" applyNumberFormat="1">
      <alignment horizontal="left" shrinkToFit="0" vertical="center" wrapText="0"/>
    </xf>
    <xf borderId="5" fillId="6" fontId="22" numFmtId="0" xfId="0" applyAlignment="1" applyBorder="1" applyFont="1">
      <alignment horizontal="center" shrinkToFit="0" vertical="center" wrapText="0"/>
    </xf>
    <xf borderId="5" fillId="0" fontId="4" numFmtId="164" xfId="0" applyAlignment="1" applyBorder="1" applyFont="1" applyNumberFormat="1">
      <alignment horizontal="left" shrinkToFit="0" vertical="center" wrapText="0"/>
    </xf>
    <xf borderId="26" fillId="6" fontId="11" numFmtId="0" xfId="0" applyAlignment="1" applyBorder="1" applyFont="1">
      <alignment horizontal="center" shrinkToFit="0" vertical="center" wrapText="0"/>
    </xf>
    <xf borderId="26" fillId="4" fontId="11" numFmtId="0" xfId="0" applyAlignment="1" applyBorder="1" applyFont="1">
      <alignment horizontal="center" shrinkToFit="0" vertical="center" wrapText="0"/>
    </xf>
    <xf borderId="26" fillId="6" fontId="9" numFmtId="0" xfId="0" applyAlignment="1" applyBorder="1" applyFont="1">
      <alignment horizontal="center" shrinkToFit="0" vertical="center" wrapText="0"/>
    </xf>
    <xf borderId="7" fillId="6" fontId="9" numFmtId="0" xfId="0" applyAlignment="1" applyBorder="1" applyFont="1">
      <alignment horizontal="center" shrinkToFit="0" vertical="center" wrapText="0"/>
    </xf>
    <xf borderId="7" fillId="9" fontId="11" numFmtId="0" xfId="0" applyAlignment="1" applyBorder="1" applyFont="1">
      <alignment horizontal="center" shrinkToFit="0" vertical="center" wrapText="0"/>
    </xf>
    <xf borderId="7" fillId="6" fontId="11" numFmtId="0" xfId="0" applyAlignment="1" applyBorder="1" applyFont="1">
      <alignment horizontal="center" shrinkToFit="0" vertical="center" wrapText="0"/>
    </xf>
    <xf borderId="26" fillId="7" fontId="9" numFmtId="0" xfId="0" applyAlignment="1" applyBorder="1" applyFont="1">
      <alignment horizontal="center" shrinkToFit="0" vertical="center" wrapText="0"/>
    </xf>
    <xf borderId="26" fillId="9" fontId="11" numFmtId="0" xfId="0" applyAlignment="1" applyBorder="1" applyFont="1">
      <alignment horizontal="center" shrinkToFit="0" vertical="center" wrapText="0"/>
    </xf>
    <xf borderId="26" fillId="8" fontId="11" numFmtId="0" xfId="0" applyAlignment="1" applyBorder="1" applyFont="1">
      <alignment horizontal="center" shrinkToFit="0" vertical="center" wrapText="0"/>
    </xf>
    <xf borderId="20" fillId="6" fontId="9" numFmtId="0" xfId="0" applyAlignment="1" applyBorder="1" applyFont="1">
      <alignment horizontal="center" shrinkToFit="0" vertical="center" wrapText="0"/>
    </xf>
    <xf borderId="20" fillId="9" fontId="11" numFmtId="0" xfId="0" applyAlignment="1" applyBorder="1" applyFont="1">
      <alignment horizontal="center" shrinkToFit="0" vertical="center" wrapText="0"/>
    </xf>
    <xf borderId="20" fillId="7" fontId="9" numFmtId="0" xfId="0" applyAlignment="1" applyBorder="1" applyFont="1">
      <alignment horizontal="center" shrinkToFit="0" vertical="center" wrapText="0"/>
    </xf>
    <xf borderId="5" fillId="5" fontId="4" numFmtId="164" xfId="0" applyAlignment="1" applyBorder="1" applyFont="1" applyNumberFormat="1">
      <alignment horizontal="left" shrinkToFit="0" vertical="center" wrapText="0"/>
    </xf>
    <xf borderId="24" fillId="4" fontId="11" numFmtId="0" xfId="0" applyAlignment="1" applyBorder="1" applyFont="1">
      <alignment horizontal="center" shrinkToFit="0" vertical="center" wrapText="0"/>
    </xf>
    <xf borderId="5" fillId="14" fontId="9" numFmtId="0" xfId="0" applyAlignment="1" applyBorder="1" applyFont="1">
      <alignment horizontal="center" shrinkToFit="0" vertical="center" wrapText="0"/>
    </xf>
    <xf borderId="5" fillId="0" fontId="4" numFmtId="166" xfId="0" applyAlignment="1" applyBorder="1" applyFont="1" applyNumberFormat="1">
      <alignment horizontal="left" shrinkToFit="0" vertical="center" wrapText="0"/>
    </xf>
    <xf borderId="22" fillId="6" fontId="11" numFmtId="0" xfId="0" applyAlignment="1" applyBorder="1" applyFont="1">
      <alignment horizontal="center" shrinkToFit="0" vertical="center" wrapText="0"/>
    </xf>
    <xf borderId="22" fillId="4" fontId="11" numFmtId="0" xfId="0" applyAlignment="1" applyBorder="1" applyFont="1">
      <alignment horizontal="center" shrinkToFit="0" vertical="center" wrapText="0"/>
    </xf>
    <xf borderId="22" fillId="6" fontId="9" numFmtId="0" xfId="0" applyAlignment="1" applyBorder="1" applyFont="1">
      <alignment horizontal="center" shrinkToFit="0" vertical="center" wrapText="0"/>
    </xf>
    <xf borderId="22" fillId="8" fontId="11" numFmtId="0" xfId="0" applyAlignment="1" applyBorder="1" applyFont="1">
      <alignment horizontal="center" shrinkToFit="0" vertical="center" wrapText="0"/>
    </xf>
    <xf borderId="22" fillId="9" fontId="11" numFmtId="0" xfId="0" applyAlignment="1" applyBorder="1" applyFont="1">
      <alignment horizontal="center" shrinkToFit="0" vertical="center" wrapText="0"/>
    </xf>
    <xf borderId="5" fillId="6" fontId="2" numFmtId="0" xfId="0" applyBorder="1" applyFont="1"/>
    <xf borderId="5" fillId="5" fontId="9" numFmtId="164" xfId="0" applyAlignment="1" applyBorder="1" applyFont="1" applyNumberFormat="1">
      <alignment horizontal="left" shrinkToFit="0" vertical="center" wrapText="0"/>
    </xf>
    <xf borderId="9" fillId="0" fontId="4" numFmtId="164" xfId="0" applyAlignment="1" applyBorder="1" applyFont="1" applyNumberFormat="1">
      <alignment horizontal="left" shrinkToFit="0" vertical="center" wrapText="0"/>
    </xf>
    <xf borderId="5" fillId="14" fontId="32" numFmtId="0" xfId="0" applyAlignment="1" applyBorder="1" applyFont="1">
      <alignment horizontal="center" shrinkToFit="0" vertical="center" wrapText="0"/>
    </xf>
    <xf borderId="5" fillId="15" fontId="5" numFmtId="0" xfId="0" applyAlignment="1" applyBorder="1" applyFont="1">
      <alignment horizontal="center" shrinkToFit="0" vertical="center" wrapText="0"/>
    </xf>
    <xf borderId="5" fillId="0" fontId="21" numFmtId="0" xfId="0" applyAlignment="1" applyBorder="1" applyFont="1">
      <alignment horizontal="left" shrinkToFit="0" vertical="center" wrapText="0"/>
    </xf>
    <xf borderId="0" fillId="5" fontId="21" numFmtId="0" xfId="0" applyAlignment="1" applyFont="1">
      <alignment horizontal="right" shrinkToFit="0" vertical="center" wrapText="0"/>
    </xf>
    <xf borderId="0" fillId="5" fontId="15" numFmtId="0" xfId="0" applyAlignment="1" applyFont="1">
      <alignment horizontal="center" shrinkToFit="0" vertical="center" wrapText="0"/>
    </xf>
    <xf borderId="5" fillId="0" fontId="15" numFmtId="168" xfId="0" applyAlignment="1" applyBorder="1" applyFont="1" applyNumberFormat="1">
      <alignment horizontal="left" shrinkToFit="0" vertical="center" wrapText="0"/>
    </xf>
    <xf borderId="7" fillId="4" fontId="53" numFmtId="0" xfId="0" applyAlignment="1" applyBorder="1" applyFont="1">
      <alignment horizontal="center" shrinkToFit="0" vertical="center" wrapText="1"/>
    </xf>
    <xf borderId="4" fillId="5" fontId="15" numFmtId="0" xfId="0" applyAlignment="1" applyBorder="1" applyFont="1">
      <alignment horizontal="center" shrinkToFit="0" vertical="center" wrapText="0"/>
    </xf>
    <xf borderId="20" fillId="5" fontId="21" numFmtId="0" xfId="0" applyAlignment="1" applyBorder="1" applyFont="1">
      <alignment horizontal="right" shrinkToFit="0" vertical="center" wrapText="0"/>
    </xf>
    <xf borderId="20" fillId="5" fontId="15" numFmtId="0" xfId="0" applyAlignment="1" applyBorder="1" applyFont="1">
      <alignment horizontal="center" shrinkToFit="0" vertical="center" wrapText="0"/>
    </xf>
    <xf borderId="5" fillId="0" fontId="15" numFmtId="167" xfId="0" applyAlignment="1" applyBorder="1" applyFont="1" applyNumberFormat="1">
      <alignment horizontal="left" shrinkToFit="0" vertical="center" wrapText="0"/>
    </xf>
    <xf borderId="4" fillId="2" fontId="3" numFmtId="0" xfId="0" applyAlignment="1" applyBorder="1" applyFont="1">
      <alignment horizontal="center" shrinkToFit="0" vertical="center" wrapText="1"/>
    </xf>
    <xf borderId="6" fillId="22" fontId="5" numFmtId="0" xfId="0" applyAlignment="1" applyBorder="1" applyFill="1" applyFont="1">
      <alignment horizontal="center" shrinkToFit="0" vertical="center" wrapText="0"/>
    </xf>
    <xf borderId="5" fillId="5" fontId="9" numFmtId="167" xfId="0" applyAlignment="1" applyBorder="1" applyFont="1" applyNumberFormat="1">
      <alignment horizontal="left" shrinkToFit="0" vertical="center" wrapText="0"/>
    </xf>
    <xf borderId="27" fillId="6" fontId="9" numFmtId="0" xfId="0" applyAlignment="1" applyBorder="1" applyFont="1">
      <alignment horizontal="center" shrinkToFit="0" vertical="center" wrapText="0"/>
    </xf>
    <xf borderId="5" fillId="22" fontId="5" numFmtId="0" xfId="0" applyAlignment="1" applyBorder="1" applyFont="1">
      <alignment horizontal="center" shrinkToFit="0" vertical="center" wrapText="0"/>
    </xf>
    <xf borderId="24" fillId="6" fontId="9" numFmtId="0" xfId="0" applyAlignment="1" applyBorder="1" applyFont="1">
      <alignment horizontal="center" shrinkToFit="0" vertical="center" wrapText="0"/>
    </xf>
    <xf borderId="23" fillId="11" fontId="11" numFmtId="0" xfId="0" applyAlignment="1" applyBorder="1" applyFont="1">
      <alignment horizontal="center" shrinkToFit="0" vertical="center" wrapText="0"/>
    </xf>
    <xf borderId="23" fillId="11" fontId="9" numFmtId="0" xfId="0" applyAlignment="1" applyBorder="1" applyFont="1">
      <alignment horizontal="center" shrinkToFit="0" vertical="center" wrapText="0"/>
    </xf>
    <xf borderId="23" fillId="6" fontId="9" numFmtId="0" xfId="0" applyAlignment="1" applyBorder="1" applyFont="1">
      <alignment horizontal="center" shrinkToFit="0" vertical="center" wrapText="0"/>
    </xf>
    <xf borderId="23" fillId="9" fontId="11" numFmtId="0" xfId="0" applyAlignment="1" applyBorder="1" applyFont="1">
      <alignment horizontal="center" shrinkToFit="0" vertical="center" wrapText="0"/>
    </xf>
    <xf borderId="5" fillId="23" fontId="4" numFmtId="0" xfId="0" applyAlignment="1" applyBorder="1" applyFill="1" applyFont="1">
      <alignment shrinkToFit="0" wrapText="0"/>
    </xf>
    <xf borderId="0" fillId="7" fontId="4" numFmtId="0" xfId="0" applyFont="1"/>
    <xf borderId="23" fillId="5" fontId="9" numFmtId="0" xfId="0" applyAlignment="1" applyBorder="1" applyFont="1">
      <alignment horizontal="center" shrinkToFit="0" vertical="center" wrapText="0"/>
    </xf>
    <xf borderId="22" fillId="11" fontId="9" numFmtId="0" xfId="0" applyAlignment="1" applyBorder="1" applyFont="1">
      <alignment horizontal="center" shrinkToFit="0" vertical="center" wrapText="0"/>
    </xf>
    <xf borderId="22" fillId="11" fontId="11" numFmtId="0" xfId="0" applyAlignment="1" applyBorder="1" applyFont="1">
      <alignment horizontal="center" shrinkToFit="0" vertical="center" wrapText="0"/>
    </xf>
    <xf borderId="22" fillId="7" fontId="9" numFmtId="0" xfId="0" applyAlignment="1" applyBorder="1" applyFont="1">
      <alignment horizontal="center" shrinkToFit="0" vertical="center" wrapText="0"/>
    </xf>
    <xf borderId="5" fillId="5" fontId="5" numFmtId="0" xfId="0" applyAlignment="1" applyBorder="1" applyFont="1">
      <alignment shrinkToFit="0" wrapText="0"/>
    </xf>
    <xf borderId="5" fillId="0" fontId="14" numFmtId="0" xfId="0" applyAlignment="1" applyBorder="1" applyFont="1">
      <alignment horizontal="center" shrinkToFit="0" vertical="center" wrapText="0"/>
    </xf>
    <xf borderId="5" fillId="4" fontId="15" numFmtId="0" xfId="0" applyAlignment="1" applyBorder="1" applyFont="1">
      <alignment shrinkToFit="0" wrapText="0"/>
    </xf>
    <xf borderId="5" fillId="0" fontId="15" numFmtId="0" xfId="0" applyAlignment="1" applyBorder="1" applyFont="1">
      <alignment shrinkToFit="0" wrapText="0"/>
    </xf>
    <xf borderId="5" fillId="6" fontId="4" numFmtId="0" xfId="0" applyAlignment="1" applyBorder="1" applyFont="1">
      <alignment horizontal="right" shrinkToFit="0" vertical="center" wrapText="0"/>
    </xf>
    <xf borderId="5" fillId="6" fontId="15" numFmtId="0" xfId="0" applyAlignment="1" applyBorder="1" applyFont="1">
      <alignment shrinkToFit="0" wrapText="0"/>
    </xf>
    <xf borderId="5" fillId="6" fontId="4" numFmtId="0" xfId="0" applyAlignment="1" applyBorder="1" applyFont="1">
      <alignment horizontal="left" shrinkToFit="0" vertical="center" wrapText="0"/>
    </xf>
    <xf borderId="0" fillId="5" fontId="4" numFmtId="0" xfId="0" applyAlignment="1" applyFont="1">
      <alignment shrinkToFit="0" wrapText="0"/>
    </xf>
    <xf borderId="5" fillId="4" fontId="5" numFmtId="0" xfId="0" applyAlignment="1" applyBorder="1" applyFont="1">
      <alignment horizontal="center" shrinkToFit="0" wrapText="0"/>
    </xf>
    <xf borderId="5" fillId="4" fontId="32" numFmtId="0" xfId="0" applyAlignment="1" applyBorder="1" applyFont="1">
      <alignment horizontal="center" shrinkToFit="0" vertical="center" wrapText="0"/>
    </xf>
    <xf borderId="5" fillId="0" fontId="29" numFmtId="2" xfId="0" applyAlignment="1" applyBorder="1" applyFont="1" applyNumberFormat="1">
      <alignment horizontal="center" shrinkToFit="0" vertical="center" wrapText="0"/>
    </xf>
    <xf borderId="5" fillId="4" fontId="21" numFmtId="0" xfId="0" applyAlignment="1" applyBorder="1" applyFont="1">
      <alignment horizontal="right" shrinkToFit="0" wrapText="0"/>
    </xf>
    <xf borderId="5" fillId="11" fontId="32" numFmtId="0" xfId="0" applyAlignment="1" applyBorder="1" applyFont="1">
      <alignment horizontal="center" shrinkToFit="0" vertical="center" wrapText="0"/>
    </xf>
    <xf borderId="5" fillId="6" fontId="49" numFmtId="0" xfId="0" applyAlignment="1" applyBorder="1" applyFont="1">
      <alignment horizontal="right" shrinkToFit="0" wrapText="0"/>
    </xf>
    <xf borderId="5" fillId="17" fontId="32" numFmtId="0" xfId="0" applyAlignment="1" applyBorder="1" applyFont="1">
      <alignment horizontal="center" shrinkToFit="0" vertical="center" wrapText="0"/>
    </xf>
    <xf borderId="5" fillId="4" fontId="23" numFmtId="0" xfId="0" applyAlignment="1" applyBorder="1" applyFont="1">
      <alignment horizontal="right" shrinkToFit="0" wrapText="0"/>
    </xf>
    <xf borderId="0" fillId="6" fontId="54" numFmtId="0" xfId="0" applyAlignment="1" applyFont="1">
      <alignment horizontal="right"/>
    </xf>
    <xf borderId="5" fillId="11" fontId="49" numFmtId="0" xfId="0" applyAlignment="1" applyBorder="1" applyFont="1">
      <alignment horizontal="center" shrinkToFit="0" vertical="center" wrapText="0"/>
    </xf>
    <xf borderId="5" fillId="4" fontId="34" numFmtId="0" xfId="0" applyAlignment="1" applyBorder="1" applyFont="1">
      <alignment horizontal="right" shrinkToFit="0" vertical="center" wrapText="0"/>
    </xf>
    <xf borderId="5" fillId="6" fontId="49" numFmtId="0" xfId="0" applyAlignment="1" applyBorder="1" applyFont="1">
      <alignment horizontal="center" shrinkToFit="0" vertical="center" wrapText="0"/>
    </xf>
    <xf borderId="0" fillId="5" fontId="23" numFmtId="0" xfId="0" applyAlignment="1" applyFont="1">
      <alignment horizontal="right"/>
    </xf>
    <xf borderId="7" fillId="4" fontId="18" numFmtId="0" xfId="0" applyAlignment="1" applyBorder="1" applyFont="1">
      <alignment horizontal="center" shrinkToFit="0" vertical="center" wrapText="0"/>
    </xf>
    <xf borderId="5" fillId="5" fontId="35" numFmtId="0" xfId="0" applyAlignment="1" applyBorder="1" applyFont="1">
      <alignment horizontal="right" shrinkToFit="0" vertical="center" wrapText="0"/>
    </xf>
    <xf borderId="5" fillId="6" fontId="35" numFmtId="0" xfId="0" applyAlignment="1" applyBorder="1" applyFont="1">
      <alignment horizontal="right" shrinkToFit="0" vertical="center" wrapText="0"/>
    </xf>
    <xf borderId="0" fillId="6" fontId="35" numFmtId="0" xfId="0" applyAlignment="1" applyFont="1">
      <alignment horizontal="right" shrinkToFit="0" vertical="center" wrapText="0"/>
    </xf>
    <xf borderId="7" fillId="21" fontId="26" numFmtId="0" xfId="0" applyAlignment="1" applyBorder="1" applyFont="1">
      <alignment horizontal="center" shrinkToFit="0" vertical="center" wrapText="1"/>
    </xf>
    <xf borderId="28" fillId="21" fontId="11" numFmtId="0" xfId="0" applyAlignment="1" applyBorder="1" applyFont="1">
      <alignment horizontal="center" shrinkToFit="0" vertical="center" wrapText="0"/>
    </xf>
    <xf borderId="5" fillId="17" fontId="18" numFmtId="0" xfId="0" applyAlignment="1" applyBorder="1" applyFont="1">
      <alignment horizontal="center" shrinkToFit="0" vertical="center" wrapText="1"/>
    </xf>
    <xf borderId="22" fillId="0" fontId="2" numFmtId="0" xfId="0" applyBorder="1" applyFont="1"/>
    <xf borderId="5" fillId="6" fontId="18" numFmtId="0" xfId="0" applyAlignment="1" applyBorder="1" applyFont="1">
      <alignment horizontal="right" shrinkToFit="0" vertical="center" wrapText="0"/>
    </xf>
    <xf borderId="0" fillId="6" fontId="18" numFmtId="0" xfId="0" applyAlignment="1" applyFont="1">
      <alignment horizontal="center" shrinkToFit="0" vertical="center" wrapText="0"/>
    </xf>
    <xf borderId="26" fillId="21" fontId="11" numFmtId="0" xfId="0" applyAlignment="1" applyBorder="1" applyFont="1">
      <alignment horizontal="center" shrinkToFit="0" vertical="center" wrapText="0"/>
    </xf>
    <xf borderId="20" fillId="6" fontId="35" numFmtId="0" xfId="0" applyAlignment="1" applyBorder="1" applyFont="1">
      <alignment horizontal="right" shrinkToFit="0" vertical="center" wrapText="0"/>
    </xf>
    <xf borderId="20" fillId="6" fontId="18" numFmtId="0" xfId="0" applyAlignment="1" applyBorder="1" applyFont="1">
      <alignment horizontal="center" shrinkToFit="0" vertical="center" wrapText="0"/>
    </xf>
    <xf borderId="5" fillId="4" fontId="18" numFmtId="0" xfId="0" applyAlignment="1" applyBorder="1" applyFont="1">
      <alignment horizontal="center" shrinkToFit="0" vertical="center" wrapText="0"/>
    </xf>
    <xf borderId="7" fillId="21" fontId="11" numFmtId="0" xfId="0" applyAlignment="1" applyBorder="1" applyFont="1">
      <alignment horizontal="center" shrinkToFit="0" vertical="center" wrapText="1"/>
    </xf>
    <xf borderId="28" fillId="0" fontId="2" numFmtId="0" xfId="0" applyBorder="1" applyFont="1"/>
    <xf borderId="5" fillId="5" fontId="35" numFmtId="0" xfId="0" applyAlignment="1" applyBorder="1" applyFont="1">
      <alignment horizontal="right" shrinkToFit="0" vertical="center" wrapText="1"/>
    </xf>
    <xf borderId="5" fillId="5" fontId="7" numFmtId="0" xfId="0" applyAlignment="1" applyBorder="1" applyFont="1">
      <alignment horizontal="center" shrinkToFit="0" vertical="center" wrapText="1"/>
    </xf>
    <xf borderId="5" fillId="5" fontId="13" numFmtId="0" xfId="0" applyAlignment="1" applyBorder="1" applyFont="1">
      <alignment horizontal="right" shrinkToFit="0" vertical="center" wrapText="1"/>
    </xf>
    <xf borderId="5" fillId="5" fontId="7" numFmtId="0" xfId="0" applyAlignment="1" applyBorder="1" applyFont="1">
      <alignment horizontal="right" shrinkToFit="0" vertical="center" wrapText="1"/>
    </xf>
    <xf borderId="8" fillId="9" fontId="12" numFmtId="0" xfId="0" applyAlignment="1" applyBorder="1" applyFont="1">
      <alignment horizontal="center" shrinkToFit="0" vertical="center" wrapText="0"/>
    </xf>
    <xf borderId="8" fillId="3" fontId="9" numFmtId="0" xfId="0" applyAlignment="1" applyBorder="1" applyFont="1">
      <alignment horizontal="center" shrinkToFit="0" vertical="center" wrapText="0"/>
    </xf>
    <xf borderId="5" fillId="5" fontId="49" numFmtId="0" xfId="0" applyAlignment="1" applyBorder="1" applyFont="1">
      <alignment horizontal="right" shrinkToFit="0" wrapText="0"/>
    </xf>
    <xf borderId="5" fillId="3" fontId="32" numFmtId="0" xfId="0" applyAlignment="1" applyBorder="1" applyFont="1">
      <alignment horizontal="center" shrinkToFit="0" vertical="center" wrapText="0"/>
    </xf>
    <xf borderId="5" fillId="3" fontId="6" numFmtId="0" xfId="0" applyAlignment="1" applyBorder="1" applyFont="1">
      <alignment horizontal="center" shrinkToFit="0" vertical="center" wrapText="0"/>
    </xf>
    <xf borderId="5" fillId="6" fontId="23" numFmtId="0" xfId="0" applyAlignment="1" applyBorder="1" applyFont="1">
      <alignment horizontal="right" shrinkToFit="0" wrapText="0"/>
    </xf>
    <xf borderId="5" fillId="11" fontId="32" numFmtId="0" xfId="0" applyAlignment="1" applyBorder="1" applyFont="1">
      <alignment horizontal="center" shrinkToFit="0" wrapText="0"/>
    </xf>
    <xf borderId="0" fillId="5" fontId="54" numFmtId="0" xfId="0" applyAlignment="1" applyFont="1">
      <alignment horizontal="right"/>
    </xf>
    <xf borderId="7" fillId="4" fontId="11" numFmtId="0" xfId="0" applyAlignment="1" applyBorder="1" applyFont="1">
      <alignment horizontal="center" shrinkToFit="0" vertical="center" wrapText="1"/>
    </xf>
    <xf borderId="1" fillId="6" fontId="18" numFmtId="0" xfId="0" applyAlignment="1" applyBorder="1" applyFont="1">
      <alignment horizontal="center" shrinkToFit="0" vertical="center" wrapText="0"/>
    </xf>
    <xf borderId="1" fillId="6" fontId="35" numFmtId="0" xfId="0" applyAlignment="1" applyBorder="1" applyFont="1">
      <alignment horizontal="right" shrinkToFit="0" vertical="center" wrapText="0"/>
    </xf>
    <xf borderId="0" fillId="5" fontId="23" numFmtId="0" xfId="0" applyAlignment="1" applyFont="1">
      <alignment horizontal="right" shrinkToFit="0" vertical="center" wrapText="0"/>
    </xf>
    <xf borderId="20" fillId="5" fontId="23" numFmtId="0" xfId="0" applyAlignment="1" applyBorder="1" applyFont="1">
      <alignment horizontal="right" shrinkToFit="0" vertical="center" wrapText="0"/>
    </xf>
    <xf borderId="1" fillId="0" fontId="15" numFmtId="0" xfId="0" applyAlignment="1" applyBorder="1" applyFont="1">
      <alignment horizontal="left" shrinkToFit="0" vertical="center" wrapText="0"/>
    </xf>
    <xf borderId="1" fillId="6" fontId="23" numFmtId="0" xfId="0" applyAlignment="1" applyBorder="1" applyFont="1">
      <alignment horizontal="right" shrinkToFit="0" vertical="center" wrapText="0"/>
    </xf>
    <xf borderId="28" fillId="4" fontId="11" numFmtId="0" xfId="0" applyAlignment="1" applyBorder="1" applyFont="1">
      <alignment horizontal="center" shrinkToFit="0" vertical="center" wrapText="0"/>
    </xf>
    <xf borderId="5" fillId="24" fontId="18" numFmtId="0" xfId="0" applyAlignment="1" applyBorder="1" applyFill="1" applyFont="1">
      <alignment horizontal="center" shrinkToFit="0" vertical="center" wrapText="1"/>
    </xf>
    <xf borderId="5" fillId="24" fontId="18" numFmtId="0" xfId="0" applyAlignment="1" applyBorder="1" applyFont="1">
      <alignment horizontal="center" shrinkToFit="0" vertical="center" wrapText="0"/>
    </xf>
    <xf borderId="8" fillId="25" fontId="9" numFmtId="0" xfId="0" applyAlignment="1" applyBorder="1" applyFill="1" applyFont="1">
      <alignment horizontal="center" shrinkToFit="0" vertical="center" wrapText="0"/>
    </xf>
    <xf borderId="8" fillId="17" fontId="9" numFmtId="0" xfId="0" applyAlignment="1" applyBorder="1" applyFont="1">
      <alignment horizontal="center" shrinkToFit="0" vertical="center" wrapText="0"/>
    </xf>
    <xf borderId="8" fillId="5" fontId="55" numFmtId="0" xfId="0" applyAlignment="1" applyBorder="1" applyFont="1">
      <alignment horizontal="center" shrinkToFit="0" vertical="center" wrapText="0"/>
    </xf>
    <xf borderId="8" fillId="6" fontId="55" numFmtId="0" xfId="0" applyAlignment="1" applyBorder="1" applyFont="1">
      <alignment horizontal="center" shrinkToFit="0" vertical="center" wrapText="0"/>
    </xf>
    <xf borderId="8" fillId="17" fontId="56" numFmtId="0" xfId="0" applyAlignment="1" applyBorder="1" applyFont="1">
      <alignment horizontal="center" shrinkToFit="0" vertical="center" wrapText="0"/>
    </xf>
    <xf borderId="0" fillId="5" fontId="4" numFmtId="0" xfId="0" applyFont="1"/>
    <xf borderId="5" fillId="7" fontId="4" numFmtId="0" xfId="0" applyAlignment="1" applyBorder="1" applyFont="1">
      <alignment shrinkToFit="0" vertical="center" wrapText="0"/>
    </xf>
    <xf borderId="8" fillId="17" fontId="57" numFmtId="0" xfId="0" applyAlignment="1" applyBorder="1" applyFont="1">
      <alignment horizontal="center" shrinkToFit="0" vertical="center" wrapText="0"/>
    </xf>
    <xf borderId="9" fillId="0" fontId="13" numFmtId="0" xfId="0" applyAlignment="1" applyBorder="1" applyFont="1">
      <alignment horizontal="center" shrinkToFit="0" vertical="center" wrapText="0"/>
    </xf>
    <xf borderId="8" fillId="25" fontId="11" numFmtId="0" xfId="0" applyAlignment="1" applyBorder="1" applyFont="1">
      <alignment horizontal="center" shrinkToFit="0" vertical="center" wrapText="0"/>
    </xf>
    <xf borderId="0" fillId="17" fontId="15" numFmtId="0" xfId="0" applyAlignment="1" applyFont="1">
      <alignment shrinkToFit="0" wrapText="0"/>
    </xf>
    <xf borderId="0" fillId="0" fontId="15" numFmtId="0" xfId="0" applyAlignment="1" applyFont="1">
      <alignment horizontal="left" shrinkToFit="0" vertical="center" wrapText="0"/>
    </xf>
    <xf borderId="7" fillId="21" fontId="11" numFmtId="0" xfId="0" applyAlignment="1" applyBorder="1" applyFont="1">
      <alignment horizontal="center" shrinkToFit="0" vertical="center" wrapText="0"/>
    </xf>
    <xf borderId="5" fillId="10" fontId="18" numFmtId="0" xfId="0" applyAlignment="1" applyBorder="1" applyFont="1">
      <alignment horizontal="center" shrinkToFit="0" vertical="center" wrapText="0"/>
    </xf>
    <xf borderId="5" fillId="6" fontId="23" numFmtId="0" xfId="0" applyAlignment="1" applyBorder="1" applyFont="1">
      <alignment horizontal="right" shrinkToFit="0" vertical="center" wrapText="1"/>
    </xf>
    <xf borderId="8" fillId="24" fontId="9" numFmtId="0" xfId="0" applyAlignment="1" applyBorder="1" applyFont="1">
      <alignment horizontal="center" shrinkToFit="0" vertical="center" wrapText="0"/>
    </xf>
    <xf borderId="22" fillId="24" fontId="9" numFmtId="0" xfId="0" applyAlignment="1" applyBorder="1" applyFont="1">
      <alignment horizontal="center" shrinkToFit="0" vertical="center" wrapText="0"/>
    </xf>
    <xf borderId="8" fillId="19" fontId="9" numFmtId="0" xfId="0" applyAlignment="1" applyBorder="1" applyFont="1">
      <alignment horizontal="center" shrinkToFit="0" vertical="center" wrapText="0"/>
    </xf>
    <xf borderId="22" fillId="5" fontId="11" numFmtId="0" xfId="0" applyAlignment="1" applyBorder="1" applyFont="1">
      <alignment horizontal="center" shrinkToFit="0" vertical="center" wrapText="0"/>
    </xf>
    <xf borderId="22" fillId="14" fontId="9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vertical="center"/>
    </xf>
    <xf borderId="8" fillId="26" fontId="9" numFmtId="0" xfId="0" applyAlignment="1" applyBorder="1" applyFill="1" applyFont="1">
      <alignment horizontal="center" shrinkToFit="0" vertical="center" wrapText="0"/>
    </xf>
    <xf borderId="8" fillId="26" fontId="11" numFmtId="0" xfId="0" applyAlignment="1" applyBorder="1" applyFont="1">
      <alignment horizontal="center" shrinkToFit="0" vertical="center" wrapText="0"/>
    </xf>
    <xf borderId="22" fillId="14" fontId="11" numFmtId="0" xfId="0" applyAlignment="1" applyBorder="1" applyFont="1">
      <alignment horizontal="center" shrinkToFit="0" vertical="center" wrapText="0"/>
    </xf>
    <xf borderId="9" fillId="0" fontId="4" numFmtId="166" xfId="0" applyAlignment="1" applyBorder="1" applyFont="1" applyNumberFormat="1">
      <alignment horizontal="left" shrinkToFit="0" vertical="center" wrapText="0"/>
    </xf>
    <xf borderId="3" fillId="22" fontId="27" numFmtId="0" xfId="0" applyAlignment="1" applyBorder="1" applyFont="1">
      <alignment horizontal="center" shrinkToFit="0" vertical="center" wrapText="1"/>
    </xf>
    <xf borderId="4" fillId="22" fontId="27" numFmtId="0" xfId="0" applyAlignment="1" applyBorder="1" applyFont="1">
      <alignment horizontal="center" shrinkToFit="0" vertical="center" wrapText="1"/>
    </xf>
    <xf borderId="0" fillId="22" fontId="27" numFmtId="0" xfId="0" applyAlignment="1" applyFont="1">
      <alignment horizontal="center" shrinkToFit="0" vertical="center" wrapText="1"/>
    </xf>
    <xf borderId="5" fillId="10" fontId="32" numFmtId="0" xfId="0" applyAlignment="1" applyBorder="1" applyFont="1">
      <alignment horizontal="center" shrinkToFit="0" vertical="center" wrapText="0"/>
    </xf>
    <xf borderId="5" fillId="4" fontId="29" numFmtId="2" xfId="0" applyAlignment="1" applyBorder="1" applyFont="1" applyNumberFormat="1">
      <alignment horizontal="center" shrinkToFit="0" vertical="center" wrapText="0"/>
    </xf>
    <xf borderId="5" fillId="27" fontId="29" numFmtId="2" xfId="0" applyAlignment="1" applyBorder="1" applyFill="1" applyFont="1" applyNumberFormat="1">
      <alignment horizontal="center" shrinkToFit="0" vertical="center" wrapText="0"/>
    </xf>
    <xf borderId="5" fillId="5" fontId="18" numFmtId="0" xfId="0" applyAlignment="1" applyBorder="1" applyFont="1">
      <alignment horizontal="left"/>
    </xf>
    <xf borderId="5" fillId="24" fontId="34" numFmtId="0" xfId="0" applyAlignment="1" applyBorder="1" applyFont="1">
      <alignment horizontal="right" shrinkToFit="0" vertical="center" wrapText="0"/>
    </xf>
    <xf borderId="5" fillId="24" fontId="32" numFmtId="0" xfId="0" applyAlignment="1" applyBorder="1" applyFont="1">
      <alignment horizontal="center" shrinkToFit="0" vertical="center" wrapText="0"/>
    </xf>
    <xf borderId="1" fillId="5" fontId="18" numFmtId="0" xfId="0" applyAlignment="1" applyBorder="1" applyFont="1">
      <alignment horizontal="center" shrinkToFit="0" vertical="center" wrapText="0"/>
    </xf>
    <xf borderId="1" fillId="5" fontId="35" numFmtId="0" xfId="0" applyAlignment="1" applyBorder="1" applyFont="1">
      <alignment horizontal="right" shrinkToFit="0" vertical="center" wrapText="0"/>
    </xf>
    <xf borderId="20" fillId="4" fontId="11" numFmtId="0" xfId="0" applyAlignment="1" applyBorder="1" applyFont="1">
      <alignment horizontal="center" shrinkToFit="0" vertical="center" wrapText="0"/>
    </xf>
    <xf borderId="1" fillId="5" fontId="23" numFmtId="0" xfId="0" applyAlignment="1" applyBorder="1" applyFont="1">
      <alignment horizontal="right" shrinkToFit="0" vertical="center" wrapText="0"/>
    </xf>
    <xf borderId="1" fillId="24" fontId="18" numFmtId="0" xfId="0" applyAlignment="1" applyBorder="1" applyFont="1">
      <alignment horizontal="center" shrinkToFit="0" vertical="center" wrapText="0"/>
    </xf>
    <xf borderId="5" fillId="3" fontId="18" numFmtId="0" xfId="0" applyAlignment="1" applyBorder="1" applyFont="1">
      <alignment horizontal="center" shrinkToFit="0" vertical="center" wrapText="0"/>
    </xf>
    <xf borderId="1" fillId="0" fontId="23" numFmtId="0" xfId="0" applyAlignment="1" applyBorder="1" applyFont="1">
      <alignment horizontal="right" shrinkToFit="0" vertical="center" wrapText="0"/>
    </xf>
    <xf borderId="8" fillId="21" fontId="58" numFmtId="0" xfId="0" applyAlignment="1" applyBorder="1" applyFont="1">
      <alignment horizontal="center" shrinkToFit="0" vertical="center" wrapText="0"/>
    </xf>
    <xf borderId="8" fillId="7" fontId="11" numFmtId="0" xfId="0" applyAlignment="1" applyBorder="1" applyFont="1">
      <alignment horizontal="center" shrinkToFit="0" vertical="center" wrapText="0"/>
    </xf>
    <xf borderId="5" fillId="21" fontId="9" numFmtId="0" xfId="0" applyAlignment="1" applyBorder="1" applyFont="1">
      <alignment horizontal="center" shrinkToFit="0" vertical="center" wrapText="0"/>
    </xf>
    <xf borderId="0" fillId="5" fontId="22" numFmtId="0" xfId="0" applyAlignment="1" applyFont="1">
      <alignment horizontal="left" shrinkToFit="0" vertical="center" wrapText="0"/>
    </xf>
    <xf borderId="4" fillId="4" fontId="59" numFmtId="0" xfId="0" applyAlignment="1" applyBorder="1" applyFont="1">
      <alignment horizontal="center" shrinkToFit="0" vertical="center" wrapText="1"/>
    </xf>
    <xf borderId="5" fillId="0" fontId="29" numFmtId="4" xfId="0" applyAlignment="1" applyBorder="1" applyFont="1" applyNumberFormat="1">
      <alignment horizontal="center" shrinkToFit="0" vertical="center" wrapText="0"/>
    </xf>
    <xf borderId="5" fillId="0" fontId="21" numFmtId="4" xfId="0" applyAlignment="1" applyBorder="1" applyFont="1" applyNumberFormat="1">
      <alignment horizontal="right" shrinkToFit="0" wrapText="0"/>
    </xf>
    <xf borderId="7" fillId="21" fontId="58" numFmtId="0" xfId="0" applyAlignment="1" applyBorder="1" applyFont="1">
      <alignment horizontal="center" shrinkToFit="0" vertical="center" wrapText="0"/>
    </xf>
    <xf borderId="8" fillId="21" fontId="9" numFmtId="0" xfId="0" applyAlignment="1" applyBorder="1" applyFont="1">
      <alignment horizontal="center" shrinkToFit="0" vertical="center" wrapText="0"/>
    </xf>
    <xf borderId="8" fillId="28" fontId="60" numFmtId="0" xfId="0" applyAlignment="1" applyBorder="1" applyFill="1" applyFont="1">
      <alignment horizontal="center" shrinkToFit="0" vertical="center" wrapText="0"/>
    </xf>
    <xf borderId="5" fillId="28" fontId="60" numFmtId="0" xfId="0" applyAlignment="1" applyBorder="1" applyFont="1">
      <alignment horizontal="center" shrinkToFit="0" vertical="center" wrapText="0"/>
    </xf>
    <xf borderId="5" fillId="6" fontId="13" numFmtId="0" xfId="0" applyAlignment="1" applyBorder="1" applyFont="1">
      <alignment horizontal="center" shrinkToFit="0" vertical="center" wrapText="0"/>
    </xf>
    <xf borderId="5" fillId="28" fontId="13" numFmtId="0" xfId="0" applyAlignment="1" applyBorder="1" applyFont="1">
      <alignment horizontal="center" shrinkToFit="0" vertical="center" wrapText="0"/>
    </xf>
    <xf borderId="8" fillId="6" fontId="12" numFmtId="0" xfId="0" applyAlignment="1" applyBorder="1" applyFont="1">
      <alignment horizontal="center" shrinkToFit="0" vertical="center" wrapText="0"/>
    </xf>
    <xf borderId="8" fillId="4" fontId="58" numFmtId="0" xfId="0" applyAlignment="1" applyBorder="1" applyFont="1">
      <alignment horizontal="center" shrinkToFit="0" vertical="center" wrapText="0"/>
    </xf>
    <xf borderId="8" fillId="9" fontId="13" numFmtId="0" xfId="0" applyAlignment="1" applyBorder="1" applyFont="1">
      <alignment horizontal="center" shrinkToFit="0" vertical="center" wrapText="0"/>
    </xf>
    <xf borderId="8" fillId="5" fontId="22" numFmtId="0" xfId="0" applyAlignment="1" applyBorder="1" applyFont="1">
      <alignment horizontal="center" shrinkToFit="0" vertical="center" wrapText="0"/>
    </xf>
    <xf borderId="8" fillId="5" fontId="61" numFmtId="0" xfId="0" applyAlignment="1" applyBorder="1" applyFont="1">
      <alignment horizontal="center" shrinkToFit="0" vertical="center" wrapText="0"/>
    </xf>
    <xf borderId="5" fillId="28" fontId="11" numFmtId="0" xfId="0" applyAlignment="1" applyBorder="1" applyFont="1">
      <alignment horizontal="center" shrinkToFit="0" vertical="center" wrapText="0"/>
    </xf>
    <xf borderId="5" fillId="25" fontId="4" numFmtId="0" xfId="0" applyAlignment="1" applyBorder="1" applyFont="1">
      <alignment horizontal="center" shrinkToFit="0" vertical="center" wrapText="0"/>
    </xf>
    <xf borderId="5" fillId="4" fontId="60" numFmtId="0" xfId="0" applyAlignment="1" applyBorder="1" applyFont="1">
      <alignment horizontal="center" shrinkToFit="0" vertical="center" wrapText="0"/>
    </xf>
    <xf borderId="22" fillId="28" fontId="60" numFmtId="0" xfId="0" applyAlignment="1" applyBorder="1" applyFont="1">
      <alignment horizontal="center" shrinkToFit="0" vertical="center" wrapText="0"/>
    </xf>
    <xf borderId="5" fillId="0" fontId="9" numFmtId="0" xfId="0" applyAlignment="1" applyBorder="1" applyFont="1">
      <alignment horizontal="center" shrinkToFit="0" vertical="center" wrapText="0"/>
    </xf>
    <xf borderId="0" fillId="28" fontId="19" numFmtId="0" xfId="0" applyAlignment="1" applyFont="1">
      <alignment shrinkToFit="0" wrapText="0"/>
    </xf>
    <xf borderId="5" fillId="0" fontId="18" numFmtId="0" xfId="0" applyAlignment="1" applyBorder="1" applyFont="1">
      <alignment horizontal="center" shrinkToFit="0" wrapText="0"/>
    </xf>
    <xf borderId="5" fillId="0" fontId="18" numFmtId="0" xfId="0" applyAlignment="1" applyBorder="1" applyFont="1">
      <alignment horizontal="left" shrinkToFit="0" wrapText="0"/>
    </xf>
    <xf borderId="5" fillId="4" fontId="18" numFmtId="0" xfId="0" applyAlignment="1" applyBorder="1" applyFont="1">
      <alignment horizontal="center" shrinkToFit="0" wrapText="0"/>
    </xf>
    <xf borderId="5" fillId="5" fontId="62" numFmtId="0" xfId="0" applyAlignment="1" applyBorder="1" applyFont="1">
      <alignment horizontal="center"/>
    </xf>
    <xf borderId="5" fillId="5" fontId="63" numFmtId="0" xfId="0" applyAlignment="1" applyBorder="1" applyFont="1">
      <alignment horizontal="center" vertical="center"/>
    </xf>
    <xf borderId="5" fillId="5" fontId="63" numFmtId="0" xfId="0" applyAlignment="1" applyBorder="1" applyFont="1">
      <alignment horizontal="left" vertical="center"/>
    </xf>
    <xf borderId="5" fillId="0" fontId="64" numFmtId="0" xfId="0" applyAlignment="1" applyBorder="1" applyFont="1">
      <alignment horizontal="center" shrinkToFit="0" vertical="center" wrapText="0"/>
    </xf>
    <xf borderId="0" fillId="0" fontId="32" numFmtId="0" xfId="0" applyAlignment="1" applyFont="1">
      <alignment horizontal="center" shrinkToFit="0" vertical="center" wrapText="0"/>
    </xf>
    <xf borderId="5" fillId="14" fontId="18" numFmtId="0" xfId="0" applyAlignment="1" applyBorder="1" applyFont="1">
      <alignment horizontal="center" shrinkToFit="0" vertical="center" wrapText="0"/>
    </xf>
    <xf borderId="7" fillId="4" fontId="58" numFmtId="0" xfId="0" applyAlignment="1" applyBorder="1" applyFont="1">
      <alignment horizontal="center" shrinkToFit="0" vertical="center" wrapText="0"/>
    </xf>
    <xf borderId="8" fillId="29" fontId="11" numFmtId="0" xfId="0" applyAlignment="1" applyBorder="1" applyFill="1" applyFont="1">
      <alignment horizontal="center" shrinkToFit="0" vertical="center" wrapText="0"/>
    </xf>
    <xf borderId="5" fillId="7" fontId="11" numFmtId="0" xfId="0" applyAlignment="1" applyBorder="1" applyFont="1">
      <alignment horizontal="center" shrinkToFit="0" vertical="center" wrapText="0"/>
    </xf>
    <xf borderId="5" fillId="0" fontId="9" numFmtId="0" xfId="0" applyAlignment="1" applyBorder="1" applyFont="1">
      <alignment horizontal="center" shrinkToFit="0" wrapText="0"/>
    </xf>
    <xf borderId="5" fillId="0" fontId="9" numFmtId="0" xfId="0" applyAlignment="1" applyBorder="1" applyFont="1">
      <alignment horizontal="left" shrinkToFit="0" wrapText="0"/>
    </xf>
    <xf borderId="5" fillId="0" fontId="49" numFmtId="0" xfId="0" applyAlignment="1" applyBorder="1" applyFont="1">
      <alignment horizontal="center" shrinkToFit="0" vertical="center" wrapText="0"/>
    </xf>
    <xf borderId="5" fillId="0" fontId="35" numFmtId="4" xfId="0" applyAlignment="1" applyBorder="1" applyFont="1" applyNumberFormat="1">
      <alignment horizontal="center" shrinkToFit="0" wrapText="0"/>
    </xf>
    <xf borderId="12" fillId="4" fontId="8" numFmtId="1" xfId="0" applyAlignment="1" applyBorder="1" applyFont="1" applyNumberFormat="1">
      <alignment horizontal="center" shrinkToFit="0" vertical="center" wrapText="0"/>
    </xf>
    <xf borderId="7" fillId="21" fontId="26" numFmtId="0" xfId="0" applyAlignment="1" applyBorder="1" applyFont="1">
      <alignment horizontal="center" shrinkToFit="0" vertical="center" wrapText="0"/>
    </xf>
    <xf borderId="5" fillId="4" fontId="15" numFmtId="0" xfId="0" applyAlignment="1" applyBorder="1" applyFont="1">
      <alignment horizontal="center" shrinkToFit="0" vertical="center" wrapText="1"/>
    </xf>
    <xf borderId="5" fillId="4" fontId="26" numFmtId="0" xfId="0" applyAlignment="1" applyBorder="1" applyFont="1">
      <alignment horizontal="center" shrinkToFit="0" vertical="center" wrapText="1"/>
    </xf>
    <xf borderId="7" fillId="30" fontId="26" numFmtId="0" xfId="0" applyAlignment="1" applyBorder="1" applyFill="1" applyFont="1">
      <alignment horizontal="center" shrinkToFit="0" vertical="center" wrapText="1"/>
    </xf>
    <xf borderId="5" fillId="31" fontId="15" numFmtId="0" xfId="0" applyAlignment="1" applyBorder="1" applyFill="1" applyFont="1">
      <alignment horizontal="center" shrinkToFit="0" vertical="center" wrapText="0"/>
    </xf>
    <xf borderId="7" fillId="30" fontId="26" numFmtId="0" xfId="0" applyAlignment="1" applyBorder="1" applyFont="1">
      <alignment horizontal="center" shrinkToFit="0" vertical="center" wrapText="0"/>
    </xf>
    <xf borderId="5" fillId="5" fontId="8" numFmtId="0" xfId="0" applyAlignment="1" applyBorder="1" applyFont="1">
      <alignment horizontal="center" shrinkToFit="0" vertical="center" wrapText="1"/>
    </xf>
    <xf borderId="9" fillId="10" fontId="11" numFmtId="0" xfId="0" applyAlignment="1" applyBorder="1" applyFont="1">
      <alignment horizontal="center" shrinkToFit="0" vertical="center" wrapText="0"/>
    </xf>
    <xf borderId="5" fillId="10" fontId="9" numFmtId="0" xfId="0" applyAlignment="1" applyBorder="1" applyFont="1">
      <alignment horizontal="center" shrinkToFit="0" vertical="center" wrapText="0"/>
    </xf>
    <xf borderId="5" fillId="14" fontId="11" numFmtId="0" xfId="0" applyAlignment="1" applyBorder="1" applyFont="1">
      <alignment horizontal="center" shrinkToFit="0" vertical="center" wrapText="0"/>
    </xf>
    <xf borderId="5" fillId="6" fontId="7" numFmtId="0" xfId="0" applyAlignment="1" applyBorder="1" applyFont="1">
      <alignment horizontal="center" shrinkToFit="0" vertical="center" wrapText="0"/>
    </xf>
    <xf borderId="14" fillId="4" fontId="27" numFmtId="0" xfId="0" applyAlignment="1" applyBorder="1" applyFont="1">
      <alignment horizontal="center" shrinkToFit="0" vertical="center" wrapText="1"/>
    </xf>
    <xf borderId="15" fillId="4" fontId="27" numFmtId="0" xfId="0" applyAlignment="1" applyBorder="1" applyFont="1">
      <alignment horizontal="center" shrinkToFit="0" vertical="center" wrapText="1"/>
    </xf>
    <xf borderId="9" fillId="4" fontId="27" numFmtId="0" xfId="0" applyAlignment="1" applyBorder="1" applyFont="1">
      <alignment horizontal="center" shrinkToFit="0" vertical="center" wrapText="1"/>
    </xf>
    <xf borderId="7" fillId="4" fontId="6" numFmtId="0" xfId="0" applyAlignment="1" applyBorder="1" applyFont="1">
      <alignment horizontal="center" shrinkToFit="0" vertical="center" wrapText="0"/>
    </xf>
    <xf borderId="5" fillId="10" fontId="5" numFmtId="0" xfId="0" applyAlignment="1" applyBorder="1" applyFont="1">
      <alignment horizontal="center" shrinkToFit="0" vertical="center" wrapText="0"/>
    </xf>
    <xf borderId="0" fillId="5" fontId="2" numFmtId="0" xfId="0" applyFont="1"/>
    <xf borderId="5" fillId="6" fontId="36" numFmtId="0" xfId="0" applyAlignment="1" applyBorder="1" applyFont="1">
      <alignment horizontal="center" shrinkToFit="0" vertical="center" wrapText="0"/>
    </xf>
    <xf borderId="5" fillId="3" fontId="29" numFmtId="0" xfId="0" applyAlignment="1" applyBorder="1" applyFont="1">
      <alignment horizontal="center" shrinkToFit="0" vertical="center" wrapText="0"/>
    </xf>
    <xf borderId="5" fillId="3" fontId="33" numFmtId="0" xfId="0" applyAlignment="1" applyBorder="1" applyFont="1">
      <alignment horizontal="right" shrinkToFit="0" vertical="center" wrapText="0"/>
    </xf>
    <xf borderId="5" fillId="5" fontId="44" numFmtId="0" xfId="0" applyBorder="1" applyFont="1"/>
    <xf borderId="5" fillId="5" fontId="46" numFmtId="0" xfId="0" applyAlignment="1" applyBorder="1" applyFont="1">
      <alignment horizontal="center"/>
    </xf>
    <xf borderId="7" fillId="11" fontId="45" numFmtId="0" xfId="0" applyAlignment="1" applyBorder="1" applyFont="1">
      <alignment horizontal="center" shrinkToFit="0" vertical="center" wrapText="0"/>
    </xf>
    <xf borderId="11" fillId="5" fontId="26" numFmtId="0" xfId="0" applyAlignment="1" applyBorder="1" applyFont="1">
      <alignment horizontal="center" shrinkToFit="0" vertical="center" wrapText="0"/>
    </xf>
    <xf borderId="3" fillId="2" fontId="1" numFmtId="0" xfId="0" applyAlignment="1" applyBorder="1" applyFont="1">
      <alignment horizontal="center" shrinkToFit="0" vertical="center" wrapText="0"/>
    </xf>
    <xf borderId="5" fillId="4" fontId="39" numFmtId="0" xfId="0" applyAlignment="1" applyBorder="1" applyFont="1">
      <alignment horizontal="center" shrinkToFit="0" vertical="center" wrapText="0"/>
    </xf>
    <xf borderId="5" fillId="4" fontId="10" numFmtId="0" xfId="0" applyAlignment="1" applyBorder="1" applyFont="1">
      <alignment horizontal="center" shrinkToFit="0" vertical="center" wrapText="1"/>
    </xf>
    <xf borderId="5" fillId="4" fontId="65" numFmtId="0" xfId="0" applyAlignment="1" applyBorder="1" applyFont="1">
      <alignment horizontal="center" shrinkToFit="0" vertical="center" wrapText="1"/>
    </xf>
    <xf borderId="5" fillId="12" fontId="4" numFmtId="0" xfId="0" applyAlignment="1" applyBorder="1" applyFont="1">
      <alignment horizontal="left" shrinkToFit="0" vertical="center" wrapText="0"/>
    </xf>
    <xf borderId="0" fillId="0" fontId="4" numFmtId="0" xfId="0" applyAlignment="1" applyFont="1">
      <alignment vertical="center"/>
    </xf>
    <xf borderId="5" fillId="12" fontId="4" numFmtId="0" xfId="0" applyAlignment="1" applyBorder="1" applyFont="1">
      <alignment shrinkToFit="0" vertical="center" wrapText="0"/>
    </xf>
    <xf borderId="9" fillId="6" fontId="12" numFmtId="0" xfId="0" applyAlignment="1" applyBorder="1" applyFont="1">
      <alignment horizontal="center" shrinkToFit="0" vertical="center" wrapText="0"/>
    </xf>
    <xf borderId="9" fillId="3" fontId="9" numFmtId="0" xfId="0" applyAlignment="1" applyBorder="1" applyFont="1">
      <alignment horizontal="center" shrinkToFit="0" vertical="center" wrapText="0"/>
    </xf>
    <xf borderId="5" fillId="3" fontId="9" numFmtId="0" xfId="0" applyAlignment="1" applyBorder="1" applyFont="1">
      <alignment horizontal="center" shrinkToFit="0" vertical="center" wrapText="0"/>
    </xf>
    <xf borderId="9" fillId="11" fontId="7" numFmtId="0" xfId="0" applyAlignment="1" applyBorder="1" applyFont="1">
      <alignment horizontal="center" shrinkToFit="0" vertical="center" wrapText="0"/>
    </xf>
    <xf borderId="5" fillId="5" fontId="7" numFmtId="0" xfId="0" applyAlignment="1" applyBorder="1" applyFont="1">
      <alignment horizontal="center" shrinkToFit="0" vertical="center" wrapText="0"/>
    </xf>
    <xf borderId="9" fillId="6" fontId="7" numFmtId="0" xfId="0" applyAlignment="1" applyBorder="1" applyFont="1">
      <alignment horizontal="center" shrinkToFit="0" vertical="center" wrapText="0"/>
    </xf>
    <xf borderId="5" fillId="32" fontId="4" numFmtId="0" xfId="0" applyAlignment="1" applyBorder="1" applyFill="1" applyFont="1">
      <alignment horizontal="center" shrinkToFit="0" vertical="center" wrapText="0"/>
    </xf>
    <xf borderId="8" fillId="4" fontId="4" numFmtId="0" xfId="0" applyAlignment="1" applyBorder="1" applyFont="1">
      <alignment horizontal="center" shrinkToFit="0" vertical="center" wrapText="0"/>
    </xf>
    <xf borderId="9" fillId="11" fontId="4" numFmtId="0" xfId="0" applyAlignment="1" applyBorder="1" applyFont="1">
      <alignment horizontal="center" shrinkToFit="0" vertical="center" wrapText="0"/>
    </xf>
    <xf borderId="5" fillId="3" fontId="21" numFmtId="0" xfId="0" applyAlignment="1" applyBorder="1" applyFont="1">
      <alignment horizontal="right" shrinkToFit="0" wrapText="0"/>
    </xf>
    <xf borderId="0" fillId="0" fontId="33" numFmtId="0" xfId="0" applyAlignment="1" applyFont="1">
      <alignment horizontal="right"/>
    </xf>
    <xf borderId="5" fillId="0" fontId="34" numFmtId="0" xfId="0" applyAlignment="1" applyBorder="1" applyFont="1">
      <alignment horizontal="right" shrinkToFit="0" vertical="center" wrapText="0"/>
    </xf>
    <xf borderId="5" fillId="11" fontId="18" numFmtId="0" xfId="0" applyAlignment="1" applyBorder="1" applyFont="1">
      <alignment horizontal="center" shrinkToFit="0" wrapText="0"/>
    </xf>
    <xf borderId="5" fillId="11" fontId="21" numFmtId="0" xfId="0" applyAlignment="1" applyBorder="1" applyFont="1">
      <alignment horizontal="right" shrinkToFit="0" wrapText="0"/>
    </xf>
    <xf borderId="5" fillId="4" fontId="21" numFmtId="0" xfId="0" applyAlignment="1" applyBorder="1" applyFont="1">
      <alignment horizontal="right" shrinkToFit="0" vertical="center" wrapText="0"/>
    </xf>
    <xf borderId="7" fillId="4" fontId="45" numFmtId="0" xfId="0" applyAlignment="1" applyBorder="1" applyFont="1">
      <alignment horizontal="center" shrinkToFit="0" vertical="center" wrapText="0"/>
    </xf>
    <xf borderId="7" fillId="4" fontId="15" numFmtId="0" xfId="0" applyAlignment="1" applyBorder="1" applyFont="1">
      <alignment horizontal="center" shrinkToFit="0" vertical="center" wrapText="0"/>
    </xf>
    <xf borderId="5" fillId="3" fontId="13" numFmtId="0" xfId="0" applyAlignment="1" applyBorder="1" applyFont="1">
      <alignment horizontal="right" shrinkToFit="0" vertical="center" wrapText="0"/>
    </xf>
    <xf borderId="9" fillId="3" fontId="4" numFmtId="0" xfId="0" applyAlignment="1" applyBorder="1" applyFont="1">
      <alignment horizontal="center" shrinkToFit="0" vertical="center" wrapText="0"/>
    </xf>
    <xf borderId="5" fillId="0" fontId="48" numFmtId="0" xfId="0" applyAlignment="1" applyBorder="1" applyFont="1">
      <alignment horizontal="right" shrinkToFit="0" vertical="center" wrapText="0"/>
    </xf>
    <xf borderId="5" fillId="3" fontId="48" numFmtId="0" xfId="0" applyAlignment="1" applyBorder="1" applyFont="1">
      <alignment horizontal="right" shrinkToFit="0" vertical="center" wrapText="0"/>
    </xf>
    <xf borderId="5" fillId="0" fontId="4" numFmtId="0" xfId="0" applyAlignment="1" applyBorder="1" applyFont="1">
      <alignment shrinkToFit="0" vertical="center" wrapText="0"/>
    </xf>
    <xf borderId="9" fillId="9" fontId="12" numFmtId="0" xfId="0" applyAlignment="1" applyBorder="1" applyFont="1">
      <alignment horizontal="center" shrinkToFit="0" vertical="center" wrapText="0"/>
    </xf>
    <xf borderId="9" fillId="0" fontId="7" numFmtId="0" xfId="0" applyAlignment="1" applyBorder="1" applyFont="1">
      <alignment horizontal="center" shrinkToFit="0" vertical="center" wrapText="0"/>
    </xf>
    <xf borderId="5" fillId="0" fontId="5" numFmtId="0" xfId="0" applyAlignment="1" applyBorder="1" applyFont="1">
      <alignment shrinkToFit="0" wrapText="0"/>
    </xf>
    <xf borderId="0" fillId="10" fontId="15" numFmtId="0" xfId="0" applyAlignment="1" applyFont="1">
      <alignment shrinkToFit="0" wrapText="0"/>
    </xf>
    <xf borderId="0" fillId="8" fontId="11" numFmtId="0" xfId="0" applyAlignment="1" applyFont="1">
      <alignment horizontal="center" shrinkToFit="0" vertical="center" wrapText="0"/>
    </xf>
    <xf borderId="5" fillId="11" fontId="22" numFmtId="0" xfId="0" applyAlignment="1" applyBorder="1" applyFont="1">
      <alignment horizontal="center" shrinkToFit="0" vertical="center" wrapText="0"/>
    </xf>
    <xf borderId="29" fillId="4" fontId="11" numFmtId="0" xfId="0" applyAlignment="1" applyBorder="1" applyFont="1">
      <alignment horizontal="center" shrinkToFit="0" vertical="center" wrapText="0"/>
    </xf>
    <xf borderId="0" fillId="5" fontId="21" numFmtId="0" xfId="0" applyAlignment="1" applyFont="1">
      <alignment horizontal="right" shrinkToFit="0" wrapText="0"/>
    </xf>
    <xf borderId="12" fillId="5" fontId="29" numFmtId="0" xfId="0" applyAlignment="1" applyBorder="1" applyFont="1">
      <alignment horizontal="center" shrinkToFit="0" vertical="center" wrapText="0"/>
    </xf>
    <xf borderId="0" fillId="5" fontId="29" numFmtId="0" xfId="0" applyAlignment="1" applyFont="1">
      <alignment horizontal="center" shrinkToFit="0" vertical="center" wrapText="0"/>
    </xf>
    <xf borderId="0" fillId="4" fontId="29" numFmtId="0" xfId="0" applyAlignment="1" applyFont="1">
      <alignment horizontal="center" shrinkToFit="0" vertical="center" wrapText="0"/>
    </xf>
    <xf borderId="5" fillId="0" fontId="32" numFmtId="0" xfId="0" applyAlignment="1" applyBorder="1" applyFont="1">
      <alignment horizontal="center" shrinkToFit="0" vertical="center" wrapText="0"/>
    </xf>
    <xf borderId="5" fillId="0" fontId="36" numFmtId="0" xfId="0" applyAlignment="1" applyBorder="1" applyFont="1">
      <alignment horizontal="center" shrinkToFit="0" vertical="center" wrapText="0"/>
    </xf>
    <xf borderId="5" fillId="0" fontId="15" numFmtId="0" xfId="0" applyAlignment="1" applyBorder="1" applyFont="1">
      <alignment horizontal="right" shrinkToFit="0" vertical="center" wrapText="0"/>
    </xf>
    <xf borderId="5" fillId="11" fontId="15" numFmtId="0" xfId="0" applyAlignment="1" applyBorder="1" applyFont="1">
      <alignment horizontal="right" shrinkToFit="0" vertical="center" wrapText="0"/>
    </xf>
    <xf borderId="0" fillId="5" fontId="38" numFmtId="0" xfId="0" applyFont="1"/>
    <xf borderId="5" fillId="0" fontId="15" numFmtId="0" xfId="0" applyAlignment="1" applyBorder="1" applyFont="1">
      <alignment horizontal="center" shrinkToFit="0" vertical="center" wrapText="1"/>
    </xf>
    <xf borderId="5" fillId="0" fontId="21" numFmtId="0" xfId="0" applyAlignment="1" applyBorder="1" applyFont="1">
      <alignment horizontal="right" shrinkToFit="0" vertical="center" wrapText="1"/>
    </xf>
    <xf borderId="5" fillId="10" fontId="15" numFmtId="0" xfId="0" applyAlignment="1" applyBorder="1" applyFont="1">
      <alignment horizontal="center" shrinkToFit="0" vertical="center" wrapText="0"/>
    </xf>
    <xf borderId="5" fillId="10" fontId="15" numFmtId="0" xfId="0" applyAlignment="1" applyBorder="1" applyFont="1">
      <alignment horizontal="center" shrinkToFit="0" vertical="center" wrapText="1"/>
    </xf>
    <xf borderId="0" fillId="5" fontId="46" numFmtId="0" xfId="0" applyAlignment="1" applyFont="1">
      <alignment horizontal="center"/>
    </xf>
    <xf borderId="5" fillId="0" fontId="18" numFmtId="0" xfId="0" applyAlignment="1" applyBorder="1" applyFont="1">
      <alignment horizontal="center" shrinkToFit="0" vertical="center" wrapText="0"/>
    </xf>
    <xf borderId="5" fillId="17" fontId="4" numFmtId="0" xfId="0" applyAlignment="1" applyBorder="1" applyFont="1">
      <alignment horizontal="left" shrinkToFit="0" vertical="center" wrapText="0"/>
    </xf>
    <xf borderId="8" fillId="2" fontId="9" numFmtId="0" xfId="0" applyAlignment="1" applyBorder="1" applyFont="1">
      <alignment horizontal="center" shrinkToFit="0" vertical="center" wrapText="0"/>
    </xf>
    <xf borderId="9" fillId="2" fontId="9" numFmtId="0" xfId="0" applyAlignment="1" applyBorder="1" applyFont="1">
      <alignment horizontal="center" shrinkToFit="0" vertical="center" wrapText="0"/>
    </xf>
    <xf borderId="5" fillId="33" fontId="9" numFmtId="0" xfId="0" applyAlignment="1" applyBorder="1" applyFill="1" applyFont="1">
      <alignment horizontal="left" shrinkToFit="0" vertical="center" wrapText="0"/>
    </xf>
    <xf borderId="5" fillId="33" fontId="4" numFmtId="0" xfId="0" applyAlignment="1" applyBorder="1" applyFont="1">
      <alignment horizontal="left" shrinkToFit="0" vertical="center" wrapText="0"/>
    </xf>
    <xf borderId="5" fillId="0" fontId="16" numFmtId="0" xfId="0" applyAlignment="1" applyBorder="1" applyFont="1">
      <alignment horizontal="left" shrinkToFit="0" vertical="center" wrapText="0"/>
    </xf>
    <xf borderId="5" fillId="2" fontId="9" numFmtId="0" xfId="0" applyAlignment="1" applyBorder="1" applyFont="1">
      <alignment horizontal="center" shrinkToFit="0" vertical="center" wrapText="0"/>
    </xf>
    <xf borderId="5" fillId="2" fontId="4" numFmtId="0" xfId="0" applyAlignment="1" applyBorder="1" applyFont="1">
      <alignment horizontal="center" shrinkToFit="0" vertical="center" wrapText="0"/>
    </xf>
    <xf borderId="5" fillId="2" fontId="5" numFmtId="0" xfId="0" applyAlignment="1" applyBorder="1" applyFont="1">
      <alignment horizontal="center" shrinkToFit="0" vertical="center" wrapText="0"/>
    </xf>
    <xf borderId="5" fillId="34" fontId="5" numFmtId="0" xfId="0" applyAlignment="1" applyBorder="1" applyFill="1" applyFont="1">
      <alignment horizontal="center" shrinkToFit="0" vertical="center" wrapText="0"/>
    </xf>
    <xf borderId="5" fillId="0" fontId="33" numFmtId="0" xfId="0" applyAlignment="1" applyBorder="1" applyFont="1">
      <alignment horizontal="center" shrinkToFit="0" vertical="center" wrapText="0"/>
    </xf>
    <xf borderId="5" fillId="24" fontId="5" numFmtId="0" xfId="0" applyAlignment="1" applyBorder="1" applyFont="1">
      <alignment horizontal="center" shrinkToFit="0" vertical="center" wrapText="0"/>
    </xf>
    <xf borderId="5" fillId="5" fontId="36" numFmtId="0" xfId="0" applyAlignment="1" applyBorder="1" applyFont="1">
      <alignment horizontal="right" shrinkToFit="0" vertical="center" wrapText="0"/>
    </xf>
    <xf borderId="5" fillId="2" fontId="15" numFmtId="0" xfId="0" applyAlignment="1" applyBorder="1" applyFont="1">
      <alignment horizontal="center" shrinkToFit="0" vertical="center" wrapText="0"/>
    </xf>
    <xf borderId="5" fillId="35" fontId="15" numFmtId="0" xfId="0" applyAlignment="1" applyBorder="1" applyFill="1" applyFont="1">
      <alignment horizontal="center" shrinkToFit="0" vertical="center" wrapText="0"/>
    </xf>
    <xf borderId="5" fillId="34" fontId="15" numFmtId="0" xfId="0" applyAlignment="1" applyBorder="1" applyFont="1">
      <alignment horizontal="center" shrinkToFit="0" vertical="center" wrapText="0"/>
    </xf>
    <xf borderId="5" fillId="33" fontId="15" numFmtId="0" xfId="0" applyAlignment="1" applyBorder="1" applyFont="1">
      <alignment horizontal="center" shrinkToFit="0" vertical="center" wrapText="0"/>
    </xf>
    <xf borderId="5" fillId="13" fontId="15" numFmtId="0" xfId="0" applyAlignment="1" applyBorder="1" applyFont="1">
      <alignment horizontal="center" shrinkToFit="0" vertical="center" wrapText="0"/>
    </xf>
    <xf borderId="5" fillId="3" fontId="15" numFmtId="0" xfId="0" applyAlignment="1" applyBorder="1" applyFont="1">
      <alignment horizontal="center" shrinkToFit="0" vertical="center" wrapText="0"/>
    </xf>
    <xf borderId="5" fillId="4" fontId="65" numFmtId="0" xfId="0" applyAlignment="1" applyBorder="1" applyFont="1">
      <alignment horizontal="center" shrinkToFit="0" vertical="center" wrapText="0"/>
    </xf>
    <xf borderId="5" fillId="36" fontId="5" numFmtId="0" xfId="0" applyAlignment="1" applyBorder="1" applyFill="1" applyFont="1">
      <alignment horizontal="center" shrinkToFit="0" vertical="center" wrapText="0"/>
    </xf>
    <xf borderId="5" fillId="11" fontId="10" numFmtId="0" xfId="0" applyAlignment="1" applyBorder="1" applyFont="1">
      <alignment horizontal="center" shrinkToFit="0" vertical="center" wrapText="0"/>
    </xf>
    <xf borderId="8" fillId="2" fontId="11" numFmtId="0" xfId="0" applyAlignment="1" applyBorder="1" applyFont="1">
      <alignment horizontal="center" shrinkToFit="0" vertical="center" wrapText="0"/>
    </xf>
    <xf borderId="8" fillId="2" fontId="4" numFmtId="0" xfId="0" applyAlignment="1" applyBorder="1" applyFont="1">
      <alignment horizontal="center" shrinkToFit="0" vertical="center" wrapText="0"/>
    </xf>
    <xf borderId="5" fillId="6" fontId="66" numFmtId="0" xfId="0" applyAlignment="1" applyBorder="1" applyFont="1">
      <alignment horizontal="center" shrinkToFit="0" vertical="center" wrapText="0"/>
    </xf>
    <xf borderId="8" fillId="36" fontId="4" numFmtId="0" xfId="0" applyAlignment="1" applyBorder="1" applyFont="1">
      <alignment horizontal="center" shrinkToFit="0" vertical="center" wrapText="0"/>
    </xf>
    <xf borderId="5" fillId="6" fontId="67" numFmtId="0" xfId="0" applyAlignment="1" applyBorder="1" applyFont="1">
      <alignment horizontal="center" shrinkToFit="0" vertical="center" wrapText="0"/>
    </xf>
    <xf borderId="8" fillId="14" fontId="4" numFmtId="0" xfId="0" applyAlignment="1" applyBorder="1" applyFont="1">
      <alignment horizontal="center" shrinkToFit="0" vertical="center" wrapText="0"/>
    </xf>
    <xf borderId="8" fillId="24" fontId="4" numFmtId="0" xfId="0" applyAlignment="1" applyBorder="1" applyFont="1">
      <alignment horizontal="center" shrinkToFit="0" vertical="center" wrapText="0"/>
    </xf>
    <xf borderId="8" fillId="36" fontId="11" numFmtId="0" xfId="0" applyAlignment="1" applyBorder="1" applyFont="1">
      <alignment horizontal="center" shrinkToFit="0" vertical="center" wrapText="0"/>
    </xf>
    <xf borderId="5" fillId="6" fontId="16" numFmtId="0" xfId="0" applyAlignment="1" applyBorder="1" applyFont="1">
      <alignment horizontal="center" shrinkToFit="0" vertical="center" wrapText="0"/>
    </xf>
    <xf borderId="5" fillId="0" fontId="13" numFmtId="0" xfId="0" applyAlignment="1" applyBorder="1" applyFont="1">
      <alignment horizontal="center" shrinkToFit="0" vertical="center" wrapText="0"/>
    </xf>
    <xf borderId="5" fillId="0" fontId="16" numFmtId="0" xfId="0" applyAlignment="1" applyBorder="1" applyFont="1">
      <alignment shrinkToFit="0" wrapText="0"/>
    </xf>
    <xf borderId="12" fillId="4" fontId="11" numFmtId="0" xfId="0" applyAlignment="1" applyBorder="1" applyFont="1">
      <alignment horizontal="center" shrinkToFit="0" vertical="center" wrapText="0"/>
    </xf>
    <xf borderId="5" fillId="0" fontId="11" numFmtId="0" xfId="0" applyAlignment="1" applyBorder="1" applyFont="1">
      <alignment horizontal="center" shrinkToFit="0" vertical="center" wrapText="0"/>
    </xf>
    <xf borderId="12" fillId="36" fontId="4" numFmtId="0" xfId="0" applyAlignment="1" applyBorder="1" applyFont="1">
      <alignment horizontal="left" shrinkToFit="0" vertical="center" wrapText="0"/>
    </xf>
    <xf borderId="0" fillId="0" fontId="0" numFmtId="0" xfId="0" applyAlignment="1" applyFont="1">
      <alignment shrinkToFit="0" wrapText="0"/>
    </xf>
    <xf borderId="5" fillId="11" fontId="10" numFmtId="164" xfId="0" applyAlignment="1" applyBorder="1" applyFont="1" applyNumberFormat="1">
      <alignment horizontal="center" shrinkToFit="0" vertical="center" wrapText="0"/>
    </xf>
    <xf borderId="5" fillId="4" fontId="22" numFmtId="0" xfId="0" applyAlignment="1" applyBorder="1" applyFont="1">
      <alignment horizontal="center" shrinkToFit="0" vertical="center" wrapText="0"/>
    </xf>
    <xf borderId="5" fillId="37" fontId="5" numFmtId="0" xfId="0" applyAlignment="1" applyBorder="1" applyFill="1" applyFont="1">
      <alignment horizontal="center" shrinkToFit="0" vertical="center" wrapText="0"/>
    </xf>
    <xf borderId="5" fillId="32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horizontal="center" shrinkToFit="0" wrapText="0"/>
    </xf>
    <xf borderId="5" fillId="6" fontId="34" numFmtId="0" xfId="0" applyAlignment="1" applyBorder="1" applyFont="1">
      <alignment horizontal="center" shrinkToFit="0" vertical="center" wrapText="0"/>
    </xf>
    <xf borderId="12" fillId="4" fontId="29" numFmtId="0" xfId="0" applyAlignment="1" applyBorder="1" applyFont="1">
      <alignment horizontal="center" shrinkToFit="0" vertical="center" wrapText="0"/>
    </xf>
    <xf borderId="1" fillId="3" fontId="5" numFmtId="0" xfId="0" applyAlignment="1" applyBorder="1" applyFont="1">
      <alignment horizontal="center" shrinkToFit="0" vertical="center" wrapText="0"/>
    </xf>
    <xf borderId="5" fillId="0" fontId="36" numFmtId="0" xfId="0" applyAlignment="1" applyBorder="1" applyFont="1">
      <alignment horizontal="right" shrinkToFit="0" vertical="center" wrapText="0"/>
    </xf>
    <xf borderId="5" fillId="0" fontId="29" numFmtId="0" xfId="0" applyAlignment="1" applyBorder="1" applyFont="1">
      <alignment horizontal="center" shrinkToFit="0" wrapText="0"/>
    </xf>
    <xf borderId="5" fillId="2" fontId="15" numFmtId="0" xfId="0" applyAlignment="1" applyBorder="1" applyFont="1">
      <alignment horizontal="center" shrinkToFit="0" vertical="center" wrapText="1"/>
    </xf>
    <xf borderId="5" fillId="2" fontId="21" numFmtId="0" xfId="0" applyAlignment="1" applyBorder="1" applyFont="1">
      <alignment horizontal="right" shrinkToFit="0" vertical="center" wrapText="0"/>
    </xf>
    <xf borderId="5" fillId="2" fontId="21" numFmtId="0" xfId="0" applyAlignment="1" applyBorder="1" applyFont="1">
      <alignment horizontal="right" shrinkToFit="0" vertical="center" wrapText="1"/>
    </xf>
    <xf borderId="5" fillId="15" fontId="15" numFmtId="0" xfId="0" applyAlignment="1" applyBorder="1" applyFont="1">
      <alignment horizontal="center" shrinkToFit="0" vertical="center" wrapText="0"/>
    </xf>
    <xf borderId="5" fillId="15" fontId="21" numFmtId="0" xfId="0" applyAlignment="1" applyBorder="1" applyFont="1">
      <alignment horizontal="right" shrinkToFit="0" vertical="center" wrapText="0"/>
    </xf>
    <xf borderId="5" fillId="14" fontId="26" numFmtId="0" xfId="0" applyAlignment="1" applyBorder="1" applyFont="1">
      <alignment horizontal="center" shrinkToFit="0" vertical="center" wrapText="0"/>
    </xf>
    <xf borderId="1" fillId="0" fontId="33" numFmtId="0" xfId="0" applyAlignment="1" applyBorder="1" applyFont="1">
      <alignment horizontal="right" shrinkToFit="0" wrapText="0"/>
    </xf>
    <xf borderId="5" fillId="4" fontId="51" numFmtId="0" xfId="0" applyAlignment="1" applyBorder="1" applyFont="1">
      <alignment horizontal="center" shrinkToFit="0" vertical="center" wrapText="1"/>
    </xf>
    <xf borderId="9" fillId="0" fontId="11" numFmtId="0" xfId="0" applyAlignment="1" applyBorder="1" applyFont="1">
      <alignment horizontal="center" shrinkToFit="0" vertical="center" wrapText="0"/>
    </xf>
    <xf borderId="9" fillId="0" fontId="22" numFmtId="0" xfId="0" applyAlignment="1" applyBorder="1" applyFont="1">
      <alignment horizontal="center" shrinkToFit="0" vertical="center" wrapText="0"/>
    </xf>
    <xf borderId="5" fillId="2" fontId="11" numFmtId="0" xfId="0" applyAlignment="1" applyBorder="1" applyFont="1">
      <alignment horizontal="center" shrinkToFit="0" vertical="center" wrapText="0"/>
    </xf>
    <xf borderId="5" fillId="11" fontId="12" numFmtId="164" xfId="0" applyAlignment="1" applyBorder="1" applyFont="1" applyNumberFormat="1">
      <alignment horizontal="center" shrinkToFit="0" vertical="center" wrapText="0"/>
    </xf>
    <xf borderId="5" fillId="2" fontId="21" numFmtId="0" xfId="0" applyAlignment="1" applyBorder="1" applyFont="1">
      <alignment horizontal="right" shrinkToFit="0" wrapText="0"/>
    </xf>
    <xf borderId="5" fillId="14" fontId="21" numFmtId="0" xfId="0" applyAlignment="1" applyBorder="1" applyFont="1">
      <alignment horizontal="right" shrinkToFit="0" wrapText="0"/>
    </xf>
    <xf borderId="5" fillId="2" fontId="6" numFmtId="0" xfId="0" applyAlignment="1" applyBorder="1" applyFont="1">
      <alignment horizontal="center" shrinkToFit="0" vertical="center" wrapText="0"/>
    </xf>
    <xf borderId="5" fillId="4" fontId="36" numFmtId="0" xfId="0" applyAlignment="1" applyBorder="1" applyFont="1">
      <alignment horizontal="right" shrinkToFit="0" vertical="center" wrapText="0"/>
    </xf>
    <xf borderId="7" fillId="2" fontId="26" numFmtId="0" xfId="0" applyAlignment="1" applyBorder="1" applyFont="1">
      <alignment horizontal="center" shrinkToFit="0" vertical="center" wrapText="1"/>
    </xf>
    <xf borderId="1" fillId="15" fontId="36" numFmtId="0" xfId="0" applyAlignment="1" applyBorder="1" applyFont="1">
      <alignment horizontal="center" shrinkToFit="0" vertical="center" wrapText="0"/>
    </xf>
    <xf borderId="1" fillId="2" fontId="11" numFmtId="0" xfId="0" applyAlignment="1" applyBorder="1" applyFont="1">
      <alignment horizontal="center" shrinkToFit="0" vertical="center" wrapText="0"/>
    </xf>
    <xf borderId="5" fillId="36" fontId="4" numFmtId="0" xfId="0" applyAlignment="1" applyBorder="1" applyFont="1">
      <alignment horizontal="center" shrinkToFit="0" vertical="center" wrapText="0"/>
    </xf>
    <xf borderId="30" fillId="36" fontId="5" numFmtId="0" xfId="0" applyAlignment="1" applyBorder="1" applyFont="1">
      <alignment horizontal="center" shrinkToFit="0" vertical="center" wrapText="1"/>
    </xf>
    <xf borderId="5" fillId="16" fontId="4" numFmtId="0" xfId="0" applyAlignment="1" applyBorder="1" applyFont="1">
      <alignment horizontal="center" shrinkToFit="0" vertical="center" wrapText="0"/>
    </xf>
    <xf borderId="8" fillId="4" fontId="68" numFmtId="0" xfId="0" applyAlignment="1" applyBorder="1" applyFont="1">
      <alignment horizontal="center" shrinkToFit="0" vertical="center" wrapText="0"/>
    </xf>
    <xf borderId="5" fillId="4" fontId="68" numFmtId="0" xfId="0" applyAlignment="1" applyBorder="1" applyFont="1">
      <alignment horizontal="center" shrinkToFit="0" vertical="center" wrapText="0"/>
    </xf>
    <xf borderId="7" fillId="4" fontId="4" numFmtId="0" xfId="0" applyAlignment="1" applyBorder="1" applyFont="1">
      <alignment horizontal="center" shrinkToFit="0" vertical="center" wrapText="0"/>
    </xf>
    <xf borderId="12" fillId="4" fontId="31" numFmtId="0" xfId="0" applyAlignment="1" applyBorder="1" applyFont="1">
      <alignment horizontal="center" shrinkToFit="0" vertical="center" wrapText="0"/>
    </xf>
    <xf borderId="5" fillId="0" fontId="30" numFmtId="0" xfId="0" applyAlignment="1" applyBorder="1" applyFont="1">
      <alignment horizontal="right" shrinkToFit="0" vertical="center" wrapText="0"/>
    </xf>
    <xf borderId="12" fillId="4" fontId="65" numFmtId="0" xfId="0" applyAlignment="1" applyBorder="1" applyFont="1">
      <alignment horizontal="center" shrinkToFit="0" vertical="center" wrapText="0"/>
    </xf>
    <xf borderId="5" fillId="11" fontId="21" numFmtId="0" xfId="0" applyAlignment="1" applyBorder="1" applyFont="1">
      <alignment horizontal="right" shrinkToFit="0" vertical="center" wrapText="0"/>
    </xf>
    <xf borderId="16" fillId="0" fontId="30" numFmtId="0" xfId="0" applyAlignment="1" applyBorder="1" applyFont="1">
      <alignment horizontal="right" shrinkToFit="0" vertical="center" wrapText="0"/>
    </xf>
    <xf borderId="0" fillId="0" fontId="36" numFmtId="0" xfId="0" applyAlignment="1" applyFont="1">
      <alignment horizontal="center" shrinkToFit="0" vertical="center" wrapText="0"/>
    </xf>
    <xf borderId="12" fillId="4" fontId="51" numFmtId="0" xfId="0" applyAlignment="1" applyBorder="1" applyFont="1">
      <alignment horizontal="center" shrinkToFit="0" vertical="center" wrapText="0"/>
    </xf>
    <xf borderId="18" fillId="4" fontId="59" numFmtId="0" xfId="0" applyAlignment="1" applyBorder="1" applyFont="1">
      <alignment horizontal="center" shrinkToFit="0" vertical="center" wrapText="1"/>
    </xf>
    <xf borderId="3" fillId="0" fontId="13" numFmtId="0" xfId="0" applyAlignment="1" applyBorder="1" applyFont="1">
      <alignment horizontal="right" shrinkToFit="0" vertical="center" wrapText="1"/>
    </xf>
    <xf borderId="8" fillId="10" fontId="11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horizontal="center" vertical="center"/>
    </xf>
    <xf borderId="8" fillId="11" fontId="69" numFmtId="0" xfId="0" applyAlignment="1" applyBorder="1" applyFont="1">
      <alignment horizontal="center" shrinkToFit="0" vertical="center" wrapText="0"/>
    </xf>
    <xf borderId="5" fillId="3" fontId="4" numFmtId="164" xfId="0" applyAlignment="1" applyBorder="1" applyFont="1" applyNumberFormat="1">
      <alignment horizontal="left" shrinkToFit="0" vertical="center" wrapText="0"/>
    </xf>
    <xf borderId="5" fillId="5" fontId="9" numFmtId="0" xfId="0" applyAlignment="1" applyBorder="1" applyFont="1">
      <alignment horizontal="left" shrinkToFit="0" vertical="center" wrapText="0"/>
    </xf>
    <xf borderId="5" fillId="17" fontId="4" numFmtId="0" xfId="0" applyAlignment="1" applyBorder="1" applyFont="1">
      <alignment horizontal="center" shrinkToFit="0" vertical="center" wrapText="0"/>
    </xf>
    <xf borderId="4" fillId="8" fontId="27" numFmtId="0" xfId="0" applyAlignment="1" applyBorder="1" applyFont="1">
      <alignment horizontal="center" shrinkToFit="0" vertical="center" wrapText="1"/>
    </xf>
    <xf borderId="7" fillId="4" fontId="32" numFmtId="0" xfId="0" applyAlignment="1" applyBorder="1" applyFont="1">
      <alignment horizontal="center" shrinkToFit="0" vertical="center" wrapText="0"/>
    </xf>
    <xf borderId="5" fillId="5" fontId="29" numFmtId="1" xfId="0" applyAlignment="1" applyBorder="1" applyFont="1" applyNumberFormat="1">
      <alignment horizontal="center" shrinkToFit="0" vertical="center" wrapText="0"/>
    </xf>
    <xf borderId="5" fillId="5" fontId="21" numFmtId="1" xfId="0" applyAlignment="1" applyBorder="1" applyFont="1" applyNumberFormat="1">
      <alignment horizontal="right" shrinkToFit="0" wrapText="0"/>
    </xf>
    <xf borderId="7" fillId="38" fontId="6" numFmtId="0" xfId="0" applyAlignment="1" applyBorder="1" applyFill="1" applyFont="1">
      <alignment horizontal="center" shrinkToFit="0" vertical="center" wrapText="0"/>
    </xf>
    <xf borderId="5" fillId="11" fontId="34" numFmtId="0" xfId="0" applyAlignment="1" applyBorder="1" applyFont="1">
      <alignment horizontal="right" shrinkToFit="0" vertical="center" wrapText="0"/>
    </xf>
    <xf borderId="5" fillId="0" fontId="29" numFmtId="1" xfId="0" applyAlignment="1" applyBorder="1" applyFont="1" applyNumberFormat="1">
      <alignment horizontal="center" shrinkToFit="0" vertical="center" wrapText="0"/>
    </xf>
    <xf borderId="5" fillId="5" fontId="9" numFmtId="0" xfId="0" applyBorder="1" applyFont="1"/>
    <xf borderId="5" fillId="0" fontId="21" numFmtId="1" xfId="0" applyAlignment="1" applyBorder="1" applyFont="1" applyNumberFormat="1">
      <alignment horizontal="right" shrinkToFit="0" wrapText="0"/>
    </xf>
    <xf borderId="0" fillId="0" fontId="43" numFmtId="1" xfId="0" applyAlignment="1" applyFont="1" applyNumberFormat="1">
      <alignment horizontal="center" shrinkToFit="0" vertical="center" wrapText="0"/>
    </xf>
    <xf borderId="7" fillId="38" fontId="11" numFmtId="0" xfId="0" applyAlignment="1" applyBorder="1" applyFont="1">
      <alignment horizontal="center" shrinkToFit="0" vertical="center" wrapText="0"/>
    </xf>
    <xf borderId="28" fillId="38" fontId="11" numFmtId="0" xfId="0" applyAlignment="1" applyBorder="1" applyFont="1">
      <alignment horizontal="center" shrinkToFit="0" vertical="center" wrapText="0"/>
    </xf>
    <xf borderId="1" fillId="11" fontId="18" numFmtId="0" xfId="0" applyAlignment="1" applyBorder="1" applyFont="1">
      <alignment horizontal="center" shrinkToFit="0" vertical="center" wrapText="0"/>
    </xf>
    <xf borderId="5" fillId="15" fontId="4" numFmtId="0" xfId="0" applyAlignment="1" applyBorder="1" applyFont="1">
      <alignment horizontal="center" shrinkToFit="0" vertical="center" wrapText="0"/>
    </xf>
    <xf borderId="15" fillId="0" fontId="4" numFmtId="0" xfId="0" applyAlignment="1" applyBorder="1" applyFont="1">
      <alignment horizontal="left" shrinkToFit="0" vertical="center" wrapText="0"/>
    </xf>
    <xf borderId="5" fillId="5" fontId="7" numFmtId="0" xfId="0" applyBorder="1" applyFont="1"/>
    <xf borderId="11" fillId="5" fontId="9" numFmtId="0" xfId="0" applyBorder="1" applyFont="1"/>
    <xf borderId="5" fillId="24" fontId="4" numFmtId="0" xfId="0" applyAlignment="1" applyBorder="1" applyFont="1">
      <alignment horizontal="left" shrinkToFit="0" vertical="center" wrapText="0"/>
    </xf>
    <xf borderId="5" fillId="4" fontId="4" numFmtId="0" xfId="0" applyAlignment="1" applyBorder="1" applyFont="1">
      <alignment horizontal="left" shrinkToFit="0" vertical="center" wrapText="0"/>
    </xf>
    <xf borderId="5" fillId="24" fontId="4" numFmtId="0" xfId="0" applyAlignment="1" applyBorder="1" applyFont="1">
      <alignment horizontal="center" shrinkToFit="0" vertical="center" wrapText="0"/>
    </xf>
    <xf borderId="5" fillId="10" fontId="4" numFmtId="0" xfId="0" applyAlignment="1" applyBorder="1" applyFont="1">
      <alignment horizontal="center" shrinkToFit="0" vertical="center" wrapText="0"/>
    </xf>
    <xf borderId="5" fillId="10" fontId="4" numFmtId="0" xfId="0" applyAlignment="1" applyBorder="1" applyFont="1">
      <alignment horizontal="left" shrinkToFit="0" vertical="center" wrapText="0"/>
    </xf>
    <xf borderId="5" fillId="5" fontId="29" numFmtId="2" xfId="0" applyAlignment="1" applyBorder="1" applyFont="1" applyNumberFormat="1">
      <alignment horizontal="center" shrinkToFit="0" vertical="center" wrapText="0"/>
    </xf>
    <xf borderId="14" fillId="5" fontId="9" numFmtId="0" xfId="0" applyBorder="1" applyFont="1"/>
    <xf borderId="5" fillId="0" fontId="7" numFmtId="0" xfId="0" applyAlignment="1" applyBorder="1" applyFont="1">
      <alignment shrinkToFit="0" wrapText="0"/>
    </xf>
    <xf borderId="5" fillId="0" fontId="9" numFmtId="0" xfId="0" applyAlignment="1" applyBorder="1" applyFont="1">
      <alignment shrinkToFit="0" wrapText="0"/>
    </xf>
    <xf borderId="5" fillId="24" fontId="18" numFmtId="0" xfId="0" applyAlignment="1" applyBorder="1" applyFont="1">
      <alignment shrinkToFit="0" wrapText="0"/>
    </xf>
    <xf borderId="5" fillId="4" fontId="18" numFmtId="0" xfId="0" applyAlignment="1" applyBorder="1" applyFont="1">
      <alignment shrinkToFit="0" wrapText="0"/>
    </xf>
    <xf borderId="5" fillId="6" fontId="18" numFmtId="0" xfId="0" applyAlignment="1" applyBorder="1" applyFont="1">
      <alignment shrinkToFit="0" wrapText="0"/>
    </xf>
    <xf borderId="5" fillId="24" fontId="18" numFmtId="0" xfId="0" applyAlignment="1" applyBorder="1" applyFont="1">
      <alignment horizontal="center" shrinkToFit="0" wrapText="0"/>
    </xf>
    <xf borderId="5" fillId="10" fontId="18" numFmtId="0" xfId="0" applyAlignment="1" applyBorder="1" applyFont="1">
      <alignment horizontal="center" shrinkToFit="0" wrapText="0"/>
    </xf>
    <xf borderId="5" fillId="10" fontId="18" numFmtId="0" xfId="0" applyAlignment="1" applyBorder="1" applyFont="1">
      <alignment shrinkToFit="0" wrapText="0"/>
    </xf>
    <xf borderId="7" fillId="10" fontId="18" numFmtId="0" xfId="0" applyAlignment="1" applyBorder="1" applyFont="1">
      <alignment shrinkToFit="0" wrapText="0"/>
    </xf>
    <xf borderId="7" fillId="0" fontId="15" numFmtId="0" xfId="0" applyAlignment="1" applyBorder="1" applyFont="1">
      <alignment horizontal="center" shrinkToFit="0" vertical="center" wrapText="0"/>
    </xf>
    <xf borderId="2" fillId="0" fontId="18" numFmtId="0" xfId="0" applyAlignment="1" applyBorder="1" applyFont="1">
      <alignment shrinkToFit="0" vertical="center" wrapText="0"/>
    </xf>
    <xf borderId="16" fillId="0" fontId="18" numFmtId="0" xfId="0" applyAlignment="1" applyBorder="1" applyFont="1">
      <alignment horizontal="center" shrinkToFit="0" vertical="center" wrapText="0"/>
    </xf>
    <xf borderId="11" fillId="0" fontId="18" numFmtId="0" xfId="0" applyAlignment="1" applyBorder="1" applyFont="1">
      <alignment horizontal="center" shrinkToFit="0" vertical="center" wrapText="0"/>
    </xf>
    <xf borderId="5" fillId="3" fontId="4" numFmtId="0" xfId="0" applyAlignment="1" applyBorder="1" applyFont="1">
      <alignment horizontal="left" shrinkToFit="0" vertical="center" wrapText="0"/>
    </xf>
    <xf borderId="5" fillId="3" fontId="4" numFmtId="0" xfId="0" applyAlignment="1" applyBorder="1" applyFont="1">
      <alignment shrinkToFit="0" wrapText="0"/>
    </xf>
    <xf borderId="5" fillId="22" fontId="4" numFmtId="0" xfId="0" applyAlignment="1" applyBorder="1" applyFont="1">
      <alignment horizontal="left" shrinkToFit="0" vertical="center" wrapText="0"/>
    </xf>
    <xf borderId="5" fillId="22" fontId="4" numFmtId="0" xfId="0" applyAlignment="1" applyBorder="1" applyFont="1">
      <alignment shrinkToFit="0" wrapText="0"/>
    </xf>
    <xf borderId="8" fillId="22" fontId="9" numFmtId="0" xfId="0" applyAlignment="1" applyBorder="1" applyFont="1">
      <alignment horizontal="center" shrinkToFit="0" vertical="center" wrapText="0"/>
    </xf>
    <xf borderId="4" fillId="22" fontId="41" numFmtId="0" xfId="0" applyAlignment="1" applyBorder="1" applyFont="1">
      <alignment horizontal="center" shrinkToFit="0" vertical="center" wrapText="1"/>
    </xf>
    <xf borderId="5" fillId="5" fontId="70" numFmtId="0" xfId="0" applyAlignment="1" applyBorder="1" applyFont="1">
      <alignment horizontal="center" shrinkToFit="0" vertical="center" wrapText="0"/>
    </xf>
    <xf borderId="5" fillId="3" fontId="5" numFmtId="0" xfId="0" applyAlignment="1" applyBorder="1" applyFont="1">
      <alignment horizontal="center" shrinkToFit="0" wrapText="0"/>
    </xf>
    <xf borderId="5" fillId="3" fontId="9" numFmtId="0" xfId="0" applyAlignment="1" applyBorder="1" applyFont="1">
      <alignment horizontal="left"/>
    </xf>
    <xf borderId="20" fillId="38" fontId="11" numFmtId="0" xfId="0" applyAlignment="1" applyBorder="1" applyFont="1">
      <alignment horizontal="center" shrinkToFit="0" vertical="center" wrapText="0"/>
    </xf>
    <xf borderId="5" fillId="39" fontId="18" numFmtId="0" xfId="0" applyAlignment="1" applyBorder="1" applyFill="1" applyFont="1">
      <alignment horizontal="center" shrinkToFit="0" vertical="center" wrapText="0"/>
    </xf>
    <xf borderId="5" fillId="6" fontId="4" numFmtId="0" xfId="0" applyAlignment="1" applyBorder="1" applyFont="1">
      <alignment horizontal="center" vertical="center"/>
    </xf>
    <xf borderId="8" fillId="6" fontId="69" numFmtId="0" xfId="0" applyAlignment="1" applyBorder="1" applyFont="1">
      <alignment horizontal="center" shrinkToFit="0" vertical="center" wrapText="0"/>
    </xf>
    <xf borderId="5" fillId="24" fontId="5" numFmtId="0" xfId="0" applyAlignment="1" applyBorder="1" applyFont="1">
      <alignment shrinkToFit="0" wrapText="0"/>
    </xf>
    <xf borderId="5" fillId="24" fontId="4" numFmtId="164" xfId="0" applyAlignment="1" applyBorder="1" applyFont="1" applyNumberFormat="1">
      <alignment horizontal="left" shrinkToFit="0" vertical="center" wrapText="0"/>
    </xf>
    <xf borderId="5" fillId="40" fontId="4" numFmtId="0" xfId="0" applyAlignment="1" applyBorder="1" applyFill="1" applyFont="1">
      <alignment horizontal="left" shrinkToFit="0" vertical="center" wrapText="0"/>
    </xf>
    <xf borderId="5" fillId="40" fontId="4" numFmtId="0" xfId="0" applyAlignment="1" applyBorder="1" applyFont="1">
      <alignment shrinkToFit="0" wrapText="0"/>
    </xf>
    <xf borderId="5" fillId="40" fontId="4" numFmtId="164" xfId="0" applyAlignment="1" applyBorder="1" applyFont="1" applyNumberFormat="1">
      <alignment horizontal="left" shrinkToFit="0" vertical="center" wrapText="0"/>
    </xf>
    <xf borderId="8" fillId="40" fontId="9" numFmtId="0" xfId="0" applyAlignment="1" applyBorder="1" applyFont="1">
      <alignment horizontal="center" shrinkToFit="0" vertical="center" wrapText="0"/>
    </xf>
    <xf borderId="8" fillId="41" fontId="9" numFmtId="0" xfId="0" applyAlignment="1" applyBorder="1" applyFill="1" applyFont="1">
      <alignment horizontal="center" shrinkToFit="0" vertical="center" wrapText="0"/>
    </xf>
    <xf borderId="5" fillId="42" fontId="4" numFmtId="0" xfId="0" applyAlignment="1" applyBorder="1" applyFill="1" applyFont="1">
      <alignment horizontal="left" shrinkToFit="0" vertical="center" wrapText="0"/>
    </xf>
    <xf borderId="5" fillId="42" fontId="4" numFmtId="0" xfId="0" applyAlignment="1" applyBorder="1" applyFont="1">
      <alignment shrinkToFit="0" wrapText="0"/>
    </xf>
    <xf borderId="5" fillId="42" fontId="4" numFmtId="164" xfId="0" applyAlignment="1" applyBorder="1" applyFont="1" applyNumberFormat="1">
      <alignment horizontal="left" shrinkToFit="0" vertical="center" wrapText="0"/>
    </xf>
    <xf borderId="8" fillId="42" fontId="9" numFmtId="0" xfId="0" applyAlignment="1" applyBorder="1" applyFont="1">
      <alignment horizontal="center" shrinkToFit="0" vertical="center" wrapText="0"/>
    </xf>
    <xf borderId="8" fillId="43" fontId="9" numFmtId="0" xfId="0" applyAlignment="1" applyBorder="1" applyFill="1" applyFont="1">
      <alignment horizontal="center" shrinkToFit="0" vertical="center" wrapText="0"/>
    </xf>
    <xf borderId="5" fillId="22" fontId="4" numFmtId="164" xfId="0" applyAlignment="1" applyBorder="1" applyFont="1" applyNumberFormat="1">
      <alignment horizontal="left" shrinkToFit="0" vertical="center" wrapText="0"/>
    </xf>
    <xf borderId="5" fillId="22" fontId="14" numFmtId="0" xfId="0" applyAlignment="1" applyBorder="1" applyFont="1">
      <alignment horizontal="center" shrinkToFit="0" vertical="center" wrapText="0"/>
    </xf>
    <xf borderId="5" fillId="22" fontId="9" numFmtId="0" xfId="0" applyAlignment="1" applyBorder="1" applyFont="1">
      <alignment horizontal="center" shrinkToFit="0" vertical="center" wrapText="0"/>
    </xf>
    <xf borderId="5" fillId="5" fontId="4" numFmtId="0" xfId="0" applyAlignment="1" applyBorder="1" applyFont="1">
      <alignment horizontal="center"/>
    </xf>
    <xf borderId="16" fillId="5" fontId="4" numFmtId="0" xfId="0" applyAlignment="1" applyBorder="1" applyFont="1">
      <alignment horizontal="center"/>
    </xf>
    <xf borderId="5" fillId="6" fontId="35" numFmtId="0" xfId="0" applyAlignment="1" applyBorder="1" applyFont="1">
      <alignment horizontal="right" shrinkToFit="0" wrapText="0"/>
    </xf>
    <xf borderId="5" fillId="4" fontId="35" numFmtId="0" xfId="0" applyAlignment="1" applyBorder="1" applyFont="1">
      <alignment horizontal="right" shrinkToFit="0" wrapText="0"/>
    </xf>
    <xf borderId="5" fillId="6" fontId="18" numFmtId="0" xfId="0" applyAlignment="1" applyBorder="1" applyFont="1">
      <alignment horizontal="right" shrinkToFit="0" wrapText="0"/>
    </xf>
    <xf borderId="5" fillId="4" fontId="18" numFmtId="0" xfId="0" applyAlignment="1" applyBorder="1" applyFont="1">
      <alignment horizontal="right" shrinkToFit="0" wrapText="0"/>
    </xf>
    <xf borderId="5" fillId="6" fontId="32" numFmtId="0" xfId="0" applyAlignment="1" applyBorder="1" applyFont="1">
      <alignment horizontal="right" shrinkToFit="0" vertical="center" wrapText="0"/>
    </xf>
    <xf borderId="5" fillId="4" fontId="32" numFmtId="0" xfId="0" applyAlignment="1" applyBorder="1" applyFont="1">
      <alignment horizontal="right" shrinkToFit="0" vertical="center" wrapText="0"/>
    </xf>
    <xf borderId="5" fillId="24" fontId="32" numFmtId="0" xfId="0" applyAlignment="1" applyBorder="1" applyFont="1">
      <alignment horizontal="right" shrinkToFit="0" vertical="center" wrapText="0"/>
    </xf>
    <xf borderId="5" fillId="5" fontId="32" numFmtId="0" xfId="0" applyAlignment="1" applyBorder="1" applyFont="1">
      <alignment horizontal="right" shrinkToFit="0" vertical="center" wrapText="0"/>
    </xf>
    <xf borderId="5" fillId="6" fontId="32" numFmtId="0" xfId="0" applyAlignment="1" applyBorder="1" applyFont="1">
      <alignment horizontal="right" shrinkToFit="0" wrapText="0"/>
    </xf>
    <xf borderId="5" fillId="5" fontId="32" numFmtId="0" xfId="0" applyAlignment="1" applyBorder="1" applyFont="1">
      <alignment horizontal="right" shrinkToFit="0" wrapText="0"/>
    </xf>
    <xf borderId="1" fillId="0" fontId="13" numFmtId="0" xfId="0" applyAlignment="1" applyBorder="1" applyFont="1">
      <alignment horizontal="right" shrinkToFit="0" vertical="center" wrapText="0"/>
    </xf>
    <xf borderId="0" fillId="6" fontId="23" numFmtId="0" xfId="0" applyAlignment="1" applyFont="1">
      <alignment horizontal="right" shrinkToFit="0" vertical="center" wrapText="0"/>
    </xf>
    <xf borderId="20" fillId="6" fontId="23" numFmtId="0" xfId="0" applyAlignment="1" applyBorder="1" applyFont="1">
      <alignment horizontal="right" shrinkToFit="0" vertical="center" wrapText="0"/>
    </xf>
    <xf borderId="10" fillId="38" fontId="11" numFmtId="0" xfId="0" applyAlignment="1" applyBorder="1" applyFont="1">
      <alignment horizontal="center" shrinkToFit="0" vertical="center" wrapText="0"/>
    </xf>
    <xf borderId="10" fillId="38" fontId="11" numFmtId="0" xfId="0" applyAlignment="1" applyBorder="1" applyFont="1">
      <alignment horizontal="center" shrinkToFit="0" vertical="center" wrapText="1"/>
    </xf>
    <xf borderId="8" fillId="12" fontId="11" numFmtId="0" xfId="0" applyAlignment="1" applyBorder="1" applyFont="1">
      <alignment horizontal="center" shrinkToFit="0" vertical="center" wrapText="0"/>
    </xf>
    <xf borderId="8" fillId="11" fontId="12" numFmtId="0" xfId="0" applyAlignment="1" applyBorder="1" applyFont="1">
      <alignment horizontal="center" shrinkToFit="0" vertical="center" wrapText="0"/>
    </xf>
    <xf borderId="8" fillId="24" fontId="11" numFmtId="0" xfId="0" applyAlignment="1" applyBorder="1" applyFont="1">
      <alignment horizontal="center" shrinkToFit="0" vertical="center" wrapText="0"/>
    </xf>
    <xf borderId="0" fillId="5" fontId="10" numFmtId="0" xfId="0" applyAlignment="1" applyFont="1">
      <alignment horizontal="center" shrinkToFit="0" vertical="center" wrapText="0"/>
    </xf>
    <xf borderId="5" fillId="6" fontId="4" numFmtId="0" xfId="0" applyAlignment="1" applyBorder="1" applyFont="1">
      <alignment horizontal="center"/>
    </xf>
    <xf borderId="16" fillId="6" fontId="4" numFmtId="0" xfId="0" applyAlignment="1" applyBorder="1" applyFont="1">
      <alignment horizontal="center"/>
    </xf>
    <xf borderId="5" fillId="0" fontId="4" numFmtId="0" xfId="0" applyAlignment="1" applyBorder="1" applyFont="1">
      <alignment horizontal="left" readingOrder="0" shrinkToFit="0" vertical="center" wrapText="0"/>
    </xf>
    <xf borderId="9" fillId="0" fontId="4" numFmtId="0" xfId="0" applyAlignment="1" applyBorder="1" applyFont="1">
      <alignment horizontal="center" readingOrder="0" shrinkToFit="0" vertical="center" wrapText="0"/>
    </xf>
    <xf borderId="0" fillId="5" fontId="27" numFmtId="0" xfId="0" applyAlignment="1" applyFont="1">
      <alignment horizontal="center" shrinkToFit="0" vertical="center" wrapText="1"/>
    </xf>
    <xf borderId="3" fillId="22" fontId="41" numFmtId="0" xfId="0" applyAlignment="1" applyBorder="1" applyFont="1">
      <alignment horizontal="center" readingOrder="0" shrinkToFit="0" vertical="center" wrapText="1"/>
    </xf>
    <xf borderId="5" fillId="4" fontId="11" numFmtId="0" xfId="0" applyAlignment="1" applyBorder="1" applyFont="1">
      <alignment horizontal="center" shrinkToFit="0" vertical="center" wrapText="1"/>
    </xf>
    <xf borderId="5" fillId="21" fontId="11" numFmtId="0" xfId="0" applyAlignment="1" applyBorder="1" applyFont="1">
      <alignment horizontal="center" shrinkToFit="0" vertical="center" wrapText="0"/>
    </xf>
    <xf borderId="9" fillId="21" fontId="11" numFmtId="0" xfId="0" applyAlignment="1" applyBorder="1" applyFont="1">
      <alignment horizontal="center" shrinkToFit="0" vertical="center" wrapText="0"/>
    </xf>
    <xf borderId="22" fillId="21" fontId="11" numFmtId="0" xfId="0" applyAlignment="1" applyBorder="1" applyFont="1">
      <alignment horizontal="center" shrinkToFit="0" vertical="center" wrapText="0"/>
    </xf>
    <xf borderId="11" fillId="21" fontId="11" numFmtId="0" xfId="0" applyAlignment="1" applyBorder="1" applyFont="1">
      <alignment horizontal="center" shrinkToFit="0" vertical="center" wrapText="0"/>
    </xf>
    <xf borderId="5" fillId="21" fontId="11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readingOrder="0" shrinkToFit="0" vertical="center" wrapText="0"/>
    </xf>
    <xf borderId="5" fillId="4" fontId="6" numFmtId="0" xfId="0" applyAlignment="1" applyBorder="1" applyFont="1">
      <alignment horizontal="center" readingOrder="0" shrinkToFit="0" vertical="center" wrapText="1"/>
    </xf>
    <xf borderId="5" fillId="5" fontId="4" numFmtId="0" xfId="0" applyAlignment="1" applyBorder="1" applyFont="1">
      <alignment horizontal="left" readingOrder="0" shrinkToFit="0" vertical="center" wrapText="0"/>
    </xf>
    <xf borderId="8" fillId="5" fontId="9" numFmtId="0" xfId="0" applyAlignment="1" applyBorder="1" applyFont="1">
      <alignment horizontal="center" readingOrder="0" shrinkToFit="0" vertical="center" wrapText="0"/>
    </xf>
    <xf borderId="8" fillId="4" fontId="9" numFmtId="0" xfId="0" applyAlignment="1" applyBorder="1" applyFont="1">
      <alignment horizontal="center" readingOrder="0" shrinkToFit="0" vertical="center" wrapText="0"/>
    </xf>
    <xf borderId="8" fillId="9" fontId="11" numFmtId="0" xfId="0" applyAlignment="1" applyBorder="1" applyFont="1">
      <alignment horizontal="center" readingOrder="0" shrinkToFit="0" vertical="center" wrapText="0"/>
    </xf>
    <xf borderId="8" fillId="6" fontId="9" numFmtId="0" xfId="0" applyAlignment="1" applyBorder="1" applyFont="1">
      <alignment horizontal="center" readingOrder="0" shrinkToFit="0" vertical="center" wrapText="0"/>
    </xf>
    <xf borderId="8" fillId="17" fontId="9" numFmtId="0" xfId="0" applyAlignment="1" applyBorder="1" applyFont="1">
      <alignment horizontal="center" readingOrder="0" shrinkToFit="0" vertical="center" wrapText="0"/>
    </xf>
    <xf borderId="8" fillId="5" fontId="9" numFmtId="169" xfId="0" applyAlignment="1" applyBorder="1" applyFont="1" applyNumberFormat="1">
      <alignment horizontal="center" readingOrder="0" shrinkToFit="0" vertical="center" wrapText="0"/>
    </xf>
    <xf borderId="0" fillId="5" fontId="4" numFmtId="0" xfId="0" applyAlignment="1" applyFont="1">
      <alignment readingOrder="0" vertical="center"/>
    </xf>
    <xf borderId="8" fillId="14" fontId="9" numFmtId="0" xfId="0" applyAlignment="1" applyBorder="1" applyFont="1">
      <alignment horizontal="center" readingOrder="0" shrinkToFit="0" vertical="center" wrapText="0"/>
    </xf>
    <xf borderId="8" fillId="5" fontId="11" numFmtId="0" xfId="0" applyAlignment="1" applyBorder="1" applyFont="1">
      <alignment horizontal="center" readingOrder="0" shrinkToFit="0" vertical="center" wrapText="0"/>
    </xf>
    <xf borderId="5" fillId="5" fontId="4" numFmtId="0" xfId="0" applyAlignment="1" applyBorder="1" applyFont="1">
      <alignment readingOrder="0" shrinkToFit="0" wrapText="0"/>
    </xf>
    <xf borderId="8" fillId="11" fontId="11" numFmtId="0" xfId="0" applyAlignment="1" applyBorder="1" applyFont="1">
      <alignment horizontal="center" readingOrder="0" shrinkToFit="0" vertical="center" wrapText="0"/>
    </xf>
    <xf borderId="8" fillId="11" fontId="9" numFmtId="0" xfId="0" applyAlignment="1" applyBorder="1" applyFont="1">
      <alignment horizontal="center" readingOrder="0" shrinkToFit="0" vertical="center" wrapText="0"/>
    </xf>
    <xf borderId="8" fillId="9" fontId="71" numFmtId="0" xfId="0" applyAlignment="1" applyBorder="1" applyFont="1">
      <alignment horizontal="center" readingOrder="0" shrinkToFit="0" vertical="center" wrapText="0"/>
    </xf>
    <xf borderId="8" fillId="36" fontId="11" numFmtId="0" xfId="0" applyAlignment="1" applyBorder="1" applyFont="1">
      <alignment horizontal="center" readingOrder="0" shrinkToFit="0" vertical="center" wrapText="0"/>
    </xf>
    <xf borderId="8" fillId="6" fontId="11" numFmtId="0" xfId="0" applyAlignment="1" applyBorder="1" applyFont="1">
      <alignment horizontal="center" readingOrder="0" shrinkToFit="0" vertical="center" wrapText="0"/>
    </xf>
    <xf borderId="8" fillId="37" fontId="9" numFmtId="0" xfId="0" applyAlignment="1" applyBorder="1" applyFont="1">
      <alignment horizontal="center" readingOrder="0" shrinkToFit="0" vertical="center" wrapText="0"/>
    </xf>
    <xf borderId="8" fillId="37" fontId="11" numFmtId="0" xfId="0" applyAlignment="1" applyBorder="1" applyFont="1">
      <alignment horizontal="center" readingOrder="0" shrinkToFit="0" vertical="center" wrapText="0"/>
    </xf>
    <xf borderId="0" fillId="5" fontId="4" numFmtId="0" xfId="0" applyAlignment="1" applyFont="1">
      <alignment readingOrder="0"/>
    </xf>
    <xf borderId="8" fillId="4" fontId="11" numFmtId="0" xfId="0" applyAlignment="1" applyBorder="1" applyFont="1">
      <alignment horizontal="center" readingOrder="0" shrinkToFit="0" vertical="center" wrapText="0"/>
    </xf>
    <xf borderId="8" fillId="44" fontId="11" numFmtId="0" xfId="0" applyAlignment="1" applyBorder="1" applyFill="1" applyFont="1">
      <alignment horizontal="center" readingOrder="0" shrinkToFit="0" vertical="center" wrapText="0"/>
    </xf>
    <xf borderId="5" fillId="6" fontId="9" numFmtId="0" xfId="0" applyAlignment="1" applyBorder="1" applyFont="1">
      <alignment horizontal="center" readingOrder="0" shrinkToFit="0" vertical="center" wrapText="0"/>
    </xf>
    <xf borderId="23" fillId="6" fontId="9" numFmtId="0" xfId="0" applyAlignment="1" applyBorder="1" applyFont="1">
      <alignment horizontal="center" readingOrder="0" shrinkToFit="0" vertical="center" wrapText="0"/>
    </xf>
    <xf borderId="5" fillId="5" fontId="4" numFmtId="0" xfId="0" applyAlignment="1" applyBorder="1" applyFont="1">
      <alignment readingOrder="0" shrinkToFit="0" vertical="center" wrapText="0"/>
    </xf>
    <xf borderId="22" fillId="9" fontId="11" numFmtId="0" xfId="0" applyAlignment="1" applyBorder="1" applyFont="1">
      <alignment horizontal="center" readingOrder="0" shrinkToFit="0" vertical="center" wrapText="0"/>
    </xf>
    <xf borderId="5" fillId="32" fontId="9" numFmtId="0" xfId="0" applyAlignment="1" applyBorder="1" applyFont="1">
      <alignment horizontal="left" shrinkToFit="0" vertical="center" wrapText="0"/>
    </xf>
    <xf borderId="5" fillId="32" fontId="9" numFmtId="0" xfId="0" applyAlignment="1" applyBorder="1" applyFont="1">
      <alignment readingOrder="0" shrinkToFit="0" wrapText="0"/>
    </xf>
    <xf borderId="5" fillId="32" fontId="9" numFmtId="164" xfId="0" applyAlignment="1" applyBorder="1" applyFont="1" applyNumberFormat="1">
      <alignment horizontal="left" shrinkToFit="0" vertical="center" wrapText="0"/>
    </xf>
    <xf borderId="8" fillId="32" fontId="9" numFmtId="0" xfId="0" applyAlignment="1" applyBorder="1" applyFont="1">
      <alignment horizontal="center" readingOrder="0" shrinkToFit="0" vertical="center" wrapText="0"/>
    </xf>
    <xf borderId="5" fillId="32" fontId="32" numFmtId="0" xfId="0" applyAlignment="1" applyBorder="1" applyFont="1">
      <alignment horizontal="center" shrinkToFit="0" vertical="center" wrapText="0"/>
    </xf>
    <xf borderId="8" fillId="45" fontId="9" numFmtId="0" xfId="0" applyAlignment="1" applyBorder="1" applyFill="1" applyFont="1">
      <alignment horizontal="center" readingOrder="0" shrinkToFit="0" vertical="center" wrapText="0"/>
    </xf>
    <xf borderId="5" fillId="5" fontId="72" numFmtId="0" xfId="0" applyAlignment="1" applyBorder="1" applyFont="1">
      <alignment horizontal="left" readingOrder="0" shrinkToFit="0" vertical="center" wrapText="0"/>
    </xf>
    <xf borderId="5" fillId="45" fontId="4" numFmtId="164" xfId="0" applyAlignment="1" applyBorder="1" applyFont="1" applyNumberFormat="1">
      <alignment horizontal="left" shrinkToFit="0" vertical="center" wrapText="0"/>
    </xf>
    <xf borderId="5" fillId="45" fontId="4" numFmtId="0" xfId="0" applyAlignment="1" applyBorder="1" applyFont="1">
      <alignment readingOrder="0" shrinkToFit="0" wrapText="0"/>
    </xf>
    <xf borderId="8" fillId="24" fontId="9" numFmtId="0" xfId="0" applyAlignment="1" applyBorder="1" applyFont="1">
      <alignment horizontal="center" readingOrder="0" shrinkToFit="0" vertical="center" wrapText="0"/>
    </xf>
    <xf borderId="8" fillId="40" fontId="9" numFmtId="0" xfId="0" applyAlignment="1" applyBorder="1" applyFont="1">
      <alignment horizontal="center" readingOrder="0" shrinkToFit="0" vertical="center" wrapText="0"/>
    </xf>
    <xf borderId="8" fillId="42" fontId="9" numFmtId="0" xfId="0" applyAlignment="1" applyBorder="1" applyFont="1">
      <alignment horizontal="center" readingOrder="0" shrinkToFit="0" vertical="center" wrapText="0"/>
    </xf>
    <xf borderId="8" fillId="46" fontId="9" numFmtId="0" xfId="0" applyAlignment="1" applyBorder="1" applyFill="1" applyFont="1">
      <alignment horizontal="center" readingOrder="0" shrinkToFit="0" vertical="center" wrapText="0"/>
    </xf>
    <xf borderId="5" fillId="22" fontId="4" numFmtId="0" xfId="0" applyAlignment="1" applyBorder="1" applyFont="1">
      <alignment horizontal="left" readingOrder="0" shrinkToFit="0" vertical="center" wrapText="0"/>
    </xf>
    <xf borderId="5" fillId="22" fontId="4" numFmtId="0" xfId="0" applyAlignment="1" applyBorder="1" applyFont="1">
      <alignment readingOrder="0" shrinkToFit="0" wrapText="0"/>
    </xf>
    <xf borderId="5" fillId="40" fontId="4" numFmtId="0" xfId="0" applyAlignment="1" applyBorder="1" applyFont="1">
      <alignment horizontal="left" readingOrder="0" shrinkToFit="0" vertical="center" wrapText="0"/>
    </xf>
    <xf borderId="5" fillId="40" fontId="4" numFmtId="0" xfId="0" applyAlignment="1" applyBorder="1" applyFont="1">
      <alignment readingOrder="0" shrinkToFit="0" wrapText="0"/>
    </xf>
    <xf borderId="5" fillId="5" fontId="4" numFmtId="0" xfId="0" applyAlignment="1" applyBorder="1" applyFont="1">
      <alignment horizontal="center" readingOrder="0" shrinkToFit="0" vertical="center" wrapText="0"/>
    </xf>
    <xf borderId="5" fillId="6" fontId="4" numFmtId="0" xfId="0" applyAlignment="1" applyBorder="1" applyFont="1">
      <alignment horizontal="center" readingOrder="0" shrinkToFit="0" vertical="center" wrapText="0"/>
    </xf>
    <xf borderId="5" fillId="17" fontId="4" numFmtId="0" xfId="0" applyAlignment="1" applyBorder="1" applyFont="1">
      <alignment horizontal="center" readingOrder="0" shrinkToFit="0" vertical="center" wrapText="0"/>
    </xf>
    <xf borderId="5" fillId="0" fontId="4" numFmtId="0" xfId="0" applyAlignment="1" applyBorder="1" applyFont="1">
      <alignment readingOrder="0" shrinkToFit="0" wrapText="0"/>
    </xf>
    <xf borderId="5" fillId="0" fontId="4" numFmtId="164" xfId="0" applyAlignment="1" applyBorder="1" applyFont="1" applyNumberFormat="1">
      <alignment horizontal="left" readingOrder="0" shrinkToFit="0" vertical="center" wrapText="0"/>
    </xf>
    <xf borderId="5" fillId="4" fontId="4" numFmtId="0" xfId="0" applyAlignment="1" applyBorder="1" applyFont="1">
      <alignment horizontal="center" readingOrder="0" shrinkToFit="0" vertical="center" wrapText="0"/>
    </xf>
    <xf borderId="5" fillId="11" fontId="4" numFmtId="0" xfId="0" applyAlignment="1" applyBorder="1" applyFont="1">
      <alignment horizontal="center" readingOrder="0" shrinkToFit="0" vertical="center" wrapText="0"/>
    </xf>
    <xf borderId="9" fillId="0" fontId="4" numFmtId="166" xfId="0" applyAlignment="1" applyBorder="1" applyFont="1" applyNumberFormat="1">
      <alignment horizontal="left" readingOrder="0" shrinkToFit="0" vertical="center" wrapText="0"/>
    </xf>
    <xf borderId="5" fillId="4" fontId="11" numFmtId="0" xfId="0" applyAlignment="1" applyBorder="1" applyFont="1">
      <alignment horizontal="center" readingOrder="0" shrinkToFit="0" vertical="center" wrapText="0"/>
    </xf>
    <xf borderId="9" fillId="0" fontId="4" numFmtId="164" xfId="0" applyAlignment="1" applyBorder="1" applyFont="1" applyNumberFormat="1">
      <alignment horizontal="left" readingOrder="0" shrinkToFit="0" vertical="center" wrapText="0"/>
    </xf>
    <xf borderId="9" fillId="4" fontId="11" numFmtId="0" xfId="0" applyAlignment="1" applyBorder="1" applyFont="1">
      <alignment horizontal="center" readingOrder="0" shrinkToFit="0" vertical="center" wrapText="0"/>
    </xf>
    <xf borderId="0" fillId="45" fontId="4" numFmtId="0" xfId="0" applyAlignment="1" applyFont="1">
      <alignment horizontal="left" readingOrder="0" shrinkToFit="0" vertical="center" wrapText="0"/>
    </xf>
    <xf borderId="0" fillId="45" fontId="4" numFmtId="0" xfId="0" applyAlignment="1" applyFont="1">
      <alignment horizontal="left" shrinkToFit="0" vertical="center" wrapText="0"/>
    </xf>
    <xf borderId="0" fillId="45" fontId="4" numFmtId="164" xfId="0" applyAlignment="1" applyFont="1" applyNumberFormat="1">
      <alignment horizontal="left" shrinkToFit="0" vertical="center" wrapText="0"/>
    </xf>
    <xf borderId="0" fillId="45" fontId="4" numFmtId="0" xfId="0" applyAlignment="1" applyFont="1">
      <alignment horizontal="center" shrinkToFit="0" vertical="center" wrapText="0"/>
    </xf>
    <xf borderId="0" fillId="45" fontId="11" numFmtId="0" xfId="0" applyAlignment="1" applyFont="1">
      <alignment horizontal="center" shrinkToFit="0" vertical="center" wrapText="0"/>
    </xf>
    <xf borderId="0" fillId="45" fontId="4" numFmtId="0" xfId="0" applyAlignment="1" applyFont="1">
      <alignment horizontal="center" readingOrder="0" shrinkToFit="0" vertical="center" wrapText="0"/>
    </xf>
    <xf borderId="0" fillId="45" fontId="5" numFmtId="0" xfId="0" applyAlignment="1" applyFont="1">
      <alignment horizontal="center" shrinkToFit="0" vertical="center" wrapText="0"/>
    </xf>
    <xf borderId="11" fillId="0" fontId="15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horizontal="left" shrinkToFit="0" vertical="center" wrapText="0"/>
    </xf>
    <xf borderId="11" fillId="0" fontId="15" numFmtId="167" xfId="0" applyAlignment="1" applyBorder="1" applyFont="1" applyNumberFormat="1">
      <alignment horizontal="left" shrinkToFit="0" vertical="center" wrapText="0"/>
    </xf>
    <xf borderId="11" fillId="0" fontId="15" numFmtId="0" xfId="0" applyAlignment="1" applyBorder="1" applyFont="1">
      <alignment horizontal="left" shrinkToFit="0" vertical="center" wrapText="0"/>
    </xf>
    <xf borderId="11" fillId="4" fontId="11" numFmtId="0" xfId="0" applyAlignment="1" applyBorder="1" applyFont="1">
      <alignment horizontal="center" shrinkToFit="0" vertical="center" wrapText="1"/>
    </xf>
    <xf borderId="11" fillId="5" fontId="18" numFmtId="0" xfId="0" applyAlignment="1" applyBorder="1" applyFont="1">
      <alignment horizontal="center" readingOrder="0" shrinkToFit="0" vertical="center" wrapText="0"/>
    </xf>
    <xf borderId="11" fillId="4" fontId="11" numFmtId="0" xfId="0" applyAlignment="1" applyBorder="1" applyFont="1">
      <alignment horizontal="center" shrinkToFit="0" vertical="center" wrapText="0"/>
    </xf>
    <xf borderId="11" fillId="6" fontId="15" numFmtId="0" xfId="0" applyAlignment="1" applyBorder="1" applyFont="1">
      <alignment horizontal="center" readingOrder="0" shrinkToFit="0" vertical="center" wrapText="0"/>
    </xf>
    <xf borderId="11" fillId="0" fontId="15" numFmtId="0" xfId="0" applyAlignment="1" applyBorder="1" applyFont="1">
      <alignment horizontal="center" readingOrder="0" shrinkToFit="0" vertical="center" wrapText="0"/>
    </xf>
    <xf borderId="5" fillId="0" fontId="15" numFmtId="0" xfId="0" applyAlignment="1" applyBorder="1" applyFont="1">
      <alignment horizontal="center" readingOrder="0" shrinkToFit="0" vertical="center" wrapText="0"/>
    </xf>
    <xf borderId="11" fillId="22" fontId="5" numFmtId="0" xfId="0" applyAlignment="1" applyBorder="1" applyFont="1">
      <alignment horizontal="center" shrinkToFit="0" vertical="center" wrapText="0"/>
    </xf>
    <xf borderId="5" fillId="5" fontId="18" numFmtId="0" xfId="0" applyAlignment="1" applyBorder="1" applyFont="1">
      <alignment horizontal="center" readingOrder="0" shrinkToFit="0" vertical="center" wrapText="0"/>
    </xf>
    <xf borderId="5" fillId="6" fontId="15" numFmtId="0" xfId="0" applyAlignment="1" applyBorder="1" applyFont="1">
      <alignment horizontal="center" readingOrder="0" shrinkToFit="0" vertical="center" wrapText="0"/>
    </xf>
    <xf borderId="5" fillId="0" fontId="15" numFmtId="0" xfId="0" applyAlignment="1" applyBorder="1" applyFont="1">
      <alignment horizontal="left" readingOrder="0" shrinkToFit="0" vertical="center" wrapText="0"/>
    </xf>
    <xf borderId="5" fillId="3" fontId="18" numFmtId="0" xfId="0" applyAlignment="1" applyBorder="1" applyFont="1">
      <alignment horizontal="center" readingOrder="0" shrinkToFit="0" vertical="center" wrapText="0"/>
    </xf>
    <xf borderId="5" fillId="3" fontId="15" numFmtId="0" xfId="0" applyAlignment="1" applyBorder="1" applyFont="1">
      <alignment horizontal="center" readingOrder="0" shrinkToFit="0" vertical="center" wrapText="0"/>
    </xf>
    <xf borderId="5" fillId="15" fontId="4" numFmtId="0" xfId="0" applyAlignment="1" applyBorder="1" applyFont="1">
      <alignment horizontal="left" readingOrder="0" shrinkToFit="0" vertical="center" wrapText="0"/>
    </xf>
    <xf borderId="4" fillId="2" fontId="3" numFmtId="0" xfId="0" applyAlignment="1" applyBorder="1" applyFont="1">
      <alignment horizontal="center" readingOrder="0" shrinkToFit="0" vertical="center" wrapText="1"/>
    </xf>
    <xf borderId="22" fillId="5" fontId="18" numFmtId="0" xfId="0" applyAlignment="1" applyBorder="1" applyFont="1">
      <alignment horizontal="center" readingOrder="0" shrinkToFit="0" vertical="center" wrapText="0"/>
    </xf>
    <xf borderId="5" fillId="9" fontId="73" numFmtId="0" xfId="0" applyAlignment="1" applyBorder="1" applyFont="1">
      <alignment horizontal="center" readingOrder="0" vertical="center"/>
    </xf>
    <xf borderId="5" fillId="5" fontId="2" numFmtId="0" xfId="0" applyAlignment="1" applyBorder="1" applyFont="1">
      <alignment horizontal="center" readingOrder="0" vertical="center"/>
    </xf>
    <xf borderId="5" fillId="9" fontId="74" numFmtId="0" xfId="0" applyAlignment="1" applyBorder="1" applyFont="1">
      <alignment horizontal="center" readingOrder="0" vertical="center"/>
    </xf>
    <xf borderId="5" fillId="5" fontId="75" numFmtId="0" xfId="0" applyAlignment="1" applyBorder="1" applyFont="1">
      <alignment horizontal="center" readingOrder="0" vertical="center"/>
    </xf>
    <xf borderId="8" fillId="9" fontId="74" numFmtId="0" xfId="0" applyAlignment="1" applyBorder="1" applyFont="1">
      <alignment horizontal="center" readingOrder="0" shrinkToFit="0" vertical="center" wrapText="0"/>
    </xf>
    <xf borderId="5" fillId="17" fontId="75" numFmtId="0" xfId="0" applyAlignment="1" applyBorder="1" applyFont="1">
      <alignment horizontal="center" readingOrder="0" vertical="center"/>
    </xf>
    <xf borderId="8" fillId="6" fontId="0" numFmtId="0" xfId="0" applyAlignment="1" applyBorder="1" applyFont="1">
      <alignment horizontal="center" readingOrder="0" shrinkToFit="0" vertical="center" wrapText="0"/>
    </xf>
    <xf borderId="5" fillId="5" fontId="76" numFmtId="0" xfId="0" applyAlignment="1" applyBorder="1" applyFont="1">
      <alignment horizontal="center" readingOrder="0" vertical="center"/>
    </xf>
    <xf borderId="8" fillId="6" fontId="74" numFmtId="0" xfId="0" applyAlignment="1" applyBorder="1" applyFont="1">
      <alignment horizontal="center" readingOrder="0" shrinkToFit="0" vertical="center" wrapText="0"/>
    </xf>
    <xf borderId="5" fillId="11" fontId="75" numFmtId="0" xfId="0" applyAlignment="1" applyBorder="1" applyFont="1">
      <alignment horizontal="center" readingOrder="0" vertical="center"/>
    </xf>
    <xf borderId="5" fillId="11" fontId="74" numFmtId="0" xfId="0" applyAlignment="1" applyBorder="1" applyFont="1">
      <alignment horizontal="center" readingOrder="0" vertical="center"/>
    </xf>
    <xf borderId="8" fillId="17" fontId="0" numFmtId="0" xfId="0" applyAlignment="1" applyBorder="1" applyFont="1">
      <alignment horizontal="center" readingOrder="0" shrinkToFit="0" vertical="center" wrapText="0"/>
    </xf>
    <xf borderId="5" fillId="5" fontId="74" numFmtId="0" xfId="0" applyAlignment="1" applyBorder="1" applyFont="1">
      <alignment horizontal="center" readingOrder="0" vertical="center"/>
    </xf>
    <xf borderId="5" fillId="5" fontId="0" numFmtId="0" xfId="0" applyAlignment="1" applyBorder="1" applyFont="1">
      <alignment horizontal="center" readingOrder="0" vertical="center"/>
    </xf>
    <xf borderId="31" fillId="4" fontId="11" numFmtId="0" xfId="0" applyAlignment="1" applyBorder="1" applyFont="1">
      <alignment horizontal="center" shrinkToFit="0" vertical="center" wrapText="0"/>
    </xf>
    <xf borderId="31" fillId="4" fontId="9" numFmtId="0" xfId="0" applyAlignment="1" applyBorder="1" applyFont="1">
      <alignment horizontal="center" readingOrder="0" shrinkToFit="0" vertical="center" wrapText="0"/>
    </xf>
    <xf borderId="8" fillId="17" fontId="0" numFmtId="170" xfId="0" applyAlignment="1" applyBorder="1" applyFont="1" applyNumberFormat="1">
      <alignment horizontal="center" readingOrder="0" shrinkToFit="0" vertical="center" wrapText="0"/>
    </xf>
    <xf borderId="22" fillId="4" fontId="9" numFmtId="0" xfId="0" applyAlignment="1" applyBorder="1" applyFont="1">
      <alignment horizontal="center" readingOrder="0" shrinkToFit="0" vertical="center" wrapText="0"/>
    </xf>
    <xf borderId="22" fillId="6" fontId="0" numFmtId="0" xfId="0" applyAlignment="1" applyBorder="1" applyFont="1">
      <alignment horizontal="center" readingOrder="0" shrinkToFit="0" vertical="center" wrapText="0"/>
    </xf>
    <xf borderId="22" fillId="6" fontId="74" numFmtId="0" xfId="0" applyAlignment="1" applyBorder="1" applyFont="1">
      <alignment horizontal="center" readingOrder="0" shrinkToFit="0" vertical="center" wrapText="0"/>
    </xf>
    <xf borderId="8" fillId="4" fontId="0" numFmtId="0" xfId="0" applyAlignment="1" applyBorder="1" applyFont="1">
      <alignment horizontal="center" readingOrder="0" shrinkToFit="0" vertical="center" wrapText="0"/>
    </xf>
    <xf borderId="8" fillId="11" fontId="74" numFmtId="0" xfId="0" applyAlignment="1" applyBorder="1" applyFont="1">
      <alignment horizontal="center" readingOrder="0" shrinkToFit="0" vertical="center" wrapText="0"/>
    </xf>
    <xf borderId="8" fillId="4" fontId="77" numFmtId="0" xfId="0" applyAlignment="1" applyBorder="1" applyFont="1">
      <alignment horizontal="center" readingOrder="0" shrinkToFit="0" vertical="center" wrapText="0"/>
    </xf>
    <xf borderId="5" fillId="17" fontId="75" numFmtId="170" xfId="0" applyAlignment="1" applyBorder="1" applyFont="1" applyNumberFormat="1">
      <alignment horizontal="center" readingOrder="0" vertical="center"/>
    </xf>
    <xf borderId="5" fillId="4" fontId="75" numFmtId="0" xfId="0" applyAlignment="1" applyBorder="1" applyFont="1">
      <alignment horizontal="center" readingOrder="0" vertical="center"/>
    </xf>
    <xf borderId="5" fillId="4" fontId="0" numFmtId="0" xfId="0" applyAlignment="1" applyBorder="1" applyFont="1">
      <alignment horizontal="center" readingOrder="0" vertical="center"/>
    </xf>
    <xf borderId="8" fillId="11" fontId="0" numFmtId="0" xfId="0" applyAlignment="1" applyBorder="1" applyFont="1">
      <alignment horizontal="center" readingOrder="0" shrinkToFit="0" vertical="center" wrapText="0"/>
    </xf>
    <xf borderId="5" fillId="4" fontId="76" numFmtId="0" xfId="0" applyAlignment="1" applyBorder="1" applyFont="1">
      <alignment horizontal="center" readingOrder="0" vertical="center"/>
    </xf>
    <xf borderId="5" fillId="4" fontId="73" numFmtId="0" xfId="0" applyAlignment="1" applyBorder="1" applyFont="1">
      <alignment horizontal="center" readingOrder="0" vertical="center"/>
    </xf>
    <xf borderId="5" fillId="4" fontId="2" numFmtId="0" xfId="0" applyAlignment="1" applyBorder="1" applyFont="1">
      <alignment horizontal="center" readingOrder="0" vertical="center"/>
    </xf>
    <xf borderId="8" fillId="17" fontId="75" numFmtId="0" xfId="0" applyAlignment="1" applyBorder="1" applyFont="1">
      <alignment horizontal="center" readingOrder="0" shrinkToFit="0" vertical="center" wrapText="0"/>
    </xf>
    <xf borderId="5" fillId="22" fontId="32" numFmtId="0" xfId="0" applyAlignment="1" applyBorder="1" applyFont="1">
      <alignment horizontal="center" shrinkToFit="0" vertical="center" wrapText="0"/>
    </xf>
    <xf borderId="5" fillId="4" fontId="9" numFmtId="0" xfId="0" applyAlignment="1" applyBorder="1" applyFont="1">
      <alignment horizontal="center" readingOrder="0" shrinkToFit="0" vertical="center" wrapText="0"/>
    </xf>
    <xf borderId="5" fillId="17" fontId="0" numFmtId="0" xfId="0" applyAlignment="1" applyBorder="1" applyFont="1">
      <alignment horizontal="center" readingOrder="0" shrinkToFit="0" vertical="center" wrapText="0"/>
    </xf>
    <xf borderId="5" fillId="6" fontId="74" numFmtId="0" xfId="0" applyAlignment="1" applyBorder="1" applyFont="1">
      <alignment horizontal="center" readingOrder="0" shrinkToFit="0" vertical="center" wrapText="0"/>
    </xf>
    <xf borderId="5" fillId="6" fontId="0" numFmtId="0" xfId="0" applyAlignment="1" applyBorder="1" applyFont="1">
      <alignment horizontal="center" readingOrder="0" shrinkToFit="0" vertical="center" wrapText="0"/>
    </xf>
    <xf borderId="22" fillId="17" fontId="0" numFmtId="0" xfId="0" applyAlignment="1" applyBorder="1" applyFont="1">
      <alignment horizontal="center" readingOrder="0" shrinkToFit="0" vertical="center" wrapText="0"/>
    </xf>
    <xf borderId="22" fillId="9" fontId="74" numFmtId="0" xfId="0" applyAlignment="1" applyBorder="1" applyFont="1">
      <alignment horizontal="center" readingOrder="0" shrinkToFit="0" vertical="center" wrapText="0"/>
    </xf>
    <xf borderId="5" fillId="11" fontId="0" numFmtId="0" xfId="0" applyAlignment="1" applyBorder="1" applyFont="1">
      <alignment horizontal="center" readingOrder="0" vertical="center"/>
    </xf>
    <xf borderId="5" fillId="17" fontId="0" numFmtId="0" xfId="0" applyAlignment="1" applyBorder="1" applyFont="1">
      <alignment horizontal="center" readingOrder="0" vertical="center"/>
    </xf>
    <xf borderId="0" fillId="5" fontId="9" numFmtId="0" xfId="0" applyAlignment="1" applyFont="1">
      <alignment readingOrder="0"/>
    </xf>
    <xf borderId="5" fillId="5" fontId="9" numFmtId="0" xfId="0" applyAlignment="1" applyBorder="1" applyFont="1">
      <alignment readingOrder="0"/>
    </xf>
    <xf borderId="9" fillId="5" fontId="0" numFmtId="0" xfId="0" applyAlignment="1" applyBorder="1" applyFont="1">
      <alignment horizontal="center" readingOrder="0" vertical="center"/>
    </xf>
    <xf borderId="9" fillId="5" fontId="75" numFmtId="0" xfId="0" applyAlignment="1" applyBorder="1" applyFont="1">
      <alignment horizontal="center" readingOrder="0" vertical="center"/>
    </xf>
    <xf borderId="9" fillId="6" fontId="0" numFmtId="0" xfId="0" applyAlignment="1" applyBorder="1" applyFont="1">
      <alignment horizontal="center" readingOrder="0" shrinkToFit="0" vertical="center" wrapText="0"/>
    </xf>
    <xf borderId="5" fillId="17" fontId="2" numFmtId="0" xfId="0" applyAlignment="1" applyBorder="1" applyFont="1">
      <alignment horizontal="center" readingOrder="0"/>
    </xf>
    <xf borderId="23" fillId="40" fontId="9" numFmtId="0" xfId="0" applyAlignment="1" applyBorder="1" applyFont="1">
      <alignment horizontal="center" readingOrder="0" shrinkToFit="0" vertical="center" wrapText="0"/>
    </xf>
    <xf borderId="23" fillId="46" fontId="9" numFmtId="0" xfId="0" applyAlignment="1" applyBorder="1" applyFont="1">
      <alignment horizontal="center" readingOrder="0" shrinkToFit="0" vertical="center" wrapText="0"/>
    </xf>
    <xf borderId="5" fillId="0" fontId="75" numFmtId="0" xfId="0" applyAlignment="1" applyBorder="1" applyFont="1">
      <alignment horizontal="center" readingOrder="0" shrinkToFit="0" vertical="bottom" wrapText="0"/>
    </xf>
    <xf borderId="5" fillId="6" fontId="75" numFmtId="0" xfId="0" applyAlignment="1" applyBorder="1" applyFont="1">
      <alignment horizontal="center" readingOrder="0" shrinkToFit="0" vertical="bottom" wrapText="0"/>
    </xf>
    <xf borderId="16" fillId="6" fontId="75" numFmtId="0" xfId="0" applyAlignment="1" applyBorder="1" applyFont="1">
      <alignment horizontal="center" readingOrder="0" shrinkToFit="0" vertical="bottom" wrapText="0"/>
    </xf>
    <xf borderId="16" fillId="0" fontId="75" numFmtId="0" xfId="0" applyAlignment="1" applyBorder="1" applyFont="1">
      <alignment horizontal="center" readingOrder="0" shrinkToFit="0" vertical="bottom" wrapText="0"/>
    </xf>
    <xf borderId="5" fillId="11" fontId="75" numFmtId="0" xfId="0" applyAlignment="1" applyBorder="1" applyFont="1">
      <alignment horizontal="center" readingOrder="0" shrinkToFit="0" vertical="bottom" wrapText="0"/>
    </xf>
    <xf borderId="11" fillId="6" fontId="75" numFmtId="0" xfId="0" applyAlignment="1" applyBorder="1" applyFont="1">
      <alignment horizontal="center" readingOrder="0" shrinkToFit="0" vertical="bottom" wrapText="0"/>
    </xf>
    <xf borderId="9" fillId="6" fontId="75" numFmtId="0" xfId="0" applyAlignment="1" applyBorder="1" applyFont="1">
      <alignment horizontal="center" readingOrder="0" shrinkToFit="0" vertical="bottom" wrapText="0"/>
    </xf>
    <xf borderId="9" fillId="0" fontId="75" numFmtId="0" xfId="0" applyAlignment="1" applyBorder="1" applyFont="1">
      <alignment horizontal="center" readingOrder="0" shrinkToFit="0" vertical="bottom" wrapText="0"/>
    </xf>
    <xf borderId="11" fillId="24" fontId="75" numFmtId="0" xfId="0" applyAlignment="1" applyBorder="1" applyFont="1">
      <alignment horizontal="center" readingOrder="0" shrinkToFit="0" vertical="bottom" wrapText="0"/>
    </xf>
    <xf borderId="9" fillId="24" fontId="75" numFmtId="0" xfId="0" applyAlignment="1" applyBorder="1" applyFont="1">
      <alignment horizontal="center" readingOrder="0" shrinkToFit="0" vertical="bottom" wrapText="0"/>
    </xf>
    <xf borderId="9" fillId="17" fontId="75" numFmtId="0" xfId="0" applyAlignment="1" applyBorder="1" applyFont="1">
      <alignment horizontal="center" readingOrder="0" shrinkToFit="0" vertical="bottom" wrapText="0"/>
    </xf>
    <xf borderId="9" fillId="14" fontId="75" numFmtId="0" xfId="0" applyAlignment="1" applyBorder="1" applyFont="1">
      <alignment horizontal="center" readingOrder="0" shrinkToFit="0" vertical="bottom" wrapText="0"/>
    </xf>
    <xf borderId="5" fillId="11" fontId="2" numFmtId="0" xfId="0" applyAlignment="1" applyBorder="1" applyFont="1">
      <alignment horizontal="center" readingOrder="0" vertical="center"/>
    </xf>
    <xf borderId="11" fillId="4" fontId="26" numFmtId="0" xfId="0" applyAlignment="1" applyBorder="1" applyFont="1">
      <alignment horizontal="center" shrinkToFit="0" vertical="center" wrapText="1"/>
    </xf>
    <xf borderId="11" fillId="4" fontId="18" numFmtId="0" xfId="0" applyAlignment="1" applyBorder="1" applyFont="1">
      <alignment horizontal="center" readingOrder="0" shrinkToFit="0" vertical="center" wrapText="0"/>
    </xf>
    <xf borderId="5" fillId="4" fontId="18" numFmtId="0" xfId="0" applyAlignment="1" applyBorder="1" applyFont="1">
      <alignment horizontal="center" readingOrder="0" shrinkToFit="0" vertical="center" wrapText="0"/>
    </xf>
    <xf borderId="5" fillId="0" fontId="15" numFmtId="167" xfId="0" applyAlignment="1" applyBorder="1" applyFont="1" applyNumberFormat="1">
      <alignment horizontal="left" readingOrder="0" shrinkToFit="0" vertical="center" wrapText="0"/>
    </xf>
    <xf borderId="5" fillId="15" fontId="15" numFmtId="0" xfId="0" applyAlignment="1" applyBorder="1" applyFont="1">
      <alignment horizontal="left" shrinkToFit="0" vertical="center" wrapText="0"/>
    </xf>
    <xf borderId="8" fillId="4" fontId="26" numFmtId="0" xfId="0" applyAlignment="1" applyBorder="1" applyFont="1">
      <alignment horizontal="center" shrinkToFit="0" vertical="center" wrapText="0"/>
    </xf>
    <xf borderId="5" fillId="11" fontId="15" numFmtId="0" xfId="0" applyAlignment="1" applyBorder="1" applyFont="1">
      <alignment horizontal="center" readingOrder="0" shrinkToFit="0" vertical="center" wrapText="0"/>
    </xf>
    <xf borderId="5" fillId="7" fontId="15" numFmtId="0" xfId="0" applyAlignment="1" applyBorder="1" applyFont="1">
      <alignment horizontal="left" shrinkToFit="0" vertical="center" wrapText="0"/>
    </xf>
    <xf borderId="5" fillId="15" fontId="15" numFmtId="0" xfId="0" applyAlignment="1" applyBorder="1" applyFont="1">
      <alignment horizontal="left" readingOrder="0" shrinkToFit="0" vertical="center" wrapText="0"/>
    </xf>
    <xf borderId="4" fillId="2" fontId="1" numFmtId="0" xfId="0" applyAlignment="1" applyBorder="1" applyFont="1">
      <alignment horizontal="center" readingOrder="0" shrinkToFit="0" vertical="center" wrapText="0"/>
    </xf>
    <xf borderId="22" fillId="6" fontId="18" numFmtId="0" xfId="0" applyAlignment="1" applyBorder="1" applyFont="1">
      <alignment horizontal="center" readingOrder="0" shrinkToFit="0" vertical="center" wrapText="0"/>
    </xf>
    <xf borderId="5" fillId="5" fontId="15" numFmtId="0" xfId="0" applyAlignment="1" applyBorder="1" applyFont="1">
      <alignment horizontal="center" readingOrder="0" shrinkToFit="0" vertical="center" wrapText="0"/>
    </xf>
    <xf borderId="5" fillId="6" fontId="76" numFmtId="0" xfId="0" applyAlignment="1" applyBorder="1" applyFont="1">
      <alignment horizontal="center" readingOrder="0" vertical="center"/>
    </xf>
    <xf borderId="5" fillId="5" fontId="2" numFmtId="0" xfId="0" applyAlignment="1" applyBorder="1" applyFont="1">
      <alignment horizontal="center" readingOrder="0"/>
    </xf>
    <xf borderId="5" fillId="9" fontId="73" numFmtId="0" xfId="0" applyAlignment="1" applyBorder="1" applyFont="1">
      <alignment horizontal="center" readingOrder="0"/>
    </xf>
    <xf borderId="5" fillId="6" fontId="0" numFmtId="0" xfId="0" applyAlignment="1" applyBorder="1" applyFont="1">
      <alignment horizontal="center" readingOrder="0" vertical="center"/>
    </xf>
    <xf borderId="5" fillId="6" fontId="75" numFmtId="0" xfId="0" applyAlignment="1" applyBorder="1" applyFont="1">
      <alignment horizontal="center" readingOrder="0" vertical="center"/>
    </xf>
    <xf borderId="5" fillId="11" fontId="2" numFmtId="0" xfId="0" applyAlignment="1" applyBorder="1" applyFont="1">
      <alignment horizontal="center" readingOrder="0"/>
    </xf>
    <xf borderId="5" fillId="11" fontId="73" numFmtId="0" xfId="0" applyAlignment="1" applyBorder="1" applyFont="1">
      <alignment horizontal="center" readingOrder="0"/>
    </xf>
    <xf borderId="5" fillId="11" fontId="76" numFmtId="0" xfId="0" applyAlignment="1" applyBorder="1" applyFont="1">
      <alignment horizontal="center" readingOrder="0" vertical="center"/>
    </xf>
    <xf borderId="5" fillId="24" fontId="0" numFmtId="0" xfId="0" applyAlignment="1" applyBorder="1" applyFont="1">
      <alignment horizontal="center" readingOrder="0" vertical="center"/>
    </xf>
    <xf borderId="5" fillId="6" fontId="2" numFmtId="0" xfId="0" applyAlignment="1" applyBorder="1" applyFont="1">
      <alignment horizontal="center" readingOrder="0" vertical="center"/>
    </xf>
    <xf borderId="5" fillId="6" fontId="73" numFmtId="0" xfId="0" applyAlignment="1" applyBorder="1" applyFont="1">
      <alignment horizontal="center" readingOrder="0" vertical="center"/>
    </xf>
    <xf borderId="5" fillId="6" fontId="74" numFmtId="0" xfId="0" applyAlignment="1" applyBorder="1" applyFont="1">
      <alignment horizontal="center" readingOrder="0" vertical="center"/>
    </xf>
    <xf borderId="5" fillId="24" fontId="76" numFmtId="0" xfId="0" applyAlignment="1" applyBorder="1" applyFont="1">
      <alignment horizontal="center" readingOrder="0" vertical="center"/>
    </xf>
    <xf borderId="5" fillId="5" fontId="76" numFmtId="0" xfId="0" applyAlignment="1" applyBorder="1" applyFont="1">
      <alignment horizontal="center" readingOrder="0"/>
    </xf>
    <xf borderId="5" fillId="14" fontId="0" numFmtId="0" xfId="0" applyAlignment="1" applyBorder="1" applyFont="1">
      <alignment horizontal="center" readingOrder="0" vertical="center"/>
    </xf>
    <xf borderId="5" fillId="14" fontId="74" numFmtId="0" xfId="0" applyAlignment="1" applyBorder="1" applyFont="1">
      <alignment horizontal="center" readingOrder="0" vertical="center"/>
    </xf>
    <xf borderId="5" fillId="14" fontId="2" numFmtId="0" xfId="0" applyAlignment="1" applyBorder="1" applyFont="1">
      <alignment horizontal="center" readingOrder="0" vertical="center"/>
    </xf>
    <xf borderId="5" fillId="11" fontId="73" numFmtId="0" xfId="0" applyAlignment="1" applyBorder="1" applyFont="1">
      <alignment horizontal="center" readingOrder="0" vertical="center"/>
    </xf>
    <xf borderId="5" fillId="14" fontId="2" numFmtId="0" xfId="0" applyAlignment="1" applyBorder="1" applyFont="1">
      <alignment horizontal="center" readingOrder="0"/>
    </xf>
    <xf borderId="5" fillId="3" fontId="0" numFmtId="0" xfId="0" applyAlignment="1" applyBorder="1" applyFont="1">
      <alignment horizontal="center" readingOrder="0" vertical="center"/>
    </xf>
    <xf borderId="5" fillId="6" fontId="0" numFmtId="170" xfId="0" applyAlignment="1" applyBorder="1" applyFont="1" applyNumberFormat="1">
      <alignment horizontal="center" readingOrder="0" vertical="center"/>
    </xf>
    <xf borderId="5" fillId="32" fontId="74" numFmtId="0" xfId="0" applyAlignment="1" applyBorder="1" applyFont="1">
      <alignment horizontal="center" readingOrder="0" vertical="center"/>
    </xf>
    <xf borderId="5" fillId="17" fontId="74" numFmtId="0" xfId="0" applyAlignment="1" applyBorder="1" applyFont="1">
      <alignment horizontal="center" readingOrder="0" vertical="center"/>
    </xf>
    <xf borderId="7" fillId="4" fontId="9" numFmtId="0" xfId="0" applyAlignment="1" applyBorder="1" applyFont="1">
      <alignment horizontal="center" readingOrder="0" shrinkToFit="0" vertical="center" wrapText="0"/>
    </xf>
    <xf borderId="7" fillId="6" fontId="0" numFmtId="0" xfId="0" applyAlignment="1" applyBorder="1" applyFont="1">
      <alignment horizontal="center" readingOrder="0" vertical="center"/>
    </xf>
    <xf borderId="7" fillId="5" fontId="2" numFmtId="0" xfId="0" applyAlignment="1" applyBorder="1" applyFont="1">
      <alignment horizontal="center" readingOrder="0"/>
    </xf>
    <xf borderId="7" fillId="6" fontId="75" numFmtId="0" xfId="0" applyAlignment="1" applyBorder="1" applyFont="1">
      <alignment horizontal="center" readingOrder="0" vertical="center"/>
    </xf>
    <xf borderId="0" fillId="4" fontId="11" numFmtId="0" xfId="0" applyAlignment="1" applyFont="1">
      <alignment horizontal="center" shrinkToFit="0" vertical="center" wrapText="0"/>
    </xf>
    <xf borderId="7" fillId="17" fontId="75" numFmtId="0" xfId="0" applyAlignment="1" applyBorder="1" applyFont="1">
      <alignment horizontal="center" readingOrder="0" vertical="center"/>
    </xf>
    <xf borderId="0" fillId="5" fontId="4" numFmtId="164" xfId="0" applyAlignment="1" applyFont="1" applyNumberFormat="1">
      <alignment horizontal="left" shrinkToFit="0" vertical="center" wrapText="0"/>
    </xf>
    <xf borderId="0" fillId="5" fontId="11" numFmtId="0" xfId="0" applyAlignment="1" applyFont="1">
      <alignment horizontal="center" shrinkToFit="0" vertical="center" wrapText="0"/>
    </xf>
    <xf borderId="32" fillId="46" fontId="9" numFmtId="0" xfId="0" applyAlignment="1" applyBorder="1" applyFont="1">
      <alignment horizontal="center" readingOrder="0" shrinkToFit="0" vertical="center" wrapText="0"/>
    </xf>
    <xf borderId="11" fillId="4" fontId="9" numFmtId="0" xfId="0" applyAlignment="1" applyBorder="1" applyFont="1">
      <alignment horizontal="center" readingOrder="0" shrinkToFit="0" vertical="center" wrapText="0"/>
    </xf>
    <xf borderId="11" fillId="6" fontId="9" numFmtId="0" xfId="0" applyAlignment="1" applyBorder="1" applyFont="1">
      <alignment horizontal="center" readingOrder="0" shrinkToFit="0" vertical="center" wrapText="0"/>
    </xf>
    <xf borderId="11" fillId="5" fontId="2" numFmtId="0" xfId="0" applyAlignment="1" applyBorder="1" applyFont="1">
      <alignment horizontal="center" readingOrder="0"/>
    </xf>
    <xf borderId="11" fillId="22" fontId="4" numFmtId="0" xfId="0" applyAlignment="1" applyBorder="1" applyFont="1">
      <alignment horizontal="left" shrinkToFit="0" vertical="center" wrapText="0"/>
    </xf>
    <xf borderId="11" fillId="22" fontId="4" numFmtId="0" xfId="0" applyAlignment="1" applyBorder="1" applyFont="1">
      <alignment shrinkToFit="0" wrapText="0"/>
    </xf>
    <xf borderId="11" fillId="22" fontId="4" numFmtId="164" xfId="0" applyAlignment="1" applyBorder="1" applyFont="1" applyNumberFormat="1">
      <alignment horizontal="left" shrinkToFit="0" vertical="center" wrapText="0"/>
    </xf>
    <xf borderId="22" fillId="6" fontId="9" numFmtId="0" xfId="0" applyAlignment="1" applyBorder="1" applyFon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center" wrapText="0"/>
    </xf>
    <xf borderId="0" fillId="10" fontId="15" numFmtId="0" xfId="0" applyAlignment="1" applyFont="1">
      <alignment horizontal="center" readingOrder="0" shrinkToFit="0" wrapText="0"/>
    </xf>
    <xf borderId="0" fillId="0" fontId="15" numFmtId="0" xfId="0" applyAlignment="1" applyFont="1">
      <alignment readingOrder="0" shrinkToFit="0" wrapText="0"/>
    </xf>
    <xf borderId="7" fillId="4" fontId="11" numFmtId="0" xfId="0" applyAlignment="1" applyBorder="1" applyFont="1">
      <alignment horizontal="center" readingOrder="0" shrinkToFit="0" vertical="center" wrapText="0"/>
    </xf>
    <xf borderId="0" fillId="5" fontId="26" numFmtId="0" xfId="0" applyAlignment="1" applyFont="1">
      <alignment horizontal="center" shrinkToFit="0" vertical="center" wrapText="0"/>
    </xf>
    <xf borderId="0" fillId="5" fontId="2" numFmtId="0" xfId="0" applyAlignment="1" applyFont="1">
      <alignment horizontal="center" readingOrder="0" vertical="center"/>
    </xf>
    <xf borderId="0" fillId="5" fontId="4" numFmtId="0" xfId="0" applyAlignment="1" applyFont="1">
      <alignment horizontal="center" readingOrder="0" shrinkToFit="0" vertical="center" wrapText="0"/>
    </xf>
    <xf borderId="16" fillId="5" fontId="5" numFmtId="0" xfId="0" applyAlignment="1" applyBorder="1" applyFont="1">
      <alignment horizontal="center" shrinkToFit="0" vertical="center" wrapText="0"/>
    </xf>
    <xf borderId="7" fillId="4" fontId="26" numFmtId="0" xfId="0" applyAlignment="1" applyBorder="1" applyFont="1">
      <alignment horizontal="center" readingOrder="0" shrinkToFit="0" vertical="center" wrapText="0"/>
    </xf>
    <xf borderId="10" fillId="4" fontId="11" numFmtId="0" xfId="0" applyAlignment="1" applyBorder="1" applyFont="1">
      <alignment horizontal="center" shrinkToFit="0" vertical="center" wrapText="0"/>
    </xf>
    <xf borderId="8" fillId="3" fontId="9" numFmtId="0" xfId="0" applyAlignment="1" applyBorder="1" applyFont="1">
      <alignment horizontal="center" readingOrder="0" shrinkToFit="0" vertical="center" wrapText="0"/>
    </xf>
    <xf borderId="8" fillId="15" fontId="9" numFmtId="0" xfId="0" applyAlignment="1" applyBorder="1" applyFont="1">
      <alignment horizontal="center" readingOrder="0" shrinkToFit="0" vertical="center" wrapText="0"/>
    </xf>
    <xf borderId="5" fillId="11" fontId="78" numFmtId="0" xfId="0" applyAlignment="1" applyBorder="1" applyFont="1">
      <alignment horizontal="center" readingOrder="0"/>
    </xf>
    <xf borderId="22" fillId="11" fontId="69" numFmtId="0" xfId="0" applyAlignment="1" applyBorder="1" applyFont="1">
      <alignment horizontal="center" readingOrder="0" shrinkToFit="0" vertical="center" wrapText="0"/>
    </xf>
    <xf borderId="5" fillId="4" fontId="26" numFmtId="0" xfId="0" applyAlignment="1" applyBorder="1" applyFont="1">
      <alignment horizontal="center" readingOrder="0" shrinkToFit="0" vertical="center" wrapText="1"/>
    </xf>
    <xf borderId="5" fillId="7" fontId="15" numFmtId="0" xfId="0" applyAlignment="1" applyBorder="1" applyFont="1">
      <alignment horizontal="left" readingOrder="0" shrinkToFit="0" vertical="center" wrapText="0"/>
    </xf>
    <xf borderId="5" fillId="17" fontId="18" numFmtId="0" xfId="0" applyAlignment="1" applyBorder="1" applyFont="1">
      <alignment horizontal="left" readingOrder="0" shrinkToFit="0" vertical="center" wrapText="0"/>
    </xf>
    <xf borderId="5" fillId="4" fontId="2" numFmtId="0" xfId="0" applyAlignment="1" applyBorder="1" applyFont="1">
      <alignment horizontal="center" readingOrder="0"/>
    </xf>
    <xf borderId="0" fillId="2" fontId="3" numFmtId="0" xfId="0" applyAlignment="1" applyFont="1">
      <alignment horizontal="center" readingOrder="0" shrinkToFit="0" vertical="center" wrapText="1"/>
    </xf>
    <xf borderId="0" fillId="22" fontId="5" numFmtId="0" xfId="0" applyAlignment="1" applyFont="1">
      <alignment horizontal="center" shrinkToFit="0" vertical="center" wrapText="0"/>
    </xf>
    <xf borderId="5" fillId="22" fontId="5" numFmtId="0" xfId="0" applyAlignment="1" applyBorder="1" applyFont="1">
      <alignment horizontal="center" readingOrder="0" shrinkToFit="0" vertical="center" wrapText="0"/>
    </xf>
    <xf borderId="5" fillId="5" fontId="73" numFmtId="0" xfId="0" applyAlignment="1" applyBorder="1" applyFont="1">
      <alignment horizontal="center" readingOrder="0" vertical="center"/>
    </xf>
    <xf borderId="31" fillId="17" fontId="9" numFmtId="0" xfId="0" applyAlignment="1" applyBorder="1" applyFont="1">
      <alignment horizontal="center" readingOrder="0" shrinkToFit="0" vertical="center" wrapText="0"/>
    </xf>
    <xf borderId="5" fillId="17" fontId="76" numFmtId="0" xfId="0" applyAlignment="1" applyBorder="1" applyFont="1">
      <alignment horizontal="center" readingOrder="0" vertical="center"/>
    </xf>
    <xf borderId="5" fillId="38" fontId="0" numFmtId="0" xfId="0" applyAlignment="1" applyBorder="1" applyFont="1">
      <alignment horizontal="center" readingOrder="0" vertical="center"/>
    </xf>
    <xf borderId="5" fillId="11" fontId="38" numFmtId="0" xfId="0" applyAlignment="1" applyBorder="1" applyFont="1">
      <alignment horizontal="center"/>
    </xf>
    <xf borderId="16" fillId="11" fontId="38" numFmtId="0" xfId="0" applyAlignment="1" applyBorder="1" applyFont="1">
      <alignment horizontal="center"/>
    </xf>
    <xf borderId="11" fillId="5" fontId="38" numFmtId="0" xfId="0" applyAlignment="1" applyBorder="1" applyFont="1">
      <alignment horizontal="center"/>
    </xf>
    <xf borderId="9" fillId="9" fontId="79" numFmtId="0" xfId="0" applyAlignment="1" applyBorder="1" applyFont="1">
      <alignment horizontal="center"/>
    </xf>
    <xf borderId="5" fillId="17" fontId="73" numFmtId="0" xfId="0" applyAlignment="1" applyBorder="1" applyFont="1">
      <alignment horizontal="center" readingOrder="0" vertical="center"/>
    </xf>
    <xf borderId="11" fillId="9" fontId="79" numFmtId="0" xfId="0" applyAlignment="1" applyBorder="1" applyFont="1">
      <alignment horizontal="center"/>
    </xf>
    <xf borderId="9" fillId="5" fontId="38" numFmtId="0" xfId="0" applyAlignment="1" applyBorder="1" applyFont="1">
      <alignment horizontal="center"/>
    </xf>
    <xf borderId="5" fillId="5" fontId="4" numFmtId="0" xfId="0" applyAlignment="1" applyBorder="1" applyFont="1">
      <alignment readingOrder="0"/>
    </xf>
    <xf borderId="5" fillId="9" fontId="79" numFmtId="0" xfId="0" applyAlignment="1" applyBorder="1" applyFont="1">
      <alignment horizontal="center" readingOrder="0"/>
    </xf>
    <xf borderId="16" fillId="5" fontId="38" numFmtId="0" xfId="0" applyAlignment="1" applyBorder="1" applyFont="1">
      <alignment horizontal="center"/>
    </xf>
    <xf borderId="5" fillId="14" fontId="76" numFmtId="0" xfId="0" applyAlignment="1" applyBorder="1" applyFont="1">
      <alignment horizontal="center" readingOrder="0" vertical="center"/>
    </xf>
    <xf borderId="5" fillId="5" fontId="38" numFmtId="0" xfId="0" applyAlignment="1" applyBorder="1" applyFont="1">
      <alignment horizontal="center"/>
    </xf>
    <xf borderId="11" fillId="5" fontId="38" numFmtId="0" xfId="0" applyAlignment="1" applyBorder="1" applyFont="1">
      <alignment horizontal="center" readingOrder="0"/>
    </xf>
    <xf borderId="9" fillId="5" fontId="38" numFmtId="0" xfId="0" applyAlignment="1" applyBorder="1" applyFont="1">
      <alignment horizontal="center" readingOrder="0"/>
    </xf>
    <xf borderId="16" fillId="5" fontId="38" numFmtId="0" xfId="0" applyAlignment="1" applyBorder="1" applyFont="1">
      <alignment horizontal="center" readingOrder="0"/>
    </xf>
    <xf borderId="5" fillId="4" fontId="74" numFmtId="0" xfId="0" applyAlignment="1" applyBorder="1" applyFont="1">
      <alignment horizontal="center" readingOrder="0" vertical="center"/>
    </xf>
    <xf borderId="11" fillId="4" fontId="38" numFmtId="0" xfId="0" applyAlignment="1" applyBorder="1" applyFont="1">
      <alignment horizontal="center"/>
    </xf>
    <xf borderId="11" fillId="5" fontId="79" numFmtId="0" xfId="0" applyAlignment="1" applyBorder="1" applyFont="1">
      <alignment horizontal="center"/>
    </xf>
    <xf borderId="22" fillId="17" fontId="9" numFmtId="0" xfId="0" applyAlignment="1" applyBorder="1" applyFont="1">
      <alignment horizontal="center" readingOrder="0" shrinkToFit="0" vertical="center" wrapText="0"/>
    </xf>
    <xf borderId="5" fillId="16" fontId="74" numFmtId="0" xfId="0" applyAlignment="1" applyBorder="1" applyFont="1">
      <alignment horizontal="center" readingOrder="0" vertical="center"/>
    </xf>
    <xf borderId="9" fillId="5" fontId="79" numFmtId="0" xfId="0" applyAlignment="1" applyBorder="1" applyFont="1">
      <alignment horizontal="center" readingOrder="0"/>
    </xf>
    <xf borderId="5" fillId="5" fontId="38" numFmtId="0" xfId="0" applyAlignment="1" applyBorder="1" applyFont="1">
      <alignment horizontal="center" readingOrder="0"/>
    </xf>
    <xf borderId="7" fillId="17" fontId="9" numFmtId="0" xfId="0" applyAlignment="1" applyBorder="1" applyFont="1">
      <alignment horizontal="center" readingOrder="0" shrinkToFit="0" vertical="center" wrapText="0"/>
    </xf>
    <xf borderId="7" fillId="6" fontId="74" numFmtId="0" xfId="0" applyAlignment="1" applyBorder="1" applyFont="1">
      <alignment horizontal="center" readingOrder="0" vertical="center"/>
    </xf>
    <xf borderId="7" fillId="9" fontId="74" numFmtId="0" xfId="0" applyAlignment="1" applyBorder="1" applyFont="1">
      <alignment horizontal="center" readingOrder="0" vertical="center"/>
    </xf>
    <xf borderId="7" fillId="17" fontId="0" numFmtId="0" xfId="0" applyAlignment="1" applyBorder="1" applyFont="1">
      <alignment horizontal="center" readingOrder="0" vertical="center"/>
    </xf>
    <xf borderId="0" fillId="22" fontId="5" numFmtId="0" xfId="0" applyAlignment="1" applyFont="1">
      <alignment horizontal="center" readingOrder="0" shrinkToFit="0" vertical="center" wrapText="0"/>
    </xf>
    <xf borderId="0" fillId="5" fontId="15" numFmtId="0" xfId="0" applyAlignment="1" applyFont="1">
      <alignment horizontal="center" readingOrder="0" shrinkToFit="0" wrapText="0"/>
    </xf>
    <xf borderId="0" fillId="5" fontId="15" numFmtId="0" xfId="0" applyAlignment="1" applyFont="1">
      <alignment readingOrder="0" shrinkToFit="0" wrapText="0"/>
    </xf>
    <xf borderId="0" fillId="0" fontId="16" numFmtId="0" xfId="0" applyAlignment="1" applyFont="1">
      <alignment horizontal="center" readingOrder="0" shrinkToFit="0" vertical="center" wrapText="0"/>
    </xf>
    <xf borderId="5" fillId="5" fontId="7" numFmtId="0" xfId="0" applyAlignment="1" applyBorder="1" applyFont="1">
      <alignment horizontal="center" readingOrder="0" shrinkToFit="0" vertical="center" wrapText="0"/>
    </xf>
    <xf borderId="33" fillId="17" fontId="3" numFmtId="0" xfId="0" applyAlignment="1" applyBorder="1" applyFont="1">
      <alignment horizontal="left" shrinkToFit="0" vertical="center" wrapText="0"/>
    </xf>
    <xf borderId="0" fillId="9" fontId="3" numFmtId="0" xfId="0" applyAlignment="1" applyFont="1">
      <alignment shrinkToFit="0" wrapText="0"/>
    </xf>
    <xf borderId="5" fillId="32" fontId="76" numFmtId="0" xfId="0" applyAlignment="1" applyBorder="1" applyFont="1">
      <alignment horizontal="center" readingOrder="0" vertical="center"/>
    </xf>
    <xf borderId="5" fillId="32" fontId="0" numFmtId="0" xfId="0" applyAlignment="1" applyBorder="1" applyFont="1">
      <alignment horizontal="center" readingOrder="0" vertical="center"/>
    </xf>
    <xf borderId="5" fillId="17" fontId="9" numFmtId="0" xfId="0" applyAlignment="1" applyBorder="1" applyFont="1">
      <alignment horizontal="center" readingOrder="0" shrinkToFit="0" vertical="center" wrapText="0"/>
    </xf>
    <xf borderId="7" fillId="0" fontId="4" numFmtId="0" xfId="0" applyAlignment="1" applyBorder="1" applyFont="1">
      <alignment horizontal="center" readingOrder="0" shrinkToFit="0" vertical="center" wrapText="1"/>
    </xf>
    <xf borderId="0" fillId="5" fontId="4" numFmtId="0" xfId="0" applyAlignment="1" applyFont="1">
      <alignment horizontal="left" readingOrder="0" shrinkToFit="0" vertical="center" wrapText="0"/>
    </xf>
    <xf borderId="0" fillId="5" fontId="4" numFmtId="167" xfId="0" applyAlignment="1" applyFont="1" applyNumberFormat="1">
      <alignment horizontal="left" shrinkToFit="0" vertical="center" wrapText="0"/>
    </xf>
    <xf borderId="0" fillId="5" fontId="11" numFmtId="0" xfId="0" applyAlignment="1" applyFont="1">
      <alignment horizontal="center" shrinkToFit="0" vertical="center" wrapText="1"/>
    </xf>
    <xf borderId="0" fillId="5" fontId="9" numFmtId="0" xfId="0" applyAlignment="1" applyFont="1">
      <alignment horizontal="center" readingOrder="0" shrinkToFit="0" vertical="center" wrapText="0"/>
    </xf>
    <xf borderId="0" fillId="5" fontId="80" numFmtId="0" xfId="0" applyAlignment="1" applyFont="1">
      <alignment horizontal="center" readingOrder="0" vertical="center"/>
    </xf>
    <xf borderId="0" fillId="5" fontId="81" numFmtId="0" xfId="0" applyAlignment="1" applyFont="1">
      <alignment horizontal="center" readingOrder="0" vertical="center"/>
    </xf>
    <xf borderId="5" fillId="6" fontId="80" numFmtId="0" xfId="0" applyAlignment="1" applyBorder="1" applyFont="1">
      <alignment horizontal="center" readingOrder="0" vertical="center"/>
    </xf>
    <xf borderId="5" fillId="6" fontId="81" numFmtId="0" xfId="0" applyAlignment="1" applyBorder="1" applyFont="1">
      <alignment horizontal="center" readingOrder="0" vertical="center"/>
    </xf>
    <xf borderId="5" fillId="5" fontId="81" numFmtId="0" xfId="0" applyAlignment="1" applyBorder="1" applyFont="1">
      <alignment horizontal="center" readingOrder="0" vertical="center"/>
    </xf>
    <xf borderId="5" fillId="22" fontId="4" numFmtId="0" xfId="0" applyAlignment="1" applyBorder="1" applyFont="1">
      <alignment horizontal="center" shrinkToFit="0" vertical="center" wrapText="0"/>
    </xf>
    <xf borderId="0" fillId="22" fontId="4" numFmtId="0" xfId="0" applyAlignment="1" applyFont="1">
      <alignment horizontal="center" shrinkToFit="0" vertical="center" wrapText="0"/>
    </xf>
    <xf borderId="5" fillId="6" fontId="82" numFmtId="0" xfId="0" applyAlignment="1" applyBorder="1" applyFont="1">
      <alignment horizontal="center" readingOrder="0" vertical="center"/>
    </xf>
    <xf borderId="5" fillId="4" fontId="82" numFmtId="0" xfId="0" applyAlignment="1" applyBorder="1" applyFont="1">
      <alignment horizontal="center" readingOrder="0" vertical="center"/>
    </xf>
    <xf borderId="5" fillId="4" fontId="11" numFmtId="0" xfId="0" applyAlignment="1" applyBorder="1" applyFont="1">
      <alignment horizontal="center" readingOrder="0" shrinkToFit="0" vertical="center" wrapText="1"/>
    </xf>
    <xf borderId="5" fillId="17" fontId="9" numFmtId="0" xfId="0" applyAlignment="1" applyBorder="1" applyFont="1">
      <alignment horizontal="center" readingOrder="0" shrinkToFit="0" vertical="center" wrapText="1"/>
    </xf>
    <xf borderId="5" fillId="11" fontId="81" numFmtId="0" xfId="0" applyAlignment="1" applyBorder="1" applyFont="1">
      <alignment horizontal="center" readingOrder="0" vertical="center"/>
    </xf>
    <xf borderId="5" fillId="11" fontId="82" numFmtId="0" xfId="0" applyAlignment="1" applyBorder="1" applyFont="1">
      <alignment horizontal="center" readingOrder="0" vertical="center"/>
    </xf>
    <xf borderId="7" fillId="4" fontId="69" numFmtId="0" xfId="0" applyAlignment="1" applyBorder="1" applyFont="1">
      <alignment horizontal="center" shrinkToFit="0" vertical="center" wrapText="1"/>
    </xf>
    <xf borderId="5" fillId="0" fontId="4" numFmtId="167" xfId="0" applyAlignment="1" applyBorder="1" applyFont="1" applyNumberFormat="1">
      <alignment horizontal="left" readingOrder="0" shrinkToFit="0" vertical="center" wrapText="0"/>
    </xf>
    <xf borderId="5" fillId="6" fontId="83" numFmtId="0" xfId="0" applyAlignment="1" applyBorder="1" applyFont="1">
      <alignment horizontal="center" readingOrder="0" vertical="center"/>
    </xf>
    <xf borderId="5" fillId="17" fontId="82" numFmtId="0" xfId="0" applyAlignment="1" applyBorder="1" applyFont="1">
      <alignment horizontal="center" readingOrder="0" vertical="center"/>
    </xf>
    <xf borderId="5" fillId="14" fontId="81" numFmtId="0" xfId="0" applyAlignment="1" applyBorder="1" applyFont="1">
      <alignment horizontal="center" readingOrder="0" vertical="center"/>
    </xf>
    <xf borderId="8" fillId="6" fontId="82" numFmtId="0" xfId="0" applyAlignment="1" applyBorder="1" applyFont="1">
      <alignment horizontal="center" readingOrder="0" shrinkToFit="0" vertical="center" wrapText="0"/>
    </xf>
    <xf borderId="8" fillId="4" fontId="82" numFmtId="0" xfId="0" applyAlignment="1" applyBorder="1" applyFont="1">
      <alignment horizontal="center" readingOrder="0" shrinkToFit="0" vertical="center" wrapText="0"/>
    </xf>
    <xf borderId="8" fillId="17" fontId="82" numFmtId="0" xfId="0" applyAlignment="1" applyBorder="1" applyFont="1">
      <alignment horizontal="center" readingOrder="0" shrinkToFit="0" vertical="center" wrapText="0"/>
    </xf>
    <xf borderId="5" fillId="47" fontId="9" numFmtId="0" xfId="0" applyAlignment="1" applyBorder="1" applyFill="1" applyFont="1">
      <alignment horizontal="left" readingOrder="0" shrinkToFit="0" vertical="center" wrapText="0"/>
    </xf>
    <xf borderId="5" fillId="15" fontId="73" numFmtId="0" xfId="0" applyAlignment="1" applyBorder="1" applyFont="1">
      <alignment horizontal="center" readingOrder="0" vertical="center"/>
    </xf>
    <xf borderId="5" fillId="15" fontId="76" numFmtId="0" xfId="0" applyAlignment="1" applyBorder="1" applyFont="1">
      <alignment horizontal="center" readingOrder="0" vertical="center"/>
    </xf>
    <xf borderId="5" fillId="15" fontId="0" numFmtId="0" xfId="0" applyAlignment="1" applyBorder="1" applyFont="1">
      <alignment horizontal="center" readingOrder="0" vertical="center"/>
    </xf>
    <xf borderId="5" fillId="5" fontId="76" numFmtId="0" xfId="0" applyAlignment="1" applyBorder="1" applyFill="1" applyFont="1">
      <alignment horizontal="center" readingOrder="0" vertical="center"/>
    </xf>
    <xf borderId="5" fillId="5" fontId="84" numFmtId="0" xfId="0" applyAlignment="1" applyBorder="1" applyFont="1">
      <alignment horizontal="center" readingOrder="0" vertical="center"/>
    </xf>
    <xf borderId="0" fillId="11" fontId="2" numFmtId="0" xfId="0" applyFont="1"/>
    <xf borderId="0" fillId="15" fontId="2" numFmtId="0" xfId="0" applyFont="1"/>
    <xf borderId="16" fillId="6" fontId="85" numFmtId="0" xfId="0" applyBorder="1" applyFont="1"/>
    <xf borderId="16" fillId="11" fontId="85" numFmtId="0" xfId="0" applyBorder="1" applyFont="1"/>
    <xf borderId="9" fillId="6" fontId="85" numFmtId="0" xfId="0" applyBorder="1" applyFont="1"/>
    <xf borderId="5" fillId="6" fontId="0" numFmtId="0" xfId="0" applyAlignment="1" applyBorder="1" applyFont="1">
      <alignment horizontal="center" vertical="center"/>
    </xf>
    <xf borderId="1" fillId="11" fontId="76" numFmtId="0" xfId="0" applyAlignment="1" applyBorder="1" applyFont="1">
      <alignment horizontal="center" readingOrder="0" vertical="center"/>
    </xf>
    <xf borderId="5" fillId="5" fontId="76" numFmtId="0" xfId="0" applyAlignment="1" applyBorder="1" applyFont="1">
      <alignment horizontal="center" vertical="center"/>
    </xf>
    <xf borderId="5" fillId="6" fontId="74" numFmtId="0" xfId="0" applyAlignment="1" applyBorder="1" applyFont="1">
      <alignment horizontal="center" vertical="center"/>
    </xf>
    <xf borderId="5" fillId="5" fontId="9" numFmtId="0" xfId="0" applyAlignment="1" applyBorder="1" applyFont="1">
      <alignment horizontal="left" readingOrder="0" shrinkToFit="0" vertical="center" wrapText="0"/>
    </xf>
    <xf borderId="16" fillId="6" fontId="85" numFmtId="0" xfId="0" applyAlignment="1" applyBorder="1" applyFont="1">
      <alignment horizontal="center"/>
    </xf>
    <xf borderId="16" fillId="6" fontId="85" numFmtId="0" xfId="0" applyAlignment="1" applyBorder="1" applyFont="1">
      <alignment horizontal="center" readingOrder="0" vertical="center"/>
    </xf>
    <xf borderId="16" fillId="6" fontId="85" numFmtId="0" xfId="0" applyAlignment="1" applyBorder="1" applyFont="1">
      <alignment horizontal="center" vertical="center"/>
    </xf>
    <xf borderId="9" fillId="4" fontId="85" numFmtId="0" xfId="0" applyAlignment="1" applyBorder="1" applyFont="1">
      <alignment horizontal="center" readingOrder="0"/>
    </xf>
    <xf borderId="9" fillId="4" fontId="85" numFmtId="0" xfId="0" applyAlignment="1" applyBorder="1" applyFont="1">
      <alignment horizontal="center"/>
    </xf>
    <xf borderId="9" fillId="4" fontId="85" numFmtId="0" xfId="0" applyAlignment="1" applyBorder="1" applyFont="1">
      <alignment horizontal="center" vertical="center"/>
    </xf>
    <xf borderId="16" fillId="9" fontId="79" numFmtId="0" xfId="0" applyAlignment="1" applyBorder="1" applyFont="1">
      <alignment horizontal="center"/>
    </xf>
    <xf borderId="9" fillId="6" fontId="85" numFmtId="0" xfId="0" applyAlignment="1" applyBorder="1" applyFont="1">
      <alignment horizontal="center" readingOrder="0"/>
    </xf>
    <xf borderId="9" fillId="6" fontId="85" numFmtId="0" xfId="0" applyAlignment="1" applyBorder="1" applyFont="1">
      <alignment horizontal="center"/>
    </xf>
    <xf borderId="9" fillId="6" fontId="85" numFmtId="0" xfId="0" applyAlignment="1" applyBorder="1" applyFont="1">
      <alignment horizontal="center" vertical="center"/>
    </xf>
    <xf borderId="5" fillId="5" fontId="4" numFmtId="0" xfId="0" applyAlignment="1" applyBorder="1" applyFont="1">
      <alignment readingOrder="0" vertical="center"/>
    </xf>
    <xf borderId="5" fillId="3" fontId="76" numFmtId="0" xfId="0" applyAlignment="1" applyBorder="1" applyFont="1">
      <alignment horizontal="center" readingOrder="0" vertical="center"/>
    </xf>
    <xf borderId="5" fillId="3" fontId="73" numFmtId="0" xfId="0" applyAlignment="1" applyBorder="1" applyFont="1">
      <alignment horizontal="center" readingOrder="0" vertical="center"/>
    </xf>
    <xf borderId="11" fillId="3" fontId="38" numFmtId="0" xfId="0" applyAlignment="1" applyBorder="1" applyFont="1">
      <alignment horizontal="center" readingOrder="0"/>
    </xf>
    <xf borderId="9" fillId="3" fontId="38" numFmtId="0" xfId="0" applyAlignment="1" applyBorder="1" applyFont="1">
      <alignment horizontal="center" readingOrder="0"/>
    </xf>
    <xf borderId="9" fillId="3" fontId="85" numFmtId="0" xfId="0" applyAlignment="1" applyBorder="1" applyFont="1">
      <alignment horizontal="center"/>
    </xf>
    <xf borderId="9" fillId="3" fontId="85" numFmtId="0" xfId="0" applyAlignment="1" applyBorder="1" applyFont="1">
      <alignment horizontal="center" vertical="center"/>
    </xf>
    <xf borderId="9" fillId="11" fontId="38" numFmtId="0" xfId="0" applyAlignment="1" applyBorder="1" applyFont="1">
      <alignment horizontal="center" readingOrder="0" vertical="center"/>
    </xf>
    <xf borderId="16" fillId="11" fontId="85" numFmtId="0" xfId="0" applyAlignment="1" applyBorder="1" applyFont="1">
      <alignment horizontal="center" vertical="center"/>
    </xf>
    <xf borderId="9" fillId="5" fontId="38" numFmtId="0" xfId="0" applyAlignment="1" applyBorder="1" applyFont="1">
      <alignment horizontal="center" readingOrder="0" vertical="center"/>
    </xf>
    <xf borderId="9" fillId="11" fontId="38" numFmtId="0" xfId="0" applyAlignment="1" applyBorder="1" applyFont="1">
      <alignment horizontal="center" readingOrder="0"/>
    </xf>
    <xf borderId="9" fillId="11" fontId="85" numFmtId="0" xfId="0" applyAlignment="1" applyBorder="1" applyFont="1">
      <alignment horizontal="center"/>
    </xf>
    <xf borderId="11" fillId="5" fontId="38" numFmtId="0" xfId="0" applyAlignment="1" applyBorder="1" applyFont="1">
      <alignment horizontal="center" readingOrder="0" vertical="bottom"/>
    </xf>
    <xf borderId="9" fillId="5" fontId="38" numFmtId="0" xfId="0" applyAlignment="1" applyBorder="1" applyFont="1">
      <alignment horizontal="center" readingOrder="0" vertical="bottom"/>
    </xf>
    <xf borderId="9" fillId="6" fontId="85" numFmtId="0" xfId="0" applyAlignment="1" applyBorder="1" applyFont="1">
      <alignment horizontal="center" readingOrder="0" vertical="center"/>
    </xf>
    <xf borderId="11" fillId="4" fontId="38" numFmtId="0" xfId="0" applyAlignment="1" applyBorder="1" applyFont="1">
      <alignment horizontal="center" readingOrder="0" vertical="bottom"/>
    </xf>
    <xf borderId="9" fillId="4" fontId="38" numFmtId="0" xfId="0" applyAlignment="1" applyBorder="1" applyFont="1">
      <alignment horizontal="center" readingOrder="0" vertical="bottom"/>
    </xf>
    <xf borderId="9" fillId="11" fontId="85" numFmtId="0" xfId="0" applyAlignment="1" applyBorder="1" applyFont="1">
      <alignment horizontal="center" vertical="center"/>
    </xf>
    <xf borderId="9" fillId="9" fontId="79" numFmtId="0" xfId="0" applyAlignment="1" applyBorder="1" applyFont="1">
      <alignment horizontal="center" readingOrder="0" vertical="center"/>
    </xf>
    <xf borderId="9" fillId="3" fontId="85" numFmtId="0" xfId="0" applyAlignment="1" applyBorder="1" applyFont="1">
      <alignment horizontal="center" readingOrder="0"/>
    </xf>
    <xf borderId="5" fillId="5" fontId="38" numFmtId="0" xfId="0" applyAlignment="1" applyBorder="1" applyFont="1">
      <alignment horizontal="center" readingOrder="0" vertical="bottom"/>
    </xf>
    <xf borderId="16" fillId="5" fontId="38" numFmtId="0" xfId="0" applyAlignment="1" applyBorder="1" applyFont="1">
      <alignment horizontal="center" readingOrder="0" vertical="bottom"/>
    </xf>
    <xf borderId="11" fillId="9" fontId="79" numFmtId="0" xfId="0" applyAlignment="1" applyBorder="1" applyFont="1">
      <alignment horizontal="center" readingOrder="0" vertical="bottom"/>
    </xf>
    <xf borderId="9" fillId="11" fontId="38" numFmtId="0" xfId="0" applyAlignment="1" applyBorder="1" applyFont="1">
      <alignment horizontal="center" readingOrder="0" vertical="bottom"/>
    </xf>
    <xf borderId="0" fillId="0" fontId="4" numFmtId="0" xfId="0" applyAlignment="1" applyFont="1">
      <alignment readingOrder="0"/>
    </xf>
    <xf borderId="5" fillId="0" fontId="4" numFmtId="0" xfId="0" applyAlignment="1" applyBorder="1" applyFont="1">
      <alignment readingOrder="0"/>
    </xf>
    <xf borderId="0" fillId="46" fontId="9" numFmtId="0" xfId="0" applyAlignment="1" applyFont="1">
      <alignment horizontal="center" readingOrder="0" shrinkToFit="0" vertical="center" wrapText="0"/>
    </xf>
    <xf borderId="34" fillId="46" fontId="9" numFmtId="0" xfId="0" applyAlignment="1" applyBorder="1" applyFont="1">
      <alignment horizontal="center" readingOrder="0" shrinkToFit="0" vertical="center" wrapText="0"/>
    </xf>
    <xf borderId="9" fillId="24" fontId="85" numFmtId="0" xfId="0" applyAlignment="1" applyBorder="1" applyFont="1">
      <alignment horizontal="center" vertical="center"/>
    </xf>
    <xf borderId="35" fillId="11" fontId="85" numFmtId="0" xfId="0" applyAlignment="1" applyBorder="1" applyFont="1">
      <alignment horizontal="center"/>
    </xf>
    <xf borderId="35" fillId="6" fontId="85" numFmtId="0" xfId="0" applyAlignment="1" applyBorder="1" applyFont="1">
      <alignment horizontal="center" vertical="center"/>
    </xf>
    <xf borderId="0" fillId="0" fontId="15" numFmtId="0" xfId="0" applyAlignment="1" applyFont="1">
      <alignment horizontal="center" shrinkToFit="0" wrapText="0"/>
    </xf>
    <xf borderId="0" fillId="0" fontId="21" numFmtId="0" xfId="0" applyAlignment="1" applyFont="1">
      <alignment horizontal="center" shrinkToFit="0" wrapText="0"/>
    </xf>
    <xf borderId="0" fillId="0" fontId="22" numFmtId="0" xfId="0" applyAlignment="1" applyFont="1">
      <alignment horizontal="center" shrinkToFit="0" vertical="center" wrapText="0"/>
    </xf>
    <xf borderId="9" fillId="11" fontId="85" numFmtId="0" xfId="0" applyAlignment="1" applyBorder="1" applyFont="1">
      <alignment horizontal="center" readingOrder="0" vertical="center"/>
    </xf>
    <xf borderId="20" fillId="6" fontId="85" numFmtId="0" xfId="0" applyAlignment="1" applyBorder="1" applyFont="1">
      <alignment horizontal="center" vertical="center"/>
    </xf>
    <xf borderId="5" fillId="6" fontId="85" numFmtId="0" xfId="0" applyAlignment="1" applyBorder="1" applyFont="1">
      <alignment horizontal="center" vertical="center"/>
    </xf>
    <xf borderId="9" fillId="14" fontId="85" numFmtId="0" xfId="0" applyAlignment="1" applyBorder="1" applyFont="1">
      <alignment horizontal="center"/>
    </xf>
    <xf borderId="9" fillId="14" fontId="85" numFmtId="0" xfId="0" applyAlignment="1" applyBorder="1" applyFont="1">
      <alignment horizontal="center" vertical="center"/>
    </xf>
    <xf borderId="0" fillId="0" fontId="18" numFmtId="0" xfId="0" applyAlignment="1" applyFont="1">
      <alignment horizontal="center" shrinkToFit="0" wrapText="0"/>
    </xf>
    <xf borderId="0" fillId="0" fontId="18" numFmtId="0" xfId="0" applyAlignment="1" applyFont="1">
      <alignment horizontal="center" shrinkToFit="0" vertical="center" wrapText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0"/>
    </xf>
    <xf borderId="5" fillId="0" fontId="4" numFmtId="168" xfId="0" applyAlignment="1" applyBorder="1" applyFont="1" applyNumberFormat="1">
      <alignment horizontal="left" readingOrder="0" shrinkToFit="0" vertical="center" wrapText="0"/>
    </xf>
    <xf borderId="9" fillId="17" fontId="38" numFmtId="0" xfId="0" applyAlignment="1" applyBorder="1" applyFont="1">
      <alignment horizontal="center" readingOrder="0" vertical="bottom"/>
    </xf>
    <xf borderId="9" fillId="9" fontId="79" numFmtId="0" xfId="0" applyAlignment="1" applyBorder="1" applyFont="1">
      <alignment horizontal="center" readingOrder="0" vertical="bottom"/>
    </xf>
    <xf borderId="9" fillId="11" fontId="85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11" fillId="11" fontId="38" numFmtId="0" xfId="0" applyAlignment="1" applyBorder="1" applyFont="1">
      <alignment horizontal="center" readingOrder="0" vertical="bottom"/>
    </xf>
    <xf borderId="9" fillId="4" fontId="38" numFmtId="0" xfId="0" applyAlignment="1" applyBorder="1" applyFont="1">
      <alignment horizontal="center" readingOrder="0" vertical="center"/>
    </xf>
    <xf borderId="9" fillId="4" fontId="85" numFmtId="0" xfId="0" applyAlignment="1" applyBorder="1" applyFont="1">
      <alignment horizontal="center" readingOrder="0" vertical="center"/>
    </xf>
    <xf borderId="9" fillId="17" fontId="85" numFmtId="0" xfId="0" applyAlignment="1" applyBorder="1" applyFont="1">
      <alignment horizontal="center" readingOrder="0" vertical="center"/>
    </xf>
    <xf borderId="5" fillId="14" fontId="73" numFmtId="0" xfId="0" applyAlignment="1" applyBorder="1" applyFont="1">
      <alignment horizontal="center" readingOrder="0" vertical="center"/>
    </xf>
    <xf borderId="5" fillId="24" fontId="73" numFmtId="0" xfId="0" applyAlignment="1" applyBorder="1" applyFont="1">
      <alignment horizontal="center" readingOrder="0" vertical="center"/>
    </xf>
    <xf borderId="5" fillId="9" fontId="79" numFmtId="0" xfId="0" applyAlignment="1" applyBorder="1" applyFont="1">
      <alignment horizontal="center"/>
    </xf>
    <xf borderId="9" fillId="8" fontId="85" numFmtId="0" xfId="0" applyAlignment="1" applyBorder="1" applyFont="1">
      <alignment horizontal="center" readingOrder="0" vertical="center"/>
    </xf>
    <xf borderId="9" fillId="14" fontId="38" numFmtId="0" xfId="0" applyAlignment="1" applyBorder="1" applyFont="1">
      <alignment horizontal="center" readingOrder="0" vertical="bottom"/>
    </xf>
    <xf borderId="0" fillId="4" fontId="9" numFmtId="0" xfId="0" applyAlignment="1" applyFont="1">
      <alignment horizontal="center" readingOrder="0" shrinkToFit="0" vertical="center" wrapText="0"/>
    </xf>
    <xf borderId="16" fillId="48" fontId="5" numFmtId="0" xfId="0" applyAlignment="1" applyBorder="1" applyFill="1" applyFont="1">
      <alignment horizontal="center" shrinkToFit="0" vertical="center" wrapText="0"/>
    </xf>
    <xf borderId="32" fillId="46" fontId="9" numFmtId="0" xfId="0" applyAlignment="1" applyBorder="1" applyFont="1">
      <alignment horizontal="center" readingOrder="0" shrinkToFit="0" vertical="center" wrapText="1"/>
    </xf>
    <xf borderId="0" fillId="48" fontId="86" numFmtId="0" xfId="0" applyAlignment="1" applyFont="1">
      <alignment horizontal="center" readingOrder="0" shrinkToFit="0" vertical="center" wrapText="0"/>
    </xf>
    <xf borderId="11" fillId="22" fontId="4" numFmtId="0" xfId="0" applyAlignment="1" applyBorder="1" applyFont="1">
      <alignment horizontal="center" readingOrder="0" shrinkToFit="0" vertical="center" wrapText="0"/>
    </xf>
    <xf borderId="5" fillId="6" fontId="85" numFmtId="0" xfId="0" applyAlignment="1" applyBorder="1" applyFont="1">
      <alignment horizontal="center" readingOrder="0"/>
    </xf>
    <xf borderId="5" fillId="22" fontId="4" numFmtId="0" xfId="0" applyAlignment="1" applyBorder="1" applyFont="1">
      <alignment horizontal="center" readingOrder="0" shrinkToFit="0" vertical="center" wrapText="0"/>
    </xf>
    <xf borderId="5" fillId="6" fontId="85" numFmtId="0" xfId="0" applyAlignment="1" applyBorder="1" applyFont="1">
      <alignment horizontal="center"/>
    </xf>
    <xf borderId="5" fillId="5" fontId="38" numFmtId="0" xfId="0" applyAlignment="1" applyBorder="1" applyFont="1">
      <alignment horizontal="center" readingOrder="0" vertical="center"/>
    </xf>
    <xf borderId="5" fillId="0" fontId="16" numFmtId="0" xfId="0" applyAlignment="1" applyBorder="1" applyFont="1">
      <alignment horizontal="center" shrinkToFit="0" vertical="center" wrapText="0"/>
    </xf>
    <xf borderId="6" fillId="0" fontId="52" numFmtId="0" xfId="0" applyAlignment="1" applyBorder="1" applyFont="1">
      <alignment horizontal="left" shrinkToFit="0" vertical="center" wrapText="0"/>
    </xf>
    <xf borderId="23" fillId="9" fontId="11" numFmtId="0" xfId="0" applyAlignment="1" applyBorder="1" applyFont="1">
      <alignment horizontal="center" readingOrder="0" shrinkToFit="0" vertical="center" wrapText="0"/>
    </xf>
    <xf borderId="14" fillId="0" fontId="52" numFmtId="0" xfId="0" applyAlignment="1" applyBorder="1" applyFont="1">
      <alignment horizontal="left" shrinkToFit="0" vertical="center" wrapText="0"/>
    </xf>
    <xf borderId="5" fillId="0" fontId="16" numFmtId="0" xfId="0" applyAlignment="1" applyBorder="1" applyFont="1">
      <alignment horizontal="center" readingOrder="0" shrinkToFit="0" vertical="center" wrapText="0"/>
    </xf>
    <xf borderId="5" fillId="9" fontId="45" numFmtId="0" xfId="0" applyAlignment="1" applyBorder="1" applyFont="1">
      <alignment horizontal="center" readingOrder="0" shrinkToFit="0" vertical="center" wrapText="0"/>
    </xf>
    <xf borderId="16" fillId="9" fontId="79" numFmtId="0" xfId="0" applyAlignment="1" applyBorder="1" applyFont="1">
      <alignment horizontal="center" vertical="center"/>
    </xf>
    <xf borderId="5" fillId="4" fontId="11" numFmtId="0" xfId="0" applyAlignment="1" applyBorder="1" applyFont="1">
      <alignment horizontal="center" readingOrder="0" shrinkToFit="0" vertical="center" wrapText="0"/>
    </xf>
    <xf borderId="9" fillId="3" fontId="85" numFmtId="0" xfId="0" applyAlignment="1" applyBorder="1" applyFont="1">
      <alignment horizontal="center" readingOrder="0" vertical="center"/>
    </xf>
    <xf borderId="9" fillId="0" fontId="4" numFmtId="0" xfId="0" applyAlignment="1" applyBorder="1" applyFont="1">
      <alignment horizontal="left" shrinkToFit="0" vertical="center" wrapText="0"/>
    </xf>
    <xf borderId="11" fillId="5" fontId="76" numFmtId="0" xfId="0" applyAlignment="1" applyBorder="1" applyFont="1">
      <alignment horizontal="center" readingOrder="0" vertical="center"/>
    </xf>
    <xf borderId="9" fillId="5" fontId="76" numFmtId="0" xfId="0" applyAlignment="1" applyBorder="1" applyFont="1">
      <alignment horizontal="center" readingOrder="0" vertical="center"/>
    </xf>
    <xf borderId="9" fillId="0" fontId="4" numFmtId="0" xfId="0" applyAlignment="1" applyBorder="1" applyFont="1">
      <alignment horizontal="left" readingOrder="0" shrinkToFit="0" vertical="center" wrapText="0"/>
    </xf>
    <xf borderId="5" fillId="6" fontId="85" numFmtId="0" xfId="0" applyAlignment="1" applyBorder="1" applyFont="1">
      <alignment horizontal="center" readingOrder="0" vertical="center"/>
    </xf>
    <xf borderId="5" fillId="11" fontId="85" numFmtId="0" xfId="0" applyAlignment="1" applyBorder="1" applyFont="1">
      <alignment horizontal="center" vertical="center"/>
    </xf>
    <xf borderId="5" fillId="9" fontId="79" numFmtId="0" xfId="0" applyAlignment="1" applyBorder="1" applyFont="1">
      <alignment horizontal="center" readingOrder="0" vertical="center"/>
    </xf>
    <xf borderId="5" fillId="11" fontId="38" numFmtId="0" xfId="0" applyAlignment="1" applyBorder="1" applyFont="1">
      <alignment horizontal="center" readingOrder="0" vertical="bottom"/>
    </xf>
    <xf borderId="5" fillId="11" fontId="38" numFmtId="0" xfId="0" applyAlignment="1" applyBorder="1" applyFont="1">
      <alignment horizontal="center" readingOrder="0" vertical="center"/>
    </xf>
    <xf borderId="5" fillId="9" fontId="79" numFmtId="0" xfId="0" applyAlignment="1" applyBorder="1" applyFont="1">
      <alignment horizontal="center" readingOrder="0" vertical="bottom"/>
    </xf>
    <xf borderId="5" fillId="11" fontId="85" numFmtId="0" xfId="0" applyAlignment="1" applyBorder="1" applyFont="1">
      <alignment horizontal="center" readingOrder="0"/>
    </xf>
    <xf borderId="5" fillId="10" fontId="76" numFmtId="0" xfId="0" applyAlignment="1" applyBorder="1" applyFont="1">
      <alignment horizontal="center" readingOrder="0" vertical="center"/>
    </xf>
    <xf borderId="5" fillId="10" fontId="85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left" readingOrder="0" shrinkToFit="0" vertical="center" wrapText="0"/>
    </xf>
    <xf borderId="16" fillId="4" fontId="9" numFmtId="0" xfId="0" applyAlignment="1" applyBorder="1" applyFont="1">
      <alignment horizontal="center" readingOrder="0" shrinkToFit="0" vertical="center" wrapText="0"/>
    </xf>
    <xf borderId="5" fillId="11" fontId="85" numFmtId="0" xfId="0" applyAlignment="1" applyBorder="1" applyFont="1">
      <alignment horizontal="center" readingOrder="0" vertical="center"/>
    </xf>
    <xf borderId="5" fillId="5" fontId="87" numFmtId="0" xfId="0" applyAlignment="1" applyBorder="1" applyFont="1">
      <alignment readingOrder="0" vertical="bottom"/>
    </xf>
    <xf borderId="9" fillId="6" fontId="38" numFmtId="0" xfId="0" applyAlignment="1" applyBorder="1" applyFont="1">
      <alignment horizontal="center" readingOrder="0" vertical="bottom"/>
    </xf>
    <xf borderId="9" fillId="6" fontId="38" numFmtId="0" xfId="0" applyAlignment="1" applyBorder="1" applyFont="1">
      <alignment horizontal="center" readingOrder="0" vertical="center"/>
    </xf>
    <xf borderId="36" fillId="5" fontId="87" numFmtId="0" xfId="0" applyAlignment="1" applyBorder="1" applyFont="1">
      <alignment readingOrder="0" vertical="bottom"/>
    </xf>
    <xf borderId="36" fillId="0" fontId="87" numFmtId="0" xfId="0" applyAlignment="1" applyBorder="1" applyFont="1">
      <alignment readingOrder="0" vertical="bottom"/>
    </xf>
    <xf borderId="36" fillId="5" fontId="87" numFmtId="0" xfId="0" applyAlignment="1" applyBorder="1" applyFont="1">
      <alignment readingOrder="0"/>
    </xf>
    <xf borderId="16" fillId="4" fontId="11" numFmtId="0" xfId="0" applyAlignment="1" applyBorder="1" applyFont="1">
      <alignment horizontal="center" shrinkToFit="0" vertical="center" wrapText="0"/>
    </xf>
    <xf borderId="16" fillId="6" fontId="38" numFmtId="0" xfId="0" applyAlignment="1" applyBorder="1" applyFont="1">
      <alignment horizontal="center" readingOrder="0"/>
    </xf>
    <xf borderId="16" fillId="17" fontId="38" numFmtId="0" xfId="0" applyAlignment="1" applyBorder="1" applyFont="1">
      <alignment horizontal="center" readingOrder="0"/>
    </xf>
    <xf borderId="5" fillId="24" fontId="38" numFmtId="0" xfId="0" applyAlignment="1" applyBorder="1" applyFont="1">
      <alignment horizontal="center" readingOrder="0" vertical="bottom"/>
    </xf>
    <xf borderId="5" fillId="24" fontId="38" numFmtId="0" xfId="0" applyAlignment="1" applyBorder="1" applyFont="1">
      <alignment horizontal="center" readingOrder="0" vertical="center"/>
    </xf>
    <xf borderId="23" fillId="4" fontId="9" numFmtId="0" xfId="0" applyAlignment="1" applyBorder="1" applyFont="1">
      <alignment horizontal="center" shrinkToFit="0" vertical="center" wrapText="0"/>
    </xf>
    <xf borderId="16" fillId="6" fontId="79" numFmtId="0" xfId="0" applyAlignment="1" applyBorder="1" applyFont="1">
      <alignment horizontal="center"/>
    </xf>
    <xf borderId="33" fillId="5" fontId="4" numFmtId="0" xfId="0" applyAlignment="1" applyBorder="1" applyFont="1">
      <alignment horizontal="left" shrinkToFit="0" vertical="center" wrapText="0"/>
    </xf>
    <xf borderId="36" fillId="32" fontId="87" numFmtId="0" xfId="0" applyAlignment="1" applyBorder="1" applyFont="1">
      <alignment readingOrder="0" vertical="bottom"/>
    </xf>
    <xf borderId="5" fillId="5" fontId="4" numFmtId="164" xfId="0" applyAlignment="1" applyBorder="1" applyFont="1" applyNumberFormat="1">
      <alignment horizontal="left" readingOrder="0" shrinkToFit="0" vertical="center" wrapText="0"/>
    </xf>
    <xf borderId="7" fillId="22" fontId="5" numFmtId="0" xfId="0" applyAlignment="1" applyBorder="1" applyFont="1">
      <alignment horizontal="center" shrinkToFit="0" vertical="center" wrapText="0"/>
    </xf>
    <xf borderId="11" fillId="11" fontId="38" numFmtId="0" xfId="0" applyAlignment="1" applyBorder="1" applyFont="1">
      <alignment horizontal="center"/>
    </xf>
    <xf borderId="9" fillId="11" fontId="38" numFmtId="0" xfId="0" applyAlignment="1" applyBorder="1" applyFont="1">
      <alignment horizontal="center"/>
    </xf>
    <xf borderId="9" fillId="11" fontId="85" numFmtId="0" xfId="0" applyBorder="1" applyFont="1"/>
    <xf borderId="11" fillId="5" fontId="38" numFmtId="0" xfId="0" applyAlignment="1" applyBorder="1" applyFont="1">
      <alignment horizontal="center" vertical="bottom"/>
    </xf>
    <xf borderId="9" fillId="5" fontId="38" numFmtId="0" xfId="0" applyAlignment="1" applyBorder="1" applyFont="1">
      <alignment horizontal="center" vertical="bottom"/>
    </xf>
    <xf borderId="0" fillId="0" fontId="52" numFmtId="0" xfId="0" applyAlignment="1" applyFont="1">
      <alignment horizontal="left" shrinkToFit="0" vertical="center" wrapText="0"/>
    </xf>
    <xf borderId="37" fillId="5" fontId="25" numFmtId="0" xfId="0" applyAlignment="1" applyBorder="1" applyFont="1">
      <alignment horizontal="left" shrinkToFit="0" vertical="center" wrapText="0"/>
    </xf>
    <xf borderId="12" fillId="5" fontId="3" numFmtId="0" xfId="0" applyAlignment="1" applyBorder="1" applyFont="1">
      <alignment horizontal="left" shrinkToFit="0" vertical="center" wrapText="0"/>
    </xf>
    <xf borderId="12" fillId="5" fontId="3" numFmtId="0" xfId="0" applyAlignment="1" applyBorder="1" applyFont="1">
      <alignment horizontal="center" shrinkToFit="0" vertical="center" wrapText="0"/>
    </xf>
    <xf borderId="12" fillId="5" fontId="3" numFmtId="0" xfId="0" applyAlignment="1" applyBorder="1" applyFont="1">
      <alignment shrinkToFit="0" wrapText="0"/>
    </xf>
    <xf borderId="0" fillId="5" fontId="3" numFmtId="0" xfId="0" applyAlignment="1" applyFont="1">
      <alignment shrinkToFit="0" wrapText="0"/>
    </xf>
    <xf borderId="5" fillId="6" fontId="38" numFmtId="0" xfId="0" applyAlignment="1" applyBorder="1" applyFont="1">
      <alignment horizontal="center" readingOrder="0" vertical="bottom"/>
    </xf>
    <xf borderId="7" fillId="5" fontId="76" numFmtId="0" xfId="0" applyAlignment="1" applyBorder="1" applyFont="1">
      <alignment horizontal="center" readingOrder="0" vertical="center"/>
    </xf>
    <xf borderId="7" fillId="6" fontId="38" numFmtId="0" xfId="0" applyAlignment="1" applyBorder="1" applyFont="1">
      <alignment horizontal="center" readingOrder="0" vertical="bottom"/>
    </xf>
    <xf borderId="7" fillId="6" fontId="38" numFmtId="0" xfId="0" applyAlignment="1" applyBorder="1" applyFont="1">
      <alignment horizontal="center" readingOrder="0" vertical="center"/>
    </xf>
    <xf borderId="38" fillId="9" fontId="73" numFmtId="0" xfId="0" applyAlignment="1" applyBorder="1" applyFont="1">
      <alignment horizontal="center" readingOrder="0" vertical="center"/>
    </xf>
    <xf borderId="38" fillId="9" fontId="76" numFmtId="0" xfId="0" applyAlignment="1" applyBorder="1" applyFont="1">
      <alignment horizontal="center" readingOrder="0" vertical="center"/>
    </xf>
    <xf borderId="1" fillId="6" fontId="73" numFmtId="0" xfId="0" applyAlignment="1" applyBorder="1" applyFont="1">
      <alignment horizontal="center" readingOrder="0" vertical="center"/>
    </xf>
    <xf borderId="16" fillId="5" fontId="76" numFmtId="0" xfId="0" applyAlignment="1" applyBorder="1" applyFont="1">
      <alignment horizontal="center" readingOrder="0" vertical="center"/>
    </xf>
    <xf borderId="1" fillId="5" fontId="76" numFmtId="0" xfId="0" applyAlignment="1" applyBorder="1" applyFont="1">
      <alignment horizontal="center" readingOrder="0" vertical="center"/>
    </xf>
    <xf borderId="11" fillId="6" fontId="76" numFmtId="0" xfId="0" applyAlignment="1" applyBorder="1" applyFont="1">
      <alignment horizontal="center" readingOrder="0" vertical="center"/>
    </xf>
    <xf borderId="11" fillId="6" fontId="73" numFmtId="0" xfId="0" applyAlignment="1" applyBorder="1" applyFont="1">
      <alignment horizontal="center" readingOrder="0" vertical="center"/>
    </xf>
    <xf borderId="9" fillId="6" fontId="79" numFmtId="0" xfId="0" applyAlignment="1" applyBorder="1" applyFont="1">
      <alignment horizontal="center" readingOrder="0" vertical="bottom"/>
    </xf>
    <xf borderId="5" fillId="6" fontId="38" numFmtId="0" xfId="0" applyAlignment="1" applyBorder="1" applyFont="1">
      <alignment horizontal="center" readingOrder="0" vertical="center"/>
    </xf>
    <xf borderId="0" fillId="6" fontId="2" numFmtId="0" xfId="0" applyFont="1"/>
    <xf borderId="7" fillId="5" fontId="4" numFmtId="0" xfId="0" applyAlignment="1" applyBorder="1" applyFont="1">
      <alignment horizontal="center" readingOrder="0" shrinkToFit="0" vertical="center" wrapText="0"/>
    </xf>
    <xf borderId="5" fillId="5" fontId="4" numFmtId="167" xfId="0" applyAlignment="1" applyBorder="1" applyFont="1" applyNumberFormat="1">
      <alignment horizontal="left" shrinkToFit="0" vertical="center" wrapText="0"/>
    </xf>
    <xf borderId="5" fillId="0" fontId="87" numFmtId="0" xfId="0" applyAlignment="1" applyBorder="1" applyFont="1">
      <alignment readingOrder="0"/>
    </xf>
    <xf borderId="5" fillId="0" fontId="9" numFmtId="167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center" wrapText="0"/>
    </xf>
    <xf borderId="5" fillId="0" fontId="9" numFmtId="168" xfId="0" applyAlignment="1" applyBorder="1" applyFont="1" applyNumberFormat="1">
      <alignment horizontal="center" readingOrder="0" shrinkToFit="0" vertical="center" wrapText="0"/>
    </xf>
    <xf borderId="5" fillId="0" fontId="9" numFmtId="167" xfId="0" applyAlignment="1" applyBorder="1" applyFont="1" applyNumberFormat="1">
      <alignment horizontal="center" shrinkToFit="0" vertical="center" wrapText="0"/>
    </xf>
    <xf borderId="1" fillId="0" fontId="4" numFmtId="0" xfId="0" applyAlignment="1" applyBorder="1" applyFont="1">
      <alignment horizontal="center" readingOrder="0" shrinkToFit="0" vertical="center" wrapText="0"/>
    </xf>
    <xf borderId="5" fillId="5" fontId="9" numFmtId="0" xfId="0" applyAlignment="1" applyBorder="1" applyFont="1">
      <alignment horizontal="center" readingOrder="0" shrinkToFit="0" vertical="center" wrapText="0"/>
    </xf>
    <xf borderId="5" fillId="0" fontId="9" numFmtId="168" xfId="0" applyAlignment="1" applyBorder="1" applyFont="1" applyNumberFormat="1">
      <alignment horizontal="center" shrinkToFit="0" vertical="center" wrapText="0"/>
    </xf>
    <xf borderId="5" fillId="5" fontId="76" numFmtId="170" xfId="0" applyAlignment="1" applyBorder="1" applyFont="1" applyNumberFormat="1">
      <alignment horizontal="center" readingOrder="0" vertical="center"/>
    </xf>
    <xf borderId="5" fillId="2" fontId="73" numFmtId="0" xfId="0" applyAlignment="1" applyBorder="1" applyFont="1">
      <alignment horizontal="center" readingOrder="0" vertical="center"/>
    </xf>
    <xf borderId="39" fillId="6" fontId="9" numFmtId="0" xfId="0" applyAlignment="1" applyBorder="1" applyFont="1">
      <alignment horizontal="left" shrinkToFit="0" vertical="center" wrapText="0"/>
    </xf>
    <xf borderId="0" fillId="5" fontId="76" numFmtId="0" xfId="0" applyAlignment="1" applyFont="1">
      <alignment horizontal="center" readingOrder="0" vertical="center"/>
    </xf>
    <xf borderId="5" fillId="5" fontId="79" numFmtId="0" xfId="0" applyAlignment="1" applyBorder="1" applyFont="1">
      <alignment horizontal="center" readingOrder="0" vertical="center"/>
    </xf>
    <xf borderId="0" fillId="5" fontId="88" numFmtId="0" xfId="0" applyAlignment="1" applyFont="1">
      <alignment horizontal="left" readingOrder="0"/>
    </xf>
    <xf borderId="9" fillId="6" fontId="38" numFmtId="0" xfId="0" applyAlignment="1" applyBorder="1" applyFont="1">
      <alignment horizontal="center" readingOrder="0"/>
    </xf>
    <xf borderId="5" fillId="33" fontId="76" numFmtId="0" xfId="0" applyAlignment="1" applyBorder="1" applyFont="1">
      <alignment horizontal="center" readingOrder="0" vertical="center"/>
    </xf>
    <xf borderId="5" fillId="10" fontId="73" numFmtId="0" xfId="0" applyAlignment="1" applyBorder="1" applyFont="1">
      <alignment horizontal="center" readingOrder="0" vertical="center"/>
    </xf>
    <xf borderId="5" fillId="33" fontId="73" numFmtId="0" xfId="0" applyAlignment="1" applyBorder="1" applyFont="1">
      <alignment horizontal="center" readingOrder="0" vertical="center"/>
    </xf>
    <xf borderId="5" fillId="36" fontId="76" numFmtId="0" xfId="0" applyAlignment="1" applyBorder="1" applyFont="1">
      <alignment horizontal="center" readingOrder="0" vertical="center"/>
    </xf>
    <xf borderId="5" fillId="36" fontId="73" numFmtId="0" xfId="0" applyAlignment="1" applyBorder="1" applyFont="1">
      <alignment horizontal="center" readingOrder="0" vertical="center"/>
    </xf>
    <xf borderId="1" fillId="6" fontId="76" numFmtId="0" xfId="0" applyAlignment="1" applyBorder="1" applyFont="1">
      <alignment horizontal="center" readingOrder="0" vertical="center"/>
    </xf>
    <xf borderId="40" fillId="36" fontId="89" numFmtId="0" xfId="0" applyAlignment="1" applyBorder="1" applyFont="1">
      <alignment horizontal="center" readingOrder="0" vertical="center"/>
    </xf>
    <xf borderId="16" fillId="36" fontId="76" numFmtId="0" xfId="0" applyAlignment="1" applyBorder="1" applyFont="1">
      <alignment horizontal="center" readingOrder="0" vertical="center"/>
    </xf>
    <xf borderId="9" fillId="6" fontId="38" numFmtId="0" xfId="0" applyAlignment="1" applyBorder="1" applyFont="1">
      <alignment horizontal="center"/>
    </xf>
    <xf borderId="5" fillId="16" fontId="76" numFmtId="0" xfId="0" applyAlignment="1" applyBorder="1" applyFont="1">
      <alignment horizontal="center" readingOrder="0" vertical="center"/>
    </xf>
    <xf borderId="41" fillId="46" fontId="9" numFmtId="0" xfId="0" applyAlignment="1" applyBorder="1" applyFont="1">
      <alignment horizontal="center" readingOrder="0" shrinkToFit="0" vertical="center" wrapText="1"/>
    </xf>
    <xf borderId="41" fillId="46" fontId="9" numFmtId="0" xfId="0" applyAlignment="1" applyBorder="1" applyFont="1">
      <alignment horizontal="center" readingOrder="0" shrinkToFit="0" vertical="center" wrapText="0"/>
    </xf>
    <xf borderId="3" fillId="48" fontId="86" numFmtId="0" xfId="0" applyAlignment="1" applyBorder="1" applyFont="1">
      <alignment horizontal="center" readingOrder="0" shrinkToFit="0" vertical="center" wrapText="0"/>
    </xf>
    <xf borderId="0" fillId="33" fontId="15" numFmtId="0" xfId="0" applyAlignment="1" applyFont="1">
      <alignment shrinkToFit="0" wrapText="0"/>
    </xf>
    <xf borderId="0" fillId="0" fontId="4" numFmtId="0" xfId="0" applyAlignment="1" applyFont="1">
      <alignment horizontal="left" readingOrder="0" shrinkToFit="0" vertical="center" wrapText="0"/>
    </xf>
    <xf borderId="12" fillId="36" fontId="3" numFmtId="0" xfId="0" applyAlignment="1" applyBorder="1" applyFont="1">
      <alignment horizontal="left" shrinkToFit="0" vertical="center" wrapText="0"/>
    </xf>
    <xf borderId="12" fillId="5" fontId="4" numFmtId="0" xfId="0" applyAlignment="1" applyBorder="1" applyFont="1">
      <alignment horizontal="left" readingOrder="0" shrinkToFit="0" vertical="center" wrapText="0"/>
    </xf>
    <xf borderId="5" fillId="0" fontId="4" numFmtId="0" xfId="0" applyAlignment="1" applyBorder="1" applyFont="1">
      <alignment horizontal="left" readingOrder="0" shrinkToFit="0" vertical="center" wrapText="0"/>
    </xf>
    <xf borderId="7" fillId="0" fontId="87" numFmtId="0" xfId="0" applyAlignment="1" applyBorder="1" applyFont="1">
      <alignment horizontal="center" readingOrder="0" vertical="center"/>
    </xf>
    <xf borderId="5" fillId="2" fontId="76" numFmtId="0" xfId="0" applyAlignment="1" applyBorder="1" applyFont="1">
      <alignment horizontal="center" readingOrder="0" vertical="center"/>
    </xf>
    <xf borderId="5" fillId="0" fontId="0" numFmtId="0" xfId="0" applyAlignment="1" applyBorder="1" applyFont="1">
      <alignment readingOrder="0" shrinkToFit="0" wrapText="0"/>
    </xf>
    <xf borderId="0" fillId="6" fontId="18" numFmtId="0" xfId="0" applyAlignment="1" applyFont="1">
      <alignment shrinkToFit="0" wrapText="0"/>
    </xf>
    <xf borderId="0" fillId="0" fontId="18" numFmtId="0" xfId="0" applyAlignment="1" applyFont="1">
      <alignment readingOrder="0" shrinkToFit="0" wrapText="0"/>
    </xf>
    <xf borderId="0" fillId="14" fontId="18" numFmtId="0" xfId="0" applyAlignment="1" applyFont="1">
      <alignment shrinkToFit="0" wrapText="0"/>
    </xf>
    <xf borderId="5" fillId="0" fontId="2" numFmtId="0" xfId="0" applyAlignment="1" applyBorder="1" applyFont="1">
      <alignment readingOrder="0"/>
    </xf>
    <xf borderId="5" fillId="5" fontId="82" numFmtId="0" xfId="0" applyAlignment="1" applyBorder="1" applyFont="1">
      <alignment readingOrder="0"/>
    </xf>
    <xf borderId="5" fillId="42" fontId="9" numFmtId="0" xfId="0" applyAlignment="1" applyBorder="1" applyFont="1">
      <alignment readingOrder="0" shrinkToFit="0" vertical="bottom" wrapText="0"/>
    </xf>
    <xf borderId="5" fillId="5" fontId="9" numFmtId="0" xfId="0" applyAlignment="1" applyBorder="1" applyFont="1">
      <alignment readingOrder="0" shrinkToFit="0" vertical="bottom" wrapText="0"/>
    </xf>
    <xf borderId="5" fillId="16" fontId="9" numFmtId="0" xfId="0" applyAlignment="1" applyBorder="1" applyFont="1">
      <alignment readingOrder="0" shrinkToFit="0" vertical="bottom" wrapText="0"/>
    </xf>
    <xf borderId="16" fillId="4" fontId="76" numFmtId="0" xfId="0" applyAlignment="1" applyBorder="1" applyFont="1">
      <alignment horizontal="center" readingOrder="0" vertical="center"/>
    </xf>
    <xf borderId="5" fillId="36" fontId="9" numFmtId="0" xfId="0" applyAlignment="1" applyBorder="1" applyFont="1">
      <alignment horizontal="left" shrinkToFit="0" vertical="center" wrapText="0"/>
    </xf>
    <xf borderId="5" fillId="6" fontId="9" numFmtId="0" xfId="0" applyAlignment="1" applyBorder="1" applyFont="1">
      <alignment horizontal="left" shrinkToFit="0" vertical="center" wrapText="0"/>
    </xf>
    <xf borderId="5" fillId="42" fontId="4" numFmtId="0" xfId="0" applyAlignment="1" applyBorder="1" applyFont="1">
      <alignment readingOrder="0"/>
    </xf>
    <xf borderId="5" fillId="43" fontId="4" numFmtId="0" xfId="0" applyAlignment="1" applyBorder="1" applyFont="1">
      <alignment readingOrder="0"/>
    </xf>
    <xf borderId="5" fillId="19" fontId="4" numFmtId="0" xfId="0" applyAlignment="1" applyBorder="1" applyFont="1">
      <alignment readingOrder="0"/>
    </xf>
    <xf borderId="42" fillId="4" fontId="9" numFmtId="0" xfId="0" applyAlignment="1" applyBorder="1" applyFont="1">
      <alignment horizontal="center" readingOrder="0" shrinkToFit="0" vertical="center" wrapText="0"/>
    </xf>
    <xf borderId="7" fillId="6" fontId="76" numFmtId="0" xfId="0" applyAlignment="1" applyBorder="1" applyFont="1">
      <alignment horizontal="center" readingOrder="0" vertical="center"/>
    </xf>
    <xf borderId="43" fillId="15" fontId="9" numFmtId="0" xfId="0" applyAlignment="1" applyBorder="1" applyFont="1">
      <alignment horizontal="center" readingOrder="0" shrinkToFit="0" vertical="center" wrapText="0"/>
    </xf>
    <xf borderId="44" fillId="5" fontId="9" numFmtId="0" xfId="0" applyAlignment="1" applyBorder="1" applyFont="1">
      <alignment horizontal="center" readingOrder="0" shrinkToFit="0" vertical="center" wrapText="0"/>
    </xf>
    <xf borderId="43" fillId="5" fontId="9" numFmtId="0" xfId="0" applyAlignment="1" applyBorder="1" applyFont="1">
      <alignment horizontal="center" readingOrder="0" shrinkToFit="0" vertical="center" wrapText="0"/>
    </xf>
    <xf borderId="45" fillId="5" fontId="9" numFmtId="0" xfId="0" applyAlignment="1" applyBorder="1" applyFont="1">
      <alignment horizontal="center" readingOrder="0" shrinkToFit="0" vertical="center" wrapText="0"/>
    </xf>
    <xf borderId="32" fillId="5" fontId="39" numFmtId="0" xfId="0" applyAlignment="1" applyBorder="1" applyFont="1">
      <alignment readingOrder="0" shrinkToFit="0" wrapText="0"/>
    </xf>
    <xf borderId="11" fillId="5" fontId="9" numFmtId="0" xfId="0" applyAlignment="1" applyBorder="1" applyFont="1">
      <alignment readingOrder="0" shrinkToFit="0" vertical="bottom" wrapText="0"/>
    </xf>
    <xf borderId="7" fillId="0" fontId="4" numFmtId="0" xfId="0" applyAlignment="1" applyBorder="1" applyFont="1">
      <alignment horizontal="center" readingOrder="0" shrinkToFit="0" vertical="center" wrapText="0"/>
    </xf>
    <xf borderId="5" fillId="2" fontId="9" numFmtId="0" xfId="0" applyAlignment="1" applyBorder="1" applyFont="1">
      <alignment horizontal="center" readingOrder="0" shrinkToFit="0" vertical="center" wrapText="0"/>
    </xf>
    <xf borderId="0" fillId="0" fontId="4" numFmtId="0" xfId="0" applyAlignment="1" applyFont="1">
      <alignment horizontal="center" readingOrder="0" shrinkToFit="0" vertical="center" wrapText="0"/>
    </xf>
    <xf borderId="0" fillId="5" fontId="4" numFmtId="0" xfId="0" applyAlignment="1" applyFont="1">
      <alignment readingOrder="0" shrinkToFit="0" wrapText="0"/>
    </xf>
    <xf borderId="46" fillId="48" fontId="86" numFmtId="0" xfId="0" applyAlignment="1" applyBorder="1" applyFont="1">
      <alignment horizontal="center" readingOrder="0" shrinkToFit="0" vertical="center" wrapText="0"/>
    </xf>
    <xf borderId="47" fillId="0" fontId="2" numFmtId="0" xfId="0" applyBorder="1" applyFont="1"/>
    <xf borderId="48" fillId="0" fontId="2" numFmtId="0" xfId="0" applyBorder="1" applyFont="1"/>
    <xf borderId="49" fillId="0" fontId="2" numFmtId="0" xfId="0" applyBorder="1" applyFont="1"/>
    <xf borderId="50" fillId="0" fontId="2" numFmtId="0" xfId="0" applyBorder="1" applyFont="1"/>
    <xf borderId="51" fillId="0" fontId="2" numFmtId="0" xfId="0" applyBorder="1" applyFont="1"/>
    <xf borderId="52" fillId="0" fontId="2" numFmtId="0" xfId="0" applyBorder="1" applyFont="1"/>
    <xf borderId="53" fillId="0" fontId="2" numFmtId="0" xfId="0" applyBorder="1" applyFont="1"/>
    <xf borderId="11" fillId="6" fontId="85" numFmtId="0" xfId="0" applyAlignment="1" applyBorder="1" applyFont="1">
      <alignment vertical="center"/>
    </xf>
    <xf borderId="9" fillId="6" fontId="85" numFmtId="0" xfId="0" applyAlignment="1" applyBorder="1" applyFont="1">
      <alignment vertical="center"/>
    </xf>
    <xf borderId="9" fillId="5" fontId="38" numFmtId="0" xfId="0" applyAlignment="1" applyBorder="1" applyFont="1">
      <alignment horizontal="center" vertical="center"/>
    </xf>
    <xf borderId="20" fillId="5" fontId="38" numFmtId="0" xfId="0" applyAlignment="1" applyBorder="1" applyFont="1">
      <alignment horizontal="center" vertical="center"/>
    </xf>
    <xf borderId="10" fillId="6" fontId="85" numFmtId="0" xfId="0" applyAlignment="1" applyBorder="1" applyFont="1">
      <alignment vertical="center"/>
    </xf>
    <xf borderId="20" fillId="6" fontId="85" numFmtId="0" xfId="0" applyAlignment="1" applyBorder="1" applyFont="1">
      <alignment vertical="center"/>
    </xf>
    <xf borderId="20" fillId="6" fontId="38" numFmtId="0" xfId="0" applyAlignment="1" applyBorder="1" applyFont="1">
      <alignment horizontal="center" vertical="center"/>
    </xf>
    <xf borderId="10" fillId="6" fontId="76" numFmtId="0" xfId="0" applyAlignment="1" applyBorder="1" applyFont="1">
      <alignment horizontal="center" readingOrder="0" vertical="center"/>
    </xf>
    <xf borderId="15" fillId="6" fontId="85" numFmtId="0" xfId="0" applyAlignment="1" applyBorder="1" applyFont="1">
      <alignment vertical="center"/>
    </xf>
    <xf borderId="54" fillId="5" fontId="38" numFmtId="0" xfId="0" applyAlignment="1" applyBorder="1" applyFont="1">
      <alignment horizontal="center" vertical="center"/>
    </xf>
    <xf borderId="55" fillId="5" fontId="38" numFmtId="0" xfId="0" applyAlignment="1" applyBorder="1" applyFont="1">
      <alignment horizontal="center" vertical="center"/>
    </xf>
    <xf borderId="56" fillId="6" fontId="85" numFmtId="0" xfId="0" applyAlignment="1" applyBorder="1" applyFont="1">
      <alignment vertical="center"/>
    </xf>
    <xf borderId="55" fillId="6" fontId="85" numFmtId="0" xfId="0" applyAlignment="1" applyBorder="1" applyFont="1">
      <alignment vertical="center"/>
    </xf>
    <xf borderId="55" fillId="6" fontId="38" numFmtId="0" xfId="0" applyAlignment="1" applyBorder="1" applyFont="1">
      <alignment horizontal="center" vertical="center"/>
    </xf>
    <xf borderId="56" fillId="6" fontId="76" numFmtId="0" xfId="0" applyAlignment="1" applyBorder="1" applyFont="1">
      <alignment horizontal="center" readingOrder="0" vertical="center"/>
    </xf>
    <xf borderId="57" fillId="6" fontId="76" numFmtId="0" xfId="0" applyAlignment="1" applyBorder="1" applyFont="1">
      <alignment horizontal="center" readingOrder="0" vertical="center"/>
    </xf>
    <xf borderId="9" fillId="6" fontId="38" numFmtId="0" xfId="0" applyAlignment="1" applyBorder="1" applyFont="1">
      <alignment horizontal="center" vertical="center"/>
    </xf>
    <xf borderId="58" fillId="5" fontId="3" numFmtId="0" xfId="0" applyAlignment="1" applyBorder="1" applyFont="1">
      <alignment horizontal="left" readingOrder="0" shrinkToFit="0" vertical="center" wrapText="0"/>
    </xf>
    <xf borderId="59" fillId="0" fontId="2" numFmtId="0" xfId="0" applyBorder="1" applyFont="1"/>
    <xf borderId="37" fillId="0" fontId="2" numFmtId="0" xfId="0" applyBorder="1" applyFont="1"/>
    <xf borderId="5" fillId="6" fontId="85" numFmtId="0" xfId="0" applyAlignment="1" applyBorder="1" applyFont="1">
      <alignment vertical="center"/>
    </xf>
    <xf borderId="16" fillId="6" fontId="85" numFmtId="0" xfId="0" applyAlignment="1" applyBorder="1" applyFont="1">
      <alignment vertical="center"/>
    </xf>
    <xf borderId="16" fillId="5" fontId="38" numFmtId="0" xfId="0" applyAlignment="1" applyBorder="1" applyFont="1">
      <alignment horizontal="center" vertical="center"/>
    </xf>
    <xf borderId="16" fillId="6" fontId="38" numFmtId="0" xfId="0" applyAlignment="1" applyBorder="1" applyFont="1">
      <alignment horizontal="center" vertical="center"/>
    </xf>
    <xf borderId="16" fillId="6" fontId="76" numFmtId="0" xfId="0" applyAlignment="1" applyBorder="1" applyFont="1">
      <alignment horizontal="center" readingOrder="0" vertical="center"/>
    </xf>
    <xf borderId="16" fillId="11" fontId="38" numFmtId="0" xfId="0" applyAlignment="1" applyBorder="1" applyFont="1">
      <alignment horizontal="center" vertical="center"/>
    </xf>
    <xf borderId="5" fillId="11" fontId="85" numFmtId="0" xfId="0" applyAlignment="1" applyBorder="1" applyFont="1">
      <alignment vertical="center"/>
    </xf>
    <xf borderId="16" fillId="11" fontId="85" numFmtId="0" xfId="0" applyAlignment="1" applyBorder="1" applyFont="1">
      <alignment vertical="center"/>
    </xf>
    <xf borderId="16" fillId="14" fontId="38" numFmtId="0" xfId="0" applyAlignment="1" applyBorder="1" applyFont="1">
      <alignment horizontal="center" vertical="center"/>
    </xf>
    <xf borderId="16" fillId="4" fontId="38" numFmtId="0" xfId="0" applyAlignment="1" applyBorder="1" applyFont="1">
      <alignment horizontal="center" vertical="center"/>
    </xf>
    <xf borderId="16" fillId="4" fontId="85" numFmtId="0" xfId="0" applyAlignment="1" applyBorder="1" applyFont="1">
      <alignment vertical="center"/>
    </xf>
    <xf borderId="13" fillId="4" fontId="38" numFmtId="0" xfId="0" applyAlignment="1" applyBorder="1" applyFont="1">
      <alignment horizontal="center" vertical="center"/>
    </xf>
    <xf borderId="11" fillId="6" fontId="85" numFmtId="0" xfId="0" applyAlignment="1" applyBorder="1" applyFont="1">
      <alignment horizontal="center" readingOrder="0" vertical="center"/>
    </xf>
    <xf borderId="15" fillId="6" fontId="38" numFmtId="0" xfId="0" applyAlignment="1" applyBorder="1" applyFont="1">
      <alignment horizontal="center" vertical="center"/>
    </xf>
    <xf borderId="54" fillId="5" fontId="38" numFmtId="0" xfId="0" applyAlignment="1" applyBorder="1" applyFont="1">
      <alignment horizontal="center" readingOrder="0" vertical="center"/>
    </xf>
    <xf borderId="1" fillId="5" fontId="4" numFmtId="0" xfId="0" applyAlignment="1" applyBorder="1" applyFont="1">
      <alignment horizontal="left" shrinkToFit="0" vertical="center" wrapText="0"/>
    </xf>
    <xf borderId="16" fillId="5" fontId="38" numFmtId="0" xfId="0" applyAlignment="1" applyBorder="1" applyFont="1">
      <alignment horizontal="center" readingOrder="0" vertical="center"/>
    </xf>
    <xf borderId="5" fillId="5" fontId="87" numFmtId="0" xfId="0" applyAlignment="1" applyBorder="1" applyFont="1">
      <alignment readingOrder="0"/>
    </xf>
    <xf borderId="9" fillId="11" fontId="38" numFmtId="0" xfId="0" applyAlignment="1" applyBorder="1" applyFont="1">
      <alignment horizontal="center" vertical="center"/>
    </xf>
    <xf borderId="11" fillId="11" fontId="85" numFmtId="0" xfId="0" applyAlignment="1" applyBorder="1" applyFont="1">
      <alignment vertical="center"/>
    </xf>
    <xf borderId="9" fillId="11" fontId="85" numFmtId="0" xfId="0" applyAlignment="1" applyBorder="1" applyFont="1">
      <alignment vertical="center"/>
    </xf>
    <xf borderId="11" fillId="6" fontId="85" numFmtId="0" xfId="0" applyAlignment="1" applyBorder="1" applyFont="1">
      <alignment horizontal="center" vertical="center"/>
    </xf>
    <xf borderId="9" fillId="17" fontId="38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readingOrder="0" shrinkToFit="0" wrapText="0"/>
    </xf>
    <xf borderId="5" fillId="0" fontId="18" numFmtId="0" xfId="0" applyAlignment="1" applyBorder="1" applyFont="1">
      <alignment shrinkToFit="0" wrapText="0"/>
    </xf>
    <xf borderId="5" fillId="48" fontId="76" numFmtId="0" xfId="0" applyAlignment="1" applyBorder="1" applyFont="1">
      <alignment horizontal="center" readingOrder="0" vertical="center"/>
    </xf>
    <xf borderId="5" fillId="0" fontId="2" numFmtId="0" xfId="0" applyAlignment="1" applyBorder="1" applyFont="1">
      <alignment horizontal="center" readingOrder="0" vertical="center"/>
    </xf>
    <xf borderId="7" fillId="9" fontId="73" numFmtId="0" xfId="0" applyAlignment="1" applyBorder="1" applyFont="1">
      <alignment horizontal="center" readingOrder="0" vertical="center"/>
    </xf>
    <xf borderId="60" fillId="17" fontId="76" numFmtId="0" xfId="0" applyAlignment="1" applyBorder="1" applyFont="1">
      <alignment horizontal="center" readingOrder="0" vertical="center"/>
    </xf>
    <xf borderId="16" fillId="11" fontId="76" numFmtId="0" xfId="0" applyAlignment="1" applyBorder="1" applyFont="1">
      <alignment horizontal="center" readingOrder="0" vertical="center"/>
    </xf>
    <xf borderId="11" fillId="9" fontId="73" numFmtId="0" xfId="0" applyAlignment="1" applyBorder="1" applyFont="1">
      <alignment horizontal="center" readingOrder="0" vertical="center"/>
    </xf>
    <xf borderId="32" fillId="5" fontId="9" numFmtId="0" xfId="0" applyAlignment="1" applyBorder="1" applyFont="1">
      <alignment horizontal="center" readingOrder="0" shrinkToFit="0" vertical="center" wrapText="0"/>
    </xf>
    <xf borderId="41" fillId="5" fontId="9" numFmtId="0" xfId="0" applyAlignment="1" applyBorder="1" applyFont="1">
      <alignment horizontal="center" readingOrder="0" shrinkToFit="0" vertical="center" wrapText="0"/>
    </xf>
    <xf borderId="61" fillId="0" fontId="15" numFmtId="0" xfId="0" applyAlignment="1" applyBorder="1" applyFont="1">
      <alignment shrinkToFit="0" wrapText="0"/>
    </xf>
    <xf borderId="61" fillId="0" fontId="2" numFmtId="0" xfId="0" applyBorder="1" applyFont="1"/>
    <xf borderId="39" fillId="0" fontId="2" numFmtId="0" xfId="0" applyBorder="1" applyFont="1"/>
    <xf borderId="59" fillId="5" fontId="3" numFmtId="0" xfId="0" applyAlignment="1" applyBorder="1" applyFont="1">
      <alignment horizontal="left" readingOrder="0" shrinkToFit="0" vertical="center" wrapText="0"/>
    </xf>
    <xf borderId="37" fillId="5" fontId="3" numFmtId="0" xfId="0" applyAlignment="1" applyBorder="1" applyFont="1">
      <alignment horizontal="left" readingOrder="0" shrinkToFit="0" vertical="center" wrapText="0"/>
    </xf>
    <xf borderId="54" fillId="6" fontId="76" numFmtId="0" xfId="0" applyAlignment="1" applyBorder="1" applyFont="1">
      <alignment horizontal="center" readingOrder="0" vertical="center"/>
    </xf>
    <xf borderId="56" fillId="5" fontId="76" numFmtId="0" xfId="0" applyAlignment="1" applyBorder="1" applyFont="1">
      <alignment horizontal="center" readingOrder="0" vertical="center"/>
    </xf>
    <xf borderId="62" fillId="17" fontId="0" numFmtId="0" xfId="0" applyAlignment="1" applyBorder="1" applyFont="1">
      <alignment horizontal="center" readingOrder="0" vertical="center"/>
    </xf>
    <xf borderId="5" fillId="0" fontId="0" numFmtId="0" xfId="0" applyAlignment="1" applyBorder="1" applyFont="1">
      <alignment horizontal="center" readingOrder="0" vertical="center"/>
    </xf>
    <xf borderId="5" fillId="0" fontId="0" numFmtId="0" xfId="0" applyAlignment="1" applyBorder="1" applyFont="1">
      <alignment horizontal="center" vertical="center"/>
    </xf>
    <xf borderId="0" fillId="45" fontId="9" numFmtId="0" xfId="0" applyAlignment="1" applyFont="1">
      <alignment horizontal="center" readingOrder="0" shrinkToFit="0" vertical="center" wrapText="0"/>
    </xf>
    <xf borderId="5" fillId="5" fontId="87" numFmtId="0" xfId="0" applyAlignment="1" applyBorder="1" applyFont="1">
      <alignment horizontal="center" readingOrder="0" vertical="center"/>
    </xf>
    <xf borderId="1" fillId="4" fontId="90" numFmtId="0" xfId="0" applyAlignment="1" applyBorder="1" applyFont="1">
      <alignment horizontal="center" readingOrder="0" vertical="center"/>
    </xf>
    <xf borderId="5" fillId="49" fontId="76" numFmtId="0" xfId="0" applyAlignment="1" applyBorder="1" applyFill="1" applyFont="1">
      <alignment horizontal="center" readingOrder="0" vertical="center"/>
    </xf>
    <xf borderId="5" fillId="49" fontId="73" numFmtId="0" xfId="0" applyAlignment="1" applyBorder="1" applyFont="1">
      <alignment horizontal="center" readingOrder="0" vertical="center"/>
    </xf>
    <xf borderId="1" fillId="11" fontId="73" numFmtId="0" xfId="0" applyAlignment="1" applyBorder="1" applyFont="1">
      <alignment horizontal="center" readingOrder="0" vertical="center"/>
    </xf>
    <xf borderId="60" fillId="5" fontId="76" numFmtId="0" xfId="0" applyAlignment="1" applyBorder="1" applyFont="1">
      <alignment horizontal="center" readingOrder="0" vertical="center"/>
    </xf>
    <xf borderId="60" fillId="6" fontId="76" numFmtId="0" xfId="0" applyAlignment="1" applyBorder="1" applyFont="1">
      <alignment horizontal="center" readingOrder="0" vertical="center"/>
    </xf>
    <xf borderId="11" fillId="11" fontId="76" numFmtId="0" xfId="0" applyAlignment="1" applyBorder="1" applyFont="1">
      <alignment horizontal="center" readingOrder="0" vertical="center"/>
    </xf>
    <xf borderId="7" fillId="5" fontId="4" numFmtId="0" xfId="0" applyAlignment="1" applyBorder="1" applyFont="1">
      <alignment readingOrder="0" shrinkToFit="0" wrapText="0"/>
    </xf>
    <xf borderId="7" fillId="5" fontId="4" numFmtId="0" xfId="0" applyAlignment="1" applyBorder="1" applyFont="1">
      <alignment readingOrder="0" shrinkToFit="0" wrapText="0"/>
    </xf>
    <xf borderId="1" fillId="5" fontId="4" numFmtId="0" xfId="0" applyAlignment="1" applyBorder="1" applyFont="1">
      <alignment horizontal="left" readingOrder="0" shrinkToFit="0" vertical="center" wrapText="0"/>
    </xf>
    <xf borderId="43" fillId="5" fontId="7" numFmtId="0" xfId="0" applyAlignment="1" applyBorder="1" applyFont="1">
      <alignment readingOrder="0" shrinkToFit="0" vertical="bottom" wrapText="0"/>
    </xf>
    <xf borderId="0" fillId="49" fontId="4" numFmtId="0" xfId="0" applyAlignment="1" applyFont="1">
      <alignment horizontal="left" shrinkToFit="0" vertical="center" wrapText="0"/>
    </xf>
    <xf borderId="59" fillId="5" fontId="3" numFmtId="0" xfId="0" applyAlignment="1" applyBorder="1" applyFont="1">
      <alignment horizontal="left" shrinkToFit="0" vertical="center" wrapText="0"/>
    </xf>
    <xf borderId="37" fillId="5" fontId="3" numFmtId="0" xfId="0" applyAlignment="1" applyBorder="1" applyFont="1">
      <alignment horizontal="left" shrinkToFit="0" vertical="center" wrapText="0"/>
    </xf>
    <xf borderId="0" fillId="5" fontId="4" numFmtId="0" xfId="0" applyAlignment="1" applyFont="1">
      <alignment horizontal="right" shrinkToFit="0" vertical="center" wrapText="0"/>
    </xf>
    <xf borderId="5" fillId="0" fontId="75" numFmtId="0" xfId="0" applyAlignment="1" applyBorder="1" applyFont="1">
      <alignment horizontal="center" readingOrder="0" shrinkToFit="0" vertical="center" wrapText="0"/>
    </xf>
    <xf borderId="16" fillId="0" fontId="75" numFmtId="0" xfId="0" applyAlignment="1" applyBorder="1" applyFont="1">
      <alignment horizontal="center" readingOrder="0" shrinkToFit="0" vertical="center" wrapText="0"/>
    </xf>
    <xf borderId="16" fillId="6" fontId="75" numFmtId="0" xfId="0" applyAlignment="1" applyBorder="1" applyFont="1">
      <alignment horizontal="center" readingOrder="0" shrinkToFit="0" vertical="center" wrapText="0"/>
    </xf>
    <xf borderId="5" fillId="11" fontId="75" numFmtId="0" xfId="0" applyAlignment="1" applyBorder="1" applyFont="1">
      <alignment horizontal="center" readingOrder="0" shrinkToFit="0" vertical="center" wrapText="0"/>
    </xf>
    <xf borderId="11" fillId="0" fontId="75" numFmtId="0" xfId="0" applyAlignment="1" applyBorder="1" applyFont="1">
      <alignment horizontal="center" readingOrder="0" shrinkToFit="0" vertical="center" wrapText="0"/>
    </xf>
    <xf borderId="9" fillId="0" fontId="75" numFmtId="0" xfId="0" applyAlignment="1" applyBorder="1" applyFont="1">
      <alignment horizontal="center" readingOrder="0" shrinkToFit="0" vertical="center" wrapText="0"/>
    </xf>
    <xf borderId="9" fillId="6" fontId="75" numFmtId="0" xfId="0" applyAlignment="1" applyBorder="1" applyFont="1">
      <alignment horizontal="center" readingOrder="0" shrinkToFit="0" vertical="center" wrapText="0"/>
    </xf>
    <xf borderId="11" fillId="0" fontId="0" numFmtId="0" xfId="0" applyAlignment="1" applyBorder="1" applyFont="1">
      <alignment horizontal="center" readingOrder="0" shrinkToFit="0" vertical="center" wrapText="0"/>
    </xf>
    <xf borderId="9" fillId="0" fontId="0" numFmtId="0" xfId="0" applyAlignment="1" applyBorder="1" applyFont="1">
      <alignment horizontal="center" readingOrder="0" shrinkToFit="0" vertical="center" wrapText="0"/>
    </xf>
    <xf borderId="15" fillId="6" fontId="75" numFmtId="0" xfId="0" applyAlignment="1" applyBorder="1" applyFont="1">
      <alignment horizontal="center" readingOrder="0" shrinkToFit="0" vertical="center" wrapText="0"/>
    </xf>
    <xf borderId="0" fillId="0" fontId="9" numFmtId="0" xfId="0" applyAlignment="1" applyFont="1">
      <alignment readingOrder="0" shrinkToFit="0" wrapText="0"/>
    </xf>
    <xf borderId="16" fillId="6" fontId="38" numFmtId="0" xfId="0" applyAlignment="1" applyBorder="1" applyFont="1">
      <alignment horizontal="center"/>
    </xf>
    <xf borderId="9" fillId="36" fontId="38" numFmtId="0" xfId="0" applyAlignment="1" applyBorder="1" applyFont="1">
      <alignment horizontal="center" readingOrder="0"/>
    </xf>
    <xf borderId="12" fillId="5" fontId="3" numFmtId="0" xfId="0" applyAlignment="1" applyBorder="1" applyFont="1">
      <alignment horizontal="left" readingOrder="0" shrinkToFit="0" vertical="center" wrapText="0"/>
    </xf>
    <xf borderId="62" fillId="6" fontId="91" numFmtId="0" xfId="0" applyAlignment="1" applyBorder="1" applyFont="1">
      <alignment horizontal="center" vertical="bottom"/>
    </xf>
    <xf borderId="62" fillId="5" fontId="91" numFmtId="0" xfId="0" applyAlignment="1" applyBorder="1" applyFont="1">
      <alignment horizontal="center" vertical="bottom"/>
    </xf>
    <xf borderId="62" fillId="5" fontId="91" numFmtId="0" xfId="0" applyAlignment="1" applyBorder="1" applyFont="1">
      <alignment vertical="bottom"/>
    </xf>
    <xf borderId="62" fillId="6" fontId="91" numFmtId="0" xfId="0" applyAlignment="1" applyBorder="1" applyFont="1">
      <alignment vertical="bottom"/>
    </xf>
    <xf borderId="16" fillId="17" fontId="4" numFmtId="0" xfId="0" applyAlignment="1" applyBorder="1" applyFont="1">
      <alignment horizontal="center" readingOrder="0" shrinkToFit="0" vertical="center" wrapText="0"/>
    </xf>
    <xf borderId="8" fillId="39" fontId="11" numFmtId="0" xfId="0" applyAlignment="1" applyBorder="1" applyFont="1">
      <alignment horizontal="center" readingOrder="0" shrinkToFit="0" vertical="center" wrapText="0"/>
    </xf>
    <xf borderId="8" fillId="38" fontId="11" numFmtId="0" xfId="0" applyAlignment="1" applyBorder="1" applyFont="1">
      <alignment horizontal="center" readingOrder="0" shrinkToFit="0" vertical="center" wrapText="0"/>
    </xf>
    <xf borderId="0" fillId="3" fontId="4" numFmtId="0" xfId="0" applyAlignment="1" applyFont="1">
      <alignment vertical="center"/>
    </xf>
    <xf borderId="8" fillId="24" fontId="11" numFmtId="0" xfId="0" applyAlignment="1" applyBorder="1" applyFont="1">
      <alignment horizontal="center" readingOrder="0" shrinkToFit="0" vertical="center" wrapText="0"/>
    </xf>
    <xf borderId="8" fillId="14" fontId="11" numFmtId="0" xfId="0" applyAlignment="1" applyBorder="1" applyFont="1">
      <alignment horizontal="center" readingOrder="0" shrinkToFit="0" vertical="center" wrapText="0"/>
    </xf>
    <xf borderId="5" fillId="11" fontId="9" numFmtId="0" xfId="0" applyAlignment="1" applyBorder="1" applyFont="1">
      <alignment horizontal="center"/>
    </xf>
    <xf borderId="16" fillId="11" fontId="9" numFmtId="0" xfId="0" applyAlignment="1" applyBorder="1" applyFont="1">
      <alignment horizontal="center"/>
    </xf>
    <xf borderId="16" fillId="5" fontId="9" numFmtId="0" xfId="0" applyAlignment="1" applyBorder="1" applyFont="1">
      <alignment horizontal="center"/>
    </xf>
    <xf borderId="5" fillId="6" fontId="9" numFmtId="0" xfId="0" applyAlignment="1" applyBorder="1" applyFont="1">
      <alignment horizontal="center"/>
    </xf>
    <xf borderId="3" fillId="22" fontId="92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readingOrder="0"/>
    </xf>
    <xf borderId="5" fillId="11" fontId="93" numFmtId="0" xfId="0" applyBorder="1" applyFont="1"/>
    <xf borderId="5" fillId="6" fontId="93" numFmtId="0" xfId="0" applyBorder="1" applyFont="1"/>
    <xf borderId="5" fillId="38" fontId="11" numFmtId="0" xfId="0" applyAlignment="1" applyBorder="1" applyFont="1">
      <alignment horizontal="center" readingOrder="0" shrinkToFit="0" vertical="center" wrapText="0"/>
    </xf>
    <xf borderId="9" fillId="38" fontId="11" numFmtId="0" xfId="0" applyAlignment="1" applyBorder="1" applyFont="1">
      <alignment horizontal="center" readingOrder="0" shrinkToFit="0" vertical="center" wrapText="0"/>
    </xf>
    <xf borderId="5" fillId="3" fontId="9" numFmtId="0" xfId="0" applyAlignment="1" applyBorder="1" applyFont="1">
      <alignment horizontal="center" readingOrder="0" shrinkToFit="0" vertical="center" wrapText="0"/>
    </xf>
    <xf borderId="5" fillId="3" fontId="4" numFmtId="0" xfId="0" applyAlignment="1" applyBorder="1" applyFont="1">
      <alignment horizontal="center" readingOrder="0"/>
    </xf>
    <xf borderId="22" fillId="38" fontId="11" numFmtId="0" xfId="0" applyAlignment="1" applyBorder="1" applyFont="1">
      <alignment horizontal="center" readingOrder="0" shrinkToFit="0" vertical="center" wrapText="0"/>
    </xf>
    <xf borderId="11" fillId="38" fontId="11" numFmtId="0" xfId="0" applyAlignment="1" applyBorder="1" applyFont="1">
      <alignment horizontal="center" readingOrder="0" shrinkToFit="0" vertical="center" wrapText="0"/>
    </xf>
    <xf borderId="5" fillId="6" fontId="93" numFmtId="0" xfId="0" applyAlignment="1" applyBorder="1" applyFont="1">
      <alignment readingOrder="0"/>
    </xf>
    <xf borderId="5" fillId="38" fontId="11" numFmtId="0" xfId="0" applyAlignment="1" applyBorder="1" applyFont="1">
      <alignment horizontal="center" readingOrder="0" shrinkToFit="0" vertical="center" wrapText="1"/>
    </xf>
    <xf borderId="0" fillId="0" fontId="38" numFmtId="0" xfId="0" applyAlignment="1" applyFont="1">
      <alignment horizontal="center"/>
    </xf>
    <xf borderId="0" fillId="11" fontId="38" numFmtId="0" xfId="0" applyAlignment="1" applyFont="1">
      <alignment horizontal="center"/>
    </xf>
    <xf borderId="5" fillId="50" fontId="76" numFmtId="0" xfId="0" applyAlignment="1" applyBorder="1" applyFill="1" applyFont="1">
      <alignment horizontal="center" readingOrder="0" vertical="center"/>
    </xf>
    <xf borderId="5" fillId="48" fontId="5" numFmtId="0" xfId="0" applyAlignment="1" applyBorder="1" applyFont="1">
      <alignment horizontal="center" shrinkToFit="0" vertical="center" wrapText="0"/>
    </xf>
    <xf borderId="5" fillId="5" fontId="4" numFmtId="0" xfId="0" applyAlignment="1" applyBorder="1" applyFont="1">
      <alignment readingOrder="0" shrinkToFit="0" wrapText="0"/>
    </xf>
    <xf borderId="5" fillId="0" fontId="4" numFmtId="0" xfId="0" applyAlignment="1" applyBorder="1" applyFont="1">
      <alignment horizontal="center" readingOrder="0" shrinkToFit="0" vertical="center" wrapText="1"/>
    </xf>
    <xf borderId="51" fillId="5" fontId="7" numFmtId="0" xfId="0" applyAlignment="1" applyBorder="1" applyFont="1">
      <alignment readingOrder="0" shrinkToFit="0" vertical="bottom" wrapText="0"/>
    </xf>
    <xf borderId="10" fillId="0" fontId="4" numFmtId="0" xfId="0" applyAlignment="1" applyBorder="1" applyFont="1">
      <alignment horizontal="center" readingOrder="0" shrinkToFit="0" vertical="center" wrapText="0"/>
    </xf>
    <xf borderId="11" fillId="0" fontId="4" numFmtId="0" xfId="0" applyAlignment="1" applyBorder="1" applyFont="1">
      <alignment horizontal="center" readingOrder="0" shrinkToFit="0" vertical="center" wrapText="0"/>
    </xf>
    <xf borderId="5" fillId="6" fontId="76" numFmtId="0" xfId="0" applyAlignment="1" applyBorder="1" applyFont="1">
      <alignment horizontal="center" vertical="center"/>
    </xf>
    <xf borderId="5" fillId="5" fontId="0" numFmtId="0" xfId="0" applyAlignment="1" applyBorder="1" applyFont="1">
      <alignment horizontal="center" vertical="center"/>
    </xf>
    <xf borderId="5" fillId="6" fontId="38" numFmtId="0" xfId="0" applyAlignment="1" applyBorder="1" applyFont="1">
      <alignment horizontal="center" readingOrder="0"/>
    </xf>
    <xf borderId="5" fillId="6" fontId="38" numFmtId="0" xfId="0" applyAlignment="1" applyBorder="1" applyFont="1">
      <alignment horizontal="center"/>
    </xf>
    <xf borderId="7" fillId="5" fontId="87" numFmtId="0" xfId="0" applyAlignment="1" applyBorder="1" applyFont="1">
      <alignment horizontal="center" readingOrder="0" vertical="center"/>
    </xf>
    <xf borderId="5" fillId="5" fontId="87" numFmtId="0" xfId="0" applyAlignment="1" applyBorder="1" applyFont="1">
      <alignment horizontal="left" readingOrder="0" vertical="center"/>
    </xf>
    <xf borderId="5" fillId="0" fontId="4" numFmtId="0" xfId="0" applyAlignment="1" applyBorder="1" applyFont="1">
      <alignment readingOrder="0" shrinkToFit="0" wrapText="0"/>
    </xf>
    <xf borderId="5" fillId="5" fontId="9" numFmtId="0" xfId="0" applyAlignment="1" applyBorder="1" applyFont="1">
      <alignment readingOrder="0" shrinkToFit="0" wrapText="0"/>
    </xf>
    <xf borderId="5" fillId="0" fontId="9" numFmtId="0" xfId="0" applyAlignment="1" applyBorder="1" applyFont="1">
      <alignment horizontal="left" readingOrder="0"/>
    </xf>
    <xf borderId="5" fillId="27" fontId="76" numFmtId="0" xfId="0" applyAlignment="1" applyBorder="1" applyFont="1">
      <alignment horizontal="center" readingOrder="0" vertical="center"/>
    </xf>
    <xf borderId="5" fillId="27" fontId="73" numFmtId="0" xfId="0" applyAlignment="1" applyBorder="1" applyFont="1">
      <alignment horizontal="center" readingOrder="0" vertical="center"/>
    </xf>
    <xf borderId="5" fillId="19" fontId="4" numFmtId="0" xfId="0" applyAlignment="1" applyBorder="1" applyFont="1">
      <alignment horizontal="left" readingOrder="0" vertical="center"/>
    </xf>
    <xf borderId="43" fillId="5" fontId="39" numFmtId="0" xfId="0" applyAlignment="1" applyBorder="1" applyFont="1">
      <alignment readingOrder="0" shrinkToFit="0" wrapText="0"/>
    </xf>
    <xf borderId="16" fillId="6" fontId="75" numFmtId="0" xfId="0" applyAlignment="1" applyBorder="1" applyFont="1">
      <alignment horizontal="center" shrinkToFit="0" vertical="center" wrapText="0"/>
    </xf>
    <xf borderId="16" fillId="0" fontId="75" numFmtId="0" xfId="0" applyAlignment="1" applyBorder="1" applyFont="1">
      <alignment horizontal="center" shrinkToFit="0" vertical="center" wrapText="0"/>
    </xf>
    <xf borderId="2" fillId="0" fontId="75" numFmtId="0" xfId="0" applyAlignment="1" applyBorder="1" applyFont="1">
      <alignment horizontal="center" shrinkToFit="0" vertical="center" wrapText="0"/>
    </xf>
    <xf borderId="9" fillId="6" fontId="75" numFmtId="0" xfId="0" applyAlignment="1" applyBorder="1" applyFont="1">
      <alignment horizontal="center" shrinkToFit="0" vertical="center" wrapText="0"/>
    </xf>
    <xf borderId="15" fillId="0" fontId="75" numFmtId="0" xfId="0" applyAlignment="1" applyBorder="1" applyFont="1">
      <alignment horizontal="center" readingOrder="0" shrinkToFit="0" vertical="center" wrapText="0"/>
    </xf>
    <xf borderId="9" fillId="0" fontId="75" numFmtId="0" xfId="0" applyAlignment="1" applyBorder="1" applyFont="1">
      <alignment horizontal="center" shrinkToFit="0" vertical="center" wrapText="0"/>
    </xf>
    <xf borderId="9" fillId="11" fontId="75" numFmtId="0" xfId="0" applyAlignment="1" applyBorder="1" applyFont="1">
      <alignment horizontal="center" readingOrder="0" shrinkToFit="0" vertical="center" wrapText="0"/>
    </xf>
    <xf borderId="9" fillId="11" fontId="75" numFmtId="0" xfId="0" applyAlignment="1" applyBorder="1" applyFont="1">
      <alignment horizontal="center" shrinkToFit="0" vertical="center" wrapText="0"/>
    </xf>
    <xf borderId="11" fillId="0" fontId="75" numFmtId="0" xfId="0" applyAlignment="1" applyBorder="1" applyFont="1">
      <alignment horizontal="center" shrinkToFit="0" vertical="center" wrapText="0"/>
    </xf>
    <xf borderId="5" fillId="11" fontId="0" numFmtId="0" xfId="0" applyAlignment="1" applyBorder="1" applyFont="1">
      <alignment horizontal="center" vertical="center"/>
    </xf>
    <xf borderId="5" fillId="5" fontId="94" numFmtId="0" xfId="0" applyAlignment="1" applyBorder="1" applyFont="1">
      <alignment vertical="bottom"/>
    </xf>
    <xf borderId="5" fillId="0" fontId="94" numFmtId="0" xfId="0" applyAlignment="1" applyBorder="1" applyFont="1">
      <alignment horizontal="center" shrinkToFit="0" vertical="center" wrapText="1"/>
    </xf>
    <xf borderId="5" fillId="6" fontId="85" numFmtId="0" xfId="0" applyBorder="1" applyFont="1"/>
    <xf borderId="5" fillId="22" fontId="95" numFmtId="0" xfId="0" applyAlignment="1" applyBorder="1" applyFont="1">
      <alignment horizontal="center"/>
    </xf>
    <xf borderId="0" fillId="5" fontId="85" numFmtId="0" xfId="0" applyFont="1"/>
    <xf borderId="0" fillId="5" fontId="18" numFmtId="0" xfId="0" applyAlignment="1" applyFont="1">
      <alignment shrinkToFit="0" wrapText="0"/>
    </xf>
    <xf borderId="0" fillId="5" fontId="18" numFmtId="0" xfId="0" applyAlignment="1" applyFont="1">
      <alignment horizontal="center" shrinkToFit="0" wrapText="0"/>
    </xf>
    <xf borderId="0" fillId="5" fontId="18" numFmtId="0" xfId="0" applyAlignment="1" applyFont="1">
      <alignment horizontal="center" shrinkToFit="0" vertical="center" wrapText="0"/>
    </xf>
    <xf borderId="5" fillId="43" fontId="4" numFmtId="0" xfId="0" applyAlignment="1" applyBorder="1" applyFont="1">
      <alignment horizontal="left" readingOrder="0" vertical="center"/>
    </xf>
    <xf borderId="5" fillId="29" fontId="76" numFmtId="0" xfId="0" applyAlignment="1" applyBorder="1" applyFont="1">
      <alignment horizontal="center" readingOrder="0" vertical="center"/>
    </xf>
    <xf borderId="3" fillId="51" fontId="86" numFmtId="0" xfId="0" applyAlignment="1" applyBorder="1" applyFill="1" applyFont="1">
      <alignment horizontal="center" readingOrder="0" shrinkToFit="0" vertical="center" wrapText="0"/>
    </xf>
    <xf borderId="5" fillId="5" fontId="15" numFmtId="0" xfId="0" applyAlignment="1" applyBorder="1" applyFont="1">
      <alignment horizontal="left" readingOrder="0" shrinkToFit="0" vertical="center" wrapText="0"/>
    </xf>
    <xf borderId="5" fillId="6" fontId="75" numFmtId="0" xfId="0" applyAlignment="1" applyBorder="1" applyFont="1">
      <alignment horizontal="center" shrinkToFit="0" vertical="center" wrapText="0"/>
    </xf>
    <xf borderId="2" fillId="11" fontId="75" numFmtId="0" xfId="0" applyAlignment="1" applyBorder="1" applyFont="1">
      <alignment horizontal="center" readingOrder="0" shrinkToFit="0" vertical="center" wrapText="0"/>
    </xf>
    <xf borderId="16" fillId="11" fontId="75" numFmtId="0" xfId="0" applyAlignment="1" applyBorder="1" applyFont="1">
      <alignment horizontal="center" readingOrder="0" shrinkToFit="0" vertical="center" wrapText="0"/>
    </xf>
    <xf borderId="11" fillId="6" fontId="75" numFmtId="0" xfId="0" applyAlignment="1" applyBorder="1" applyFont="1">
      <alignment horizontal="center" shrinkToFit="0" vertical="center" wrapText="0"/>
    </xf>
    <xf borderId="9" fillId="13" fontId="75" numFmtId="0" xfId="0" applyAlignment="1" applyBorder="1" applyFont="1">
      <alignment horizontal="center" readingOrder="0" shrinkToFit="0" vertical="center" wrapText="0"/>
    </xf>
    <xf borderId="9" fillId="13" fontId="75" numFmtId="0" xfId="0" applyAlignment="1" applyBorder="1" applyFont="1">
      <alignment horizontal="center" shrinkToFit="0" vertical="center" wrapText="0"/>
    </xf>
    <xf borderId="1" fillId="11" fontId="75" numFmtId="0" xfId="0" applyAlignment="1" applyBorder="1" applyFont="1">
      <alignment horizontal="center" readingOrder="0" shrinkToFit="0" vertical="center" wrapText="0"/>
    </xf>
    <xf borderId="0" fillId="6" fontId="0" numFmtId="0" xfId="0" applyAlignment="1" applyFont="1">
      <alignment horizontal="center" shrinkToFit="0" vertical="center" wrapText="0"/>
    </xf>
    <xf borderId="11" fillId="6" fontId="75" numFmtId="0" xfId="0" applyAlignment="1" applyBorder="1" applyFont="1">
      <alignment horizontal="center" readingOrder="0" shrinkToFit="0" vertical="center" wrapText="0"/>
    </xf>
    <xf borderId="11" fillId="6" fontId="0" numFmtId="0" xfId="0" applyAlignment="1" applyBorder="1" applyFont="1">
      <alignment horizontal="center" shrinkToFit="0" vertical="center" wrapText="0"/>
    </xf>
    <xf borderId="5" fillId="0" fontId="75" numFmtId="0" xfId="0" applyAlignment="1" applyBorder="1" applyFont="1">
      <alignment horizontal="center" shrinkToFit="0" vertical="center" wrapText="0"/>
    </xf>
    <xf borderId="5" fillId="5" fontId="4" numFmtId="0" xfId="0" applyAlignment="1" applyBorder="1" applyFont="1">
      <alignment horizontal="left" readingOrder="0" shrinkToFit="0" wrapText="0"/>
    </xf>
    <xf borderId="5" fillId="42" fontId="4" numFmtId="0" xfId="0" applyAlignment="1" applyBorder="1" applyFont="1">
      <alignment readingOrder="0" shrinkToFit="0" wrapText="0"/>
    </xf>
    <xf borderId="0" fillId="16" fontId="2" numFmtId="0" xfId="0" applyFont="1"/>
    <xf borderId="0" fillId="6" fontId="76" numFmtId="0" xfId="0" applyAlignment="1" applyFont="1">
      <alignment horizontal="center" readingOrder="0"/>
    </xf>
    <xf borderId="5" fillId="11" fontId="4" numFmtId="0" xfId="0" applyAlignment="1" applyBorder="1" applyFont="1">
      <alignment horizontal="left" shrinkToFit="0" vertical="center" wrapText="0"/>
    </xf>
    <xf borderId="5" fillId="4" fontId="76" numFmtId="0" xfId="0" applyAlignment="1" applyBorder="1" applyFont="1">
      <alignment horizontal="center" vertical="center"/>
    </xf>
    <xf borderId="0" fillId="0" fontId="2" numFmtId="0" xfId="0" applyAlignment="1" applyFont="1">
      <alignment readingOrder="0"/>
    </xf>
    <xf borderId="5" fillId="0" fontId="85" numFmtId="0" xfId="0" applyAlignment="1" applyBorder="1" applyFont="1">
      <alignment horizontal="center" readingOrder="0" shrinkToFit="0" vertical="center" wrapText="0"/>
    </xf>
    <xf borderId="5" fillId="0" fontId="85" numFmtId="0" xfId="0" applyAlignment="1" applyBorder="1" applyFont="1">
      <alignment horizontal="center" shrinkToFit="0" vertical="center" wrapText="0"/>
    </xf>
    <xf borderId="5" fillId="6" fontId="85" numFmtId="0" xfId="0" applyAlignment="1" applyBorder="1" applyFont="1">
      <alignment horizontal="center" shrinkToFit="0" vertical="center" wrapText="0"/>
    </xf>
    <xf borderId="5" fillId="6" fontId="85" numFmtId="0" xfId="0" applyAlignment="1" applyBorder="1" applyFont="1">
      <alignment horizontal="center" readingOrder="0" shrinkToFit="0" vertical="center" wrapText="0"/>
    </xf>
    <xf borderId="5" fillId="0" fontId="38" numFmtId="0" xfId="0" applyAlignment="1" applyBorder="1" applyFont="1">
      <alignment horizontal="center" readingOrder="0" shrinkToFit="0" vertical="center" wrapText="0"/>
    </xf>
    <xf borderId="1" fillId="11" fontId="85" numFmtId="0" xfId="0" applyAlignment="1" applyBorder="1" applyFont="1">
      <alignment horizontal="center" readingOrder="0" shrinkToFit="0" vertical="center" wrapText="0"/>
    </xf>
    <xf borderId="5" fillId="11" fontId="85" numFmtId="0" xfId="0" applyAlignment="1" applyBorder="1" applyFont="1">
      <alignment horizontal="center" shrinkToFit="0" vertical="center" wrapText="0"/>
    </xf>
    <xf borderId="5" fillId="11" fontId="85" numFmtId="0" xfId="0" applyAlignment="1" applyBorder="1" applyFont="1">
      <alignment horizontal="center" readingOrder="0" shrinkToFit="0" vertical="center" wrapText="0"/>
    </xf>
    <xf borderId="5" fillId="43" fontId="0" numFmtId="0" xfId="0" applyAlignment="1" applyBorder="1" applyFont="1">
      <alignment horizontal="center" readingOrder="0" vertical="center"/>
    </xf>
    <xf borderId="5" fillId="0" fontId="74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readingOrder="0" shrinkToFit="0" vertical="bottom" wrapText="0"/>
    </xf>
    <xf borderId="5" fillId="43" fontId="9" numFmtId="0" xfId="0" applyAlignment="1" applyBorder="1" applyFont="1">
      <alignment readingOrder="0" shrinkToFit="0" vertical="bottom" wrapText="0"/>
    </xf>
    <xf borderId="0" fillId="33" fontId="38" numFmtId="0" xfId="0" applyAlignment="1" applyFont="1">
      <alignment horizontal="center" vertical="center"/>
    </xf>
    <xf borderId="5" fillId="33" fontId="38" numFmtId="0" xfId="0" applyAlignment="1" applyBorder="1" applyFont="1">
      <alignment horizontal="center" vertical="center"/>
    </xf>
    <xf borderId="5" fillId="11" fontId="9" numFmtId="0" xfId="0" applyAlignment="1" applyBorder="1" applyFont="1">
      <alignment horizontal="center" readingOrder="0" shrinkToFit="0" vertical="center" wrapText="0"/>
    </xf>
    <xf borderId="5" fillId="52" fontId="76" numFmtId="0" xfId="0" applyAlignment="1" applyBorder="1" applyFill="1" applyFont="1">
      <alignment horizontal="center" readingOrder="0" vertical="center"/>
    </xf>
    <xf borderId="5" fillId="52" fontId="76" numFmtId="0" xfId="0" applyAlignment="1" applyBorder="1" applyFont="1">
      <alignment horizontal="center" vertical="center"/>
    </xf>
    <xf borderId="5" fillId="11" fontId="76" numFmtId="0" xfId="0" applyAlignment="1" applyBorder="1" applyFont="1">
      <alignment horizontal="center" vertical="center"/>
    </xf>
    <xf borderId="0" fillId="6" fontId="85" numFmtId="0" xfId="0" applyAlignment="1" applyFont="1">
      <alignment horizontal="center" readingOrder="0"/>
    </xf>
    <xf borderId="5" fillId="4" fontId="79" numFmtId="0" xfId="0" applyAlignment="1" applyBorder="1" applyFont="1">
      <alignment horizontal="center"/>
    </xf>
    <xf borderId="5" fillId="53" fontId="76" numFmtId="0" xfId="0" applyAlignment="1" applyBorder="1" applyFill="1" applyFont="1">
      <alignment horizontal="center" readingOrder="0" vertical="center"/>
    </xf>
    <xf borderId="5" fillId="9" fontId="79" numFmtId="170" xfId="0" applyAlignment="1" applyBorder="1" applyFont="1" applyNumberFormat="1">
      <alignment horizontal="center" readingOrder="0"/>
    </xf>
    <xf borderId="5" fillId="11" fontId="79" numFmtId="0" xfId="0" applyAlignment="1" applyBorder="1" applyFont="1">
      <alignment horizontal="center"/>
    </xf>
    <xf borderId="5" fillId="2" fontId="9" numFmtId="0" xfId="0" applyAlignment="1" applyBorder="1" applyFont="1">
      <alignment horizontal="center"/>
    </xf>
    <xf borderId="5" fillId="5" fontId="2" numFmtId="0" xfId="0" applyBorder="1" applyFont="1"/>
    <xf borderId="5" fillId="17" fontId="15" numFmtId="0" xfId="0" applyAlignment="1" applyBorder="1" applyFont="1">
      <alignment shrinkToFit="0" wrapText="0"/>
    </xf>
    <xf borderId="5" fillId="33" fontId="15" numFmtId="0" xfId="0" applyAlignment="1" applyBorder="1" applyFont="1">
      <alignment shrinkToFit="0" wrapText="0"/>
    </xf>
    <xf borderId="5" fillId="9" fontId="79" numFmtId="0" xfId="0" applyAlignment="1" applyBorder="1" applyFont="1">
      <alignment horizontal="center" vertical="center"/>
    </xf>
    <xf borderId="5" fillId="11" fontId="79" numFmtId="0" xfId="0" applyAlignment="1" applyBorder="1" applyFont="1">
      <alignment horizontal="center" vertical="center"/>
    </xf>
    <xf borderId="5" fillId="5" fontId="38" numFmtId="0" xfId="0" applyAlignment="1" applyBorder="1" applyFont="1">
      <alignment horizontal="center" vertical="center"/>
    </xf>
    <xf borderId="0" fillId="9" fontId="79" numFmtId="0" xfId="0" applyAlignment="1" applyFont="1">
      <alignment horizontal="center" vertical="center"/>
    </xf>
    <xf borderId="5" fillId="4" fontId="38" numFmtId="0" xfId="0" applyAlignment="1" applyBorder="1" applyFont="1">
      <alignment horizontal="center" vertical="center"/>
    </xf>
    <xf borderId="5" fillId="6" fontId="38" numFmtId="0" xfId="0" applyAlignment="1" applyBorder="1" applyFont="1">
      <alignment horizontal="center" vertical="center"/>
    </xf>
    <xf borderId="5" fillId="45" fontId="76" numFmtId="0" xfId="0" applyAlignment="1" applyBorder="1" applyFont="1">
      <alignment horizontal="center" readingOrder="0" vertical="center"/>
    </xf>
    <xf borderId="5" fillId="45" fontId="73" numFmtId="0" xfId="0" applyAlignment="1" applyBorder="1" applyFont="1">
      <alignment horizontal="center" readingOrder="0" vertical="center"/>
    </xf>
    <xf borderId="5" fillId="0" fontId="87" numFmtId="0" xfId="0" applyAlignment="1" applyBorder="1" applyFont="1">
      <alignment readingOrder="0" vertical="bottom"/>
    </xf>
    <xf borderId="5" fillId="17" fontId="38" numFmtId="0" xfId="0" applyAlignment="1" applyBorder="1" applyFont="1">
      <alignment horizontal="center" readingOrder="0" vertical="center"/>
    </xf>
    <xf borderId="5" fillId="4" fontId="38" numFmtId="0" xfId="0" applyAlignment="1" applyBorder="1" applyFont="1">
      <alignment horizontal="center" readingOrder="0" vertical="center"/>
    </xf>
    <xf borderId="5" fillId="36" fontId="38" numFmtId="0" xfId="0" applyAlignment="1" applyBorder="1" applyFont="1">
      <alignment horizontal="center"/>
    </xf>
    <xf borderId="5" fillId="43" fontId="94" numFmtId="0" xfId="0" applyAlignment="1" applyBorder="1" applyFont="1">
      <alignment readingOrder="0"/>
    </xf>
    <xf borderId="5" fillId="8" fontId="38" numFmtId="0" xfId="0" applyAlignment="1" applyBorder="1" applyFont="1">
      <alignment horizontal="center" readingOrder="0" vertical="center"/>
    </xf>
    <xf borderId="5" fillId="8" fontId="76" numFmtId="0" xfId="0" applyAlignment="1" applyBorder="1" applyFont="1">
      <alignment horizontal="center" readingOrder="0" vertical="center"/>
    </xf>
    <xf borderId="5" fillId="3" fontId="79" numFmtId="0" xfId="0" applyAlignment="1" applyBorder="1" applyFont="1">
      <alignment horizontal="center"/>
    </xf>
    <xf borderId="5" fillId="3" fontId="38" numFmtId="0" xfId="0" applyAlignment="1" applyBorder="1" applyFont="1">
      <alignment horizontal="center" readingOrder="0" vertical="center"/>
    </xf>
    <xf borderId="5" fillId="54" fontId="76" numFmtId="0" xfId="0" applyAlignment="1" applyBorder="1" applyFill="1" applyFont="1">
      <alignment horizontal="center" readingOrder="0" vertical="center"/>
    </xf>
    <xf borderId="5" fillId="54" fontId="79" numFmtId="0" xfId="0" applyAlignment="1" applyBorder="1" applyFont="1">
      <alignment horizontal="center"/>
    </xf>
    <xf borderId="5" fillId="54" fontId="38" numFmtId="0" xfId="0" applyAlignment="1" applyBorder="1" applyFont="1">
      <alignment horizontal="center" readingOrder="0" vertical="center"/>
    </xf>
    <xf borderId="5" fillId="16" fontId="2" numFmtId="0" xfId="0" applyBorder="1" applyFont="1"/>
    <xf borderId="5" fillId="4" fontId="74" numFmtId="0" xfId="0" applyAlignment="1" applyBorder="1" applyFont="1">
      <alignment horizontal="center" vertical="center"/>
    </xf>
    <xf borderId="5" fillId="4" fontId="0" numFmtId="0" xfId="0" applyAlignment="1" applyBorder="1" applyFont="1">
      <alignment horizontal="center" vertical="center"/>
    </xf>
    <xf borderId="5" fillId="9" fontId="74" numFmtId="0" xfId="0" applyAlignment="1" applyBorder="1" applyFont="1">
      <alignment horizontal="center" readingOrder="0" shrinkToFit="0" vertical="center" wrapText="0"/>
    </xf>
    <xf borderId="16" fillId="0" fontId="0" numFmtId="0" xfId="0" applyAlignment="1" applyBorder="1" applyFont="1">
      <alignment horizontal="center" readingOrder="0" shrinkToFit="0" vertical="center" wrapText="0"/>
    </xf>
    <xf borderId="16" fillId="9" fontId="74" numFmtId="0" xfId="0" applyAlignment="1" applyBorder="1" applyFont="1">
      <alignment horizontal="center" readingOrder="0" shrinkToFit="0" vertical="center" wrapText="0"/>
    </xf>
    <xf borderId="16" fillId="6" fontId="0" numFmtId="0" xfId="0" applyAlignment="1" applyBorder="1" applyFont="1">
      <alignment horizontal="center" shrinkToFit="0" vertical="center" wrapText="0"/>
    </xf>
    <xf borderId="9" fillId="9" fontId="74" numFmtId="0" xfId="0" applyAlignment="1" applyBorder="1" applyFont="1">
      <alignment horizontal="center" readingOrder="0" shrinkToFit="0" vertical="center" wrapText="0"/>
    </xf>
    <xf borderId="16" fillId="0" fontId="0" numFmtId="0" xfId="0" applyAlignment="1" applyBorder="1" applyFont="1">
      <alignment horizontal="center" shrinkToFit="0" vertical="center" wrapText="0"/>
    </xf>
    <xf borderId="16" fillId="6" fontId="0" numFmtId="0" xfId="0" applyAlignment="1" applyBorder="1" applyFont="1">
      <alignment horizontal="center" readingOrder="0" shrinkToFit="0" vertical="center" wrapText="0"/>
    </xf>
    <xf borderId="11" fillId="11" fontId="0" numFmtId="0" xfId="0" applyAlignment="1" applyBorder="1" applyFont="1">
      <alignment horizontal="center" shrinkToFit="0" vertical="center" wrapText="0"/>
    </xf>
    <xf borderId="9" fillId="11" fontId="0" numFmtId="0" xfId="0" applyAlignment="1" applyBorder="1" applyFont="1">
      <alignment horizontal="center" shrinkToFit="0" vertical="center" wrapText="0"/>
    </xf>
    <xf borderId="9" fillId="48" fontId="0" numFmtId="0" xfId="0" applyAlignment="1" applyBorder="1" applyFont="1">
      <alignment horizontal="center" shrinkToFit="0" vertical="center" wrapText="0"/>
    </xf>
    <xf borderId="9" fillId="0" fontId="0" numFmtId="0" xfId="0" applyAlignment="1" applyBorder="1" applyFont="1">
      <alignment horizontal="center" shrinkToFit="0" vertical="center" wrapText="0"/>
    </xf>
    <xf borderId="9" fillId="6" fontId="0" numFmtId="0" xfId="0" applyAlignment="1" applyBorder="1" applyFont="1">
      <alignment horizontal="center" shrinkToFit="0" vertical="center" wrapText="0"/>
    </xf>
    <xf borderId="0" fillId="5" fontId="38" numFmtId="0" xfId="0" applyAlignment="1" applyFont="1">
      <alignment horizontal="center" vertical="center"/>
    </xf>
    <xf borderId="5" fillId="4" fontId="79" numFmtId="0" xfId="0" applyAlignment="1" applyBorder="1" applyFont="1">
      <alignment horizontal="center" vertical="center"/>
    </xf>
    <xf borderId="5" fillId="4" fontId="85" numFmtId="0" xfId="0" applyAlignment="1" applyBorder="1" applyFont="1">
      <alignment horizontal="center" vertical="center"/>
    </xf>
    <xf borderId="5" fillId="4" fontId="85" numFmtId="0" xfId="0" applyBorder="1" applyFont="1"/>
    <xf borderId="16" fillId="4" fontId="85" numFmtId="0" xfId="0" applyBorder="1" applyFont="1"/>
    <xf borderId="5" fillId="14" fontId="38" numFmtId="0" xfId="0" applyAlignment="1" applyBorder="1" applyFont="1">
      <alignment horizontal="center" readingOrder="0" vertical="center"/>
    </xf>
    <xf borderId="5" fillId="11" fontId="79" numFmtId="0" xfId="0" applyAlignment="1" applyBorder="1" applyFont="1">
      <alignment horizontal="center" readingOrder="0"/>
    </xf>
    <xf borderId="5" fillId="6" fontId="79" numFmtId="0" xfId="0" applyAlignment="1" applyBorder="1" applyFont="1">
      <alignment horizontal="center"/>
    </xf>
    <xf borderId="1" fillId="17" fontId="76" numFmtId="0" xfId="0" applyAlignment="1" applyBorder="1" applyFont="1">
      <alignment horizontal="center" readingOrder="0" vertical="center"/>
    </xf>
    <xf borderId="16" fillId="6" fontId="38" numFmtId="0" xfId="0" applyAlignment="1" applyBorder="1" applyFont="1">
      <alignment horizontal="center" readingOrder="0" vertical="center"/>
    </xf>
    <xf borderId="5" fillId="17" fontId="79" numFmtId="0" xfId="0" applyAlignment="1" applyBorder="1" applyFont="1">
      <alignment horizontal="center" readingOrder="0"/>
    </xf>
    <xf borderId="5" fillId="8" fontId="79" numFmtId="0" xfId="0" applyAlignment="1" applyBorder="1" applyFont="1">
      <alignment horizontal="center" readingOrder="0"/>
    </xf>
    <xf borderId="5" fillId="8" fontId="79" numFmtId="0" xfId="0" applyAlignment="1" applyBorder="1" applyFont="1">
      <alignment horizontal="center"/>
    </xf>
    <xf borderId="5" fillId="6" fontId="79" numFmtId="0" xfId="0" applyAlignment="1" applyBorder="1" applyFont="1">
      <alignment horizontal="center" readingOrder="0"/>
    </xf>
    <xf borderId="5" fillId="17" fontId="38" numFmtId="0" xfId="0" applyAlignment="1" applyBorder="1" applyFont="1">
      <alignment horizontal="center" readingOrder="0"/>
    </xf>
    <xf borderId="5" fillId="17" fontId="79" numFmtId="0" xfId="0" applyAlignment="1" applyBorder="1" applyFont="1">
      <alignment horizontal="center"/>
    </xf>
    <xf borderId="0" fillId="5" fontId="32" numFmtId="0" xfId="0" applyAlignment="1" applyFont="1">
      <alignment horizontal="center"/>
    </xf>
    <xf borderId="16" fillId="17" fontId="75" numFmtId="0" xfId="0" applyAlignment="1" applyBorder="1" applyFont="1">
      <alignment horizontal="center" readingOrder="0" shrinkToFit="0" vertical="center" wrapText="0"/>
    </xf>
    <xf borderId="9" fillId="17" fontId="75" numFmtId="0" xfId="0" applyAlignment="1" applyBorder="1" applyFont="1">
      <alignment horizontal="center" readingOrder="0" shrinkToFit="0" vertical="center" wrapText="0"/>
    </xf>
    <xf borderId="11" fillId="17" fontId="0" numFmtId="0" xfId="0" applyAlignment="1" applyBorder="1" applyFont="1">
      <alignment horizontal="center" readingOrder="0" shrinkToFit="0" vertical="center" wrapText="0"/>
    </xf>
    <xf borderId="5" fillId="11" fontId="38" numFmtId="0" xfId="0" applyAlignment="1" applyBorder="1" applyFont="1">
      <alignment horizontal="center" vertical="center"/>
    </xf>
    <xf borderId="5" fillId="9" fontId="79" numFmtId="0" xfId="0" applyAlignment="1" applyBorder="1" applyFont="1">
      <alignment horizontal="center" vertical="bottom"/>
    </xf>
    <xf borderId="5" fillId="6" fontId="38" numFmtId="0" xfId="0" applyAlignment="1" applyBorder="1" applyFont="1">
      <alignment horizontal="center" readingOrder="0"/>
    </xf>
    <xf borderId="5" fillId="4" fontId="79" numFmtId="0" xfId="0" applyAlignment="1" applyBorder="1" applyFont="1">
      <alignment horizontal="center" vertical="bottom"/>
    </xf>
    <xf borderId="5" fillId="11" fontId="79" numFmtId="0" xfId="0" applyAlignment="1" applyBorder="1" applyFont="1">
      <alignment horizontal="center" vertical="bottom"/>
    </xf>
    <xf borderId="5" fillId="17" fontId="38" numFmtId="0" xfId="0" applyAlignment="1" applyBorder="1" applyFont="1">
      <alignment horizontal="center" vertical="bottom"/>
    </xf>
    <xf borderId="0" fillId="5" fontId="38" numFmtId="0" xfId="0" applyAlignment="1" applyFont="1">
      <alignment horizontal="center"/>
    </xf>
    <xf borderId="5" fillId="5" fontId="94" numFmtId="0" xfId="0" applyAlignment="1" applyBorder="1" applyFont="1">
      <alignment readingOrder="0"/>
    </xf>
    <xf borderId="5" fillId="9" fontId="79" numFmtId="170" xfId="0" applyAlignment="1" applyBorder="1" applyFont="1" applyNumberFormat="1">
      <alignment horizontal="center" readingOrder="0" vertical="bottom"/>
    </xf>
    <xf borderId="5" fillId="17" fontId="38" numFmtId="0" xfId="0" applyAlignment="1" applyBorder="1" applyFont="1">
      <alignment horizontal="center" vertical="center"/>
    </xf>
    <xf borderId="5" fillId="12" fontId="4" numFmtId="0" xfId="0" applyAlignment="1" applyBorder="1" applyFont="1">
      <alignment horizontal="left" readingOrder="0" vertical="center"/>
    </xf>
    <xf borderId="7" fillId="6" fontId="79" numFmtId="0" xfId="0" applyAlignment="1" applyBorder="1" applyFont="1">
      <alignment horizontal="center" readingOrder="0"/>
    </xf>
    <xf borderId="1" fillId="17" fontId="4" numFmtId="0" xfId="0" applyAlignment="1" applyBorder="1" applyFont="1">
      <alignment horizontal="center" readingOrder="0" shrinkToFit="0" vertical="center" wrapText="0"/>
    </xf>
    <xf borderId="11" fillId="6" fontId="38" numFmtId="0" xfId="0" applyAlignment="1" applyBorder="1" applyFont="1">
      <alignment horizontal="center" readingOrder="0" vertical="center"/>
    </xf>
    <xf borderId="11" fillId="6" fontId="79" numFmtId="0" xfId="0" applyAlignment="1" applyBorder="1" applyFont="1">
      <alignment horizontal="center" readingOrder="0"/>
    </xf>
    <xf borderId="16" fillId="4" fontId="75" numFmtId="0" xfId="0" applyAlignment="1" applyBorder="1" applyFont="1">
      <alignment horizontal="center" readingOrder="0" shrinkToFit="0" vertical="center" wrapText="0"/>
    </xf>
    <xf borderId="2" fillId="4" fontId="75" numFmtId="0" xfId="0" applyAlignment="1" applyBorder="1" applyFont="1">
      <alignment horizontal="center" readingOrder="0" shrinkToFit="0" vertical="center" wrapText="0"/>
    </xf>
    <xf borderId="5" fillId="4" fontId="75" numFmtId="0" xfId="0" applyAlignment="1" applyBorder="1" applyFont="1">
      <alignment horizontal="center" readingOrder="0" shrinkToFit="0" vertical="center" wrapText="0"/>
    </xf>
    <xf borderId="16" fillId="4" fontId="75" numFmtId="0" xfId="0" applyAlignment="1" applyBorder="1" applyFont="1">
      <alignment horizontal="center" shrinkToFit="0" vertical="center" wrapText="0"/>
    </xf>
    <xf borderId="5" fillId="52" fontId="79" numFmtId="0" xfId="0" applyAlignment="1" applyBorder="1" applyFont="1">
      <alignment horizontal="center" vertical="bottom"/>
    </xf>
    <xf borderId="5" fillId="55" fontId="76" numFmtId="0" xfId="0" applyAlignment="1" applyBorder="1" applyFill="1" applyFont="1">
      <alignment horizontal="center" readingOrder="0" vertical="center"/>
    </xf>
    <xf borderId="5" fillId="5" fontId="79" numFmtId="0" xfId="0" applyAlignment="1" applyBorder="1" applyFont="1">
      <alignment horizontal="center" vertical="bottom"/>
    </xf>
    <xf borderId="5" fillId="6" fontId="79" numFmtId="0" xfId="0" applyAlignment="1" applyBorder="1" applyFont="1">
      <alignment horizontal="center" vertical="bottom"/>
    </xf>
    <xf borderId="63" fillId="22" fontId="5" numFmtId="0" xfId="0" applyAlignment="1" applyBorder="1" applyFont="1">
      <alignment horizontal="center" shrinkToFit="0" vertical="center" wrapText="0"/>
    </xf>
    <xf borderId="16" fillId="0" fontId="96" numFmtId="0" xfId="0" applyAlignment="1" applyBorder="1" applyFont="1">
      <alignment horizontal="center" readingOrder="0" shrinkToFit="0" vertical="bottom" wrapText="0"/>
    </xf>
    <xf borderId="16" fillId="6" fontId="96" numFmtId="0" xfId="0" applyAlignment="1" applyBorder="1" applyFont="1">
      <alignment horizontal="center" readingOrder="0" shrinkToFit="0" vertical="bottom" wrapText="0"/>
    </xf>
    <xf borderId="0" fillId="6" fontId="91" numFmtId="0" xfId="0" applyAlignment="1" applyFont="1">
      <alignment horizontal="center" readingOrder="0" shrinkToFit="0" vertical="bottom" wrapText="0"/>
    </xf>
    <xf borderId="11" fillId="6" fontId="96" numFmtId="0" xfId="0" applyAlignment="1" applyBorder="1" applyFont="1">
      <alignment horizontal="center" readingOrder="0" shrinkToFit="0" vertical="bottom" wrapText="0"/>
    </xf>
    <xf borderId="20" fillId="6" fontId="96" numFmtId="0" xfId="0" applyAlignment="1" applyBorder="1" applyFont="1">
      <alignment horizontal="center" readingOrder="0" shrinkToFit="0" vertical="bottom" wrapText="0"/>
    </xf>
    <xf borderId="9" fillId="6" fontId="96" numFmtId="0" xfId="0" applyAlignment="1" applyBorder="1" applyFont="1">
      <alignment horizontal="center" readingOrder="0" shrinkToFit="0" vertical="bottom" wrapText="0"/>
    </xf>
    <xf borderId="9" fillId="0" fontId="96" numFmtId="0" xfId="0" applyAlignment="1" applyBorder="1" applyFont="1">
      <alignment horizontal="center" readingOrder="0" shrinkToFit="0" vertical="bottom" wrapText="0"/>
    </xf>
    <xf borderId="15" fillId="6" fontId="96" numFmtId="0" xfId="0" applyAlignment="1" applyBorder="1" applyFont="1">
      <alignment horizontal="center" readingOrder="0" shrinkToFit="0" vertical="bottom" wrapText="0"/>
    </xf>
    <xf borderId="5" fillId="6" fontId="96" numFmtId="0" xfId="0" applyAlignment="1" applyBorder="1" applyFont="1">
      <alignment horizontal="center" readingOrder="0" shrinkToFit="0" vertical="bottom" wrapText="0"/>
    </xf>
    <xf borderId="20" fillId="9" fontId="74" numFmtId="0" xfId="0" applyAlignment="1" applyBorder="1" applyFont="1">
      <alignment horizontal="center" readingOrder="0" vertical="center"/>
    </xf>
    <xf borderId="5" fillId="17" fontId="85" numFmtId="0" xfId="0" applyAlignment="1" applyBorder="1" applyFont="1">
      <alignment horizontal="center" vertical="center"/>
    </xf>
    <xf borderId="5" fillId="5" fontId="85" numFmtId="0" xfId="0" applyAlignment="1" applyBorder="1" applyFont="1">
      <alignment horizontal="center" vertical="center"/>
    </xf>
    <xf borderId="5" fillId="6" fontId="38" numFmtId="0" xfId="0" applyAlignment="1" applyBorder="1" applyFont="1">
      <alignment horizontal="center" vertical="bottom"/>
    </xf>
    <xf borderId="5" fillId="11" fontId="38" numFmtId="0" xfId="0" applyAlignment="1" applyBorder="1" applyFont="1">
      <alignment horizontal="center" vertical="bottom"/>
    </xf>
    <xf borderId="5" fillId="3" fontId="38" numFmtId="0" xfId="0" applyAlignment="1" applyBorder="1" applyFont="1">
      <alignment horizontal="center" vertical="bottom"/>
    </xf>
    <xf borderId="5" fillId="3" fontId="79" numFmtId="0" xfId="0" applyAlignment="1" applyBorder="1" applyFont="1">
      <alignment horizontal="center" readingOrder="0" vertical="center"/>
    </xf>
    <xf borderId="0" fillId="4" fontId="38" numFmtId="0" xfId="0" applyAlignment="1" applyFont="1">
      <alignment horizontal="center"/>
    </xf>
    <xf borderId="5" fillId="4" fontId="79" numFmtId="0" xfId="0" applyAlignment="1" applyBorder="1" applyFont="1">
      <alignment horizontal="center" readingOrder="0" vertical="center"/>
    </xf>
    <xf borderId="5" fillId="15" fontId="79" numFmtId="0" xfId="0" applyAlignment="1" applyBorder="1" applyFont="1">
      <alignment horizontal="center" readingOrder="0" vertical="center"/>
    </xf>
    <xf borderId="5" fillId="15" fontId="38" numFmtId="0" xfId="0" applyAlignment="1" applyBorder="1" applyFont="1">
      <alignment horizontal="center" vertical="bottom"/>
    </xf>
    <xf borderId="5" fillId="11" fontId="9" numFmtId="0" xfId="0" applyAlignment="1" applyBorder="1" applyFont="1">
      <alignment horizontal="left" shrinkToFit="0" vertical="center" wrapText="0"/>
    </xf>
    <xf borderId="5" fillId="11" fontId="79" numFmtId="0" xfId="0" applyAlignment="1" applyBorder="1" applyFont="1">
      <alignment horizontal="center" readingOrder="0" vertical="center"/>
    </xf>
    <xf borderId="43" fillId="5" fontId="39" numFmtId="0" xfId="0" applyAlignment="1" applyBorder="1" applyFont="1">
      <alignment horizontal="center" readingOrder="0" shrinkToFit="0" vertical="center" wrapText="0"/>
    </xf>
    <xf borderId="5" fillId="5" fontId="5" numFmtId="0" xfId="0" applyAlignment="1" applyBorder="1" applyFont="1">
      <alignment horizontal="center" readingOrder="0" shrinkToFit="0" vertical="center" wrapText="1"/>
    </xf>
    <xf borderId="11" fillId="5" fontId="4" numFmtId="0" xfId="0" applyAlignment="1" applyBorder="1" applyFont="1">
      <alignment horizontal="left" readingOrder="0" shrinkToFit="0" vertical="center" wrapText="0"/>
    </xf>
    <xf borderId="5" fillId="16" fontId="5" numFmtId="0" xfId="0" applyAlignment="1" applyBorder="1" applyFont="1">
      <alignment horizontal="center" readingOrder="0" shrinkToFit="0" vertical="center" wrapText="0"/>
    </xf>
    <xf borderId="1" fillId="22" fontId="5" numFmtId="0" xfId="0" applyAlignment="1" applyBorder="1" applyFont="1">
      <alignment horizontal="center" shrinkToFit="0" vertical="center" wrapText="0"/>
    </xf>
    <xf borderId="5" fillId="5" fontId="87" numFmtId="0" xfId="0" applyAlignment="1" applyBorder="1" applyFont="1">
      <alignment horizontal="center" readingOrder="0"/>
    </xf>
    <xf borderId="5" fillId="16" fontId="38" numFmtId="0" xfId="0" applyAlignment="1" applyBorder="1" applyFont="1">
      <alignment horizontal="center" readingOrder="0" vertical="center"/>
    </xf>
    <xf borderId="5" fillId="16" fontId="4" numFmtId="0" xfId="0" applyAlignment="1" applyBorder="1" applyFont="1">
      <alignment shrinkToFit="0" wrapText="0"/>
    </xf>
    <xf borderId="5" fillId="51" fontId="4" numFmtId="0" xfId="0" applyAlignment="1" applyBorder="1" applyFont="1">
      <alignment horizontal="center" readingOrder="0" shrinkToFit="0" vertical="center" wrapText="0"/>
    </xf>
    <xf borderId="5" fillId="16" fontId="76" numFmtId="0" xfId="0" applyAlignment="1" applyBorder="1" applyFont="1">
      <alignment horizontal="center" readingOrder="0"/>
    </xf>
    <xf borderId="5" fillId="24" fontId="79" numFmtId="0" xfId="0" applyAlignment="1" applyBorder="1" applyFont="1">
      <alignment horizontal="center" vertical="bottom"/>
    </xf>
    <xf borderId="5" fillId="6" fontId="75" numFmtId="0" xfId="0" applyAlignment="1" applyBorder="1" applyFont="1">
      <alignment horizontal="center" readingOrder="0" shrinkToFit="0" vertical="center" wrapText="0"/>
    </xf>
    <xf borderId="5" fillId="6" fontId="74" numFmtId="0" xfId="0" applyAlignment="1" applyBorder="1" applyFont="1">
      <alignment horizontal="center" shrinkToFit="0" vertical="center" wrapText="0"/>
    </xf>
    <xf borderId="5" fillId="5" fontId="0" numFmtId="0" xfId="0" applyAlignment="1" applyBorder="1" applyFont="1">
      <alignment horizontal="center" readingOrder="0" shrinkToFit="0" vertical="center" wrapText="0"/>
    </xf>
    <xf borderId="5" fillId="4" fontId="0" numFmtId="0" xfId="0" applyAlignment="1" applyBorder="1" applyFont="1">
      <alignment horizontal="center" readingOrder="0" shrinkToFit="0" vertical="center" wrapText="0"/>
    </xf>
    <xf borderId="5" fillId="4" fontId="97" numFmtId="0" xfId="0" applyAlignment="1" applyBorder="1" applyFont="1">
      <alignment horizontal="center" readingOrder="0" shrinkToFit="0" vertical="center" wrapText="0"/>
    </xf>
    <xf borderId="5" fillId="6" fontId="0" numFmtId="0" xfId="0" applyAlignment="1" applyBorder="1" applyFont="1">
      <alignment horizontal="center" shrinkToFit="0" vertical="center" wrapText="0"/>
    </xf>
    <xf borderId="16" fillId="6" fontId="75" numFmtId="0" xfId="0" applyAlignment="1" applyBorder="1" applyFont="1">
      <alignment horizontal="center" shrinkToFit="0" vertical="center" wrapText="0"/>
    </xf>
    <xf borderId="16" fillId="14" fontId="75" numFmtId="0" xfId="0" applyAlignment="1" applyBorder="1" applyFont="1">
      <alignment horizontal="center" readingOrder="0" shrinkToFit="0" vertical="center" wrapText="0"/>
    </xf>
    <xf borderId="16" fillId="5" fontId="75" numFmtId="0" xfId="0" applyAlignment="1" applyBorder="1" applyFont="1">
      <alignment horizontal="center" readingOrder="0" shrinkToFit="0" vertical="center" wrapText="0"/>
    </xf>
    <xf borderId="9" fillId="6" fontId="75" numFmtId="0" xfId="0" applyAlignment="1" applyBorder="1" applyFont="1">
      <alignment horizontal="center" shrinkToFit="0" vertical="center" wrapText="0"/>
    </xf>
    <xf borderId="5" fillId="6" fontId="0" numFmtId="0" xfId="0" applyAlignment="1" applyBorder="1" applyFont="1">
      <alignment horizontal="center" vertical="center"/>
    </xf>
    <xf borderId="20" fillId="5" fontId="74" numFmtId="0" xfId="0" applyAlignment="1" applyBorder="1" applyFont="1">
      <alignment horizontal="center" readingOrder="0" vertical="center"/>
    </xf>
    <xf borderId="5" fillId="5" fontId="79" numFmtId="0" xfId="0" applyAlignment="1" applyBorder="1" applyFont="1">
      <alignment horizontal="center" vertical="center"/>
    </xf>
    <xf borderId="5" fillId="17" fontId="79" numFmtId="0" xfId="0" applyAlignment="1" applyBorder="1" applyFont="1">
      <alignment horizontal="center" vertical="bottom"/>
    </xf>
    <xf borderId="5" fillId="14" fontId="79" numFmtId="0" xfId="0" applyAlignment="1" applyBorder="1" applyFont="1">
      <alignment horizontal="center" vertical="bottom"/>
    </xf>
    <xf borderId="5" fillId="17" fontId="18" numFmtId="0" xfId="0" applyAlignment="1" applyBorder="1" applyFont="1">
      <alignment horizontal="center" readingOrder="0" shrinkToFit="0" vertical="center" wrapText="0"/>
    </xf>
    <xf borderId="9" fillId="6" fontId="18" numFmtId="0" xfId="0" applyAlignment="1" applyBorder="1" applyFont="1">
      <alignment horizontal="center" shrinkToFit="0" vertical="center" wrapText="0"/>
    </xf>
    <xf borderId="5" fillId="6" fontId="79" numFmtId="0" xfId="0" applyAlignment="1" applyBorder="1" applyFont="1">
      <alignment horizontal="center" readingOrder="0" vertical="center"/>
    </xf>
    <xf borderId="5" fillId="15" fontId="38" numFmtId="0" xfId="0" applyAlignment="1" applyBorder="1" applyFont="1">
      <alignment horizontal="center" readingOrder="0" vertical="center"/>
    </xf>
    <xf borderId="5" fillId="5" fontId="38" numFmtId="0" xfId="0" applyAlignment="1" applyBorder="1" applyFont="1">
      <alignment horizontal="center" vertical="bottom"/>
    </xf>
    <xf borderId="5" fillId="17" fontId="9" numFmtId="0" xfId="0" applyAlignment="1" applyBorder="1" applyFont="1">
      <alignment horizontal="left" shrinkToFit="0" vertical="center" wrapText="0"/>
    </xf>
    <xf borderId="5" fillId="51" fontId="4" numFmtId="0" xfId="0" applyAlignment="1" applyBorder="1" applyFont="1">
      <alignment horizontal="center" readingOrder="0" shrinkToFit="0" vertical="center" wrapText="1"/>
    </xf>
    <xf borderId="16" fillId="17" fontId="75" numFmtId="0" xfId="0" applyAlignment="1" applyBorder="1" applyFont="1">
      <alignment horizontal="center" shrinkToFit="0" vertical="center" wrapText="0"/>
    </xf>
    <xf borderId="9" fillId="17" fontId="75" numFmtId="0" xfId="0" applyAlignment="1" applyBorder="1" applyFont="1">
      <alignment horizontal="center" shrinkToFit="0" vertical="center" wrapText="0"/>
    </xf>
    <xf borderId="11" fillId="17" fontId="75" numFmtId="0" xfId="0" applyAlignment="1" applyBorder="1" applyFont="1">
      <alignment horizontal="center" shrinkToFit="0" vertical="center" wrapText="0"/>
    </xf>
    <xf borderId="15" fillId="0" fontId="75" numFmtId="0" xfId="0" applyAlignment="1" applyBorder="1" applyFont="1">
      <alignment horizontal="center" shrinkToFit="0" vertical="center" wrapText="0"/>
    </xf>
    <xf borderId="5" fillId="17" fontId="0" numFmtId="0" xfId="0" applyAlignment="1" applyBorder="1" applyFont="1">
      <alignment horizontal="center" vertical="center"/>
    </xf>
    <xf borderId="5" fillId="16" fontId="85" numFmtId="0" xfId="0" applyAlignment="1" applyBorder="1" applyFont="1">
      <alignment horizontal="center" vertical="center"/>
    </xf>
    <xf borderId="5" fillId="16" fontId="85" numFmtId="0" xfId="0" applyAlignment="1" applyBorder="1" applyFont="1">
      <alignment horizontal="center" readingOrder="0" vertical="center"/>
    </xf>
    <xf borderId="5" fillId="5" fontId="94" numFmtId="0" xfId="0" applyAlignment="1" applyBorder="1" applyFont="1">
      <alignment horizontal="left" vertical="center"/>
    </xf>
    <xf borderId="9" fillId="5" fontId="18" numFmtId="0" xfId="0" applyAlignment="1" applyBorder="1" applyFont="1">
      <alignment horizontal="center" shrinkToFit="0" vertical="center" wrapText="0"/>
    </xf>
    <xf borderId="5" fillId="17" fontId="15" numFmtId="0" xfId="0" applyAlignment="1" applyBorder="1" applyFont="1">
      <alignment horizontal="center" readingOrder="0" shrinkToFit="0" vertical="center" wrapText="0"/>
    </xf>
    <xf borderId="5" fillId="5" fontId="87" numFmtId="0" xfId="0" applyAlignment="1" applyBorder="1" applyFont="1">
      <alignment readingOrder="0" vertical="center"/>
    </xf>
    <xf borderId="5" fillId="0" fontId="87" numFmtId="0" xfId="0" applyAlignment="1" applyBorder="1" applyFont="1">
      <alignment readingOrder="0" vertical="center"/>
    </xf>
    <xf borderId="5" fillId="17" fontId="85" numFmtId="0" xfId="0" applyAlignment="1" applyBorder="1" applyFont="1">
      <alignment horizontal="center" readingOrder="0" vertical="center"/>
    </xf>
    <xf borderId="5" fillId="5" fontId="94" numFmtId="0" xfId="0" applyAlignment="1" applyBorder="1" applyFont="1">
      <alignment readingOrder="0" vertical="center"/>
    </xf>
    <xf borderId="5" fillId="48" fontId="79" numFmtId="0" xfId="0" applyAlignment="1" applyBorder="1" applyFont="1">
      <alignment horizontal="center" readingOrder="0" vertical="center"/>
    </xf>
    <xf borderId="5" fillId="5" fontId="4" numFmtId="0" xfId="0" applyAlignment="1" applyBorder="1" applyFont="1">
      <alignment horizontal="left" readingOrder="0" vertical="center"/>
    </xf>
    <xf borderId="11" fillId="11" fontId="85" numFmtId="0" xfId="0" applyBorder="1" applyFont="1"/>
    <xf borderId="0" fillId="4" fontId="4" numFmtId="0" xfId="0" applyAlignment="1" applyFont="1">
      <alignment horizontal="center" readingOrder="0" shrinkToFit="0" vertical="center" wrapText="0"/>
    </xf>
    <xf borderId="0" fillId="5" fontId="4" numFmtId="0" xfId="0" applyAlignment="1" applyFont="1">
      <alignment shrinkToFit="0" vertical="center" wrapText="0"/>
    </xf>
    <xf borderId="64" fillId="15" fontId="9" numFmtId="0" xfId="0" applyAlignment="1" applyBorder="1" applyFont="1">
      <alignment horizontal="center" readingOrder="0" shrinkToFit="0" vertical="center" wrapText="0"/>
    </xf>
    <xf borderId="0" fillId="48" fontId="5" numFmtId="0" xfId="0" applyAlignment="1" applyFont="1">
      <alignment horizontal="center" shrinkToFit="0" vertical="center" wrapText="0"/>
    </xf>
    <xf borderId="43" fillId="5" fontId="39" numFmtId="0" xfId="0" applyAlignment="1" applyBorder="1" applyFont="1">
      <alignment readingOrder="0" shrinkToFit="0" vertical="center" wrapText="0"/>
    </xf>
    <xf borderId="5" fillId="22" fontId="76" numFmtId="0" xfId="0" applyAlignment="1" applyBorder="1" applyFont="1">
      <alignment horizontal="center" readingOrder="0" vertical="center"/>
    </xf>
    <xf borderId="7" fillId="5" fontId="4" numFmtId="0" xfId="0" applyAlignment="1" applyBorder="1" applyFont="1">
      <alignment readingOrder="0" shrinkToFit="0" vertical="center" wrapText="0"/>
    </xf>
    <xf borderId="7" fillId="5" fontId="4" numFmtId="0" xfId="0" applyAlignment="1" applyBorder="1" applyFont="1">
      <alignment readingOrder="0" shrinkToFit="0" vertical="center" wrapText="0"/>
    </xf>
    <xf borderId="5" fillId="0" fontId="4" numFmtId="0" xfId="0" applyAlignment="1" applyBorder="1" applyFont="1">
      <alignment readingOrder="0" vertical="center"/>
    </xf>
    <xf borderId="5" fillId="0" fontId="76" numFmtId="0" xfId="0" applyAlignment="1" applyBorder="1" applyFont="1">
      <alignment horizontal="center" readingOrder="0" vertical="center"/>
    </xf>
    <xf borderId="5" fillId="22" fontId="4" numFmtId="0" xfId="0" applyAlignment="1" applyBorder="1" applyFont="1">
      <alignment shrinkToFit="0" vertical="center" wrapText="0"/>
    </xf>
    <xf borderId="5" fillId="22" fontId="4" numFmtId="0" xfId="0" applyAlignment="1" applyBorder="1" applyFont="1">
      <alignment readingOrder="0" shrinkToFit="0" vertical="center" wrapText="0"/>
    </xf>
    <xf borderId="0" fillId="0" fontId="29" numFmtId="0" xfId="0" applyAlignment="1" applyFont="1">
      <alignment shrinkToFit="0" vertical="center" wrapText="0"/>
    </xf>
    <xf borderId="0" fillId="0" fontId="3" numFmtId="0" xfId="0" applyAlignment="1" applyFont="1">
      <alignment shrinkToFit="0" vertical="center" wrapText="0"/>
    </xf>
    <xf borderId="5" fillId="17" fontId="85" numFmtId="0" xfId="0" applyBorder="1" applyFont="1"/>
    <xf borderId="11" fillId="17" fontId="85" numFmtId="0" xfId="0" applyBorder="1" applyFont="1"/>
    <xf borderId="11" fillId="17" fontId="85" numFmtId="0" xfId="0" applyAlignment="1" applyBorder="1" applyFont="1">
      <alignment horizontal="center" readingOrder="0" vertical="center"/>
    </xf>
    <xf borderId="5" fillId="11" fontId="38" numFmtId="0" xfId="0" applyBorder="1" applyFont="1"/>
    <xf borderId="0" fillId="0" fontId="15" numFmtId="0" xfId="0" applyAlignment="1" applyFont="1">
      <alignment shrinkToFit="0" vertical="center" wrapText="0"/>
    </xf>
    <xf borderId="2" fillId="0" fontId="75" numFmtId="0" xfId="0" applyAlignment="1" applyBorder="1" applyFont="1">
      <alignment horizontal="center" readingOrder="0" shrinkToFit="0" vertical="center" wrapText="0"/>
    </xf>
    <xf borderId="5" fillId="11" fontId="98" numFmtId="0" xfId="0" applyAlignment="1" applyBorder="1" applyFont="1">
      <alignment horizontal="center" readingOrder="0" vertical="center"/>
    </xf>
    <xf borderId="5" fillId="3" fontId="85" numFmtId="0" xfId="0" applyAlignment="1" applyBorder="1" applyFont="1">
      <alignment horizontal="center" vertical="center"/>
    </xf>
    <xf borderId="5" fillId="3" fontId="79" numFmtId="0" xfId="0" applyAlignment="1" applyBorder="1" applyFont="1">
      <alignment horizontal="center" vertical="center"/>
    </xf>
    <xf borderId="5" fillId="5" fontId="9" numFmtId="0" xfId="0" applyAlignment="1" applyBorder="1" applyFont="1">
      <alignment readingOrder="0" vertical="center"/>
    </xf>
    <xf borderId="5" fillId="5" fontId="94" numFmtId="0" xfId="0" applyAlignment="1" applyBorder="1" applyFont="1">
      <alignment vertical="center"/>
    </xf>
    <xf borderId="5" fillId="11" fontId="85" numFmtId="0" xfId="0" applyBorder="1" applyFont="1"/>
    <xf borderId="5" fillId="16" fontId="79" numFmtId="0" xfId="0" applyAlignment="1" applyBorder="1" applyFont="1">
      <alignment horizontal="center" readingOrder="0" vertical="center"/>
    </xf>
    <xf borderId="5" fillId="42" fontId="87" numFmtId="0" xfId="0" applyAlignment="1" applyBorder="1" applyFont="1">
      <alignment readingOrder="0" vertical="center"/>
    </xf>
    <xf borderId="5" fillId="42" fontId="4" numFmtId="0" xfId="0" applyAlignment="1" applyBorder="1" applyFont="1">
      <alignment horizontal="left" readingOrder="0" vertical="center"/>
    </xf>
    <xf borderId="5" fillId="33" fontId="79" numFmtId="0" xfId="0" applyAlignment="1" applyBorder="1" applyFont="1">
      <alignment horizontal="center" readingOrder="0" vertical="center"/>
    </xf>
    <xf borderId="5" fillId="33" fontId="38" numFmtId="0" xfId="0" applyAlignment="1" applyBorder="1" applyFont="1">
      <alignment horizontal="center" readingOrder="0" vertical="center"/>
    </xf>
    <xf borderId="1" fillId="6" fontId="38" numFmtId="0" xfId="0" applyAlignment="1" applyBorder="1" applyFont="1">
      <alignment horizontal="center" readingOrder="0" vertical="center"/>
    </xf>
    <xf borderId="5" fillId="16" fontId="73" numFmtId="0" xfId="0" applyAlignment="1" applyBorder="1" applyFont="1">
      <alignment horizontal="center" readingOrder="0" vertical="center"/>
    </xf>
    <xf borderId="1" fillId="17" fontId="38" numFmtId="0" xfId="0" applyAlignment="1" applyBorder="1" applyFont="1">
      <alignment horizontal="center" readingOrder="0" vertical="center"/>
    </xf>
    <xf borderId="5" fillId="56" fontId="4" numFmtId="0" xfId="0" applyAlignment="1" applyBorder="1" applyFill="1" applyFont="1">
      <alignment horizontal="left" readingOrder="0" shrinkToFit="0" vertical="center" wrapText="0"/>
    </xf>
    <xf borderId="5" fillId="0" fontId="99" numFmtId="0" xfId="0" applyAlignment="1" applyBorder="1" applyFont="1">
      <alignment horizontal="center" shrinkToFit="0" vertical="center" wrapText="0"/>
    </xf>
    <xf borderId="0" fillId="0" fontId="75" numFmtId="0" xfId="0" applyAlignment="1" applyFont="1">
      <alignment horizontal="center" shrinkToFit="0" vertical="center" wrapText="0"/>
    </xf>
    <xf borderId="5" fillId="6" fontId="75" numFmtId="0" xfId="0" applyAlignment="1" applyBorder="1" applyFont="1">
      <alignment horizontal="left" shrinkToFit="0" vertical="center" wrapText="0"/>
    </xf>
    <xf borderId="0" fillId="0" fontId="75" numFmtId="0" xfId="0" applyAlignment="1" applyFont="1">
      <alignment horizontal="left" shrinkToFit="0" vertical="center" wrapText="0"/>
    </xf>
    <xf borderId="0" fillId="0" fontId="75" numFmtId="0" xfId="0" applyAlignment="1" applyFont="1">
      <alignment shrinkToFit="0" wrapText="0"/>
    </xf>
    <xf borderId="5" fillId="4" fontId="75" numFmtId="0" xfId="0" applyAlignment="1" applyBorder="1" applyFont="1">
      <alignment horizontal="left" shrinkToFit="0" vertical="center" wrapText="0"/>
    </xf>
    <xf borderId="0" fillId="0" fontId="75" numFmtId="0" xfId="0" applyFont="1"/>
    <xf borderId="5" fillId="5" fontId="75" numFmtId="0" xfId="0" applyBorder="1" applyFont="1"/>
    <xf borderId="0" fillId="0" fontId="75" numFmtId="0" xfId="0" applyAlignment="1" applyFont="1">
      <alignment horizontal="center" shrinkToFit="0" wrapText="0"/>
    </xf>
    <xf borderId="23" fillId="9" fontId="74" numFmtId="0" xfId="0" applyAlignment="1" applyBorder="1" applyFont="1">
      <alignment horizontal="center" readingOrder="0" shrinkToFit="0" vertical="center" wrapText="0"/>
    </xf>
    <xf borderId="5" fillId="14" fontId="75" numFmtId="0" xfId="0" applyAlignment="1" applyBorder="1" applyFont="1">
      <alignment horizontal="left" shrinkToFit="0" vertical="center" wrapText="0"/>
    </xf>
    <xf borderId="5" fillId="17" fontId="75" numFmtId="0" xfId="0" applyAlignment="1" applyBorder="1" applyFont="1">
      <alignment shrinkToFit="0" wrapText="0"/>
    </xf>
    <xf borderId="5" fillId="16" fontId="0" numFmtId="0" xfId="0" applyAlignment="1" applyBorder="1" applyFont="1">
      <alignment horizontal="center" readingOrder="0"/>
    </xf>
    <xf borderId="0" fillId="0" fontId="75" numFmtId="0" xfId="0" applyAlignment="1" applyFont="1">
      <alignment readingOrder="0"/>
    </xf>
    <xf borderId="5" fillId="0" fontId="99" numFmtId="0" xfId="0" applyAlignment="1" applyBorder="1" applyFont="1">
      <alignment horizontal="center" readingOrder="0" shrinkToFit="0" vertical="center" wrapText="0"/>
    </xf>
    <xf borderId="5" fillId="11" fontId="75" numFmtId="0" xfId="0" applyAlignment="1" applyBorder="1" applyFont="1">
      <alignment horizontal="left" shrinkToFit="0" vertical="center" wrapText="0"/>
    </xf>
    <xf borderId="5" fillId="33" fontId="75" numFmtId="0" xfId="0" applyAlignment="1" applyBorder="1" applyFont="1">
      <alignment shrinkToFit="0" wrapText="0"/>
    </xf>
    <xf borderId="0" fillId="0" fontId="75" numFmtId="0" xfId="0" applyAlignment="1" applyFont="1">
      <alignment horizontal="left" readingOrder="0" shrinkToFit="0" vertical="center" wrapText="0"/>
    </xf>
    <xf borderId="5" fillId="36" fontId="0" numFmtId="0" xfId="0" applyAlignment="1" applyBorder="1" applyFont="1">
      <alignment horizontal="center" readingOrder="0" vertical="center"/>
    </xf>
    <xf borderId="5" fillId="11" fontId="75" numFmtId="0" xfId="0" applyAlignment="1" applyBorder="1" applyFont="1">
      <alignment horizontal="center" shrinkToFit="0" vertical="center" wrapText="0"/>
    </xf>
    <xf borderId="5" fillId="6" fontId="0" numFmtId="0" xfId="0" applyAlignment="1" applyBorder="1" applyFont="1">
      <alignment horizontal="center" shrinkToFit="0" vertical="center" wrapText="0"/>
    </xf>
    <xf borderId="5" fillId="0" fontId="0" numFmtId="0" xfId="0" applyAlignment="1" applyBorder="1" applyFont="1">
      <alignment horizontal="center" readingOrder="0" shrinkToFit="0" vertical="center" wrapText="0"/>
    </xf>
    <xf borderId="16" fillId="11" fontId="75" numFmtId="0" xfId="0" applyAlignment="1" applyBorder="1" applyFont="1">
      <alignment horizontal="center" shrinkToFit="0" vertical="center" wrapText="0"/>
    </xf>
    <xf borderId="5" fillId="56" fontId="87" numFmtId="0" xfId="0" applyAlignment="1" applyBorder="1" applyFont="1">
      <alignment readingOrder="0" vertical="center"/>
    </xf>
    <xf borderId="5" fillId="6" fontId="87" numFmtId="0" xfId="0" applyAlignment="1" applyBorder="1" applyFont="1">
      <alignment readingOrder="0" vertical="center"/>
    </xf>
    <xf borderId="5" fillId="6" fontId="18" numFmtId="0" xfId="0" applyAlignment="1" applyBorder="1" applyFont="1">
      <alignment horizontal="center" readingOrder="0" shrinkToFit="0" vertical="center" wrapText="0"/>
    </xf>
    <xf borderId="5" fillId="14" fontId="79" numFmtId="0" xfId="0" applyAlignment="1" applyBorder="1" applyFont="1">
      <alignment horizontal="center" readingOrder="0" vertical="center"/>
    </xf>
    <xf borderId="5" fillId="42" fontId="4" numFmtId="0" xfId="0" applyAlignment="1" applyBorder="1" applyFont="1">
      <alignment horizontal="left" readingOrder="0" shrinkToFit="0" vertical="center" wrapText="0"/>
    </xf>
    <xf borderId="20" fillId="4" fontId="11" numFmtId="0" xfId="0" applyAlignment="1" applyBorder="1" applyFont="1">
      <alignment horizontal="center" readingOrder="0" shrinkToFit="0" vertical="center" wrapText="0"/>
    </xf>
    <xf borderId="16" fillId="0" fontId="100" numFmtId="0" xfId="0" applyAlignment="1" applyBorder="1" applyFont="1">
      <alignment horizontal="center" readingOrder="0" shrinkToFit="0" vertical="center" wrapText="0"/>
    </xf>
    <xf borderId="16" fillId="6" fontId="100" numFmtId="0" xfId="0" applyAlignment="1" applyBorder="1" applyFont="1">
      <alignment horizontal="center" shrinkToFit="0" vertical="center" wrapText="0"/>
    </xf>
    <xf borderId="16" fillId="0" fontId="100" numFmtId="0" xfId="0" applyAlignment="1" applyBorder="1" applyFont="1">
      <alignment horizontal="center" shrinkToFit="0" vertical="center" wrapText="0"/>
    </xf>
    <xf borderId="16" fillId="6" fontId="100" numFmtId="0" xfId="0" applyAlignment="1" applyBorder="1" applyFont="1">
      <alignment horizontal="center" readingOrder="0" shrinkToFit="0" vertical="center" wrapText="0"/>
    </xf>
    <xf borderId="2" fillId="0" fontId="100" numFmtId="0" xfId="0" applyAlignment="1" applyBorder="1" applyFont="1">
      <alignment horizontal="center" readingOrder="0" shrinkToFit="0" vertical="center" wrapText="0"/>
    </xf>
    <xf borderId="9" fillId="0" fontId="100" numFmtId="0" xfId="0" applyAlignment="1" applyBorder="1" applyFont="1">
      <alignment horizontal="center" readingOrder="0" shrinkToFit="0" vertical="center" wrapText="0"/>
    </xf>
    <xf borderId="9" fillId="0" fontId="82" numFmtId="0" xfId="0" applyAlignment="1" applyBorder="1" applyFont="1">
      <alignment horizontal="center" readingOrder="0" shrinkToFit="0" vertical="center" wrapText="0"/>
    </xf>
    <xf borderId="9" fillId="6" fontId="100" numFmtId="0" xfId="0" applyAlignment="1" applyBorder="1" applyFont="1">
      <alignment horizontal="center" shrinkToFit="0" vertical="center" wrapText="0"/>
    </xf>
    <xf borderId="15" fillId="0" fontId="100" numFmtId="0" xfId="0" applyAlignment="1" applyBorder="1" applyFont="1">
      <alignment horizontal="center" readingOrder="0" shrinkToFit="0" vertical="center" wrapText="0"/>
    </xf>
    <xf borderId="9" fillId="0" fontId="100" numFmtId="0" xfId="0" applyAlignment="1" applyBorder="1" applyFont="1">
      <alignment horizontal="center" shrinkToFit="0" vertical="center" wrapText="0"/>
    </xf>
    <xf borderId="9" fillId="6" fontId="100" numFmtId="0" xfId="0" applyAlignment="1" applyBorder="1" applyFont="1">
      <alignment horizontal="center" readingOrder="0" shrinkToFit="0" vertical="center" wrapText="0"/>
    </xf>
    <xf borderId="5" fillId="6" fontId="82" numFmtId="0" xfId="0" applyAlignment="1" applyBorder="1" applyFont="1">
      <alignment horizontal="center" vertical="center"/>
    </xf>
    <xf borderId="5" fillId="5" fontId="82" numFmtId="0" xfId="0" applyAlignment="1" applyBorder="1" applyFont="1">
      <alignment horizontal="center" readingOrder="0" vertical="center"/>
    </xf>
    <xf borderId="5" fillId="5" fontId="82" numFmtId="0" xfId="0" applyAlignment="1" applyBorder="1" applyFont="1">
      <alignment horizontal="center" vertical="center"/>
    </xf>
    <xf borderId="5" fillId="0" fontId="82" numFmtId="0" xfId="0" applyAlignment="1" applyBorder="1" applyFont="1">
      <alignment horizontal="center" readingOrder="0" vertical="center"/>
    </xf>
    <xf borderId="9" fillId="5" fontId="18" numFmtId="0" xfId="0" applyAlignment="1" applyBorder="1" applyFont="1">
      <alignment horizontal="center" readingOrder="0" shrinkToFit="0" vertical="center" wrapText="0"/>
    </xf>
    <xf borderId="9" fillId="6" fontId="18" numFmtId="0" xfId="0" applyAlignment="1" applyBorder="1" applyFont="1">
      <alignment horizontal="center" readingOrder="0" shrinkToFit="0" vertical="center" wrapText="0"/>
    </xf>
    <xf borderId="5" fillId="17" fontId="38" numFmtId="169" xfId="0" applyAlignment="1" applyBorder="1" applyFont="1" applyNumberFormat="1">
      <alignment horizontal="center" readingOrder="0" vertical="center"/>
    </xf>
    <xf borderId="5" fillId="36" fontId="79" numFmtId="0" xfId="0" applyAlignment="1" applyBorder="1" applyFont="1">
      <alignment horizontal="center" readingOrder="0" vertical="center"/>
    </xf>
    <xf borderId="5" fillId="9" fontId="79" numFmtId="169" xfId="0" applyAlignment="1" applyBorder="1" applyFont="1" applyNumberFormat="1">
      <alignment horizontal="center" readingOrder="0" vertical="center"/>
    </xf>
    <xf borderId="5" fillId="24" fontId="79" numFmtId="0" xfId="0" applyAlignment="1" applyBorder="1" applyFont="1">
      <alignment horizontal="center" readingOrder="0" vertical="center"/>
    </xf>
    <xf borderId="15" fillId="11" fontId="75" numFmtId="0" xfId="0" applyAlignment="1" applyBorder="1" applyFont="1">
      <alignment horizontal="center" shrinkToFit="0" vertical="center" wrapText="0"/>
    </xf>
    <xf borderId="5" fillId="5" fontId="0" numFmtId="0" xfId="0" applyAlignment="1" applyBorder="1" applyFont="1">
      <alignment horizontal="center" shrinkToFit="0" vertical="center" wrapText="0"/>
    </xf>
    <xf borderId="16" fillId="5" fontId="0" numFmtId="0" xfId="0" applyAlignment="1" applyBorder="1" applyFont="1">
      <alignment horizontal="center" readingOrder="0" shrinkToFit="0" vertical="center" wrapText="0"/>
    </xf>
    <xf borderId="16" fillId="5" fontId="0" numFmtId="0" xfId="0" applyAlignment="1" applyBorder="1" applyFont="1">
      <alignment horizontal="center" shrinkToFit="0" vertical="center" wrapText="0"/>
    </xf>
    <xf borderId="9" fillId="5" fontId="0" numFmtId="0" xfId="0" applyAlignment="1" applyBorder="1" applyFont="1">
      <alignment horizontal="center" readingOrder="0" shrinkToFit="0" vertical="center" wrapText="0"/>
    </xf>
    <xf borderId="16" fillId="11" fontId="0" numFmtId="0" xfId="0" applyAlignment="1" applyBorder="1" applyFont="1">
      <alignment horizontal="center" readingOrder="0" shrinkToFit="0" vertical="center" wrapText="0"/>
    </xf>
    <xf borderId="11" fillId="5" fontId="0" numFmtId="0" xfId="0" applyAlignment="1" applyBorder="1" applyFont="1">
      <alignment horizontal="center" readingOrder="0" shrinkToFit="0" vertical="center" wrapText="0"/>
    </xf>
    <xf borderId="5" fillId="42" fontId="87" numFmtId="0" xfId="0" applyAlignment="1" applyBorder="1" applyFont="1">
      <alignment readingOrder="0"/>
    </xf>
    <xf borderId="5" fillId="15" fontId="4" numFmtId="0" xfId="0" applyAlignment="1" applyBorder="1" applyFont="1">
      <alignment horizontal="left" readingOrder="0" vertical="center"/>
    </xf>
    <xf borderId="5" fillId="0" fontId="75" numFmtId="0" xfId="0" applyAlignment="1" applyBorder="1" applyFont="1">
      <alignment horizontal="center" readingOrder="0" shrinkToFit="0" vertical="center" wrapText="0"/>
    </xf>
    <xf borderId="16" fillId="6" fontId="75" numFmtId="0" xfId="0" applyAlignment="1" applyBorder="1" applyFont="1">
      <alignment horizontal="center" shrinkToFit="0" vertical="center" wrapText="0"/>
    </xf>
    <xf borderId="16" fillId="0" fontId="75" numFmtId="0" xfId="0" applyAlignment="1" applyBorder="1" applyFont="1">
      <alignment horizontal="center" readingOrder="0" shrinkToFit="0" vertical="center" wrapText="0"/>
    </xf>
    <xf borderId="16" fillId="6" fontId="75" numFmtId="0" xfId="0" applyAlignment="1" applyBorder="1" applyFont="1">
      <alignment horizontal="center" readingOrder="0" shrinkToFit="0" vertical="center" wrapText="0"/>
    </xf>
    <xf borderId="16" fillId="0" fontId="75" numFmtId="0" xfId="0" applyAlignment="1" applyBorder="1" applyFont="1">
      <alignment horizontal="center" shrinkToFit="0" vertical="center" wrapText="0"/>
    </xf>
    <xf borderId="11" fillId="0" fontId="75" numFmtId="0" xfId="0" applyAlignment="1" applyBorder="1" applyFont="1">
      <alignment horizontal="center" readingOrder="0" shrinkToFit="0" vertical="center" wrapText="0"/>
    </xf>
    <xf borderId="9" fillId="6" fontId="75" numFmtId="0" xfId="0" applyAlignment="1" applyBorder="1" applyFont="1">
      <alignment horizontal="center" shrinkToFit="0" vertical="center" wrapText="0"/>
    </xf>
    <xf borderId="9" fillId="0" fontId="75" numFmtId="0" xfId="0" applyAlignment="1" applyBorder="1" applyFont="1">
      <alignment horizontal="center" readingOrder="0" shrinkToFit="0" vertical="center" wrapText="0"/>
    </xf>
    <xf borderId="9" fillId="4" fontId="75" numFmtId="0" xfId="0" applyAlignment="1" applyBorder="1" applyFont="1">
      <alignment horizontal="center" shrinkToFit="0" vertical="center" wrapText="0"/>
    </xf>
    <xf borderId="9" fillId="4" fontId="75" numFmtId="0" xfId="0" applyAlignment="1" applyBorder="1" applyFont="1">
      <alignment horizontal="center" readingOrder="0" shrinkToFit="0" vertical="center" wrapText="0"/>
    </xf>
    <xf borderId="9" fillId="4" fontId="0" numFmtId="0" xfId="0" applyAlignment="1" applyBorder="1" applyFont="1">
      <alignment horizontal="center" readingOrder="0" shrinkToFit="0" vertical="center" wrapText="0"/>
    </xf>
    <xf borderId="11" fillId="0" fontId="75" numFmtId="0" xfId="0" applyAlignment="1" applyBorder="1" applyFont="1">
      <alignment horizontal="center" shrinkToFit="0" vertical="center" wrapText="0"/>
    </xf>
    <xf borderId="9" fillId="6" fontId="75" numFmtId="0" xfId="0" applyAlignment="1" applyBorder="1" applyFont="1">
      <alignment horizontal="center" readingOrder="0" shrinkToFit="0" vertical="center" wrapText="0"/>
    </xf>
    <xf borderId="9" fillId="0" fontId="75" numFmtId="0" xfId="0" applyAlignment="1" applyBorder="1" applyFont="1">
      <alignment horizontal="center" shrinkToFit="0" vertical="center" wrapText="0"/>
    </xf>
    <xf borderId="9" fillId="5" fontId="0" numFmtId="0" xfId="0" applyAlignment="1" applyBorder="1" applyFont="1">
      <alignment horizontal="center" shrinkToFit="0" vertical="center" wrapText="0"/>
    </xf>
    <xf borderId="15" fillId="11" fontId="99" numFmtId="0" xfId="0" applyAlignment="1" applyBorder="1" applyFont="1">
      <alignment horizontal="center" shrinkToFit="0" vertical="center" wrapText="0"/>
    </xf>
    <xf borderId="14" fillId="11" fontId="99" numFmtId="0" xfId="0" applyAlignment="1" applyBorder="1" applyFont="1">
      <alignment horizontal="center" shrinkToFit="0" vertical="center" wrapText="0"/>
    </xf>
    <xf borderId="5" fillId="0" fontId="38" numFmtId="0" xfId="0" applyAlignment="1" applyBorder="1" applyFont="1">
      <alignment horizontal="center" vertical="center"/>
    </xf>
    <xf borderId="5" fillId="0" fontId="85" numFmtId="0" xfId="0" applyAlignment="1" applyBorder="1" applyFont="1">
      <alignment horizontal="center" vertical="center"/>
    </xf>
    <xf borderId="0" fillId="4" fontId="85" numFmtId="0" xfId="0" applyAlignment="1" applyFont="1">
      <alignment horizontal="center" vertical="center"/>
    </xf>
    <xf borderId="0" fillId="6" fontId="85" numFmtId="0" xfId="0" applyAlignment="1" applyFont="1">
      <alignment horizontal="center" vertical="center"/>
    </xf>
    <xf borderId="5" fillId="45" fontId="18" numFmtId="0" xfId="0" applyAlignment="1" applyBorder="1" applyFont="1">
      <alignment horizontal="center" readingOrder="0" shrinkToFit="0" vertical="center" wrapText="0"/>
    </xf>
    <xf borderId="9" fillId="45" fontId="18" numFmtId="0" xfId="0" applyAlignment="1" applyBorder="1" applyFont="1">
      <alignment horizontal="center" readingOrder="0" shrinkToFit="0" vertical="center" wrapText="0"/>
    </xf>
    <xf borderId="22" fillId="45" fontId="18" numFmtId="0" xfId="0" applyAlignment="1" applyBorder="1" applyFont="1">
      <alignment horizontal="center" readingOrder="0" shrinkToFit="0" vertical="center" wrapText="0"/>
    </xf>
    <xf borderId="5" fillId="45" fontId="15" numFmtId="0" xfId="0" applyAlignment="1" applyBorder="1" applyFont="1">
      <alignment horizontal="center" readingOrder="0" shrinkToFit="0" vertical="center" wrapText="0"/>
    </xf>
    <xf borderId="5" fillId="9" fontId="101" numFmtId="0" xfId="0" applyAlignment="1" applyBorder="1" applyFont="1">
      <alignment horizontal="center" readingOrder="0" vertical="center"/>
    </xf>
    <xf borderId="5" fillId="45" fontId="38" numFmtId="0" xfId="0" applyAlignment="1" applyBorder="1" applyFont="1">
      <alignment horizontal="center" readingOrder="0" vertical="center"/>
    </xf>
    <xf borderId="5" fillId="14" fontId="38" numFmtId="0" xfId="0" applyAlignment="1" applyBorder="1" applyFont="1">
      <alignment horizontal="center" vertical="center"/>
    </xf>
    <xf borderId="5" fillId="14" fontId="79" numFmtId="0" xfId="0" applyAlignment="1" applyBorder="1" applyFont="1">
      <alignment horizontal="center" vertical="center"/>
    </xf>
    <xf borderId="5" fillId="15" fontId="79" numFmtId="0" xfId="0" applyAlignment="1" applyBorder="1" applyFont="1">
      <alignment horizontal="center" vertical="center"/>
    </xf>
    <xf borderId="0" fillId="15" fontId="85" numFmtId="0" xfId="0" applyAlignment="1" applyFont="1">
      <alignment vertical="bottom"/>
    </xf>
    <xf borderId="5" fillId="15" fontId="85" numFmtId="0" xfId="0" applyAlignment="1" applyBorder="1" applyFont="1">
      <alignment vertical="bottom"/>
    </xf>
    <xf borderId="5" fillId="57" fontId="73" numFmtId="0" xfId="0" applyAlignment="1" applyBorder="1" applyFill="1" applyFont="1">
      <alignment horizontal="center" readingOrder="0" vertical="center"/>
    </xf>
    <xf borderId="0" fillId="6" fontId="85" numFmtId="0" xfId="0" applyFont="1"/>
    <xf borderId="0" fillId="11" fontId="85" numFmtId="0" xfId="0" applyAlignment="1" applyFont="1">
      <alignment vertical="bottom"/>
    </xf>
    <xf borderId="5" fillId="11" fontId="85" numFmtId="0" xfId="0" applyAlignment="1" applyBorder="1" applyFont="1">
      <alignment vertical="bottom"/>
    </xf>
    <xf borderId="5" fillId="17" fontId="79" numFmtId="0" xfId="0" applyAlignment="1" applyBorder="1" applyFont="1">
      <alignment horizontal="center" vertical="center"/>
    </xf>
    <xf borderId="5" fillId="4" fontId="102" numFmtId="0" xfId="0" applyAlignment="1" applyBorder="1" applyFont="1">
      <alignment horizontal="center" readingOrder="0" vertical="center"/>
    </xf>
    <xf borderId="5" fillId="4" fontId="103" numFmtId="0" xfId="0" applyAlignment="1" applyBorder="1" applyFont="1">
      <alignment horizontal="center" vertical="center"/>
    </xf>
    <xf borderId="5" fillId="6" fontId="0" numFmtId="0" xfId="0" applyAlignment="1" applyBorder="1" applyFont="1">
      <alignment horizontal="center" readingOrder="0" shrinkToFit="0" wrapText="0"/>
    </xf>
    <xf borderId="5" fillId="6" fontId="0" numFmtId="0" xfId="0" applyAlignment="1" applyBorder="1" applyFont="1">
      <alignment shrinkToFit="0" wrapText="0"/>
    </xf>
    <xf borderId="5" fillId="6" fontId="0" numFmtId="0" xfId="0" applyAlignment="1" applyBorder="1" applyFont="1">
      <alignment readingOrder="0" shrinkToFit="0" wrapText="0"/>
    </xf>
    <xf borderId="5" fillId="58" fontId="76" numFmtId="0" xfId="0" applyAlignment="1" applyBorder="1" applyFill="1" applyFont="1">
      <alignment horizontal="center" readingOrder="0" vertical="center"/>
    </xf>
    <xf borderId="5" fillId="58" fontId="38" numFmtId="0" xfId="0" applyAlignment="1" applyBorder="1" applyFont="1">
      <alignment horizontal="center" readingOrder="0" vertical="center"/>
    </xf>
    <xf borderId="5" fillId="39" fontId="4" numFmtId="0" xfId="0" applyAlignment="1" applyBorder="1" applyFont="1">
      <alignment readingOrder="0" vertical="center"/>
    </xf>
    <xf borderId="5" fillId="39" fontId="87" numFmtId="0" xfId="0" applyAlignment="1" applyBorder="1" applyFont="1">
      <alignment readingOrder="0" vertical="center"/>
    </xf>
    <xf borderId="5" fillId="16" fontId="2" numFmtId="0" xfId="0" applyAlignment="1" applyBorder="1" applyFont="1">
      <alignment horizontal="center" readingOrder="0" vertical="center"/>
    </xf>
    <xf borderId="5" fillId="0" fontId="4" numFmtId="0" xfId="0" applyAlignment="1" applyBorder="1" applyFont="1">
      <alignment horizontal="left" readingOrder="0" shrinkToFit="0" vertical="center" wrapText="1"/>
    </xf>
    <xf borderId="9" fillId="6" fontId="85" numFmtId="0" xfId="0" applyAlignment="1" applyBorder="1" applyFont="1">
      <alignment horizontal="center" readingOrder="0" shrinkToFit="0" vertical="center" wrapText="0"/>
    </xf>
    <xf borderId="16" fillId="0" fontId="38" numFmtId="0" xfId="0" applyAlignment="1" applyBorder="1" applyFont="1">
      <alignment horizontal="center" readingOrder="0" shrinkToFit="0" vertical="center" wrapText="0"/>
    </xf>
    <xf borderId="16" fillId="6" fontId="38" numFmtId="0" xfId="0" applyAlignment="1" applyBorder="1" applyFont="1">
      <alignment horizontal="center" shrinkToFit="0" vertical="center" wrapText="0"/>
    </xf>
    <xf borderId="16" fillId="6" fontId="38" numFmtId="0" xfId="0" applyAlignment="1" applyBorder="1" applyFont="1">
      <alignment horizontal="center" readingOrder="0" shrinkToFit="0" vertical="center" wrapText="0"/>
    </xf>
    <xf borderId="16" fillId="6" fontId="38" numFmtId="0" xfId="0" applyAlignment="1" applyBorder="1" applyFont="1">
      <alignment horizontal="center" shrinkToFit="0" vertical="center" wrapText="0"/>
    </xf>
    <xf borderId="16" fillId="0" fontId="85" numFmtId="0" xfId="0" applyAlignment="1" applyBorder="1" applyFont="1">
      <alignment horizontal="center" readingOrder="0" shrinkToFit="0" vertical="center" wrapText="0"/>
    </xf>
    <xf borderId="16" fillId="6" fontId="85" numFmtId="0" xfId="0" applyAlignment="1" applyBorder="1" applyFont="1">
      <alignment horizontal="center" readingOrder="0" shrinkToFit="0" vertical="center" wrapText="0"/>
    </xf>
    <xf borderId="11" fillId="0" fontId="85" numFmtId="0" xfId="0" applyAlignment="1" applyBorder="1" applyFont="1">
      <alignment horizontal="center" readingOrder="0" shrinkToFit="0" vertical="center" wrapText="0"/>
    </xf>
    <xf borderId="9" fillId="0" fontId="38" numFmtId="0" xfId="0" applyAlignment="1" applyBorder="1" applyFont="1">
      <alignment horizontal="center" readingOrder="0" shrinkToFit="0" vertical="center" wrapText="0"/>
    </xf>
    <xf borderId="9" fillId="6" fontId="38" numFmtId="0" xfId="0" applyAlignment="1" applyBorder="1" applyFont="1">
      <alignment horizontal="center" readingOrder="0" shrinkToFit="0" vertical="center" wrapText="0"/>
    </xf>
    <xf borderId="9" fillId="6" fontId="38" numFmtId="0" xfId="0" applyAlignment="1" applyBorder="1" applyFont="1">
      <alignment horizontal="center" shrinkToFit="0" vertical="center" wrapText="0"/>
    </xf>
    <xf borderId="9" fillId="0" fontId="85" numFmtId="0" xfId="0" applyAlignment="1" applyBorder="1" applyFont="1">
      <alignment horizontal="center" readingOrder="0" shrinkToFit="0" vertical="center" wrapText="0"/>
    </xf>
    <xf borderId="9" fillId="4" fontId="85" numFmtId="0" xfId="0" applyAlignment="1" applyBorder="1" applyFont="1">
      <alignment horizontal="center" readingOrder="0" shrinkToFit="0" vertical="center" wrapText="0"/>
    </xf>
    <xf borderId="9" fillId="4" fontId="85" numFmtId="0" xfId="0" applyAlignment="1" applyBorder="1" applyFont="1">
      <alignment horizontal="center" shrinkToFit="0" vertical="center" wrapText="0"/>
    </xf>
    <xf borderId="9" fillId="17" fontId="38" numFmtId="0" xfId="0" applyAlignment="1" applyBorder="1" applyFont="1">
      <alignment horizontal="center" readingOrder="0" shrinkToFit="0" vertical="center" wrapText="0"/>
    </xf>
    <xf borderId="9" fillId="17" fontId="85" numFmtId="0" xfId="0" applyAlignment="1" applyBorder="1" applyFont="1">
      <alignment horizontal="center" readingOrder="0" shrinkToFit="0" vertical="center" wrapText="0"/>
    </xf>
    <xf borderId="9" fillId="6" fontId="85" numFmtId="0" xfId="0" applyAlignment="1" applyBorder="1" applyFont="1">
      <alignment horizontal="center" shrinkToFit="0" vertical="center" wrapText="0"/>
    </xf>
    <xf borderId="5" fillId="6" fontId="85" numFmtId="0" xfId="0" applyAlignment="1" applyBorder="1" applyFont="1">
      <alignment horizontal="center" vertical="center"/>
    </xf>
    <xf borderId="5" fillId="4" fontId="85" numFmtId="0" xfId="0" applyAlignment="1" applyBorder="1" applyFont="1">
      <alignment horizontal="center" vertical="center"/>
    </xf>
    <xf borderId="5" fillId="15" fontId="85" numFmtId="0" xfId="0" applyAlignment="1" applyBorder="1" applyFont="1">
      <alignment horizontal="center" vertical="center"/>
    </xf>
    <xf borderId="5" fillId="15" fontId="38" numFmtId="0" xfId="0" applyAlignment="1" applyBorder="1" applyFont="1">
      <alignment horizontal="center" vertical="center"/>
    </xf>
    <xf borderId="5" fillId="15" fontId="85" numFmtId="0" xfId="0" applyAlignment="1" applyBorder="1" applyFont="1">
      <alignment horizontal="center" vertical="center"/>
    </xf>
    <xf borderId="5" fillId="14" fontId="0" numFmtId="0" xfId="0" applyAlignment="1" applyBorder="1" applyFont="1">
      <alignment shrinkToFit="0" wrapText="0"/>
    </xf>
    <xf borderId="5" fillId="14" fontId="104" numFmtId="0" xfId="0" applyAlignment="1" applyBorder="1" applyFont="1">
      <alignment horizontal="center" readingOrder="0" vertical="center"/>
    </xf>
    <xf borderId="5" fillId="6" fontId="101" numFmtId="0" xfId="0" applyAlignment="1" applyBorder="1" applyFont="1">
      <alignment horizontal="center" readingOrder="0" vertical="center"/>
    </xf>
    <xf borderId="5" fillId="45" fontId="87" numFmtId="0" xfId="0" applyAlignment="1" applyBorder="1" applyFont="1">
      <alignment readingOrder="0" vertical="center"/>
    </xf>
    <xf borderId="5" fillId="5" fontId="0" numFmtId="0" xfId="0" applyAlignment="1" applyBorder="1" applyFont="1">
      <alignment readingOrder="0" shrinkToFit="0" wrapText="0"/>
    </xf>
    <xf borderId="5" fillId="5" fontId="0" numFmtId="0" xfId="0" applyAlignment="1" applyBorder="1" applyFont="1">
      <alignment shrinkToFit="0" wrapText="0"/>
    </xf>
    <xf borderId="5" fillId="5" fontId="101" numFmtId="0" xfId="0" applyAlignment="1" applyBorder="1" applyFont="1">
      <alignment horizontal="center" readingOrder="0" vertical="center"/>
    </xf>
    <xf borderId="5" fillId="15" fontId="9" numFmtId="0" xfId="0" applyAlignment="1" applyBorder="1" applyFont="1">
      <alignment horizontal="center" readingOrder="0" shrinkToFit="0" vertical="center" wrapText="0"/>
    </xf>
    <xf borderId="65" fillId="15" fontId="9" numFmtId="0" xfId="0" applyAlignment="1" applyBorder="1" applyFont="1">
      <alignment horizontal="center" readingOrder="0" shrinkToFit="0" vertical="center" wrapText="0"/>
    </xf>
    <xf borderId="5" fillId="10" fontId="105" numFmtId="0" xfId="0" applyAlignment="1" applyBorder="1" applyFont="1">
      <alignment horizontal="center" readingOrder="0" vertical="center"/>
    </xf>
    <xf borderId="5" fillId="10" fontId="105" numFmtId="0" xfId="0" applyAlignment="1" applyBorder="1" applyFont="1">
      <alignment horizontal="center" readingOrder="0" shrinkToFit="0" vertical="center" wrapText="1"/>
    </xf>
    <xf borderId="9" fillId="10" fontId="105" numFmtId="0" xfId="0" applyAlignment="1" applyBorder="1" applyFont="1">
      <alignment horizontal="center" readingOrder="0" shrinkToFit="0" vertical="center" wrapText="1"/>
    </xf>
    <xf borderId="2" fillId="10" fontId="79" numFmtId="0" xfId="0" applyAlignment="1" applyBorder="1" applyFont="1">
      <alignment horizontal="center" readingOrder="0" vertical="center"/>
    </xf>
    <xf borderId="16" fillId="10" fontId="79" numFmtId="0" xfId="0" applyAlignment="1" applyBorder="1" applyFont="1">
      <alignment horizontal="center" readingOrder="0" vertical="center"/>
    </xf>
    <xf borderId="5" fillId="10" fontId="79" numFmtId="0" xfId="0" applyAlignment="1" applyBorder="1" applyFont="1">
      <alignment horizontal="center" readingOrder="0" vertical="center"/>
    </xf>
    <xf borderId="5" fillId="10" fontId="79" numFmtId="0" xfId="0" applyAlignment="1" applyBorder="1" applyFont="1">
      <alignment horizontal="center" readingOrder="0" shrinkToFit="0" vertical="center" wrapText="1"/>
    </xf>
    <xf borderId="5" fillId="5" fontId="106" numFmtId="0" xfId="0" applyAlignment="1" applyBorder="1" applyFont="1">
      <alignment horizontal="center" readingOrder="0" vertical="center"/>
    </xf>
    <xf borderId="5" fillId="5" fontId="106" numFmtId="0" xfId="0" applyAlignment="1" applyBorder="1" applyFont="1">
      <alignment horizontal="left" readingOrder="0" vertical="center"/>
    </xf>
    <xf borderId="5" fillId="5" fontId="106" numFmtId="0" xfId="0" applyAlignment="1" applyBorder="1" applyFont="1">
      <alignment horizontal="center" readingOrder="0" shrinkToFit="0" vertical="center" wrapText="1"/>
    </xf>
    <xf borderId="5" fillId="5" fontId="38" numFmtId="0" xfId="0" applyAlignment="1" applyBorder="1" applyFont="1">
      <alignment horizontal="center" vertical="center"/>
    </xf>
    <xf borderId="5" fillId="5" fontId="107" numFmtId="0" xfId="0" applyAlignment="1" applyBorder="1" applyFont="1">
      <alignment horizontal="center" readingOrder="0" vertical="center"/>
    </xf>
    <xf borderId="5" fillId="0" fontId="106" numFmtId="0" xfId="0" applyAlignment="1" applyBorder="1" applyFont="1">
      <alignment horizontal="center" readingOrder="0" shrinkToFit="0" vertical="center" wrapText="1"/>
    </xf>
    <xf borderId="5" fillId="0" fontId="106" numFmtId="0" xfId="0" applyAlignment="1" applyBorder="1" applyFont="1">
      <alignment horizontal="center" readingOrder="0" vertical="center"/>
    </xf>
    <xf borderId="5" fillId="5" fontId="38" numFmtId="0" xfId="0" applyAlignment="1" applyBorder="1" applyFont="1">
      <alignment horizontal="center" readingOrder="0" vertical="center"/>
    </xf>
    <xf borderId="5" fillId="5" fontId="106" numFmtId="0" xfId="0" applyAlignment="1" applyBorder="1" applyFont="1">
      <alignment horizontal="left" readingOrder="0" shrinkToFit="0" vertical="center" wrapText="1"/>
    </xf>
    <xf borderId="5" fillId="5" fontId="106" numFmtId="0" xfId="0" applyAlignment="1" applyBorder="1" applyFont="1">
      <alignment horizontal="center" vertical="center"/>
    </xf>
    <xf borderId="5" fillId="5" fontId="106" numFmtId="49" xfId="0" applyAlignment="1" applyBorder="1" applyFont="1" applyNumberFormat="1">
      <alignment horizontal="center" readingOrder="0" vertical="center"/>
    </xf>
    <xf borderId="5" fillId="6" fontId="107" numFmtId="0" xfId="0" applyAlignment="1" applyBorder="1" applyFont="1">
      <alignment horizontal="center" readingOrder="0" vertical="center"/>
    </xf>
    <xf borderId="5" fillId="5" fontId="38" numFmtId="0" xfId="0" applyAlignment="1" applyBorder="1" applyFont="1">
      <alignment horizontal="center" vertical="center"/>
    </xf>
    <xf borderId="9" fillId="5" fontId="106" numFmtId="0" xfId="0" applyAlignment="1" applyBorder="1" applyFont="1">
      <alignment horizontal="center" readingOrder="0" shrinkToFit="0" vertical="center" wrapText="1"/>
    </xf>
    <xf borderId="5" fillId="5" fontId="106" numFmtId="49" xfId="0" applyAlignment="1" applyBorder="1" applyFont="1" applyNumberFormat="1">
      <alignment horizontal="center" readingOrder="0" shrinkToFit="0" vertical="center" wrapText="1"/>
    </xf>
    <xf borderId="5" fillId="5" fontId="106" numFmtId="0" xfId="0" applyAlignment="1" applyBorder="1" applyFont="1">
      <alignment horizontal="center" vertical="center"/>
    </xf>
    <xf borderId="5" fillId="0" fontId="106" numFmtId="0" xfId="0" applyAlignment="1" applyBorder="1" applyFont="1">
      <alignment horizontal="center" vertical="center"/>
    </xf>
    <xf borderId="5" fillId="5" fontId="108" numFmtId="0" xfId="0" applyAlignment="1" applyBorder="1" applyFont="1">
      <alignment horizontal="center" readingOrder="0" vertical="center"/>
    </xf>
    <xf borderId="5" fillId="0" fontId="106" numFmtId="0" xfId="0" applyAlignment="1" applyBorder="1" applyFont="1">
      <alignment horizontal="center" shrinkToFit="0" vertical="center" wrapText="1"/>
    </xf>
    <xf borderId="5" fillId="6" fontId="106" numFmtId="0" xfId="0" applyAlignment="1" applyBorder="1" applyFont="1">
      <alignment horizontal="center" readingOrder="0" vertical="center"/>
    </xf>
    <xf borderId="5" fillId="5" fontId="106" numFmtId="1" xfId="0" applyAlignment="1" applyBorder="1" applyFont="1" applyNumberFormat="1">
      <alignment horizontal="center" readingOrder="0" shrinkToFit="0" vertical="center" wrapText="1"/>
    </xf>
    <xf borderId="5" fillId="5" fontId="38" numFmtId="49" xfId="0" applyAlignment="1" applyBorder="1" applyFont="1" applyNumberFormat="1">
      <alignment horizontal="center" vertical="center"/>
    </xf>
    <xf borderId="5" fillId="5" fontId="106" numFmtId="49" xfId="0" applyAlignment="1" applyBorder="1" applyFont="1" applyNumberFormat="1">
      <alignment horizontal="center" vertical="center"/>
    </xf>
    <xf borderId="5" fillId="5" fontId="38" numFmtId="49" xfId="0" applyAlignment="1" applyBorder="1" applyFont="1" applyNumberFormat="1">
      <alignment horizontal="center" readingOrder="0" vertical="center"/>
    </xf>
    <xf borderId="9" fillId="5" fontId="106" numFmtId="0" xfId="0" applyAlignment="1" applyBorder="1" applyFont="1">
      <alignment horizontal="center" readingOrder="0" vertical="center"/>
    </xf>
    <xf borderId="5" fillId="5" fontId="106" numFmtId="11" xfId="0" applyAlignment="1" applyBorder="1" applyFont="1" applyNumberFormat="1">
      <alignment horizontal="center" readingOrder="0" vertical="center"/>
    </xf>
    <xf borderId="66" fillId="35" fontId="109" numFmtId="0" xfId="0" applyAlignment="1" applyBorder="1" applyFont="1">
      <alignment horizontal="center" shrinkToFit="0" vertical="center" wrapText="0"/>
    </xf>
    <xf borderId="15" fillId="35" fontId="109" numFmtId="0" xfId="0" applyAlignment="1" applyBorder="1" applyFont="1">
      <alignment horizontal="center" shrinkToFit="0" vertical="center" wrapText="0"/>
    </xf>
    <xf borderId="0" fillId="35" fontId="72" numFmtId="0" xfId="0" applyAlignment="1" applyFont="1">
      <alignment horizontal="center" shrinkToFit="0" vertical="center" wrapText="0"/>
    </xf>
    <xf borderId="5" fillId="35" fontId="72" numFmtId="0" xfId="0" applyAlignment="1" applyBorder="1" applyFont="1">
      <alignment horizontal="center" shrinkToFit="0" vertical="center" wrapText="0"/>
    </xf>
    <xf borderId="5" fillId="35" fontId="72" numFmtId="0" xfId="0" applyBorder="1" applyFont="1"/>
    <xf borderId="5" fillId="35" fontId="72" numFmtId="0" xfId="0" applyAlignment="1" applyBorder="1" applyFont="1">
      <alignment horizontal="left" shrinkToFit="0" vertical="center" wrapText="1"/>
    </xf>
    <xf borderId="5" fillId="35" fontId="72" numFmtId="0" xfId="0" applyAlignment="1" applyBorder="1" applyFont="1">
      <alignment horizontal="center" vertical="center"/>
    </xf>
    <xf borderId="5" fillId="5" fontId="72" numFmtId="0" xfId="0" applyAlignment="1" applyBorder="1" applyFont="1">
      <alignment horizontal="center" readingOrder="0" shrinkToFit="0" vertical="center" wrapText="0"/>
    </xf>
    <xf borderId="7" fillId="5" fontId="72" numFmtId="0" xfId="0" applyAlignment="1" applyBorder="1" applyFont="1">
      <alignment horizontal="center" readingOrder="0" shrinkToFit="0" vertical="center" wrapText="0"/>
    </xf>
    <xf borderId="5" fillId="5" fontId="72" numFmtId="0" xfId="0" applyAlignment="1" applyBorder="1" applyFont="1">
      <alignment horizontal="center" readingOrder="0" shrinkToFit="0" vertical="center" wrapText="0"/>
    </xf>
    <xf borderId="5" fillId="5" fontId="72" numFmtId="0" xfId="0" applyAlignment="1" applyBorder="1" applyFont="1">
      <alignment horizontal="center" shrinkToFit="0" vertical="center" wrapText="0"/>
    </xf>
    <xf borderId="5" fillId="5" fontId="110" numFmtId="0" xfId="0" applyAlignment="1" applyBorder="1" applyFont="1">
      <alignment horizontal="center" readingOrder="0" shrinkToFit="0" vertical="bottom" wrapText="0"/>
    </xf>
    <xf borderId="5" fillId="5" fontId="72" numFmtId="0" xfId="0" applyAlignment="1" applyBorder="1" applyFont="1">
      <alignment horizontal="center" readingOrder="0"/>
    </xf>
    <xf borderId="5" fillId="5" fontId="107" numFmtId="0" xfId="0" applyAlignment="1" applyBorder="1" applyFont="1">
      <alignment horizontal="center" readingOrder="0"/>
    </xf>
    <xf borderId="5" fillId="5" fontId="110" numFmtId="0" xfId="0" applyAlignment="1" applyBorder="1" applyFont="1">
      <alignment horizontal="center" vertical="center"/>
    </xf>
    <xf borderId="5" fillId="0" fontId="72" numFmtId="0" xfId="0" applyAlignment="1" applyBorder="1" applyFont="1">
      <alignment horizontal="center" vertical="center"/>
    </xf>
    <xf borderId="5" fillId="5" fontId="72" numFmtId="0" xfId="0" applyAlignment="1" applyBorder="1" applyFont="1">
      <alignment horizontal="left" shrinkToFit="0" vertical="center" wrapText="0"/>
    </xf>
    <xf borderId="5" fillId="5" fontId="72" numFmtId="0" xfId="0" applyAlignment="1" applyBorder="1" applyFont="1">
      <alignment horizontal="center" vertical="center"/>
    </xf>
    <xf borderId="5" fillId="5" fontId="72" numFmtId="0" xfId="0" applyAlignment="1" applyBorder="1" applyFont="1">
      <alignment horizontal="center" shrinkToFit="0" wrapText="0"/>
    </xf>
    <xf borderId="5" fillId="5" fontId="72" numFmtId="49" xfId="0" applyAlignment="1" applyBorder="1" applyFont="1" applyNumberFormat="1">
      <alignment horizontal="center" shrinkToFit="0" vertical="center" wrapText="0"/>
    </xf>
    <xf borderId="5" fillId="0" fontId="72" numFmtId="0" xfId="0" applyAlignment="1" applyBorder="1" applyFont="1">
      <alignment horizontal="center" readingOrder="0" vertical="center"/>
    </xf>
    <xf borderId="5" fillId="5" fontId="72" numFmtId="49" xfId="0" applyAlignment="1" applyBorder="1" applyFont="1" applyNumberFormat="1">
      <alignment horizontal="center" readingOrder="0" shrinkToFit="0" vertical="center" wrapText="0"/>
    </xf>
    <xf borderId="5" fillId="0" fontId="72" numFmtId="0" xfId="0" applyAlignment="1" applyBorder="1" applyFont="1">
      <alignment horizontal="center" shrinkToFit="0" vertical="center" wrapText="1"/>
    </xf>
    <xf borderId="5" fillId="5" fontId="110" numFmtId="0" xfId="0" applyAlignment="1" applyBorder="1" applyFont="1">
      <alignment horizontal="center" shrinkToFit="0" vertical="center" wrapText="0"/>
    </xf>
    <xf borderId="5" fillId="5" fontId="110" numFmtId="0" xfId="0" applyAlignment="1" applyBorder="1" applyFont="1">
      <alignment horizontal="center" shrinkToFit="0" wrapText="0"/>
    </xf>
    <xf borderId="5" fillId="5" fontId="72" numFmtId="0" xfId="0" applyAlignment="1" applyBorder="1" applyFont="1">
      <alignment readingOrder="0" shrinkToFit="0" wrapText="0"/>
    </xf>
    <xf borderId="5" fillId="5" fontId="110" numFmtId="0" xfId="0" applyAlignment="1" applyBorder="1" applyFont="1">
      <alignment horizontal="center" readingOrder="0" shrinkToFit="0" vertical="center" wrapText="0"/>
    </xf>
    <xf borderId="5" fillId="0" fontId="72" numFmtId="0" xfId="0" applyAlignment="1" applyBorder="1" applyFont="1">
      <alignment horizontal="center" readingOrder="0" shrinkToFit="0" vertical="center" wrapText="0"/>
    </xf>
    <xf borderId="5" fillId="5" fontId="110" numFmtId="0" xfId="0" applyAlignment="1" applyBorder="1" applyFont="1">
      <alignment horizontal="center" readingOrder="0" vertical="center"/>
    </xf>
    <xf borderId="5" fillId="5" fontId="110" numFmtId="49" xfId="0" applyAlignment="1" applyBorder="1" applyFont="1" applyNumberFormat="1">
      <alignment horizontal="center" shrinkToFit="0" vertical="center" wrapText="0"/>
    </xf>
    <xf borderId="5" fillId="5" fontId="72" numFmtId="0" xfId="0" applyAlignment="1" applyBorder="1" applyFont="1">
      <alignment horizontal="center" readingOrder="0" vertical="center"/>
    </xf>
    <xf borderId="0" fillId="5" fontId="110" numFmtId="0" xfId="0" applyAlignment="1" applyFont="1">
      <alignment horizontal="left" readingOrder="0" vertical="center"/>
    </xf>
    <xf borderId="5" fillId="5" fontId="110" numFmtId="49" xfId="0" applyAlignment="1" applyBorder="1" applyFont="1" applyNumberFormat="1">
      <alignment horizontal="center" readingOrder="0" shrinkToFit="0" vertical="center" wrapText="0"/>
    </xf>
    <xf borderId="5" fillId="5" fontId="110" numFmtId="0" xfId="0" applyAlignment="1" applyBorder="1" applyFont="1">
      <alignment horizontal="center" readingOrder="0" shrinkToFit="0" wrapText="0"/>
    </xf>
    <xf borderId="5" fillId="5" fontId="110" numFmtId="0" xfId="0" applyAlignment="1" applyBorder="1" applyFont="1">
      <alignment readingOrder="0"/>
    </xf>
    <xf borderId="5" fillId="5" fontId="110" numFmtId="0" xfId="0" applyAlignment="1" applyBorder="1" applyFont="1">
      <alignment horizontal="center" readingOrder="0" shrinkToFit="0" vertical="top" wrapText="0"/>
    </xf>
    <xf borderId="5" fillId="5" fontId="110" numFmtId="0" xfId="0" applyAlignment="1" applyBorder="1" applyFont="1">
      <alignment horizontal="center" readingOrder="0" vertical="bottom"/>
    </xf>
    <xf borderId="5" fillId="6" fontId="107" numFmtId="0" xfId="0" applyAlignment="1" applyBorder="1" applyFont="1">
      <alignment horizontal="center" readingOrder="0"/>
    </xf>
    <xf borderId="11" fillId="5" fontId="72" numFmtId="0" xfId="0" applyAlignment="1" applyBorder="1" applyFont="1">
      <alignment horizontal="left" readingOrder="0" shrinkToFit="0" vertical="center" wrapText="0"/>
    </xf>
    <xf borderId="5" fillId="5" fontId="72" numFmtId="0" xfId="0" applyAlignment="1" applyBorder="1" applyFont="1">
      <alignment horizontal="left" readingOrder="0" shrinkToFit="0" vertical="center" wrapText="0"/>
    </xf>
    <xf borderId="0" fillId="0" fontId="72" numFmtId="0" xfId="0" applyAlignment="1" applyFont="1">
      <alignment horizontal="center" readingOrder="0"/>
    </xf>
    <xf borderId="9" fillId="5" fontId="72" numFmtId="0" xfId="0" applyAlignment="1" applyBorder="1" applyFont="1">
      <alignment horizontal="left" readingOrder="0" shrinkToFit="0" vertical="center" wrapText="1"/>
    </xf>
    <xf borderId="9" fillId="5" fontId="72" numFmtId="0" xfId="0" applyAlignment="1" applyBorder="1" applyFont="1">
      <alignment horizontal="center" readingOrder="0" shrinkToFit="0" vertical="center" wrapText="0"/>
    </xf>
    <xf borderId="9" fillId="5" fontId="72" numFmtId="0" xfId="0" applyAlignment="1" applyBorder="1" applyFont="1">
      <alignment horizontal="center" shrinkToFit="0" vertical="center" wrapText="1"/>
    </xf>
    <xf borderId="9" fillId="5" fontId="72" numFmtId="0" xfId="0" applyAlignment="1" applyBorder="1" applyFont="1">
      <alignment horizontal="left" readingOrder="0" shrinkToFit="0" vertical="center" wrapText="0"/>
    </xf>
    <xf borderId="9" fillId="5" fontId="110" numFmtId="0" xfId="0" applyAlignment="1" applyBorder="1" applyFont="1">
      <alignment horizontal="center" readingOrder="0" shrinkToFit="0" vertical="center" wrapText="0"/>
    </xf>
    <xf borderId="5" fillId="5" fontId="110" numFmtId="0" xfId="0" applyAlignment="1" applyBorder="1" applyFont="1">
      <alignment shrinkToFit="0" wrapText="0"/>
    </xf>
    <xf borderId="9" fillId="5" fontId="106" numFmtId="0" xfId="0" applyAlignment="1" applyBorder="1" applyFont="1">
      <alignment horizontal="left" readingOrder="0" vertical="center"/>
    </xf>
    <xf borderId="9" fillId="5" fontId="106" numFmtId="0" xfId="0" applyAlignment="1" applyBorder="1" applyFont="1">
      <alignment horizontal="center" vertical="center"/>
    </xf>
    <xf borderId="9" fillId="5" fontId="106" numFmtId="0" xfId="0" applyAlignment="1" applyBorder="1" applyFont="1">
      <alignment horizontal="center" vertical="center"/>
    </xf>
    <xf borderId="0" fillId="5" fontId="111" numFmtId="1" xfId="0" applyAlignment="1" applyFont="1" applyNumberFormat="1">
      <alignment readingOrder="0"/>
    </xf>
    <xf borderId="7" fillId="5" fontId="106" numFmtId="0" xfId="0" applyAlignment="1" applyBorder="1" applyFont="1">
      <alignment horizontal="center" readingOrder="0" vertical="center"/>
    </xf>
    <xf borderId="7" fillId="5" fontId="72" numFmtId="0" xfId="0" applyAlignment="1" applyBorder="1" applyFont="1">
      <alignment horizontal="center" shrinkToFit="0" vertical="center" wrapText="0"/>
    </xf>
    <xf borderId="10" fillId="5" fontId="72" numFmtId="0" xfId="0" applyAlignment="1" applyBorder="1" applyFont="1">
      <alignment horizontal="center" readingOrder="0" shrinkToFit="0" vertical="center" wrapText="0"/>
    </xf>
    <xf borderId="5" fillId="36" fontId="72" numFmtId="0" xfId="0" applyAlignment="1" applyBorder="1" applyFont="1">
      <alignment horizontal="center" readingOrder="0" shrinkToFit="0" vertical="center" wrapText="0"/>
    </xf>
    <xf borderId="5" fillId="36" fontId="72" numFmtId="0" xfId="0" applyAlignment="1" applyBorder="1" applyFont="1">
      <alignment horizontal="left" readingOrder="0" shrinkToFit="0" vertical="center" wrapText="0"/>
    </xf>
    <xf borderId="7" fillId="36" fontId="72" numFmtId="0" xfId="0" applyAlignment="1" applyBorder="1" applyFont="1">
      <alignment horizontal="center" readingOrder="0" shrinkToFit="0" vertical="center" wrapText="0"/>
    </xf>
    <xf borderId="5" fillId="36" fontId="72" numFmtId="0" xfId="0" applyAlignment="1" applyBorder="1" applyFont="1">
      <alignment horizontal="center" shrinkToFit="0" vertical="center" wrapText="0"/>
    </xf>
    <xf borderId="5" fillId="36" fontId="72" numFmtId="0" xfId="0" applyAlignment="1" applyBorder="1" applyFont="1">
      <alignment horizontal="center" readingOrder="0" shrinkToFit="0" vertical="center" wrapText="0"/>
    </xf>
    <xf borderId="5" fillId="36" fontId="110" numFmtId="0" xfId="0" applyAlignment="1" applyBorder="1" applyFont="1">
      <alignment horizontal="center" readingOrder="0" shrinkToFit="0" vertical="bottom" wrapText="0"/>
    </xf>
    <xf borderId="5" fillId="36" fontId="72" numFmtId="0" xfId="0" applyAlignment="1" applyBorder="1" applyFont="1">
      <alignment horizontal="center" readingOrder="0" vertical="center"/>
    </xf>
    <xf borderId="5" fillId="36" fontId="107" numFmtId="0" xfId="0" applyAlignment="1" applyBorder="1" applyFont="1">
      <alignment horizontal="center" readingOrder="0"/>
    </xf>
    <xf borderId="5" fillId="36" fontId="110" numFmtId="0" xfId="0" applyAlignment="1" applyBorder="1" applyFont="1">
      <alignment horizontal="center" vertical="center"/>
    </xf>
    <xf borderId="5" fillId="36" fontId="72" numFmtId="0" xfId="0" applyAlignment="1" applyBorder="1" applyFont="1">
      <alignment horizontal="center" vertical="center"/>
    </xf>
    <xf borderId="5" fillId="36" fontId="110" numFmtId="0" xfId="0" applyAlignment="1" applyBorder="1" applyFont="1">
      <alignment horizontal="center" readingOrder="0" shrinkToFit="0" vertical="center" wrapText="0"/>
    </xf>
    <xf borderId="5" fillId="36" fontId="110" numFmtId="49" xfId="0" applyAlignment="1" applyBorder="1" applyFont="1" applyNumberFormat="1">
      <alignment horizontal="center" readingOrder="0" shrinkToFit="0" vertical="center" wrapText="0"/>
    </xf>
    <xf borderId="5" fillId="36" fontId="110" numFmtId="0" xfId="0" applyAlignment="1" applyBorder="1" applyFont="1">
      <alignment horizontal="center" readingOrder="0" shrinkToFit="0" wrapText="0"/>
    </xf>
    <xf borderId="9" fillId="36" fontId="72" numFmtId="0" xfId="0" applyAlignment="1" applyBorder="1" applyFont="1">
      <alignment horizontal="left" readingOrder="0" shrinkToFit="0" vertical="center" wrapText="0"/>
    </xf>
    <xf borderId="9" fillId="36" fontId="72" numFmtId="0" xfId="0" applyAlignment="1" applyBorder="1" applyFont="1">
      <alignment horizontal="center" readingOrder="0" shrinkToFit="0" vertical="center" wrapText="0"/>
    </xf>
    <xf borderId="9" fillId="36" fontId="110" numFmtId="0" xfId="0" applyAlignment="1" applyBorder="1" applyFont="1">
      <alignment horizontal="center" readingOrder="0" shrinkToFit="0" vertical="center" wrapText="0"/>
    </xf>
    <xf borderId="5" fillId="36" fontId="110" numFmtId="0" xfId="0" applyAlignment="1" applyBorder="1" applyFont="1">
      <alignment horizontal="center" readingOrder="0" vertical="center"/>
    </xf>
    <xf borderId="5" fillId="36" fontId="72" numFmtId="49" xfId="0" applyAlignment="1" applyBorder="1" applyFont="1" applyNumberFormat="1">
      <alignment horizontal="center" readingOrder="0" shrinkToFit="0" vertical="center" wrapText="0"/>
    </xf>
    <xf borderId="5" fillId="36" fontId="110" numFmtId="0" xfId="0" applyAlignment="1" applyBorder="1" applyFont="1">
      <alignment shrinkToFit="0" wrapText="0"/>
    </xf>
    <xf borderId="9" fillId="36" fontId="72" numFmtId="0" xfId="0" applyAlignment="1" applyBorder="1" applyFont="1">
      <alignment horizontal="left" shrinkToFit="0" vertical="center" wrapText="0"/>
    </xf>
    <xf borderId="9" fillId="36" fontId="72" numFmtId="0" xfId="0" applyAlignment="1" applyBorder="1" applyFont="1">
      <alignment horizontal="center" shrinkToFit="0" vertical="center" wrapText="0"/>
    </xf>
    <xf borderId="5" fillId="36" fontId="72" numFmtId="0" xfId="0" applyAlignment="1" applyBorder="1" applyFont="1">
      <alignment horizontal="center" shrinkToFit="0" vertical="center" wrapText="0"/>
    </xf>
    <xf borderId="9" fillId="36" fontId="110" numFmtId="0" xfId="0" applyAlignment="1" applyBorder="1" applyFont="1">
      <alignment horizontal="center" shrinkToFit="0" vertical="center" wrapText="0"/>
    </xf>
    <xf borderId="5" fillId="36" fontId="110" numFmtId="0" xfId="0" applyAlignment="1" applyBorder="1" applyFont="1">
      <alignment horizontal="center" vertical="center"/>
    </xf>
    <xf borderId="5" fillId="36" fontId="72" numFmtId="49" xfId="0" applyAlignment="1" applyBorder="1" applyFont="1" applyNumberFormat="1">
      <alignment horizontal="center" shrinkToFit="0" vertical="center" wrapText="0"/>
    </xf>
    <xf borderId="5" fillId="36" fontId="107" numFmtId="0" xfId="0" applyAlignment="1" applyBorder="1" applyFont="1">
      <alignment horizontal="center"/>
    </xf>
    <xf borderId="9" fillId="36" fontId="72" numFmtId="0" xfId="0" applyAlignment="1" applyBorder="1" applyFont="1">
      <alignment horizontal="left" readingOrder="0" shrinkToFit="0" vertical="center" wrapText="1"/>
    </xf>
    <xf borderId="9" fillId="36" fontId="72" numFmtId="0" xfId="0" applyAlignment="1" applyBorder="1" applyFont="1">
      <alignment horizontal="center" readingOrder="0" shrinkToFit="0" vertical="center" wrapText="1"/>
    </xf>
    <xf borderId="5" fillId="36" fontId="72" numFmtId="0" xfId="0" applyAlignment="1" applyBorder="1" applyFont="1">
      <alignment horizontal="center" readingOrder="0" shrinkToFit="0" wrapText="0"/>
    </xf>
    <xf borderId="5" fillId="39" fontId="72" numFmtId="0" xfId="0" applyAlignment="1" applyBorder="1" applyFont="1">
      <alignment horizontal="center" readingOrder="0" shrinkToFit="0" vertical="center" wrapText="0"/>
    </xf>
    <xf borderId="5" fillId="39" fontId="72" numFmtId="0" xfId="0" applyAlignment="1" applyBorder="1" applyFont="1">
      <alignment horizontal="left" shrinkToFit="0" vertical="center" wrapText="0"/>
    </xf>
    <xf borderId="5" fillId="39" fontId="72" numFmtId="0" xfId="0" applyAlignment="1" applyBorder="1" applyFont="1">
      <alignment horizontal="center" shrinkToFit="0" vertical="center" wrapText="1"/>
    </xf>
    <xf borderId="7" fillId="39" fontId="72" numFmtId="0" xfId="0" applyAlignment="1" applyBorder="1" applyFont="1">
      <alignment horizontal="center" shrinkToFit="0" vertical="center" wrapText="0"/>
    </xf>
    <xf borderId="5" fillId="39" fontId="72" numFmtId="0" xfId="0" applyAlignment="1" applyBorder="1" applyFont="1">
      <alignment horizontal="center" shrinkToFit="0" vertical="center" wrapText="0"/>
    </xf>
    <xf borderId="5" fillId="39" fontId="72" numFmtId="49" xfId="0" applyAlignment="1" applyBorder="1" applyFont="1" applyNumberFormat="1">
      <alignment horizontal="center" readingOrder="0" shrinkToFit="0" vertical="center" wrapText="0"/>
    </xf>
    <xf borderId="5" fillId="39" fontId="110" numFmtId="0" xfId="0" applyAlignment="1" applyBorder="1" applyFont="1">
      <alignment shrinkToFit="0" wrapText="0"/>
    </xf>
    <xf borderId="5" fillId="39" fontId="107" numFmtId="0" xfId="0" applyAlignment="1" applyBorder="1" applyFont="1">
      <alignment horizontal="center" readingOrder="0"/>
    </xf>
    <xf borderId="5" fillId="39" fontId="72" numFmtId="0" xfId="0" applyAlignment="1" applyBorder="1" applyFont="1">
      <alignment horizontal="center" readingOrder="0" vertical="center"/>
    </xf>
    <xf borderId="5" fillId="39" fontId="110" numFmtId="0" xfId="0" applyAlignment="1" applyBorder="1" applyFont="1">
      <alignment horizontal="center" vertical="center"/>
    </xf>
    <xf borderId="5" fillId="39" fontId="72" numFmtId="0" xfId="0" applyAlignment="1" applyBorder="1" applyFont="1">
      <alignment horizontal="center" vertical="center"/>
    </xf>
    <xf borderId="9" fillId="39" fontId="72" numFmtId="0" xfId="0" applyAlignment="1" applyBorder="1" applyFont="1">
      <alignment horizontal="left" readingOrder="0" shrinkToFit="0" vertical="center" wrapText="0"/>
    </xf>
    <xf borderId="5" fillId="39" fontId="110" numFmtId="0" xfId="0" applyAlignment="1" applyBorder="1" applyFont="1">
      <alignment horizontal="center" readingOrder="0" shrinkToFit="0" vertical="center" wrapText="0"/>
    </xf>
    <xf borderId="5" fillId="39" fontId="110" numFmtId="0" xfId="0" applyAlignment="1" applyBorder="1" applyFont="1">
      <alignment horizontal="center" readingOrder="0" vertical="center"/>
    </xf>
    <xf borderId="5" fillId="39" fontId="72" numFmtId="0" xfId="0" applyAlignment="1" applyBorder="1" applyFont="1">
      <alignment horizontal="left" readingOrder="0" shrinkToFit="0" vertical="center" wrapText="0"/>
    </xf>
    <xf borderId="7" fillId="39" fontId="72" numFmtId="0" xfId="0" applyAlignment="1" applyBorder="1" applyFont="1">
      <alignment horizontal="center" readingOrder="0" shrinkToFit="0" vertical="center" wrapText="0"/>
    </xf>
    <xf borderId="0" fillId="39" fontId="72" numFmtId="0" xfId="0" applyAlignment="1" applyFont="1">
      <alignment horizontal="center" readingOrder="0" shrinkToFit="0" vertical="center" wrapText="0"/>
    </xf>
    <xf borderId="5" fillId="39" fontId="72" numFmtId="0" xfId="0" applyAlignment="1" applyBorder="1" applyFont="1">
      <alignment shrinkToFit="0" wrapText="0"/>
    </xf>
    <xf borderId="5" fillId="39" fontId="82" numFmtId="0" xfId="0" applyAlignment="1" applyBorder="1" applyFont="1">
      <alignment horizontal="center" readingOrder="0" shrinkToFit="0" wrapText="0"/>
    </xf>
    <xf borderId="5" fillId="39" fontId="72" numFmtId="0" xfId="0" applyAlignment="1" applyBorder="1" applyFont="1">
      <alignment horizontal="left" shrinkToFit="0" vertical="center" wrapText="0"/>
    </xf>
    <xf borderId="5" fillId="39" fontId="110" numFmtId="0" xfId="0" applyAlignment="1" applyBorder="1" applyFont="1">
      <alignment horizontal="center" vertical="center"/>
    </xf>
    <xf borderId="5" fillId="39" fontId="72" numFmtId="0" xfId="0" applyAlignment="1" applyBorder="1" applyFont="1">
      <alignment horizontal="center" readingOrder="0" shrinkToFit="0" vertical="center" wrapText="0"/>
    </xf>
    <xf borderId="5" fillId="39" fontId="110" numFmtId="0" xfId="0" applyAlignment="1" applyBorder="1" applyFont="1">
      <alignment horizontal="center" readingOrder="0" shrinkToFit="0" wrapText="0"/>
    </xf>
    <xf borderId="5" fillId="39" fontId="110" numFmtId="0" xfId="0" applyAlignment="1" applyBorder="1" applyFont="1">
      <alignment horizontal="center" readingOrder="0" shrinkToFit="0" vertical="top" wrapText="0"/>
    </xf>
    <xf borderId="9" fillId="39" fontId="110" numFmtId="0" xfId="0" applyAlignment="1" applyBorder="1" applyFont="1">
      <alignment horizontal="center" readingOrder="0" shrinkToFit="0" vertical="center" wrapText="0"/>
    </xf>
    <xf borderId="5" fillId="43" fontId="72" numFmtId="0" xfId="0" applyAlignment="1" applyBorder="1" applyFont="1">
      <alignment horizontal="center" readingOrder="0" shrinkToFit="0" vertical="center" wrapText="0"/>
    </xf>
    <xf borderId="5" fillId="43" fontId="72" numFmtId="0" xfId="0" applyAlignment="1" applyBorder="1" applyFont="1">
      <alignment horizontal="left" readingOrder="0" shrinkToFit="0" vertical="center" wrapText="0"/>
    </xf>
    <xf borderId="7" fillId="43" fontId="72" numFmtId="0" xfId="0" applyAlignment="1" applyBorder="1" applyFont="1">
      <alignment horizontal="center" readingOrder="0" shrinkToFit="0" vertical="center" wrapText="1"/>
    </xf>
    <xf borderId="7" fillId="43" fontId="72" numFmtId="0" xfId="0" applyAlignment="1" applyBorder="1" applyFont="1">
      <alignment horizontal="center" readingOrder="0" shrinkToFit="0" vertical="center" wrapText="0"/>
    </xf>
    <xf borderId="5" fillId="43" fontId="72" numFmtId="0" xfId="0" applyAlignment="1" applyBorder="1" applyFont="1">
      <alignment horizontal="center" shrinkToFit="0" vertical="center" wrapText="0"/>
    </xf>
    <xf borderId="5" fillId="42" fontId="72" numFmtId="0" xfId="0" applyAlignment="1" applyBorder="1" applyFont="1">
      <alignment horizontal="center" shrinkToFit="0" vertical="center" wrapText="0"/>
    </xf>
    <xf borderId="5" fillId="42" fontId="72" numFmtId="0" xfId="0" applyAlignment="1" applyBorder="1" applyFont="1">
      <alignment horizontal="center" readingOrder="0" shrinkToFit="0" vertical="center" wrapText="0"/>
    </xf>
    <xf borderId="5" fillId="43" fontId="72" numFmtId="0" xfId="0" applyAlignment="1" applyBorder="1" applyFont="1">
      <alignment horizontal="center" vertical="center"/>
    </xf>
    <xf borderId="5" fillId="43" fontId="110" numFmtId="0" xfId="0" applyBorder="1" applyFont="1"/>
    <xf borderId="9" fillId="43" fontId="106" numFmtId="0" xfId="0" applyAlignment="1" applyBorder="1" applyFont="1">
      <alignment horizontal="left" readingOrder="0" vertical="center"/>
    </xf>
    <xf borderId="9" fillId="43" fontId="72" numFmtId="0" xfId="0" applyAlignment="1" applyBorder="1" applyFont="1">
      <alignment horizontal="center" readingOrder="0" shrinkToFit="0" vertical="center" wrapText="0"/>
    </xf>
    <xf borderId="9" fillId="43" fontId="106" numFmtId="0" xfId="0" applyAlignment="1" applyBorder="1" applyFont="1">
      <alignment horizontal="center" readingOrder="0" vertical="center"/>
    </xf>
    <xf borderId="5" fillId="43" fontId="110" numFmtId="0" xfId="0" applyAlignment="1" applyBorder="1" applyFont="1">
      <alignment horizontal="center" readingOrder="0" vertical="center"/>
    </xf>
    <xf borderId="5" fillId="43" fontId="72" numFmtId="49" xfId="0" applyAlignment="1" applyBorder="1" applyFont="1" applyNumberFormat="1">
      <alignment horizontal="center" readingOrder="0" shrinkToFit="0" vertical="center" wrapText="0"/>
    </xf>
    <xf borderId="5" fillId="43" fontId="106" numFmtId="0" xfId="0" applyAlignment="1" applyBorder="1" applyFont="1">
      <alignment horizontal="center" readingOrder="0" vertical="center"/>
    </xf>
    <xf borderId="5" fillId="43" fontId="38" numFmtId="0" xfId="0" applyAlignment="1" applyBorder="1" applyFont="1">
      <alignment horizontal="center" vertical="center"/>
    </xf>
    <xf borderId="5" fillId="43" fontId="107" numFmtId="0" xfId="0" applyAlignment="1" applyBorder="1" applyFont="1">
      <alignment horizontal="center" readingOrder="0" vertical="center"/>
    </xf>
    <xf borderId="5" fillId="43" fontId="106" numFmtId="0" xfId="0" applyAlignment="1" applyBorder="1" applyFont="1">
      <alignment horizontal="center" readingOrder="0" shrinkToFit="0" vertical="center" wrapText="1"/>
    </xf>
    <xf borderId="9" fillId="43" fontId="106" numFmtId="0" xfId="0" applyAlignment="1" applyBorder="1" applyFont="1">
      <alignment horizontal="center" vertical="center"/>
    </xf>
    <xf borderId="5" fillId="5" fontId="72" numFmtId="0" xfId="0" applyAlignment="1" applyBorder="1" applyFont="1">
      <alignment horizontal="center" readingOrder="0" shrinkToFit="0" vertical="center" wrapText="1"/>
    </xf>
    <xf borderId="5" fillId="5" fontId="110" numFmtId="0" xfId="0" applyBorder="1" applyFont="1"/>
    <xf borderId="5" fillId="48" fontId="72" numFmtId="0" xfId="0" applyAlignment="1" applyBorder="1" applyFont="1">
      <alignment horizontal="center" readingOrder="0" shrinkToFit="0" vertical="center" wrapText="0"/>
    </xf>
    <xf borderId="5" fillId="48" fontId="72" numFmtId="0" xfId="0" applyAlignment="1" applyBorder="1" applyFont="1">
      <alignment horizontal="left" readingOrder="0" shrinkToFit="0" vertical="center" wrapText="0"/>
    </xf>
    <xf borderId="7" fillId="48" fontId="72" numFmtId="0" xfId="0" applyAlignment="1" applyBorder="1" applyFont="1">
      <alignment horizontal="center" readingOrder="0" shrinkToFit="0" vertical="center" wrapText="1"/>
    </xf>
    <xf borderId="7" fillId="48" fontId="72" numFmtId="0" xfId="0" applyAlignment="1" applyBorder="1" applyFont="1">
      <alignment horizontal="center" readingOrder="0" shrinkToFit="0" vertical="center" wrapText="0"/>
    </xf>
    <xf borderId="5" fillId="48" fontId="72" numFmtId="0" xfId="0" applyAlignment="1" applyBorder="1" applyFont="1">
      <alignment horizontal="center" shrinkToFit="0" vertical="center" wrapText="0"/>
    </xf>
    <xf borderId="5" fillId="48" fontId="72" numFmtId="0" xfId="0" applyAlignment="1" applyBorder="1" applyFont="1">
      <alignment horizontal="center" shrinkToFit="0" vertical="center" wrapText="0"/>
    </xf>
    <xf borderId="5" fillId="48" fontId="72" numFmtId="0" xfId="0" applyAlignment="1" applyBorder="1" applyFont="1">
      <alignment horizontal="center" vertical="center"/>
    </xf>
    <xf borderId="5" fillId="48" fontId="110" numFmtId="0" xfId="0" applyBorder="1" applyFont="1"/>
    <xf borderId="5" fillId="48" fontId="72" numFmtId="0" xfId="0" applyAlignment="1" applyBorder="1" applyFont="1">
      <alignment horizontal="left" shrinkToFit="0" vertical="center" wrapText="0"/>
    </xf>
    <xf borderId="0" fillId="0" fontId="72" numFmtId="0" xfId="0" applyAlignment="1" applyFont="1">
      <alignment horizontal="center" shrinkToFit="0" vertical="center" wrapText="0"/>
    </xf>
    <xf borderId="0" fillId="0" fontId="72" numFmtId="0" xfId="0" applyAlignment="1" applyFont="1">
      <alignment horizontal="center" readingOrder="0" shrinkToFit="0" vertical="center" wrapText="0"/>
    </xf>
    <xf borderId="5" fillId="0" fontId="72" numFmtId="0" xfId="0" applyAlignment="1" applyBorder="1" applyFont="1">
      <alignment horizontal="center" readingOrder="0" shrinkToFit="0" vertical="center" wrapText="0"/>
    </xf>
    <xf borderId="5" fillId="0" fontId="110" numFmtId="0" xfId="0" applyAlignment="1" applyBorder="1" applyFont="1">
      <alignment horizontal="left" readingOrder="0" shrinkToFit="0" vertical="center" wrapText="0"/>
    </xf>
    <xf borderId="5" fillId="0" fontId="72" numFmtId="0" xfId="0" applyAlignment="1" applyBorder="1" applyFont="1">
      <alignment readingOrder="0"/>
    </xf>
    <xf borderId="5" fillId="0" fontId="72" numFmtId="0" xfId="0" applyAlignment="1" applyBorder="1" applyFont="1">
      <alignment horizontal="left" readingOrder="0" vertical="center"/>
    </xf>
    <xf borderId="5" fillId="0" fontId="72" numFmtId="0" xfId="0" applyAlignment="1" applyBorder="1" applyFont="1">
      <alignment horizontal="center" shrinkToFit="0" vertical="center" wrapText="0"/>
    </xf>
    <xf borderId="5" fillId="0" fontId="72" numFmtId="0" xfId="0" applyAlignment="1" applyBorder="1" applyFont="1">
      <alignment horizontal="center" readingOrder="0"/>
    </xf>
    <xf borderId="5" fillId="0" fontId="72" numFmtId="0" xfId="0" applyBorder="1" applyFont="1"/>
    <xf borderId="0" fillId="5" fontId="72" numFmtId="0" xfId="0" applyAlignment="1" applyFont="1">
      <alignment horizontal="center" shrinkToFit="0" vertical="center" wrapText="0"/>
    </xf>
    <xf borderId="0" fillId="5" fontId="2" numFmtId="0" xfId="0" applyAlignment="1" applyFont="1">
      <alignment readingOrder="0"/>
    </xf>
    <xf borderId="5" fillId="0" fontId="72" numFmtId="0" xfId="0" applyAlignment="1" applyBorder="1" applyFont="1">
      <alignment horizontal="center" readingOrder="0"/>
    </xf>
    <xf borderId="0" fillId="5" fontId="72" numFmtId="0" xfId="0" applyAlignment="1" applyFont="1">
      <alignment horizontal="center" readingOrder="0" vertical="center"/>
    </xf>
    <xf borderId="0" fillId="5" fontId="72" numFmtId="0" xfId="0" applyAlignment="1" applyFont="1">
      <alignment horizontal="center" readingOrder="0" shrinkToFit="0" vertical="center" wrapText="0"/>
    </xf>
    <xf borderId="5" fillId="0" fontId="0" numFmtId="0" xfId="0" applyAlignment="1" applyBorder="1" applyFont="1">
      <alignment readingOrder="0" shrinkToFit="0" wrapText="0"/>
    </xf>
    <xf borderId="5" fillId="0" fontId="110" numFmtId="0" xfId="0" applyAlignment="1" applyBorder="1" applyFont="1">
      <alignment shrinkToFit="0" wrapText="0"/>
    </xf>
    <xf borderId="0" fillId="5" fontId="106" numFmtId="0" xfId="0" applyAlignment="1" applyFont="1">
      <alignment horizontal="center" readingOrder="0"/>
    </xf>
    <xf borderId="0" fillId="5" fontId="110" numFmtId="0" xfId="0" applyAlignment="1" applyFont="1">
      <alignment horizontal="center" readingOrder="0"/>
    </xf>
    <xf borderId="5" fillId="0" fontId="110" numFmtId="0" xfId="0" applyAlignment="1" applyBorder="1" applyFont="1">
      <alignment readingOrder="0" shrinkToFit="0" wrapText="0"/>
    </xf>
    <xf borderId="5" fillId="0" fontId="110" numFmtId="0" xfId="0" applyAlignment="1" applyBorder="1" applyFont="1">
      <alignment horizontal="center" readingOrder="0" shrinkToFit="0" wrapText="0"/>
    </xf>
    <xf borderId="5" fillId="0" fontId="110" numFmtId="0" xfId="0" applyAlignment="1" applyBorder="1" applyFont="1">
      <alignment horizontal="left" readingOrder="0" vertical="center"/>
    </xf>
    <xf borderId="5" fillId="5" fontId="110" numFmtId="0" xfId="0" applyAlignment="1" applyBorder="1" applyFont="1">
      <alignment horizontal="center" readingOrder="0"/>
    </xf>
    <xf borderId="5" fillId="0" fontId="112" numFmtId="0" xfId="0" applyAlignment="1" applyBorder="1" applyFont="1">
      <alignment horizontal="left" readingOrder="0" shrinkToFit="0" vertical="center" wrapText="0"/>
    </xf>
    <xf borderId="5" fillId="0" fontId="110" numFmtId="0" xfId="0" applyAlignment="1" applyBorder="1" applyFont="1">
      <alignment horizontal="left" readingOrder="0" shrinkToFit="0" vertical="center" wrapText="0"/>
    </xf>
    <xf borderId="5" fillId="0" fontId="0" numFmtId="0" xfId="0" applyAlignment="1" applyBorder="1" applyFont="1">
      <alignment shrinkToFit="0" wrapText="0"/>
    </xf>
    <xf borderId="5" fillId="0" fontId="72" numFmtId="0" xfId="0" applyAlignment="1" applyBorder="1" applyFont="1">
      <alignment horizontal="left" vertical="center"/>
    </xf>
    <xf borderId="5" fillId="0" fontId="110" numFmtId="0" xfId="0" applyAlignment="1" applyBorder="1" applyFont="1">
      <alignment horizontal="center" shrinkToFit="0" vertical="center" wrapText="0"/>
    </xf>
    <xf borderId="5" fillId="0" fontId="72" numFmtId="0" xfId="0" applyAlignment="1" applyBorder="1" applyFont="1">
      <alignment horizontal="left" shrinkToFit="0" vertical="center" wrapText="1"/>
    </xf>
    <xf borderId="0" fillId="0" fontId="0" numFmtId="0" xfId="0" applyAlignment="1" applyFont="1">
      <alignment horizontal="center" readingOrder="0" shrinkToFit="0" vertical="center" wrapText="0"/>
    </xf>
    <xf borderId="0" fillId="5" fontId="38" numFmtId="0" xfId="0" applyAlignment="1" applyFont="1">
      <alignment horizontal="left" readingOrder="0"/>
    </xf>
    <xf borderId="0" fillId="0" fontId="0" numFmtId="0" xfId="0" applyAlignment="1" applyFont="1">
      <alignment horizontal="center" shrinkToFit="0" vertical="center" wrapText="0"/>
    </xf>
    <xf borderId="5" fillId="0" fontId="72" numFmtId="0" xfId="0" applyAlignment="1" applyBorder="1" applyFont="1">
      <alignment horizontal="center" shrinkToFit="0" wrapText="0"/>
    </xf>
    <xf borderId="0" fillId="0" fontId="113" numFmtId="0" xfId="0" applyAlignment="1" applyFont="1">
      <alignment shrinkToFit="0" wrapText="0"/>
    </xf>
    <xf borderId="5" fillId="0" fontId="72" numFmtId="0" xfId="0" applyAlignment="1" applyBorder="1" applyFont="1">
      <alignment horizontal="left" shrinkToFit="0" wrapText="0"/>
    </xf>
    <xf borderId="0" fillId="0" fontId="114" numFmtId="0" xfId="0" applyAlignment="1" applyFont="1">
      <alignment horizontal="center" shrinkToFit="0" vertical="center" wrapText="0"/>
    </xf>
    <xf borderId="5" fillId="5" fontId="115" numFmtId="0" xfId="0" applyAlignment="1" applyBorder="1" applyFont="1">
      <alignment readingOrder="0"/>
    </xf>
    <xf borderId="0" fillId="5" fontId="116" numFmtId="0" xfId="0" applyFont="1"/>
    <xf borderId="0" fillId="0" fontId="117" numFmtId="0" xfId="0" applyAlignment="1" applyFont="1">
      <alignment shrinkToFit="0" wrapText="0"/>
    </xf>
    <xf borderId="5" fillId="59" fontId="72" numFmtId="0" xfId="0" applyAlignment="1" applyBorder="1" applyFill="1" applyFont="1">
      <alignment shrinkToFit="0" wrapText="0"/>
    </xf>
    <xf borderId="5" fillId="6" fontId="38" numFmtId="0" xfId="0" applyAlignment="1" applyBorder="1" applyFont="1">
      <alignment horizontal="center" vertical="center"/>
    </xf>
    <xf borderId="5" fillId="5" fontId="85" numFmtId="0" xfId="0" applyAlignment="1" applyBorder="1" applyFont="1">
      <alignment horizontal="center" readingOrder="0" vertical="center"/>
    </xf>
    <xf borderId="5" fillId="0" fontId="85" numFmtId="0" xfId="0" applyAlignment="1" applyBorder="1" applyFont="1">
      <alignment horizontal="center" readingOrder="0" vertical="center"/>
    </xf>
    <xf borderId="5" fillId="6" fontId="85" numFmtId="0" xfId="0" applyAlignment="1" applyBorder="1" applyFont="1">
      <alignment vertical="center"/>
    </xf>
    <xf borderId="5" fillId="26" fontId="96" numFmtId="0" xfId="0" applyAlignment="1" applyBorder="1" applyFont="1">
      <alignment horizontal="center" readingOrder="0" vertical="center"/>
    </xf>
    <xf borderId="16" fillId="26" fontId="96" numFmtId="0" xfId="0" applyAlignment="1" applyBorder="1" applyFont="1">
      <alignment horizontal="center" readingOrder="0" vertical="center"/>
    </xf>
    <xf borderId="16" fillId="26" fontId="96" numFmtId="0" xfId="0" applyAlignment="1" applyBorder="1" applyFont="1">
      <alignment horizontal="center" shrinkToFit="0" vertical="center" wrapText="0"/>
    </xf>
    <xf borderId="11" fillId="6" fontId="96" numFmtId="0" xfId="0" applyAlignment="1" applyBorder="1" applyFont="1">
      <alignment horizontal="center" readingOrder="0" vertical="center"/>
    </xf>
    <xf borderId="9" fillId="6" fontId="96" numFmtId="0" xfId="0" applyAlignment="1" applyBorder="1" applyFont="1">
      <alignment horizontal="center" readingOrder="0" vertical="center"/>
    </xf>
    <xf borderId="9" fillId="6" fontId="96" numFmtId="0" xfId="0" applyAlignment="1" applyBorder="1" applyFont="1">
      <alignment horizontal="center" vertical="center"/>
    </xf>
    <xf borderId="9" fillId="6" fontId="96" numFmtId="171" xfId="0" applyAlignment="1" applyBorder="1" applyFont="1" applyNumberFormat="1">
      <alignment horizontal="center" readingOrder="0" vertical="center"/>
    </xf>
    <xf borderId="9" fillId="6" fontId="96" numFmtId="0" xfId="0" applyAlignment="1" applyBorder="1" applyFont="1">
      <alignment horizontal="center" readingOrder="0" shrinkToFit="0" vertical="center" wrapText="0"/>
    </xf>
    <xf borderId="0" fillId="0" fontId="118" numFmtId="0" xfId="0" applyAlignment="1" applyFont="1">
      <alignment horizontal="center" vertical="center"/>
    </xf>
    <xf borderId="0" fillId="0" fontId="118" numFmtId="0" xfId="0" applyAlignment="1" applyFont="1">
      <alignment horizontal="center" shrinkToFit="0" vertical="center" wrapText="1"/>
    </xf>
    <xf borderId="0" fillId="0" fontId="118" numFmtId="171" xfId="0" applyAlignment="1" applyFont="1" applyNumberFormat="1">
      <alignment horizontal="center" vertical="center"/>
    </xf>
    <xf borderId="1" fillId="35" fontId="109" numFmtId="0" xfId="0" applyAlignment="1" applyBorder="1" applyFont="1">
      <alignment horizontal="center" shrinkToFit="0" vertical="center" wrapText="0"/>
    </xf>
    <xf borderId="5" fillId="10" fontId="119" numFmtId="0" xfId="0" applyAlignment="1" applyBorder="1" applyFont="1">
      <alignment horizontal="center" shrinkToFit="0" vertical="center" wrapText="0"/>
    </xf>
    <xf borderId="5" fillId="10" fontId="96" numFmtId="0" xfId="0" applyAlignment="1" applyBorder="1" applyFont="1">
      <alignment horizontal="center" shrinkToFit="0" vertical="center" wrapText="1"/>
    </xf>
    <xf borderId="5" fillId="42" fontId="96" numFmtId="0" xfId="0" applyAlignment="1" applyBorder="1" applyFont="1">
      <alignment horizontal="center" shrinkToFit="0" vertical="center" wrapText="1"/>
    </xf>
    <xf borderId="5" fillId="3" fontId="96" numFmtId="0" xfId="0" applyAlignment="1" applyBorder="1" applyFont="1">
      <alignment horizontal="center" shrinkToFit="0" vertical="center" wrapText="1"/>
    </xf>
    <xf borderId="1" fillId="3" fontId="96" numFmtId="0" xfId="0" applyAlignment="1" applyBorder="1" applyFont="1">
      <alignment horizontal="center" vertical="center"/>
    </xf>
    <xf borderId="5" fillId="24" fontId="96" numFmtId="0" xfId="0" applyAlignment="1" applyBorder="1" applyFont="1">
      <alignment horizontal="center" vertical="center"/>
    </xf>
    <xf borderId="5" fillId="24" fontId="96" numFmtId="0" xfId="0" applyAlignment="1" applyBorder="1" applyFont="1">
      <alignment horizontal="center" shrinkToFit="0" vertical="center" wrapText="1"/>
    </xf>
    <xf borderId="5" fillId="5" fontId="96" numFmtId="0" xfId="0" applyAlignment="1" applyBorder="1" applyFont="1">
      <alignment horizontal="center" vertical="center"/>
    </xf>
    <xf borderId="5" fillId="31" fontId="96" numFmtId="0" xfId="0" applyAlignment="1" applyBorder="1" applyFont="1">
      <alignment horizontal="center" readingOrder="0" shrinkToFit="0" vertical="center" wrapText="0"/>
    </xf>
    <xf borderId="5" fillId="31" fontId="96" numFmtId="0" xfId="0" applyAlignment="1" applyBorder="1" applyFont="1">
      <alignment horizontal="left" readingOrder="0" shrinkToFit="0" vertical="center" wrapText="1"/>
    </xf>
    <xf borderId="7" fillId="31" fontId="96" numFmtId="0" xfId="0" applyAlignment="1" applyBorder="1" applyFont="1">
      <alignment horizontal="center" readingOrder="0" shrinkToFit="0" vertical="center" wrapText="0"/>
    </xf>
    <xf borderId="5" fillId="31" fontId="96" numFmtId="0" xfId="0" applyAlignment="1" applyBorder="1" applyFont="1">
      <alignment horizontal="center" shrinkToFit="0" vertical="center" wrapText="0"/>
    </xf>
    <xf borderId="5" fillId="31" fontId="96" numFmtId="0" xfId="0" applyAlignment="1" applyBorder="1" applyFont="1">
      <alignment horizontal="center" vertical="center"/>
    </xf>
    <xf borderId="5" fillId="31" fontId="96" numFmtId="0" xfId="0" applyAlignment="1" applyBorder="1" applyFont="1">
      <alignment horizontal="left" shrinkToFit="0" vertical="center" wrapText="0"/>
    </xf>
    <xf borderId="5" fillId="31" fontId="91" numFmtId="0" xfId="0" applyAlignment="1" applyBorder="1" applyFont="1">
      <alignment horizontal="center" shrinkToFit="0" vertical="center" wrapText="0"/>
    </xf>
    <xf borderId="5" fillId="31" fontId="120" numFmtId="0" xfId="0" applyAlignment="1" applyBorder="1" applyFont="1">
      <alignment horizontal="center" shrinkToFit="0" vertical="center" wrapText="0"/>
    </xf>
    <xf borderId="5" fillId="31" fontId="96" numFmtId="0" xfId="0" applyAlignment="1" applyBorder="1" applyFont="1">
      <alignment horizontal="center" shrinkToFit="0" vertical="center" wrapText="1"/>
    </xf>
    <xf borderId="5" fillId="31" fontId="121" numFmtId="0" xfId="0" applyAlignment="1" applyBorder="1" applyFont="1">
      <alignment horizontal="center" shrinkToFit="0" vertical="center" wrapText="0"/>
    </xf>
    <xf borderId="5" fillId="31" fontId="91" numFmtId="0" xfId="0" applyAlignment="1" applyBorder="1" applyFont="1">
      <alignment horizontal="center" vertical="center"/>
    </xf>
    <xf borderId="7" fillId="31" fontId="96" numFmtId="0" xfId="0" applyAlignment="1" applyBorder="1" applyFont="1">
      <alignment horizontal="center" shrinkToFit="0" vertical="center" wrapText="0"/>
    </xf>
    <xf borderId="5" fillId="31" fontId="96" numFmtId="49" xfId="0" applyAlignment="1" applyBorder="1" applyFont="1" applyNumberFormat="1">
      <alignment horizontal="center" shrinkToFit="0" vertical="center" wrapText="0"/>
    </xf>
    <xf borderId="5" fillId="31" fontId="91" numFmtId="49" xfId="0" applyAlignment="1" applyBorder="1" applyFont="1" applyNumberFormat="1">
      <alignment horizontal="center" shrinkToFit="0" vertical="center" wrapText="0"/>
    </xf>
    <xf borderId="5" fillId="31" fontId="122" numFmtId="0" xfId="0" applyAlignment="1" applyBorder="1" applyFont="1">
      <alignment horizontal="center" shrinkToFit="0" vertical="center" wrapText="0"/>
    </xf>
    <xf borderId="5" fillId="31" fontId="96" numFmtId="0" xfId="0" applyAlignment="1" applyBorder="1" applyFont="1">
      <alignment horizontal="left" vertical="center"/>
    </xf>
    <xf borderId="5" fillId="31" fontId="91" numFmtId="0" xfId="0" applyAlignment="1" applyBorder="1" applyFont="1">
      <alignment horizontal="center" shrinkToFit="0" vertical="center" wrapText="1"/>
    </xf>
    <xf borderId="5" fillId="31" fontId="96" numFmtId="0" xfId="0" applyAlignment="1" applyBorder="1" applyFont="1">
      <alignment horizontal="center" readingOrder="0" vertical="center"/>
    </xf>
    <xf borderId="5" fillId="31" fontId="96" numFmtId="1" xfId="0" applyAlignment="1" applyBorder="1" applyFont="1" applyNumberFormat="1">
      <alignment horizontal="center" shrinkToFit="0" vertical="center" wrapText="0"/>
    </xf>
    <xf borderId="5" fillId="31" fontId="96" numFmtId="0" xfId="0" applyAlignment="1" applyBorder="1" applyFont="1">
      <alignment horizontal="center" readingOrder="0" shrinkToFit="0" vertical="center" wrapText="0"/>
    </xf>
    <xf borderId="5" fillId="31" fontId="96" numFmtId="0" xfId="0" applyAlignment="1" applyBorder="1" applyFont="1">
      <alignment horizontal="left" readingOrder="0" shrinkToFit="0" vertical="center" wrapText="0"/>
    </xf>
    <xf borderId="5" fillId="31" fontId="96" numFmtId="49" xfId="0" applyAlignment="1" applyBorder="1" applyFont="1" applyNumberFormat="1">
      <alignment horizontal="center" readingOrder="0" shrinkToFit="0" vertical="center" wrapText="0"/>
    </xf>
    <xf borderId="5" fillId="31" fontId="91" numFmtId="0" xfId="0" applyAlignment="1" applyBorder="1" applyFont="1">
      <alignment horizontal="center" readingOrder="0" vertical="center"/>
    </xf>
    <xf borderId="5" fillId="31" fontId="96" numFmtId="1" xfId="0" applyAlignment="1" applyBorder="1" applyFont="1" applyNumberFormat="1">
      <alignment horizontal="center" readingOrder="0" vertical="center"/>
    </xf>
    <xf borderId="5" fillId="31" fontId="91" numFmtId="49" xfId="0" applyAlignment="1" applyBorder="1" applyFont="1" applyNumberFormat="1">
      <alignment horizontal="center" readingOrder="0" vertical="center"/>
    </xf>
    <xf borderId="5" fillId="31" fontId="96" numFmtId="0" xfId="0" applyAlignment="1" applyBorder="1" applyFont="1">
      <alignment horizontal="left" readingOrder="0" shrinkToFit="0" vertical="center" wrapText="0"/>
    </xf>
    <xf borderId="5" fillId="31" fontId="91" numFmtId="0" xfId="0" applyAlignment="1" applyBorder="1" applyFont="1">
      <alignment horizontal="center" readingOrder="0" shrinkToFit="0" vertical="center" wrapText="0"/>
    </xf>
    <xf borderId="5" fillId="31" fontId="123" numFmtId="0" xfId="0" applyAlignment="1" applyBorder="1" applyFont="1">
      <alignment horizontal="center" readingOrder="0" shrinkToFit="0" vertical="center" wrapText="0"/>
    </xf>
    <xf borderId="5" fillId="31" fontId="96" numFmtId="0" xfId="0" applyAlignment="1" applyBorder="1" applyFont="1">
      <alignment horizontal="center" shrinkToFit="0" vertical="center" wrapText="0"/>
    </xf>
    <xf borderId="5" fillId="31" fontId="96" numFmtId="0" xfId="0" applyAlignment="1" applyBorder="1" applyFont="1">
      <alignment horizontal="center" readingOrder="0" vertical="center"/>
    </xf>
    <xf borderId="5" fillId="31" fontId="91" numFmtId="0" xfId="0" applyAlignment="1" applyBorder="1" applyFont="1">
      <alignment horizontal="center" shrinkToFit="0" vertical="center" wrapText="0"/>
    </xf>
    <xf borderId="5" fillId="31" fontId="96" numFmtId="0" xfId="0" applyAlignment="1" applyBorder="1" applyFont="1">
      <alignment horizontal="center" vertical="center"/>
    </xf>
    <xf borderId="5" fillId="35" fontId="96" numFmtId="0" xfId="0" applyAlignment="1" applyBorder="1" applyFont="1">
      <alignment horizontal="center" shrinkToFit="0" vertical="center" wrapText="0"/>
    </xf>
    <xf borderId="5" fillId="35" fontId="96" numFmtId="0" xfId="0" applyAlignment="1" applyBorder="1" applyFont="1">
      <alignment horizontal="left" shrinkToFit="0" vertical="center" wrapText="0"/>
    </xf>
    <xf borderId="7" fillId="35" fontId="96" numFmtId="0" xfId="0" applyAlignment="1" applyBorder="1" applyFont="1">
      <alignment horizontal="center" shrinkToFit="0" vertical="center" wrapText="0"/>
    </xf>
    <xf borderId="7" fillId="35" fontId="96" numFmtId="0" xfId="0" applyAlignment="1" applyBorder="1" applyFont="1">
      <alignment horizontal="center" shrinkToFit="0" vertical="center" wrapText="0"/>
    </xf>
    <xf borderId="5" fillId="35" fontId="91" numFmtId="0" xfId="0" applyAlignment="1" applyBorder="1" applyFont="1">
      <alignment horizontal="center" shrinkToFit="0" vertical="center" wrapText="0"/>
    </xf>
    <xf borderId="5" fillId="35" fontId="96" numFmtId="0" xfId="0" applyAlignment="1" applyBorder="1" applyFont="1">
      <alignment horizontal="center" shrinkToFit="0" vertical="center" wrapText="0"/>
    </xf>
    <xf borderId="5" fillId="35" fontId="96" numFmtId="0" xfId="0" applyAlignment="1" applyBorder="1" applyFont="1">
      <alignment horizontal="center" vertical="center"/>
    </xf>
    <xf borderId="5" fillId="35" fontId="96" numFmtId="0" xfId="0" applyAlignment="1" applyBorder="1" applyFont="1">
      <alignment horizontal="center" shrinkToFit="0" vertical="center" wrapText="1"/>
    </xf>
    <xf borderId="5" fillId="35" fontId="96" numFmtId="0" xfId="0" applyAlignment="1" applyBorder="1" applyFont="1">
      <alignment horizontal="center" vertical="center"/>
    </xf>
    <xf borderId="5" fillId="31" fontId="122" numFmtId="0" xfId="0" applyAlignment="1" applyBorder="1" applyFont="1">
      <alignment horizontal="center" vertical="center"/>
    </xf>
    <xf borderId="5" fillId="31" fontId="91" numFmtId="0" xfId="0" applyAlignment="1" applyBorder="1" applyFont="1">
      <alignment horizontal="center" readingOrder="0" shrinkToFit="0" vertical="center" wrapText="0"/>
    </xf>
    <xf borderId="5" fillId="31" fontId="91" numFmtId="49" xfId="0" applyAlignment="1" applyBorder="1" applyFont="1" applyNumberFormat="1">
      <alignment horizontal="center" readingOrder="0" shrinkToFit="0" vertical="center" wrapText="0"/>
    </xf>
    <xf borderId="7" fillId="31" fontId="96" numFmtId="0" xfId="0" applyAlignment="1" applyBorder="1" applyFont="1">
      <alignment horizontal="center" shrinkToFit="0" vertical="center" wrapText="1"/>
    </xf>
    <xf borderId="5" fillId="31" fontId="96" numFmtId="0" xfId="0" applyAlignment="1" applyBorder="1" applyFont="1">
      <alignment horizontal="center" readingOrder="0" shrinkToFit="0" vertical="center" wrapText="1"/>
    </xf>
    <xf borderId="5" fillId="31" fontId="96" numFmtId="0" xfId="0" applyAlignment="1" applyBorder="1" applyFont="1">
      <alignment horizontal="left" shrinkToFit="0" vertical="center" wrapText="0"/>
    </xf>
    <xf borderId="5" fillId="31" fontId="72" numFmtId="0" xfId="0" applyAlignment="1" applyBorder="1" applyFont="1">
      <alignment horizontal="left" readingOrder="0" shrinkToFit="0" vertical="center" wrapText="0"/>
    </xf>
    <xf borderId="5" fillId="31" fontId="72" numFmtId="0" xfId="0" applyAlignment="1" applyBorder="1" applyFont="1">
      <alignment horizontal="center" readingOrder="0" shrinkToFit="0" vertical="center" wrapText="1"/>
    </xf>
    <xf borderId="5" fillId="31" fontId="72" numFmtId="0" xfId="0" applyAlignment="1" applyBorder="1" applyFont="1">
      <alignment horizontal="center" shrinkToFit="0" vertical="center" wrapText="0"/>
    </xf>
    <xf borderId="5" fillId="31" fontId="72" numFmtId="0" xfId="0" applyAlignment="1" applyBorder="1" applyFont="1">
      <alignment horizontal="center" readingOrder="0" shrinkToFit="0" vertical="center" wrapText="0"/>
    </xf>
    <xf borderId="5" fillId="31" fontId="72" numFmtId="0" xfId="0" applyAlignment="1" applyBorder="1" applyFont="1">
      <alignment horizontal="center" readingOrder="0" shrinkToFit="0" vertical="center" wrapText="0"/>
    </xf>
    <xf borderId="5" fillId="31" fontId="72" numFmtId="0" xfId="0" applyAlignment="1" applyBorder="1" applyFont="1">
      <alignment horizontal="center" readingOrder="0" vertical="center"/>
    </xf>
    <xf borderId="5" fillId="31" fontId="110" numFmtId="0" xfId="0" applyBorder="1" applyFont="1"/>
    <xf borderId="5" fillId="31" fontId="72" numFmtId="0" xfId="0" applyAlignment="1" applyBorder="1" applyFont="1">
      <alignment horizontal="center" vertical="center"/>
    </xf>
    <xf borderId="9" fillId="31" fontId="72" numFmtId="0" xfId="0" applyAlignment="1" applyBorder="1" applyFont="1">
      <alignment horizontal="left" readingOrder="0" shrinkToFit="0" vertical="center" wrapText="0"/>
    </xf>
    <xf borderId="7" fillId="31" fontId="72" numFmtId="0" xfId="0" applyAlignment="1" applyBorder="1" applyFont="1">
      <alignment horizontal="center" shrinkToFit="0" vertical="center" wrapText="0"/>
    </xf>
    <xf borderId="9" fillId="31" fontId="72" numFmtId="0" xfId="0" applyAlignment="1" applyBorder="1" applyFont="1">
      <alignment horizontal="center" readingOrder="0" shrinkToFit="0" vertical="center" wrapText="0"/>
    </xf>
    <xf borderId="9" fillId="31" fontId="110" numFmtId="0" xfId="0" applyAlignment="1" applyBorder="1" applyFont="1">
      <alignment horizontal="center" readingOrder="0" shrinkToFit="0" vertical="center" wrapText="0"/>
    </xf>
    <xf borderId="5" fillId="31" fontId="110" numFmtId="0" xfId="0" applyAlignment="1" applyBorder="1" applyFont="1">
      <alignment horizontal="center" readingOrder="0" vertical="center"/>
    </xf>
    <xf borderId="5" fillId="31" fontId="72" numFmtId="49" xfId="0" applyAlignment="1" applyBorder="1" applyFont="1" applyNumberFormat="1">
      <alignment horizontal="center" readingOrder="0" shrinkToFit="0" vertical="center" wrapText="0"/>
    </xf>
    <xf borderId="5" fillId="31" fontId="110" numFmtId="0" xfId="0" applyAlignment="1" applyBorder="1" applyFont="1">
      <alignment shrinkToFit="0" wrapText="0"/>
    </xf>
    <xf borderId="5" fillId="31" fontId="110" numFmtId="0" xfId="0" applyAlignment="1" applyBorder="1" applyFont="1">
      <alignment horizontal="center" vertical="center"/>
    </xf>
    <xf borderId="7" fillId="31" fontId="72" numFmtId="0" xfId="0" applyAlignment="1" applyBorder="1" applyFont="1">
      <alignment horizontal="center" readingOrder="0" shrinkToFit="0" vertical="center" wrapText="0"/>
    </xf>
    <xf borderId="5" fillId="31" fontId="72" numFmtId="0" xfId="0" applyAlignment="1" applyBorder="1" applyFont="1">
      <alignment horizontal="center" readingOrder="0" shrinkToFit="0" wrapText="0"/>
    </xf>
    <xf borderId="5" fillId="31" fontId="72" numFmtId="0" xfId="0" applyAlignment="1" applyBorder="1" applyFont="1">
      <alignment horizontal="left" shrinkToFit="0" vertical="center" wrapText="1"/>
    </xf>
    <xf borderId="9" fillId="31" fontId="72" numFmtId="0" xfId="0" applyAlignment="1" applyBorder="1" applyFont="1">
      <alignment horizontal="left" shrinkToFit="0" vertical="center" wrapText="0"/>
    </xf>
    <xf borderId="9" fillId="31" fontId="72" numFmtId="0" xfId="0" applyAlignment="1" applyBorder="1" applyFont="1">
      <alignment horizontal="left" readingOrder="0" shrinkToFit="0" vertical="center" wrapText="1"/>
    </xf>
    <xf borderId="9" fillId="31" fontId="72" numFmtId="0" xfId="0" applyAlignment="1" applyBorder="1" applyFont="1">
      <alignment horizontal="center" readingOrder="0" shrinkToFit="0" vertical="center" wrapText="1"/>
    </xf>
    <xf borderId="5" fillId="31" fontId="107" numFmtId="0" xfId="0" applyAlignment="1" applyBorder="1" applyFont="1">
      <alignment horizontal="center" readingOrder="0"/>
    </xf>
    <xf borderId="5" fillId="31" fontId="110" numFmtId="0" xfId="0" applyAlignment="1" applyBorder="1" applyFont="1">
      <alignment horizontal="center" readingOrder="0" shrinkToFit="0" vertical="bottom" wrapText="0"/>
    </xf>
    <xf borderId="5" fillId="31" fontId="110" numFmtId="49" xfId="0" applyAlignment="1" applyBorder="1" applyFont="1" applyNumberFormat="1">
      <alignment horizontal="center" readingOrder="0" shrinkToFit="0" vertical="center" wrapText="0"/>
    </xf>
    <xf borderId="5" fillId="31" fontId="110" numFmtId="0" xfId="0" applyAlignment="1" applyBorder="1" applyFont="1">
      <alignment horizontal="center" readingOrder="0" shrinkToFit="0" wrapText="0"/>
    </xf>
    <xf borderId="5" fillId="31" fontId="106" numFmtId="0" xfId="0" applyAlignment="1" applyBorder="1" applyFont="1">
      <alignment horizontal="left" readingOrder="0" vertical="center"/>
    </xf>
    <xf borderId="5" fillId="31" fontId="106" numFmtId="0" xfId="0" applyAlignment="1" applyBorder="1" applyFont="1">
      <alignment horizontal="center" readingOrder="0" vertical="center"/>
    </xf>
    <xf borderId="5" fillId="31" fontId="106" numFmtId="1" xfId="0" applyAlignment="1" applyBorder="1" applyFont="1" applyNumberFormat="1">
      <alignment horizontal="center" readingOrder="0" shrinkToFit="0" vertical="center" wrapText="1"/>
    </xf>
    <xf borderId="5" fillId="31" fontId="38" numFmtId="49" xfId="0" applyAlignment="1" applyBorder="1" applyFont="1" applyNumberFormat="1">
      <alignment horizontal="center" vertical="center"/>
    </xf>
    <xf borderId="5" fillId="31" fontId="38" numFmtId="0" xfId="0" applyAlignment="1" applyBorder="1" applyFont="1">
      <alignment horizontal="center" vertical="center"/>
    </xf>
    <xf borderId="5" fillId="31" fontId="107" numFmtId="0" xfId="0" applyAlignment="1" applyBorder="1" applyFont="1">
      <alignment horizontal="center" readingOrder="0" vertical="center"/>
    </xf>
    <xf borderId="5" fillId="31" fontId="106" numFmtId="0" xfId="0" applyAlignment="1" applyBorder="1" applyFont="1">
      <alignment horizontal="center" readingOrder="0" shrinkToFit="0" vertical="center" wrapText="1"/>
    </xf>
    <xf borderId="5" fillId="31" fontId="38" numFmtId="0" xfId="0" applyAlignment="1" applyBorder="1" applyFont="1">
      <alignment horizontal="center" vertical="center"/>
    </xf>
    <xf borderId="10" fillId="31" fontId="72" numFmtId="0" xfId="0" applyAlignment="1" applyBorder="1" applyFont="1">
      <alignment horizontal="center" readingOrder="0" shrinkToFit="0" vertical="center" wrapText="0"/>
    </xf>
    <xf borderId="0" fillId="31" fontId="110" numFmtId="0" xfId="0" applyAlignment="1" applyFont="1">
      <alignment horizontal="center" vertical="center"/>
    </xf>
    <xf borderId="0" fillId="31" fontId="72" numFmtId="0" xfId="0" applyAlignment="1" applyFont="1">
      <alignment horizontal="center" vertical="center"/>
    </xf>
    <xf borderId="0" fillId="31" fontId="72" numFmtId="0" xfId="0" applyAlignment="1" applyFont="1">
      <alignment horizontal="left" readingOrder="0" shrinkToFit="0" vertical="center" wrapText="0"/>
    </xf>
    <xf borderId="5" fillId="31" fontId="106" numFmtId="0" xfId="0" applyAlignment="1" applyBorder="1" applyFont="1">
      <alignment horizontal="left" readingOrder="0" shrinkToFit="0" vertical="center" wrapText="1"/>
    </xf>
    <xf borderId="5" fillId="31" fontId="106" numFmtId="0" xfId="0" applyAlignment="1" applyBorder="1" applyFont="1">
      <alignment horizontal="center" shrinkToFit="0" vertical="center" wrapText="1"/>
    </xf>
    <xf borderId="5" fillId="31" fontId="106" numFmtId="0" xfId="0" applyAlignment="1" applyBorder="1" applyFont="1">
      <alignment horizontal="center" vertical="center"/>
    </xf>
    <xf borderId="5" fillId="31" fontId="110" numFmtId="0" xfId="0" applyAlignment="1" applyBorder="1" applyFont="1">
      <alignment horizontal="center" readingOrder="0" shrinkToFit="0" vertical="center" wrapText="0"/>
    </xf>
    <xf borderId="5" fillId="31" fontId="72" numFmtId="0" xfId="0" applyAlignment="1" applyBorder="1" applyFont="1">
      <alignment horizontal="left" shrinkToFit="0" vertical="center" wrapText="0"/>
    </xf>
    <xf borderId="67" fillId="31" fontId="72" numFmtId="0" xfId="0" applyAlignment="1" applyBorder="1" applyFont="1">
      <alignment horizontal="center" readingOrder="0" shrinkToFit="0" vertical="center" wrapText="0"/>
    </xf>
    <xf borderId="5" fillId="31" fontId="110" numFmtId="49" xfId="0" applyAlignment="1" applyBorder="1" applyFont="1" applyNumberFormat="1">
      <alignment horizontal="center" shrinkToFit="0" vertical="center" wrapText="0"/>
    </xf>
    <xf borderId="5" fillId="31" fontId="110" numFmtId="0" xfId="0" applyAlignment="1" applyBorder="1" applyFont="1">
      <alignment horizontal="center" shrinkToFit="0" wrapText="0"/>
    </xf>
    <xf borderId="5" fillId="31" fontId="72" numFmtId="0" xfId="0" applyAlignment="1" applyBorder="1" applyFont="1">
      <alignment readingOrder="0" shrinkToFit="0" wrapText="0"/>
    </xf>
    <xf borderId="5" fillId="31" fontId="106" numFmtId="49" xfId="0" applyAlignment="1" applyBorder="1" applyFont="1" applyNumberFormat="1">
      <alignment horizontal="center" readingOrder="0" vertical="center"/>
    </xf>
    <xf borderId="5" fillId="31" fontId="106" numFmtId="0" xfId="0" applyAlignment="1" applyBorder="1" applyFont="1">
      <alignment horizontal="center" vertical="center"/>
    </xf>
    <xf borderId="9" fillId="31" fontId="106" numFmtId="0" xfId="0" applyAlignment="1" applyBorder="1" applyFont="1">
      <alignment horizontal="center" vertical="center"/>
    </xf>
    <xf borderId="9" fillId="31" fontId="106" numFmtId="0" xfId="0" applyAlignment="1" applyBorder="1" applyFont="1">
      <alignment horizontal="left" readingOrder="0" vertical="center"/>
    </xf>
    <xf borderId="9" fillId="31" fontId="106" numFmtId="0" xfId="0" applyAlignment="1" applyBorder="1" applyFont="1">
      <alignment horizontal="center" readingOrder="0" vertical="center"/>
    </xf>
    <xf borderId="5" fillId="31" fontId="72" numFmtId="0" xfId="0" applyAlignment="1" applyBorder="1" applyFont="1">
      <alignment horizontal="center" shrinkToFit="0" vertical="center" wrapText="0"/>
    </xf>
    <xf borderId="10" fillId="31" fontId="72" numFmtId="0" xfId="0" applyAlignment="1" applyBorder="1" applyFont="1">
      <alignment horizontal="center" readingOrder="0" shrinkToFit="0" vertical="center" wrapText="1"/>
    </xf>
    <xf borderId="5" fillId="31" fontId="110" numFmtId="0" xfId="0" applyAlignment="1" applyBorder="1" applyFont="1">
      <alignment horizontal="center" readingOrder="0" shrinkToFit="0" vertical="top" wrapText="0"/>
    </xf>
    <xf borderId="0" fillId="31" fontId="110" numFmtId="0" xfId="0" applyAlignment="1" applyFont="1">
      <alignment horizontal="left" vertical="center"/>
    </xf>
    <xf borderId="5" fillId="31" fontId="72" numFmtId="0" xfId="0" applyAlignment="1" applyBorder="1" applyFont="1">
      <alignment horizontal="center" readingOrder="0"/>
    </xf>
    <xf borderId="5" fillId="31" fontId="72" numFmtId="0" xfId="0" applyAlignment="1" applyBorder="1" applyFont="1">
      <alignment readingOrder="0"/>
    </xf>
    <xf borderId="0" fillId="60" fontId="96" numFmtId="0" xfId="0" applyAlignment="1" applyFill="1" applyFont="1">
      <alignment horizontal="center" shrinkToFit="0" vertical="center" wrapText="0"/>
    </xf>
    <xf borderId="5" fillId="60" fontId="72" numFmtId="0" xfId="0" applyAlignment="1" applyBorder="1" applyFont="1">
      <alignment horizontal="left" shrinkToFit="0" vertical="center" wrapText="0"/>
    </xf>
    <xf borderId="5" fillId="60" fontId="96" numFmtId="0" xfId="0" applyAlignment="1" applyBorder="1" applyFont="1">
      <alignment horizontal="center" shrinkToFit="0" vertical="center" wrapText="0"/>
    </xf>
    <xf borderId="0" fillId="0" fontId="96" numFmtId="0" xfId="0" applyAlignment="1" applyFont="1">
      <alignment horizontal="center" shrinkToFit="0" vertical="center" wrapText="0"/>
    </xf>
    <xf borderId="0" fillId="0" fontId="96" numFmtId="0" xfId="0" applyAlignment="1" applyFont="1">
      <alignment horizontal="center" vertical="center"/>
    </xf>
    <xf borderId="0" fillId="5" fontId="96" numFmtId="0" xfId="0" applyAlignment="1" applyFont="1">
      <alignment horizontal="center" vertical="center"/>
    </xf>
    <xf borderId="5" fillId="60" fontId="72" numFmtId="0" xfId="0" applyAlignment="1" applyBorder="1" applyFont="1">
      <alignment horizontal="center" readingOrder="0" shrinkToFit="0" vertical="center" wrapText="0"/>
    </xf>
    <xf borderId="5" fillId="60" fontId="106" numFmtId="0" xfId="0" applyAlignment="1" applyBorder="1" applyFont="1">
      <alignment horizontal="center" readingOrder="0" vertical="center"/>
    </xf>
    <xf borderId="0" fillId="60" fontId="2" numFmtId="0" xfId="0" applyFont="1"/>
    <xf borderId="5" fillId="60" fontId="72" numFmtId="0" xfId="0" applyAlignment="1" applyBorder="1" applyFont="1">
      <alignment horizontal="center" readingOrder="0" shrinkToFit="0" vertical="center" wrapText="0"/>
    </xf>
    <xf borderId="5" fillId="60" fontId="72" numFmtId="0" xfId="0" applyAlignment="1" applyBorder="1" applyFont="1">
      <alignment horizontal="center" shrinkToFit="0" vertical="center" wrapText="0"/>
    </xf>
    <xf borderId="5" fillId="60" fontId="110" numFmtId="0" xfId="0" applyAlignment="1" applyBorder="1" applyFont="1">
      <alignment horizontal="center" readingOrder="0" shrinkToFit="0" vertical="bottom" wrapText="0"/>
    </xf>
    <xf borderId="5" fillId="60" fontId="72" numFmtId="49" xfId="0" applyAlignment="1" applyBorder="1" applyFont="1" applyNumberFormat="1">
      <alignment horizontal="center" readingOrder="0" shrinkToFit="0" vertical="center" wrapText="0"/>
    </xf>
    <xf borderId="5" fillId="60" fontId="72" numFmtId="0" xfId="0" applyAlignment="1" applyBorder="1" applyFont="1">
      <alignment horizontal="center" readingOrder="0"/>
    </xf>
    <xf borderId="0" fillId="0" fontId="96" numFmtId="0" xfId="0" applyAlignment="1" applyFont="1">
      <alignment horizontal="center" readingOrder="0" shrinkToFit="0" vertical="center" wrapText="0"/>
    </xf>
    <xf borderId="0" fillId="0" fontId="124" numFmtId="0" xfId="0" applyAlignment="1" applyFont="1">
      <alignment horizontal="center" shrinkToFit="0" vertical="center" wrapText="0"/>
    </xf>
    <xf borderId="5" fillId="0" fontId="96" numFmtId="0" xfId="0" applyAlignment="1" applyBorder="1" applyFont="1">
      <alignment horizontal="center" shrinkToFit="0" vertical="center" wrapText="0"/>
    </xf>
    <xf borderId="0" fillId="5" fontId="91" numFmtId="0" xfId="0" applyAlignment="1" applyFont="1">
      <alignment horizontal="center" vertical="center"/>
    </xf>
    <xf borderId="0" fillId="0" fontId="125" numFmtId="0" xfId="0" applyAlignment="1" applyFont="1">
      <alignment horizontal="center" shrinkToFit="0" vertical="center" wrapText="0"/>
    </xf>
    <xf borderId="0" fillId="0" fontId="91" numFmtId="0" xfId="0" applyAlignment="1" applyFont="1">
      <alignment horizontal="center" shrinkToFit="0" vertical="center" wrapText="0"/>
    </xf>
    <xf borderId="0" fillId="5" fontId="91" numFmtId="0" xfId="0" applyAlignment="1" applyFont="1">
      <alignment horizontal="center" readingOrder="0" vertical="center"/>
    </xf>
    <xf borderId="5" fillId="59" fontId="96" numFmtId="0" xfId="0" applyAlignment="1" applyBorder="1" applyFont="1">
      <alignment horizontal="center" shrinkToFit="0" vertical="center" wrapText="0"/>
    </xf>
    <xf borderId="5" fillId="59" fontId="126" numFmtId="0" xfId="0" applyAlignment="1" applyBorder="1" applyFont="1">
      <alignment horizontal="center" vertical="center"/>
    </xf>
    <xf borderId="11" fillId="59" fontId="127" numFmtId="0" xfId="0" applyAlignment="1" applyBorder="1" applyFont="1">
      <alignment horizontal="center" vertical="center"/>
    </xf>
    <xf borderId="5" fillId="59" fontId="128" numFmtId="0" xfId="0" applyAlignment="1" applyBorder="1" applyFont="1">
      <alignment horizontal="center" readingOrder="0" vertical="center"/>
    </xf>
    <xf borderId="0" fillId="0" fontId="128" numFmtId="0" xfId="0" applyFont="1"/>
    <xf borderId="5" fillId="56" fontId="126" numFmtId="0" xfId="0" applyAlignment="1" applyBorder="1" applyFont="1">
      <alignment horizontal="center" readingOrder="0" vertical="center"/>
    </xf>
    <xf borderId="0" fillId="56" fontId="129" numFmtId="0" xfId="0" applyAlignment="1" applyFont="1">
      <alignment horizontal="center" readingOrder="0" vertical="center"/>
    </xf>
    <xf borderId="5" fillId="56" fontId="128" numFmtId="0" xfId="0" applyAlignment="1" applyBorder="1" applyFont="1">
      <alignment horizontal="center" readingOrder="0" vertical="center"/>
    </xf>
    <xf borderId="3" fillId="0" fontId="15" numFmtId="0" xfId="0" applyAlignment="1" applyBorder="1" applyFont="1">
      <alignment horizontal="center" shrinkToFit="0" vertical="center" wrapText="1"/>
    </xf>
    <xf borderId="9" fillId="2" fontId="4" numFmtId="0" xfId="0" applyAlignment="1" applyBorder="1" applyFont="1">
      <alignment horizontal="center" shrinkToFit="0" vertical="center" wrapText="0"/>
    </xf>
    <xf borderId="5" fillId="34" fontId="4" numFmtId="0" xfId="0" applyAlignment="1" applyBorder="1" applyFont="1">
      <alignment horizontal="left" shrinkToFit="0" vertical="center" wrapText="0"/>
    </xf>
    <xf borderId="9" fillId="61" fontId="11" numFmtId="0" xfId="0" applyAlignment="1" applyBorder="1" applyFill="1" applyFont="1">
      <alignment horizontal="center" shrinkToFit="0" vertical="center" wrapText="0"/>
    </xf>
    <xf borderId="5" fillId="61" fontId="4" numFmtId="0" xfId="0" applyAlignment="1" applyBorder="1" applyFont="1">
      <alignment horizontal="center" shrinkToFit="0" vertical="center" wrapText="0"/>
    </xf>
    <xf borderId="9" fillId="61" fontId="4" numFmtId="0" xfId="0" applyAlignment="1" applyBorder="1" applyFont="1">
      <alignment horizontal="center" shrinkToFit="0" vertical="center" wrapText="0"/>
    </xf>
    <xf borderId="8" fillId="61" fontId="4" numFmtId="0" xfId="0" applyAlignment="1" applyBorder="1" applyFont="1">
      <alignment horizontal="center" shrinkToFit="0" vertical="center" wrapText="0"/>
    </xf>
    <xf borderId="5" fillId="34" fontId="4" numFmtId="0" xfId="0" applyAlignment="1" applyBorder="1" applyFont="1">
      <alignment shrinkToFit="0" wrapText="0"/>
    </xf>
    <xf borderId="8" fillId="62" fontId="4" numFmtId="0" xfId="0" applyAlignment="1" applyBorder="1" applyFill="1" applyFont="1">
      <alignment horizontal="center" shrinkToFit="0" vertical="center" wrapText="0"/>
    </xf>
    <xf borderId="8" fillId="62" fontId="11" numFmtId="0" xfId="0" applyAlignment="1" applyBorder="1" applyFont="1">
      <alignment horizontal="center" shrinkToFit="0" vertical="center" wrapText="0"/>
    </xf>
    <xf borderId="5" fillId="62" fontId="66" numFmtId="0" xfId="0" applyAlignment="1" applyBorder="1" applyFont="1">
      <alignment horizontal="center" shrinkToFit="0" vertical="center" wrapText="0"/>
    </xf>
    <xf borderId="5" fillId="2" fontId="4" numFmtId="0" xfId="0" applyAlignment="1" applyBorder="1" applyFont="1">
      <alignment horizontal="left" shrinkToFit="0" vertical="center" wrapText="0"/>
    </xf>
    <xf borderId="5" fillId="62" fontId="4" numFmtId="0" xfId="0" applyAlignment="1" applyBorder="1" applyFont="1">
      <alignment horizontal="center" shrinkToFit="0" vertical="center" wrapText="0"/>
    </xf>
    <xf borderId="9" fillId="37" fontId="4" numFmtId="0" xfId="0" applyAlignment="1" applyBorder="1" applyFont="1">
      <alignment horizontal="center" shrinkToFit="0" vertical="center" wrapText="0"/>
    </xf>
    <xf borderId="8" fillId="37" fontId="4" numFmtId="0" xfId="0" applyAlignment="1" applyBorder="1" applyFont="1">
      <alignment horizontal="center" shrinkToFit="0" vertical="center" wrapText="0"/>
    </xf>
    <xf borderId="8" fillId="37" fontId="11" numFmtId="0" xfId="0" applyAlignment="1" applyBorder="1" applyFont="1">
      <alignment horizontal="center" shrinkToFit="0" vertical="center" wrapText="0"/>
    </xf>
    <xf borderId="5" fillId="37" fontId="4" numFmtId="0" xfId="0" applyAlignment="1" applyBorder="1" applyFont="1">
      <alignment horizontal="center" shrinkToFit="0" vertical="center" wrapText="0"/>
    </xf>
    <xf borderId="9" fillId="37" fontId="11" numFmtId="0" xfId="0" applyAlignment="1" applyBorder="1" applyFont="1">
      <alignment horizontal="center" shrinkToFit="0" vertical="center" wrapText="0"/>
    </xf>
    <xf borderId="9" fillId="14" fontId="4" numFmtId="0" xfId="0" applyAlignment="1" applyBorder="1" applyFont="1">
      <alignment horizontal="center" shrinkToFit="0" vertical="center" wrapText="0"/>
    </xf>
    <xf borderId="5" fillId="34" fontId="4" numFmtId="0" xfId="0" applyAlignment="1" applyBorder="1" applyFont="1">
      <alignment shrinkToFit="0" vertical="center" wrapText="0"/>
    </xf>
    <xf borderId="8" fillId="6" fontId="16" numFmtId="0" xfId="0" applyAlignment="1" applyBorder="1" applyFont="1">
      <alignment horizontal="center" shrinkToFit="0" vertical="center" wrapText="0"/>
    </xf>
    <xf borderId="5" fillId="34" fontId="16" numFmtId="0" xfId="0" applyAlignment="1" applyBorder="1" applyFont="1">
      <alignment shrinkToFit="0" wrapText="0"/>
    </xf>
    <xf borderId="68" fillId="6" fontId="4" numFmtId="0" xfId="0" applyAlignment="1" applyBorder="1" applyFont="1">
      <alignment horizontal="center" shrinkToFit="0" vertical="center" wrapText="0"/>
    </xf>
    <xf borderId="12" fillId="6" fontId="4" numFmtId="0" xfId="0" applyAlignment="1" applyBorder="1" applyFont="1">
      <alignment horizontal="center" shrinkToFit="0" vertical="center" wrapText="0"/>
    </xf>
    <xf borderId="12" fillId="6" fontId="4" numFmtId="0" xfId="0" applyAlignment="1" applyBorder="1" applyFont="1">
      <alignment horizontal="center" shrinkToFit="0" vertical="center" wrapText="1"/>
    </xf>
    <xf borderId="5" fillId="11" fontId="11" numFmtId="164" xfId="0" applyAlignment="1" applyBorder="1" applyFont="1" applyNumberFormat="1">
      <alignment horizontal="center" shrinkToFit="0" vertical="center" wrapText="0"/>
    </xf>
    <xf borderId="5" fillId="42" fontId="4" numFmtId="0" xfId="0" applyAlignment="1" applyBorder="1" applyFont="1">
      <alignment horizontal="center" shrinkToFit="0" vertical="center" wrapText="0"/>
    </xf>
    <xf borderId="3" fillId="4" fontId="130" numFmtId="0" xfId="0" applyAlignment="1" applyBorder="1" applyFont="1">
      <alignment horizontal="center" shrinkToFit="0" vertical="center" wrapText="1"/>
    </xf>
    <xf borderId="5" fillId="6" fontId="36" numFmtId="0" xfId="0" applyAlignment="1" applyBorder="1" applyFont="1">
      <alignment horizontal="right" shrinkToFit="0" wrapText="0"/>
    </xf>
    <xf borderId="5" fillId="0" fontId="35" numFmtId="0" xfId="0" applyAlignment="1" applyBorder="1" applyFont="1">
      <alignment horizontal="center" shrinkToFit="0" wrapText="0"/>
    </xf>
    <xf borderId="5" fillId="0" fontId="21" numFmtId="0" xfId="0" applyAlignment="1" applyBorder="1" applyFont="1">
      <alignment horizontal="center" shrinkToFit="0" wrapText="0"/>
    </xf>
    <xf borderId="5" fillId="32" fontId="35" numFmtId="0" xfId="0" applyAlignment="1" applyBorder="1" applyFont="1">
      <alignment horizontal="center" shrinkToFit="0" wrapText="0"/>
    </xf>
    <xf borderId="5" fillId="17" fontId="35" numFmtId="0" xfId="0" applyAlignment="1" applyBorder="1" applyFont="1">
      <alignment horizontal="center" shrinkToFit="0" wrapText="0"/>
    </xf>
    <xf borderId="5" fillId="62" fontId="21" numFmtId="0" xfId="0" applyAlignment="1" applyBorder="1" applyFont="1">
      <alignment horizontal="right" shrinkToFit="0" wrapText="0"/>
    </xf>
    <xf borderId="5" fillId="62" fontId="21" numFmtId="0" xfId="0" applyAlignment="1" applyBorder="1" applyFont="1">
      <alignment horizontal="center" shrinkToFit="0" wrapText="0"/>
    </xf>
    <xf borderId="5" fillId="62" fontId="35" numFmtId="0" xfId="0" applyAlignment="1" applyBorder="1" applyFont="1">
      <alignment horizontal="center" shrinkToFit="0" wrapText="0"/>
    </xf>
    <xf borderId="5" fillId="6" fontId="131" numFmtId="0" xfId="0" applyAlignment="1" applyBorder="1" applyFont="1">
      <alignment horizontal="center" shrinkToFit="0" vertical="center" wrapText="0"/>
    </xf>
    <xf borderId="5" fillId="24" fontId="21" numFmtId="0" xfId="0" applyAlignment="1" applyBorder="1" applyFont="1">
      <alignment horizontal="right" shrinkToFit="0" wrapText="0"/>
    </xf>
    <xf borderId="5" fillId="24" fontId="21" numFmtId="0" xfId="0" applyAlignment="1" applyBorder="1" applyFont="1">
      <alignment horizontal="center" shrinkToFit="0" wrapText="0"/>
    </xf>
    <xf borderId="5" fillId="24" fontId="35" numFmtId="0" xfId="0" applyAlignment="1" applyBorder="1" applyFont="1">
      <alignment horizontal="center" shrinkToFit="0" wrapText="0"/>
    </xf>
    <xf borderId="5" fillId="62" fontId="35" numFmtId="0" xfId="0" applyAlignment="1" applyBorder="1" applyFont="1">
      <alignment horizontal="right" shrinkToFit="0" wrapText="0"/>
    </xf>
    <xf borderId="5" fillId="63" fontId="5" numFmtId="0" xfId="0" applyAlignment="1" applyBorder="1" applyFill="1" applyFont="1">
      <alignment horizontal="center" shrinkToFit="0" vertical="center" wrapText="0"/>
    </xf>
    <xf borderId="1" fillId="0" fontId="13" numFmtId="0" xfId="0" applyAlignment="1" applyBorder="1" applyFont="1">
      <alignment horizontal="right" shrinkToFit="0" wrapText="0"/>
    </xf>
    <xf borderId="0" fillId="4" fontId="49" numFmtId="0" xfId="0" applyAlignment="1" applyFont="1">
      <alignment horizontal="center" shrinkToFit="0" vertical="center" wrapText="0"/>
    </xf>
    <xf borderId="5" fillId="14" fontId="21" numFmtId="0" xfId="0" applyAlignment="1" applyBorder="1" applyFont="1">
      <alignment horizontal="center" shrinkToFit="0" wrapText="0"/>
    </xf>
    <xf borderId="18" fillId="4" fontId="132" numFmtId="0" xfId="0" applyAlignment="1" applyBorder="1" applyFont="1">
      <alignment horizontal="center" shrinkToFit="0" vertical="center" wrapText="1"/>
    </xf>
    <xf borderId="5" fillId="37" fontId="15" numFmtId="0" xfId="0" applyAlignment="1" applyBorder="1" applyFont="1">
      <alignment horizontal="center" shrinkToFit="0" vertical="center" wrapText="0"/>
    </xf>
    <xf borderId="5" fillId="0" fontId="23" numFmtId="0" xfId="0" applyAlignment="1" applyBorder="1" applyFont="1">
      <alignment horizontal="right" shrinkToFit="0" vertical="center" wrapText="1"/>
    </xf>
    <xf borderId="5" fillId="56" fontId="15" numFmtId="0" xfId="0" applyAlignment="1" applyBorder="1" applyFont="1">
      <alignment horizontal="center" shrinkToFit="0" vertical="center" wrapText="1"/>
    </xf>
    <xf borderId="5" fillId="34" fontId="15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66" Type="http://schemas.openxmlformats.org/officeDocument/2006/relationships/worksheet" Target="worksheets/sheet64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68" Type="http://schemas.openxmlformats.org/officeDocument/2006/relationships/worksheet" Target="worksheets/sheet66.xml"/><Relationship Id="rId23" Type="http://schemas.openxmlformats.org/officeDocument/2006/relationships/worksheet" Target="worksheets/sheet21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00000"/>
                </a:solidFill>
                <a:latin typeface="Roboto"/>
              </a:defRPr>
            </a:pPr>
            <a:r>
              <a:rPr b="1" i="0" sz="1600">
                <a:solidFill>
                  <a:srgbClr val="000000"/>
                </a:solidFill>
                <a:latin typeface="Roboto"/>
              </a:rPr>
              <a:t>соотношение поступивших к выполненным зно (статус выполнено-решено)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'январь2017'!$D$158</c:f>
            </c:strRef>
          </c:tx>
          <c:spPr>
            <a:ln cmpd="sng" w="19050">
              <a:solidFill>
                <a:srgbClr val="3366CC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'январь2017'!$E$158:$AJ$158</c:f>
              <c:numCache/>
            </c:numRef>
          </c:val>
          <c:smooth val="0"/>
        </c:ser>
        <c:ser>
          <c:idx val="1"/>
          <c:order val="1"/>
          <c:tx>
            <c:strRef>
              <c:f>'январь2017'!$D$160</c:f>
            </c:strRef>
          </c:tx>
          <c:spPr>
            <a:ln cmpd="sng" w="19050">
              <a:solidFill>
                <a:srgbClr val="DC3912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'январь2017'!$E$160:$AJ$160</c:f>
              <c:numCache/>
            </c:numRef>
          </c:val>
          <c:smooth val="0"/>
        </c:ser>
        <c:ser>
          <c:idx val="2"/>
          <c:order val="2"/>
          <c:tx>
            <c:strRef>
              <c:f>'январь2017'!$D$161</c:f>
            </c:strRef>
          </c:tx>
          <c:spPr>
            <a:ln cmpd="sng" w="19050">
              <a:solidFill>
                <a:srgbClr val="FF9900">
                  <a:alpha val="100000"/>
                </a:srgbClr>
              </a:solidFill>
              <a:prstDash val="solid"/>
            </a:ln>
          </c:spPr>
          <c:marker>
            <c:symbol val="none"/>
          </c:marker>
          <c:val>
            <c:numRef>
              <c:f>'январь2017'!$E$161:$AJ$161</c:f>
              <c:numCache/>
            </c:numRef>
          </c:val>
          <c:smooth val="0"/>
        </c:ser>
        <c:axId val="237429776"/>
        <c:axId val="874895929"/>
      </c:lineChart>
      <c:catAx>
        <c:axId val="23742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</a:p>
        </c:txPr>
        <c:crossAx val="874895929"/>
      </c:catAx>
      <c:valAx>
        <c:axId val="874895929"/>
        <c:scaling>
          <c:orientation val="minMax"/>
          <c:max val="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Roboto"/>
                  </a:defRPr>
                </a:pPr>
                <a:r>
                  <a:rPr b="1" i="0">
                    <a:solidFill>
                      <a:srgbClr val="000000"/>
                    </a:solidFill>
                    <a:latin typeface="Roboto"/>
                  </a:rPr>
                  <a:t>кол-во зно и день недели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Roboto"/>
              </a:defRPr>
            </a:pPr>
          </a:p>
        </c:txPr>
        <c:crossAx val="237429776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164</xdr:row>
      <xdr:rowOff>38100</xdr:rowOff>
    </xdr:from>
    <xdr:ext cx="17611725" cy="549592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2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3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4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5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7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8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9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20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21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2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3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4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46.xml"/><Relationship Id="rId3" Type="http://schemas.openxmlformats.org/officeDocument/2006/relationships/vmlDrawing" Target="../drawings/vmlDrawing26.v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47.xml"/><Relationship Id="rId3" Type="http://schemas.openxmlformats.org/officeDocument/2006/relationships/vmlDrawing" Target="../drawings/vmlDrawing27.v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58.xml"/><Relationship Id="rId3" Type="http://schemas.openxmlformats.org/officeDocument/2006/relationships/vmlDrawing" Target="../drawings/vmlDrawing28.v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hyperlink" Target="ftp://atm72.ru" TargetMode="External"/><Relationship Id="rId3" Type="http://schemas.openxmlformats.org/officeDocument/2006/relationships/drawing" Target="../drawings/drawing60.xml"/><Relationship Id="rId4" Type="http://schemas.openxmlformats.org/officeDocument/2006/relationships/vmlDrawing" Target="../drawings/vmlDrawing29.v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hyperlink" Target="ftp://atm72.ru" TargetMode="External"/><Relationship Id="rId3" Type="http://schemas.openxmlformats.org/officeDocument/2006/relationships/drawing" Target="../drawings/drawing63.xml"/><Relationship Id="rId4" Type="http://schemas.openxmlformats.org/officeDocument/2006/relationships/vmlDrawing" Target="../drawings/vmlDrawing30.v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hyperlink" Target="http://otchet.atm72.ru/users/report6_Putevoy.php" TargetMode="External"/><Relationship Id="rId2" Type="http://schemas.openxmlformats.org/officeDocument/2006/relationships/hyperlink" Target="https://otchet.neo.atm72.ru/fuel-consumption/main" TargetMode="External"/><Relationship Id="rId3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66.xml"/><Relationship Id="rId3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1.86"/>
    <col customWidth="1" min="3" max="3" width="15.43"/>
    <col customWidth="1" min="4" max="4" width="15.71"/>
    <col customWidth="1" min="5" max="5" width="29.0"/>
    <col customWidth="1" min="6" max="6" width="5.86"/>
    <col customWidth="1" min="7" max="7" width="12.0"/>
    <col customWidth="1" min="8" max="37" width="5.86"/>
    <col customWidth="1" min="38" max="38" width="8.0"/>
    <col customWidth="1" min="39" max="39" width="36.86"/>
  </cols>
  <sheetData>
    <row r="1" ht="18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 t="s">
        <v>0</v>
      </c>
      <c r="AM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5</v>
      </c>
      <c r="F2" s="8">
        <v>1.0</v>
      </c>
      <c r="G2" s="7" t="s">
        <v>6</v>
      </c>
      <c r="H2" s="9">
        <v>2.0</v>
      </c>
      <c r="I2" s="10">
        <v>3.0</v>
      </c>
      <c r="J2" s="11">
        <v>4.0</v>
      </c>
      <c r="K2" s="12">
        <v>5.0</v>
      </c>
      <c r="L2" s="13">
        <v>6.0</v>
      </c>
      <c r="M2" s="14">
        <v>7.0</v>
      </c>
      <c r="N2" s="9">
        <v>8.0</v>
      </c>
      <c r="O2" s="10">
        <v>9.0</v>
      </c>
      <c r="P2" s="9">
        <v>10.0</v>
      </c>
      <c r="Q2" s="10">
        <v>11.0</v>
      </c>
      <c r="R2" s="15">
        <v>12.0</v>
      </c>
      <c r="S2" s="16">
        <v>13.0</v>
      </c>
      <c r="T2" s="9">
        <v>14.0</v>
      </c>
      <c r="U2" s="10">
        <v>15.0</v>
      </c>
      <c r="V2" s="9">
        <v>16.0</v>
      </c>
      <c r="W2" s="10">
        <v>17.0</v>
      </c>
      <c r="X2" s="9">
        <v>18.0</v>
      </c>
      <c r="Y2" s="16">
        <v>19.0</v>
      </c>
      <c r="Z2" s="15">
        <v>20.0</v>
      </c>
      <c r="AA2" s="10">
        <v>21.0</v>
      </c>
      <c r="AB2" s="9">
        <v>22.0</v>
      </c>
      <c r="AC2" s="10">
        <v>23.0</v>
      </c>
      <c r="AD2" s="9">
        <v>24.0</v>
      </c>
      <c r="AE2" s="10">
        <v>25.0</v>
      </c>
      <c r="AF2" s="15">
        <v>26.0</v>
      </c>
      <c r="AG2" s="16">
        <v>27.0</v>
      </c>
      <c r="AH2" s="9">
        <v>28.0</v>
      </c>
      <c r="AI2" s="10">
        <v>29.0</v>
      </c>
      <c r="AJ2" s="10">
        <v>30.0</v>
      </c>
      <c r="AK2" s="10">
        <v>31.0</v>
      </c>
      <c r="AL2" s="17" t="s">
        <v>7</v>
      </c>
      <c r="AM2" s="18" t="s">
        <v>8</v>
      </c>
    </row>
    <row r="3" ht="15.75" customHeight="1">
      <c r="A3" s="19"/>
      <c r="B3" s="20" t="s">
        <v>9</v>
      </c>
      <c r="C3" s="21"/>
      <c r="D3" s="22" t="s">
        <v>10</v>
      </c>
      <c r="E3" s="23"/>
      <c r="F3" s="24">
        <v>8.0</v>
      </c>
      <c r="G3" s="23" t="s">
        <v>11</v>
      </c>
      <c r="H3" s="24">
        <v>8.0</v>
      </c>
      <c r="I3" s="14">
        <v>8.0</v>
      </c>
      <c r="J3" s="14">
        <v>8.0</v>
      </c>
      <c r="K3" s="25"/>
      <c r="L3" s="25"/>
      <c r="M3" s="24">
        <v>8.0</v>
      </c>
      <c r="N3" s="24">
        <v>8.0</v>
      </c>
      <c r="O3" s="26">
        <v>8.0</v>
      </c>
      <c r="P3" s="24">
        <v>8.0</v>
      </c>
      <c r="Q3" s="24">
        <v>8.0</v>
      </c>
      <c r="R3" s="27"/>
      <c r="S3" s="27"/>
      <c r="T3" s="24">
        <v>8.0</v>
      </c>
      <c r="U3" s="24">
        <v>8.0</v>
      </c>
      <c r="V3" s="26">
        <v>8.0</v>
      </c>
      <c r="W3" s="24">
        <v>8.0</v>
      </c>
      <c r="X3" s="24">
        <v>8.0</v>
      </c>
      <c r="Y3" s="27"/>
      <c r="Z3" s="27"/>
      <c r="AA3" s="24">
        <v>8.0</v>
      </c>
      <c r="AB3" s="24">
        <v>8.0</v>
      </c>
      <c r="AC3" s="24">
        <v>8.0</v>
      </c>
      <c r="AD3" s="26">
        <v>8.0</v>
      </c>
      <c r="AE3" s="26">
        <v>8.0</v>
      </c>
      <c r="AF3" s="28"/>
      <c r="AG3" s="27"/>
      <c r="AH3" s="26">
        <v>8.0</v>
      </c>
      <c r="AI3" s="24">
        <v>8.0</v>
      </c>
      <c r="AJ3" s="24">
        <v>8.0</v>
      </c>
      <c r="AK3" s="24">
        <v>8.0</v>
      </c>
      <c r="AL3" s="29"/>
      <c r="AM3" s="29"/>
    </row>
    <row r="4" ht="15.75" customHeight="1">
      <c r="A4" s="19">
        <v>1.0</v>
      </c>
      <c r="B4" s="30" t="s">
        <v>12</v>
      </c>
      <c r="C4" s="31"/>
      <c r="D4" s="32"/>
      <c r="E4" s="23"/>
      <c r="F4" s="26">
        <v>8.0</v>
      </c>
      <c r="G4" s="23" t="s">
        <v>11</v>
      </c>
      <c r="H4" s="26">
        <v>8.0</v>
      </c>
      <c r="I4" s="26">
        <v>8.0</v>
      </c>
      <c r="J4" s="26">
        <v>8.0</v>
      </c>
      <c r="K4" s="23"/>
      <c r="L4" s="25"/>
      <c r="M4" s="24"/>
      <c r="N4" s="24">
        <v>8.0</v>
      </c>
      <c r="O4" s="33" t="s">
        <v>13</v>
      </c>
      <c r="P4" s="24">
        <v>8.0</v>
      </c>
      <c r="Q4" s="26"/>
      <c r="R4" s="34"/>
      <c r="S4" s="34">
        <v>8.0</v>
      </c>
      <c r="T4" s="35" t="s">
        <v>14</v>
      </c>
      <c r="U4" s="24">
        <v>8.0</v>
      </c>
      <c r="V4" s="26">
        <v>8.0</v>
      </c>
      <c r="W4" s="24">
        <v>8.0</v>
      </c>
      <c r="X4" s="26">
        <v>8.0</v>
      </c>
      <c r="Y4" s="28"/>
      <c r="Z4" s="27">
        <v>8.0</v>
      </c>
      <c r="AA4" s="26">
        <v>8.0</v>
      </c>
      <c r="AB4" s="33" t="s">
        <v>13</v>
      </c>
      <c r="AC4" s="24">
        <v>8.0</v>
      </c>
      <c r="AD4" s="26">
        <v>8.0</v>
      </c>
      <c r="AE4" s="26">
        <v>8.0</v>
      </c>
      <c r="AF4" s="28"/>
      <c r="AG4" s="27"/>
      <c r="AH4" s="36" t="s">
        <v>14</v>
      </c>
      <c r="AI4" s="24">
        <v>8.0</v>
      </c>
      <c r="AJ4" s="24">
        <v>8.0</v>
      </c>
      <c r="AK4" s="26">
        <v>8.0</v>
      </c>
      <c r="AL4" s="29"/>
      <c r="AM4" s="29"/>
    </row>
    <row r="5" ht="15.75" customHeight="1">
      <c r="A5" s="19">
        <v>2.0</v>
      </c>
      <c r="B5" s="19" t="s">
        <v>15</v>
      </c>
      <c r="C5" s="31"/>
      <c r="D5" s="32"/>
      <c r="E5" s="23"/>
      <c r="F5" s="26">
        <v>8.0</v>
      </c>
      <c r="G5" s="23" t="s">
        <v>11</v>
      </c>
      <c r="H5" s="26">
        <v>8.0</v>
      </c>
      <c r="I5" s="24">
        <v>8.0</v>
      </c>
      <c r="J5" s="26">
        <v>8.0</v>
      </c>
      <c r="K5" s="27"/>
      <c r="L5" s="25"/>
      <c r="M5" s="24">
        <v>8.0</v>
      </c>
      <c r="N5" s="24">
        <v>8.0</v>
      </c>
      <c r="O5" s="26">
        <v>8.0</v>
      </c>
      <c r="P5" s="24">
        <v>8.0</v>
      </c>
      <c r="Q5" s="26">
        <v>8.0</v>
      </c>
      <c r="R5" s="28"/>
      <c r="S5" s="28"/>
      <c r="T5" s="37" t="s">
        <v>13</v>
      </c>
      <c r="U5" s="24">
        <v>8.0</v>
      </c>
      <c r="V5" s="26">
        <v>8.0</v>
      </c>
      <c r="W5" s="24">
        <v>8.0</v>
      </c>
      <c r="X5" s="26"/>
      <c r="Y5" s="28">
        <v>8.0</v>
      </c>
      <c r="Z5" s="25"/>
      <c r="AA5" s="38"/>
      <c r="AB5" s="38"/>
      <c r="AC5" s="39"/>
      <c r="AD5" s="39"/>
      <c r="AE5" s="38"/>
      <c r="AF5" s="28"/>
      <c r="AG5" s="27"/>
      <c r="AH5" s="38"/>
      <c r="AI5" s="24">
        <v>8.0</v>
      </c>
      <c r="AJ5" s="24">
        <v>8.0</v>
      </c>
      <c r="AK5" s="26">
        <v>8.0</v>
      </c>
      <c r="AL5" s="29"/>
      <c r="AM5" s="29"/>
    </row>
    <row r="6" ht="15.75" customHeight="1">
      <c r="A6" s="19">
        <v>3.0</v>
      </c>
      <c r="B6" s="19" t="s">
        <v>16</v>
      </c>
      <c r="C6" s="31"/>
      <c r="D6" s="32"/>
      <c r="E6" s="23"/>
      <c r="F6" s="36" t="s">
        <v>14</v>
      </c>
      <c r="G6" s="23" t="s">
        <v>11</v>
      </c>
      <c r="H6" s="26">
        <v>8.0</v>
      </c>
      <c r="I6" s="26">
        <v>8.0</v>
      </c>
      <c r="J6" s="14">
        <v>8.0</v>
      </c>
      <c r="K6" s="27">
        <v>8.0</v>
      </c>
      <c r="L6" s="25"/>
      <c r="M6" s="24"/>
      <c r="N6" s="37" t="s">
        <v>13</v>
      </c>
      <c r="O6" s="26">
        <v>8.0</v>
      </c>
      <c r="P6" s="24">
        <v>8.0</v>
      </c>
      <c r="Q6" s="26">
        <v>8.0</v>
      </c>
      <c r="R6" s="28"/>
      <c r="S6" s="40"/>
      <c r="T6" s="24">
        <v>8.0</v>
      </c>
      <c r="U6" s="24">
        <v>8.0</v>
      </c>
      <c r="V6" s="36" t="s">
        <v>14</v>
      </c>
      <c r="W6" s="24">
        <v>8.0</v>
      </c>
      <c r="X6" s="26">
        <v>8.0</v>
      </c>
      <c r="Y6" s="28">
        <v>8.0</v>
      </c>
      <c r="Z6" s="28"/>
      <c r="AA6" s="26"/>
      <c r="AB6" s="36" t="s">
        <v>14</v>
      </c>
      <c r="AC6" s="41"/>
      <c r="AD6" s="42"/>
      <c r="AE6" s="43"/>
      <c r="AF6" s="44"/>
      <c r="AG6" s="41"/>
      <c r="AH6" s="42"/>
      <c r="AI6" s="41"/>
      <c r="AJ6" s="41"/>
      <c r="AK6" s="41"/>
      <c r="AL6" s="29"/>
      <c r="AM6" s="45"/>
    </row>
    <row r="7" ht="15.75" customHeight="1">
      <c r="A7" s="19">
        <v>4.0</v>
      </c>
      <c r="B7" s="46" t="s">
        <v>17</v>
      </c>
      <c r="C7" s="31"/>
      <c r="D7" s="32"/>
      <c r="E7" s="23"/>
      <c r="F7" s="26">
        <v>8.0</v>
      </c>
      <c r="G7" s="23" t="s">
        <v>11</v>
      </c>
      <c r="H7" s="35" t="s">
        <v>14</v>
      </c>
      <c r="I7" s="14">
        <v>8.0</v>
      </c>
      <c r="J7" s="14">
        <v>8.0</v>
      </c>
      <c r="K7" s="35" t="s">
        <v>14</v>
      </c>
      <c r="L7" s="25"/>
      <c r="M7" s="14">
        <v>8.0</v>
      </c>
      <c r="N7" s="14">
        <v>8.0</v>
      </c>
      <c r="O7" s="14"/>
      <c r="P7" s="14">
        <v>8.0</v>
      </c>
      <c r="Q7" s="47" t="s">
        <v>13</v>
      </c>
      <c r="R7" s="48">
        <v>12.0</v>
      </c>
      <c r="S7" s="28"/>
      <c r="T7" s="14">
        <v>8.0</v>
      </c>
      <c r="U7" s="14">
        <v>8.0</v>
      </c>
      <c r="V7" s="47" t="s">
        <v>13</v>
      </c>
      <c r="W7" s="14"/>
      <c r="X7" s="14">
        <v>8.0</v>
      </c>
      <c r="Y7" s="28">
        <v>8.0</v>
      </c>
      <c r="Z7" s="25"/>
      <c r="AA7" s="26"/>
      <c r="AB7" s="26">
        <v>8.0</v>
      </c>
      <c r="AC7" s="24">
        <v>8.0</v>
      </c>
      <c r="AD7" s="26">
        <v>8.0</v>
      </c>
      <c r="AE7" s="26"/>
      <c r="AF7" s="28"/>
      <c r="AG7" s="27">
        <v>8.0</v>
      </c>
      <c r="AH7" s="26">
        <v>8.0</v>
      </c>
      <c r="AI7" s="24">
        <v>8.0</v>
      </c>
      <c r="AJ7" s="24">
        <v>8.0</v>
      </c>
      <c r="AK7" s="24">
        <v>8.0</v>
      </c>
      <c r="AL7" s="29"/>
      <c r="AM7" s="45"/>
    </row>
    <row r="8" ht="18.0" customHeight="1">
      <c r="A8" s="19">
        <v>5.0</v>
      </c>
      <c r="B8" s="49" t="s">
        <v>18</v>
      </c>
      <c r="C8" s="31"/>
      <c r="D8" s="32"/>
      <c r="E8" s="23"/>
      <c r="F8" s="26">
        <v>8.0</v>
      </c>
      <c r="G8" s="42"/>
      <c r="H8" s="36" t="s">
        <v>14</v>
      </c>
      <c r="I8" s="14">
        <v>8.0</v>
      </c>
      <c r="J8" s="14">
        <v>8.0</v>
      </c>
      <c r="K8" s="27">
        <v>8.0</v>
      </c>
      <c r="L8" s="25"/>
      <c r="M8" s="24"/>
      <c r="N8" s="24">
        <v>8.0</v>
      </c>
      <c r="O8" s="26">
        <v>8.0</v>
      </c>
      <c r="P8" s="24">
        <v>8.0</v>
      </c>
      <c r="Q8" s="24">
        <v>8.0</v>
      </c>
      <c r="R8" s="27"/>
      <c r="S8" s="25"/>
      <c r="T8" s="35" t="s">
        <v>14</v>
      </c>
      <c r="U8" s="24">
        <v>8.0</v>
      </c>
      <c r="V8" s="26">
        <v>8.0</v>
      </c>
      <c r="W8" s="24">
        <v>8.0</v>
      </c>
      <c r="X8" s="26">
        <v>8.0</v>
      </c>
      <c r="Y8" s="28"/>
      <c r="Z8" s="27"/>
      <c r="AA8" s="26">
        <v>8.0</v>
      </c>
      <c r="AB8" s="26">
        <v>8.0</v>
      </c>
      <c r="AC8" s="24">
        <v>8.0</v>
      </c>
      <c r="AD8" s="33" t="s">
        <v>13</v>
      </c>
      <c r="AE8" s="26">
        <v>8.0</v>
      </c>
      <c r="AF8" s="28">
        <v>8.0</v>
      </c>
      <c r="AG8" s="27"/>
      <c r="AH8" s="26"/>
      <c r="AI8" s="35" t="s">
        <v>14</v>
      </c>
      <c r="AJ8" s="24">
        <v>8.0</v>
      </c>
      <c r="AK8" s="26">
        <v>8.0</v>
      </c>
      <c r="AL8" s="29"/>
      <c r="AM8" s="45"/>
    </row>
    <row r="9" ht="15.75" customHeight="1">
      <c r="A9" s="19">
        <v>6.0</v>
      </c>
      <c r="B9" s="19" t="s">
        <v>19</v>
      </c>
      <c r="C9" s="31"/>
      <c r="D9" s="32"/>
      <c r="E9" s="23"/>
      <c r="F9" s="24">
        <v>8.0</v>
      </c>
      <c r="G9" s="23" t="s">
        <v>11</v>
      </c>
      <c r="H9" s="42"/>
      <c r="I9" s="50" t="s">
        <v>14</v>
      </c>
      <c r="J9" s="14">
        <v>8.0</v>
      </c>
      <c r="K9" s="27"/>
      <c r="L9" s="25"/>
      <c r="M9" s="24">
        <v>8.0</v>
      </c>
      <c r="N9" s="24">
        <v>8.0</v>
      </c>
      <c r="O9" s="36" t="s">
        <v>14</v>
      </c>
      <c r="P9" s="24">
        <v>8.0</v>
      </c>
      <c r="Q9" s="26">
        <v>8.0</v>
      </c>
      <c r="R9" s="28">
        <v>8.0</v>
      </c>
      <c r="S9" s="28"/>
      <c r="T9" s="37" t="s">
        <v>13</v>
      </c>
      <c r="U9" s="24">
        <v>8.0</v>
      </c>
      <c r="V9" s="26">
        <v>8.0</v>
      </c>
      <c r="W9" s="24">
        <v>8.0</v>
      </c>
      <c r="X9" s="36" t="s">
        <v>14</v>
      </c>
      <c r="Y9" s="40"/>
      <c r="Z9" s="27"/>
      <c r="AA9" s="26">
        <v>8.0</v>
      </c>
      <c r="AB9" s="26">
        <v>8.0</v>
      </c>
      <c r="AC9" s="35" t="s">
        <v>14</v>
      </c>
      <c r="AD9" s="26">
        <v>8.0</v>
      </c>
      <c r="AE9" s="33" t="s">
        <v>13</v>
      </c>
      <c r="AF9" s="28"/>
      <c r="AG9" s="27"/>
      <c r="AH9" s="33" t="s">
        <v>13</v>
      </c>
      <c r="AI9" s="24">
        <v>8.0</v>
      </c>
      <c r="AJ9" s="24">
        <v>8.0</v>
      </c>
      <c r="AK9" s="26">
        <v>8.0</v>
      </c>
      <c r="AL9" s="29"/>
      <c r="AM9" s="45"/>
    </row>
    <row r="10" ht="15.75" customHeight="1">
      <c r="A10" s="19">
        <v>7.0</v>
      </c>
      <c r="B10" s="20" t="s">
        <v>20</v>
      </c>
      <c r="C10" s="31"/>
      <c r="D10" s="32"/>
      <c r="E10" s="23"/>
      <c r="F10" s="26">
        <v>8.0</v>
      </c>
      <c r="G10" s="23" t="s">
        <v>11</v>
      </c>
      <c r="H10" s="26">
        <v>8.0</v>
      </c>
      <c r="I10" s="26">
        <v>8.0</v>
      </c>
      <c r="J10" s="14">
        <v>8.0</v>
      </c>
      <c r="K10" s="35" t="s">
        <v>14</v>
      </c>
      <c r="L10" s="25"/>
      <c r="M10" s="24"/>
      <c r="N10" s="24">
        <v>8.0</v>
      </c>
      <c r="O10" s="36" t="s">
        <v>14</v>
      </c>
      <c r="P10" s="24">
        <v>8.0</v>
      </c>
      <c r="Q10" s="26">
        <v>8.0</v>
      </c>
      <c r="R10" s="40"/>
      <c r="S10" s="28"/>
      <c r="T10" s="24">
        <v>8.0</v>
      </c>
      <c r="U10" s="24">
        <v>8.0</v>
      </c>
      <c r="V10" s="26">
        <v>8.0</v>
      </c>
      <c r="W10" s="35" t="s">
        <v>14</v>
      </c>
      <c r="X10" s="26"/>
      <c r="Y10" s="28"/>
      <c r="Z10" s="27">
        <v>8.0</v>
      </c>
      <c r="AA10" s="36" t="s">
        <v>14</v>
      </c>
      <c r="AB10" s="26">
        <v>8.0</v>
      </c>
      <c r="AC10" s="24">
        <v>8.0</v>
      </c>
      <c r="AD10" s="24">
        <v>8.0</v>
      </c>
      <c r="AE10" s="26">
        <v>8.0</v>
      </c>
      <c r="AF10" s="28"/>
      <c r="AG10" s="27"/>
      <c r="AH10" s="51"/>
      <c r="AI10" s="52"/>
      <c r="AJ10" s="52"/>
      <c r="AK10" s="51"/>
      <c r="AL10" s="29"/>
      <c r="AM10" s="45"/>
    </row>
    <row r="11" ht="15.75" customHeight="1">
      <c r="A11" s="19">
        <v>8.0</v>
      </c>
      <c r="B11" s="53" t="s">
        <v>21</v>
      </c>
      <c r="C11" s="31"/>
      <c r="D11" s="32"/>
      <c r="E11" s="23"/>
      <c r="F11" s="26">
        <v>8.0</v>
      </c>
      <c r="G11" s="23" t="s">
        <v>11</v>
      </c>
      <c r="H11" s="26">
        <v>8.0</v>
      </c>
      <c r="I11" s="14">
        <v>8.0</v>
      </c>
      <c r="J11" s="54"/>
      <c r="K11" s="25"/>
      <c r="L11" s="27">
        <v>8.0</v>
      </c>
      <c r="M11" s="24">
        <v>8.0</v>
      </c>
      <c r="N11" s="35" t="s">
        <v>22</v>
      </c>
      <c r="O11" s="26">
        <v>8.0</v>
      </c>
      <c r="P11" s="24">
        <v>8.0</v>
      </c>
      <c r="Q11" s="33" t="s">
        <v>13</v>
      </c>
      <c r="R11" s="28"/>
      <c r="S11" s="28"/>
      <c r="T11" s="14">
        <v>8.0</v>
      </c>
      <c r="U11" s="47" t="s">
        <v>13</v>
      </c>
      <c r="V11" s="26">
        <v>8.0</v>
      </c>
      <c r="W11" s="24">
        <v>8.0</v>
      </c>
      <c r="X11" s="26">
        <v>8.0</v>
      </c>
      <c r="Y11" s="40"/>
      <c r="Z11" s="27"/>
      <c r="AA11" s="26">
        <v>8.0</v>
      </c>
      <c r="AB11" s="26">
        <v>8.0</v>
      </c>
      <c r="AC11" s="24">
        <v>8.0</v>
      </c>
      <c r="AD11" s="36" t="s">
        <v>14</v>
      </c>
      <c r="AE11" s="26">
        <v>8.0</v>
      </c>
      <c r="AF11" s="28">
        <v>8.0</v>
      </c>
      <c r="AG11" s="27"/>
      <c r="AH11" s="26">
        <v>8.0</v>
      </c>
      <c r="AI11" s="24">
        <v>8.0</v>
      </c>
      <c r="AJ11" s="24">
        <v>8.0</v>
      </c>
      <c r="AK11" s="33" t="s">
        <v>13</v>
      </c>
      <c r="AL11" s="29"/>
      <c r="AM11" s="29"/>
    </row>
    <row r="12" ht="15.75" customHeight="1">
      <c r="A12" s="19">
        <v>9.0</v>
      </c>
      <c r="B12" s="20" t="s">
        <v>23</v>
      </c>
      <c r="C12" s="31"/>
      <c r="D12" s="32"/>
      <c r="E12" s="23"/>
      <c r="F12" s="26">
        <v>8.0</v>
      </c>
      <c r="G12" s="23" t="s">
        <v>11</v>
      </c>
      <c r="H12" s="26">
        <v>8.0</v>
      </c>
      <c r="I12" s="14">
        <v>8.0</v>
      </c>
      <c r="J12" s="14">
        <v>8.0</v>
      </c>
      <c r="K12" s="25"/>
      <c r="L12" s="27"/>
      <c r="M12" s="35" t="s">
        <v>14</v>
      </c>
      <c r="N12" s="24">
        <v>8.0</v>
      </c>
      <c r="O12" s="26">
        <v>8.0</v>
      </c>
      <c r="P12" s="24">
        <v>8.0</v>
      </c>
      <c r="Q12" s="33" t="s">
        <v>13</v>
      </c>
      <c r="R12" s="28"/>
      <c r="S12" s="28"/>
      <c r="T12" s="24">
        <v>8.0</v>
      </c>
      <c r="U12" s="24">
        <v>8.0</v>
      </c>
      <c r="V12" s="26">
        <v>8.0</v>
      </c>
      <c r="W12" s="24">
        <v>8.0</v>
      </c>
      <c r="X12" s="26">
        <v>8.0</v>
      </c>
      <c r="Y12" s="28">
        <v>8.0</v>
      </c>
      <c r="Z12" s="27"/>
      <c r="AA12" s="26"/>
      <c r="AB12" s="26">
        <v>8.0</v>
      </c>
      <c r="AC12" s="24">
        <v>8.0</v>
      </c>
      <c r="AD12" s="36" t="s">
        <v>14</v>
      </c>
      <c r="AE12" s="26">
        <v>8.0</v>
      </c>
      <c r="AF12" s="40"/>
      <c r="AG12" s="27"/>
      <c r="AH12" s="26">
        <v>8.0</v>
      </c>
      <c r="AI12" s="24">
        <v>8.0</v>
      </c>
      <c r="AJ12" s="24">
        <v>8.0</v>
      </c>
      <c r="AK12" s="26">
        <v>8.0</v>
      </c>
      <c r="AL12" s="29"/>
      <c r="AM12" s="29"/>
    </row>
    <row r="13" ht="15.75" customHeight="1">
      <c r="A13" s="19">
        <v>10.0</v>
      </c>
      <c r="B13" s="19" t="s">
        <v>24</v>
      </c>
      <c r="C13" s="31"/>
      <c r="D13" s="32"/>
      <c r="E13" s="23"/>
      <c r="F13" s="36" t="s">
        <v>14</v>
      </c>
      <c r="G13" s="23" t="s">
        <v>11</v>
      </c>
      <c r="H13" s="26">
        <v>8.0</v>
      </c>
      <c r="I13" s="14">
        <v>8.0</v>
      </c>
      <c r="J13" s="14"/>
      <c r="K13" s="25"/>
      <c r="L13" s="27">
        <v>8.0</v>
      </c>
      <c r="M13" s="24">
        <v>8.0</v>
      </c>
      <c r="N13" s="35" t="s">
        <v>14</v>
      </c>
      <c r="O13" s="26">
        <v>8.0</v>
      </c>
      <c r="P13" s="24">
        <v>8.0</v>
      </c>
      <c r="Q13" s="26"/>
      <c r="R13" s="28"/>
      <c r="S13" s="40"/>
      <c r="T13" s="24"/>
      <c r="U13" s="24">
        <v>8.0</v>
      </c>
      <c r="V13" s="26">
        <v>8.0</v>
      </c>
      <c r="W13" s="37" t="s">
        <v>13</v>
      </c>
      <c r="X13" s="26">
        <v>8.0</v>
      </c>
      <c r="Y13" s="50" t="s">
        <v>14</v>
      </c>
      <c r="Z13" s="27"/>
      <c r="AA13" s="26"/>
      <c r="AB13" s="26">
        <v>8.0</v>
      </c>
      <c r="AC13" s="24">
        <v>8.0</v>
      </c>
      <c r="AD13" s="26">
        <v>8.0</v>
      </c>
      <c r="AE13" s="26">
        <v>8.0</v>
      </c>
      <c r="AF13" s="28"/>
      <c r="AG13" s="25"/>
      <c r="AH13" s="33" t="s">
        <v>13</v>
      </c>
      <c r="AI13" s="35" t="s">
        <v>14</v>
      </c>
      <c r="AJ13" s="24">
        <v>8.0</v>
      </c>
      <c r="AK13" s="26">
        <v>8.0</v>
      </c>
      <c r="AL13" s="29"/>
      <c r="AM13" s="29"/>
    </row>
    <row r="14" ht="15.75" customHeight="1">
      <c r="A14" s="19">
        <v>11.0</v>
      </c>
      <c r="B14" s="19" t="s">
        <v>25</v>
      </c>
      <c r="C14" s="31"/>
      <c r="D14" s="32"/>
      <c r="E14" s="23"/>
      <c r="F14" s="37" t="s">
        <v>13</v>
      </c>
      <c r="G14" s="23" t="s">
        <v>11</v>
      </c>
      <c r="H14" s="26">
        <v>8.0</v>
      </c>
      <c r="I14" s="14">
        <v>8.0</v>
      </c>
      <c r="J14" s="14">
        <v>8.0</v>
      </c>
      <c r="K14" s="27">
        <v>8.0</v>
      </c>
      <c r="L14" s="25"/>
      <c r="M14" s="24"/>
      <c r="N14" s="24">
        <v>8.0</v>
      </c>
      <c r="O14" s="33" t="s">
        <v>13</v>
      </c>
      <c r="P14" s="24">
        <v>8.0</v>
      </c>
      <c r="Q14" s="14">
        <v>8.0</v>
      </c>
      <c r="R14" s="28"/>
      <c r="S14" s="28"/>
      <c r="T14" s="24">
        <v>8.0</v>
      </c>
      <c r="U14" s="24">
        <v>8.0</v>
      </c>
      <c r="V14" s="26">
        <v>8.0</v>
      </c>
      <c r="W14" s="35" t="s">
        <v>14</v>
      </c>
      <c r="X14" s="26"/>
      <c r="Y14" s="28"/>
      <c r="Z14" s="35" t="s">
        <v>14</v>
      </c>
      <c r="AA14" s="26">
        <v>8.0</v>
      </c>
      <c r="AB14" s="26">
        <v>8.0</v>
      </c>
      <c r="AC14" s="24">
        <v>8.0</v>
      </c>
      <c r="AD14" s="26">
        <v>8.0</v>
      </c>
      <c r="AE14" s="55"/>
      <c r="AF14" s="28"/>
      <c r="AG14" s="27">
        <v>8.0</v>
      </c>
      <c r="AH14" s="26">
        <v>8.0</v>
      </c>
      <c r="AI14" s="24">
        <v>8.0</v>
      </c>
      <c r="AJ14" s="35" t="s">
        <v>14</v>
      </c>
      <c r="AK14" s="26">
        <v>8.0</v>
      </c>
      <c r="AL14" s="29"/>
      <c r="AM14" s="45"/>
    </row>
    <row r="15" ht="15.75" customHeight="1">
      <c r="A15" s="19">
        <v>12.0</v>
      </c>
      <c r="B15" s="20" t="s">
        <v>26</v>
      </c>
      <c r="C15" s="31"/>
      <c r="D15" s="32"/>
      <c r="E15" s="23"/>
      <c r="F15" s="26">
        <v>8.0</v>
      </c>
      <c r="G15" s="23" t="s">
        <v>11</v>
      </c>
      <c r="H15" s="33" t="s">
        <v>13</v>
      </c>
      <c r="I15" s="14">
        <v>8.0</v>
      </c>
      <c r="J15" s="14">
        <v>8.0</v>
      </c>
      <c r="K15" s="25"/>
      <c r="L15" s="27"/>
      <c r="M15" s="24">
        <v>8.0</v>
      </c>
      <c r="N15" s="37" t="s">
        <v>13</v>
      </c>
      <c r="O15" s="26">
        <v>8.0</v>
      </c>
      <c r="P15" s="24">
        <v>8.0</v>
      </c>
      <c r="Q15" s="24">
        <v>8.0</v>
      </c>
      <c r="R15" s="27"/>
      <c r="S15" s="27"/>
      <c r="T15" s="24">
        <v>8.0</v>
      </c>
      <c r="U15" s="37" t="s">
        <v>13</v>
      </c>
      <c r="V15" s="26">
        <v>8.0</v>
      </c>
      <c r="W15" s="24">
        <v>8.0</v>
      </c>
      <c r="X15" s="24">
        <v>8.0</v>
      </c>
      <c r="Y15" s="28">
        <v>8.0</v>
      </c>
      <c r="Z15" s="27"/>
      <c r="AA15" s="55"/>
      <c r="AB15" s="26">
        <v>8.0</v>
      </c>
      <c r="AC15" s="37" t="s">
        <v>13</v>
      </c>
      <c r="AD15" s="26">
        <v>8.0</v>
      </c>
      <c r="AE15" s="26">
        <v>8.0</v>
      </c>
      <c r="AF15" s="40"/>
      <c r="AG15" s="27"/>
      <c r="AH15" s="33" t="s">
        <v>13</v>
      </c>
      <c r="AI15" s="24">
        <v>8.0</v>
      </c>
      <c r="AJ15" s="24">
        <v>8.0</v>
      </c>
      <c r="AK15" s="36" t="s">
        <v>14</v>
      </c>
      <c r="AL15" s="29"/>
      <c r="AM15" s="29"/>
    </row>
    <row r="16" ht="15.75" customHeight="1">
      <c r="A16" s="19">
        <v>13.0</v>
      </c>
      <c r="B16" s="20" t="s">
        <v>27</v>
      </c>
      <c r="C16" s="31"/>
      <c r="D16" s="32"/>
      <c r="E16" s="23"/>
      <c r="F16" s="26">
        <v>8.0</v>
      </c>
      <c r="G16" s="23" t="s">
        <v>11</v>
      </c>
      <c r="H16" s="33" t="s">
        <v>13</v>
      </c>
      <c r="I16" s="26">
        <v>8.0</v>
      </c>
      <c r="J16" s="26">
        <v>8.0</v>
      </c>
      <c r="K16" s="25"/>
      <c r="L16" s="27"/>
      <c r="M16" s="35" t="s">
        <v>14</v>
      </c>
      <c r="N16" s="24">
        <v>8.0</v>
      </c>
      <c r="O16" s="26">
        <v>8.0</v>
      </c>
      <c r="P16" s="24">
        <v>8.0</v>
      </c>
      <c r="Q16" s="50" t="s">
        <v>14</v>
      </c>
      <c r="R16" s="28"/>
      <c r="S16" s="28"/>
      <c r="T16" s="24">
        <v>8.0</v>
      </c>
      <c r="U16" s="24">
        <v>8.0</v>
      </c>
      <c r="V16" s="26">
        <v>8.0</v>
      </c>
      <c r="W16" s="37" t="s">
        <v>13</v>
      </c>
      <c r="X16" s="26">
        <v>8.0</v>
      </c>
      <c r="Y16" s="28">
        <v>8.0</v>
      </c>
      <c r="Z16" s="25"/>
      <c r="AA16" s="26"/>
      <c r="AB16" s="26">
        <v>8.0</v>
      </c>
      <c r="AC16" s="24">
        <v>8.0</v>
      </c>
      <c r="AD16" s="26">
        <v>8.0</v>
      </c>
      <c r="AE16" s="36" t="s">
        <v>14</v>
      </c>
      <c r="AF16" s="28"/>
      <c r="AG16" s="25"/>
      <c r="AH16" s="26">
        <v>8.0</v>
      </c>
      <c r="AI16" s="35" t="s">
        <v>14</v>
      </c>
      <c r="AJ16" s="24">
        <v>8.0</v>
      </c>
      <c r="AK16" s="24">
        <v>8.0</v>
      </c>
      <c r="AL16" s="29"/>
      <c r="AM16" s="29"/>
    </row>
    <row r="17" ht="15.75" customHeight="1">
      <c r="A17" s="19">
        <v>14.0</v>
      </c>
      <c r="B17" s="46" t="s">
        <v>28</v>
      </c>
      <c r="C17" s="31"/>
      <c r="D17" s="32"/>
      <c r="E17" s="23"/>
      <c r="F17" s="43"/>
      <c r="G17" s="23" t="s">
        <v>11</v>
      </c>
      <c r="H17" s="41"/>
      <c r="I17" s="44"/>
      <c r="J17" s="44"/>
      <c r="K17" s="23"/>
      <c r="L17" s="23"/>
      <c r="M17" s="41"/>
      <c r="N17" s="23"/>
      <c r="O17" s="26">
        <v>8.0</v>
      </c>
      <c r="P17" s="24">
        <v>8.0</v>
      </c>
      <c r="Q17" s="24">
        <v>8.0</v>
      </c>
      <c r="R17" s="50" t="s">
        <v>14</v>
      </c>
      <c r="S17" s="34"/>
      <c r="T17" s="24">
        <v>8.0</v>
      </c>
      <c r="U17" s="56" t="s">
        <v>29</v>
      </c>
      <c r="V17" s="33" t="s">
        <v>13</v>
      </c>
      <c r="W17" s="56" t="s">
        <v>29</v>
      </c>
      <c r="X17" s="24">
        <v>8.0</v>
      </c>
      <c r="Y17" s="28"/>
      <c r="Z17" s="27"/>
      <c r="AA17" s="57" t="s">
        <v>29</v>
      </c>
      <c r="AB17" s="26">
        <v>8.0</v>
      </c>
      <c r="AC17" s="56" t="s">
        <v>29</v>
      </c>
      <c r="AD17" s="26">
        <v>8.0</v>
      </c>
      <c r="AE17" s="26">
        <v>8.0</v>
      </c>
      <c r="AF17" s="28"/>
      <c r="AG17" s="35" t="s">
        <v>14</v>
      </c>
      <c r="AH17" s="26">
        <v>8.0</v>
      </c>
      <c r="AI17" s="24">
        <v>8.0</v>
      </c>
      <c r="AJ17" s="37" t="s">
        <v>13</v>
      </c>
      <c r="AK17" s="26">
        <v>8.0</v>
      </c>
      <c r="AL17" s="29"/>
      <c r="AM17" s="29"/>
    </row>
    <row r="18" ht="15.75" customHeight="1">
      <c r="A18" s="19">
        <v>15.0</v>
      </c>
      <c r="B18" s="30" t="s">
        <v>30</v>
      </c>
      <c r="C18" s="31"/>
      <c r="D18" s="32"/>
      <c r="E18" s="23"/>
      <c r="F18" s="26">
        <v>8.0</v>
      </c>
      <c r="G18" s="42"/>
      <c r="H18" s="26">
        <v>8.0</v>
      </c>
      <c r="I18" s="35" t="s">
        <v>14</v>
      </c>
      <c r="J18" s="14">
        <v>8.0</v>
      </c>
      <c r="K18" s="25"/>
      <c r="L18" s="25"/>
      <c r="M18" s="37" t="s">
        <v>13</v>
      </c>
      <c r="N18" s="24">
        <v>8.0</v>
      </c>
      <c r="O18" s="26">
        <v>8.0</v>
      </c>
      <c r="P18" s="24">
        <v>8.0</v>
      </c>
      <c r="Q18" s="26">
        <v>8.0</v>
      </c>
      <c r="R18" s="50" t="s">
        <v>14</v>
      </c>
      <c r="S18" s="28"/>
      <c r="T18" s="24"/>
      <c r="U18" s="24">
        <v>8.0</v>
      </c>
      <c r="V18" s="26">
        <v>8.0</v>
      </c>
      <c r="W18" s="24">
        <v>8.0</v>
      </c>
      <c r="X18" s="36" t="s">
        <v>14</v>
      </c>
      <c r="Y18" s="28"/>
      <c r="Z18" s="27"/>
      <c r="AA18" s="26">
        <v>8.0</v>
      </c>
      <c r="AB18" s="26">
        <v>8.0</v>
      </c>
      <c r="AC18" s="24">
        <v>8.0</v>
      </c>
      <c r="AD18" s="33" t="s">
        <v>13</v>
      </c>
      <c r="AE18" s="26">
        <v>8.0</v>
      </c>
      <c r="AF18" s="28">
        <v>8.0</v>
      </c>
      <c r="AG18" s="27"/>
      <c r="AH18" s="26">
        <v>8.0</v>
      </c>
      <c r="AI18" s="24">
        <v>8.0</v>
      </c>
      <c r="AJ18" s="24">
        <v>8.0</v>
      </c>
      <c r="AK18" s="36" t="s">
        <v>14</v>
      </c>
      <c r="AL18" s="29"/>
      <c r="AM18" s="45"/>
    </row>
    <row r="19" ht="15.75" customHeight="1">
      <c r="A19" s="19">
        <v>16.0</v>
      </c>
      <c r="B19" s="58" t="s">
        <v>31</v>
      </c>
      <c r="C19" s="59"/>
      <c r="D19" s="32"/>
      <c r="E19" s="23"/>
      <c r="F19" s="26">
        <v>8.0</v>
      </c>
      <c r="G19" s="42"/>
      <c r="H19" s="26">
        <v>8.0</v>
      </c>
      <c r="I19" s="14">
        <v>8.0</v>
      </c>
      <c r="J19" s="47" t="s">
        <v>13</v>
      </c>
      <c r="K19" s="25"/>
      <c r="L19" s="25"/>
      <c r="M19" s="24">
        <v>8.0</v>
      </c>
      <c r="N19" s="24">
        <v>8.0</v>
      </c>
      <c r="O19" s="26">
        <v>8.0</v>
      </c>
      <c r="P19" s="24">
        <v>8.0</v>
      </c>
      <c r="Q19" s="26"/>
      <c r="R19" s="34"/>
      <c r="S19" s="50" t="s">
        <v>14</v>
      </c>
      <c r="T19" s="24">
        <v>8.0</v>
      </c>
      <c r="U19" s="24">
        <v>8.0</v>
      </c>
      <c r="V19" s="24">
        <v>8.0</v>
      </c>
      <c r="W19" s="24">
        <v>8.0</v>
      </c>
      <c r="X19" s="24"/>
      <c r="Y19" s="28"/>
      <c r="Z19" s="27"/>
      <c r="AA19" s="37" t="s">
        <v>13</v>
      </c>
      <c r="AB19" s="26">
        <v>8.0</v>
      </c>
      <c r="AC19" s="24">
        <v>8.0</v>
      </c>
      <c r="AD19" s="26">
        <v>8.0</v>
      </c>
      <c r="AE19" s="26">
        <v>8.0</v>
      </c>
      <c r="AF19" s="36" t="s">
        <v>14</v>
      </c>
      <c r="AG19" s="34"/>
      <c r="AH19" s="26"/>
      <c r="AI19" s="26">
        <v>8.0</v>
      </c>
      <c r="AJ19" s="26">
        <v>8.0</v>
      </c>
      <c r="AK19" s="26">
        <v>8.0</v>
      </c>
      <c r="AL19" s="29"/>
      <c r="AM19" s="45"/>
    </row>
    <row r="20" ht="15.75" customHeight="1">
      <c r="A20" s="19">
        <v>17.0</v>
      </c>
      <c r="B20" s="19" t="s">
        <v>32</v>
      </c>
      <c r="C20" s="31"/>
      <c r="D20" s="32"/>
      <c r="E20" s="23"/>
      <c r="F20" s="26">
        <v>8.0</v>
      </c>
      <c r="G20" s="23" t="s">
        <v>11</v>
      </c>
      <c r="H20" s="26">
        <v>8.0</v>
      </c>
      <c r="I20" s="47" t="s">
        <v>13</v>
      </c>
      <c r="J20" s="14">
        <v>8.0</v>
      </c>
      <c r="K20" s="25"/>
      <c r="L20" s="25"/>
      <c r="M20" s="24">
        <v>8.0</v>
      </c>
      <c r="N20" s="24">
        <v>8.0</v>
      </c>
      <c r="O20" s="26">
        <v>8.0</v>
      </c>
      <c r="P20" s="24">
        <v>8.0</v>
      </c>
      <c r="Q20" s="36" t="s">
        <v>14</v>
      </c>
      <c r="R20" s="28">
        <v>8.0</v>
      </c>
      <c r="S20" s="28"/>
      <c r="T20" s="52"/>
      <c r="U20" s="52"/>
      <c r="V20" s="51"/>
      <c r="W20" s="52"/>
      <c r="X20" s="51"/>
      <c r="Y20" s="60"/>
      <c r="Z20" s="52"/>
      <c r="AA20" s="51"/>
      <c r="AB20" s="51"/>
      <c r="AC20" s="52"/>
      <c r="AD20" s="51"/>
      <c r="AE20" s="51"/>
      <c r="AF20" s="40"/>
      <c r="AG20" s="27"/>
      <c r="AH20" s="26">
        <v>8.0</v>
      </c>
      <c r="AI20" s="24">
        <v>8.0</v>
      </c>
      <c r="AJ20" s="37" t="s">
        <v>13</v>
      </c>
      <c r="AK20" s="26">
        <v>8.0</v>
      </c>
      <c r="AL20" s="29"/>
      <c r="AM20" s="61"/>
    </row>
    <row r="21" ht="15.75" customHeight="1">
      <c r="A21" s="19">
        <v>18.0</v>
      </c>
      <c r="B21" s="20" t="s">
        <v>33</v>
      </c>
      <c r="C21" s="62"/>
      <c r="D21" s="32"/>
      <c r="E21" s="23"/>
      <c r="F21" s="26">
        <v>8.0</v>
      </c>
      <c r="G21" s="23" t="s">
        <v>11</v>
      </c>
      <c r="H21" s="26">
        <v>8.0</v>
      </c>
      <c r="I21" s="24"/>
      <c r="J21" s="35" t="s">
        <v>14</v>
      </c>
      <c r="K21" s="63">
        <v>8.0</v>
      </c>
      <c r="L21" s="25"/>
      <c r="M21" s="37" t="s">
        <v>13</v>
      </c>
      <c r="N21" s="24">
        <v>8.0</v>
      </c>
      <c r="O21" s="26">
        <v>8.0</v>
      </c>
      <c r="P21" s="24">
        <v>8.0</v>
      </c>
      <c r="Q21" s="64">
        <v>8.0</v>
      </c>
      <c r="R21" s="28"/>
      <c r="S21" s="50" t="s">
        <v>14</v>
      </c>
      <c r="T21" s="24">
        <v>8.0</v>
      </c>
      <c r="U21" s="24">
        <v>8.0</v>
      </c>
      <c r="V21" s="36" t="s">
        <v>14</v>
      </c>
      <c r="W21" s="24">
        <v>8.0</v>
      </c>
      <c r="X21" s="26">
        <v>8.0</v>
      </c>
      <c r="Y21" s="28"/>
      <c r="Z21" s="27"/>
      <c r="AA21" s="26">
        <v>8.0</v>
      </c>
      <c r="AB21" s="36" t="s">
        <v>14</v>
      </c>
      <c r="AC21" s="24">
        <v>8.0</v>
      </c>
      <c r="AD21" s="24">
        <v>8.0</v>
      </c>
      <c r="AE21" s="26">
        <v>8.0</v>
      </c>
      <c r="AF21" s="28"/>
      <c r="AG21" s="27"/>
      <c r="AH21" s="26">
        <v>8.0</v>
      </c>
      <c r="AI21" s="24">
        <v>8.0</v>
      </c>
      <c r="AJ21" s="24">
        <v>8.0</v>
      </c>
      <c r="AK21" s="37" t="s">
        <v>13</v>
      </c>
      <c r="AL21" s="45"/>
      <c r="AM21" s="45"/>
    </row>
    <row r="22" ht="15.75" customHeight="1">
      <c r="A22" s="19">
        <v>19.0</v>
      </c>
      <c r="B22" s="20" t="s">
        <v>34</v>
      </c>
      <c r="C22" s="62"/>
      <c r="D22" s="32"/>
      <c r="E22" s="23"/>
      <c r="F22" s="26">
        <v>8.0</v>
      </c>
      <c r="G22" s="23" t="s">
        <v>11</v>
      </c>
      <c r="H22" s="24">
        <v>8.0</v>
      </c>
      <c r="I22" s="24">
        <v>8.0</v>
      </c>
      <c r="J22" s="24"/>
      <c r="K22" s="25"/>
      <c r="L22" s="35" t="s">
        <v>14</v>
      </c>
      <c r="M22" s="24">
        <v>8.0</v>
      </c>
      <c r="N22" s="24">
        <v>8.0</v>
      </c>
      <c r="O22" s="33" t="s">
        <v>13</v>
      </c>
      <c r="P22" s="24">
        <v>8.0</v>
      </c>
      <c r="Q22" s="26">
        <v>8.0</v>
      </c>
      <c r="R22" s="28"/>
      <c r="S22" s="28"/>
      <c r="T22" s="24">
        <v>8.0</v>
      </c>
      <c r="U22" s="35" t="s">
        <v>14</v>
      </c>
      <c r="V22" s="26">
        <v>8.0</v>
      </c>
      <c r="W22" s="24">
        <v>8.0</v>
      </c>
      <c r="X22" s="24">
        <v>8.0</v>
      </c>
      <c r="Y22" s="50" t="s">
        <v>14</v>
      </c>
      <c r="Z22" s="27"/>
      <c r="AA22" s="26"/>
      <c r="AB22" s="26">
        <v>8.0</v>
      </c>
      <c r="AC22" s="24">
        <v>8.0</v>
      </c>
      <c r="AD22" s="26">
        <v>8.0</v>
      </c>
      <c r="AE22" s="36" t="s">
        <v>14</v>
      </c>
      <c r="AF22" s="50" t="s">
        <v>14</v>
      </c>
      <c r="AG22" s="27"/>
      <c r="AH22" s="26">
        <v>8.0</v>
      </c>
      <c r="AI22" s="37" t="s">
        <v>13</v>
      </c>
      <c r="AJ22" s="24">
        <v>8.0</v>
      </c>
      <c r="AK22" s="26">
        <v>8.0</v>
      </c>
      <c r="AL22" s="45"/>
      <c r="AM22" s="45"/>
    </row>
    <row r="23" ht="15.75" customHeight="1">
      <c r="A23" s="19">
        <v>20.0</v>
      </c>
      <c r="B23" s="65" t="s">
        <v>35</v>
      </c>
      <c r="C23" s="66"/>
      <c r="D23" s="32"/>
      <c r="E23" s="23"/>
      <c r="F23" s="26">
        <v>8.0</v>
      </c>
      <c r="G23" s="42"/>
      <c r="H23" s="26">
        <v>8.0</v>
      </c>
      <c r="I23" s="37" t="s">
        <v>13</v>
      </c>
      <c r="J23" s="24">
        <v>8.0</v>
      </c>
      <c r="K23" s="25"/>
      <c r="L23" s="25"/>
      <c r="M23" s="24">
        <v>8.0</v>
      </c>
      <c r="N23" s="26">
        <v>8.0</v>
      </c>
      <c r="O23" s="24">
        <v>8.0</v>
      </c>
      <c r="P23" s="36" t="s">
        <v>14</v>
      </c>
      <c r="Q23" s="24">
        <v>8.0</v>
      </c>
      <c r="R23" s="28"/>
      <c r="S23" s="28"/>
      <c r="T23" s="24">
        <v>8.0</v>
      </c>
      <c r="U23" s="26">
        <v>8.0</v>
      </c>
      <c r="V23" s="26">
        <v>8.0</v>
      </c>
      <c r="W23" s="26">
        <v>8.0</v>
      </c>
      <c r="X23" s="24">
        <v>8.0</v>
      </c>
      <c r="Y23" s="28"/>
      <c r="Z23" s="27"/>
      <c r="AA23" s="26">
        <v>8.0</v>
      </c>
      <c r="AB23" s="26">
        <v>8.0</v>
      </c>
      <c r="AC23" s="26">
        <v>8.0</v>
      </c>
      <c r="AD23" s="26">
        <v>8.0</v>
      </c>
      <c r="AE23" s="26">
        <v>8.0</v>
      </c>
      <c r="AF23" s="28"/>
      <c r="AG23" s="25"/>
      <c r="AH23" s="26">
        <v>8.0</v>
      </c>
      <c r="AI23" s="24">
        <v>8.0</v>
      </c>
      <c r="AJ23" s="26">
        <v>8.0</v>
      </c>
      <c r="AK23" s="26">
        <v>8.0</v>
      </c>
      <c r="AL23" s="45"/>
      <c r="AM23" s="45"/>
    </row>
    <row r="24" ht="15.75" customHeight="1">
      <c r="A24" s="19">
        <v>21.0</v>
      </c>
      <c r="B24" s="20" t="s">
        <v>36</v>
      </c>
      <c r="C24" s="62"/>
      <c r="D24" s="32"/>
      <c r="E24" s="23"/>
      <c r="F24" s="24">
        <v>8.0</v>
      </c>
      <c r="G24" s="23" t="s">
        <v>11</v>
      </c>
      <c r="H24" s="24">
        <v>8.0</v>
      </c>
      <c r="I24" s="24">
        <v>8.0</v>
      </c>
      <c r="J24" s="24">
        <v>8.0</v>
      </c>
      <c r="K24" s="25"/>
      <c r="L24" s="25"/>
      <c r="M24" s="26">
        <v>8.0</v>
      </c>
      <c r="N24" s="24">
        <v>8.0</v>
      </c>
      <c r="O24" s="26">
        <v>8.0</v>
      </c>
      <c r="P24" s="26">
        <v>8.0</v>
      </c>
      <c r="Q24" s="24">
        <v>8.0</v>
      </c>
      <c r="R24" s="28">
        <v>8.0</v>
      </c>
      <c r="S24" s="28"/>
      <c r="T24" s="26">
        <v>8.0</v>
      </c>
      <c r="U24" s="24">
        <v>8.0</v>
      </c>
      <c r="V24" s="26">
        <v>8.0</v>
      </c>
      <c r="W24" s="26">
        <v>8.0</v>
      </c>
      <c r="X24" s="67"/>
      <c r="Y24" s="28"/>
      <c r="Z24" s="27"/>
      <c r="AA24" s="51"/>
      <c r="AB24" s="51"/>
      <c r="AC24" s="51"/>
      <c r="AD24" s="51"/>
      <c r="AE24" s="51"/>
      <c r="AF24" s="28"/>
      <c r="AG24" s="27"/>
      <c r="AH24" s="51"/>
      <c r="AI24" s="52"/>
      <c r="AJ24" s="68"/>
      <c r="AK24" s="51"/>
      <c r="AL24" s="45"/>
      <c r="AM24" s="45"/>
    </row>
    <row r="25" ht="15.75" customHeight="1">
      <c r="A25" s="19">
        <v>22.0</v>
      </c>
      <c r="B25" s="20" t="s">
        <v>37</v>
      </c>
      <c r="C25" s="62"/>
      <c r="D25" s="32"/>
      <c r="E25" s="23"/>
      <c r="F25" s="26">
        <v>8.0</v>
      </c>
      <c r="G25" s="23" t="s">
        <v>11</v>
      </c>
      <c r="H25" s="26">
        <v>8.0</v>
      </c>
      <c r="I25" s="14">
        <v>8.0</v>
      </c>
      <c r="J25" s="50" t="s">
        <v>14</v>
      </c>
      <c r="K25" s="25"/>
      <c r="L25" s="25"/>
      <c r="M25" s="26">
        <v>8.0</v>
      </c>
      <c r="N25" s="26">
        <v>8.0</v>
      </c>
      <c r="O25" s="26">
        <v>8.0</v>
      </c>
      <c r="P25" s="36" t="s">
        <v>14</v>
      </c>
      <c r="Q25" s="26"/>
      <c r="R25" s="28"/>
      <c r="S25" s="28">
        <v>8.0</v>
      </c>
      <c r="T25" s="26">
        <v>8.0</v>
      </c>
      <c r="U25" s="36" t="s">
        <v>14</v>
      </c>
      <c r="V25" s="24">
        <v>8.0</v>
      </c>
      <c r="W25" s="26">
        <v>8.0</v>
      </c>
      <c r="X25" s="26">
        <v>8.0</v>
      </c>
      <c r="Y25" s="28"/>
      <c r="Z25" s="27"/>
      <c r="AA25" s="33" t="s">
        <v>13</v>
      </c>
      <c r="AB25" s="69"/>
      <c r="AC25" s="33" t="s">
        <v>13</v>
      </c>
      <c r="AD25" s="26">
        <v>8.0</v>
      </c>
      <c r="AE25" s="26">
        <v>8.0</v>
      </c>
      <c r="AF25" s="28"/>
      <c r="AG25" s="35" t="s">
        <v>14</v>
      </c>
      <c r="AH25" s="36" t="s">
        <v>14</v>
      </c>
      <c r="AI25" s="24">
        <v>8.0</v>
      </c>
      <c r="AJ25" s="26">
        <v>8.0</v>
      </c>
      <c r="AK25" s="26">
        <v>8.0</v>
      </c>
      <c r="AL25" s="45"/>
      <c r="AM25" s="45"/>
    </row>
    <row r="26" ht="15.75" customHeight="1">
      <c r="A26" s="19">
        <v>23.0</v>
      </c>
      <c r="B26" s="65" t="s">
        <v>38</v>
      </c>
      <c r="C26" s="62"/>
      <c r="D26" s="32"/>
      <c r="E26" s="23"/>
      <c r="F26" s="26">
        <v>8.0</v>
      </c>
      <c r="G26" s="23" t="s">
        <v>11</v>
      </c>
      <c r="H26" s="26">
        <v>8.0</v>
      </c>
      <c r="I26" s="14">
        <v>8.0</v>
      </c>
      <c r="J26" s="50" t="s">
        <v>14</v>
      </c>
      <c r="K26" s="25"/>
      <c r="L26" s="25"/>
      <c r="M26" s="26">
        <v>8.0</v>
      </c>
      <c r="N26" s="26">
        <v>8.0</v>
      </c>
      <c r="O26" s="26">
        <v>8.0</v>
      </c>
      <c r="P26" s="33" t="s">
        <v>13</v>
      </c>
      <c r="Q26" s="26">
        <v>8.0</v>
      </c>
      <c r="R26" s="50" t="s">
        <v>14</v>
      </c>
      <c r="S26" s="28"/>
      <c r="T26" s="26"/>
      <c r="U26" s="26">
        <v>8.0</v>
      </c>
      <c r="V26" s="24"/>
      <c r="W26" s="26">
        <v>8.0</v>
      </c>
      <c r="X26" s="33" t="s">
        <v>13</v>
      </c>
      <c r="Y26" s="28"/>
      <c r="Z26" s="28"/>
      <c r="AA26" s="26">
        <v>8.0</v>
      </c>
      <c r="AB26" s="33" t="s">
        <v>13</v>
      </c>
      <c r="AC26" s="26">
        <v>8.0</v>
      </c>
      <c r="AD26" s="26">
        <v>8.0</v>
      </c>
      <c r="AE26" s="26">
        <v>8.0</v>
      </c>
      <c r="AF26" s="50" t="s">
        <v>14</v>
      </c>
      <c r="AG26" s="28"/>
      <c r="AH26" s="26">
        <v>8.0</v>
      </c>
      <c r="AI26" s="26">
        <v>8.0</v>
      </c>
      <c r="AJ26" s="26"/>
      <c r="AK26" s="26">
        <v>8.0</v>
      </c>
      <c r="AL26" s="45"/>
      <c r="AM26" s="45"/>
    </row>
    <row r="27" ht="15.75" customHeight="1">
      <c r="A27" s="70">
        <v>24.0</v>
      </c>
      <c r="B27" s="65" t="s">
        <v>39</v>
      </c>
      <c r="C27" s="62"/>
      <c r="D27" s="71"/>
      <c r="E27" s="23"/>
      <c r="F27" s="72"/>
      <c r="G27" s="42"/>
      <c r="H27" s="72"/>
      <c r="I27" s="73"/>
      <c r="J27" s="74"/>
      <c r="K27" s="25"/>
      <c r="L27" s="25"/>
      <c r="M27" s="72"/>
      <c r="N27" s="72"/>
      <c r="O27" s="75"/>
      <c r="P27" s="72"/>
      <c r="Q27" s="72"/>
      <c r="R27" s="28"/>
      <c r="S27" s="28"/>
      <c r="T27" s="72"/>
      <c r="U27" s="72"/>
      <c r="V27" s="76"/>
      <c r="W27" s="72"/>
      <c r="X27" s="72"/>
      <c r="Y27" s="28"/>
      <c r="Z27" s="28"/>
      <c r="AA27" s="72"/>
      <c r="AB27" s="26">
        <v>8.0</v>
      </c>
      <c r="AC27" s="26">
        <v>8.0</v>
      </c>
      <c r="AD27" s="26">
        <v>8.0</v>
      </c>
      <c r="AE27" s="26">
        <v>8.0</v>
      </c>
      <c r="AF27" s="28"/>
      <c r="AG27" s="28"/>
      <c r="AH27" s="26">
        <v>8.0</v>
      </c>
      <c r="AI27" s="26">
        <v>8.0</v>
      </c>
      <c r="AJ27" s="26">
        <v>8.0</v>
      </c>
      <c r="AK27" s="26">
        <v>8.0</v>
      </c>
      <c r="AL27" s="45"/>
      <c r="AM27" s="45"/>
    </row>
    <row r="28" ht="15.75" customHeight="1">
      <c r="A28" s="70">
        <v>25.0</v>
      </c>
      <c r="B28" s="77" t="s">
        <v>40</v>
      </c>
      <c r="C28" s="62"/>
      <c r="D28" s="31"/>
      <c r="E28" s="78"/>
      <c r="F28" s="74"/>
      <c r="G28" s="44"/>
      <c r="H28" s="74"/>
      <c r="I28" s="73"/>
      <c r="J28" s="74"/>
      <c r="K28" s="40"/>
      <c r="L28" s="40"/>
      <c r="M28" s="74"/>
      <c r="N28" s="74"/>
      <c r="O28" s="73"/>
      <c r="P28" s="74"/>
      <c r="Q28" s="74"/>
      <c r="R28" s="28"/>
      <c r="S28" s="28"/>
      <c r="T28" s="74"/>
      <c r="U28" s="74"/>
      <c r="V28" s="74"/>
      <c r="W28" s="74"/>
      <c r="X28" s="74"/>
      <c r="Y28" s="28"/>
      <c r="Z28" s="28"/>
      <c r="AA28" s="74"/>
      <c r="AB28" s="74"/>
      <c r="AC28" s="74"/>
      <c r="AD28" s="74"/>
      <c r="AE28" s="74"/>
      <c r="AF28" s="28"/>
      <c r="AG28" s="28"/>
      <c r="AH28" s="74"/>
      <c r="AI28" s="74"/>
      <c r="AJ28" s="74"/>
      <c r="AK28" s="74"/>
      <c r="AL28" s="45"/>
      <c r="AM28" s="45"/>
    </row>
    <row r="29" ht="15.75" customHeight="1">
      <c r="A29" s="70">
        <v>26.0</v>
      </c>
      <c r="B29" s="77" t="s">
        <v>40</v>
      </c>
      <c r="C29" s="62"/>
      <c r="D29" s="31"/>
      <c r="E29" s="78"/>
      <c r="F29" s="74"/>
      <c r="G29" s="44"/>
      <c r="H29" s="74"/>
      <c r="I29" s="73"/>
      <c r="J29" s="74"/>
      <c r="K29" s="40"/>
      <c r="L29" s="40"/>
      <c r="M29" s="74"/>
      <c r="N29" s="74"/>
      <c r="O29" s="73"/>
      <c r="P29" s="74"/>
      <c r="Q29" s="74"/>
      <c r="R29" s="28"/>
      <c r="S29" s="28"/>
      <c r="T29" s="74"/>
      <c r="U29" s="74"/>
      <c r="V29" s="74"/>
      <c r="W29" s="74"/>
      <c r="X29" s="74"/>
      <c r="Y29" s="28"/>
      <c r="Z29" s="28"/>
      <c r="AA29" s="74"/>
      <c r="AB29" s="74"/>
      <c r="AC29" s="74"/>
      <c r="AD29" s="74"/>
      <c r="AE29" s="74"/>
      <c r="AF29" s="28"/>
      <c r="AG29" s="28"/>
      <c r="AH29" s="74"/>
      <c r="AI29" s="74"/>
      <c r="AJ29" s="74"/>
      <c r="AK29" s="74"/>
      <c r="AL29" s="45"/>
      <c r="AM29" s="45"/>
    </row>
    <row r="30" ht="15.75" customHeight="1">
      <c r="A30" s="70">
        <v>27.0</v>
      </c>
      <c r="B30" s="77" t="s">
        <v>40</v>
      </c>
      <c r="C30" s="62"/>
      <c r="D30" s="31"/>
      <c r="E30" s="78"/>
      <c r="F30" s="74"/>
      <c r="G30" s="44"/>
      <c r="H30" s="74"/>
      <c r="I30" s="73"/>
      <c r="J30" s="74"/>
      <c r="K30" s="40"/>
      <c r="L30" s="40"/>
      <c r="M30" s="74"/>
      <c r="N30" s="74"/>
      <c r="O30" s="73"/>
      <c r="P30" s="74"/>
      <c r="Q30" s="74"/>
      <c r="R30" s="28"/>
      <c r="S30" s="28"/>
      <c r="T30" s="74"/>
      <c r="U30" s="74"/>
      <c r="V30" s="74"/>
      <c r="W30" s="74"/>
      <c r="X30" s="74"/>
      <c r="Y30" s="28"/>
      <c r="Z30" s="28"/>
      <c r="AA30" s="74"/>
      <c r="AB30" s="74"/>
      <c r="AC30" s="74"/>
      <c r="AD30" s="74"/>
      <c r="AE30" s="74"/>
      <c r="AF30" s="28"/>
      <c r="AG30" s="28"/>
      <c r="AH30" s="74"/>
      <c r="AI30" s="74"/>
      <c r="AJ30" s="74"/>
      <c r="AK30" s="74"/>
      <c r="AL30" s="45"/>
      <c r="AM30" s="45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</row>
    <row r="32" ht="15.75" customHeight="1">
      <c r="A32" s="79"/>
      <c r="B32" s="85" t="s">
        <v>41</v>
      </c>
      <c r="C32" s="86"/>
      <c r="D32" s="79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91"/>
      <c r="V32" s="82" t="s">
        <v>46</v>
      </c>
      <c r="W32" s="82"/>
      <c r="X32" s="82"/>
      <c r="Y32" s="92"/>
      <c r="Z32" s="82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82"/>
      <c r="AM32" s="82"/>
    </row>
    <row r="33" ht="15.75" customHeight="1">
      <c r="A33" s="79"/>
      <c r="B33" s="85" t="s">
        <v>47</v>
      </c>
      <c r="C33" s="86"/>
      <c r="D33" s="79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82"/>
      <c r="AM33" s="82"/>
    </row>
    <row r="34" ht="15.75" customHeight="1">
      <c r="A34" s="79"/>
      <c r="B34" s="85" t="s">
        <v>52</v>
      </c>
      <c r="C34" s="96"/>
      <c r="D34" s="79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101"/>
      <c r="AD34" s="101"/>
      <c r="AE34" s="101"/>
      <c r="AF34" s="101"/>
      <c r="AG34" s="101"/>
      <c r="AH34" s="101"/>
      <c r="AI34" s="101"/>
      <c r="AJ34" s="101"/>
      <c r="AK34" s="101"/>
      <c r="AL34" s="102"/>
      <c r="AM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1"/>
      <c r="AM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</row>
    <row r="37" ht="16.5" customHeight="1">
      <c r="A37" s="19">
        <v>1.0</v>
      </c>
      <c r="B37" s="19" t="s">
        <v>33</v>
      </c>
      <c r="C37" s="66">
        <v>42621.0</v>
      </c>
      <c r="D37" s="113" t="s">
        <v>56</v>
      </c>
      <c r="E37" s="114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9">
        <v>8.0</v>
      </c>
      <c r="U37" s="9">
        <v>8.0</v>
      </c>
      <c r="V37" s="9">
        <v>8.0</v>
      </c>
      <c r="W37" s="9">
        <v>8.0</v>
      </c>
      <c r="X37" s="9">
        <v>8.0</v>
      </c>
      <c r="Y37" s="15">
        <v>8.0</v>
      </c>
      <c r="Z37" s="15"/>
      <c r="AA37" s="9"/>
      <c r="AB37" s="9">
        <v>8.0</v>
      </c>
      <c r="AC37" s="9">
        <v>8.0</v>
      </c>
      <c r="AD37" s="9">
        <v>8.0</v>
      </c>
      <c r="AE37" s="9">
        <v>8.0</v>
      </c>
      <c r="AF37" s="15"/>
      <c r="AG37" s="15">
        <v>8.0</v>
      </c>
      <c r="AH37" s="9">
        <v>8.0</v>
      </c>
      <c r="AI37" s="9">
        <v>8.0</v>
      </c>
      <c r="AJ37" s="9">
        <v>8.0</v>
      </c>
      <c r="AK37" s="9">
        <v>8.0</v>
      </c>
      <c r="AL37" s="31"/>
      <c r="AM37" s="31"/>
    </row>
    <row r="38" ht="15.75" customHeight="1">
      <c r="A38" s="19">
        <v>2.0</v>
      </c>
      <c r="B38" s="19" t="s">
        <v>57</v>
      </c>
      <c r="C38" s="116">
        <v>42455.0</v>
      </c>
      <c r="D38" s="32"/>
      <c r="E38" s="32"/>
      <c r="F38" s="9">
        <v>8.0</v>
      </c>
      <c r="G38" s="117"/>
      <c r="H38" s="9">
        <v>8.0</v>
      </c>
      <c r="I38" s="9">
        <v>8.0</v>
      </c>
      <c r="J38" s="9">
        <v>8.0</v>
      </c>
      <c r="K38" s="15"/>
      <c r="L38" s="15">
        <v>8.0</v>
      </c>
      <c r="M38" s="9">
        <v>8.0</v>
      </c>
      <c r="N38" s="9">
        <v>8.0</v>
      </c>
      <c r="O38" s="9">
        <v>8.0</v>
      </c>
      <c r="P38" s="9">
        <v>8.0</v>
      </c>
      <c r="Q38" s="9"/>
      <c r="R38" s="15">
        <v>8.0</v>
      </c>
      <c r="S38" s="15"/>
      <c r="T38" s="115"/>
      <c r="U38" s="115"/>
      <c r="V38" s="115"/>
      <c r="W38" s="115"/>
      <c r="X38" s="115"/>
      <c r="Y38" s="115"/>
      <c r="Z38" s="115"/>
      <c r="AA38" s="9">
        <v>8.0</v>
      </c>
      <c r="AB38" s="9">
        <v>8.0</v>
      </c>
      <c r="AC38" s="9">
        <v>8.0</v>
      </c>
      <c r="AD38" s="9">
        <v>8.0</v>
      </c>
      <c r="AE38" s="9">
        <v>8.0</v>
      </c>
      <c r="AF38" s="15"/>
      <c r="AG38" s="15"/>
      <c r="AH38" s="9">
        <v>8.0</v>
      </c>
      <c r="AI38" s="9">
        <v>8.0</v>
      </c>
      <c r="AJ38" s="9">
        <v>8.0</v>
      </c>
      <c r="AK38" s="9">
        <v>8.0</v>
      </c>
      <c r="AL38" s="31"/>
      <c r="AM38" s="31"/>
    </row>
    <row r="39" ht="15.75" customHeight="1">
      <c r="A39" s="19">
        <v>3.0</v>
      </c>
      <c r="B39" s="19" t="s">
        <v>58</v>
      </c>
      <c r="C39" s="62">
        <v>42704.0</v>
      </c>
      <c r="D39" s="32"/>
      <c r="E39" s="32"/>
      <c r="F39" s="9">
        <v>8.0</v>
      </c>
      <c r="G39" s="117"/>
      <c r="H39" s="9">
        <v>8.0</v>
      </c>
      <c r="I39" s="9">
        <v>8.0</v>
      </c>
      <c r="J39" s="9">
        <v>8.0</v>
      </c>
      <c r="K39" s="15"/>
      <c r="L39" s="15"/>
      <c r="M39" s="9">
        <v>8.0</v>
      </c>
      <c r="N39" s="9">
        <v>8.0</v>
      </c>
      <c r="O39" s="9">
        <v>8.0</v>
      </c>
      <c r="P39" s="9">
        <v>8.0</v>
      </c>
      <c r="Q39" s="9">
        <v>8.0</v>
      </c>
      <c r="R39" s="15"/>
      <c r="S39" s="15">
        <v>8.0</v>
      </c>
      <c r="T39" s="14">
        <v>8.0</v>
      </c>
      <c r="U39" s="14">
        <v>8.0</v>
      </c>
      <c r="V39" s="9">
        <v>8.0</v>
      </c>
      <c r="W39" s="9">
        <v>8.0</v>
      </c>
      <c r="X39" s="9"/>
      <c r="Y39" s="15"/>
      <c r="Z39" s="15"/>
      <c r="AA39" s="9">
        <v>8.0</v>
      </c>
      <c r="AB39" s="9">
        <v>8.0</v>
      </c>
      <c r="AC39" s="9">
        <v>8.0</v>
      </c>
      <c r="AD39" s="9">
        <v>8.0</v>
      </c>
      <c r="AE39" s="9">
        <v>8.0</v>
      </c>
      <c r="AF39" s="15">
        <v>8.0</v>
      </c>
      <c r="AG39" s="15"/>
      <c r="AH39" s="9"/>
      <c r="AI39" s="9">
        <v>8.0</v>
      </c>
      <c r="AJ39" s="9">
        <v>8.0</v>
      </c>
      <c r="AK39" s="9">
        <v>8.0</v>
      </c>
      <c r="AL39" s="31"/>
      <c r="AM39" s="31"/>
    </row>
    <row r="40" ht="16.5" customHeight="1">
      <c r="A40" s="19">
        <v>4.0</v>
      </c>
      <c r="B40" s="19" t="s">
        <v>59</v>
      </c>
      <c r="C40" s="62">
        <v>42425.0</v>
      </c>
      <c r="D40" s="71"/>
      <c r="E40" s="71"/>
      <c r="F40" s="9">
        <v>8.0</v>
      </c>
      <c r="G40" s="117"/>
      <c r="H40" s="9">
        <v>8.0</v>
      </c>
      <c r="I40" s="9">
        <v>8.0</v>
      </c>
      <c r="J40" s="9">
        <v>8.0</v>
      </c>
      <c r="K40" s="15">
        <v>8.0</v>
      </c>
      <c r="L40" s="15"/>
      <c r="M40" s="9"/>
      <c r="N40" s="9">
        <v>8.0</v>
      </c>
      <c r="O40" s="9">
        <v>8.0</v>
      </c>
      <c r="P40" s="9">
        <v>8.0</v>
      </c>
      <c r="Q40" s="9">
        <v>8.0</v>
      </c>
      <c r="R40" s="15"/>
      <c r="S40" s="15"/>
      <c r="T40" s="9">
        <v>8.0</v>
      </c>
      <c r="U40" s="9">
        <v>8.0</v>
      </c>
      <c r="V40" s="9">
        <v>8.0</v>
      </c>
      <c r="W40" s="9">
        <v>8.0</v>
      </c>
      <c r="X40" s="9">
        <v>8.0</v>
      </c>
      <c r="Y40" s="15"/>
      <c r="Z40" s="15">
        <v>8.0</v>
      </c>
      <c r="AA40" s="9">
        <v>8.0</v>
      </c>
      <c r="AB40" s="9">
        <v>8.0</v>
      </c>
      <c r="AC40" s="9">
        <v>8.0</v>
      </c>
      <c r="AD40" s="9">
        <v>8.0</v>
      </c>
      <c r="AE40" s="9"/>
      <c r="AF40" s="15"/>
      <c r="AG40" s="15"/>
      <c r="AH40" s="9">
        <v>8.0</v>
      </c>
      <c r="AI40" s="9">
        <v>8.0</v>
      </c>
      <c r="AJ40" s="9">
        <v>8.0</v>
      </c>
      <c r="AK40" s="9">
        <v>8.0</v>
      </c>
      <c r="AL40" s="31"/>
      <c r="AM40" s="31"/>
    </row>
    <row r="41" ht="21.75" customHeight="1">
      <c r="A41" s="79"/>
      <c r="B41" s="80"/>
      <c r="C41" s="112"/>
      <c r="D41" s="79"/>
      <c r="E41" s="112"/>
      <c r="F41" s="112"/>
      <c r="G41" s="112"/>
      <c r="H41" s="112"/>
      <c r="I41" s="112"/>
      <c r="J41" s="112"/>
      <c r="K41" s="112"/>
      <c r="L41" s="112"/>
      <c r="M41" s="18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8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31"/>
      <c r="AM41" s="31"/>
    </row>
    <row r="42" ht="17.25" customHeight="1">
      <c r="A42" s="19">
        <v>1.0</v>
      </c>
      <c r="B42" s="20" t="s">
        <v>60</v>
      </c>
      <c r="C42" s="62">
        <v>42603.0</v>
      </c>
      <c r="D42" s="113" t="s">
        <v>61</v>
      </c>
      <c r="E42" s="118" t="s">
        <v>62</v>
      </c>
      <c r="F42" s="9"/>
      <c r="G42" s="117"/>
      <c r="H42" s="9">
        <v>8.0</v>
      </c>
      <c r="I42" s="9">
        <v>8.0</v>
      </c>
      <c r="J42" s="9">
        <v>8.0</v>
      </c>
      <c r="K42" s="15"/>
      <c r="L42" s="15"/>
      <c r="M42" s="9">
        <v>8.0</v>
      </c>
      <c r="N42" s="9"/>
      <c r="O42" s="9"/>
      <c r="P42" s="9"/>
      <c r="Q42" s="9"/>
      <c r="R42" s="15"/>
      <c r="S42" s="15"/>
      <c r="T42" s="9"/>
      <c r="U42" s="9"/>
      <c r="V42" s="9"/>
      <c r="W42" s="9"/>
      <c r="X42" s="9"/>
      <c r="Y42" s="15"/>
      <c r="Z42" s="15"/>
      <c r="AA42" s="9"/>
      <c r="AB42" s="9"/>
      <c r="AC42" s="9"/>
      <c r="AD42" s="9"/>
      <c r="AE42" s="9"/>
      <c r="AF42" s="15"/>
      <c r="AG42" s="15"/>
      <c r="AH42" s="9"/>
      <c r="AI42" s="9"/>
      <c r="AJ42" s="9"/>
      <c r="AK42" s="9"/>
      <c r="AL42" s="31"/>
      <c r="AM42" s="31"/>
    </row>
    <row r="43" ht="18.0" customHeight="1">
      <c r="A43" s="19">
        <v>2.0</v>
      </c>
      <c r="B43" s="20" t="s">
        <v>63</v>
      </c>
      <c r="C43" s="62">
        <v>42625.0</v>
      </c>
      <c r="D43" s="71"/>
      <c r="E43" s="71"/>
      <c r="F43" s="9"/>
      <c r="G43" s="117"/>
      <c r="H43" s="9">
        <v>8.0</v>
      </c>
      <c r="I43" s="9">
        <v>8.0</v>
      </c>
      <c r="J43" s="9">
        <v>8.0</v>
      </c>
      <c r="K43" s="119"/>
      <c r="L43" s="119"/>
      <c r="M43" s="9">
        <v>8.0</v>
      </c>
      <c r="N43" s="120"/>
      <c r="O43" s="120"/>
      <c r="P43" s="120"/>
      <c r="Q43" s="9"/>
      <c r="R43" s="15"/>
      <c r="S43" s="15"/>
      <c r="T43" s="9"/>
      <c r="U43" s="9"/>
      <c r="V43" s="9"/>
      <c r="W43" s="9"/>
      <c r="X43" s="9"/>
      <c r="Y43" s="15"/>
      <c r="Z43" s="15"/>
      <c r="AA43" s="9"/>
      <c r="AB43" s="9"/>
      <c r="AC43" s="9"/>
      <c r="AD43" s="9"/>
      <c r="AE43" s="9"/>
      <c r="AF43" s="15"/>
      <c r="AG43" s="15"/>
      <c r="AH43" s="9"/>
      <c r="AI43" s="9"/>
      <c r="AJ43" s="9"/>
      <c r="AK43" s="9"/>
      <c r="AL43" s="31"/>
      <c r="AM43" s="31"/>
    </row>
    <row r="44" ht="15.75" customHeight="1">
      <c r="A44" s="79"/>
      <c r="B44" s="80"/>
      <c r="C44" s="112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</row>
    <row r="45" ht="18.75" customHeight="1">
      <c r="A45" s="19">
        <v>1.0</v>
      </c>
      <c r="B45" s="20" t="s">
        <v>64</v>
      </c>
      <c r="C45" s="62"/>
      <c r="D45" s="113" t="s">
        <v>65</v>
      </c>
      <c r="E45" s="114"/>
      <c r="F45" s="9"/>
      <c r="G45" s="117"/>
      <c r="H45" s="9"/>
      <c r="I45" s="9"/>
      <c r="J45" s="9"/>
      <c r="K45" s="15"/>
      <c r="L45" s="15"/>
      <c r="M45" s="9"/>
      <c r="N45" s="9"/>
      <c r="O45" s="9"/>
      <c r="P45" s="9"/>
      <c r="Q45" s="9"/>
      <c r="R45" s="15"/>
      <c r="S45" s="15"/>
      <c r="T45" s="9"/>
      <c r="U45" s="9"/>
      <c r="V45" s="9"/>
      <c r="W45" s="9"/>
      <c r="X45" s="9"/>
      <c r="Y45" s="15"/>
      <c r="Z45" s="15"/>
      <c r="AA45" s="9"/>
      <c r="AB45" s="9"/>
      <c r="AC45" s="9"/>
      <c r="AD45" s="9"/>
      <c r="AE45" s="9"/>
      <c r="AF45" s="15"/>
      <c r="AG45" s="15"/>
      <c r="AH45" s="9"/>
      <c r="AI45" s="9"/>
      <c r="AJ45" s="9"/>
      <c r="AK45" s="9"/>
      <c r="AL45" s="31"/>
      <c r="AM45" s="31"/>
    </row>
    <row r="46" ht="17.25" customHeight="1">
      <c r="A46" s="19">
        <v>2.0</v>
      </c>
      <c r="B46" s="20" t="s">
        <v>66</v>
      </c>
      <c r="C46" s="62">
        <v>42512.0</v>
      </c>
      <c r="D46" s="71"/>
      <c r="E46" s="71"/>
      <c r="F46" s="9"/>
      <c r="G46" s="117"/>
      <c r="H46" s="9"/>
      <c r="I46" s="9"/>
      <c r="J46" s="9"/>
      <c r="K46" s="15"/>
      <c r="L46" s="15"/>
      <c r="M46" s="9"/>
      <c r="N46" s="9"/>
      <c r="O46" s="9"/>
      <c r="P46" s="9"/>
      <c r="Q46" s="9"/>
      <c r="R46" s="15"/>
      <c r="S46" s="15"/>
      <c r="T46" s="9"/>
      <c r="U46" s="9"/>
      <c r="V46" s="9"/>
      <c r="W46" s="9"/>
      <c r="X46" s="9"/>
      <c r="Y46" s="15"/>
      <c r="Z46" s="15"/>
      <c r="AA46" s="9"/>
      <c r="AB46" s="9"/>
      <c r="AC46" s="9"/>
      <c r="AD46" s="9"/>
      <c r="AE46" s="9"/>
      <c r="AF46" s="15"/>
      <c r="AG46" s="15"/>
      <c r="AH46" s="9"/>
      <c r="AI46" s="9"/>
      <c r="AJ46" s="9"/>
      <c r="AK46" s="9"/>
      <c r="AL46" s="31"/>
      <c r="AM46" s="31"/>
    </row>
    <row r="47" ht="18.0" customHeight="1">
      <c r="A47" s="79"/>
      <c r="B47" s="80"/>
      <c r="C47" s="112"/>
      <c r="D47" s="79"/>
      <c r="E47" s="79"/>
      <c r="F47" s="79"/>
      <c r="G47" s="79"/>
      <c r="H47" s="112"/>
      <c r="I47" s="79"/>
      <c r="J47" s="79"/>
      <c r="K47" s="79"/>
      <c r="L47" s="79"/>
      <c r="M47" s="122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31"/>
      <c r="AM47" s="31"/>
    </row>
    <row r="48" ht="18.0" customHeight="1">
      <c r="A48" s="19">
        <v>1.0</v>
      </c>
      <c r="B48" s="20" t="s">
        <v>67</v>
      </c>
      <c r="C48" s="62">
        <v>42852.0</v>
      </c>
      <c r="D48" s="31" t="s">
        <v>68</v>
      </c>
      <c r="E48" s="31">
        <v>7.9220318245E10</v>
      </c>
      <c r="F48" s="9">
        <v>8.0</v>
      </c>
      <c r="G48" s="117"/>
      <c r="H48" s="9">
        <v>8.0</v>
      </c>
      <c r="I48" s="9">
        <v>8.0</v>
      </c>
      <c r="J48" s="9">
        <v>8.0</v>
      </c>
      <c r="K48" s="15"/>
      <c r="L48" s="15"/>
      <c r="M48" s="9">
        <v>8.0</v>
      </c>
      <c r="N48" s="9">
        <v>8.0</v>
      </c>
      <c r="O48" s="9">
        <v>8.0</v>
      </c>
      <c r="P48" s="9">
        <v>8.0</v>
      </c>
      <c r="Q48" s="9">
        <v>8.0</v>
      </c>
      <c r="R48" s="15"/>
      <c r="S48" s="15"/>
      <c r="T48" s="9">
        <v>8.0</v>
      </c>
      <c r="U48" s="9">
        <v>8.0</v>
      </c>
      <c r="V48" s="9">
        <v>8.0</v>
      </c>
      <c r="W48" s="9">
        <v>8.0</v>
      </c>
      <c r="X48" s="9">
        <v>8.0</v>
      </c>
      <c r="Y48" s="15"/>
      <c r="Z48" s="15"/>
      <c r="AA48" s="9">
        <v>8.0</v>
      </c>
      <c r="AB48" s="9">
        <v>8.0</v>
      </c>
      <c r="AC48" s="9">
        <v>8.0</v>
      </c>
      <c r="AD48" s="9">
        <v>8.0</v>
      </c>
      <c r="AE48" s="9">
        <v>8.0</v>
      </c>
      <c r="AF48" s="15"/>
      <c r="AG48" s="15"/>
      <c r="AH48" s="9">
        <v>8.0</v>
      </c>
      <c r="AI48" s="9">
        <v>8.0</v>
      </c>
      <c r="AJ48" s="9">
        <v>8.0</v>
      </c>
      <c r="AK48" s="9">
        <v>8.0</v>
      </c>
      <c r="AL48" s="31"/>
      <c r="AM48" s="31"/>
    </row>
    <row r="49" ht="18.0" customHeight="1">
      <c r="A49" s="19">
        <v>2.0</v>
      </c>
      <c r="B49" s="20" t="s">
        <v>69</v>
      </c>
      <c r="C49" s="62">
        <v>42667.0</v>
      </c>
      <c r="D49" s="31" t="s">
        <v>70</v>
      </c>
      <c r="E49" s="31">
        <v>7.9220318242E10</v>
      </c>
      <c r="F49" s="9">
        <v>8.0</v>
      </c>
      <c r="G49" s="117"/>
      <c r="H49" s="9">
        <v>8.0</v>
      </c>
      <c r="I49" s="9">
        <v>11.0</v>
      </c>
      <c r="J49" s="9">
        <v>8.0</v>
      </c>
      <c r="K49" s="15"/>
      <c r="L49" s="15"/>
      <c r="M49" s="9">
        <v>10.0</v>
      </c>
      <c r="N49" s="9">
        <v>10.0</v>
      </c>
      <c r="O49" s="9">
        <v>9.0</v>
      </c>
      <c r="P49" s="9">
        <v>9.0</v>
      </c>
      <c r="Q49" s="9">
        <v>12.0</v>
      </c>
      <c r="R49" s="15"/>
      <c r="S49" s="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9">
        <v>12.0</v>
      </c>
      <c r="AI49" s="9">
        <v>10.0</v>
      </c>
      <c r="AJ49" s="9">
        <v>10.0</v>
      </c>
      <c r="AK49" s="9">
        <v>9.0</v>
      </c>
      <c r="AL49" s="9"/>
      <c r="AM49" s="31"/>
    </row>
    <row r="50" ht="17.25" customHeight="1">
      <c r="A50" s="19">
        <v>3.0</v>
      </c>
      <c r="B50" s="20" t="s">
        <v>71</v>
      </c>
      <c r="C50" s="66"/>
      <c r="D50" s="31" t="s">
        <v>70</v>
      </c>
      <c r="E50" s="31">
        <v>7.9220318285E10</v>
      </c>
      <c r="F50" s="9"/>
      <c r="G50" s="117"/>
      <c r="H50" s="9"/>
      <c r="I50" s="9">
        <v>12.0</v>
      </c>
      <c r="J50" s="9">
        <v>12.0</v>
      </c>
      <c r="K50" s="15"/>
      <c r="L50" s="15"/>
      <c r="M50" s="9">
        <v>12.0</v>
      </c>
      <c r="N50" s="9">
        <v>12.0</v>
      </c>
      <c r="O50" s="9"/>
      <c r="P50" s="9"/>
      <c r="Q50" s="9">
        <v>12.0</v>
      </c>
      <c r="R50" s="15">
        <v>12.0</v>
      </c>
      <c r="S50" s="15"/>
      <c r="T50" s="9">
        <v>12.0</v>
      </c>
      <c r="U50" s="9">
        <v>12.0</v>
      </c>
      <c r="V50" s="9">
        <v>14.0</v>
      </c>
      <c r="W50" s="9"/>
      <c r="X50" s="9"/>
      <c r="Y50" s="15">
        <v>12.0</v>
      </c>
      <c r="Z50" s="15">
        <v>12.0</v>
      </c>
      <c r="AA50" s="9"/>
      <c r="AB50" s="9"/>
      <c r="AC50" s="9">
        <v>12.0</v>
      </c>
      <c r="AD50" s="9">
        <v>12.0</v>
      </c>
      <c r="AE50" s="9"/>
      <c r="AF50" s="15"/>
      <c r="AG50" s="15">
        <v>12.0</v>
      </c>
      <c r="AH50" s="9">
        <v>12.0</v>
      </c>
      <c r="AI50" s="9"/>
      <c r="AJ50" s="9"/>
      <c r="AK50" s="9">
        <v>12.0</v>
      </c>
      <c r="AL50" s="31"/>
      <c r="AM50" s="31"/>
    </row>
    <row r="51" ht="17.25" customHeight="1">
      <c r="A51" s="19">
        <v>4.0</v>
      </c>
      <c r="B51" s="20" t="s">
        <v>72</v>
      </c>
      <c r="C51" s="66"/>
      <c r="D51" s="31" t="s">
        <v>70</v>
      </c>
      <c r="E51" s="31">
        <v>7.9221946634E10</v>
      </c>
      <c r="F51" s="9">
        <v>12.0</v>
      </c>
      <c r="G51" s="117"/>
      <c r="H51" s="9">
        <v>12.0</v>
      </c>
      <c r="I51" s="9">
        <v>5.0</v>
      </c>
      <c r="J51" s="9"/>
      <c r="K51" s="15">
        <v>12.0</v>
      </c>
      <c r="L51" s="15">
        <v>12.0</v>
      </c>
      <c r="M51" s="9"/>
      <c r="N51" s="9"/>
      <c r="O51" s="9">
        <v>12.0</v>
      </c>
      <c r="P51" s="9">
        <v>12.0</v>
      </c>
      <c r="Q51" s="9"/>
      <c r="R51" s="15"/>
      <c r="S51" s="15">
        <v>12.0</v>
      </c>
      <c r="T51" s="9">
        <v>12.0</v>
      </c>
      <c r="U51" s="9">
        <v>12.0</v>
      </c>
      <c r="V51" s="9"/>
      <c r="W51" s="9">
        <v>12.0</v>
      </c>
      <c r="X51" s="9">
        <v>12.0</v>
      </c>
      <c r="Y51" s="15"/>
      <c r="Z51" s="15"/>
      <c r="AA51" s="9">
        <v>12.0</v>
      </c>
      <c r="AB51" s="9">
        <v>12.0</v>
      </c>
      <c r="AC51" s="9">
        <v>3.0</v>
      </c>
      <c r="AD51" s="9"/>
      <c r="AE51" s="9">
        <v>12.0</v>
      </c>
      <c r="AF51" s="15">
        <v>12.0</v>
      </c>
      <c r="AG51" s="15"/>
      <c r="AH51" s="9"/>
      <c r="AI51" s="9">
        <v>12.0</v>
      </c>
      <c r="AJ51" s="9">
        <v>12.0</v>
      </c>
      <c r="AK51" s="9"/>
      <c r="AL51" s="31"/>
      <c r="AM51" s="31"/>
    </row>
    <row r="52" ht="20.25" customHeight="1">
      <c r="A52" s="19">
        <v>5.0</v>
      </c>
      <c r="B52" s="19" t="s">
        <v>73</v>
      </c>
      <c r="C52" s="62">
        <v>42512.0</v>
      </c>
      <c r="D52" s="31" t="s">
        <v>74</v>
      </c>
      <c r="E52" s="31">
        <v>7.9221277764E10</v>
      </c>
      <c r="F52" s="9">
        <v>12.0</v>
      </c>
      <c r="G52" s="117"/>
      <c r="H52" s="9">
        <v>10.0</v>
      </c>
      <c r="I52" s="123"/>
      <c r="J52" s="123"/>
      <c r="K52" s="15"/>
      <c r="L52" s="15"/>
      <c r="M52" s="9">
        <v>12.0</v>
      </c>
      <c r="N52" s="9">
        <v>12.0</v>
      </c>
      <c r="O52" s="9">
        <v>8.0</v>
      </c>
      <c r="P52" s="9">
        <v>9.0</v>
      </c>
      <c r="Q52" s="9">
        <v>9.0</v>
      </c>
      <c r="R52" s="15"/>
      <c r="S52" s="15"/>
      <c r="T52" s="9">
        <v>12.0</v>
      </c>
      <c r="U52" s="9">
        <v>9.0</v>
      </c>
      <c r="V52" s="9">
        <v>11.0</v>
      </c>
      <c r="W52" s="9">
        <v>12.0</v>
      </c>
      <c r="X52" s="9">
        <v>8.0</v>
      </c>
      <c r="Y52" s="15">
        <v>6.0</v>
      </c>
      <c r="Z52" s="15"/>
      <c r="AA52" s="9">
        <v>10.0</v>
      </c>
      <c r="AB52" s="9">
        <v>11.0</v>
      </c>
      <c r="AC52" s="9">
        <v>8.0</v>
      </c>
      <c r="AD52" s="9">
        <v>9.0</v>
      </c>
      <c r="AE52" s="9">
        <v>10.0</v>
      </c>
      <c r="AF52" s="15">
        <v>4.0</v>
      </c>
      <c r="AG52" s="15"/>
      <c r="AH52" s="9">
        <v>10.0</v>
      </c>
      <c r="AI52" s="9">
        <v>9.0</v>
      </c>
      <c r="AJ52" s="9">
        <v>10.0</v>
      </c>
      <c r="AK52" s="9">
        <v>9.0</v>
      </c>
      <c r="AL52" s="9"/>
      <c r="AM52" s="31"/>
    </row>
    <row r="53" ht="21.0" customHeight="1">
      <c r="A53" s="19">
        <v>6.0</v>
      </c>
      <c r="B53" s="19" t="s">
        <v>75</v>
      </c>
      <c r="C53" s="124">
        <v>42539.0</v>
      </c>
      <c r="D53" s="125" t="s">
        <v>76</v>
      </c>
      <c r="E53" s="125">
        <v>7.9220220031E10</v>
      </c>
      <c r="F53" s="120">
        <v>8.0</v>
      </c>
      <c r="G53" s="117"/>
      <c r="H53" s="9">
        <v>12.0</v>
      </c>
      <c r="I53" s="9">
        <v>10.0</v>
      </c>
      <c r="J53" s="9">
        <v>10.0</v>
      </c>
      <c r="K53" s="15">
        <v>4.0</v>
      </c>
      <c r="L53" s="15"/>
      <c r="M53" s="9">
        <v>10.0</v>
      </c>
      <c r="N53" s="9">
        <v>9.0</v>
      </c>
      <c r="O53" s="9">
        <v>8.0</v>
      </c>
      <c r="P53" s="9">
        <v>10.0</v>
      </c>
      <c r="Q53" s="9">
        <v>8.0</v>
      </c>
      <c r="R53" s="15">
        <v>6.0</v>
      </c>
      <c r="S53" s="15"/>
      <c r="T53" s="9">
        <v>10.0</v>
      </c>
      <c r="U53" s="9">
        <v>8.0</v>
      </c>
      <c r="V53" s="9">
        <v>9.0</v>
      </c>
      <c r="W53" s="9">
        <v>9.0</v>
      </c>
      <c r="X53" s="9">
        <v>12.0</v>
      </c>
      <c r="Y53" s="15"/>
      <c r="Z53" s="15"/>
      <c r="AA53" s="9">
        <v>11.0</v>
      </c>
      <c r="AB53" s="9">
        <v>9.0</v>
      </c>
      <c r="AC53" s="9">
        <v>12.0</v>
      </c>
      <c r="AD53" s="9">
        <v>9.0</v>
      </c>
      <c r="AE53" s="9">
        <v>8.0</v>
      </c>
      <c r="AF53" s="15">
        <v>2.0</v>
      </c>
      <c r="AG53" s="15"/>
      <c r="AH53" s="9">
        <v>10.0</v>
      </c>
      <c r="AI53" s="9">
        <v>10.0</v>
      </c>
      <c r="AJ53" s="9">
        <v>8.0</v>
      </c>
      <c r="AK53" s="9">
        <v>11.0</v>
      </c>
      <c r="AL53" s="9"/>
      <c r="AM53" s="31"/>
    </row>
    <row r="54" ht="12.0" customHeight="1">
      <c r="A54" s="79"/>
    </row>
    <row r="55" ht="9.75" customHeight="1">
      <c r="A55" s="126" t="s">
        <v>77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127"/>
    </row>
    <row r="56" ht="336.75" customHeight="1">
      <c r="A56" s="128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30"/>
    </row>
    <row r="57" ht="15.75" customHeight="1">
      <c r="A57" s="13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132"/>
    </row>
    <row r="58" ht="12.75" customHeight="1">
      <c r="A58" s="29"/>
      <c r="B58" s="19" t="s">
        <v>9</v>
      </c>
      <c r="C58" s="133"/>
      <c r="D58" s="134"/>
      <c r="E58" s="135"/>
      <c r="F58" s="10">
        <v>1.0</v>
      </c>
      <c r="G58" s="8"/>
      <c r="H58" s="10"/>
      <c r="I58" s="10"/>
      <c r="J58" s="10">
        <v>1.0</v>
      </c>
      <c r="K58" s="16"/>
      <c r="L58" s="16"/>
      <c r="M58" s="10">
        <v>8.0</v>
      </c>
      <c r="N58" s="10">
        <v>4.0</v>
      </c>
      <c r="O58" s="10"/>
      <c r="P58" s="10">
        <v>10.0</v>
      </c>
      <c r="Q58" s="10"/>
      <c r="R58" s="16"/>
      <c r="S58" s="16"/>
      <c r="T58" s="10">
        <v>1.0</v>
      </c>
      <c r="U58" s="10">
        <v>6.0</v>
      </c>
      <c r="V58" s="10"/>
      <c r="W58" s="10">
        <v>1.0</v>
      </c>
      <c r="X58" s="10">
        <v>2.0</v>
      </c>
      <c r="Y58" s="16"/>
      <c r="Z58" s="16"/>
      <c r="AA58" s="10">
        <v>4.0</v>
      </c>
      <c r="AB58" s="10">
        <v>3.0</v>
      </c>
      <c r="AC58" s="10">
        <v>6.0</v>
      </c>
      <c r="AD58" s="10">
        <v>1.0</v>
      </c>
      <c r="AE58" s="10">
        <v>1.0</v>
      </c>
      <c r="AF58" s="16">
        <v>2.0</v>
      </c>
      <c r="AG58" s="16">
        <v>1.0</v>
      </c>
      <c r="AH58" s="10">
        <v>3.0</v>
      </c>
      <c r="AI58" s="10">
        <v>7.0</v>
      </c>
      <c r="AJ58" s="10">
        <v>5.0</v>
      </c>
      <c r="AK58" s="10">
        <v>4.0</v>
      </c>
      <c r="AL58" s="136">
        <f t="shared" ref="AL58:AL107" si="1">SUM(F58:AK58)</f>
        <v>71</v>
      </c>
      <c r="AM58" s="136">
        <f>AL58/COUNT(F58:AK58)</f>
        <v>3.55</v>
      </c>
    </row>
    <row r="59" ht="13.5" customHeight="1">
      <c r="A59" s="137" t="s">
        <v>78</v>
      </c>
      <c r="B59" s="132"/>
      <c r="C59" s="138"/>
      <c r="D59" s="32"/>
      <c r="E59" s="139"/>
      <c r="F59" s="140"/>
      <c r="G59" s="141"/>
      <c r="H59" s="140"/>
      <c r="I59" s="140"/>
      <c r="J59" s="140"/>
      <c r="K59" s="142"/>
      <c r="L59" s="142"/>
      <c r="M59" s="140"/>
      <c r="N59" s="140"/>
      <c r="O59" s="140"/>
      <c r="P59" s="140"/>
      <c r="Q59" s="140"/>
      <c r="R59" s="142"/>
      <c r="S59" s="142"/>
      <c r="T59" s="140"/>
      <c r="U59" s="140"/>
      <c r="V59" s="140"/>
      <c r="W59" s="140">
        <v>1.0</v>
      </c>
      <c r="X59" s="140"/>
      <c r="Y59" s="142"/>
      <c r="Z59" s="142"/>
      <c r="AA59" s="140"/>
      <c r="AB59" s="140"/>
      <c r="AC59" s="140"/>
      <c r="AD59" s="140"/>
      <c r="AE59" s="140"/>
      <c r="AF59" s="142"/>
      <c r="AG59" s="142"/>
      <c r="AH59" s="140"/>
      <c r="AI59" s="140">
        <v>2.0</v>
      </c>
      <c r="AJ59" s="140"/>
      <c r="AK59" s="140"/>
      <c r="AL59" s="143">
        <f t="shared" si="1"/>
        <v>3</v>
      </c>
      <c r="AM59" s="143"/>
    </row>
    <row r="60" ht="12.75" customHeight="1">
      <c r="A60" s="45">
        <v>1.0</v>
      </c>
      <c r="B60" s="144" t="s">
        <v>12</v>
      </c>
      <c r="C60" s="133"/>
      <c r="D60" s="32"/>
      <c r="E60" s="135"/>
      <c r="F60" s="10">
        <v>5.0</v>
      </c>
      <c r="G60" s="8"/>
      <c r="H60" s="10">
        <v>4.0</v>
      </c>
      <c r="I60" s="10">
        <v>7.0</v>
      </c>
      <c r="J60" s="10">
        <v>5.0</v>
      </c>
      <c r="K60" s="16"/>
      <c r="L60" s="16"/>
      <c r="M60" s="10"/>
      <c r="N60" s="10">
        <v>5.0</v>
      </c>
      <c r="O60" s="10">
        <v>10.0</v>
      </c>
      <c r="P60" s="10">
        <v>9.0</v>
      </c>
      <c r="Q60" s="10">
        <v>5.0</v>
      </c>
      <c r="R60" s="16"/>
      <c r="S60" s="16">
        <v>7.0</v>
      </c>
      <c r="T60" s="10">
        <v>10.0</v>
      </c>
      <c r="U60" s="10">
        <v>7.0</v>
      </c>
      <c r="V60" s="10">
        <v>9.0</v>
      </c>
      <c r="W60" s="10">
        <v>10.0</v>
      </c>
      <c r="X60" s="145">
        <v>13.0</v>
      </c>
      <c r="Y60" s="16"/>
      <c r="Z60" s="16">
        <v>10.0</v>
      </c>
      <c r="AA60" s="10">
        <v>10.0</v>
      </c>
      <c r="AB60" s="10">
        <v>7.0</v>
      </c>
      <c r="AC60" s="10">
        <v>7.0</v>
      </c>
      <c r="AD60" s="10">
        <v>7.0</v>
      </c>
      <c r="AE60" s="10">
        <v>7.0</v>
      </c>
      <c r="AF60" s="16"/>
      <c r="AG60" s="16"/>
      <c r="AH60" s="10">
        <v>12.0</v>
      </c>
      <c r="AI60" s="10">
        <v>10.0</v>
      </c>
      <c r="AJ60" s="10">
        <v>7.0</v>
      </c>
      <c r="AK60" s="10">
        <v>3.0</v>
      </c>
      <c r="AL60" s="136">
        <f t="shared" si="1"/>
        <v>186</v>
      </c>
      <c r="AM60" s="136">
        <f>AL60/COUNT(F60:AK60)</f>
        <v>7.75</v>
      </c>
    </row>
    <row r="61" ht="13.5" customHeight="1">
      <c r="A61" s="137" t="s">
        <v>78</v>
      </c>
      <c r="B61" s="132"/>
      <c r="C61" s="138"/>
      <c r="D61" s="32"/>
      <c r="E61" s="139"/>
      <c r="F61" s="140">
        <v>1.0</v>
      </c>
      <c r="G61" s="141"/>
      <c r="H61" s="140"/>
      <c r="I61" s="140"/>
      <c r="J61" s="140"/>
      <c r="K61" s="142"/>
      <c r="L61" s="142"/>
      <c r="M61" s="140"/>
      <c r="N61" s="140"/>
      <c r="O61" s="140"/>
      <c r="P61" s="140"/>
      <c r="Q61" s="140"/>
      <c r="R61" s="142"/>
      <c r="S61" s="142"/>
      <c r="T61" s="140"/>
      <c r="U61" s="140"/>
      <c r="V61" s="140">
        <v>2.0</v>
      </c>
      <c r="W61" s="140"/>
      <c r="X61" s="146"/>
      <c r="Y61" s="142"/>
      <c r="Z61" s="142"/>
      <c r="AA61" s="140"/>
      <c r="AB61" s="140"/>
      <c r="AC61" s="140">
        <v>1.0</v>
      </c>
      <c r="AD61" s="140">
        <v>1.0</v>
      </c>
      <c r="AE61" s="140">
        <v>1.0</v>
      </c>
      <c r="AF61" s="142"/>
      <c r="AG61" s="142"/>
      <c r="AH61" s="140"/>
      <c r="AI61" s="140"/>
      <c r="AJ61" s="140"/>
      <c r="AK61" s="140">
        <v>1.0</v>
      </c>
      <c r="AL61" s="143">
        <f t="shared" si="1"/>
        <v>7</v>
      </c>
      <c r="AM61" s="143"/>
    </row>
    <row r="62" ht="12.75" customHeight="1">
      <c r="A62" s="29">
        <v>2.0</v>
      </c>
      <c r="B62" s="19" t="s">
        <v>15</v>
      </c>
      <c r="C62" s="133"/>
      <c r="D62" s="32"/>
      <c r="E62" s="135"/>
      <c r="F62" s="10">
        <v>8.0</v>
      </c>
      <c r="G62" s="8"/>
      <c r="H62" s="10">
        <v>11.0</v>
      </c>
      <c r="I62" s="10">
        <v>7.0</v>
      </c>
      <c r="J62" s="10">
        <v>12.0</v>
      </c>
      <c r="K62" s="16"/>
      <c r="L62" s="16"/>
      <c r="M62" s="10">
        <v>15.0</v>
      </c>
      <c r="N62" s="10">
        <v>9.0</v>
      </c>
      <c r="O62" s="10">
        <v>6.0</v>
      </c>
      <c r="P62" s="10">
        <v>13.0</v>
      </c>
      <c r="Q62" s="10"/>
      <c r="R62" s="16"/>
      <c r="S62" s="16">
        <v>2.0</v>
      </c>
      <c r="T62" s="10">
        <v>8.0</v>
      </c>
      <c r="U62" s="10">
        <v>10.0</v>
      </c>
      <c r="V62" s="10">
        <v>7.0</v>
      </c>
      <c r="W62" s="10">
        <v>11.0</v>
      </c>
      <c r="X62" s="10"/>
      <c r="Y62" s="16">
        <v>4.0</v>
      </c>
      <c r="Z62" s="16"/>
      <c r="AA62" s="10"/>
      <c r="AB62" s="10"/>
      <c r="AC62" s="10"/>
      <c r="AD62" s="10"/>
      <c r="AE62" s="10"/>
      <c r="AF62" s="16"/>
      <c r="AG62" s="16"/>
      <c r="AH62" s="10"/>
      <c r="AI62" s="10">
        <v>10.0</v>
      </c>
      <c r="AJ62" s="10">
        <v>13.0</v>
      </c>
      <c r="AK62" s="10">
        <v>7.0</v>
      </c>
      <c r="AL62" s="136">
        <f t="shared" si="1"/>
        <v>153</v>
      </c>
      <c r="AM62" s="136">
        <f>AL62/COUNT(F62:AK62)</f>
        <v>9</v>
      </c>
    </row>
    <row r="63" ht="13.5" customHeight="1">
      <c r="A63" s="137" t="s">
        <v>78</v>
      </c>
      <c r="B63" s="132"/>
      <c r="C63" s="138"/>
      <c r="D63" s="32"/>
      <c r="E63" s="139"/>
      <c r="F63" s="140"/>
      <c r="G63" s="141"/>
      <c r="H63" s="140">
        <v>6.0</v>
      </c>
      <c r="I63" s="140"/>
      <c r="J63" s="140"/>
      <c r="K63" s="142"/>
      <c r="L63" s="142"/>
      <c r="M63" s="140"/>
      <c r="N63" s="140"/>
      <c r="O63" s="140"/>
      <c r="P63" s="140"/>
      <c r="Q63" s="140"/>
      <c r="R63" s="142"/>
      <c r="S63" s="142"/>
      <c r="T63" s="140"/>
      <c r="U63" s="140"/>
      <c r="V63" s="140"/>
      <c r="W63" s="140">
        <v>1.0</v>
      </c>
      <c r="X63" s="140"/>
      <c r="Y63" s="142"/>
      <c r="Z63" s="142"/>
      <c r="AA63" s="140"/>
      <c r="AB63" s="140"/>
      <c r="AC63" s="140"/>
      <c r="AD63" s="140"/>
      <c r="AE63" s="140"/>
      <c r="AF63" s="142"/>
      <c r="AG63" s="142"/>
      <c r="AH63" s="140"/>
      <c r="AI63" s="140">
        <v>1.0</v>
      </c>
      <c r="AJ63" s="140"/>
      <c r="AK63" s="140"/>
      <c r="AL63" s="143">
        <f t="shared" si="1"/>
        <v>8</v>
      </c>
      <c r="AM63" s="143"/>
    </row>
    <row r="64" ht="12.75" customHeight="1">
      <c r="A64" s="29">
        <v>3.0</v>
      </c>
      <c r="B64" s="19" t="s">
        <v>16</v>
      </c>
      <c r="C64" s="133"/>
      <c r="D64" s="32"/>
      <c r="E64" s="135"/>
      <c r="F64" s="10">
        <v>5.0</v>
      </c>
      <c r="G64" s="8"/>
      <c r="H64" s="10">
        <v>7.0</v>
      </c>
      <c r="I64" s="10">
        <v>9.0</v>
      </c>
      <c r="J64" s="10">
        <v>16.0</v>
      </c>
      <c r="K64" s="16">
        <v>7.0</v>
      </c>
      <c r="L64" s="16"/>
      <c r="M64" s="10">
        <v>4.0</v>
      </c>
      <c r="N64" s="10">
        <v>6.0</v>
      </c>
      <c r="O64" s="10">
        <v>7.0</v>
      </c>
      <c r="P64" s="10">
        <v>10.0</v>
      </c>
      <c r="Q64" s="10">
        <v>6.0</v>
      </c>
      <c r="R64" s="16"/>
      <c r="S64" s="16"/>
      <c r="T64" s="10">
        <v>5.0</v>
      </c>
      <c r="U64" s="10">
        <v>9.0</v>
      </c>
      <c r="V64" s="10">
        <v>17.0</v>
      </c>
      <c r="W64" s="10">
        <v>9.0</v>
      </c>
      <c r="X64" s="10">
        <v>3.0</v>
      </c>
      <c r="Y64" s="16">
        <v>7.0</v>
      </c>
      <c r="Z64" s="16"/>
      <c r="AA64" s="10"/>
      <c r="AB64" s="10">
        <v>5.0</v>
      </c>
      <c r="AC64" s="8">
        <v>4.0</v>
      </c>
      <c r="AD64" s="8">
        <v>1.0</v>
      </c>
      <c r="AE64" s="8">
        <v>1.0</v>
      </c>
      <c r="AF64" s="8"/>
      <c r="AG64" s="8"/>
      <c r="AH64" s="8">
        <v>2.0</v>
      </c>
      <c r="AI64" s="147"/>
      <c r="AJ64" s="147"/>
      <c r="AK64" s="147"/>
      <c r="AL64" s="136">
        <f t="shared" si="1"/>
        <v>140</v>
      </c>
      <c r="AM64" s="136">
        <f>AL64/COUNT(F64:AK64)</f>
        <v>6.666666667</v>
      </c>
    </row>
    <row r="65" ht="13.5" customHeight="1">
      <c r="A65" s="137" t="s">
        <v>78</v>
      </c>
      <c r="B65" s="132"/>
      <c r="C65" s="138"/>
      <c r="D65" s="32"/>
      <c r="E65" s="139"/>
      <c r="F65" s="140"/>
      <c r="G65" s="141"/>
      <c r="H65" s="140"/>
      <c r="I65" s="140"/>
      <c r="J65" s="140"/>
      <c r="K65" s="142"/>
      <c r="L65" s="142"/>
      <c r="M65" s="140"/>
      <c r="N65" s="140"/>
      <c r="O65" s="140"/>
      <c r="P65" s="140"/>
      <c r="Q65" s="140"/>
      <c r="R65" s="142"/>
      <c r="S65" s="142"/>
      <c r="T65" s="140"/>
      <c r="U65" s="140"/>
      <c r="V65" s="140">
        <v>1.0</v>
      </c>
      <c r="W65" s="140"/>
      <c r="X65" s="140">
        <v>1.0</v>
      </c>
      <c r="Y65" s="142"/>
      <c r="Z65" s="142"/>
      <c r="AA65" s="140"/>
      <c r="AB65" s="140">
        <v>2.0</v>
      </c>
      <c r="AC65" s="140"/>
      <c r="AD65" s="140"/>
      <c r="AE65" s="140"/>
      <c r="AF65" s="142"/>
      <c r="AG65" s="142"/>
      <c r="AH65" s="140"/>
      <c r="AI65" s="140"/>
      <c r="AJ65" s="140"/>
      <c r="AK65" s="140"/>
      <c r="AL65" s="143">
        <f t="shared" si="1"/>
        <v>4</v>
      </c>
      <c r="AM65" s="143"/>
    </row>
    <row r="66" ht="12.75" customHeight="1">
      <c r="A66" s="29">
        <v>4.0</v>
      </c>
      <c r="B66" s="19" t="s">
        <v>79</v>
      </c>
      <c r="C66" s="133"/>
      <c r="D66" s="32"/>
      <c r="E66" s="135"/>
      <c r="F66" s="10">
        <v>8.0</v>
      </c>
      <c r="G66" s="8"/>
      <c r="H66" s="10">
        <v>9.0</v>
      </c>
      <c r="I66" s="10">
        <v>10.0</v>
      </c>
      <c r="J66" s="10">
        <v>13.0</v>
      </c>
      <c r="K66" s="16">
        <v>8.0</v>
      </c>
      <c r="L66" s="16">
        <v>1.0</v>
      </c>
      <c r="M66" s="10">
        <v>6.0</v>
      </c>
      <c r="N66" s="10">
        <v>8.0</v>
      </c>
      <c r="O66" s="10">
        <v>1.0</v>
      </c>
      <c r="P66" s="10">
        <v>7.0</v>
      </c>
      <c r="Q66" s="10">
        <v>8.0</v>
      </c>
      <c r="R66" s="16">
        <v>11.0</v>
      </c>
      <c r="S66" s="16"/>
      <c r="T66" s="10">
        <v>6.0</v>
      </c>
      <c r="U66" s="10">
        <v>12.0</v>
      </c>
      <c r="V66" s="10">
        <v>15.0</v>
      </c>
      <c r="W66" s="10"/>
      <c r="X66" s="10">
        <v>5.0</v>
      </c>
      <c r="Y66" s="16">
        <v>7.0</v>
      </c>
      <c r="Z66" s="16"/>
      <c r="AA66" s="10"/>
      <c r="AB66" s="10">
        <v>6.0</v>
      </c>
      <c r="AC66" s="10">
        <v>8.0</v>
      </c>
      <c r="AD66" s="10">
        <v>11.0</v>
      </c>
      <c r="AE66" s="10">
        <v>3.0</v>
      </c>
      <c r="AF66" s="16"/>
      <c r="AG66" s="16">
        <v>12.0</v>
      </c>
      <c r="AH66" s="10">
        <v>10.0</v>
      </c>
      <c r="AI66" s="10">
        <v>11.0</v>
      </c>
      <c r="AJ66" s="10">
        <v>5.0</v>
      </c>
      <c r="AK66" s="10">
        <v>9.0</v>
      </c>
      <c r="AL66" s="136">
        <f t="shared" si="1"/>
        <v>210</v>
      </c>
      <c r="AM66" s="136">
        <f>AL66/COUNT(F66:AK66)</f>
        <v>8.076923077</v>
      </c>
    </row>
    <row r="67" ht="13.5" customHeight="1">
      <c r="A67" s="137" t="s">
        <v>78</v>
      </c>
      <c r="B67" s="132"/>
      <c r="C67" s="138"/>
      <c r="D67" s="32"/>
      <c r="E67" s="139"/>
      <c r="F67" s="140">
        <v>2.0</v>
      </c>
      <c r="G67" s="141"/>
      <c r="H67" s="140"/>
      <c r="I67" s="148">
        <v>2.0</v>
      </c>
      <c r="J67" s="148"/>
      <c r="K67" s="16"/>
      <c r="L67" s="16"/>
      <c r="M67" s="140"/>
      <c r="N67" s="140"/>
      <c r="O67" s="140"/>
      <c r="P67" s="140"/>
      <c r="Q67" s="140"/>
      <c r="R67" s="142"/>
      <c r="S67" s="142"/>
      <c r="T67" s="140"/>
      <c r="U67" s="140"/>
      <c r="V67" s="140"/>
      <c r="W67" s="140"/>
      <c r="X67" s="140"/>
      <c r="Y67" s="142"/>
      <c r="Z67" s="142"/>
      <c r="AA67" s="140"/>
      <c r="AB67" s="140"/>
      <c r="AC67" s="140"/>
      <c r="AD67" s="140">
        <v>1.0</v>
      </c>
      <c r="AE67" s="140"/>
      <c r="AF67" s="142"/>
      <c r="AG67" s="142"/>
      <c r="AH67" s="140"/>
      <c r="AI67" s="140"/>
      <c r="AJ67" s="140"/>
      <c r="AK67" s="140">
        <v>1.0</v>
      </c>
      <c r="AL67" s="143">
        <f t="shared" si="1"/>
        <v>6</v>
      </c>
      <c r="AM67" s="143"/>
    </row>
    <row r="68" ht="15.75" customHeight="1">
      <c r="A68" s="45">
        <v>5.0</v>
      </c>
      <c r="B68" s="144" t="s">
        <v>18</v>
      </c>
      <c r="C68" s="133"/>
      <c r="D68" s="32"/>
      <c r="E68" s="135"/>
      <c r="F68" s="10">
        <v>6.0</v>
      </c>
      <c r="G68" s="8"/>
      <c r="H68" s="149">
        <v>2.0</v>
      </c>
      <c r="I68" s="10">
        <v>5.0</v>
      </c>
      <c r="J68" s="10">
        <v>5.0</v>
      </c>
      <c r="K68" s="16">
        <v>7.0</v>
      </c>
      <c r="L68" s="16"/>
      <c r="M68" s="10"/>
      <c r="N68" s="10">
        <v>6.0</v>
      </c>
      <c r="O68" s="10">
        <v>8.0</v>
      </c>
      <c r="P68" s="10">
        <v>6.0</v>
      </c>
      <c r="Q68" s="10">
        <v>8.0</v>
      </c>
      <c r="R68" s="16"/>
      <c r="S68" s="16"/>
      <c r="T68" s="10">
        <v>6.0</v>
      </c>
      <c r="U68" s="10">
        <v>5.0</v>
      </c>
      <c r="V68" s="10">
        <v>5.0</v>
      </c>
      <c r="W68" s="10">
        <v>8.0</v>
      </c>
      <c r="X68" s="10">
        <v>4.0</v>
      </c>
      <c r="Y68" s="16"/>
      <c r="Z68" s="16"/>
      <c r="AA68" s="10">
        <v>5.0</v>
      </c>
      <c r="AB68" s="10">
        <v>4.0</v>
      </c>
      <c r="AC68" s="10">
        <v>9.0</v>
      </c>
      <c r="AD68" s="10">
        <v>8.0</v>
      </c>
      <c r="AE68" s="10">
        <v>5.0</v>
      </c>
      <c r="AF68" s="16">
        <v>3.0</v>
      </c>
      <c r="AG68" s="16"/>
      <c r="AH68" s="10"/>
      <c r="AI68" s="10">
        <v>5.0</v>
      </c>
      <c r="AJ68" s="10">
        <v>5.0</v>
      </c>
      <c r="AK68" s="10">
        <v>7.0</v>
      </c>
      <c r="AL68" s="136">
        <f t="shared" si="1"/>
        <v>132</v>
      </c>
      <c r="AM68" s="136">
        <f>AL68/COUNT(F68:AK68)</f>
        <v>5.739130435</v>
      </c>
    </row>
    <row r="69" ht="13.5" customHeight="1">
      <c r="A69" s="137" t="s">
        <v>78</v>
      </c>
      <c r="B69" s="132"/>
      <c r="C69" s="138"/>
      <c r="D69" s="32"/>
      <c r="E69" s="139"/>
      <c r="F69" s="140">
        <v>1.0</v>
      </c>
      <c r="G69" s="141"/>
      <c r="H69" s="140"/>
      <c r="I69" s="148"/>
      <c r="J69" s="148"/>
      <c r="K69" s="16"/>
      <c r="L69" s="16"/>
      <c r="M69" s="140"/>
      <c r="N69" s="140"/>
      <c r="O69" s="140">
        <v>1.0</v>
      </c>
      <c r="P69" s="140"/>
      <c r="Q69" s="140"/>
      <c r="R69" s="142"/>
      <c r="S69" s="142"/>
      <c r="T69" s="140"/>
      <c r="U69" s="140">
        <v>2.0</v>
      </c>
      <c r="V69" s="140"/>
      <c r="W69" s="140"/>
      <c r="X69" s="140"/>
      <c r="Y69" s="142"/>
      <c r="Z69" s="142"/>
      <c r="AA69" s="140"/>
      <c r="AB69" s="140"/>
      <c r="AC69" s="140"/>
      <c r="AD69" s="140"/>
      <c r="AE69" s="140"/>
      <c r="AF69" s="142"/>
      <c r="AG69" s="142"/>
      <c r="AH69" s="140"/>
      <c r="AI69" s="140"/>
      <c r="AJ69" s="140"/>
      <c r="AK69" s="140"/>
      <c r="AL69" s="143">
        <f t="shared" si="1"/>
        <v>4</v>
      </c>
      <c r="AM69" s="143"/>
    </row>
    <row r="70" ht="15.75" customHeight="1">
      <c r="A70" s="29">
        <v>6.0</v>
      </c>
      <c r="B70" s="19" t="s">
        <v>19</v>
      </c>
      <c r="C70" s="133"/>
      <c r="D70" s="32"/>
      <c r="E70" s="135"/>
      <c r="F70" s="10">
        <v>7.0</v>
      </c>
      <c r="G70" s="8"/>
      <c r="H70" s="10"/>
      <c r="I70" s="10">
        <v>3.0</v>
      </c>
      <c r="J70" s="10">
        <v>8.0</v>
      </c>
      <c r="K70" s="16"/>
      <c r="L70" s="16"/>
      <c r="M70" s="10">
        <v>10.0</v>
      </c>
      <c r="N70" s="10">
        <v>15.0</v>
      </c>
      <c r="O70" s="10">
        <v>2.0</v>
      </c>
      <c r="P70" s="10">
        <v>8.0</v>
      </c>
      <c r="Q70" s="10">
        <v>6.0</v>
      </c>
      <c r="R70" s="16">
        <v>5.0</v>
      </c>
      <c r="S70" s="16"/>
      <c r="T70" s="10">
        <v>10.0</v>
      </c>
      <c r="U70" s="10">
        <v>11.0</v>
      </c>
      <c r="V70" s="10">
        <v>3.0</v>
      </c>
      <c r="W70" s="10">
        <v>5.0</v>
      </c>
      <c r="X70" s="10">
        <v>10.0</v>
      </c>
      <c r="Y70" s="16"/>
      <c r="Z70" s="16"/>
      <c r="AA70" s="10">
        <v>8.0</v>
      </c>
      <c r="AB70" s="10">
        <v>5.0</v>
      </c>
      <c r="AC70" s="10">
        <v>5.0</v>
      </c>
      <c r="AD70" s="10">
        <v>9.0</v>
      </c>
      <c r="AE70" s="10">
        <v>7.0</v>
      </c>
      <c r="AF70" s="16">
        <v>1.0</v>
      </c>
      <c r="AG70" s="16">
        <v>2.0</v>
      </c>
      <c r="AH70" s="10">
        <v>13.0</v>
      </c>
      <c r="AI70" s="10">
        <v>3.0</v>
      </c>
      <c r="AJ70" s="10">
        <v>10.0</v>
      </c>
      <c r="AK70" s="10">
        <v>3.0</v>
      </c>
      <c r="AL70" s="136">
        <f t="shared" si="1"/>
        <v>169</v>
      </c>
      <c r="AM70" s="136">
        <f>AL70/COUNT(F70:AK70)</f>
        <v>6.76</v>
      </c>
    </row>
    <row r="71" ht="13.5" customHeight="1">
      <c r="A71" s="137" t="s">
        <v>78</v>
      </c>
      <c r="B71" s="132"/>
      <c r="C71" s="138"/>
      <c r="D71" s="32"/>
      <c r="E71" s="139"/>
      <c r="F71" s="140"/>
      <c r="G71" s="141"/>
      <c r="H71" s="140"/>
      <c r="I71" s="10"/>
      <c r="J71" s="148"/>
      <c r="K71" s="16"/>
      <c r="L71" s="16"/>
      <c r="M71" s="140"/>
      <c r="N71" s="140"/>
      <c r="O71" s="140"/>
      <c r="P71" s="140"/>
      <c r="Q71" s="140"/>
      <c r="R71" s="142"/>
      <c r="S71" s="142"/>
      <c r="T71" s="140"/>
      <c r="U71" s="140">
        <v>1.0</v>
      </c>
      <c r="V71" s="140">
        <v>2.0</v>
      </c>
      <c r="W71" s="140"/>
      <c r="X71" s="140"/>
      <c r="Y71" s="142"/>
      <c r="Z71" s="142"/>
      <c r="AA71" s="140"/>
      <c r="AB71" s="140"/>
      <c r="AC71" s="140"/>
      <c r="AD71" s="140">
        <v>1.0</v>
      </c>
      <c r="AE71" s="140">
        <v>4.0</v>
      </c>
      <c r="AF71" s="142"/>
      <c r="AG71" s="142"/>
      <c r="AH71" s="140">
        <v>4.0</v>
      </c>
      <c r="AI71" s="140"/>
      <c r="AJ71" s="140"/>
      <c r="AK71" s="140">
        <v>1.0</v>
      </c>
      <c r="AL71" s="143">
        <f t="shared" si="1"/>
        <v>13</v>
      </c>
      <c r="AM71" s="143"/>
    </row>
    <row r="72" ht="12.75" customHeight="1">
      <c r="A72" s="29">
        <v>7.0</v>
      </c>
      <c r="B72" s="19" t="s">
        <v>20</v>
      </c>
      <c r="C72" s="133"/>
      <c r="D72" s="32"/>
      <c r="E72" s="135"/>
      <c r="F72" s="10">
        <v>10.0</v>
      </c>
      <c r="G72" s="8"/>
      <c r="H72" s="10">
        <v>8.0</v>
      </c>
      <c r="I72" s="10">
        <v>8.0</v>
      </c>
      <c r="J72" s="10">
        <v>8.0</v>
      </c>
      <c r="K72" s="16">
        <v>8.0</v>
      </c>
      <c r="L72" s="16"/>
      <c r="M72" s="10">
        <v>1.0</v>
      </c>
      <c r="N72" s="10">
        <v>11.0</v>
      </c>
      <c r="O72" s="10">
        <v>6.0</v>
      </c>
      <c r="P72" s="10">
        <v>13.0</v>
      </c>
      <c r="Q72" s="10">
        <v>7.0</v>
      </c>
      <c r="R72" s="16"/>
      <c r="S72" s="16"/>
      <c r="T72" s="10">
        <v>9.0</v>
      </c>
      <c r="U72" s="10">
        <v>7.0</v>
      </c>
      <c r="V72" s="10">
        <v>7.0</v>
      </c>
      <c r="W72" s="10">
        <v>11.0</v>
      </c>
      <c r="X72" s="10">
        <v>2.0</v>
      </c>
      <c r="Y72" s="16"/>
      <c r="Z72" s="16">
        <v>4.0</v>
      </c>
      <c r="AA72" s="10">
        <v>10.0</v>
      </c>
      <c r="AB72" s="10">
        <v>5.0</v>
      </c>
      <c r="AC72" s="10">
        <v>19.0</v>
      </c>
      <c r="AD72" s="10">
        <v>6.0</v>
      </c>
      <c r="AE72" s="10">
        <v>10.0</v>
      </c>
      <c r="AF72" s="16">
        <v>2.0</v>
      </c>
      <c r="AG72" s="16"/>
      <c r="AH72" s="150"/>
      <c r="AI72" s="151">
        <v>1.0</v>
      </c>
      <c r="AJ72" s="150"/>
      <c r="AK72" s="150"/>
      <c r="AL72" s="136">
        <f t="shared" si="1"/>
        <v>173</v>
      </c>
      <c r="AM72" s="136">
        <f>AL72/COUNT(F72:AK72)</f>
        <v>7.52173913</v>
      </c>
    </row>
    <row r="73" ht="13.5" customHeight="1">
      <c r="A73" s="137" t="s">
        <v>78</v>
      </c>
      <c r="B73" s="132"/>
      <c r="C73" s="138"/>
      <c r="D73" s="32"/>
      <c r="E73" s="139"/>
      <c r="F73" s="140"/>
      <c r="G73" s="141"/>
      <c r="H73" s="140">
        <v>2.0</v>
      </c>
      <c r="I73" s="10"/>
      <c r="J73" s="148"/>
      <c r="K73" s="16"/>
      <c r="L73" s="16"/>
      <c r="M73" s="140"/>
      <c r="N73" s="140"/>
      <c r="O73" s="140"/>
      <c r="P73" s="140"/>
      <c r="Q73" s="140">
        <v>1.0</v>
      </c>
      <c r="R73" s="142"/>
      <c r="S73" s="142"/>
      <c r="T73" s="140"/>
      <c r="U73" s="140">
        <v>2.0</v>
      </c>
      <c r="V73" s="140"/>
      <c r="W73" s="140">
        <v>1.0</v>
      </c>
      <c r="X73" s="140"/>
      <c r="Y73" s="142"/>
      <c r="Z73" s="142"/>
      <c r="AA73" s="140"/>
      <c r="AB73" s="140"/>
      <c r="AC73" s="140"/>
      <c r="AD73" s="140">
        <v>1.0</v>
      </c>
      <c r="AE73" s="140">
        <v>2.0</v>
      </c>
      <c r="AF73" s="142"/>
      <c r="AG73" s="142"/>
      <c r="AH73" s="140"/>
      <c r="AI73" s="140"/>
      <c r="AJ73" s="140"/>
      <c r="AK73" s="140"/>
      <c r="AL73" s="143">
        <f t="shared" si="1"/>
        <v>9</v>
      </c>
      <c r="AM73" s="143"/>
    </row>
    <row r="74" ht="15.75" customHeight="1">
      <c r="A74" s="45">
        <v>8.0</v>
      </c>
      <c r="B74" s="144" t="s">
        <v>21</v>
      </c>
      <c r="C74" s="133"/>
      <c r="D74" s="32"/>
      <c r="E74" s="135"/>
      <c r="F74" s="10">
        <v>4.0</v>
      </c>
      <c r="G74" s="8"/>
      <c r="H74" s="149">
        <v>1.0</v>
      </c>
      <c r="I74" s="10">
        <v>7.0</v>
      </c>
      <c r="J74" s="10">
        <v>1.0</v>
      </c>
      <c r="K74" s="16"/>
      <c r="L74" s="16">
        <v>6.0</v>
      </c>
      <c r="M74" s="10">
        <v>5.0</v>
      </c>
      <c r="N74" s="10">
        <v>4.0</v>
      </c>
      <c r="O74" s="10">
        <v>7.0</v>
      </c>
      <c r="P74" s="10">
        <v>4.0</v>
      </c>
      <c r="Q74" s="10">
        <v>7.0</v>
      </c>
      <c r="R74" s="16"/>
      <c r="S74" s="16"/>
      <c r="T74" s="10">
        <v>5.0</v>
      </c>
      <c r="U74" s="10">
        <v>3.0</v>
      </c>
      <c r="V74" s="10">
        <v>3.0</v>
      </c>
      <c r="W74" s="10">
        <v>10.0</v>
      </c>
      <c r="X74" s="10">
        <v>6.0</v>
      </c>
      <c r="Y74" s="16"/>
      <c r="Z74" s="16"/>
      <c r="AA74" s="10">
        <v>5.0</v>
      </c>
      <c r="AB74" s="10">
        <v>4.0</v>
      </c>
      <c r="AC74" s="10">
        <v>7.0</v>
      </c>
      <c r="AD74" s="10">
        <v>6.0</v>
      </c>
      <c r="AE74" s="10">
        <v>6.0</v>
      </c>
      <c r="AF74" s="16">
        <v>5.0</v>
      </c>
      <c r="AG74" s="16">
        <v>1.0</v>
      </c>
      <c r="AH74" s="10">
        <v>4.0</v>
      </c>
      <c r="AI74" s="10">
        <v>8.0</v>
      </c>
      <c r="AJ74" s="10">
        <v>4.0</v>
      </c>
      <c r="AK74" s="10">
        <v>5.0</v>
      </c>
      <c r="AL74" s="136">
        <f t="shared" si="1"/>
        <v>128</v>
      </c>
      <c r="AM74" s="136">
        <f>AL74/COUNT(F74:AK74)</f>
        <v>4.923076923</v>
      </c>
    </row>
    <row r="75" ht="13.5" customHeight="1">
      <c r="A75" s="137" t="s">
        <v>78</v>
      </c>
      <c r="B75" s="132"/>
      <c r="C75" s="138"/>
      <c r="D75" s="32"/>
      <c r="E75" s="139"/>
      <c r="F75" s="140">
        <v>2.0</v>
      </c>
      <c r="G75" s="141"/>
      <c r="H75" s="140"/>
      <c r="I75" s="148"/>
      <c r="J75" s="148"/>
      <c r="K75" s="16"/>
      <c r="L75" s="16"/>
      <c r="M75" s="140"/>
      <c r="N75" s="140"/>
      <c r="O75" s="140"/>
      <c r="P75" s="140"/>
      <c r="Q75" s="140"/>
      <c r="R75" s="142"/>
      <c r="S75" s="142"/>
      <c r="T75" s="140"/>
      <c r="U75" s="140"/>
      <c r="V75" s="140"/>
      <c r="W75" s="140">
        <v>1.0</v>
      </c>
      <c r="X75" s="140"/>
      <c r="Y75" s="142"/>
      <c r="Z75" s="142"/>
      <c r="AA75" s="140"/>
      <c r="AB75" s="140"/>
      <c r="AC75" s="140"/>
      <c r="AD75" s="140"/>
      <c r="AE75" s="140"/>
      <c r="AF75" s="142"/>
      <c r="AG75" s="142"/>
      <c r="AH75" s="140"/>
      <c r="AI75" s="140"/>
      <c r="AJ75" s="140"/>
      <c r="AK75" s="140"/>
      <c r="AL75" s="140">
        <f t="shared" si="1"/>
        <v>3</v>
      </c>
      <c r="AM75" s="143"/>
    </row>
    <row r="76" ht="15.75" customHeight="1">
      <c r="A76" s="45">
        <v>9.0</v>
      </c>
      <c r="B76" s="144" t="s">
        <v>23</v>
      </c>
      <c r="C76" s="133"/>
      <c r="D76" s="32"/>
      <c r="E76" s="135"/>
      <c r="F76" s="10">
        <v>6.0</v>
      </c>
      <c r="G76" s="8"/>
      <c r="H76" s="10">
        <v>11.0</v>
      </c>
      <c r="I76" s="10">
        <v>14.0</v>
      </c>
      <c r="J76" s="10">
        <v>10.0</v>
      </c>
      <c r="K76" s="16"/>
      <c r="L76" s="16"/>
      <c r="M76" s="10">
        <v>8.0</v>
      </c>
      <c r="N76" s="10">
        <v>12.0</v>
      </c>
      <c r="O76" s="10">
        <v>10.0</v>
      </c>
      <c r="P76" s="10">
        <v>12.0</v>
      </c>
      <c r="Q76" s="10">
        <v>8.0</v>
      </c>
      <c r="R76" s="16"/>
      <c r="S76" s="16"/>
      <c r="T76" s="10">
        <v>10.0</v>
      </c>
      <c r="U76" s="10">
        <v>12.0</v>
      </c>
      <c r="V76" s="10">
        <v>8.0</v>
      </c>
      <c r="W76" s="10">
        <v>13.0</v>
      </c>
      <c r="X76" s="10">
        <v>11.0</v>
      </c>
      <c r="Y76" s="16">
        <v>5.0</v>
      </c>
      <c r="Z76" s="16"/>
      <c r="AA76" s="10"/>
      <c r="AB76" s="10">
        <v>11.0</v>
      </c>
      <c r="AC76" s="10">
        <v>13.0</v>
      </c>
      <c r="AD76" s="10">
        <v>12.0</v>
      </c>
      <c r="AE76" s="10">
        <v>9.0</v>
      </c>
      <c r="AF76" s="16"/>
      <c r="AG76" s="16"/>
      <c r="AH76" s="10">
        <v>11.0</v>
      </c>
      <c r="AI76" s="10">
        <v>9.0</v>
      </c>
      <c r="AJ76" s="10">
        <v>6.0</v>
      </c>
      <c r="AK76" s="10">
        <v>14.0</v>
      </c>
      <c r="AL76" s="152">
        <f t="shared" si="1"/>
        <v>235</v>
      </c>
      <c r="AM76" s="136">
        <f>AL76/COUNT(F76:AK76)</f>
        <v>10.2173913</v>
      </c>
    </row>
    <row r="77" ht="13.5" customHeight="1">
      <c r="A77" s="137" t="s">
        <v>78</v>
      </c>
      <c r="B77" s="132"/>
      <c r="C77" s="138"/>
      <c r="D77" s="32"/>
      <c r="E77" s="139"/>
      <c r="F77" s="140"/>
      <c r="G77" s="141"/>
      <c r="H77" s="140">
        <v>3.0</v>
      </c>
      <c r="I77" s="148">
        <v>1.0</v>
      </c>
      <c r="J77" s="148">
        <v>1.0</v>
      </c>
      <c r="K77" s="16"/>
      <c r="L77" s="16"/>
      <c r="M77" s="140">
        <v>1.0</v>
      </c>
      <c r="N77" s="140"/>
      <c r="O77" s="140"/>
      <c r="P77" s="140"/>
      <c r="Q77" s="140"/>
      <c r="R77" s="142"/>
      <c r="S77" s="142"/>
      <c r="T77" s="140">
        <v>4.0</v>
      </c>
      <c r="U77" s="140"/>
      <c r="V77" s="140"/>
      <c r="W77" s="140">
        <v>1.0</v>
      </c>
      <c r="X77" s="140"/>
      <c r="Y77" s="142"/>
      <c r="Z77" s="142"/>
      <c r="AA77" s="140"/>
      <c r="AB77" s="140">
        <v>1.0</v>
      </c>
      <c r="AC77" s="140"/>
      <c r="AD77" s="140"/>
      <c r="AE77" s="140"/>
      <c r="AF77" s="142"/>
      <c r="AG77" s="142"/>
      <c r="AH77" s="140"/>
      <c r="AI77" s="140">
        <v>1.0</v>
      </c>
      <c r="AJ77" s="140"/>
      <c r="AK77" s="140"/>
      <c r="AL77" s="140">
        <f t="shared" si="1"/>
        <v>13</v>
      </c>
      <c r="AM77" s="143"/>
    </row>
    <row r="78" ht="15.75" customHeight="1">
      <c r="A78" s="45">
        <v>10.0</v>
      </c>
      <c r="B78" s="144" t="s">
        <v>24</v>
      </c>
      <c r="C78" s="133"/>
      <c r="D78" s="32"/>
      <c r="E78" s="135"/>
      <c r="F78" s="10">
        <v>9.0</v>
      </c>
      <c r="G78" s="8"/>
      <c r="H78" s="10"/>
      <c r="I78" s="10">
        <v>8.0</v>
      </c>
      <c r="J78" s="10">
        <v>2.0</v>
      </c>
      <c r="K78" s="16"/>
      <c r="L78" s="16">
        <v>5.0</v>
      </c>
      <c r="M78" s="10">
        <v>11.0</v>
      </c>
      <c r="N78" s="10">
        <v>10.0</v>
      </c>
      <c r="O78" s="10">
        <v>18.0</v>
      </c>
      <c r="P78" s="10">
        <v>10.0</v>
      </c>
      <c r="Q78" s="10"/>
      <c r="R78" s="16"/>
      <c r="S78" s="16"/>
      <c r="T78" s="10"/>
      <c r="U78" s="10">
        <v>12.0</v>
      </c>
      <c r="V78" s="10">
        <v>9.0</v>
      </c>
      <c r="W78" s="10">
        <v>9.0</v>
      </c>
      <c r="X78" s="10">
        <v>5.0</v>
      </c>
      <c r="Y78" s="16">
        <v>6.0</v>
      </c>
      <c r="Z78" s="16"/>
      <c r="AA78" s="10"/>
      <c r="AB78" s="10">
        <v>18.0</v>
      </c>
      <c r="AC78" s="10">
        <v>18.0</v>
      </c>
      <c r="AD78" s="10">
        <v>11.0</v>
      </c>
      <c r="AE78" s="10">
        <v>8.0</v>
      </c>
      <c r="AF78" s="16"/>
      <c r="AG78" s="16"/>
      <c r="AH78" s="10">
        <v>9.0</v>
      </c>
      <c r="AI78" s="10">
        <v>8.0</v>
      </c>
      <c r="AJ78" s="10">
        <v>5.0</v>
      </c>
      <c r="AK78" s="10">
        <v>4.0</v>
      </c>
      <c r="AL78" s="152">
        <f t="shared" si="1"/>
        <v>195</v>
      </c>
      <c r="AM78" s="136">
        <f>AL78/COUNT(F78:AK78)</f>
        <v>9.285714286</v>
      </c>
    </row>
    <row r="79" ht="13.5" customHeight="1">
      <c r="A79" s="137" t="s">
        <v>78</v>
      </c>
      <c r="B79" s="132"/>
      <c r="C79" s="138"/>
      <c r="D79" s="32"/>
      <c r="E79" s="139"/>
      <c r="F79" s="140"/>
      <c r="G79" s="141"/>
      <c r="H79" s="140"/>
      <c r="I79" s="148"/>
      <c r="J79" s="148"/>
      <c r="K79" s="16"/>
      <c r="L79" s="16"/>
      <c r="M79" s="140"/>
      <c r="N79" s="140"/>
      <c r="O79" s="140"/>
      <c r="P79" s="140"/>
      <c r="Q79" s="140"/>
      <c r="R79" s="142"/>
      <c r="S79" s="142"/>
      <c r="T79" s="140"/>
      <c r="U79" s="140"/>
      <c r="V79" s="140"/>
      <c r="W79" s="140"/>
      <c r="X79" s="140"/>
      <c r="Y79" s="142">
        <v>1.0</v>
      </c>
      <c r="Z79" s="142"/>
      <c r="AA79" s="140"/>
      <c r="AB79" s="140"/>
      <c r="AC79" s="140"/>
      <c r="AD79" s="140"/>
      <c r="AE79" s="140"/>
      <c r="AF79" s="142"/>
      <c r="AG79" s="142"/>
      <c r="AH79" s="140"/>
      <c r="AI79" s="140"/>
      <c r="AJ79" s="140"/>
      <c r="AK79" s="140"/>
      <c r="AL79" s="140">
        <f t="shared" si="1"/>
        <v>1</v>
      </c>
      <c r="AM79" s="143"/>
    </row>
    <row r="80" ht="17.25" customHeight="1">
      <c r="A80" s="45">
        <v>11.0</v>
      </c>
      <c r="B80" s="144" t="s">
        <v>25</v>
      </c>
      <c r="C80" s="133"/>
      <c r="D80" s="32"/>
      <c r="E80" s="135"/>
      <c r="F80" s="10">
        <v>8.0</v>
      </c>
      <c r="G80" s="8"/>
      <c r="H80" s="10">
        <v>10.0</v>
      </c>
      <c r="I80" s="10">
        <v>9.0</v>
      </c>
      <c r="J80" s="10">
        <v>12.0</v>
      </c>
      <c r="K80" s="16">
        <v>6.0</v>
      </c>
      <c r="L80" s="16"/>
      <c r="M80" s="10"/>
      <c r="N80" s="10">
        <v>9.0</v>
      </c>
      <c r="O80" s="10">
        <v>8.0</v>
      </c>
      <c r="P80" s="10">
        <v>8.0</v>
      </c>
      <c r="Q80" s="10">
        <v>5.0</v>
      </c>
      <c r="R80" s="16"/>
      <c r="S80" s="16"/>
      <c r="T80" s="10">
        <v>11.0</v>
      </c>
      <c r="U80" s="10">
        <v>1.0</v>
      </c>
      <c r="V80" s="10">
        <v>7.0</v>
      </c>
      <c r="W80" s="10">
        <v>18.0</v>
      </c>
      <c r="X80" s="10"/>
      <c r="Y80" s="16"/>
      <c r="Z80" s="16">
        <v>4.0</v>
      </c>
      <c r="AA80" s="10">
        <v>15.0</v>
      </c>
      <c r="AB80" s="10">
        <v>1.0</v>
      </c>
      <c r="AC80" s="10">
        <v>8.0</v>
      </c>
      <c r="AD80" s="10">
        <v>15.0</v>
      </c>
      <c r="AE80" s="10">
        <v>7.0</v>
      </c>
      <c r="AF80" s="16"/>
      <c r="AG80" s="16">
        <v>9.0</v>
      </c>
      <c r="AH80" s="10">
        <v>9.0</v>
      </c>
      <c r="AI80" s="10">
        <v>7.0</v>
      </c>
      <c r="AJ80" s="10">
        <v>7.0</v>
      </c>
      <c r="AK80" s="10">
        <v>6.0</v>
      </c>
      <c r="AL80" s="152">
        <f t="shared" si="1"/>
        <v>200</v>
      </c>
      <c r="AM80" s="136">
        <f>AL80/COUNT(F80:AK80)</f>
        <v>8.333333333</v>
      </c>
    </row>
    <row r="81" ht="13.5" customHeight="1">
      <c r="A81" s="137" t="s">
        <v>78</v>
      </c>
      <c r="B81" s="2"/>
      <c r="C81" s="153"/>
      <c r="D81" s="32"/>
      <c r="E81" s="139"/>
      <c r="F81" s="140"/>
      <c r="G81" s="141"/>
      <c r="H81" s="140">
        <v>1.0</v>
      </c>
      <c r="I81" s="10"/>
      <c r="J81" s="148"/>
      <c r="K81" s="16"/>
      <c r="L81" s="16"/>
      <c r="M81" s="140"/>
      <c r="N81" s="140">
        <v>1.0</v>
      </c>
      <c r="O81" s="140"/>
      <c r="P81" s="140"/>
      <c r="Q81" s="140"/>
      <c r="R81" s="142"/>
      <c r="S81" s="142"/>
      <c r="T81" s="140"/>
      <c r="U81" s="140"/>
      <c r="V81" s="140"/>
      <c r="W81" s="140"/>
      <c r="X81" s="140"/>
      <c r="Y81" s="142"/>
      <c r="Z81" s="142"/>
      <c r="AA81" s="140"/>
      <c r="AB81" s="140"/>
      <c r="AC81" s="140">
        <v>3.0</v>
      </c>
      <c r="AD81" s="140">
        <v>2.0</v>
      </c>
      <c r="AE81" s="140"/>
      <c r="AF81" s="142"/>
      <c r="AG81" s="142"/>
      <c r="AH81" s="140">
        <v>3.0</v>
      </c>
      <c r="AI81" s="140"/>
      <c r="AJ81" s="140"/>
      <c r="AK81" s="140">
        <v>3.0</v>
      </c>
      <c r="AL81" s="140">
        <f t="shared" si="1"/>
        <v>13</v>
      </c>
      <c r="AM81" s="143"/>
    </row>
    <row r="82" ht="15.75" customHeight="1">
      <c r="A82" s="29">
        <v>12.0</v>
      </c>
      <c r="B82" s="19" t="s">
        <v>26</v>
      </c>
      <c r="C82" s="133"/>
      <c r="D82" s="32"/>
      <c r="E82" s="135"/>
      <c r="F82" s="10">
        <v>5.0</v>
      </c>
      <c r="G82" s="8"/>
      <c r="H82" s="10">
        <v>2.0</v>
      </c>
      <c r="I82" s="10">
        <v>10.0</v>
      </c>
      <c r="J82" s="10">
        <v>18.0</v>
      </c>
      <c r="K82" s="16"/>
      <c r="L82" s="16"/>
      <c r="M82" s="10">
        <v>11.0</v>
      </c>
      <c r="N82" s="10">
        <v>8.0</v>
      </c>
      <c r="O82" s="10">
        <v>10.0</v>
      </c>
      <c r="P82" s="10">
        <v>10.0</v>
      </c>
      <c r="Q82" s="10">
        <v>8.0</v>
      </c>
      <c r="R82" s="16"/>
      <c r="S82" s="16"/>
      <c r="T82" s="10">
        <v>10.0</v>
      </c>
      <c r="U82" s="10"/>
      <c r="V82" s="10">
        <v>13.0</v>
      </c>
      <c r="W82" s="10">
        <v>10.0</v>
      </c>
      <c r="X82" s="10">
        <v>13.0</v>
      </c>
      <c r="Y82" s="16">
        <v>6.0</v>
      </c>
      <c r="Z82" s="16"/>
      <c r="AA82" s="10"/>
      <c r="AB82" s="10">
        <v>9.0</v>
      </c>
      <c r="AC82" s="10">
        <v>9.0</v>
      </c>
      <c r="AD82" s="10">
        <v>11.0</v>
      </c>
      <c r="AE82" s="10">
        <v>7.0</v>
      </c>
      <c r="AF82" s="16"/>
      <c r="AG82" s="16"/>
      <c r="AH82" s="10">
        <v>3.0</v>
      </c>
      <c r="AI82" s="10">
        <v>7.0</v>
      </c>
      <c r="AJ82" s="10">
        <v>17.0</v>
      </c>
      <c r="AK82" s="10">
        <v>4.0</v>
      </c>
      <c r="AL82" s="152">
        <f t="shared" si="1"/>
        <v>201</v>
      </c>
      <c r="AM82" s="136">
        <f>AL82/COUNT(F82:AK82)</f>
        <v>9.136363636</v>
      </c>
    </row>
    <row r="83" ht="13.5" customHeight="1">
      <c r="A83" s="137" t="s">
        <v>78</v>
      </c>
      <c r="B83" s="132"/>
      <c r="C83" s="138"/>
      <c r="D83" s="32"/>
      <c r="E83" s="139"/>
      <c r="F83" s="140"/>
      <c r="G83" s="141"/>
      <c r="H83" s="140"/>
      <c r="I83" s="140">
        <v>1.0</v>
      </c>
      <c r="J83" s="140"/>
      <c r="K83" s="142"/>
      <c r="L83" s="142"/>
      <c r="M83" s="140"/>
      <c r="N83" s="140"/>
      <c r="O83" s="140"/>
      <c r="P83" s="140"/>
      <c r="Q83" s="140"/>
      <c r="R83" s="142"/>
      <c r="S83" s="142"/>
      <c r="T83" s="140"/>
      <c r="U83" s="140"/>
      <c r="V83" s="140"/>
      <c r="W83" s="140"/>
      <c r="X83" s="140"/>
      <c r="Y83" s="142"/>
      <c r="Z83" s="142"/>
      <c r="AA83" s="140"/>
      <c r="AB83" s="140"/>
      <c r="AC83" s="140">
        <v>1.0</v>
      </c>
      <c r="AD83" s="140"/>
      <c r="AE83" s="140"/>
      <c r="AF83" s="142"/>
      <c r="AG83" s="142"/>
      <c r="AH83" s="140"/>
      <c r="AI83" s="140"/>
      <c r="AJ83" s="140"/>
      <c r="AK83" s="140">
        <v>2.0</v>
      </c>
      <c r="AL83" s="140">
        <f t="shared" si="1"/>
        <v>4</v>
      </c>
      <c r="AM83" s="136"/>
    </row>
    <row r="84" ht="12.75" customHeight="1">
      <c r="A84" s="29">
        <v>13.0</v>
      </c>
      <c r="B84" s="19" t="s">
        <v>27</v>
      </c>
      <c r="C84" s="133"/>
      <c r="D84" s="32"/>
      <c r="E84" s="135"/>
      <c r="F84" s="10">
        <v>8.0</v>
      </c>
      <c r="G84" s="8"/>
      <c r="H84" s="10">
        <v>9.0</v>
      </c>
      <c r="I84" s="10">
        <v>10.0</v>
      </c>
      <c r="J84" s="10">
        <v>10.0</v>
      </c>
      <c r="K84" s="16"/>
      <c r="L84" s="16"/>
      <c r="M84" s="10">
        <v>10.0</v>
      </c>
      <c r="N84" s="10">
        <v>8.0</v>
      </c>
      <c r="O84" s="10">
        <v>10.0</v>
      </c>
      <c r="P84" s="10">
        <v>8.0</v>
      </c>
      <c r="Q84" s="10">
        <v>11.0</v>
      </c>
      <c r="R84" s="16"/>
      <c r="S84" s="16"/>
      <c r="T84" s="10">
        <v>8.0</v>
      </c>
      <c r="U84" s="10">
        <v>10.0</v>
      </c>
      <c r="V84" s="10">
        <v>8.0</v>
      </c>
      <c r="W84" s="10">
        <v>6.0</v>
      </c>
      <c r="X84" s="10">
        <v>13.0</v>
      </c>
      <c r="Y84" s="16">
        <v>8.0</v>
      </c>
      <c r="Z84" s="16"/>
      <c r="AA84" s="10"/>
      <c r="AB84" s="10">
        <v>9.0</v>
      </c>
      <c r="AC84" s="10">
        <v>11.0</v>
      </c>
      <c r="AD84" s="10">
        <v>9.0</v>
      </c>
      <c r="AE84" s="10">
        <v>8.0</v>
      </c>
      <c r="AF84" s="16">
        <v>1.0</v>
      </c>
      <c r="AG84" s="16"/>
      <c r="AH84" s="10">
        <v>10.0</v>
      </c>
      <c r="AI84" s="10">
        <v>8.0</v>
      </c>
      <c r="AJ84" s="10">
        <v>11.0</v>
      </c>
      <c r="AK84" s="10">
        <v>7.0</v>
      </c>
      <c r="AL84" s="152">
        <f t="shared" si="1"/>
        <v>211</v>
      </c>
      <c r="AM84" s="136">
        <f>AL84/COUNT(F84:AK84)</f>
        <v>8.791666667</v>
      </c>
    </row>
    <row r="85" ht="13.5" customHeight="1">
      <c r="A85" s="137" t="s">
        <v>78</v>
      </c>
      <c r="B85" s="132"/>
      <c r="C85" s="138"/>
      <c r="D85" s="32"/>
      <c r="E85" s="139"/>
      <c r="F85" s="140">
        <v>1.0</v>
      </c>
      <c r="G85" s="141"/>
      <c r="H85" s="140">
        <v>1.0</v>
      </c>
      <c r="I85" s="140"/>
      <c r="J85" s="140"/>
      <c r="K85" s="142"/>
      <c r="L85" s="142"/>
      <c r="M85" s="140"/>
      <c r="N85" s="140"/>
      <c r="O85" s="140"/>
      <c r="P85" s="140"/>
      <c r="Q85" s="140"/>
      <c r="R85" s="142"/>
      <c r="S85" s="142"/>
      <c r="T85" s="140"/>
      <c r="U85" s="140">
        <v>1.0</v>
      </c>
      <c r="V85" s="140">
        <v>1.0</v>
      </c>
      <c r="W85" s="140"/>
      <c r="X85" s="140">
        <v>1.0</v>
      </c>
      <c r="Y85" s="142"/>
      <c r="Z85" s="142"/>
      <c r="AA85" s="140"/>
      <c r="AB85" s="140"/>
      <c r="AC85" s="140"/>
      <c r="AD85" s="140"/>
      <c r="AE85" s="140">
        <v>1.0</v>
      </c>
      <c r="AF85" s="142"/>
      <c r="AG85" s="142"/>
      <c r="AH85" s="140">
        <v>1.0</v>
      </c>
      <c r="AI85" s="140"/>
      <c r="AJ85" s="140"/>
      <c r="AK85" s="140"/>
      <c r="AL85" s="140">
        <f t="shared" si="1"/>
        <v>7</v>
      </c>
      <c r="AM85" s="143"/>
    </row>
    <row r="86" ht="12.75" customHeight="1">
      <c r="A86" s="154">
        <v>14.0</v>
      </c>
      <c r="B86" s="144" t="s">
        <v>28</v>
      </c>
      <c r="C86" s="133"/>
      <c r="D86" s="32"/>
      <c r="E86" s="135"/>
      <c r="F86" s="147"/>
      <c r="G86" s="8"/>
      <c r="H86" s="147"/>
      <c r="I86" s="147"/>
      <c r="J86" s="147"/>
      <c r="K86" s="147"/>
      <c r="L86" s="147"/>
      <c r="M86" s="147"/>
      <c r="N86" s="147"/>
      <c r="O86" s="10">
        <v>5.0</v>
      </c>
      <c r="P86" s="10">
        <v>10.0</v>
      </c>
      <c r="Q86" s="10">
        <v>7.0</v>
      </c>
      <c r="R86" s="16">
        <v>6.0</v>
      </c>
      <c r="S86" s="16"/>
      <c r="T86" s="10">
        <v>9.0</v>
      </c>
      <c r="U86" s="10">
        <v>15.0</v>
      </c>
      <c r="V86" s="10">
        <v>9.0</v>
      </c>
      <c r="W86" s="10">
        <v>11.0</v>
      </c>
      <c r="X86" s="10">
        <v>5.0</v>
      </c>
      <c r="Y86" s="16"/>
      <c r="Z86" s="16"/>
      <c r="AA86" s="10">
        <v>10.0</v>
      </c>
      <c r="AB86" s="10">
        <v>11.0</v>
      </c>
      <c r="AC86" s="10">
        <v>8.0</v>
      </c>
      <c r="AD86" s="10">
        <v>11.0</v>
      </c>
      <c r="AE86" s="10">
        <v>9.0</v>
      </c>
      <c r="AF86" s="16"/>
      <c r="AG86" s="16">
        <v>5.0</v>
      </c>
      <c r="AH86" s="155">
        <v>7.0</v>
      </c>
      <c r="AI86" s="10">
        <v>11.0</v>
      </c>
      <c r="AJ86" s="155">
        <v>6.0</v>
      </c>
      <c r="AK86" s="10">
        <v>7.0</v>
      </c>
      <c r="AL86" s="152">
        <f t="shared" si="1"/>
        <v>162</v>
      </c>
      <c r="AM86" s="136">
        <f>AL86/COUNT(F86:AK86)</f>
        <v>8.526315789</v>
      </c>
    </row>
    <row r="87" ht="13.5" customHeight="1">
      <c r="A87" s="137" t="s">
        <v>78</v>
      </c>
      <c r="B87" s="132"/>
      <c r="C87" s="138"/>
      <c r="D87" s="32"/>
      <c r="E87" s="139"/>
      <c r="F87" s="140"/>
      <c r="G87" s="141"/>
      <c r="H87" s="140"/>
      <c r="I87" s="156"/>
      <c r="J87" s="140"/>
      <c r="K87" s="142"/>
      <c r="L87" s="142"/>
      <c r="M87" s="140"/>
      <c r="N87" s="140"/>
      <c r="O87" s="140"/>
      <c r="P87" s="140"/>
      <c r="Q87" s="140"/>
      <c r="R87" s="142"/>
      <c r="S87" s="142"/>
      <c r="T87" s="140"/>
      <c r="U87" s="140"/>
      <c r="V87" s="140"/>
      <c r="W87" s="140"/>
      <c r="X87" s="140"/>
      <c r="Y87" s="142"/>
      <c r="Z87" s="142"/>
      <c r="AA87" s="140"/>
      <c r="AB87" s="140"/>
      <c r="AC87" s="140"/>
      <c r="AD87" s="140"/>
      <c r="AE87" s="140"/>
      <c r="AF87" s="142"/>
      <c r="AG87" s="142"/>
      <c r="AH87" s="140">
        <v>1.0</v>
      </c>
      <c r="AI87" s="140"/>
      <c r="AJ87" s="140"/>
      <c r="AK87" s="140">
        <v>3.0</v>
      </c>
      <c r="AL87" s="140">
        <f t="shared" si="1"/>
        <v>4</v>
      </c>
      <c r="AM87" s="143"/>
    </row>
    <row r="88" ht="12.75" customHeight="1">
      <c r="A88" s="45">
        <v>15.0</v>
      </c>
      <c r="B88" s="144" t="s">
        <v>30</v>
      </c>
      <c r="C88" s="133"/>
      <c r="D88" s="32"/>
      <c r="E88" s="135"/>
      <c r="F88" s="10">
        <v>6.0</v>
      </c>
      <c r="G88" s="8"/>
      <c r="H88" s="10">
        <v>6.0</v>
      </c>
      <c r="I88" s="10">
        <v>5.0</v>
      </c>
      <c r="J88" s="10">
        <v>7.0</v>
      </c>
      <c r="K88" s="16"/>
      <c r="L88" s="16"/>
      <c r="M88" s="10">
        <v>5.0</v>
      </c>
      <c r="N88" s="10">
        <v>3.0</v>
      </c>
      <c r="O88" s="10">
        <v>5.0</v>
      </c>
      <c r="P88" s="10">
        <v>6.0</v>
      </c>
      <c r="Q88" s="10">
        <v>2.0</v>
      </c>
      <c r="R88" s="16">
        <v>2.0</v>
      </c>
      <c r="S88" s="16">
        <v>1.0</v>
      </c>
      <c r="T88" s="10">
        <v>2.0</v>
      </c>
      <c r="U88" s="10">
        <v>2.0</v>
      </c>
      <c r="V88" s="10">
        <v>3.0</v>
      </c>
      <c r="W88" s="10">
        <v>6.0</v>
      </c>
      <c r="X88" s="10">
        <v>6.0</v>
      </c>
      <c r="Y88" s="16"/>
      <c r="Z88" s="16"/>
      <c r="AA88" s="10">
        <v>9.0</v>
      </c>
      <c r="AB88" s="10">
        <v>4.0</v>
      </c>
      <c r="AC88" s="10">
        <v>7.0</v>
      </c>
      <c r="AD88" s="10">
        <v>9.0</v>
      </c>
      <c r="AE88" s="10">
        <v>6.0</v>
      </c>
      <c r="AF88" s="16">
        <v>2.0</v>
      </c>
      <c r="AG88" s="16"/>
      <c r="AH88" s="10">
        <v>10.0</v>
      </c>
      <c r="AI88" s="10">
        <v>4.0</v>
      </c>
      <c r="AJ88" s="10">
        <v>6.0</v>
      </c>
      <c r="AK88" s="10">
        <v>3.0</v>
      </c>
      <c r="AL88" s="152">
        <f t="shared" si="1"/>
        <v>127</v>
      </c>
      <c r="AM88" s="136">
        <f>AL88/COUNT(F88:AK88)</f>
        <v>4.884615385</v>
      </c>
    </row>
    <row r="89" ht="13.5" customHeight="1">
      <c r="A89" s="137" t="s">
        <v>78</v>
      </c>
      <c r="B89" s="132"/>
      <c r="C89" s="153"/>
      <c r="D89" s="32"/>
      <c r="E89" s="139"/>
      <c r="F89" s="140">
        <v>3.0</v>
      </c>
      <c r="G89" s="141"/>
      <c r="H89" s="140"/>
      <c r="I89" s="156"/>
      <c r="J89" s="140">
        <v>1.0</v>
      </c>
      <c r="K89" s="142"/>
      <c r="L89" s="142"/>
      <c r="M89" s="140"/>
      <c r="N89" s="140"/>
      <c r="O89" s="140"/>
      <c r="P89" s="140"/>
      <c r="Q89" s="140">
        <v>1.0</v>
      </c>
      <c r="R89" s="142"/>
      <c r="S89" s="142"/>
      <c r="T89" s="140"/>
      <c r="U89" s="140"/>
      <c r="V89" s="140"/>
      <c r="W89" s="140"/>
      <c r="X89" s="140"/>
      <c r="Y89" s="142"/>
      <c r="Z89" s="142"/>
      <c r="AA89" s="140"/>
      <c r="AB89" s="140"/>
      <c r="AC89" s="140"/>
      <c r="AD89" s="140"/>
      <c r="AE89" s="140"/>
      <c r="AF89" s="142"/>
      <c r="AG89" s="142"/>
      <c r="AH89" s="140">
        <v>1.0</v>
      </c>
      <c r="AI89" s="140"/>
      <c r="AJ89" s="140"/>
      <c r="AK89" s="140"/>
      <c r="AL89" s="140">
        <f t="shared" si="1"/>
        <v>6</v>
      </c>
      <c r="AM89" s="143"/>
    </row>
    <row r="90" ht="12.75" customHeight="1">
      <c r="A90" s="45">
        <v>16.0</v>
      </c>
      <c r="B90" s="19" t="s">
        <v>31</v>
      </c>
      <c r="C90" s="157"/>
      <c r="D90" s="32"/>
      <c r="E90" s="135"/>
      <c r="F90" s="10">
        <v>6.0</v>
      </c>
      <c r="G90" s="8"/>
      <c r="H90" s="149">
        <v>4.0</v>
      </c>
      <c r="I90" s="149">
        <v>1.0</v>
      </c>
      <c r="J90" s="10">
        <v>6.0</v>
      </c>
      <c r="K90" s="16"/>
      <c r="L90" s="16"/>
      <c r="M90" s="10">
        <v>5.0</v>
      </c>
      <c r="N90" s="10">
        <v>11.0</v>
      </c>
      <c r="O90" s="10">
        <v>4.0</v>
      </c>
      <c r="P90" s="10">
        <v>10.0</v>
      </c>
      <c r="Q90" s="10"/>
      <c r="R90" s="16"/>
      <c r="S90" s="16">
        <v>2.0</v>
      </c>
      <c r="T90" s="10">
        <v>9.0</v>
      </c>
      <c r="U90" s="149">
        <v>3.0</v>
      </c>
      <c r="V90" s="10">
        <v>4.0</v>
      </c>
      <c r="W90" s="10">
        <v>5.0</v>
      </c>
      <c r="X90" s="10"/>
      <c r="Y90" s="16"/>
      <c r="Z90" s="16"/>
      <c r="AA90" s="10">
        <v>6.0</v>
      </c>
      <c r="AB90" s="10">
        <v>5.0</v>
      </c>
      <c r="AC90" s="10">
        <v>6.0</v>
      </c>
      <c r="AD90" s="10">
        <v>9.0</v>
      </c>
      <c r="AE90" s="10">
        <v>6.0</v>
      </c>
      <c r="AF90" s="16">
        <v>1.0</v>
      </c>
      <c r="AG90" s="16"/>
      <c r="AH90" s="10"/>
      <c r="AI90" s="10">
        <v>5.0</v>
      </c>
      <c r="AJ90" s="10">
        <v>4.0</v>
      </c>
      <c r="AK90" s="10">
        <v>11.0</v>
      </c>
      <c r="AL90" s="158">
        <f t="shared" si="1"/>
        <v>123</v>
      </c>
      <c r="AM90" s="136">
        <f>AL90/COUNT(F90:AK90)</f>
        <v>5.590909091</v>
      </c>
    </row>
    <row r="91" ht="13.5" customHeight="1">
      <c r="A91" s="137" t="s">
        <v>78</v>
      </c>
      <c r="B91" s="132"/>
      <c r="C91" s="159"/>
      <c r="D91" s="32"/>
      <c r="E91" s="139"/>
      <c r="F91" s="140">
        <v>1.0</v>
      </c>
      <c r="G91" s="141"/>
      <c r="H91" s="140"/>
      <c r="I91" s="156"/>
      <c r="J91" s="140"/>
      <c r="K91" s="142"/>
      <c r="L91" s="142"/>
      <c r="M91" s="140"/>
      <c r="N91" s="140"/>
      <c r="O91" s="140"/>
      <c r="P91" s="140"/>
      <c r="Q91" s="140"/>
      <c r="R91" s="142"/>
      <c r="S91" s="142"/>
      <c r="T91" s="140"/>
      <c r="U91" s="140"/>
      <c r="V91" s="140"/>
      <c r="W91" s="140"/>
      <c r="X91" s="140"/>
      <c r="Y91" s="142"/>
      <c r="Z91" s="142"/>
      <c r="AA91" s="140"/>
      <c r="AB91" s="140"/>
      <c r="AC91" s="140"/>
      <c r="AD91" s="140"/>
      <c r="AE91" s="140">
        <v>4.0</v>
      </c>
      <c r="AF91" s="142"/>
      <c r="AG91" s="142"/>
      <c r="AH91" s="140"/>
      <c r="AI91" s="140"/>
      <c r="AJ91" s="140"/>
      <c r="AK91" s="140"/>
      <c r="AL91" s="140">
        <f t="shared" si="1"/>
        <v>5</v>
      </c>
      <c r="AM91" s="143"/>
    </row>
    <row r="92" ht="12.75" customHeight="1">
      <c r="A92" s="29">
        <v>17.0</v>
      </c>
      <c r="B92" s="19" t="s">
        <v>32</v>
      </c>
      <c r="C92" s="133"/>
      <c r="D92" s="32"/>
      <c r="E92" s="135"/>
      <c r="F92" s="10">
        <v>6.0</v>
      </c>
      <c r="G92" s="8"/>
      <c r="H92" s="10">
        <v>9.0</v>
      </c>
      <c r="I92" s="10">
        <v>8.0</v>
      </c>
      <c r="J92" s="10">
        <v>9.0</v>
      </c>
      <c r="K92" s="16"/>
      <c r="L92" s="16"/>
      <c r="M92" s="10">
        <v>10.0</v>
      </c>
      <c r="N92" s="10">
        <v>10.0</v>
      </c>
      <c r="O92" s="10">
        <v>9.0</v>
      </c>
      <c r="P92" s="10">
        <v>9.0</v>
      </c>
      <c r="Q92" s="10">
        <v>6.0</v>
      </c>
      <c r="R92" s="16">
        <v>10.0</v>
      </c>
      <c r="S92" s="16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  <c r="AD92" s="150"/>
      <c r="AE92" s="150"/>
      <c r="AF92" s="150"/>
      <c r="AG92" s="150"/>
      <c r="AH92" s="10">
        <v>9.0</v>
      </c>
      <c r="AI92" s="10">
        <v>4.0</v>
      </c>
      <c r="AJ92" s="10">
        <v>8.0</v>
      </c>
      <c r="AK92" s="10">
        <v>5.0</v>
      </c>
      <c r="AL92" s="152">
        <f t="shared" si="1"/>
        <v>112</v>
      </c>
      <c r="AM92" s="136">
        <f>AL92/COUNT(F92:AK92)</f>
        <v>8</v>
      </c>
    </row>
    <row r="93" ht="13.5" customHeight="1">
      <c r="A93" s="137" t="s">
        <v>78</v>
      </c>
      <c r="B93" s="132"/>
      <c r="C93" s="138"/>
      <c r="D93" s="32"/>
      <c r="E93" s="139"/>
      <c r="F93" s="140"/>
      <c r="G93" s="141"/>
      <c r="H93" s="140"/>
      <c r="I93" s="156"/>
      <c r="J93" s="140"/>
      <c r="K93" s="142"/>
      <c r="L93" s="142"/>
      <c r="M93" s="140"/>
      <c r="N93" s="140"/>
      <c r="O93" s="140"/>
      <c r="P93" s="140"/>
      <c r="Q93" s="140"/>
      <c r="R93" s="142"/>
      <c r="S93" s="142"/>
      <c r="T93" s="140"/>
      <c r="U93" s="140"/>
      <c r="V93" s="140"/>
      <c r="W93" s="140"/>
      <c r="X93" s="140"/>
      <c r="Y93" s="142"/>
      <c r="Z93" s="142"/>
      <c r="AA93" s="140"/>
      <c r="AB93" s="140"/>
      <c r="AC93" s="140"/>
      <c r="AD93" s="140"/>
      <c r="AE93" s="140"/>
      <c r="AF93" s="142"/>
      <c r="AG93" s="142"/>
      <c r="AH93" s="140"/>
      <c r="AI93" s="140"/>
      <c r="AJ93" s="140"/>
      <c r="AK93" s="140"/>
      <c r="AL93" s="140">
        <f t="shared" si="1"/>
        <v>0</v>
      </c>
      <c r="AM93" s="143"/>
    </row>
    <row r="94" ht="13.5" customHeight="1">
      <c r="A94" s="29">
        <v>18.0</v>
      </c>
      <c r="B94" s="19" t="s">
        <v>33</v>
      </c>
      <c r="C94" s="133"/>
      <c r="D94" s="32"/>
      <c r="E94" s="135"/>
      <c r="F94" s="10">
        <v>7.0</v>
      </c>
      <c r="G94" s="8"/>
      <c r="H94" s="10">
        <v>5.0</v>
      </c>
      <c r="I94" s="160"/>
      <c r="J94" s="160">
        <v>9.0</v>
      </c>
      <c r="K94" s="161">
        <v>3.0</v>
      </c>
      <c r="L94" s="142"/>
      <c r="M94" s="10">
        <v>11.0</v>
      </c>
      <c r="N94" s="155">
        <v>6.0</v>
      </c>
      <c r="O94" s="10">
        <v>5.0</v>
      </c>
      <c r="P94" s="10">
        <v>9.0</v>
      </c>
      <c r="Q94" s="10">
        <v>6.0</v>
      </c>
      <c r="R94" s="162"/>
      <c r="S94" s="162">
        <v>4.0</v>
      </c>
      <c r="T94" s="10">
        <v>7.0</v>
      </c>
      <c r="U94" s="10">
        <v>8.0</v>
      </c>
      <c r="V94" s="10">
        <v>4.0</v>
      </c>
      <c r="W94" s="10">
        <v>7.0</v>
      </c>
      <c r="X94" s="10">
        <v>6.0</v>
      </c>
      <c r="Y94" s="16"/>
      <c r="Z94" s="16"/>
      <c r="AA94" s="10">
        <v>7.0</v>
      </c>
      <c r="AB94" s="10">
        <v>5.0</v>
      </c>
      <c r="AC94" s="10">
        <v>10.0</v>
      </c>
      <c r="AD94" s="10">
        <v>8.0</v>
      </c>
      <c r="AE94" s="10">
        <v>7.0</v>
      </c>
      <c r="AF94" s="16"/>
      <c r="AG94" s="16">
        <v>1.0</v>
      </c>
      <c r="AH94" s="10">
        <v>7.0</v>
      </c>
      <c r="AI94" s="10">
        <v>11.0</v>
      </c>
      <c r="AJ94" s="10">
        <v>7.0</v>
      </c>
      <c r="AK94" s="10">
        <v>7.0</v>
      </c>
      <c r="AL94" s="152">
        <f t="shared" si="1"/>
        <v>167</v>
      </c>
      <c r="AM94" s="136">
        <f>AL94/COUNT(F94:AK94)</f>
        <v>6.68</v>
      </c>
    </row>
    <row r="95" ht="13.5" customHeight="1">
      <c r="A95" s="137" t="s">
        <v>78</v>
      </c>
      <c r="B95" s="132"/>
      <c r="C95" s="138"/>
      <c r="D95" s="32"/>
      <c r="E95" s="139"/>
      <c r="F95" s="140"/>
      <c r="G95" s="141"/>
      <c r="H95" s="140"/>
      <c r="I95" s="156"/>
      <c r="J95" s="140"/>
      <c r="K95" s="142"/>
      <c r="L95" s="142"/>
      <c r="M95" s="140">
        <v>1.0</v>
      </c>
      <c r="N95" s="140"/>
      <c r="O95" s="140"/>
      <c r="P95" s="140"/>
      <c r="Q95" s="140"/>
      <c r="R95" s="142"/>
      <c r="S95" s="142"/>
      <c r="T95" s="140"/>
      <c r="U95" s="140"/>
      <c r="V95" s="140">
        <v>1.0</v>
      </c>
      <c r="W95" s="140"/>
      <c r="X95" s="140"/>
      <c r="Y95" s="142"/>
      <c r="Z95" s="142"/>
      <c r="AA95" s="140">
        <v>1.0</v>
      </c>
      <c r="AB95" s="140">
        <v>1.0</v>
      </c>
      <c r="AC95" s="140"/>
      <c r="AD95" s="140"/>
      <c r="AE95" s="140">
        <v>2.0</v>
      </c>
      <c r="AF95" s="142"/>
      <c r="AG95" s="142"/>
      <c r="AH95" s="140"/>
      <c r="AI95" s="140"/>
      <c r="AJ95" s="140"/>
      <c r="AK95" s="140">
        <v>1.0</v>
      </c>
      <c r="AL95" s="140">
        <f t="shared" si="1"/>
        <v>7</v>
      </c>
      <c r="AM95" s="143"/>
    </row>
    <row r="96" ht="12.75" customHeight="1">
      <c r="A96" s="29">
        <v>19.0</v>
      </c>
      <c r="B96" s="19" t="s">
        <v>34</v>
      </c>
      <c r="C96" s="133"/>
      <c r="D96" s="32"/>
      <c r="E96" s="135"/>
      <c r="F96" s="10">
        <v>9.0</v>
      </c>
      <c r="G96" s="8"/>
      <c r="H96" s="10">
        <v>7.0</v>
      </c>
      <c r="I96" s="10">
        <v>8.0</v>
      </c>
      <c r="J96" s="10"/>
      <c r="K96" s="16"/>
      <c r="L96" s="16">
        <v>7.0</v>
      </c>
      <c r="M96" s="10">
        <v>10.0</v>
      </c>
      <c r="N96" s="10">
        <v>6.0</v>
      </c>
      <c r="O96" s="10">
        <v>5.0</v>
      </c>
      <c r="P96" s="10">
        <v>7.0</v>
      </c>
      <c r="Q96" s="10">
        <v>11.0</v>
      </c>
      <c r="R96" s="16"/>
      <c r="S96" s="16"/>
      <c r="T96" s="10">
        <v>9.0</v>
      </c>
      <c r="U96" s="10">
        <v>6.0</v>
      </c>
      <c r="V96" s="10">
        <v>8.0</v>
      </c>
      <c r="W96" s="149"/>
      <c r="X96" s="163">
        <v>8.0</v>
      </c>
      <c r="Y96" s="16">
        <v>17.0</v>
      </c>
      <c r="Z96" s="16"/>
      <c r="AA96" s="10"/>
      <c r="AB96" s="10">
        <v>29.0</v>
      </c>
      <c r="AC96" s="10">
        <v>33.0</v>
      </c>
      <c r="AD96" s="10">
        <v>8.0</v>
      </c>
      <c r="AE96" s="10">
        <v>6.0</v>
      </c>
      <c r="AF96" s="16">
        <v>3.0</v>
      </c>
      <c r="AG96" s="16"/>
      <c r="AH96" s="10">
        <v>7.0</v>
      </c>
      <c r="AI96" s="10">
        <v>5.0</v>
      </c>
      <c r="AJ96" s="10">
        <v>11.0</v>
      </c>
      <c r="AK96" s="10">
        <v>4.0</v>
      </c>
      <c r="AL96" s="152">
        <f t="shared" si="1"/>
        <v>224</v>
      </c>
      <c r="AM96" s="136">
        <f>AL96/COUNT(F96:AK96)</f>
        <v>9.739130435</v>
      </c>
    </row>
    <row r="97" ht="13.5" customHeight="1">
      <c r="A97" s="137" t="s">
        <v>78</v>
      </c>
      <c r="B97" s="132"/>
      <c r="C97" s="138"/>
      <c r="D97" s="32"/>
      <c r="E97" s="139"/>
      <c r="F97" s="140"/>
      <c r="G97" s="141"/>
      <c r="H97" s="140"/>
      <c r="I97" s="140"/>
      <c r="J97" s="140"/>
      <c r="K97" s="142"/>
      <c r="L97" s="142"/>
      <c r="M97" s="140"/>
      <c r="N97" s="140"/>
      <c r="O97" s="140"/>
      <c r="P97" s="140"/>
      <c r="Q97" s="140"/>
      <c r="R97" s="142"/>
      <c r="S97" s="142"/>
      <c r="T97" s="140"/>
      <c r="U97" s="140"/>
      <c r="V97" s="140"/>
      <c r="W97" s="140"/>
      <c r="Y97" s="142"/>
      <c r="Z97" s="142"/>
      <c r="AA97" s="140"/>
      <c r="AB97" s="140"/>
      <c r="AC97" s="140">
        <v>2.0</v>
      </c>
      <c r="AD97" s="140"/>
      <c r="AE97" s="140">
        <v>1.0</v>
      </c>
      <c r="AF97" s="142"/>
      <c r="AG97" s="142"/>
      <c r="AH97" s="140">
        <v>1.0</v>
      </c>
      <c r="AI97" s="140">
        <v>1.0</v>
      </c>
      <c r="AJ97" s="140"/>
      <c r="AK97" s="140"/>
      <c r="AL97" s="140">
        <f t="shared" si="1"/>
        <v>5</v>
      </c>
      <c r="AM97" s="143"/>
    </row>
    <row r="98" ht="13.5" customHeight="1">
      <c r="A98" s="29">
        <v>20.0</v>
      </c>
      <c r="B98" s="164" t="s">
        <v>35</v>
      </c>
      <c r="C98" s="133"/>
      <c r="D98" s="32"/>
      <c r="E98" s="135"/>
      <c r="F98" s="10">
        <v>4.0</v>
      </c>
      <c r="G98" s="8"/>
      <c r="H98" s="10">
        <v>1.0</v>
      </c>
      <c r="I98" s="10">
        <v>4.0</v>
      </c>
      <c r="J98" s="10">
        <v>9.0</v>
      </c>
      <c r="K98" s="16"/>
      <c r="L98" s="16"/>
      <c r="M98" s="10">
        <v>5.0</v>
      </c>
      <c r="N98" s="10">
        <v>3.0</v>
      </c>
      <c r="O98" s="10">
        <v>8.0</v>
      </c>
      <c r="P98" s="10">
        <v>6.0</v>
      </c>
      <c r="Q98" s="10">
        <v>6.0</v>
      </c>
      <c r="R98" s="16"/>
      <c r="S98" s="16"/>
      <c r="T98" s="10">
        <v>8.0</v>
      </c>
      <c r="U98" s="10">
        <v>6.0</v>
      </c>
      <c r="V98" s="10">
        <v>3.0</v>
      </c>
      <c r="W98" s="10">
        <v>7.0</v>
      </c>
      <c r="X98" s="10">
        <v>5.0</v>
      </c>
      <c r="Y98" s="16"/>
      <c r="Z98" s="16"/>
      <c r="AA98" s="10">
        <v>5.0</v>
      </c>
      <c r="AB98" s="10"/>
      <c r="AC98" s="10">
        <v>7.0</v>
      </c>
      <c r="AD98" s="10">
        <v>5.0</v>
      </c>
      <c r="AE98" s="165">
        <v>4.0</v>
      </c>
      <c r="AF98" s="166">
        <v>1.0</v>
      </c>
      <c r="AG98" s="166">
        <v>1.0</v>
      </c>
      <c r="AH98" s="167">
        <v>8.0</v>
      </c>
      <c r="AI98" s="167">
        <v>5.0</v>
      </c>
      <c r="AJ98" s="167">
        <v>5.0</v>
      </c>
      <c r="AK98" s="167">
        <v>5.0</v>
      </c>
      <c r="AL98" s="152">
        <f t="shared" si="1"/>
        <v>121</v>
      </c>
      <c r="AM98" s="136">
        <f>AL98/COUNT(F98:AK98)</f>
        <v>5.041666667</v>
      </c>
    </row>
    <row r="99" ht="13.5" customHeight="1">
      <c r="A99" s="168" t="s">
        <v>78</v>
      </c>
      <c r="B99" s="132"/>
      <c r="C99" s="133"/>
      <c r="D99" s="32"/>
      <c r="E99" s="135"/>
      <c r="F99" s="10"/>
      <c r="G99" s="8"/>
      <c r="H99" s="10"/>
      <c r="I99" s="10"/>
      <c r="J99" s="10"/>
      <c r="K99" s="16"/>
      <c r="L99" s="16"/>
      <c r="M99" s="10"/>
      <c r="N99" s="10"/>
      <c r="O99" s="148"/>
      <c r="P99" s="148"/>
      <c r="Q99" s="169"/>
      <c r="R99" s="16"/>
      <c r="S99" s="16"/>
      <c r="T99" s="169"/>
      <c r="U99" s="148"/>
      <c r="V99" s="10"/>
      <c r="W99" s="170"/>
      <c r="X99" s="148"/>
      <c r="Y99" s="16"/>
      <c r="Z99" s="171"/>
      <c r="AA99" s="169"/>
      <c r="AB99" s="169"/>
      <c r="AC99" s="169"/>
      <c r="AD99" s="10"/>
      <c r="AE99" s="172"/>
      <c r="AF99" s="173"/>
      <c r="AG99" s="174"/>
      <c r="AH99" s="167"/>
      <c r="AI99" s="167"/>
      <c r="AJ99" s="167"/>
      <c r="AK99" s="167"/>
      <c r="AL99" s="170">
        <f t="shared" si="1"/>
        <v>0</v>
      </c>
      <c r="AM99" s="136"/>
    </row>
    <row r="100" ht="13.5" customHeight="1">
      <c r="A100" s="29">
        <v>21.0</v>
      </c>
      <c r="B100" s="19" t="s">
        <v>36</v>
      </c>
      <c r="C100" s="133"/>
      <c r="D100" s="32"/>
      <c r="E100" s="135"/>
      <c r="F100" s="10">
        <v>6.0</v>
      </c>
      <c r="G100" s="8"/>
      <c r="H100" s="10">
        <v>3.0</v>
      </c>
      <c r="I100" s="10">
        <v>5.0</v>
      </c>
      <c r="J100" s="10">
        <v>17.0</v>
      </c>
      <c r="K100" s="16"/>
      <c r="L100" s="16"/>
      <c r="M100" s="10">
        <v>7.0</v>
      </c>
      <c r="N100" s="10">
        <v>5.0</v>
      </c>
      <c r="O100" s="10">
        <v>11.0</v>
      </c>
      <c r="P100" s="10">
        <v>8.0</v>
      </c>
      <c r="Q100" s="10">
        <v>8.0</v>
      </c>
      <c r="R100" s="16">
        <v>5.0</v>
      </c>
      <c r="S100" s="16"/>
      <c r="T100" s="10">
        <v>16.0</v>
      </c>
      <c r="U100" s="10">
        <v>9.0</v>
      </c>
      <c r="V100" s="10">
        <v>11.0</v>
      </c>
      <c r="W100" s="10">
        <v>10.0</v>
      </c>
      <c r="X100" s="10">
        <v>13.0</v>
      </c>
      <c r="Y100" s="16"/>
      <c r="Z100" s="16"/>
      <c r="AA100" s="150"/>
      <c r="AB100" s="150"/>
      <c r="AC100" s="150"/>
      <c r="AD100" s="150"/>
      <c r="AE100" s="175"/>
      <c r="AF100" s="175"/>
      <c r="AG100" s="175"/>
      <c r="AH100" s="176"/>
      <c r="AI100" s="176"/>
      <c r="AJ100" s="177">
        <v>9.0</v>
      </c>
      <c r="AK100" s="177">
        <v>6.0</v>
      </c>
      <c r="AL100" s="152">
        <f t="shared" si="1"/>
        <v>149</v>
      </c>
      <c r="AM100" s="136">
        <f>AL100/COUNT(F100:AK100)</f>
        <v>8.764705882</v>
      </c>
    </row>
    <row r="101" ht="13.5" customHeight="1">
      <c r="A101" s="137" t="s">
        <v>78</v>
      </c>
      <c r="B101" s="132"/>
      <c r="C101" s="138"/>
      <c r="D101" s="32"/>
      <c r="E101" s="139"/>
      <c r="F101" s="140"/>
      <c r="G101" s="141"/>
      <c r="H101" s="140"/>
      <c r="I101" s="140"/>
      <c r="J101" s="140"/>
      <c r="K101" s="142"/>
      <c r="L101" s="142"/>
      <c r="M101" s="140"/>
      <c r="N101" s="140"/>
      <c r="O101" s="140"/>
      <c r="P101" s="140"/>
      <c r="Q101" s="140"/>
      <c r="R101" s="142"/>
      <c r="S101" s="142"/>
      <c r="T101" s="140"/>
      <c r="U101" s="140"/>
      <c r="V101" s="140"/>
      <c r="W101" s="140"/>
      <c r="X101" s="140"/>
      <c r="Y101" s="142"/>
      <c r="Z101" s="142"/>
      <c r="AA101" s="140"/>
      <c r="AB101" s="140"/>
      <c r="AC101" s="140"/>
      <c r="AD101" s="140"/>
      <c r="AE101" s="140"/>
      <c r="AF101" s="142"/>
      <c r="AG101" s="142"/>
      <c r="AH101" s="140"/>
      <c r="AI101" s="140"/>
      <c r="AJ101" s="140"/>
      <c r="AK101" s="140"/>
      <c r="AL101" s="140">
        <f t="shared" si="1"/>
        <v>0</v>
      </c>
      <c r="AM101" s="143"/>
    </row>
    <row r="102" ht="12.75" customHeight="1">
      <c r="A102" s="29">
        <v>22.0</v>
      </c>
      <c r="B102" s="19" t="s">
        <v>37</v>
      </c>
      <c r="C102" s="133"/>
      <c r="D102" s="32"/>
      <c r="E102" s="135"/>
      <c r="F102" s="10">
        <v>6.0</v>
      </c>
      <c r="G102" s="8"/>
      <c r="H102" s="10">
        <v>10.0</v>
      </c>
      <c r="I102" s="10">
        <v>14.0</v>
      </c>
      <c r="J102" s="10">
        <v>11.0</v>
      </c>
      <c r="K102" s="16"/>
      <c r="L102" s="16"/>
      <c r="M102" s="10">
        <v>9.0</v>
      </c>
      <c r="N102" s="10">
        <v>8.0</v>
      </c>
      <c r="O102" s="10">
        <v>10.0</v>
      </c>
      <c r="P102" s="10">
        <v>17.0</v>
      </c>
      <c r="Q102" s="10"/>
      <c r="R102" s="16"/>
      <c r="S102" s="16">
        <v>6.0</v>
      </c>
      <c r="T102" s="10">
        <v>11.0</v>
      </c>
      <c r="U102" s="10">
        <v>8.0</v>
      </c>
      <c r="V102" s="10">
        <v>8.0</v>
      </c>
      <c r="W102" s="10">
        <v>10.0</v>
      </c>
      <c r="X102" s="10">
        <v>9.0</v>
      </c>
      <c r="Y102" s="16"/>
      <c r="Z102" s="16"/>
      <c r="AA102" s="10">
        <v>6.0</v>
      </c>
      <c r="AB102" s="10"/>
      <c r="AC102" s="10">
        <v>6.0</v>
      </c>
      <c r="AD102" s="10">
        <v>1.0</v>
      </c>
      <c r="AE102" s="10">
        <v>13.0</v>
      </c>
      <c r="AF102" s="16"/>
      <c r="AG102" s="16">
        <v>6.0</v>
      </c>
      <c r="AH102" s="10">
        <v>20.0</v>
      </c>
      <c r="AI102" s="10">
        <v>7.0</v>
      </c>
      <c r="AJ102" s="10">
        <v>17.0</v>
      </c>
      <c r="AK102" s="10">
        <v>11.0</v>
      </c>
      <c r="AL102" s="152">
        <f t="shared" si="1"/>
        <v>224</v>
      </c>
      <c r="AM102" s="136">
        <f>AL102/COUNT(F102:AK102)</f>
        <v>9.739130435</v>
      </c>
    </row>
    <row r="103" ht="13.5" customHeight="1">
      <c r="A103" s="137" t="s">
        <v>78</v>
      </c>
      <c r="B103" s="132"/>
      <c r="C103" s="138"/>
      <c r="D103" s="32"/>
      <c r="E103" s="139"/>
      <c r="F103" s="140"/>
      <c r="G103" s="141"/>
      <c r="H103" s="140"/>
      <c r="I103" s="140"/>
      <c r="J103" s="140"/>
      <c r="K103" s="142"/>
      <c r="L103" s="142"/>
      <c r="M103" s="140"/>
      <c r="N103" s="140"/>
      <c r="O103" s="140"/>
      <c r="P103" s="140"/>
      <c r="Q103" s="140"/>
      <c r="R103" s="142"/>
      <c r="S103" s="142"/>
      <c r="T103" s="140"/>
      <c r="U103" s="140"/>
      <c r="V103" s="140"/>
      <c r="W103" s="140"/>
      <c r="X103" s="140"/>
      <c r="Y103" s="142"/>
      <c r="Z103" s="142"/>
      <c r="AA103" s="140"/>
      <c r="AB103" s="140"/>
      <c r="AC103" s="140"/>
      <c r="AD103" s="140"/>
      <c r="AE103" s="140"/>
      <c r="AF103" s="142"/>
      <c r="AG103" s="142"/>
      <c r="AH103" s="140">
        <v>2.0</v>
      </c>
      <c r="AI103" s="140"/>
      <c r="AJ103" s="140"/>
      <c r="AK103" s="140">
        <v>1.0</v>
      </c>
      <c r="AL103" s="140">
        <f t="shared" si="1"/>
        <v>3</v>
      </c>
      <c r="AM103" s="143"/>
    </row>
    <row r="104" ht="13.5" customHeight="1">
      <c r="A104" s="45">
        <v>23.0</v>
      </c>
      <c r="B104" s="178" t="s">
        <v>38</v>
      </c>
      <c r="C104" s="133"/>
      <c r="D104" s="32"/>
      <c r="E104" s="135"/>
      <c r="F104" s="10">
        <v>2.0</v>
      </c>
      <c r="G104" s="8"/>
      <c r="H104" s="10">
        <v>4.0</v>
      </c>
      <c r="I104" s="10">
        <v>9.0</v>
      </c>
      <c r="J104" s="10">
        <v>5.0</v>
      </c>
      <c r="K104" s="16"/>
      <c r="L104" s="16"/>
      <c r="M104" s="10">
        <v>3.0</v>
      </c>
      <c r="N104" s="10">
        <v>6.0</v>
      </c>
      <c r="O104" s="10">
        <v>3.0</v>
      </c>
      <c r="P104" s="10">
        <v>3.0</v>
      </c>
      <c r="Q104" s="10">
        <v>5.0</v>
      </c>
      <c r="R104" s="16"/>
      <c r="S104" s="16"/>
      <c r="T104" s="10">
        <v>4.0</v>
      </c>
      <c r="U104" s="10">
        <v>11.0</v>
      </c>
      <c r="V104" s="10"/>
      <c r="W104" s="10">
        <v>2.0</v>
      </c>
      <c r="X104" s="10">
        <v>3.0</v>
      </c>
      <c r="Y104" s="16"/>
      <c r="Z104" s="16"/>
      <c r="AA104" s="10">
        <v>6.0</v>
      </c>
      <c r="AB104" s="10">
        <v>7.0</v>
      </c>
      <c r="AC104" s="10">
        <v>5.0</v>
      </c>
      <c r="AD104" s="10">
        <v>3.0</v>
      </c>
      <c r="AE104" s="10">
        <v>6.0</v>
      </c>
      <c r="AF104" s="16">
        <v>6.0</v>
      </c>
      <c r="AG104" s="16"/>
      <c r="AH104" s="10">
        <v>5.0</v>
      </c>
      <c r="AI104" s="10">
        <v>3.0</v>
      </c>
      <c r="AJ104" s="10"/>
      <c r="AK104" s="10">
        <v>7.0</v>
      </c>
      <c r="AL104" s="152">
        <f t="shared" si="1"/>
        <v>108</v>
      </c>
      <c r="AM104" s="136">
        <f>AL104/COUNT(F104:AK104)</f>
        <v>4.909090909</v>
      </c>
    </row>
    <row r="105" ht="13.5" customHeight="1">
      <c r="A105" s="179" t="s">
        <v>78</v>
      </c>
      <c r="C105" s="133"/>
      <c r="D105" s="32"/>
      <c r="E105" s="135"/>
      <c r="F105" s="10"/>
      <c r="G105" s="8"/>
      <c r="H105" s="169">
        <v>1.0</v>
      </c>
      <c r="I105" s="148">
        <v>2.0</v>
      </c>
      <c r="J105" s="10"/>
      <c r="K105" s="16"/>
      <c r="L105" s="16"/>
      <c r="M105" s="10"/>
      <c r="N105" s="10"/>
      <c r="O105" s="10"/>
      <c r="P105" s="10"/>
      <c r="Q105" s="10"/>
      <c r="R105" s="16"/>
      <c r="S105" s="16"/>
      <c r="T105" s="10"/>
      <c r="U105" s="169"/>
      <c r="V105" s="10"/>
      <c r="W105" s="10"/>
      <c r="X105" s="169">
        <v>1.0</v>
      </c>
      <c r="Y105" s="171"/>
      <c r="Z105" s="16"/>
      <c r="AA105" s="169">
        <v>1.0</v>
      </c>
      <c r="AB105" s="10"/>
      <c r="AC105" s="10"/>
      <c r="AD105" s="10"/>
      <c r="AE105" s="10"/>
      <c r="AF105" s="16"/>
      <c r="AG105" s="16"/>
      <c r="AH105" s="10"/>
      <c r="AI105" s="10"/>
      <c r="AJ105" s="10"/>
      <c r="AK105" s="169">
        <v>1.0</v>
      </c>
      <c r="AL105" s="169">
        <f t="shared" si="1"/>
        <v>6</v>
      </c>
      <c r="AM105" s="136"/>
    </row>
    <row r="106" ht="13.5" customHeight="1">
      <c r="A106" s="45">
        <v>24.0</v>
      </c>
      <c r="B106" s="178" t="s">
        <v>39</v>
      </c>
      <c r="C106" s="133"/>
      <c r="D106" s="32"/>
      <c r="E106" s="135"/>
      <c r="F106" s="6"/>
      <c r="G106" s="8"/>
      <c r="H106" s="6"/>
      <c r="I106" s="6"/>
      <c r="J106" s="6"/>
      <c r="K106" s="16"/>
      <c r="L106" s="16"/>
      <c r="M106" s="6"/>
      <c r="N106" s="6"/>
      <c r="O106" s="6"/>
      <c r="P106" s="6"/>
      <c r="Q106" s="6"/>
      <c r="R106" s="16"/>
      <c r="S106" s="16"/>
      <c r="T106" s="6"/>
      <c r="U106" s="6"/>
      <c r="V106" s="6"/>
      <c r="W106" s="6"/>
      <c r="X106" s="6"/>
      <c r="Y106" s="16"/>
      <c r="Z106" s="16"/>
      <c r="AA106" s="6"/>
      <c r="AB106" s="10">
        <v>2.0</v>
      </c>
      <c r="AC106" s="10">
        <v>6.0</v>
      </c>
      <c r="AD106" s="10">
        <v>8.0</v>
      </c>
      <c r="AE106" s="10">
        <v>4.0</v>
      </c>
      <c r="AF106" s="16"/>
      <c r="AG106" s="16"/>
      <c r="AH106" s="10">
        <v>3.0</v>
      </c>
      <c r="AI106" s="10">
        <v>6.0</v>
      </c>
      <c r="AJ106" s="10">
        <v>4.0</v>
      </c>
      <c r="AK106" s="10">
        <v>5.0</v>
      </c>
      <c r="AL106" s="152">
        <f t="shared" si="1"/>
        <v>38</v>
      </c>
      <c r="AM106" s="136">
        <f>AL106/COUNT(F106:AK106)</f>
        <v>4.75</v>
      </c>
    </row>
    <row r="107" ht="13.5" customHeight="1">
      <c r="A107" s="180"/>
      <c r="B107" s="181" t="s">
        <v>78</v>
      </c>
      <c r="C107" s="133"/>
      <c r="D107" s="32"/>
      <c r="E107" s="135"/>
      <c r="F107" s="6"/>
      <c r="G107" s="8"/>
      <c r="H107" s="6"/>
      <c r="I107" s="6"/>
      <c r="J107" s="6"/>
      <c r="K107" s="16"/>
      <c r="L107" s="16"/>
      <c r="M107" s="6"/>
      <c r="N107" s="6"/>
      <c r="O107" s="6"/>
      <c r="P107" s="6"/>
      <c r="Q107" s="6"/>
      <c r="R107" s="16"/>
      <c r="S107" s="16"/>
      <c r="T107" s="6"/>
      <c r="U107" s="6"/>
      <c r="V107" s="6"/>
      <c r="W107" s="6"/>
      <c r="X107" s="6"/>
      <c r="Y107" s="16"/>
      <c r="Z107" s="16"/>
      <c r="AA107" s="6"/>
      <c r="AB107" s="6"/>
      <c r="AC107" s="6"/>
      <c r="AD107" s="6"/>
      <c r="AE107" s="6"/>
      <c r="AF107" s="16"/>
      <c r="AG107" s="16"/>
      <c r="AH107" s="6"/>
      <c r="AI107" s="6"/>
      <c r="AJ107" s="6"/>
      <c r="AK107" s="6"/>
      <c r="AL107" s="169">
        <f t="shared" si="1"/>
        <v>0</v>
      </c>
      <c r="AM107" s="136"/>
    </row>
    <row r="108" ht="13.5" customHeight="1">
      <c r="A108" s="45">
        <v>25.0</v>
      </c>
      <c r="B108" s="182" t="s">
        <v>40</v>
      </c>
      <c r="C108" s="133"/>
      <c r="D108" s="32"/>
      <c r="E108" s="135"/>
      <c r="F108" s="6"/>
      <c r="G108" s="8"/>
      <c r="H108" s="6"/>
      <c r="I108" s="6"/>
      <c r="J108" s="6"/>
      <c r="K108" s="16"/>
      <c r="L108" s="16"/>
      <c r="M108" s="6"/>
      <c r="N108" s="6"/>
      <c r="O108" s="6"/>
      <c r="P108" s="6"/>
      <c r="Q108" s="6"/>
      <c r="R108" s="16"/>
      <c r="S108" s="16"/>
      <c r="T108" s="6"/>
      <c r="U108" s="6"/>
      <c r="V108" s="6"/>
      <c r="W108" s="6"/>
      <c r="X108" s="6"/>
      <c r="Y108" s="16"/>
      <c r="Z108" s="16"/>
      <c r="AA108" s="6"/>
      <c r="AB108" s="6"/>
      <c r="AC108" s="6"/>
      <c r="AD108" s="6"/>
      <c r="AE108" s="6"/>
      <c r="AF108" s="16"/>
      <c r="AG108" s="16"/>
      <c r="AH108" s="6"/>
      <c r="AI108" s="6"/>
      <c r="AJ108" s="6"/>
      <c r="AK108" s="6"/>
      <c r="AL108" s="152"/>
      <c r="AM108" s="136"/>
    </row>
    <row r="109" ht="13.5" customHeight="1">
      <c r="A109" s="180"/>
      <c r="B109" s="181" t="s">
        <v>78</v>
      </c>
      <c r="C109" s="133"/>
      <c r="D109" s="32"/>
      <c r="E109" s="135"/>
      <c r="F109" s="6"/>
      <c r="G109" s="8"/>
      <c r="H109" s="6"/>
      <c r="I109" s="6"/>
      <c r="J109" s="6"/>
      <c r="K109" s="16"/>
      <c r="L109" s="16"/>
      <c r="M109" s="6"/>
      <c r="N109" s="6"/>
      <c r="O109" s="6"/>
      <c r="P109" s="6"/>
      <c r="Q109" s="6"/>
      <c r="R109" s="16"/>
      <c r="S109" s="16"/>
      <c r="T109" s="6"/>
      <c r="U109" s="6"/>
      <c r="V109" s="6"/>
      <c r="W109" s="6"/>
      <c r="X109" s="6"/>
      <c r="Y109" s="16"/>
      <c r="Z109" s="16"/>
      <c r="AA109" s="6"/>
      <c r="AB109" s="6"/>
      <c r="AC109" s="6"/>
      <c r="AD109" s="6"/>
      <c r="AE109" s="6"/>
      <c r="AF109" s="16"/>
      <c r="AG109" s="16"/>
      <c r="AH109" s="6"/>
      <c r="AI109" s="6"/>
      <c r="AJ109" s="6"/>
      <c r="AK109" s="6"/>
      <c r="AL109" s="152"/>
      <c r="AM109" s="136"/>
    </row>
    <row r="110" ht="13.5" customHeight="1">
      <c r="A110" s="45">
        <v>25.0</v>
      </c>
      <c r="B110" s="182" t="s">
        <v>40</v>
      </c>
      <c r="C110" s="133"/>
      <c r="D110" s="32"/>
      <c r="E110" s="135"/>
      <c r="F110" s="6"/>
      <c r="G110" s="8"/>
      <c r="H110" s="6"/>
      <c r="I110" s="6"/>
      <c r="J110" s="6"/>
      <c r="K110" s="16"/>
      <c r="L110" s="16"/>
      <c r="M110" s="6"/>
      <c r="N110" s="6"/>
      <c r="O110" s="6"/>
      <c r="P110" s="6"/>
      <c r="Q110" s="6"/>
      <c r="R110" s="16"/>
      <c r="S110" s="16"/>
      <c r="T110" s="6"/>
      <c r="U110" s="6"/>
      <c r="V110" s="6"/>
      <c r="W110" s="6"/>
      <c r="X110" s="6"/>
      <c r="Y110" s="16"/>
      <c r="Z110" s="16"/>
      <c r="AA110" s="6"/>
      <c r="AB110" s="6"/>
      <c r="AC110" s="6"/>
      <c r="AD110" s="6"/>
      <c r="AE110" s="6"/>
      <c r="AF110" s="16"/>
      <c r="AG110" s="16"/>
      <c r="AH110" s="6"/>
      <c r="AI110" s="6"/>
      <c r="AJ110" s="6"/>
      <c r="AK110" s="6"/>
      <c r="AL110" s="152"/>
      <c r="AM110" s="136"/>
    </row>
    <row r="111" ht="13.5" customHeight="1">
      <c r="A111" s="180"/>
      <c r="B111" s="181" t="s">
        <v>78</v>
      </c>
      <c r="C111" s="133"/>
      <c r="D111" s="32"/>
      <c r="E111" s="135"/>
      <c r="F111" s="6"/>
      <c r="G111" s="8"/>
      <c r="H111" s="6"/>
      <c r="I111" s="6"/>
      <c r="J111" s="6"/>
      <c r="K111" s="16"/>
      <c r="L111" s="16"/>
      <c r="M111" s="6"/>
      <c r="N111" s="6"/>
      <c r="O111" s="6"/>
      <c r="P111" s="6"/>
      <c r="Q111" s="6"/>
      <c r="R111" s="16"/>
      <c r="S111" s="16"/>
      <c r="T111" s="6"/>
      <c r="U111" s="6"/>
      <c r="V111" s="6"/>
      <c r="W111" s="6"/>
      <c r="X111" s="6"/>
      <c r="Y111" s="16"/>
      <c r="Z111" s="16"/>
      <c r="AA111" s="6"/>
      <c r="AB111" s="6"/>
      <c r="AC111" s="6"/>
      <c r="AD111" s="6"/>
      <c r="AE111" s="6"/>
      <c r="AF111" s="16"/>
      <c r="AG111" s="16"/>
      <c r="AH111" s="6"/>
      <c r="AI111" s="6"/>
      <c r="AJ111" s="6"/>
      <c r="AK111" s="6"/>
      <c r="AL111" s="152"/>
      <c r="AM111" s="136"/>
    </row>
    <row r="112" ht="13.5" customHeight="1">
      <c r="A112" s="45">
        <v>27.0</v>
      </c>
      <c r="B112" s="182" t="s">
        <v>40</v>
      </c>
      <c r="C112" s="133"/>
      <c r="D112" s="32"/>
      <c r="E112" s="135"/>
      <c r="F112" s="6"/>
      <c r="G112" s="8"/>
      <c r="H112" s="6"/>
      <c r="I112" s="6"/>
      <c r="J112" s="6"/>
      <c r="K112" s="16"/>
      <c r="L112" s="16"/>
      <c r="M112" s="6"/>
      <c r="N112" s="6"/>
      <c r="O112" s="6"/>
      <c r="P112" s="6"/>
      <c r="Q112" s="6"/>
      <c r="R112" s="16"/>
      <c r="S112" s="16"/>
      <c r="T112" s="6"/>
      <c r="U112" s="6"/>
      <c r="V112" s="6"/>
      <c r="W112" s="6"/>
      <c r="X112" s="6"/>
      <c r="Y112" s="16"/>
      <c r="Z112" s="16"/>
      <c r="AA112" s="6"/>
      <c r="AB112" s="6"/>
      <c r="AC112" s="6"/>
      <c r="AD112" s="6"/>
      <c r="AE112" s="6"/>
      <c r="AF112" s="16"/>
      <c r="AG112" s="16"/>
      <c r="AH112" s="6"/>
      <c r="AI112" s="6"/>
      <c r="AJ112" s="6"/>
      <c r="AK112" s="6"/>
      <c r="AL112" s="152"/>
      <c r="AM112" s="136"/>
    </row>
    <row r="113" ht="13.5" customHeight="1">
      <c r="A113" s="179" t="s">
        <v>78</v>
      </c>
      <c r="C113" s="133"/>
      <c r="D113" s="32"/>
      <c r="E113" s="135"/>
      <c r="F113" s="10"/>
      <c r="G113" s="8"/>
      <c r="H113" s="10"/>
      <c r="I113" s="10"/>
      <c r="J113" s="10"/>
      <c r="K113" s="16"/>
      <c r="L113" s="16"/>
      <c r="M113" s="10"/>
      <c r="N113" s="10"/>
      <c r="O113" s="10"/>
      <c r="P113" s="10"/>
      <c r="Q113" s="10"/>
      <c r="R113" s="16"/>
      <c r="S113" s="16"/>
      <c r="T113" s="10"/>
      <c r="U113" s="10"/>
      <c r="V113" s="10"/>
      <c r="W113" s="10"/>
      <c r="X113" s="169"/>
      <c r="Y113" s="16"/>
      <c r="Z113" s="16"/>
      <c r="AA113" s="10"/>
      <c r="AB113" s="10"/>
      <c r="AC113" s="10"/>
      <c r="AD113" s="10"/>
      <c r="AE113" s="10"/>
      <c r="AF113" s="16"/>
      <c r="AG113" s="16"/>
      <c r="AH113" s="10"/>
      <c r="AI113" s="10"/>
      <c r="AJ113" s="10"/>
      <c r="AK113" s="10"/>
      <c r="AL113" s="169">
        <f t="shared" ref="AL113:AL115" si="2">SUM(F113:AK113)</f>
        <v>0</v>
      </c>
      <c r="AM113" s="136"/>
    </row>
    <row r="114" ht="13.5" customHeight="1">
      <c r="A114" s="45">
        <v>28.0</v>
      </c>
      <c r="B114" s="183" t="s">
        <v>80</v>
      </c>
      <c r="C114" s="133"/>
      <c r="D114" s="32"/>
      <c r="E114" s="135"/>
      <c r="F114" s="10"/>
      <c r="G114" s="8"/>
      <c r="H114" s="10"/>
      <c r="I114" s="10"/>
      <c r="J114" s="10"/>
      <c r="K114" s="16"/>
      <c r="L114" s="16"/>
      <c r="M114" s="10">
        <v>1.0</v>
      </c>
      <c r="N114" s="10"/>
      <c r="O114" s="10"/>
      <c r="P114" s="10"/>
      <c r="Q114" s="10"/>
      <c r="R114" s="16"/>
      <c r="S114" s="16"/>
      <c r="T114" s="10"/>
      <c r="U114" s="10"/>
      <c r="V114" s="10"/>
      <c r="W114" s="10"/>
      <c r="X114" s="10"/>
      <c r="Y114" s="16"/>
      <c r="Z114" s="16"/>
      <c r="AA114" s="10"/>
      <c r="AB114" s="10"/>
      <c r="AC114" s="10"/>
      <c r="AD114" s="10"/>
      <c r="AE114" s="10"/>
      <c r="AF114" s="16"/>
      <c r="AG114" s="16"/>
      <c r="AH114" s="10"/>
      <c r="AI114" s="10"/>
      <c r="AJ114" s="10"/>
      <c r="AK114" s="10"/>
      <c r="AL114" s="152">
        <f t="shared" si="2"/>
        <v>1</v>
      </c>
      <c r="AM114" s="136">
        <f>AL114/COUNT(F114:AK114)</f>
        <v>1</v>
      </c>
    </row>
    <row r="115" ht="13.5" customHeight="1">
      <c r="A115" s="137" t="s">
        <v>78</v>
      </c>
      <c r="B115" s="132"/>
      <c r="C115" s="138"/>
      <c r="D115" s="71"/>
      <c r="E115" s="139"/>
      <c r="F115" s="140"/>
      <c r="G115" s="141"/>
      <c r="H115" s="140"/>
      <c r="I115" s="140"/>
      <c r="J115" s="140"/>
      <c r="K115" s="142"/>
      <c r="L115" s="142"/>
      <c r="M115" s="140"/>
      <c r="N115" s="140"/>
      <c r="O115" s="140"/>
      <c r="P115" s="140"/>
      <c r="Q115" s="140"/>
      <c r="R115" s="142"/>
      <c r="S115" s="142"/>
      <c r="T115" s="140"/>
      <c r="U115" s="140"/>
      <c r="V115" s="140"/>
      <c r="W115" s="140"/>
      <c r="X115" s="140"/>
      <c r="Y115" s="142"/>
      <c r="Z115" s="142"/>
      <c r="AA115" s="140"/>
      <c r="AB115" s="140"/>
      <c r="AC115" s="140"/>
      <c r="AD115" s="140"/>
      <c r="AE115" s="140"/>
      <c r="AF115" s="142"/>
      <c r="AG115" s="142"/>
      <c r="AH115" s="140"/>
      <c r="AI115" s="140"/>
      <c r="AJ115" s="140"/>
      <c r="AK115" s="140"/>
      <c r="AL115" s="140">
        <f t="shared" si="2"/>
        <v>0</v>
      </c>
      <c r="AM115" s="143"/>
    </row>
    <row r="116" ht="51.75" customHeight="1">
      <c r="A116" s="184"/>
      <c r="B116" s="185"/>
      <c r="C116" s="186"/>
      <c r="D116" s="187">
        <v>200.0</v>
      </c>
      <c r="E116" s="188" t="s">
        <v>81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90">
        <f>SUM(AL58+AL60+AL62+AL64+AL66+AL70+AL72+AL74+AL76+AL80+AL82+AL84+AL88+AL94+AL96+AL100+AL102+AL104+AL114)</f>
        <v>3077</v>
      </c>
    </row>
    <row r="117" ht="13.5" customHeight="1">
      <c r="A117" s="191">
        <v>1.0</v>
      </c>
      <c r="B117" s="19" t="s">
        <v>82</v>
      </c>
      <c r="C117" s="191" t="s">
        <v>83</v>
      </c>
      <c r="D117" s="192" t="s">
        <v>17</v>
      </c>
      <c r="E117" s="193" t="s">
        <v>84</v>
      </c>
      <c r="F117" s="165">
        <v>7.0</v>
      </c>
      <c r="G117" s="118" t="s">
        <v>11</v>
      </c>
      <c r="H117" s="165">
        <v>3.0</v>
      </c>
      <c r="I117" s="165">
        <v>5.0</v>
      </c>
      <c r="J117" s="165">
        <v>6.0</v>
      </c>
      <c r="K117" s="166"/>
      <c r="L117" s="194"/>
      <c r="M117" s="195">
        <v>5.0</v>
      </c>
      <c r="N117" s="165">
        <v>4.0</v>
      </c>
      <c r="O117" s="165">
        <v>2.0</v>
      </c>
      <c r="P117" s="165">
        <v>1.0</v>
      </c>
      <c r="Q117" s="165">
        <v>5.0</v>
      </c>
      <c r="R117" s="166"/>
      <c r="S117" s="166"/>
      <c r="T117" s="165">
        <v>7.0</v>
      </c>
      <c r="U117" s="165">
        <v>22.0</v>
      </c>
      <c r="V117" s="165">
        <v>8.0</v>
      </c>
      <c r="W117" s="165">
        <v>14.0</v>
      </c>
      <c r="X117" s="165">
        <v>9.0</v>
      </c>
      <c r="Y117" s="166">
        <v>5.0</v>
      </c>
      <c r="Z117" s="166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91">
        <f t="shared" ref="AL117:AL164" si="3">SUM(F117:AK117)</f>
        <v>103</v>
      </c>
      <c r="AM117" s="191"/>
    </row>
    <row r="118" ht="13.5" customHeight="1">
      <c r="A118" s="168" t="s">
        <v>78</v>
      </c>
      <c r="B118" s="132"/>
      <c r="C118" s="196"/>
      <c r="D118" s="196"/>
      <c r="E118" s="71"/>
      <c r="F118" s="170"/>
      <c r="G118" s="71"/>
      <c r="H118" s="170"/>
      <c r="I118" s="170"/>
      <c r="J118" s="170"/>
      <c r="K118" s="173"/>
      <c r="L118" s="194"/>
      <c r="M118" s="197"/>
      <c r="N118" s="170"/>
      <c r="O118" s="170"/>
      <c r="P118" s="170"/>
      <c r="Q118" s="170"/>
      <c r="R118" s="173"/>
      <c r="S118" s="173"/>
      <c r="T118" s="170"/>
      <c r="U118" s="170"/>
      <c r="V118" s="170"/>
      <c r="W118" s="170"/>
      <c r="X118" s="170"/>
      <c r="Y118" s="173"/>
      <c r="Z118" s="173"/>
      <c r="AA118" s="170"/>
      <c r="AB118" s="170"/>
      <c r="AC118" s="170"/>
      <c r="AD118" s="170"/>
      <c r="AE118" s="170"/>
      <c r="AF118" s="173"/>
      <c r="AG118" s="173"/>
      <c r="AH118" s="170"/>
      <c r="AI118" s="170"/>
      <c r="AJ118" s="170"/>
      <c r="AK118" s="170"/>
      <c r="AL118" s="198">
        <f t="shared" si="3"/>
        <v>0</v>
      </c>
      <c r="AM118" s="199"/>
    </row>
    <row r="119" ht="13.5" customHeight="1">
      <c r="A119" s="191">
        <v>2.0</v>
      </c>
      <c r="B119" s="19" t="s">
        <v>85</v>
      </c>
      <c r="C119" s="191" t="s">
        <v>86</v>
      </c>
      <c r="D119" s="192" t="s">
        <v>87</v>
      </c>
      <c r="E119" s="193" t="s">
        <v>88</v>
      </c>
      <c r="F119" s="165">
        <v>6.0</v>
      </c>
      <c r="G119" s="118" t="s">
        <v>11</v>
      </c>
      <c r="H119" s="165">
        <v>2.0</v>
      </c>
      <c r="I119" s="165">
        <v>6.0</v>
      </c>
      <c r="J119" s="165">
        <v>4.0</v>
      </c>
      <c r="K119" s="166">
        <v>1.0</v>
      </c>
      <c r="L119" s="200"/>
      <c r="M119" s="201"/>
      <c r="N119" s="201"/>
      <c r="O119" s="201"/>
      <c r="P119" s="201"/>
      <c r="Q119" s="201"/>
      <c r="R119" s="201"/>
      <c r="S119" s="201"/>
      <c r="T119" s="201"/>
      <c r="U119" s="201"/>
      <c r="V119" s="201"/>
      <c r="W119" s="201"/>
      <c r="X119" s="201"/>
      <c r="Y119" s="201"/>
      <c r="Z119" s="201"/>
      <c r="AA119" s="165">
        <v>8.0</v>
      </c>
      <c r="AB119" s="165">
        <v>8.0</v>
      </c>
      <c r="AC119" s="165">
        <v>4.0</v>
      </c>
      <c r="AD119" s="165">
        <v>6.0</v>
      </c>
      <c r="AE119" s="165">
        <v>4.0</v>
      </c>
      <c r="AF119" s="166"/>
      <c r="AG119" s="166"/>
      <c r="AH119" s="165">
        <v>3.0</v>
      </c>
      <c r="AI119" s="165">
        <v>7.0</v>
      </c>
      <c r="AJ119" s="165">
        <v>11.0</v>
      </c>
      <c r="AK119" s="165">
        <v>10.0</v>
      </c>
      <c r="AL119" s="191">
        <f t="shared" si="3"/>
        <v>80</v>
      </c>
      <c r="AM119" s="191"/>
    </row>
    <row r="120" ht="13.5" customHeight="1">
      <c r="A120" s="168" t="s">
        <v>78</v>
      </c>
      <c r="B120" s="132"/>
      <c r="C120" s="196"/>
      <c r="D120" s="196"/>
      <c r="E120" s="71"/>
      <c r="F120" s="170"/>
      <c r="G120" s="71"/>
      <c r="H120" s="170"/>
      <c r="I120" s="170"/>
      <c r="J120" s="170"/>
      <c r="K120" s="173"/>
      <c r="L120" s="200"/>
      <c r="M120" s="197"/>
      <c r="N120" s="170"/>
      <c r="O120" s="170"/>
      <c r="P120" s="170"/>
      <c r="Q120" s="170"/>
      <c r="R120" s="173"/>
      <c r="S120" s="173"/>
      <c r="T120" s="170"/>
      <c r="U120" s="170"/>
      <c r="V120" s="170"/>
      <c r="W120" s="170"/>
      <c r="X120" s="170"/>
      <c r="Y120" s="173"/>
      <c r="Z120" s="173"/>
      <c r="AA120" s="170"/>
      <c r="AB120" s="170"/>
      <c r="AC120" s="170"/>
      <c r="AD120" s="170"/>
      <c r="AE120" s="170">
        <v>1.0</v>
      </c>
      <c r="AF120" s="173"/>
      <c r="AG120" s="173"/>
      <c r="AH120" s="170"/>
      <c r="AI120" s="170"/>
      <c r="AJ120" s="170">
        <v>1.0</v>
      </c>
      <c r="AK120" s="170"/>
      <c r="AL120" s="198">
        <f t="shared" si="3"/>
        <v>2</v>
      </c>
      <c r="AM120" s="199"/>
    </row>
    <row r="121" ht="13.5" customHeight="1">
      <c r="A121" s="191">
        <v>3.0</v>
      </c>
      <c r="B121" s="19" t="s">
        <v>89</v>
      </c>
      <c r="C121" s="191" t="s">
        <v>90</v>
      </c>
      <c r="D121" s="192" t="s">
        <v>91</v>
      </c>
      <c r="E121" s="193" t="s">
        <v>92</v>
      </c>
      <c r="F121" s="165">
        <v>7.0</v>
      </c>
      <c r="G121" s="118" t="s">
        <v>11</v>
      </c>
      <c r="H121" s="165">
        <v>8.0</v>
      </c>
      <c r="I121" s="165">
        <v>2.0</v>
      </c>
      <c r="J121" s="165">
        <v>2.0</v>
      </c>
      <c r="K121" s="166">
        <v>1.0</v>
      </c>
      <c r="L121" s="200"/>
      <c r="M121" s="195">
        <v>8.0</v>
      </c>
      <c r="N121" s="165">
        <v>11.0</v>
      </c>
      <c r="O121" s="165">
        <v>4.0</v>
      </c>
      <c r="P121" s="165">
        <v>5.0</v>
      </c>
      <c r="Q121" s="165">
        <v>4.0</v>
      </c>
      <c r="R121" s="166"/>
      <c r="S121" s="166"/>
      <c r="T121" s="165">
        <v>5.0</v>
      </c>
      <c r="U121" s="165">
        <v>3.0</v>
      </c>
      <c r="V121" s="165">
        <v>9.0</v>
      </c>
      <c r="W121" s="165">
        <v>5.0</v>
      </c>
      <c r="X121" s="165">
        <v>9.0</v>
      </c>
      <c r="Y121" s="166"/>
      <c r="Z121" s="166">
        <v>1.0</v>
      </c>
      <c r="AA121" s="165">
        <v>5.0</v>
      </c>
      <c r="AB121" s="165">
        <v>13.0</v>
      </c>
      <c r="AC121" s="165">
        <v>14.0</v>
      </c>
      <c r="AD121" s="165">
        <v>5.0</v>
      </c>
      <c r="AE121" s="202"/>
      <c r="AF121" s="166"/>
      <c r="AG121" s="166"/>
      <c r="AH121" s="202"/>
      <c r="AI121" s="202"/>
      <c r="AJ121" s="202"/>
      <c r="AK121" s="202"/>
      <c r="AL121" s="191">
        <f t="shared" si="3"/>
        <v>121</v>
      </c>
      <c r="AM121" s="191"/>
    </row>
    <row r="122" ht="13.5" customHeight="1">
      <c r="A122" s="191"/>
      <c r="B122" s="203" t="s">
        <v>78</v>
      </c>
      <c r="C122" s="191"/>
      <c r="D122" s="192"/>
      <c r="E122" s="32"/>
      <c r="F122" s="165"/>
      <c r="G122" s="71"/>
      <c r="H122" s="165"/>
      <c r="I122" s="165"/>
      <c r="J122" s="165"/>
      <c r="K122" s="166"/>
      <c r="L122" s="200"/>
      <c r="M122" s="195"/>
      <c r="N122" s="165"/>
      <c r="O122" s="165"/>
      <c r="P122" s="165"/>
      <c r="Q122" s="165"/>
      <c r="R122" s="166"/>
      <c r="S122" s="166"/>
      <c r="T122" s="165"/>
      <c r="U122" s="165"/>
      <c r="V122" s="165"/>
      <c r="W122" s="165"/>
      <c r="X122" s="204"/>
      <c r="Y122" s="166"/>
      <c r="Z122" s="166"/>
      <c r="AA122" s="165"/>
      <c r="AB122" s="165"/>
      <c r="AC122" s="165"/>
      <c r="AD122" s="165"/>
      <c r="AE122" s="165"/>
      <c r="AF122" s="166"/>
      <c r="AG122" s="166"/>
      <c r="AH122" s="165"/>
      <c r="AI122" s="165"/>
      <c r="AJ122" s="165"/>
      <c r="AK122" s="165"/>
      <c r="AL122" s="198">
        <f t="shared" si="3"/>
        <v>0</v>
      </c>
      <c r="AM122" s="191"/>
    </row>
    <row r="123" ht="13.5" customHeight="1">
      <c r="A123" s="191">
        <v>4.0</v>
      </c>
      <c r="B123" s="19" t="s">
        <v>93</v>
      </c>
      <c r="C123" s="191"/>
      <c r="D123" s="192" t="s">
        <v>94</v>
      </c>
      <c r="E123" s="193" t="s">
        <v>95</v>
      </c>
      <c r="F123" s="165">
        <v>6.0</v>
      </c>
      <c r="G123" s="118"/>
      <c r="H123" s="165">
        <v>3.0</v>
      </c>
      <c r="I123" s="165">
        <v>3.0</v>
      </c>
      <c r="J123" s="165">
        <v>6.0</v>
      </c>
      <c r="K123" s="166"/>
      <c r="L123" s="200"/>
      <c r="M123" s="195">
        <v>3.0</v>
      </c>
      <c r="N123" s="165">
        <v>6.0</v>
      </c>
      <c r="O123" s="165">
        <v>10.0</v>
      </c>
      <c r="P123" s="165">
        <v>7.0</v>
      </c>
      <c r="Q123" s="165">
        <v>4.0</v>
      </c>
      <c r="R123" s="166">
        <v>1.0</v>
      </c>
      <c r="S123" s="166">
        <v>3.0</v>
      </c>
      <c r="T123" s="165">
        <v>6.0</v>
      </c>
      <c r="U123" s="165">
        <v>11.0</v>
      </c>
      <c r="V123" s="165">
        <v>10.0</v>
      </c>
      <c r="W123" s="165">
        <v>8.0</v>
      </c>
      <c r="X123" s="165">
        <v>6.0</v>
      </c>
      <c r="Y123" s="166"/>
      <c r="Z123" s="166"/>
      <c r="AA123" s="165">
        <v>4.0</v>
      </c>
      <c r="AB123" s="165">
        <v>1.0</v>
      </c>
      <c r="AC123" s="165">
        <v>10.0</v>
      </c>
      <c r="AD123" s="165">
        <v>4.0</v>
      </c>
      <c r="AE123" s="165">
        <v>9.0</v>
      </c>
      <c r="AF123" s="166"/>
      <c r="AG123" s="166">
        <v>4.0</v>
      </c>
      <c r="AH123" s="165">
        <v>3.0</v>
      </c>
      <c r="AI123" s="165">
        <v>6.0</v>
      </c>
      <c r="AJ123" s="165">
        <v>4.0</v>
      </c>
      <c r="AK123" s="165">
        <v>3.0</v>
      </c>
      <c r="AL123" s="205">
        <f t="shared" si="3"/>
        <v>141</v>
      </c>
      <c r="AM123" s="191"/>
    </row>
    <row r="124" ht="13.5" customHeight="1">
      <c r="A124" s="168" t="s">
        <v>78</v>
      </c>
      <c r="B124" s="132"/>
      <c r="C124" s="196"/>
      <c r="D124" s="196"/>
      <c r="E124" s="32"/>
      <c r="F124" s="170">
        <v>1.0</v>
      </c>
      <c r="G124" s="71"/>
      <c r="H124" s="170"/>
      <c r="I124" s="170"/>
      <c r="J124" s="170"/>
      <c r="K124" s="173"/>
      <c r="L124" s="200"/>
      <c r="M124" s="197"/>
      <c r="N124" s="170"/>
      <c r="O124" s="170"/>
      <c r="P124" s="170"/>
      <c r="Q124" s="170"/>
      <c r="R124" s="173"/>
      <c r="S124" s="173"/>
      <c r="T124" s="170"/>
      <c r="U124" s="170"/>
      <c r="V124" s="170">
        <v>1.0</v>
      </c>
      <c r="W124" s="170">
        <v>1.0</v>
      </c>
      <c r="X124" s="170"/>
      <c r="Y124" s="173"/>
      <c r="Z124" s="173"/>
      <c r="AA124" s="170"/>
      <c r="AB124" s="170"/>
      <c r="AC124" s="170"/>
      <c r="AD124" s="170"/>
      <c r="AE124" s="170"/>
      <c r="AF124" s="173"/>
      <c r="AG124" s="173"/>
      <c r="AH124" s="170"/>
      <c r="AI124" s="170"/>
      <c r="AJ124" s="170"/>
      <c r="AK124" s="170"/>
      <c r="AL124" s="198">
        <f t="shared" si="3"/>
        <v>3</v>
      </c>
      <c r="AM124" s="196"/>
    </row>
    <row r="125" ht="13.5" customHeight="1">
      <c r="A125" s="191">
        <v>5.0</v>
      </c>
      <c r="B125" s="19" t="s">
        <v>96</v>
      </c>
      <c r="C125" s="191" t="s">
        <v>97</v>
      </c>
      <c r="D125" s="192" t="s">
        <v>98</v>
      </c>
      <c r="E125" s="193" t="s">
        <v>99</v>
      </c>
      <c r="F125" s="165">
        <v>1.0</v>
      </c>
      <c r="G125" s="118"/>
      <c r="H125" s="165">
        <v>7.0</v>
      </c>
      <c r="I125" s="165"/>
      <c r="J125" s="165"/>
      <c r="K125" s="166"/>
      <c r="L125" s="200"/>
      <c r="M125" s="195">
        <v>4.0</v>
      </c>
      <c r="N125" s="165">
        <v>5.0</v>
      </c>
      <c r="O125" s="165">
        <v>8.0</v>
      </c>
      <c r="P125" s="165"/>
      <c r="Q125" s="165">
        <v>10.0</v>
      </c>
      <c r="R125" s="166">
        <v>3.0</v>
      </c>
      <c r="S125" s="166"/>
      <c r="T125" s="165">
        <v>1.0</v>
      </c>
      <c r="U125" s="165">
        <v>2.0</v>
      </c>
      <c r="V125" s="165">
        <v>4.0</v>
      </c>
      <c r="W125" s="165">
        <v>5.0</v>
      </c>
      <c r="X125" s="165">
        <v>3.0</v>
      </c>
      <c r="Y125" s="166"/>
      <c r="Z125" s="166"/>
      <c r="AA125" s="165">
        <v>2.0</v>
      </c>
      <c r="AB125" s="165">
        <v>5.0</v>
      </c>
      <c r="AC125" s="165">
        <v>7.0</v>
      </c>
      <c r="AD125" s="165">
        <v>6.0</v>
      </c>
      <c r="AE125" s="165">
        <v>6.0</v>
      </c>
      <c r="AF125" s="166"/>
      <c r="AG125" s="166"/>
      <c r="AH125" s="165">
        <v>4.0</v>
      </c>
      <c r="AI125" s="165">
        <v>2.0</v>
      </c>
      <c r="AJ125" s="165">
        <v>3.0</v>
      </c>
      <c r="AK125" s="165">
        <v>5.0</v>
      </c>
      <c r="AL125" s="191">
        <f t="shared" si="3"/>
        <v>93</v>
      </c>
      <c r="AM125" s="191"/>
    </row>
    <row r="126" ht="13.5" customHeight="1">
      <c r="A126" s="168" t="s">
        <v>78</v>
      </c>
      <c r="B126" s="132"/>
      <c r="C126" s="196"/>
      <c r="D126" s="196"/>
      <c r="E126" s="32"/>
      <c r="F126" s="170"/>
      <c r="G126" s="71"/>
      <c r="H126" s="170"/>
      <c r="I126" s="170"/>
      <c r="J126" s="170"/>
      <c r="K126" s="166"/>
      <c r="L126" s="200"/>
      <c r="M126" s="197"/>
      <c r="N126" s="170"/>
      <c r="O126" s="170"/>
      <c r="P126" s="170"/>
      <c r="Q126" s="170"/>
      <c r="R126" s="173"/>
      <c r="S126" s="173"/>
      <c r="T126" s="170"/>
      <c r="U126" s="170"/>
      <c r="V126" s="170"/>
      <c r="W126" s="170"/>
      <c r="X126" s="170"/>
      <c r="Y126" s="173"/>
      <c r="Z126" s="173"/>
      <c r="AA126" s="170"/>
      <c r="AB126" s="170"/>
      <c r="AC126" s="170"/>
      <c r="AD126" s="170"/>
      <c r="AE126" s="170"/>
      <c r="AF126" s="173"/>
      <c r="AG126" s="173"/>
      <c r="AH126" s="170"/>
      <c r="AI126" s="170"/>
      <c r="AJ126" s="170"/>
      <c r="AK126" s="170"/>
      <c r="AL126" s="206">
        <f t="shared" si="3"/>
        <v>0</v>
      </c>
      <c r="AM126" s="199"/>
    </row>
    <row r="127" ht="13.5" customHeight="1">
      <c r="A127" s="191">
        <v>6.0</v>
      </c>
      <c r="B127" s="19" t="s">
        <v>100</v>
      </c>
      <c r="C127" s="191" t="s">
        <v>101</v>
      </c>
      <c r="D127" s="192" t="s">
        <v>102</v>
      </c>
      <c r="E127" s="193" t="s">
        <v>103</v>
      </c>
      <c r="F127" s="165">
        <v>6.0</v>
      </c>
      <c r="G127" s="118" t="s">
        <v>11</v>
      </c>
      <c r="H127" s="165">
        <v>2.0</v>
      </c>
      <c r="I127" s="165">
        <v>3.0</v>
      </c>
      <c r="J127" s="165">
        <v>5.0</v>
      </c>
      <c r="K127" s="166">
        <v>1.0</v>
      </c>
      <c r="L127" s="200"/>
      <c r="M127" s="195">
        <v>8.0</v>
      </c>
      <c r="N127" s="165">
        <v>9.0</v>
      </c>
      <c r="O127" s="165">
        <v>9.0</v>
      </c>
      <c r="P127" s="165">
        <v>10.0</v>
      </c>
      <c r="Q127" s="165">
        <v>5.0</v>
      </c>
      <c r="R127" s="166"/>
      <c r="S127" s="166"/>
      <c r="T127" s="165">
        <v>5.0</v>
      </c>
      <c r="U127" s="165">
        <v>18.0</v>
      </c>
      <c r="V127" s="165">
        <v>3.0</v>
      </c>
      <c r="W127" s="165">
        <v>10.0</v>
      </c>
      <c r="X127" s="165">
        <v>7.0</v>
      </c>
      <c r="Y127" s="166"/>
      <c r="Z127" s="166"/>
      <c r="AA127" s="165">
        <v>10.0</v>
      </c>
      <c r="AB127" s="165">
        <v>4.0</v>
      </c>
      <c r="AC127" s="165">
        <v>8.0</v>
      </c>
      <c r="AD127" s="165">
        <v>5.0</v>
      </c>
      <c r="AE127" s="165">
        <v>1.0</v>
      </c>
      <c r="AF127" s="166"/>
      <c r="AG127" s="166">
        <v>1.0</v>
      </c>
      <c r="AH127" s="165">
        <v>15.0</v>
      </c>
      <c r="AI127" s="165">
        <v>10.0</v>
      </c>
      <c r="AJ127" s="165">
        <v>9.0</v>
      </c>
      <c r="AK127" s="165">
        <v>4.0</v>
      </c>
      <c r="AL127" s="191">
        <f t="shared" si="3"/>
        <v>168</v>
      </c>
      <c r="AM127" s="191"/>
    </row>
    <row r="128" ht="13.5" customHeight="1">
      <c r="A128" s="168" t="s">
        <v>78</v>
      </c>
      <c r="B128" s="132"/>
      <c r="C128" s="196"/>
      <c r="D128" s="196"/>
      <c r="E128" s="71"/>
      <c r="F128" s="170"/>
      <c r="G128" s="71"/>
      <c r="H128" s="170"/>
      <c r="I128" s="170"/>
      <c r="J128" s="170"/>
      <c r="K128" s="173"/>
      <c r="L128" s="200"/>
      <c r="M128" s="197"/>
      <c r="N128" s="170"/>
      <c r="O128" s="170"/>
      <c r="P128" s="170"/>
      <c r="Q128" s="170"/>
      <c r="R128" s="173"/>
      <c r="S128" s="173"/>
      <c r="T128" s="170"/>
      <c r="U128" s="170"/>
      <c r="V128" s="170"/>
      <c r="W128" s="170"/>
      <c r="X128" s="170"/>
      <c r="Y128" s="173"/>
      <c r="Z128" s="173"/>
      <c r="AA128" s="170"/>
      <c r="AB128" s="170"/>
      <c r="AC128" s="170"/>
      <c r="AD128" s="170"/>
      <c r="AE128" s="170"/>
      <c r="AF128" s="173"/>
      <c r="AG128" s="173"/>
      <c r="AH128" s="170"/>
      <c r="AI128" s="170">
        <v>2.0</v>
      </c>
      <c r="AJ128" s="170"/>
      <c r="AK128" s="170"/>
      <c r="AL128" s="206">
        <f t="shared" si="3"/>
        <v>2</v>
      </c>
      <c r="AM128" s="199"/>
    </row>
    <row r="129" ht="13.5" customHeight="1">
      <c r="A129" s="191">
        <v>7.0</v>
      </c>
      <c r="B129" s="19" t="s">
        <v>100</v>
      </c>
      <c r="C129" s="191" t="s">
        <v>104</v>
      </c>
      <c r="D129" s="192" t="s">
        <v>105</v>
      </c>
      <c r="E129" s="193" t="s">
        <v>106</v>
      </c>
      <c r="F129" s="165">
        <v>1.0</v>
      </c>
      <c r="G129" s="118" t="s">
        <v>11</v>
      </c>
      <c r="H129" s="165">
        <v>10.0</v>
      </c>
      <c r="I129" s="165">
        <v>4.0</v>
      </c>
      <c r="J129" s="165">
        <v>4.0</v>
      </c>
      <c r="K129" s="166"/>
      <c r="L129" s="200"/>
      <c r="M129" s="195">
        <v>8.0</v>
      </c>
      <c r="N129" s="165">
        <v>5.0</v>
      </c>
      <c r="O129" s="165">
        <v>9.0</v>
      </c>
      <c r="P129" s="165">
        <v>6.0</v>
      </c>
      <c r="Q129" s="165">
        <v>8.0</v>
      </c>
      <c r="R129" s="166"/>
      <c r="S129" s="166"/>
      <c r="T129" s="165">
        <v>4.0</v>
      </c>
      <c r="U129" s="165">
        <v>11.0</v>
      </c>
      <c r="V129" s="165">
        <v>5.0</v>
      </c>
      <c r="W129" s="165">
        <v>10.0</v>
      </c>
      <c r="X129" s="165">
        <v>1.0</v>
      </c>
      <c r="Y129" s="166">
        <v>2.0</v>
      </c>
      <c r="Z129" s="166"/>
      <c r="AA129" s="165">
        <v>19.0</v>
      </c>
      <c r="AB129" s="165">
        <v>12.0</v>
      </c>
      <c r="AC129" s="165">
        <v>3.0</v>
      </c>
      <c r="AD129" s="165">
        <v>8.0</v>
      </c>
      <c r="AE129" s="165">
        <v>8.0</v>
      </c>
      <c r="AF129" s="166"/>
      <c r="AG129" s="166"/>
      <c r="AH129" s="165">
        <v>6.0</v>
      </c>
      <c r="AI129" s="165">
        <v>6.0</v>
      </c>
      <c r="AJ129" s="165">
        <v>7.0</v>
      </c>
      <c r="AK129" s="165">
        <v>3.0</v>
      </c>
      <c r="AL129" s="191">
        <f t="shared" si="3"/>
        <v>160</v>
      </c>
      <c r="AM129" s="191"/>
    </row>
    <row r="130" ht="13.5" customHeight="1">
      <c r="A130" s="168" t="s">
        <v>78</v>
      </c>
      <c r="B130" s="132"/>
      <c r="C130" s="196"/>
      <c r="D130" s="196"/>
      <c r="E130" s="71"/>
      <c r="F130" s="170"/>
      <c r="G130" s="71"/>
      <c r="H130" s="170"/>
      <c r="I130" s="170"/>
      <c r="J130" s="170"/>
      <c r="K130" s="173"/>
      <c r="L130" s="200"/>
      <c r="M130" s="197"/>
      <c r="N130" s="170"/>
      <c r="O130" s="170"/>
      <c r="P130" s="170"/>
      <c r="Q130" s="170"/>
      <c r="R130" s="173"/>
      <c r="S130" s="173"/>
      <c r="T130" s="170"/>
      <c r="U130" s="170"/>
      <c r="V130" s="170"/>
      <c r="W130" s="170"/>
      <c r="X130" s="170"/>
      <c r="Y130" s="173"/>
      <c r="Z130" s="173"/>
      <c r="AA130" s="170"/>
      <c r="AB130" s="170"/>
      <c r="AC130" s="170"/>
      <c r="AD130" s="170"/>
      <c r="AE130" s="170"/>
      <c r="AF130" s="173"/>
      <c r="AG130" s="173"/>
      <c r="AH130" s="170">
        <v>2.0</v>
      </c>
      <c r="AI130" s="170">
        <v>3.0</v>
      </c>
      <c r="AJ130" s="170"/>
      <c r="AK130" s="170"/>
      <c r="AL130" s="198">
        <f t="shared" si="3"/>
        <v>5</v>
      </c>
      <c r="AM130" s="199"/>
    </row>
    <row r="131" ht="13.5" customHeight="1">
      <c r="A131" s="191">
        <v>8.0</v>
      </c>
      <c r="B131" s="19" t="s">
        <v>107</v>
      </c>
      <c r="C131" s="191" t="s">
        <v>108</v>
      </c>
      <c r="D131" s="192" t="s">
        <v>109</v>
      </c>
      <c r="E131" s="193" t="s">
        <v>110</v>
      </c>
      <c r="F131" s="165">
        <v>3.0</v>
      </c>
      <c r="G131" s="118" t="s">
        <v>11</v>
      </c>
      <c r="H131" s="165">
        <v>5.0</v>
      </c>
      <c r="I131" s="165">
        <v>4.0</v>
      </c>
      <c r="J131" s="165">
        <v>2.0</v>
      </c>
      <c r="K131" s="166"/>
      <c r="L131" s="207"/>
      <c r="M131" s="195">
        <v>4.0</v>
      </c>
      <c r="N131" s="165">
        <v>5.0</v>
      </c>
      <c r="O131" s="165">
        <v>6.0</v>
      </c>
      <c r="P131" s="165">
        <v>4.0</v>
      </c>
      <c r="Q131" s="165">
        <v>1.0</v>
      </c>
      <c r="R131" s="166"/>
      <c r="S131" s="166"/>
      <c r="T131" s="165">
        <v>1.0</v>
      </c>
      <c r="U131" s="202"/>
      <c r="V131" s="202"/>
      <c r="W131" s="202"/>
      <c r="X131" s="165">
        <v>3.0</v>
      </c>
      <c r="Y131" s="166"/>
      <c r="Z131" s="166"/>
      <c r="AA131" s="165">
        <v>5.0</v>
      </c>
      <c r="AB131" s="165">
        <v>3.0</v>
      </c>
      <c r="AC131" s="165">
        <v>8.0</v>
      </c>
      <c r="AD131" s="165">
        <v>6.0</v>
      </c>
      <c r="AE131" s="165">
        <v>2.0</v>
      </c>
      <c r="AF131" s="166"/>
      <c r="AG131" s="166"/>
      <c r="AH131" s="208"/>
      <c r="AI131" s="165">
        <v>11.0</v>
      </c>
      <c r="AJ131" s="165">
        <v>4.0</v>
      </c>
      <c r="AK131" s="165">
        <v>6.0</v>
      </c>
      <c r="AL131" s="191">
        <f t="shared" si="3"/>
        <v>83</v>
      </c>
      <c r="AM131" s="191"/>
    </row>
    <row r="132" ht="13.5" customHeight="1">
      <c r="A132" s="168" t="s">
        <v>78</v>
      </c>
      <c r="B132" s="132"/>
      <c r="C132" s="196"/>
      <c r="D132" s="196"/>
      <c r="E132" s="71"/>
      <c r="F132" s="170">
        <v>1.0</v>
      </c>
      <c r="G132" s="71"/>
      <c r="H132" s="170">
        <v>1.0</v>
      </c>
      <c r="I132" s="170"/>
      <c r="J132" s="170"/>
      <c r="K132" s="173"/>
      <c r="L132" s="200"/>
      <c r="M132" s="197"/>
      <c r="N132" s="170"/>
      <c r="O132" s="170"/>
      <c r="P132" s="170"/>
      <c r="Q132" s="170"/>
      <c r="R132" s="173"/>
      <c r="S132" s="173"/>
      <c r="T132" s="170"/>
      <c r="U132" s="170"/>
      <c r="V132" s="170"/>
      <c r="W132" s="170"/>
      <c r="X132" s="170">
        <v>1.0</v>
      </c>
      <c r="Y132" s="173"/>
      <c r="Z132" s="173"/>
      <c r="AA132" s="170"/>
      <c r="AB132" s="170"/>
      <c r="AC132" s="170"/>
      <c r="AD132" s="170"/>
      <c r="AE132" s="170"/>
      <c r="AF132" s="173"/>
      <c r="AG132" s="166"/>
      <c r="AH132" s="170"/>
      <c r="AI132" s="170"/>
      <c r="AJ132" s="170"/>
      <c r="AK132" s="170">
        <v>2.0</v>
      </c>
      <c r="AL132" s="206">
        <f t="shared" si="3"/>
        <v>5</v>
      </c>
      <c r="AM132" s="199"/>
    </row>
    <row r="133" ht="15.75" customHeight="1">
      <c r="A133" s="191">
        <v>9.0</v>
      </c>
      <c r="B133" s="19" t="s">
        <v>111</v>
      </c>
      <c r="C133" s="191"/>
      <c r="D133" s="192" t="s">
        <v>112</v>
      </c>
      <c r="E133" s="193"/>
      <c r="F133" s="165">
        <v>6.0</v>
      </c>
      <c r="G133" s="118" t="s">
        <v>11</v>
      </c>
      <c r="H133" s="165">
        <v>6.0</v>
      </c>
      <c r="I133" s="165">
        <v>12.0</v>
      </c>
      <c r="J133" s="165">
        <v>6.0</v>
      </c>
      <c r="K133" s="166"/>
      <c r="L133" s="200"/>
      <c r="M133" s="195">
        <v>5.0</v>
      </c>
      <c r="N133" s="165">
        <v>8.0</v>
      </c>
      <c r="O133" s="165">
        <v>5.0</v>
      </c>
      <c r="P133" s="165">
        <v>8.0</v>
      </c>
      <c r="Q133" s="165">
        <v>7.0</v>
      </c>
      <c r="R133" s="166">
        <v>2.0</v>
      </c>
      <c r="S133" s="166"/>
      <c r="T133" s="165">
        <v>5.0</v>
      </c>
      <c r="U133" s="165">
        <v>2.0</v>
      </c>
      <c r="V133" s="165">
        <v>4.0</v>
      </c>
      <c r="W133" s="165">
        <v>8.0</v>
      </c>
      <c r="X133" s="165">
        <v>2.0</v>
      </c>
      <c r="Y133" s="161"/>
      <c r="Z133" s="209">
        <v>1.0</v>
      </c>
      <c r="AA133" s="165">
        <v>4.0</v>
      </c>
      <c r="AB133" s="165"/>
      <c r="AC133" s="165">
        <v>3.0</v>
      </c>
      <c r="AD133" s="165">
        <v>3.0</v>
      </c>
      <c r="AE133" s="165">
        <v>5.0</v>
      </c>
      <c r="AF133" s="166"/>
      <c r="AG133" s="166">
        <v>2.0</v>
      </c>
      <c r="AH133" s="165">
        <v>6.0</v>
      </c>
      <c r="AI133" s="165">
        <v>6.0</v>
      </c>
      <c r="AJ133" s="165">
        <v>9.0</v>
      </c>
      <c r="AK133" s="165">
        <v>5.0</v>
      </c>
      <c r="AL133" s="191">
        <f t="shared" si="3"/>
        <v>130</v>
      </c>
      <c r="AM133" s="191"/>
    </row>
    <row r="134" ht="15.75" customHeight="1">
      <c r="A134" s="168" t="s">
        <v>78</v>
      </c>
      <c r="B134" s="132"/>
      <c r="C134" s="196"/>
      <c r="D134" s="196"/>
      <c r="E134" s="71"/>
      <c r="F134" s="170"/>
      <c r="G134" s="71"/>
      <c r="H134" s="170"/>
      <c r="I134" s="170"/>
      <c r="J134" s="170"/>
      <c r="K134" s="173"/>
      <c r="L134" s="200"/>
      <c r="M134" s="197"/>
      <c r="N134" s="170"/>
      <c r="O134" s="170"/>
      <c r="P134" s="170"/>
      <c r="Q134" s="170"/>
      <c r="R134" s="173"/>
      <c r="S134" s="173"/>
      <c r="T134" s="170"/>
      <c r="U134" s="170"/>
      <c r="V134" s="170"/>
      <c r="W134" s="170"/>
      <c r="X134" s="170"/>
      <c r="Y134" s="173"/>
      <c r="Z134" s="173"/>
      <c r="AA134" s="170"/>
      <c r="AB134" s="170"/>
      <c r="AC134" s="170"/>
      <c r="AD134" s="170"/>
      <c r="AE134" s="170"/>
      <c r="AF134" s="166"/>
      <c r="AG134" s="166"/>
      <c r="AH134" s="170"/>
      <c r="AI134" s="170"/>
      <c r="AJ134" s="170">
        <v>1.0</v>
      </c>
      <c r="AK134" s="170"/>
      <c r="AL134" s="206">
        <f t="shared" si="3"/>
        <v>1</v>
      </c>
      <c r="AM134" s="199"/>
    </row>
    <row r="135" ht="13.5" customHeight="1">
      <c r="A135" s="191">
        <v>10.0</v>
      </c>
      <c r="B135" s="19" t="s">
        <v>113</v>
      </c>
      <c r="C135" s="191" t="s">
        <v>114</v>
      </c>
      <c r="D135" s="192" t="s">
        <v>115</v>
      </c>
      <c r="E135" s="193" t="s">
        <v>116</v>
      </c>
      <c r="F135" s="165">
        <v>6.0</v>
      </c>
      <c r="G135" s="118" t="s">
        <v>11</v>
      </c>
      <c r="H135" s="165">
        <v>2.0</v>
      </c>
      <c r="I135" s="165">
        <v>2.0</v>
      </c>
      <c r="J135" s="165">
        <v>3.0</v>
      </c>
      <c r="K135" s="166"/>
      <c r="L135" s="200"/>
      <c r="M135" s="195">
        <v>8.0</v>
      </c>
      <c r="N135" s="195">
        <v>7.0</v>
      </c>
      <c r="O135" s="195">
        <v>5.0</v>
      </c>
      <c r="P135" s="195">
        <v>10.0</v>
      </c>
      <c r="Q135" s="195">
        <v>6.0</v>
      </c>
      <c r="R135" s="210"/>
      <c r="S135" s="210"/>
      <c r="T135" s="195">
        <v>2.0</v>
      </c>
      <c r="U135" s="195">
        <v>5.0</v>
      </c>
      <c r="V135" s="195">
        <v>6.0</v>
      </c>
      <c r="W135" s="195">
        <v>2.0</v>
      </c>
      <c r="X135" s="195">
        <v>3.0</v>
      </c>
      <c r="Y135" s="210"/>
      <c r="Z135" s="210"/>
      <c r="AA135" s="165">
        <v>5.0</v>
      </c>
      <c r="AB135" s="165">
        <v>4.0</v>
      </c>
      <c r="AC135" s="165">
        <v>7.0</v>
      </c>
      <c r="AD135" s="165">
        <v>8.0</v>
      </c>
      <c r="AE135" s="165">
        <v>5.0</v>
      </c>
      <c r="AF135" s="166"/>
      <c r="AG135" s="166"/>
      <c r="AH135" s="165">
        <v>2.0</v>
      </c>
      <c r="AI135" s="165">
        <v>1.0</v>
      </c>
      <c r="AJ135" s="165">
        <v>2.0</v>
      </c>
      <c r="AK135" s="165">
        <v>4.0</v>
      </c>
      <c r="AL135" s="191">
        <f t="shared" si="3"/>
        <v>105</v>
      </c>
      <c r="AM135" s="191"/>
    </row>
    <row r="136" ht="13.5" customHeight="1">
      <c r="A136" s="168" t="s">
        <v>78</v>
      </c>
      <c r="B136" s="132"/>
      <c r="C136" s="196"/>
      <c r="D136" s="196"/>
      <c r="E136" s="71"/>
      <c r="F136" s="170"/>
      <c r="G136" s="71"/>
      <c r="H136" s="170"/>
      <c r="I136" s="170"/>
      <c r="J136" s="170"/>
      <c r="K136" s="173"/>
      <c r="L136" s="200"/>
      <c r="M136" s="197"/>
      <c r="N136" s="170"/>
      <c r="O136" s="170"/>
      <c r="P136" s="170"/>
      <c r="Q136" s="170"/>
      <c r="R136" s="173"/>
      <c r="S136" s="173"/>
      <c r="T136" s="170"/>
      <c r="U136" s="170"/>
      <c r="V136" s="170"/>
      <c r="W136" s="170"/>
      <c r="X136" s="170"/>
      <c r="Y136" s="173"/>
      <c r="Z136" s="173"/>
      <c r="AA136" s="170"/>
      <c r="AB136" s="170">
        <v>1.0</v>
      </c>
      <c r="AC136" s="170"/>
      <c r="AD136" s="170"/>
      <c r="AE136" s="170"/>
      <c r="AF136" s="166"/>
      <c r="AG136" s="166"/>
      <c r="AH136" s="170"/>
      <c r="AI136" s="170"/>
      <c r="AJ136" s="170"/>
      <c r="AK136" s="170"/>
      <c r="AL136" s="196">
        <f t="shared" si="3"/>
        <v>1</v>
      </c>
      <c r="AM136" s="199"/>
    </row>
    <row r="137" ht="13.5" customHeight="1">
      <c r="A137" s="191">
        <v>11.0</v>
      </c>
      <c r="B137" s="19" t="s">
        <v>117</v>
      </c>
      <c r="C137" s="191" t="s">
        <v>118</v>
      </c>
      <c r="D137" s="192" t="s">
        <v>119</v>
      </c>
      <c r="E137" s="193" t="s">
        <v>120</v>
      </c>
      <c r="F137" s="165">
        <v>9.0</v>
      </c>
      <c r="G137" s="118" t="s">
        <v>11</v>
      </c>
      <c r="H137" s="165">
        <v>3.0</v>
      </c>
      <c r="I137" s="165">
        <v>5.0</v>
      </c>
      <c r="J137" s="165"/>
      <c r="K137" s="166"/>
      <c r="L137" s="207"/>
      <c r="M137" s="195">
        <v>7.0</v>
      </c>
      <c r="N137" s="165">
        <v>10.0</v>
      </c>
      <c r="O137" s="165">
        <v>10.0</v>
      </c>
      <c r="P137" s="165">
        <v>3.0</v>
      </c>
      <c r="Q137" s="165">
        <v>4.0</v>
      </c>
      <c r="R137" s="166"/>
      <c r="S137" s="166"/>
      <c r="T137" s="165">
        <v>13.0</v>
      </c>
      <c r="U137" s="165">
        <v>7.0</v>
      </c>
      <c r="V137" s="165">
        <v>11.0</v>
      </c>
      <c r="W137" s="165">
        <v>4.0</v>
      </c>
      <c r="X137" s="165">
        <v>6.0</v>
      </c>
      <c r="Y137" s="161"/>
      <c r="Z137" s="209"/>
      <c r="AA137" s="165">
        <v>6.0</v>
      </c>
      <c r="AB137" s="165">
        <v>4.0</v>
      </c>
      <c r="AC137" s="165">
        <v>7.0</v>
      </c>
      <c r="AD137" s="175"/>
      <c r="AE137" s="175"/>
      <c r="AF137" s="175"/>
      <c r="AG137" s="175"/>
      <c r="AH137" s="175"/>
      <c r="AI137" s="175"/>
      <c r="AJ137" s="175"/>
      <c r="AK137" s="175"/>
      <c r="AL137" s="191">
        <f t="shared" si="3"/>
        <v>109</v>
      </c>
      <c r="AM137" s="191"/>
    </row>
    <row r="138" ht="13.5" customHeight="1">
      <c r="A138" s="168" t="s">
        <v>78</v>
      </c>
      <c r="B138" s="132"/>
      <c r="C138" s="196"/>
      <c r="D138" s="196"/>
      <c r="E138" s="71"/>
      <c r="F138" s="170"/>
      <c r="G138" s="71"/>
      <c r="H138" s="170"/>
      <c r="I138" s="170"/>
      <c r="J138" s="170"/>
      <c r="K138" s="173"/>
      <c r="L138" s="200"/>
      <c r="M138" s="197"/>
      <c r="N138" s="170"/>
      <c r="O138" s="170"/>
      <c r="P138" s="170"/>
      <c r="Q138" s="170"/>
      <c r="R138" s="173"/>
      <c r="S138" s="173"/>
      <c r="T138" s="170"/>
      <c r="U138" s="170"/>
      <c r="V138" s="170"/>
      <c r="W138" s="170"/>
      <c r="X138" s="170"/>
      <c r="Y138" s="173"/>
      <c r="Z138" s="173"/>
      <c r="AA138" s="170"/>
      <c r="AB138" s="170"/>
      <c r="AC138" s="170"/>
      <c r="AD138" s="170"/>
      <c r="AE138" s="170"/>
      <c r="AF138" s="166"/>
      <c r="AG138" s="166"/>
      <c r="AH138" s="170"/>
      <c r="AI138" s="170"/>
      <c r="AJ138" s="170"/>
      <c r="AK138" s="170"/>
      <c r="AL138" s="196">
        <f t="shared" si="3"/>
        <v>0</v>
      </c>
      <c r="AM138" s="199"/>
    </row>
    <row r="139" ht="13.5" customHeight="1">
      <c r="A139" s="191">
        <v>12.0</v>
      </c>
      <c r="B139" s="19" t="s">
        <v>121</v>
      </c>
      <c r="C139" s="191"/>
      <c r="D139" s="192" t="s">
        <v>33</v>
      </c>
      <c r="E139" s="193" t="s">
        <v>11</v>
      </c>
      <c r="F139" s="175"/>
      <c r="G139" s="118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65">
        <v>4.0</v>
      </c>
      <c r="U139" s="165">
        <v>8.0</v>
      </c>
      <c r="V139" s="165">
        <v>7.0</v>
      </c>
      <c r="W139" s="165">
        <v>1.0</v>
      </c>
      <c r="X139" s="165">
        <v>5.0</v>
      </c>
      <c r="Y139" s="161"/>
      <c r="Z139" s="209"/>
      <c r="AA139" s="165">
        <v>5.0</v>
      </c>
      <c r="AB139" s="165">
        <v>3.0</v>
      </c>
      <c r="AC139" s="165">
        <v>7.0</v>
      </c>
      <c r="AD139" s="165">
        <v>5.0</v>
      </c>
      <c r="AE139" s="165">
        <v>7.0</v>
      </c>
      <c r="AF139" s="166"/>
      <c r="AG139" s="166">
        <v>2.0</v>
      </c>
      <c r="AH139" s="165">
        <v>4.0</v>
      </c>
      <c r="AI139" s="165">
        <v>7.0</v>
      </c>
      <c r="AJ139" s="165">
        <v>2.0</v>
      </c>
      <c r="AK139" s="165">
        <v>4.0</v>
      </c>
      <c r="AL139" s="191">
        <f t="shared" si="3"/>
        <v>71</v>
      </c>
      <c r="AM139" s="191"/>
    </row>
    <row r="140" ht="13.5" customHeight="1">
      <c r="A140" s="168" t="s">
        <v>78</v>
      </c>
      <c r="B140" s="132"/>
      <c r="C140" s="196"/>
      <c r="D140" s="196"/>
      <c r="E140" s="32"/>
      <c r="F140" s="170"/>
      <c r="G140" s="71"/>
      <c r="H140" s="170"/>
      <c r="I140" s="170"/>
      <c r="J140" s="170"/>
      <c r="K140" s="173"/>
      <c r="L140" s="200"/>
      <c r="M140" s="197"/>
      <c r="N140" s="170"/>
      <c r="O140" s="170"/>
      <c r="P140" s="170"/>
      <c r="Q140" s="170"/>
      <c r="R140" s="173"/>
      <c r="S140" s="173"/>
      <c r="T140" s="170"/>
      <c r="U140" s="170"/>
      <c r="V140" s="170"/>
      <c r="W140" s="170"/>
      <c r="X140" s="170"/>
      <c r="Y140" s="173"/>
      <c r="Z140" s="173"/>
      <c r="AA140" s="170"/>
      <c r="AB140" s="170"/>
      <c r="AC140" s="170"/>
      <c r="AD140" s="170"/>
      <c r="AE140" s="170"/>
      <c r="AF140" s="173"/>
      <c r="AG140" s="173">
        <v>1.0</v>
      </c>
      <c r="AH140" s="170"/>
      <c r="AI140" s="170"/>
      <c r="AJ140" s="170"/>
      <c r="AK140" s="170"/>
      <c r="AL140" s="196">
        <f t="shared" si="3"/>
        <v>1</v>
      </c>
      <c r="AM140" s="199"/>
    </row>
    <row r="141" ht="13.5" customHeight="1">
      <c r="A141" s="191">
        <v>13.0</v>
      </c>
      <c r="B141" s="19" t="s">
        <v>121</v>
      </c>
      <c r="C141" s="191"/>
      <c r="D141" s="192" t="s">
        <v>57</v>
      </c>
      <c r="E141" s="32"/>
      <c r="F141" s="165">
        <v>7.0</v>
      </c>
      <c r="G141" s="118" t="s">
        <v>11</v>
      </c>
      <c r="H141" s="165"/>
      <c r="I141" s="165">
        <v>6.0</v>
      </c>
      <c r="J141" s="165">
        <v>9.0</v>
      </c>
      <c r="K141" s="166"/>
      <c r="L141" s="200"/>
      <c r="M141" s="195">
        <v>7.0</v>
      </c>
      <c r="N141" s="165">
        <v>5.0</v>
      </c>
      <c r="O141" s="165">
        <v>5.0</v>
      </c>
      <c r="P141" s="165">
        <v>14.0</v>
      </c>
      <c r="Q141" s="165">
        <v>7.0</v>
      </c>
      <c r="R141" s="166">
        <v>1.0</v>
      </c>
      <c r="S141" s="166"/>
      <c r="T141" s="175"/>
      <c r="U141" s="175"/>
      <c r="V141" s="175"/>
      <c r="W141" s="175"/>
      <c r="X141" s="175"/>
      <c r="Y141" s="175"/>
      <c r="Z141" s="175"/>
      <c r="AA141" s="165">
        <v>8.0</v>
      </c>
      <c r="AB141" s="165">
        <v>7.0</v>
      </c>
      <c r="AC141" s="165">
        <v>5.0</v>
      </c>
      <c r="AD141" s="165">
        <v>10.0</v>
      </c>
      <c r="AE141" s="165">
        <v>12.0</v>
      </c>
      <c r="AF141" s="166"/>
      <c r="AG141" s="166"/>
      <c r="AH141" s="165">
        <v>9.0</v>
      </c>
      <c r="AI141" s="165">
        <v>5.0</v>
      </c>
      <c r="AJ141" s="165">
        <v>3.0</v>
      </c>
      <c r="AK141" s="165">
        <v>11.0</v>
      </c>
      <c r="AL141" s="191">
        <f t="shared" si="3"/>
        <v>131</v>
      </c>
      <c r="AM141" s="191"/>
    </row>
    <row r="142" ht="13.5" customHeight="1">
      <c r="A142" s="168" t="s">
        <v>78</v>
      </c>
      <c r="B142" s="132"/>
      <c r="C142" s="196"/>
      <c r="D142" s="196"/>
      <c r="E142" s="32"/>
      <c r="F142" s="170"/>
      <c r="G142" s="71"/>
      <c r="H142" s="170"/>
      <c r="I142" s="170"/>
      <c r="J142" s="170"/>
      <c r="K142" s="173"/>
      <c r="L142" s="200"/>
      <c r="M142" s="197"/>
      <c r="N142" s="170"/>
      <c r="O142" s="170"/>
      <c r="P142" s="170"/>
      <c r="Q142" s="170">
        <v>2.0</v>
      </c>
      <c r="R142" s="173"/>
      <c r="S142" s="173"/>
      <c r="T142" s="170"/>
      <c r="U142" s="170"/>
      <c r="V142" s="170"/>
      <c r="W142" s="170"/>
      <c r="X142" s="170"/>
      <c r="Y142" s="173"/>
      <c r="Z142" s="173"/>
      <c r="AA142" s="170"/>
      <c r="AB142" s="170"/>
      <c r="AC142" s="170">
        <v>2.0</v>
      </c>
      <c r="AD142" s="170"/>
      <c r="AE142" s="170"/>
      <c r="AF142" s="173"/>
      <c r="AG142" s="173"/>
      <c r="AH142" s="170"/>
      <c r="AI142" s="170"/>
      <c r="AJ142" s="170"/>
      <c r="AK142" s="170"/>
      <c r="AL142" s="196">
        <f t="shared" si="3"/>
        <v>4</v>
      </c>
      <c r="AM142" s="199"/>
    </row>
    <row r="143" ht="13.5" customHeight="1">
      <c r="A143" s="191">
        <v>14.0</v>
      </c>
      <c r="B143" s="19" t="s">
        <v>121</v>
      </c>
      <c r="C143" s="191"/>
      <c r="D143" s="192" t="s">
        <v>59</v>
      </c>
      <c r="E143" s="32"/>
      <c r="F143" s="165">
        <v>5.0</v>
      </c>
      <c r="G143" s="118" t="s">
        <v>11</v>
      </c>
      <c r="H143" s="165">
        <v>7.0</v>
      </c>
      <c r="I143" s="165">
        <v>8.0</v>
      </c>
      <c r="J143" s="165">
        <v>4.0</v>
      </c>
      <c r="K143" s="166">
        <v>1.0</v>
      </c>
      <c r="L143" s="200"/>
      <c r="M143" s="195">
        <v>8.0</v>
      </c>
      <c r="N143" s="165">
        <v>5.0</v>
      </c>
      <c r="O143" s="165">
        <v>10.0</v>
      </c>
      <c r="P143" s="165">
        <v>12.0</v>
      </c>
      <c r="Q143" s="165">
        <v>9.0</v>
      </c>
      <c r="R143" s="166"/>
      <c r="S143" s="166"/>
      <c r="T143" s="165">
        <v>14.0</v>
      </c>
      <c r="U143" s="165">
        <v>7.0</v>
      </c>
      <c r="V143" s="165">
        <v>10.0</v>
      </c>
      <c r="W143" s="165">
        <v>5.0</v>
      </c>
      <c r="X143" s="165">
        <v>3.0</v>
      </c>
      <c r="Y143" s="166"/>
      <c r="Z143" s="166"/>
      <c r="AA143" s="165">
        <v>5.0</v>
      </c>
      <c r="AB143" s="165">
        <v>4.0</v>
      </c>
      <c r="AC143" s="165">
        <v>6.0</v>
      </c>
      <c r="AD143" s="165">
        <v>9.0</v>
      </c>
      <c r="AE143" s="165">
        <v>7.0</v>
      </c>
      <c r="AF143" s="166">
        <v>3.0</v>
      </c>
      <c r="AG143" s="166"/>
      <c r="AH143" s="165">
        <v>7.0</v>
      </c>
      <c r="AI143" s="165">
        <v>9.0</v>
      </c>
      <c r="AJ143" s="165">
        <v>3.0</v>
      </c>
      <c r="AK143" s="165">
        <v>9.0</v>
      </c>
      <c r="AL143" s="191">
        <f t="shared" si="3"/>
        <v>170</v>
      </c>
      <c r="AM143" s="191"/>
    </row>
    <row r="144" ht="13.5" customHeight="1">
      <c r="A144" s="168" t="s">
        <v>78</v>
      </c>
      <c r="B144" s="132"/>
      <c r="C144" s="196"/>
      <c r="D144" s="196"/>
      <c r="E144" s="32"/>
      <c r="F144" s="170"/>
      <c r="G144" s="71"/>
      <c r="H144" s="170"/>
      <c r="I144" s="170"/>
      <c r="J144" s="170"/>
      <c r="K144" s="173"/>
      <c r="L144" s="200"/>
      <c r="M144" s="197"/>
      <c r="N144" s="170"/>
      <c r="O144" s="170"/>
      <c r="P144" s="170"/>
      <c r="Q144" s="170"/>
      <c r="R144" s="173"/>
      <c r="S144" s="173"/>
      <c r="T144" s="170"/>
      <c r="U144" s="170">
        <v>1.0</v>
      </c>
      <c r="V144" s="170"/>
      <c r="W144" s="170"/>
      <c r="X144" s="170"/>
      <c r="Y144" s="173"/>
      <c r="Z144" s="173"/>
      <c r="AA144" s="170"/>
      <c r="AB144" s="170"/>
      <c r="AC144" s="170"/>
      <c r="AD144" s="170"/>
      <c r="AE144" s="170"/>
      <c r="AF144" s="173"/>
      <c r="AG144" s="173"/>
      <c r="AH144" s="170"/>
      <c r="AI144" s="170"/>
      <c r="AJ144" s="170"/>
      <c r="AK144" s="170"/>
      <c r="AL144" s="196">
        <f t="shared" si="3"/>
        <v>1</v>
      </c>
      <c r="AM144" s="199"/>
    </row>
    <row r="145" ht="13.5" customHeight="1">
      <c r="A145" s="191">
        <v>15.0</v>
      </c>
      <c r="B145" s="19" t="s">
        <v>121</v>
      </c>
      <c r="C145" s="191"/>
      <c r="D145" s="192" t="s">
        <v>58</v>
      </c>
      <c r="E145" s="32"/>
      <c r="F145" s="165">
        <v>7.0</v>
      </c>
      <c r="G145" s="118" t="s">
        <v>11</v>
      </c>
      <c r="H145" s="165">
        <v>9.0</v>
      </c>
      <c r="I145" s="165">
        <v>4.0</v>
      </c>
      <c r="J145" s="165">
        <v>6.0</v>
      </c>
      <c r="K145" s="166"/>
      <c r="L145" s="200"/>
      <c r="M145" s="195">
        <v>7.0</v>
      </c>
      <c r="N145" s="165">
        <v>7.0</v>
      </c>
      <c r="O145" s="165">
        <v>7.0</v>
      </c>
      <c r="P145" s="165">
        <v>7.0</v>
      </c>
      <c r="Q145" s="165">
        <v>8.0</v>
      </c>
      <c r="R145" s="166"/>
      <c r="S145" s="166"/>
      <c r="T145" s="165">
        <v>5.0</v>
      </c>
      <c r="U145" s="165">
        <v>5.0</v>
      </c>
      <c r="V145" s="165">
        <v>7.0</v>
      </c>
      <c r="W145" s="165">
        <v>7.0</v>
      </c>
      <c r="X145" s="165">
        <v>6.0</v>
      </c>
      <c r="Y145" s="166"/>
      <c r="Z145" s="166"/>
      <c r="AA145" s="165">
        <v>5.0</v>
      </c>
      <c r="AB145" s="165">
        <v>7.0</v>
      </c>
      <c r="AC145" s="165">
        <v>8.0</v>
      </c>
      <c r="AD145" s="165">
        <v>5.0</v>
      </c>
      <c r="AE145" s="165">
        <v>4.0</v>
      </c>
      <c r="AF145" s="166"/>
      <c r="AG145" s="166"/>
      <c r="AH145" s="165">
        <v>5.0</v>
      </c>
      <c r="AI145" s="165">
        <v>5.0</v>
      </c>
      <c r="AJ145" s="165">
        <v>6.0</v>
      </c>
      <c r="AK145" s="165">
        <v>7.0</v>
      </c>
      <c r="AL145" s="191">
        <f t="shared" si="3"/>
        <v>144</v>
      </c>
      <c r="AM145" s="191"/>
    </row>
    <row r="146" ht="13.5" customHeight="1">
      <c r="A146" s="168" t="s">
        <v>78</v>
      </c>
      <c r="B146" s="132"/>
      <c r="C146" s="196"/>
      <c r="D146" s="196"/>
      <c r="E146" s="71"/>
      <c r="F146" s="170"/>
      <c r="G146" s="71"/>
      <c r="H146" s="170"/>
      <c r="I146" s="170"/>
      <c r="J146" s="170"/>
      <c r="K146" s="173"/>
      <c r="L146" s="200"/>
      <c r="M146" s="197"/>
      <c r="N146" s="170"/>
      <c r="O146" s="170"/>
      <c r="P146" s="170"/>
      <c r="Q146" s="170"/>
      <c r="R146" s="173"/>
      <c r="S146" s="173"/>
      <c r="T146" s="170"/>
      <c r="U146" s="170"/>
      <c r="V146" s="170"/>
      <c r="W146" s="170"/>
      <c r="X146" s="170"/>
      <c r="Y146" s="173"/>
      <c r="Z146" s="173"/>
      <c r="AA146" s="170"/>
      <c r="AB146" s="170"/>
      <c r="AC146" s="170"/>
      <c r="AD146" s="170"/>
      <c r="AE146" s="170"/>
      <c r="AF146" s="173"/>
      <c r="AG146" s="173"/>
      <c r="AH146" s="170"/>
      <c r="AI146" s="170"/>
      <c r="AJ146" s="170"/>
      <c r="AK146" s="170"/>
      <c r="AL146" s="196">
        <f t="shared" si="3"/>
        <v>0</v>
      </c>
      <c r="AM146" s="199"/>
    </row>
    <row r="147" ht="13.5" customHeight="1">
      <c r="A147" s="191">
        <v>16.0</v>
      </c>
      <c r="B147" s="19" t="s">
        <v>122</v>
      </c>
      <c r="C147" s="191" t="s">
        <v>123</v>
      </c>
      <c r="D147" s="192" t="s">
        <v>124</v>
      </c>
      <c r="E147" s="193" t="s">
        <v>125</v>
      </c>
      <c r="F147" s="165">
        <v>11.0</v>
      </c>
      <c r="G147" s="118" t="s">
        <v>11</v>
      </c>
      <c r="H147" s="165">
        <v>6.0</v>
      </c>
      <c r="I147" s="165">
        <v>9.0</v>
      </c>
      <c r="J147" s="165">
        <v>5.0</v>
      </c>
      <c r="K147" s="166"/>
      <c r="L147" s="200"/>
      <c r="M147" s="195">
        <v>11.0</v>
      </c>
      <c r="N147" s="165">
        <v>8.0</v>
      </c>
      <c r="O147" s="165">
        <v>8.0</v>
      </c>
      <c r="P147" s="165">
        <v>9.0</v>
      </c>
      <c r="Q147" s="165">
        <v>8.0</v>
      </c>
      <c r="R147" s="166"/>
      <c r="S147" s="166"/>
      <c r="T147" s="165">
        <v>9.0</v>
      </c>
      <c r="U147" s="165">
        <v>8.0</v>
      </c>
      <c r="V147" s="165">
        <v>13.0</v>
      </c>
      <c r="W147" s="165">
        <v>6.0</v>
      </c>
      <c r="X147" s="165">
        <v>8.0</v>
      </c>
      <c r="Y147" s="166"/>
      <c r="Z147" s="166"/>
      <c r="AA147" s="165">
        <v>13.0</v>
      </c>
      <c r="AB147" s="165">
        <v>9.0</v>
      </c>
      <c r="AC147" s="165">
        <v>9.0</v>
      </c>
      <c r="AD147" s="165">
        <v>9.0</v>
      </c>
      <c r="AE147" s="165">
        <v>6.0</v>
      </c>
      <c r="AF147" s="166"/>
      <c r="AG147" s="166"/>
      <c r="AH147" s="165">
        <v>9.0</v>
      </c>
      <c r="AI147" s="165">
        <v>7.0</v>
      </c>
      <c r="AJ147" s="165">
        <v>9.0</v>
      </c>
      <c r="AK147" s="165">
        <v>5.0</v>
      </c>
      <c r="AL147" s="191">
        <f t="shared" si="3"/>
        <v>195</v>
      </c>
      <c r="AM147" s="191"/>
    </row>
    <row r="148" ht="13.5" customHeight="1">
      <c r="A148" s="168" t="s">
        <v>78</v>
      </c>
      <c r="B148" s="132"/>
      <c r="C148" s="196"/>
      <c r="D148" s="196"/>
      <c r="E148" s="71"/>
      <c r="F148" s="170"/>
      <c r="G148" s="71"/>
      <c r="H148" s="170"/>
      <c r="I148" s="170"/>
      <c r="J148" s="170">
        <v>1.0</v>
      </c>
      <c r="K148" s="173"/>
      <c r="L148" s="211"/>
      <c r="M148" s="197"/>
      <c r="N148" s="170"/>
      <c r="O148" s="170"/>
      <c r="P148" s="170"/>
      <c r="Q148" s="170"/>
      <c r="R148" s="173"/>
      <c r="S148" s="173"/>
      <c r="T148" s="170"/>
      <c r="U148" s="170"/>
      <c r="V148" s="170"/>
      <c r="W148" s="170"/>
      <c r="X148" s="170"/>
      <c r="Y148" s="173"/>
      <c r="Z148" s="173"/>
      <c r="AA148" s="170"/>
      <c r="AB148" s="170"/>
      <c r="AC148" s="170"/>
      <c r="AD148" s="170"/>
      <c r="AE148" s="170"/>
      <c r="AF148" s="173"/>
      <c r="AG148" s="173"/>
      <c r="AH148" s="170"/>
      <c r="AI148" s="170"/>
      <c r="AJ148" s="170"/>
      <c r="AK148" s="170">
        <v>1.0</v>
      </c>
      <c r="AL148" s="196">
        <f t="shared" si="3"/>
        <v>2</v>
      </c>
      <c r="AM148" s="199"/>
    </row>
    <row r="149" ht="13.5" customHeight="1">
      <c r="A149" s="191">
        <v>17.0</v>
      </c>
      <c r="B149" s="19" t="s">
        <v>126</v>
      </c>
      <c r="C149" s="191"/>
      <c r="D149" s="192" t="s">
        <v>60</v>
      </c>
      <c r="E149" s="118" t="s">
        <v>127</v>
      </c>
      <c r="F149" s="175"/>
      <c r="G149" s="118" t="s">
        <v>11</v>
      </c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65">
        <v>7.0</v>
      </c>
      <c r="U149" s="165">
        <v>7.0</v>
      </c>
      <c r="V149" s="165">
        <v>8.0</v>
      </c>
      <c r="W149" s="165">
        <v>8.0</v>
      </c>
      <c r="X149" s="165">
        <v>11.0</v>
      </c>
      <c r="Y149" s="166"/>
      <c r="Z149" s="166"/>
      <c r="AA149" s="165">
        <v>5.0</v>
      </c>
      <c r="AB149" s="165">
        <v>4.0</v>
      </c>
      <c r="AC149" s="165">
        <v>6.0</v>
      </c>
      <c r="AD149" s="165">
        <v>7.0</v>
      </c>
      <c r="AE149" s="165">
        <v>7.0</v>
      </c>
      <c r="AF149" s="166">
        <v>1.0</v>
      </c>
      <c r="AG149" s="166"/>
      <c r="AH149" s="165">
        <v>12.0</v>
      </c>
      <c r="AI149" s="165">
        <v>5.0</v>
      </c>
      <c r="AJ149" s="165">
        <v>6.0</v>
      </c>
      <c r="AK149" s="165">
        <v>9.0</v>
      </c>
      <c r="AL149" s="191">
        <f t="shared" si="3"/>
        <v>103</v>
      </c>
      <c r="AM149" s="191"/>
    </row>
    <row r="150" ht="13.5" customHeight="1">
      <c r="A150" s="168" t="s">
        <v>78</v>
      </c>
      <c r="B150" s="132"/>
      <c r="C150" s="196"/>
      <c r="D150" s="196"/>
      <c r="E150" s="71"/>
      <c r="F150" s="170"/>
      <c r="G150" s="71"/>
      <c r="H150" s="170"/>
      <c r="I150" s="170"/>
      <c r="J150" s="170"/>
      <c r="K150" s="166"/>
      <c r="L150" s="200"/>
      <c r="M150" s="197"/>
      <c r="N150" s="170"/>
      <c r="O150" s="170"/>
      <c r="P150" s="170"/>
      <c r="Q150" s="170"/>
      <c r="R150" s="173"/>
      <c r="S150" s="173"/>
      <c r="T150" s="170">
        <v>2.0</v>
      </c>
      <c r="U150" s="170"/>
      <c r="V150" s="170"/>
      <c r="W150" s="170">
        <v>1.0</v>
      </c>
      <c r="X150" s="170">
        <v>1.0</v>
      </c>
      <c r="Y150" s="173"/>
      <c r="Z150" s="173"/>
      <c r="AA150" s="170"/>
      <c r="AB150" s="170"/>
      <c r="AC150" s="170"/>
      <c r="AD150" s="170"/>
      <c r="AE150" s="170"/>
      <c r="AF150" s="173"/>
      <c r="AG150" s="173"/>
      <c r="AH150" s="170"/>
      <c r="AI150" s="170"/>
      <c r="AJ150" s="170">
        <v>1.0</v>
      </c>
      <c r="AK150" s="170"/>
      <c r="AL150" s="196">
        <f t="shared" si="3"/>
        <v>5</v>
      </c>
      <c r="AM150" s="199"/>
    </row>
    <row r="151" ht="14.25" customHeight="1">
      <c r="A151" s="191">
        <v>18.0</v>
      </c>
      <c r="B151" s="19" t="s">
        <v>128</v>
      </c>
      <c r="C151" s="191" t="s">
        <v>129</v>
      </c>
      <c r="D151" s="192" t="s">
        <v>130</v>
      </c>
      <c r="E151" s="193" t="s">
        <v>95</v>
      </c>
      <c r="F151" s="165">
        <v>5.0</v>
      </c>
      <c r="G151" s="118" t="s">
        <v>11</v>
      </c>
      <c r="H151" s="212">
        <v>1.0</v>
      </c>
      <c r="I151" s="165">
        <v>1.0</v>
      </c>
      <c r="J151" s="165">
        <v>1.0</v>
      </c>
      <c r="K151" s="166"/>
      <c r="L151" s="200"/>
      <c r="M151" s="195">
        <v>10.0</v>
      </c>
      <c r="N151" s="165">
        <v>4.0</v>
      </c>
      <c r="O151" s="165">
        <v>6.0</v>
      </c>
      <c r="P151" s="165">
        <v>7.0</v>
      </c>
      <c r="Q151" s="165">
        <v>4.0</v>
      </c>
      <c r="R151" s="166"/>
      <c r="S151" s="166"/>
      <c r="T151" s="165">
        <v>5.0</v>
      </c>
      <c r="U151" s="165">
        <v>6.0</v>
      </c>
      <c r="V151" s="165">
        <v>4.0</v>
      </c>
      <c r="W151" s="165">
        <v>5.0</v>
      </c>
      <c r="X151" s="165">
        <v>8.0</v>
      </c>
      <c r="Y151" s="166">
        <v>1.0</v>
      </c>
      <c r="Z151" s="166"/>
      <c r="AA151" s="165">
        <v>6.0</v>
      </c>
      <c r="AB151" s="165">
        <v>2.0</v>
      </c>
      <c r="AC151" s="165">
        <v>7.0</v>
      </c>
      <c r="AD151" s="165">
        <v>6.0</v>
      </c>
      <c r="AE151" s="165">
        <v>2.0</v>
      </c>
      <c r="AF151" s="166"/>
      <c r="AG151" s="166"/>
      <c r="AH151" s="165">
        <v>6.0</v>
      </c>
      <c r="AI151" s="165">
        <v>3.0</v>
      </c>
      <c r="AJ151" s="165">
        <v>6.0</v>
      </c>
      <c r="AK151" s="165"/>
      <c r="AL151" s="191">
        <f t="shared" si="3"/>
        <v>106</v>
      </c>
      <c r="AM151" s="191"/>
    </row>
    <row r="152" ht="13.5" customHeight="1">
      <c r="A152" s="168" t="s">
        <v>78</v>
      </c>
      <c r="B152" s="132"/>
      <c r="C152" s="196"/>
      <c r="D152" s="196"/>
      <c r="E152" s="71"/>
      <c r="F152" s="170">
        <v>2.0</v>
      </c>
      <c r="G152" s="71"/>
      <c r="H152" s="170"/>
      <c r="I152" s="170"/>
      <c r="J152" s="170"/>
      <c r="K152" s="173"/>
      <c r="L152" s="200"/>
      <c r="M152" s="197"/>
      <c r="N152" s="170"/>
      <c r="O152" s="170"/>
      <c r="P152" s="170">
        <v>1.0</v>
      </c>
      <c r="Q152" s="170"/>
      <c r="R152" s="173"/>
      <c r="S152" s="173"/>
      <c r="T152" s="170"/>
      <c r="U152" s="170"/>
      <c r="V152" s="170"/>
      <c r="W152" s="170">
        <v>1.0</v>
      </c>
      <c r="X152" s="170"/>
      <c r="Y152" s="173"/>
      <c r="Z152" s="173"/>
      <c r="AA152" s="170"/>
      <c r="AB152" s="170"/>
      <c r="AC152" s="170"/>
      <c r="AD152" s="170"/>
      <c r="AE152" s="170"/>
      <c r="AF152" s="173"/>
      <c r="AG152" s="173"/>
      <c r="AH152" s="170"/>
      <c r="AI152" s="170"/>
      <c r="AJ152" s="170"/>
      <c r="AK152" s="170"/>
      <c r="AL152" s="196">
        <f t="shared" si="3"/>
        <v>4</v>
      </c>
      <c r="AM152" s="199"/>
    </row>
    <row r="153" ht="13.5" customHeight="1">
      <c r="A153" s="191">
        <v>19.0</v>
      </c>
      <c r="B153" s="19" t="s">
        <v>131</v>
      </c>
      <c r="C153" s="191"/>
      <c r="D153" s="192" t="s">
        <v>63</v>
      </c>
      <c r="E153" s="118" t="s">
        <v>127</v>
      </c>
      <c r="F153" s="165">
        <v>8.0</v>
      </c>
      <c r="G153" s="118" t="s">
        <v>11</v>
      </c>
      <c r="H153" s="165">
        <v>8.0</v>
      </c>
      <c r="I153" s="165">
        <v>11.0</v>
      </c>
      <c r="J153" s="165">
        <v>8.0</v>
      </c>
      <c r="K153" s="166">
        <v>3.0</v>
      </c>
      <c r="L153" s="200"/>
      <c r="M153" s="195">
        <v>11.0</v>
      </c>
      <c r="N153" s="165">
        <v>11.0</v>
      </c>
      <c r="O153" s="165">
        <v>11.0</v>
      </c>
      <c r="P153" s="165">
        <v>12.0</v>
      </c>
      <c r="Q153" s="165">
        <v>9.0</v>
      </c>
      <c r="R153" s="194"/>
      <c r="S153" s="166">
        <v>2.0</v>
      </c>
      <c r="T153" s="165">
        <v>4.0</v>
      </c>
      <c r="U153" s="165">
        <v>9.0</v>
      </c>
      <c r="V153" s="165">
        <v>5.0</v>
      </c>
      <c r="W153" s="165">
        <v>7.0</v>
      </c>
      <c r="X153" s="165">
        <v>11.0</v>
      </c>
      <c r="Y153" s="166">
        <v>1.0</v>
      </c>
      <c r="Z153" s="166"/>
      <c r="AA153" s="165">
        <v>6.0</v>
      </c>
      <c r="AB153" s="165">
        <v>7.0</v>
      </c>
      <c r="AC153" s="165">
        <v>6.0</v>
      </c>
      <c r="AD153" s="165">
        <v>9.0</v>
      </c>
      <c r="AE153" s="165">
        <v>7.0</v>
      </c>
      <c r="AF153" s="166">
        <v>1.0</v>
      </c>
      <c r="AG153" s="166"/>
      <c r="AH153" s="165">
        <v>7.0</v>
      </c>
      <c r="AI153" s="165">
        <v>7.0</v>
      </c>
      <c r="AJ153" s="165">
        <v>6.0</v>
      </c>
      <c r="AK153" s="165">
        <v>7.0</v>
      </c>
      <c r="AL153" s="191">
        <f t="shared" si="3"/>
        <v>194</v>
      </c>
      <c r="AM153" s="191"/>
    </row>
    <row r="154" ht="13.5" customHeight="1">
      <c r="A154" s="168" t="s">
        <v>78</v>
      </c>
      <c r="B154" s="132"/>
      <c r="C154" s="196"/>
      <c r="D154" s="196"/>
      <c r="E154" s="32"/>
      <c r="F154" s="170"/>
      <c r="G154" s="71"/>
      <c r="H154" s="170"/>
      <c r="I154" s="170"/>
      <c r="J154" s="170"/>
      <c r="K154" s="173"/>
      <c r="L154" s="200"/>
      <c r="M154" s="197"/>
      <c r="N154" s="170">
        <v>4.0</v>
      </c>
      <c r="O154" s="170">
        <v>5.0</v>
      </c>
      <c r="P154" s="170">
        <v>7.0</v>
      </c>
      <c r="Q154" s="170">
        <v>4.0</v>
      </c>
      <c r="R154" s="173"/>
      <c r="S154" s="173"/>
      <c r="T154" s="170"/>
      <c r="U154" s="170"/>
      <c r="V154" s="170"/>
      <c r="W154" s="170">
        <v>1.0</v>
      </c>
      <c r="X154" s="170"/>
      <c r="Y154" s="173"/>
      <c r="Z154" s="173"/>
      <c r="AA154" s="170"/>
      <c r="AB154" s="170"/>
      <c r="AC154" s="170"/>
      <c r="AD154" s="170"/>
      <c r="AE154" s="170"/>
      <c r="AF154" s="173"/>
      <c r="AG154" s="173"/>
      <c r="AH154" s="170"/>
      <c r="AI154" s="170"/>
      <c r="AJ154" s="170"/>
      <c r="AK154" s="170"/>
      <c r="AL154" s="196">
        <f t="shared" si="3"/>
        <v>21</v>
      </c>
      <c r="AM154" s="199"/>
    </row>
    <row r="155" ht="13.5" customHeight="1">
      <c r="A155" s="191">
        <v>20.0</v>
      </c>
      <c r="B155" s="19" t="s">
        <v>132</v>
      </c>
      <c r="C155" s="191" t="s">
        <v>133</v>
      </c>
      <c r="D155" s="192" t="s">
        <v>134</v>
      </c>
      <c r="E155" s="193" t="s">
        <v>135</v>
      </c>
      <c r="F155" s="165">
        <v>1.0</v>
      </c>
      <c r="G155" s="118" t="s">
        <v>11</v>
      </c>
      <c r="H155" s="165">
        <v>2.0</v>
      </c>
      <c r="I155" s="165">
        <v>1.0</v>
      </c>
      <c r="J155" s="165">
        <v>5.0</v>
      </c>
      <c r="K155" s="166"/>
      <c r="L155" s="200"/>
      <c r="M155" s="195"/>
      <c r="N155" s="165">
        <v>2.0</v>
      </c>
      <c r="O155" s="165">
        <v>2.0</v>
      </c>
      <c r="P155" s="165">
        <v>17.0</v>
      </c>
      <c r="Q155" s="165"/>
      <c r="R155" s="166">
        <v>1.0</v>
      </c>
      <c r="S155" s="166"/>
      <c r="T155" s="165">
        <v>9.0</v>
      </c>
      <c r="U155" s="165"/>
      <c r="V155" s="165">
        <v>8.0</v>
      </c>
      <c r="W155" s="165"/>
      <c r="X155" s="165"/>
      <c r="Y155" s="166"/>
      <c r="Z155" s="166">
        <v>3.0</v>
      </c>
      <c r="AA155" s="165">
        <v>5.0</v>
      </c>
      <c r="AB155" s="165">
        <v>2.0</v>
      </c>
      <c r="AC155" s="165">
        <v>2.0</v>
      </c>
      <c r="AD155" s="165">
        <v>4.0</v>
      </c>
      <c r="AE155" s="165">
        <v>3.0</v>
      </c>
      <c r="AF155" s="166">
        <v>1.0</v>
      </c>
      <c r="AG155" s="166">
        <v>3.0</v>
      </c>
      <c r="AH155" s="165">
        <v>6.0</v>
      </c>
      <c r="AI155" s="165"/>
      <c r="AJ155" s="165">
        <v>3.0</v>
      </c>
      <c r="AK155" s="165">
        <v>2.0</v>
      </c>
      <c r="AL155" s="191">
        <f t="shared" si="3"/>
        <v>82</v>
      </c>
      <c r="AM155" s="191"/>
    </row>
    <row r="156" ht="13.5" customHeight="1">
      <c r="A156" s="168" t="s">
        <v>78</v>
      </c>
      <c r="B156" s="132"/>
      <c r="C156" s="196"/>
      <c r="D156" s="196"/>
      <c r="E156" s="71"/>
      <c r="F156" s="170"/>
      <c r="G156" s="71"/>
      <c r="H156" s="170"/>
      <c r="I156" s="170"/>
      <c r="J156" s="170"/>
      <c r="K156" s="166"/>
      <c r="L156" s="200"/>
      <c r="M156" s="197"/>
      <c r="N156" s="170"/>
      <c r="O156" s="170"/>
      <c r="P156" s="170"/>
      <c r="Q156" s="170"/>
      <c r="R156" s="173"/>
      <c r="S156" s="173"/>
      <c r="T156" s="170"/>
      <c r="U156" s="170"/>
      <c r="V156" s="170"/>
      <c r="W156" s="170"/>
      <c r="X156" s="170"/>
      <c r="Y156" s="173"/>
      <c r="Z156" s="173"/>
      <c r="AA156" s="170"/>
      <c r="AB156" s="170"/>
      <c r="AC156" s="170"/>
      <c r="AD156" s="170"/>
      <c r="AE156" s="170"/>
      <c r="AF156" s="173"/>
      <c r="AG156" s="173"/>
      <c r="AH156" s="170"/>
      <c r="AI156" s="170"/>
      <c r="AJ156" s="170"/>
      <c r="AK156" s="170"/>
      <c r="AL156" s="196">
        <f t="shared" si="3"/>
        <v>0</v>
      </c>
      <c r="AM156" s="199"/>
    </row>
    <row r="157" ht="13.5" customHeight="1">
      <c r="A157" s="191">
        <v>21.0</v>
      </c>
      <c r="B157" s="19" t="s">
        <v>136</v>
      </c>
      <c r="C157" s="191"/>
      <c r="D157" s="192" t="s">
        <v>64</v>
      </c>
      <c r="E157" s="193" t="s">
        <v>137</v>
      </c>
      <c r="F157" s="165">
        <v>1.0</v>
      </c>
      <c r="G157" s="118" t="s">
        <v>11</v>
      </c>
      <c r="H157" s="165">
        <v>1.0</v>
      </c>
      <c r="I157" s="165">
        <v>5.0</v>
      </c>
      <c r="J157" s="165">
        <v>4.0</v>
      </c>
      <c r="K157" s="166"/>
      <c r="L157" s="200"/>
      <c r="M157" s="195">
        <v>8.0</v>
      </c>
      <c r="N157" s="165">
        <v>4.0</v>
      </c>
      <c r="O157" s="165">
        <v>9.0</v>
      </c>
      <c r="P157" s="165">
        <v>3.0</v>
      </c>
      <c r="Q157" s="165">
        <v>6.0</v>
      </c>
      <c r="R157" s="166"/>
      <c r="S157" s="166"/>
      <c r="T157" s="165">
        <v>3.0</v>
      </c>
      <c r="U157" s="165">
        <v>6.0</v>
      </c>
      <c r="V157" s="165">
        <v>4.0</v>
      </c>
      <c r="W157" s="165">
        <v>4.0</v>
      </c>
      <c r="X157" s="165">
        <v>2.0</v>
      </c>
      <c r="Y157" s="166"/>
      <c r="Z157" s="166"/>
      <c r="AA157" s="165">
        <v>1.0</v>
      </c>
      <c r="AB157" s="165">
        <v>7.0</v>
      </c>
      <c r="AC157" s="165">
        <v>5.0</v>
      </c>
      <c r="AD157" s="165">
        <v>4.0</v>
      </c>
      <c r="AE157" s="165">
        <v>4.0</v>
      </c>
      <c r="AF157" s="166"/>
      <c r="AG157" s="166"/>
      <c r="AH157" s="165">
        <v>2.0</v>
      </c>
      <c r="AI157" s="165">
        <v>4.0</v>
      </c>
      <c r="AJ157" s="165">
        <v>10.0</v>
      </c>
      <c r="AK157" s="165">
        <v>2.0</v>
      </c>
      <c r="AL157" s="191">
        <f t="shared" si="3"/>
        <v>99</v>
      </c>
      <c r="AM157" s="191"/>
    </row>
    <row r="158" ht="12.75" customHeight="1">
      <c r="A158" s="168" t="s">
        <v>78</v>
      </c>
      <c r="B158" s="132"/>
      <c r="C158" s="196"/>
      <c r="D158" s="196"/>
      <c r="E158" s="71"/>
      <c r="F158" s="170"/>
      <c r="G158" s="71"/>
      <c r="H158" s="170">
        <v>1.0</v>
      </c>
      <c r="I158" s="170"/>
      <c r="J158" s="170"/>
      <c r="K158" s="173"/>
      <c r="L158" s="200"/>
      <c r="M158" s="197"/>
      <c r="N158" s="170"/>
      <c r="O158" s="170"/>
      <c r="P158" s="170"/>
      <c r="Q158" s="170"/>
      <c r="R158" s="173"/>
      <c r="S158" s="173"/>
      <c r="T158" s="170"/>
      <c r="U158" s="170"/>
      <c r="V158" s="170"/>
      <c r="W158" s="170"/>
      <c r="X158" s="170"/>
      <c r="Y158" s="173"/>
      <c r="Z158" s="173"/>
      <c r="AA158" s="170"/>
      <c r="AB158" s="170"/>
      <c r="AC158" s="170"/>
      <c r="AD158" s="170"/>
      <c r="AE158" s="170"/>
      <c r="AF158" s="173"/>
      <c r="AG158" s="173"/>
      <c r="AH158" s="170"/>
      <c r="AI158" s="170"/>
      <c r="AJ158" s="170">
        <v>4.0</v>
      </c>
      <c r="AK158" s="170">
        <v>1.0</v>
      </c>
      <c r="AL158" s="196">
        <f t="shared" si="3"/>
        <v>6</v>
      </c>
      <c r="AM158" s="199"/>
    </row>
    <row r="159" ht="13.5" customHeight="1">
      <c r="A159" s="191">
        <v>22.0</v>
      </c>
      <c r="B159" s="19" t="s">
        <v>136</v>
      </c>
      <c r="C159" s="191"/>
      <c r="D159" s="192" t="s">
        <v>66</v>
      </c>
      <c r="E159" s="193" t="s">
        <v>138</v>
      </c>
      <c r="F159" s="165">
        <v>1.0</v>
      </c>
      <c r="G159" s="118" t="s">
        <v>11</v>
      </c>
      <c r="H159" s="165"/>
      <c r="I159" s="165">
        <v>4.0</v>
      </c>
      <c r="J159" s="165">
        <v>8.0</v>
      </c>
      <c r="K159" s="166"/>
      <c r="L159" s="200"/>
      <c r="M159" s="195">
        <v>7.0</v>
      </c>
      <c r="N159" s="165">
        <v>2.0</v>
      </c>
      <c r="O159" s="165">
        <v>4.0</v>
      </c>
      <c r="P159" s="165"/>
      <c r="Q159" s="165">
        <v>4.0</v>
      </c>
      <c r="R159" s="166"/>
      <c r="S159" s="166"/>
      <c r="T159" s="165">
        <v>1.0</v>
      </c>
      <c r="U159" s="165">
        <v>4.0</v>
      </c>
      <c r="V159" s="165">
        <v>3.0</v>
      </c>
      <c r="W159" s="165">
        <v>4.0</v>
      </c>
      <c r="X159" s="165">
        <v>3.0</v>
      </c>
      <c r="Y159" s="166"/>
      <c r="Z159" s="166"/>
      <c r="AA159" s="165">
        <v>3.0</v>
      </c>
      <c r="AB159" s="165">
        <v>1.0</v>
      </c>
      <c r="AC159" s="165"/>
      <c r="AD159" s="165">
        <v>4.0</v>
      </c>
      <c r="AE159" s="165">
        <v>3.0</v>
      </c>
      <c r="AF159" s="166"/>
      <c r="AG159" s="166"/>
      <c r="AH159" s="165">
        <v>3.0</v>
      </c>
      <c r="AI159" s="165">
        <v>1.0</v>
      </c>
      <c r="AJ159" s="165">
        <v>4.0</v>
      </c>
      <c r="AK159" s="165">
        <v>2.0</v>
      </c>
      <c r="AL159" s="191">
        <f t="shared" si="3"/>
        <v>66</v>
      </c>
      <c r="AM159" s="191"/>
    </row>
    <row r="160" ht="13.5" customHeight="1">
      <c r="A160" s="168" t="s">
        <v>78</v>
      </c>
      <c r="B160" s="132"/>
      <c r="C160" s="196"/>
      <c r="D160" s="196"/>
      <c r="E160" s="71"/>
      <c r="F160" s="170"/>
      <c r="G160" s="71"/>
      <c r="H160" s="170"/>
      <c r="I160" s="170"/>
      <c r="J160" s="170">
        <v>1.0</v>
      </c>
      <c r="K160" s="173"/>
      <c r="L160" s="200"/>
      <c r="M160" s="197"/>
      <c r="N160" s="170"/>
      <c r="O160" s="170"/>
      <c r="P160" s="170"/>
      <c r="Q160" s="170"/>
      <c r="R160" s="173"/>
      <c r="S160" s="173"/>
      <c r="T160" s="170"/>
      <c r="U160" s="170"/>
      <c r="V160" s="170"/>
      <c r="W160" s="170"/>
      <c r="X160" s="170"/>
      <c r="Y160" s="173"/>
      <c r="Z160" s="173"/>
      <c r="AA160" s="170"/>
      <c r="AB160" s="170"/>
      <c r="AC160" s="170"/>
      <c r="AD160" s="170"/>
      <c r="AE160" s="170"/>
      <c r="AF160" s="173"/>
      <c r="AG160" s="173"/>
      <c r="AH160" s="170"/>
      <c r="AI160" s="170"/>
      <c r="AJ160" s="170"/>
      <c r="AK160" s="170"/>
      <c r="AL160" s="196">
        <f t="shared" si="3"/>
        <v>1</v>
      </c>
      <c r="AM160" s="199"/>
    </row>
    <row r="161" ht="13.5" customHeight="1">
      <c r="A161" s="191">
        <v>23.0</v>
      </c>
      <c r="B161" s="19" t="s">
        <v>139</v>
      </c>
      <c r="C161" s="191"/>
      <c r="D161" s="192" t="s">
        <v>140</v>
      </c>
      <c r="E161" s="193" t="s">
        <v>141</v>
      </c>
      <c r="F161" s="165">
        <v>3.0</v>
      </c>
      <c r="G161" s="118" t="s">
        <v>11</v>
      </c>
      <c r="H161" s="165">
        <v>4.0</v>
      </c>
      <c r="I161" s="165">
        <v>1.0</v>
      </c>
      <c r="J161" s="165">
        <v>6.0</v>
      </c>
      <c r="K161" s="166">
        <v>4.0</v>
      </c>
      <c r="L161" s="213">
        <v>1.0</v>
      </c>
      <c r="M161" s="195">
        <v>7.0</v>
      </c>
      <c r="N161" s="165">
        <v>8.0</v>
      </c>
      <c r="O161" s="165">
        <v>5.0</v>
      </c>
      <c r="P161" s="165">
        <v>1.0</v>
      </c>
      <c r="Q161" s="165">
        <v>2.0</v>
      </c>
      <c r="R161" s="166"/>
      <c r="S161" s="166"/>
      <c r="T161" s="165">
        <v>1.0</v>
      </c>
      <c r="U161" s="165">
        <v>3.0</v>
      </c>
      <c r="V161" s="165">
        <v>3.0</v>
      </c>
      <c r="W161" s="165">
        <v>6.0</v>
      </c>
      <c r="X161" s="165">
        <v>1.0</v>
      </c>
      <c r="Y161" s="166">
        <v>1.0</v>
      </c>
      <c r="Z161" s="166">
        <v>1.0</v>
      </c>
      <c r="AA161" s="165">
        <v>3.0</v>
      </c>
      <c r="AB161" s="165">
        <v>1.0</v>
      </c>
      <c r="AC161" s="165">
        <v>2.0</v>
      </c>
      <c r="AD161" s="165">
        <v>2.0</v>
      </c>
      <c r="AE161" s="165">
        <v>2.0</v>
      </c>
      <c r="AF161" s="166"/>
      <c r="AG161" s="166">
        <v>1.0</v>
      </c>
      <c r="AH161" s="165">
        <v>1.0</v>
      </c>
      <c r="AI161" s="165">
        <v>3.0</v>
      </c>
      <c r="AJ161" s="165">
        <v>5.0</v>
      </c>
      <c r="AK161" s="165">
        <v>1.0</v>
      </c>
      <c r="AL161" s="191">
        <f t="shared" si="3"/>
        <v>79</v>
      </c>
      <c r="AM161" s="191"/>
    </row>
    <row r="162" ht="13.5" customHeight="1">
      <c r="A162" s="168" t="s">
        <v>78</v>
      </c>
      <c r="B162" s="132"/>
      <c r="C162" s="196"/>
      <c r="D162" s="196"/>
      <c r="E162" s="71"/>
      <c r="F162" s="170"/>
      <c r="G162" s="71"/>
      <c r="H162" s="170"/>
      <c r="I162" s="170"/>
      <c r="J162" s="170"/>
      <c r="K162" s="173"/>
      <c r="L162" s="200"/>
      <c r="M162" s="197"/>
      <c r="N162" s="170"/>
      <c r="O162" s="170"/>
      <c r="P162" s="170"/>
      <c r="Q162" s="170"/>
      <c r="R162" s="173"/>
      <c r="S162" s="173"/>
      <c r="T162" s="170"/>
      <c r="U162" s="170"/>
      <c r="V162" s="170"/>
      <c r="W162" s="170"/>
      <c r="X162" s="170"/>
      <c r="Y162" s="173"/>
      <c r="Z162" s="173"/>
      <c r="AA162" s="170"/>
      <c r="AB162" s="170"/>
      <c r="AC162" s="170"/>
      <c r="AD162" s="170"/>
      <c r="AE162" s="170"/>
      <c r="AF162" s="173"/>
      <c r="AG162" s="173"/>
      <c r="AH162" s="170"/>
      <c r="AI162" s="170"/>
      <c r="AJ162" s="170"/>
      <c r="AK162" s="170"/>
      <c r="AL162" s="196">
        <f t="shared" si="3"/>
        <v>0</v>
      </c>
      <c r="AM162" s="199"/>
    </row>
    <row r="163" ht="13.5" customHeight="1">
      <c r="A163" s="191">
        <v>24.0</v>
      </c>
      <c r="B163" s="19" t="s">
        <v>142</v>
      </c>
      <c r="C163" s="191"/>
      <c r="D163" s="192" t="s">
        <v>143</v>
      </c>
      <c r="E163" s="193" t="s">
        <v>144</v>
      </c>
      <c r="F163" s="165"/>
      <c r="G163" s="118" t="s">
        <v>11</v>
      </c>
      <c r="H163" s="214">
        <v>2.0</v>
      </c>
      <c r="I163" s="214">
        <v>1.0</v>
      </c>
      <c r="J163" s="214">
        <v>8.0</v>
      </c>
      <c r="K163" s="214"/>
      <c r="L163" s="215"/>
      <c r="M163" s="216">
        <v>7.0</v>
      </c>
      <c r="N163" s="214">
        <v>1.0</v>
      </c>
      <c r="O163" s="214">
        <v>8.0</v>
      </c>
      <c r="P163" s="214">
        <v>5.0</v>
      </c>
      <c r="Q163" s="214">
        <v>1.0</v>
      </c>
      <c r="R163" s="214"/>
      <c r="S163" s="214"/>
      <c r="T163" s="214">
        <v>13.0</v>
      </c>
      <c r="U163" s="214"/>
      <c r="V163" s="214">
        <v>2.0</v>
      </c>
      <c r="W163" s="217">
        <v>6.0</v>
      </c>
      <c r="X163" s="165">
        <v>7.0</v>
      </c>
      <c r="Y163" s="166"/>
      <c r="Z163" s="166"/>
      <c r="AA163" s="165">
        <v>1.0</v>
      </c>
      <c r="AB163" s="165">
        <v>5.0</v>
      </c>
      <c r="AC163" s="208"/>
      <c r="AD163" s="165">
        <v>4.0</v>
      </c>
      <c r="AE163" s="165">
        <v>10.0</v>
      </c>
      <c r="AF163" s="166"/>
      <c r="AG163" s="166">
        <v>3.0</v>
      </c>
      <c r="AH163" s="165">
        <v>6.0</v>
      </c>
      <c r="AI163" s="165">
        <v>8.0</v>
      </c>
      <c r="AJ163" s="165">
        <v>3.0</v>
      </c>
      <c r="AK163" s="208"/>
      <c r="AL163" s="191">
        <f t="shared" si="3"/>
        <v>101</v>
      </c>
      <c r="AM163" s="191"/>
    </row>
    <row r="164" ht="13.5" customHeight="1">
      <c r="A164" s="168" t="s">
        <v>78</v>
      </c>
      <c r="B164" s="132"/>
      <c r="C164" s="196"/>
      <c r="D164" s="196"/>
      <c r="E164" s="71"/>
      <c r="F164" s="170"/>
      <c r="G164" s="71"/>
      <c r="H164" s="170"/>
      <c r="I164" s="170"/>
      <c r="J164" s="170">
        <v>2.0</v>
      </c>
      <c r="K164" s="173"/>
      <c r="L164" s="194"/>
      <c r="M164" s="197"/>
      <c r="N164" s="170"/>
      <c r="O164" s="170"/>
      <c r="P164" s="170"/>
      <c r="Q164" s="170"/>
      <c r="R164" s="173"/>
      <c r="S164" s="173"/>
      <c r="T164" s="170"/>
      <c r="U164" s="170"/>
      <c r="V164" s="170"/>
      <c r="W164" s="170"/>
      <c r="X164" s="170"/>
      <c r="Y164" s="173"/>
      <c r="Z164" s="173"/>
      <c r="AA164" s="170"/>
      <c r="AB164" s="170"/>
      <c r="AC164" s="170"/>
      <c r="AD164" s="170"/>
      <c r="AE164" s="170"/>
      <c r="AF164" s="173"/>
      <c r="AG164" s="173"/>
      <c r="AH164" s="170"/>
      <c r="AI164" s="170"/>
      <c r="AJ164" s="170"/>
      <c r="AK164" s="170"/>
      <c r="AL164" s="196">
        <f t="shared" si="3"/>
        <v>2</v>
      </c>
      <c r="AM164" s="199"/>
    </row>
    <row r="165" ht="15.75" customHeight="1">
      <c r="A165" s="218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132"/>
    </row>
    <row r="166" ht="23.25" customHeight="1">
      <c r="A166" s="219" t="s">
        <v>145</v>
      </c>
      <c r="B166" s="4"/>
      <c r="C166" s="127"/>
      <c r="D166" s="220" t="s">
        <v>146</v>
      </c>
      <c r="E166" s="132"/>
      <c r="F166" s="9">
        <f t="shared" ref="F166:F167" si="5">F117+F119+F121+F123+F125+F127+F129+F131+F133+F135+F137+F139+F141+F143+F145+F147+F149+F151+F153+F155+F157+F159+F161+F163</f>
        <v>107</v>
      </c>
      <c r="G166" s="117"/>
      <c r="H166" s="9">
        <f t="shared" ref="H166:AK166" si="4">sum (H163,H161,H159,H157,H155,H153,H151,H149,H147,H145,H143,H141,H139,H137,H135,H133,H131,H129,H127,H125,H123,H121,H119,H117)</f>
        <v>91</v>
      </c>
      <c r="I166" s="9">
        <f t="shared" si="4"/>
        <v>97</v>
      </c>
      <c r="J166" s="9">
        <f t="shared" si="4"/>
        <v>102</v>
      </c>
      <c r="K166" s="15">
        <f t="shared" si="4"/>
        <v>11</v>
      </c>
      <c r="L166" s="15">
        <f t="shared" si="4"/>
        <v>1</v>
      </c>
      <c r="M166" s="9">
        <f t="shared" si="4"/>
        <v>143</v>
      </c>
      <c r="N166" s="9">
        <f t="shared" si="4"/>
        <v>127</v>
      </c>
      <c r="O166" s="9">
        <f t="shared" si="4"/>
        <v>143</v>
      </c>
      <c r="P166" s="9">
        <f t="shared" si="4"/>
        <v>141</v>
      </c>
      <c r="Q166" s="9">
        <f t="shared" si="4"/>
        <v>112</v>
      </c>
      <c r="R166" s="15">
        <f t="shared" si="4"/>
        <v>8</v>
      </c>
      <c r="S166" s="15">
        <f t="shared" si="4"/>
        <v>5</v>
      </c>
      <c r="T166" s="9">
        <f t="shared" si="4"/>
        <v>124</v>
      </c>
      <c r="U166" s="9">
        <f t="shared" si="4"/>
        <v>144</v>
      </c>
      <c r="V166" s="9">
        <f t="shared" si="4"/>
        <v>134</v>
      </c>
      <c r="W166" s="9">
        <f t="shared" si="4"/>
        <v>125</v>
      </c>
      <c r="X166" s="9">
        <f t="shared" si="4"/>
        <v>114</v>
      </c>
      <c r="Y166" s="15">
        <f t="shared" si="4"/>
        <v>10</v>
      </c>
      <c r="Z166" s="15">
        <f t="shared" si="4"/>
        <v>6</v>
      </c>
      <c r="AA166" s="9">
        <f t="shared" si="4"/>
        <v>134</v>
      </c>
      <c r="AB166" s="9">
        <f t="shared" si="4"/>
        <v>113</v>
      </c>
      <c r="AC166" s="9">
        <f t="shared" si="4"/>
        <v>134</v>
      </c>
      <c r="AD166" s="9">
        <f t="shared" si="4"/>
        <v>129</v>
      </c>
      <c r="AE166" s="9">
        <f t="shared" si="4"/>
        <v>114</v>
      </c>
      <c r="AF166" s="15">
        <f t="shared" si="4"/>
        <v>6</v>
      </c>
      <c r="AG166" s="15">
        <f t="shared" si="4"/>
        <v>16</v>
      </c>
      <c r="AH166" s="9">
        <f t="shared" si="4"/>
        <v>116</v>
      </c>
      <c r="AI166" s="9">
        <f t="shared" si="4"/>
        <v>113</v>
      </c>
      <c r="AJ166" s="9">
        <f t="shared" si="4"/>
        <v>115</v>
      </c>
      <c r="AK166" s="9">
        <f t="shared" si="4"/>
        <v>99</v>
      </c>
      <c r="AL166" s="221">
        <f t="shared" ref="AL166:AL171" si="7">SUM(F166:AK166)</f>
        <v>2834</v>
      </c>
      <c r="AM166" s="31" t="s">
        <v>146</v>
      </c>
    </row>
    <row r="167" ht="20.25" customHeight="1">
      <c r="A167" s="222"/>
      <c r="C167" s="223"/>
      <c r="D167" s="224" t="s">
        <v>78</v>
      </c>
      <c r="E167" s="132"/>
      <c r="F167" s="225">
        <f t="shared" si="5"/>
        <v>4</v>
      </c>
      <c r="G167" s="226"/>
      <c r="H167" s="225">
        <f t="shared" ref="H167:AK167" si="6">sum (H164,H162,H160,H158,H156,H154,H152,H150,H148,H146,H144,H142,H140,H138,H136,H134,H132,H130,H128,H126,H124,H122,H120,H118)</f>
        <v>2</v>
      </c>
      <c r="I167" s="225">
        <f t="shared" si="6"/>
        <v>0</v>
      </c>
      <c r="J167" s="225">
        <f t="shared" si="6"/>
        <v>4</v>
      </c>
      <c r="K167" s="227">
        <f t="shared" si="6"/>
        <v>0</v>
      </c>
      <c r="L167" s="227">
        <f t="shared" si="6"/>
        <v>0</v>
      </c>
      <c r="M167" s="225">
        <f t="shared" si="6"/>
        <v>0</v>
      </c>
      <c r="N167" s="225">
        <f t="shared" si="6"/>
        <v>4</v>
      </c>
      <c r="O167" s="225">
        <f t="shared" si="6"/>
        <v>5</v>
      </c>
      <c r="P167" s="225">
        <f t="shared" si="6"/>
        <v>8</v>
      </c>
      <c r="Q167" s="225">
        <f t="shared" si="6"/>
        <v>6</v>
      </c>
      <c r="R167" s="227">
        <f t="shared" si="6"/>
        <v>0</v>
      </c>
      <c r="S167" s="227">
        <f t="shared" si="6"/>
        <v>0</v>
      </c>
      <c r="T167" s="225">
        <f t="shared" si="6"/>
        <v>2</v>
      </c>
      <c r="U167" s="225">
        <f t="shared" si="6"/>
        <v>1</v>
      </c>
      <c r="V167" s="225">
        <f t="shared" si="6"/>
        <v>1</v>
      </c>
      <c r="W167" s="225">
        <f t="shared" si="6"/>
        <v>4</v>
      </c>
      <c r="X167" s="225">
        <f t="shared" si="6"/>
        <v>2</v>
      </c>
      <c r="Y167" s="227">
        <f t="shared" si="6"/>
        <v>0</v>
      </c>
      <c r="Z167" s="227">
        <f t="shared" si="6"/>
        <v>0</v>
      </c>
      <c r="AA167" s="225">
        <f t="shared" si="6"/>
        <v>0</v>
      </c>
      <c r="AB167" s="225">
        <f t="shared" si="6"/>
        <v>1</v>
      </c>
      <c r="AC167" s="225">
        <f t="shared" si="6"/>
        <v>2</v>
      </c>
      <c r="AD167" s="225">
        <f t="shared" si="6"/>
        <v>0</v>
      </c>
      <c r="AE167" s="225">
        <f t="shared" si="6"/>
        <v>1</v>
      </c>
      <c r="AF167" s="227">
        <f t="shared" si="6"/>
        <v>0</v>
      </c>
      <c r="AG167" s="227">
        <f t="shared" si="6"/>
        <v>1</v>
      </c>
      <c r="AH167" s="225">
        <f t="shared" si="6"/>
        <v>2</v>
      </c>
      <c r="AI167" s="225">
        <f t="shared" si="6"/>
        <v>5</v>
      </c>
      <c r="AJ167" s="225">
        <f t="shared" si="6"/>
        <v>7</v>
      </c>
      <c r="AK167" s="225">
        <f t="shared" si="6"/>
        <v>4</v>
      </c>
      <c r="AL167" s="228">
        <f t="shared" si="7"/>
        <v>66</v>
      </c>
      <c r="AM167" s="203" t="s">
        <v>147</v>
      </c>
    </row>
    <row r="168" ht="19.5" customHeight="1">
      <c r="A168" s="222"/>
      <c r="C168" s="223"/>
      <c r="D168" s="220" t="s">
        <v>148</v>
      </c>
      <c r="E168" s="132"/>
      <c r="F168" s="9">
        <f>sum (F58,F60,F62,F64,F66,F68,F70,F72,F74,F76,F78,F80,F82,F84,F86,F88,F90,F92,F94,F96,F98,F100,F102,F104,F106,F108,F110,F112)</f>
        <v>142</v>
      </c>
      <c r="G168" s="117"/>
      <c r="H168" s="9">
        <f t="shared" ref="H168:AK168" si="8">sum (H114,H112,H110,H108,H106,H104,H102,H100,H98,H96,H94,H92,H90,H88,H86,H84,H82,H80,H78,H76,H74,H72,H70,H68,H66,H64,H62,H60,H58)</f>
        <v>123</v>
      </c>
      <c r="I168" s="9">
        <f t="shared" si="8"/>
        <v>161</v>
      </c>
      <c r="J168" s="9">
        <f t="shared" si="8"/>
        <v>194</v>
      </c>
      <c r="K168" s="15">
        <f t="shared" si="8"/>
        <v>39</v>
      </c>
      <c r="L168" s="15">
        <f t="shared" si="8"/>
        <v>19</v>
      </c>
      <c r="M168" s="9">
        <f t="shared" si="8"/>
        <v>155</v>
      </c>
      <c r="N168" s="9">
        <f t="shared" si="8"/>
        <v>173</v>
      </c>
      <c r="O168" s="9">
        <f t="shared" si="8"/>
        <v>168</v>
      </c>
      <c r="P168" s="9">
        <f t="shared" si="8"/>
        <v>213</v>
      </c>
      <c r="Q168" s="9">
        <f t="shared" si="8"/>
        <v>130</v>
      </c>
      <c r="R168" s="15">
        <f t="shared" si="8"/>
        <v>39</v>
      </c>
      <c r="S168" s="15">
        <f t="shared" si="8"/>
        <v>22</v>
      </c>
      <c r="T168" s="9">
        <f t="shared" si="8"/>
        <v>174</v>
      </c>
      <c r="U168" s="9">
        <f t="shared" si="8"/>
        <v>173</v>
      </c>
      <c r="V168" s="9">
        <f t="shared" si="8"/>
        <v>161</v>
      </c>
      <c r="W168" s="9">
        <f t="shared" si="8"/>
        <v>179</v>
      </c>
      <c r="X168" s="9">
        <f t="shared" si="8"/>
        <v>142</v>
      </c>
      <c r="Y168" s="15">
        <f t="shared" si="8"/>
        <v>60</v>
      </c>
      <c r="Z168" s="15">
        <f t="shared" si="8"/>
        <v>18</v>
      </c>
      <c r="AA168" s="9">
        <f t="shared" si="8"/>
        <v>106</v>
      </c>
      <c r="AB168" s="9">
        <f t="shared" si="8"/>
        <v>150</v>
      </c>
      <c r="AC168" s="9">
        <f t="shared" si="8"/>
        <v>212</v>
      </c>
      <c r="AD168" s="9">
        <f t="shared" si="8"/>
        <v>169</v>
      </c>
      <c r="AE168" s="9">
        <f t="shared" si="8"/>
        <v>140</v>
      </c>
      <c r="AF168" s="15">
        <f t="shared" si="8"/>
        <v>27</v>
      </c>
      <c r="AG168" s="15">
        <f t="shared" si="8"/>
        <v>38</v>
      </c>
      <c r="AH168" s="9">
        <f t="shared" si="8"/>
        <v>162</v>
      </c>
      <c r="AI168" s="9">
        <f t="shared" si="8"/>
        <v>155</v>
      </c>
      <c r="AJ168" s="9">
        <f t="shared" si="8"/>
        <v>172</v>
      </c>
      <c r="AK168" s="9">
        <f t="shared" si="8"/>
        <v>144</v>
      </c>
      <c r="AL168" s="221">
        <f t="shared" si="7"/>
        <v>3960</v>
      </c>
      <c r="AM168" s="31" t="s">
        <v>148</v>
      </c>
    </row>
    <row r="169" ht="19.5" customHeight="1">
      <c r="A169" s="222"/>
      <c r="C169" s="223"/>
      <c r="D169" s="224" t="s">
        <v>78</v>
      </c>
      <c r="E169" s="132"/>
      <c r="F169" s="225">
        <f>sum (F59,F61,F63,F65,F67,F69,F71,F73,F75,F77,F79,F81,F83,F85,F87,F89,F91,F93,F95,F97,F99,F101,F103,F105,F107,F109,F111,F113,F115)</f>
        <v>11</v>
      </c>
      <c r="G169" s="226"/>
      <c r="H169" s="225">
        <f t="shared" ref="H169:AK169" si="9">sum (H115,H113,H111,H109,H107,H105,H103,H101,H99,H97,H95,H93,H91,H89,H87,H85,H83,H81,H79,H77,H75,H73,H71,H69,H67,H65,H63,H61,H59)</f>
        <v>14</v>
      </c>
      <c r="I169" s="225">
        <f t="shared" si="9"/>
        <v>6</v>
      </c>
      <c r="J169" s="225">
        <f t="shared" si="9"/>
        <v>2</v>
      </c>
      <c r="K169" s="227">
        <f t="shared" si="9"/>
        <v>0</v>
      </c>
      <c r="L169" s="227">
        <f t="shared" si="9"/>
        <v>0</v>
      </c>
      <c r="M169" s="225">
        <f t="shared" si="9"/>
        <v>2</v>
      </c>
      <c r="N169" s="225">
        <f t="shared" si="9"/>
        <v>1</v>
      </c>
      <c r="O169" s="225">
        <f t="shared" si="9"/>
        <v>1</v>
      </c>
      <c r="P169" s="225">
        <f t="shared" si="9"/>
        <v>0</v>
      </c>
      <c r="Q169" s="225">
        <f t="shared" si="9"/>
        <v>2</v>
      </c>
      <c r="R169" s="227">
        <f t="shared" si="9"/>
        <v>0</v>
      </c>
      <c r="S169" s="227">
        <f t="shared" si="9"/>
        <v>0</v>
      </c>
      <c r="T169" s="225">
        <f t="shared" si="9"/>
        <v>4</v>
      </c>
      <c r="U169" s="225">
        <f t="shared" si="9"/>
        <v>6</v>
      </c>
      <c r="V169" s="225">
        <f t="shared" si="9"/>
        <v>7</v>
      </c>
      <c r="W169" s="225">
        <f t="shared" si="9"/>
        <v>5</v>
      </c>
      <c r="X169" s="225">
        <f t="shared" si="9"/>
        <v>3</v>
      </c>
      <c r="Y169" s="227">
        <f t="shared" si="9"/>
        <v>1</v>
      </c>
      <c r="Z169" s="227">
        <f t="shared" si="9"/>
        <v>0</v>
      </c>
      <c r="AA169" s="225">
        <f t="shared" si="9"/>
        <v>2</v>
      </c>
      <c r="AB169" s="225">
        <f t="shared" si="9"/>
        <v>4</v>
      </c>
      <c r="AC169" s="225">
        <f t="shared" si="9"/>
        <v>7</v>
      </c>
      <c r="AD169" s="225">
        <f t="shared" si="9"/>
        <v>6</v>
      </c>
      <c r="AE169" s="225">
        <f t="shared" si="9"/>
        <v>15</v>
      </c>
      <c r="AF169" s="227">
        <f t="shared" si="9"/>
        <v>0</v>
      </c>
      <c r="AG169" s="227">
        <f t="shared" si="9"/>
        <v>0</v>
      </c>
      <c r="AH169" s="225">
        <f t="shared" si="9"/>
        <v>13</v>
      </c>
      <c r="AI169" s="225">
        <f t="shared" si="9"/>
        <v>5</v>
      </c>
      <c r="AJ169" s="225">
        <f t="shared" si="9"/>
        <v>0</v>
      </c>
      <c r="AK169" s="225">
        <f t="shared" si="9"/>
        <v>14</v>
      </c>
      <c r="AL169" s="228">
        <f t="shared" si="7"/>
        <v>131</v>
      </c>
      <c r="AM169" s="203" t="s">
        <v>149</v>
      </c>
    </row>
    <row r="170" ht="15.75" customHeight="1">
      <c r="A170" s="222"/>
      <c r="C170" s="223"/>
      <c r="D170" s="220" t="s">
        <v>150</v>
      </c>
      <c r="E170" s="132"/>
      <c r="F170" s="120">
        <f>sum (F168,F166)</f>
        <v>249</v>
      </c>
      <c r="G170" s="229"/>
      <c r="H170" s="120">
        <f t="shared" ref="H170:AK170" si="10">sum (H168,H166)</f>
        <v>214</v>
      </c>
      <c r="I170" s="120">
        <f t="shared" si="10"/>
        <v>258</v>
      </c>
      <c r="J170" s="120">
        <f t="shared" si="10"/>
        <v>296</v>
      </c>
      <c r="K170" s="230">
        <f t="shared" si="10"/>
        <v>50</v>
      </c>
      <c r="L170" s="230">
        <f t="shared" si="10"/>
        <v>20</v>
      </c>
      <c r="M170" s="120">
        <f t="shared" si="10"/>
        <v>298</v>
      </c>
      <c r="N170" s="120">
        <f t="shared" si="10"/>
        <v>300</v>
      </c>
      <c r="O170" s="120">
        <f t="shared" si="10"/>
        <v>311</v>
      </c>
      <c r="P170" s="120">
        <f t="shared" si="10"/>
        <v>354</v>
      </c>
      <c r="Q170" s="120">
        <f t="shared" si="10"/>
        <v>242</v>
      </c>
      <c r="R170" s="230">
        <f t="shared" si="10"/>
        <v>47</v>
      </c>
      <c r="S170" s="230">
        <f t="shared" si="10"/>
        <v>27</v>
      </c>
      <c r="T170" s="120">
        <f t="shared" si="10"/>
        <v>298</v>
      </c>
      <c r="U170" s="120">
        <f t="shared" si="10"/>
        <v>317</v>
      </c>
      <c r="V170" s="120">
        <f t="shared" si="10"/>
        <v>295</v>
      </c>
      <c r="W170" s="120">
        <f t="shared" si="10"/>
        <v>304</v>
      </c>
      <c r="X170" s="120">
        <f t="shared" si="10"/>
        <v>256</v>
      </c>
      <c r="Y170" s="230">
        <f t="shared" si="10"/>
        <v>70</v>
      </c>
      <c r="Z170" s="230">
        <f t="shared" si="10"/>
        <v>24</v>
      </c>
      <c r="AA170" s="120">
        <f t="shared" si="10"/>
        <v>240</v>
      </c>
      <c r="AB170" s="120">
        <f t="shared" si="10"/>
        <v>263</v>
      </c>
      <c r="AC170" s="120">
        <f t="shared" si="10"/>
        <v>346</v>
      </c>
      <c r="AD170" s="120">
        <f t="shared" si="10"/>
        <v>298</v>
      </c>
      <c r="AE170" s="120">
        <f t="shared" si="10"/>
        <v>254</v>
      </c>
      <c r="AF170" s="230">
        <f t="shared" si="10"/>
        <v>33</v>
      </c>
      <c r="AG170" s="230">
        <f t="shared" si="10"/>
        <v>54</v>
      </c>
      <c r="AH170" s="120">
        <f t="shared" si="10"/>
        <v>278</v>
      </c>
      <c r="AI170" s="120">
        <f t="shared" si="10"/>
        <v>268</v>
      </c>
      <c r="AJ170" s="120">
        <f t="shared" si="10"/>
        <v>287</v>
      </c>
      <c r="AK170" s="120">
        <f t="shared" si="10"/>
        <v>243</v>
      </c>
      <c r="AL170" s="221">
        <f t="shared" si="7"/>
        <v>6794</v>
      </c>
      <c r="AM170" s="31" t="s">
        <v>150</v>
      </c>
    </row>
    <row r="171" ht="20.25" customHeight="1">
      <c r="A171" s="222"/>
      <c r="C171" s="223"/>
      <c r="D171" s="231" t="s">
        <v>147</v>
      </c>
      <c r="E171" s="132"/>
      <c r="F171" s="232">
        <f>SUM(F167,F169)</f>
        <v>15</v>
      </c>
      <c r="G171" s="233"/>
      <c r="H171" s="232">
        <f t="shared" ref="H171:AK171" si="11">sum (H169,H167)</f>
        <v>16</v>
      </c>
      <c r="I171" s="232">
        <f t="shared" si="11"/>
        <v>6</v>
      </c>
      <c r="J171" s="232">
        <f t="shared" si="11"/>
        <v>6</v>
      </c>
      <c r="K171" s="234">
        <f t="shared" si="11"/>
        <v>0</v>
      </c>
      <c r="L171" s="234">
        <f t="shared" si="11"/>
        <v>0</v>
      </c>
      <c r="M171" s="232">
        <f t="shared" si="11"/>
        <v>2</v>
      </c>
      <c r="N171" s="232">
        <f t="shared" si="11"/>
        <v>5</v>
      </c>
      <c r="O171" s="232">
        <f t="shared" si="11"/>
        <v>6</v>
      </c>
      <c r="P171" s="232">
        <f t="shared" si="11"/>
        <v>8</v>
      </c>
      <c r="Q171" s="232">
        <f t="shared" si="11"/>
        <v>8</v>
      </c>
      <c r="R171" s="234">
        <f t="shared" si="11"/>
        <v>0</v>
      </c>
      <c r="S171" s="234">
        <f t="shared" si="11"/>
        <v>0</v>
      </c>
      <c r="T171" s="232">
        <f t="shared" si="11"/>
        <v>6</v>
      </c>
      <c r="U171" s="232">
        <f t="shared" si="11"/>
        <v>7</v>
      </c>
      <c r="V171" s="232">
        <f t="shared" si="11"/>
        <v>8</v>
      </c>
      <c r="W171" s="232">
        <f t="shared" si="11"/>
        <v>9</v>
      </c>
      <c r="X171" s="232">
        <f t="shared" si="11"/>
        <v>5</v>
      </c>
      <c r="Y171" s="234">
        <f t="shared" si="11"/>
        <v>1</v>
      </c>
      <c r="Z171" s="234">
        <f t="shared" si="11"/>
        <v>0</v>
      </c>
      <c r="AA171" s="232">
        <f t="shared" si="11"/>
        <v>2</v>
      </c>
      <c r="AB171" s="232">
        <f t="shared" si="11"/>
        <v>5</v>
      </c>
      <c r="AC171" s="232">
        <f t="shared" si="11"/>
        <v>9</v>
      </c>
      <c r="AD171" s="232">
        <f t="shared" si="11"/>
        <v>6</v>
      </c>
      <c r="AE171" s="232">
        <f t="shared" si="11"/>
        <v>16</v>
      </c>
      <c r="AF171" s="234">
        <f t="shared" si="11"/>
        <v>0</v>
      </c>
      <c r="AG171" s="234">
        <f t="shared" si="11"/>
        <v>1</v>
      </c>
      <c r="AH171" s="232">
        <f t="shared" si="11"/>
        <v>15</v>
      </c>
      <c r="AI171" s="232">
        <f t="shared" si="11"/>
        <v>10</v>
      </c>
      <c r="AJ171" s="232">
        <f t="shared" si="11"/>
        <v>7</v>
      </c>
      <c r="AK171" s="232">
        <f t="shared" si="11"/>
        <v>18</v>
      </c>
      <c r="AL171" s="228">
        <f t="shared" si="7"/>
        <v>197</v>
      </c>
      <c r="AM171" s="203" t="s">
        <v>147</v>
      </c>
    </row>
    <row r="172" ht="15.75" customHeight="1">
      <c r="A172" s="79"/>
      <c r="B172" s="235"/>
      <c r="C172" s="81"/>
      <c r="D172" s="236"/>
      <c r="E172" s="82"/>
      <c r="F172" s="237"/>
      <c r="G172" s="112"/>
      <c r="H172" s="237"/>
      <c r="I172" s="237"/>
      <c r="J172" s="112"/>
      <c r="K172" s="112"/>
      <c r="L172" s="112"/>
      <c r="M172" s="237"/>
      <c r="N172" s="237"/>
      <c r="O172" s="237"/>
      <c r="P172" s="237"/>
      <c r="Q172" s="237"/>
      <c r="R172" s="237"/>
      <c r="S172" s="237"/>
      <c r="T172" s="237"/>
      <c r="U172" s="237"/>
      <c r="V172" s="112"/>
      <c r="W172" s="112"/>
      <c r="X172" s="112"/>
      <c r="Y172" s="112"/>
      <c r="Z172" s="112"/>
      <c r="AA172" s="237"/>
      <c r="AB172" s="237"/>
      <c r="AC172" s="112"/>
      <c r="AD172" s="112"/>
      <c r="AE172" s="112"/>
      <c r="AF172" s="112"/>
      <c r="AG172" s="112"/>
      <c r="AH172" s="237"/>
      <c r="AI172" s="237"/>
      <c r="AJ172" s="112"/>
      <c r="AK172" s="112"/>
      <c r="AL172" s="112"/>
      <c r="AM172" s="112"/>
    </row>
    <row r="173" ht="15.75" customHeight="1">
      <c r="A173" s="112"/>
      <c r="B173" s="238"/>
      <c r="C173" s="81"/>
      <c r="D173" s="220" t="s">
        <v>151</v>
      </c>
      <c r="E173" s="132"/>
      <c r="F173" s="9">
        <v>229.0</v>
      </c>
      <c r="G173" s="117"/>
      <c r="H173" s="9">
        <v>247.0</v>
      </c>
      <c r="I173" s="9">
        <v>1103.0</v>
      </c>
      <c r="J173" s="9">
        <v>221.0</v>
      </c>
      <c r="K173" s="15">
        <v>32.0</v>
      </c>
      <c r="L173" s="15">
        <v>15.0</v>
      </c>
      <c r="M173" s="14"/>
      <c r="N173" s="14">
        <v>266.0</v>
      </c>
      <c r="O173" s="14">
        <v>189.0</v>
      </c>
      <c r="P173" s="14"/>
      <c r="Q173" s="9"/>
      <c r="R173" s="15">
        <v>49.0</v>
      </c>
      <c r="S173" s="15">
        <v>15.0</v>
      </c>
      <c r="T173" s="9"/>
      <c r="U173" s="9"/>
      <c r="V173" s="9">
        <v>246.0</v>
      </c>
      <c r="W173" s="9"/>
      <c r="X173" s="9"/>
      <c r="Y173" s="15"/>
      <c r="Z173" s="15"/>
      <c r="AA173" s="9"/>
      <c r="AB173" s="9"/>
      <c r="AC173" s="9">
        <v>332.0</v>
      </c>
      <c r="AD173" s="9"/>
      <c r="AE173" s="9"/>
      <c r="AF173" s="15"/>
      <c r="AG173" s="15"/>
      <c r="AH173" s="9"/>
      <c r="AI173" s="9"/>
      <c r="AJ173" s="9"/>
      <c r="AK173" s="9"/>
      <c r="AL173" s="221">
        <f t="shared" ref="AL173:AL174" si="12">SUM(F173:AK173)</f>
        <v>2944</v>
      </c>
      <c r="AM173" s="112"/>
    </row>
    <row r="174" ht="15.75" customHeight="1">
      <c r="A174" s="112"/>
      <c r="B174" s="238"/>
      <c r="C174" s="112"/>
      <c r="D174" s="220" t="s">
        <v>152</v>
      </c>
      <c r="E174" s="132"/>
      <c r="F174" s="9">
        <v>79.0</v>
      </c>
      <c r="G174" s="117"/>
      <c r="H174" s="9">
        <v>107.0</v>
      </c>
      <c r="I174" s="9">
        <v>184.0</v>
      </c>
      <c r="J174" s="9">
        <v>95.0</v>
      </c>
      <c r="K174" s="15">
        <v>5.0</v>
      </c>
      <c r="L174" s="15">
        <v>3.0</v>
      </c>
      <c r="M174" s="14"/>
      <c r="N174" s="14">
        <v>54.0</v>
      </c>
      <c r="O174" s="14">
        <v>46.0</v>
      </c>
      <c r="P174" s="14"/>
      <c r="Q174" s="9"/>
      <c r="R174" s="15">
        <v>24.0</v>
      </c>
      <c r="S174" s="15">
        <v>6.0</v>
      </c>
      <c r="T174" s="9"/>
      <c r="U174" s="9"/>
      <c r="V174" s="9">
        <v>58.0</v>
      </c>
      <c r="W174" s="9"/>
      <c r="X174" s="9"/>
      <c r="Y174" s="15"/>
      <c r="Z174" s="15"/>
      <c r="AA174" s="9"/>
      <c r="AB174" s="9"/>
      <c r="AC174" s="9">
        <v>169.0</v>
      </c>
      <c r="AD174" s="9"/>
      <c r="AE174" s="9"/>
      <c r="AF174" s="15"/>
      <c r="AG174" s="15"/>
      <c r="AH174" s="9"/>
      <c r="AI174" s="9"/>
      <c r="AJ174" s="9"/>
      <c r="AK174" s="9"/>
      <c r="AL174" s="221">
        <f t="shared" si="12"/>
        <v>830</v>
      </c>
      <c r="AM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</row>
    <row r="176" ht="15.75" customHeight="1">
      <c r="A176" s="79"/>
      <c r="B176" s="239"/>
      <c r="C176" s="240"/>
      <c r="D176" s="82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</row>
    <row r="178" ht="15.75" customHeight="1">
      <c r="A178" s="79"/>
      <c r="B178" s="241"/>
      <c r="C178" s="240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112"/>
      <c r="AG178" s="112"/>
      <c r="AH178" s="79"/>
      <c r="AI178" s="79"/>
      <c r="AJ178" s="79"/>
      <c r="AK178" s="79"/>
      <c r="AL178" s="112"/>
      <c r="AM178" s="112"/>
    </row>
    <row r="179" ht="15.75" customHeight="1">
      <c r="A179" s="79"/>
      <c r="B179" s="79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112"/>
      <c r="AM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112"/>
      <c r="AM181" s="112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8">
    <mergeCell ref="A1:AK1"/>
    <mergeCell ref="AL1:AM1"/>
    <mergeCell ref="D3:D27"/>
    <mergeCell ref="D37:D40"/>
    <mergeCell ref="E37:E40"/>
    <mergeCell ref="D42:D43"/>
    <mergeCell ref="E42:E43"/>
    <mergeCell ref="A61:B61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A95:B95"/>
    <mergeCell ref="A97:B97"/>
    <mergeCell ref="A99:B99"/>
    <mergeCell ref="A101:B101"/>
    <mergeCell ref="A103:B103"/>
    <mergeCell ref="A115:B115"/>
    <mergeCell ref="E116:AL116"/>
    <mergeCell ref="D45:D46"/>
    <mergeCell ref="E45:E46"/>
    <mergeCell ref="A54:AM54"/>
    <mergeCell ref="A55:AM56"/>
    <mergeCell ref="A57:AM57"/>
    <mergeCell ref="D58:D115"/>
    <mergeCell ref="A59:B59"/>
    <mergeCell ref="G151:G152"/>
    <mergeCell ref="G153:G154"/>
    <mergeCell ref="G157:G158"/>
    <mergeCell ref="G159:G160"/>
    <mergeCell ref="G161:G162"/>
    <mergeCell ref="G163:G164"/>
    <mergeCell ref="A165:AM165"/>
    <mergeCell ref="G137:G138"/>
    <mergeCell ref="G139:G140"/>
    <mergeCell ref="G141:G142"/>
    <mergeCell ref="G143:G144"/>
    <mergeCell ref="G145:G146"/>
    <mergeCell ref="G147:G148"/>
    <mergeCell ref="G149:G150"/>
    <mergeCell ref="E155:E156"/>
    <mergeCell ref="E157:E158"/>
    <mergeCell ref="E159:E160"/>
    <mergeCell ref="E161:E162"/>
    <mergeCell ref="E163:E164"/>
    <mergeCell ref="E135:E136"/>
    <mergeCell ref="E137:E138"/>
    <mergeCell ref="E139:E146"/>
    <mergeCell ref="E147:E148"/>
    <mergeCell ref="E149:E150"/>
    <mergeCell ref="E151:E152"/>
    <mergeCell ref="E153:E154"/>
    <mergeCell ref="D173:E173"/>
    <mergeCell ref="D174:E174"/>
    <mergeCell ref="A166:C171"/>
    <mergeCell ref="D166:E166"/>
    <mergeCell ref="D167:E167"/>
    <mergeCell ref="D168:E168"/>
    <mergeCell ref="D169:E169"/>
    <mergeCell ref="D170:E170"/>
    <mergeCell ref="D171:E171"/>
    <mergeCell ref="A105:B105"/>
    <mergeCell ref="A113:B113"/>
    <mergeCell ref="E117:E118"/>
    <mergeCell ref="G117:G118"/>
    <mergeCell ref="A118:B118"/>
    <mergeCell ref="G119:G120"/>
    <mergeCell ref="A120:B120"/>
    <mergeCell ref="G125:G126"/>
    <mergeCell ref="G127:G128"/>
    <mergeCell ref="G155:G156"/>
    <mergeCell ref="E119:E120"/>
    <mergeCell ref="E121:E122"/>
    <mergeCell ref="G121:G122"/>
    <mergeCell ref="E123:E124"/>
    <mergeCell ref="G123:G124"/>
    <mergeCell ref="E125:E126"/>
    <mergeCell ref="E127:E128"/>
    <mergeCell ref="E129:E130"/>
    <mergeCell ref="G129:G130"/>
    <mergeCell ref="E131:E132"/>
    <mergeCell ref="G131:G132"/>
    <mergeCell ref="E133:E134"/>
    <mergeCell ref="G133:G134"/>
    <mergeCell ref="G135:G136"/>
    <mergeCell ref="A124:B124"/>
    <mergeCell ref="A126:B126"/>
    <mergeCell ref="A128:B128"/>
    <mergeCell ref="A130:B130"/>
    <mergeCell ref="A132:B132"/>
    <mergeCell ref="A134:B134"/>
    <mergeCell ref="A136:B136"/>
    <mergeCell ref="A138:B138"/>
    <mergeCell ref="A140:B140"/>
    <mergeCell ref="A142:B142"/>
    <mergeCell ref="A144:B144"/>
    <mergeCell ref="A146:B146"/>
    <mergeCell ref="A148:B148"/>
    <mergeCell ref="A150:B150"/>
    <mergeCell ref="A152:B152"/>
    <mergeCell ref="A154:B154"/>
    <mergeCell ref="A156:B156"/>
    <mergeCell ref="A158:B158"/>
    <mergeCell ref="A160:B160"/>
    <mergeCell ref="A162:B162"/>
    <mergeCell ref="A164:B164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57"/>
    <col customWidth="1" min="2" max="2" width="21.86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 t="s">
        <v>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 t="s">
        <v>0</v>
      </c>
      <c r="AM1" s="4"/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154</v>
      </c>
      <c r="F2" s="243">
        <v>1.0</v>
      </c>
      <c r="G2" s="7" t="s">
        <v>6</v>
      </c>
      <c r="H2" s="9">
        <v>2.0</v>
      </c>
      <c r="I2" s="10">
        <v>3.0</v>
      </c>
      <c r="J2" s="11">
        <v>4.0</v>
      </c>
      <c r="K2" s="244">
        <v>5.0</v>
      </c>
      <c r="L2" s="245">
        <v>6.0</v>
      </c>
      <c r="M2" s="28">
        <v>7.0</v>
      </c>
      <c r="N2" s="15">
        <v>8.0</v>
      </c>
      <c r="O2" s="10">
        <v>9.0</v>
      </c>
      <c r="P2" s="9">
        <v>10.0</v>
      </c>
      <c r="Q2" s="10">
        <v>11.0</v>
      </c>
      <c r="R2" s="9">
        <v>12.0</v>
      </c>
      <c r="S2" s="10">
        <v>13.0</v>
      </c>
      <c r="T2" s="15">
        <v>14.0</v>
      </c>
      <c r="U2" s="16">
        <v>15.0</v>
      </c>
      <c r="V2" s="9">
        <v>16.0</v>
      </c>
      <c r="W2" s="10">
        <v>17.0</v>
      </c>
      <c r="X2" s="9">
        <v>18.0</v>
      </c>
      <c r="Y2" s="10">
        <v>19.0</v>
      </c>
      <c r="Z2" s="9">
        <v>20.0</v>
      </c>
      <c r="AA2" s="16">
        <v>21.0</v>
      </c>
      <c r="AB2" s="15">
        <v>22.0</v>
      </c>
      <c r="AC2" s="10">
        <v>23.0</v>
      </c>
      <c r="AD2" s="9">
        <v>24.0</v>
      </c>
      <c r="AE2" s="10">
        <v>25.0</v>
      </c>
      <c r="AF2" s="9">
        <v>26.0</v>
      </c>
      <c r="AG2" s="10">
        <v>27.0</v>
      </c>
      <c r="AH2" s="15">
        <v>28.0</v>
      </c>
      <c r="AI2" s="16">
        <v>29.0</v>
      </c>
      <c r="AJ2" s="10">
        <v>30.0</v>
      </c>
      <c r="AK2" s="10">
        <v>31.0</v>
      </c>
      <c r="AL2" s="17" t="s">
        <v>7</v>
      </c>
      <c r="AM2" s="18" t="s">
        <v>8</v>
      </c>
      <c r="AN2" s="18"/>
    </row>
    <row r="3" ht="15.75" customHeight="1">
      <c r="A3" s="19"/>
      <c r="B3" s="20" t="s">
        <v>9</v>
      </c>
      <c r="C3" s="21"/>
      <c r="D3" s="22" t="s">
        <v>10</v>
      </c>
      <c r="E3" s="23"/>
      <c r="F3" s="27"/>
      <c r="G3" s="23" t="s">
        <v>11</v>
      </c>
      <c r="H3" s="24">
        <v>8.0</v>
      </c>
      <c r="I3" s="14">
        <v>8.0</v>
      </c>
      <c r="J3" s="14">
        <v>8.0</v>
      </c>
      <c r="K3" s="24">
        <v>8.0</v>
      </c>
      <c r="L3" s="24">
        <v>8.0</v>
      </c>
      <c r="M3" s="27"/>
      <c r="N3" s="27"/>
      <c r="O3" s="26">
        <v>8.0</v>
      </c>
      <c r="P3" s="24">
        <v>8.0</v>
      </c>
      <c r="Q3" s="24">
        <v>8.0</v>
      </c>
      <c r="R3" s="24">
        <v>8.0</v>
      </c>
      <c r="S3" s="24">
        <v>8.0</v>
      </c>
      <c r="T3" s="27"/>
      <c r="U3" s="27"/>
      <c r="V3" s="26">
        <v>8.0</v>
      </c>
      <c r="W3" s="24">
        <v>8.0</v>
      </c>
      <c r="X3" s="24">
        <v>8.0</v>
      </c>
      <c r="Y3" s="24">
        <v>8.0</v>
      </c>
      <c r="Z3" s="24">
        <v>8.0</v>
      </c>
      <c r="AA3" s="27"/>
      <c r="AB3" s="27"/>
      <c r="AC3" s="24">
        <v>8.0</v>
      </c>
      <c r="AD3" s="26">
        <v>8.0</v>
      </c>
      <c r="AE3" s="26">
        <v>8.0</v>
      </c>
      <c r="AF3" s="14">
        <v>8.0</v>
      </c>
      <c r="AG3" s="24">
        <v>8.0</v>
      </c>
      <c r="AH3" s="34"/>
      <c r="AI3" s="27"/>
      <c r="AJ3" s="24">
        <v>8.0</v>
      </c>
      <c r="AK3" s="24">
        <v>8.0</v>
      </c>
      <c r="AL3" s="29"/>
      <c r="AM3" s="29"/>
      <c r="AN3" s="18"/>
    </row>
    <row r="4" ht="15.75" customHeight="1">
      <c r="A4" s="19">
        <v>1.0</v>
      </c>
      <c r="B4" s="19" t="s">
        <v>155</v>
      </c>
      <c r="C4" s="31"/>
      <c r="D4" s="32"/>
      <c r="E4" s="23"/>
      <c r="F4" s="36" t="s">
        <v>14</v>
      </c>
      <c r="G4" s="23" t="s">
        <v>11</v>
      </c>
      <c r="H4" s="246">
        <v>8.0</v>
      </c>
      <c r="I4" s="246">
        <v>8.0</v>
      </c>
      <c r="J4" s="246">
        <v>8.0</v>
      </c>
      <c r="K4" s="246">
        <v>8.0</v>
      </c>
      <c r="L4" s="246">
        <v>8.0</v>
      </c>
      <c r="M4" s="27"/>
      <c r="N4" s="27"/>
      <c r="O4" s="33" t="s">
        <v>13</v>
      </c>
      <c r="P4" s="247">
        <v>8.0</v>
      </c>
      <c r="Q4" s="246">
        <v>8.0</v>
      </c>
      <c r="R4" s="246">
        <v>8.0</v>
      </c>
      <c r="S4" s="246"/>
      <c r="T4" s="25"/>
      <c r="U4" s="27">
        <v>8.0</v>
      </c>
      <c r="V4" s="36" t="s">
        <v>14</v>
      </c>
      <c r="W4" s="247">
        <v>8.0</v>
      </c>
      <c r="X4" s="246">
        <v>8.0</v>
      </c>
      <c r="Y4" s="248">
        <v>8.0</v>
      </c>
      <c r="Z4" s="35" t="s">
        <v>14</v>
      </c>
      <c r="AA4" s="34"/>
      <c r="AB4" s="249"/>
      <c r="AC4" s="37" t="s">
        <v>156</v>
      </c>
      <c r="AD4" s="246">
        <v>8.0</v>
      </c>
      <c r="AE4" s="246">
        <v>8.0</v>
      </c>
      <c r="AF4" s="248">
        <v>8.0</v>
      </c>
      <c r="AG4" s="247"/>
      <c r="AH4" s="249"/>
      <c r="AI4" s="35" t="s">
        <v>22</v>
      </c>
      <c r="AJ4" s="247">
        <v>8.0</v>
      </c>
      <c r="AK4" s="36" t="s">
        <v>14</v>
      </c>
      <c r="AL4" s="29"/>
      <c r="AM4" s="29"/>
      <c r="AN4" s="18"/>
    </row>
    <row r="5" ht="15.75" customHeight="1">
      <c r="A5" s="19">
        <v>2.0</v>
      </c>
      <c r="B5" s="19" t="s">
        <v>15</v>
      </c>
      <c r="C5" s="31"/>
      <c r="D5" s="32"/>
      <c r="E5" s="23"/>
      <c r="F5" s="34"/>
      <c r="G5" s="23" t="s">
        <v>11</v>
      </c>
      <c r="H5" s="26"/>
      <c r="I5" s="26">
        <v>8.0</v>
      </c>
      <c r="J5" s="26">
        <v>8.0</v>
      </c>
      <c r="K5" s="26">
        <v>8.0</v>
      </c>
      <c r="L5" s="26">
        <v>8.0</v>
      </c>
      <c r="M5" s="27">
        <v>8.0</v>
      </c>
      <c r="N5" s="27"/>
      <c r="O5" s="250">
        <v>8.0</v>
      </c>
      <c r="P5" s="24">
        <v>8.0</v>
      </c>
      <c r="Q5" s="26">
        <v>8.0</v>
      </c>
      <c r="R5" s="14">
        <v>8.0</v>
      </c>
      <c r="S5" s="14">
        <v>8.0</v>
      </c>
      <c r="T5" s="25"/>
      <c r="U5" s="27"/>
      <c r="V5" s="26"/>
      <c r="W5" s="35" t="s">
        <v>14</v>
      </c>
      <c r="X5" s="26">
        <v>8.0</v>
      </c>
      <c r="Y5" s="14">
        <v>8.0</v>
      </c>
      <c r="Z5" s="24">
        <v>8.0</v>
      </c>
      <c r="AA5" s="34">
        <v>8.0</v>
      </c>
      <c r="AB5" s="34"/>
      <c r="AC5" s="24">
        <v>8.0</v>
      </c>
      <c r="AD5" s="24">
        <v>8.0</v>
      </c>
      <c r="AE5" s="26">
        <v>8.0</v>
      </c>
      <c r="AF5" s="14">
        <v>8.0</v>
      </c>
      <c r="AG5" s="37" t="s">
        <v>156</v>
      </c>
      <c r="AH5" s="34"/>
      <c r="AI5" s="27"/>
      <c r="AJ5" s="24">
        <v>8.0</v>
      </c>
      <c r="AK5" s="26">
        <v>8.0</v>
      </c>
      <c r="AL5" s="29"/>
      <c r="AM5" s="29"/>
      <c r="AN5" s="18"/>
    </row>
    <row r="6" ht="15.75" customHeight="1">
      <c r="A6" s="19">
        <v>3.0</v>
      </c>
      <c r="B6" s="19" t="s">
        <v>17</v>
      </c>
      <c r="C6" s="31"/>
      <c r="D6" s="32"/>
      <c r="E6" s="23"/>
      <c r="F6" s="249"/>
      <c r="G6" s="23" t="s">
        <v>11</v>
      </c>
      <c r="H6" s="26"/>
      <c r="I6" s="36" t="s">
        <v>14</v>
      </c>
      <c r="J6" s="26">
        <v>8.0</v>
      </c>
      <c r="K6" s="26">
        <v>8.0</v>
      </c>
      <c r="L6" s="26">
        <v>8.0</v>
      </c>
      <c r="M6" s="27"/>
      <c r="N6" s="25"/>
      <c r="O6" s="26">
        <v>8.0</v>
      </c>
      <c r="P6" s="37" t="s">
        <v>13</v>
      </c>
      <c r="Q6" s="26">
        <v>8.0</v>
      </c>
      <c r="R6" s="14">
        <v>8.0</v>
      </c>
      <c r="S6" s="14">
        <v>8.0</v>
      </c>
      <c r="T6" s="35" t="s">
        <v>14</v>
      </c>
      <c r="U6" s="27"/>
      <c r="V6" s="26">
        <v>8.0</v>
      </c>
      <c r="W6" s="24"/>
      <c r="X6" s="36" t="s">
        <v>14</v>
      </c>
      <c r="Y6" s="14">
        <v>8.0</v>
      </c>
      <c r="Z6" s="14">
        <v>8.0</v>
      </c>
      <c r="AA6" s="34"/>
      <c r="AB6" s="249"/>
      <c r="AC6" s="24">
        <v>8.0</v>
      </c>
      <c r="AD6" s="26">
        <v>8.0</v>
      </c>
      <c r="AE6" s="26">
        <v>8.0</v>
      </c>
      <c r="AF6" s="54"/>
      <c r="AG6" s="24">
        <v>8.0</v>
      </c>
      <c r="AH6" s="34">
        <v>8.0</v>
      </c>
      <c r="AI6" s="52"/>
      <c r="AJ6" s="52"/>
      <c r="AK6" s="52"/>
      <c r="AL6" s="29"/>
      <c r="AM6" s="45"/>
      <c r="AN6" s="180"/>
    </row>
    <row r="7" ht="15.75" customHeight="1">
      <c r="A7" s="19">
        <v>4.0</v>
      </c>
      <c r="B7" s="19" t="s">
        <v>157</v>
      </c>
      <c r="C7" s="31"/>
      <c r="D7" s="32"/>
      <c r="E7" s="23"/>
      <c r="F7" s="34"/>
      <c r="G7" s="23" t="s">
        <v>11</v>
      </c>
      <c r="H7" s="246">
        <v>8.0</v>
      </c>
      <c r="I7" s="246">
        <v>8.0</v>
      </c>
      <c r="J7" s="36" t="s">
        <v>14</v>
      </c>
      <c r="K7" s="246">
        <v>8.0</v>
      </c>
      <c r="L7" s="246"/>
      <c r="M7" s="28"/>
      <c r="N7" s="50" t="s">
        <v>14</v>
      </c>
      <c r="O7" s="248">
        <v>8.0</v>
      </c>
      <c r="P7" s="248">
        <v>8.0</v>
      </c>
      <c r="Q7" s="47" t="s">
        <v>13</v>
      </c>
      <c r="R7" s="248">
        <v>8.0</v>
      </c>
      <c r="S7" s="248">
        <v>8.0</v>
      </c>
      <c r="T7" s="28"/>
      <c r="U7" s="28"/>
      <c r="V7" s="50" t="s">
        <v>14</v>
      </c>
      <c r="W7" s="248">
        <v>8.0</v>
      </c>
      <c r="X7" s="248">
        <v>8.0</v>
      </c>
      <c r="Y7" s="50" t="s">
        <v>14</v>
      </c>
      <c r="Z7" s="247"/>
      <c r="AA7" s="34"/>
      <c r="AB7" s="34">
        <v>8.0</v>
      </c>
      <c r="AC7" s="247">
        <v>8.0</v>
      </c>
      <c r="AD7" s="246">
        <v>8.0</v>
      </c>
      <c r="AE7" s="33" t="s">
        <v>156</v>
      </c>
      <c r="AF7" s="248">
        <v>8.0</v>
      </c>
      <c r="AG7" s="247">
        <v>8.0</v>
      </c>
      <c r="AH7" s="34"/>
      <c r="AI7" s="27"/>
      <c r="AJ7" s="52"/>
      <c r="AK7" s="52"/>
      <c r="AL7" s="29"/>
      <c r="AM7" s="45"/>
      <c r="AN7" s="180"/>
    </row>
    <row r="8" ht="18.0" customHeight="1">
      <c r="A8" s="19">
        <v>5.0</v>
      </c>
      <c r="B8" s="251" t="s">
        <v>19</v>
      </c>
      <c r="C8" s="31"/>
      <c r="D8" s="32"/>
      <c r="E8" s="23"/>
      <c r="F8" s="69"/>
      <c r="G8" s="23" t="s">
        <v>11</v>
      </c>
      <c r="H8" s="51"/>
      <c r="I8" s="51"/>
      <c r="J8" s="51"/>
      <c r="K8" s="68"/>
      <c r="L8" s="51"/>
      <c r="M8" s="52"/>
      <c r="N8" s="52"/>
      <c r="O8" s="51"/>
      <c r="P8" s="52"/>
      <c r="Q8" s="52"/>
      <c r="R8" s="52"/>
      <c r="S8" s="52"/>
      <c r="T8" s="252"/>
      <c r="U8" s="52"/>
      <c r="V8" s="51"/>
      <c r="W8" s="52"/>
      <c r="X8" s="51"/>
      <c r="Y8" s="60"/>
      <c r="Z8" s="52"/>
      <c r="AA8" s="51"/>
      <c r="AB8" s="51"/>
      <c r="AC8" s="52"/>
      <c r="AD8" s="51"/>
      <c r="AE8" s="51"/>
      <c r="AF8" s="60"/>
      <c r="AG8" s="37" t="s">
        <v>156</v>
      </c>
      <c r="AH8" s="34">
        <v>8.0</v>
      </c>
      <c r="AI8" s="25"/>
      <c r="AJ8" s="24">
        <v>8.0</v>
      </c>
      <c r="AK8" s="26">
        <v>8.0</v>
      </c>
      <c r="AL8" s="29"/>
      <c r="AM8" s="45"/>
      <c r="AN8" s="180"/>
    </row>
    <row r="9" ht="15.75" customHeight="1">
      <c r="A9" s="19">
        <v>6.0</v>
      </c>
      <c r="B9" s="19" t="s">
        <v>20</v>
      </c>
      <c r="C9" s="31"/>
      <c r="D9" s="32"/>
      <c r="E9" s="23"/>
      <c r="F9" s="27"/>
      <c r="G9" s="23" t="s">
        <v>11</v>
      </c>
      <c r="H9" s="55"/>
      <c r="I9" s="26">
        <v>8.0</v>
      </c>
      <c r="J9" s="26">
        <v>8.0</v>
      </c>
      <c r="K9" s="36" t="s">
        <v>14</v>
      </c>
      <c r="L9" s="26"/>
      <c r="M9" s="27"/>
      <c r="N9" s="27">
        <v>8.0</v>
      </c>
      <c r="O9" s="26">
        <v>8.0</v>
      </c>
      <c r="P9" s="37" t="s">
        <v>13</v>
      </c>
      <c r="Q9" s="26">
        <v>8.0</v>
      </c>
      <c r="R9" s="14">
        <v>8.0</v>
      </c>
      <c r="S9" s="14">
        <v>8.0</v>
      </c>
      <c r="T9" s="25"/>
      <c r="U9" s="27"/>
      <c r="V9" s="26">
        <v>8.0</v>
      </c>
      <c r="W9" s="35" t="s">
        <v>14</v>
      </c>
      <c r="X9" s="26">
        <v>8.0</v>
      </c>
      <c r="Y9" s="14">
        <v>8.0</v>
      </c>
      <c r="Z9" s="24"/>
      <c r="AA9" s="34"/>
      <c r="AB9" s="36" t="s">
        <v>14</v>
      </c>
      <c r="AC9" s="24">
        <v>8.0</v>
      </c>
      <c r="AD9" s="26">
        <v>8.0</v>
      </c>
      <c r="AE9" s="26">
        <v>8.0</v>
      </c>
      <c r="AF9" s="47" t="s">
        <v>156</v>
      </c>
      <c r="AG9" s="24">
        <v>8.0</v>
      </c>
      <c r="AH9" s="249"/>
      <c r="AI9" s="27"/>
      <c r="AJ9" s="24">
        <v>8.0</v>
      </c>
      <c r="AK9" s="26">
        <v>8.0</v>
      </c>
      <c r="AL9" s="29"/>
      <c r="AM9" s="45"/>
      <c r="AN9" s="180"/>
    </row>
    <row r="10" ht="15.75" customHeight="1">
      <c r="A10" s="19">
        <v>7.0</v>
      </c>
      <c r="B10" s="65" t="s">
        <v>39</v>
      </c>
      <c r="C10" s="31"/>
      <c r="D10" s="32"/>
      <c r="E10" s="23"/>
      <c r="F10" s="34"/>
      <c r="G10" s="23" t="s">
        <v>11</v>
      </c>
      <c r="H10" s="246">
        <v>8.0</v>
      </c>
      <c r="I10" s="36" t="s">
        <v>14</v>
      </c>
      <c r="J10" s="246">
        <v>8.0</v>
      </c>
      <c r="K10" s="246">
        <v>8.0</v>
      </c>
      <c r="L10" s="246"/>
      <c r="M10" s="27"/>
      <c r="N10" s="35" t="s">
        <v>14</v>
      </c>
      <c r="O10" s="246">
        <v>8.0</v>
      </c>
      <c r="P10" s="247">
        <v>8.0</v>
      </c>
      <c r="Q10" s="33" t="s">
        <v>13</v>
      </c>
      <c r="R10" s="248">
        <v>8.0</v>
      </c>
      <c r="S10" s="248">
        <v>8.0</v>
      </c>
      <c r="T10" s="27"/>
      <c r="U10" s="27"/>
      <c r="V10" s="246">
        <v>8.0</v>
      </c>
      <c r="W10" s="247">
        <v>8.0</v>
      </c>
      <c r="X10" s="36" t="s">
        <v>14</v>
      </c>
      <c r="Y10" s="248">
        <v>8.0</v>
      </c>
      <c r="Z10" s="247"/>
      <c r="AA10" s="249"/>
      <c r="AB10" s="34">
        <v>8.0</v>
      </c>
      <c r="AC10" s="247">
        <v>8.0</v>
      </c>
      <c r="AD10" s="37" t="s">
        <v>156</v>
      </c>
      <c r="AE10" s="246">
        <v>8.0</v>
      </c>
      <c r="AF10" s="248">
        <v>8.0</v>
      </c>
      <c r="AG10" s="247">
        <v>8.0</v>
      </c>
      <c r="AH10" s="34"/>
      <c r="AI10" s="27"/>
      <c r="AJ10" s="35" t="s">
        <v>22</v>
      </c>
      <c r="AK10" s="246">
        <v>8.0</v>
      </c>
      <c r="AL10" s="29"/>
      <c r="AM10" s="45"/>
      <c r="AN10" s="180"/>
    </row>
    <row r="11" ht="15.75" customHeight="1">
      <c r="A11" s="19">
        <v>8.0</v>
      </c>
      <c r="B11" s="53" t="s">
        <v>21</v>
      </c>
      <c r="C11" s="31"/>
      <c r="D11" s="32"/>
      <c r="E11" s="23"/>
      <c r="F11" s="34"/>
      <c r="G11" s="23" t="s">
        <v>11</v>
      </c>
      <c r="H11" s="246">
        <v>8.0</v>
      </c>
      <c r="I11" s="246">
        <v>8.0</v>
      </c>
      <c r="J11" s="36" t="s">
        <v>14</v>
      </c>
      <c r="K11" s="246">
        <v>8.0</v>
      </c>
      <c r="L11" s="36" t="s">
        <v>14</v>
      </c>
      <c r="M11" s="27"/>
      <c r="N11" s="25"/>
      <c r="O11" s="246">
        <v>8.0</v>
      </c>
      <c r="P11" s="247">
        <v>8.0</v>
      </c>
      <c r="Q11" s="246">
        <v>8.0</v>
      </c>
      <c r="R11" s="248">
        <v>8.0</v>
      </c>
      <c r="S11" s="248"/>
      <c r="T11" s="28"/>
      <c r="U11" s="50" t="s">
        <v>14</v>
      </c>
      <c r="V11" s="246">
        <v>8.0</v>
      </c>
      <c r="W11" s="247">
        <v>8.0</v>
      </c>
      <c r="X11" s="246">
        <v>8.0</v>
      </c>
      <c r="Y11" s="248">
        <v>8.0</v>
      </c>
      <c r="Z11" s="24">
        <v>8.0</v>
      </c>
      <c r="AA11" s="34"/>
      <c r="AB11" s="34"/>
      <c r="AC11" s="37" t="s">
        <v>156</v>
      </c>
      <c r="AD11" s="246">
        <v>8.0</v>
      </c>
      <c r="AE11" s="246">
        <v>8.0</v>
      </c>
      <c r="AF11" s="248">
        <v>8.0</v>
      </c>
      <c r="AG11" s="247"/>
      <c r="AH11" s="34"/>
      <c r="AI11" s="27">
        <v>8.0</v>
      </c>
      <c r="AJ11" s="247">
        <v>8.0</v>
      </c>
      <c r="AK11" s="26">
        <v>8.0</v>
      </c>
      <c r="AL11" s="29"/>
      <c r="AM11" s="29"/>
      <c r="AN11" s="18"/>
    </row>
    <row r="12" ht="15.75" customHeight="1">
      <c r="A12" s="19">
        <v>9.0</v>
      </c>
      <c r="B12" s="20" t="s">
        <v>23</v>
      </c>
      <c r="C12" s="31"/>
      <c r="D12" s="32"/>
      <c r="E12" s="23"/>
      <c r="F12" s="34"/>
      <c r="G12" s="23" t="s">
        <v>11</v>
      </c>
      <c r="H12" s="33" t="s">
        <v>13</v>
      </c>
      <c r="I12" s="26">
        <v>8.0</v>
      </c>
      <c r="J12" s="26">
        <v>8.0</v>
      </c>
      <c r="K12" s="26">
        <v>8.0</v>
      </c>
      <c r="L12" s="26">
        <v>8.0</v>
      </c>
      <c r="M12" s="25"/>
      <c r="N12" s="27"/>
      <c r="O12" s="26">
        <v>8.0</v>
      </c>
      <c r="P12" s="24">
        <v>8.0</v>
      </c>
      <c r="Q12" s="26"/>
      <c r="R12" s="14">
        <v>8.0</v>
      </c>
      <c r="S12" s="14">
        <v>8.0</v>
      </c>
      <c r="T12" s="27">
        <v>8.0</v>
      </c>
      <c r="U12" s="27"/>
      <c r="V12" s="26">
        <v>8.0</v>
      </c>
      <c r="W12" s="24">
        <v>8.0</v>
      </c>
      <c r="X12" s="26">
        <v>8.0</v>
      </c>
      <c r="Y12" s="50" t="s">
        <v>14</v>
      </c>
      <c r="Z12" s="24">
        <v>8.0</v>
      </c>
      <c r="AA12" s="34"/>
      <c r="AB12" s="34"/>
      <c r="AC12" s="24">
        <v>8.0</v>
      </c>
      <c r="AD12" s="26">
        <v>8.0</v>
      </c>
      <c r="AE12" s="33" t="s">
        <v>156</v>
      </c>
      <c r="AF12" s="14">
        <v>8.0</v>
      </c>
      <c r="AG12" s="24">
        <v>8.0</v>
      </c>
      <c r="AH12" s="34">
        <v>8.0</v>
      </c>
      <c r="AI12" s="27"/>
      <c r="AJ12" s="24"/>
      <c r="AK12" s="26">
        <v>8.0</v>
      </c>
      <c r="AL12" s="29"/>
      <c r="AM12" s="29"/>
      <c r="AN12" s="18"/>
    </row>
    <row r="13" ht="15.75" customHeight="1">
      <c r="A13" s="19">
        <v>10.0</v>
      </c>
      <c r="B13" s="19" t="s">
        <v>24</v>
      </c>
      <c r="C13" s="31"/>
      <c r="D13" s="32"/>
      <c r="E13" s="23"/>
      <c r="F13" s="36" t="s">
        <v>14</v>
      </c>
      <c r="G13" s="23" t="s">
        <v>11</v>
      </c>
      <c r="H13" s="26">
        <v>8.0</v>
      </c>
      <c r="I13" s="26">
        <v>8.0</v>
      </c>
      <c r="J13" s="26">
        <v>8.0</v>
      </c>
      <c r="K13" s="26">
        <v>8.0</v>
      </c>
      <c r="L13" s="36" t="s">
        <v>14</v>
      </c>
      <c r="M13" s="27"/>
      <c r="N13" s="25"/>
      <c r="O13" s="26">
        <v>8.0</v>
      </c>
      <c r="P13" s="24">
        <v>8.0</v>
      </c>
      <c r="Q13" s="26">
        <v>8.0</v>
      </c>
      <c r="R13" s="47" t="s">
        <v>13</v>
      </c>
      <c r="S13" s="14"/>
      <c r="T13" s="27"/>
      <c r="U13" s="27">
        <v>8.0</v>
      </c>
      <c r="V13" s="26">
        <v>8.0</v>
      </c>
      <c r="W13" s="24">
        <v>8.0</v>
      </c>
      <c r="X13" s="26">
        <v>8.0</v>
      </c>
      <c r="Y13" s="14">
        <v>8.0</v>
      </c>
      <c r="Z13" s="35" t="s">
        <v>14</v>
      </c>
      <c r="AA13" s="34"/>
      <c r="AB13" s="34"/>
      <c r="AC13" s="24">
        <v>8.0</v>
      </c>
      <c r="AD13" s="33" t="s">
        <v>156</v>
      </c>
      <c r="AE13" s="26">
        <v>8.0</v>
      </c>
      <c r="AF13" s="14">
        <v>8.0</v>
      </c>
      <c r="AG13" s="24"/>
      <c r="AH13" s="249"/>
      <c r="AI13" s="35" t="s">
        <v>22</v>
      </c>
      <c r="AJ13" s="24">
        <v>8.0</v>
      </c>
      <c r="AK13" s="26">
        <v>8.0</v>
      </c>
      <c r="AL13" s="29"/>
      <c r="AM13" s="29"/>
      <c r="AN13" s="18"/>
    </row>
    <row r="14" ht="15.75" customHeight="1">
      <c r="A14" s="19">
        <v>11.0</v>
      </c>
      <c r="B14" s="19" t="s">
        <v>25</v>
      </c>
      <c r="C14" s="31"/>
      <c r="D14" s="32"/>
      <c r="E14" s="23"/>
      <c r="F14" s="25"/>
      <c r="G14" s="23" t="s">
        <v>11</v>
      </c>
      <c r="H14" s="26">
        <v>8.0</v>
      </c>
      <c r="I14" s="33" t="s">
        <v>13</v>
      </c>
      <c r="J14" s="26">
        <v>8.0</v>
      </c>
      <c r="K14" s="26">
        <v>8.0</v>
      </c>
      <c r="L14" s="26">
        <v>8.0</v>
      </c>
      <c r="M14" s="27">
        <v>8.0</v>
      </c>
      <c r="N14" s="27"/>
      <c r="O14" s="26"/>
      <c r="P14" s="24">
        <v>8.0</v>
      </c>
      <c r="Q14" s="14">
        <v>8.0</v>
      </c>
      <c r="R14" s="14">
        <v>8.0</v>
      </c>
      <c r="S14" s="47" t="s">
        <v>13</v>
      </c>
      <c r="T14" s="27"/>
      <c r="U14" s="27"/>
      <c r="V14" s="26">
        <v>8.0</v>
      </c>
      <c r="W14" s="24">
        <v>8.0</v>
      </c>
      <c r="X14" s="26">
        <v>8.0</v>
      </c>
      <c r="Y14" s="14">
        <v>8.0</v>
      </c>
      <c r="Z14" s="24">
        <v>8.0</v>
      </c>
      <c r="AA14" s="36" t="s">
        <v>14</v>
      </c>
      <c r="AB14" s="34"/>
      <c r="AC14" s="24"/>
      <c r="AD14" s="26">
        <v>8.0</v>
      </c>
      <c r="AE14" s="26">
        <v>8.0</v>
      </c>
      <c r="AF14" s="14">
        <v>8.0</v>
      </c>
      <c r="AG14" s="24">
        <v>8.0</v>
      </c>
      <c r="AH14" s="34"/>
      <c r="AI14" s="27"/>
      <c r="AJ14" s="24">
        <v>8.0</v>
      </c>
      <c r="AK14" s="36" t="s">
        <v>22</v>
      </c>
      <c r="AL14" s="29"/>
      <c r="AM14" s="45"/>
      <c r="AN14" s="180"/>
    </row>
    <row r="15" ht="15.75" customHeight="1">
      <c r="A15" s="19">
        <v>12.0</v>
      </c>
      <c r="B15" s="20" t="s">
        <v>26</v>
      </c>
      <c r="C15" s="31"/>
      <c r="D15" s="32"/>
      <c r="E15" s="23"/>
      <c r="F15" s="34"/>
      <c r="G15" s="23" t="s">
        <v>11</v>
      </c>
      <c r="H15" s="26">
        <v>8.0</v>
      </c>
      <c r="I15" s="26">
        <v>8.0</v>
      </c>
      <c r="J15" s="33" t="s">
        <v>13</v>
      </c>
      <c r="K15" s="26">
        <v>8.0</v>
      </c>
      <c r="L15" s="26">
        <v>8.0</v>
      </c>
      <c r="M15" s="35" t="s">
        <v>14</v>
      </c>
      <c r="N15" s="25"/>
      <c r="O15" s="26"/>
      <c r="P15" s="24">
        <v>8.0</v>
      </c>
      <c r="Q15" s="24">
        <v>8.0</v>
      </c>
      <c r="R15" s="24">
        <v>8.0</v>
      </c>
      <c r="S15" s="24">
        <v>8.0</v>
      </c>
      <c r="T15" s="27"/>
      <c r="U15" s="25"/>
      <c r="V15" s="33" t="s">
        <v>156</v>
      </c>
      <c r="W15" s="24">
        <v>8.0</v>
      </c>
      <c r="X15" s="24">
        <v>8.0</v>
      </c>
      <c r="Y15" s="14">
        <v>8.0</v>
      </c>
      <c r="Z15" s="24">
        <v>8.0</v>
      </c>
      <c r="AA15" s="36" t="s">
        <v>14</v>
      </c>
      <c r="AB15" s="34"/>
      <c r="AC15" s="24"/>
      <c r="AD15" s="26">
        <v>8.0</v>
      </c>
      <c r="AE15" s="26">
        <v>8.0</v>
      </c>
      <c r="AF15" s="14">
        <v>8.0</v>
      </c>
      <c r="AG15" s="24">
        <v>8.0</v>
      </c>
      <c r="AH15" s="249"/>
      <c r="AI15" s="27"/>
      <c r="AJ15" s="37" t="s">
        <v>156</v>
      </c>
      <c r="AK15" s="26">
        <v>8.0</v>
      </c>
      <c r="AL15" s="29"/>
      <c r="AM15" s="29"/>
      <c r="AN15" s="18"/>
    </row>
    <row r="16" ht="15.75" customHeight="1">
      <c r="A16" s="19">
        <v>13.0</v>
      </c>
      <c r="B16" s="20" t="s">
        <v>27</v>
      </c>
      <c r="C16" s="31"/>
      <c r="D16" s="32"/>
      <c r="E16" s="23"/>
      <c r="F16" s="34"/>
      <c r="G16" s="23" t="s">
        <v>11</v>
      </c>
      <c r="H16" s="26">
        <v>8.0</v>
      </c>
      <c r="I16" s="26">
        <v>8.0</v>
      </c>
      <c r="J16" s="26">
        <v>8.0</v>
      </c>
      <c r="K16" s="33" t="s">
        <v>13</v>
      </c>
      <c r="L16" s="26">
        <v>8.0</v>
      </c>
      <c r="M16" s="27">
        <v>8.0</v>
      </c>
      <c r="N16" s="27"/>
      <c r="O16" s="26"/>
      <c r="P16" s="24">
        <v>8.0</v>
      </c>
      <c r="Q16" s="14">
        <v>8.0</v>
      </c>
      <c r="R16" s="47" t="s">
        <v>13</v>
      </c>
      <c r="S16" s="14">
        <v>8.0</v>
      </c>
      <c r="T16" s="27"/>
      <c r="U16" s="27"/>
      <c r="V16" s="26">
        <v>8.0</v>
      </c>
      <c r="W16" s="24">
        <v>8.0</v>
      </c>
      <c r="X16" s="26">
        <v>8.0</v>
      </c>
      <c r="Y16" s="14">
        <v>8.0</v>
      </c>
      <c r="Z16" s="37" t="s">
        <v>156</v>
      </c>
      <c r="AA16" s="34">
        <v>8.0</v>
      </c>
      <c r="AB16" s="34"/>
      <c r="AC16" s="24"/>
      <c r="AD16" s="26">
        <v>8.0</v>
      </c>
      <c r="AE16" s="26">
        <v>8.0</v>
      </c>
      <c r="AF16" s="14">
        <v>8.0</v>
      </c>
      <c r="AG16" s="24">
        <v>8.0</v>
      </c>
      <c r="AH16" s="34"/>
      <c r="AI16" s="25"/>
      <c r="AJ16" s="35" t="s">
        <v>22</v>
      </c>
      <c r="AK16" s="24">
        <v>8.0</v>
      </c>
      <c r="AL16" s="29"/>
      <c r="AM16" s="29"/>
      <c r="AN16" s="18"/>
    </row>
    <row r="17" ht="15.75" customHeight="1">
      <c r="A17" s="19">
        <v>14.0</v>
      </c>
      <c r="B17" s="46" t="s">
        <v>28</v>
      </c>
      <c r="C17" s="31"/>
      <c r="D17" s="32"/>
      <c r="E17" s="23"/>
      <c r="F17" s="34">
        <v>8.0</v>
      </c>
      <c r="G17" s="23" t="s">
        <v>11</v>
      </c>
      <c r="H17" s="33" t="s">
        <v>13</v>
      </c>
      <c r="I17" s="26">
        <v>8.0</v>
      </c>
      <c r="J17" s="26">
        <v>8.0</v>
      </c>
      <c r="K17" s="26">
        <v>8.0</v>
      </c>
      <c r="L17" s="33" t="s">
        <v>13</v>
      </c>
      <c r="M17" s="27"/>
      <c r="N17" s="25"/>
      <c r="O17" s="26">
        <v>8.0</v>
      </c>
      <c r="P17" s="24">
        <v>8.0</v>
      </c>
      <c r="Q17" s="24">
        <v>8.0</v>
      </c>
      <c r="R17" s="14">
        <v>8.0</v>
      </c>
      <c r="S17" s="26"/>
      <c r="T17" s="27"/>
      <c r="U17" s="35" t="s">
        <v>14</v>
      </c>
      <c r="V17" s="26">
        <v>8.0</v>
      </c>
      <c r="W17" s="24">
        <v>8.0</v>
      </c>
      <c r="X17" s="24">
        <v>8.0</v>
      </c>
      <c r="Y17" s="47" t="s">
        <v>156</v>
      </c>
      <c r="Z17" s="24">
        <v>8.0</v>
      </c>
      <c r="AA17" s="34"/>
      <c r="AB17" s="34"/>
      <c r="AC17" s="35" t="s">
        <v>22</v>
      </c>
      <c r="AD17" s="26">
        <v>8.0</v>
      </c>
      <c r="AE17" s="26">
        <v>8.0</v>
      </c>
      <c r="AF17" s="14">
        <v>8.0</v>
      </c>
      <c r="AG17" s="24"/>
      <c r="AH17" s="34"/>
      <c r="AI17" s="27">
        <v>8.0</v>
      </c>
      <c r="AJ17" s="24">
        <v>8.0</v>
      </c>
      <c r="AK17" s="26">
        <v>8.0</v>
      </c>
      <c r="AL17" s="29"/>
      <c r="AM17" s="29"/>
      <c r="AN17" s="18"/>
    </row>
    <row r="18" ht="15.75" customHeight="1">
      <c r="A18" s="19">
        <v>15.0</v>
      </c>
      <c r="B18" s="30" t="s">
        <v>30</v>
      </c>
      <c r="C18" s="31"/>
      <c r="D18" s="32"/>
      <c r="E18" s="23"/>
      <c r="F18" s="34"/>
      <c r="G18" s="23" t="s">
        <v>11</v>
      </c>
      <c r="H18" s="246">
        <v>8.0</v>
      </c>
      <c r="I18" s="33" t="s">
        <v>13</v>
      </c>
      <c r="J18" s="246">
        <v>8.0</v>
      </c>
      <c r="K18" s="246">
        <v>8.0</v>
      </c>
      <c r="L18" s="246">
        <v>8.0</v>
      </c>
      <c r="M18" s="25"/>
      <c r="N18" s="27"/>
      <c r="O18" s="36" t="s">
        <v>14</v>
      </c>
      <c r="P18" s="247">
        <v>8.0</v>
      </c>
      <c r="Q18" s="246">
        <v>8.0</v>
      </c>
      <c r="R18" s="248">
        <v>8.0</v>
      </c>
      <c r="S18" s="248">
        <v>8.0</v>
      </c>
      <c r="T18" s="27">
        <v>8.0</v>
      </c>
      <c r="U18" s="27"/>
      <c r="V18" s="246"/>
      <c r="W18" s="247">
        <v>8.0</v>
      </c>
      <c r="X18" s="33" t="s">
        <v>156</v>
      </c>
      <c r="Y18" s="248">
        <v>8.0</v>
      </c>
      <c r="Z18" s="247">
        <v>8.0</v>
      </c>
      <c r="AA18" s="34"/>
      <c r="AB18" s="34"/>
      <c r="AC18" s="247">
        <v>8.0</v>
      </c>
      <c r="AD18" s="55"/>
      <c r="AE18" s="246">
        <v>8.0</v>
      </c>
      <c r="AF18" s="248">
        <v>8.0</v>
      </c>
      <c r="AG18" s="247">
        <v>8.0</v>
      </c>
      <c r="AH18" s="36" t="s">
        <v>22</v>
      </c>
      <c r="AI18" s="27"/>
      <c r="AJ18" s="247"/>
      <c r="AK18" s="246">
        <v>8.0</v>
      </c>
      <c r="AL18" s="29"/>
      <c r="AM18" s="45"/>
      <c r="AN18" s="180"/>
    </row>
    <row r="19" ht="15.75" customHeight="1">
      <c r="A19" s="19">
        <v>16.0</v>
      </c>
      <c r="B19" s="58" t="s">
        <v>31</v>
      </c>
      <c r="C19" s="59"/>
      <c r="D19" s="32"/>
      <c r="E19" s="23"/>
      <c r="F19" s="34"/>
      <c r="G19" s="23" t="s">
        <v>11</v>
      </c>
      <c r="H19" s="26">
        <v>8.0</v>
      </c>
      <c r="I19" s="26">
        <v>8.0</v>
      </c>
      <c r="J19" s="33" t="s">
        <v>13</v>
      </c>
      <c r="K19" s="26">
        <v>8.0</v>
      </c>
      <c r="L19" s="26">
        <v>8.0</v>
      </c>
      <c r="M19" s="35" t="s">
        <v>14</v>
      </c>
      <c r="N19" s="27"/>
      <c r="O19" s="26"/>
      <c r="P19" s="35" t="s">
        <v>14</v>
      </c>
      <c r="Q19" s="26">
        <v>8.0</v>
      </c>
      <c r="R19" s="26">
        <v>8.0</v>
      </c>
      <c r="S19" s="14">
        <v>8.0</v>
      </c>
      <c r="T19" s="27"/>
      <c r="U19" s="27"/>
      <c r="V19" s="24">
        <v>8.0</v>
      </c>
      <c r="W19" s="37" t="s">
        <v>156</v>
      </c>
      <c r="X19" s="24">
        <v>8.0</v>
      </c>
      <c r="Y19" s="14">
        <v>8.0</v>
      </c>
      <c r="Z19" s="37" t="s">
        <v>156</v>
      </c>
      <c r="AA19" s="27">
        <v>8.0</v>
      </c>
      <c r="AB19" s="34"/>
      <c r="AC19" s="24"/>
      <c r="AD19" s="26">
        <v>8.0</v>
      </c>
      <c r="AE19" s="36" t="s">
        <v>22</v>
      </c>
      <c r="AF19" s="26">
        <v>8.0</v>
      </c>
      <c r="AG19" s="26">
        <v>8.0</v>
      </c>
      <c r="AH19" s="34"/>
      <c r="AI19" s="34"/>
      <c r="AJ19" s="33" t="s">
        <v>156</v>
      </c>
      <c r="AK19" s="26">
        <v>8.0</v>
      </c>
      <c r="AL19" s="29"/>
      <c r="AM19" s="45"/>
      <c r="AN19" s="180"/>
    </row>
    <row r="20" ht="15.75" customHeight="1">
      <c r="A20" s="19">
        <v>17.0</v>
      </c>
      <c r="B20" s="19" t="s">
        <v>32</v>
      </c>
      <c r="C20" s="31"/>
      <c r="D20" s="32"/>
      <c r="E20" s="23"/>
      <c r="F20" s="34"/>
      <c r="G20" s="23" t="s">
        <v>11</v>
      </c>
      <c r="H20" s="26">
        <v>8.0</v>
      </c>
      <c r="I20" s="26">
        <v>8.0</v>
      </c>
      <c r="J20" s="26">
        <v>8.0</v>
      </c>
      <c r="K20" s="33" t="s">
        <v>13</v>
      </c>
      <c r="L20" s="26"/>
      <c r="M20" s="27"/>
      <c r="N20" s="27">
        <v>8.0</v>
      </c>
      <c r="O20" s="33" t="s">
        <v>13</v>
      </c>
      <c r="P20" s="24">
        <v>8.0</v>
      </c>
      <c r="Q20" s="36" t="s">
        <v>14</v>
      </c>
      <c r="R20" s="14">
        <v>8.0</v>
      </c>
      <c r="S20" s="14">
        <v>8.0</v>
      </c>
      <c r="T20" s="27"/>
      <c r="U20" s="27"/>
      <c r="V20" s="26">
        <v>8.0</v>
      </c>
      <c r="W20" s="24">
        <v>8.0</v>
      </c>
      <c r="X20" s="26">
        <v>8.0</v>
      </c>
      <c r="Y20" s="14">
        <v>8.0</v>
      </c>
      <c r="Z20" s="24"/>
      <c r="AA20" s="34"/>
      <c r="AB20" s="36" t="s">
        <v>14</v>
      </c>
      <c r="AC20" s="24">
        <v>8.0</v>
      </c>
      <c r="AD20" s="26">
        <v>8.0</v>
      </c>
      <c r="AE20" s="69"/>
      <c r="AF20" s="50" t="s">
        <v>22</v>
      </c>
      <c r="AG20" s="24">
        <v>8.0</v>
      </c>
      <c r="AH20" s="34"/>
      <c r="AI20" s="27"/>
      <c r="AJ20" s="24">
        <v>8.0</v>
      </c>
      <c r="AK20" s="26">
        <v>8.0</v>
      </c>
      <c r="AL20" s="29"/>
      <c r="AM20" s="61"/>
      <c r="AN20" s="253"/>
    </row>
    <row r="21" ht="15.75" customHeight="1">
      <c r="A21" s="19">
        <v>18.0</v>
      </c>
      <c r="B21" s="20" t="s">
        <v>33</v>
      </c>
      <c r="C21" s="62"/>
      <c r="D21" s="32"/>
      <c r="E21" s="23"/>
      <c r="F21" s="34"/>
      <c r="G21" s="23" t="s">
        <v>11</v>
      </c>
      <c r="H21" s="26"/>
      <c r="I21" s="26">
        <v>8.0</v>
      </c>
      <c r="J21" s="26">
        <v>8.0</v>
      </c>
      <c r="K21" s="26">
        <v>8.0</v>
      </c>
      <c r="L21" s="33" t="s">
        <v>13</v>
      </c>
      <c r="M21" s="25"/>
      <c r="N21" s="27"/>
      <c r="O21" s="26">
        <v>8.0</v>
      </c>
      <c r="P21" s="24">
        <v>8.0</v>
      </c>
      <c r="Q21" s="26">
        <v>8.0</v>
      </c>
      <c r="R21" s="50" t="s">
        <v>14</v>
      </c>
      <c r="S21" s="14">
        <v>8.0</v>
      </c>
      <c r="T21" s="27">
        <v>8.0</v>
      </c>
      <c r="U21" s="27"/>
      <c r="V21" s="26"/>
      <c r="W21" s="24">
        <v>8.0</v>
      </c>
      <c r="X21" s="26">
        <v>8.0</v>
      </c>
      <c r="Y21" s="47" t="s">
        <v>156</v>
      </c>
      <c r="Z21" s="24">
        <v>8.0</v>
      </c>
      <c r="AA21" s="34"/>
      <c r="AB21" s="249"/>
      <c r="AC21" s="35" t="s">
        <v>22</v>
      </c>
      <c r="AD21" s="24">
        <v>8.0</v>
      </c>
      <c r="AE21" s="26">
        <v>8.0</v>
      </c>
      <c r="AF21" s="14">
        <v>8.0</v>
      </c>
      <c r="AG21" s="24">
        <v>8.0</v>
      </c>
      <c r="AH21" s="36" t="s">
        <v>22</v>
      </c>
      <c r="AI21" s="27"/>
      <c r="AJ21" s="24"/>
      <c r="AK21" s="24">
        <v>8.0</v>
      </c>
      <c r="AL21" s="45"/>
      <c r="AM21" s="45"/>
      <c r="AN21" s="180"/>
    </row>
    <row r="22" ht="15.75" customHeight="1">
      <c r="A22" s="19">
        <v>19.0</v>
      </c>
      <c r="B22" s="20" t="s">
        <v>34</v>
      </c>
      <c r="C22" s="62"/>
      <c r="D22" s="32"/>
      <c r="E22" s="23"/>
      <c r="F22" s="34"/>
      <c r="G22" s="23" t="s">
        <v>11</v>
      </c>
      <c r="H22" s="26"/>
      <c r="I22" s="26">
        <v>8.0</v>
      </c>
      <c r="J22" s="26">
        <v>8.0</v>
      </c>
      <c r="K22" s="26">
        <v>8.0</v>
      </c>
      <c r="L22" s="26">
        <v>8.0</v>
      </c>
      <c r="M22" s="27">
        <v>8.0</v>
      </c>
      <c r="N22" s="27"/>
      <c r="O22" s="26"/>
      <c r="P22" s="24">
        <v>8.0</v>
      </c>
      <c r="Q22" s="26">
        <v>8.0</v>
      </c>
      <c r="R22" s="14">
        <v>8.0</v>
      </c>
      <c r="S22" s="50" t="s">
        <v>14</v>
      </c>
      <c r="T22" s="27"/>
      <c r="U22" s="25"/>
      <c r="V22" s="33" t="s">
        <v>156</v>
      </c>
      <c r="W22" s="24">
        <v>8.0</v>
      </c>
      <c r="X22" s="24">
        <v>8.0</v>
      </c>
      <c r="Y22" s="14">
        <v>8.0</v>
      </c>
      <c r="Z22" s="24">
        <v>8.0</v>
      </c>
      <c r="AA22" s="34">
        <v>8.0</v>
      </c>
      <c r="AB22" s="34"/>
      <c r="AC22" s="24"/>
      <c r="AD22" s="26">
        <v>8.0</v>
      </c>
      <c r="AE22" s="26">
        <v>8.0</v>
      </c>
      <c r="AF22" s="14">
        <v>8.0</v>
      </c>
      <c r="AG22" s="35" t="s">
        <v>22</v>
      </c>
      <c r="AH22" s="34"/>
      <c r="AI22" s="25"/>
      <c r="AJ22" s="24">
        <v>8.0</v>
      </c>
      <c r="AK22" s="33" t="s">
        <v>156</v>
      </c>
      <c r="AL22" s="45"/>
      <c r="AM22" s="45"/>
      <c r="AN22" s="180"/>
    </row>
    <row r="23" ht="15.75" customHeight="1">
      <c r="A23" s="19">
        <v>20.0</v>
      </c>
      <c r="B23" s="65" t="s">
        <v>35</v>
      </c>
      <c r="C23" s="66"/>
      <c r="D23" s="32"/>
      <c r="E23" s="23"/>
      <c r="F23" s="34"/>
      <c r="G23" s="23" t="s">
        <v>11</v>
      </c>
      <c r="H23" s="246"/>
      <c r="I23" s="246">
        <v>8.0</v>
      </c>
      <c r="J23" s="246">
        <v>8.0</v>
      </c>
      <c r="K23" s="246">
        <v>8.0</v>
      </c>
      <c r="L23" s="246">
        <v>8.0</v>
      </c>
      <c r="M23" s="27"/>
      <c r="N23" s="34"/>
      <c r="O23" s="35" t="s">
        <v>14</v>
      </c>
      <c r="P23" s="246">
        <v>8.0</v>
      </c>
      <c r="Q23" s="247">
        <v>8.0</v>
      </c>
      <c r="R23" s="248">
        <v>8.0</v>
      </c>
      <c r="S23" s="248">
        <v>8.0</v>
      </c>
      <c r="T23" s="35" t="s">
        <v>14</v>
      </c>
      <c r="U23" s="34"/>
      <c r="V23" s="246"/>
      <c r="W23" s="246">
        <v>8.0</v>
      </c>
      <c r="X23" s="247">
        <v>8.0</v>
      </c>
      <c r="Y23" s="248">
        <v>8.0</v>
      </c>
      <c r="Z23" s="247">
        <v>8.0</v>
      </c>
      <c r="AA23" s="34"/>
      <c r="AB23" s="34"/>
      <c r="AC23" s="246">
        <v>8.0</v>
      </c>
      <c r="AD23" s="36" t="s">
        <v>22</v>
      </c>
      <c r="AE23" s="246">
        <v>8.0</v>
      </c>
      <c r="AF23" s="248">
        <v>8.0</v>
      </c>
      <c r="AG23" s="247">
        <v>8.0</v>
      </c>
      <c r="AH23" s="34">
        <v>8.0</v>
      </c>
      <c r="AI23" s="27"/>
      <c r="AJ23" s="246"/>
      <c r="AK23" s="246">
        <v>8.0</v>
      </c>
      <c r="AL23" s="45"/>
      <c r="AM23" s="45"/>
      <c r="AN23" s="180"/>
    </row>
    <row r="24" ht="15.75" customHeight="1">
      <c r="A24" s="19">
        <v>21.0</v>
      </c>
      <c r="B24" s="20" t="s">
        <v>36</v>
      </c>
      <c r="C24" s="62"/>
      <c r="D24" s="32"/>
      <c r="E24" s="23"/>
      <c r="F24" s="27"/>
      <c r="G24" s="23" t="s">
        <v>11</v>
      </c>
      <c r="H24" s="24"/>
      <c r="I24" s="24">
        <v>8.0</v>
      </c>
      <c r="J24" s="24">
        <v>8.0</v>
      </c>
      <c r="K24" s="24">
        <v>8.0</v>
      </c>
      <c r="L24" s="24">
        <v>8.0</v>
      </c>
      <c r="M24" s="34"/>
      <c r="N24" s="27"/>
      <c r="O24" s="26">
        <v>8.0</v>
      </c>
      <c r="P24" s="36" t="s">
        <v>14</v>
      </c>
      <c r="Q24" s="24">
        <v>8.0</v>
      </c>
      <c r="R24" s="14">
        <v>8.0</v>
      </c>
      <c r="S24" s="14">
        <v>8.0</v>
      </c>
      <c r="T24" s="34">
        <v>8.0</v>
      </c>
      <c r="U24" s="27"/>
      <c r="V24" s="26"/>
      <c r="W24" s="26">
        <v>8.0</v>
      </c>
      <c r="X24" s="37" t="s">
        <v>156</v>
      </c>
      <c r="Y24" s="14">
        <v>8.0</v>
      </c>
      <c r="Z24" s="24">
        <v>8.0</v>
      </c>
      <c r="AA24" s="34"/>
      <c r="AB24" s="34"/>
      <c r="AC24" s="26">
        <v>8.0</v>
      </c>
      <c r="AD24" s="26">
        <v>8.0</v>
      </c>
      <c r="AE24" s="36" t="s">
        <v>22</v>
      </c>
      <c r="AF24" s="14">
        <v>8.0</v>
      </c>
      <c r="AG24" s="24">
        <v>8.0</v>
      </c>
      <c r="AH24" s="36" t="s">
        <v>22</v>
      </c>
      <c r="AI24" s="27"/>
      <c r="AJ24" s="26"/>
      <c r="AK24" s="26">
        <v>8.0</v>
      </c>
      <c r="AL24" s="45"/>
      <c r="AM24" s="45"/>
      <c r="AN24" s="180"/>
    </row>
    <row r="25" ht="15.75" customHeight="1">
      <c r="A25" s="19">
        <v>22.0</v>
      </c>
      <c r="B25" s="20" t="s">
        <v>37</v>
      </c>
      <c r="C25" s="62"/>
      <c r="D25" s="32"/>
      <c r="E25" s="23"/>
      <c r="F25" s="34"/>
      <c r="G25" s="23" t="s">
        <v>11</v>
      </c>
      <c r="H25" s="26">
        <v>8.0</v>
      </c>
      <c r="I25" s="14">
        <v>8.0</v>
      </c>
      <c r="J25" s="14">
        <v>8.0</v>
      </c>
      <c r="K25" s="24">
        <v>8.0</v>
      </c>
      <c r="L25" s="24">
        <v>8.0</v>
      </c>
      <c r="M25" s="34"/>
      <c r="N25" s="34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34"/>
      <c r="AB25" s="34"/>
      <c r="AC25" s="35" t="s">
        <v>22</v>
      </c>
      <c r="AD25" s="26">
        <v>8.0</v>
      </c>
      <c r="AE25" s="26">
        <v>8.0</v>
      </c>
      <c r="AF25" s="50" t="s">
        <v>22</v>
      </c>
      <c r="AG25" s="24">
        <v>8.0</v>
      </c>
      <c r="AH25" s="34"/>
      <c r="AI25" s="27"/>
      <c r="AJ25" s="26">
        <v>8.0</v>
      </c>
      <c r="AK25" s="33" t="s">
        <v>156</v>
      </c>
      <c r="AL25" s="45"/>
      <c r="AM25" s="45"/>
      <c r="AN25" s="180"/>
    </row>
    <row r="26" ht="15.75" customHeight="1">
      <c r="A26" s="19">
        <v>23.0</v>
      </c>
      <c r="B26" s="65" t="s">
        <v>38</v>
      </c>
      <c r="C26" s="62"/>
      <c r="D26" s="32"/>
      <c r="E26" s="23"/>
      <c r="F26" s="34"/>
      <c r="G26" s="23" t="s">
        <v>158</v>
      </c>
      <c r="H26" s="246"/>
      <c r="I26" s="248">
        <v>8.0</v>
      </c>
      <c r="J26" s="248">
        <v>8.0</v>
      </c>
      <c r="K26" s="247">
        <v>8.0</v>
      </c>
      <c r="L26" s="247">
        <v>8.0</v>
      </c>
      <c r="M26" s="34"/>
      <c r="N26" s="34"/>
      <c r="O26" s="246">
        <v>8.0</v>
      </c>
      <c r="P26" s="246">
        <v>8.0</v>
      </c>
      <c r="Q26" s="246">
        <v>8.0</v>
      </c>
      <c r="R26" s="50" t="s">
        <v>14</v>
      </c>
      <c r="S26" s="248">
        <v>8.0</v>
      </c>
      <c r="T26" s="36" t="s">
        <v>14</v>
      </c>
      <c r="U26" s="249"/>
      <c r="V26" s="247"/>
      <c r="W26" s="246">
        <v>8.0</v>
      </c>
      <c r="X26" s="246">
        <v>8.0</v>
      </c>
      <c r="Y26" s="248">
        <v>8.0</v>
      </c>
      <c r="Z26" s="248">
        <v>8.0</v>
      </c>
      <c r="AA26" s="34"/>
      <c r="AB26" s="249"/>
      <c r="AC26" s="246">
        <v>8.0</v>
      </c>
      <c r="AD26" s="246"/>
      <c r="AE26" s="246">
        <v>8.0</v>
      </c>
      <c r="AF26" s="248">
        <v>8.0</v>
      </c>
      <c r="AG26" s="50" t="s">
        <v>22</v>
      </c>
      <c r="AH26" s="34">
        <v>8.0</v>
      </c>
      <c r="AI26" s="34"/>
      <c r="AJ26" s="246">
        <v>8.0</v>
      </c>
      <c r="AK26" s="246">
        <v>8.0</v>
      </c>
      <c r="AL26" s="45"/>
      <c r="AM26" s="45"/>
      <c r="AN26" s="180"/>
    </row>
    <row r="27" ht="15.75" customHeight="1">
      <c r="A27" s="70">
        <v>24.0</v>
      </c>
      <c r="B27" s="65" t="s">
        <v>159</v>
      </c>
      <c r="C27" s="62"/>
      <c r="D27" s="71"/>
      <c r="E27" s="23"/>
      <c r="F27" s="34"/>
      <c r="G27" s="42"/>
      <c r="H27" s="72"/>
      <c r="I27" s="73"/>
      <c r="J27" s="74"/>
      <c r="K27" s="254"/>
      <c r="L27" s="247">
        <v>8.0</v>
      </c>
      <c r="M27" s="34">
        <v>8.0</v>
      </c>
      <c r="N27" s="34"/>
      <c r="O27" s="246">
        <v>8.0</v>
      </c>
      <c r="P27" s="246">
        <v>8.0</v>
      </c>
      <c r="Q27" s="246">
        <v>8.0</v>
      </c>
      <c r="R27" s="248">
        <v>8.0</v>
      </c>
      <c r="S27" s="248">
        <v>8.0</v>
      </c>
      <c r="T27" s="34"/>
      <c r="U27" s="34"/>
      <c r="V27" s="247">
        <v>8.0</v>
      </c>
      <c r="W27" s="246">
        <v>8.0</v>
      </c>
      <c r="X27" s="246">
        <v>8.0</v>
      </c>
      <c r="Y27" s="248">
        <v>8.0</v>
      </c>
      <c r="Z27" s="248">
        <v>8.0</v>
      </c>
      <c r="AA27" s="34"/>
      <c r="AB27" s="34"/>
      <c r="AC27" s="246" t="s">
        <v>160</v>
      </c>
      <c r="AD27" s="51"/>
      <c r="AE27" s="51"/>
      <c r="AF27" s="60"/>
      <c r="AG27" s="246" t="s">
        <v>160</v>
      </c>
      <c r="AH27" s="34"/>
      <c r="AI27" s="34">
        <v>8.0</v>
      </c>
      <c r="AJ27" s="51"/>
      <c r="AK27" s="51"/>
      <c r="AL27" s="45"/>
      <c r="AM27" s="45"/>
      <c r="AN27" s="180"/>
    </row>
    <row r="28" ht="15.75" customHeight="1">
      <c r="A28" s="70">
        <v>25.0</v>
      </c>
      <c r="B28" s="65" t="s">
        <v>161</v>
      </c>
      <c r="C28" s="62"/>
      <c r="D28" s="31"/>
      <c r="E28" s="78"/>
      <c r="F28" s="28"/>
      <c r="G28" s="44"/>
      <c r="H28" s="74"/>
      <c r="I28" s="73"/>
      <c r="J28" s="74"/>
      <c r="K28" s="255"/>
      <c r="L28" s="255"/>
      <c r="M28" s="28"/>
      <c r="N28" s="28"/>
      <c r="O28" s="248">
        <v>8.0</v>
      </c>
      <c r="P28" s="248">
        <v>8.0</v>
      </c>
      <c r="Q28" s="248">
        <v>8.0</v>
      </c>
      <c r="R28" s="248">
        <v>8.0</v>
      </c>
      <c r="S28" s="248">
        <v>8.0</v>
      </c>
      <c r="T28" s="28"/>
      <c r="U28" s="28"/>
      <c r="V28" s="248">
        <v>8.0</v>
      </c>
      <c r="W28" s="248">
        <v>8.0</v>
      </c>
      <c r="X28" s="248">
        <v>8.0</v>
      </c>
      <c r="Y28" s="248">
        <v>8.0</v>
      </c>
      <c r="Z28" s="248">
        <v>8.0</v>
      </c>
      <c r="AA28" s="28"/>
      <c r="AB28" s="28"/>
      <c r="AC28" s="248">
        <v>8.0</v>
      </c>
      <c r="AD28" s="248">
        <v>8.0</v>
      </c>
      <c r="AE28" s="248">
        <v>8.0</v>
      </c>
      <c r="AF28" s="248">
        <v>8.0</v>
      </c>
      <c r="AG28" s="248">
        <v>8.0</v>
      </c>
      <c r="AH28" s="28"/>
      <c r="AI28" s="28"/>
      <c r="AJ28" s="248">
        <v>8.0</v>
      </c>
      <c r="AK28" s="248">
        <v>8.0</v>
      </c>
      <c r="AL28" s="45"/>
      <c r="AM28" s="45"/>
      <c r="AN28" s="180"/>
    </row>
    <row r="29" ht="15.75" customHeight="1">
      <c r="A29" s="70">
        <v>26.0</v>
      </c>
      <c r="B29" s="53" t="s">
        <v>162</v>
      </c>
      <c r="C29" s="62"/>
      <c r="D29" s="31"/>
      <c r="E29" s="78"/>
      <c r="F29" s="28"/>
      <c r="G29" s="44"/>
      <c r="H29" s="74"/>
      <c r="I29" s="73"/>
      <c r="J29" s="74"/>
      <c r="K29" s="255"/>
      <c r="L29" s="255"/>
      <c r="M29" s="28"/>
      <c r="N29" s="28"/>
      <c r="O29" s="73"/>
      <c r="P29" s="74"/>
      <c r="Q29" s="74"/>
      <c r="R29" s="74"/>
      <c r="S29" s="74"/>
      <c r="T29" s="28"/>
      <c r="U29" s="28"/>
      <c r="V29" s="74"/>
      <c r="W29" s="74"/>
      <c r="X29" s="74"/>
      <c r="Y29" s="74"/>
      <c r="Z29" s="74"/>
      <c r="AA29" s="28"/>
      <c r="AB29" s="28"/>
      <c r="AC29" s="74"/>
      <c r="AD29" s="74"/>
      <c r="AE29" s="74"/>
      <c r="AF29" s="74"/>
      <c r="AG29" s="248">
        <v>8.0</v>
      </c>
      <c r="AH29" s="28"/>
      <c r="AI29" s="28"/>
      <c r="AJ29" s="248">
        <v>8.0</v>
      </c>
      <c r="AK29" s="248">
        <v>8.0</v>
      </c>
      <c r="AL29" s="45"/>
      <c r="AM29" s="45"/>
      <c r="AN29" s="180"/>
    </row>
    <row r="30" ht="15.75" customHeight="1">
      <c r="A30" s="70">
        <v>27.0</v>
      </c>
      <c r="B30" s="77" t="s">
        <v>40</v>
      </c>
      <c r="C30" s="62"/>
      <c r="D30" s="31"/>
      <c r="E30" s="78"/>
      <c r="F30" s="28"/>
      <c r="G30" s="44"/>
      <c r="H30" s="74"/>
      <c r="I30" s="73"/>
      <c r="J30" s="74"/>
      <c r="K30" s="255"/>
      <c r="L30" s="255"/>
      <c r="M30" s="28"/>
      <c r="N30" s="28"/>
      <c r="O30" s="73"/>
      <c r="P30" s="74"/>
      <c r="Q30" s="74"/>
      <c r="R30" s="74"/>
      <c r="S30" s="74"/>
      <c r="T30" s="28"/>
      <c r="U30" s="28"/>
      <c r="V30" s="74"/>
      <c r="W30" s="74"/>
      <c r="X30" s="74"/>
      <c r="Y30" s="74"/>
      <c r="Z30" s="74"/>
      <c r="AA30" s="28"/>
      <c r="AB30" s="28"/>
      <c r="AC30" s="74"/>
      <c r="AD30" s="74"/>
      <c r="AE30" s="74"/>
      <c r="AF30" s="74"/>
      <c r="AG30" s="74"/>
      <c r="AH30" s="28"/>
      <c r="AI30" s="28"/>
      <c r="AJ30" s="74"/>
      <c r="AK30" s="74"/>
      <c r="AL30" s="45"/>
      <c r="AM30" s="45"/>
      <c r="AN30" s="180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  <c r="AN31" s="82"/>
    </row>
    <row r="32" ht="15.75" customHeight="1">
      <c r="A32" s="79"/>
      <c r="B32" s="85" t="s">
        <v>41</v>
      </c>
      <c r="C32" s="86"/>
      <c r="D32" s="79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92"/>
      <c r="Z32" s="82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79"/>
      <c r="B33" s="85" t="s">
        <v>47</v>
      </c>
      <c r="C33" s="86"/>
      <c r="D33" s="79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79"/>
      <c r="B34" s="85" t="s">
        <v>52</v>
      </c>
      <c r="C34" s="96"/>
      <c r="D34" s="79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101"/>
      <c r="AD34" s="101"/>
      <c r="AE34" s="101"/>
      <c r="AF34" s="101"/>
      <c r="AG34" s="101"/>
      <c r="AH34" s="101"/>
      <c r="AI34" s="101"/>
      <c r="AJ34" s="101"/>
      <c r="AK34" s="101"/>
      <c r="AL34" s="102"/>
      <c r="AM34" s="102"/>
      <c r="AN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1"/>
      <c r="AM35" s="104"/>
      <c r="AN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  <c r="AN36" s="82"/>
    </row>
    <row r="37" ht="16.5" customHeight="1">
      <c r="A37" s="19">
        <v>1.0</v>
      </c>
      <c r="B37" s="19" t="s">
        <v>33</v>
      </c>
      <c r="C37" s="66">
        <v>42621.0</v>
      </c>
      <c r="D37" s="113" t="s">
        <v>56</v>
      </c>
      <c r="E37" s="114"/>
      <c r="F37" s="15"/>
      <c r="G37" s="117"/>
      <c r="H37" s="9"/>
      <c r="I37" s="9"/>
      <c r="J37" s="9"/>
      <c r="K37" s="9"/>
      <c r="L37" s="9"/>
      <c r="M37" s="15"/>
      <c r="N37" s="15"/>
      <c r="O37" s="9"/>
      <c r="P37" s="9"/>
      <c r="Q37" s="9"/>
      <c r="R37" s="9"/>
      <c r="S37" s="9"/>
      <c r="T37" s="15"/>
      <c r="U37" s="15"/>
      <c r="V37" s="9"/>
      <c r="W37" s="9"/>
      <c r="X37" s="9"/>
      <c r="Y37" s="9"/>
      <c r="Z37" s="9"/>
      <c r="AA37" s="15"/>
      <c r="AB37" s="15"/>
      <c r="AC37" s="9"/>
      <c r="AD37" s="9"/>
      <c r="AE37" s="9"/>
      <c r="AF37" s="9"/>
      <c r="AG37" s="9"/>
      <c r="AH37" s="15"/>
      <c r="AI37" s="15"/>
      <c r="AJ37" s="9"/>
      <c r="AK37" s="9"/>
      <c r="AL37" s="31"/>
      <c r="AM37" s="31"/>
      <c r="AN37" s="112"/>
    </row>
    <row r="38" ht="15.75" customHeight="1">
      <c r="A38" s="19">
        <v>2.0</v>
      </c>
      <c r="B38" s="19" t="s">
        <v>57</v>
      </c>
      <c r="C38" s="116">
        <v>42455.0</v>
      </c>
      <c r="D38" s="32"/>
      <c r="E38" s="32"/>
      <c r="F38" s="15"/>
      <c r="G38" s="117"/>
      <c r="H38" s="9"/>
      <c r="I38" s="9"/>
      <c r="J38" s="9"/>
      <c r="K38" s="9"/>
      <c r="L38" s="9"/>
      <c r="M38" s="15"/>
      <c r="N38" s="15"/>
      <c r="O38" s="9"/>
      <c r="P38" s="9"/>
      <c r="Q38" s="9"/>
      <c r="R38" s="9"/>
      <c r="S38" s="9"/>
      <c r="T38" s="15"/>
      <c r="U38" s="15"/>
      <c r="V38" s="9"/>
      <c r="W38" s="9"/>
      <c r="X38" s="9"/>
      <c r="Y38" s="9"/>
      <c r="Z38" s="9"/>
      <c r="AA38" s="15"/>
      <c r="AB38" s="15"/>
      <c r="AC38" s="9"/>
      <c r="AD38" s="9"/>
      <c r="AE38" s="9"/>
      <c r="AF38" s="9"/>
      <c r="AG38" s="9"/>
      <c r="AH38" s="15"/>
      <c r="AI38" s="15"/>
      <c r="AJ38" s="9"/>
      <c r="AK38" s="9"/>
      <c r="AL38" s="31"/>
      <c r="AM38" s="31"/>
      <c r="AN38" s="112"/>
    </row>
    <row r="39" ht="15.75" customHeight="1">
      <c r="A39" s="19">
        <v>3.0</v>
      </c>
      <c r="B39" s="19" t="s">
        <v>58</v>
      </c>
      <c r="C39" s="62">
        <v>42704.0</v>
      </c>
      <c r="D39" s="32"/>
      <c r="E39" s="32"/>
      <c r="F39" s="15"/>
      <c r="G39" s="117"/>
      <c r="H39" s="9"/>
      <c r="I39" s="9"/>
      <c r="J39" s="9"/>
      <c r="K39" s="9"/>
      <c r="L39" s="9"/>
      <c r="M39" s="15"/>
      <c r="N39" s="15"/>
      <c r="O39" s="9"/>
      <c r="P39" s="9"/>
      <c r="Q39" s="9"/>
      <c r="R39" s="9"/>
      <c r="S39" s="9"/>
      <c r="T39" s="28"/>
      <c r="U39" s="28"/>
      <c r="V39" s="9"/>
      <c r="W39" s="9"/>
      <c r="X39" s="9"/>
      <c r="Y39" s="9"/>
      <c r="Z39" s="9"/>
      <c r="AA39" s="15"/>
      <c r="AB39" s="15"/>
      <c r="AC39" s="9"/>
      <c r="AD39" s="9"/>
      <c r="AE39" s="9"/>
      <c r="AF39" s="9"/>
      <c r="AG39" s="9"/>
      <c r="AH39" s="15"/>
      <c r="AI39" s="15"/>
      <c r="AJ39" s="9"/>
      <c r="AK39" s="9"/>
      <c r="AL39" s="31"/>
      <c r="AM39" s="31"/>
      <c r="AN39" s="112"/>
    </row>
    <row r="40" ht="16.5" customHeight="1">
      <c r="A40" s="19">
        <v>4.0</v>
      </c>
      <c r="B40" s="19" t="s">
        <v>59</v>
      </c>
      <c r="C40" s="62">
        <v>42425.0</v>
      </c>
      <c r="D40" s="71"/>
      <c r="E40" s="71"/>
      <c r="F40" s="15"/>
      <c r="G40" s="117"/>
      <c r="H40" s="9"/>
      <c r="I40" s="9"/>
      <c r="J40" s="9"/>
      <c r="K40" s="9"/>
      <c r="L40" s="9"/>
      <c r="M40" s="15"/>
      <c r="N40" s="15"/>
      <c r="O40" s="9"/>
      <c r="P40" s="9"/>
      <c r="Q40" s="9"/>
      <c r="R40" s="9"/>
      <c r="S40" s="9"/>
      <c r="T40" s="15"/>
      <c r="U40" s="15"/>
      <c r="V40" s="9"/>
      <c r="W40" s="9"/>
      <c r="X40" s="9"/>
      <c r="Y40" s="9"/>
      <c r="Z40" s="9"/>
      <c r="AA40" s="15"/>
      <c r="AB40" s="15"/>
      <c r="AC40" s="9"/>
      <c r="AD40" s="9"/>
      <c r="AE40" s="9"/>
      <c r="AF40" s="9"/>
      <c r="AG40" s="9"/>
      <c r="AH40" s="15"/>
      <c r="AI40" s="15"/>
      <c r="AJ40" s="9"/>
      <c r="AK40" s="9"/>
      <c r="AL40" s="31"/>
      <c r="AM40" s="31"/>
      <c r="AN40" s="112"/>
    </row>
    <row r="41" ht="21.75" customHeight="1">
      <c r="A41" s="79"/>
      <c r="B41" s="80"/>
      <c r="C41" s="112"/>
      <c r="D41" s="79"/>
      <c r="E41" s="112"/>
      <c r="F41" s="112"/>
      <c r="G41" s="112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112"/>
      <c r="AJ41" s="112"/>
      <c r="AK41" s="112"/>
      <c r="AL41" s="31"/>
      <c r="AM41" s="31"/>
      <c r="AN41" s="112"/>
    </row>
    <row r="42" ht="17.25" customHeight="1">
      <c r="A42" s="19">
        <v>1.0</v>
      </c>
      <c r="B42" s="20" t="s">
        <v>60</v>
      </c>
      <c r="C42" s="62">
        <v>42603.0</v>
      </c>
      <c r="D42" s="113" t="s">
        <v>61</v>
      </c>
      <c r="E42" s="118"/>
      <c r="F42" s="15"/>
      <c r="G42" s="117"/>
      <c r="H42" s="9"/>
      <c r="I42" s="9"/>
      <c r="J42" s="9"/>
      <c r="K42" s="9"/>
      <c r="L42" s="9"/>
      <c r="M42" s="15"/>
      <c r="N42" s="15"/>
      <c r="O42" s="9"/>
      <c r="P42" s="9"/>
      <c r="Q42" s="9"/>
      <c r="R42" s="9"/>
      <c r="S42" s="9"/>
      <c r="T42" s="15"/>
      <c r="U42" s="15"/>
      <c r="V42" s="9"/>
      <c r="W42" s="9"/>
      <c r="X42" s="9"/>
      <c r="Y42" s="9"/>
      <c r="Z42" s="9"/>
      <c r="AA42" s="15"/>
      <c r="AB42" s="15"/>
      <c r="AC42" s="9"/>
      <c r="AD42" s="9"/>
      <c r="AE42" s="9"/>
      <c r="AF42" s="9"/>
      <c r="AG42" s="9"/>
      <c r="AH42" s="15"/>
      <c r="AI42" s="15"/>
      <c r="AJ42" s="9"/>
      <c r="AK42" s="9"/>
      <c r="AL42" s="31"/>
      <c r="AM42" s="31"/>
      <c r="AN42" s="112"/>
    </row>
    <row r="43" ht="18.0" customHeight="1">
      <c r="A43" s="19">
        <v>2.0</v>
      </c>
      <c r="B43" s="20" t="s">
        <v>63</v>
      </c>
      <c r="C43" s="62">
        <v>42625.0</v>
      </c>
      <c r="D43" s="71"/>
      <c r="E43" s="71"/>
      <c r="F43" s="15"/>
      <c r="G43" s="117"/>
      <c r="H43" s="9"/>
      <c r="I43" s="9"/>
      <c r="J43" s="9"/>
      <c r="K43" s="258"/>
      <c r="L43" s="258"/>
      <c r="M43" s="15"/>
      <c r="N43" s="230"/>
      <c r="O43" s="120"/>
      <c r="P43" s="120"/>
      <c r="Q43" s="9"/>
      <c r="R43" s="9"/>
      <c r="S43" s="9"/>
      <c r="T43" s="15"/>
      <c r="U43" s="15"/>
      <c r="V43" s="9"/>
      <c r="W43" s="9"/>
      <c r="X43" s="9"/>
      <c r="Y43" s="9"/>
      <c r="Z43" s="9"/>
      <c r="AA43" s="15"/>
      <c r="AB43" s="15"/>
      <c r="AC43" s="9"/>
      <c r="AD43" s="9"/>
      <c r="AE43" s="9"/>
      <c r="AF43" s="9"/>
      <c r="AG43" s="9"/>
      <c r="AH43" s="15"/>
      <c r="AI43" s="15"/>
      <c r="AJ43" s="9"/>
      <c r="AK43" s="9"/>
      <c r="AL43" s="31"/>
      <c r="AM43" s="31"/>
      <c r="AN43" s="112"/>
    </row>
    <row r="44" ht="15.75" customHeight="1">
      <c r="A44" s="79"/>
      <c r="B44" s="80"/>
      <c r="C44" s="112"/>
      <c r="D44" s="121"/>
      <c r="E44" s="121"/>
      <c r="F44" s="121"/>
      <c r="G44" s="121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121"/>
      <c r="AJ44" s="121"/>
      <c r="AK44" s="121"/>
      <c r="AL44" s="121"/>
      <c r="AM44" s="121"/>
      <c r="AN44" s="121"/>
    </row>
    <row r="45" ht="18.75" customHeight="1">
      <c r="A45" s="19">
        <v>1.0</v>
      </c>
      <c r="B45" s="20" t="s">
        <v>64</v>
      </c>
      <c r="C45" s="62"/>
      <c r="D45" s="113" t="s">
        <v>65</v>
      </c>
      <c r="E45" s="114"/>
      <c r="F45" s="15"/>
      <c r="G45" s="117"/>
      <c r="H45" s="9"/>
      <c r="I45" s="9"/>
      <c r="J45" s="9"/>
      <c r="K45" s="9"/>
      <c r="L45" s="9"/>
      <c r="M45" s="15"/>
      <c r="N45" s="15"/>
      <c r="O45" s="9"/>
      <c r="P45" s="9"/>
      <c r="Q45" s="9"/>
      <c r="R45" s="9"/>
      <c r="S45" s="9"/>
      <c r="T45" s="15"/>
      <c r="U45" s="15"/>
      <c r="V45" s="9"/>
      <c r="W45" s="9"/>
      <c r="X45" s="9"/>
      <c r="Y45" s="9"/>
      <c r="Z45" s="9"/>
      <c r="AA45" s="15"/>
      <c r="AB45" s="15"/>
      <c r="AC45" s="9"/>
      <c r="AD45" s="9"/>
      <c r="AE45" s="9"/>
      <c r="AF45" s="9"/>
      <c r="AG45" s="9"/>
      <c r="AH45" s="15"/>
      <c r="AI45" s="15"/>
      <c r="AJ45" s="9"/>
      <c r="AK45" s="9"/>
      <c r="AL45" s="31"/>
      <c r="AM45" s="31"/>
      <c r="AN45" s="112"/>
    </row>
    <row r="46" ht="17.25" customHeight="1">
      <c r="A46" s="19">
        <v>2.0</v>
      </c>
      <c r="B46" s="20" t="s">
        <v>66</v>
      </c>
      <c r="C46" s="62">
        <v>42512.0</v>
      </c>
      <c r="D46" s="71"/>
      <c r="E46" s="71"/>
      <c r="F46" s="15"/>
      <c r="G46" s="117"/>
      <c r="H46" s="9"/>
      <c r="I46" s="9"/>
      <c r="J46" s="9"/>
      <c r="K46" s="9"/>
      <c r="L46" s="9"/>
      <c r="M46" s="15"/>
      <c r="N46" s="15"/>
      <c r="O46" s="9"/>
      <c r="P46" s="9"/>
      <c r="Q46" s="9"/>
      <c r="R46" s="9"/>
      <c r="S46" s="9"/>
      <c r="T46" s="15"/>
      <c r="U46" s="15"/>
      <c r="V46" s="9"/>
      <c r="W46" s="9"/>
      <c r="X46" s="9"/>
      <c r="Y46" s="9"/>
      <c r="Z46" s="9"/>
      <c r="AA46" s="15"/>
      <c r="AB46" s="15"/>
      <c r="AC46" s="9"/>
      <c r="AD46" s="9"/>
      <c r="AE46" s="9"/>
      <c r="AF46" s="9"/>
      <c r="AG46" s="9"/>
      <c r="AH46" s="15"/>
      <c r="AI46" s="15"/>
      <c r="AJ46" s="9"/>
      <c r="AK46" s="9"/>
      <c r="AL46" s="31"/>
      <c r="AM46" s="31"/>
      <c r="AN46" s="112"/>
    </row>
    <row r="47" ht="18.0" customHeight="1">
      <c r="A47" s="79"/>
      <c r="B47" s="80"/>
      <c r="C47" s="112"/>
      <c r="D47" s="79"/>
      <c r="E47" s="79"/>
      <c r="F47" s="79"/>
      <c r="G47" s="79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79"/>
      <c r="AJ47" s="79"/>
      <c r="AK47" s="79"/>
      <c r="AL47" s="31"/>
      <c r="AM47" s="31"/>
      <c r="AN47" s="112"/>
    </row>
    <row r="48" ht="18.0" customHeight="1">
      <c r="A48" s="19">
        <v>1.0</v>
      </c>
      <c r="B48" s="20" t="s">
        <v>67</v>
      </c>
      <c r="C48" s="62">
        <v>42852.0</v>
      </c>
      <c r="D48" s="31" t="s">
        <v>68</v>
      </c>
      <c r="E48" s="31">
        <v>7.9220318245E10</v>
      </c>
      <c r="F48" s="15"/>
      <c r="G48" s="117"/>
      <c r="H48" s="115"/>
      <c r="I48" s="115"/>
      <c r="J48" s="115"/>
      <c r="K48" s="115"/>
      <c r="L48" s="115"/>
      <c r="M48" s="115"/>
      <c r="N48" s="115"/>
      <c r="O48" s="9">
        <v>8.0</v>
      </c>
      <c r="P48" s="9">
        <v>8.0</v>
      </c>
      <c r="Q48" s="9">
        <v>8.0</v>
      </c>
      <c r="R48" s="9">
        <v>8.0</v>
      </c>
      <c r="S48" s="9">
        <v>8.0</v>
      </c>
      <c r="T48" s="15"/>
      <c r="U48" s="15"/>
      <c r="V48" s="9">
        <v>8.0</v>
      </c>
      <c r="W48" s="9">
        <v>8.0</v>
      </c>
      <c r="X48" s="9">
        <v>8.0</v>
      </c>
      <c r="Y48" s="9">
        <v>8.0</v>
      </c>
      <c r="Z48" s="9">
        <v>8.0</v>
      </c>
      <c r="AA48" s="15"/>
      <c r="AB48" s="15"/>
      <c r="AC48" s="9">
        <v>8.0</v>
      </c>
      <c r="AD48" s="9">
        <v>8.0</v>
      </c>
      <c r="AE48" s="9">
        <v>8.0</v>
      </c>
      <c r="AF48" s="9">
        <v>8.0</v>
      </c>
      <c r="AG48" s="9">
        <v>8.0</v>
      </c>
      <c r="AH48" s="15"/>
      <c r="AI48" s="15"/>
      <c r="AJ48" s="9">
        <v>8.0</v>
      </c>
      <c r="AK48" s="9">
        <v>8.0</v>
      </c>
      <c r="AL48" s="31"/>
      <c r="AM48" s="31"/>
      <c r="AN48" s="112"/>
    </row>
    <row r="49" ht="18.0" customHeight="1">
      <c r="A49" s="19">
        <v>2.0</v>
      </c>
      <c r="B49" s="20" t="s">
        <v>69</v>
      </c>
      <c r="C49" s="62">
        <v>42667.0</v>
      </c>
      <c r="D49" s="31" t="s">
        <v>70</v>
      </c>
      <c r="E49" s="31">
        <v>7.9220318242E10</v>
      </c>
      <c r="F49" s="15"/>
      <c r="G49" s="117"/>
      <c r="H49" s="9">
        <v>8.0</v>
      </c>
      <c r="I49" s="9">
        <v>8.0</v>
      </c>
      <c r="J49" s="9">
        <v>8.0</v>
      </c>
      <c r="K49" s="9">
        <v>8.0</v>
      </c>
      <c r="L49" s="9">
        <v>8.0</v>
      </c>
      <c r="M49" s="15"/>
      <c r="N49" s="15"/>
      <c r="O49" s="9">
        <v>8.0</v>
      </c>
      <c r="P49" s="9">
        <v>8.0</v>
      </c>
      <c r="Q49" s="9">
        <v>8.0</v>
      </c>
      <c r="R49" s="9">
        <v>8.0</v>
      </c>
      <c r="S49" s="9">
        <v>8.0</v>
      </c>
      <c r="T49" s="15"/>
      <c r="U49" s="15"/>
      <c r="V49" s="9">
        <v>12.0</v>
      </c>
      <c r="W49" s="9">
        <v>10.0</v>
      </c>
      <c r="X49" s="9">
        <v>10.0</v>
      </c>
      <c r="Y49" s="9">
        <v>8.0</v>
      </c>
      <c r="Z49" s="9">
        <v>8.0</v>
      </c>
      <c r="AA49" s="15"/>
      <c r="AB49" s="15"/>
      <c r="AC49" s="9">
        <v>12.0</v>
      </c>
      <c r="AD49" s="9">
        <v>9.0</v>
      </c>
      <c r="AE49" s="9">
        <v>9.0</v>
      </c>
      <c r="AF49" s="9">
        <v>8.0</v>
      </c>
      <c r="AG49" s="9">
        <v>8.0</v>
      </c>
      <c r="AH49" s="15"/>
      <c r="AI49" s="15"/>
      <c r="AJ49" s="9">
        <v>8.0</v>
      </c>
      <c r="AK49" s="9">
        <v>8.0</v>
      </c>
      <c r="AL49" s="9"/>
      <c r="AM49" s="31"/>
      <c r="AN49" s="112"/>
    </row>
    <row r="50" ht="17.25" customHeight="1">
      <c r="A50" s="19">
        <v>3.0</v>
      </c>
      <c r="B50" s="20" t="s">
        <v>71</v>
      </c>
      <c r="C50" s="66">
        <v>43072.0</v>
      </c>
      <c r="D50" s="31" t="s">
        <v>70</v>
      </c>
      <c r="E50" s="31">
        <v>7.9220318285E10</v>
      </c>
      <c r="F50" s="15"/>
      <c r="G50" s="117"/>
      <c r="H50" s="9">
        <v>12.0</v>
      </c>
      <c r="I50" s="9">
        <v>12.0</v>
      </c>
      <c r="J50" s="9"/>
      <c r="K50" s="9"/>
      <c r="L50" s="9">
        <v>12.0</v>
      </c>
      <c r="M50" s="15">
        <v>14.0</v>
      </c>
      <c r="N50" s="15"/>
      <c r="O50" s="9"/>
      <c r="P50" s="9">
        <v>12.0</v>
      </c>
      <c r="Q50" s="9">
        <v>12.0</v>
      </c>
      <c r="R50" s="9"/>
      <c r="S50" s="9"/>
      <c r="T50" s="15">
        <v>13.0</v>
      </c>
      <c r="U50" s="15">
        <v>13.0</v>
      </c>
      <c r="V50" s="9"/>
      <c r="W50" s="9"/>
      <c r="X50" s="9">
        <v>12.0</v>
      </c>
      <c r="Y50" s="9">
        <v>12.0</v>
      </c>
      <c r="Z50" s="9"/>
      <c r="AA50" s="15"/>
      <c r="AB50" s="15">
        <v>13.0</v>
      </c>
      <c r="AC50" s="9">
        <v>12.0</v>
      </c>
      <c r="AD50" s="9"/>
      <c r="AE50" s="9"/>
      <c r="AF50" s="9">
        <v>12.0</v>
      </c>
      <c r="AG50" s="9">
        <v>12.0</v>
      </c>
      <c r="AH50" s="15"/>
      <c r="AI50" s="15"/>
      <c r="AJ50" s="9">
        <v>12.0</v>
      </c>
      <c r="AK50" s="9">
        <v>12.0</v>
      </c>
      <c r="AL50" s="31"/>
      <c r="AM50" s="31"/>
      <c r="AN50" s="112"/>
    </row>
    <row r="51" ht="17.25" customHeight="1">
      <c r="A51" s="19">
        <v>4.0</v>
      </c>
      <c r="B51" s="20" t="s">
        <v>72</v>
      </c>
      <c r="C51" s="66">
        <v>43072.0</v>
      </c>
      <c r="D51" s="31" t="s">
        <v>70</v>
      </c>
      <c r="E51" s="31">
        <v>7.9221946634E10</v>
      </c>
      <c r="F51" s="15">
        <v>13.0</v>
      </c>
      <c r="G51" s="117"/>
      <c r="H51" s="9"/>
      <c r="I51" s="9"/>
      <c r="J51" s="9">
        <v>12.0</v>
      </c>
      <c r="K51" s="9">
        <v>12.0</v>
      </c>
      <c r="L51" s="9"/>
      <c r="M51" s="15"/>
      <c r="N51" s="15">
        <v>12.0</v>
      </c>
      <c r="O51" s="9">
        <v>12.0</v>
      </c>
      <c r="P51" s="9"/>
      <c r="Q51" s="9"/>
      <c r="R51" s="9">
        <v>12.0</v>
      </c>
      <c r="S51" s="9">
        <v>12.0</v>
      </c>
      <c r="T51" s="15"/>
      <c r="U51" s="15"/>
      <c r="V51" s="9">
        <v>12.0</v>
      </c>
      <c r="W51" s="9">
        <v>12.0</v>
      </c>
      <c r="X51" s="9"/>
      <c r="Y51" s="9"/>
      <c r="Z51" s="9">
        <v>12.0</v>
      </c>
      <c r="AA51" s="15">
        <v>12.0</v>
      </c>
      <c r="AB51" s="15"/>
      <c r="AC51" s="9"/>
      <c r="AD51" s="9">
        <v>12.0</v>
      </c>
      <c r="AE51" s="9">
        <v>12.0</v>
      </c>
      <c r="AF51" s="9"/>
      <c r="AG51" s="9"/>
      <c r="AH51" s="15">
        <v>12.0</v>
      </c>
      <c r="AI51" s="15">
        <v>12.0</v>
      </c>
      <c r="AJ51" s="9"/>
      <c r="AK51" s="9"/>
      <c r="AL51" s="31"/>
      <c r="AM51" s="31"/>
      <c r="AN51" s="112"/>
    </row>
    <row r="52" ht="20.25" customHeight="1">
      <c r="A52" s="19">
        <v>5.0</v>
      </c>
      <c r="B52" s="19" t="s">
        <v>73</v>
      </c>
      <c r="C52" s="62">
        <v>42512.0</v>
      </c>
      <c r="D52" s="31" t="s">
        <v>74</v>
      </c>
      <c r="E52" s="31">
        <v>7.9221277764E10</v>
      </c>
      <c r="F52" s="15"/>
      <c r="G52" s="117"/>
      <c r="H52" s="9">
        <v>11.0</v>
      </c>
      <c r="I52" s="9">
        <v>11.0</v>
      </c>
      <c r="J52" s="9">
        <v>11.0</v>
      </c>
      <c r="K52" s="9">
        <v>10.0</v>
      </c>
      <c r="L52" s="9">
        <v>10.0</v>
      </c>
      <c r="M52" s="15"/>
      <c r="N52" s="15"/>
      <c r="O52" s="9">
        <v>12.0</v>
      </c>
      <c r="P52" s="9">
        <v>9.0</v>
      </c>
      <c r="Q52" s="9">
        <v>11.0</v>
      </c>
      <c r="R52" s="9">
        <v>11.0</v>
      </c>
      <c r="S52" s="9">
        <v>9.0</v>
      </c>
      <c r="T52" s="15"/>
      <c r="U52" s="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9">
        <v>10.0</v>
      </c>
      <c r="AK52" s="9">
        <v>10.0</v>
      </c>
      <c r="AL52" s="9"/>
      <c r="AM52" s="31"/>
      <c r="AN52" s="112"/>
    </row>
    <row r="53" ht="21.0" customHeight="1">
      <c r="A53" s="19">
        <v>6.0</v>
      </c>
      <c r="B53" s="19" t="s">
        <v>75</v>
      </c>
      <c r="C53" s="124">
        <v>42539.0</v>
      </c>
      <c r="D53" s="125" t="s">
        <v>76</v>
      </c>
      <c r="E53" s="125">
        <v>7.9220220031E10</v>
      </c>
      <c r="F53" s="230"/>
      <c r="G53" s="117"/>
      <c r="H53" s="9">
        <v>10.0</v>
      </c>
      <c r="I53" s="9">
        <v>8.0</v>
      </c>
      <c r="J53" s="9">
        <v>8.0</v>
      </c>
      <c r="K53" s="9">
        <v>8.0</v>
      </c>
      <c r="L53" s="9">
        <v>10.0</v>
      </c>
      <c r="M53" s="15"/>
      <c r="N53" s="15"/>
      <c r="O53" s="9">
        <v>9.0</v>
      </c>
      <c r="P53" s="9">
        <v>10.0</v>
      </c>
      <c r="Q53" s="9">
        <v>10.0</v>
      </c>
      <c r="R53" s="9">
        <v>8.0</v>
      </c>
      <c r="S53" s="9">
        <v>10.0</v>
      </c>
      <c r="T53" s="15">
        <v>3.0</v>
      </c>
      <c r="U53" s="15"/>
      <c r="V53" s="9">
        <v>9.0</v>
      </c>
      <c r="W53" s="9">
        <v>10.0</v>
      </c>
      <c r="X53" s="9">
        <v>11.0</v>
      </c>
      <c r="Y53" s="9">
        <v>10.0</v>
      </c>
      <c r="Z53" s="9">
        <v>9.0</v>
      </c>
      <c r="AA53" s="15"/>
      <c r="AB53" s="15"/>
      <c r="AC53" s="9">
        <v>10.0</v>
      </c>
      <c r="AD53" s="9">
        <v>11.0</v>
      </c>
      <c r="AE53" s="9">
        <v>10.0</v>
      </c>
      <c r="AF53" s="9">
        <v>8.0</v>
      </c>
      <c r="AG53" s="9">
        <v>13.0</v>
      </c>
      <c r="AH53" s="15"/>
      <c r="AI53" s="15"/>
      <c r="AJ53" s="9">
        <v>9.0</v>
      </c>
      <c r="AK53" s="9">
        <v>10.0</v>
      </c>
      <c r="AL53" s="9"/>
      <c r="AM53" s="9"/>
      <c r="AN53" s="9"/>
    </row>
    <row r="54" ht="12.0" customHeight="1">
      <c r="A54" s="79"/>
      <c r="AN54" s="79"/>
    </row>
    <row r="55" ht="9.75" customHeight="1">
      <c r="A55" s="126" t="s">
        <v>163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127"/>
      <c r="AN55" s="262"/>
    </row>
    <row r="56" ht="336.75" customHeight="1">
      <c r="A56" s="128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30"/>
      <c r="AN56" s="262"/>
    </row>
    <row r="57" ht="15.75" customHeight="1">
      <c r="A57" s="13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132"/>
      <c r="AN57" s="79"/>
    </row>
    <row r="58" ht="12.75" customHeight="1">
      <c r="A58" s="29"/>
      <c r="B58" s="19" t="s">
        <v>9</v>
      </c>
      <c r="C58" s="133"/>
      <c r="D58" s="134"/>
      <c r="E58" s="263"/>
      <c r="F58" s="16"/>
      <c r="G58" s="8"/>
      <c r="H58" s="10">
        <v>3.0</v>
      </c>
      <c r="I58" s="10">
        <v>3.0</v>
      </c>
      <c r="J58" s="10">
        <v>2.0</v>
      </c>
      <c r="K58" s="10"/>
      <c r="L58" s="10"/>
      <c r="M58" s="16"/>
      <c r="N58" s="16"/>
      <c r="O58" s="10">
        <v>2.0</v>
      </c>
      <c r="P58" s="10"/>
      <c r="Q58" s="10"/>
      <c r="R58" s="10"/>
      <c r="S58" s="10"/>
      <c r="T58" s="16"/>
      <c r="U58" s="16"/>
      <c r="V58" s="10"/>
      <c r="W58" s="10"/>
      <c r="X58" s="10">
        <v>2.0</v>
      </c>
      <c r="Y58" s="10">
        <v>2.0</v>
      </c>
      <c r="Z58" s="10">
        <v>7.0</v>
      </c>
      <c r="AA58" s="16"/>
      <c r="AB58" s="16"/>
      <c r="AC58" s="10">
        <v>5.0</v>
      </c>
      <c r="AD58" s="10">
        <v>3.0</v>
      </c>
      <c r="AE58" s="10">
        <v>1.0</v>
      </c>
      <c r="AF58" s="10">
        <v>3.0</v>
      </c>
      <c r="AG58" s="10">
        <v>4.0</v>
      </c>
      <c r="AH58" s="16"/>
      <c r="AI58" s="16"/>
      <c r="AJ58" s="10">
        <v>1.0</v>
      </c>
      <c r="AK58" s="10"/>
      <c r="AL58" s="136">
        <f t="shared" ref="AL58:AL115" si="1">SUM(G58:AK58)</f>
        <v>38</v>
      </c>
      <c r="AM58" s="136">
        <f>AL58/COUNT(F58:AK58)</f>
        <v>2.923076923</v>
      </c>
      <c r="AN58" s="264"/>
    </row>
    <row r="59" ht="13.5" customHeight="1">
      <c r="A59" s="137" t="s">
        <v>78</v>
      </c>
      <c r="B59" s="132"/>
      <c r="C59" s="138"/>
      <c r="D59" s="32"/>
      <c r="E59" s="140"/>
      <c r="F59" s="142"/>
      <c r="G59" s="141"/>
      <c r="H59" s="265"/>
      <c r="I59" s="265"/>
      <c r="J59" s="265"/>
      <c r="K59" s="265"/>
      <c r="L59" s="265"/>
      <c r="M59" s="266"/>
      <c r="N59" s="266"/>
      <c r="O59" s="265">
        <v>1.0</v>
      </c>
      <c r="P59" s="265"/>
      <c r="Q59" s="265"/>
      <c r="R59" s="265"/>
      <c r="S59" s="265"/>
      <c r="T59" s="266"/>
      <c r="U59" s="266"/>
      <c r="V59" s="265"/>
      <c r="W59" s="265"/>
      <c r="X59" s="265"/>
      <c r="Y59" s="265"/>
      <c r="Z59" s="265"/>
      <c r="AA59" s="266"/>
      <c r="AB59" s="266"/>
      <c r="AC59" s="265">
        <v>1.0</v>
      </c>
      <c r="AD59" s="265"/>
      <c r="AE59" s="265"/>
      <c r="AF59" s="265"/>
      <c r="AG59" s="265"/>
      <c r="AH59" s="266"/>
      <c r="AI59" s="266"/>
      <c r="AJ59" s="265"/>
      <c r="AK59" s="265"/>
      <c r="AL59" s="267">
        <f t="shared" si="1"/>
        <v>2</v>
      </c>
      <c r="AM59" s="143"/>
      <c r="AN59" s="268"/>
    </row>
    <row r="60" ht="12.75" customHeight="1">
      <c r="A60" s="45">
        <v>1.0</v>
      </c>
      <c r="B60" s="144" t="s">
        <v>155</v>
      </c>
      <c r="C60" s="133"/>
      <c r="D60" s="32"/>
      <c r="E60" s="263"/>
      <c r="F60" s="16">
        <v>2.0</v>
      </c>
      <c r="G60" s="8"/>
      <c r="H60" s="29">
        <v>4.0</v>
      </c>
      <c r="I60" s="10">
        <v>12.0</v>
      </c>
      <c r="J60" s="10">
        <v>14.0</v>
      </c>
      <c r="K60" s="10">
        <v>14.0</v>
      </c>
      <c r="L60" s="10">
        <v>15.0</v>
      </c>
      <c r="M60" s="16"/>
      <c r="N60" s="16"/>
      <c r="O60" s="10">
        <v>13.0</v>
      </c>
      <c r="P60" s="10">
        <v>7.0</v>
      </c>
      <c r="Q60" s="10">
        <v>8.0</v>
      </c>
      <c r="R60" s="10">
        <v>10.0</v>
      </c>
      <c r="S60" s="10"/>
      <c r="T60" s="16"/>
      <c r="U60" s="16">
        <v>6.0</v>
      </c>
      <c r="V60" s="10">
        <v>23.0</v>
      </c>
      <c r="W60" s="10">
        <v>6.0</v>
      </c>
      <c r="X60" s="145">
        <v>10.0</v>
      </c>
      <c r="Y60" s="10">
        <v>13.0</v>
      </c>
      <c r="Z60" s="10">
        <v>11.0</v>
      </c>
      <c r="AA60" s="16"/>
      <c r="AB60" s="16"/>
      <c r="AC60" s="10">
        <v>13.0</v>
      </c>
      <c r="AD60" s="10">
        <v>16.0</v>
      </c>
      <c r="AE60" s="10">
        <v>9.0</v>
      </c>
      <c r="AF60" s="10">
        <v>7.0</v>
      </c>
      <c r="AG60" s="10"/>
      <c r="AH60" s="16"/>
      <c r="AI60" s="16">
        <v>3.0</v>
      </c>
      <c r="AJ60" s="10">
        <v>7.0</v>
      </c>
      <c r="AK60" s="10">
        <v>11.0</v>
      </c>
      <c r="AL60" s="136">
        <f t="shared" si="1"/>
        <v>232</v>
      </c>
      <c r="AM60" s="136">
        <f>AL60/COUNT(F60:AK60)</f>
        <v>10.08695652</v>
      </c>
      <c r="AN60" s="264"/>
    </row>
    <row r="61" ht="13.5" customHeight="1">
      <c r="A61" s="137" t="s">
        <v>78</v>
      </c>
      <c r="B61" s="132"/>
      <c r="C61" s="138"/>
      <c r="D61" s="32"/>
      <c r="E61" s="140"/>
      <c r="F61" s="142"/>
      <c r="G61" s="141"/>
      <c r="H61" s="265"/>
      <c r="I61" s="265"/>
      <c r="J61" s="265"/>
      <c r="K61" s="265"/>
      <c r="L61" s="265"/>
      <c r="M61" s="266"/>
      <c r="N61" s="266"/>
      <c r="O61" s="265"/>
      <c r="P61" s="265"/>
      <c r="Q61" s="265"/>
      <c r="R61" s="265"/>
      <c r="S61" s="265"/>
      <c r="T61" s="266"/>
      <c r="U61" s="266"/>
      <c r="V61" s="265"/>
      <c r="W61" s="265"/>
      <c r="X61" s="146"/>
      <c r="Y61" s="265"/>
      <c r="Z61" s="265"/>
      <c r="AA61" s="266"/>
      <c r="AB61" s="266"/>
      <c r="AC61" s="265"/>
      <c r="AD61" s="265"/>
      <c r="AE61" s="265"/>
      <c r="AF61" s="265"/>
      <c r="AG61" s="265"/>
      <c r="AH61" s="266"/>
      <c r="AI61" s="266"/>
      <c r="AJ61" s="265"/>
      <c r="AK61" s="265"/>
      <c r="AL61" s="267">
        <f t="shared" si="1"/>
        <v>0</v>
      </c>
      <c r="AM61" s="143"/>
      <c r="AN61" s="268"/>
    </row>
    <row r="62" ht="12.75" customHeight="1">
      <c r="A62" s="29">
        <v>2.0</v>
      </c>
      <c r="B62" s="19" t="s">
        <v>15</v>
      </c>
      <c r="C62" s="133"/>
      <c r="D62" s="32"/>
      <c r="E62" s="263"/>
      <c r="F62" s="16"/>
      <c r="G62" s="8"/>
      <c r="H62" s="10"/>
      <c r="I62" s="29">
        <v>1.0</v>
      </c>
      <c r="J62" s="10">
        <v>19.0</v>
      </c>
      <c r="K62" s="10">
        <v>10.0</v>
      </c>
      <c r="L62" s="10">
        <v>12.0</v>
      </c>
      <c r="M62" s="16">
        <v>8.0</v>
      </c>
      <c r="N62" s="16">
        <v>1.0</v>
      </c>
      <c r="O62" s="10">
        <v>11.0</v>
      </c>
      <c r="P62" s="10">
        <v>2.0</v>
      </c>
      <c r="Q62" s="10">
        <v>9.0</v>
      </c>
      <c r="R62" s="10">
        <v>14.0</v>
      </c>
      <c r="S62" s="10">
        <v>13.0</v>
      </c>
      <c r="T62" s="16"/>
      <c r="U62" s="16"/>
      <c r="V62" s="10">
        <v>1.0</v>
      </c>
      <c r="W62" s="10">
        <v>9.0</v>
      </c>
      <c r="X62" s="10">
        <v>11.0</v>
      </c>
      <c r="Y62" s="10">
        <v>8.0</v>
      </c>
      <c r="Z62" s="10">
        <v>9.0</v>
      </c>
      <c r="AA62" s="16">
        <v>5.0</v>
      </c>
      <c r="AB62" s="16"/>
      <c r="AC62" s="10">
        <v>10.0</v>
      </c>
      <c r="AD62" s="10">
        <v>7.0</v>
      </c>
      <c r="AE62" s="10">
        <v>14.0</v>
      </c>
      <c r="AF62" s="10">
        <v>6.0</v>
      </c>
      <c r="AG62" s="10">
        <v>8.0</v>
      </c>
      <c r="AH62" s="16"/>
      <c r="AI62" s="16"/>
      <c r="AJ62" s="10">
        <v>9.0</v>
      </c>
      <c r="AK62" s="10">
        <v>12.0</v>
      </c>
      <c r="AL62" s="136">
        <f t="shared" si="1"/>
        <v>209</v>
      </c>
      <c r="AM62" s="136">
        <f>AL62/COUNT(F62:AK62)</f>
        <v>8.708333333</v>
      </c>
      <c r="AN62" s="264"/>
    </row>
    <row r="63" ht="13.5" customHeight="1">
      <c r="A63" s="137" t="s">
        <v>78</v>
      </c>
      <c r="B63" s="132"/>
      <c r="C63" s="138"/>
      <c r="D63" s="32"/>
      <c r="E63" s="140"/>
      <c r="F63" s="142"/>
      <c r="G63" s="141"/>
      <c r="H63" s="265"/>
      <c r="I63" s="265"/>
      <c r="J63" s="265"/>
      <c r="K63" s="265"/>
      <c r="L63" s="265"/>
      <c r="M63" s="266">
        <v>3.0</v>
      </c>
      <c r="N63" s="266"/>
      <c r="O63" s="265">
        <v>1.0</v>
      </c>
      <c r="P63" s="265"/>
      <c r="Q63" s="265"/>
      <c r="R63" s="265"/>
      <c r="S63" s="265"/>
      <c r="T63" s="266"/>
      <c r="U63" s="266"/>
      <c r="V63" s="265"/>
      <c r="W63" s="265">
        <v>1.0</v>
      </c>
      <c r="X63" s="265"/>
      <c r="Y63" s="265"/>
      <c r="Z63" s="265"/>
      <c r="AA63" s="266">
        <v>1.0</v>
      </c>
      <c r="AB63" s="266"/>
      <c r="AC63" s="265"/>
      <c r="AD63" s="265"/>
      <c r="AE63" s="265"/>
      <c r="AF63" s="265"/>
      <c r="AG63" s="265"/>
      <c r="AH63" s="266"/>
      <c r="AI63" s="266"/>
      <c r="AJ63" s="265"/>
      <c r="AK63" s="265"/>
      <c r="AL63" s="267">
        <f t="shared" si="1"/>
        <v>6</v>
      </c>
      <c r="AM63" s="143"/>
      <c r="AN63" s="268"/>
    </row>
    <row r="64" ht="12.75" customHeight="1">
      <c r="A64" s="29">
        <v>3.0</v>
      </c>
      <c r="B64" s="19" t="s">
        <v>17</v>
      </c>
      <c r="C64" s="133"/>
      <c r="D64" s="32"/>
      <c r="E64" s="263"/>
      <c r="F64" s="16"/>
      <c r="G64" s="8"/>
      <c r="H64" s="10"/>
      <c r="I64" s="10">
        <v>11.0</v>
      </c>
      <c r="J64" s="10">
        <v>8.0</v>
      </c>
      <c r="K64" s="10">
        <v>6.0</v>
      </c>
      <c r="L64" s="10">
        <v>15.0</v>
      </c>
      <c r="M64" s="16">
        <v>2.0</v>
      </c>
      <c r="N64" s="16"/>
      <c r="O64" s="10">
        <v>13.0</v>
      </c>
      <c r="P64" s="10">
        <v>5.0</v>
      </c>
      <c r="Q64" s="10">
        <v>30.0</v>
      </c>
      <c r="R64" s="10">
        <v>7.0</v>
      </c>
      <c r="S64" s="10">
        <v>9.0</v>
      </c>
      <c r="T64" s="16">
        <v>6.0</v>
      </c>
      <c r="U64" s="16"/>
      <c r="V64" s="10">
        <v>12.0</v>
      </c>
      <c r="W64" s="10">
        <v>7.0</v>
      </c>
      <c r="X64" s="10">
        <v>10.0</v>
      </c>
      <c r="Y64" s="10">
        <v>8.0</v>
      </c>
      <c r="Z64" s="10">
        <v>9.0</v>
      </c>
      <c r="AA64" s="16"/>
      <c r="AB64" s="16">
        <v>3.0</v>
      </c>
      <c r="AC64" s="155">
        <v>6.0</v>
      </c>
      <c r="AD64" s="155">
        <v>7.0</v>
      </c>
      <c r="AE64" s="155">
        <v>7.0</v>
      </c>
      <c r="AF64" s="269"/>
      <c r="AG64" s="155">
        <v>10.0</v>
      </c>
      <c r="AH64" s="243">
        <v>10.0</v>
      </c>
      <c r="AI64" s="16"/>
      <c r="AJ64" s="10">
        <v>3.0</v>
      </c>
      <c r="AK64" s="150"/>
      <c r="AL64" s="136">
        <f t="shared" si="1"/>
        <v>204</v>
      </c>
      <c r="AM64" s="136">
        <f>AL64/COUNT(F64:AK64)</f>
        <v>8.869565217</v>
      </c>
      <c r="AN64" s="264"/>
    </row>
    <row r="65" ht="13.5" customHeight="1">
      <c r="A65" s="137" t="s">
        <v>78</v>
      </c>
      <c r="B65" s="132"/>
      <c r="C65" s="138"/>
      <c r="D65" s="32"/>
      <c r="E65" s="140"/>
      <c r="F65" s="142"/>
      <c r="G65" s="141"/>
      <c r="H65" s="265"/>
      <c r="I65" s="265"/>
      <c r="J65" s="265"/>
      <c r="K65" s="265"/>
      <c r="L65" s="265">
        <v>1.0</v>
      </c>
      <c r="M65" s="266"/>
      <c r="N65" s="266"/>
      <c r="O65" s="265">
        <v>1.0</v>
      </c>
      <c r="P65" s="265"/>
      <c r="Q65" s="265"/>
      <c r="R65" s="265">
        <v>1.0</v>
      </c>
      <c r="S65" s="265"/>
      <c r="T65" s="266"/>
      <c r="U65" s="266"/>
      <c r="V65" s="265"/>
      <c r="W65" s="265"/>
      <c r="X65" s="265"/>
      <c r="Y65" s="265">
        <v>1.0</v>
      </c>
      <c r="Z65" s="265"/>
      <c r="AA65" s="266"/>
      <c r="AB65" s="266"/>
      <c r="AC65" s="265"/>
      <c r="AD65" s="265"/>
      <c r="AE65" s="265"/>
      <c r="AF65" s="265"/>
      <c r="AG65" s="265"/>
      <c r="AH65" s="266"/>
      <c r="AI65" s="266"/>
      <c r="AJ65" s="265"/>
      <c r="AK65" s="265"/>
      <c r="AL65" s="267">
        <f t="shared" si="1"/>
        <v>4</v>
      </c>
      <c r="AM65" s="143"/>
      <c r="AN65" s="268"/>
    </row>
    <row r="66" ht="12.75" customHeight="1">
      <c r="A66" s="29">
        <v>4.0</v>
      </c>
      <c r="B66" s="19" t="s">
        <v>157</v>
      </c>
      <c r="C66" s="133"/>
      <c r="D66" s="32"/>
      <c r="E66" s="263"/>
      <c r="F66" s="16"/>
      <c r="G66" s="8"/>
      <c r="H66" s="149">
        <v>4.0</v>
      </c>
      <c r="I66" s="149">
        <v>4.0</v>
      </c>
      <c r="J66" s="10">
        <v>9.0</v>
      </c>
      <c r="K66" s="149">
        <v>5.0</v>
      </c>
      <c r="L66" s="10"/>
      <c r="M66" s="16"/>
      <c r="N66" s="16">
        <v>15.0</v>
      </c>
      <c r="O66" s="10">
        <v>7.0</v>
      </c>
      <c r="P66" s="10">
        <v>8.0</v>
      </c>
      <c r="Q66" s="10">
        <v>11.0</v>
      </c>
      <c r="R66" s="10">
        <v>8.0</v>
      </c>
      <c r="S66" s="10">
        <v>31.0</v>
      </c>
      <c r="T66" s="16"/>
      <c r="U66" s="16"/>
      <c r="V66" s="10">
        <v>28.0</v>
      </c>
      <c r="W66" s="10">
        <v>6.0</v>
      </c>
      <c r="X66" s="10">
        <v>9.0</v>
      </c>
      <c r="Y66" s="10">
        <v>6.0</v>
      </c>
      <c r="Z66" s="10"/>
      <c r="AA66" s="16"/>
      <c r="AB66" s="16">
        <v>11.0</v>
      </c>
      <c r="AC66" s="10">
        <v>9.0</v>
      </c>
      <c r="AD66" s="10">
        <v>7.0</v>
      </c>
      <c r="AE66" s="10">
        <v>9.0</v>
      </c>
      <c r="AF66" s="10">
        <v>8.0</v>
      </c>
      <c r="AG66" s="10">
        <v>7.0</v>
      </c>
      <c r="AH66" s="16"/>
      <c r="AI66" s="16"/>
      <c r="AJ66" s="150"/>
      <c r="AK66" s="150"/>
      <c r="AL66" s="136">
        <f t="shared" si="1"/>
        <v>202</v>
      </c>
      <c r="AM66" s="136">
        <f>AL66/COUNT(F66:AK66)</f>
        <v>10.1</v>
      </c>
      <c r="AN66" s="264"/>
    </row>
    <row r="67" ht="13.5" customHeight="1">
      <c r="A67" s="137" t="s">
        <v>78</v>
      </c>
      <c r="B67" s="132"/>
      <c r="C67" s="138"/>
      <c r="D67" s="32"/>
      <c r="E67" s="140"/>
      <c r="F67" s="142"/>
      <c r="G67" s="141"/>
      <c r="H67" s="265"/>
      <c r="I67" s="148"/>
      <c r="J67" s="148"/>
      <c r="K67" s="10"/>
      <c r="L67" s="10"/>
      <c r="M67" s="266"/>
      <c r="N67" s="266">
        <v>3.0</v>
      </c>
      <c r="O67" s="265">
        <v>1.0</v>
      </c>
      <c r="P67" s="265"/>
      <c r="Q67" s="265"/>
      <c r="R67" s="265"/>
      <c r="S67" s="265"/>
      <c r="T67" s="266"/>
      <c r="U67" s="266"/>
      <c r="V67" s="265"/>
      <c r="W67" s="265">
        <v>2.0</v>
      </c>
      <c r="X67" s="265"/>
      <c r="Y67" s="265"/>
      <c r="Z67" s="265"/>
      <c r="AA67" s="266"/>
      <c r="AB67" s="266"/>
      <c r="AC67" s="265"/>
      <c r="AD67" s="265"/>
      <c r="AE67" s="265"/>
      <c r="AF67" s="265">
        <v>1.0</v>
      </c>
      <c r="AG67" s="265"/>
      <c r="AH67" s="266"/>
      <c r="AI67" s="266"/>
      <c r="AJ67" s="265"/>
      <c r="AK67" s="265"/>
      <c r="AL67" s="267">
        <f t="shared" si="1"/>
        <v>7</v>
      </c>
      <c r="AM67" s="143"/>
      <c r="AN67" s="268"/>
    </row>
    <row r="68" ht="15.75" customHeight="1">
      <c r="A68" s="45">
        <v>5.0</v>
      </c>
      <c r="B68" s="144" t="s">
        <v>19</v>
      </c>
      <c r="C68" s="133"/>
      <c r="D68" s="32"/>
      <c r="E68" s="263"/>
      <c r="F68" s="16"/>
      <c r="G68" s="8"/>
      <c r="H68" s="150"/>
      <c r="I68" s="150"/>
      <c r="J68" s="150"/>
      <c r="K68" s="150"/>
      <c r="L68" s="150"/>
      <c r="M68" s="150"/>
      <c r="N68" s="150"/>
      <c r="O68" s="150"/>
      <c r="P68" s="150"/>
      <c r="Q68" s="151">
        <v>3.0</v>
      </c>
      <c r="R68" s="150"/>
      <c r="S68" s="150"/>
      <c r="T68" s="150"/>
      <c r="U68" s="150"/>
      <c r="V68" s="151">
        <v>5.0</v>
      </c>
      <c r="W68" s="150"/>
      <c r="X68" s="150"/>
      <c r="Y68" s="150"/>
      <c r="Z68" s="151">
        <v>4.0</v>
      </c>
      <c r="AA68" s="150"/>
      <c r="AB68" s="150"/>
      <c r="AC68" s="150"/>
      <c r="AD68" s="150"/>
      <c r="AE68" s="150"/>
      <c r="AF68" s="150"/>
      <c r="AG68" s="10">
        <v>4.0</v>
      </c>
      <c r="AH68" s="16">
        <v>6.0</v>
      </c>
      <c r="AI68" s="16"/>
      <c r="AJ68" s="10">
        <v>8.0</v>
      </c>
      <c r="AK68" s="10">
        <v>9.0</v>
      </c>
      <c r="AL68" s="136">
        <f t="shared" si="1"/>
        <v>39</v>
      </c>
      <c r="AM68" s="136">
        <f>AL68/COUNT(F68:AK68)</f>
        <v>5.571428571</v>
      </c>
      <c r="AN68" s="264"/>
    </row>
    <row r="69" ht="13.5" customHeight="1">
      <c r="A69" s="137" t="s">
        <v>78</v>
      </c>
      <c r="B69" s="132"/>
      <c r="C69" s="138"/>
      <c r="D69" s="32"/>
      <c r="E69" s="140"/>
      <c r="F69" s="142"/>
      <c r="G69" s="141"/>
      <c r="H69" s="265"/>
      <c r="I69" s="148"/>
      <c r="J69" s="148"/>
      <c r="K69" s="10"/>
      <c r="L69" s="10"/>
      <c r="M69" s="266"/>
      <c r="N69" s="266"/>
      <c r="O69" s="265"/>
      <c r="P69" s="265"/>
      <c r="Q69" s="265"/>
      <c r="R69" s="265"/>
      <c r="S69" s="265"/>
      <c r="T69" s="266"/>
      <c r="U69" s="266"/>
      <c r="V69" s="265"/>
      <c r="W69" s="265"/>
      <c r="X69" s="265"/>
      <c r="Y69" s="265"/>
      <c r="Z69" s="265"/>
      <c r="AA69" s="266"/>
      <c r="AB69" s="266"/>
      <c r="AC69" s="265"/>
      <c r="AD69" s="265"/>
      <c r="AE69" s="265"/>
      <c r="AF69" s="265"/>
      <c r="AG69" s="265"/>
      <c r="AH69" s="266"/>
      <c r="AI69" s="266"/>
      <c r="AJ69" s="265"/>
      <c r="AK69" s="265"/>
      <c r="AL69" s="267">
        <f t="shared" si="1"/>
        <v>0</v>
      </c>
      <c r="AM69" s="143"/>
      <c r="AN69" s="268"/>
    </row>
    <row r="70" ht="15.75" customHeight="1">
      <c r="A70" s="29">
        <v>6.0</v>
      </c>
      <c r="B70" s="19" t="s">
        <v>20</v>
      </c>
      <c r="C70" s="133"/>
      <c r="D70" s="32"/>
      <c r="E70" s="263"/>
      <c r="F70" s="16"/>
      <c r="G70" s="8"/>
      <c r="H70" s="10"/>
      <c r="I70" s="10">
        <v>8.0</v>
      </c>
      <c r="J70" s="10">
        <v>9.0</v>
      </c>
      <c r="K70" s="10">
        <v>11.0</v>
      </c>
      <c r="L70" s="10">
        <v>1.0</v>
      </c>
      <c r="M70" s="16">
        <v>1.0</v>
      </c>
      <c r="N70" s="16">
        <v>6.0</v>
      </c>
      <c r="O70" s="10">
        <v>10.0</v>
      </c>
      <c r="P70" s="10">
        <v>17.0</v>
      </c>
      <c r="Q70" s="10">
        <v>6.0</v>
      </c>
      <c r="R70" s="10">
        <v>23.0</v>
      </c>
      <c r="S70" s="10">
        <v>8.0</v>
      </c>
      <c r="T70" s="16"/>
      <c r="U70" s="16"/>
      <c r="V70" s="10">
        <v>16.0</v>
      </c>
      <c r="W70" s="10">
        <v>7.0</v>
      </c>
      <c r="X70" s="10">
        <v>7.0</v>
      </c>
      <c r="Y70" s="10">
        <v>5.0</v>
      </c>
      <c r="Z70" s="10">
        <v>3.0</v>
      </c>
      <c r="AA70" s="16"/>
      <c r="AB70" s="16">
        <v>3.0</v>
      </c>
      <c r="AC70" s="10">
        <v>8.0</v>
      </c>
      <c r="AD70" s="10">
        <v>7.0</v>
      </c>
      <c r="AE70" s="10">
        <v>7.0</v>
      </c>
      <c r="AF70" s="10">
        <v>8.0</v>
      </c>
      <c r="AG70" s="10">
        <v>10.0</v>
      </c>
      <c r="AH70" s="16"/>
      <c r="AI70" s="16"/>
      <c r="AJ70" s="10">
        <v>5.0</v>
      </c>
      <c r="AK70" s="10">
        <v>9.0</v>
      </c>
      <c r="AL70" s="136">
        <f t="shared" si="1"/>
        <v>195</v>
      </c>
      <c r="AM70" s="136">
        <f>AL70/COUNT(F70:AK70)</f>
        <v>8.125</v>
      </c>
      <c r="AN70" s="264"/>
    </row>
    <row r="71" ht="13.5" customHeight="1">
      <c r="A71" s="137" t="s">
        <v>78</v>
      </c>
      <c r="B71" s="132"/>
      <c r="C71" s="138"/>
      <c r="D71" s="32"/>
      <c r="E71" s="140"/>
      <c r="F71" s="142"/>
      <c r="G71" s="141"/>
      <c r="H71" s="265"/>
      <c r="I71" s="10"/>
      <c r="J71" s="148"/>
      <c r="K71" s="10"/>
      <c r="L71" s="10"/>
      <c r="M71" s="266"/>
      <c r="N71" s="266">
        <v>2.0</v>
      </c>
      <c r="O71" s="265"/>
      <c r="P71" s="265"/>
      <c r="Q71" s="265"/>
      <c r="R71" s="265"/>
      <c r="S71" s="265"/>
      <c r="T71" s="266"/>
      <c r="U71" s="266"/>
      <c r="V71" s="265"/>
      <c r="W71" s="265">
        <v>3.0</v>
      </c>
      <c r="X71" s="265"/>
      <c r="Y71" s="265">
        <v>1.0</v>
      </c>
      <c r="Z71" s="265"/>
      <c r="AA71" s="266"/>
      <c r="AB71" s="266"/>
      <c r="AC71" s="265"/>
      <c r="AD71" s="265">
        <v>1.0</v>
      </c>
      <c r="AE71" s="265"/>
      <c r="AF71" s="265"/>
      <c r="AG71" s="265"/>
      <c r="AH71" s="266"/>
      <c r="AI71" s="266"/>
      <c r="AJ71" s="265"/>
      <c r="AK71" s="265"/>
      <c r="AL71" s="267">
        <f t="shared" si="1"/>
        <v>7</v>
      </c>
      <c r="AM71" s="143"/>
      <c r="AN71" s="268"/>
    </row>
    <row r="72" ht="12.75" customHeight="1">
      <c r="A72" s="29">
        <v>7.0</v>
      </c>
      <c r="B72" s="19" t="s">
        <v>39</v>
      </c>
      <c r="C72" s="133"/>
      <c r="D72" s="32"/>
      <c r="E72" s="263"/>
      <c r="F72" s="16"/>
      <c r="G72" s="8"/>
      <c r="H72" s="10">
        <v>10.0</v>
      </c>
      <c r="I72" s="10">
        <v>8.0</v>
      </c>
      <c r="J72" s="10">
        <v>6.0</v>
      </c>
      <c r="K72" s="10">
        <v>5.0</v>
      </c>
      <c r="L72" s="10">
        <v>2.0</v>
      </c>
      <c r="M72" s="16"/>
      <c r="N72" s="16">
        <v>7.0</v>
      </c>
      <c r="O72" s="10">
        <v>5.0</v>
      </c>
      <c r="P72" s="10">
        <v>6.0</v>
      </c>
      <c r="Q72" s="10">
        <v>9.0</v>
      </c>
      <c r="R72" s="10">
        <v>7.0</v>
      </c>
      <c r="S72" s="10">
        <v>5.0</v>
      </c>
      <c r="T72" s="16">
        <v>1.0</v>
      </c>
      <c r="U72" s="16"/>
      <c r="V72" s="10">
        <v>28.0</v>
      </c>
      <c r="W72" s="10">
        <v>9.0</v>
      </c>
      <c r="X72" s="10">
        <v>6.0</v>
      </c>
      <c r="Y72" s="10">
        <v>8.0</v>
      </c>
      <c r="Z72" s="10">
        <v>2.0</v>
      </c>
      <c r="AA72" s="16"/>
      <c r="AB72" s="16">
        <v>3.0</v>
      </c>
      <c r="AC72" s="10">
        <v>11.0</v>
      </c>
      <c r="AD72" s="10">
        <v>8.0</v>
      </c>
      <c r="AE72" s="10">
        <v>6.0</v>
      </c>
      <c r="AF72" s="10">
        <v>7.0</v>
      </c>
      <c r="AG72" s="10">
        <v>13.0</v>
      </c>
      <c r="AH72" s="16"/>
      <c r="AI72" s="270"/>
      <c r="AJ72" s="10">
        <v>6.0</v>
      </c>
      <c r="AK72" s="10">
        <v>4.0</v>
      </c>
      <c r="AL72" s="136">
        <f t="shared" si="1"/>
        <v>182</v>
      </c>
      <c r="AM72" s="136">
        <f>AL72/COUNT(F72:AK72)</f>
        <v>7.28</v>
      </c>
      <c r="AN72" s="264"/>
    </row>
    <row r="73" ht="13.5" customHeight="1">
      <c r="A73" s="137" t="s">
        <v>78</v>
      </c>
      <c r="B73" s="132"/>
      <c r="C73" s="138"/>
      <c r="D73" s="32"/>
      <c r="E73" s="140"/>
      <c r="F73" s="142"/>
      <c r="G73" s="141"/>
      <c r="H73" s="265"/>
      <c r="I73" s="10"/>
      <c r="J73" s="148"/>
      <c r="K73" s="10"/>
      <c r="L73" s="10"/>
      <c r="M73" s="266"/>
      <c r="N73" s="266">
        <v>5.0</v>
      </c>
      <c r="O73" s="265"/>
      <c r="P73" s="265"/>
      <c r="Q73" s="265"/>
      <c r="R73" s="265">
        <v>1.0</v>
      </c>
      <c r="S73" s="265"/>
      <c r="T73" s="266"/>
      <c r="U73" s="266"/>
      <c r="V73" s="265"/>
      <c r="W73" s="265"/>
      <c r="X73" s="265">
        <v>2.0</v>
      </c>
      <c r="Y73" s="265">
        <v>1.0</v>
      </c>
      <c r="Z73" s="265"/>
      <c r="AA73" s="266"/>
      <c r="AB73" s="266"/>
      <c r="AC73" s="265"/>
      <c r="AD73" s="265"/>
      <c r="AE73" s="265"/>
      <c r="AF73" s="265"/>
      <c r="AG73" s="265"/>
      <c r="AH73" s="266"/>
      <c r="AI73" s="266"/>
      <c r="AJ73" s="265"/>
      <c r="AK73" s="265"/>
      <c r="AL73" s="267">
        <f t="shared" si="1"/>
        <v>9</v>
      </c>
      <c r="AM73" s="143"/>
      <c r="AN73" s="268"/>
    </row>
    <row r="74" ht="15.75" customHeight="1">
      <c r="A74" s="45">
        <v>8.0</v>
      </c>
      <c r="B74" s="144" t="s">
        <v>21</v>
      </c>
      <c r="C74" s="133"/>
      <c r="D74" s="32"/>
      <c r="E74" s="263"/>
      <c r="F74" s="16"/>
      <c r="G74" s="8"/>
      <c r="H74" s="149">
        <v>3.0</v>
      </c>
      <c r="I74" s="10">
        <v>5.0</v>
      </c>
      <c r="J74" s="10">
        <v>18.0</v>
      </c>
      <c r="K74" s="10">
        <v>6.0</v>
      </c>
      <c r="L74" s="10">
        <v>7.0</v>
      </c>
      <c r="M74" s="16"/>
      <c r="N74" s="16">
        <v>1.0</v>
      </c>
      <c r="O74" s="10">
        <v>12.0</v>
      </c>
      <c r="P74" s="10">
        <v>9.0</v>
      </c>
      <c r="Q74" s="10">
        <v>8.0</v>
      </c>
      <c r="R74" s="10">
        <v>5.0</v>
      </c>
      <c r="S74" s="10"/>
      <c r="T74" s="16"/>
      <c r="U74" s="16">
        <v>7.0</v>
      </c>
      <c r="V74" s="10">
        <v>24.0</v>
      </c>
      <c r="W74" s="10">
        <v>7.0</v>
      </c>
      <c r="X74" s="10">
        <v>8.0</v>
      </c>
      <c r="Y74" s="10">
        <v>5.0</v>
      </c>
      <c r="Z74" s="10">
        <v>7.0</v>
      </c>
      <c r="AA74" s="16"/>
      <c r="AB74" s="16"/>
      <c r="AC74" s="10">
        <v>10.0</v>
      </c>
      <c r="AD74" s="10">
        <v>9.0</v>
      </c>
      <c r="AE74" s="10">
        <v>5.0</v>
      </c>
      <c r="AF74" s="10">
        <v>10.0</v>
      </c>
      <c r="AG74" s="10">
        <v>1.0</v>
      </c>
      <c r="AH74" s="16"/>
      <c r="AI74" s="16">
        <v>2.0</v>
      </c>
      <c r="AJ74" s="10">
        <v>8.0</v>
      </c>
      <c r="AK74" s="10">
        <v>7.0</v>
      </c>
      <c r="AL74" s="136">
        <f t="shared" si="1"/>
        <v>184</v>
      </c>
      <c r="AM74" s="136">
        <f>AL74/COUNT(F74:AK74)</f>
        <v>7.666666667</v>
      </c>
      <c r="AN74" s="264"/>
    </row>
    <row r="75" ht="13.5" customHeight="1">
      <c r="A75" s="137" t="s">
        <v>78</v>
      </c>
      <c r="B75" s="132"/>
      <c r="C75" s="138"/>
      <c r="D75" s="32"/>
      <c r="E75" s="140"/>
      <c r="F75" s="142"/>
      <c r="G75" s="141"/>
      <c r="H75" s="265"/>
      <c r="I75" s="148"/>
      <c r="J75" s="148"/>
      <c r="K75" s="10"/>
      <c r="L75" s="148">
        <v>4.0</v>
      </c>
      <c r="M75" s="266"/>
      <c r="N75" s="266"/>
      <c r="O75" s="265"/>
      <c r="P75" s="265">
        <v>1.0</v>
      </c>
      <c r="Q75" s="265"/>
      <c r="R75" s="265"/>
      <c r="S75" s="265"/>
      <c r="T75" s="266"/>
      <c r="U75" s="266"/>
      <c r="V75" s="265"/>
      <c r="W75" s="265">
        <v>4.0</v>
      </c>
      <c r="X75" s="265"/>
      <c r="Y75" s="265">
        <v>1.0</v>
      </c>
      <c r="Z75" s="265"/>
      <c r="AA75" s="266"/>
      <c r="AB75" s="266"/>
      <c r="AC75" s="265"/>
      <c r="AD75" s="265"/>
      <c r="AE75" s="265"/>
      <c r="AF75" s="265"/>
      <c r="AG75" s="265"/>
      <c r="AH75" s="266"/>
      <c r="AI75" s="266"/>
      <c r="AJ75" s="265"/>
      <c r="AK75" s="265"/>
      <c r="AL75" s="267">
        <f t="shared" si="1"/>
        <v>10</v>
      </c>
      <c r="AM75" s="143"/>
      <c r="AN75" s="268"/>
    </row>
    <row r="76" ht="15.75" customHeight="1">
      <c r="A76" s="45">
        <v>9.0</v>
      </c>
      <c r="B76" s="144" t="s">
        <v>23</v>
      </c>
      <c r="C76" s="133"/>
      <c r="D76" s="32"/>
      <c r="E76" s="263"/>
      <c r="F76" s="16"/>
      <c r="G76" s="8"/>
      <c r="H76" s="10">
        <v>12.0</v>
      </c>
      <c r="I76" s="10">
        <v>9.0</v>
      </c>
      <c r="J76" s="10">
        <v>13.0</v>
      </c>
      <c r="K76" s="10">
        <v>10.0</v>
      </c>
      <c r="L76" s="10">
        <v>7.0</v>
      </c>
      <c r="M76" s="16"/>
      <c r="N76" s="16"/>
      <c r="O76" s="10">
        <v>10.0</v>
      </c>
      <c r="P76" s="10">
        <v>11.0</v>
      </c>
      <c r="Q76" s="10">
        <v>2.0</v>
      </c>
      <c r="R76" s="10">
        <v>9.0</v>
      </c>
      <c r="S76" s="10">
        <v>9.0</v>
      </c>
      <c r="T76" s="16">
        <v>4.0</v>
      </c>
      <c r="U76" s="16"/>
      <c r="V76" s="10">
        <v>13.0</v>
      </c>
      <c r="W76" s="10">
        <v>11.0</v>
      </c>
      <c r="X76" s="10">
        <v>7.0</v>
      </c>
      <c r="Y76" s="10">
        <v>4.0</v>
      </c>
      <c r="Z76" s="10">
        <v>9.0</v>
      </c>
      <c r="AA76" s="16"/>
      <c r="AB76" s="16"/>
      <c r="AC76" s="10">
        <v>13.0</v>
      </c>
      <c r="AD76" s="10">
        <v>9.0</v>
      </c>
      <c r="AE76" s="10">
        <v>11.0</v>
      </c>
      <c r="AF76" s="10">
        <v>12.0</v>
      </c>
      <c r="AG76" s="10">
        <v>5.0</v>
      </c>
      <c r="AH76" s="16">
        <v>6.0</v>
      </c>
      <c r="AI76" s="16"/>
      <c r="AJ76" s="10">
        <v>6.0</v>
      </c>
      <c r="AK76" s="10">
        <v>8.0</v>
      </c>
      <c r="AL76" s="136">
        <f t="shared" si="1"/>
        <v>210</v>
      </c>
      <c r="AM76" s="136">
        <f>AL76/COUNT(F76:AK76)</f>
        <v>8.75</v>
      </c>
      <c r="AN76" s="264"/>
    </row>
    <row r="77" ht="13.5" customHeight="1">
      <c r="A77" s="137" t="s">
        <v>78</v>
      </c>
      <c r="B77" s="132"/>
      <c r="C77" s="138"/>
      <c r="D77" s="32"/>
      <c r="E77" s="140"/>
      <c r="F77" s="142"/>
      <c r="G77" s="141"/>
      <c r="H77" s="265"/>
      <c r="I77" s="148"/>
      <c r="J77" s="148"/>
      <c r="K77" s="10"/>
      <c r="L77" s="148">
        <v>1.0</v>
      </c>
      <c r="M77" s="266"/>
      <c r="N77" s="266"/>
      <c r="O77" s="265">
        <v>1.0</v>
      </c>
      <c r="P77" s="265"/>
      <c r="Q77" s="265"/>
      <c r="R77" s="265"/>
      <c r="S77" s="265"/>
      <c r="T77" s="266"/>
      <c r="U77" s="266"/>
      <c r="V77" s="265"/>
      <c r="W77" s="265"/>
      <c r="X77" s="265"/>
      <c r="Y77" s="265"/>
      <c r="Z77" s="265">
        <v>1.0</v>
      </c>
      <c r="AA77" s="266"/>
      <c r="AB77" s="266"/>
      <c r="AC77" s="265"/>
      <c r="AD77" s="265"/>
      <c r="AE77" s="265"/>
      <c r="AF77" s="265"/>
      <c r="AG77" s="265">
        <v>2.0</v>
      </c>
      <c r="AH77" s="266"/>
      <c r="AI77" s="266"/>
      <c r="AJ77" s="265"/>
      <c r="AK77" s="265"/>
      <c r="AL77" s="267">
        <f t="shared" si="1"/>
        <v>5</v>
      </c>
      <c r="AM77" s="143"/>
      <c r="AN77" s="268"/>
    </row>
    <row r="78" ht="15.75" customHeight="1">
      <c r="A78" s="45">
        <v>10.0</v>
      </c>
      <c r="B78" s="144" t="s">
        <v>24</v>
      </c>
      <c r="C78" s="133"/>
      <c r="D78" s="32"/>
      <c r="E78" s="263"/>
      <c r="F78" s="16">
        <v>2.0</v>
      </c>
      <c r="G78" s="8"/>
      <c r="H78" s="10">
        <v>21.0</v>
      </c>
      <c r="I78" s="10">
        <v>12.0</v>
      </c>
      <c r="J78" s="10">
        <v>9.0</v>
      </c>
      <c r="K78" s="10">
        <v>7.0</v>
      </c>
      <c r="L78" s="10">
        <v>7.0</v>
      </c>
      <c r="M78" s="16"/>
      <c r="N78" s="16">
        <v>1.0</v>
      </c>
      <c r="O78" s="10">
        <v>11.0</v>
      </c>
      <c r="P78" s="10">
        <v>11.0</v>
      </c>
      <c r="Q78" s="10">
        <v>18.0</v>
      </c>
      <c r="R78" s="10">
        <v>8.0</v>
      </c>
      <c r="S78" s="10"/>
      <c r="T78" s="16"/>
      <c r="U78" s="16">
        <v>5.0</v>
      </c>
      <c r="V78" s="10">
        <v>11.0</v>
      </c>
      <c r="W78" s="10">
        <v>9.0</v>
      </c>
      <c r="X78" s="10">
        <v>10.0</v>
      </c>
      <c r="Y78" s="10">
        <v>8.0</v>
      </c>
      <c r="Z78" s="10">
        <v>13.0</v>
      </c>
      <c r="AA78" s="16"/>
      <c r="AB78" s="16"/>
      <c r="AC78" s="10">
        <v>11.0</v>
      </c>
      <c r="AD78" s="10">
        <v>16.0</v>
      </c>
      <c r="AE78" s="10">
        <v>7.0</v>
      </c>
      <c r="AF78" s="10">
        <v>11.0</v>
      </c>
      <c r="AG78" s="10"/>
      <c r="AH78" s="16"/>
      <c r="AI78" s="16">
        <v>9.0</v>
      </c>
      <c r="AJ78" s="10">
        <v>6.0</v>
      </c>
      <c r="AK78" s="10">
        <v>16.0</v>
      </c>
      <c r="AL78" s="136">
        <f t="shared" si="1"/>
        <v>237</v>
      </c>
      <c r="AM78" s="136">
        <f>AL78/COUNT(F78:AK78)</f>
        <v>9.875</v>
      </c>
      <c r="AN78" s="264"/>
    </row>
    <row r="79" ht="13.5" customHeight="1">
      <c r="A79" s="137" t="s">
        <v>78</v>
      </c>
      <c r="B79" s="132"/>
      <c r="C79" s="138"/>
      <c r="D79" s="32"/>
      <c r="E79" s="140"/>
      <c r="F79" s="142"/>
      <c r="G79" s="141"/>
      <c r="H79" s="265"/>
      <c r="I79" s="148"/>
      <c r="J79" s="148"/>
      <c r="K79" s="10"/>
      <c r="L79" s="148">
        <v>2.0</v>
      </c>
      <c r="M79" s="266"/>
      <c r="N79" s="266"/>
      <c r="O79" s="265">
        <v>1.0</v>
      </c>
      <c r="P79" s="265"/>
      <c r="Q79" s="265"/>
      <c r="R79" s="265"/>
      <c r="S79" s="265"/>
      <c r="T79" s="266"/>
      <c r="U79" s="266"/>
      <c r="V79" s="265"/>
      <c r="W79" s="265"/>
      <c r="X79" s="265"/>
      <c r="Y79" s="265"/>
      <c r="Z79" s="265"/>
      <c r="AA79" s="266"/>
      <c r="AB79" s="266"/>
      <c r="AC79" s="265"/>
      <c r="AD79" s="265"/>
      <c r="AE79" s="265"/>
      <c r="AF79" s="265"/>
      <c r="AG79" s="265"/>
      <c r="AH79" s="266"/>
      <c r="AI79" s="266"/>
      <c r="AJ79" s="265"/>
      <c r="AK79" s="265"/>
      <c r="AL79" s="267">
        <f t="shared" si="1"/>
        <v>3</v>
      </c>
      <c r="AM79" s="143"/>
      <c r="AN79" s="268"/>
    </row>
    <row r="80" ht="15.75" customHeight="1">
      <c r="A80" s="45">
        <v>11.0</v>
      </c>
      <c r="B80" s="144" t="s">
        <v>25</v>
      </c>
      <c r="C80" s="133"/>
      <c r="D80" s="32"/>
      <c r="E80" s="263"/>
      <c r="F80" s="16"/>
      <c r="G80" s="8"/>
      <c r="H80" s="10">
        <v>7.0</v>
      </c>
      <c r="I80" s="149">
        <v>3.0</v>
      </c>
      <c r="J80" s="10">
        <v>6.0</v>
      </c>
      <c r="K80" s="10">
        <v>6.0</v>
      </c>
      <c r="L80" s="10">
        <v>8.0</v>
      </c>
      <c r="M80" s="16">
        <v>9.0</v>
      </c>
      <c r="N80" s="16"/>
      <c r="O80" s="10"/>
      <c r="P80" s="10">
        <v>10.0</v>
      </c>
      <c r="Q80" s="10">
        <v>3.0</v>
      </c>
      <c r="R80" s="10">
        <v>8.0</v>
      </c>
      <c r="S80" s="10">
        <v>11.0</v>
      </c>
      <c r="T80" s="16"/>
      <c r="U80" s="16"/>
      <c r="V80" s="10">
        <v>10.0</v>
      </c>
      <c r="W80" s="10">
        <v>6.0</v>
      </c>
      <c r="X80" s="10">
        <v>8.0</v>
      </c>
      <c r="Y80" s="10">
        <v>6.0</v>
      </c>
      <c r="Z80" s="10">
        <v>13.0</v>
      </c>
      <c r="AA80" s="16">
        <v>8.0</v>
      </c>
      <c r="AB80" s="16"/>
      <c r="AC80" s="10"/>
      <c r="AD80" s="10">
        <v>16.0</v>
      </c>
      <c r="AE80" s="10">
        <v>9.0</v>
      </c>
      <c r="AF80" s="10">
        <v>5.0</v>
      </c>
      <c r="AG80" s="10">
        <v>7.0</v>
      </c>
      <c r="AH80" s="16"/>
      <c r="AI80" s="16"/>
      <c r="AJ80" s="10">
        <v>9.0</v>
      </c>
      <c r="AK80" s="10">
        <v>4.0</v>
      </c>
      <c r="AL80" s="136">
        <f t="shared" si="1"/>
        <v>172</v>
      </c>
      <c r="AM80" s="136">
        <f>AL80/COUNT(F80:AK80)</f>
        <v>7.818181818</v>
      </c>
      <c r="AN80" s="264"/>
    </row>
    <row r="81" ht="13.5" customHeight="1">
      <c r="A81" s="137" t="s">
        <v>78</v>
      </c>
      <c r="B81" s="2"/>
      <c r="C81" s="153"/>
      <c r="D81" s="32"/>
      <c r="E81" s="140"/>
      <c r="F81" s="142"/>
      <c r="G81" s="141"/>
      <c r="H81" s="265"/>
      <c r="I81" s="10"/>
      <c r="J81" s="148"/>
      <c r="K81" s="10"/>
      <c r="L81" s="10"/>
      <c r="M81" s="266"/>
      <c r="N81" s="266"/>
      <c r="O81" s="265"/>
      <c r="P81" s="265">
        <v>3.0</v>
      </c>
      <c r="Q81" s="265"/>
      <c r="R81" s="265"/>
      <c r="S81" s="265">
        <v>2.0</v>
      </c>
      <c r="T81" s="266"/>
      <c r="U81" s="266"/>
      <c r="V81" s="265"/>
      <c r="W81" s="265"/>
      <c r="X81" s="265"/>
      <c r="Y81" s="265">
        <v>1.0</v>
      </c>
      <c r="Z81" s="265"/>
      <c r="AA81" s="266"/>
      <c r="AB81" s="266"/>
      <c r="AC81" s="265"/>
      <c r="AD81" s="265"/>
      <c r="AE81" s="265"/>
      <c r="AF81" s="265"/>
      <c r="AG81" s="265"/>
      <c r="AH81" s="266"/>
      <c r="AI81" s="266"/>
      <c r="AJ81" s="265"/>
      <c r="AK81" s="265"/>
      <c r="AL81" s="267">
        <f t="shared" si="1"/>
        <v>6</v>
      </c>
      <c r="AM81" s="143"/>
      <c r="AN81" s="268"/>
    </row>
    <row r="82" ht="14.25" customHeight="1">
      <c r="A82" s="29">
        <v>12.0</v>
      </c>
      <c r="B82" s="19" t="s">
        <v>26</v>
      </c>
      <c r="C82" s="133"/>
      <c r="D82" s="32"/>
      <c r="E82" s="263"/>
      <c r="F82" s="16"/>
      <c r="G82" s="8"/>
      <c r="H82" s="10">
        <v>11.0</v>
      </c>
      <c r="I82" s="10">
        <v>15.0</v>
      </c>
      <c r="J82" s="10" t="s">
        <v>164</v>
      </c>
      <c r="K82" s="10" t="s">
        <v>164</v>
      </c>
      <c r="L82" s="10">
        <v>8.0</v>
      </c>
      <c r="M82" s="16">
        <v>12.0</v>
      </c>
      <c r="N82" s="16"/>
      <c r="O82" s="10">
        <v>1.0</v>
      </c>
      <c r="P82" s="10">
        <v>6.0</v>
      </c>
      <c r="Q82" s="10">
        <v>4.0</v>
      </c>
      <c r="R82" s="10">
        <v>49.0</v>
      </c>
      <c r="S82" s="10" t="s">
        <v>164</v>
      </c>
      <c r="T82" s="16"/>
      <c r="U82" s="16"/>
      <c r="V82" s="10">
        <v>2.0</v>
      </c>
      <c r="W82" s="10">
        <v>1.0</v>
      </c>
      <c r="X82" s="10" t="s">
        <v>164</v>
      </c>
      <c r="Y82" s="10" t="s">
        <v>164</v>
      </c>
      <c r="Z82" s="10">
        <v>2.0</v>
      </c>
      <c r="AA82" s="16">
        <v>1.0</v>
      </c>
      <c r="AB82" s="16"/>
      <c r="AC82" s="10">
        <v>1.0</v>
      </c>
      <c r="AD82" s="10">
        <v>8.0</v>
      </c>
      <c r="AE82" s="10">
        <v>8.0</v>
      </c>
      <c r="AF82" s="10">
        <v>5.0</v>
      </c>
      <c r="AG82" s="10">
        <v>14.0</v>
      </c>
      <c r="AH82" s="16"/>
      <c r="AI82" s="16"/>
      <c r="AJ82" s="10">
        <v>7.0</v>
      </c>
      <c r="AK82" s="10">
        <v>7.0</v>
      </c>
      <c r="AL82" s="136">
        <f t="shared" si="1"/>
        <v>162</v>
      </c>
      <c r="AM82" s="136">
        <f>AL82/COUNT(F82:AK82)</f>
        <v>8.526315789</v>
      </c>
      <c r="AN82" s="264"/>
    </row>
    <row r="83" ht="13.5" customHeight="1">
      <c r="A83" s="137" t="s">
        <v>78</v>
      </c>
      <c r="B83" s="132"/>
      <c r="C83" s="138"/>
      <c r="D83" s="32"/>
      <c r="E83" s="140"/>
      <c r="F83" s="142"/>
      <c r="G83" s="141"/>
      <c r="H83" s="265"/>
      <c r="I83" s="265"/>
      <c r="J83" s="265"/>
      <c r="K83" s="265"/>
      <c r="L83" s="265"/>
      <c r="M83" s="266">
        <v>4.0</v>
      </c>
      <c r="N83" s="266"/>
      <c r="O83" s="265"/>
      <c r="P83" s="265"/>
      <c r="Q83" s="265"/>
      <c r="R83" s="265"/>
      <c r="S83" s="265"/>
      <c r="T83" s="266"/>
      <c r="U83" s="266"/>
      <c r="V83" s="265"/>
      <c r="W83" s="265"/>
      <c r="X83" s="265"/>
      <c r="Y83" s="265"/>
      <c r="Z83" s="265"/>
      <c r="AA83" s="266">
        <v>1.0</v>
      </c>
      <c r="AB83" s="266"/>
      <c r="AC83" s="265"/>
      <c r="AD83" s="265"/>
      <c r="AE83" s="265"/>
      <c r="AF83" s="265"/>
      <c r="AG83" s="265"/>
      <c r="AH83" s="266"/>
      <c r="AI83" s="266"/>
      <c r="AJ83" s="265"/>
      <c r="AK83" s="265"/>
      <c r="AL83" s="267">
        <f t="shared" si="1"/>
        <v>5</v>
      </c>
      <c r="AM83" s="136"/>
      <c r="AN83" s="264"/>
    </row>
    <row r="84" ht="12.75" customHeight="1">
      <c r="A84" s="29">
        <v>13.0</v>
      </c>
      <c r="B84" s="19" t="s">
        <v>27</v>
      </c>
      <c r="C84" s="133"/>
      <c r="D84" s="32"/>
      <c r="E84" s="263"/>
      <c r="F84" s="16"/>
      <c r="G84" s="8"/>
      <c r="H84" s="10">
        <v>4.0</v>
      </c>
      <c r="I84" s="10">
        <v>13.0</v>
      </c>
      <c r="J84" s="10">
        <v>11.0</v>
      </c>
      <c r="K84" s="10">
        <v>8.0</v>
      </c>
      <c r="L84" s="10">
        <v>9.0</v>
      </c>
      <c r="M84" s="16">
        <v>14.0</v>
      </c>
      <c r="N84" s="16">
        <v>2.0</v>
      </c>
      <c r="O84" s="10"/>
      <c r="P84" s="10">
        <v>6.0</v>
      </c>
      <c r="Q84" s="10">
        <v>13.0</v>
      </c>
      <c r="R84" s="10">
        <v>23.0</v>
      </c>
      <c r="S84" s="10">
        <v>27.0</v>
      </c>
      <c r="T84" s="16">
        <v>1.0</v>
      </c>
      <c r="U84" s="16"/>
      <c r="V84" s="10">
        <v>14.0</v>
      </c>
      <c r="W84" s="10">
        <v>25.0</v>
      </c>
      <c r="X84" s="10">
        <v>9.0</v>
      </c>
      <c r="Y84" s="10">
        <v>12.0</v>
      </c>
      <c r="Z84" s="10">
        <v>8.0</v>
      </c>
      <c r="AA84" s="16">
        <v>10.0</v>
      </c>
      <c r="AB84" s="16"/>
      <c r="AC84" s="10">
        <v>2.0</v>
      </c>
      <c r="AD84" s="10">
        <v>8.0</v>
      </c>
      <c r="AE84" s="10">
        <v>8.0</v>
      </c>
      <c r="AF84" s="10">
        <v>8.0</v>
      </c>
      <c r="AG84" s="10">
        <v>11.0</v>
      </c>
      <c r="AH84" s="16">
        <v>9.0</v>
      </c>
      <c r="AI84" s="16"/>
      <c r="AJ84" s="10">
        <v>12.0</v>
      </c>
      <c r="AK84" s="10">
        <v>4.0</v>
      </c>
      <c r="AL84" s="136">
        <f t="shared" si="1"/>
        <v>271</v>
      </c>
      <c r="AM84" s="136">
        <f>AL84/COUNT(F84:AK84)</f>
        <v>10.42307692</v>
      </c>
      <c r="AN84" s="264"/>
    </row>
    <row r="85" ht="13.5" customHeight="1">
      <c r="A85" s="137" t="s">
        <v>78</v>
      </c>
      <c r="B85" s="132"/>
      <c r="C85" s="138"/>
      <c r="D85" s="32"/>
      <c r="E85" s="140"/>
      <c r="F85" s="142"/>
      <c r="G85" s="141"/>
      <c r="H85" s="265"/>
      <c r="I85" s="265"/>
      <c r="J85" s="265"/>
      <c r="K85" s="265"/>
      <c r="L85" s="265"/>
      <c r="M85" s="266"/>
      <c r="N85" s="266"/>
      <c r="O85" s="265"/>
      <c r="P85" s="265"/>
      <c r="Q85" s="265"/>
      <c r="R85" s="265"/>
      <c r="S85" s="265"/>
      <c r="T85" s="266"/>
      <c r="U85" s="266"/>
      <c r="V85" s="265"/>
      <c r="W85" s="265"/>
      <c r="X85" s="265"/>
      <c r="Y85" s="265"/>
      <c r="Z85" s="265"/>
      <c r="AA85" s="266"/>
      <c r="AB85" s="266"/>
      <c r="AC85" s="265"/>
      <c r="AD85" s="265"/>
      <c r="AE85" s="265"/>
      <c r="AF85" s="265"/>
      <c r="AG85" s="265">
        <v>1.0</v>
      </c>
      <c r="AH85" s="266"/>
      <c r="AI85" s="266"/>
      <c r="AJ85" s="265"/>
      <c r="AK85" s="265"/>
      <c r="AL85" s="267">
        <f t="shared" si="1"/>
        <v>1</v>
      </c>
      <c r="AM85" s="143"/>
      <c r="AN85" s="268"/>
    </row>
    <row r="86" ht="12.75" customHeight="1">
      <c r="A86" s="154">
        <v>14.0</v>
      </c>
      <c r="B86" s="144" t="s">
        <v>28</v>
      </c>
      <c r="C86" s="133"/>
      <c r="D86" s="32"/>
      <c r="E86" s="263"/>
      <c r="F86" s="16">
        <v>2.0</v>
      </c>
      <c r="G86" s="8"/>
      <c r="H86" s="10">
        <v>12.0</v>
      </c>
      <c r="I86" s="10">
        <v>15.0</v>
      </c>
      <c r="J86" s="10">
        <v>10.0</v>
      </c>
      <c r="K86" s="10">
        <v>8.0</v>
      </c>
      <c r="L86" s="10">
        <v>5.0</v>
      </c>
      <c r="M86" s="16"/>
      <c r="N86" s="16">
        <v>1.0</v>
      </c>
      <c r="O86" s="149">
        <v>5.0</v>
      </c>
      <c r="P86" s="10">
        <v>7.0</v>
      </c>
      <c r="Q86" s="10">
        <v>6.0</v>
      </c>
      <c r="R86" s="10">
        <v>8.0</v>
      </c>
      <c r="S86" s="10"/>
      <c r="T86" s="16"/>
      <c r="U86" s="16">
        <v>7.0</v>
      </c>
      <c r="V86" s="10">
        <v>12.0</v>
      </c>
      <c r="W86" s="10">
        <v>14.0</v>
      </c>
      <c r="X86" s="10">
        <v>6.0</v>
      </c>
      <c r="Y86" s="10">
        <v>5.0</v>
      </c>
      <c r="Z86" s="10">
        <v>12.0</v>
      </c>
      <c r="AA86" s="16"/>
      <c r="AB86" s="16"/>
      <c r="AC86" s="10">
        <v>5.0</v>
      </c>
      <c r="AD86" s="10">
        <v>8.0</v>
      </c>
      <c r="AE86" s="10">
        <v>5.0</v>
      </c>
      <c r="AF86" s="10">
        <v>4.0</v>
      </c>
      <c r="AG86" s="10"/>
      <c r="AH86" s="243"/>
      <c r="AI86" s="16">
        <v>2.0</v>
      </c>
      <c r="AJ86" s="155">
        <v>4.0</v>
      </c>
      <c r="AK86" s="10">
        <v>7.0</v>
      </c>
      <c r="AL86" s="136">
        <f t="shared" si="1"/>
        <v>168</v>
      </c>
      <c r="AM86" s="136">
        <f>AL86/COUNT(F86:AK86)</f>
        <v>7</v>
      </c>
      <c r="AN86" s="264"/>
    </row>
    <row r="87" ht="13.5" customHeight="1">
      <c r="A87" s="137" t="s">
        <v>78</v>
      </c>
      <c r="B87" s="132"/>
      <c r="C87" s="138"/>
      <c r="D87" s="32"/>
      <c r="E87" s="140"/>
      <c r="F87" s="142"/>
      <c r="G87" s="141"/>
      <c r="H87" s="265"/>
      <c r="I87" s="271"/>
      <c r="J87" s="265"/>
      <c r="K87" s="265"/>
      <c r="L87" s="265"/>
      <c r="M87" s="266"/>
      <c r="N87" s="266"/>
      <c r="O87" s="265"/>
      <c r="P87" s="265"/>
      <c r="Q87" s="265"/>
      <c r="R87" s="265"/>
      <c r="S87" s="265"/>
      <c r="T87" s="266"/>
      <c r="U87" s="266"/>
      <c r="V87" s="265"/>
      <c r="W87" s="265"/>
      <c r="X87" s="265"/>
      <c r="Y87" s="265"/>
      <c r="Z87" s="265"/>
      <c r="AA87" s="266"/>
      <c r="AB87" s="266"/>
      <c r="AC87" s="265"/>
      <c r="AD87" s="265"/>
      <c r="AE87" s="265"/>
      <c r="AF87" s="265"/>
      <c r="AG87" s="265"/>
      <c r="AH87" s="266"/>
      <c r="AI87" s="266"/>
      <c r="AJ87" s="265"/>
      <c r="AK87" s="265"/>
      <c r="AL87" s="267">
        <f t="shared" si="1"/>
        <v>0</v>
      </c>
      <c r="AM87" s="143"/>
      <c r="AN87" s="268"/>
    </row>
    <row r="88" ht="12.75" customHeight="1">
      <c r="A88" s="45">
        <v>15.0</v>
      </c>
      <c r="B88" s="144" t="s">
        <v>30</v>
      </c>
      <c r="C88" s="133"/>
      <c r="D88" s="32"/>
      <c r="E88" s="263"/>
      <c r="F88" s="16"/>
      <c r="G88" s="8"/>
      <c r="H88" s="10">
        <v>15.0</v>
      </c>
      <c r="I88" s="10">
        <v>7.0</v>
      </c>
      <c r="J88" s="10">
        <v>4.0</v>
      </c>
      <c r="K88" s="10">
        <v>4.0</v>
      </c>
      <c r="L88" s="10">
        <v>4.0</v>
      </c>
      <c r="M88" s="16"/>
      <c r="N88" s="16">
        <v>2.0</v>
      </c>
      <c r="O88" s="149">
        <v>3.0</v>
      </c>
      <c r="P88" s="10">
        <v>6.0</v>
      </c>
      <c r="Q88" s="10">
        <v>7.0</v>
      </c>
      <c r="R88" s="10">
        <v>12.0</v>
      </c>
      <c r="S88" s="10">
        <v>6.0</v>
      </c>
      <c r="T88" s="16">
        <v>9.0</v>
      </c>
      <c r="U88" s="16"/>
      <c r="V88" s="10">
        <v>8.0</v>
      </c>
      <c r="W88" s="10">
        <v>5.0</v>
      </c>
      <c r="X88" s="10">
        <v>10.0</v>
      </c>
      <c r="Y88" s="10">
        <v>4.0</v>
      </c>
      <c r="Z88" s="10">
        <v>9.0</v>
      </c>
      <c r="AA88" s="16"/>
      <c r="AB88" s="16"/>
      <c r="AC88" s="10">
        <v>6.0</v>
      </c>
      <c r="AD88" s="10">
        <v>1.0</v>
      </c>
      <c r="AE88" s="10">
        <v>7.0</v>
      </c>
      <c r="AF88" s="10">
        <v>7.0</v>
      </c>
      <c r="AG88" s="10">
        <v>10.0</v>
      </c>
      <c r="AH88" s="16">
        <v>1.0</v>
      </c>
      <c r="AI88" s="16">
        <v>1.0</v>
      </c>
      <c r="AJ88" s="10">
        <v>1.0</v>
      </c>
      <c r="AK88" s="10">
        <v>8.0</v>
      </c>
      <c r="AL88" s="136">
        <f t="shared" si="1"/>
        <v>157</v>
      </c>
      <c r="AM88" s="136">
        <f>AL88/COUNT(F88:AK88)</f>
        <v>6.038461538</v>
      </c>
      <c r="AN88" s="264"/>
    </row>
    <row r="89" ht="13.5" customHeight="1">
      <c r="A89" s="137" t="s">
        <v>78</v>
      </c>
      <c r="B89" s="132"/>
      <c r="C89" s="153"/>
      <c r="D89" s="32"/>
      <c r="E89" s="140"/>
      <c r="F89" s="142"/>
      <c r="G89" s="141"/>
      <c r="H89" s="265"/>
      <c r="I89" s="271"/>
      <c r="J89" s="265"/>
      <c r="K89" s="265"/>
      <c r="L89" s="265"/>
      <c r="M89" s="266"/>
      <c r="N89" s="266"/>
      <c r="O89" s="265">
        <v>1.0</v>
      </c>
      <c r="P89" s="265"/>
      <c r="Q89" s="265"/>
      <c r="R89" s="265"/>
      <c r="S89" s="265"/>
      <c r="T89" s="266"/>
      <c r="U89" s="266"/>
      <c r="V89" s="265"/>
      <c r="W89" s="265"/>
      <c r="X89" s="265"/>
      <c r="Y89" s="265">
        <v>1.0</v>
      </c>
      <c r="Z89" s="265"/>
      <c r="AA89" s="266"/>
      <c r="AB89" s="266"/>
      <c r="AC89" s="265"/>
      <c r="AD89" s="265"/>
      <c r="AE89" s="265"/>
      <c r="AF89" s="265"/>
      <c r="AG89" s="265"/>
      <c r="AH89" s="266"/>
      <c r="AI89" s="266"/>
      <c r="AJ89" s="265"/>
      <c r="AK89" s="265"/>
      <c r="AL89" s="267">
        <f t="shared" si="1"/>
        <v>2</v>
      </c>
      <c r="AM89" s="143"/>
      <c r="AN89" s="268"/>
    </row>
    <row r="90" ht="12.75" customHeight="1">
      <c r="A90" s="45">
        <v>16.0</v>
      </c>
      <c r="B90" s="19" t="s">
        <v>31</v>
      </c>
      <c r="C90" s="157"/>
      <c r="D90" s="32"/>
      <c r="E90" s="263"/>
      <c r="F90" s="16"/>
      <c r="G90" s="8"/>
      <c r="H90" s="10">
        <v>12.0</v>
      </c>
      <c r="I90" s="149">
        <v>7.0</v>
      </c>
      <c r="J90" s="149">
        <v>7.0</v>
      </c>
      <c r="K90" s="149">
        <v>5.0</v>
      </c>
      <c r="L90" s="10">
        <v>6.0</v>
      </c>
      <c r="M90" s="16">
        <v>6.0</v>
      </c>
      <c r="N90" s="16"/>
      <c r="O90" s="10">
        <v>1.0</v>
      </c>
      <c r="P90" s="10">
        <v>6.0</v>
      </c>
      <c r="Q90" s="149">
        <v>2.0</v>
      </c>
      <c r="R90" s="149">
        <v>2.0</v>
      </c>
      <c r="S90" s="10">
        <v>10.0</v>
      </c>
      <c r="T90" s="16"/>
      <c r="U90" s="16"/>
      <c r="V90" s="10">
        <v>8.0</v>
      </c>
      <c r="W90" s="149">
        <v>4.0</v>
      </c>
      <c r="X90" s="149">
        <v>3.0</v>
      </c>
      <c r="Y90" s="10">
        <v>7.0</v>
      </c>
      <c r="Z90" s="10">
        <v>9.0</v>
      </c>
      <c r="AA90" s="16">
        <v>4.0</v>
      </c>
      <c r="AB90" s="16"/>
      <c r="AC90" s="10">
        <v>1.0</v>
      </c>
      <c r="AD90" s="10">
        <v>10.0</v>
      </c>
      <c r="AE90" s="10">
        <v>7.0</v>
      </c>
      <c r="AF90" s="10">
        <v>2.0</v>
      </c>
      <c r="AG90" s="10">
        <v>3.0</v>
      </c>
      <c r="AH90" s="16"/>
      <c r="AI90" s="16"/>
      <c r="AJ90" s="10">
        <v>8.0</v>
      </c>
      <c r="AK90" s="10">
        <v>2.0</v>
      </c>
      <c r="AL90" s="158">
        <f t="shared" si="1"/>
        <v>132</v>
      </c>
      <c r="AM90" s="136">
        <f>AL90/COUNT(F90:AK90)</f>
        <v>5.5</v>
      </c>
      <c r="AN90" s="264"/>
    </row>
    <row r="91" ht="13.5" customHeight="1">
      <c r="A91" s="137" t="s">
        <v>78</v>
      </c>
      <c r="B91" s="132"/>
      <c r="C91" s="159"/>
      <c r="D91" s="32"/>
      <c r="E91" s="140"/>
      <c r="F91" s="142"/>
      <c r="G91" s="141"/>
      <c r="H91" s="265"/>
      <c r="I91" s="271"/>
      <c r="J91" s="265"/>
      <c r="K91" s="265"/>
      <c r="L91" s="265">
        <v>2.0</v>
      </c>
      <c r="M91" s="266">
        <v>3.0</v>
      </c>
      <c r="N91" s="266"/>
      <c r="O91" s="265"/>
      <c r="P91" s="265"/>
      <c r="Q91" s="265"/>
      <c r="R91" s="265">
        <v>1.0</v>
      </c>
      <c r="S91" s="265"/>
      <c r="T91" s="266"/>
      <c r="U91" s="266"/>
      <c r="V91" s="265">
        <v>1.0</v>
      </c>
      <c r="W91" s="265">
        <v>2.0</v>
      </c>
      <c r="X91" s="265">
        <v>1.0</v>
      </c>
      <c r="Y91" s="265"/>
      <c r="Z91" s="265"/>
      <c r="AA91" s="266"/>
      <c r="AB91" s="266"/>
      <c r="AC91" s="265"/>
      <c r="AD91" s="265"/>
      <c r="AE91" s="265"/>
      <c r="AF91" s="265"/>
      <c r="AG91" s="265">
        <v>2.0</v>
      </c>
      <c r="AH91" s="266"/>
      <c r="AI91" s="266"/>
      <c r="AJ91" s="265">
        <v>1.0</v>
      </c>
      <c r="AK91" s="265"/>
      <c r="AL91" s="267">
        <f t="shared" si="1"/>
        <v>13</v>
      </c>
      <c r="AM91" s="143"/>
      <c r="AN91" s="268"/>
    </row>
    <row r="92" ht="12.75" customHeight="1">
      <c r="A92" s="29">
        <v>17.0</v>
      </c>
      <c r="B92" s="19" t="s">
        <v>32</v>
      </c>
      <c r="C92" s="133"/>
      <c r="D92" s="32"/>
      <c r="E92" s="263"/>
      <c r="F92" s="16"/>
      <c r="G92" s="8"/>
      <c r="H92" s="10">
        <v>9.0</v>
      </c>
      <c r="I92" s="10">
        <v>10.0</v>
      </c>
      <c r="J92" s="10">
        <v>13.0</v>
      </c>
      <c r="K92" s="10">
        <v>12.0</v>
      </c>
      <c r="L92" s="10"/>
      <c r="M92" s="16"/>
      <c r="N92" s="16">
        <v>3.0</v>
      </c>
      <c r="O92" s="10">
        <v>8.0</v>
      </c>
      <c r="P92" s="10">
        <v>6.0</v>
      </c>
      <c r="Q92" s="10">
        <v>7.0</v>
      </c>
      <c r="R92" s="10">
        <v>9.0</v>
      </c>
      <c r="S92" s="10">
        <v>5.0</v>
      </c>
      <c r="T92" s="16"/>
      <c r="U92" s="16"/>
      <c r="V92" s="10">
        <v>5.0</v>
      </c>
      <c r="W92" s="10">
        <v>9.0</v>
      </c>
      <c r="X92" s="10">
        <v>9.0</v>
      </c>
      <c r="Y92" s="10">
        <v>3.0</v>
      </c>
      <c r="Z92" s="10">
        <v>1.0</v>
      </c>
      <c r="AA92" s="16"/>
      <c r="AB92" s="16">
        <v>3.0</v>
      </c>
      <c r="AC92" s="10">
        <v>6.0</v>
      </c>
      <c r="AD92" s="10">
        <v>8.0</v>
      </c>
      <c r="AE92" s="10"/>
      <c r="AF92" s="10">
        <v>4.0</v>
      </c>
      <c r="AG92" s="10">
        <v>5.0</v>
      </c>
      <c r="AH92" s="16"/>
      <c r="AI92" s="16"/>
      <c r="AJ92" s="10">
        <v>3.0</v>
      </c>
      <c r="AK92" s="10">
        <v>4.0</v>
      </c>
      <c r="AL92" s="158">
        <f t="shared" si="1"/>
        <v>142</v>
      </c>
      <c r="AM92" s="136">
        <f>AL92/COUNT(F92:AK92)</f>
        <v>6.454545455</v>
      </c>
      <c r="AN92" s="264"/>
    </row>
    <row r="93" ht="13.5" customHeight="1">
      <c r="A93" s="137" t="s">
        <v>78</v>
      </c>
      <c r="B93" s="132"/>
      <c r="C93" s="138"/>
      <c r="D93" s="32"/>
      <c r="E93" s="140"/>
      <c r="F93" s="142"/>
      <c r="G93" s="141"/>
      <c r="H93" s="265"/>
      <c r="I93" s="271"/>
      <c r="J93" s="265"/>
      <c r="K93" s="265"/>
      <c r="L93" s="265"/>
      <c r="M93" s="266"/>
      <c r="N93" s="266">
        <v>1.0</v>
      </c>
      <c r="O93" s="265"/>
      <c r="P93" s="265"/>
      <c r="Q93" s="265"/>
      <c r="R93" s="265"/>
      <c r="S93" s="265"/>
      <c r="T93" s="266"/>
      <c r="U93" s="266"/>
      <c r="V93" s="265"/>
      <c r="W93" s="265">
        <v>1.0</v>
      </c>
      <c r="X93" s="265"/>
      <c r="Y93" s="265"/>
      <c r="Z93" s="265"/>
      <c r="AA93" s="266"/>
      <c r="AB93" s="266"/>
      <c r="AC93" s="265"/>
      <c r="AD93" s="265"/>
      <c r="AE93" s="265"/>
      <c r="AF93" s="265"/>
      <c r="AG93" s="265"/>
      <c r="AH93" s="266"/>
      <c r="AI93" s="266"/>
      <c r="AJ93" s="265"/>
      <c r="AK93" s="265"/>
      <c r="AL93" s="267">
        <f t="shared" si="1"/>
        <v>2</v>
      </c>
      <c r="AM93" s="143"/>
      <c r="AN93" s="268"/>
    </row>
    <row r="94" ht="13.5" customHeight="1">
      <c r="A94" s="29">
        <v>18.0</v>
      </c>
      <c r="B94" s="19" t="s">
        <v>33</v>
      </c>
      <c r="C94" s="133"/>
      <c r="D94" s="32"/>
      <c r="E94" s="263"/>
      <c r="F94" s="16"/>
      <c r="G94" s="8"/>
      <c r="H94" s="10">
        <v>9.0</v>
      </c>
      <c r="I94" s="145">
        <v>8.0</v>
      </c>
      <c r="J94" s="145">
        <v>8.0</v>
      </c>
      <c r="K94" s="272">
        <v>7.0</v>
      </c>
      <c r="L94" s="273">
        <v>7.0</v>
      </c>
      <c r="M94" s="16"/>
      <c r="N94" s="243"/>
      <c r="O94" s="10">
        <v>7.0</v>
      </c>
      <c r="P94" s="10">
        <v>11.0</v>
      </c>
      <c r="Q94" s="10">
        <v>4.0</v>
      </c>
      <c r="R94" s="145">
        <v>5.0</v>
      </c>
      <c r="S94" s="145">
        <v>6.0</v>
      </c>
      <c r="T94" s="16">
        <v>9.0</v>
      </c>
      <c r="U94" s="16"/>
      <c r="V94" s="10">
        <v>6.0</v>
      </c>
      <c r="W94" s="10">
        <v>7.0</v>
      </c>
      <c r="X94" s="10">
        <v>8.0</v>
      </c>
      <c r="Y94" s="10">
        <v>7.0</v>
      </c>
      <c r="Z94" s="10">
        <v>9.0</v>
      </c>
      <c r="AA94" s="16"/>
      <c r="AB94" s="16"/>
      <c r="AC94" s="10">
        <v>6.0</v>
      </c>
      <c r="AD94" s="10">
        <v>6.0</v>
      </c>
      <c r="AE94" s="10">
        <v>7.0</v>
      </c>
      <c r="AF94" s="10">
        <v>5.0</v>
      </c>
      <c r="AG94" s="10">
        <v>4.0</v>
      </c>
      <c r="AH94" s="16">
        <v>6.0</v>
      </c>
      <c r="AI94" s="16"/>
      <c r="AJ94" s="10">
        <v>2.0</v>
      </c>
      <c r="AK94" s="10">
        <v>9.0</v>
      </c>
      <c r="AL94" s="136">
        <f t="shared" si="1"/>
        <v>163</v>
      </c>
      <c r="AM94" s="136">
        <f>AL94/COUNT(F94:AK94)</f>
        <v>6.791666667</v>
      </c>
      <c r="AN94" s="264"/>
    </row>
    <row r="95" ht="13.5" customHeight="1">
      <c r="A95" s="137" t="s">
        <v>78</v>
      </c>
      <c r="B95" s="132"/>
      <c r="C95" s="138"/>
      <c r="D95" s="32"/>
      <c r="E95" s="140"/>
      <c r="F95" s="142"/>
      <c r="G95" s="141"/>
      <c r="H95" s="265"/>
      <c r="I95" s="271"/>
      <c r="J95" s="265"/>
      <c r="K95" s="265"/>
      <c r="L95" s="265"/>
      <c r="M95" s="266"/>
      <c r="N95" s="266"/>
      <c r="O95" s="265">
        <v>1.0</v>
      </c>
      <c r="P95" s="265">
        <v>1.0</v>
      </c>
      <c r="Q95" s="265"/>
      <c r="R95" s="265"/>
      <c r="S95" s="265"/>
      <c r="T95" s="266"/>
      <c r="U95" s="266"/>
      <c r="V95" s="265"/>
      <c r="W95" s="265">
        <v>3.0</v>
      </c>
      <c r="X95" s="265"/>
      <c r="Y95" s="265">
        <v>3.0</v>
      </c>
      <c r="Z95" s="265"/>
      <c r="AA95" s="266"/>
      <c r="AB95" s="266"/>
      <c r="AC95" s="265">
        <v>3.0</v>
      </c>
      <c r="AD95" s="265"/>
      <c r="AE95" s="265"/>
      <c r="AF95" s="265"/>
      <c r="AG95" s="265"/>
      <c r="AH95" s="266"/>
      <c r="AI95" s="266"/>
      <c r="AJ95" s="265"/>
      <c r="AK95" s="265"/>
      <c r="AL95" s="267">
        <f t="shared" si="1"/>
        <v>11</v>
      </c>
      <c r="AM95" s="143"/>
      <c r="AN95" s="268"/>
    </row>
    <row r="96" ht="12.75" customHeight="1">
      <c r="A96" s="29">
        <v>19.0</v>
      </c>
      <c r="B96" s="19" t="s">
        <v>34</v>
      </c>
      <c r="C96" s="133"/>
      <c r="D96" s="32"/>
      <c r="E96" s="263"/>
      <c r="F96" s="16"/>
      <c r="G96" s="8"/>
      <c r="H96" s="10"/>
      <c r="I96" s="10">
        <v>8.0</v>
      </c>
      <c r="J96" s="149">
        <v>3.0</v>
      </c>
      <c r="K96" s="10">
        <v>9.0</v>
      </c>
      <c r="L96" s="10">
        <v>6.0</v>
      </c>
      <c r="M96" s="16">
        <v>6.0</v>
      </c>
      <c r="N96" s="16"/>
      <c r="O96" s="10">
        <v>9.0</v>
      </c>
      <c r="P96" s="10">
        <v>9.0</v>
      </c>
      <c r="Q96" s="10">
        <v>9.0</v>
      </c>
      <c r="R96" s="10">
        <v>9.0</v>
      </c>
      <c r="S96" s="10">
        <v>10.0</v>
      </c>
      <c r="T96" s="16">
        <v>1.0</v>
      </c>
      <c r="U96" s="16"/>
      <c r="V96" s="10">
        <v>13.0</v>
      </c>
      <c r="W96" s="10">
        <v>7.0</v>
      </c>
      <c r="X96" s="274">
        <v>4.0</v>
      </c>
      <c r="Y96" s="10">
        <v>12.0</v>
      </c>
      <c r="Z96" s="10">
        <v>4.0</v>
      </c>
      <c r="AA96" s="16">
        <v>3.0</v>
      </c>
      <c r="AB96" s="16"/>
      <c r="AC96" s="10">
        <v>1.0</v>
      </c>
      <c r="AD96" s="10">
        <v>6.0</v>
      </c>
      <c r="AE96" s="10">
        <v>3.0</v>
      </c>
      <c r="AF96" s="10">
        <v>3.0</v>
      </c>
      <c r="AG96" s="10">
        <v>22.0</v>
      </c>
      <c r="AH96" s="16"/>
      <c r="AI96" s="16"/>
      <c r="AJ96" s="150"/>
      <c r="AK96" s="150"/>
      <c r="AL96" s="136">
        <f t="shared" si="1"/>
        <v>157</v>
      </c>
      <c r="AM96" s="136">
        <f>AL96/COUNT(F96:AK96)</f>
        <v>7.136363636</v>
      </c>
      <c r="AN96" s="264"/>
    </row>
    <row r="97" ht="13.5" customHeight="1">
      <c r="A97" s="137" t="s">
        <v>78</v>
      </c>
      <c r="B97" s="132"/>
      <c r="C97" s="138"/>
      <c r="D97" s="32"/>
      <c r="E97" s="140"/>
      <c r="F97" s="142"/>
      <c r="G97" s="141"/>
      <c r="H97" s="265"/>
      <c r="I97" s="265"/>
      <c r="J97" s="265"/>
      <c r="K97" s="265"/>
      <c r="L97" s="265">
        <v>3.0</v>
      </c>
      <c r="M97" s="266">
        <v>3.0</v>
      </c>
      <c r="N97" s="266"/>
      <c r="O97" s="265">
        <v>1.0</v>
      </c>
      <c r="P97" s="265"/>
      <c r="Q97" s="265"/>
      <c r="R97" s="265"/>
      <c r="S97" s="265"/>
      <c r="T97" s="266"/>
      <c r="U97" s="266"/>
      <c r="V97" s="265"/>
      <c r="W97" s="265">
        <v>2.0</v>
      </c>
      <c r="X97" s="275"/>
      <c r="Y97" s="265"/>
      <c r="Z97" s="265"/>
      <c r="AA97" s="266"/>
      <c r="AB97" s="266"/>
      <c r="AC97" s="265"/>
      <c r="AD97" s="265">
        <v>1.0</v>
      </c>
      <c r="AE97" s="265"/>
      <c r="AF97" s="265"/>
      <c r="AG97" s="265"/>
      <c r="AH97" s="266"/>
      <c r="AI97" s="266"/>
      <c r="AJ97" s="265"/>
      <c r="AK97" s="265"/>
      <c r="AL97" s="267">
        <f t="shared" si="1"/>
        <v>10</v>
      </c>
      <c r="AM97" s="143"/>
      <c r="AN97" s="268"/>
    </row>
    <row r="98" ht="13.5" customHeight="1">
      <c r="A98" s="29">
        <v>20.0</v>
      </c>
      <c r="B98" s="164" t="s">
        <v>165</v>
      </c>
      <c r="C98" s="133"/>
      <c r="D98" s="32"/>
      <c r="E98" s="263"/>
      <c r="F98" s="16"/>
      <c r="G98" s="8"/>
      <c r="H98" s="10"/>
      <c r="I98" s="149">
        <v>5.0</v>
      </c>
      <c r="J98" s="149">
        <v>5.0</v>
      </c>
      <c r="K98" s="10">
        <v>10.0</v>
      </c>
      <c r="L98" s="10">
        <v>5.0</v>
      </c>
      <c r="M98" s="16"/>
      <c r="N98" s="16"/>
      <c r="O98" s="10">
        <v>8.0</v>
      </c>
      <c r="P98" s="10">
        <v>5.0</v>
      </c>
      <c r="Q98" s="10">
        <v>27.0</v>
      </c>
      <c r="R98" s="10">
        <v>5.0</v>
      </c>
      <c r="S98" s="10">
        <v>3.0</v>
      </c>
      <c r="T98" s="16">
        <v>3.0</v>
      </c>
      <c r="U98" s="16"/>
      <c r="V98" s="10">
        <v>8.0</v>
      </c>
      <c r="W98" s="10">
        <v>3.0</v>
      </c>
      <c r="X98" s="10">
        <v>3.0</v>
      </c>
      <c r="Y98" s="10">
        <v>10.0</v>
      </c>
      <c r="Z98" s="10">
        <v>3.0</v>
      </c>
      <c r="AA98" s="16"/>
      <c r="AB98" s="16"/>
      <c r="AC98" s="10">
        <v>6.0</v>
      </c>
      <c r="AD98" s="10">
        <v>7.0</v>
      </c>
      <c r="AE98" s="10">
        <v>1.0</v>
      </c>
      <c r="AF98" s="10">
        <v>7.0</v>
      </c>
      <c r="AG98" s="10">
        <v>7.0</v>
      </c>
      <c r="AH98" s="276">
        <v>1.0</v>
      </c>
      <c r="AI98" s="276"/>
      <c r="AJ98" s="152">
        <v>4.0</v>
      </c>
      <c r="AK98" s="152">
        <v>1.0</v>
      </c>
      <c r="AL98" s="136">
        <f t="shared" si="1"/>
        <v>137</v>
      </c>
      <c r="AM98" s="136">
        <f>AL98/COUNT(F98:AK98)</f>
        <v>5.956521739</v>
      </c>
      <c r="AN98" s="264"/>
    </row>
    <row r="99" ht="13.5" customHeight="1">
      <c r="A99" s="168" t="s">
        <v>78</v>
      </c>
      <c r="B99" s="132"/>
      <c r="C99" s="133"/>
      <c r="D99" s="32"/>
      <c r="E99" s="263"/>
      <c r="F99" s="16"/>
      <c r="G99" s="8"/>
      <c r="H99" s="10"/>
      <c r="I99" s="10"/>
      <c r="J99" s="10"/>
      <c r="K99" s="10"/>
      <c r="L99" s="148">
        <v>4.0</v>
      </c>
      <c r="M99" s="16"/>
      <c r="N99" s="16"/>
      <c r="O99" s="148"/>
      <c r="P99" s="148">
        <v>1.0</v>
      </c>
      <c r="Q99" s="169"/>
      <c r="R99" s="10"/>
      <c r="S99" s="10"/>
      <c r="T99" s="171"/>
      <c r="U99" s="277"/>
      <c r="V99" s="10"/>
      <c r="W99" s="169">
        <v>1.0</v>
      </c>
      <c r="X99" s="148"/>
      <c r="Y99" s="10"/>
      <c r="Z99" s="169"/>
      <c r="AA99" s="171"/>
      <c r="AB99" s="171"/>
      <c r="AC99" s="169"/>
      <c r="AD99" s="10"/>
      <c r="AE99" s="278"/>
      <c r="AF99" s="169">
        <v>2.0</v>
      </c>
      <c r="AG99" s="278"/>
      <c r="AH99" s="276"/>
      <c r="AI99" s="276"/>
      <c r="AJ99" s="152"/>
      <c r="AK99" s="152"/>
      <c r="AL99" s="267">
        <f t="shared" si="1"/>
        <v>8</v>
      </c>
      <c r="AM99" s="136"/>
      <c r="AN99" s="264"/>
    </row>
    <row r="100" ht="13.5" customHeight="1">
      <c r="A100" s="29">
        <v>21.0</v>
      </c>
      <c r="B100" s="19" t="s">
        <v>36</v>
      </c>
      <c r="C100" s="133"/>
      <c r="D100" s="32"/>
      <c r="E100" s="263"/>
      <c r="F100" s="16"/>
      <c r="G100" s="8"/>
      <c r="H100" s="10"/>
      <c r="I100" s="149">
        <v>5.0</v>
      </c>
      <c r="J100" s="149">
        <v>2.0</v>
      </c>
      <c r="K100" s="10">
        <v>10.0</v>
      </c>
      <c r="L100" s="10">
        <v>3.0</v>
      </c>
      <c r="M100" s="16"/>
      <c r="N100" s="16"/>
      <c r="O100" s="10">
        <v>5.0</v>
      </c>
      <c r="P100" s="10">
        <v>6.0</v>
      </c>
      <c r="Q100" s="10">
        <v>7.0</v>
      </c>
      <c r="R100" s="10">
        <v>11.0</v>
      </c>
      <c r="S100" s="10">
        <v>6.0</v>
      </c>
      <c r="T100" s="16">
        <v>2.0</v>
      </c>
      <c r="U100" s="16"/>
      <c r="V100" s="10">
        <v>1.0</v>
      </c>
      <c r="W100" s="10">
        <v>5.0</v>
      </c>
      <c r="X100" s="10">
        <v>7.0</v>
      </c>
      <c r="Y100" s="10">
        <v>4.0</v>
      </c>
      <c r="Z100" s="10">
        <v>5.0</v>
      </c>
      <c r="AA100" s="16"/>
      <c r="AB100" s="16"/>
      <c r="AC100" s="10">
        <v>5.0</v>
      </c>
      <c r="AD100" s="10">
        <v>10.0</v>
      </c>
      <c r="AE100" s="10">
        <v>5.0</v>
      </c>
      <c r="AF100" s="10">
        <v>3.0</v>
      </c>
      <c r="AG100" s="10">
        <v>6.0</v>
      </c>
      <c r="AH100" s="276">
        <v>9.0</v>
      </c>
      <c r="AI100" s="276"/>
      <c r="AJ100" s="279">
        <v>1.0</v>
      </c>
      <c r="AK100" s="272">
        <v>6.0</v>
      </c>
      <c r="AL100" s="136">
        <f t="shared" si="1"/>
        <v>124</v>
      </c>
      <c r="AM100" s="136">
        <f>AL100/COUNT(F100:AK100)</f>
        <v>5.391304348</v>
      </c>
      <c r="AN100" s="264"/>
    </row>
    <row r="101" ht="13.5" customHeight="1">
      <c r="A101" s="137" t="s">
        <v>78</v>
      </c>
      <c r="B101" s="132"/>
      <c r="C101" s="138"/>
      <c r="D101" s="32"/>
      <c r="E101" s="140"/>
      <c r="F101" s="142"/>
      <c r="G101" s="141"/>
      <c r="H101" s="265"/>
      <c r="I101" s="265"/>
      <c r="J101" s="265"/>
      <c r="K101" s="265"/>
      <c r="L101" s="265">
        <v>2.0</v>
      </c>
      <c r="M101" s="266"/>
      <c r="N101" s="266"/>
      <c r="O101" s="265">
        <v>1.0</v>
      </c>
      <c r="P101" s="265"/>
      <c r="Q101" s="265"/>
      <c r="R101" s="265"/>
      <c r="S101" s="265">
        <v>3.0</v>
      </c>
      <c r="T101" s="266"/>
      <c r="U101" s="266"/>
      <c r="V101" s="265"/>
      <c r="W101" s="265"/>
      <c r="X101" s="265">
        <v>1.0</v>
      </c>
      <c r="Y101" s="265">
        <v>2.0</v>
      </c>
      <c r="Z101" s="265">
        <v>3.0</v>
      </c>
      <c r="AA101" s="266"/>
      <c r="AB101" s="266"/>
      <c r="AC101" s="265">
        <v>1.0</v>
      </c>
      <c r="AD101" s="265">
        <v>3.0</v>
      </c>
      <c r="AE101" s="265"/>
      <c r="AF101" s="265">
        <v>1.0</v>
      </c>
      <c r="AG101" s="265"/>
      <c r="AH101" s="266"/>
      <c r="AI101" s="266"/>
      <c r="AJ101" s="265"/>
      <c r="AK101" s="265">
        <v>2.0</v>
      </c>
      <c r="AL101" s="267">
        <f t="shared" si="1"/>
        <v>19</v>
      </c>
      <c r="AM101" s="143"/>
      <c r="AN101" s="268"/>
    </row>
    <row r="102" ht="12.75" customHeight="1">
      <c r="A102" s="29">
        <v>22.0</v>
      </c>
      <c r="B102" s="19" t="s">
        <v>37</v>
      </c>
      <c r="C102" s="133"/>
      <c r="D102" s="32"/>
      <c r="E102" s="263"/>
      <c r="F102" s="16"/>
      <c r="G102" s="8"/>
      <c r="H102" s="10">
        <v>10.0</v>
      </c>
      <c r="I102" s="10">
        <v>11.0</v>
      </c>
      <c r="J102" s="10">
        <v>10.0</v>
      </c>
      <c r="K102" s="10">
        <v>5.0</v>
      </c>
      <c r="L102" s="10">
        <v>9.0</v>
      </c>
      <c r="M102" s="16"/>
      <c r="N102" s="16">
        <v>2.0</v>
      </c>
      <c r="O102" s="151">
        <v>2.0</v>
      </c>
      <c r="P102" s="151">
        <v>2.0</v>
      </c>
      <c r="Q102" s="151">
        <v>4.0</v>
      </c>
      <c r="R102" s="151"/>
      <c r="S102" s="151"/>
      <c r="T102" s="151"/>
      <c r="U102" s="151"/>
      <c r="V102" s="151">
        <v>17.0</v>
      </c>
      <c r="W102" s="151"/>
      <c r="X102" s="151"/>
      <c r="Y102" s="151"/>
      <c r="Z102" s="151">
        <v>2.0</v>
      </c>
      <c r="AA102" s="151"/>
      <c r="AB102" s="151"/>
      <c r="AC102" s="10">
        <v>9.0</v>
      </c>
      <c r="AD102" s="10">
        <v>7.0</v>
      </c>
      <c r="AE102" s="10">
        <v>6.0</v>
      </c>
      <c r="AF102" s="10">
        <v>3.0</v>
      </c>
      <c r="AG102" s="10">
        <v>6.0</v>
      </c>
      <c r="AH102" s="16"/>
      <c r="AI102" s="16"/>
      <c r="AJ102" s="10">
        <v>7.0</v>
      </c>
      <c r="AK102" s="10">
        <v>4.0</v>
      </c>
      <c r="AL102" s="136">
        <f t="shared" si="1"/>
        <v>116</v>
      </c>
      <c r="AM102" s="136">
        <f>AL102/COUNT(F102:AK102)</f>
        <v>6.444444444</v>
      </c>
      <c r="AN102" s="264"/>
    </row>
    <row r="103" ht="13.5" customHeight="1">
      <c r="A103" s="137" t="s">
        <v>78</v>
      </c>
      <c r="B103" s="132"/>
      <c r="C103" s="138"/>
      <c r="D103" s="32"/>
      <c r="E103" s="140"/>
      <c r="F103" s="142"/>
      <c r="G103" s="141"/>
      <c r="H103" s="265"/>
      <c r="I103" s="265"/>
      <c r="J103" s="265"/>
      <c r="K103" s="265"/>
      <c r="L103" s="265">
        <v>2.0</v>
      </c>
      <c r="M103" s="266"/>
      <c r="N103" s="266">
        <v>2.0</v>
      </c>
      <c r="O103" s="265"/>
      <c r="P103" s="265"/>
      <c r="Q103" s="265"/>
      <c r="R103" s="265"/>
      <c r="S103" s="265"/>
      <c r="T103" s="266"/>
      <c r="U103" s="266"/>
      <c r="V103" s="265"/>
      <c r="W103" s="265"/>
      <c r="X103" s="265"/>
      <c r="Y103" s="265"/>
      <c r="Z103" s="265"/>
      <c r="AA103" s="266"/>
      <c r="AB103" s="266"/>
      <c r="AC103" s="265">
        <v>1.0</v>
      </c>
      <c r="AD103" s="265"/>
      <c r="AE103" s="265"/>
      <c r="AF103" s="265">
        <v>1.0</v>
      </c>
      <c r="AG103" s="265">
        <v>2.0</v>
      </c>
      <c r="AH103" s="266"/>
      <c r="AI103" s="266"/>
      <c r="AJ103" s="265"/>
      <c r="AK103" s="265"/>
      <c r="AL103" s="267">
        <f t="shared" si="1"/>
        <v>8</v>
      </c>
      <c r="AM103" s="143"/>
      <c r="AN103" s="268"/>
    </row>
    <row r="104" ht="13.5" customHeight="1">
      <c r="A104" s="45">
        <v>23.0</v>
      </c>
      <c r="B104" s="178" t="s">
        <v>38</v>
      </c>
      <c r="C104" s="133"/>
      <c r="D104" s="32"/>
      <c r="E104" s="263"/>
      <c r="F104" s="16"/>
      <c r="G104" s="8"/>
      <c r="H104" s="10"/>
      <c r="I104" s="10">
        <v>8.0</v>
      </c>
      <c r="J104" s="149">
        <v>4.0</v>
      </c>
      <c r="K104" s="149">
        <v>5.0</v>
      </c>
      <c r="L104" s="10">
        <v>6.0</v>
      </c>
      <c r="M104" s="16">
        <v>2.0</v>
      </c>
      <c r="N104" s="16">
        <v>1.0</v>
      </c>
      <c r="O104" s="10">
        <v>8.0</v>
      </c>
      <c r="P104" s="10">
        <v>4.0</v>
      </c>
      <c r="Q104" s="10">
        <v>12.0</v>
      </c>
      <c r="R104" s="10">
        <v>1.0</v>
      </c>
      <c r="S104" s="10">
        <v>4.0</v>
      </c>
      <c r="T104" s="16">
        <v>2.0</v>
      </c>
      <c r="U104" s="16"/>
      <c r="V104" s="10">
        <v>6.0</v>
      </c>
      <c r="W104" s="10">
        <v>5.0</v>
      </c>
      <c r="X104" s="149"/>
      <c r="Y104" s="10">
        <v>3.0</v>
      </c>
      <c r="Z104" s="10">
        <v>11.0</v>
      </c>
      <c r="AA104" s="16"/>
      <c r="AB104" s="16"/>
      <c r="AC104" s="10">
        <v>9.0</v>
      </c>
      <c r="AD104" s="10"/>
      <c r="AE104" s="10">
        <v>3.0</v>
      </c>
      <c r="AF104" s="10">
        <v>2.0</v>
      </c>
      <c r="AG104" s="10">
        <v>4.0</v>
      </c>
      <c r="AH104" s="16">
        <v>5.0</v>
      </c>
      <c r="AI104" s="16"/>
      <c r="AJ104" s="10">
        <v>6.0</v>
      </c>
      <c r="AK104" s="10">
        <v>4.0</v>
      </c>
      <c r="AL104" s="136">
        <f t="shared" si="1"/>
        <v>115</v>
      </c>
      <c r="AM104" s="136">
        <f>AL104/COUNT(F104:AK104)</f>
        <v>5</v>
      </c>
      <c r="AN104" s="264"/>
    </row>
    <row r="105" ht="13.5" customHeight="1">
      <c r="A105" s="179" t="s">
        <v>78</v>
      </c>
      <c r="C105" s="133"/>
      <c r="D105" s="32"/>
      <c r="E105" s="263"/>
      <c r="F105" s="16"/>
      <c r="G105" s="8"/>
      <c r="H105" s="169"/>
      <c r="I105" s="148"/>
      <c r="J105" s="10"/>
      <c r="K105" s="10"/>
      <c r="L105" s="148">
        <v>1.0</v>
      </c>
      <c r="M105" s="277">
        <v>2.0</v>
      </c>
      <c r="N105" s="16"/>
      <c r="O105" s="148">
        <v>4.0</v>
      </c>
      <c r="P105" s="10"/>
      <c r="Q105" s="148">
        <v>4.0</v>
      </c>
      <c r="R105" s="10"/>
      <c r="S105" s="10"/>
      <c r="T105" s="277">
        <v>1.0</v>
      </c>
      <c r="U105" s="171"/>
      <c r="V105" s="10"/>
      <c r="W105" s="10"/>
      <c r="X105" s="169"/>
      <c r="Y105" s="169"/>
      <c r="Z105" s="148">
        <v>5.0</v>
      </c>
      <c r="AA105" s="171"/>
      <c r="AB105" s="16"/>
      <c r="AC105" s="10"/>
      <c r="AD105" s="10"/>
      <c r="AE105" s="10"/>
      <c r="AF105" s="10"/>
      <c r="AG105" s="148">
        <v>2.0</v>
      </c>
      <c r="AH105" s="16"/>
      <c r="AI105" s="16"/>
      <c r="AJ105" s="10"/>
      <c r="AK105" s="169"/>
      <c r="AL105" s="267">
        <f t="shared" si="1"/>
        <v>19</v>
      </c>
      <c r="AM105" s="136"/>
      <c r="AN105" s="264"/>
    </row>
    <row r="106" ht="13.5" customHeight="1">
      <c r="A106" s="45">
        <v>24.0</v>
      </c>
      <c r="B106" s="178" t="s">
        <v>159</v>
      </c>
      <c r="C106" s="133"/>
      <c r="D106" s="32"/>
      <c r="E106" s="263"/>
      <c r="F106" s="16"/>
      <c r="G106" s="8"/>
      <c r="H106" s="10"/>
      <c r="I106" s="10"/>
      <c r="J106" s="10"/>
      <c r="K106" s="10"/>
      <c r="L106" s="10">
        <v>4.0</v>
      </c>
      <c r="M106" s="16">
        <v>2.0</v>
      </c>
      <c r="N106" s="16"/>
      <c r="O106" s="10">
        <v>2.0</v>
      </c>
      <c r="P106" s="10">
        <v>5.0</v>
      </c>
      <c r="Q106" s="10">
        <v>4.0</v>
      </c>
      <c r="R106" s="10">
        <v>6.0</v>
      </c>
      <c r="S106" s="10">
        <v>13.0</v>
      </c>
      <c r="T106" s="16"/>
      <c r="U106" s="16"/>
      <c r="V106" s="10">
        <v>6.0</v>
      </c>
      <c r="W106" s="10">
        <v>7.0</v>
      </c>
      <c r="X106" s="10">
        <v>4.0</v>
      </c>
      <c r="Y106" s="10">
        <v>8.0</v>
      </c>
      <c r="Z106" s="10">
        <v>5.0</v>
      </c>
      <c r="AA106" s="16"/>
      <c r="AB106" s="16"/>
      <c r="AC106" s="10">
        <v>3.0</v>
      </c>
      <c r="AD106" s="10"/>
      <c r="AE106" s="10"/>
      <c r="AF106" s="10"/>
      <c r="AG106" s="10">
        <v>2.0</v>
      </c>
      <c r="AH106" s="16"/>
      <c r="AI106" s="16">
        <v>4.0</v>
      </c>
      <c r="AJ106" s="10">
        <v>3.0</v>
      </c>
      <c r="AK106" s="10"/>
      <c r="AL106" s="136">
        <f t="shared" si="1"/>
        <v>78</v>
      </c>
      <c r="AM106" s="136">
        <f>AL106/COUNT(F106:AK106)</f>
        <v>4.875</v>
      </c>
      <c r="AN106" s="264"/>
    </row>
    <row r="107" ht="13.5" customHeight="1">
      <c r="A107" s="180"/>
      <c r="B107" s="181" t="s">
        <v>78</v>
      </c>
      <c r="C107" s="133"/>
      <c r="D107" s="32"/>
      <c r="E107" s="263"/>
      <c r="F107" s="16"/>
      <c r="G107" s="8"/>
      <c r="H107" s="10"/>
      <c r="I107" s="10"/>
      <c r="J107" s="10"/>
      <c r="K107" s="10"/>
      <c r="L107" s="10"/>
      <c r="M107" s="16"/>
      <c r="N107" s="16"/>
      <c r="O107" s="10"/>
      <c r="P107" s="10"/>
      <c r="Q107" s="10"/>
      <c r="R107" s="10"/>
      <c r="S107" s="10"/>
      <c r="T107" s="16"/>
      <c r="U107" s="16"/>
      <c r="V107" s="10"/>
      <c r="W107" s="10"/>
      <c r="X107" s="10"/>
      <c r="Y107" s="10"/>
      <c r="Z107" s="10"/>
      <c r="AA107" s="16"/>
      <c r="AB107" s="16"/>
      <c r="AC107" s="10"/>
      <c r="AD107" s="10"/>
      <c r="AE107" s="10"/>
      <c r="AF107" s="10"/>
      <c r="AG107" s="10"/>
      <c r="AH107" s="16"/>
      <c r="AI107" s="16"/>
      <c r="AJ107" s="10"/>
      <c r="AK107" s="10"/>
      <c r="AL107" s="267">
        <f t="shared" si="1"/>
        <v>0</v>
      </c>
      <c r="AM107" s="136"/>
      <c r="AN107" s="264"/>
    </row>
    <row r="108" ht="13.5" customHeight="1">
      <c r="A108" s="45">
        <v>25.0</v>
      </c>
      <c r="B108" s="178" t="s">
        <v>161</v>
      </c>
      <c r="C108" s="133"/>
      <c r="D108" s="32"/>
      <c r="E108" s="263"/>
      <c r="F108" s="16"/>
      <c r="G108" s="8"/>
      <c r="H108" s="10"/>
      <c r="I108" s="10"/>
      <c r="J108" s="10"/>
      <c r="K108" s="10"/>
      <c r="L108" s="10"/>
      <c r="M108" s="16"/>
      <c r="N108" s="16"/>
      <c r="O108" s="10" t="s">
        <v>166</v>
      </c>
      <c r="P108" s="10" t="s">
        <v>166</v>
      </c>
      <c r="Q108" s="10" t="s">
        <v>166</v>
      </c>
      <c r="R108" s="10" t="s">
        <v>166</v>
      </c>
      <c r="S108" s="10" t="s">
        <v>166</v>
      </c>
      <c r="T108" s="16"/>
      <c r="U108" s="16"/>
      <c r="V108" s="10" t="s">
        <v>166</v>
      </c>
      <c r="W108" s="10" t="s">
        <v>166</v>
      </c>
      <c r="X108" s="10" t="s">
        <v>166</v>
      </c>
      <c r="Y108" s="10" t="s">
        <v>166</v>
      </c>
      <c r="Z108" s="10" t="s">
        <v>166</v>
      </c>
      <c r="AA108" s="16"/>
      <c r="AB108" s="16"/>
      <c r="AC108" s="10">
        <v>16.0</v>
      </c>
      <c r="AD108" s="10" t="s">
        <v>166</v>
      </c>
      <c r="AE108" s="10" t="s">
        <v>166</v>
      </c>
      <c r="AF108" s="10" t="s">
        <v>166</v>
      </c>
      <c r="AG108" s="10" t="s">
        <v>166</v>
      </c>
      <c r="AH108" s="16"/>
      <c r="AI108" s="16"/>
      <c r="AJ108" s="10" t="s">
        <v>166</v>
      </c>
      <c r="AK108" s="10" t="s">
        <v>166</v>
      </c>
      <c r="AL108" s="136">
        <f t="shared" si="1"/>
        <v>16</v>
      </c>
      <c r="AM108" s="136">
        <f>AL108/COUNT(F108:AK108)</f>
        <v>16</v>
      </c>
      <c r="AN108" s="264"/>
    </row>
    <row r="109" ht="13.5" customHeight="1">
      <c r="A109" s="180"/>
      <c r="B109" s="181" t="s">
        <v>78</v>
      </c>
      <c r="C109" s="133"/>
      <c r="D109" s="32"/>
      <c r="E109" s="263"/>
      <c r="F109" s="16"/>
      <c r="G109" s="8"/>
      <c r="H109" s="10"/>
      <c r="I109" s="10"/>
      <c r="J109" s="10"/>
      <c r="K109" s="10"/>
      <c r="L109" s="10"/>
      <c r="M109" s="16"/>
      <c r="N109" s="16"/>
      <c r="O109" s="10"/>
      <c r="P109" s="10"/>
      <c r="Q109" s="10"/>
      <c r="R109" s="10"/>
      <c r="S109" s="10"/>
      <c r="T109" s="16"/>
      <c r="U109" s="16"/>
      <c r="V109" s="10"/>
      <c r="W109" s="10"/>
      <c r="X109" s="10"/>
      <c r="Y109" s="10"/>
      <c r="Z109" s="10"/>
      <c r="AA109" s="16"/>
      <c r="AB109" s="16"/>
      <c r="AC109" s="10"/>
      <c r="AD109" s="10"/>
      <c r="AE109" s="10"/>
      <c r="AF109" s="10"/>
      <c r="AG109" s="10"/>
      <c r="AH109" s="16"/>
      <c r="AI109" s="16"/>
      <c r="AJ109" s="10"/>
      <c r="AK109" s="10"/>
      <c r="AL109" s="267">
        <f t="shared" si="1"/>
        <v>0</v>
      </c>
      <c r="AM109" s="136"/>
      <c r="AN109" s="264"/>
    </row>
    <row r="110" ht="13.5" customHeight="1">
      <c r="A110" s="45">
        <v>25.0</v>
      </c>
      <c r="B110" s="178" t="s">
        <v>167</v>
      </c>
      <c r="C110" s="133"/>
      <c r="D110" s="32"/>
      <c r="E110" s="263"/>
      <c r="F110" s="16"/>
      <c r="G110" s="8"/>
      <c r="H110" s="10"/>
      <c r="I110" s="10"/>
      <c r="J110" s="10"/>
      <c r="K110" s="10"/>
      <c r="L110" s="10"/>
      <c r="M110" s="16"/>
      <c r="N110" s="16"/>
      <c r="O110" s="10"/>
      <c r="P110" s="10"/>
      <c r="Q110" s="10"/>
      <c r="R110" s="10"/>
      <c r="S110" s="10"/>
      <c r="T110" s="16"/>
      <c r="U110" s="16"/>
      <c r="V110" s="10"/>
      <c r="W110" s="10"/>
      <c r="X110" s="10"/>
      <c r="Y110" s="10"/>
      <c r="Z110" s="10"/>
      <c r="AA110" s="16"/>
      <c r="AB110" s="16"/>
      <c r="AC110" s="10"/>
      <c r="AD110" s="10"/>
      <c r="AE110" s="10"/>
      <c r="AF110" s="10"/>
      <c r="AG110" s="10">
        <v>8.0</v>
      </c>
      <c r="AH110" s="16"/>
      <c r="AI110" s="16"/>
      <c r="AJ110" s="10">
        <v>5.0</v>
      </c>
      <c r="AK110" s="10">
        <v>5.0</v>
      </c>
      <c r="AL110" s="136">
        <f t="shared" si="1"/>
        <v>18</v>
      </c>
      <c r="AM110" s="136">
        <f>AL110/COUNT(F110:AK110)</f>
        <v>6</v>
      </c>
      <c r="AN110" s="264"/>
    </row>
    <row r="111" ht="13.5" customHeight="1">
      <c r="A111" s="180"/>
      <c r="B111" s="181" t="s">
        <v>78</v>
      </c>
      <c r="C111" s="133"/>
      <c r="D111" s="32"/>
      <c r="E111" s="263"/>
      <c r="F111" s="16"/>
      <c r="G111" s="8"/>
      <c r="H111" s="10"/>
      <c r="I111" s="10"/>
      <c r="J111" s="10"/>
      <c r="K111" s="10"/>
      <c r="L111" s="10"/>
      <c r="M111" s="16"/>
      <c r="N111" s="16"/>
      <c r="O111" s="10"/>
      <c r="P111" s="10"/>
      <c r="Q111" s="10"/>
      <c r="R111" s="10"/>
      <c r="S111" s="10"/>
      <c r="T111" s="16"/>
      <c r="U111" s="16"/>
      <c r="V111" s="10"/>
      <c r="W111" s="10"/>
      <c r="X111" s="10"/>
      <c r="Y111" s="10"/>
      <c r="Z111" s="10"/>
      <c r="AA111" s="16"/>
      <c r="AB111" s="16"/>
      <c r="AC111" s="10"/>
      <c r="AD111" s="10"/>
      <c r="AE111" s="10"/>
      <c r="AF111" s="10"/>
      <c r="AG111" s="10"/>
      <c r="AH111" s="16"/>
      <c r="AI111" s="16"/>
      <c r="AJ111" s="10"/>
      <c r="AK111" s="10"/>
      <c r="AL111" s="267">
        <f t="shared" si="1"/>
        <v>0</v>
      </c>
      <c r="AM111" s="136"/>
      <c r="AN111" s="264"/>
    </row>
    <row r="112" ht="13.5" customHeight="1">
      <c r="A112" s="45">
        <v>27.0</v>
      </c>
      <c r="B112" s="182" t="s">
        <v>40</v>
      </c>
      <c r="C112" s="133"/>
      <c r="D112" s="32"/>
      <c r="E112" s="263"/>
      <c r="F112" s="16"/>
      <c r="G112" s="8"/>
      <c r="H112" s="10"/>
      <c r="I112" s="10"/>
      <c r="J112" s="10"/>
      <c r="K112" s="10"/>
      <c r="L112" s="10"/>
      <c r="M112" s="16"/>
      <c r="N112" s="16"/>
      <c r="O112" s="10"/>
      <c r="P112" s="10"/>
      <c r="Q112" s="10"/>
      <c r="R112" s="10"/>
      <c r="S112" s="10"/>
      <c r="T112" s="16"/>
      <c r="U112" s="16"/>
      <c r="V112" s="10"/>
      <c r="W112" s="10"/>
      <c r="X112" s="10"/>
      <c r="Y112" s="10"/>
      <c r="Z112" s="10"/>
      <c r="AA112" s="16"/>
      <c r="AB112" s="16"/>
      <c r="AC112" s="10"/>
      <c r="AD112" s="10"/>
      <c r="AE112" s="10"/>
      <c r="AF112" s="10"/>
      <c r="AG112" s="10"/>
      <c r="AH112" s="16"/>
      <c r="AI112" s="16"/>
      <c r="AJ112" s="10"/>
      <c r="AK112" s="10"/>
      <c r="AL112" s="136">
        <f t="shared" si="1"/>
        <v>0</v>
      </c>
      <c r="AM112" s="136" t="str">
        <f>AL112/COUNT(F112:AK112)</f>
        <v>#DIV/0!</v>
      </c>
      <c r="AN112" s="264"/>
    </row>
    <row r="113" ht="13.5" customHeight="1">
      <c r="A113" s="179" t="s">
        <v>78</v>
      </c>
      <c r="C113" s="133"/>
      <c r="D113" s="32"/>
      <c r="E113" s="263"/>
      <c r="F113" s="16"/>
      <c r="G113" s="8"/>
      <c r="H113" s="10"/>
      <c r="I113" s="10"/>
      <c r="J113" s="10"/>
      <c r="K113" s="10"/>
      <c r="L113" s="10"/>
      <c r="M113" s="16"/>
      <c r="N113" s="16"/>
      <c r="O113" s="10"/>
      <c r="P113" s="10"/>
      <c r="Q113" s="10"/>
      <c r="R113" s="10"/>
      <c r="S113" s="10"/>
      <c r="T113" s="16"/>
      <c r="U113" s="16"/>
      <c r="V113" s="10"/>
      <c r="W113" s="10"/>
      <c r="X113" s="169"/>
      <c r="Y113" s="10"/>
      <c r="Z113" s="10"/>
      <c r="AA113" s="16"/>
      <c r="AB113" s="16"/>
      <c r="AC113" s="10"/>
      <c r="AD113" s="10"/>
      <c r="AE113" s="10"/>
      <c r="AF113" s="10"/>
      <c r="AG113" s="10"/>
      <c r="AH113" s="16"/>
      <c r="AI113" s="16"/>
      <c r="AJ113" s="10"/>
      <c r="AK113" s="10"/>
      <c r="AL113" s="267">
        <f t="shared" si="1"/>
        <v>0</v>
      </c>
      <c r="AM113" s="136"/>
      <c r="AN113" s="264"/>
    </row>
    <row r="114" ht="13.5" customHeight="1">
      <c r="A114" s="45">
        <v>28.0</v>
      </c>
      <c r="B114" s="183" t="s">
        <v>80</v>
      </c>
      <c r="C114" s="133"/>
      <c r="D114" s="32"/>
      <c r="E114" s="263"/>
      <c r="F114" s="16"/>
      <c r="G114" s="8"/>
      <c r="H114" s="10"/>
      <c r="I114" s="10"/>
      <c r="J114" s="10"/>
      <c r="K114" s="10"/>
      <c r="L114" s="10"/>
      <c r="M114" s="16"/>
      <c r="N114" s="16"/>
      <c r="O114" s="10"/>
      <c r="P114" s="10"/>
      <c r="Q114" s="10"/>
      <c r="R114" s="10"/>
      <c r="S114" s="10"/>
      <c r="T114" s="16"/>
      <c r="U114" s="16"/>
      <c r="V114" s="10"/>
      <c r="W114" s="10"/>
      <c r="X114" s="10"/>
      <c r="Y114" s="10"/>
      <c r="Z114" s="10"/>
      <c r="AA114" s="16"/>
      <c r="AB114" s="16"/>
      <c r="AC114" s="10"/>
      <c r="AD114" s="10"/>
      <c r="AE114" s="10"/>
      <c r="AF114" s="10"/>
      <c r="AG114" s="10">
        <v>10.0</v>
      </c>
      <c r="AH114" s="16"/>
      <c r="AI114" s="16"/>
      <c r="AJ114" s="10">
        <v>75.0</v>
      </c>
      <c r="AK114" s="10">
        <v>34.0</v>
      </c>
      <c r="AL114" s="136">
        <f t="shared" si="1"/>
        <v>119</v>
      </c>
      <c r="AM114" s="136">
        <f>AL114/COUNT(F114:AK114)</f>
        <v>39.66666667</v>
      </c>
      <c r="AN114" s="264"/>
    </row>
    <row r="115" ht="13.5" customHeight="1">
      <c r="A115" s="137" t="s">
        <v>78</v>
      </c>
      <c r="B115" s="132"/>
      <c r="C115" s="138"/>
      <c r="D115" s="71"/>
      <c r="E115" s="140"/>
      <c r="F115" s="142"/>
      <c r="G115" s="141"/>
      <c r="H115" s="265"/>
      <c r="I115" s="265"/>
      <c r="J115" s="265"/>
      <c r="K115" s="265"/>
      <c r="L115" s="265"/>
      <c r="M115" s="266"/>
      <c r="N115" s="266"/>
      <c r="O115" s="265"/>
      <c r="P115" s="265"/>
      <c r="Q115" s="265"/>
      <c r="R115" s="265"/>
      <c r="S115" s="265"/>
      <c r="T115" s="266"/>
      <c r="U115" s="266"/>
      <c r="V115" s="265"/>
      <c r="W115" s="265"/>
      <c r="X115" s="265"/>
      <c r="Y115" s="265"/>
      <c r="Z115" s="265"/>
      <c r="AA115" s="266"/>
      <c r="AB115" s="266"/>
      <c r="AC115" s="265"/>
      <c r="AD115" s="265"/>
      <c r="AE115" s="265"/>
      <c r="AF115" s="265"/>
      <c r="AG115" s="265"/>
      <c r="AH115" s="266"/>
      <c r="AI115" s="266"/>
      <c r="AJ115" s="265"/>
      <c r="AK115" s="265"/>
      <c r="AL115" s="267">
        <f t="shared" si="1"/>
        <v>0</v>
      </c>
      <c r="AM115" s="143"/>
      <c r="AN115" s="268"/>
    </row>
    <row r="116" ht="51.75" customHeight="1">
      <c r="A116" s="184"/>
      <c r="B116" s="185"/>
      <c r="C116" s="186"/>
      <c r="D116" s="187">
        <v>190.0</v>
      </c>
      <c r="E116" s="188" t="s">
        <v>81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90">
        <f>SUM(AL58+AL60+AL62+AL64+AL66+AL70+AL72+AL74+AL76+AL80+AL82+AL84+AL88+AL94+AL96+AL100+AL102+AL104+AL114)</f>
        <v>3212</v>
      </c>
      <c r="AN116" s="190"/>
    </row>
    <row r="117" ht="13.5" customHeight="1">
      <c r="A117" s="191">
        <v>1.0</v>
      </c>
      <c r="B117" s="19" t="s">
        <v>82</v>
      </c>
      <c r="C117" s="191" t="s">
        <v>83</v>
      </c>
      <c r="D117" s="192" t="s">
        <v>17</v>
      </c>
      <c r="E117" s="193" t="s">
        <v>168</v>
      </c>
      <c r="F117" s="166"/>
      <c r="G117" s="118" t="s">
        <v>11</v>
      </c>
      <c r="H117" s="165">
        <v>2.0</v>
      </c>
      <c r="I117" s="165">
        <v>4.0</v>
      </c>
      <c r="J117" s="165">
        <v>1.0</v>
      </c>
      <c r="K117" s="165">
        <v>1.0</v>
      </c>
      <c r="L117" s="212">
        <v>2.0</v>
      </c>
      <c r="M117" s="210"/>
      <c r="N117" s="166"/>
      <c r="O117" s="165">
        <v>2.0</v>
      </c>
      <c r="P117" s="165">
        <v>4.0</v>
      </c>
      <c r="Q117" s="165">
        <v>3.0</v>
      </c>
      <c r="R117" s="165">
        <v>1.0</v>
      </c>
      <c r="S117" s="165"/>
      <c r="T117" s="166"/>
      <c r="U117" s="166"/>
      <c r="V117" s="165">
        <v>1.0</v>
      </c>
      <c r="W117" s="165">
        <v>4.0</v>
      </c>
      <c r="X117" s="165">
        <v>2.0</v>
      </c>
      <c r="Y117" s="165">
        <v>5.0</v>
      </c>
      <c r="Z117" s="165">
        <v>1.0</v>
      </c>
      <c r="AA117" s="166"/>
      <c r="AB117" s="280"/>
      <c r="AC117" s="280"/>
      <c r="AD117" s="280"/>
      <c r="AE117" s="280"/>
      <c r="AF117" s="165">
        <v>3.0</v>
      </c>
      <c r="AG117" s="165">
        <v>2.0</v>
      </c>
      <c r="AH117" s="166"/>
      <c r="AI117" s="166"/>
      <c r="AJ117" s="165">
        <v>3.0</v>
      </c>
      <c r="AK117" s="165">
        <v>4.0</v>
      </c>
      <c r="AL117" s="191">
        <f t="shared" ref="AL117:AL164" si="2">SUM(F117:AK117)</f>
        <v>45</v>
      </c>
      <c r="AM117" s="191"/>
      <c r="AN117" s="83"/>
    </row>
    <row r="118" ht="13.5" customHeight="1">
      <c r="A118" s="168" t="s">
        <v>78</v>
      </c>
      <c r="B118" s="132"/>
      <c r="C118" s="196"/>
      <c r="D118" s="196"/>
      <c r="E118" s="71"/>
      <c r="F118" s="173"/>
      <c r="G118" s="71"/>
      <c r="H118" s="170"/>
      <c r="I118" s="170"/>
      <c r="J118" s="170"/>
      <c r="K118" s="170"/>
      <c r="L118" s="212"/>
      <c r="M118" s="281"/>
      <c r="N118" s="173"/>
      <c r="O118" s="170"/>
      <c r="P118" s="170"/>
      <c r="Q118" s="170"/>
      <c r="R118" s="170"/>
      <c r="S118" s="170"/>
      <c r="T118" s="173"/>
      <c r="U118" s="173"/>
      <c r="V118" s="170"/>
      <c r="W118" s="170"/>
      <c r="X118" s="170"/>
      <c r="Y118" s="170"/>
      <c r="Z118" s="170"/>
      <c r="AA118" s="173"/>
      <c r="AB118" s="173"/>
      <c r="AC118" s="170"/>
      <c r="AD118" s="170"/>
      <c r="AE118" s="170"/>
      <c r="AF118" s="170">
        <v>2.0</v>
      </c>
      <c r="AG118" s="170"/>
      <c r="AH118" s="173"/>
      <c r="AI118" s="173"/>
      <c r="AJ118" s="170"/>
      <c r="AK118" s="170"/>
      <c r="AL118" s="198">
        <f t="shared" si="2"/>
        <v>2</v>
      </c>
      <c r="AM118" s="199"/>
      <c r="AN118" s="199"/>
    </row>
    <row r="119" ht="13.5" customHeight="1">
      <c r="A119" s="191">
        <v>2.0</v>
      </c>
      <c r="B119" s="19" t="s">
        <v>85</v>
      </c>
      <c r="C119" s="191" t="s">
        <v>86</v>
      </c>
      <c r="D119" s="192" t="s">
        <v>87</v>
      </c>
      <c r="E119" s="193" t="s">
        <v>169</v>
      </c>
      <c r="F119" s="166"/>
      <c r="G119" s="118" t="s">
        <v>11</v>
      </c>
      <c r="H119" s="165">
        <v>8.0</v>
      </c>
      <c r="I119" s="165">
        <v>2.0</v>
      </c>
      <c r="J119" s="165">
        <v>4.0</v>
      </c>
      <c r="K119" s="165">
        <v>2.0</v>
      </c>
      <c r="L119" s="212"/>
      <c r="M119" s="210"/>
      <c r="N119" s="210"/>
      <c r="O119" s="195">
        <v>4.0</v>
      </c>
      <c r="P119" s="195">
        <v>7.0</v>
      </c>
      <c r="Q119" s="195">
        <v>2.0</v>
      </c>
      <c r="R119" s="195">
        <v>2.0</v>
      </c>
      <c r="S119" s="195">
        <v>2.0</v>
      </c>
      <c r="T119" s="210"/>
      <c r="U119" s="210"/>
      <c r="V119" s="195">
        <v>6.0</v>
      </c>
      <c r="W119" s="195">
        <v>1.0</v>
      </c>
      <c r="X119" s="195">
        <v>5.0</v>
      </c>
      <c r="Y119" s="195">
        <v>5.0</v>
      </c>
      <c r="Z119" s="195">
        <v>4.0</v>
      </c>
      <c r="AA119" s="166"/>
      <c r="AB119" s="166">
        <v>1.0</v>
      </c>
      <c r="AC119" s="165">
        <v>4.0</v>
      </c>
      <c r="AD119" s="165">
        <v>4.0</v>
      </c>
      <c r="AE119" s="165">
        <v>3.0</v>
      </c>
      <c r="AF119" s="165">
        <v>1.0</v>
      </c>
      <c r="AG119" s="165">
        <v>4.0</v>
      </c>
      <c r="AH119" s="166"/>
      <c r="AI119" s="166"/>
      <c r="AJ119" s="165">
        <v>3.0</v>
      </c>
      <c r="AK119" s="165">
        <v>2.0</v>
      </c>
      <c r="AL119" s="191">
        <f t="shared" si="2"/>
        <v>76</v>
      </c>
      <c r="AM119" s="191"/>
      <c r="AN119" s="83"/>
    </row>
    <row r="120" ht="13.5" customHeight="1">
      <c r="A120" s="168" t="s">
        <v>78</v>
      </c>
      <c r="B120" s="132"/>
      <c r="C120" s="196"/>
      <c r="D120" s="196"/>
      <c r="E120" s="71"/>
      <c r="F120" s="173"/>
      <c r="G120" s="71"/>
      <c r="H120" s="170"/>
      <c r="I120" s="170"/>
      <c r="J120" s="170"/>
      <c r="K120" s="170"/>
      <c r="L120" s="212"/>
      <c r="M120" s="281"/>
      <c r="N120" s="173"/>
      <c r="O120" s="170"/>
      <c r="P120" s="170"/>
      <c r="Q120" s="170"/>
      <c r="R120" s="170"/>
      <c r="S120" s="170"/>
      <c r="T120" s="173"/>
      <c r="U120" s="173"/>
      <c r="V120" s="170"/>
      <c r="W120" s="170"/>
      <c r="X120" s="170"/>
      <c r="Y120" s="170"/>
      <c r="Z120" s="170"/>
      <c r="AA120" s="173"/>
      <c r="AB120" s="173"/>
      <c r="AC120" s="170">
        <v>1.0</v>
      </c>
      <c r="AD120" s="170"/>
      <c r="AE120" s="170">
        <v>3.0</v>
      </c>
      <c r="AF120" s="170"/>
      <c r="AG120" s="170">
        <v>1.0</v>
      </c>
      <c r="AH120" s="173"/>
      <c r="AI120" s="173"/>
      <c r="AJ120" s="170">
        <v>1.0</v>
      </c>
      <c r="AK120" s="170"/>
      <c r="AL120" s="198">
        <f t="shared" si="2"/>
        <v>6</v>
      </c>
      <c r="AM120" s="199"/>
      <c r="AN120" s="199"/>
    </row>
    <row r="121" ht="13.5" customHeight="1">
      <c r="A121" s="191">
        <v>3.0</v>
      </c>
      <c r="B121" s="19" t="s">
        <v>89</v>
      </c>
      <c r="C121" s="191" t="s">
        <v>90</v>
      </c>
      <c r="D121" s="192" t="s">
        <v>91</v>
      </c>
      <c r="E121" s="193" t="s">
        <v>170</v>
      </c>
      <c r="F121" s="166"/>
      <c r="G121" s="118" t="s">
        <v>11</v>
      </c>
      <c r="H121" s="165">
        <v>8.0</v>
      </c>
      <c r="I121" s="165">
        <v>6.0</v>
      </c>
      <c r="J121" s="165">
        <v>11.0</v>
      </c>
      <c r="K121" s="165">
        <v>3.0</v>
      </c>
      <c r="L121" s="212">
        <v>8.0</v>
      </c>
      <c r="M121" s="210"/>
      <c r="N121" s="166"/>
      <c r="O121" s="165">
        <v>3.0</v>
      </c>
      <c r="P121" s="165">
        <v>2.0</v>
      </c>
      <c r="Q121" s="165">
        <v>7.0</v>
      </c>
      <c r="R121" s="165">
        <v>4.0</v>
      </c>
      <c r="S121" s="165">
        <v>2.0</v>
      </c>
      <c r="T121" s="166">
        <v>1.0</v>
      </c>
      <c r="U121" s="166"/>
      <c r="V121" s="165">
        <v>13.0</v>
      </c>
      <c r="W121" s="165">
        <v>11.0</v>
      </c>
      <c r="X121" s="165">
        <v>4.0</v>
      </c>
      <c r="Y121" s="165">
        <v>2.0</v>
      </c>
      <c r="Z121" s="165">
        <v>6.0</v>
      </c>
      <c r="AA121" s="166"/>
      <c r="AB121" s="166"/>
      <c r="AC121" s="165">
        <v>1.0</v>
      </c>
      <c r="AD121" s="165">
        <v>4.0</v>
      </c>
      <c r="AE121" s="165">
        <v>3.0</v>
      </c>
      <c r="AF121" s="165">
        <v>7.0</v>
      </c>
      <c r="AG121" s="165">
        <v>2.0</v>
      </c>
      <c r="AH121" s="166">
        <v>3.0</v>
      </c>
      <c r="AI121" s="166"/>
      <c r="AJ121" s="165">
        <v>11.0</v>
      </c>
      <c r="AK121" s="165">
        <v>9.0</v>
      </c>
      <c r="AL121" s="191">
        <f t="shared" si="2"/>
        <v>131</v>
      </c>
      <c r="AM121" s="191"/>
      <c r="AN121" s="83"/>
    </row>
    <row r="122" ht="13.5" customHeight="1">
      <c r="A122" s="191"/>
      <c r="B122" s="203" t="s">
        <v>78</v>
      </c>
      <c r="C122" s="191"/>
      <c r="D122" s="192"/>
      <c r="E122" s="32"/>
      <c r="F122" s="166"/>
      <c r="G122" s="71"/>
      <c r="H122" s="165"/>
      <c r="I122" s="165"/>
      <c r="J122" s="165"/>
      <c r="K122" s="165"/>
      <c r="L122" s="212"/>
      <c r="M122" s="210"/>
      <c r="N122" s="166"/>
      <c r="O122" s="165"/>
      <c r="P122" s="165"/>
      <c r="Q122" s="165"/>
      <c r="R122" s="165"/>
      <c r="S122" s="165"/>
      <c r="T122" s="166"/>
      <c r="U122" s="166"/>
      <c r="V122" s="165"/>
      <c r="W122" s="165"/>
      <c r="X122" s="204"/>
      <c r="Y122" s="165"/>
      <c r="Z122" s="165"/>
      <c r="AA122" s="166"/>
      <c r="AB122" s="166"/>
      <c r="AC122" s="165"/>
      <c r="AD122" s="165"/>
      <c r="AE122" s="165"/>
      <c r="AF122" s="165"/>
      <c r="AG122" s="165"/>
      <c r="AH122" s="166"/>
      <c r="AI122" s="166"/>
      <c r="AJ122" s="165"/>
      <c r="AK122" s="165"/>
      <c r="AL122" s="198">
        <f t="shared" si="2"/>
        <v>0</v>
      </c>
      <c r="AM122" s="191"/>
      <c r="AN122" s="83"/>
    </row>
    <row r="123" ht="13.5" customHeight="1">
      <c r="A123" s="191">
        <v>4.0</v>
      </c>
      <c r="B123" s="19" t="s">
        <v>93</v>
      </c>
      <c r="C123" s="191"/>
      <c r="D123" s="192" t="s">
        <v>94</v>
      </c>
      <c r="E123" s="193"/>
      <c r="F123" s="166"/>
      <c r="G123" s="118" t="s">
        <v>11</v>
      </c>
      <c r="H123" s="165">
        <v>2.0</v>
      </c>
      <c r="I123" s="165">
        <v>2.0</v>
      </c>
      <c r="J123" s="165">
        <v>5.0</v>
      </c>
      <c r="K123" s="165">
        <v>7.0</v>
      </c>
      <c r="L123" s="212">
        <v>4.0</v>
      </c>
      <c r="M123" s="210"/>
      <c r="N123" s="166"/>
      <c r="O123" s="165">
        <v>12.0</v>
      </c>
      <c r="P123" s="165">
        <v>5.0</v>
      </c>
      <c r="Q123" s="165">
        <v>3.0</v>
      </c>
      <c r="R123" s="165"/>
      <c r="S123" s="165">
        <v>9.0</v>
      </c>
      <c r="T123" s="166">
        <v>2.0</v>
      </c>
      <c r="U123" s="166"/>
      <c r="V123" s="165">
        <v>10.0</v>
      </c>
      <c r="W123" s="165">
        <v>8.0</v>
      </c>
      <c r="X123" s="165">
        <v>5.0</v>
      </c>
      <c r="Y123" s="165">
        <v>4.0</v>
      </c>
      <c r="Z123" s="165">
        <v>4.0</v>
      </c>
      <c r="AA123" s="166"/>
      <c r="AB123" s="166"/>
      <c r="AC123" s="165">
        <v>3.0</v>
      </c>
      <c r="AD123" s="165">
        <v>10.0</v>
      </c>
      <c r="AE123" s="165">
        <v>1.0</v>
      </c>
      <c r="AF123" s="165">
        <v>8.0</v>
      </c>
      <c r="AG123" s="165">
        <v>1.0</v>
      </c>
      <c r="AH123" s="166"/>
      <c r="AI123" s="166"/>
      <c r="AJ123" s="165">
        <v>12.0</v>
      </c>
      <c r="AK123" s="165">
        <v>8.0</v>
      </c>
      <c r="AL123" s="205">
        <f t="shared" si="2"/>
        <v>125</v>
      </c>
      <c r="AM123" s="191"/>
      <c r="AN123" s="83"/>
    </row>
    <row r="124" ht="13.5" customHeight="1">
      <c r="A124" s="168" t="s">
        <v>78</v>
      </c>
      <c r="B124" s="132"/>
      <c r="C124" s="196"/>
      <c r="D124" s="196"/>
      <c r="E124" s="32"/>
      <c r="F124" s="173"/>
      <c r="G124" s="71"/>
      <c r="H124" s="170"/>
      <c r="I124" s="170"/>
      <c r="J124" s="170"/>
      <c r="K124" s="170"/>
      <c r="L124" s="204">
        <v>2.0</v>
      </c>
      <c r="M124" s="281"/>
      <c r="N124" s="173"/>
      <c r="O124" s="170"/>
      <c r="P124" s="170"/>
      <c r="Q124" s="170"/>
      <c r="R124" s="170"/>
      <c r="S124" s="170"/>
      <c r="T124" s="173"/>
      <c r="U124" s="173"/>
      <c r="V124" s="170"/>
      <c r="W124" s="170"/>
      <c r="X124" s="170"/>
      <c r="Y124" s="170"/>
      <c r="Z124" s="170"/>
      <c r="AA124" s="173"/>
      <c r="AB124" s="173"/>
      <c r="AC124" s="170"/>
      <c r="AD124" s="170"/>
      <c r="AE124" s="170"/>
      <c r="AF124" s="170">
        <v>2.0</v>
      </c>
      <c r="AG124" s="170"/>
      <c r="AH124" s="173"/>
      <c r="AI124" s="173"/>
      <c r="AJ124" s="170"/>
      <c r="AK124" s="170"/>
      <c r="AL124" s="198">
        <f t="shared" si="2"/>
        <v>4</v>
      </c>
      <c r="AM124" s="196"/>
      <c r="AN124" s="199"/>
    </row>
    <row r="125" ht="13.5" customHeight="1">
      <c r="A125" s="191">
        <v>5.0</v>
      </c>
      <c r="B125" s="19" t="s">
        <v>96</v>
      </c>
      <c r="C125" s="191" t="s">
        <v>97</v>
      </c>
      <c r="D125" s="192" t="s">
        <v>98</v>
      </c>
      <c r="E125" s="193" t="s">
        <v>171</v>
      </c>
      <c r="F125" s="166"/>
      <c r="G125" s="118" t="s">
        <v>11</v>
      </c>
      <c r="H125" s="165">
        <v>3.0</v>
      </c>
      <c r="I125" s="165">
        <v>6.0</v>
      </c>
      <c r="J125" s="165"/>
      <c r="K125" s="165">
        <v>5.0</v>
      </c>
      <c r="L125" s="212">
        <v>1.0</v>
      </c>
      <c r="M125" s="210"/>
      <c r="N125" s="166"/>
      <c r="O125" s="165">
        <v>4.0</v>
      </c>
      <c r="P125" s="165">
        <v>3.0</v>
      </c>
      <c r="Q125" s="165">
        <v>5.0</v>
      </c>
      <c r="R125" s="165">
        <v>6.0</v>
      </c>
      <c r="S125" s="165">
        <v>1.0</v>
      </c>
      <c r="T125" s="166">
        <v>1.0</v>
      </c>
      <c r="U125" s="166">
        <v>1.0</v>
      </c>
      <c r="V125" s="165">
        <v>4.0</v>
      </c>
      <c r="W125" s="165"/>
      <c r="X125" s="165">
        <v>4.0</v>
      </c>
      <c r="Y125" s="165">
        <v>1.0</v>
      </c>
      <c r="Z125" s="165"/>
      <c r="AA125" s="166">
        <v>2.0</v>
      </c>
      <c r="AB125" s="166"/>
      <c r="AC125" s="165">
        <v>2.0</v>
      </c>
      <c r="AD125" s="165"/>
      <c r="AE125" s="165">
        <v>6.0</v>
      </c>
      <c r="AF125" s="165">
        <v>3.0</v>
      </c>
      <c r="AG125" s="165">
        <v>2.0</v>
      </c>
      <c r="AH125" s="166"/>
      <c r="AI125" s="166"/>
      <c r="AJ125" s="165">
        <v>2.0</v>
      </c>
      <c r="AK125" s="165">
        <v>1.0</v>
      </c>
      <c r="AL125" s="191">
        <f t="shared" si="2"/>
        <v>63</v>
      </c>
      <c r="AM125" s="191"/>
      <c r="AN125" s="83"/>
    </row>
    <row r="126" ht="13.5" customHeight="1">
      <c r="A126" s="168" t="s">
        <v>78</v>
      </c>
      <c r="B126" s="132"/>
      <c r="C126" s="196"/>
      <c r="D126" s="196"/>
      <c r="E126" s="32"/>
      <c r="F126" s="173"/>
      <c r="G126" s="71"/>
      <c r="H126" s="170"/>
      <c r="I126" s="170"/>
      <c r="J126" s="170"/>
      <c r="K126" s="165"/>
      <c r="L126" s="212"/>
      <c r="M126" s="281"/>
      <c r="N126" s="173"/>
      <c r="O126" s="170"/>
      <c r="P126" s="170"/>
      <c r="Q126" s="170"/>
      <c r="R126" s="170"/>
      <c r="S126" s="170"/>
      <c r="T126" s="173"/>
      <c r="U126" s="173"/>
      <c r="V126" s="170">
        <v>1.0</v>
      </c>
      <c r="W126" s="170"/>
      <c r="X126" s="170"/>
      <c r="Y126" s="170"/>
      <c r="Z126" s="170"/>
      <c r="AA126" s="173">
        <v>2.0</v>
      </c>
      <c r="AB126" s="173"/>
      <c r="AC126" s="170"/>
      <c r="AD126" s="170"/>
      <c r="AE126" s="170"/>
      <c r="AF126" s="170"/>
      <c r="AG126" s="170"/>
      <c r="AH126" s="173"/>
      <c r="AI126" s="173"/>
      <c r="AJ126" s="170"/>
      <c r="AK126" s="170"/>
      <c r="AL126" s="206">
        <f t="shared" si="2"/>
        <v>3</v>
      </c>
      <c r="AM126" s="199"/>
      <c r="AN126" s="199"/>
    </row>
    <row r="127" ht="13.5" customHeight="1">
      <c r="A127" s="191">
        <v>6.0</v>
      </c>
      <c r="B127" s="19" t="s">
        <v>100</v>
      </c>
      <c r="C127" s="191" t="s">
        <v>101</v>
      </c>
      <c r="D127" s="192" t="s">
        <v>102</v>
      </c>
      <c r="E127" s="193" t="s">
        <v>172</v>
      </c>
      <c r="F127" s="166"/>
      <c r="G127" s="118" t="s">
        <v>11</v>
      </c>
      <c r="H127" s="165">
        <v>5.0</v>
      </c>
      <c r="I127" s="165">
        <v>8.0</v>
      </c>
      <c r="J127" s="165">
        <v>6.0</v>
      </c>
      <c r="K127" s="165">
        <v>6.0</v>
      </c>
      <c r="L127" s="212">
        <v>7.0</v>
      </c>
      <c r="M127" s="210">
        <v>2.0</v>
      </c>
      <c r="N127" s="166"/>
      <c r="O127" s="165">
        <v>34.0</v>
      </c>
      <c r="P127" s="165">
        <v>15.0</v>
      </c>
      <c r="Q127" s="165">
        <v>48.0</v>
      </c>
      <c r="R127" s="165">
        <v>9.0</v>
      </c>
      <c r="S127" s="165">
        <v>7.0</v>
      </c>
      <c r="T127" s="166">
        <v>4.0</v>
      </c>
      <c r="U127" s="166"/>
      <c r="V127" s="165">
        <v>10.0</v>
      </c>
      <c r="W127" s="165">
        <v>11.0</v>
      </c>
      <c r="X127" s="165">
        <v>12.0</v>
      </c>
      <c r="Y127" s="165">
        <v>4.0</v>
      </c>
      <c r="Z127" s="165">
        <v>11.0</v>
      </c>
      <c r="AA127" s="166"/>
      <c r="AB127" s="166"/>
      <c r="AC127" s="165">
        <v>8.0</v>
      </c>
      <c r="AD127" s="165">
        <v>7.0</v>
      </c>
      <c r="AE127" s="165">
        <v>4.0</v>
      </c>
      <c r="AF127" s="165">
        <v>8.0</v>
      </c>
      <c r="AG127" s="165">
        <v>7.0</v>
      </c>
      <c r="AH127" s="166"/>
      <c r="AI127" s="166"/>
      <c r="AJ127" s="165">
        <v>13.0</v>
      </c>
      <c r="AK127" s="165">
        <v>9.0</v>
      </c>
      <c r="AL127" s="191">
        <f t="shared" si="2"/>
        <v>255</v>
      </c>
      <c r="AM127" s="191"/>
      <c r="AN127" s="83"/>
    </row>
    <row r="128" ht="13.5" customHeight="1">
      <c r="A128" s="168" t="s">
        <v>78</v>
      </c>
      <c r="B128" s="132"/>
      <c r="C128" s="196"/>
      <c r="D128" s="196"/>
      <c r="E128" s="71"/>
      <c r="F128" s="173"/>
      <c r="G128" s="71"/>
      <c r="H128" s="170"/>
      <c r="I128" s="170"/>
      <c r="J128" s="170"/>
      <c r="K128" s="170"/>
      <c r="L128" s="212"/>
      <c r="M128" s="281"/>
      <c r="N128" s="173"/>
      <c r="O128" s="170"/>
      <c r="P128" s="170"/>
      <c r="Q128" s="170"/>
      <c r="R128" s="170"/>
      <c r="S128" s="170"/>
      <c r="T128" s="166"/>
      <c r="U128" s="166"/>
      <c r="V128" s="165"/>
      <c r="W128" s="165"/>
      <c r="X128" s="204">
        <v>1.0</v>
      </c>
      <c r="Y128" s="165"/>
      <c r="Z128" s="165"/>
      <c r="AA128" s="166"/>
      <c r="AB128" s="166"/>
      <c r="AC128" s="165"/>
      <c r="AD128" s="165"/>
      <c r="AE128" s="165"/>
      <c r="AF128" s="165"/>
      <c r="AG128" s="165"/>
      <c r="AH128" s="166"/>
      <c r="AI128" s="166"/>
      <c r="AJ128" s="204">
        <v>1.0</v>
      </c>
      <c r="AK128" s="165"/>
      <c r="AL128" s="206">
        <f t="shared" si="2"/>
        <v>2</v>
      </c>
      <c r="AM128" s="199"/>
      <c r="AN128" s="199"/>
    </row>
    <row r="129" ht="13.5" customHeight="1">
      <c r="A129" s="191">
        <v>7.0</v>
      </c>
      <c r="B129" s="19" t="s">
        <v>100</v>
      </c>
      <c r="C129" s="191" t="s">
        <v>104</v>
      </c>
      <c r="D129" s="192" t="s">
        <v>105</v>
      </c>
      <c r="E129" s="193"/>
      <c r="F129" s="166"/>
      <c r="G129" s="118" t="s">
        <v>11</v>
      </c>
      <c r="H129" s="165">
        <v>4.0</v>
      </c>
      <c r="I129" s="165">
        <v>7.0</v>
      </c>
      <c r="J129" s="165">
        <v>5.0</v>
      </c>
      <c r="K129" s="165">
        <v>7.0</v>
      </c>
      <c r="L129" s="212">
        <v>8.0</v>
      </c>
      <c r="M129" s="210"/>
      <c r="N129" s="166"/>
      <c r="O129" s="165">
        <v>4.0</v>
      </c>
      <c r="P129" s="165">
        <v>5.0</v>
      </c>
      <c r="Q129" s="165">
        <v>3.0</v>
      </c>
      <c r="R129" s="165">
        <v>5.0</v>
      </c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191">
        <f t="shared" si="2"/>
        <v>48</v>
      </c>
      <c r="AM129" s="191"/>
      <c r="AN129" s="83"/>
    </row>
    <row r="130" ht="13.5" customHeight="1">
      <c r="A130" s="168" t="s">
        <v>78</v>
      </c>
      <c r="B130" s="132"/>
      <c r="C130" s="196"/>
      <c r="D130" s="196"/>
      <c r="E130" s="71"/>
      <c r="F130" s="173"/>
      <c r="G130" s="71"/>
      <c r="H130" s="170"/>
      <c r="I130" s="170"/>
      <c r="J130" s="170"/>
      <c r="K130" s="170"/>
      <c r="L130" s="204">
        <v>5.0</v>
      </c>
      <c r="M130" s="281"/>
      <c r="N130" s="173"/>
      <c r="O130" s="170">
        <v>2.0</v>
      </c>
      <c r="P130" s="170">
        <v>4.0</v>
      </c>
      <c r="Q130" s="170"/>
      <c r="R130" s="170">
        <v>4.0</v>
      </c>
      <c r="S130" s="170"/>
      <c r="T130" s="173"/>
      <c r="U130" s="173"/>
      <c r="V130" s="170"/>
      <c r="W130" s="170"/>
      <c r="X130" s="170"/>
      <c r="Y130" s="170"/>
      <c r="Z130" s="170"/>
      <c r="AA130" s="173"/>
      <c r="AB130" s="173"/>
      <c r="AC130" s="170"/>
      <c r="AD130" s="170"/>
      <c r="AE130" s="170"/>
      <c r="AF130" s="170"/>
      <c r="AG130" s="170"/>
      <c r="AH130" s="173"/>
      <c r="AI130" s="173"/>
      <c r="AJ130" s="170"/>
      <c r="AK130" s="170"/>
      <c r="AL130" s="198">
        <f t="shared" si="2"/>
        <v>15</v>
      </c>
      <c r="AM130" s="199"/>
      <c r="AN130" s="199"/>
    </row>
    <row r="131" ht="13.5" customHeight="1">
      <c r="A131" s="191">
        <v>8.0</v>
      </c>
      <c r="B131" s="19" t="s">
        <v>107</v>
      </c>
      <c r="C131" s="191" t="s">
        <v>108</v>
      </c>
      <c r="D131" s="192" t="s">
        <v>109</v>
      </c>
      <c r="E131" s="193" t="s">
        <v>173</v>
      </c>
      <c r="F131" s="166">
        <v>1.0</v>
      </c>
      <c r="G131" s="118" t="s">
        <v>11</v>
      </c>
      <c r="H131" s="175"/>
      <c r="I131" s="175"/>
      <c r="J131" s="175"/>
      <c r="K131" s="282">
        <v>1.0</v>
      </c>
      <c r="L131" s="283"/>
      <c r="M131" s="201"/>
      <c r="N131" s="175"/>
      <c r="O131" s="175"/>
      <c r="P131" s="175"/>
      <c r="Q131" s="175"/>
      <c r="R131" s="175"/>
      <c r="S131" s="175"/>
      <c r="T131" s="175"/>
      <c r="U131" s="175"/>
      <c r="V131" s="165"/>
      <c r="W131" s="165">
        <v>3.0</v>
      </c>
      <c r="X131" s="165">
        <v>7.0</v>
      </c>
      <c r="Y131" s="165">
        <v>4.0</v>
      </c>
      <c r="Z131" s="165">
        <v>3.0</v>
      </c>
      <c r="AA131" s="166"/>
      <c r="AB131" s="166"/>
      <c r="AC131" s="165">
        <v>2.0</v>
      </c>
      <c r="AD131" s="165">
        <v>9.0</v>
      </c>
      <c r="AE131" s="165">
        <v>3.0</v>
      </c>
      <c r="AF131" s="165">
        <v>4.0</v>
      </c>
      <c r="AG131" s="165">
        <v>2.0</v>
      </c>
      <c r="AH131" s="166"/>
      <c r="AI131" s="166"/>
      <c r="AJ131" s="165">
        <v>3.0</v>
      </c>
      <c r="AK131" s="165">
        <v>1.0</v>
      </c>
      <c r="AL131" s="191">
        <f t="shared" si="2"/>
        <v>43</v>
      </c>
      <c r="AM131" s="191"/>
      <c r="AN131" s="83"/>
    </row>
    <row r="132" ht="13.5" customHeight="1">
      <c r="A132" s="168" t="s">
        <v>78</v>
      </c>
      <c r="B132" s="132"/>
      <c r="C132" s="196"/>
      <c r="D132" s="196"/>
      <c r="E132" s="71"/>
      <c r="F132" s="173"/>
      <c r="G132" s="71"/>
      <c r="H132" s="170"/>
      <c r="I132" s="170"/>
      <c r="J132" s="170"/>
      <c r="K132" s="170"/>
      <c r="L132" s="212"/>
      <c r="M132" s="281"/>
      <c r="N132" s="173"/>
      <c r="O132" s="170"/>
      <c r="P132" s="170"/>
      <c r="Q132" s="170"/>
      <c r="R132" s="170"/>
      <c r="S132" s="170"/>
      <c r="T132" s="173"/>
      <c r="U132" s="173"/>
      <c r="V132" s="170"/>
      <c r="W132" s="170">
        <v>1.0</v>
      </c>
      <c r="X132" s="170">
        <v>2.0</v>
      </c>
      <c r="Y132" s="170">
        <v>1.0</v>
      </c>
      <c r="Z132" s="170">
        <v>1.0</v>
      </c>
      <c r="AA132" s="173"/>
      <c r="AB132" s="173"/>
      <c r="AC132" s="170">
        <v>1.0</v>
      </c>
      <c r="AD132" s="170">
        <v>3.0</v>
      </c>
      <c r="AE132" s="170"/>
      <c r="AF132" s="170">
        <v>1.0</v>
      </c>
      <c r="AG132" s="170">
        <v>1.0</v>
      </c>
      <c r="AH132" s="173"/>
      <c r="AI132" s="173"/>
      <c r="AJ132" s="170"/>
      <c r="AK132" s="170"/>
      <c r="AL132" s="206">
        <f t="shared" si="2"/>
        <v>11</v>
      </c>
      <c r="AM132" s="199"/>
      <c r="AN132" s="199"/>
    </row>
    <row r="133" ht="15.75" customHeight="1">
      <c r="A133" s="191">
        <v>9.0</v>
      </c>
      <c r="B133" s="19" t="s">
        <v>111</v>
      </c>
      <c r="C133" s="191"/>
      <c r="D133" s="192" t="s">
        <v>112</v>
      </c>
      <c r="E133" s="193"/>
      <c r="F133" s="166"/>
      <c r="G133" s="118" t="s">
        <v>11</v>
      </c>
      <c r="H133" s="165">
        <v>1.0</v>
      </c>
      <c r="I133" s="165">
        <v>8.0</v>
      </c>
      <c r="J133" s="165">
        <v>3.0</v>
      </c>
      <c r="K133" s="165">
        <v>5.0</v>
      </c>
      <c r="L133" s="212">
        <v>4.0</v>
      </c>
      <c r="M133" s="210"/>
      <c r="N133" s="166"/>
      <c r="O133" s="282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65">
        <v>6.0</v>
      </c>
      <c r="AD133" s="175"/>
      <c r="AE133" s="175"/>
      <c r="AF133" s="165">
        <v>6.0</v>
      </c>
      <c r="AG133" s="165">
        <v>4.0</v>
      </c>
      <c r="AH133" s="166"/>
      <c r="AI133" s="166"/>
      <c r="AJ133" s="165">
        <v>9.0</v>
      </c>
      <c r="AK133" s="165">
        <v>9.0</v>
      </c>
      <c r="AL133" s="191">
        <f t="shared" si="2"/>
        <v>55</v>
      </c>
      <c r="AM133" s="191"/>
      <c r="AN133" s="83"/>
    </row>
    <row r="134" ht="15.75" customHeight="1">
      <c r="A134" s="168" t="s">
        <v>78</v>
      </c>
      <c r="B134" s="132"/>
      <c r="C134" s="196"/>
      <c r="D134" s="196"/>
      <c r="E134" s="71"/>
      <c r="F134" s="173"/>
      <c r="G134" s="71"/>
      <c r="H134" s="170"/>
      <c r="I134" s="170"/>
      <c r="J134" s="170"/>
      <c r="K134" s="170"/>
      <c r="L134" s="204">
        <v>2.0</v>
      </c>
      <c r="M134" s="281"/>
      <c r="N134" s="173"/>
      <c r="O134" s="170">
        <v>1.0</v>
      </c>
      <c r="P134" s="170"/>
      <c r="Q134" s="170"/>
      <c r="R134" s="170"/>
      <c r="S134" s="170"/>
      <c r="T134" s="173"/>
      <c r="U134" s="173"/>
      <c r="V134" s="170"/>
      <c r="W134" s="170"/>
      <c r="X134" s="170"/>
      <c r="Y134" s="170"/>
      <c r="Z134" s="170"/>
      <c r="AA134" s="173"/>
      <c r="AB134" s="173"/>
      <c r="AC134" s="170"/>
      <c r="AD134" s="170"/>
      <c r="AE134" s="170"/>
      <c r="AF134" s="165"/>
      <c r="AG134" s="165"/>
      <c r="AH134" s="173"/>
      <c r="AI134" s="173"/>
      <c r="AJ134" s="170"/>
      <c r="AK134" s="170"/>
      <c r="AL134" s="206">
        <f t="shared" si="2"/>
        <v>3</v>
      </c>
      <c r="AM134" s="199"/>
      <c r="AN134" s="199"/>
    </row>
    <row r="135" ht="13.5" customHeight="1">
      <c r="A135" s="191">
        <v>10.0</v>
      </c>
      <c r="B135" s="19" t="s">
        <v>113</v>
      </c>
      <c r="C135" s="191" t="s">
        <v>114</v>
      </c>
      <c r="D135" s="192" t="s">
        <v>115</v>
      </c>
      <c r="E135" s="193" t="s">
        <v>174</v>
      </c>
      <c r="F135" s="166"/>
      <c r="G135" s="118" t="s">
        <v>11</v>
      </c>
      <c r="H135" s="165">
        <v>8.0</v>
      </c>
      <c r="I135" s="165">
        <v>2.0</v>
      </c>
      <c r="J135" s="165">
        <v>1.0</v>
      </c>
      <c r="K135" s="165">
        <v>3.0</v>
      </c>
      <c r="L135" s="212">
        <v>5.0</v>
      </c>
      <c r="M135" s="210"/>
      <c r="N135" s="210"/>
      <c r="O135" s="195">
        <v>7.0</v>
      </c>
      <c r="P135" s="195">
        <v>1.0</v>
      </c>
      <c r="Q135" s="195">
        <v>4.0</v>
      </c>
      <c r="R135" s="195">
        <v>3.0</v>
      </c>
      <c r="S135" s="195">
        <v>5.0</v>
      </c>
      <c r="T135" s="210">
        <v>1.0</v>
      </c>
      <c r="U135" s="210"/>
      <c r="V135" s="195">
        <v>5.0</v>
      </c>
      <c r="W135" s="195">
        <v>2.0</v>
      </c>
      <c r="X135" s="195">
        <v>2.0</v>
      </c>
      <c r="Y135" s="195"/>
      <c r="Z135" s="195"/>
      <c r="AA135" s="166"/>
      <c r="AB135" s="166"/>
      <c r="AC135" s="165">
        <v>4.0</v>
      </c>
      <c r="AD135" s="165">
        <v>5.0</v>
      </c>
      <c r="AE135" s="165">
        <v>2.0</v>
      </c>
      <c r="AF135" s="165">
        <v>2.0</v>
      </c>
      <c r="AG135" s="165">
        <v>2.0</v>
      </c>
      <c r="AH135" s="166">
        <v>2.0</v>
      </c>
      <c r="AI135" s="166">
        <v>2.0</v>
      </c>
      <c r="AJ135" s="165"/>
      <c r="AK135" s="165">
        <v>4.0</v>
      </c>
      <c r="AL135" s="191">
        <f t="shared" si="2"/>
        <v>72</v>
      </c>
      <c r="AM135" s="191"/>
      <c r="AN135" s="83"/>
    </row>
    <row r="136" ht="13.5" customHeight="1">
      <c r="A136" s="168" t="s">
        <v>78</v>
      </c>
      <c r="B136" s="132"/>
      <c r="C136" s="196"/>
      <c r="D136" s="196"/>
      <c r="E136" s="71"/>
      <c r="F136" s="173"/>
      <c r="G136" s="71"/>
      <c r="H136" s="170"/>
      <c r="I136" s="170"/>
      <c r="J136" s="170"/>
      <c r="K136" s="170"/>
      <c r="L136" s="212"/>
      <c r="M136" s="281"/>
      <c r="N136" s="173"/>
      <c r="O136" s="170"/>
      <c r="P136" s="170"/>
      <c r="Q136" s="170"/>
      <c r="R136" s="170"/>
      <c r="S136" s="170"/>
      <c r="T136" s="173"/>
      <c r="U136" s="173"/>
      <c r="V136" s="170"/>
      <c r="W136" s="170"/>
      <c r="X136" s="170"/>
      <c r="Y136" s="170"/>
      <c r="Z136" s="170"/>
      <c r="AA136" s="173"/>
      <c r="AB136" s="173"/>
      <c r="AC136" s="170"/>
      <c r="AD136" s="170"/>
      <c r="AE136" s="170"/>
      <c r="AF136" s="165"/>
      <c r="AG136" s="165"/>
      <c r="AH136" s="173"/>
      <c r="AI136" s="173"/>
      <c r="AJ136" s="170"/>
      <c r="AK136" s="170"/>
      <c r="AL136" s="196">
        <f t="shared" si="2"/>
        <v>0</v>
      </c>
      <c r="AM136" s="199"/>
      <c r="AN136" s="199"/>
    </row>
    <row r="137" ht="13.5" customHeight="1">
      <c r="A137" s="191">
        <v>11.0</v>
      </c>
      <c r="B137" s="19" t="s">
        <v>117</v>
      </c>
      <c r="C137" s="191" t="s">
        <v>118</v>
      </c>
      <c r="D137" s="192" t="s">
        <v>119</v>
      </c>
      <c r="E137" s="193" t="s">
        <v>175</v>
      </c>
      <c r="F137" s="166"/>
      <c r="G137" s="118" t="s">
        <v>11</v>
      </c>
      <c r="H137" s="165">
        <v>3.0</v>
      </c>
      <c r="I137" s="165">
        <v>4.0</v>
      </c>
      <c r="J137" s="165">
        <v>8.0</v>
      </c>
      <c r="K137" s="165">
        <v>1.0</v>
      </c>
      <c r="L137" s="284">
        <v>6.0</v>
      </c>
      <c r="M137" s="210"/>
      <c r="N137" s="166"/>
      <c r="O137" s="165">
        <v>5.0</v>
      </c>
      <c r="P137" s="165">
        <v>8.0</v>
      </c>
      <c r="Q137" s="165">
        <v>1.0</v>
      </c>
      <c r="R137" s="165">
        <v>7.0</v>
      </c>
      <c r="S137" s="165">
        <v>3.0</v>
      </c>
      <c r="T137" s="166"/>
      <c r="U137" s="166"/>
      <c r="V137" s="165">
        <v>8.0</v>
      </c>
      <c r="W137" s="165">
        <v>1.0</v>
      </c>
      <c r="X137" s="165"/>
      <c r="Y137" s="285">
        <v>3.0</v>
      </c>
      <c r="Z137" s="212">
        <v>5.0</v>
      </c>
      <c r="AA137" s="166">
        <v>1.0</v>
      </c>
      <c r="AB137" s="166"/>
      <c r="AC137" s="165">
        <v>4.0</v>
      </c>
      <c r="AD137" s="175"/>
      <c r="AE137" s="175"/>
      <c r="AF137" s="175"/>
      <c r="AG137" s="175"/>
      <c r="AH137" s="175"/>
      <c r="AI137" s="175"/>
      <c r="AJ137" s="175"/>
      <c r="AK137" s="175"/>
      <c r="AL137" s="191">
        <f t="shared" si="2"/>
        <v>68</v>
      </c>
      <c r="AM137" s="191"/>
      <c r="AN137" s="83"/>
    </row>
    <row r="138" ht="13.5" customHeight="1">
      <c r="A138" s="168" t="s">
        <v>78</v>
      </c>
      <c r="B138" s="132"/>
      <c r="C138" s="196"/>
      <c r="D138" s="196"/>
      <c r="E138" s="71"/>
      <c r="F138" s="173"/>
      <c r="G138" s="71"/>
      <c r="H138" s="170"/>
      <c r="I138" s="170"/>
      <c r="J138" s="170"/>
      <c r="K138" s="170"/>
      <c r="L138" s="212"/>
      <c r="M138" s="281"/>
      <c r="N138" s="173"/>
      <c r="O138" s="170"/>
      <c r="P138" s="170"/>
      <c r="Q138" s="170"/>
      <c r="R138" s="170"/>
      <c r="S138" s="170"/>
      <c r="T138" s="173"/>
      <c r="U138" s="173"/>
      <c r="V138" s="170"/>
      <c r="W138" s="170"/>
      <c r="X138" s="170"/>
      <c r="Y138" s="170"/>
      <c r="Z138" s="170"/>
      <c r="AA138" s="173"/>
      <c r="AB138" s="173"/>
      <c r="AC138" s="170"/>
      <c r="AD138" s="170"/>
      <c r="AE138" s="170"/>
      <c r="AF138" s="165"/>
      <c r="AG138" s="165"/>
      <c r="AH138" s="173"/>
      <c r="AI138" s="173"/>
      <c r="AJ138" s="170"/>
      <c r="AK138" s="170"/>
      <c r="AL138" s="196">
        <f t="shared" si="2"/>
        <v>0</v>
      </c>
      <c r="AM138" s="199"/>
      <c r="AN138" s="199"/>
    </row>
    <row r="139" ht="13.5" customHeight="1">
      <c r="A139" s="191">
        <v>12.0</v>
      </c>
      <c r="B139" s="19" t="s">
        <v>121</v>
      </c>
      <c r="C139" s="191"/>
      <c r="D139" s="192" t="s">
        <v>33</v>
      </c>
      <c r="E139" s="193" t="s">
        <v>176</v>
      </c>
      <c r="F139" s="166"/>
      <c r="G139" s="118" t="s">
        <v>11</v>
      </c>
      <c r="H139" s="165">
        <v>3.0</v>
      </c>
      <c r="I139" s="165">
        <v>7.0</v>
      </c>
      <c r="J139" s="165">
        <v>11.0</v>
      </c>
      <c r="K139" s="165">
        <v>7.0</v>
      </c>
      <c r="L139" s="212">
        <v>4.0</v>
      </c>
      <c r="M139" s="166">
        <v>2.0</v>
      </c>
      <c r="N139" s="166"/>
      <c r="O139" s="165">
        <v>5.0</v>
      </c>
      <c r="P139" s="165"/>
      <c r="Q139" s="165">
        <v>9.0</v>
      </c>
      <c r="R139" s="165">
        <v>6.0</v>
      </c>
      <c r="S139" s="165">
        <v>4.0</v>
      </c>
      <c r="T139" s="166"/>
      <c r="U139" s="166"/>
      <c r="V139" s="165">
        <v>14.0</v>
      </c>
      <c r="W139" s="165">
        <v>7.0</v>
      </c>
      <c r="X139" s="165">
        <v>2.0</v>
      </c>
      <c r="Y139" s="285">
        <v>6.0</v>
      </c>
      <c r="Z139" s="212">
        <v>4.0</v>
      </c>
      <c r="AA139" s="166"/>
      <c r="AB139" s="166"/>
      <c r="AC139" s="165">
        <v>8.0</v>
      </c>
      <c r="AD139" s="165">
        <v>4.0</v>
      </c>
      <c r="AE139" s="165">
        <v>7.0</v>
      </c>
      <c r="AF139" s="165">
        <v>6.0</v>
      </c>
      <c r="AG139" s="165">
        <v>11.0</v>
      </c>
      <c r="AH139" s="166"/>
      <c r="AI139" s="166"/>
      <c r="AJ139" s="165">
        <v>14.0</v>
      </c>
      <c r="AK139" s="165">
        <v>10.0</v>
      </c>
      <c r="AL139" s="191">
        <f t="shared" si="2"/>
        <v>151</v>
      </c>
      <c r="AM139" s="191"/>
      <c r="AN139" s="83"/>
    </row>
    <row r="140" ht="13.5" customHeight="1">
      <c r="A140" s="168" t="s">
        <v>78</v>
      </c>
      <c r="B140" s="132"/>
      <c r="C140" s="196"/>
      <c r="D140" s="196"/>
      <c r="E140" s="32"/>
      <c r="F140" s="173"/>
      <c r="G140" s="71"/>
      <c r="H140" s="170"/>
      <c r="I140" s="170"/>
      <c r="J140" s="170"/>
      <c r="K140" s="170"/>
      <c r="L140" s="212"/>
      <c r="M140" s="281"/>
      <c r="N140" s="173"/>
      <c r="O140" s="170"/>
      <c r="P140" s="170"/>
      <c r="Q140" s="170"/>
      <c r="R140" s="170">
        <v>1.0</v>
      </c>
      <c r="S140" s="170"/>
      <c r="T140" s="173"/>
      <c r="U140" s="173"/>
      <c r="V140" s="170"/>
      <c r="W140" s="170">
        <v>1.0</v>
      </c>
      <c r="X140" s="170"/>
      <c r="Y140" s="170"/>
      <c r="Z140" s="170"/>
      <c r="AA140" s="173"/>
      <c r="AB140" s="173"/>
      <c r="AC140" s="170"/>
      <c r="AD140" s="170"/>
      <c r="AE140" s="170"/>
      <c r="AF140" s="170"/>
      <c r="AG140" s="170"/>
      <c r="AH140" s="173"/>
      <c r="AI140" s="173"/>
      <c r="AJ140" s="170"/>
      <c r="AK140" s="170"/>
      <c r="AL140" s="196">
        <f t="shared" si="2"/>
        <v>2</v>
      </c>
      <c r="AM140" s="199"/>
      <c r="AN140" s="199"/>
    </row>
    <row r="141" ht="13.5" customHeight="1">
      <c r="A141" s="191">
        <v>13.0</v>
      </c>
      <c r="B141" s="19" t="s">
        <v>121</v>
      </c>
      <c r="C141" s="191"/>
      <c r="D141" s="192" t="s">
        <v>57</v>
      </c>
      <c r="E141" s="32"/>
      <c r="F141" s="166"/>
      <c r="G141" s="118" t="s">
        <v>11</v>
      </c>
      <c r="H141" s="165">
        <v>4.0</v>
      </c>
      <c r="I141" s="165">
        <v>6.0</v>
      </c>
      <c r="J141" s="165">
        <v>2.0</v>
      </c>
      <c r="K141" s="165">
        <v>5.0</v>
      </c>
      <c r="L141" s="212">
        <v>8.0</v>
      </c>
      <c r="M141" s="210"/>
      <c r="N141" s="166"/>
      <c r="O141" s="165">
        <v>1.0</v>
      </c>
      <c r="P141" s="165">
        <v>1.0</v>
      </c>
      <c r="Q141" s="165">
        <v>6.0</v>
      </c>
      <c r="R141" s="165">
        <v>13.0</v>
      </c>
      <c r="S141" s="165">
        <v>10.0</v>
      </c>
      <c r="T141" s="166">
        <v>2.0</v>
      </c>
      <c r="U141" s="166"/>
      <c r="V141" s="165"/>
      <c r="W141" s="165">
        <v>4.0</v>
      </c>
      <c r="X141" s="165">
        <v>4.0</v>
      </c>
      <c r="Y141" s="165">
        <v>7.0</v>
      </c>
      <c r="Z141" s="165">
        <v>1.0</v>
      </c>
      <c r="AA141" s="166"/>
      <c r="AB141" s="166"/>
      <c r="AC141" s="165">
        <v>8.0</v>
      </c>
      <c r="AD141" s="165">
        <v>6.0</v>
      </c>
      <c r="AE141" s="165">
        <v>6.0</v>
      </c>
      <c r="AF141" s="165">
        <v>5.0</v>
      </c>
      <c r="AG141" s="165">
        <v>9.0</v>
      </c>
      <c r="AH141" s="166"/>
      <c r="AI141" s="166"/>
      <c r="AJ141" s="165">
        <v>6.0</v>
      </c>
      <c r="AK141" s="165">
        <v>7.0</v>
      </c>
      <c r="AL141" s="191">
        <f t="shared" si="2"/>
        <v>121</v>
      </c>
      <c r="AM141" s="191"/>
      <c r="AN141" s="83"/>
    </row>
    <row r="142" ht="13.5" customHeight="1">
      <c r="A142" s="168" t="s">
        <v>78</v>
      </c>
      <c r="B142" s="132"/>
      <c r="C142" s="196"/>
      <c r="D142" s="196"/>
      <c r="E142" s="32"/>
      <c r="F142" s="173"/>
      <c r="G142" s="71"/>
      <c r="H142" s="170"/>
      <c r="I142" s="170"/>
      <c r="J142" s="170"/>
      <c r="K142" s="170"/>
      <c r="L142" s="212"/>
      <c r="M142" s="281"/>
      <c r="N142" s="173"/>
      <c r="O142" s="170"/>
      <c r="P142" s="170"/>
      <c r="Q142" s="170">
        <v>5.0</v>
      </c>
      <c r="R142" s="170">
        <v>5.0</v>
      </c>
      <c r="S142" s="170">
        <v>2.0</v>
      </c>
      <c r="T142" s="173"/>
      <c r="U142" s="173"/>
      <c r="V142" s="170"/>
      <c r="W142" s="170"/>
      <c r="X142" s="170"/>
      <c r="Y142" s="170">
        <v>3.0</v>
      </c>
      <c r="Z142" s="170"/>
      <c r="AA142" s="173"/>
      <c r="AB142" s="173"/>
      <c r="AC142" s="170"/>
      <c r="AD142" s="170"/>
      <c r="AE142" s="170"/>
      <c r="AF142" s="170"/>
      <c r="AG142" s="170"/>
      <c r="AH142" s="173"/>
      <c r="AI142" s="173"/>
      <c r="AJ142" s="170"/>
      <c r="AK142" s="170"/>
      <c r="AL142" s="196">
        <f t="shared" si="2"/>
        <v>15</v>
      </c>
      <c r="AM142" s="199"/>
      <c r="AN142" s="199"/>
    </row>
    <row r="143" ht="13.5" customHeight="1">
      <c r="A143" s="191">
        <v>14.0</v>
      </c>
      <c r="B143" s="19" t="s">
        <v>121</v>
      </c>
      <c r="C143" s="191"/>
      <c r="D143" s="192" t="s">
        <v>59</v>
      </c>
      <c r="E143" s="32"/>
      <c r="F143" s="166"/>
      <c r="G143" s="118" t="s">
        <v>11</v>
      </c>
      <c r="H143" s="165"/>
      <c r="I143" s="165">
        <v>11.0</v>
      </c>
      <c r="J143" s="165">
        <v>4.0</v>
      </c>
      <c r="K143" s="165">
        <v>4.0</v>
      </c>
      <c r="L143" s="212">
        <v>10.0</v>
      </c>
      <c r="M143" s="210"/>
      <c r="N143" s="166"/>
      <c r="O143" s="165">
        <v>3.0</v>
      </c>
      <c r="P143" s="165">
        <v>6.0</v>
      </c>
      <c r="Q143" s="165">
        <v>7.0</v>
      </c>
      <c r="R143" s="165">
        <v>9.0</v>
      </c>
      <c r="S143" s="165">
        <v>6.0</v>
      </c>
      <c r="T143" s="166">
        <v>1.0</v>
      </c>
      <c r="U143" s="166">
        <v>1.0</v>
      </c>
      <c r="V143" s="165">
        <v>10.0</v>
      </c>
      <c r="W143" s="165">
        <v>7.0</v>
      </c>
      <c r="X143" s="165">
        <v>4.0</v>
      </c>
      <c r="Y143" s="165">
        <v>7.0</v>
      </c>
      <c r="Z143" s="165">
        <v>3.0</v>
      </c>
      <c r="AA143" s="166"/>
      <c r="AB143" s="166"/>
      <c r="AC143" s="165">
        <v>12.0</v>
      </c>
      <c r="AD143" s="165">
        <v>7.0</v>
      </c>
      <c r="AE143" s="165">
        <v>9.0</v>
      </c>
      <c r="AF143" s="165">
        <v>5.0</v>
      </c>
      <c r="AG143" s="165">
        <v>6.0</v>
      </c>
      <c r="AH143" s="166">
        <v>2.0</v>
      </c>
      <c r="AI143" s="166"/>
      <c r="AJ143" s="165">
        <v>3.0</v>
      </c>
      <c r="AK143" s="165">
        <v>4.0</v>
      </c>
      <c r="AL143" s="191">
        <f t="shared" si="2"/>
        <v>141</v>
      </c>
      <c r="AM143" s="191"/>
      <c r="AN143" s="83"/>
    </row>
    <row r="144" ht="13.5" customHeight="1">
      <c r="A144" s="168" t="s">
        <v>78</v>
      </c>
      <c r="B144" s="132"/>
      <c r="C144" s="196"/>
      <c r="D144" s="196"/>
      <c r="E144" s="32"/>
      <c r="F144" s="173"/>
      <c r="G144" s="71"/>
      <c r="H144" s="170"/>
      <c r="I144" s="170"/>
      <c r="J144" s="170"/>
      <c r="K144" s="170"/>
      <c r="L144" s="212"/>
      <c r="M144" s="281"/>
      <c r="N144" s="173"/>
      <c r="O144" s="170"/>
      <c r="P144" s="170"/>
      <c r="Q144" s="170"/>
      <c r="R144" s="170"/>
      <c r="S144" s="170"/>
      <c r="T144" s="173"/>
      <c r="U144" s="173"/>
      <c r="V144" s="170"/>
      <c r="W144" s="170">
        <v>1.0</v>
      </c>
      <c r="X144" s="170"/>
      <c r="Y144" s="170"/>
      <c r="Z144" s="170"/>
      <c r="AA144" s="173"/>
      <c r="AB144" s="173"/>
      <c r="AC144" s="170"/>
      <c r="AD144" s="170"/>
      <c r="AE144" s="170"/>
      <c r="AF144" s="170"/>
      <c r="AG144" s="170"/>
      <c r="AH144" s="173"/>
      <c r="AI144" s="173"/>
      <c r="AJ144" s="170"/>
      <c r="AK144" s="170"/>
      <c r="AL144" s="196">
        <f t="shared" si="2"/>
        <v>1</v>
      </c>
      <c r="AM144" s="199"/>
      <c r="AN144" s="199"/>
    </row>
    <row r="145" ht="13.5" customHeight="1">
      <c r="A145" s="191">
        <v>15.0</v>
      </c>
      <c r="B145" s="19" t="s">
        <v>121</v>
      </c>
      <c r="C145" s="191"/>
      <c r="D145" s="192" t="s">
        <v>58</v>
      </c>
      <c r="E145" s="32"/>
      <c r="F145" s="166"/>
      <c r="G145" s="118" t="s">
        <v>11</v>
      </c>
      <c r="H145" s="165">
        <v>7.0</v>
      </c>
      <c r="I145" s="165">
        <v>9.0</v>
      </c>
      <c r="J145" s="165">
        <v>4.0</v>
      </c>
      <c r="K145" s="165">
        <v>4.0</v>
      </c>
      <c r="L145" s="212">
        <v>5.0</v>
      </c>
      <c r="M145" s="210"/>
      <c r="N145" s="166"/>
      <c r="O145" s="165">
        <v>7.0</v>
      </c>
      <c r="P145" s="165">
        <v>8.0</v>
      </c>
      <c r="Q145" s="165">
        <v>4.0</v>
      </c>
      <c r="R145" s="165">
        <v>7.0</v>
      </c>
      <c r="S145" s="165">
        <v>7.0</v>
      </c>
      <c r="T145" s="166"/>
      <c r="U145" s="166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65">
        <v>11.0</v>
      </c>
      <c r="AK145" s="165">
        <v>6.0</v>
      </c>
      <c r="AL145" s="191">
        <f t="shared" si="2"/>
        <v>79</v>
      </c>
      <c r="AM145" s="191"/>
      <c r="AN145" s="83"/>
    </row>
    <row r="146" ht="13.5" customHeight="1">
      <c r="A146" s="168" t="s">
        <v>78</v>
      </c>
      <c r="B146" s="132"/>
      <c r="C146" s="196"/>
      <c r="D146" s="196"/>
      <c r="E146" s="71"/>
      <c r="F146" s="173"/>
      <c r="G146" s="71"/>
      <c r="H146" s="170"/>
      <c r="I146" s="170"/>
      <c r="J146" s="170"/>
      <c r="K146" s="170"/>
      <c r="L146" s="212"/>
      <c r="M146" s="281"/>
      <c r="N146" s="173"/>
      <c r="O146" s="170"/>
      <c r="P146" s="170"/>
      <c r="Q146" s="170"/>
      <c r="R146" s="170"/>
      <c r="S146" s="170"/>
      <c r="T146" s="173"/>
      <c r="U146" s="173"/>
      <c r="V146" s="170"/>
      <c r="W146" s="170"/>
      <c r="X146" s="170"/>
      <c r="Y146" s="170"/>
      <c r="Z146" s="170"/>
      <c r="AA146" s="173"/>
      <c r="AB146" s="173"/>
      <c r="AC146" s="170"/>
      <c r="AD146" s="170"/>
      <c r="AE146" s="170"/>
      <c r="AF146" s="170"/>
      <c r="AG146" s="170"/>
      <c r="AH146" s="173"/>
      <c r="AI146" s="173"/>
      <c r="AJ146" s="170"/>
      <c r="AK146" s="170"/>
      <c r="AL146" s="196">
        <f t="shared" si="2"/>
        <v>0</v>
      </c>
      <c r="AM146" s="199"/>
      <c r="AN146" s="199"/>
    </row>
    <row r="147" ht="13.5" customHeight="1">
      <c r="A147" s="191">
        <v>16.0</v>
      </c>
      <c r="B147" s="19" t="s">
        <v>122</v>
      </c>
      <c r="C147" s="191" t="s">
        <v>123</v>
      </c>
      <c r="D147" s="192" t="s">
        <v>124</v>
      </c>
      <c r="E147" s="193" t="s">
        <v>177</v>
      </c>
      <c r="F147" s="166"/>
      <c r="G147" s="118" t="s">
        <v>11</v>
      </c>
      <c r="H147" s="165">
        <v>15.0</v>
      </c>
      <c r="I147" s="165">
        <v>11.0</v>
      </c>
      <c r="J147" s="165">
        <v>12.0</v>
      </c>
      <c r="K147" s="165">
        <v>9.0</v>
      </c>
      <c r="L147" s="212">
        <v>7.0</v>
      </c>
      <c r="M147" s="210"/>
      <c r="N147" s="166"/>
      <c r="O147" s="165">
        <v>10.0</v>
      </c>
      <c r="P147" s="165">
        <v>16.0</v>
      </c>
      <c r="Q147" s="165">
        <v>8.0</v>
      </c>
      <c r="R147" s="165">
        <v>8.0</v>
      </c>
      <c r="S147" s="165">
        <v>7.0</v>
      </c>
      <c r="T147" s="166"/>
      <c r="U147" s="166"/>
      <c r="V147" s="165">
        <v>6.0</v>
      </c>
      <c r="W147" s="165">
        <v>6.0</v>
      </c>
      <c r="X147" s="165">
        <v>6.0</v>
      </c>
      <c r="Y147" s="165">
        <v>10.0</v>
      </c>
      <c r="Z147" s="165">
        <v>3.0</v>
      </c>
      <c r="AA147" s="166"/>
      <c r="AB147" s="166">
        <v>1.0</v>
      </c>
      <c r="AC147" s="165">
        <v>8.0</v>
      </c>
      <c r="AD147" s="165">
        <v>10.0</v>
      </c>
      <c r="AE147" s="165">
        <v>9.0</v>
      </c>
      <c r="AF147" s="165">
        <v>8.0</v>
      </c>
      <c r="AG147" s="165">
        <v>5.0</v>
      </c>
      <c r="AH147" s="166"/>
      <c r="AI147" s="166">
        <v>1.0</v>
      </c>
      <c r="AJ147" s="165">
        <v>9.0</v>
      </c>
      <c r="AK147" s="165">
        <v>4.0</v>
      </c>
      <c r="AL147" s="191">
        <f t="shared" si="2"/>
        <v>189</v>
      </c>
      <c r="AM147" s="191"/>
      <c r="AN147" s="83"/>
    </row>
    <row r="148" ht="13.5" customHeight="1">
      <c r="A148" s="168" t="s">
        <v>78</v>
      </c>
      <c r="B148" s="132"/>
      <c r="C148" s="196"/>
      <c r="D148" s="196"/>
      <c r="E148" s="71"/>
      <c r="F148" s="173"/>
      <c r="G148" s="71"/>
      <c r="H148" s="170"/>
      <c r="I148" s="170"/>
      <c r="J148" s="170"/>
      <c r="K148" s="170"/>
      <c r="L148" s="286"/>
      <c r="M148" s="281"/>
      <c r="N148" s="173"/>
      <c r="O148" s="170"/>
      <c r="P148" s="170"/>
      <c r="Q148" s="170"/>
      <c r="R148" s="170"/>
      <c r="S148" s="170"/>
      <c r="T148" s="173"/>
      <c r="U148" s="173"/>
      <c r="V148" s="170"/>
      <c r="W148" s="170"/>
      <c r="X148" s="170"/>
      <c r="Y148" s="170"/>
      <c r="Z148" s="170"/>
      <c r="AA148" s="173"/>
      <c r="AB148" s="173"/>
      <c r="AC148" s="170"/>
      <c r="AD148" s="170"/>
      <c r="AE148" s="170"/>
      <c r="AF148" s="170"/>
      <c r="AG148" s="170"/>
      <c r="AH148" s="173"/>
      <c r="AI148" s="173"/>
      <c r="AJ148" s="170"/>
      <c r="AK148" s="170"/>
      <c r="AL148" s="196">
        <f t="shared" si="2"/>
        <v>0</v>
      </c>
      <c r="AM148" s="199"/>
      <c r="AN148" s="199"/>
    </row>
    <row r="149" ht="13.5" customHeight="1">
      <c r="A149" s="191">
        <v>17.0</v>
      </c>
      <c r="B149" s="19" t="s">
        <v>126</v>
      </c>
      <c r="C149" s="191"/>
      <c r="D149" s="192" t="s">
        <v>60</v>
      </c>
      <c r="E149" s="118"/>
      <c r="F149" s="175"/>
      <c r="G149" s="118" t="s">
        <v>11</v>
      </c>
      <c r="H149" s="175"/>
      <c r="I149" s="175"/>
      <c r="J149" s="175"/>
      <c r="K149" s="175"/>
      <c r="L149" s="287"/>
      <c r="M149" s="175"/>
      <c r="N149" s="175"/>
      <c r="O149" s="165">
        <v>3.0</v>
      </c>
      <c r="P149" s="165">
        <v>2.0</v>
      </c>
      <c r="Q149" s="165">
        <v>5.0</v>
      </c>
      <c r="R149" s="165">
        <v>9.0</v>
      </c>
      <c r="S149" s="165">
        <v>10.0</v>
      </c>
      <c r="T149" s="166"/>
      <c r="U149" s="166"/>
      <c r="V149" s="165">
        <v>12.0</v>
      </c>
      <c r="W149" s="165">
        <v>8.0</v>
      </c>
      <c r="X149" s="165">
        <v>7.0</v>
      </c>
      <c r="Y149" s="165">
        <v>10.0</v>
      </c>
      <c r="Z149" s="165">
        <v>4.0</v>
      </c>
      <c r="AA149" s="166"/>
      <c r="AB149" s="166"/>
      <c r="AC149" s="165">
        <v>13.0</v>
      </c>
      <c r="AD149" s="165">
        <v>10.0</v>
      </c>
      <c r="AE149" s="165">
        <v>11.0</v>
      </c>
      <c r="AF149" s="165">
        <v>10.0</v>
      </c>
      <c r="AG149" s="165">
        <v>7.0</v>
      </c>
      <c r="AH149" s="166">
        <v>3.0</v>
      </c>
      <c r="AI149" s="166">
        <v>1.0</v>
      </c>
      <c r="AJ149" s="165">
        <v>5.0</v>
      </c>
      <c r="AK149" s="165">
        <v>5.0</v>
      </c>
      <c r="AL149" s="191">
        <f t="shared" si="2"/>
        <v>135</v>
      </c>
      <c r="AM149" s="191"/>
      <c r="AN149" s="83"/>
    </row>
    <row r="150" ht="13.5" customHeight="1">
      <c r="A150" s="168" t="s">
        <v>78</v>
      </c>
      <c r="B150" s="132"/>
      <c r="C150" s="196"/>
      <c r="D150" s="196"/>
      <c r="E150" s="71"/>
      <c r="F150" s="173"/>
      <c r="G150" s="71"/>
      <c r="H150" s="170"/>
      <c r="I150" s="170"/>
      <c r="J150" s="170"/>
      <c r="K150" s="165"/>
      <c r="L150" s="212"/>
      <c r="M150" s="281"/>
      <c r="N150" s="173"/>
      <c r="O150" s="170"/>
      <c r="P150" s="170"/>
      <c r="Q150" s="170"/>
      <c r="R150" s="170">
        <v>1.0</v>
      </c>
      <c r="S150" s="170"/>
      <c r="T150" s="173"/>
      <c r="U150" s="173"/>
      <c r="V150" s="170"/>
      <c r="W150" s="170"/>
      <c r="X150" s="170"/>
      <c r="Y150" s="170"/>
      <c r="Z150" s="170"/>
      <c r="AA150" s="173"/>
      <c r="AB150" s="173"/>
      <c r="AC150" s="170"/>
      <c r="AD150" s="170"/>
      <c r="AE150" s="170">
        <v>1.0</v>
      </c>
      <c r="AF150" s="170"/>
      <c r="AG150" s="170"/>
      <c r="AH150" s="173"/>
      <c r="AI150" s="173">
        <v>1.0</v>
      </c>
      <c r="AJ150" s="170"/>
      <c r="AK150" s="170"/>
      <c r="AL150" s="196">
        <f t="shared" si="2"/>
        <v>3</v>
      </c>
      <c r="AM150" s="199"/>
      <c r="AN150" s="199"/>
    </row>
    <row r="151" ht="14.25" customHeight="1">
      <c r="A151" s="191">
        <v>18.0</v>
      </c>
      <c r="B151" s="19" t="s">
        <v>128</v>
      </c>
      <c r="C151" s="191" t="s">
        <v>129</v>
      </c>
      <c r="D151" s="192" t="s">
        <v>130</v>
      </c>
      <c r="E151" s="193" t="s">
        <v>178</v>
      </c>
      <c r="F151" s="166"/>
      <c r="G151" s="118" t="s">
        <v>11</v>
      </c>
      <c r="H151" s="212">
        <v>5.0</v>
      </c>
      <c r="I151" s="165">
        <v>8.0</v>
      </c>
      <c r="J151" s="165">
        <v>1.0</v>
      </c>
      <c r="K151" s="165">
        <v>2.0</v>
      </c>
      <c r="L151" s="212">
        <v>6.0</v>
      </c>
      <c r="M151" s="210"/>
      <c r="N151" s="166"/>
      <c r="O151" s="165">
        <v>1.0</v>
      </c>
      <c r="P151" s="165"/>
      <c r="Q151" s="165">
        <v>2.0</v>
      </c>
      <c r="R151" s="165">
        <v>6.0</v>
      </c>
      <c r="S151" s="165">
        <v>8.0</v>
      </c>
      <c r="T151" s="166">
        <v>1.0</v>
      </c>
      <c r="U151" s="166">
        <v>6.0</v>
      </c>
      <c r="V151" s="165">
        <v>2.0</v>
      </c>
      <c r="W151" s="165">
        <v>3.0</v>
      </c>
      <c r="X151" s="165">
        <v>5.0</v>
      </c>
      <c r="Y151" s="165">
        <v>5.0</v>
      </c>
      <c r="Z151" s="165">
        <v>9.0</v>
      </c>
      <c r="AA151" s="166">
        <v>2.0</v>
      </c>
      <c r="AB151" s="166"/>
      <c r="AC151" s="165">
        <v>4.0</v>
      </c>
      <c r="AD151" s="165">
        <v>2.0</v>
      </c>
      <c r="AE151" s="165">
        <v>4.0</v>
      </c>
      <c r="AF151" s="165">
        <v>4.0</v>
      </c>
      <c r="AG151" s="165">
        <v>1.0</v>
      </c>
      <c r="AH151" s="166">
        <v>1.0</v>
      </c>
      <c r="AI151" s="166">
        <v>2.0</v>
      </c>
      <c r="AJ151" s="165">
        <v>5.0</v>
      </c>
      <c r="AK151" s="165">
        <v>3.0</v>
      </c>
      <c r="AL151" s="191">
        <f t="shared" si="2"/>
        <v>98</v>
      </c>
      <c r="AM151" s="191"/>
      <c r="AN151" s="83"/>
    </row>
    <row r="152" ht="13.5" customHeight="1">
      <c r="A152" s="168" t="s">
        <v>78</v>
      </c>
      <c r="B152" s="132"/>
      <c r="C152" s="196"/>
      <c r="D152" s="196"/>
      <c r="E152" s="71"/>
      <c r="F152" s="173"/>
      <c r="G152" s="71"/>
      <c r="H152" s="170"/>
      <c r="I152" s="170"/>
      <c r="J152" s="170"/>
      <c r="K152" s="170"/>
      <c r="L152" s="212"/>
      <c r="M152" s="281"/>
      <c r="N152" s="173"/>
      <c r="O152" s="170"/>
      <c r="P152" s="170"/>
      <c r="Q152" s="170"/>
      <c r="R152" s="170"/>
      <c r="S152" s="170"/>
      <c r="T152" s="173"/>
      <c r="U152" s="173"/>
      <c r="V152" s="170"/>
      <c r="W152" s="170"/>
      <c r="X152" s="170"/>
      <c r="Y152" s="170"/>
      <c r="Z152" s="170"/>
      <c r="AA152" s="173"/>
      <c r="AB152" s="173"/>
      <c r="AC152" s="170"/>
      <c r="AD152" s="170"/>
      <c r="AE152" s="170"/>
      <c r="AF152" s="170"/>
      <c r="AG152" s="170">
        <v>1.0</v>
      </c>
      <c r="AH152" s="173"/>
      <c r="AI152" s="173"/>
      <c r="AJ152" s="170"/>
      <c r="AK152" s="170"/>
      <c r="AL152" s="196">
        <f t="shared" si="2"/>
        <v>1</v>
      </c>
      <c r="AM152" s="199"/>
      <c r="AN152" s="199"/>
    </row>
    <row r="153" ht="13.5" customHeight="1">
      <c r="A153" s="191">
        <v>19.0</v>
      </c>
      <c r="B153" s="19" t="s">
        <v>131</v>
      </c>
      <c r="C153" s="191"/>
      <c r="D153" s="192" t="s">
        <v>63</v>
      </c>
      <c r="E153" s="118" t="s">
        <v>179</v>
      </c>
      <c r="F153" s="166"/>
      <c r="G153" s="118" t="s">
        <v>11</v>
      </c>
      <c r="H153" s="165">
        <v>10.0</v>
      </c>
      <c r="I153" s="165">
        <v>9.0</v>
      </c>
      <c r="J153" s="165">
        <v>8.0</v>
      </c>
      <c r="K153" s="165">
        <v>8.0</v>
      </c>
      <c r="L153" s="212">
        <v>6.0</v>
      </c>
      <c r="M153" s="210"/>
      <c r="N153" s="166"/>
      <c r="O153" s="165">
        <v>5.0</v>
      </c>
      <c r="P153" s="165">
        <v>6.0</v>
      </c>
      <c r="Q153" s="165">
        <v>8.0</v>
      </c>
      <c r="R153" s="212">
        <v>7.0</v>
      </c>
      <c r="S153" s="165">
        <v>6.0</v>
      </c>
      <c r="T153" s="166">
        <v>3.0</v>
      </c>
      <c r="U153" s="166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65">
        <v>6.0</v>
      </c>
      <c r="AK153" s="165">
        <v>4.0</v>
      </c>
      <c r="AL153" s="191">
        <f t="shared" si="2"/>
        <v>86</v>
      </c>
      <c r="AM153" s="191"/>
      <c r="AN153" s="83"/>
    </row>
    <row r="154" ht="13.5" customHeight="1">
      <c r="A154" s="168" t="s">
        <v>78</v>
      </c>
      <c r="B154" s="132"/>
      <c r="C154" s="196"/>
      <c r="D154" s="196"/>
      <c r="E154" s="32"/>
      <c r="F154" s="173"/>
      <c r="G154" s="71"/>
      <c r="H154" s="170"/>
      <c r="I154" s="170"/>
      <c r="J154" s="170"/>
      <c r="K154" s="170"/>
      <c r="L154" s="204">
        <v>2.0</v>
      </c>
      <c r="M154" s="281"/>
      <c r="N154" s="173"/>
      <c r="O154" s="170"/>
      <c r="P154" s="170">
        <v>2.0</v>
      </c>
      <c r="Q154" s="170"/>
      <c r="R154" s="170"/>
      <c r="S154" s="170">
        <v>2.0</v>
      </c>
      <c r="T154" s="173"/>
      <c r="U154" s="173"/>
      <c r="V154" s="170"/>
      <c r="W154" s="170"/>
      <c r="X154" s="170"/>
      <c r="Y154" s="170"/>
      <c r="Z154" s="170"/>
      <c r="AA154" s="173"/>
      <c r="AB154" s="173"/>
      <c r="AC154" s="170"/>
      <c r="AD154" s="170"/>
      <c r="AE154" s="170"/>
      <c r="AF154" s="170"/>
      <c r="AG154" s="170"/>
      <c r="AH154" s="173"/>
      <c r="AI154" s="173"/>
      <c r="AJ154" s="170"/>
      <c r="AK154" s="170"/>
      <c r="AL154" s="196">
        <f t="shared" si="2"/>
        <v>6</v>
      </c>
      <c r="AM154" s="199"/>
      <c r="AN154" s="199"/>
    </row>
    <row r="155" ht="13.5" customHeight="1">
      <c r="A155" s="191">
        <v>20.0</v>
      </c>
      <c r="B155" s="19" t="s">
        <v>132</v>
      </c>
      <c r="C155" s="191"/>
      <c r="D155" s="192" t="s">
        <v>180</v>
      </c>
      <c r="E155" s="193" t="s">
        <v>181</v>
      </c>
      <c r="F155" s="166"/>
      <c r="G155" s="118" t="s">
        <v>11</v>
      </c>
      <c r="H155" s="165">
        <v>1.0</v>
      </c>
      <c r="I155" s="165">
        <v>6.0</v>
      </c>
      <c r="J155" s="165">
        <v>3.0</v>
      </c>
      <c r="K155" s="175"/>
      <c r="L155" s="287"/>
      <c r="M155" s="282">
        <v>1.0</v>
      </c>
      <c r="N155" s="175"/>
      <c r="O155" s="175"/>
      <c r="P155" s="175"/>
      <c r="Q155" s="175"/>
      <c r="R155" s="175"/>
      <c r="S155" s="175"/>
      <c r="T155" s="166"/>
      <c r="U155" s="166"/>
      <c r="V155" s="165"/>
      <c r="W155" s="165"/>
      <c r="X155" s="165">
        <v>6.0</v>
      </c>
      <c r="Y155" s="165">
        <v>4.0</v>
      </c>
      <c r="Z155" s="165">
        <v>1.0</v>
      </c>
      <c r="AA155" s="166">
        <v>1.0</v>
      </c>
      <c r="AB155" s="166"/>
      <c r="AC155" s="165"/>
      <c r="AD155" s="165"/>
      <c r="AE155" s="165">
        <v>6.0</v>
      </c>
      <c r="AF155" s="165">
        <v>2.0</v>
      </c>
      <c r="AG155" s="165">
        <v>5.0</v>
      </c>
      <c r="AH155" s="166"/>
      <c r="AI155" s="166"/>
      <c r="AJ155" s="165">
        <v>3.0</v>
      </c>
      <c r="AK155" s="165">
        <v>3.0</v>
      </c>
      <c r="AL155" s="191">
        <f t="shared" si="2"/>
        <v>42</v>
      </c>
      <c r="AM155" s="191"/>
      <c r="AN155" s="83"/>
    </row>
    <row r="156" ht="13.5" customHeight="1">
      <c r="A156" s="168" t="s">
        <v>78</v>
      </c>
      <c r="B156" s="132"/>
      <c r="C156" s="196"/>
      <c r="D156" s="196"/>
      <c r="E156" s="71"/>
      <c r="F156" s="173"/>
      <c r="G156" s="71"/>
      <c r="H156" s="170"/>
      <c r="I156" s="170"/>
      <c r="J156" s="170"/>
      <c r="K156" s="165"/>
      <c r="L156" s="212"/>
      <c r="M156" s="281"/>
      <c r="N156" s="173"/>
      <c r="O156" s="170"/>
      <c r="P156" s="170"/>
      <c r="Q156" s="170"/>
      <c r="R156" s="170"/>
      <c r="S156" s="170"/>
      <c r="T156" s="173"/>
      <c r="U156" s="173"/>
      <c r="V156" s="170"/>
      <c r="W156" s="170"/>
      <c r="X156" s="170"/>
      <c r="Y156" s="170"/>
      <c r="Z156" s="170"/>
      <c r="AA156" s="173"/>
      <c r="AB156" s="173"/>
      <c r="AC156" s="170"/>
      <c r="AD156" s="170"/>
      <c r="AE156" s="170"/>
      <c r="AF156" s="170">
        <v>1.0</v>
      </c>
      <c r="AG156" s="170">
        <v>2.0</v>
      </c>
      <c r="AH156" s="173"/>
      <c r="AI156" s="173"/>
      <c r="AJ156" s="170">
        <v>2.0</v>
      </c>
      <c r="AK156" s="170"/>
      <c r="AL156" s="196">
        <f t="shared" si="2"/>
        <v>5</v>
      </c>
      <c r="AM156" s="199"/>
      <c r="AN156" s="199"/>
    </row>
    <row r="157" ht="13.5" customHeight="1">
      <c r="A157" s="191">
        <v>21.0</v>
      </c>
      <c r="B157" s="19" t="s">
        <v>136</v>
      </c>
      <c r="C157" s="191"/>
      <c r="D157" s="192" t="s">
        <v>64</v>
      </c>
      <c r="E157" s="193" t="s">
        <v>182</v>
      </c>
      <c r="F157" s="166"/>
      <c r="G157" s="118" t="s">
        <v>11</v>
      </c>
      <c r="H157" s="165">
        <v>9.0</v>
      </c>
      <c r="I157" s="165">
        <v>6.0</v>
      </c>
      <c r="J157" s="165">
        <v>2.0</v>
      </c>
      <c r="K157" s="165">
        <v>4.0</v>
      </c>
      <c r="L157" s="212">
        <v>3.0</v>
      </c>
      <c r="M157" s="210"/>
      <c r="N157" s="166">
        <v>2.0</v>
      </c>
      <c r="O157" s="165">
        <v>6.0</v>
      </c>
      <c r="P157" s="165">
        <v>11.0</v>
      </c>
      <c r="Q157" s="165">
        <v>2.0</v>
      </c>
      <c r="R157" s="165">
        <v>7.0</v>
      </c>
      <c r="S157" s="165">
        <v>6.0</v>
      </c>
      <c r="T157" s="166"/>
      <c r="U157" s="166"/>
      <c r="V157" s="165">
        <v>6.0</v>
      </c>
      <c r="W157" s="165">
        <v>2.0</v>
      </c>
      <c r="X157" s="165">
        <v>4.0</v>
      </c>
      <c r="Y157" s="165">
        <v>5.0</v>
      </c>
      <c r="Z157" s="165">
        <v>5.0</v>
      </c>
      <c r="AA157" s="166"/>
      <c r="AB157" s="166"/>
      <c r="AC157" s="165">
        <v>7.0</v>
      </c>
      <c r="AD157" s="165">
        <v>4.0</v>
      </c>
      <c r="AE157" s="165">
        <v>5.0</v>
      </c>
      <c r="AF157" s="165">
        <v>1.0</v>
      </c>
      <c r="AG157" s="165"/>
      <c r="AH157" s="166"/>
      <c r="AI157" s="166"/>
      <c r="AJ157" s="165">
        <v>5.0</v>
      </c>
      <c r="AK157" s="165">
        <v>3.0</v>
      </c>
      <c r="AL157" s="191">
        <f t="shared" si="2"/>
        <v>105</v>
      </c>
      <c r="AM157" s="191"/>
      <c r="AN157" s="83"/>
    </row>
    <row r="158" ht="12.75" customHeight="1">
      <c r="A158" s="168" t="s">
        <v>78</v>
      </c>
      <c r="B158" s="132"/>
      <c r="C158" s="196"/>
      <c r="D158" s="196"/>
      <c r="E158" s="71"/>
      <c r="F158" s="173"/>
      <c r="G158" s="71"/>
      <c r="H158" s="170"/>
      <c r="I158" s="170"/>
      <c r="J158" s="170"/>
      <c r="K158" s="170"/>
      <c r="L158" s="204">
        <v>1.0</v>
      </c>
      <c r="M158" s="281"/>
      <c r="N158" s="173"/>
      <c r="O158" s="170"/>
      <c r="P158" s="170"/>
      <c r="Q158" s="170"/>
      <c r="R158" s="170"/>
      <c r="S158" s="170"/>
      <c r="T158" s="173"/>
      <c r="U158" s="173"/>
      <c r="V158" s="170"/>
      <c r="W158" s="170"/>
      <c r="X158" s="170">
        <v>1.0</v>
      </c>
      <c r="Y158" s="170"/>
      <c r="Z158" s="170">
        <v>2.0</v>
      </c>
      <c r="AA158" s="173"/>
      <c r="AB158" s="173"/>
      <c r="AC158" s="170"/>
      <c r="AD158" s="170"/>
      <c r="AE158" s="170"/>
      <c r="AF158" s="170"/>
      <c r="AG158" s="170"/>
      <c r="AH158" s="173"/>
      <c r="AI158" s="173"/>
      <c r="AJ158" s="170">
        <v>1.0</v>
      </c>
      <c r="AK158" s="170"/>
      <c r="AL158" s="196">
        <f t="shared" si="2"/>
        <v>5</v>
      </c>
      <c r="AM158" s="199"/>
      <c r="AN158" s="199"/>
    </row>
    <row r="159" ht="13.5" customHeight="1">
      <c r="A159" s="191">
        <v>22.0</v>
      </c>
      <c r="B159" s="19" t="s">
        <v>136</v>
      </c>
      <c r="C159" s="191"/>
      <c r="D159" s="192" t="s">
        <v>66</v>
      </c>
      <c r="E159" s="193" t="s">
        <v>183</v>
      </c>
      <c r="F159" s="166"/>
      <c r="G159" s="118" t="s">
        <v>11</v>
      </c>
      <c r="H159" s="175"/>
      <c r="I159" s="175"/>
      <c r="J159" s="175"/>
      <c r="K159" s="175"/>
      <c r="L159" s="288"/>
      <c r="M159" s="201"/>
      <c r="N159" s="175"/>
      <c r="O159" s="175"/>
      <c r="P159" s="175"/>
      <c r="Q159" s="175"/>
      <c r="R159" s="175"/>
      <c r="S159" s="175"/>
      <c r="T159" s="175"/>
      <c r="U159" s="175"/>
      <c r="V159" s="165">
        <v>3.0</v>
      </c>
      <c r="W159" s="165"/>
      <c r="X159" s="165">
        <v>9.0</v>
      </c>
      <c r="Y159" s="165">
        <v>4.0</v>
      </c>
      <c r="Z159" s="165">
        <v>3.0</v>
      </c>
      <c r="AA159" s="166"/>
      <c r="AB159" s="166"/>
      <c r="AC159" s="165">
        <v>1.0</v>
      </c>
      <c r="AD159" s="165">
        <v>10.0</v>
      </c>
      <c r="AE159" s="165">
        <v>4.0</v>
      </c>
      <c r="AF159" s="165">
        <v>3.0</v>
      </c>
      <c r="AG159" s="165">
        <v>7.0</v>
      </c>
      <c r="AH159" s="166"/>
      <c r="AI159" s="166"/>
      <c r="AJ159" s="165">
        <v>3.0</v>
      </c>
      <c r="AK159" s="165">
        <v>3.0</v>
      </c>
      <c r="AL159" s="191">
        <f t="shared" si="2"/>
        <v>50</v>
      </c>
      <c r="AM159" s="191"/>
      <c r="AN159" s="83"/>
    </row>
    <row r="160" ht="13.5" customHeight="1">
      <c r="A160" s="168" t="s">
        <v>78</v>
      </c>
      <c r="B160" s="132"/>
      <c r="C160" s="196"/>
      <c r="D160" s="196"/>
      <c r="E160" s="71"/>
      <c r="F160" s="173"/>
      <c r="G160" s="71"/>
      <c r="H160" s="170"/>
      <c r="I160" s="170"/>
      <c r="J160" s="170"/>
      <c r="K160" s="170"/>
      <c r="L160" s="289"/>
      <c r="M160" s="281"/>
      <c r="N160" s="173"/>
      <c r="O160" s="170"/>
      <c r="P160" s="170"/>
      <c r="Q160" s="170"/>
      <c r="R160" s="170"/>
      <c r="S160" s="170"/>
      <c r="T160" s="173"/>
      <c r="U160" s="173"/>
      <c r="V160" s="170"/>
      <c r="W160" s="170"/>
      <c r="X160" s="170"/>
      <c r="Y160" s="170"/>
      <c r="Z160" s="170"/>
      <c r="AA160" s="173"/>
      <c r="AB160" s="173"/>
      <c r="AC160" s="170"/>
      <c r="AD160" s="170">
        <v>5.0</v>
      </c>
      <c r="AE160" s="170"/>
      <c r="AF160" s="170"/>
      <c r="AG160" s="170"/>
      <c r="AH160" s="173"/>
      <c r="AI160" s="173"/>
      <c r="AJ160" s="170"/>
      <c r="AK160" s="170"/>
      <c r="AL160" s="196">
        <f t="shared" si="2"/>
        <v>5</v>
      </c>
      <c r="AM160" s="199"/>
      <c r="AN160" s="199"/>
    </row>
    <row r="161" ht="13.5" customHeight="1">
      <c r="A161" s="191">
        <v>23.0</v>
      </c>
      <c r="B161" s="19" t="s">
        <v>139</v>
      </c>
      <c r="C161" s="191"/>
      <c r="D161" s="192" t="s">
        <v>140</v>
      </c>
      <c r="E161" s="193" t="s">
        <v>184</v>
      </c>
      <c r="F161" s="166"/>
      <c r="G161" s="118" t="s">
        <v>11</v>
      </c>
      <c r="H161" s="165">
        <v>2.0</v>
      </c>
      <c r="I161" s="165">
        <v>8.0</v>
      </c>
      <c r="J161" s="165"/>
      <c r="K161" s="165">
        <v>2.0</v>
      </c>
      <c r="L161" s="290"/>
      <c r="M161" s="210">
        <v>1.0</v>
      </c>
      <c r="N161" s="166">
        <v>1.0</v>
      </c>
      <c r="O161" s="208"/>
      <c r="P161" s="165"/>
      <c r="Q161" s="165">
        <v>3.0</v>
      </c>
      <c r="R161" s="165">
        <v>7.0</v>
      </c>
      <c r="S161" s="165">
        <v>8.0</v>
      </c>
      <c r="T161" s="166">
        <v>1.0</v>
      </c>
      <c r="U161" s="166"/>
      <c r="V161" s="165">
        <v>4.0</v>
      </c>
      <c r="W161" s="165">
        <v>3.0</v>
      </c>
      <c r="X161" s="165">
        <v>5.0</v>
      </c>
      <c r="Y161" s="165">
        <v>7.0</v>
      </c>
      <c r="Z161" s="165">
        <v>2.0</v>
      </c>
      <c r="AA161" s="166"/>
      <c r="AB161" s="166"/>
      <c r="AC161" s="165">
        <v>4.0</v>
      </c>
      <c r="AD161" s="165"/>
      <c r="AE161" s="165"/>
      <c r="AF161" s="165">
        <v>3.0</v>
      </c>
      <c r="AG161" s="165">
        <v>10.0</v>
      </c>
      <c r="AH161" s="166">
        <v>2.0</v>
      </c>
      <c r="AI161" s="166">
        <v>1.0</v>
      </c>
      <c r="AJ161" s="165">
        <v>8.0</v>
      </c>
      <c r="AK161" s="165">
        <v>2.0</v>
      </c>
      <c r="AL161" s="191">
        <f t="shared" si="2"/>
        <v>84</v>
      </c>
      <c r="AM161" s="191"/>
      <c r="AN161" s="83"/>
    </row>
    <row r="162" ht="13.5" customHeight="1">
      <c r="A162" s="168" t="s">
        <v>78</v>
      </c>
      <c r="B162" s="132"/>
      <c r="C162" s="196"/>
      <c r="D162" s="196"/>
      <c r="E162" s="71"/>
      <c r="F162" s="173"/>
      <c r="G162" s="71"/>
      <c r="H162" s="170"/>
      <c r="I162" s="170"/>
      <c r="J162" s="170"/>
      <c r="K162" s="170"/>
      <c r="L162" s="289"/>
      <c r="M162" s="281"/>
      <c r="N162" s="173"/>
      <c r="O162" s="170"/>
      <c r="P162" s="170"/>
      <c r="Q162" s="170"/>
      <c r="R162" s="170"/>
      <c r="S162" s="170"/>
      <c r="T162" s="173"/>
      <c r="U162" s="173"/>
      <c r="V162" s="170"/>
      <c r="W162" s="170"/>
      <c r="X162" s="170"/>
      <c r="Y162" s="170"/>
      <c r="Z162" s="170"/>
      <c r="AA162" s="173"/>
      <c r="AB162" s="173"/>
      <c r="AC162" s="170"/>
      <c r="AD162" s="170"/>
      <c r="AE162" s="170"/>
      <c r="AF162" s="170"/>
      <c r="AG162" s="170"/>
      <c r="AH162" s="173"/>
      <c r="AI162" s="173"/>
      <c r="AJ162" s="170"/>
      <c r="AK162" s="170"/>
      <c r="AL162" s="196">
        <f t="shared" si="2"/>
        <v>0</v>
      </c>
      <c r="AM162" s="199"/>
      <c r="AN162" s="199"/>
    </row>
    <row r="163" ht="13.5" customHeight="1">
      <c r="A163" s="191">
        <v>24.0</v>
      </c>
      <c r="B163" s="19" t="s">
        <v>142</v>
      </c>
      <c r="C163" s="191"/>
      <c r="D163" s="192" t="s">
        <v>143</v>
      </c>
      <c r="E163" s="193"/>
      <c r="F163" s="166"/>
      <c r="G163" s="118"/>
      <c r="H163" s="208"/>
      <c r="I163" s="165">
        <v>2.0</v>
      </c>
      <c r="J163" s="208"/>
      <c r="K163" s="165">
        <v>14.0</v>
      </c>
      <c r="L163" s="291"/>
      <c r="M163" s="210">
        <v>2.0</v>
      </c>
      <c r="N163" s="166"/>
      <c r="O163" s="165">
        <v>6.0</v>
      </c>
      <c r="P163" s="165">
        <v>4.0</v>
      </c>
      <c r="Q163" s="165">
        <v>15.0</v>
      </c>
      <c r="R163" s="165">
        <v>5.0</v>
      </c>
      <c r="S163" s="165">
        <v>3.0</v>
      </c>
      <c r="T163" s="166"/>
      <c r="U163" s="166"/>
      <c r="V163" s="165">
        <v>3.0</v>
      </c>
      <c r="W163" s="292"/>
      <c r="X163" s="165">
        <v>3.0</v>
      </c>
      <c r="Y163" s="165">
        <v>5.0</v>
      </c>
      <c r="Z163" s="165">
        <v>1.0</v>
      </c>
      <c r="AA163" s="166"/>
      <c r="AB163" s="166"/>
      <c r="AC163" s="165">
        <v>3.0</v>
      </c>
      <c r="AD163" s="165">
        <v>3.0</v>
      </c>
      <c r="AE163" s="208"/>
      <c r="AF163" s="208"/>
      <c r="AG163" s="165">
        <v>2.0</v>
      </c>
      <c r="AH163" s="166"/>
      <c r="AI163" s="166"/>
      <c r="AJ163" s="208"/>
      <c r="AK163" s="165">
        <v>5.0</v>
      </c>
      <c r="AL163" s="191">
        <f t="shared" si="2"/>
        <v>76</v>
      </c>
      <c r="AM163" s="191"/>
      <c r="AN163" s="83"/>
    </row>
    <row r="164" ht="13.5" customHeight="1">
      <c r="A164" s="168" t="s">
        <v>78</v>
      </c>
      <c r="B164" s="132"/>
      <c r="C164" s="196"/>
      <c r="D164" s="196"/>
      <c r="E164" s="71"/>
      <c r="F164" s="173"/>
      <c r="G164" s="71"/>
      <c r="H164" s="170"/>
      <c r="I164" s="170"/>
      <c r="J164" s="170"/>
      <c r="K164" s="170"/>
      <c r="L164" s="291"/>
      <c r="M164" s="281">
        <v>2.0</v>
      </c>
      <c r="N164" s="173"/>
      <c r="O164" s="170"/>
      <c r="P164" s="170">
        <v>1.0</v>
      </c>
      <c r="Q164" s="170">
        <v>4.0</v>
      </c>
      <c r="R164" s="170"/>
      <c r="S164" s="170"/>
      <c r="T164" s="173"/>
      <c r="U164" s="173"/>
      <c r="V164" s="170"/>
      <c r="W164" s="170"/>
      <c r="X164" s="170"/>
      <c r="Y164" s="170">
        <v>2.0</v>
      </c>
      <c r="Z164" s="170"/>
      <c r="AA164" s="173"/>
      <c r="AB164" s="173"/>
      <c r="AC164" s="170"/>
      <c r="AD164" s="170"/>
      <c r="AE164" s="170"/>
      <c r="AF164" s="170"/>
      <c r="AG164" s="170"/>
      <c r="AH164" s="173"/>
      <c r="AI164" s="173"/>
      <c r="AJ164" s="170"/>
      <c r="AK164" s="170"/>
      <c r="AL164" s="196">
        <f t="shared" si="2"/>
        <v>9</v>
      </c>
      <c r="AM164" s="199"/>
      <c r="AN164" s="199"/>
    </row>
    <row r="165" ht="15.75" customHeight="1">
      <c r="A165" s="218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132"/>
      <c r="AN165" s="84"/>
    </row>
    <row r="166" ht="23.25" customHeight="1">
      <c r="A166" s="219" t="s">
        <v>145</v>
      </c>
      <c r="B166" s="4"/>
      <c r="C166" s="127"/>
      <c r="D166" s="220" t="s">
        <v>146</v>
      </c>
      <c r="E166" s="132"/>
      <c r="F166" s="15">
        <f t="shared" ref="F166:F167" si="4">F117+F119+F121+F123+F125+F127+F129+F131+F133+F135+F137+F139+F141+F143+F145+F147+F149+F151+F153+F155+F157+F159+F161+F163</f>
        <v>1</v>
      </c>
      <c r="G166" s="117"/>
      <c r="H166" s="9">
        <f t="shared" ref="H166:AK166" si="3">sum (H163,H161,H159,H157,H155,H153,H151,H149,H147,H145,H143,H141,H139,H137,H135,H133,H131,H129,H127,H125,H123,H121,H119,H117)</f>
        <v>100</v>
      </c>
      <c r="I166" s="9">
        <f t="shared" si="3"/>
        <v>132</v>
      </c>
      <c r="J166" s="9">
        <f t="shared" si="3"/>
        <v>91</v>
      </c>
      <c r="K166" s="9">
        <f t="shared" si="3"/>
        <v>100</v>
      </c>
      <c r="L166" s="9">
        <f t="shared" si="3"/>
        <v>94</v>
      </c>
      <c r="M166" s="15">
        <f t="shared" si="3"/>
        <v>8</v>
      </c>
      <c r="N166" s="15">
        <f t="shared" si="3"/>
        <v>3</v>
      </c>
      <c r="O166" s="9">
        <f t="shared" si="3"/>
        <v>122</v>
      </c>
      <c r="P166" s="9">
        <f t="shared" si="3"/>
        <v>104</v>
      </c>
      <c r="Q166" s="9">
        <f t="shared" si="3"/>
        <v>145</v>
      </c>
      <c r="R166" s="9">
        <f t="shared" si="3"/>
        <v>121</v>
      </c>
      <c r="S166" s="9">
        <f t="shared" si="3"/>
        <v>104</v>
      </c>
      <c r="T166" s="15">
        <f t="shared" si="3"/>
        <v>17</v>
      </c>
      <c r="U166" s="15">
        <f t="shared" si="3"/>
        <v>8</v>
      </c>
      <c r="V166" s="9">
        <f t="shared" si="3"/>
        <v>117</v>
      </c>
      <c r="W166" s="9">
        <f t="shared" si="3"/>
        <v>81</v>
      </c>
      <c r="X166" s="9">
        <f t="shared" si="3"/>
        <v>96</v>
      </c>
      <c r="Y166" s="9">
        <f t="shared" si="3"/>
        <v>98</v>
      </c>
      <c r="Z166" s="9">
        <f t="shared" si="3"/>
        <v>70</v>
      </c>
      <c r="AA166" s="15">
        <f t="shared" si="3"/>
        <v>6</v>
      </c>
      <c r="AB166" s="15">
        <f t="shared" si="3"/>
        <v>2</v>
      </c>
      <c r="AC166" s="9">
        <f t="shared" si="3"/>
        <v>102</v>
      </c>
      <c r="AD166" s="9">
        <f t="shared" si="3"/>
        <v>95</v>
      </c>
      <c r="AE166" s="9">
        <f t="shared" si="3"/>
        <v>83</v>
      </c>
      <c r="AF166" s="9">
        <f t="shared" si="3"/>
        <v>89</v>
      </c>
      <c r="AG166" s="9">
        <f t="shared" si="3"/>
        <v>89</v>
      </c>
      <c r="AH166" s="15">
        <f t="shared" si="3"/>
        <v>13</v>
      </c>
      <c r="AI166" s="15">
        <f t="shared" si="3"/>
        <v>7</v>
      </c>
      <c r="AJ166" s="9">
        <f t="shared" si="3"/>
        <v>134</v>
      </c>
      <c r="AK166" s="9">
        <f t="shared" si="3"/>
        <v>106</v>
      </c>
      <c r="AL166" s="293">
        <f t="shared" ref="AL166:AL171" si="6">SUM(F166:AK166)</f>
        <v>2338</v>
      </c>
      <c r="AM166" s="31" t="s">
        <v>146</v>
      </c>
      <c r="AN166" s="112"/>
    </row>
    <row r="167" ht="20.25" customHeight="1">
      <c r="A167" s="222"/>
      <c r="C167" s="223"/>
      <c r="D167" s="224" t="s">
        <v>78</v>
      </c>
      <c r="E167" s="132"/>
      <c r="F167" s="227">
        <f t="shared" si="4"/>
        <v>0</v>
      </c>
      <c r="G167" s="226"/>
      <c r="H167" s="225">
        <f t="shared" ref="H167:AK167" si="5">sum (H164,H162,H160,H158,H156,H154,H152,H150,H148,H146,H144,H142,H140,H138,H136,H134,H132,H130,H128,H126,H124,H122,H120,H118)</f>
        <v>0</v>
      </c>
      <c r="I167" s="225">
        <f t="shared" si="5"/>
        <v>0</v>
      </c>
      <c r="J167" s="225">
        <f t="shared" si="5"/>
        <v>0</v>
      </c>
      <c r="K167" s="225">
        <f t="shared" si="5"/>
        <v>0</v>
      </c>
      <c r="L167" s="225">
        <f t="shared" si="5"/>
        <v>12</v>
      </c>
      <c r="M167" s="227">
        <f t="shared" si="5"/>
        <v>2</v>
      </c>
      <c r="N167" s="227">
        <f t="shared" si="5"/>
        <v>0</v>
      </c>
      <c r="O167" s="225">
        <f t="shared" si="5"/>
        <v>3</v>
      </c>
      <c r="P167" s="225">
        <f t="shared" si="5"/>
        <v>7</v>
      </c>
      <c r="Q167" s="225">
        <f t="shared" si="5"/>
        <v>9</v>
      </c>
      <c r="R167" s="225">
        <f t="shared" si="5"/>
        <v>11</v>
      </c>
      <c r="S167" s="225">
        <f t="shared" si="5"/>
        <v>4</v>
      </c>
      <c r="T167" s="227">
        <f t="shared" si="5"/>
        <v>0</v>
      </c>
      <c r="U167" s="227">
        <f t="shared" si="5"/>
        <v>0</v>
      </c>
      <c r="V167" s="225">
        <f t="shared" si="5"/>
        <v>1</v>
      </c>
      <c r="W167" s="225">
        <f t="shared" si="5"/>
        <v>3</v>
      </c>
      <c r="X167" s="225">
        <f t="shared" si="5"/>
        <v>4</v>
      </c>
      <c r="Y167" s="225">
        <f t="shared" si="5"/>
        <v>6</v>
      </c>
      <c r="Z167" s="225">
        <f t="shared" si="5"/>
        <v>3</v>
      </c>
      <c r="AA167" s="227">
        <f t="shared" si="5"/>
        <v>2</v>
      </c>
      <c r="AB167" s="227">
        <f t="shared" si="5"/>
        <v>0</v>
      </c>
      <c r="AC167" s="225">
        <f t="shared" si="5"/>
        <v>2</v>
      </c>
      <c r="AD167" s="225">
        <f t="shared" si="5"/>
        <v>8</v>
      </c>
      <c r="AE167" s="225">
        <f t="shared" si="5"/>
        <v>4</v>
      </c>
      <c r="AF167" s="225">
        <f t="shared" si="5"/>
        <v>6</v>
      </c>
      <c r="AG167" s="225">
        <f t="shared" si="5"/>
        <v>5</v>
      </c>
      <c r="AH167" s="227">
        <f t="shared" si="5"/>
        <v>0</v>
      </c>
      <c r="AI167" s="227">
        <f t="shared" si="5"/>
        <v>1</v>
      </c>
      <c r="AJ167" s="225">
        <f t="shared" si="5"/>
        <v>5</v>
      </c>
      <c r="AK167" s="225">
        <f t="shared" si="5"/>
        <v>0</v>
      </c>
      <c r="AL167" s="228">
        <f t="shared" si="6"/>
        <v>98</v>
      </c>
      <c r="AM167" s="203" t="s">
        <v>147</v>
      </c>
      <c r="AN167" s="294"/>
    </row>
    <row r="168" ht="19.5" customHeight="1">
      <c r="A168" s="222"/>
      <c r="C168" s="223"/>
      <c r="D168" s="220" t="s">
        <v>148</v>
      </c>
      <c r="E168" s="132"/>
      <c r="F168" s="15">
        <f>sum (F58,F60,F62,F64,F66,F68,F70,F72,F74,F76,F78,F80,F82,F84,F86,F88,F90,F92,F94,F96,F98,F100,F102,F104,F106,F108,F110,F112)</f>
        <v>6</v>
      </c>
      <c r="G168" s="117"/>
      <c r="H168" s="9">
        <f t="shared" ref="H168:AK168" si="7">sum (H114,H112,H110,H108,H106,H104,H102,H100,H98,H96,H94,H92,H90,H88,H86,H84,H82,H80,H78,H76,H74,H72,H70,H68,H66,H64,H62,H60,H58)</f>
        <v>146</v>
      </c>
      <c r="I168" s="9">
        <f t="shared" si="7"/>
        <v>188</v>
      </c>
      <c r="J168" s="9">
        <f t="shared" si="7"/>
        <v>190</v>
      </c>
      <c r="K168" s="9">
        <f t="shared" si="7"/>
        <v>163</v>
      </c>
      <c r="L168" s="9">
        <f t="shared" si="7"/>
        <v>146</v>
      </c>
      <c r="M168" s="15">
        <f t="shared" si="7"/>
        <v>62</v>
      </c>
      <c r="N168" s="15">
        <f t="shared" si="7"/>
        <v>42</v>
      </c>
      <c r="O168" s="9">
        <f t="shared" si="7"/>
        <v>153</v>
      </c>
      <c r="P168" s="9">
        <f t="shared" si="7"/>
        <v>165</v>
      </c>
      <c r="Q168" s="9">
        <f t="shared" si="7"/>
        <v>213</v>
      </c>
      <c r="R168" s="9">
        <f t="shared" si="7"/>
        <v>239</v>
      </c>
      <c r="S168" s="9">
        <f t="shared" si="7"/>
        <v>176</v>
      </c>
      <c r="T168" s="15">
        <f t="shared" si="7"/>
        <v>38</v>
      </c>
      <c r="U168" s="15">
        <f t="shared" si="7"/>
        <v>25</v>
      </c>
      <c r="V168" s="9">
        <f t="shared" si="7"/>
        <v>277</v>
      </c>
      <c r="W168" s="9">
        <f t="shared" si="7"/>
        <v>169</v>
      </c>
      <c r="X168" s="9">
        <f t="shared" si="7"/>
        <v>151</v>
      </c>
      <c r="Y168" s="9">
        <f t="shared" si="7"/>
        <v>148</v>
      </c>
      <c r="Z168" s="9">
        <f t="shared" si="7"/>
        <v>167</v>
      </c>
      <c r="AA168" s="15">
        <f t="shared" si="7"/>
        <v>31</v>
      </c>
      <c r="AB168" s="15">
        <f t="shared" si="7"/>
        <v>23</v>
      </c>
      <c r="AC168" s="9">
        <f t="shared" si="7"/>
        <v>172</v>
      </c>
      <c r="AD168" s="9">
        <f t="shared" si="7"/>
        <v>184</v>
      </c>
      <c r="AE168" s="9">
        <f t="shared" si="7"/>
        <v>145</v>
      </c>
      <c r="AF168" s="9">
        <f t="shared" si="7"/>
        <v>130</v>
      </c>
      <c r="AG168" s="9">
        <f t="shared" si="7"/>
        <v>181</v>
      </c>
      <c r="AH168" s="15">
        <f t="shared" si="7"/>
        <v>53</v>
      </c>
      <c r="AI168" s="15">
        <f t="shared" si="7"/>
        <v>21</v>
      </c>
      <c r="AJ168" s="9">
        <f t="shared" si="7"/>
        <v>206</v>
      </c>
      <c r="AK168" s="9">
        <f t="shared" si="7"/>
        <v>175</v>
      </c>
      <c r="AL168" s="293">
        <f t="shared" si="6"/>
        <v>4185</v>
      </c>
      <c r="AM168" s="31" t="s">
        <v>148</v>
      </c>
      <c r="AN168" s="112"/>
    </row>
    <row r="169" ht="19.5" customHeight="1">
      <c r="A169" s="222"/>
      <c r="C169" s="223"/>
      <c r="D169" s="224" t="s">
        <v>78</v>
      </c>
      <c r="E169" s="132"/>
      <c r="F169" s="227">
        <f>sum (F59,F61,F63,F65,F67,F69,F71,F73,F75,F77,F79,F81,F83,F85,F87,F89,F91,F93,F95,F97,F99,F101,F103,F105,F107,F109,F111,F113,F115)</f>
        <v>0</v>
      </c>
      <c r="G169" s="226"/>
      <c r="H169" s="225">
        <f t="shared" ref="H169:AK169" si="8">sum (H115,H113,H111,H109,H107,H105,H103,H101,H99,H97,H95,H93,H91,H89,H87,H85,H83,H81,H79,H77,H75,H73,H71,H69,H67,H65,H63,H61,H59)</f>
        <v>0</v>
      </c>
      <c r="I169" s="225">
        <f t="shared" si="8"/>
        <v>0</v>
      </c>
      <c r="J169" s="225">
        <f t="shared" si="8"/>
        <v>0</v>
      </c>
      <c r="K169" s="225">
        <f t="shared" si="8"/>
        <v>0</v>
      </c>
      <c r="L169" s="225">
        <f t="shared" si="8"/>
        <v>22</v>
      </c>
      <c r="M169" s="227">
        <f t="shared" si="8"/>
        <v>15</v>
      </c>
      <c r="N169" s="227">
        <f t="shared" si="8"/>
        <v>13</v>
      </c>
      <c r="O169" s="225">
        <f t="shared" si="8"/>
        <v>14</v>
      </c>
      <c r="P169" s="225">
        <f t="shared" si="8"/>
        <v>6</v>
      </c>
      <c r="Q169" s="225">
        <f t="shared" si="8"/>
        <v>4</v>
      </c>
      <c r="R169" s="225">
        <f t="shared" si="8"/>
        <v>3</v>
      </c>
      <c r="S169" s="225">
        <f t="shared" si="8"/>
        <v>5</v>
      </c>
      <c r="T169" s="227">
        <f t="shared" si="8"/>
        <v>1</v>
      </c>
      <c r="U169" s="227">
        <f t="shared" si="8"/>
        <v>0</v>
      </c>
      <c r="V169" s="225">
        <f t="shared" si="8"/>
        <v>1</v>
      </c>
      <c r="W169" s="225">
        <f t="shared" si="8"/>
        <v>19</v>
      </c>
      <c r="X169" s="225">
        <f t="shared" si="8"/>
        <v>4</v>
      </c>
      <c r="Y169" s="225">
        <f t="shared" si="8"/>
        <v>11</v>
      </c>
      <c r="Z169" s="225">
        <f t="shared" si="8"/>
        <v>9</v>
      </c>
      <c r="AA169" s="227">
        <f t="shared" si="8"/>
        <v>2</v>
      </c>
      <c r="AB169" s="227">
        <f t="shared" si="8"/>
        <v>0</v>
      </c>
      <c r="AC169" s="225">
        <f t="shared" si="8"/>
        <v>6</v>
      </c>
      <c r="AD169" s="225">
        <f t="shared" si="8"/>
        <v>5</v>
      </c>
      <c r="AE169" s="225">
        <f t="shared" si="8"/>
        <v>0</v>
      </c>
      <c r="AF169" s="225">
        <f t="shared" si="8"/>
        <v>5</v>
      </c>
      <c r="AG169" s="225">
        <f t="shared" si="8"/>
        <v>9</v>
      </c>
      <c r="AH169" s="227">
        <f t="shared" si="8"/>
        <v>0</v>
      </c>
      <c r="AI169" s="227">
        <f t="shared" si="8"/>
        <v>0</v>
      </c>
      <c r="AJ169" s="225">
        <f t="shared" si="8"/>
        <v>1</v>
      </c>
      <c r="AK169" s="225">
        <f t="shared" si="8"/>
        <v>2</v>
      </c>
      <c r="AL169" s="228">
        <f t="shared" si="6"/>
        <v>157</v>
      </c>
      <c r="AM169" s="203" t="s">
        <v>149</v>
      </c>
      <c r="AN169" s="294"/>
    </row>
    <row r="170" ht="15.75" customHeight="1">
      <c r="A170" s="222"/>
      <c r="C170" s="223"/>
      <c r="D170" s="220" t="s">
        <v>150</v>
      </c>
      <c r="E170" s="132"/>
      <c r="F170" s="230">
        <f>sum (F168,F166)</f>
        <v>7</v>
      </c>
      <c r="G170" s="229"/>
      <c r="H170" s="120">
        <f t="shared" ref="H170:AK170" si="9">sum (H168,H166)</f>
        <v>246</v>
      </c>
      <c r="I170" s="120">
        <f t="shared" si="9"/>
        <v>320</v>
      </c>
      <c r="J170" s="120">
        <f t="shared" si="9"/>
        <v>281</v>
      </c>
      <c r="K170" s="120">
        <f t="shared" si="9"/>
        <v>263</v>
      </c>
      <c r="L170" s="120">
        <f t="shared" si="9"/>
        <v>240</v>
      </c>
      <c r="M170" s="230">
        <f t="shared" si="9"/>
        <v>70</v>
      </c>
      <c r="N170" s="230">
        <f t="shared" si="9"/>
        <v>45</v>
      </c>
      <c r="O170" s="120">
        <f t="shared" si="9"/>
        <v>275</v>
      </c>
      <c r="P170" s="120">
        <f t="shared" si="9"/>
        <v>269</v>
      </c>
      <c r="Q170" s="120">
        <f t="shared" si="9"/>
        <v>358</v>
      </c>
      <c r="R170" s="120">
        <f t="shared" si="9"/>
        <v>360</v>
      </c>
      <c r="S170" s="120">
        <f t="shared" si="9"/>
        <v>280</v>
      </c>
      <c r="T170" s="230">
        <f t="shared" si="9"/>
        <v>55</v>
      </c>
      <c r="U170" s="230">
        <f t="shared" si="9"/>
        <v>33</v>
      </c>
      <c r="V170" s="120">
        <f t="shared" si="9"/>
        <v>394</v>
      </c>
      <c r="W170" s="120">
        <f t="shared" si="9"/>
        <v>250</v>
      </c>
      <c r="X170" s="120">
        <f t="shared" si="9"/>
        <v>247</v>
      </c>
      <c r="Y170" s="120">
        <f t="shared" si="9"/>
        <v>246</v>
      </c>
      <c r="Z170" s="120">
        <f t="shared" si="9"/>
        <v>237</v>
      </c>
      <c r="AA170" s="230">
        <f t="shared" si="9"/>
        <v>37</v>
      </c>
      <c r="AB170" s="230">
        <f t="shared" si="9"/>
        <v>25</v>
      </c>
      <c r="AC170" s="120">
        <f t="shared" si="9"/>
        <v>274</v>
      </c>
      <c r="AD170" s="120">
        <f t="shared" si="9"/>
        <v>279</v>
      </c>
      <c r="AE170" s="120">
        <f t="shared" si="9"/>
        <v>228</v>
      </c>
      <c r="AF170" s="120">
        <f t="shared" si="9"/>
        <v>219</v>
      </c>
      <c r="AG170" s="120">
        <f t="shared" si="9"/>
        <v>270</v>
      </c>
      <c r="AH170" s="230">
        <f t="shared" si="9"/>
        <v>66</v>
      </c>
      <c r="AI170" s="230">
        <f t="shared" si="9"/>
        <v>28</v>
      </c>
      <c r="AJ170" s="120">
        <f t="shared" si="9"/>
        <v>340</v>
      </c>
      <c r="AK170" s="120">
        <f t="shared" si="9"/>
        <v>281</v>
      </c>
      <c r="AL170" s="293">
        <f t="shared" si="6"/>
        <v>6523</v>
      </c>
      <c r="AM170" s="31" t="s">
        <v>150</v>
      </c>
      <c r="AN170" s="112"/>
    </row>
    <row r="171" ht="20.25" customHeight="1">
      <c r="A171" s="222"/>
      <c r="C171" s="223"/>
      <c r="D171" s="231" t="s">
        <v>147</v>
      </c>
      <c r="E171" s="132"/>
      <c r="F171" s="234">
        <f>SUM(F167,F169)</f>
        <v>0</v>
      </c>
      <c r="G171" s="233"/>
      <c r="H171" s="232">
        <f t="shared" ref="H171:AK171" si="10">sum (H169,H167)</f>
        <v>0</v>
      </c>
      <c r="I171" s="232">
        <f t="shared" si="10"/>
        <v>0</v>
      </c>
      <c r="J171" s="232">
        <f t="shared" si="10"/>
        <v>0</v>
      </c>
      <c r="K171" s="232">
        <f t="shared" si="10"/>
        <v>0</v>
      </c>
      <c r="L171" s="232">
        <f t="shared" si="10"/>
        <v>34</v>
      </c>
      <c r="M171" s="234">
        <f t="shared" si="10"/>
        <v>17</v>
      </c>
      <c r="N171" s="234">
        <f t="shared" si="10"/>
        <v>13</v>
      </c>
      <c r="O171" s="232">
        <f t="shared" si="10"/>
        <v>17</v>
      </c>
      <c r="P171" s="232">
        <f t="shared" si="10"/>
        <v>13</v>
      </c>
      <c r="Q171" s="232">
        <f t="shared" si="10"/>
        <v>13</v>
      </c>
      <c r="R171" s="232">
        <f t="shared" si="10"/>
        <v>14</v>
      </c>
      <c r="S171" s="232">
        <f t="shared" si="10"/>
        <v>9</v>
      </c>
      <c r="T171" s="234">
        <f t="shared" si="10"/>
        <v>1</v>
      </c>
      <c r="U171" s="234">
        <f t="shared" si="10"/>
        <v>0</v>
      </c>
      <c r="V171" s="232">
        <f t="shared" si="10"/>
        <v>2</v>
      </c>
      <c r="W171" s="232">
        <f t="shared" si="10"/>
        <v>22</v>
      </c>
      <c r="X171" s="232">
        <f t="shared" si="10"/>
        <v>8</v>
      </c>
      <c r="Y171" s="232">
        <f t="shared" si="10"/>
        <v>17</v>
      </c>
      <c r="Z171" s="232">
        <f t="shared" si="10"/>
        <v>12</v>
      </c>
      <c r="AA171" s="234">
        <f t="shared" si="10"/>
        <v>4</v>
      </c>
      <c r="AB171" s="234">
        <f t="shared" si="10"/>
        <v>0</v>
      </c>
      <c r="AC171" s="232">
        <f t="shared" si="10"/>
        <v>8</v>
      </c>
      <c r="AD171" s="232">
        <f t="shared" si="10"/>
        <v>13</v>
      </c>
      <c r="AE171" s="232">
        <f t="shared" si="10"/>
        <v>4</v>
      </c>
      <c r="AF171" s="232">
        <f t="shared" si="10"/>
        <v>11</v>
      </c>
      <c r="AG171" s="232">
        <f t="shared" si="10"/>
        <v>14</v>
      </c>
      <c r="AH171" s="234">
        <f t="shared" si="10"/>
        <v>0</v>
      </c>
      <c r="AI171" s="234">
        <f t="shared" si="10"/>
        <v>1</v>
      </c>
      <c r="AJ171" s="232">
        <f t="shared" si="10"/>
        <v>6</v>
      </c>
      <c r="AK171" s="232">
        <f t="shared" si="10"/>
        <v>2</v>
      </c>
      <c r="AL171" s="228">
        <f t="shared" si="6"/>
        <v>255</v>
      </c>
      <c r="AM171" s="203" t="s">
        <v>147</v>
      </c>
      <c r="AN171" s="294"/>
    </row>
    <row r="172" ht="15.75" customHeight="1">
      <c r="A172" s="79"/>
      <c r="B172" s="235"/>
      <c r="C172" s="81"/>
      <c r="D172" s="236"/>
      <c r="E172" s="82"/>
      <c r="F172" s="237"/>
      <c r="G172" s="112"/>
      <c r="H172" s="237"/>
      <c r="I172" s="237"/>
      <c r="J172" s="112"/>
      <c r="K172" s="112"/>
      <c r="L172" s="112"/>
      <c r="M172" s="237"/>
      <c r="N172" s="237"/>
      <c r="O172" s="237"/>
      <c r="P172" s="237"/>
      <c r="Q172" s="237"/>
      <c r="R172" s="237"/>
      <c r="S172" s="237"/>
      <c r="T172" s="237"/>
      <c r="U172" s="237"/>
      <c r="V172" s="112"/>
      <c r="W172" s="112"/>
      <c r="X172" s="112"/>
      <c r="Y172" s="112"/>
      <c r="Z172" s="112"/>
      <c r="AA172" s="237"/>
      <c r="AB172" s="237"/>
      <c r="AC172" s="112"/>
      <c r="AD172" s="112"/>
      <c r="AE172" s="112"/>
      <c r="AF172" s="112"/>
      <c r="AG172" s="112"/>
      <c r="AH172" s="237"/>
      <c r="AI172" s="237"/>
      <c r="AJ172" s="112"/>
      <c r="AK172" s="112"/>
      <c r="AL172" s="112"/>
      <c r="AM172" s="112"/>
      <c r="AN172" s="112"/>
    </row>
    <row r="173" ht="15.75" customHeight="1">
      <c r="A173" s="112"/>
      <c r="B173" s="238"/>
      <c r="C173" s="81"/>
      <c r="D173" s="220" t="s">
        <v>151</v>
      </c>
      <c r="E173" s="132"/>
      <c r="F173" s="15"/>
      <c r="G173" s="117"/>
      <c r="H173" s="9"/>
      <c r="I173" s="9"/>
      <c r="J173" s="9"/>
      <c r="K173" s="9"/>
      <c r="L173" s="9"/>
      <c r="M173" s="28"/>
      <c r="N173" s="28"/>
      <c r="O173" s="14"/>
      <c r="P173" s="14"/>
      <c r="Q173" s="9"/>
      <c r="R173" s="9"/>
      <c r="S173" s="9"/>
      <c r="T173" s="15"/>
      <c r="U173" s="15"/>
      <c r="V173" s="9"/>
      <c r="W173" s="9"/>
      <c r="X173" s="9"/>
      <c r="Y173" s="9"/>
      <c r="Z173" s="9"/>
      <c r="AA173" s="15"/>
      <c r="AB173" s="15"/>
      <c r="AC173" s="9"/>
      <c r="AD173" s="9"/>
      <c r="AE173" s="9"/>
      <c r="AF173" s="9"/>
      <c r="AG173" s="9"/>
      <c r="AH173" s="15"/>
      <c r="AI173" s="15"/>
      <c r="AJ173" s="9"/>
      <c r="AK173" s="9"/>
      <c r="AL173" s="221">
        <f t="shared" ref="AL173:AL174" si="11">SUM(F173:AK173)</f>
        <v>0</v>
      </c>
      <c r="AM173" s="112"/>
      <c r="AN173" s="112"/>
    </row>
    <row r="174" ht="15.75" customHeight="1">
      <c r="A174" s="112"/>
      <c r="B174" s="238"/>
      <c r="C174" s="112"/>
      <c r="D174" s="220" t="s">
        <v>152</v>
      </c>
      <c r="E174" s="132"/>
      <c r="F174" s="15"/>
      <c r="G174" s="117"/>
      <c r="H174" s="9"/>
      <c r="I174" s="9"/>
      <c r="J174" s="9"/>
      <c r="K174" s="9"/>
      <c r="L174" s="9"/>
      <c r="M174" s="28"/>
      <c r="N174" s="28"/>
      <c r="O174" s="14"/>
      <c r="P174" s="14"/>
      <c r="Q174" s="9"/>
      <c r="R174" s="9"/>
      <c r="S174" s="9"/>
      <c r="T174" s="15"/>
      <c r="U174" s="15"/>
      <c r="V174" s="9"/>
      <c r="W174" s="9"/>
      <c r="X174" s="9"/>
      <c r="Y174" s="9"/>
      <c r="Z174" s="9"/>
      <c r="AA174" s="15"/>
      <c r="AB174" s="15"/>
      <c r="AC174" s="9"/>
      <c r="AD174" s="9"/>
      <c r="AE174" s="9"/>
      <c r="AF174" s="9"/>
      <c r="AG174" s="9"/>
      <c r="AH174" s="15"/>
      <c r="AI174" s="15"/>
      <c r="AJ174" s="9"/>
      <c r="AK174" s="9"/>
      <c r="AL174" s="221">
        <f t="shared" si="11"/>
        <v>0</v>
      </c>
      <c r="AM174" s="112"/>
      <c r="AN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239"/>
      <c r="C176" s="240"/>
      <c r="D176" s="82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79"/>
      <c r="B178" s="241"/>
      <c r="C178" s="240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112"/>
      <c r="AG178" s="112"/>
      <c r="AH178" s="79"/>
      <c r="AI178" s="79"/>
      <c r="AJ178" s="79"/>
      <c r="AK178" s="79"/>
      <c r="AL178" s="112"/>
      <c r="AM178" s="112"/>
      <c r="AN178" s="112"/>
    </row>
    <row r="179" ht="15.75" customHeight="1">
      <c r="A179" s="79"/>
      <c r="B179" s="79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  <c r="AN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112"/>
      <c r="AM180" s="112"/>
      <c r="AN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112"/>
      <c r="AM181" s="112"/>
      <c r="AN181" s="112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8">
    <mergeCell ref="A1:AK1"/>
    <mergeCell ref="AL1:AM1"/>
    <mergeCell ref="D3:D27"/>
    <mergeCell ref="D37:D40"/>
    <mergeCell ref="E37:E40"/>
    <mergeCell ref="D42:D43"/>
    <mergeCell ref="E42:E43"/>
    <mergeCell ref="A61:B61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A95:B95"/>
    <mergeCell ref="A97:B97"/>
    <mergeCell ref="A99:B99"/>
    <mergeCell ref="A101:B101"/>
    <mergeCell ref="A103:B103"/>
    <mergeCell ref="A115:B115"/>
    <mergeCell ref="E116:AL116"/>
    <mergeCell ref="D45:D46"/>
    <mergeCell ref="E45:E46"/>
    <mergeCell ref="A54:AM54"/>
    <mergeCell ref="A55:AM56"/>
    <mergeCell ref="A57:AM57"/>
    <mergeCell ref="D58:D115"/>
    <mergeCell ref="A59:B59"/>
    <mergeCell ref="G151:G152"/>
    <mergeCell ref="G153:G154"/>
    <mergeCell ref="G157:G158"/>
    <mergeCell ref="G159:G160"/>
    <mergeCell ref="G161:G162"/>
    <mergeCell ref="G163:G164"/>
    <mergeCell ref="A165:AM165"/>
    <mergeCell ref="G137:G138"/>
    <mergeCell ref="G139:G140"/>
    <mergeCell ref="G141:G142"/>
    <mergeCell ref="G143:G144"/>
    <mergeCell ref="G145:G146"/>
    <mergeCell ref="G147:G148"/>
    <mergeCell ref="G149:G150"/>
    <mergeCell ref="E155:E156"/>
    <mergeCell ref="E157:E158"/>
    <mergeCell ref="E159:E160"/>
    <mergeCell ref="E161:E162"/>
    <mergeCell ref="E163:E164"/>
    <mergeCell ref="E135:E136"/>
    <mergeCell ref="E137:E138"/>
    <mergeCell ref="E139:E146"/>
    <mergeCell ref="E147:E148"/>
    <mergeCell ref="E149:E150"/>
    <mergeCell ref="E151:E152"/>
    <mergeCell ref="E153:E154"/>
    <mergeCell ref="D173:E173"/>
    <mergeCell ref="D174:E174"/>
    <mergeCell ref="A166:C171"/>
    <mergeCell ref="D166:E166"/>
    <mergeCell ref="D167:E167"/>
    <mergeCell ref="D168:E168"/>
    <mergeCell ref="D169:E169"/>
    <mergeCell ref="D170:E170"/>
    <mergeCell ref="D171:E171"/>
    <mergeCell ref="A105:B105"/>
    <mergeCell ref="A113:B113"/>
    <mergeCell ref="E117:E118"/>
    <mergeCell ref="G117:G118"/>
    <mergeCell ref="A118:B118"/>
    <mergeCell ref="G119:G120"/>
    <mergeCell ref="A120:B120"/>
    <mergeCell ref="G125:G126"/>
    <mergeCell ref="G127:G128"/>
    <mergeCell ref="G155:G156"/>
    <mergeCell ref="E119:E120"/>
    <mergeCell ref="E121:E122"/>
    <mergeCell ref="G121:G122"/>
    <mergeCell ref="E123:E124"/>
    <mergeCell ref="G123:G124"/>
    <mergeCell ref="E125:E126"/>
    <mergeCell ref="E127:E128"/>
    <mergeCell ref="E129:E130"/>
    <mergeCell ref="G129:G130"/>
    <mergeCell ref="E131:E132"/>
    <mergeCell ref="G131:G132"/>
    <mergeCell ref="E133:E134"/>
    <mergeCell ref="G133:G134"/>
    <mergeCell ref="G135:G136"/>
    <mergeCell ref="A124:B124"/>
    <mergeCell ref="A126:B126"/>
    <mergeCell ref="A128:B128"/>
    <mergeCell ref="A130:B130"/>
    <mergeCell ref="A132:B132"/>
    <mergeCell ref="A134:B134"/>
    <mergeCell ref="A136:B136"/>
    <mergeCell ref="A138:B138"/>
    <mergeCell ref="A140:B140"/>
    <mergeCell ref="A142:B142"/>
    <mergeCell ref="A144:B144"/>
    <mergeCell ref="A146:B146"/>
    <mergeCell ref="A148:B148"/>
    <mergeCell ref="A150:B150"/>
    <mergeCell ref="A152:B152"/>
    <mergeCell ref="A154:B154"/>
    <mergeCell ref="A156:B156"/>
    <mergeCell ref="A158:B158"/>
    <mergeCell ref="A160:B160"/>
    <mergeCell ref="A162:B162"/>
    <mergeCell ref="A164:B164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6" width="5.86"/>
    <col customWidth="1" min="37" max="37" width="8.0"/>
    <col customWidth="1" min="38" max="39" width="36.86"/>
  </cols>
  <sheetData>
    <row r="1" ht="18.75" customHeight="1">
      <c r="A1" s="1"/>
      <c r="B1" s="295"/>
      <c r="C1" s="295" t="s">
        <v>185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96" t="s">
        <v>0</v>
      </c>
      <c r="AL1" s="4"/>
      <c r="AM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186</v>
      </c>
      <c r="F2" s="8">
        <v>1.0</v>
      </c>
      <c r="G2" s="7" t="s">
        <v>187</v>
      </c>
      <c r="H2" s="297">
        <v>2.0</v>
      </c>
      <c r="I2" s="297">
        <v>3.0</v>
      </c>
      <c r="J2" s="166">
        <v>4.0</v>
      </c>
      <c r="K2" s="298">
        <v>5.0</v>
      </c>
      <c r="L2" s="298">
        <v>6.0</v>
      </c>
      <c r="M2" s="212">
        <v>7.0</v>
      </c>
      <c r="N2" s="165">
        <v>8.0</v>
      </c>
      <c r="O2" s="165">
        <v>9.0</v>
      </c>
      <c r="P2" s="165">
        <v>10.0</v>
      </c>
      <c r="Q2" s="166">
        <v>11.0</v>
      </c>
      <c r="R2" s="166">
        <v>12.0</v>
      </c>
      <c r="S2" s="165">
        <v>13.0</v>
      </c>
      <c r="T2" s="165">
        <v>14.0</v>
      </c>
      <c r="U2" s="165">
        <v>15.0</v>
      </c>
      <c r="V2" s="165">
        <v>16.0</v>
      </c>
      <c r="W2" s="165">
        <v>17.0</v>
      </c>
      <c r="X2" s="166">
        <v>18.0</v>
      </c>
      <c r="Y2" s="166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6">
        <v>25.0</v>
      </c>
      <c r="AF2" s="166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17" t="s">
        <v>7</v>
      </c>
      <c r="AL2" s="18" t="s">
        <v>8</v>
      </c>
      <c r="AM2" s="18"/>
    </row>
    <row r="3" ht="15.75" customHeight="1">
      <c r="A3" s="19"/>
      <c r="B3" s="20" t="s">
        <v>9</v>
      </c>
      <c r="C3" s="21"/>
      <c r="D3" s="22" t="s">
        <v>10</v>
      </c>
      <c r="E3" s="23"/>
      <c r="F3" s="24">
        <v>8.0</v>
      </c>
      <c r="G3" s="23" t="s">
        <v>188</v>
      </c>
      <c r="H3" s="24">
        <v>8.0</v>
      </c>
      <c r="I3" s="24">
        <v>8.0</v>
      </c>
      <c r="J3" s="28"/>
      <c r="K3" s="27"/>
      <c r="L3" s="27"/>
      <c r="M3" s="24">
        <v>8.0</v>
      </c>
      <c r="N3" s="24">
        <v>8.0</v>
      </c>
      <c r="O3" s="24">
        <v>8.0</v>
      </c>
      <c r="P3" s="24">
        <v>8.0</v>
      </c>
      <c r="Q3" s="27"/>
      <c r="R3" s="27"/>
      <c r="S3" s="24">
        <v>8.0</v>
      </c>
      <c r="T3" s="24">
        <v>8.0</v>
      </c>
      <c r="U3" s="24">
        <v>8.0</v>
      </c>
      <c r="V3" s="24">
        <v>8.0</v>
      </c>
      <c r="W3" s="24">
        <v>8.0</v>
      </c>
      <c r="X3" s="27"/>
      <c r="Y3" s="27"/>
      <c r="Z3" s="24">
        <v>8.0</v>
      </c>
      <c r="AA3" s="24">
        <v>8.0</v>
      </c>
      <c r="AB3" s="24">
        <v>8.0</v>
      </c>
      <c r="AC3" s="24">
        <v>8.0</v>
      </c>
      <c r="AD3" s="24">
        <v>8.0</v>
      </c>
      <c r="AE3" s="34"/>
      <c r="AF3" s="28"/>
      <c r="AG3" s="24">
        <v>8.0</v>
      </c>
      <c r="AH3" s="24">
        <v>8.0</v>
      </c>
      <c r="AI3" s="24">
        <v>8.0</v>
      </c>
      <c r="AJ3" s="24">
        <v>8.0</v>
      </c>
      <c r="AK3" s="29"/>
      <c r="AL3" s="29"/>
      <c r="AM3" s="18"/>
    </row>
    <row r="4" ht="15.75" customHeight="1">
      <c r="A4" s="19">
        <v>1.0</v>
      </c>
      <c r="B4" s="30" t="s">
        <v>161</v>
      </c>
      <c r="C4" s="31"/>
      <c r="D4" s="32"/>
      <c r="E4" s="23"/>
      <c r="F4" s="247">
        <v>8.0</v>
      </c>
      <c r="G4" s="23" t="s">
        <v>11</v>
      </c>
      <c r="H4" s="247">
        <v>8.0</v>
      </c>
      <c r="I4" s="247">
        <v>8.0</v>
      </c>
      <c r="J4" s="34"/>
      <c r="K4" s="34"/>
      <c r="L4" s="34"/>
      <c r="M4" s="247">
        <v>8.0</v>
      </c>
      <c r="N4" s="247">
        <v>8.0</v>
      </c>
      <c r="O4" s="247">
        <v>8.0</v>
      </c>
      <c r="P4" s="247">
        <v>8.0</v>
      </c>
      <c r="Q4" s="34"/>
      <c r="R4" s="34"/>
      <c r="S4" s="247">
        <v>8.0</v>
      </c>
      <c r="T4" s="247">
        <v>8.0</v>
      </c>
      <c r="U4" s="247">
        <v>8.0</v>
      </c>
      <c r="V4" s="247">
        <v>8.0</v>
      </c>
      <c r="W4" s="247">
        <v>8.0</v>
      </c>
      <c r="X4" s="34"/>
      <c r="Y4" s="28"/>
      <c r="Z4" s="247">
        <v>8.0</v>
      </c>
      <c r="AA4" s="247"/>
      <c r="AB4" s="37" t="s">
        <v>13</v>
      </c>
      <c r="AC4" s="247">
        <v>8.0</v>
      </c>
      <c r="AD4" s="247">
        <v>8.0</v>
      </c>
      <c r="AE4" s="34"/>
      <c r="AF4" s="28"/>
      <c r="AG4" s="247">
        <v>8.0</v>
      </c>
      <c r="AH4" s="247">
        <v>8.0</v>
      </c>
      <c r="AI4" s="247">
        <v>8.0</v>
      </c>
      <c r="AJ4" s="247">
        <v>8.0</v>
      </c>
      <c r="AK4" s="29"/>
      <c r="AL4" s="29"/>
      <c r="AM4" s="18"/>
    </row>
    <row r="5" ht="15.75" customHeight="1">
      <c r="A5" s="19">
        <v>2.0</v>
      </c>
      <c r="B5" s="19" t="s">
        <v>155</v>
      </c>
      <c r="C5" s="31"/>
      <c r="D5" s="32"/>
      <c r="E5" s="23"/>
      <c r="F5" s="24">
        <v>8.0</v>
      </c>
      <c r="G5" s="23" t="s">
        <v>11</v>
      </c>
      <c r="H5" s="24">
        <v>8.0</v>
      </c>
      <c r="I5" s="24">
        <v>8.0</v>
      </c>
      <c r="J5" s="34"/>
      <c r="K5" s="34"/>
      <c r="L5" s="34"/>
      <c r="M5" s="37" t="s">
        <v>13</v>
      </c>
      <c r="N5" s="24">
        <v>8.0</v>
      </c>
      <c r="O5" s="24">
        <v>8.0</v>
      </c>
      <c r="P5" s="24">
        <v>8.0</v>
      </c>
      <c r="Q5" s="36" t="s">
        <v>14</v>
      </c>
      <c r="R5" s="28"/>
      <c r="S5" s="24"/>
      <c r="T5" s="24">
        <v>8.0</v>
      </c>
      <c r="U5" s="24">
        <v>8.0</v>
      </c>
      <c r="V5" s="24">
        <v>8.0</v>
      </c>
      <c r="W5" s="24">
        <v>8.0</v>
      </c>
      <c r="X5" s="34"/>
      <c r="Y5" s="28"/>
      <c r="Z5" s="24">
        <v>8.0</v>
      </c>
      <c r="AA5" s="24">
        <v>8.0</v>
      </c>
      <c r="AB5" s="24">
        <v>8.0</v>
      </c>
      <c r="AC5" s="35" t="s">
        <v>14</v>
      </c>
      <c r="AD5" s="24">
        <v>8.0</v>
      </c>
      <c r="AE5" s="34"/>
      <c r="AF5" s="28"/>
      <c r="AG5" s="24">
        <v>8.0</v>
      </c>
      <c r="AH5" s="24">
        <v>8.0</v>
      </c>
      <c r="AI5" s="24">
        <v>8.0</v>
      </c>
      <c r="AJ5" s="24">
        <v>8.0</v>
      </c>
      <c r="AK5" s="29"/>
      <c r="AL5" s="29"/>
      <c r="AM5" s="18"/>
    </row>
    <row r="6" ht="15.75" customHeight="1">
      <c r="A6" s="19">
        <v>3.0</v>
      </c>
      <c r="B6" s="19" t="s">
        <v>15</v>
      </c>
      <c r="C6" s="31"/>
      <c r="D6" s="32"/>
      <c r="E6" s="23"/>
      <c r="F6" s="35" t="s">
        <v>14</v>
      </c>
      <c r="G6" s="23" t="s">
        <v>11</v>
      </c>
      <c r="H6" s="24">
        <v>8.0</v>
      </c>
      <c r="I6" s="24">
        <v>8.0</v>
      </c>
      <c r="J6" s="34"/>
      <c r="K6" s="34"/>
      <c r="L6" s="36" t="s">
        <v>14</v>
      </c>
      <c r="M6" s="24"/>
      <c r="N6" s="24">
        <v>8.0</v>
      </c>
      <c r="O6" s="24">
        <v>8.0</v>
      </c>
      <c r="P6" s="35" t="s">
        <v>14</v>
      </c>
      <c r="Q6" s="34"/>
      <c r="R6" s="28"/>
      <c r="S6" s="24">
        <v>8.0</v>
      </c>
      <c r="T6" s="24">
        <v>8.0</v>
      </c>
      <c r="U6" s="24">
        <v>8.0</v>
      </c>
      <c r="V6" s="24">
        <v>8.0</v>
      </c>
      <c r="W6" s="24">
        <v>8.0</v>
      </c>
      <c r="X6" s="249"/>
      <c r="Y6" s="28"/>
      <c r="Z6" s="37" t="s">
        <v>13</v>
      </c>
      <c r="AA6" s="24">
        <v>8.0</v>
      </c>
      <c r="AB6" s="24">
        <v>8.0</v>
      </c>
      <c r="AC6" s="24">
        <v>8.0</v>
      </c>
      <c r="AD6" s="24"/>
      <c r="AE6" s="34"/>
      <c r="AF6" s="28">
        <v>8.0</v>
      </c>
      <c r="AG6" s="24">
        <v>8.0</v>
      </c>
      <c r="AH6" s="24">
        <v>8.0</v>
      </c>
      <c r="AI6" s="37" t="s">
        <v>13</v>
      </c>
      <c r="AJ6" s="24">
        <v>8.0</v>
      </c>
      <c r="AK6" s="29"/>
      <c r="AL6" s="45"/>
      <c r="AM6" s="180"/>
    </row>
    <row r="7" ht="15.75" customHeight="1">
      <c r="A7" s="19">
        <v>4.0</v>
      </c>
      <c r="B7" s="19" t="s">
        <v>17</v>
      </c>
      <c r="C7" s="31"/>
      <c r="D7" s="32"/>
      <c r="E7" s="23"/>
      <c r="F7" s="52"/>
      <c r="G7" s="23" t="s">
        <v>11</v>
      </c>
      <c r="H7" s="52"/>
      <c r="I7" s="52"/>
      <c r="J7" s="68"/>
      <c r="K7" s="51"/>
      <c r="L7" s="51"/>
      <c r="M7" s="52"/>
      <c r="N7" s="52"/>
      <c r="O7" s="52"/>
      <c r="P7" s="52"/>
      <c r="Q7" s="299"/>
      <c r="R7" s="60"/>
      <c r="S7" s="24">
        <v>8.0</v>
      </c>
      <c r="T7" s="24">
        <v>8.0</v>
      </c>
      <c r="U7" s="24"/>
      <c r="V7" s="35" t="s">
        <v>14</v>
      </c>
      <c r="W7" s="24">
        <v>8.0</v>
      </c>
      <c r="X7" s="28">
        <v>8.0</v>
      </c>
      <c r="Y7" s="28">
        <v>8.0</v>
      </c>
      <c r="Z7" s="24"/>
      <c r="AA7" s="24">
        <v>8.0</v>
      </c>
      <c r="AB7" s="24">
        <v>8.0</v>
      </c>
      <c r="AC7" s="24">
        <v>8.0</v>
      </c>
      <c r="AD7" s="24">
        <v>8.0</v>
      </c>
      <c r="AE7" s="249"/>
      <c r="AF7" s="50" t="s">
        <v>14</v>
      </c>
      <c r="AG7" s="24">
        <v>8.0</v>
      </c>
      <c r="AH7" s="24">
        <v>8.0</v>
      </c>
      <c r="AI7" s="24">
        <v>8.0</v>
      </c>
      <c r="AJ7" s="24"/>
      <c r="AK7" s="29"/>
      <c r="AL7" s="45"/>
      <c r="AM7" s="180"/>
    </row>
    <row r="8" ht="18.0" customHeight="1">
      <c r="A8" s="19">
        <v>5.0</v>
      </c>
      <c r="B8" s="251" t="s">
        <v>157</v>
      </c>
      <c r="C8" s="31"/>
      <c r="D8" s="32"/>
      <c r="E8" s="23"/>
      <c r="F8" s="52"/>
      <c r="G8" s="41" t="s">
        <v>158</v>
      </c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34"/>
      <c r="Y8" s="28"/>
      <c r="Z8" s="24" t="s">
        <v>29</v>
      </c>
      <c r="AA8" s="24" t="s">
        <v>189</v>
      </c>
      <c r="AB8" s="24" t="s">
        <v>190</v>
      </c>
      <c r="AC8" s="24" t="s">
        <v>191</v>
      </c>
      <c r="AD8" s="24" t="s">
        <v>192</v>
      </c>
      <c r="AE8" s="34">
        <v>8.0</v>
      </c>
      <c r="AF8" s="28"/>
      <c r="AG8" s="24" t="s">
        <v>29</v>
      </c>
      <c r="AH8" s="24" t="s">
        <v>29</v>
      </c>
      <c r="AI8" s="24" t="s">
        <v>29</v>
      </c>
      <c r="AJ8" s="24" t="s">
        <v>29</v>
      </c>
      <c r="AK8" s="29"/>
      <c r="AL8" s="45"/>
      <c r="AM8" s="180"/>
    </row>
    <row r="9" ht="15.75" customHeight="1">
      <c r="A9" s="19">
        <v>6.0</v>
      </c>
      <c r="B9" s="19" t="s">
        <v>19</v>
      </c>
      <c r="C9" s="31"/>
      <c r="D9" s="32"/>
      <c r="E9" s="23"/>
      <c r="F9" s="35" t="s">
        <v>14</v>
      </c>
      <c r="G9" s="23" t="s">
        <v>11</v>
      </c>
      <c r="H9" s="24">
        <v>8.0</v>
      </c>
      <c r="I9" s="24">
        <v>8.0</v>
      </c>
      <c r="J9" s="34"/>
      <c r="K9" s="249"/>
      <c r="L9" s="36" t="s">
        <v>14</v>
      </c>
      <c r="M9" s="24">
        <v>8.0</v>
      </c>
      <c r="N9" s="24">
        <v>8.0</v>
      </c>
      <c r="O9" s="24">
        <v>8.0</v>
      </c>
      <c r="P9" s="24">
        <v>8.0</v>
      </c>
      <c r="Q9" s="34"/>
      <c r="R9" s="28"/>
      <c r="S9" s="24">
        <v>8.0</v>
      </c>
      <c r="T9" s="24">
        <v>8.0</v>
      </c>
      <c r="U9" s="24">
        <v>8.0</v>
      </c>
      <c r="V9" s="24">
        <v>8.0</v>
      </c>
      <c r="W9" s="35" t="s">
        <v>14</v>
      </c>
      <c r="X9" s="34"/>
      <c r="Y9" s="28"/>
      <c r="Z9" s="24">
        <v>8.0</v>
      </c>
      <c r="AA9" s="37" t="s">
        <v>13</v>
      </c>
      <c r="AB9" s="24">
        <v>8.0</v>
      </c>
      <c r="AC9" s="24">
        <v>8.0</v>
      </c>
      <c r="AD9" s="24">
        <v>8.0</v>
      </c>
      <c r="AE9" s="34">
        <v>8.0</v>
      </c>
      <c r="AF9" s="40"/>
      <c r="AG9" s="24"/>
      <c r="AH9" s="24" t="s">
        <v>29</v>
      </c>
      <c r="AI9" s="24" t="s">
        <v>29</v>
      </c>
      <c r="AJ9" s="24" t="s">
        <v>29</v>
      </c>
      <c r="AK9" s="29"/>
      <c r="AL9" s="45"/>
      <c r="AM9" s="180"/>
    </row>
    <row r="10" ht="15.75" customHeight="1">
      <c r="A10" s="19">
        <v>7.0</v>
      </c>
      <c r="B10" s="300" t="s">
        <v>20</v>
      </c>
      <c r="C10" s="31"/>
      <c r="D10" s="32"/>
      <c r="E10" s="23"/>
      <c r="F10" s="24">
        <v>8.0</v>
      </c>
      <c r="G10" s="23" t="s">
        <v>11</v>
      </c>
      <c r="H10" s="35" t="s">
        <v>14</v>
      </c>
      <c r="I10" s="24">
        <v>8.0</v>
      </c>
      <c r="J10" s="34">
        <v>8.0</v>
      </c>
      <c r="K10" s="34"/>
      <c r="L10" s="34"/>
      <c r="M10" s="24"/>
      <c r="N10" s="24">
        <v>8.0</v>
      </c>
      <c r="O10" s="24"/>
      <c r="P10" s="35" t="s">
        <v>14</v>
      </c>
      <c r="Q10" s="249"/>
      <c r="R10" s="28"/>
      <c r="S10" s="24">
        <v>8.0</v>
      </c>
      <c r="T10" s="37" t="s">
        <v>13</v>
      </c>
      <c r="U10" s="24">
        <v>8.0</v>
      </c>
      <c r="V10" s="24">
        <v>8.0</v>
      </c>
      <c r="W10" s="24">
        <v>8.0</v>
      </c>
      <c r="X10" s="34"/>
      <c r="Y10" s="28"/>
      <c r="Z10" s="24">
        <v>8.0</v>
      </c>
      <c r="AA10" s="24">
        <v>8.0</v>
      </c>
      <c r="AB10" s="37" t="s">
        <v>13</v>
      </c>
      <c r="AC10" s="24">
        <v>8.0</v>
      </c>
      <c r="AD10" s="24">
        <v>8.0</v>
      </c>
      <c r="AE10" s="34"/>
      <c r="AF10" s="28"/>
      <c r="AG10" s="24">
        <v>8.0</v>
      </c>
      <c r="AH10" s="24">
        <v>8.0</v>
      </c>
      <c r="AI10" s="24">
        <v>8.0</v>
      </c>
      <c r="AJ10" s="35" t="s">
        <v>14</v>
      </c>
      <c r="AK10" s="29"/>
      <c r="AL10" s="45"/>
      <c r="AM10" s="180"/>
    </row>
    <row r="11" ht="15.75" customHeight="1">
      <c r="A11" s="19">
        <v>8.0</v>
      </c>
      <c r="B11" s="53" t="s">
        <v>39</v>
      </c>
      <c r="C11" s="31"/>
      <c r="D11" s="32"/>
      <c r="E11" s="23"/>
      <c r="F11" s="247">
        <v>8.0</v>
      </c>
      <c r="G11" s="23" t="s">
        <v>11</v>
      </c>
      <c r="H11" s="247">
        <v>8.0</v>
      </c>
      <c r="I11" s="247">
        <v>8.0</v>
      </c>
      <c r="J11" s="36" t="s">
        <v>14</v>
      </c>
      <c r="K11" s="34"/>
      <c r="L11" s="249"/>
      <c r="M11" s="247"/>
      <c r="N11" s="247">
        <v>8.0</v>
      </c>
      <c r="O11" s="37" t="s">
        <v>13</v>
      </c>
      <c r="P11" s="247">
        <v>8.0</v>
      </c>
      <c r="Q11" s="34"/>
      <c r="R11" s="28"/>
      <c r="S11" s="247">
        <v>8.0</v>
      </c>
      <c r="T11" s="247">
        <v>8.0</v>
      </c>
      <c r="U11" s="35" t="s">
        <v>14</v>
      </c>
      <c r="V11" s="247">
        <v>8.0</v>
      </c>
      <c r="W11" s="247"/>
      <c r="X11" s="34"/>
      <c r="Y11" s="50" t="s">
        <v>14</v>
      </c>
      <c r="Z11" s="247">
        <v>8.0</v>
      </c>
      <c r="AA11" s="247">
        <v>8.0</v>
      </c>
      <c r="AB11" s="247">
        <v>8.0</v>
      </c>
      <c r="AC11" s="37" t="s">
        <v>13</v>
      </c>
      <c r="AD11" s="247">
        <v>8.0</v>
      </c>
      <c r="AE11" s="34"/>
      <c r="AF11" s="28"/>
      <c r="AG11" s="247">
        <v>8.0</v>
      </c>
      <c r="AH11" s="247">
        <v>8.0</v>
      </c>
      <c r="AI11" s="247">
        <v>8.0</v>
      </c>
      <c r="AJ11" s="247">
        <v>8.0</v>
      </c>
      <c r="AK11" s="29"/>
      <c r="AL11" s="29"/>
      <c r="AM11" s="18"/>
    </row>
    <row r="12" ht="15.75" customHeight="1">
      <c r="A12" s="19">
        <v>9.0</v>
      </c>
      <c r="B12" s="65" t="s">
        <v>21</v>
      </c>
      <c r="C12" s="31"/>
      <c r="D12" s="32"/>
      <c r="E12" s="23"/>
      <c r="F12" s="247"/>
      <c r="G12" s="23" t="s">
        <v>11</v>
      </c>
      <c r="H12" s="37" t="s">
        <v>13</v>
      </c>
      <c r="I12" s="247">
        <v>8.0</v>
      </c>
      <c r="J12" s="34"/>
      <c r="K12" s="34"/>
      <c r="L12" s="34">
        <v>8.0</v>
      </c>
      <c r="M12" s="247">
        <v>8.0</v>
      </c>
      <c r="N12" s="35" t="s">
        <v>14</v>
      </c>
      <c r="O12" s="247">
        <v>8.0</v>
      </c>
      <c r="P12" s="247">
        <v>8.0</v>
      </c>
      <c r="Q12" s="34"/>
      <c r="R12" s="28"/>
      <c r="S12" s="37" t="s">
        <v>13</v>
      </c>
      <c r="T12" s="247">
        <v>8.0</v>
      </c>
      <c r="U12" s="247"/>
      <c r="V12" s="247">
        <v>8.0</v>
      </c>
      <c r="W12" s="247">
        <v>8.0</v>
      </c>
      <c r="X12" s="34">
        <v>8.0</v>
      </c>
      <c r="Y12" s="40"/>
      <c r="Z12" s="247">
        <v>8.0</v>
      </c>
      <c r="AA12" s="247">
        <v>8.0</v>
      </c>
      <c r="AB12" s="247">
        <v>8.0</v>
      </c>
      <c r="AC12" s="247"/>
      <c r="AD12" s="35" t="s">
        <v>14</v>
      </c>
      <c r="AE12" s="249"/>
      <c r="AF12" s="28">
        <v>8.0</v>
      </c>
      <c r="AG12" s="247">
        <v>8.0</v>
      </c>
      <c r="AH12" s="37" t="s">
        <v>13</v>
      </c>
      <c r="AI12" s="37" t="s">
        <v>13</v>
      </c>
      <c r="AJ12" s="247">
        <v>8.0</v>
      </c>
      <c r="AK12" s="29"/>
      <c r="AL12" s="29"/>
      <c r="AM12" s="18"/>
    </row>
    <row r="13" ht="15.75" customHeight="1">
      <c r="A13" s="19">
        <v>10.0</v>
      </c>
      <c r="B13" s="19" t="s">
        <v>23</v>
      </c>
      <c r="C13" s="31"/>
      <c r="D13" s="32"/>
      <c r="E13" s="23"/>
      <c r="F13" s="24">
        <v>8.0</v>
      </c>
      <c r="G13" s="23" t="s">
        <v>11</v>
      </c>
      <c r="H13" s="24">
        <v>8.0</v>
      </c>
      <c r="I13" s="35" t="s">
        <v>14</v>
      </c>
      <c r="J13" s="34"/>
      <c r="K13" s="34"/>
      <c r="L13" s="249"/>
      <c r="M13" s="24">
        <v>8.0</v>
      </c>
      <c r="N13" s="24">
        <v>8.0</v>
      </c>
      <c r="O13" s="24">
        <v>8.0</v>
      </c>
      <c r="P13" s="24">
        <v>8.0</v>
      </c>
      <c r="Q13" s="34">
        <v>8.0</v>
      </c>
      <c r="R13" s="40"/>
      <c r="S13" s="24"/>
      <c r="T13" s="24">
        <v>8.0</v>
      </c>
      <c r="U13" s="24">
        <v>8.0</v>
      </c>
      <c r="V13" s="24">
        <v>8.0</v>
      </c>
      <c r="W13" s="37" t="s">
        <v>13</v>
      </c>
      <c r="X13" s="34"/>
      <c r="Y13" s="28"/>
      <c r="Z13" s="24">
        <v>8.0</v>
      </c>
      <c r="AA13" s="24">
        <v>8.0</v>
      </c>
      <c r="AB13" s="24">
        <v>8.0</v>
      </c>
      <c r="AC13" s="37" t="s">
        <v>13</v>
      </c>
      <c r="AD13" s="24">
        <v>8.0</v>
      </c>
      <c r="AE13" s="34"/>
      <c r="AF13" s="28"/>
      <c r="AG13" s="24"/>
      <c r="AH13" s="24">
        <v>8.0</v>
      </c>
      <c r="AI13" s="24">
        <v>8.0</v>
      </c>
      <c r="AJ13" s="24">
        <v>8.0</v>
      </c>
      <c r="AK13" s="29"/>
      <c r="AL13" s="29"/>
      <c r="AM13" s="18"/>
    </row>
    <row r="14" ht="15.75" customHeight="1">
      <c r="A14" s="19">
        <v>11.0</v>
      </c>
      <c r="B14" s="19" t="s">
        <v>24</v>
      </c>
      <c r="C14" s="31"/>
      <c r="D14" s="32"/>
      <c r="E14" s="23"/>
      <c r="F14" s="24">
        <v>8.0</v>
      </c>
      <c r="G14" s="23" t="s">
        <v>11</v>
      </c>
      <c r="H14" s="24">
        <v>8.0</v>
      </c>
      <c r="I14" s="24">
        <v>8.0</v>
      </c>
      <c r="J14" s="34"/>
      <c r="K14" s="34"/>
      <c r="L14" s="34"/>
      <c r="M14" s="35" t="s">
        <v>14</v>
      </c>
      <c r="N14" s="24">
        <v>8.0</v>
      </c>
      <c r="O14" s="24">
        <v>8.0</v>
      </c>
      <c r="P14" s="24">
        <v>8.0</v>
      </c>
      <c r="Q14" s="28">
        <v>8.0</v>
      </c>
      <c r="R14" s="28"/>
      <c r="S14" s="24"/>
      <c r="T14" s="35" t="s">
        <v>14</v>
      </c>
      <c r="U14" s="24">
        <v>8.0</v>
      </c>
      <c r="V14" s="37" t="s">
        <v>13</v>
      </c>
      <c r="W14" s="24">
        <v>8.0</v>
      </c>
      <c r="X14" s="34"/>
      <c r="Y14" s="28"/>
      <c r="Z14" s="24">
        <v>8.0</v>
      </c>
      <c r="AA14" s="35" t="s">
        <v>14</v>
      </c>
      <c r="AB14" s="24">
        <v>8.0</v>
      </c>
      <c r="AC14" s="24">
        <v>8.0</v>
      </c>
      <c r="AD14" s="24">
        <v>8.0</v>
      </c>
      <c r="AE14" s="34"/>
      <c r="AF14" s="28"/>
      <c r="AG14" s="24">
        <v>8.0</v>
      </c>
      <c r="AH14" s="24">
        <v>8.0</v>
      </c>
      <c r="AI14" s="37" t="s">
        <v>13</v>
      </c>
      <c r="AJ14" s="24">
        <v>8.0</v>
      </c>
      <c r="AK14" s="29"/>
      <c r="AL14" s="45"/>
      <c r="AM14" s="180"/>
    </row>
    <row r="15" ht="15.75" customHeight="1">
      <c r="A15" s="19">
        <v>12.0</v>
      </c>
      <c r="B15" s="20" t="s">
        <v>25</v>
      </c>
      <c r="C15" s="31"/>
      <c r="D15" s="32"/>
      <c r="E15" s="23"/>
      <c r="F15" s="24">
        <v>8.0</v>
      </c>
      <c r="G15" s="23" t="s">
        <v>11</v>
      </c>
      <c r="H15" s="24">
        <v>8.0</v>
      </c>
      <c r="I15" s="24">
        <v>8.0</v>
      </c>
      <c r="J15" s="36" t="s">
        <v>14</v>
      </c>
      <c r="K15" s="34"/>
      <c r="L15" s="34"/>
      <c r="M15" s="24"/>
      <c r="N15" s="24">
        <v>8.0</v>
      </c>
      <c r="O15" s="37" t="s">
        <v>13</v>
      </c>
      <c r="P15" s="24">
        <v>8.0</v>
      </c>
      <c r="Q15" s="27"/>
      <c r="R15" s="27"/>
      <c r="S15" s="24">
        <v>8.0</v>
      </c>
      <c r="T15" s="24">
        <v>8.0</v>
      </c>
      <c r="U15" s="24">
        <v>8.0</v>
      </c>
      <c r="V15" s="24">
        <v>8.0</v>
      </c>
      <c r="W15" s="37" t="s">
        <v>13</v>
      </c>
      <c r="X15" s="27"/>
      <c r="Y15" s="28"/>
      <c r="Z15" s="24">
        <v>8.0</v>
      </c>
      <c r="AA15" s="24">
        <v>8.0</v>
      </c>
      <c r="AB15" s="24">
        <v>8.0</v>
      </c>
      <c r="AC15" s="24">
        <v>8.0</v>
      </c>
      <c r="AD15" s="24">
        <v>8.0</v>
      </c>
      <c r="AE15" s="36" t="s">
        <v>14</v>
      </c>
      <c r="AF15" s="28"/>
      <c r="AG15" s="24"/>
      <c r="AH15" s="24">
        <v>8.0</v>
      </c>
      <c r="AI15" s="24">
        <v>8.0</v>
      </c>
      <c r="AJ15" s="37" t="s">
        <v>13</v>
      </c>
      <c r="AK15" s="29"/>
      <c r="AL15" s="29"/>
      <c r="AM15" s="18"/>
    </row>
    <row r="16" ht="15.75" customHeight="1">
      <c r="A16" s="19">
        <v>13.0</v>
      </c>
      <c r="B16" s="65" t="s">
        <v>159</v>
      </c>
      <c r="C16" s="31"/>
      <c r="D16" s="32"/>
      <c r="E16" s="23"/>
      <c r="F16" s="52"/>
      <c r="G16" s="23" t="s">
        <v>11</v>
      </c>
      <c r="H16" s="301" t="s">
        <v>193</v>
      </c>
      <c r="I16" s="301" t="s">
        <v>193</v>
      </c>
      <c r="J16" s="34">
        <v>8.0</v>
      </c>
      <c r="K16" s="230"/>
      <c r="L16" s="34">
        <v>8.0</v>
      </c>
      <c r="M16" s="247">
        <v>8.0</v>
      </c>
      <c r="N16" s="247">
        <v>8.0</v>
      </c>
      <c r="O16" s="301" t="s">
        <v>193</v>
      </c>
      <c r="P16" s="247">
        <v>8.0</v>
      </c>
      <c r="Q16" s="28">
        <v>8.0</v>
      </c>
      <c r="R16" s="40"/>
      <c r="S16" s="247">
        <v>8.0</v>
      </c>
      <c r="T16" s="247">
        <v>8.0</v>
      </c>
      <c r="U16" s="301" t="s">
        <v>193</v>
      </c>
      <c r="V16" s="247">
        <v>8.0</v>
      </c>
      <c r="W16" s="247">
        <v>8.0</v>
      </c>
      <c r="X16" s="34">
        <v>8.0</v>
      </c>
      <c r="Y16" s="28"/>
      <c r="Z16" s="302" t="s">
        <v>13</v>
      </c>
      <c r="AA16" s="247">
        <v>8.0</v>
      </c>
      <c r="AB16" s="247">
        <v>8.0</v>
      </c>
      <c r="AC16" s="247">
        <v>8.0</v>
      </c>
      <c r="AD16" s="247">
        <v>8.0</v>
      </c>
      <c r="AE16" s="34">
        <v>8.0</v>
      </c>
      <c r="AF16" s="28"/>
      <c r="AG16" s="247">
        <v>8.0</v>
      </c>
      <c r="AH16" s="24">
        <v>8.0</v>
      </c>
      <c r="AI16" s="247">
        <v>8.0</v>
      </c>
      <c r="AJ16" s="247">
        <v>8.0</v>
      </c>
      <c r="AK16" s="29"/>
      <c r="AL16" s="29"/>
      <c r="AM16" s="18"/>
    </row>
    <row r="17" ht="15.75" customHeight="1">
      <c r="A17" s="19">
        <v>14.0</v>
      </c>
      <c r="B17" s="46" t="s">
        <v>26</v>
      </c>
      <c r="C17" s="31"/>
      <c r="D17" s="32"/>
      <c r="E17" s="23"/>
      <c r="F17" s="24">
        <v>8.0</v>
      </c>
      <c r="G17" s="23" t="s">
        <v>11</v>
      </c>
      <c r="H17" s="24">
        <v>8.0</v>
      </c>
      <c r="I17" s="24">
        <v>8.0</v>
      </c>
      <c r="J17" s="36" t="s">
        <v>14</v>
      </c>
      <c r="K17" s="34"/>
      <c r="L17" s="249"/>
      <c r="M17" s="24"/>
      <c r="N17" s="24">
        <v>8.0</v>
      </c>
      <c r="O17" s="24">
        <v>8.0</v>
      </c>
      <c r="P17" s="37" t="s">
        <v>13</v>
      </c>
      <c r="Q17" s="27"/>
      <c r="R17" s="28"/>
      <c r="S17" s="35" t="s">
        <v>14</v>
      </c>
      <c r="T17" s="24">
        <v>8.0</v>
      </c>
      <c r="U17" s="24">
        <v>8.0</v>
      </c>
      <c r="V17" s="24">
        <v>8.0</v>
      </c>
      <c r="W17" s="24">
        <v>8.0</v>
      </c>
      <c r="X17" s="35" t="s">
        <v>14</v>
      </c>
      <c r="Y17" s="40"/>
      <c r="Z17" s="24"/>
      <c r="AA17" s="24">
        <v>8.0</v>
      </c>
      <c r="AB17" s="24">
        <v>8.0</v>
      </c>
      <c r="AC17" s="24">
        <v>8.0</v>
      </c>
      <c r="AD17" s="37" t="s">
        <v>13</v>
      </c>
      <c r="AE17" s="34"/>
      <c r="AF17" s="28"/>
      <c r="AG17" s="24">
        <v>8.0</v>
      </c>
      <c r="AH17" s="24"/>
      <c r="AI17" s="24">
        <v>8.0</v>
      </c>
      <c r="AJ17" s="24">
        <v>8.0</v>
      </c>
      <c r="AK17" s="29"/>
      <c r="AL17" s="29"/>
      <c r="AM17" s="18"/>
    </row>
    <row r="18" ht="15.75" customHeight="1">
      <c r="A18" s="19">
        <v>15.0</v>
      </c>
      <c r="B18" s="46" t="s">
        <v>27</v>
      </c>
      <c r="C18" s="31"/>
      <c r="D18" s="32"/>
      <c r="E18" s="23"/>
      <c r="F18" s="24">
        <v>8.0</v>
      </c>
      <c r="G18" s="23" t="s">
        <v>11</v>
      </c>
      <c r="H18" s="24">
        <v>8.0</v>
      </c>
      <c r="I18" s="24">
        <v>8.0</v>
      </c>
      <c r="J18" s="34"/>
      <c r="K18" s="34"/>
      <c r="L18" s="34"/>
      <c r="M18" s="35" t="s">
        <v>14</v>
      </c>
      <c r="N18" s="24">
        <v>8.0</v>
      </c>
      <c r="O18" s="24">
        <v>8.0</v>
      </c>
      <c r="P18" s="24"/>
      <c r="Q18" s="34"/>
      <c r="R18" s="28">
        <v>8.0</v>
      </c>
      <c r="S18" s="24">
        <v>8.0</v>
      </c>
      <c r="T18" s="35" t="s">
        <v>14</v>
      </c>
      <c r="U18" s="24">
        <v>8.0</v>
      </c>
      <c r="V18" s="24">
        <v>8.0</v>
      </c>
      <c r="W18" s="24">
        <v>8.0</v>
      </c>
      <c r="X18" s="249"/>
      <c r="Y18" s="28"/>
      <c r="Z18" s="35" t="s">
        <v>14</v>
      </c>
      <c r="AA18" s="24">
        <v>8.0</v>
      </c>
      <c r="AB18" s="24">
        <v>8.0</v>
      </c>
      <c r="AC18" s="24">
        <v>8.0</v>
      </c>
      <c r="AD18" s="24">
        <v>8.0</v>
      </c>
      <c r="AE18" s="34"/>
      <c r="AF18" s="28"/>
      <c r="AG18" s="24">
        <v>8.0</v>
      </c>
      <c r="AH18" s="24">
        <v>8.0</v>
      </c>
      <c r="AI18" s="24">
        <v>8.0</v>
      </c>
      <c r="AJ18" s="24">
        <v>8.0</v>
      </c>
      <c r="AK18" s="29"/>
      <c r="AL18" s="45"/>
      <c r="AM18" s="180"/>
    </row>
    <row r="19" ht="15.75" customHeight="1">
      <c r="A19" s="19">
        <v>16.0</v>
      </c>
      <c r="B19" s="58" t="s">
        <v>28</v>
      </c>
      <c r="C19" s="59"/>
      <c r="D19" s="32"/>
      <c r="E19" s="23"/>
      <c r="F19" s="37" t="s">
        <v>13</v>
      </c>
      <c r="G19" s="23" t="s">
        <v>11</v>
      </c>
      <c r="H19" s="24">
        <v>8.0</v>
      </c>
      <c r="I19" s="24">
        <v>8.0</v>
      </c>
      <c r="J19" s="249"/>
      <c r="K19" s="34"/>
      <c r="L19" s="34"/>
      <c r="M19" s="24"/>
      <c r="N19" s="67"/>
      <c r="O19" s="24">
        <v>8.0</v>
      </c>
      <c r="P19" s="24">
        <v>8.0</v>
      </c>
      <c r="Q19" s="36" t="s">
        <v>14</v>
      </c>
      <c r="R19" s="34"/>
      <c r="S19" s="24">
        <v>8.0</v>
      </c>
      <c r="T19" s="24">
        <v>8.0</v>
      </c>
      <c r="U19" s="24">
        <v>8.0</v>
      </c>
      <c r="V19" s="37" t="s">
        <v>13</v>
      </c>
      <c r="W19" s="24">
        <v>8.0</v>
      </c>
      <c r="X19" s="27"/>
      <c r="Y19" s="28"/>
      <c r="Z19" s="24">
        <v>8.0</v>
      </c>
      <c r="AA19" s="24">
        <v>8.0</v>
      </c>
      <c r="AB19" s="24">
        <v>8.0</v>
      </c>
      <c r="AC19" s="24">
        <v>8.0</v>
      </c>
      <c r="AD19" s="24">
        <v>8.0</v>
      </c>
      <c r="AE19" s="249"/>
      <c r="AF19" s="34">
        <v>8.0</v>
      </c>
      <c r="AG19" s="24">
        <v>8.0</v>
      </c>
      <c r="AH19" s="37" t="s">
        <v>13</v>
      </c>
      <c r="AI19" s="24">
        <v>8.0</v>
      </c>
      <c r="AJ19" s="24">
        <v>8.0</v>
      </c>
      <c r="AK19" s="29"/>
      <c r="AL19" s="45"/>
      <c r="AM19" s="180"/>
    </row>
    <row r="20" ht="15.75" customHeight="1">
      <c r="A20" s="19">
        <v>17.0</v>
      </c>
      <c r="B20" s="30" t="s">
        <v>30</v>
      </c>
      <c r="C20" s="31"/>
      <c r="D20" s="32"/>
      <c r="E20" s="23"/>
      <c r="F20" s="247">
        <v>8.0</v>
      </c>
      <c r="G20" s="23" t="s">
        <v>158</v>
      </c>
      <c r="H20" s="247">
        <v>8.0</v>
      </c>
      <c r="I20" s="247">
        <v>8.0</v>
      </c>
      <c r="J20" s="34"/>
      <c r="K20" s="36" t="s">
        <v>14</v>
      </c>
      <c r="L20" s="34"/>
      <c r="M20" s="247">
        <v>8.0</v>
      </c>
      <c r="N20" s="247">
        <v>8.0</v>
      </c>
      <c r="O20" s="247">
        <v>8.0</v>
      </c>
      <c r="P20" s="247">
        <v>8.0</v>
      </c>
      <c r="Q20" s="249"/>
      <c r="R20" s="28"/>
      <c r="S20" s="247">
        <v>8.0</v>
      </c>
      <c r="T20" s="37" t="s">
        <v>13</v>
      </c>
      <c r="U20" s="247">
        <v>8.0</v>
      </c>
      <c r="V20" s="247">
        <v>8.0</v>
      </c>
      <c r="W20" s="247"/>
      <c r="X20" s="34"/>
      <c r="Y20" s="28">
        <v>8.0</v>
      </c>
      <c r="Z20" s="247">
        <v>8.0</v>
      </c>
      <c r="AA20" s="247">
        <v>8.0</v>
      </c>
      <c r="AB20" s="247">
        <v>8.0</v>
      </c>
      <c r="AC20" s="247">
        <v>8.0</v>
      </c>
      <c r="AD20" s="37" t="s">
        <v>13</v>
      </c>
      <c r="AE20" s="34"/>
      <c r="AF20" s="40"/>
      <c r="AG20" s="247">
        <v>8.0</v>
      </c>
      <c r="AH20" s="247">
        <v>8.0</v>
      </c>
      <c r="AI20" s="247">
        <v>8.0</v>
      </c>
      <c r="AJ20" s="247">
        <v>8.0</v>
      </c>
      <c r="AK20" s="29"/>
      <c r="AL20" s="61"/>
      <c r="AM20" s="253"/>
    </row>
    <row r="21" ht="15.75" customHeight="1">
      <c r="A21" s="19">
        <v>18.0</v>
      </c>
      <c r="B21" s="20" t="s">
        <v>31</v>
      </c>
      <c r="C21" s="62"/>
      <c r="D21" s="32"/>
      <c r="E21" s="23"/>
      <c r="F21" s="303"/>
      <c r="G21" s="23" t="s">
        <v>11</v>
      </c>
      <c r="H21" s="24">
        <v>8.0</v>
      </c>
      <c r="I21" s="24">
        <v>8.0</v>
      </c>
      <c r="J21" s="34"/>
      <c r="K21" s="36" t="s">
        <v>14</v>
      </c>
      <c r="L21" s="249"/>
      <c r="M21" s="24">
        <v>8.0</v>
      </c>
      <c r="N21" s="24">
        <v>8.0</v>
      </c>
      <c r="O21" s="24">
        <v>8.0</v>
      </c>
      <c r="P21" s="37" t="s">
        <v>13</v>
      </c>
      <c r="Q21" s="34"/>
      <c r="R21" s="40"/>
      <c r="S21" s="24">
        <v>8.0</v>
      </c>
      <c r="T21" s="24">
        <v>8.0</v>
      </c>
      <c r="U21" s="24">
        <v>8.0</v>
      </c>
      <c r="V21" s="24">
        <v>8.0</v>
      </c>
      <c r="W21" s="24">
        <v>8.0</v>
      </c>
      <c r="X21" s="36" t="s">
        <v>14</v>
      </c>
      <c r="Y21" s="40"/>
      <c r="Z21" s="24"/>
      <c r="AA21" s="303"/>
      <c r="AB21" s="24">
        <v>8.0</v>
      </c>
      <c r="AC21" s="24">
        <v>8.0</v>
      </c>
      <c r="AD21" s="24">
        <v>8.0</v>
      </c>
      <c r="AE21" s="34"/>
      <c r="AF21" s="28"/>
      <c r="AG21" s="37" t="s">
        <v>13</v>
      </c>
      <c r="AH21" s="24">
        <v>8.0</v>
      </c>
      <c r="AI21" s="24">
        <v>8.0</v>
      </c>
      <c r="AJ21" s="24">
        <v>8.0</v>
      </c>
      <c r="AK21" s="45"/>
      <c r="AL21" s="45"/>
      <c r="AM21" s="180"/>
    </row>
    <row r="22" ht="15.75" customHeight="1">
      <c r="A22" s="19">
        <v>19.0</v>
      </c>
      <c r="B22" s="20" t="s">
        <v>32</v>
      </c>
      <c r="C22" s="62"/>
      <c r="D22" s="32"/>
      <c r="E22" s="23"/>
      <c r="F22" s="24">
        <v>8.0</v>
      </c>
      <c r="G22" s="23" t="s">
        <v>158</v>
      </c>
      <c r="H22" s="37" t="s">
        <v>13</v>
      </c>
      <c r="I22" s="24">
        <v>8.0</v>
      </c>
      <c r="J22" s="34"/>
      <c r="K22" s="34"/>
      <c r="L22" s="34"/>
      <c r="M22" s="24">
        <v>8.0</v>
      </c>
      <c r="N22" s="37" t="s">
        <v>13</v>
      </c>
      <c r="O22" s="24">
        <v>8.0</v>
      </c>
      <c r="P22" s="24">
        <v>8.0</v>
      </c>
      <c r="Q22" s="304">
        <v>8.0</v>
      </c>
      <c r="R22" s="28"/>
      <c r="S22" s="35" t="s">
        <v>14</v>
      </c>
      <c r="T22" s="24">
        <v>8.0</v>
      </c>
      <c r="U22" s="24">
        <v>8.0</v>
      </c>
      <c r="V22" s="24">
        <v>8.0</v>
      </c>
      <c r="W22" s="24">
        <v>8.0</v>
      </c>
      <c r="X22" s="27"/>
      <c r="Y22" s="28"/>
      <c r="Z22" s="24">
        <v>8.0</v>
      </c>
      <c r="AA22" s="24">
        <v>8.0</v>
      </c>
      <c r="AB22" s="24">
        <v>8.0</v>
      </c>
      <c r="AC22" s="24">
        <v>8.0</v>
      </c>
      <c r="AD22" s="24">
        <v>8.0</v>
      </c>
      <c r="AE22" s="36" t="s">
        <v>14</v>
      </c>
      <c r="AF22" s="28"/>
      <c r="AG22" s="24"/>
      <c r="AH22" s="24">
        <v>8.0</v>
      </c>
      <c r="AI22" s="24">
        <v>8.0</v>
      </c>
      <c r="AJ22" s="24">
        <v>8.0</v>
      </c>
      <c r="AK22" s="45"/>
      <c r="AL22" s="45"/>
      <c r="AM22" s="180"/>
    </row>
    <row r="23" ht="15.75" customHeight="1">
      <c r="A23" s="19">
        <v>20.0</v>
      </c>
      <c r="B23" s="300" t="s">
        <v>33</v>
      </c>
      <c r="C23" s="66"/>
      <c r="D23" s="32"/>
      <c r="E23" s="23"/>
      <c r="F23" s="24">
        <v>8.0</v>
      </c>
      <c r="G23" s="23" t="s">
        <v>11</v>
      </c>
      <c r="H23" s="24">
        <v>8.0</v>
      </c>
      <c r="I23" s="24">
        <v>8.0</v>
      </c>
      <c r="J23" s="34"/>
      <c r="K23" s="34"/>
      <c r="L23" s="34"/>
      <c r="M23" s="24">
        <v>8.0</v>
      </c>
      <c r="N23" s="24">
        <v>8.0</v>
      </c>
      <c r="O23" s="24">
        <v>8.0</v>
      </c>
      <c r="P23" s="24"/>
      <c r="Q23" s="27"/>
      <c r="R23" s="50" t="s">
        <v>14</v>
      </c>
      <c r="S23" s="24">
        <v>8.0</v>
      </c>
      <c r="T23" s="24">
        <v>8.0</v>
      </c>
      <c r="U23" s="24">
        <v>8.0</v>
      </c>
      <c r="V23" s="24">
        <v>8.0</v>
      </c>
      <c r="W23" s="24">
        <v>8.0</v>
      </c>
      <c r="X23" s="27"/>
      <c r="Y23" s="28"/>
      <c r="Z23" s="37" t="s">
        <v>13</v>
      </c>
      <c r="AA23" s="24">
        <v>8.0</v>
      </c>
      <c r="AB23" s="24">
        <v>8.0</v>
      </c>
      <c r="AC23" s="24">
        <v>8.0</v>
      </c>
      <c r="AD23" s="24">
        <v>8.0</v>
      </c>
      <c r="AE23" s="34"/>
      <c r="AF23" s="28"/>
      <c r="AG23" s="24">
        <v>8.0</v>
      </c>
      <c r="AH23" s="24">
        <v>8.0</v>
      </c>
      <c r="AI23" s="24">
        <v>8.0</v>
      </c>
      <c r="AJ23" s="24">
        <v>8.0</v>
      </c>
      <c r="AK23" s="45"/>
      <c r="AL23" s="45"/>
      <c r="AM23" s="180"/>
    </row>
    <row r="24" ht="15.75" customHeight="1">
      <c r="A24" s="19">
        <v>21.0</v>
      </c>
      <c r="B24" s="20" t="s">
        <v>34</v>
      </c>
      <c r="C24" s="62"/>
      <c r="D24" s="32"/>
      <c r="E24" s="23"/>
      <c r="F24" s="52"/>
      <c r="G24" s="23" t="s">
        <v>11</v>
      </c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60"/>
      <c r="S24" s="24">
        <v>8.0</v>
      </c>
      <c r="T24" s="24">
        <v>8.0</v>
      </c>
      <c r="U24" s="37" t="s">
        <v>13</v>
      </c>
      <c r="V24" s="24">
        <v>8.0</v>
      </c>
      <c r="W24" s="24">
        <v>8.0</v>
      </c>
      <c r="X24" s="25"/>
      <c r="Y24" s="28"/>
      <c r="Z24" s="24"/>
      <c r="AA24" s="24">
        <v>8.0</v>
      </c>
      <c r="AB24" s="35" t="s">
        <v>14</v>
      </c>
      <c r="AC24" s="24">
        <v>8.0</v>
      </c>
      <c r="AD24" s="24">
        <v>8.0</v>
      </c>
      <c r="AE24" s="249"/>
      <c r="AF24" s="28"/>
      <c r="AG24" s="24">
        <v>8.0</v>
      </c>
      <c r="AH24" s="24"/>
      <c r="AI24" s="24">
        <v>8.0</v>
      </c>
      <c r="AJ24" s="24">
        <v>8.0</v>
      </c>
      <c r="AK24" s="45"/>
      <c r="AL24" s="45"/>
      <c r="AM24" s="180"/>
    </row>
    <row r="25" ht="15.75" customHeight="1">
      <c r="A25" s="19">
        <v>22.0</v>
      </c>
      <c r="B25" s="300" t="s">
        <v>165</v>
      </c>
      <c r="C25" s="62"/>
      <c r="D25" s="32"/>
      <c r="E25" s="23"/>
      <c r="F25" s="41"/>
      <c r="G25" s="23" t="s">
        <v>11</v>
      </c>
      <c r="H25" s="41"/>
      <c r="I25" s="41"/>
      <c r="J25" s="44"/>
      <c r="K25" s="41"/>
      <c r="L25" s="41"/>
      <c r="M25" s="37" t="s">
        <v>13</v>
      </c>
      <c r="N25" s="24">
        <v>8.0</v>
      </c>
      <c r="O25" s="24">
        <v>8.0</v>
      </c>
      <c r="P25" s="24">
        <v>8.0</v>
      </c>
      <c r="Q25" s="34"/>
      <c r="R25" s="34"/>
      <c r="S25" s="24">
        <v>8.0</v>
      </c>
      <c r="T25" s="24">
        <v>8.0</v>
      </c>
      <c r="U25" s="24">
        <v>8.0</v>
      </c>
      <c r="V25" s="24">
        <v>8.0</v>
      </c>
      <c r="W25" s="24"/>
      <c r="X25" s="34"/>
      <c r="Y25" s="36" t="s">
        <v>14</v>
      </c>
      <c r="Z25" s="24">
        <v>8.0</v>
      </c>
      <c r="AA25" s="24">
        <v>8.0</v>
      </c>
      <c r="AB25" s="24">
        <v>8.0</v>
      </c>
      <c r="AC25" s="24">
        <v>8.0</v>
      </c>
      <c r="AD25" s="24">
        <v>8.0</v>
      </c>
      <c r="AE25" s="34"/>
      <c r="AF25" s="40"/>
      <c r="AG25" s="37" t="s">
        <v>13</v>
      </c>
      <c r="AH25" s="24">
        <v>8.0</v>
      </c>
      <c r="AI25" s="24">
        <v>8.0</v>
      </c>
      <c r="AJ25" s="24">
        <v>8.0</v>
      </c>
      <c r="AK25" s="45"/>
      <c r="AL25" s="45"/>
      <c r="AM25" s="180"/>
    </row>
    <row r="26" ht="15.75" customHeight="1">
      <c r="A26" s="19">
        <v>23.0</v>
      </c>
      <c r="B26" s="300" t="s">
        <v>36</v>
      </c>
      <c r="C26" s="62"/>
      <c r="D26" s="32"/>
      <c r="E26" s="23"/>
      <c r="F26" s="24">
        <v>8.0</v>
      </c>
      <c r="G26" s="23" t="s">
        <v>11</v>
      </c>
      <c r="H26" s="24">
        <v>8.0</v>
      </c>
      <c r="I26" s="24">
        <v>8.0</v>
      </c>
      <c r="J26" s="28">
        <v>8.0</v>
      </c>
      <c r="K26" s="27"/>
      <c r="L26" s="27"/>
      <c r="M26" s="24"/>
      <c r="N26" s="24">
        <v>8.0</v>
      </c>
      <c r="O26" s="24">
        <v>8.0</v>
      </c>
      <c r="P26" s="24">
        <v>8.0</v>
      </c>
      <c r="Q26" s="34"/>
      <c r="R26" s="40"/>
      <c r="S26" s="52"/>
      <c r="T26" s="24">
        <v>8.0</v>
      </c>
      <c r="U26" s="24">
        <v>8.0</v>
      </c>
      <c r="V26" s="24">
        <v>8.0</v>
      </c>
      <c r="W26" s="24">
        <v>8.0</v>
      </c>
      <c r="X26" s="36" t="s">
        <v>14</v>
      </c>
      <c r="Y26" s="28"/>
      <c r="Z26" s="305">
        <v>8.0</v>
      </c>
      <c r="AA26" s="37" t="s">
        <v>13</v>
      </c>
      <c r="AB26" s="24">
        <v>8.0</v>
      </c>
      <c r="AC26" s="24">
        <v>8.0</v>
      </c>
      <c r="AD26" s="24">
        <v>8.0</v>
      </c>
      <c r="AE26" s="34"/>
      <c r="AF26" s="28"/>
      <c r="AG26" s="24">
        <v>8.0</v>
      </c>
      <c r="AH26" s="24">
        <v>8.0</v>
      </c>
      <c r="AI26" s="24">
        <v>8.0</v>
      </c>
      <c r="AJ26" s="24">
        <v>8.0</v>
      </c>
      <c r="AK26" s="45"/>
      <c r="AL26" s="45"/>
      <c r="AM26" s="180"/>
    </row>
    <row r="27" ht="15.75" customHeight="1">
      <c r="A27" s="46">
        <v>24.0</v>
      </c>
      <c r="B27" s="300" t="s">
        <v>37</v>
      </c>
      <c r="C27" s="62"/>
      <c r="D27" s="32"/>
      <c r="E27" s="23"/>
      <c r="F27" s="24">
        <v>8.0</v>
      </c>
      <c r="G27" s="23" t="s">
        <v>11</v>
      </c>
      <c r="H27" s="24">
        <v>8.0</v>
      </c>
      <c r="I27" s="37" t="s">
        <v>13</v>
      </c>
      <c r="J27" s="28"/>
      <c r="K27" s="25"/>
      <c r="L27" s="27"/>
      <c r="M27" s="24">
        <v>8.0</v>
      </c>
      <c r="N27" s="35" t="s">
        <v>14</v>
      </c>
      <c r="O27" s="24">
        <v>8.0</v>
      </c>
      <c r="P27" s="24">
        <v>8.0</v>
      </c>
      <c r="Q27" s="36" t="s">
        <v>14</v>
      </c>
      <c r="R27" s="28"/>
      <c r="S27" s="24">
        <v>8.0</v>
      </c>
      <c r="T27" s="24">
        <v>8.0</v>
      </c>
      <c r="U27" s="37" t="s">
        <v>13</v>
      </c>
      <c r="V27" s="24">
        <v>8.0</v>
      </c>
      <c r="W27" s="24">
        <v>8.0</v>
      </c>
      <c r="X27" s="34"/>
      <c r="Y27" s="28"/>
      <c r="Z27" s="24"/>
      <c r="AA27" s="24">
        <v>8.0</v>
      </c>
      <c r="AB27" s="24">
        <v>8.0</v>
      </c>
      <c r="AC27" s="24">
        <v>8.0</v>
      </c>
      <c r="AD27" s="24">
        <v>8.0</v>
      </c>
      <c r="AE27" s="36" t="s">
        <v>14</v>
      </c>
      <c r="AF27" s="28"/>
      <c r="AG27" s="24"/>
      <c r="AH27" s="24">
        <v>8.0</v>
      </c>
      <c r="AI27" s="24">
        <v>8.0</v>
      </c>
      <c r="AJ27" s="24">
        <v>8.0</v>
      </c>
      <c r="AK27" s="45"/>
      <c r="AL27" s="45"/>
      <c r="AM27" s="180"/>
    </row>
    <row r="28" ht="15.75" customHeight="1">
      <c r="A28" s="46">
        <v>25.0</v>
      </c>
      <c r="B28" s="65" t="s">
        <v>38</v>
      </c>
      <c r="C28" s="62"/>
      <c r="D28" s="32"/>
      <c r="E28" s="78"/>
      <c r="F28" s="37" t="s">
        <v>13</v>
      </c>
      <c r="G28" s="23" t="s">
        <v>11</v>
      </c>
      <c r="H28" s="247">
        <v>8.0</v>
      </c>
      <c r="I28" s="247"/>
      <c r="J28" s="28"/>
      <c r="K28" s="15">
        <v>8.0</v>
      </c>
      <c r="L28" s="40"/>
      <c r="M28" s="247">
        <v>8.0</v>
      </c>
      <c r="N28" s="247">
        <v>8.0</v>
      </c>
      <c r="O28" s="35" t="s">
        <v>14</v>
      </c>
      <c r="P28" s="247"/>
      <c r="Q28" s="28"/>
      <c r="R28" s="28">
        <v>8.0</v>
      </c>
      <c r="S28" s="37" t="s">
        <v>13</v>
      </c>
      <c r="T28" s="247">
        <v>8.0</v>
      </c>
      <c r="U28" s="247">
        <v>8.0</v>
      </c>
      <c r="V28" s="247">
        <v>8.0</v>
      </c>
      <c r="W28" s="35" t="s">
        <v>14</v>
      </c>
      <c r="X28" s="28"/>
      <c r="Y28" s="28"/>
      <c r="Z28" s="247">
        <v>8.0</v>
      </c>
      <c r="AA28" s="247">
        <v>8.0</v>
      </c>
      <c r="AB28" s="247">
        <v>8.0</v>
      </c>
      <c r="AC28" s="247">
        <v>8.0</v>
      </c>
      <c r="AD28" s="247">
        <v>8.0</v>
      </c>
      <c r="AE28" s="28"/>
      <c r="AF28" s="50" t="s">
        <v>14</v>
      </c>
      <c r="AG28" s="247">
        <v>8.0</v>
      </c>
      <c r="AH28" s="247">
        <v>8.0</v>
      </c>
      <c r="AI28" s="247">
        <v>8.0</v>
      </c>
      <c r="AJ28" s="247">
        <v>8.0</v>
      </c>
      <c r="AK28" s="45"/>
      <c r="AL28" s="45"/>
      <c r="AM28" s="180"/>
    </row>
    <row r="29" ht="15.75" customHeight="1">
      <c r="A29" s="46">
        <v>26.0</v>
      </c>
      <c r="B29" s="65" t="s">
        <v>167</v>
      </c>
      <c r="C29" s="62"/>
      <c r="D29" s="32"/>
      <c r="E29" s="78"/>
      <c r="F29" s="247">
        <v>8.0</v>
      </c>
      <c r="G29" s="23" t="s">
        <v>11</v>
      </c>
      <c r="H29" s="247">
        <v>8.0</v>
      </c>
      <c r="I29" s="37" t="s">
        <v>13</v>
      </c>
      <c r="J29" s="28">
        <v>8.0</v>
      </c>
      <c r="K29" s="40"/>
      <c r="L29" s="40"/>
      <c r="M29" s="247"/>
      <c r="N29" s="247">
        <v>8.0</v>
      </c>
      <c r="O29" s="247">
        <v>8.0</v>
      </c>
      <c r="P29" s="52"/>
      <c r="Q29" s="60"/>
      <c r="R29" s="299"/>
      <c r="S29" s="52"/>
      <c r="T29" s="52"/>
      <c r="U29" s="52"/>
      <c r="V29" s="252"/>
      <c r="W29" s="52"/>
      <c r="X29" s="60"/>
      <c r="Y29" s="60"/>
      <c r="Z29" s="52"/>
      <c r="AA29" s="52"/>
      <c r="AB29" s="52"/>
      <c r="AC29" s="52"/>
      <c r="AD29" s="52"/>
      <c r="AE29" s="60"/>
      <c r="AF29" s="60"/>
      <c r="AG29" s="252"/>
      <c r="AH29" s="52"/>
      <c r="AI29" s="52"/>
      <c r="AJ29" s="247">
        <v>8.0</v>
      </c>
      <c r="AK29" s="45"/>
      <c r="AL29" s="45"/>
      <c r="AM29" s="180"/>
    </row>
    <row r="30" ht="15.75" customHeight="1">
      <c r="A30" s="70">
        <v>27.0</v>
      </c>
      <c r="B30" s="77" t="s">
        <v>40</v>
      </c>
      <c r="C30" s="62"/>
      <c r="D30" s="71"/>
      <c r="E30" s="78"/>
      <c r="F30" s="24"/>
      <c r="G30" s="44"/>
      <c r="H30" s="24"/>
      <c r="I30" s="24"/>
      <c r="J30" s="28"/>
      <c r="K30" s="40"/>
      <c r="L30" s="40"/>
      <c r="M30" s="24"/>
      <c r="N30" s="24"/>
      <c r="O30" s="24"/>
      <c r="P30" s="24"/>
      <c r="Q30" s="28"/>
      <c r="R30" s="28"/>
      <c r="S30" s="24"/>
      <c r="T30" s="24"/>
      <c r="U30" s="24"/>
      <c r="V30" s="24"/>
      <c r="W30" s="24"/>
      <c r="X30" s="28"/>
      <c r="Y30" s="28"/>
      <c r="Z30" s="24"/>
      <c r="AA30" s="24"/>
      <c r="AB30" s="24"/>
      <c r="AC30" s="24"/>
      <c r="AD30" s="24"/>
      <c r="AE30" s="28"/>
      <c r="AF30" s="28"/>
      <c r="AG30" s="24"/>
      <c r="AH30" s="24"/>
      <c r="AI30" s="24"/>
      <c r="AJ30" s="24"/>
      <c r="AK30" s="45"/>
      <c r="AL30" s="45"/>
      <c r="AM30" s="180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82"/>
      <c r="AL31" s="82"/>
      <c r="AM31" s="82"/>
    </row>
    <row r="32" ht="15.75" customHeight="1">
      <c r="A32" s="306"/>
      <c r="B32" s="306"/>
      <c r="C32" s="307" t="s">
        <v>194</v>
      </c>
      <c r="D32" s="127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92"/>
      <c r="Z32" s="82"/>
      <c r="AA32" s="79"/>
      <c r="AB32" s="79"/>
      <c r="AC32" s="85"/>
      <c r="AD32" s="79"/>
      <c r="AE32" s="79"/>
      <c r="AF32" s="79"/>
      <c r="AG32" s="79"/>
      <c r="AH32" s="79"/>
      <c r="AI32" s="79"/>
      <c r="AJ32" s="79"/>
      <c r="AK32" s="82"/>
      <c r="AL32" s="82"/>
      <c r="AM32" s="82"/>
    </row>
    <row r="33" ht="15.75" customHeight="1">
      <c r="A33" s="306"/>
      <c r="B33" s="306"/>
      <c r="C33" s="222"/>
      <c r="D33" s="223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85"/>
      <c r="AD33" s="79"/>
      <c r="AE33" s="79"/>
      <c r="AF33" s="79"/>
      <c r="AG33" s="79"/>
      <c r="AH33" s="79"/>
      <c r="AI33" s="79"/>
      <c r="AJ33" s="79"/>
      <c r="AK33" s="82"/>
      <c r="AL33" s="82"/>
      <c r="AM33" s="82"/>
    </row>
    <row r="34" ht="15.75" customHeight="1">
      <c r="A34" s="306"/>
      <c r="B34" s="306"/>
      <c r="C34" s="128"/>
      <c r="D34" s="130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85"/>
      <c r="AD34" s="101"/>
      <c r="AE34" s="101"/>
      <c r="AF34" s="101"/>
      <c r="AG34" s="101"/>
      <c r="AH34" s="101"/>
      <c r="AI34" s="101"/>
      <c r="AJ34" s="101"/>
      <c r="AK34" s="102"/>
      <c r="AL34" s="102"/>
      <c r="AM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1"/>
      <c r="AL35" s="104"/>
      <c r="AM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82"/>
      <c r="AL36" s="82"/>
      <c r="AM36" s="82"/>
    </row>
    <row r="37" ht="16.5" customHeight="1">
      <c r="A37" s="19">
        <v>1.0</v>
      </c>
      <c r="B37" s="19" t="s">
        <v>33</v>
      </c>
      <c r="C37" s="66">
        <v>42621.0</v>
      </c>
      <c r="D37" s="113" t="s">
        <v>56</v>
      </c>
      <c r="E37" s="114"/>
      <c r="F37" s="9"/>
      <c r="G37" s="117"/>
      <c r="H37" s="9"/>
      <c r="I37" s="9"/>
      <c r="J37" s="15"/>
      <c r="K37" s="15"/>
      <c r="L37" s="15"/>
      <c r="M37" s="9"/>
      <c r="N37" s="9"/>
      <c r="O37" s="9"/>
      <c r="P37" s="9"/>
      <c r="Q37" s="15"/>
      <c r="R37" s="15"/>
      <c r="S37" s="9"/>
      <c r="T37" s="9"/>
      <c r="U37" s="9"/>
      <c r="V37" s="9"/>
      <c r="W37" s="9"/>
      <c r="X37" s="15"/>
      <c r="Y37" s="15"/>
      <c r="Z37" s="9"/>
      <c r="AA37" s="9"/>
      <c r="AB37" s="9"/>
      <c r="AC37" s="9"/>
      <c r="AD37" s="9"/>
      <c r="AE37" s="15"/>
      <c r="AF37" s="15"/>
      <c r="AG37" s="9"/>
      <c r="AH37" s="9"/>
      <c r="AI37" s="9"/>
      <c r="AJ37" s="9"/>
      <c r="AK37" s="31"/>
      <c r="AL37" s="31"/>
      <c r="AM37" s="112"/>
    </row>
    <row r="38" ht="15.75" customHeight="1">
      <c r="A38" s="19">
        <v>2.0</v>
      </c>
      <c r="B38" s="19" t="s">
        <v>57</v>
      </c>
      <c r="C38" s="116">
        <v>42455.0</v>
      </c>
      <c r="D38" s="32"/>
      <c r="E38" s="32"/>
      <c r="F38" s="9"/>
      <c r="G38" s="117"/>
      <c r="H38" s="9"/>
      <c r="I38" s="9"/>
      <c r="J38" s="15"/>
      <c r="K38" s="15"/>
      <c r="L38" s="15"/>
      <c r="M38" s="9"/>
      <c r="N38" s="9"/>
      <c r="O38" s="9"/>
      <c r="P38" s="9"/>
      <c r="Q38" s="15"/>
      <c r="R38" s="15"/>
      <c r="S38" s="9"/>
      <c r="T38" s="9"/>
      <c r="U38" s="9"/>
      <c r="V38" s="9"/>
      <c r="W38" s="9"/>
      <c r="X38" s="15"/>
      <c r="Y38" s="15"/>
      <c r="Z38" s="9"/>
      <c r="AA38" s="9"/>
      <c r="AB38" s="9"/>
      <c r="AC38" s="9"/>
      <c r="AD38" s="9"/>
      <c r="AE38" s="15"/>
      <c r="AF38" s="15"/>
      <c r="AG38" s="9"/>
      <c r="AH38" s="9"/>
      <c r="AI38" s="9"/>
      <c r="AJ38" s="9"/>
      <c r="AK38" s="31"/>
      <c r="AL38" s="31"/>
      <c r="AM38" s="112"/>
    </row>
    <row r="39" ht="15.75" customHeight="1">
      <c r="A39" s="19">
        <v>3.0</v>
      </c>
      <c r="B39" s="19" t="s">
        <v>58</v>
      </c>
      <c r="C39" s="62">
        <v>42704.0</v>
      </c>
      <c r="D39" s="32"/>
      <c r="E39" s="32"/>
      <c r="F39" s="9"/>
      <c r="G39" s="117"/>
      <c r="H39" s="9" t="s">
        <v>195</v>
      </c>
      <c r="I39" s="9"/>
      <c r="J39" s="15"/>
      <c r="K39" s="15"/>
      <c r="L39" s="15"/>
      <c r="M39" s="9"/>
      <c r="N39" s="9"/>
      <c r="O39" s="9"/>
      <c r="P39" s="9"/>
      <c r="Q39" s="15"/>
      <c r="R39" s="15"/>
      <c r="S39" s="9"/>
      <c r="T39" s="14"/>
      <c r="U39" s="14"/>
      <c r="V39" s="9"/>
      <c r="W39" s="9"/>
      <c r="X39" s="15"/>
      <c r="Y39" s="15"/>
      <c r="Z39" s="9"/>
      <c r="AA39" s="9"/>
      <c r="AB39" s="9"/>
      <c r="AC39" s="9"/>
      <c r="AD39" s="9"/>
      <c r="AE39" s="15"/>
      <c r="AF39" s="15"/>
      <c r="AG39" s="9"/>
      <c r="AH39" s="9"/>
      <c r="AI39" s="9"/>
      <c r="AJ39" s="9"/>
      <c r="AK39" s="31"/>
      <c r="AL39" s="31"/>
      <c r="AM39" s="112"/>
    </row>
    <row r="40" ht="16.5" customHeight="1">
      <c r="A40" s="19">
        <v>4.0</v>
      </c>
      <c r="B40" s="19" t="s">
        <v>59</v>
      </c>
      <c r="C40" s="62">
        <v>42425.0</v>
      </c>
      <c r="D40" s="71"/>
      <c r="E40" s="71"/>
      <c r="F40" s="9"/>
      <c r="G40" s="117"/>
      <c r="H40" s="9"/>
      <c r="I40" s="9"/>
      <c r="J40" s="15"/>
      <c r="K40" s="15"/>
      <c r="L40" s="15"/>
      <c r="M40" s="9"/>
      <c r="N40" s="9"/>
      <c r="O40" s="9"/>
      <c r="P40" s="9"/>
      <c r="Q40" s="15"/>
      <c r="R40" s="15"/>
      <c r="S40" s="9"/>
      <c r="T40" s="9"/>
      <c r="U40" s="9"/>
      <c r="V40" s="9"/>
      <c r="W40" s="9"/>
      <c r="X40" s="15"/>
      <c r="Y40" s="15"/>
      <c r="Z40" s="9"/>
      <c r="AA40" s="9"/>
      <c r="AB40" s="9"/>
      <c r="AC40" s="9"/>
      <c r="AD40" s="9"/>
      <c r="AE40" s="15"/>
      <c r="AF40" s="15"/>
      <c r="AG40" s="9"/>
      <c r="AH40" s="9"/>
      <c r="AI40" s="9"/>
      <c r="AJ40" s="9"/>
      <c r="AK40" s="31"/>
      <c r="AL40" s="31"/>
      <c r="AM40" s="112"/>
    </row>
    <row r="41" ht="21.75" customHeight="1">
      <c r="A41" s="79"/>
      <c r="B41" s="80"/>
      <c r="C41" s="112"/>
      <c r="D41" s="79"/>
      <c r="E41" s="112"/>
      <c r="F41" s="112"/>
      <c r="G41" s="112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31"/>
      <c r="AL41" s="31"/>
      <c r="AM41" s="112"/>
    </row>
    <row r="42" ht="17.25" customHeight="1">
      <c r="A42" s="19">
        <v>1.0</v>
      </c>
      <c r="B42" s="20" t="s">
        <v>60</v>
      </c>
      <c r="C42" s="62">
        <v>42603.0</v>
      </c>
      <c r="D42" s="113" t="s">
        <v>61</v>
      </c>
      <c r="E42" s="118"/>
      <c r="F42" s="9"/>
      <c r="G42" s="117"/>
      <c r="H42" s="9"/>
      <c r="I42" s="9"/>
      <c r="J42" s="15"/>
      <c r="K42" s="15"/>
      <c r="L42" s="15"/>
      <c r="M42" s="9"/>
      <c r="N42" s="9"/>
      <c r="O42" s="9"/>
      <c r="P42" s="9"/>
      <c r="Q42" s="15"/>
      <c r="R42" s="15"/>
      <c r="S42" s="9"/>
      <c r="T42" s="9"/>
      <c r="U42" s="9"/>
      <c r="V42" s="9"/>
      <c r="W42" s="9"/>
      <c r="X42" s="15"/>
      <c r="Y42" s="15"/>
      <c r="Z42" s="9"/>
      <c r="AA42" s="9"/>
      <c r="AB42" s="9"/>
      <c r="AC42" s="9"/>
      <c r="AD42" s="9"/>
      <c r="AE42" s="15"/>
      <c r="AF42" s="15"/>
      <c r="AG42" s="9"/>
      <c r="AH42" s="9"/>
      <c r="AI42" s="9"/>
      <c r="AJ42" s="9"/>
      <c r="AK42" s="31"/>
      <c r="AL42" s="31"/>
      <c r="AM42" s="112"/>
    </row>
    <row r="43" ht="18.0" customHeight="1">
      <c r="A43" s="19">
        <v>2.0</v>
      </c>
      <c r="B43" s="20" t="s">
        <v>63</v>
      </c>
      <c r="C43" s="62">
        <v>42625.0</v>
      </c>
      <c r="D43" s="71"/>
      <c r="E43" s="71"/>
      <c r="F43" s="9"/>
      <c r="G43" s="117"/>
      <c r="H43" s="9"/>
      <c r="I43" s="9"/>
      <c r="J43" s="15"/>
      <c r="K43" s="119"/>
      <c r="L43" s="119"/>
      <c r="M43" s="9"/>
      <c r="N43" s="120"/>
      <c r="O43" s="120"/>
      <c r="P43" s="120"/>
      <c r="Q43" s="15"/>
      <c r="R43" s="15"/>
      <c r="S43" s="9"/>
      <c r="T43" s="9"/>
      <c r="U43" s="9"/>
      <c r="V43" s="9"/>
      <c r="W43" s="9"/>
      <c r="X43" s="15"/>
      <c r="Y43" s="15"/>
      <c r="Z43" s="9"/>
      <c r="AA43" s="9"/>
      <c r="AB43" s="9"/>
      <c r="AC43" s="9"/>
      <c r="AD43" s="9"/>
      <c r="AE43" s="15"/>
      <c r="AF43" s="15"/>
      <c r="AG43" s="9"/>
      <c r="AH43" s="9"/>
      <c r="AI43" s="9"/>
      <c r="AJ43" s="9"/>
      <c r="AK43" s="31"/>
      <c r="AL43" s="31"/>
      <c r="AM43" s="112"/>
    </row>
    <row r="44" ht="15.75" customHeight="1">
      <c r="A44" s="79"/>
      <c r="B44" s="80"/>
      <c r="C44" s="112"/>
      <c r="D44" s="121"/>
      <c r="E44" s="121"/>
      <c r="F44" s="121"/>
      <c r="G44" s="121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121"/>
      <c r="AL44" s="121"/>
      <c r="AM44" s="121"/>
    </row>
    <row r="45" ht="18.75" customHeight="1">
      <c r="A45" s="19">
        <v>1.0</v>
      </c>
      <c r="B45" s="20" t="s">
        <v>64</v>
      </c>
      <c r="C45" s="62"/>
      <c r="D45" s="113" t="s">
        <v>65</v>
      </c>
      <c r="E45" s="114"/>
      <c r="F45" s="9"/>
      <c r="G45" s="117"/>
      <c r="H45" s="9"/>
      <c r="I45" s="9"/>
      <c r="J45" s="15"/>
      <c r="K45" s="15"/>
      <c r="L45" s="15"/>
      <c r="M45" s="9"/>
      <c r="N45" s="9"/>
      <c r="O45" s="9"/>
      <c r="P45" s="9"/>
      <c r="Q45" s="15"/>
      <c r="R45" s="15"/>
      <c r="S45" s="9"/>
      <c r="T45" s="9"/>
      <c r="U45" s="9"/>
      <c r="V45" s="9"/>
      <c r="W45" s="9"/>
      <c r="X45" s="15"/>
      <c r="Y45" s="15"/>
      <c r="Z45" s="9"/>
      <c r="AA45" s="9"/>
      <c r="AB45" s="9"/>
      <c r="AC45" s="9"/>
      <c r="AD45" s="9"/>
      <c r="AE45" s="15"/>
      <c r="AF45" s="15"/>
      <c r="AG45" s="9"/>
      <c r="AH45" s="9"/>
      <c r="AI45" s="9"/>
      <c r="AJ45" s="9"/>
      <c r="AK45" s="31"/>
      <c r="AL45" s="31"/>
      <c r="AM45" s="112"/>
    </row>
    <row r="46" ht="17.25" customHeight="1">
      <c r="A46" s="19">
        <v>2.0</v>
      </c>
      <c r="B46" s="20" t="s">
        <v>66</v>
      </c>
      <c r="C46" s="62">
        <v>42512.0</v>
      </c>
      <c r="D46" s="71"/>
      <c r="E46" s="71"/>
      <c r="F46" s="9"/>
      <c r="G46" s="117"/>
      <c r="H46" s="9"/>
      <c r="I46" s="9"/>
      <c r="J46" s="15"/>
      <c r="K46" s="15"/>
      <c r="L46" s="15"/>
      <c r="M46" s="9"/>
      <c r="N46" s="9"/>
      <c r="O46" s="9"/>
      <c r="P46" s="9"/>
      <c r="Q46" s="15"/>
      <c r="R46" s="15"/>
      <c r="S46" s="9"/>
      <c r="T46" s="9"/>
      <c r="U46" s="9"/>
      <c r="V46" s="9"/>
      <c r="W46" s="9"/>
      <c r="X46" s="15"/>
      <c r="Y46" s="15"/>
      <c r="Z46" s="9"/>
      <c r="AA46" s="9"/>
      <c r="AB46" s="9"/>
      <c r="AC46" s="9"/>
      <c r="AD46" s="9"/>
      <c r="AE46" s="15"/>
      <c r="AF46" s="15"/>
      <c r="AG46" s="9"/>
      <c r="AH46" s="9"/>
      <c r="AI46" s="9"/>
      <c r="AJ46" s="9"/>
      <c r="AK46" s="31"/>
      <c r="AL46" s="31"/>
      <c r="AM46" s="112"/>
    </row>
    <row r="47" ht="18.0" customHeight="1">
      <c r="A47" s="79"/>
      <c r="B47" s="80"/>
      <c r="C47" s="112"/>
      <c r="D47" s="79"/>
      <c r="E47" s="79"/>
      <c r="F47" s="79"/>
      <c r="G47" s="79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31"/>
      <c r="AL47" s="31"/>
      <c r="AM47" s="112"/>
    </row>
    <row r="48" ht="18.0" customHeight="1">
      <c r="A48" s="19">
        <v>1.0</v>
      </c>
      <c r="B48" s="20" t="s">
        <v>67</v>
      </c>
      <c r="C48" s="62">
        <v>42852.0</v>
      </c>
      <c r="D48" s="31" t="s">
        <v>68</v>
      </c>
      <c r="E48" s="31">
        <v>7.9220318245E10</v>
      </c>
      <c r="F48" s="9">
        <v>8.0</v>
      </c>
      <c r="G48" s="117"/>
      <c r="H48" s="9">
        <v>8.0</v>
      </c>
      <c r="I48" s="9">
        <v>8.0</v>
      </c>
      <c r="J48" s="15"/>
      <c r="K48" s="15"/>
      <c r="L48" s="15"/>
      <c r="M48" s="9">
        <v>8.0</v>
      </c>
      <c r="N48" s="9">
        <v>8.0</v>
      </c>
      <c r="O48" s="9">
        <v>8.0</v>
      </c>
      <c r="P48" s="9">
        <v>8.0</v>
      </c>
      <c r="Q48" s="15"/>
      <c r="R48" s="15"/>
      <c r="S48" s="9">
        <v>8.0</v>
      </c>
      <c r="T48" s="9">
        <v>8.0</v>
      </c>
      <c r="U48" s="9">
        <v>8.0</v>
      </c>
      <c r="V48" s="9">
        <v>8.0</v>
      </c>
      <c r="W48" s="9">
        <v>8.0</v>
      </c>
      <c r="X48" s="15"/>
      <c r="Y48" s="15"/>
      <c r="Z48" s="9">
        <v>8.0</v>
      </c>
      <c r="AA48" s="9">
        <v>8.0</v>
      </c>
      <c r="AB48" s="9">
        <v>8.0</v>
      </c>
      <c r="AC48" s="9">
        <v>8.0</v>
      </c>
      <c r="AD48" s="9">
        <v>8.0</v>
      </c>
      <c r="AE48" s="15"/>
      <c r="AF48" s="15"/>
      <c r="AG48" s="9">
        <v>8.0</v>
      </c>
      <c r="AH48" s="9">
        <v>8.0</v>
      </c>
      <c r="AI48" s="9">
        <v>8.0</v>
      </c>
      <c r="AJ48" s="9">
        <v>8.0</v>
      </c>
      <c r="AK48" s="31"/>
      <c r="AL48" s="31"/>
      <c r="AM48" s="112"/>
    </row>
    <row r="49" ht="18.0" customHeight="1">
      <c r="A49" s="19">
        <v>2.0</v>
      </c>
      <c r="B49" s="20" t="s">
        <v>69</v>
      </c>
      <c r="C49" s="62">
        <v>42667.0</v>
      </c>
      <c r="D49" s="31" t="s">
        <v>70</v>
      </c>
      <c r="E49" s="31">
        <v>7.9220318242E10</v>
      </c>
      <c r="F49" s="9">
        <v>8.0</v>
      </c>
      <c r="G49" s="117"/>
      <c r="H49" s="9">
        <v>8.0</v>
      </c>
      <c r="I49" s="9">
        <v>8.0</v>
      </c>
      <c r="J49" s="15"/>
      <c r="K49" s="15"/>
      <c r="L49" s="15"/>
      <c r="M49" s="9">
        <v>8.0</v>
      </c>
      <c r="N49" s="9">
        <v>8.0</v>
      </c>
      <c r="O49" s="9">
        <v>8.0</v>
      </c>
      <c r="P49" s="9">
        <v>8.0</v>
      </c>
      <c r="Q49" s="15"/>
      <c r="R49" s="15"/>
      <c r="S49" s="9">
        <v>8.0</v>
      </c>
      <c r="T49" s="9">
        <v>8.0</v>
      </c>
      <c r="U49" s="9">
        <v>8.0</v>
      </c>
      <c r="V49" s="9"/>
      <c r="W49" s="9">
        <v>8.0</v>
      </c>
      <c r="X49" s="15"/>
      <c r="Y49" s="15"/>
      <c r="Z49" s="9">
        <v>8.0</v>
      </c>
      <c r="AA49" s="9">
        <v>8.0</v>
      </c>
      <c r="AB49" s="9">
        <v>8.0</v>
      </c>
      <c r="AC49" s="9">
        <v>8.0</v>
      </c>
      <c r="AD49" s="9">
        <v>8.0</v>
      </c>
      <c r="AE49" s="15"/>
      <c r="AF49" s="15"/>
      <c r="AG49" s="9">
        <v>8.0</v>
      </c>
      <c r="AH49" s="9">
        <v>8.0</v>
      </c>
      <c r="AI49" s="9">
        <v>11.0</v>
      </c>
      <c r="AJ49" s="9">
        <v>8.0</v>
      </c>
      <c r="AK49" s="9"/>
      <c r="AL49" s="31"/>
      <c r="AM49" s="112"/>
    </row>
    <row r="50" ht="17.25" customHeight="1">
      <c r="A50" s="19">
        <v>3.0</v>
      </c>
      <c r="B50" s="20" t="s">
        <v>71</v>
      </c>
      <c r="C50" s="66">
        <v>43072.0</v>
      </c>
      <c r="D50" s="31" t="s">
        <v>70</v>
      </c>
      <c r="E50" s="31">
        <v>7.9220318285E10</v>
      </c>
      <c r="F50" s="9"/>
      <c r="G50" s="117"/>
      <c r="H50" s="9"/>
      <c r="I50" s="9">
        <v>12.0</v>
      </c>
      <c r="J50" s="15">
        <v>12.0</v>
      </c>
      <c r="K50" s="15"/>
      <c r="L50" s="15"/>
      <c r="M50" s="9">
        <v>12.0</v>
      </c>
      <c r="N50" s="9">
        <v>12.0</v>
      </c>
      <c r="O50" s="9"/>
      <c r="P50" s="9"/>
      <c r="Q50" s="15">
        <v>12.0</v>
      </c>
      <c r="R50" s="15">
        <v>12.0</v>
      </c>
      <c r="S50" s="9"/>
      <c r="T50" s="9"/>
      <c r="U50" s="9">
        <v>12.0</v>
      </c>
      <c r="V50" s="9">
        <v>12.0</v>
      </c>
      <c r="W50" s="9"/>
      <c r="X50" s="15"/>
      <c r="Y50" s="15">
        <v>12.0</v>
      </c>
      <c r="Z50" s="9">
        <v>12.0</v>
      </c>
      <c r="AA50" s="9"/>
      <c r="AB50" s="9"/>
      <c r="AC50" s="9">
        <v>12.0</v>
      </c>
      <c r="AD50" s="9">
        <v>12.0</v>
      </c>
      <c r="AE50" s="15"/>
      <c r="AF50" s="15"/>
      <c r="AG50" s="9">
        <v>12.0</v>
      </c>
      <c r="AH50" s="9">
        <v>12.0</v>
      </c>
      <c r="AI50" s="9"/>
      <c r="AJ50" s="9"/>
      <c r="AK50" s="31"/>
      <c r="AL50" s="31"/>
      <c r="AM50" s="112"/>
    </row>
    <row r="51" ht="17.25" customHeight="1">
      <c r="A51" s="19">
        <v>4.0</v>
      </c>
      <c r="B51" s="20" t="s">
        <v>72</v>
      </c>
      <c r="C51" s="66">
        <v>43072.0</v>
      </c>
      <c r="D51" s="31" t="s">
        <v>70</v>
      </c>
      <c r="E51" s="31">
        <v>7.9221946634E10</v>
      </c>
      <c r="F51" s="9">
        <v>12.0</v>
      </c>
      <c r="G51" s="117"/>
      <c r="H51" s="9">
        <v>12.0</v>
      </c>
      <c r="I51" s="9"/>
      <c r="J51" s="15"/>
      <c r="K51" s="15">
        <v>12.0</v>
      </c>
      <c r="L51" s="15">
        <v>12.0</v>
      </c>
      <c r="M51" s="9"/>
      <c r="N51" s="9"/>
      <c r="O51" s="9">
        <v>12.0</v>
      </c>
      <c r="P51" s="9">
        <v>12.0</v>
      </c>
      <c r="Q51" s="15"/>
      <c r="R51" s="15"/>
      <c r="S51" s="9">
        <v>12.0</v>
      </c>
      <c r="T51" s="9">
        <v>12.0</v>
      </c>
      <c r="U51" s="9"/>
      <c r="V51" s="9">
        <v>9.0</v>
      </c>
      <c r="W51" s="9">
        <v>12.0</v>
      </c>
      <c r="X51" s="15">
        <v>12.0</v>
      </c>
      <c r="Y51" s="15"/>
      <c r="Z51" s="9"/>
      <c r="AA51" s="9">
        <v>12.0</v>
      </c>
      <c r="AB51" s="9">
        <v>12.0</v>
      </c>
      <c r="AC51" s="9"/>
      <c r="AD51" s="9"/>
      <c r="AE51" s="15">
        <v>12.0</v>
      </c>
      <c r="AF51" s="15">
        <v>12.0</v>
      </c>
      <c r="AG51" s="9"/>
      <c r="AH51" s="9"/>
      <c r="AI51" s="9">
        <v>12.0</v>
      </c>
      <c r="AJ51" s="9">
        <v>12.0</v>
      </c>
      <c r="AK51" s="31"/>
      <c r="AL51" s="31"/>
      <c r="AM51" s="112"/>
    </row>
    <row r="52" ht="20.25" customHeight="1">
      <c r="A52" s="19">
        <v>5.0</v>
      </c>
      <c r="B52" s="19" t="s">
        <v>73</v>
      </c>
      <c r="C52" s="62">
        <v>42512.0</v>
      </c>
      <c r="D52" s="31" t="s">
        <v>74</v>
      </c>
      <c r="E52" s="31">
        <v>7.9221277764E10</v>
      </c>
      <c r="F52" s="9">
        <v>10.0</v>
      </c>
      <c r="G52" s="117"/>
      <c r="H52" s="9">
        <v>10.0</v>
      </c>
      <c r="I52" s="9">
        <v>11.0</v>
      </c>
      <c r="J52" s="15">
        <v>7.0</v>
      </c>
      <c r="K52" s="15"/>
      <c r="L52" s="15"/>
      <c r="M52" s="9">
        <v>9.0</v>
      </c>
      <c r="N52" s="9">
        <v>9.0</v>
      </c>
      <c r="O52" s="9">
        <v>8.0</v>
      </c>
      <c r="P52" s="9">
        <v>8.0</v>
      </c>
      <c r="Q52" s="15"/>
      <c r="R52" s="15"/>
      <c r="S52" s="9">
        <v>9.0</v>
      </c>
      <c r="T52" s="9">
        <v>9.0</v>
      </c>
      <c r="U52" s="9">
        <v>9.0</v>
      </c>
      <c r="V52" s="9">
        <v>8.0</v>
      </c>
      <c r="W52" s="9">
        <v>9.0</v>
      </c>
      <c r="X52" s="15"/>
      <c r="Y52" s="15"/>
      <c r="Z52" s="9">
        <v>8.0</v>
      </c>
      <c r="AA52" s="9">
        <v>9.0</v>
      </c>
      <c r="AB52" s="9">
        <v>9.0</v>
      </c>
      <c r="AC52" s="9">
        <v>9.0</v>
      </c>
      <c r="AD52" s="9">
        <v>9.0</v>
      </c>
      <c r="AE52" s="15"/>
      <c r="AF52" s="15"/>
      <c r="AG52" s="9">
        <v>9.0</v>
      </c>
      <c r="AH52" s="9">
        <v>9.0</v>
      </c>
      <c r="AI52" s="9">
        <v>9.0</v>
      </c>
      <c r="AJ52" s="9">
        <v>9.0</v>
      </c>
      <c r="AK52" s="9"/>
      <c r="AL52" s="31"/>
      <c r="AM52" s="112"/>
    </row>
    <row r="53" ht="21.0" customHeight="1">
      <c r="A53" s="19">
        <v>6.0</v>
      </c>
      <c r="B53" s="19" t="s">
        <v>75</v>
      </c>
      <c r="C53" s="124">
        <v>42539.0</v>
      </c>
      <c r="D53" s="125" t="s">
        <v>76</v>
      </c>
      <c r="E53" s="125">
        <v>7.9220220031E10</v>
      </c>
      <c r="F53" s="120">
        <v>9.0</v>
      </c>
      <c r="G53" s="117"/>
      <c r="H53" s="9">
        <v>9.0</v>
      </c>
      <c r="I53" s="9">
        <v>10.0</v>
      </c>
      <c r="J53" s="15"/>
      <c r="K53" s="15"/>
      <c r="L53" s="15">
        <v>3.0</v>
      </c>
      <c r="M53" s="9">
        <v>11.0</v>
      </c>
      <c r="N53" s="9">
        <v>10.0</v>
      </c>
      <c r="O53" s="9">
        <v>8.0</v>
      </c>
      <c r="P53" s="9">
        <v>10.0</v>
      </c>
      <c r="Q53" s="15">
        <v>4.0</v>
      </c>
      <c r="R53" s="15"/>
      <c r="S53" s="9">
        <v>10.0</v>
      </c>
      <c r="T53" s="9">
        <v>8.0</v>
      </c>
      <c r="U53" s="9">
        <v>11.0</v>
      </c>
      <c r="V53" s="9">
        <v>8.0</v>
      </c>
      <c r="W53" s="9">
        <v>11.0</v>
      </c>
      <c r="X53" s="15"/>
      <c r="Y53" s="15"/>
      <c r="Z53" s="9">
        <v>10.0</v>
      </c>
      <c r="AA53" s="9">
        <v>10.0</v>
      </c>
      <c r="AB53" s="9">
        <v>9.0</v>
      </c>
      <c r="AC53" s="9">
        <v>10.0</v>
      </c>
      <c r="AD53" s="9">
        <v>8.0</v>
      </c>
      <c r="AE53" s="15"/>
      <c r="AF53" s="15"/>
      <c r="AG53" s="9">
        <v>8.0</v>
      </c>
      <c r="AH53" s="9">
        <v>8.0</v>
      </c>
      <c r="AI53" s="9">
        <v>11.0</v>
      </c>
      <c r="AJ53" s="9">
        <v>10.0</v>
      </c>
      <c r="AK53" s="9"/>
      <c r="AL53" s="9"/>
      <c r="AM53" s="9"/>
    </row>
    <row r="54" ht="12.0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</row>
    <row r="55" ht="9.75" customHeight="1">
      <c r="A55" s="126"/>
      <c r="B55" s="308"/>
      <c r="C55" s="308" t="s">
        <v>196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262"/>
    </row>
    <row r="56" ht="15.75" customHeight="1">
      <c r="A56" s="131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10"/>
      <c r="AM56" s="79"/>
    </row>
    <row r="57" ht="12.75" customHeight="1">
      <c r="A57" s="29"/>
      <c r="B57" s="19" t="s">
        <v>9</v>
      </c>
      <c r="C57" s="133"/>
      <c r="D57" s="134"/>
      <c r="E57" s="263"/>
      <c r="F57" s="10"/>
      <c r="G57" s="8"/>
      <c r="H57" s="10"/>
      <c r="I57" s="10">
        <v>2.0</v>
      </c>
      <c r="J57" s="16"/>
      <c r="K57" s="16"/>
      <c r="L57" s="16"/>
      <c r="M57" s="10">
        <v>2.0</v>
      </c>
      <c r="N57" s="10">
        <v>3.0</v>
      </c>
      <c r="O57" s="10">
        <v>1.0</v>
      </c>
      <c r="P57" s="10"/>
      <c r="Q57" s="16"/>
      <c r="R57" s="16"/>
      <c r="S57" s="10">
        <v>11.0</v>
      </c>
      <c r="T57" s="10"/>
      <c r="U57" s="10"/>
      <c r="V57" s="10">
        <v>13.0</v>
      </c>
      <c r="W57" s="10">
        <v>3.0</v>
      </c>
      <c r="X57" s="16">
        <v>1.0</v>
      </c>
      <c r="Y57" s="16">
        <v>1.0</v>
      </c>
      <c r="Z57" s="10"/>
      <c r="AA57" s="10"/>
      <c r="AB57" s="10"/>
      <c r="AC57" s="10">
        <v>5.0</v>
      </c>
      <c r="AD57" s="10">
        <v>1.0</v>
      </c>
      <c r="AE57" s="16"/>
      <c r="AF57" s="16"/>
      <c r="AG57" s="10"/>
      <c r="AH57" s="10"/>
      <c r="AI57" s="10">
        <v>3.0</v>
      </c>
      <c r="AJ57" s="10">
        <v>4.0</v>
      </c>
      <c r="AK57" s="136">
        <f t="shared" ref="AK57:AK114" si="1">SUM(F57:AJ57)</f>
        <v>50</v>
      </c>
      <c r="AL57" s="136">
        <f>AK57/COUNT(F57:AJ57)</f>
        <v>3.846153846</v>
      </c>
      <c r="AM57" s="264"/>
    </row>
    <row r="58" ht="13.5" customHeight="1">
      <c r="A58" s="137" t="s">
        <v>78</v>
      </c>
      <c r="B58" s="132"/>
      <c r="C58" s="138"/>
      <c r="D58" s="32"/>
      <c r="E58" s="140"/>
      <c r="F58" s="140"/>
      <c r="G58" s="141"/>
      <c r="H58" s="265"/>
      <c r="I58" s="265"/>
      <c r="J58" s="266"/>
      <c r="K58" s="266"/>
      <c r="L58" s="266"/>
      <c r="M58" s="265"/>
      <c r="N58" s="265">
        <v>1.0</v>
      </c>
      <c r="O58" s="265"/>
      <c r="P58" s="265"/>
      <c r="Q58" s="266"/>
      <c r="R58" s="266"/>
      <c r="S58" s="265"/>
      <c r="T58" s="265"/>
      <c r="U58" s="265"/>
      <c r="V58" s="265"/>
      <c r="W58" s="265"/>
      <c r="X58" s="266"/>
      <c r="Y58" s="266">
        <v>1.0</v>
      </c>
      <c r="Z58" s="265"/>
      <c r="AA58" s="265"/>
      <c r="AB58" s="265"/>
      <c r="AC58" s="265"/>
      <c r="AD58" s="265"/>
      <c r="AE58" s="266"/>
      <c r="AF58" s="266"/>
      <c r="AG58" s="265"/>
      <c r="AH58" s="265"/>
      <c r="AI58" s="265">
        <v>1.0</v>
      </c>
      <c r="AJ58" s="265">
        <v>1.0</v>
      </c>
      <c r="AK58" s="267">
        <f t="shared" si="1"/>
        <v>4</v>
      </c>
      <c r="AL58" s="143"/>
      <c r="AM58" s="268"/>
    </row>
    <row r="59" ht="12.75" customHeight="1">
      <c r="A59" s="45">
        <v>1.0</v>
      </c>
      <c r="B59" s="144" t="s">
        <v>197</v>
      </c>
      <c r="C59" s="133"/>
      <c r="D59" s="32"/>
      <c r="E59" s="263"/>
      <c r="F59" s="10" t="s">
        <v>166</v>
      </c>
      <c r="G59" s="8"/>
      <c r="H59" s="10" t="s">
        <v>166</v>
      </c>
      <c r="I59" s="10" t="s">
        <v>166</v>
      </c>
      <c r="J59" s="16"/>
      <c r="K59" s="16"/>
      <c r="L59" s="16"/>
      <c r="M59" s="10" t="s">
        <v>166</v>
      </c>
      <c r="N59" s="10" t="s">
        <v>166</v>
      </c>
      <c r="O59" s="10" t="s">
        <v>166</v>
      </c>
      <c r="P59" s="10" t="s">
        <v>166</v>
      </c>
      <c r="Q59" s="16"/>
      <c r="R59" s="16"/>
      <c r="S59" s="10" t="s">
        <v>166</v>
      </c>
      <c r="T59" s="10">
        <v>3.0</v>
      </c>
      <c r="U59" s="10">
        <v>5.0</v>
      </c>
      <c r="V59" s="10">
        <v>2.0</v>
      </c>
      <c r="W59" s="10">
        <v>3.0</v>
      </c>
      <c r="X59" s="311"/>
      <c r="Y59" s="16"/>
      <c r="Z59" s="10">
        <v>8.0</v>
      </c>
      <c r="AA59" s="10"/>
      <c r="AB59" s="10">
        <v>6.0</v>
      </c>
      <c r="AC59" s="10">
        <v>2.0</v>
      </c>
      <c r="AD59" s="10">
        <v>5.0</v>
      </c>
      <c r="AE59" s="16"/>
      <c r="AF59" s="16"/>
      <c r="AG59" s="10">
        <v>2.0</v>
      </c>
      <c r="AH59" s="10">
        <v>6.0</v>
      </c>
      <c r="AI59" s="10">
        <v>4.0</v>
      </c>
      <c r="AJ59" s="10">
        <v>8.0</v>
      </c>
      <c r="AK59" s="136">
        <f t="shared" si="1"/>
        <v>54</v>
      </c>
      <c r="AL59" s="136">
        <f>AK59/COUNT(F59:AJ59)</f>
        <v>4.5</v>
      </c>
      <c r="AM59" s="264"/>
    </row>
    <row r="60" ht="13.5" customHeight="1">
      <c r="A60" s="137" t="s">
        <v>78</v>
      </c>
      <c r="B60" s="132"/>
      <c r="C60" s="138"/>
      <c r="D60" s="32"/>
      <c r="E60" s="140"/>
      <c r="F60" s="140"/>
      <c r="G60" s="141"/>
      <c r="H60" s="265"/>
      <c r="I60" s="265"/>
      <c r="J60" s="266"/>
      <c r="K60" s="266"/>
      <c r="L60" s="266"/>
      <c r="M60" s="265"/>
      <c r="N60" s="265"/>
      <c r="O60" s="265"/>
      <c r="P60" s="265"/>
      <c r="Q60" s="266"/>
      <c r="R60" s="266"/>
      <c r="S60" s="265"/>
      <c r="T60" s="265"/>
      <c r="U60" s="265"/>
      <c r="V60" s="265"/>
      <c r="W60" s="265"/>
      <c r="X60" s="312"/>
      <c r="Y60" s="266"/>
      <c r="Z60" s="265"/>
      <c r="AA60" s="265"/>
      <c r="AB60" s="265"/>
      <c r="AC60" s="265"/>
      <c r="AD60" s="265"/>
      <c r="AE60" s="266"/>
      <c r="AF60" s="266"/>
      <c r="AG60" s="265"/>
      <c r="AH60" s="265"/>
      <c r="AI60" s="265"/>
      <c r="AJ60" s="265"/>
      <c r="AK60" s="267">
        <f t="shared" si="1"/>
        <v>0</v>
      </c>
      <c r="AL60" s="143"/>
      <c r="AM60" s="268"/>
    </row>
    <row r="61" ht="12.75" customHeight="1">
      <c r="A61" s="29">
        <v>2.0</v>
      </c>
      <c r="B61" s="19" t="s">
        <v>155</v>
      </c>
      <c r="C61" s="133"/>
      <c r="D61" s="32"/>
      <c r="E61" s="263"/>
      <c r="F61" s="10">
        <v>10.0</v>
      </c>
      <c r="G61" s="8"/>
      <c r="H61" s="10">
        <v>9.0</v>
      </c>
      <c r="I61" s="10">
        <v>11.0</v>
      </c>
      <c r="J61" s="16"/>
      <c r="K61" s="16"/>
      <c r="L61" s="16"/>
      <c r="M61" s="10">
        <v>13.0</v>
      </c>
      <c r="N61" s="10">
        <v>7.0</v>
      </c>
      <c r="O61" s="10">
        <v>7.0</v>
      </c>
      <c r="P61" s="10">
        <v>8.0</v>
      </c>
      <c r="Q61" s="16">
        <v>8.0</v>
      </c>
      <c r="R61" s="16"/>
      <c r="S61" s="10">
        <v>1.0</v>
      </c>
      <c r="T61" s="10">
        <v>4.0</v>
      </c>
      <c r="U61" s="10">
        <v>8.0</v>
      </c>
      <c r="V61" s="10">
        <v>11.0</v>
      </c>
      <c r="W61" s="10">
        <v>9.0</v>
      </c>
      <c r="X61" s="16"/>
      <c r="Y61" s="16"/>
      <c r="Z61" s="10">
        <v>8.0</v>
      </c>
      <c r="AA61" s="10">
        <v>3.0</v>
      </c>
      <c r="AB61" s="10">
        <v>8.0</v>
      </c>
      <c r="AC61" s="10">
        <v>24.0</v>
      </c>
      <c r="AD61" s="10">
        <v>11.0</v>
      </c>
      <c r="AE61" s="16"/>
      <c r="AF61" s="16"/>
      <c r="AG61" s="10">
        <v>8.0</v>
      </c>
      <c r="AH61" s="10">
        <v>10.0</v>
      </c>
      <c r="AI61" s="10">
        <v>11.0</v>
      </c>
      <c r="AJ61" s="10">
        <v>7.0</v>
      </c>
      <c r="AK61" s="136">
        <f t="shared" si="1"/>
        <v>196</v>
      </c>
      <c r="AL61" s="136">
        <f>AK61/COUNT(F61:AJ61)</f>
        <v>8.909090909</v>
      </c>
      <c r="AM61" s="264"/>
    </row>
    <row r="62" ht="13.5" customHeight="1">
      <c r="A62" s="137" t="s">
        <v>78</v>
      </c>
      <c r="B62" s="132"/>
      <c r="C62" s="138"/>
      <c r="D62" s="32"/>
      <c r="E62" s="140"/>
      <c r="F62" s="140"/>
      <c r="G62" s="141"/>
      <c r="H62" s="265"/>
      <c r="I62" s="265"/>
      <c r="J62" s="266"/>
      <c r="K62" s="266"/>
      <c r="L62" s="266"/>
      <c r="M62" s="265"/>
      <c r="N62" s="265"/>
      <c r="O62" s="265"/>
      <c r="P62" s="265"/>
      <c r="Q62" s="266"/>
      <c r="R62" s="266"/>
      <c r="S62" s="265"/>
      <c r="T62" s="265"/>
      <c r="U62" s="265"/>
      <c r="V62" s="265"/>
      <c r="W62" s="265"/>
      <c r="X62" s="266"/>
      <c r="Y62" s="266"/>
      <c r="Z62" s="265"/>
      <c r="AA62" s="265"/>
      <c r="AB62" s="265"/>
      <c r="AC62" s="265"/>
      <c r="AD62" s="265">
        <v>1.0</v>
      </c>
      <c r="AE62" s="266"/>
      <c r="AF62" s="266"/>
      <c r="AG62" s="265"/>
      <c r="AH62" s="265">
        <v>2.0</v>
      </c>
      <c r="AI62" s="265">
        <v>3.0</v>
      </c>
      <c r="AJ62" s="265">
        <v>1.0</v>
      </c>
      <c r="AK62" s="267">
        <f t="shared" si="1"/>
        <v>7</v>
      </c>
      <c r="AL62" s="143"/>
      <c r="AM62" s="268"/>
    </row>
    <row r="63" ht="12.75" customHeight="1">
      <c r="A63" s="29">
        <v>3.0</v>
      </c>
      <c r="B63" s="19" t="s">
        <v>15</v>
      </c>
      <c r="C63" s="133"/>
      <c r="D63" s="32"/>
      <c r="E63" s="263"/>
      <c r="F63" s="10">
        <v>8.0</v>
      </c>
      <c r="G63" s="8"/>
      <c r="H63" s="10">
        <v>10.0</v>
      </c>
      <c r="I63" s="10">
        <v>2.0</v>
      </c>
      <c r="J63" s="16"/>
      <c r="K63" s="16"/>
      <c r="L63" s="16">
        <v>4.0</v>
      </c>
      <c r="M63" s="10">
        <v>2.0</v>
      </c>
      <c r="N63" s="10">
        <v>5.0</v>
      </c>
      <c r="O63" s="10">
        <v>10.0</v>
      </c>
      <c r="P63" s="10"/>
      <c r="Q63" s="16"/>
      <c r="R63" s="16"/>
      <c r="S63" s="10">
        <v>20.0</v>
      </c>
      <c r="T63" s="10">
        <v>10.0</v>
      </c>
      <c r="U63" s="10">
        <v>12.0</v>
      </c>
      <c r="V63" s="10">
        <v>8.0</v>
      </c>
      <c r="W63" s="10">
        <v>42.0</v>
      </c>
      <c r="X63" s="16"/>
      <c r="Y63" s="16"/>
      <c r="Z63" s="10">
        <v>1.0</v>
      </c>
      <c r="AA63" s="10">
        <v>11.0</v>
      </c>
      <c r="AB63" s="10">
        <v>5.0</v>
      </c>
      <c r="AC63" s="155">
        <v>13.0</v>
      </c>
      <c r="AD63" s="269"/>
      <c r="AE63" s="270"/>
      <c r="AF63" s="243">
        <v>7.0</v>
      </c>
      <c r="AG63" s="155">
        <v>9.0</v>
      </c>
      <c r="AH63" s="155">
        <v>13.0</v>
      </c>
      <c r="AI63" s="10">
        <v>10.0</v>
      </c>
      <c r="AJ63" s="10">
        <v>10.0</v>
      </c>
      <c r="AK63" s="136">
        <f t="shared" si="1"/>
        <v>212</v>
      </c>
      <c r="AL63" s="136">
        <f>AK63/COUNT(F63:AJ63)</f>
        <v>10.0952381</v>
      </c>
      <c r="AM63" s="264"/>
    </row>
    <row r="64" ht="13.5" customHeight="1">
      <c r="A64" s="137" t="s">
        <v>78</v>
      </c>
      <c r="B64" s="132"/>
      <c r="C64" s="138"/>
      <c r="D64" s="32"/>
      <c r="E64" s="140"/>
      <c r="F64" s="140"/>
      <c r="G64" s="141"/>
      <c r="H64" s="265"/>
      <c r="I64" s="265"/>
      <c r="J64" s="266"/>
      <c r="K64" s="266"/>
      <c r="L64" s="266"/>
      <c r="M64" s="265"/>
      <c r="N64" s="265"/>
      <c r="O64" s="265"/>
      <c r="P64" s="265"/>
      <c r="Q64" s="266"/>
      <c r="R64" s="266"/>
      <c r="S64" s="265"/>
      <c r="T64" s="265"/>
      <c r="U64" s="265"/>
      <c r="V64" s="265"/>
      <c r="W64" s="265"/>
      <c r="X64" s="266"/>
      <c r="Y64" s="266"/>
      <c r="Z64" s="265"/>
      <c r="AA64" s="265"/>
      <c r="AB64" s="265"/>
      <c r="AC64" s="265"/>
      <c r="AD64" s="265"/>
      <c r="AE64" s="266"/>
      <c r="AF64" s="266"/>
      <c r="AG64" s="265"/>
      <c r="AH64" s="265"/>
      <c r="AI64" s="265"/>
      <c r="AJ64" s="265"/>
      <c r="AK64" s="267">
        <f t="shared" si="1"/>
        <v>0</v>
      </c>
      <c r="AL64" s="143"/>
      <c r="AM64" s="268"/>
    </row>
    <row r="65" ht="12.75" customHeight="1">
      <c r="A65" s="29">
        <v>4.0</v>
      </c>
      <c r="B65" s="19" t="s">
        <v>17</v>
      </c>
      <c r="C65" s="133"/>
      <c r="D65" s="32"/>
      <c r="E65" s="263"/>
      <c r="F65" s="150"/>
      <c r="G65" s="8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0">
        <v>4.0</v>
      </c>
      <c r="T65" s="10">
        <v>9.0</v>
      </c>
      <c r="U65" s="10"/>
      <c r="V65" s="10">
        <v>8.0</v>
      </c>
      <c r="W65" s="10">
        <v>7.0</v>
      </c>
      <c r="X65" s="16">
        <v>10.0</v>
      </c>
      <c r="Y65" s="16">
        <v>4.0</v>
      </c>
      <c r="Z65" s="10">
        <v>2.0</v>
      </c>
      <c r="AA65" s="10">
        <v>10.0</v>
      </c>
      <c r="AB65" s="10">
        <v>12.0</v>
      </c>
      <c r="AC65" s="10">
        <v>13.0</v>
      </c>
      <c r="AD65" s="10">
        <v>7.0</v>
      </c>
      <c r="AE65" s="16"/>
      <c r="AF65" s="16">
        <v>10.0</v>
      </c>
      <c r="AG65" s="10">
        <v>7.0</v>
      </c>
      <c r="AH65" s="10">
        <v>11.0</v>
      </c>
      <c r="AI65" s="10">
        <v>14.0</v>
      </c>
      <c r="AJ65" s="10">
        <v>1.0</v>
      </c>
      <c r="AK65" s="136">
        <f t="shared" si="1"/>
        <v>129</v>
      </c>
      <c r="AL65" s="136">
        <f>AK65/COUNT(F65:AJ65)</f>
        <v>8.0625</v>
      </c>
      <c r="AM65" s="264"/>
    </row>
    <row r="66" ht="13.5" customHeight="1">
      <c r="A66" s="137" t="s">
        <v>78</v>
      </c>
      <c r="B66" s="132"/>
      <c r="C66" s="138"/>
      <c r="D66" s="32"/>
      <c r="E66" s="140"/>
      <c r="F66" s="140"/>
      <c r="G66" s="141"/>
      <c r="H66" s="265"/>
      <c r="I66" s="148"/>
      <c r="J66" s="277"/>
      <c r="K66" s="16"/>
      <c r="L66" s="16"/>
      <c r="M66" s="265"/>
      <c r="N66" s="265"/>
      <c r="O66" s="265"/>
      <c r="P66" s="265"/>
      <c r="Q66" s="266"/>
      <c r="R66" s="266"/>
      <c r="S66" s="265"/>
      <c r="T66" s="265"/>
      <c r="U66" s="265"/>
      <c r="V66" s="265"/>
      <c r="W66" s="265"/>
      <c r="X66" s="266"/>
      <c r="Y66" s="266"/>
      <c r="Z66" s="265"/>
      <c r="AA66" s="265"/>
      <c r="AB66" s="265"/>
      <c r="AC66" s="265"/>
      <c r="AD66" s="265"/>
      <c r="AE66" s="266"/>
      <c r="AF66" s="266"/>
      <c r="AG66" s="265"/>
      <c r="AH66" s="265">
        <v>1.0</v>
      </c>
      <c r="AI66" s="265">
        <v>1.0</v>
      </c>
      <c r="AJ66" s="265"/>
      <c r="AK66" s="267">
        <f t="shared" si="1"/>
        <v>2</v>
      </c>
      <c r="AL66" s="143"/>
      <c r="AM66" s="268"/>
    </row>
    <row r="67" ht="15.75" customHeight="1">
      <c r="A67" s="45">
        <v>5.0</v>
      </c>
      <c r="B67" s="144" t="s">
        <v>157</v>
      </c>
      <c r="C67" s="133"/>
      <c r="D67" s="32"/>
      <c r="E67" s="263"/>
      <c r="F67" s="150"/>
      <c r="G67" s="8"/>
      <c r="H67" s="150"/>
      <c r="I67" s="150"/>
      <c r="J67" s="150"/>
      <c r="K67" s="150"/>
      <c r="L67" s="150"/>
      <c r="M67" s="150"/>
      <c r="N67" s="150"/>
      <c r="O67" s="150"/>
      <c r="P67" s="150"/>
      <c r="Q67" s="151"/>
      <c r="R67" s="150"/>
      <c r="S67" s="150"/>
      <c r="T67" s="150"/>
      <c r="U67" s="150"/>
      <c r="V67" s="151"/>
      <c r="W67" s="150"/>
      <c r="X67" s="150"/>
      <c r="Y67" s="150"/>
      <c r="Z67" s="10">
        <v>7.0</v>
      </c>
      <c r="AA67" s="10">
        <v>23.0</v>
      </c>
      <c r="AB67" s="10">
        <v>10.0</v>
      </c>
      <c r="AC67" s="10">
        <v>8.0</v>
      </c>
      <c r="AD67" s="10">
        <v>12.0</v>
      </c>
      <c r="AE67" s="16">
        <v>2.0</v>
      </c>
      <c r="AF67" s="16"/>
      <c r="AG67" s="10">
        <v>7.0</v>
      </c>
      <c r="AH67" s="10">
        <v>11.0</v>
      </c>
      <c r="AI67" s="10">
        <v>10.0</v>
      </c>
      <c r="AJ67" s="10">
        <v>6.0</v>
      </c>
      <c r="AK67" s="136">
        <f t="shared" si="1"/>
        <v>96</v>
      </c>
      <c r="AL67" s="136">
        <f>AK67/COUNT(F67:AJ67)</f>
        <v>9.6</v>
      </c>
      <c r="AM67" s="264"/>
    </row>
    <row r="68" ht="13.5" customHeight="1">
      <c r="A68" s="137" t="s">
        <v>78</v>
      </c>
      <c r="B68" s="132"/>
      <c r="C68" s="138"/>
      <c r="D68" s="32"/>
      <c r="E68" s="140"/>
      <c r="F68" s="140"/>
      <c r="G68" s="141"/>
      <c r="H68" s="265"/>
      <c r="I68" s="148"/>
      <c r="J68" s="277"/>
      <c r="K68" s="16"/>
      <c r="L68" s="16"/>
      <c r="M68" s="265"/>
      <c r="N68" s="265"/>
      <c r="O68" s="265"/>
      <c r="P68" s="265"/>
      <c r="Q68" s="266"/>
      <c r="R68" s="266"/>
      <c r="S68" s="265"/>
      <c r="T68" s="265"/>
      <c r="U68" s="265"/>
      <c r="V68" s="265"/>
      <c r="W68" s="265"/>
      <c r="X68" s="266"/>
      <c r="Y68" s="266"/>
      <c r="Z68" s="265"/>
      <c r="AA68" s="265"/>
      <c r="AB68" s="265"/>
      <c r="AC68" s="265"/>
      <c r="AD68" s="265"/>
      <c r="AE68" s="266"/>
      <c r="AF68" s="266"/>
      <c r="AG68" s="265"/>
      <c r="AH68" s="265">
        <v>1.0</v>
      </c>
      <c r="AI68" s="265"/>
      <c r="AJ68" s="265"/>
      <c r="AK68" s="267">
        <f t="shared" si="1"/>
        <v>1</v>
      </c>
      <c r="AL68" s="143"/>
      <c r="AM68" s="268"/>
    </row>
    <row r="69" ht="15.75" customHeight="1">
      <c r="A69" s="29">
        <v>6.0</v>
      </c>
      <c r="B69" s="19" t="s">
        <v>19</v>
      </c>
      <c r="C69" s="133"/>
      <c r="D69" s="32"/>
      <c r="E69" s="263"/>
      <c r="F69" s="10">
        <v>9.0</v>
      </c>
      <c r="G69" s="8"/>
      <c r="H69" s="10">
        <v>5.0</v>
      </c>
      <c r="I69" s="10">
        <v>12.0</v>
      </c>
      <c r="J69" s="16"/>
      <c r="K69" s="16"/>
      <c r="L69" s="16"/>
      <c r="M69" s="10">
        <v>6.0</v>
      </c>
      <c r="N69" s="10">
        <v>7.0</v>
      </c>
      <c r="O69" s="10">
        <v>12.0</v>
      </c>
      <c r="P69" s="10">
        <v>5.0</v>
      </c>
      <c r="Q69" s="16"/>
      <c r="R69" s="16"/>
      <c r="S69" s="10">
        <v>3.0</v>
      </c>
      <c r="T69" s="10">
        <v>12.0</v>
      </c>
      <c r="U69" s="10">
        <v>6.0</v>
      </c>
      <c r="V69" s="10">
        <v>4.0</v>
      </c>
      <c r="W69" s="10">
        <v>7.0</v>
      </c>
      <c r="X69" s="16">
        <v>1.0</v>
      </c>
      <c r="Y69" s="16"/>
      <c r="Z69" s="10">
        <v>17.0</v>
      </c>
      <c r="AA69" s="10">
        <v>16.0</v>
      </c>
      <c r="AB69" s="10">
        <v>14.0</v>
      </c>
      <c r="AC69" s="10">
        <v>6.0</v>
      </c>
      <c r="AD69" s="10">
        <v>5.0</v>
      </c>
      <c r="AE69" s="16">
        <v>12.0</v>
      </c>
      <c r="AF69" s="16"/>
      <c r="AG69" s="10"/>
      <c r="AH69" s="10"/>
      <c r="AI69" s="10">
        <v>18.0</v>
      </c>
      <c r="AJ69" s="10">
        <v>10.0</v>
      </c>
      <c r="AK69" s="136">
        <f t="shared" si="1"/>
        <v>187</v>
      </c>
      <c r="AL69" s="136">
        <f>AK69/COUNT(F69:AJ69)</f>
        <v>8.904761905</v>
      </c>
      <c r="AM69" s="264"/>
    </row>
    <row r="70" ht="13.5" customHeight="1">
      <c r="A70" s="137" t="s">
        <v>78</v>
      </c>
      <c r="B70" s="132"/>
      <c r="C70" s="138"/>
      <c r="D70" s="32"/>
      <c r="E70" s="140"/>
      <c r="F70" s="140"/>
      <c r="G70" s="141"/>
      <c r="H70" s="265">
        <v>1.0</v>
      </c>
      <c r="I70" s="10"/>
      <c r="J70" s="277"/>
      <c r="K70" s="16"/>
      <c r="L70" s="16"/>
      <c r="M70" s="265"/>
      <c r="N70" s="265"/>
      <c r="O70" s="265"/>
      <c r="P70" s="265"/>
      <c r="Q70" s="266"/>
      <c r="R70" s="266"/>
      <c r="S70" s="265"/>
      <c r="T70" s="265"/>
      <c r="U70" s="265"/>
      <c r="V70" s="265"/>
      <c r="W70" s="265"/>
      <c r="X70" s="266"/>
      <c r="Y70" s="266"/>
      <c r="Z70" s="265"/>
      <c r="AA70" s="265"/>
      <c r="AB70" s="265"/>
      <c r="AC70" s="265"/>
      <c r="AD70" s="265"/>
      <c r="AE70" s="266"/>
      <c r="AF70" s="266"/>
      <c r="AG70" s="265"/>
      <c r="AH70" s="265"/>
      <c r="AI70" s="265">
        <v>1.0</v>
      </c>
      <c r="AJ70" s="265">
        <v>1.0</v>
      </c>
      <c r="AK70" s="267">
        <f t="shared" si="1"/>
        <v>3</v>
      </c>
      <c r="AL70" s="143"/>
      <c r="AM70" s="268"/>
    </row>
    <row r="71" ht="12.75" customHeight="1">
      <c r="A71" s="29">
        <v>7.0</v>
      </c>
      <c r="B71" s="19" t="s">
        <v>20</v>
      </c>
      <c r="C71" s="133"/>
      <c r="D71" s="32"/>
      <c r="E71" s="263"/>
      <c r="F71" s="10">
        <v>9.0</v>
      </c>
      <c r="G71" s="8"/>
      <c r="H71" s="10">
        <v>9.0</v>
      </c>
      <c r="I71" s="10">
        <v>5.0</v>
      </c>
      <c r="J71" s="16">
        <v>2.0</v>
      </c>
      <c r="K71" s="16"/>
      <c r="L71" s="16"/>
      <c r="M71" s="10">
        <v>6.0</v>
      </c>
      <c r="N71" s="10">
        <v>10.0</v>
      </c>
      <c r="O71" s="10">
        <v>4.0</v>
      </c>
      <c r="P71" s="10">
        <v>11.0</v>
      </c>
      <c r="Q71" s="16"/>
      <c r="R71" s="16"/>
      <c r="S71" s="10">
        <v>11.0</v>
      </c>
      <c r="T71" s="10">
        <v>9.0</v>
      </c>
      <c r="U71" s="10">
        <v>6.0</v>
      </c>
      <c r="V71" s="10">
        <v>11.0</v>
      </c>
      <c r="W71" s="10">
        <v>5.0</v>
      </c>
      <c r="X71" s="16"/>
      <c r="Y71" s="16"/>
      <c r="Z71" s="10">
        <v>10.0</v>
      </c>
      <c r="AA71" s="10">
        <v>5.0</v>
      </c>
      <c r="AB71" s="10">
        <v>6.0</v>
      </c>
      <c r="AC71" s="10">
        <v>8.0</v>
      </c>
      <c r="AD71" s="10">
        <v>11.0</v>
      </c>
      <c r="AE71" s="16"/>
      <c r="AF71" s="16"/>
      <c r="AG71" s="10">
        <v>9.0</v>
      </c>
      <c r="AH71" s="10">
        <v>8.0</v>
      </c>
      <c r="AI71" s="155">
        <v>12.0</v>
      </c>
      <c r="AJ71" s="10">
        <v>8.0</v>
      </c>
      <c r="AK71" s="136">
        <f t="shared" si="1"/>
        <v>175</v>
      </c>
      <c r="AL71" s="136">
        <f>AK71/COUNT(F71:AJ71)</f>
        <v>7.954545455</v>
      </c>
      <c r="AM71" s="264"/>
    </row>
    <row r="72" ht="13.5" customHeight="1">
      <c r="A72" s="137" t="s">
        <v>78</v>
      </c>
      <c r="B72" s="132"/>
      <c r="C72" s="138"/>
      <c r="D72" s="32"/>
      <c r="E72" s="140"/>
      <c r="F72" s="140"/>
      <c r="G72" s="141"/>
      <c r="H72" s="265">
        <v>1.0</v>
      </c>
      <c r="I72" s="10"/>
      <c r="J72" s="277"/>
      <c r="K72" s="16"/>
      <c r="L72" s="16"/>
      <c r="M72" s="265"/>
      <c r="N72" s="265"/>
      <c r="O72" s="265"/>
      <c r="P72" s="265"/>
      <c r="Q72" s="266"/>
      <c r="R72" s="266"/>
      <c r="S72" s="265"/>
      <c r="T72" s="265"/>
      <c r="U72" s="265">
        <v>1.0</v>
      </c>
      <c r="V72" s="265"/>
      <c r="W72" s="265"/>
      <c r="X72" s="266"/>
      <c r="Y72" s="266"/>
      <c r="Z72" s="265">
        <v>2.0</v>
      </c>
      <c r="AA72" s="265">
        <v>1.0</v>
      </c>
      <c r="AB72" s="265"/>
      <c r="AC72" s="265"/>
      <c r="AD72" s="265"/>
      <c r="AE72" s="266"/>
      <c r="AF72" s="266"/>
      <c r="AG72" s="265">
        <v>2.0</v>
      </c>
      <c r="AH72" s="265">
        <v>2.0</v>
      </c>
      <c r="AI72" s="265">
        <v>2.0</v>
      </c>
      <c r="AJ72" s="265">
        <v>1.0</v>
      </c>
      <c r="AK72" s="267">
        <f t="shared" si="1"/>
        <v>12</v>
      </c>
      <c r="AL72" s="143"/>
      <c r="AM72" s="268"/>
    </row>
    <row r="73" ht="15.75" customHeight="1">
      <c r="A73" s="45">
        <v>8.0</v>
      </c>
      <c r="B73" s="144" t="s">
        <v>198</v>
      </c>
      <c r="C73" s="133"/>
      <c r="D73" s="32"/>
      <c r="E73" s="263"/>
      <c r="F73" s="10">
        <v>4.0</v>
      </c>
      <c r="G73" s="8"/>
      <c r="H73" s="10">
        <v>5.0</v>
      </c>
      <c r="I73" s="10">
        <v>23.0</v>
      </c>
      <c r="J73" s="16">
        <v>8.0</v>
      </c>
      <c r="K73" s="16"/>
      <c r="L73" s="16"/>
      <c r="M73" s="10">
        <v>5.0</v>
      </c>
      <c r="N73" s="10">
        <v>6.0</v>
      </c>
      <c r="O73" s="10">
        <v>11.0</v>
      </c>
      <c r="P73" s="10">
        <v>14.0</v>
      </c>
      <c r="Q73" s="16"/>
      <c r="R73" s="16"/>
      <c r="S73" s="10">
        <v>18.0</v>
      </c>
      <c r="T73" s="10">
        <v>6.0</v>
      </c>
      <c r="U73" s="10">
        <v>6.0</v>
      </c>
      <c r="V73" s="10">
        <v>11.0</v>
      </c>
      <c r="W73" s="10">
        <v>2.0</v>
      </c>
      <c r="X73" s="16"/>
      <c r="Y73" s="16">
        <v>3.0</v>
      </c>
      <c r="Z73" s="10">
        <v>11.0</v>
      </c>
      <c r="AA73" s="10">
        <v>19.0</v>
      </c>
      <c r="AB73" s="10">
        <v>14.0</v>
      </c>
      <c r="AC73" s="10">
        <v>6.0</v>
      </c>
      <c r="AD73" s="10">
        <v>12.0</v>
      </c>
      <c r="AE73" s="16"/>
      <c r="AF73" s="16"/>
      <c r="AG73" s="10">
        <v>14.0</v>
      </c>
      <c r="AH73" s="10">
        <v>8.0</v>
      </c>
      <c r="AI73" s="10">
        <v>12.0</v>
      </c>
      <c r="AJ73" s="10">
        <v>12.0</v>
      </c>
      <c r="AK73" s="136">
        <f t="shared" si="1"/>
        <v>230</v>
      </c>
      <c r="AL73" s="136">
        <f>AK73/COUNT(F73:AJ73)</f>
        <v>10</v>
      </c>
      <c r="AM73" s="264"/>
    </row>
    <row r="74" ht="13.5" customHeight="1">
      <c r="A74" s="137" t="s">
        <v>78</v>
      </c>
      <c r="B74" s="132"/>
      <c r="C74" s="138"/>
      <c r="D74" s="32"/>
      <c r="E74" s="140"/>
      <c r="F74" s="140"/>
      <c r="G74" s="141"/>
      <c r="H74" s="265"/>
      <c r="I74" s="148"/>
      <c r="J74" s="277">
        <v>1.0</v>
      </c>
      <c r="K74" s="16"/>
      <c r="L74" s="277"/>
      <c r="M74" s="265">
        <v>1.0</v>
      </c>
      <c r="N74" s="265"/>
      <c r="O74" s="265">
        <v>2.0</v>
      </c>
      <c r="P74" s="265"/>
      <c r="Q74" s="266"/>
      <c r="R74" s="266"/>
      <c r="S74" s="265"/>
      <c r="T74" s="265"/>
      <c r="U74" s="265"/>
      <c r="V74" s="265"/>
      <c r="W74" s="265"/>
      <c r="X74" s="266"/>
      <c r="Y74" s="266"/>
      <c r="Z74" s="265">
        <v>1.0</v>
      </c>
      <c r="AA74" s="265"/>
      <c r="AB74" s="265"/>
      <c r="AC74" s="265">
        <v>1.0</v>
      </c>
      <c r="AD74" s="265"/>
      <c r="AE74" s="266"/>
      <c r="AF74" s="266"/>
      <c r="AG74" s="265"/>
      <c r="AH74" s="265"/>
      <c r="AI74" s="265"/>
      <c r="AJ74" s="265"/>
      <c r="AK74" s="267">
        <f t="shared" si="1"/>
        <v>6</v>
      </c>
      <c r="AL74" s="143"/>
      <c r="AM74" s="268"/>
    </row>
    <row r="75" ht="15.75" customHeight="1">
      <c r="A75" s="45">
        <v>9.0</v>
      </c>
      <c r="B75" s="144" t="s">
        <v>199</v>
      </c>
      <c r="C75" s="133"/>
      <c r="D75" s="32"/>
      <c r="E75" s="263"/>
      <c r="F75" s="10">
        <v>3.0</v>
      </c>
      <c r="G75" s="8"/>
      <c r="H75" s="10">
        <v>4.0</v>
      </c>
      <c r="I75" s="10">
        <v>11.0</v>
      </c>
      <c r="J75" s="16"/>
      <c r="K75" s="16"/>
      <c r="L75" s="16">
        <v>4.0</v>
      </c>
      <c r="M75" s="10">
        <v>12.0</v>
      </c>
      <c r="N75" s="10">
        <v>10.0</v>
      </c>
      <c r="O75" s="10">
        <v>8.0</v>
      </c>
      <c r="P75" s="10">
        <v>5.0</v>
      </c>
      <c r="Q75" s="16"/>
      <c r="R75" s="16"/>
      <c r="S75" s="10">
        <v>7.0</v>
      </c>
      <c r="T75" s="10">
        <v>5.0</v>
      </c>
      <c r="U75" s="10">
        <v>1.0</v>
      </c>
      <c r="V75" s="10">
        <v>7.0</v>
      </c>
      <c r="W75" s="10">
        <v>6.0</v>
      </c>
      <c r="X75" s="16">
        <v>5.0</v>
      </c>
      <c r="Y75" s="16"/>
      <c r="Z75" s="10">
        <v>11.0</v>
      </c>
      <c r="AA75" s="10">
        <v>10.0</v>
      </c>
      <c r="AB75" s="10">
        <v>9.0</v>
      </c>
      <c r="AC75" s="10">
        <v>9.0</v>
      </c>
      <c r="AD75" s="10">
        <v>3.0</v>
      </c>
      <c r="AE75" s="16"/>
      <c r="AF75" s="16">
        <v>2.0</v>
      </c>
      <c r="AG75" s="10">
        <v>8.0</v>
      </c>
      <c r="AH75" s="10">
        <v>9.0</v>
      </c>
      <c r="AI75" s="10">
        <v>10.0</v>
      </c>
      <c r="AJ75" s="10">
        <v>9.0</v>
      </c>
      <c r="AK75" s="136">
        <f t="shared" si="1"/>
        <v>168</v>
      </c>
      <c r="AL75" s="136">
        <f>AK75/COUNT(F75:AJ75)</f>
        <v>7</v>
      </c>
      <c r="AM75" s="264"/>
    </row>
    <row r="76" ht="13.5" customHeight="1">
      <c r="A76" s="137" t="s">
        <v>78</v>
      </c>
      <c r="B76" s="132"/>
      <c r="C76" s="138"/>
      <c r="D76" s="32"/>
      <c r="E76" s="140"/>
      <c r="F76" s="140"/>
      <c r="G76" s="141"/>
      <c r="H76" s="265"/>
      <c r="I76" s="148"/>
      <c r="J76" s="277"/>
      <c r="K76" s="16"/>
      <c r="L76" s="277"/>
      <c r="M76" s="265">
        <v>5.0</v>
      </c>
      <c r="N76" s="265">
        <v>2.0</v>
      </c>
      <c r="O76" s="265">
        <v>1.0</v>
      </c>
      <c r="P76" s="265"/>
      <c r="Q76" s="266"/>
      <c r="R76" s="266"/>
      <c r="S76" s="265">
        <v>1.0</v>
      </c>
      <c r="T76" s="265"/>
      <c r="U76" s="265"/>
      <c r="V76" s="265"/>
      <c r="W76" s="265">
        <v>1.0</v>
      </c>
      <c r="X76" s="266"/>
      <c r="Y76" s="266"/>
      <c r="Z76" s="265"/>
      <c r="AA76" s="265"/>
      <c r="AB76" s="265"/>
      <c r="AC76" s="265"/>
      <c r="AD76" s="265"/>
      <c r="AE76" s="266"/>
      <c r="AF76" s="266">
        <v>1.0</v>
      </c>
      <c r="AG76" s="265"/>
      <c r="AH76" s="265"/>
      <c r="AI76" s="265"/>
      <c r="AJ76" s="265"/>
      <c r="AK76" s="267">
        <f t="shared" si="1"/>
        <v>11</v>
      </c>
      <c r="AL76" s="143"/>
      <c r="AM76" s="268"/>
    </row>
    <row r="77" ht="15.75" customHeight="1">
      <c r="A77" s="45">
        <v>10.0</v>
      </c>
      <c r="B77" s="144" t="s">
        <v>23</v>
      </c>
      <c r="C77" s="133"/>
      <c r="D77" s="32"/>
      <c r="E77" s="263"/>
      <c r="F77" s="10">
        <v>9.0</v>
      </c>
      <c r="G77" s="8"/>
      <c r="H77" s="10">
        <v>9.0</v>
      </c>
      <c r="I77" s="10">
        <v>8.0</v>
      </c>
      <c r="J77" s="16"/>
      <c r="K77" s="16"/>
      <c r="L77" s="16"/>
      <c r="M77" s="10">
        <v>9.0</v>
      </c>
      <c r="N77" s="10">
        <v>9.0</v>
      </c>
      <c r="O77" s="10">
        <v>14.0</v>
      </c>
      <c r="P77" s="10">
        <v>5.0</v>
      </c>
      <c r="Q77" s="16">
        <v>7.0</v>
      </c>
      <c r="R77" s="16"/>
      <c r="S77" s="10">
        <v>1.0</v>
      </c>
      <c r="T77" s="10">
        <v>10.0</v>
      </c>
      <c r="U77" s="10">
        <v>12.0</v>
      </c>
      <c r="V77" s="10">
        <v>15.0</v>
      </c>
      <c r="W77" s="10">
        <v>10.0</v>
      </c>
      <c r="X77" s="16">
        <v>1.0</v>
      </c>
      <c r="Y77" s="16"/>
      <c r="Z77" s="10">
        <v>15.0</v>
      </c>
      <c r="AA77" s="10">
        <v>11.0</v>
      </c>
      <c r="AB77" s="10">
        <v>12.0</v>
      </c>
      <c r="AC77" s="10">
        <v>7.0</v>
      </c>
      <c r="AD77" s="10">
        <v>13.0</v>
      </c>
      <c r="AE77" s="16"/>
      <c r="AF77" s="16"/>
      <c r="AG77" s="10"/>
      <c r="AH77" s="10">
        <v>10.0</v>
      </c>
      <c r="AI77" s="10">
        <v>9.0</v>
      </c>
      <c r="AJ77" s="10">
        <v>13.0</v>
      </c>
      <c r="AK77" s="136">
        <f t="shared" si="1"/>
        <v>209</v>
      </c>
      <c r="AL77" s="136">
        <f>AK77/COUNT(F77:AJ77)</f>
        <v>9.5</v>
      </c>
      <c r="AM77" s="264"/>
    </row>
    <row r="78" ht="13.5" customHeight="1">
      <c r="A78" s="137" t="s">
        <v>78</v>
      </c>
      <c r="B78" s="132"/>
      <c r="C78" s="138"/>
      <c r="D78" s="32"/>
      <c r="E78" s="140"/>
      <c r="F78" s="140">
        <v>1.0</v>
      </c>
      <c r="G78" s="141"/>
      <c r="H78" s="265"/>
      <c r="I78" s="148"/>
      <c r="J78" s="277"/>
      <c r="K78" s="16"/>
      <c r="L78" s="277"/>
      <c r="M78" s="265"/>
      <c r="N78" s="265"/>
      <c r="O78" s="265"/>
      <c r="P78" s="265"/>
      <c r="Q78" s="266"/>
      <c r="R78" s="266"/>
      <c r="S78" s="265"/>
      <c r="T78" s="265"/>
      <c r="U78" s="265"/>
      <c r="V78" s="265"/>
      <c r="W78" s="265"/>
      <c r="X78" s="266">
        <v>1.0</v>
      </c>
      <c r="Y78" s="266"/>
      <c r="Z78" s="265"/>
      <c r="AA78" s="265">
        <v>1.0</v>
      </c>
      <c r="AB78" s="265"/>
      <c r="AC78" s="265"/>
      <c r="AD78" s="265"/>
      <c r="AE78" s="266"/>
      <c r="AF78" s="266"/>
      <c r="AG78" s="265"/>
      <c r="AH78" s="265">
        <v>8.0</v>
      </c>
      <c r="AI78" s="265"/>
      <c r="AJ78" s="265"/>
      <c r="AK78" s="267">
        <f t="shared" si="1"/>
        <v>11</v>
      </c>
      <c r="AL78" s="143"/>
      <c r="AM78" s="268"/>
    </row>
    <row r="79" ht="15.75" customHeight="1">
      <c r="A79" s="45">
        <v>11.0</v>
      </c>
      <c r="B79" s="144" t="s">
        <v>24</v>
      </c>
      <c r="C79" s="133"/>
      <c r="D79" s="32"/>
      <c r="E79" s="263"/>
      <c r="F79" s="10">
        <v>5.0</v>
      </c>
      <c r="G79" s="8"/>
      <c r="H79" s="10">
        <v>11.0</v>
      </c>
      <c r="I79" s="10">
        <v>6.0</v>
      </c>
      <c r="J79" s="16"/>
      <c r="K79" s="16"/>
      <c r="L79" s="16"/>
      <c r="M79" s="10">
        <v>14.0</v>
      </c>
      <c r="N79" s="10">
        <v>14.0</v>
      </c>
      <c r="O79" s="10">
        <v>10.0</v>
      </c>
      <c r="P79" s="10">
        <v>7.0</v>
      </c>
      <c r="Q79" s="16">
        <v>5.0</v>
      </c>
      <c r="R79" s="16"/>
      <c r="S79" s="10"/>
      <c r="T79" s="10">
        <v>10.0</v>
      </c>
      <c r="U79" s="10">
        <v>7.0</v>
      </c>
      <c r="V79" s="10">
        <v>5.0</v>
      </c>
      <c r="W79" s="10">
        <v>11.0</v>
      </c>
      <c r="X79" s="16">
        <v>9.0</v>
      </c>
      <c r="Y79" s="16"/>
      <c r="Z79" s="10">
        <v>8.0</v>
      </c>
      <c r="AA79" s="10">
        <v>8.0</v>
      </c>
      <c r="AB79" s="10">
        <v>9.0</v>
      </c>
      <c r="AC79" s="10">
        <v>12.0</v>
      </c>
      <c r="AD79" s="10">
        <v>11.0</v>
      </c>
      <c r="AE79" s="16"/>
      <c r="AF79" s="16"/>
      <c r="AG79" s="10">
        <v>12.0</v>
      </c>
      <c r="AH79" s="10">
        <v>7.0</v>
      </c>
      <c r="AI79" s="10">
        <v>13.0</v>
      </c>
      <c r="AJ79" s="10">
        <v>6.0</v>
      </c>
      <c r="AK79" s="136">
        <f t="shared" si="1"/>
        <v>200</v>
      </c>
      <c r="AL79" s="136">
        <f>AK79/COUNT(F79:AJ79)</f>
        <v>9.090909091</v>
      </c>
      <c r="AM79" s="264"/>
    </row>
    <row r="80" ht="13.5" customHeight="1">
      <c r="A80" s="137" t="s">
        <v>78</v>
      </c>
      <c r="B80" s="2"/>
      <c r="C80" s="153"/>
      <c r="D80" s="32"/>
      <c r="E80" s="140"/>
      <c r="F80" s="140"/>
      <c r="G80" s="141"/>
      <c r="H80" s="265"/>
      <c r="I80" s="10"/>
      <c r="J80" s="277"/>
      <c r="K80" s="16"/>
      <c r="L80" s="16"/>
      <c r="M80" s="265"/>
      <c r="N80" s="265"/>
      <c r="O80" s="265"/>
      <c r="P80" s="265"/>
      <c r="Q80" s="266"/>
      <c r="R80" s="266"/>
      <c r="S80" s="265"/>
      <c r="T80" s="265"/>
      <c r="U80" s="265"/>
      <c r="V80" s="265"/>
      <c r="W80" s="265"/>
      <c r="X80" s="266"/>
      <c r="Y80" s="266"/>
      <c r="Z80" s="265"/>
      <c r="AA80" s="265"/>
      <c r="AB80" s="265"/>
      <c r="AC80" s="265"/>
      <c r="AD80" s="265"/>
      <c r="AE80" s="266"/>
      <c r="AF80" s="266"/>
      <c r="AG80" s="265"/>
      <c r="AH80" s="265"/>
      <c r="AI80" s="265"/>
      <c r="AJ80" s="265"/>
      <c r="AK80" s="267">
        <f t="shared" si="1"/>
        <v>0</v>
      </c>
      <c r="AL80" s="143"/>
      <c r="AM80" s="268"/>
    </row>
    <row r="81" ht="14.25" customHeight="1">
      <c r="A81" s="29">
        <v>12.0</v>
      </c>
      <c r="B81" s="19" t="s">
        <v>25</v>
      </c>
      <c r="C81" s="133"/>
      <c r="D81" s="32"/>
      <c r="E81" s="263"/>
      <c r="F81" s="10">
        <v>10.0</v>
      </c>
      <c r="G81" s="8"/>
      <c r="H81" s="10">
        <v>7.0</v>
      </c>
      <c r="I81" s="10">
        <v>8.0</v>
      </c>
      <c r="J81" s="16">
        <v>6.0</v>
      </c>
      <c r="K81" s="16"/>
      <c r="L81" s="16"/>
      <c r="M81" s="10">
        <v>2.0</v>
      </c>
      <c r="N81" s="10">
        <v>5.0</v>
      </c>
      <c r="O81" s="10">
        <v>9.0</v>
      </c>
      <c r="P81" s="10">
        <v>7.0</v>
      </c>
      <c r="Q81" s="16"/>
      <c r="R81" s="16"/>
      <c r="S81" s="10">
        <v>11.0</v>
      </c>
      <c r="T81" s="10">
        <v>6.0</v>
      </c>
      <c r="U81" s="10">
        <v>8.0</v>
      </c>
      <c r="V81" s="10">
        <v>13.0</v>
      </c>
      <c r="W81" s="10">
        <v>6.0</v>
      </c>
      <c r="X81" s="16"/>
      <c r="Y81" s="16"/>
      <c r="Z81" s="10">
        <v>8.0</v>
      </c>
      <c r="AA81" s="10">
        <v>15.0</v>
      </c>
      <c r="AB81" s="10">
        <v>8.0</v>
      </c>
      <c r="AC81" s="10">
        <v>7.0</v>
      </c>
      <c r="AD81" s="10">
        <v>10.0</v>
      </c>
      <c r="AE81" s="16">
        <v>11.0</v>
      </c>
      <c r="AF81" s="16"/>
      <c r="AG81" s="10"/>
      <c r="AH81" s="10">
        <v>7.0</v>
      </c>
      <c r="AI81" s="10">
        <v>8.0</v>
      </c>
      <c r="AJ81" s="10">
        <v>15.0</v>
      </c>
      <c r="AK81" s="136">
        <f t="shared" si="1"/>
        <v>187</v>
      </c>
      <c r="AL81" s="136">
        <f>AK81/COUNT(F81:AJ81)</f>
        <v>8.5</v>
      </c>
      <c r="AM81" s="264"/>
    </row>
    <row r="82" ht="13.5" customHeight="1">
      <c r="A82" s="137" t="s">
        <v>78</v>
      </c>
      <c r="B82" s="132"/>
      <c r="C82" s="138"/>
      <c r="D82" s="32"/>
      <c r="E82" s="140"/>
      <c r="F82" s="140"/>
      <c r="G82" s="141"/>
      <c r="H82" s="265">
        <v>1.0</v>
      </c>
      <c r="I82" s="265"/>
      <c r="J82" s="266">
        <v>1.0</v>
      </c>
      <c r="K82" s="266"/>
      <c r="L82" s="266"/>
      <c r="M82" s="265"/>
      <c r="N82" s="265">
        <v>1.0</v>
      </c>
      <c r="O82" s="265"/>
      <c r="P82" s="265"/>
      <c r="Q82" s="266"/>
      <c r="R82" s="266"/>
      <c r="S82" s="265"/>
      <c r="T82" s="265">
        <v>1.0</v>
      </c>
      <c r="U82" s="265">
        <v>1.0</v>
      </c>
      <c r="V82" s="265"/>
      <c r="W82" s="265"/>
      <c r="X82" s="266"/>
      <c r="Y82" s="266"/>
      <c r="Z82" s="265">
        <v>1.0</v>
      </c>
      <c r="AA82" s="265"/>
      <c r="AB82" s="265"/>
      <c r="AC82" s="265">
        <v>1.0</v>
      </c>
      <c r="AD82" s="265">
        <v>1.0</v>
      </c>
      <c r="AE82" s="266"/>
      <c r="AF82" s="266"/>
      <c r="AG82" s="265"/>
      <c r="AH82" s="265">
        <v>2.0</v>
      </c>
      <c r="AI82" s="265">
        <v>1.0</v>
      </c>
      <c r="AJ82" s="265">
        <v>1.0</v>
      </c>
      <c r="AK82" s="267">
        <f t="shared" si="1"/>
        <v>12</v>
      </c>
      <c r="AL82" s="136"/>
      <c r="AM82" s="264"/>
    </row>
    <row r="83" ht="12.75" customHeight="1">
      <c r="A83" s="29">
        <v>13.0</v>
      </c>
      <c r="B83" s="19" t="s">
        <v>200</v>
      </c>
      <c r="C83" s="133"/>
      <c r="D83" s="32"/>
      <c r="E83" s="263"/>
      <c r="F83" s="151">
        <v>2.0</v>
      </c>
      <c r="G83" s="8"/>
      <c r="H83" s="10">
        <v>8.0</v>
      </c>
      <c r="I83" s="10">
        <v>3.0</v>
      </c>
      <c r="J83" s="16">
        <v>2.0</v>
      </c>
      <c r="K83" s="16"/>
      <c r="L83" s="16">
        <v>2.0</v>
      </c>
      <c r="M83" s="10">
        <v>7.0</v>
      </c>
      <c r="N83" s="10">
        <v>9.0</v>
      </c>
      <c r="O83" s="10">
        <v>4.0</v>
      </c>
      <c r="P83" s="10">
        <v>5.0</v>
      </c>
      <c r="Q83" s="16">
        <v>1.0</v>
      </c>
      <c r="R83" s="16"/>
      <c r="S83" s="10">
        <v>9.0</v>
      </c>
      <c r="T83" s="10">
        <v>6.0</v>
      </c>
      <c r="U83" s="10">
        <v>13.0</v>
      </c>
      <c r="V83" s="10">
        <v>2.0</v>
      </c>
      <c r="W83" s="10">
        <v>11.0</v>
      </c>
      <c r="X83" s="16">
        <v>2.0</v>
      </c>
      <c r="Y83" s="16"/>
      <c r="Z83" s="10">
        <v>6.0</v>
      </c>
      <c r="AA83" s="10">
        <v>14.0</v>
      </c>
      <c r="AB83" s="10">
        <v>7.0</v>
      </c>
      <c r="AC83" s="10">
        <v>9.0</v>
      </c>
      <c r="AD83" s="10">
        <v>5.0</v>
      </c>
      <c r="AE83" s="16">
        <v>6.0</v>
      </c>
      <c r="AF83" s="16"/>
      <c r="AG83" s="10">
        <v>8.0</v>
      </c>
      <c r="AH83" s="10">
        <v>4.0</v>
      </c>
      <c r="AI83" s="10">
        <v>6.0</v>
      </c>
      <c r="AJ83" s="10">
        <v>5.0</v>
      </c>
      <c r="AK83" s="136">
        <f t="shared" si="1"/>
        <v>156</v>
      </c>
      <c r="AL83" s="136">
        <f>AK83/COUNT(F83:AJ83)</f>
        <v>6</v>
      </c>
      <c r="AM83" s="264"/>
    </row>
    <row r="84" ht="13.5" customHeight="1">
      <c r="A84" s="137" t="s">
        <v>78</v>
      </c>
      <c r="B84" s="132"/>
      <c r="C84" s="138"/>
      <c r="D84" s="32"/>
      <c r="E84" s="140"/>
      <c r="F84" s="140"/>
      <c r="G84" s="141"/>
      <c r="H84" s="265">
        <v>1.0</v>
      </c>
      <c r="I84" s="265"/>
      <c r="J84" s="266"/>
      <c r="K84" s="266"/>
      <c r="L84" s="266"/>
      <c r="M84" s="265"/>
      <c r="N84" s="265"/>
      <c r="O84" s="265"/>
      <c r="P84" s="265"/>
      <c r="Q84" s="266"/>
      <c r="R84" s="266"/>
      <c r="S84" s="265"/>
      <c r="T84" s="265"/>
      <c r="U84" s="265"/>
      <c r="V84" s="265"/>
      <c r="W84" s="265"/>
      <c r="X84" s="266"/>
      <c r="Y84" s="266"/>
      <c r="Z84" s="265"/>
      <c r="AA84" s="265"/>
      <c r="AB84" s="265"/>
      <c r="AC84" s="265"/>
      <c r="AD84" s="265"/>
      <c r="AE84" s="266"/>
      <c r="AF84" s="266"/>
      <c r="AG84" s="265"/>
      <c r="AH84" s="265">
        <v>1.0</v>
      </c>
      <c r="AI84" s="265"/>
      <c r="AJ84" s="265">
        <v>1.0</v>
      </c>
      <c r="AK84" s="267">
        <f t="shared" si="1"/>
        <v>3</v>
      </c>
      <c r="AL84" s="143"/>
      <c r="AM84" s="268"/>
    </row>
    <row r="85" ht="12.75" customHeight="1">
      <c r="A85" s="154">
        <v>14.0</v>
      </c>
      <c r="B85" s="144" t="s">
        <v>26</v>
      </c>
      <c r="C85" s="133"/>
      <c r="D85" s="32"/>
      <c r="E85" s="263"/>
      <c r="F85" s="10">
        <v>8.0</v>
      </c>
      <c r="G85" s="8"/>
      <c r="H85" s="10">
        <v>13.0</v>
      </c>
      <c r="I85" s="10">
        <v>9.0</v>
      </c>
      <c r="J85" s="16">
        <v>3.0</v>
      </c>
      <c r="K85" s="16"/>
      <c r="L85" s="16"/>
      <c r="M85" s="10">
        <v>1.0</v>
      </c>
      <c r="N85" s="10">
        <v>11.0</v>
      </c>
      <c r="O85" s="10">
        <v>7.0</v>
      </c>
      <c r="P85" s="10">
        <v>11.0</v>
      </c>
      <c r="Q85" s="16"/>
      <c r="R85" s="16"/>
      <c r="S85" s="10">
        <v>5.0</v>
      </c>
      <c r="T85" s="10">
        <v>7.0</v>
      </c>
      <c r="U85" s="10">
        <v>16.0</v>
      </c>
      <c r="V85" s="10">
        <v>10.0</v>
      </c>
      <c r="W85" s="10">
        <v>14.0</v>
      </c>
      <c r="X85" s="16">
        <v>6.0</v>
      </c>
      <c r="Y85" s="16"/>
      <c r="Z85" s="10"/>
      <c r="AA85" s="10">
        <v>10.0</v>
      </c>
      <c r="AB85" s="10">
        <v>8.0</v>
      </c>
      <c r="AC85" s="10">
        <v>8.0</v>
      </c>
      <c r="AD85" s="10">
        <v>10.0</v>
      </c>
      <c r="AE85" s="16"/>
      <c r="AF85" s="16"/>
      <c r="AG85" s="10">
        <v>12.0</v>
      </c>
      <c r="AH85" s="155"/>
      <c r="AI85" s="10">
        <v>19.0</v>
      </c>
      <c r="AJ85" s="155">
        <v>7.0</v>
      </c>
      <c r="AK85" s="136">
        <f t="shared" si="1"/>
        <v>195</v>
      </c>
      <c r="AL85" s="136">
        <f>AK85/COUNT(F85:AJ85)</f>
        <v>9.285714286</v>
      </c>
      <c r="AM85" s="264"/>
    </row>
    <row r="86" ht="13.5" customHeight="1">
      <c r="A86" s="137" t="s">
        <v>78</v>
      </c>
      <c r="B86" s="132"/>
      <c r="C86" s="138"/>
      <c r="D86" s="32"/>
      <c r="E86" s="140"/>
      <c r="F86" s="140"/>
      <c r="G86" s="141"/>
      <c r="H86" s="265"/>
      <c r="I86" s="271"/>
      <c r="J86" s="266"/>
      <c r="K86" s="266"/>
      <c r="L86" s="266"/>
      <c r="M86" s="265"/>
      <c r="N86" s="265"/>
      <c r="O86" s="265"/>
      <c r="P86" s="265"/>
      <c r="Q86" s="266"/>
      <c r="R86" s="266"/>
      <c r="S86" s="265"/>
      <c r="T86" s="265"/>
      <c r="U86" s="265"/>
      <c r="V86" s="265"/>
      <c r="W86" s="265"/>
      <c r="X86" s="266"/>
      <c r="Y86" s="266"/>
      <c r="Z86" s="265"/>
      <c r="AA86" s="265"/>
      <c r="AB86" s="265"/>
      <c r="AC86" s="265"/>
      <c r="AD86" s="265"/>
      <c r="AE86" s="266"/>
      <c r="AF86" s="266"/>
      <c r="AG86" s="265"/>
      <c r="AH86" s="265"/>
      <c r="AI86" s="265"/>
      <c r="AJ86" s="265">
        <v>2.0</v>
      </c>
      <c r="AK86" s="267">
        <f t="shared" si="1"/>
        <v>2</v>
      </c>
      <c r="AL86" s="143"/>
      <c r="AM86" s="268"/>
    </row>
    <row r="87" ht="12.75" customHeight="1">
      <c r="A87" s="45">
        <v>15.0</v>
      </c>
      <c r="B87" s="144" t="s">
        <v>27</v>
      </c>
      <c r="C87" s="133"/>
      <c r="D87" s="32"/>
      <c r="E87" s="263"/>
      <c r="F87" s="10">
        <v>16.0</v>
      </c>
      <c r="G87" s="8"/>
      <c r="H87" s="10">
        <v>10.0</v>
      </c>
      <c r="I87" s="10">
        <v>9.0</v>
      </c>
      <c r="J87" s="16"/>
      <c r="K87" s="16"/>
      <c r="L87" s="16"/>
      <c r="M87" s="10">
        <v>10.0</v>
      </c>
      <c r="N87" s="10">
        <v>5.0</v>
      </c>
      <c r="O87" s="10">
        <v>9.0</v>
      </c>
      <c r="P87" s="10"/>
      <c r="Q87" s="16"/>
      <c r="R87" s="16">
        <v>8.0</v>
      </c>
      <c r="S87" s="10">
        <v>11.0</v>
      </c>
      <c r="T87" s="10">
        <v>14.0</v>
      </c>
      <c r="U87" s="10">
        <v>11.0</v>
      </c>
      <c r="V87" s="10">
        <v>4.0</v>
      </c>
      <c r="W87" s="10">
        <v>9.0</v>
      </c>
      <c r="X87" s="16"/>
      <c r="Y87" s="16"/>
      <c r="Z87" s="10">
        <v>9.0</v>
      </c>
      <c r="AA87" s="10">
        <v>8.0</v>
      </c>
      <c r="AB87" s="10">
        <v>10.0</v>
      </c>
      <c r="AC87" s="10">
        <v>7.0</v>
      </c>
      <c r="AD87" s="10">
        <v>19.0</v>
      </c>
      <c r="AE87" s="16">
        <v>2.0</v>
      </c>
      <c r="AF87" s="16"/>
      <c r="AG87" s="10">
        <v>8.0</v>
      </c>
      <c r="AH87" s="10">
        <v>9.0</v>
      </c>
      <c r="AI87" s="10">
        <v>9.0</v>
      </c>
      <c r="AJ87" s="10">
        <v>9.0</v>
      </c>
      <c r="AK87" s="136">
        <f t="shared" si="1"/>
        <v>206</v>
      </c>
      <c r="AL87" s="136">
        <f>AK87/COUNT(F87:AJ87)</f>
        <v>9.363636364</v>
      </c>
      <c r="AM87" s="264"/>
    </row>
    <row r="88" ht="13.5" customHeight="1">
      <c r="A88" s="137" t="s">
        <v>78</v>
      </c>
      <c r="B88" s="132"/>
      <c r="C88" s="153"/>
      <c r="D88" s="32"/>
      <c r="E88" s="140"/>
      <c r="F88" s="140">
        <v>1.0</v>
      </c>
      <c r="G88" s="141"/>
      <c r="H88" s="265"/>
      <c r="I88" s="271"/>
      <c r="J88" s="266"/>
      <c r="K88" s="266"/>
      <c r="L88" s="266"/>
      <c r="M88" s="265"/>
      <c r="N88" s="265"/>
      <c r="O88" s="265"/>
      <c r="P88" s="265"/>
      <c r="Q88" s="266"/>
      <c r="R88" s="266"/>
      <c r="S88" s="265"/>
      <c r="T88" s="265"/>
      <c r="U88" s="265"/>
      <c r="V88" s="265">
        <v>1.0</v>
      </c>
      <c r="W88" s="265"/>
      <c r="X88" s="266"/>
      <c r="Y88" s="266"/>
      <c r="Z88" s="265"/>
      <c r="AA88" s="265"/>
      <c r="AB88" s="265">
        <v>1.0</v>
      </c>
      <c r="AC88" s="265"/>
      <c r="AD88" s="265"/>
      <c r="AE88" s="266">
        <v>2.0</v>
      </c>
      <c r="AF88" s="266"/>
      <c r="AG88" s="265"/>
      <c r="AH88" s="265">
        <v>2.0</v>
      </c>
      <c r="AI88" s="265"/>
      <c r="AJ88" s="265"/>
      <c r="AK88" s="267">
        <f t="shared" si="1"/>
        <v>7</v>
      </c>
      <c r="AL88" s="143"/>
      <c r="AM88" s="268"/>
    </row>
    <row r="89" ht="12.75" customHeight="1">
      <c r="A89" s="45">
        <v>16.0</v>
      </c>
      <c r="B89" s="19" t="s">
        <v>28</v>
      </c>
      <c r="C89" s="157"/>
      <c r="D89" s="32"/>
      <c r="E89" s="263"/>
      <c r="F89" s="10">
        <v>5.0</v>
      </c>
      <c r="G89" s="8"/>
      <c r="H89" s="10">
        <v>9.0</v>
      </c>
      <c r="I89" s="10">
        <v>7.0</v>
      </c>
      <c r="J89" s="16"/>
      <c r="K89" s="16"/>
      <c r="L89" s="16"/>
      <c r="M89" s="10"/>
      <c r="N89" s="10"/>
      <c r="O89" s="10">
        <v>9.0</v>
      </c>
      <c r="P89" s="10">
        <v>8.0</v>
      </c>
      <c r="Q89" s="16">
        <v>5.0</v>
      </c>
      <c r="R89" s="16"/>
      <c r="S89" s="10">
        <v>4.0</v>
      </c>
      <c r="T89" s="10">
        <v>5.0</v>
      </c>
      <c r="U89" s="10">
        <v>8.0</v>
      </c>
      <c r="V89" s="10">
        <v>8.0</v>
      </c>
      <c r="W89" s="10">
        <v>5.0</v>
      </c>
      <c r="X89" s="16"/>
      <c r="Y89" s="16"/>
      <c r="Z89" s="10">
        <v>3.0</v>
      </c>
      <c r="AA89" s="10">
        <v>7.0</v>
      </c>
      <c r="AB89" s="10">
        <v>7.0</v>
      </c>
      <c r="AC89" s="10">
        <v>12.0</v>
      </c>
      <c r="AD89" s="10">
        <v>10.0</v>
      </c>
      <c r="AE89" s="16"/>
      <c r="AF89" s="16">
        <v>1.0</v>
      </c>
      <c r="AG89" s="10">
        <v>8.0</v>
      </c>
      <c r="AH89" s="10">
        <v>5.0</v>
      </c>
      <c r="AI89" s="10">
        <v>11.0</v>
      </c>
      <c r="AJ89" s="10">
        <v>6.0</v>
      </c>
      <c r="AK89" s="136">
        <f t="shared" si="1"/>
        <v>143</v>
      </c>
      <c r="AL89" s="136">
        <f>AK89/COUNT(F89:AJ89)</f>
        <v>6.80952381</v>
      </c>
      <c r="AM89" s="264"/>
    </row>
    <row r="90" ht="13.5" customHeight="1">
      <c r="A90" s="137" t="s">
        <v>78</v>
      </c>
      <c r="B90" s="132"/>
      <c r="C90" s="159"/>
      <c r="D90" s="32"/>
      <c r="E90" s="140"/>
      <c r="F90" s="140"/>
      <c r="G90" s="141"/>
      <c r="H90" s="265"/>
      <c r="I90" s="271"/>
      <c r="J90" s="266"/>
      <c r="K90" s="266"/>
      <c r="L90" s="266"/>
      <c r="M90" s="265"/>
      <c r="N90" s="265"/>
      <c r="O90" s="265"/>
      <c r="P90" s="265"/>
      <c r="Q90" s="266"/>
      <c r="R90" s="266"/>
      <c r="S90" s="265"/>
      <c r="T90" s="265"/>
      <c r="U90" s="265"/>
      <c r="V90" s="265"/>
      <c r="W90" s="265"/>
      <c r="X90" s="266"/>
      <c r="Y90" s="266"/>
      <c r="Z90" s="265"/>
      <c r="AA90" s="265"/>
      <c r="AB90" s="265"/>
      <c r="AC90" s="265"/>
      <c r="AD90" s="265"/>
      <c r="AE90" s="266"/>
      <c r="AF90" s="266"/>
      <c r="AG90" s="265"/>
      <c r="AH90" s="265"/>
      <c r="AI90" s="265"/>
      <c r="AJ90" s="265"/>
      <c r="AK90" s="267">
        <f t="shared" si="1"/>
        <v>0</v>
      </c>
      <c r="AL90" s="143"/>
      <c r="AM90" s="268"/>
    </row>
    <row r="91" ht="12.75" customHeight="1">
      <c r="A91" s="29">
        <v>17.0</v>
      </c>
      <c r="B91" s="19" t="s">
        <v>201</v>
      </c>
      <c r="C91" s="133"/>
      <c r="D91" s="32"/>
      <c r="E91" s="263"/>
      <c r="F91" s="10">
        <v>5.0</v>
      </c>
      <c r="G91" s="8"/>
      <c r="H91" s="10">
        <v>15.0</v>
      </c>
      <c r="I91" s="10">
        <v>2.0</v>
      </c>
      <c r="J91" s="16"/>
      <c r="K91" s="16">
        <v>4.0</v>
      </c>
      <c r="L91" s="16">
        <v>1.0</v>
      </c>
      <c r="M91" s="10">
        <v>18.0</v>
      </c>
      <c r="N91" s="10">
        <v>7.0</v>
      </c>
      <c r="O91" s="10">
        <v>13.0</v>
      </c>
      <c r="P91" s="10">
        <v>5.0</v>
      </c>
      <c r="Q91" s="16"/>
      <c r="R91" s="16"/>
      <c r="S91" s="10">
        <v>6.0</v>
      </c>
      <c r="T91" s="10">
        <v>2.0</v>
      </c>
      <c r="U91" s="10">
        <v>9.0</v>
      </c>
      <c r="V91" s="10">
        <v>10.0</v>
      </c>
      <c r="W91" s="10">
        <v>1.0</v>
      </c>
      <c r="X91" s="16"/>
      <c r="Y91" s="16">
        <v>8.0</v>
      </c>
      <c r="Z91" s="10">
        <v>4.0</v>
      </c>
      <c r="AA91" s="10">
        <v>6.0</v>
      </c>
      <c r="AB91" s="10">
        <v>5.0</v>
      </c>
      <c r="AC91" s="10">
        <v>6.0</v>
      </c>
      <c r="AD91" s="10">
        <v>14.0</v>
      </c>
      <c r="AE91" s="16"/>
      <c r="AF91" s="16"/>
      <c r="AG91" s="10">
        <v>7.0</v>
      </c>
      <c r="AH91" s="10">
        <v>10.0</v>
      </c>
      <c r="AI91" s="10">
        <v>6.0</v>
      </c>
      <c r="AJ91" s="10">
        <v>7.0</v>
      </c>
      <c r="AK91" s="136">
        <f t="shared" si="1"/>
        <v>171</v>
      </c>
      <c r="AL91" s="136">
        <f>AK91/COUNT(F91:AJ91)</f>
        <v>7.125</v>
      </c>
      <c r="AM91" s="264"/>
    </row>
    <row r="92" ht="13.5" customHeight="1">
      <c r="A92" s="137" t="s">
        <v>78</v>
      </c>
      <c r="B92" s="132"/>
      <c r="C92" s="138"/>
      <c r="D92" s="32"/>
      <c r="E92" s="140"/>
      <c r="F92" s="140"/>
      <c r="G92" s="141"/>
      <c r="H92" s="265"/>
      <c r="I92" s="271"/>
      <c r="J92" s="266"/>
      <c r="K92" s="266"/>
      <c r="L92" s="266"/>
      <c r="M92" s="265"/>
      <c r="N92" s="265"/>
      <c r="O92" s="265"/>
      <c r="P92" s="265"/>
      <c r="Q92" s="266"/>
      <c r="R92" s="266"/>
      <c r="S92" s="265"/>
      <c r="T92" s="265"/>
      <c r="U92" s="265"/>
      <c r="V92" s="265"/>
      <c r="W92" s="265"/>
      <c r="X92" s="266"/>
      <c r="Y92" s="266"/>
      <c r="Z92" s="265">
        <v>1.0</v>
      </c>
      <c r="AA92" s="265"/>
      <c r="AB92" s="265"/>
      <c r="AC92" s="265">
        <v>3.0</v>
      </c>
      <c r="AD92" s="265"/>
      <c r="AE92" s="266"/>
      <c r="AF92" s="266"/>
      <c r="AG92" s="265"/>
      <c r="AH92" s="265"/>
      <c r="AI92" s="265">
        <v>1.0</v>
      </c>
      <c r="AJ92" s="265">
        <v>4.0</v>
      </c>
      <c r="AK92" s="267">
        <f t="shared" si="1"/>
        <v>9</v>
      </c>
      <c r="AL92" s="143"/>
      <c r="AM92" s="268"/>
    </row>
    <row r="93" ht="13.5" customHeight="1">
      <c r="A93" s="29">
        <v>18.0</v>
      </c>
      <c r="B93" s="19" t="s">
        <v>31</v>
      </c>
      <c r="C93" s="133"/>
      <c r="D93" s="32"/>
      <c r="E93" s="263"/>
      <c r="F93" s="10">
        <v>9.0</v>
      </c>
      <c r="G93" s="8"/>
      <c r="H93" s="10">
        <v>4.0</v>
      </c>
      <c r="I93" s="145">
        <v>4.0</v>
      </c>
      <c r="J93" s="311"/>
      <c r="K93" s="243">
        <v>3.0</v>
      </c>
      <c r="L93" s="313"/>
      <c r="M93" s="10">
        <v>16.0</v>
      </c>
      <c r="N93" s="155">
        <v>5.0</v>
      </c>
      <c r="O93" s="10">
        <v>4.0</v>
      </c>
      <c r="P93" s="10">
        <v>1.0</v>
      </c>
      <c r="Q93" s="16"/>
      <c r="R93" s="311"/>
      <c r="S93" s="145">
        <v>2.0</v>
      </c>
      <c r="T93" s="10">
        <v>4.0</v>
      </c>
      <c r="U93" s="10">
        <v>18.0</v>
      </c>
      <c r="V93" s="10">
        <v>7.0</v>
      </c>
      <c r="W93" s="10">
        <v>6.0</v>
      </c>
      <c r="X93" s="16">
        <v>2.0</v>
      </c>
      <c r="Y93" s="16"/>
      <c r="Z93" s="10">
        <v>3.0</v>
      </c>
      <c r="AA93" s="10"/>
      <c r="AB93" s="10">
        <v>4.0</v>
      </c>
      <c r="AC93" s="149">
        <v>1.0</v>
      </c>
      <c r="AD93" s="10">
        <v>6.0</v>
      </c>
      <c r="AE93" s="16"/>
      <c r="AF93" s="16"/>
      <c r="AG93" s="10">
        <v>8.0</v>
      </c>
      <c r="AH93" s="10">
        <v>3.0</v>
      </c>
      <c r="AI93" s="10">
        <v>6.0</v>
      </c>
      <c r="AJ93" s="10">
        <v>12.0</v>
      </c>
      <c r="AK93" s="158">
        <f t="shared" si="1"/>
        <v>128</v>
      </c>
      <c r="AL93" s="136">
        <f>AK93/COUNT(F93:AJ93)</f>
        <v>5.818181818</v>
      </c>
      <c r="AM93" s="264"/>
    </row>
    <row r="94" ht="13.5" customHeight="1">
      <c r="A94" s="137" t="s">
        <v>78</v>
      </c>
      <c r="B94" s="132"/>
      <c r="C94" s="138"/>
      <c r="D94" s="32"/>
      <c r="E94" s="140"/>
      <c r="F94" s="140"/>
      <c r="G94" s="141"/>
      <c r="H94" s="265"/>
      <c r="I94" s="271"/>
      <c r="J94" s="266"/>
      <c r="K94" s="266"/>
      <c r="L94" s="266"/>
      <c r="M94" s="265">
        <v>1.0</v>
      </c>
      <c r="N94" s="265"/>
      <c r="O94" s="265">
        <v>1.0</v>
      </c>
      <c r="P94" s="265"/>
      <c r="Q94" s="266"/>
      <c r="R94" s="266"/>
      <c r="S94" s="265"/>
      <c r="T94" s="265"/>
      <c r="U94" s="265"/>
      <c r="V94" s="265"/>
      <c r="W94" s="265"/>
      <c r="X94" s="266"/>
      <c r="Y94" s="266"/>
      <c r="Z94" s="265">
        <v>1.0</v>
      </c>
      <c r="AA94" s="265"/>
      <c r="AB94" s="265"/>
      <c r="AC94" s="265">
        <v>1.0</v>
      </c>
      <c r="AD94" s="265"/>
      <c r="AE94" s="266"/>
      <c r="AF94" s="266"/>
      <c r="AG94" s="265"/>
      <c r="AH94" s="265">
        <v>2.0</v>
      </c>
      <c r="AI94" s="265"/>
      <c r="AJ94" s="265"/>
      <c r="AK94" s="267">
        <f t="shared" si="1"/>
        <v>6</v>
      </c>
      <c r="AL94" s="143"/>
      <c r="AM94" s="268"/>
    </row>
    <row r="95" ht="12.75" customHeight="1">
      <c r="A95" s="29">
        <v>19.0</v>
      </c>
      <c r="B95" s="19" t="s">
        <v>32</v>
      </c>
      <c r="C95" s="133"/>
      <c r="D95" s="32"/>
      <c r="E95" s="263"/>
      <c r="F95" s="10">
        <v>3.0</v>
      </c>
      <c r="G95" s="8"/>
      <c r="H95" s="10">
        <v>6.0</v>
      </c>
      <c r="I95" s="10">
        <v>6.0</v>
      </c>
      <c r="J95" s="16"/>
      <c r="K95" s="16"/>
      <c r="L95" s="16"/>
      <c r="M95" s="10">
        <v>10.0</v>
      </c>
      <c r="N95" s="149">
        <v>3.0</v>
      </c>
      <c r="O95" s="10">
        <v>5.0</v>
      </c>
      <c r="P95" s="10">
        <v>11.0</v>
      </c>
      <c r="Q95" s="16">
        <v>6.0</v>
      </c>
      <c r="R95" s="16"/>
      <c r="S95" s="10">
        <v>12.0</v>
      </c>
      <c r="T95" s="10">
        <v>7.0</v>
      </c>
      <c r="U95" s="10">
        <v>13.0</v>
      </c>
      <c r="V95" s="10">
        <v>5.0</v>
      </c>
      <c r="W95" s="10">
        <v>7.0</v>
      </c>
      <c r="X95" s="311"/>
      <c r="Y95" s="16"/>
      <c r="Z95" s="10">
        <v>5.0</v>
      </c>
      <c r="AA95" s="10">
        <v>7.0</v>
      </c>
      <c r="AB95" s="10">
        <v>5.0</v>
      </c>
      <c r="AC95" s="10">
        <v>8.0</v>
      </c>
      <c r="AD95" s="10">
        <v>9.0</v>
      </c>
      <c r="AE95" s="16">
        <v>7.0</v>
      </c>
      <c r="AF95" s="16"/>
      <c r="AG95" s="10"/>
      <c r="AH95" s="10">
        <v>8.0</v>
      </c>
      <c r="AI95" s="10">
        <v>9.0</v>
      </c>
      <c r="AJ95" s="10">
        <v>11.0</v>
      </c>
      <c r="AK95" s="136">
        <f t="shared" si="1"/>
        <v>163</v>
      </c>
      <c r="AL95" s="136">
        <f>AK95/COUNT(F95:AJ95)</f>
        <v>7.409090909</v>
      </c>
      <c r="AM95" s="264"/>
    </row>
    <row r="96" ht="13.5" customHeight="1">
      <c r="A96" s="137" t="s">
        <v>78</v>
      </c>
      <c r="B96" s="132"/>
      <c r="C96" s="138"/>
      <c r="D96" s="32"/>
      <c r="E96" s="140"/>
      <c r="F96" s="140"/>
      <c r="G96" s="141"/>
      <c r="H96" s="265"/>
      <c r="I96" s="265"/>
      <c r="J96" s="266"/>
      <c r="K96" s="266"/>
      <c r="L96" s="266"/>
      <c r="M96" s="265"/>
      <c r="N96" s="265"/>
      <c r="O96" s="265"/>
      <c r="P96" s="265"/>
      <c r="Q96" s="266"/>
      <c r="R96" s="266"/>
      <c r="S96" s="265"/>
      <c r="T96" s="265"/>
      <c r="U96" s="265"/>
      <c r="V96" s="265"/>
      <c r="W96" s="265"/>
      <c r="X96" s="314"/>
      <c r="Y96" s="266"/>
      <c r="Z96" s="265"/>
      <c r="AA96" s="265"/>
      <c r="AB96" s="265"/>
      <c r="AC96" s="265"/>
      <c r="AD96" s="265"/>
      <c r="AE96" s="266"/>
      <c r="AF96" s="266"/>
      <c r="AG96" s="265"/>
      <c r="AH96" s="265"/>
      <c r="AI96" s="265"/>
      <c r="AJ96" s="265">
        <v>3.0</v>
      </c>
      <c r="AK96" s="267">
        <f t="shared" si="1"/>
        <v>3</v>
      </c>
      <c r="AL96" s="143"/>
      <c r="AM96" s="268"/>
    </row>
    <row r="97" ht="13.5" customHeight="1">
      <c r="A97" s="29">
        <v>20.0</v>
      </c>
      <c r="B97" s="164" t="s">
        <v>33</v>
      </c>
      <c r="C97" s="133"/>
      <c r="D97" s="32"/>
      <c r="E97" s="263"/>
      <c r="F97" s="10">
        <v>5.0</v>
      </c>
      <c r="G97" s="8"/>
      <c r="H97" s="10">
        <v>11.0</v>
      </c>
      <c r="I97" s="10">
        <v>6.0</v>
      </c>
      <c r="J97" s="16"/>
      <c r="K97" s="16"/>
      <c r="L97" s="16"/>
      <c r="M97" s="10">
        <v>6.0</v>
      </c>
      <c r="N97" s="10">
        <v>5.0</v>
      </c>
      <c r="O97" s="10">
        <v>8.0</v>
      </c>
      <c r="P97" s="10"/>
      <c r="Q97" s="16"/>
      <c r="R97" s="16">
        <v>5.0</v>
      </c>
      <c r="S97" s="10">
        <v>5.0</v>
      </c>
      <c r="T97" s="10">
        <v>6.0</v>
      </c>
      <c r="U97" s="10">
        <v>14.0</v>
      </c>
      <c r="V97" s="10">
        <v>7.0</v>
      </c>
      <c r="W97" s="10">
        <v>3.0</v>
      </c>
      <c r="X97" s="16"/>
      <c r="Y97" s="16"/>
      <c r="Z97" s="10">
        <v>4.0</v>
      </c>
      <c r="AA97" s="10">
        <v>8.0</v>
      </c>
      <c r="AB97" s="10">
        <v>10.0</v>
      </c>
      <c r="AC97" s="10">
        <v>7.0</v>
      </c>
      <c r="AD97" s="10">
        <v>5.0</v>
      </c>
      <c r="AE97" s="16"/>
      <c r="AF97" s="16"/>
      <c r="AG97" s="10">
        <v>4.0</v>
      </c>
      <c r="AH97" s="10">
        <v>12.0</v>
      </c>
      <c r="AI97" s="152">
        <v>14.0</v>
      </c>
      <c r="AJ97" s="152">
        <v>7.0</v>
      </c>
      <c r="AK97" s="136">
        <f t="shared" si="1"/>
        <v>152</v>
      </c>
      <c r="AL97" s="136">
        <f>AK97/COUNT(F97:AJ97)</f>
        <v>7.238095238</v>
      </c>
      <c r="AM97" s="264"/>
    </row>
    <row r="98" ht="13.5" customHeight="1">
      <c r="A98" s="168" t="s">
        <v>78</v>
      </c>
      <c r="B98" s="132"/>
      <c r="C98" s="133"/>
      <c r="D98" s="32"/>
      <c r="E98" s="263"/>
      <c r="F98" s="10"/>
      <c r="G98" s="8"/>
      <c r="H98" s="148">
        <v>1.0</v>
      </c>
      <c r="I98" s="10"/>
      <c r="J98" s="16"/>
      <c r="K98" s="16"/>
      <c r="L98" s="277"/>
      <c r="M98" s="10"/>
      <c r="N98" s="148">
        <v>1.0</v>
      </c>
      <c r="O98" s="148"/>
      <c r="P98" s="148"/>
      <c r="Q98" s="171"/>
      <c r="R98" s="16"/>
      <c r="S98" s="10"/>
      <c r="T98" s="169"/>
      <c r="U98" s="148"/>
      <c r="V98" s="10"/>
      <c r="W98" s="169"/>
      <c r="X98" s="277"/>
      <c r="Y98" s="16"/>
      <c r="Z98" s="169">
        <v>1.0</v>
      </c>
      <c r="AA98" s="169">
        <v>4.0</v>
      </c>
      <c r="AB98" s="169"/>
      <c r="AC98" s="169"/>
      <c r="AD98" s="10"/>
      <c r="AE98" s="315"/>
      <c r="AF98" s="171"/>
      <c r="AG98" s="278"/>
      <c r="AH98" s="152"/>
      <c r="AI98" s="152"/>
      <c r="AJ98" s="152"/>
      <c r="AK98" s="267">
        <f t="shared" si="1"/>
        <v>7</v>
      </c>
      <c r="AL98" s="136"/>
      <c r="AM98" s="264"/>
    </row>
    <row r="99" ht="13.5" customHeight="1">
      <c r="A99" s="29">
        <v>21.0</v>
      </c>
      <c r="B99" s="19" t="s">
        <v>34</v>
      </c>
      <c r="C99" s="133"/>
      <c r="D99" s="32"/>
      <c r="E99" s="263"/>
      <c r="F99" s="150"/>
      <c r="G99" s="8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0">
        <v>3.0</v>
      </c>
      <c r="T99" s="10">
        <v>7.0</v>
      </c>
      <c r="U99" s="10">
        <v>4.0</v>
      </c>
      <c r="V99" s="10">
        <v>4.0</v>
      </c>
      <c r="W99" s="10">
        <v>9.0</v>
      </c>
      <c r="X99" s="16"/>
      <c r="Y99" s="16"/>
      <c r="Z99" s="10"/>
      <c r="AA99" s="10">
        <v>6.0</v>
      </c>
      <c r="AB99" s="10">
        <v>3.0</v>
      </c>
      <c r="AC99" s="10">
        <v>17.0</v>
      </c>
      <c r="AD99" s="10">
        <v>6.0</v>
      </c>
      <c r="AE99" s="16"/>
      <c r="AF99" s="16"/>
      <c r="AG99" s="10">
        <v>4.0</v>
      </c>
      <c r="AH99" s="152"/>
      <c r="AI99" s="152">
        <v>4.0</v>
      </c>
      <c r="AJ99" s="279"/>
      <c r="AK99" s="136">
        <f t="shared" si="1"/>
        <v>67</v>
      </c>
      <c r="AL99" s="136">
        <f>AK99/COUNT(F99:AJ99)</f>
        <v>6.090909091</v>
      </c>
      <c r="AM99" s="264"/>
    </row>
    <row r="100" ht="13.5" customHeight="1">
      <c r="A100" s="137" t="s">
        <v>78</v>
      </c>
      <c r="B100" s="132"/>
      <c r="C100" s="138"/>
      <c r="D100" s="32"/>
      <c r="E100" s="140"/>
      <c r="F100" s="140"/>
      <c r="G100" s="141"/>
      <c r="H100" s="265"/>
      <c r="I100" s="265"/>
      <c r="J100" s="266"/>
      <c r="K100" s="266"/>
      <c r="L100" s="266"/>
      <c r="M100" s="265"/>
      <c r="N100" s="265"/>
      <c r="O100" s="265"/>
      <c r="P100" s="265"/>
      <c r="Q100" s="266"/>
      <c r="R100" s="266"/>
      <c r="S100" s="265"/>
      <c r="T100" s="265"/>
      <c r="U100" s="265"/>
      <c r="V100" s="265"/>
      <c r="W100" s="265"/>
      <c r="X100" s="266"/>
      <c r="Y100" s="266"/>
      <c r="Z100" s="265"/>
      <c r="AA100" s="265"/>
      <c r="AB100" s="265"/>
      <c r="AC100" s="265"/>
      <c r="AD100" s="265"/>
      <c r="AE100" s="266"/>
      <c r="AF100" s="266"/>
      <c r="AG100" s="265"/>
      <c r="AH100" s="265"/>
      <c r="AI100" s="265"/>
      <c r="AJ100" s="265"/>
      <c r="AK100" s="267">
        <f t="shared" si="1"/>
        <v>0</v>
      </c>
      <c r="AL100" s="143"/>
      <c r="AM100" s="268"/>
    </row>
    <row r="101" ht="12.75" customHeight="1">
      <c r="A101" s="29">
        <v>22.0</v>
      </c>
      <c r="B101" s="19" t="s">
        <v>165</v>
      </c>
      <c r="C101" s="133"/>
      <c r="D101" s="32"/>
      <c r="E101" s="263"/>
      <c r="F101" s="10">
        <v>4.0</v>
      </c>
      <c r="G101" s="8"/>
      <c r="H101" s="147"/>
      <c r="I101" s="147"/>
      <c r="J101" s="16"/>
      <c r="K101" s="16"/>
      <c r="L101" s="16"/>
      <c r="M101" s="10">
        <v>4.0</v>
      </c>
      <c r="N101" s="10">
        <v>3.0</v>
      </c>
      <c r="O101" s="155">
        <v>7.0</v>
      </c>
      <c r="P101" s="155">
        <v>6.0</v>
      </c>
      <c r="Q101" s="270"/>
      <c r="R101" s="270"/>
      <c r="S101" s="155">
        <v>7.0</v>
      </c>
      <c r="T101" s="155">
        <v>6.0</v>
      </c>
      <c r="U101" s="155">
        <v>3.0</v>
      </c>
      <c r="V101" s="155">
        <v>14.0</v>
      </c>
      <c r="W101" s="269"/>
      <c r="X101" s="270"/>
      <c r="Y101" s="270"/>
      <c r="Z101" s="155">
        <v>10.0</v>
      </c>
      <c r="AA101" s="155">
        <v>3.0</v>
      </c>
      <c r="AB101" s="155">
        <v>7.0</v>
      </c>
      <c r="AC101" s="10">
        <v>8.0</v>
      </c>
      <c r="AD101" s="10">
        <v>5.0</v>
      </c>
      <c r="AE101" s="16"/>
      <c r="AF101" s="16"/>
      <c r="AG101" s="10">
        <v>1.0</v>
      </c>
      <c r="AH101" s="10">
        <v>4.0</v>
      </c>
      <c r="AI101" s="10">
        <v>8.0</v>
      </c>
      <c r="AJ101" s="10">
        <v>13.0</v>
      </c>
      <c r="AK101" s="136">
        <f t="shared" si="1"/>
        <v>113</v>
      </c>
      <c r="AL101" s="136">
        <f>AK101/COUNT(F101:AJ101)</f>
        <v>6.277777778</v>
      </c>
      <c r="AM101" s="264"/>
    </row>
    <row r="102" ht="13.5" customHeight="1">
      <c r="A102" s="137" t="s">
        <v>78</v>
      </c>
      <c r="B102" s="132"/>
      <c r="C102" s="138"/>
      <c r="D102" s="32"/>
      <c r="E102" s="140"/>
      <c r="F102" s="140">
        <v>1.0</v>
      </c>
      <c r="G102" s="141"/>
      <c r="H102" s="265"/>
      <c r="I102" s="265"/>
      <c r="J102" s="266"/>
      <c r="K102" s="266"/>
      <c r="L102" s="266"/>
      <c r="M102" s="265"/>
      <c r="N102" s="265"/>
      <c r="O102" s="265"/>
      <c r="P102" s="265"/>
      <c r="Q102" s="266"/>
      <c r="R102" s="266"/>
      <c r="S102" s="265"/>
      <c r="T102" s="265"/>
      <c r="U102" s="265"/>
      <c r="V102" s="265"/>
      <c r="W102" s="265"/>
      <c r="X102" s="266"/>
      <c r="Y102" s="266"/>
      <c r="Z102" s="265">
        <v>1.0</v>
      </c>
      <c r="AA102" s="265"/>
      <c r="AB102" s="265">
        <v>1.0</v>
      </c>
      <c r="AC102" s="265"/>
      <c r="AD102" s="265"/>
      <c r="AE102" s="266"/>
      <c r="AF102" s="266"/>
      <c r="AG102" s="265"/>
      <c r="AH102" s="265">
        <v>2.0</v>
      </c>
      <c r="AI102" s="265">
        <v>1.0</v>
      </c>
      <c r="AJ102" s="265">
        <v>2.0</v>
      </c>
      <c r="AK102" s="267">
        <f t="shared" si="1"/>
        <v>8</v>
      </c>
      <c r="AL102" s="143"/>
      <c r="AM102" s="268"/>
    </row>
    <row r="103" ht="13.5" customHeight="1">
      <c r="A103" s="45">
        <v>23.0</v>
      </c>
      <c r="B103" s="178" t="s">
        <v>36</v>
      </c>
      <c r="C103" s="133"/>
      <c r="D103" s="32"/>
      <c r="E103" s="263"/>
      <c r="F103" s="10">
        <v>10.0</v>
      </c>
      <c r="G103" s="8"/>
      <c r="H103" s="10">
        <v>6.0</v>
      </c>
      <c r="I103" s="10">
        <v>2.0</v>
      </c>
      <c r="J103" s="16">
        <v>5.0</v>
      </c>
      <c r="K103" s="16"/>
      <c r="L103" s="16"/>
      <c r="M103" s="10">
        <v>1.0</v>
      </c>
      <c r="N103" s="10">
        <v>5.0</v>
      </c>
      <c r="O103" s="10">
        <v>7.0</v>
      </c>
      <c r="P103" s="10">
        <v>6.0</v>
      </c>
      <c r="Q103" s="16"/>
      <c r="R103" s="16"/>
      <c r="S103" s="10"/>
      <c r="T103" s="10">
        <v>9.0</v>
      </c>
      <c r="U103" s="10">
        <v>4.0</v>
      </c>
      <c r="V103" s="10">
        <v>5.0</v>
      </c>
      <c r="W103" s="10">
        <v>8.0</v>
      </c>
      <c r="X103" s="16">
        <v>5.0</v>
      </c>
      <c r="Y103" s="16"/>
      <c r="Z103" s="10">
        <v>5.0</v>
      </c>
      <c r="AA103" s="10">
        <v>9.0</v>
      </c>
      <c r="AB103" s="10">
        <v>9.0</v>
      </c>
      <c r="AC103" s="10">
        <v>6.0</v>
      </c>
      <c r="AD103" s="10">
        <v>7.0</v>
      </c>
      <c r="AE103" s="16"/>
      <c r="AF103" s="16"/>
      <c r="AG103" s="10">
        <v>10.0</v>
      </c>
      <c r="AH103" s="10">
        <v>7.0</v>
      </c>
      <c r="AI103" s="10">
        <v>8.0</v>
      </c>
      <c r="AJ103" s="10">
        <v>4.0</v>
      </c>
      <c r="AK103" s="136">
        <f t="shared" si="1"/>
        <v>138</v>
      </c>
      <c r="AL103" s="136">
        <f>AK103/COUNT(F103:AJ103)</f>
        <v>6.272727273</v>
      </c>
      <c r="AM103" s="264"/>
    </row>
    <row r="104" ht="13.5" customHeight="1">
      <c r="A104" s="179" t="s">
        <v>78</v>
      </c>
      <c r="C104" s="133"/>
      <c r="D104" s="32"/>
      <c r="E104" s="263"/>
      <c r="F104" s="148">
        <v>1.0</v>
      </c>
      <c r="G104" s="8"/>
      <c r="H104" s="169"/>
      <c r="I104" s="148"/>
      <c r="J104" s="16"/>
      <c r="K104" s="16"/>
      <c r="L104" s="277"/>
      <c r="M104" s="148"/>
      <c r="N104" s="10"/>
      <c r="O104" s="148"/>
      <c r="P104" s="10"/>
      <c r="Q104" s="277"/>
      <c r="R104" s="16"/>
      <c r="S104" s="10"/>
      <c r="T104" s="148"/>
      <c r="U104" s="169">
        <v>1.0</v>
      </c>
      <c r="V104" s="10"/>
      <c r="W104" s="148">
        <v>1.0</v>
      </c>
      <c r="X104" s="171"/>
      <c r="Y104" s="171"/>
      <c r="Z104" s="10"/>
      <c r="AA104" s="169"/>
      <c r="AB104" s="10"/>
      <c r="AC104" s="148">
        <v>1.0</v>
      </c>
      <c r="AD104" s="10"/>
      <c r="AE104" s="16"/>
      <c r="AF104" s="16"/>
      <c r="AG104" s="10"/>
      <c r="AH104" s="10"/>
      <c r="AI104" s="10"/>
      <c r="AJ104" s="10"/>
      <c r="AK104" s="267">
        <f t="shared" si="1"/>
        <v>4</v>
      </c>
      <c r="AL104" s="136"/>
      <c r="AM104" s="264"/>
    </row>
    <row r="105" ht="13.5" customHeight="1">
      <c r="A105" s="45">
        <v>24.0</v>
      </c>
      <c r="B105" s="178" t="s">
        <v>37</v>
      </c>
      <c r="C105" s="133"/>
      <c r="D105" s="32"/>
      <c r="E105" s="263"/>
      <c r="F105" s="10">
        <v>14.0</v>
      </c>
      <c r="G105" s="8"/>
      <c r="H105" s="10">
        <v>4.0</v>
      </c>
      <c r="I105" s="10">
        <v>7.0</v>
      </c>
      <c r="J105" s="16"/>
      <c r="K105" s="16"/>
      <c r="L105" s="16"/>
      <c r="M105" s="10">
        <v>8.0</v>
      </c>
      <c r="N105" s="10">
        <v>8.0</v>
      </c>
      <c r="O105" s="10">
        <v>8.0</v>
      </c>
      <c r="P105" s="10">
        <v>9.0</v>
      </c>
      <c r="Q105" s="16">
        <v>6.0</v>
      </c>
      <c r="R105" s="16"/>
      <c r="S105" s="10">
        <v>13.0</v>
      </c>
      <c r="T105" s="10">
        <v>11.0</v>
      </c>
      <c r="U105" s="10">
        <v>10.0</v>
      </c>
      <c r="V105" s="10">
        <v>10.0</v>
      </c>
      <c r="W105" s="10">
        <v>8.0</v>
      </c>
      <c r="X105" s="16"/>
      <c r="Y105" s="16"/>
      <c r="Z105" s="10"/>
      <c r="AA105" s="10">
        <v>4.0</v>
      </c>
      <c r="AB105" s="10">
        <v>6.0</v>
      </c>
      <c r="AC105" s="10">
        <v>7.0</v>
      </c>
      <c r="AD105" s="10">
        <v>11.0</v>
      </c>
      <c r="AE105" s="16">
        <v>3.0</v>
      </c>
      <c r="AF105" s="16"/>
      <c r="AG105" s="10"/>
      <c r="AH105" s="10">
        <v>9.0</v>
      </c>
      <c r="AI105" s="10">
        <v>23.0</v>
      </c>
      <c r="AJ105" s="10">
        <v>14.0</v>
      </c>
      <c r="AK105" s="136">
        <f t="shared" si="1"/>
        <v>193</v>
      </c>
      <c r="AL105" s="136">
        <f>AK105/COUNT(F105:AJ105)</f>
        <v>9.19047619</v>
      </c>
      <c r="AM105" s="264"/>
    </row>
    <row r="106" ht="13.5" customHeight="1">
      <c r="A106" s="180"/>
      <c r="B106" s="181" t="s">
        <v>78</v>
      </c>
      <c r="C106" s="133"/>
      <c r="D106" s="32"/>
      <c r="E106" s="263"/>
      <c r="F106" s="10"/>
      <c r="G106" s="8"/>
      <c r="H106" s="10"/>
      <c r="I106" s="10"/>
      <c r="J106" s="16"/>
      <c r="K106" s="16"/>
      <c r="L106" s="16"/>
      <c r="M106" s="10"/>
      <c r="N106" s="10"/>
      <c r="O106" s="10"/>
      <c r="P106" s="10"/>
      <c r="Q106" s="16"/>
      <c r="R106" s="16"/>
      <c r="S106" s="10"/>
      <c r="T106" s="10"/>
      <c r="U106" s="10"/>
      <c r="V106" s="10"/>
      <c r="W106" s="10"/>
      <c r="X106" s="16"/>
      <c r="Y106" s="16"/>
      <c r="Z106" s="10"/>
      <c r="AA106" s="10"/>
      <c r="AB106" s="10"/>
      <c r="AC106" s="10"/>
      <c r="AD106" s="148">
        <v>1.0</v>
      </c>
      <c r="AE106" s="16"/>
      <c r="AF106" s="16"/>
      <c r="AG106" s="10"/>
      <c r="AH106" s="148">
        <v>1.0</v>
      </c>
      <c r="AI106" s="10"/>
      <c r="AJ106" s="148">
        <v>1.0</v>
      </c>
      <c r="AK106" s="267">
        <f t="shared" si="1"/>
        <v>3</v>
      </c>
      <c r="AL106" s="136"/>
      <c r="AM106" s="264"/>
    </row>
    <row r="107" ht="13.5" customHeight="1">
      <c r="A107" s="45">
        <v>25.0</v>
      </c>
      <c r="B107" s="178" t="s">
        <v>202</v>
      </c>
      <c r="C107" s="133"/>
      <c r="D107" s="32"/>
      <c r="E107" s="263"/>
      <c r="F107" s="10">
        <v>12.0</v>
      </c>
      <c r="G107" s="8"/>
      <c r="H107" s="10">
        <v>12.0</v>
      </c>
      <c r="I107" s="10">
        <v>1.0</v>
      </c>
      <c r="J107" s="16"/>
      <c r="K107" s="16">
        <v>4.0</v>
      </c>
      <c r="L107" s="16"/>
      <c r="M107" s="10">
        <v>7.0</v>
      </c>
      <c r="N107" s="10">
        <v>2.0</v>
      </c>
      <c r="O107" s="10">
        <v>11.0</v>
      </c>
      <c r="P107" s="10">
        <v>1.0</v>
      </c>
      <c r="Q107" s="16"/>
      <c r="R107" s="16">
        <v>7.0</v>
      </c>
      <c r="S107" s="10">
        <v>11.0</v>
      </c>
      <c r="T107" s="10">
        <v>6.0</v>
      </c>
      <c r="U107" s="10">
        <v>5.0</v>
      </c>
      <c r="V107" s="10">
        <v>7.0</v>
      </c>
      <c r="W107" s="10">
        <v>3.0</v>
      </c>
      <c r="X107" s="16"/>
      <c r="Y107" s="16"/>
      <c r="Z107" s="10">
        <v>5.0</v>
      </c>
      <c r="AA107" s="10">
        <v>5.0</v>
      </c>
      <c r="AB107" s="10">
        <v>7.0</v>
      </c>
      <c r="AC107" s="10">
        <v>6.0</v>
      </c>
      <c r="AD107" s="10">
        <v>6.0</v>
      </c>
      <c r="AE107" s="16"/>
      <c r="AF107" s="16">
        <v>1.0</v>
      </c>
      <c r="AG107" s="10">
        <v>7.0</v>
      </c>
      <c r="AH107" s="10">
        <v>5.0</v>
      </c>
      <c r="AI107" s="10">
        <v>7.0</v>
      </c>
      <c r="AJ107" s="10">
        <v>14.0</v>
      </c>
      <c r="AK107" s="136">
        <f t="shared" si="1"/>
        <v>152</v>
      </c>
      <c r="AL107" s="136">
        <f>AK107/COUNT(F107:AJ107)</f>
        <v>6.333333333</v>
      </c>
      <c r="AM107" s="264"/>
    </row>
    <row r="108" ht="13.5" customHeight="1">
      <c r="A108" s="180"/>
      <c r="B108" s="181" t="s">
        <v>78</v>
      </c>
      <c r="C108" s="133"/>
      <c r="D108" s="32"/>
      <c r="E108" s="263"/>
      <c r="F108" s="10"/>
      <c r="G108" s="8"/>
      <c r="H108" s="148">
        <v>1.0</v>
      </c>
      <c r="I108" s="10"/>
      <c r="J108" s="16"/>
      <c r="K108" s="16"/>
      <c r="L108" s="16"/>
      <c r="M108" s="10"/>
      <c r="N108" s="148">
        <v>1.0</v>
      </c>
      <c r="O108" s="10"/>
      <c r="P108" s="10"/>
      <c r="Q108" s="16"/>
      <c r="R108" s="277">
        <v>2.0</v>
      </c>
      <c r="S108" s="10"/>
      <c r="T108" s="10"/>
      <c r="U108" s="10"/>
      <c r="V108" s="10"/>
      <c r="W108" s="10"/>
      <c r="X108" s="16"/>
      <c r="Y108" s="16"/>
      <c r="Z108" s="10"/>
      <c r="AA108" s="10"/>
      <c r="AB108" s="10"/>
      <c r="AC108" s="10"/>
      <c r="AD108" s="10"/>
      <c r="AE108" s="16"/>
      <c r="AF108" s="277">
        <v>1.0</v>
      </c>
      <c r="AG108" s="10"/>
      <c r="AH108" s="10"/>
      <c r="AI108" s="10"/>
      <c r="AJ108" s="10"/>
      <c r="AK108" s="267">
        <f t="shared" si="1"/>
        <v>5</v>
      </c>
      <c r="AL108" s="136"/>
      <c r="AM108" s="264"/>
    </row>
    <row r="109" ht="13.5" customHeight="1">
      <c r="A109" s="45">
        <v>25.0</v>
      </c>
      <c r="B109" s="178" t="s">
        <v>203</v>
      </c>
      <c r="C109" s="133"/>
      <c r="D109" s="32"/>
      <c r="E109" s="263"/>
      <c r="F109" s="10">
        <v>6.0</v>
      </c>
      <c r="G109" s="8"/>
      <c r="H109" s="10">
        <v>8.0</v>
      </c>
      <c r="I109" s="10">
        <v>6.0</v>
      </c>
      <c r="J109" s="16">
        <v>4.0</v>
      </c>
      <c r="K109" s="16"/>
      <c r="L109" s="16"/>
      <c r="M109" s="10"/>
      <c r="N109" s="10"/>
      <c r="O109" s="10">
        <v>19.0</v>
      </c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  <c r="AD109" s="150"/>
      <c r="AE109" s="150"/>
      <c r="AF109" s="150"/>
      <c r="AG109" s="150"/>
      <c r="AH109" s="150"/>
      <c r="AI109" s="150"/>
      <c r="AJ109" s="10">
        <v>5.0</v>
      </c>
      <c r="AK109" s="136">
        <f t="shared" si="1"/>
        <v>48</v>
      </c>
      <c r="AL109" s="136">
        <f>AK109/COUNT(F109:AJ109)</f>
        <v>8</v>
      </c>
      <c r="AM109" s="264"/>
    </row>
    <row r="110" ht="13.5" customHeight="1">
      <c r="A110" s="180"/>
      <c r="B110" s="181" t="s">
        <v>78</v>
      </c>
      <c r="C110" s="133"/>
      <c r="D110" s="32"/>
      <c r="E110" s="263"/>
      <c r="F110" s="10"/>
      <c r="G110" s="8"/>
      <c r="H110" s="10"/>
      <c r="I110" s="10"/>
      <c r="J110" s="277">
        <v>1.0</v>
      </c>
      <c r="K110" s="16"/>
      <c r="L110" s="16"/>
      <c r="M110" s="10"/>
      <c r="N110" s="10"/>
      <c r="O110" s="10"/>
      <c r="P110" s="10"/>
      <c r="Q110" s="16"/>
      <c r="R110" s="16"/>
      <c r="S110" s="10"/>
      <c r="T110" s="10"/>
      <c r="U110" s="10"/>
      <c r="V110" s="10"/>
      <c r="W110" s="10"/>
      <c r="X110" s="16"/>
      <c r="Y110" s="16"/>
      <c r="Z110" s="10"/>
      <c r="AA110" s="10"/>
      <c r="AB110" s="10"/>
      <c r="AC110" s="10"/>
      <c r="AD110" s="10"/>
      <c r="AE110" s="16"/>
      <c r="AF110" s="16"/>
      <c r="AG110" s="10"/>
      <c r="AH110" s="10"/>
      <c r="AI110" s="10"/>
      <c r="AJ110" s="10"/>
      <c r="AK110" s="267">
        <f t="shared" si="1"/>
        <v>1</v>
      </c>
      <c r="AL110" s="136"/>
      <c r="AM110" s="264"/>
    </row>
    <row r="111" ht="13.5" customHeight="1">
      <c r="A111" s="45">
        <v>27.0</v>
      </c>
      <c r="B111" s="182" t="s">
        <v>40</v>
      </c>
      <c r="C111" s="133"/>
      <c r="D111" s="32"/>
      <c r="E111" s="263"/>
      <c r="F111" s="10"/>
      <c r="G111" s="8"/>
      <c r="H111" s="10"/>
      <c r="I111" s="10"/>
      <c r="J111" s="16"/>
      <c r="K111" s="16"/>
      <c r="L111" s="16"/>
      <c r="M111" s="10"/>
      <c r="N111" s="10"/>
      <c r="O111" s="10"/>
      <c r="P111" s="10"/>
      <c r="Q111" s="16"/>
      <c r="R111" s="16"/>
      <c r="S111" s="10"/>
      <c r="T111" s="10"/>
      <c r="U111" s="10"/>
      <c r="V111" s="10"/>
      <c r="W111" s="10"/>
      <c r="X111" s="16"/>
      <c r="Y111" s="16"/>
      <c r="Z111" s="10"/>
      <c r="AA111" s="10"/>
      <c r="AB111" s="10"/>
      <c r="AC111" s="10"/>
      <c r="AD111" s="10"/>
      <c r="AE111" s="16"/>
      <c r="AF111" s="16"/>
      <c r="AG111" s="10"/>
      <c r="AH111" s="10"/>
      <c r="AI111" s="10"/>
      <c r="AJ111" s="10"/>
      <c r="AK111" s="136">
        <f t="shared" si="1"/>
        <v>0</v>
      </c>
      <c r="AL111" s="136" t="str">
        <f>AK111/COUNT(F111:AJ111)</f>
        <v>#DIV/0!</v>
      </c>
      <c r="AM111" s="264"/>
    </row>
    <row r="112" ht="13.5" customHeight="1">
      <c r="A112" s="179" t="s">
        <v>78</v>
      </c>
      <c r="C112" s="133"/>
      <c r="D112" s="32"/>
      <c r="E112" s="263"/>
      <c r="F112" s="10"/>
      <c r="G112" s="8"/>
      <c r="H112" s="10"/>
      <c r="I112" s="10"/>
      <c r="J112" s="16"/>
      <c r="K112" s="16"/>
      <c r="L112" s="16"/>
      <c r="M112" s="10"/>
      <c r="N112" s="10"/>
      <c r="O112" s="10"/>
      <c r="P112" s="10"/>
      <c r="Q112" s="16"/>
      <c r="R112" s="16"/>
      <c r="S112" s="10"/>
      <c r="T112" s="10"/>
      <c r="U112" s="10"/>
      <c r="V112" s="10"/>
      <c r="W112" s="10"/>
      <c r="X112" s="171"/>
      <c r="Y112" s="16"/>
      <c r="Z112" s="10"/>
      <c r="AA112" s="10"/>
      <c r="AB112" s="10"/>
      <c r="AC112" s="10"/>
      <c r="AD112" s="10"/>
      <c r="AE112" s="16"/>
      <c r="AF112" s="16"/>
      <c r="AG112" s="10"/>
      <c r="AH112" s="10"/>
      <c r="AI112" s="10"/>
      <c r="AJ112" s="10"/>
      <c r="AK112" s="267">
        <f t="shared" si="1"/>
        <v>0</v>
      </c>
      <c r="AL112" s="136"/>
      <c r="AM112" s="264"/>
    </row>
    <row r="113" ht="13.5" customHeight="1">
      <c r="A113" s="45">
        <v>28.0</v>
      </c>
      <c r="B113" s="183" t="s">
        <v>80</v>
      </c>
      <c r="C113" s="133"/>
      <c r="D113" s="32"/>
      <c r="E113" s="263"/>
      <c r="F113" s="10">
        <v>5.0</v>
      </c>
      <c r="G113" s="8"/>
      <c r="H113" s="10">
        <v>28.0</v>
      </c>
      <c r="I113" s="10">
        <v>1.0</v>
      </c>
      <c r="J113" s="16"/>
      <c r="K113" s="16"/>
      <c r="L113" s="16"/>
      <c r="M113" s="10">
        <v>1.0</v>
      </c>
      <c r="N113" s="10"/>
      <c r="O113" s="10"/>
      <c r="P113" s="10"/>
      <c r="Q113" s="16"/>
      <c r="R113" s="16"/>
      <c r="S113" s="10"/>
      <c r="T113" s="10">
        <v>18.0</v>
      </c>
      <c r="U113" s="10"/>
      <c r="V113" s="10"/>
      <c r="W113" s="10"/>
      <c r="X113" s="16"/>
      <c r="Y113" s="16"/>
      <c r="Z113" s="10"/>
      <c r="AA113" s="10"/>
      <c r="AB113" s="10"/>
      <c r="AC113" s="10"/>
      <c r="AD113" s="10">
        <v>4.0</v>
      </c>
      <c r="AE113" s="16"/>
      <c r="AF113" s="16"/>
      <c r="AG113" s="10"/>
      <c r="AH113" s="10"/>
      <c r="AI113" s="10"/>
      <c r="AJ113" s="10"/>
      <c r="AK113" s="136">
        <f t="shared" si="1"/>
        <v>57</v>
      </c>
      <c r="AL113" s="136">
        <f>AK113/COUNT(F113:AJ113)</f>
        <v>9.5</v>
      </c>
      <c r="AM113" s="264"/>
    </row>
    <row r="114" ht="13.5" customHeight="1">
      <c r="A114" s="137" t="s">
        <v>78</v>
      </c>
      <c r="B114" s="132"/>
      <c r="C114" s="138"/>
      <c r="D114" s="71"/>
      <c r="E114" s="140"/>
      <c r="F114" s="140"/>
      <c r="G114" s="141"/>
      <c r="H114" s="265"/>
      <c r="I114" s="265"/>
      <c r="J114" s="266"/>
      <c r="K114" s="266"/>
      <c r="L114" s="266"/>
      <c r="M114" s="265"/>
      <c r="N114" s="265"/>
      <c r="O114" s="265"/>
      <c r="P114" s="265"/>
      <c r="Q114" s="266"/>
      <c r="R114" s="266"/>
      <c r="S114" s="265"/>
      <c r="T114" s="265"/>
      <c r="U114" s="265"/>
      <c r="V114" s="265"/>
      <c r="W114" s="265"/>
      <c r="X114" s="266"/>
      <c r="Y114" s="266"/>
      <c r="Z114" s="265"/>
      <c r="AA114" s="265"/>
      <c r="AB114" s="265"/>
      <c r="AC114" s="265"/>
      <c r="AD114" s="265"/>
      <c r="AE114" s="266"/>
      <c r="AF114" s="266"/>
      <c r="AG114" s="265"/>
      <c r="AH114" s="265"/>
      <c r="AI114" s="265"/>
      <c r="AJ114" s="265"/>
      <c r="AK114" s="267">
        <f t="shared" si="1"/>
        <v>0</v>
      </c>
      <c r="AL114" s="143"/>
      <c r="AM114" s="268"/>
    </row>
    <row r="115" ht="51.75" customHeight="1">
      <c r="A115" s="184"/>
      <c r="B115" s="185"/>
      <c r="C115" s="186"/>
      <c r="D115" s="187">
        <v>200.0</v>
      </c>
      <c r="E115" s="188" t="s">
        <v>81</v>
      </c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90">
        <f>SUM(AK57+AK59+AK61+AK63+AK65+AK69+AK71+AK73+AK75+AK79+AK81+AK83+AK87+AK93+AK95+AK99+AK101+AK103+AK113)</f>
        <v>2816</v>
      </c>
      <c r="AM115" s="190"/>
    </row>
    <row r="116" ht="13.5" customHeight="1">
      <c r="A116" s="191">
        <v>1.0</v>
      </c>
      <c r="B116" s="19" t="s">
        <v>82</v>
      </c>
      <c r="C116" s="191" t="s">
        <v>83</v>
      </c>
      <c r="D116" s="192" t="s">
        <v>17</v>
      </c>
      <c r="E116" s="193" t="s">
        <v>204</v>
      </c>
      <c r="F116" s="165">
        <v>1.0</v>
      </c>
      <c r="G116" s="118" t="s">
        <v>11</v>
      </c>
      <c r="H116" s="165">
        <v>5.0</v>
      </c>
      <c r="I116" s="165">
        <v>4.0</v>
      </c>
      <c r="J116" s="166"/>
      <c r="K116" s="166"/>
      <c r="L116" s="209"/>
      <c r="M116" s="195">
        <v>4.0</v>
      </c>
      <c r="N116" s="165">
        <v>10.0</v>
      </c>
      <c r="O116" s="165">
        <v>6.0</v>
      </c>
      <c r="P116" s="165">
        <v>2.0</v>
      </c>
      <c r="Q116" s="166">
        <v>1.0</v>
      </c>
      <c r="R116" s="166"/>
      <c r="S116" s="165">
        <v>5.0</v>
      </c>
      <c r="T116" s="165">
        <v>12.0</v>
      </c>
      <c r="U116" s="165">
        <v>2.0</v>
      </c>
      <c r="V116" s="165">
        <v>7.0</v>
      </c>
      <c r="W116" s="165">
        <v>3.0</v>
      </c>
      <c r="X116" s="166"/>
      <c r="Y116" s="166"/>
      <c r="Z116" s="165">
        <v>7.0</v>
      </c>
      <c r="AA116" s="165"/>
      <c r="AB116" s="165">
        <v>3.0</v>
      </c>
      <c r="AC116" s="165">
        <v>3.0</v>
      </c>
      <c r="AD116" s="165">
        <v>2.0</v>
      </c>
      <c r="AE116" s="166"/>
      <c r="AF116" s="166"/>
      <c r="AG116" s="165">
        <v>3.0</v>
      </c>
      <c r="AH116" s="165">
        <v>4.0</v>
      </c>
      <c r="AI116" s="165">
        <v>3.0</v>
      </c>
      <c r="AJ116" s="165">
        <v>3.0</v>
      </c>
      <c r="AK116" s="191">
        <f t="shared" ref="AK116:AK163" si="2">SUM(F116:AJ116)</f>
        <v>90</v>
      </c>
      <c r="AL116" s="191"/>
      <c r="AM116" s="83"/>
    </row>
    <row r="117" ht="13.5" customHeight="1">
      <c r="A117" s="168" t="s">
        <v>78</v>
      </c>
      <c r="B117" s="132"/>
      <c r="C117" s="196"/>
      <c r="D117" s="196"/>
      <c r="E117" s="71"/>
      <c r="F117" s="170"/>
      <c r="G117" s="71"/>
      <c r="H117" s="170"/>
      <c r="I117" s="170"/>
      <c r="J117" s="173"/>
      <c r="K117" s="173"/>
      <c r="L117" s="209"/>
      <c r="M117" s="197"/>
      <c r="N117" s="170"/>
      <c r="O117" s="170"/>
      <c r="P117" s="170"/>
      <c r="Q117" s="173">
        <v>1.0</v>
      </c>
      <c r="R117" s="173"/>
      <c r="S117" s="170"/>
      <c r="T117" s="170"/>
      <c r="U117" s="170"/>
      <c r="V117" s="170">
        <v>6.0</v>
      </c>
      <c r="W117" s="170"/>
      <c r="X117" s="173"/>
      <c r="Y117" s="173"/>
      <c r="Z117" s="170"/>
      <c r="AA117" s="170"/>
      <c r="AB117" s="170"/>
      <c r="AC117" s="170"/>
      <c r="AD117" s="170"/>
      <c r="AE117" s="173"/>
      <c r="AF117" s="173"/>
      <c r="AG117" s="170"/>
      <c r="AH117" s="170"/>
      <c r="AI117" s="170"/>
      <c r="AJ117" s="170"/>
      <c r="AK117" s="198">
        <f t="shared" si="2"/>
        <v>7</v>
      </c>
      <c r="AL117" s="199"/>
      <c r="AM117" s="199"/>
    </row>
    <row r="118" ht="13.5" customHeight="1">
      <c r="A118" s="191">
        <v>2.0</v>
      </c>
      <c r="B118" s="19" t="s">
        <v>85</v>
      </c>
      <c r="C118" s="191" t="s">
        <v>86</v>
      </c>
      <c r="D118" s="192" t="s">
        <v>87</v>
      </c>
      <c r="E118" s="193" t="s">
        <v>205</v>
      </c>
      <c r="F118" s="165">
        <v>2.0</v>
      </c>
      <c r="G118" s="118" t="s">
        <v>11</v>
      </c>
      <c r="H118" s="165">
        <v>3.0</v>
      </c>
      <c r="I118" s="165">
        <v>4.0</v>
      </c>
      <c r="J118" s="166"/>
      <c r="K118" s="166">
        <v>1.0</v>
      </c>
      <c r="L118" s="209"/>
      <c r="M118" s="195">
        <v>11.0</v>
      </c>
      <c r="N118" s="195">
        <v>5.0</v>
      </c>
      <c r="O118" s="195">
        <v>2.0</v>
      </c>
      <c r="P118" s="195">
        <v>3.0</v>
      </c>
      <c r="Q118" s="210"/>
      <c r="R118" s="210"/>
      <c r="S118" s="195">
        <v>3.0</v>
      </c>
      <c r="T118" s="195">
        <v>5.0</v>
      </c>
      <c r="U118" s="195">
        <v>5.0</v>
      </c>
      <c r="V118" s="195">
        <v>3.0</v>
      </c>
      <c r="W118" s="195">
        <v>9.0</v>
      </c>
      <c r="X118" s="210"/>
      <c r="Y118" s="210"/>
      <c r="Z118" s="195">
        <v>4.0</v>
      </c>
      <c r="AA118" s="165">
        <v>4.0</v>
      </c>
      <c r="AB118" s="165">
        <v>6.0</v>
      </c>
      <c r="AC118" s="165">
        <v>4.0</v>
      </c>
      <c r="AD118" s="165">
        <v>2.0</v>
      </c>
      <c r="AE118" s="166"/>
      <c r="AF118" s="166"/>
      <c r="AG118" s="165">
        <v>3.0</v>
      </c>
      <c r="AH118" s="165">
        <v>4.0</v>
      </c>
      <c r="AI118" s="165">
        <v>1.0</v>
      </c>
      <c r="AJ118" s="165"/>
      <c r="AK118" s="191">
        <f t="shared" si="2"/>
        <v>84</v>
      </c>
      <c r="AL118" s="191"/>
      <c r="AM118" s="83"/>
    </row>
    <row r="119" ht="13.5" customHeight="1">
      <c r="A119" s="168" t="s">
        <v>78</v>
      </c>
      <c r="B119" s="132"/>
      <c r="C119" s="196"/>
      <c r="D119" s="196"/>
      <c r="E119" s="71"/>
      <c r="F119" s="170"/>
      <c r="G119" s="71"/>
      <c r="H119" s="170"/>
      <c r="I119" s="170"/>
      <c r="J119" s="173"/>
      <c r="K119" s="173"/>
      <c r="L119" s="209"/>
      <c r="M119" s="197"/>
      <c r="N119" s="170"/>
      <c r="O119" s="170"/>
      <c r="P119" s="170">
        <v>2.0</v>
      </c>
      <c r="Q119" s="173"/>
      <c r="R119" s="173"/>
      <c r="S119" s="170"/>
      <c r="T119" s="170">
        <v>1.0</v>
      </c>
      <c r="U119" s="170"/>
      <c r="V119" s="170"/>
      <c r="W119" s="170"/>
      <c r="X119" s="173"/>
      <c r="Y119" s="173"/>
      <c r="Z119" s="170"/>
      <c r="AA119" s="170">
        <v>1.0</v>
      </c>
      <c r="AB119" s="170"/>
      <c r="AC119" s="170"/>
      <c r="AD119" s="170"/>
      <c r="AE119" s="173"/>
      <c r="AF119" s="173"/>
      <c r="AG119" s="170"/>
      <c r="AH119" s="170"/>
      <c r="AI119" s="170"/>
      <c r="AJ119" s="170"/>
      <c r="AK119" s="198">
        <f t="shared" si="2"/>
        <v>4</v>
      </c>
      <c r="AL119" s="199"/>
      <c r="AM119" s="199"/>
    </row>
    <row r="120" ht="13.5" customHeight="1">
      <c r="A120" s="191">
        <v>3.0</v>
      </c>
      <c r="B120" s="19" t="s">
        <v>89</v>
      </c>
      <c r="C120" s="191" t="s">
        <v>90</v>
      </c>
      <c r="D120" s="192" t="s">
        <v>91</v>
      </c>
      <c r="E120" s="193" t="s">
        <v>206</v>
      </c>
      <c r="F120" s="165">
        <v>1.0</v>
      </c>
      <c r="G120" s="118" t="s">
        <v>11</v>
      </c>
      <c r="H120" s="165">
        <v>8.0</v>
      </c>
      <c r="I120" s="165">
        <v>2.0</v>
      </c>
      <c r="J120" s="166">
        <v>1.0</v>
      </c>
      <c r="K120" s="166">
        <v>2.0</v>
      </c>
      <c r="L120" s="209"/>
      <c r="M120" s="195">
        <v>4.0</v>
      </c>
      <c r="N120" s="165">
        <v>8.0</v>
      </c>
      <c r="O120" s="165">
        <v>3.0</v>
      </c>
      <c r="P120" s="165">
        <v>9.0</v>
      </c>
      <c r="Q120" s="166"/>
      <c r="R120" s="166">
        <v>1.0</v>
      </c>
      <c r="S120" s="165">
        <v>7.0</v>
      </c>
      <c r="T120" s="165">
        <v>5.0</v>
      </c>
      <c r="U120" s="165">
        <v>3.0</v>
      </c>
      <c r="V120" s="165">
        <v>2.0</v>
      </c>
      <c r="W120" s="165">
        <v>1.0</v>
      </c>
      <c r="X120" s="166"/>
      <c r="Y120" s="166"/>
      <c r="Z120" s="165">
        <v>1.0</v>
      </c>
      <c r="AA120" s="165">
        <v>6.0</v>
      </c>
      <c r="AB120" s="165">
        <v>8.0</v>
      </c>
      <c r="AC120" s="165">
        <v>4.0</v>
      </c>
      <c r="AD120" s="165">
        <v>11.0</v>
      </c>
      <c r="AE120" s="166"/>
      <c r="AF120" s="166"/>
      <c r="AG120" s="165">
        <v>5.0</v>
      </c>
      <c r="AH120" s="165">
        <v>7.0</v>
      </c>
      <c r="AI120" s="165">
        <v>9.0</v>
      </c>
      <c r="AJ120" s="165">
        <v>9.0</v>
      </c>
      <c r="AK120" s="191">
        <f t="shared" si="2"/>
        <v>117</v>
      </c>
      <c r="AL120" s="191"/>
      <c r="AM120" s="83"/>
    </row>
    <row r="121" ht="13.5" customHeight="1">
      <c r="A121" s="191"/>
      <c r="B121" s="203" t="s">
        <v>78</v>
      </c>
      <c r="C121" s="191"/>
      <c r="D121" s="192"/>
      <c r="E121" s="32"/>
      <c r="F121" s="165"/>
      <c r="G121" s="71"/>
      <c r="H121" s="165"/>
      <c r="I121" s="165"/>
      <c r="J121" s="166"/>
      <c r="K121" s="166"/>
      <c r="L121" s="209"/>
      <c r="M121" s="195"/>
      <c r="N121" s="165"/>
      <c r="O121" s="165"/>
      <c r="P121" s="165"/>
      <c r="Q121" s="166"/>
      <c r="R121" s="166"/>
      <c r="S121" s="165"/>
      <c r="T121" s="165"/>
      <c r="U121" s="165"/>
      <c r="V121" s="165"/>
      <c r="W121" s="165"/>
      <c r="X121" s="316"/>
      <c r="Y121" s="166"/>
      <c r="Z121" s="165"/>
      <c r="AA121" s="165"/>
      <c r="AB121" s="165"/>
      <c r="AC121" s="165"/>
      <c r="AD121" s="165"/>
      <c r="AE121" s="166"/>
      <c r="AF121" s="166"/>
      <c r="AG121" s="165"/>
      <c r="AH121" s="165"/>
      <c r="AI121" s="165"/>
      <c r="AJ121" s="165"/>
      <c r="AK121" s="198">
        <f t="shared" si="2"/>
        <v>0</v>
      </c>
      <c r="AL121" s="191"/>
      <c r="AM121" s="83"/>
    </row>
    <row r="122" ht="13.5" customHeight="1">
      <c r="A122" s="191">
        <v>4.0</v>
      </c>
      <c r="B122" s="19" t="s">
        <v>93</v>
      </c>
      <c r="C122" s="191"/>
      <c r="D122" s="192" t="s">
        <v>94</v>
      </c>
      <c r="E122" s="193"/>
      <c r="F122" s="165">
        <v>5.0</v>
      </c>
      <c r="G122" s="118" t="s">
        <v>11</v>
      </c>
      <c r="H122" s="165">
        <v>2.0</v>
      </c>
      <c r="I122" s="165"/>
      <c r="J122" s="166"/>
      <c r="K122" s="166"/>
      <c r="L122" s="209">
        <v>3.0</v>
      </c>
      <c r="M122" s="195">
        <v>5.0</v>
      </c>
      <c r="N122" s="165">
        <v>4.0</v>
      </c>
      <c r="O122" s="165">
        <v>3.0</v>
      </c>
      <c r="P122" s="165">
        <v>2.0</v>
      </c>
      <c r="Q122" s="166">
        <v>5.0</v>
      </c>
      <c r="R122" s="166"/>
      <c r="S122" s="165">
        <v>5.0</v>
      </c>
      <c r="T122" s="165">
        <v>6.0</v>
      </c>
      <c r="U122" s="165">
        <v>2.0</v>
      </c>
      <c r="V122" s="165">
        <v>2.0</v>
      </c>
      <c r="W122" s="165">
        <v>8.0</v>
      </c>
      <c r="X122" s="166"/>
      <c r="Y122" s="166"/>
      <c r="Z122" s="165">
        <v>5.0</v>
      </c>
      <c r="AA122" s="165">
        <v>2.0</v>
      </c>
      <c r="AB122" s="165">
        <v>5.0</v>
      </c>
      <c r="AC122" s="165">
        <v>5.0</v>
      </c>
      <c r="AD122" s="165">
        <v>4.0</v>
      </c>
      <c r="AE122" s="166"/>
      <c r="AF122" s="166"/>
      <c r="AG122" s="165">
        <v>2.0</v>
      </c>
      <c r="AH122" s="165">
        <v>9.0</v>
      </c>
      <c r="AI122" s="165">
        <v>6.0</v>
      </c>
      <c r="AJ122" s="165">
        <v>3.0</v>
      </c>
      <c r="AK122" s="205">
        <f t="shared" si="2"/>
        <v>93</v>
      </c>
      <c r="AL122" s="191"/>
      <c r="AM122" s="83"/>
    </row>
    <row r="123" ht="13.5" customHeight="1">
      <c r="A123" s="168" t="s">
        <v>78</v>
      </c>
      <c r="B123" s="132"/>
      <c r="C123" s="196"/>
      <c r="D123" s="196"/>
      <c r="E123" s="32"/>
      <c r="F123" s="170"/>
      <c r="G123" s="71"/>
      <c r="H123" s="170"/>
      <c r="I123" s="170"/>
      <c r="J123" s="173"/>
      <c r="K123" s="173"/>
      <c r="L123" s="316"/>
      <c r="M123" s="197"/>
      <c r="N123" s="170"/>
      <c r="O123" s="170"/>
      <c r="P123" s="170"/>
      <c r="Q123" s="173"/>
      <c r="R123" s="173"/>
      <c r="S123" s="170"/>
      <c r="T123" s="170"/>
      <c r="U123" s="170"/>
      <c r="V123" s="170"/>
      <c r="W123" s="170"/>
      <c r="X123" s="173"/>
      <c r="Y123" s="173"/>
      <c r="Z123" s="170"/>
      <c r="AA123" s="170"/>
      <c r="AB123" s="170"/>
      <c r="AC123" s="170"/>
      <c r="AD123" s="170"/>
      <c r="AE123" s="173"/>
      <c r="AF123" s="173"/>
      <c r="AG123" s="170"/>
      <c r="AH123" s="170"/>
      <c r="AI123" s="170">
        <v>1.0</v>
      </c>
      <c r="AJ123" s="170">
        <v>1.0</v>
      </c>
      <c r="AK123" s="198">
        <f t="shared" si="2"/>
        <v>2</v>
      </c>
      <c r="AL123" s="196"/>
      <c r="AM123" s="199"/>
    </row>
    <row r="124" ht="13.5" customHeight="1">
      <c r="A124" s="191">
        <v>5.0</v>
      </c>
      <c r="B124" s="19" t="s">
        <v>96</v>
      </c>
      <c r="C124" s="191" t="s">
        <v>97</v>
      </c>
      <c r="D124" s="192" t="s">
        <v>98</v>
      </c>
      <c r="E124" s="193" t="s">
        <v>207</v>
      </c>
      <c r="F124" s="165">
        <v>2.0</v>
      </c>
      <c r="G124" s="118" t="s">
        <v>11</v>
      </c>
      <c r="H124" s="165">
        <v>4.0</v>
      </c>
      <c r="I124" s="165">
        <v>1.0</v>
      </c>
      <c r="J124" s="166"/>
      <c r="K124" s="166"/>
      <c r="L124" s="209"/>
      <c r="M124" s="195">
        <v>4.0</v>
      </c>
      <c r="N124" s="165">
        <v>1.0</v>
      </c>
      <c r="O124" s="165">
        <v>5.0</v>
      </c>
      <c r="P124" s="165">
        <v>7.0</v>
      </c>
      <c r="Q124" s="166"/>
      <c r="R124" s="166"/>
      <c r="S124" s="165">
        <v>3.0</v>
      </c>
      <c r="T124" s="165">
        <v>4.0</v>
      </c>
      <c r="U124" s="165">
        <v>4.0</v>
      </c>
      <c r="V124" s="165">
        <v>4.0</v>
      </c>
      <c r="W124" s="165">
        <v>8.0</v>
      </c>
      <c r="X124" s="166">
        <v>3.0</v>
      </c>
      <c r="Y124" s="166"/>
      <c r="Z124" s="165">
        <v>5.0</v>
      </c>
      <c r="AA124" s="165">
        <v>3.0</v>
      </c>
      <c r="AB124" s="165">
        <v>7.0</v>
      </c>
      <c r="AC124" s="165"/>
      <c r="AD124" s="165">
        <v>6.0</v>
      </c>
      <c r="AE124" s="166"/>
      <c r="AF124" s="166"/>
      <c r="AG124" s="165">
        <v>6.0</v>
      </c>
      <c r="AH124" s="165">
        <v>13.0</v>
      </c>
      <c r="AI124" s="165">
        <v>6.0</v>
      </c>
      <c r="AJ124" s="165">
        <v>1.0</v>
      </c>
      <c r="AK124" s="191">
        <f t="shared" si="2"/>
        <v>97</v>
      </c>
      <c r="AL124" s="191"/>
      <c r="AM124" s="83"/>
    </row>
    <row r="125" ht="13.5" customHeight="1">
      <c r="A125" s="168" t="s">
        <v>78</v>
      </c>
      <c r="B125" s="132"/>
      <c r="C125" s="196"/>
      <c r="D125" s="196"/>
      <c r="E125" s="32"/>
      <c r="F125" s="170"/>
      <c r="G125" s="71"/>
      <c r="H125" s="170"/>
      <c r="I125" s="170"/>
      <c r="J125" s="173"/>
      <c r="K125" s="166"/>
      <c r="L125" s="209"/>
      <c r="M125" s="197"/>
      <c r="N125" s="170"/>
      <c r="O125" s="170"/>
      <c r="P125" s="170"/>
      <c r="Q125" s="173"/>
      <c r="R125" s="173"/>
      <c r="S125" s="170"/>
      <c r="T125" s="170"/>
      <c r="U125" s="170"/>
      <c r="V125" s="170"/>
      <c r="W125" s="170">
        <v>4.0</v>
      </c>
      <c r="X125" s="173">
        <v>2.0</v>
      </c>
      <c r="Y125" s="173"/>
      <c r="Z125" s="170">
        <v>1.0</v>
      </c>
      <c r="AA125" s="170"/>
      <c r="AB125" s="170"/>
      <c r="AC125" s="170"/>
      <c r="AD125" s="170">
        <v>1.0</v>
      </c>
      <c r="AE125" s="173"/>
      <c r="AF125" s="173"/>
      <c r="AG125" s="170">
        <v>1.0</v>
      </c>
      <c r="AH125" s="170">
        <v>3.0</v>
      </c>
      <c r="AI125" s="170">
        <v>2.0</v>
      </c>
      <c r="AJ125" s="170"/>
      <c r="AK125" s="206">
        <f t="shared" si="2"/>
        <v>14</v>
      </c>
      <c r="AL125" s="199"/>
      <c r="AM125" s="199"/>
    </row>
    <row r="126" ht="13.5" customHeight="1">
      <c r="A126" s="191">
        <v>6.0</v>
      </c>
      <c r="B126" s="19" t="s">
        <v>100</v>
      </c>
      <c r="C126" s="191" t="s">
        <v>101</v>
      </c>
      <c r="D126" s="192" t="s">
        <v>102</v>
      </c>
      <c r="E126" s="193" t="s">
        <v>208</v>
      </c>
      <c r="F126" s="165">
        <v>11.0</v>
      </c>
      <c r="G126" s="118" t="s">
        <v>11</v>
      </c>
      <c r="H126" s="165">
        <v>10.0</v>
      </c>
      <c r="I126" s="165">
        <v>9.0</v>
      </c>
      <c r="J126" s="166"/>
      <c r="K126" s="166"/>
      <c r="L126" s="209"/>
      <c r="M126" s="195">
        <v>10.0</v>
      </c>
      <c r="N126" s="165">
        <v>6.0</v>
      </c>
      <c r="O126" s="165">
        <v>5.0</v>
      </c>
      <c r="P126" s="165">
        <v>9.0</v>
      </c>
      <c r="Q126" s="166">
        <v>1.0</v>
      </c>
      <c r="R126" s="166"/>
      <c r="S126" s="165">
        <v>7.0</v>
      </c>
      <c r="T126" s="165">
        <v>11.0</v>
      </c>
      <c r="U126" s="165">
        <v>6.0</v>
      </c>
      <c r="V126" s="165">
        <v>13.0</v>
      </c>
      <c r="W126" s="165">
        <v>6.0</v>
      </c>
      <c r="X126" s="166"/>
      <c r="Y126" s="166"/>
      <c r="Z126" s="165">
        <v>9.0</v>
      </c>
      <c r="AA126" s="165">
        <v>10.0</v>
      </c>
      <c r="AB126" s="165">
        <v>5.0</v>
      </c>
      <c r="AC126" s="165">
        <v>6.0</v>
      </c>
      <c r="AD126" s="165">
        <v>11.0</v>
      </c>
      <c r="AE126" s="166"/>
      <c r="AF126" s="166"/>
      <c r="AG126" s="165">
        <v>12.0</v>
      </c>
      <c r="AH126" s="165">
        <v>10.0</v>
      </c>
      <c r="AI126" s="165">
        <v>6.0</v>
      </c>
      <c r="AJ126" s="165">
        <v>7.0</v>
      </c>
      <c r="AK126" s="191">
        <f t="shared" si="2"/>
        <v>180</v>
      </c>
      <c r="AL126" s="191"/>
      <c r="AM126" s="83"/>
    </row>
    <row r="127" ht="13.5" customHeight="1">
      <c r="A127" s="168" t="s">
        <v>78</v>
      </c>
      <c r="B127" s="132"/>
      <c r="C127" s="196"/>
      <c r="D127" s="196"/>
      <c r="E127" s="71"/>
      <c r="F127" s="170"/>
      <c r="G127" s="71"/>
      <c r="H127" s="170">
        <v>2.0</v>
      </c>
      <c r="I127" s="170"/>
      <c r="J127" s="173"/>
      <c r="K127" s="173"/>
      <c r="L127" s="209"/>
      <c r="M127" s="197"/>
      <c r="N127" s="170"/>
      <c r="O127" s="170"/>
      <c r="P127" s="170"/>
      <c r="Q127" s="173"/>
      <c r="R127" s="173"/>
      <c r="S127" s="170"/>
      <c r="T127" s="165"/>
      <c r="U127" s="165"/>
      <c r="V127" s="165"/>
      <c r="W127" s="165"/>
      <c r="X127" s="316"/>
      <c r="Y127" s="166"/>
      <c r="Z127" s="165"/>
      <c r="AA127" s="165"/>
      <c r="AB127" s="165"/>
      <c r="AC127" s="165"/>
      <c r="AD127" s="165"/>
      <c r="AE127" s="166"/>
      <c r="AF127" s="166"/>
      <c r="AG127" s="165"/>
      <c r="AH127" s="165"/>
      <c r="AI127" s="165"/>
      <c r="AJ127" s="165"/>
      <c r="AK127" s="206">
        <f t="shared" si="2"/>
        <v>2</v>
      </c>
      <c r="AL127" s="199"/>
      <c r="AM127" s="199"/>
    </row>
    <row r="128" ht="13.5" customHeight="1">
      <c r="A128" s="191">
        <v>7.0</v>
      </c>
      <c r="B128" s="19" t="s">
        <v>100</v>
      </c>
      <c r="C128" s="191" t="s">
        <v>104</v>
      </c>
      <c r="D128" s="192" t="s">
        <v>105</v>
      </c>
      <c r="E128" s="193" t="s">
        <v>209</v>
      </c>
      <c r="F128" s="202"/>
      <c r="G128" s="118" t="s">
        <v>11</v>
      </c>
      <c r="H128" s="202"/>
      <c r="I128" s="202"/>
      <c r="J128" s="202"/>
      <c r="K128" s="202"/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317">
        <v>3.0</v>
      </c>
      <c r="X128" s="202"/>
      <c r="Y128" s="202"/>
      <c r="Z128" s="202"/>
      <c r="AA128" s="202"/>
      <c r="AB128" s="202"/>
      <c r="AC128" s="202"/>
      <c r="AD128" s="317">
        <v>3.0</v>
      </c>
      <c r="AE128" s="166"/>
      <c r="AF128" s="166"/>
      <c r="AG128" s="165">
        <v>5.0</v>
      </c>
      <c r="AH128" s="165">
        <v>5.0</v>
      </c>
      <c r="AI128" s="165">
        <v>11.0</v>
      </c>
      <c r="AJ128" s="165">
        <v>8.0</v>
      </c>
      <c r="AK128" s="191">
        <f t="shared" si="2"/>
        <v>35</v>
      </c>
      <c r="AL128" s="191"/>
      <c r="AM128" s="83"/>
    </row>
    <row r="129" ht="13.5" customHeight="1">
      <c r="A129" s="168" t="s">
        <v>78</v>
      </c>
      <c r="B129" s="132"/>
      <c r="C129" s="196"/>
      <c r="D129" s="196"/>
      <c r="E129" s="71"/>
      <c r="F129" s="170"/>
      <c r="G129" s="71"/>
      <c r="H129" s="170"/>
      <c r="I129" s="170"/>
      <c r="J129" s="173"/>
      <c r="K129" s="173"/>
      <c r="L129" s="316"/>
      <c r="M129" s="197"/>
      <c r="N129" s="170"/>
      <c r="O129" s="170"/>
      <c r="P129" s="170"/>
      <c r="Q129" s="173"/>
      <c r="R129" s="173"/>
      <c r="S129" s="170"/>
      <c r="T129" s="170"/>
      <c r="U129" s="170"/>
      <c r="V129" s="170"/>
      <c r="W129" s="170">
        <v>3.0</v>
      </c>
      <c r="X129" s="173"/>
      <c r="Y129" s="173"/>
      <c r="Z129" s="170"/>
      <c r="AA129" s="170"/>
      <c r="AB129" s="170"/>
      <c r="AC129" s="170"/>
      <c r="AD129" s="170"/>
      <c r="AE129" s="173"/>
      <c r="AF129" s="173"/>
      <c r="AG129" s="170"/>
      <c r="AH129" s="170"/>
      <c r="AI129" s="170"/>
      <c r="AJ129" s="170"/>
      <c r="AK129" s="198">
        <f t="shared" si="2"/>
        <v>3</v>
      </c>
      <c r="AL129" s="199"/>
      <c r="AM129" s="199"/>
    </row>
    <row r="130" ht="13.5" customHeight="1">
      <c r="A130" s="191">
        <v>8.0</v>
      </c>
      <c r="B130" s="19" t="s">
        <v>107</v>
      </c>
      <c r="C130" s="191" t="s">
        <v>108</v>
      </c>
      <c r="D130" s="192" t="s">
        <v>109</v>
      </c>
      <c r="E130" s="193" t="s">
        <v>210</v>
      </c>
      <c r="F130" s="165">
        <v>3.0</v>
      </c>
      <c r="G130" s="118" t="s">
        <v>11</v>
      </c>
      <c r="H130" s="165">
        <v>2.0</v>
      </c>
      <c r="I130" s="165">
        <v>1.0</v>
      </c>
      <c r="J130" s="166"/>
      <c r="K130" s="194"/>
      <c r="L130" s="318"/>
      <c r="M130" s="195">
        <v>2.0</v>
      </c>
      <c r="N130" s="165">
        <v>4.0</v>
      </c>
      <c r="O130" s="165">
        <v>5.0</v>
      </c>
      <c r="P130" s="280"/>
      <c r="Q130" s="166"/>
      <c r="R130" s="166"/>
      <c r="S130" s="280"/>
      <c r="T130" s="280"/>
      <c r="U130" s="280"/>
      <c r="V130" s="280"/>
      <c r="W130" s="280"/>
      <c r="X130" s="166"/>
      <c r="Y130" s="166"/>
      <c r="Z130" s="165">
        <v>5.0</v>
      </c>
      <c r="AA130" s="165">
        <v>6.0</v>
      </c>
      <c r="AB130" s="165">
        <v>5.0</v>
      </c>
      <c r="AC130" s="165">
        <v>4.0</v>
      </c>
      <c r="AD130" s="165">
        <v>2.0</v>
      </c>
      <c r="AE130" s="166"/>
      <c r="AF130" s="166"/>
      <c r="AG130" s="165">
        <v>5.0</v>
      </c>
      <c r="AH130" s="165">
        <v>5.0</v>
      </c>
      <c r="AI130" s="165">
        <v>12.0</v>
      </c>
      <c r="AJ130" s="165">
        <v>9.0</v>
      </c>
      <c r="AK130" s="191">
        <f t="shared" si="2"/>
        <v>70</v>
      </c>
      <c r="AL130" s="191"/>
      <c r="AM130" s="83"/>
    </row>
    <row r="131" ht="13.5" customHeight="1">
      <c r="A131" s="168" t="s">
        <v>78</v>
      </c>
      <c r="B131" s="132"/>
      <c r="C131" s="196"/>
      <c r="D131" s="196"/>
      <c r="E131" s="71"/>
      <c r="F131" s="170"/>
      <c r="G131" s="71"/>
      <c r="H131" s="170"/>
      <c r="I131" s="170"/>
      <c r="J131" s="173"/>
      <c r="K131" s="173"/>
      <c r="L131" s="209"/>
      <c r="M131" s="197"/>
      <c r="N131" s="170"/>
      <c r="O131" s="170"/>
      <c r="P131" s="170"/>
      <c r="Q131" s="173"/>
      <c r="R131" s="173"/>
      <c r="S131" s="170"/>
      <c r="T131" s="170"/>
      <c r="U131" s="170"/>
      <c r="V131" s="170"/>
      <c r="W131" s="170"/>
      <c r="X131" s="173"/>
      <c r="Y131" s="173"/>
      <c r="Z131" s="170"/>
      <c r="AA131" s="170">
        <v>5.0</v>
      </c>
      <c r="AB131" s="170">
        <v>3.0</v>
      </c>
      <c r="AC131" s="170">
        <v>1.0</v>
      </c>
      <c r="AD131" s="170"/>
      <c r="AE131" s="173"/>
      <c r="AF131" s="173"/>
      <c r="AG131" s="165"/>
      <c r="AH131" s="170"/>
      <c r="AI131" s="170">
        <v>2.0</v>
      </c>
      <c r="AJ131" s="170"/>
      <c r="AK131" s="206">
        <f t="shared" si="2"/>
        <v>11</v>
      </c>
      <c r="AL131" s="199"/>
      <c r="AM131" s="199"/>
    </row>
    <row r="132" ht="15.75" customHeight="1">
      <c r="A132" s="191">
        <v>9.0</v>
      </c>
      <c r="B132" s="19" t="s">
        <v>111</v>
      </c>
      <c r="C132" s="191"/>
      <c r="D132" s="192" t="s">
        <v>112</v>
      </c>
      <c r="E132" s="193"/>
      <c r="F132" s="165">
        <v>4.0</v>
      </c>
      <c r="G132" s="118" t="s">
        <v>11</v>
      </c>
      <c r="H132" s="165">
        <v>7.0</v>
      </c>
      <c r="I132" s="165">
        <v>6.0</v>
      </c>
      <c r="J132" s="166"/>
      <c r="K132" s="166"/>
      <c r="L132" s="209"/>
      <c r="M132" s="195">
        <v>7.0</v>
      </c>
      <c r="N132" s="165">
        <v>3.0</v>
      </c>
      <c r="O132" s="212">
        <v>4.0</v>
      </c>
      <c r="P132" s="165">
        <v>4.0</v>
      </c>
      <c r="Q132" s="166"/>
      <c r="R132" s="166"/>
      <c r="S132" s="165">
        <v>4.0</v>
      </c>
      <c r="T132" s="165">
        <v>2.0</v>
      </c>
      <c r="U132" s="165">
        <v>6.0</v>
      </c>
      <c r="V132" s="165">
        <v>11.0</v>
      </c>
      <c r="W132" s="165">
        <v>5.0</v>
      </c>
      <c r="X132" s="166">
        <v>1.0</v>
      </c>
      <c r="Y132" s="166"/>
      <c r="Z132" s="165">
        <v>3.0</v>
      </c>
      <c r="AA132" s="165">
        <v>1.0</v>
      </c>
      <c r="AB132" s="165">
        <v>5.0</v>
      </c>
      <c r="AC132" s="165">
        <v>11.0</v>
      </c>
      <c r="AD132" s="165">
        <v>3.0</v>
      </c>
      <c r="AE132" s="166"/>
      <c r="AF132" s="166"/>
      <c r="AG132" s="165">
        <v>5.0</v>
      </c>
      <c r="AH132" s="165">
        <v>13.0</v>
      </c>
      <c r="AI132" s="165">
        <v>9.0</v>
      </c>
      <c r="AJ132" s="165">
        <v>5.0</v>
      </c>
      <c r="AK132" s="191">
        <f t="shared" si="2"/>
        <v>119</v>
      </c>
      <c r="AL132" s="191"/>
      <c r="AM132" s="83"/>
    </row>
    <row r="133" ht="15.75" customHeight="1">
      <c r="A133" s="168" t="s">
        <v>78</v>
      </c>
      <c r="B133" s="132"/>
      <c r="C133" s="196"/>
      <c r="D133" s="196"/>
      <c r="E133" s="71"/>
      <c r="F133" s="170">
        <v>1.0</v>
      </c>
      <c r="G133" s="71"/>
      <c r="H133" s="170">
        <v>2.0</v>
      </c>
      <c r="I133" s="170"/>
      <c r="J133" s="173"/>
      <c r="K133" s="173"/>
      <c r="L133" s="316"/>
      <c r="M133" s="197"/>
      <c r="N133" s="170"/>
      <c r="O133" s="170"/>
      <c r="P133" s="170"/>
      <c r="Q133" s="173"/>
      <c r="R133" s="173"/>
      <c r="S133" s="170"/>
      <c r="T133" s="170"/>
      <c r="U133" s="170"/>
      <c r="V133" s="170">
        <v>6.0</v>
      </c>
      <c r="W133" s="170"/>
      <c r="X133" s="173"/>
      <c r="Y133" s="173"/>
      <c r="Z133" s="170"/>
      <c r="AA133" s="170"/>
      <c r="AB133" s="170"/>
      <c r="AC133" s="170"/>
      <c r="AD133" s="170"/>
      <c r="AE133" s="173"/>
      <c r="AF133" s="166"/>
      <c r="AG133" s="165"/>
      <c r="AH133" s="170"/>
      <c r="AI133" s="170">
        <v>1.0</v>
      </c>
      <c r="AJ133" s="170">
        <v>1.0</v>
      </c>
      <c r="AK133" s="206">
        <f t="shared" si="2"/>
        <v>11</v>
      </c>
      <c r="AL133" s="199"/>
      <c r="AM133" s="199"/>
    </row>
    <row r="134" ht="13.5" customHeight="1">
      <c r="A134" s="191">
        <v>10.0</v>
      </c>
      <c r="B134" s="19" t="s">
        <v>113</v>
      </c>
      <c r="C134" s="191" t="s">
        <v>114</v>
      </c>
      <c r="D134" s="192" t="s">
        <v>115</v>
      </c>
      <c r="E134" s="193" t="s">
        <v>211</v>
      </c>
      <c r="F134" s="165">
        <v>3.0</v>
      </c>
      <c r="G134" s="118" t="s">
        <v>11</v>
      </c>
      <c r="H134" s="165">
        <v>3.0</v>
      </c>
      <c r="I134" s="165">
        <v>2.0</v>
      </c>
      <c r="J134" s="166"/>
      <c r="K134" s="166">
        <v>1.0</v>
      </c>
      <c r="L134" s="209"/>
      <c r="M134" s="195">
        <v>10.0</v>
      </c>
      <c r="N134" s="195">
        <v>6.0</v>
      </c>
      <c r="O134" s="195">
        <v>5.0</v>
      </c>
      <c r="P134" s="195">
        <v>1.0</v>
      </c>
      <c r="Q134" s="210"/>
      <c r="R134" s="210"/>
      <c r="S134" s="195">
        <v>5.0</v>
      </c>
      <c r="T134" s="195">
        <v>8.0</v>
      </c>
      <c r="U134" s="195">
        <v>8.0</v>
      </c>
      <c r="V134" s="195">
        <v>5.0</v>
      </c>
      <c r="W134" s="195">
        <v>3.0</v>
      </c>
      <c r="X134" s="210"/>
      <c r="Y134" s="210"/>
      <c r="Z134" s="195">
        <v>1.0</v>
      </c>
      <c r="AA134" s="165">
        <v>2.0</v>
      </c>
      <c r="AB134" s="165">
        <v>5.0</v>
      </c>
      <c r="AC134" s="165">
        <v>4.0</v>
      </c>
      <c r="AD134" s="165">
        <v>2.0</v>
      </c>
      <c r="AE134" s="166"/>
      <c r="AF134" s="166"/>
      <c r="AG134" s="165">
        <v>5.0</v>
      </c>
      <c r="AH134" s="165">
        <v>12.0</v>
      </c>
      <c r="AI134" s="165">
        <v>7.0</v>
      </c>
      <c r="AJ134" s="165">
        <v>5.0</v>
      </c>
      <c r="AK134" s="191">
        <f t="shared" si="2"/>
        <v>103</v>
      </c>
      <c r="AL134" s="191"/>
      <c r="AM134" s="83"/>
    </row>
    <row r="135" ht="13.5" customHeight="1">
      <c r="A135" s="168" t="s">
        <v>78</v>
      </c>
      <c r="B135" s="132"/>
      <c r="C135" s="196"/>
      <c r="D135" s="196"/>
      <c r="E135" s="71"/>
      <c r="F135" s="170"/>
      <c r="G135" s="71"/>
      <c r="H135" s="170"/>
      <c r="I135" s="170"/>
      <c r="J135" s="173"/>
      <c r="K135" s="173"/>
      <c r="L135" s="209"/>
      <c r="M135" s="197"/>
      <c r="N135" s="170"/>
      <c r="O135" s="170"/>
      <c r="P135" s="170"/>
      <c r="Q135" s="173"/>
      <c r="R135" s="173"/>
      <c r="S135" s="170"/>
      <c r="T135" s="170"/>
      <c r="U135" s="170"/>
      <c r="V135" s="170"/>
      <c r="W135" s="170"/>
      <c r="X135" s="173"/>
      <c r="Y135" s="173"/>
      <c r="Z135" s="170"/>
      <c r="AA135" s="170"/>
      <c r="AB135" s="170"/>
      <c r="AC135" s="170"/>
      <c r="AD135" s="170"/>
      <c r="AE135" s="173"/>
      <c r="AF135" s="166"/>
      <c r="AG135" s="165"/>
      <c r="AH135" s="170"/>
      <c r="AI135" s="170"/>
      <c r="AJ135" s="170"/>
      <c r="AK135" s="196">
        <f t="shared" si="2"/>
        <v>0</v>
      </c>
      <c r="AL135" s="199"/>
      <c r="AM135" s="199"/>
    </row>
    <row r="136" ht="13.5" customHeight="1">
      <c r="A136" s="191">
        <v>11.0</v>
      </c>
      <c r="B136" s="19" t="s">
        <v>117</v>
      </c>
      <c r="C136" s="191" t="s">
        <v>118</v>
      </c>
      <c r="D136" s="192" t="s">
        <v>119</v>
      </c>
      <c r="E136" s="193" t="s">
        <v>212</v>
      </c>
      <c r="F136" s="175"/>
      <c r="G136" s="118" t="s">
        <v>11</v>
      </c>
      <c r="H136" s="175"/>
      <c r="I136" s="175"/>
      <c r="J136" s="175"/>
      <c r="K136" s="175"/>
      <c r="L136" s="283"/>
      <c r="M136" s="195">
        <v>6.0</v>
      </c>
      <c r="N136" s="165">
        <v>9.0</v>
      </c>
      <c r="O136" s="165">
        <v>4.0</v>
      </c>
      <c r="P136" s="165">
        <v>2.0</v>
      </c>
      <c r="Q136" s="166">
        <v>1.0</v>
      </c>
      <c r="R136" s="166"/>
      <c r="S136" s="165">
        <v>5.0</v>
      </c>
      <c r="T136" s="165">
        <v>4.0</v>
      </c>
      <c r="U136" s="165">
        <v>3.0</v>
      </c>
      <c r="V136" s="165">
        <v>3.0</v>
      </c>
      <c r="W136" s="208"/>
      <c r="X136" s="166">
        <v>2.0</v>
      </c>
      <c r="Y136" s="161">
        <v>1.0</v>
      </c>
      <c r="Z136" s="212">
        <v>4.0</v>
      </c>
      <c r="AA136" s="165">
        <v>6.0</v>
      </c>
      <c r="AB136" s="165">
        <v>3.0</v>
      </c>
      <c r="AC136" s="165">
        <v>3.0</v>
      </c>
      <c r="AD136" s="165">
        <v>1.0</v>
      </c>
      <c r="AE136" s="166"/>
      <c r="AF136" s="166">
        <v>3.0</v>
      </c>
      <c r="AG136" s="165">
        <v>10.0</v>
      </c>
      <c r="AH136" s="165">
        <v>12.0</v>
      </c>
      <c r="AI136" s="165">
        <v>3.0</v>
      </c>
      <c r="AJ136" s="165">
        <v>1.0</v>
      </c>
      <c r="AK136" s="191">
        <f t="shared" si="2"/>
        <v>86</v>
      </c>
      <c r="AL136" s="191"/>
      <c r="AM136" s="83"/>
    </row>
    <row r="137" ht="13.5" customHeight="1">
      <c r="A137" s="168" t="s">
        <v>78</v>
      </c>
      <c r="B137" s="132"/>
      <c r="C137" s="196"/>
      <c r="D137" s="196"/>
      <c r="E137" s="71"/>
      <c r="F137" s="170"/>
      <c r="G137" s="71"/>
      <c r="H137" s="170"/>
      <c r="I137" s="170"/>
      <c r="J137" s="173"/>
      <c r="K137" s="173"/>
      <c r="L137" s="209"/>
      <c r="M137" s="197"/>
      <c r="N137" s="170"/>
      <c r="O137" s="170"/>
      <c r="P137" s="170"/>
      <c r="Q137" s="173"/>
      <c r="R137" s="173"/>
      <c r="S137" s="170"/>
      <c r="T137" s="170"/>
      <c r="U137" s="170"/>
      <c r="V137" s="170"/>
      <c r="W137" s="170"/>
      <c r="X137" s="173"/>
      <c r="Y137" s="173"/>
      <c r="Z137" s="170"/>
      <c r="AA137" s="170"/>
      <c r="AB137" s="170"/>
      <c r="AC137" s="170"/>
      <c r="AD137" s="170"/>
      <c r="AE137" s="173"/>
      <c r="AF137" s="166"/>
      <c r="AG137" s="165"/>
      <c r="AH137" s="170"/>
      <c r="AI137" s="170"/>
      <c r="AJ137" s="170"/>
      <c r="AK137" s="196">
        <f t="shared" si="2"/>
        <v>0</v>
      </c>
      <c r="AL137" s="199"/>
      <c r="AM137" s="199"/>
    </row>
    <row r="138" ht="13.5" customHeight="1">
      <c r="A138" s="191">
        <v>12.0</v>
      </c>
      <c r="B138" s="19" t="s">
        <v>121</v>
      </c>
      <c r="C138" s="191"/>
      <c r="D138" s="192" t="s">
        <v>33</v>
      </c>
      <c r="E138" s="193" t="s">
        <v>213</v>
      </c>
      <c r="F138" s="165">
        <v>7.0</v>
      </c>
      <c r="G138" s="118" t="s">
        <v>11</v>
      </c>
      <c r="H138" s="165">
        <v>6.0</v>
      </c>
      <c r="I138" s="165">
        <v>7.0</v>
      </c>
      <c r="J138" s="166"/>
      <c r="K138" s="166"/>
      <c r="L138" s="209"/>
      <c r="M138" s="165">
        <v>5.0</v>
      </c>
      <c r="N138" s="165">
        <v>4.0</v>
      </c>
      <c r="O138" s="165">
        <v>11.0</v>
      </c>
      <c r="P138" s="165">
        <v>5.0</v>
      </c>
      <c r="Q138" s="166"/>
      <c r="R138" s="166"/>
      <c r="S138" s="165">
        <v>6.0</v>
      </c>
      <c r="T138" s="165">
        <v>3.0</v>
      </c>
      <c r="U138" s="165">
        <v>4.0</v>
      </c>
      <c r="V138" s="165">
        <v>10.0</v>
      </c>
      <c r="W138" s="165">
        <v>5.0</v>
      </c>
      <c r="X138" s="166"/>
      <c r="Y138" s="161">
        <v>3.0</v>
      </c>
      <c r="Z138" s="212">
        <v>3.0</v>
      </c>
      <c r="AA138" s="165">
        <v>8.0</v>
      </c>
      <c r="AB138" s="165">
        <v>8.0</v>
      </c>
      <c r="AC138" s="165">
        <v>1.0</v>
      </c>
      <c r="AD138" s="165">
        <v>5.0</v>
      </c>
      <c r="AE138" s="166"/>
      <c r="AF138" s="166"/>
      <c r="AG138" s="165"/>
      <c r="AH138" s="165">
        <v>8.0</v>
      </c>
      <c r="AI138" s="165">
        <v>2.0</v>
      </c>
      <c r="AJ138" s="165">
        <v>7.0</v>
      </c>
      <c r="AK138" s="191">
        <f t="shared" si="2"/>
        <v>118</v>
      </c>
      <c r="AL138" s="191"/>
      <c r="AM138" s="83"/>
    </row>
    <row r="139" ht="13.5" customHeight="1">
      <c r="A139" s="168" t="s">
        <v>78</v>
      </c>
      <c r="B139" s="132"/>
      <c r="C139" s="196"/>
      <c r="D139" s="196"/>
      <c r="E139" s="32"/>
      <c r="F139" s="170"/>
      <c r="G139" s="71"/>
      <c r="H139" s="170"/>
      <c r="I139" s="170"/>
      <c r="J139" s="173"/>
      <c r="K139" s="173"/>
      <c r="L139" s="209"/>
      <c r="M139" s="197">
        <v>1.0</v>
      </c>
      <c r="N139" s="170"/>
      <c r="O139" s="170"/>
      <c r="P139" s="170"/>
      <c r="Q139" s="173"/>
      <c r="R139" s="173"/>
      <c r="S139" s="170">
        <v>1.0</v>
      </c>
      <c r="T139" s="170"/>
      <c r="U139" s="170"/>
      <c r="V139" s="170"/>
      <c r="W139" s="170"/>
      <c r="X139" s="173"/>
      <c r="Y139" s="173"/>
      <c r="Z139" s="170"/>
      <c r="AA139" s="170"/>
      <c r="AB139" s="170"/>
      <c r="AC139" s="170"/>
      <c r="AD139" s="170"/>
      <c r="AE139" s="173"/>
      <c r="AF139" s="173"/>
      <c r="AG139" s="170"/>
      <c r="AH139" s="170"/>
      <c r="AI139" s="170"/>
      <c r="AJ139" s="170"/>
      <c r="AK139" s="196">
        <f t="shared" si="2"/>
        <v>2</v>
      </c>
      <c r="AL139" s="199"/>
      <c r="AM139" s="199"/>
    </row>
    <row r="140" ht="13.5" customHeight="1">
      <c r="A140" s="191">
        <v>13.0</v>
      </c>
      <c r="B140" s="19" t="s">
        <v>121</v>
      </c>
      <c r="C140" s="191"/>
      <c r="D140" s="192" t="s">
        <v>57</v>
      </c>
      <c r="E140" s="32"/>
      <c r="F140" s="165"/>
      <c r="G140" s="118" t="s">
        <v>11</v>
      </c>
      <c r="H140" s="165">
        <v>10.0</v>
      </c>
      <c r="I140" s="165">
        <v>7.0</v>
      </c>
      <c r="J140" s="166"/>
      <c r="K140" s="166"/>
      <c r="L140" s="209">
        <v>5.0</v>
      </c>
      <c r="M140" s="195">
        <v>5.0</v>
      </c>
      <c r="N140" s="165">
        <v>4.0</v>
      </c>
      <c r="O140" s="165">
        <v>5.0</v>
      </c>
      <c r="P140" s="165">
        <v>4.0</v>
      </c>
      <c r="Q140" s="166"/>
      <c r="R140" s="166"/>
      <c r="S140" s="165">
        <v>3.0</v>
      </c>
      <c r="T140" s="165">
        <v>5.0</v>
      </c>
      <c r="U140" s="165">
        <v>5.0</v>
      </c>
      <c r="V140" s="165">
        <v>8.0</v>
      </c>
      <c r="W140" s="165">
        <v>2.0</v>
      </c>
      <c r="X140" s="166"/>
      <c r="Y140" s="166"/>
      <c r="Z140" s="165">
        <v>2.0</v>
      </c>
      <c r="AA140" s="165">
        <v>3.0</v>
      </c>
      <c r="AB140" s="165">
        <v>6.0</v>
      </c>
      <c r="AC140" s="165">
        <v>7.0</v>
      </c>
      <c r="AD140" s="165">
        <v>8.0</v>
      </c>
      <c r="AE140" s="166"/>
      <c r="AF140" s="166"/>
      <c r="AG140" s="165">
        <v>6.0</v>
      </c>
      <c r="AH140" s="165">
        <v>2.0</v>
      </c>
      <c r="AI140" s="165">
        <v>6.0</v>
      </c>
      <c r="AJ140" s="165">
        <v>6.0</v>
      </c>
      <c r="AK140" s="191">
        <f t="shared" si="2"/>
        <v>109</v>
      </c>
      <c r="AL140" s="191"/>
      <c r="AM140" s="83"/>
    </row>
    <row r="141" ht="13.5" customHeight="1">
      <c r="A141" s="168" t="s">
        <v>78</v>
      </c>
      <c r="B141" s="132"/>
      <c r="C141" s="196"/>
      <c r="D141" s="196"/>
      <c r="E141" s="32"/>
      <c r="F141" s="170"/>
      <c r="G141" s="71"/>
      <c r="H141" s="170"/>
      <c r="I141" s="170"/>
      <c r="J141" s="173"/>
      <c r="K141" s="173"/>
      <c r="L141" s="209"/>
      <c r="M141" s="197"/>
      <c r="N141" s="170"/>
      <c r="O141" s="170"/>
      <c r="P141" s="170"/>
      <c r="Q141" s="173"/>
      <c r="R141" s="173"/>
      <c r="S141" s="170"/>
      <c r="T141" s="170"/>
      <c r="U141" s="170"/>
      <c r="V141" s="170"/>
      <c r="W141" s="170"/>
      <c r="X141" s="173"/>
      <c r="Y141" s="173"/>
      <c r="Z141" s="170"/>
      <c r="AA141" s="170"/>
      <c r="AB141" s="170"/>
      <c r="AC141" s="170"/>
      <c r="AD141" s="170"/>
      <c r="AE141" s="173"/>
      <c r="AF141" s="173"/>
      <c r="AG141" s="170"/>
      <c r="AH141" s="170"/>
      <c r="AI141" s="170"/>
      <c r="AJ141" s="170"/>
      <c r="AK141" s="196">
        <f t="shared" si="2"/>
        <v>0</v>
      </c>
      <c r="AL141" s="199"/>
      <c r="AM141" s="199"/>
    </row>
    <row r="142" ht="13.5" customHeight="1">
      <c r="A142" s="191">
        <v>14.0</v>
      </c>
      <c r="B142" s="19" t="s">
        <v>121</v>
      </c>
      <c r="C142" s="191"/>
      <c r="D142" s="192" t="s">
        <v>59</v>
      </c>
      <c r="E142" s="32"/>
      <c r="F142" s="165"/>
      <c r="G142" s="118" t="s">
        <v>11</v>
      </c>
      <c r="H142" s="165"/>
      <c r="I142" s="165"/>
      <c r="J142" s="166"/>
      <c r="K142" s="166"/>
      <c r="L142" s="209"/>
      <c r="M142" s="195">
        <v>9.0</v>
      </c>
      <c r="N142" s="165">
        <v>7.0</v>
      </c>
      <c r="O142" s="165">
        <v>6.0</v>
      </c>
      <c r="P142" s="165">
        <v>4.0</v>
      </c>
      <c r="Q142" s="166">
        <v>1.0</v>
      </c>
      <c r="R142" s="166"/>
      <c r="S142" s="165">
        <v>3.0</v>
      </c>
      <c r="T142" s="165">
        <v>10.0</v>
      </c>
      <c r="U142" s="165">
        <v>7.0</v>
      </c>
      <c r="V142" s="165">
        <v>11.0</v>
      </c>
      <c r="W142" s="165">
        <v>6.0</v>
      </c>
      <c r="X142" s="166"/>
      <c r="Y142" s="166"/>
      <c r="Z142" s="165">
        <v>6.0</v>
      </c>
      <c r="AA142" s="165">
        <v>6.0</v>
      </c>
      <c r="AB142" s="165">
        <v>5.0</v>
      </c>
      <c r="AC142" s="165">
        <v>7.0</v>
      </c>
      <c r="AD142" s="165">
        <v>5.0</v>
      </c>
      <c r="AE142" s="166"/>
      <c r="AF142" s="166"/>
      <c r="AG142" s="165">
        <v>6.0</v>
      </c>
      <c r="AH142" s="165">
        <v>4.0</v>
      </c>
      <c r="AI142" s="165">
        <v>6.0</v>
      </c>
      <c r="AJ142" s="165">
        <v>5.0</v>
      </c>
      <c r="AK142" s="191">
        <f t="shared" si="2"/>
        <v>114</v>
      </c>
      <c r="AL142" s="191"/>
      <c r="AM142" s="83"/>
    </row>
    <row r="143" ht="13.5" customHeight="1">
      <c r="A143" s="168" t="s">
        <v>78</v>
      </c>
      <c r="B143" s="132"/>
      <c r="C143" s="196"/>
      <c r="D143" s="196"/>
      <c r="E143" s="32"/>
      <c r="F143" s="170"/>
      <c r="G143" s="71"/>
      <c r="H143" s="170"/>
      <c r="I143" s="170"/>
      <c r="J143" s="173"/>
      <c r="K143" s="173"/>
      <c r="L143" s="209"/>
      <c r="M143" s="197"/>
      <c r="N143" s="170"/>
      <c r="O143" s="170"/>
      <c r="P143" s="170"/>
      <c r="Q143" s="173"/>
      <c r="R143" s="173"/>
      <c r="S143" s="170"/>
      <c r="T143" s="170"/>
      <c r="U143" s="170"/>
      <c r="V143" s="170"/>
      <c r="W143" s="170"/>
      <c r="X143" s="173"/>
      <c r="Y143" s="173"/>
      <c r="Z143" s="170"/>
      <c r="AA143" s="170"/>
      <c r="AB143" s="170"/>
      <c r="AC143" s="170"/>
      <c r="AD143" s="170"/>
      <c r="AE143" s="173"/>
      <c r="AF143" s="173"/>
      <c r="AG143" s="170">
        <v>1.0</v>
      </c>
      <c r="AH143" s="170"/>
      <c r="AI143" s="170"/>
      <c r="AJ143" s="170"/>
      <c r="AK143" s="196">
        <f t="shared" si="2"/>
        <v>1</v>
      </c>
      <c r="AL143" s="199"/>
      <c r="AM143" s="199"/>
    </row>
    <row r="144" ht="13.5" customHeight="1">
      <c r="A144" s="191">
        <v>15.0</v>
      </c>
      <c r="B144" s="19" t="s">
        <v>121</v>
      </c>
      <c r="C144" s="191"/>
      <c r="D144" s="192" t="s">
        <v>58</v>
      </c>
      <c r="E144" s="32"/>
      <c r="F144" s="165">
        <v>7.0</v>
      </c>
      <c r="G144" s="118" t="s">
        <v>11</v>
      </c>
      <c r="H144" s="165"/>
      <c r="I144" s="165">
        <v>4.0</v>
      </c>
      <c r="J144" s="166"/>
      <c r="K144" s="166"/>
      <c r="L144" s="209"/>
      <c r="M144" s="195">
        <v>7.0</v>
      </c>
      <c r="N144" s="165">
        <v>8.0</v>
      </c>
      <c r="O144" s="165">
        <v>6.0</v>
      </c>
      <c r="P144" s="165">
        <v>7.0</v>
      </c>
      <c r="Q144" s="166"/>
      <c r="R144" s="166"/>
      <c r="S144" s="165">
        <v>7.0</v>
      </c>
      <c r="T144" s="165">
        <v>4.0</v>
      </c>
      <c r="U144" s="165">
        <v>8.0</v>
      </c>
      <c r="V144" s="165">
        <v>7.0</v>
      </c>
      <c r="W144" s="165">
        <v>9.0</v>
      </c>
      <c r="X144" s="166"/>
      <c r="Y144" s="166"/>
      <c r="Z144" s="165">
        <v>5.0</v>
      </c>
      <c r="AA144" s="165">
        <v>10.0</v>
      </c>
      <c r="AB144" s="165">
        <v>5.0</v>
      </c>
      <c r="AC144" s="165">
        <v>5.0</v>
      </c>
      <c r="AD144" s="165">
        <v>9.0</v>
      </c>
      <c r="AE144" s="166"/>
      <c r="AF144" s="166"/>
      <c r="AG144" s="165">
        <v>7.0</v>
      </c>
      <c r="AH144" s="165">
        <v>5.0</v>
      </c>
      <c r="AI144" s="165">
        <v>6.0</v>
      </c>
      <c r="AJ144" s="165">
        <v>6.0</v>
      </c>
      <c r="AK144" s="191">
        <f t="shared" si="2"/>
        <v>132</v>
      </c>
      <c r="AL144" s="191"/>
      <c r="AM144" s="83"/>
    </row>
    <row r="145" ht="13.5" customHeight="1">
      <c r="A145" s="168" t="s">
        <v>78</v>
      </c>
      <c r="B145" s="132"/>
      <c r="C145" s="196"/>
      <c r="D145" s="196"/>
      <c r="E145" s="71"/>
      <c r="F145" s="170"/>
      <c r="G145" s="71"/>
      <c r="H145" s="170"/>
      <c r="I145" s="170"/>
      <c r="J145" s="173"/>
      <c r="K145" s="173"/>
      <c r="L145" s="209"/>
      <c r="M145" s="197"/>
      <c r="N145" s="170"/>
      <c r="O145" s="170"/>
      <c r="P145" s="170"/>
      <c r="Q145" s="173"/>
      <c r="R145" s="173"/>
      <c r="S145" s="170"/>
      <c r="T145" s="170"/>
      <c r="U145" s="170"/>
      <c r="V145" s="170"/>
      <c r="W145" s="170"/>
      <c r="X145" s="173"/>
      <c r="Y145" s="173"/>
      <c r="Z145" s="170"/>
      <c r="AA145" s="170"/>
      <c r="AB145" s="170"/>
      <c r="AC145" s="170"/>
      <c r="AD145" s="170"/>
      <c r="AE145" s="173"/>
      <c r="AF145" s="173"/>
      <c r="AG145" s="170"/>
      <c r="AH145" s="170"/>
      <c r="AI145" s="170"/>
      <c r="AJ145" s="170"/>
      <c r="AK145" s="196">
        <f t="shared" si="2"/>
        <v>0</v>
      </c>
      <c r="AL145" s="199"/>
      <c r="AM145" s="199"/>
    </row>
    <row r="146" ht="13.5" customHeight="1">
      <c r="A146" s="191">
        <v>16.0</v>
      </c>
      <c r="B146" s="19" t="s">
        <v>122</v>
      </c>
      <c r="C146" s="191" t="s">
        <v>123</v>
      </c>
      <c r="D146" s="192" t="s">
        <v>124</v>
      </c>
      <c r="E146" s="193" t="s">
        <v>214</v>
      </c>
      <c r="F146" s="165">
        <v>3.0</v>
      </c>
      <c r="G146" s="118" t="s">
        <v>11</v>
      </c>
      <c r="H146" s="165">
        <v>5.0</v>
      </c>
      <c r="I146" s="165">
        <v>7.0</v>
      </c>
      <c r="J146" s="166"/>
      <c r="K146" s="166"/>
      <c r="L146" s="209"/>
      <c r="M146" s="195">
        <v>6.0</v>
      </c>
      <c r="N146" s="165">
        <v>6.0</v>
      </c>
      <c r="O146" s="165">
        <v>7.0</v>
      </c>
      <c r="P146" s="165">
        <v>4.0</v>
      </c>
      <c r="Q146" s="166">
        <v>1.0</v>
      </c>
      <c r="R146" s="166"/>
      <c r="S146" s="165">
        <v>2.0</v>
      </c>
      <c r="T146" s="165">
        <v>4.0</v>
      </c>
      <c r="U146" s="165">
        <v>10.0</v>
      </c>
      <c r="V146" s="165">
        <v>17.0</v>
      </c>
      <c r="W146" s="165">
        <v>11.0</v>
      </c>
      <c r="X146" s="166"/>
      <c r="Y146" s="166"/>
      <c r="Z146" s="165">
        <v>16.0</v>
      </c>
      <c r="AA146" s="165">
        <v>20.0</v>
      </c>
      <c r="AB146" s="165">
        <v>14.0</v>
      </c>
      <c r="AC146" s="165">
        <v>14.0</v>
      </c>
      <c r="AD146" s="165">
        <v>4.0</v>
      </c>
      <c r="AE146" s="166"/>
      <c r="AF146" s="166">
        <v>6.0</v>
      </c>
      <c r="AG146" s="165">
        <v>17.0</v>
      </c>
      <c r="AH146" s="165">
        <v>8.0</v>
      </c>
      <c r="AI146" s="165">
        <v>8.0</v>
      </c>
      <c r="AJ146" s="165">
        <v>5.0</v>
      </c>
      <c r="AK146" s="191">
        <f t="shared" si="2"/>
        <v>195</v>
      </c>
      <c r="AL146" s="191"/>
      <c r="AM146" s="83"/>
    </row>
    <row r="147" ht="13.5" customHeight="1">
      <c r="A147" s="168" t="s">
        <v>78</v>
      </c>
      <c r="B147" s="132"/>
      <c r="C147" s="196"/>
      <c r="D147" s="196"/>
      <c r="E147" s="71"/>
      <c r="F147" s="170"/>
      <c r="G147" s="71"/>
      <c r="H147" s="170"/>
      <c r="I147" s="170"/>
      <c r="J147" s="173"/>
      <c r="K147" s="173"/>
      <c r="L147" s="319"/>
      <c r="M147" s="197"/>
      <c r="N147" s="170"/>
      <c r="O147" s="170"/>
      <c r="P147" s="170"/>
      <c r="Q147" s="173"/>
      <c r="R147" s="173"/>
      <c r="S147" s="170"/>
      <c r="T147" s="170"/>
      <c r="U147" s="170"/>
      <c r="V147" s="170"/>
      <c r="W147" s="170"/>
      <c r="X147" s="173"/>
      <c r="Y147" s="173"/>
      <c r="Z147" s="170"/>
      <c r="AA147" s="170"/>
      <c r="AB147" s="170"/>
      <c r="AC147" s="170"/>
      <c r="AD147" s="170"/>
      <c r="AE147" s="173"/>
      <c r="AF147" s="173"/>
      <c r="AG147" s="170"/>
      <c r="AH147" s="170"/>
      <c r="AI147" s="170"/>
      <c r="AJ147" s="170"/>
      <c r="AK147" s="196">
        <f t="shared" si="2"/>
        <v>0</v>
      </c>
      <c r="AL147" s="199"/>
      <c r="AM147" s="199"/>
    </row>
    <row r="148" ht="13.5" customHeight="1">
      <c r="A148" s="191">
        <v>17.0</v>
      </c>
      <c r="B148" s="19" t="s">
        <v>126</v>
      </c>
      <c r="C148" s="191"/>
      <c r="D148" s="192" t="s">
        <v>60</v>
      </c>
      <c r="E148" s="118"/>
      <c r="F148" s="165">
        <v>8.0</v>
      </c>
      <c r="G148" s="118" t="s">
        <v>11</v>
      </c>
      <c r="H148" s="165">
        <v>3.0</v>
      </c>
      <c r="I148" s="165">
        <v>3.0</v>
      </c>
      <c r="J148" s="166"/>
      <c r="K148" s="166"/>
      <c r="L148" s="209"/>
      <c r="M148" s="165">
        <v>6.0</v>
      </c>
      <c r="N148" s="165">
        <v>1.0</v>
      </c>
      <c r="O148" s="165">
        <v>2.0</v>
      </c>
      <c r="P148" s="165">
        <v>5.0</v>
      </c>
      <c r="Q148" s="166"/>
      <c r="R148" s="166"/>
      <c r="S148" s="165">
        <v>5.0</v>
      </c>
      <c r="T148" s="165">
        <v>3.0</v>
      </c>
      <c r="U148" s="165">
        <v>9.0</v>
      </c>
      <c r="V148" s="165">
        <v>12.0</v>
      </c>
      <c r="W148" s="165">
        <v>7.0</v>
      </c>
      <c r="X148" s="166"/>
      <c r="Y148" s="166">
        <v>1.0</v>
      </c>
      <c r="Z148" s="165">
        <v>7.0</v>
      </c>
      <c r="AA148" s="165">
        <v>12.0</v>
      </c>
      <c r="AB148" s="165">
        <v>10.0</v>
      </c>
      <c r="AC148" s="165">
        <v>3.0</v>
      </c>
      <c r="AD148" s="165">
        <v>7.0</v>
      </c>
      <c r="AE148" s="166"/>
      <c r="AF148" s="166">
        <v>1.0</v>
      </c>
      <c r="AG148" s="165">
        <v>8.0</v>
      </c>
      <c r="AH148" s="165">
        <v>5.0</v>
      </c>
      <c r="AI148" s="165">
        <v>8.0</v>
      </c>
      <c r="AJ148" s="165">
        <v>10.0</v>
      </c>
      <c r="AK148" s="191">
        <f t="shared" si="2"/>
        <v>136</v>
      </c>
      <c r="AL148" s="191"/>
      <c r="AM148" s="83"/>
    </row>
    <row r="149" ht="13.5" customHeight="1">
      <c r="A149" s="168" t="s">
        <v>78</v>
      </c>
      <c r="B149" s="132"/>
      <c r="C149" s="196"/>
      <c r="D149" s="196"/>
      <c r="E149" s="71"/>
      <c r="F149" s="170"/>
      <c r="G149" s="71"/>
      <c r="H149" s="170"/>
      <c r="I149" s="170"/>
      <c r="J149" s="173"/>
      <c r="K149" s="166"/>
      <c r="L149" s="209"/>
      <c r="M149" s="197"/>
      <c r="N149" s="170"/>
      <c r="O149" s="170"/>
      <c r="P149" s="170">
        <v>1.0</v>
      </c>
      <c r="Q149" s="173"/>
      <c r="R149" s="173"/>
      <c r="S149" s="170"/>
      <c r="T149" s="170">
        <v>1.0</v>
      </c>
      <c r="U149" s="170"/>
      <c r="V149" s="170"/>
      <c r="W149" s="170">
        <v>1.0</v>
      </c>
      <c r="X149" s="173"/>
      <c r="Y149" s="173"/>
      <c r="Z149" s="170"/>
      <c r="AA149" s="170"/>
      <c r="AB149" s="170"/>
      <c r="AC149" s="170"/>
      <c r="AD149" s="170"/>
      <c r="AE149" s="173"/>
      <c r="AF149" s="173"/>
      <c r="AG149" s="170"/>
      <c r="AH149" s="170"/>
      <c r="AI149" s="170"/>
      <c r="AJ149" s="170"/>
      <c r="AK149" s="196">
        <f t="shared" si="2"/>
        <v>3</v>
      </c>
      <c r="AL149" s="199"/>
      <c r="AM149" s="199"/>
    </row>
    <row r="150" ht="14.25" customHeight="1">
      <c r="A150" s="191">
        <v>18.0</v>
      </c>
      <c r="B150" s="19" t="s">
        <v>128</v>
      </c>
      <c r="C150" s="191" t="s">
        <v>129</v>
      </c>
      <c r="D150" s="192" t="s">
        <v>130</v>
      </c>
      <c r="E150" s="193" t="s">
        <v>215</v>
      </c>
      <c r="F150" s="165">
        <v>9.0</v>
      </c>
      <c r="G150" s="118" t="s">
        <v>11</v>
      </c>
      <c r="H150" s="212">
        <v>3.0</v>
      </c>
      <c r="I150" s="165">
        <v>3.0</v>
      </c>
      <c r="J150" s="166"/>
      <c r="K150" s="166"/>
      <c r="L150" s="209"/>
      <c r="M150" s="195">
        <v>4.0</v>
      </c>
      <c r="N150" s="165">
        <v>6.0</v>
      </c>
      <c r="O150" s="165">
        <v>5.0</v>
      </c>
      <c r="P150" s="165">
        <v>3.0</v>
      </c>
      <c r="Q150" s="166"/>
      <c r="R150" s="166"/>
      <c r="S150" s="165">
        <v>3.0</v>
      </c>
      <c r="T150" s="165">
        <v>1.0</v>
      </c>
      <c r="U150" s="165">
        <v>1.0</v>
      </c>
      <c r="V150" s="165">
        <v>7.0</v>
      </c>
      <c r="W150" s="165">
        <v>6.0</v>
      </c>
      <c r="X150" s="166">
        <v>1.0</v>
      </c>
      <c r="Y150" s="166"/>
      <c r="Z150" s="165">
        <v>7.0</v>
      </c>
      <c r="AA150" s="165">
        <v>5.0</v>
      </c>
      <c r="AB150" s="165">
        <v>3.0</v>
      </c>
      <c r="AC150" s="165">
        <v>4.0</v>
      </c>
      <c r="AD150" s="165">
        <v>7.0</v>
      </c>
      <c r="AE150" s="166"/>
      <c r="AF150" s="166"/>
      <c r="AG150" s="165">
        <v>5.0</v>
      </c>
      <c r="AH150" s="165">
        <v>2.0</v>
      </c>
      <c r="AI150" s="165">
        <v>3.0</v>
      </c>
      <c r="AJ150" s="165">
        <v>8.0</v>
      </c>
      <c r="AK150" s="191">
        <f t="shared" si="2"/>
        <v>96</v>
      </c>
      <c r="AL150" s="191"/>
      <c r="AM150" s="83"/>
    </row>
    <row r="151" ht="13.5" customHeight="1">
      <c r="A151" s="168" t="s">
        <v>78</v>
      </c>
      <c r="B151" s="132"/>
      <c r="C151" s="196"/>
      <c r="D151" s="196"/>
      <c r="E151" s="71"/>
      <c r="F151" s="170"/>
      <c r="G151" s="71"/>
      <c r="H151" s="170"/>
      <c r="I151" s="170"/>
      <c r="J151" s="173"/>
      <c r="K151" s="173"/>
      <c r="L151" s="209"/>
      <c r="M151" s="197"/>
      <c r="N151" s="170"/>
      <c r="O151" s="170"/>
      <c r="P151" s="170"/>
      <c r="Q151" s="173"/>
      <c r="R151" s="173"/>
      <c r="S151" s="170"/>
      <c r="T151" s="170"/>
      <c r="U151" s="170"/>
      <c r="V151" s="170">
        <v>2.0</v>
      </c>
      <c r="W151" s="170">
        <v>2.0</v>
      </c>
      <c r="X151" s="173"/>
      <c r="Y151" s="173"/>
      <c r="Z151" s="170"/>
      <c r="AA151" s="170">
        <v>2.0</v>
      </c>
      <c r="AB151" s="170"/>
      <c r="AC151" s="170"/>
      <c r="AD151" s="170"/>
      <c r="AE151" s="173"/>
      <c r="AF151" s="173"/>
      <c r="AG151" s="170"/>
      <c r="AH151" s="170"/>
      <c r="AI151" s="170"/>
      <c r="AJ151" s="170"/>
      <c r="AK151" s="196">
        <f t="shared" si="2"/>
        <v>6</v>
      </c>
      <c r="AL151" s="199"/>
      <c r="AM151" s="199"/>
    </row>
    <row r="152" ht="13.5" customHeight="1">
      <c r="A152" s="191">
        <v>19.0</v>
      </c>
      <c r="B152" s="19" t="s">
        <v>131</v>
      </c>
      <c r="C152" s="191"/>
      <c r="D152" s="192" t="s">
        <v>63</v>
      </c>
      <c r="E152" s="118" t="s">
        <v>216</v>
      </c>
      <c r="F152" s="165">
        <v>6.0</v>
      </c>
      <c r="G152" s="118" t="s">
        <v>11</v>
      </c>
      <c r="H152" s="165">
        <v>4.0</v>
      </c>
      <c r="I152" s="165">
        <v>5.0</v>
      </c>
      <c r="J152" s="166">
        <v>1.0</v>
      </c>
      <c r="K152" s="166"/>
      <c r="L152" s="209"/>
      <c r="M152" s="195">
        <v>4.0</v>
      </c>
      <c r="N152" s="165">
        <v>3.0</v>
      </c>
      <c r="O152" s="165">
        <v>8.0</v>
      </c>
      <c r="P152" s="165">
        <v>1.0</v>
      </c>
      <c r="Q152" s="166">
        <v>1.0</v>
      </c>
      <c r="R152" s="209">
        <v>1.0</v>
      </c>
      <c r="S152" s="165">
        <v>4.0</v>
      </c>
      <c r="T152" s="165">
        <v>4.0</v>
      </c>
      <c r="U152" s="165">
        <v>12.0</v>
      </c>
      <c r="V152" s="165"/>
      <c r="W152" s="165">
        <v>7.0</v>
      </c>
      <c r="X152" s="166"/>
      <c r="Y152" s="166"/>
      <c r="Z152" s="165">
        <v>4.0</v>
      </c>
      <c r="AA152" s="165">
        <v>14.0</v>
      </c>
      <c r="AB152" s="165">
        <v>5.0</v>
      </c>
      <c r="AC152" s="165">
        <v>5.0</v>
      </c>
      <c r="AD152" s="165">
        <v>5.0</v>
      </c>
      <c r="AE152" s="166"/>
      <c r="AF152" s="166"/>
      <c r="AG152" s="165">
        <v>8.0</v>
      </c>
      <c r="AH152" s="165">
        <v>10.0</v>
      </c>
      <c r="AI152" s="165">
        <v>5.0</v>
      </c>
      <c r="AJ152" s="165">
        <v>8.0</v>
      </c>
      <c r="AK152" s="191">
        <f t="shared" si="2"/>
        <v>125</v>
      </c>
      <c r="AL152" s="191"/>
      <c r="AM152" s="83"/>
    </row>
    <row r="153" ht="13.5" customHeight="1">
      <c r="A153" s="168" t="s">
        <v>78</v>
      </c>
      <c r="B153" s="132"/>
      <c r="C153" s="196"/>
      <c r="D153" s="196"/>
      <c r="E153" s="32"/>
      <c r="F153" s="170"/>
      <c r="G153" s="71"/>
      <c r="H153" s="170"/>
      <c r="I153" s="170"/>
      <c r="J153" s="173"/>
      <c r="K153" s="173"/>
      <c r="L153" s="316"/>
      <c r="M153" s="197"/>
      <c r="N153" s="170"/>
      <c r="O153" s="170"/>
      <c r="P153" s="170"/>
      <c r="Q153" s="173"/>
      <c r="R153" s="173"/>
      <c r="S153" s="170"/>
      <c r="T153" s="170"/>
      <c r="U153" s="170"/>
      <c r="V153" s="170"/>
      <c r="W153" s="170"/>
      <c r="X153" s="173"/>
      <c r="Y153" s="173"/>
      <c r="Z153" s="170"/>
      <c r="AA153" s="170"/>
      <c r="AB153" s="170"/>
      <c r="AC153" s="170"/>
      <c r="AD153" s="170"/>
      <c r="AE153" s="173"/>
      <c r="AF153" s="173"/>
      <c r="AG153" s="170"/>
      <c r="AH153" s="170"/>
      <c r="AI153" s="170"/>
      <c r="AJ153" s="170"/>
      <c r="AK153" s="196">
        <f t="shared" si="2"/>
        <v>0</v>
      </c>
      <c r="AL153" s="199"/>
      <c r="AM153" s="199"/>
    </row>
    <row r="154" ht="13.5" customHeight="1">
      <c r="A154" s="191">
        <v>20.0</v>
      </c>
      <c r="B154" s="19" t="s">
        <v>132</v>
      </c>
      <c r="C154" s="191"/>
      <c r="D154" s="192" t="s">
        <v>180</v>
      </c>
      <c r="E154" s="193" t="s">
        <v>217</v>
      </c>
      <c r="F154" s="165">
        <v>7.0</v>
      </c>
      <c r="G154" s="118"/>
      <c r="H154" s="165">
        <v>2.0</v>
      </c>
      <c r="I154" s="165">
        <v>3.0</v>
      </c>
      <c r="J154" s="166"/>
      <c r="K154" s="166"/>
      <c r="L154" s="209"/>
      <c r="M154" s="212">
        <v>3.0</v>
      </c>
      <c r="N154" s="165">
        <v>2.0</v>
      </c>
      <c r="O154" s="165">
        <v>1.0</v>
      </c>
      <c r="P154" s="165">
        <v>3.0</v>
      </c>
      <c r="Q154" s="166"/>
      <c r="R154" s="166"/>
      <c r="S154" s="165">
        <v>4.0</v>
      </c>
      <c r="T154" s="165">
        <v>1.0</v>
      </c>
      <c r="U154" s="165"/>
      <c r="V154" s="165">
        <v>1.0</v>
      </c>
      <c r="W154" s="165">
        <v>2.0</v>
      </c>
      <c r="X154" s="166"/>
      <c r="Y154" s="166"/>
      <c r="Z154" s="165"/>
      <c r="AA154" s="165"/>
      <c r="AB154" s="165">
        <v>1.0</v>
      </c>
      <c r="AC154" s="165">
        <v>1.0</v>
      </c>
      <c r="AD154" s="165">
        <v>2.0</v>
      </c>
      <c r="AE154" s="166"/>
      <c r="AF154" s="166"/>
      <c r="AG154" s="165"/>
      <c r="AH154" s="165">
        <v>4.0</v>
      </c>
      <c r="AI154" s="165">
        <v>8.0</v>
      </c>
      <c r="AJ154" s="165">
        <v>5.0</v>
      </c>
      <c r="AK154" s="191">
        <f t="shared" si="2"/>
        <v>50</v>
      </c>
      <c r="AL154" s="191"/>
      <c r="AM154" s="83"/>
    </row>
    <row r="155" ht="13.5" customHeight="1">
      <c r="A155" s="168" t="s">
        <v>78</v>
      </c>
      <c r="B155" s="132"/>
      <c r="C155" s="196"/>
      <c r="D155" s="196"/>
      <c r="E155" s="71"/>
      <c r="F155" s="170">
        <v>2.0</v>
      </c>
      <c r="G155" s="71"/>
      <c r="H155" s="170">
        <v>1.0</v>
      </c>
      <c r="I155" s="170">
        <v>1.0</v>
      </c>
      <c r="J155" s="173"/>
      <c r="K155" s="166"/>
      <c r="L155" s="209"/>
      <c r="M155" s="197">
        <v>1.0</v>
      </c>
      <c r="N155" s="170"/>
      <c r="O155" s="170"/>
      <c r="P155" s="170">
        <v>1.0</v>
      </c>
      <c r="Q155" s="173"/>
      <c r="R155" s="173"/>
      <c r="S155" s="170">
        <v>1.0</v>
      </c>
      <c r="T155" s="170">
        <v>1.0</v>
      </c>
      <c r="U155" s="170"/>
      <c r="V155" s="170"/>
      <c r="W155" s="170"/>
      <c r="X155" s="173"/>
      <c r="Y155" s="173"/>
      <c r="Z155" s="170"/>
      <c r="AA155" s="170"/>
      <c r="AB155" s="170"/>
      <c r="AC155" s="170"/>
      <c r="AD155" s="170"/>
      <c r="AE155" s="173"/>
      <c r="AF155" s="173"/>
      <c r="AG155" s="170"/>
      <c r="AH155" s="170">
        <v>3.0</v>
      </c>
      <c r="AI155" s="170">
        <v>4.0</v>
      </c>
      <c r="AJ155" s="170">
        <v>2.0</v>
      </c>
      <c r="AK155" s="196">
        <f t="shared" si="2"/>
        <v>17</v>
      </c>
      <c r="AL155" s="199"/>
      <c r="AM155" s="199"/>
    </row>
    <row r="156" ht="13.5" customHeight="1">
      <c r="A156" s="191">
        <v>21.0</v>
      </c>
      <c r="B156" s="19" t="s">
        <v>136</v>
      </c>
      <c r="C156" s="191"/>
      <c r="D156" s="192" t="s">
        <v>64</v>
      </c>
      <c r="E156" s="193" t="s">
        <v>218</v>
      </c>
      <c r="F156" s="165">
        <v>3.0</v>
      </c>
      <c r="G156" s="118" t="s">
        <v>11</v>
      </c>
      <c r="H156" s="165">
        <v>2.0</v>
      </c>
      <c r="I156" s="165">
        <v>11.0</v>
      </c>
      <c r="J156" s="166"/>
      <c r="K156" s="166"/>
      <c r="L156" s="287"/>
      <c r="M156" s="201"/>
      <c r="N156" s="175"/>
      <c r="O156" s="175"/>
      <c r="P156" s="175"/>
      <c r="Q156" s="175"/>
      <c r="R156" s="175"/>
      <c r="S156" s="175"/>
      <c r="T156" s="175"/>
      <c r="U156" s="175"/>
      <c r="V156" s="165">
        <v>9.0</v>
      </c>
      <c r="W156" s="165">
        <v>1.0</v>
      </c>
      <c r="X156" s="166"/>
      <c r="Y156" s="166"/>
      <c r="Z156" s="165">
        <v>5.0</v>
      </c>
      <c r="AA156" s="165">
        <v>2.0</v>
      </c>
      <c r="AB156" s="165">
        <v>1.0</v>
      </c>
      <c r="AC156" s="165"/>
      <c r="AD156" s="165">
        <v>2.0</v>
      </c>
      <c r="AE156" s="166"/>
      <c r="AF156" s="166">
        <v>3.0</v>
      </c>
      <c r="AG156" s="165"/>
      <c r="AH156" s="165">
        <v>4.0</v>
      </c>
      <c r="AI156" s="165"/>
      <c r="AJ156" s="165">
        <v>5.0</v>
      </c>
      <c r="AK156" s="191">
        <f t="shared" si="2"/>
        <v>48</v>
      </c>
      <c r="AL156" s="191"/>
      <c r="AM156" s="83"/>
    </row>
    <row r="157" ht="12.75" customHeight="1">
      <c r="A157" s="168" t="s">
        <v>78</v>
      </c>
      <c r="B157" s="132"/>
      <c r="C157" s="196"/>
      <c r="D157" s="196"/>
      <c r="E157" s="71"/>
      <c r="F157" s="170"/>
      <c r="G157" s="71"/>
      <c r="H157" s="170"/>
      <c r="I157" s="170"/>
      <c r="J157" s="173"/>
      <c r="K157" s="173"/>
      <c r="L157" s="316"/>
      <c r="M157" s="197"/>
      <c r="N157" s="170"/>
      <c r="O157" s="170"/>
      <c r="P157" s="170"/>
      <c r="Q157" s="173"/>
      <c r="R157" s="173"/>
      <c r="S157" s="170"/>
      <c r="T157" s="170"/>
      <c r="U157" s="170"/>
      <c r="V157" s="170"/>
      <c r="W157" s="170"/>
      <c r="X157" s="173"/>
      <c r="Y157" s="173"/>
      <c r="Z157" s="170">
        <v>1.0</v>
      </c>
      <c r="AA157" s="170"/>
      <c r="AB157" s="170"/>
      <c r="AC157" s="170"/>
      <c r="AD157" s="170"/>
      <c r="AE157" s="173"/>
      <c r="AF157" s="173"/>
      <c r="AG157" s="170"/>
      <c r="AH157" s="170">
        <v>2.0</v>
      </c>
      <c r="AI157" s="170"/>
      <c r="AJ157" s="170">
        <v>1.0</v>
      </c>
      <c r="AK157" s="196">
        <f t="shared" si="2"/>
        <v>4</v>
      </c>
      <c r="AL157" s="199"/>
      <c r="AM157" s="199"/>
    </row>
    <row r="158" ht="13.5" customHeight="1">
      <c r="A158" s="191">
        <v>22.0</v>
      </c>
      <c r="B158" s="19" t="s">
        <v>136</v>
      </c>
      <c r="C158" s="191"/>
      <c r="D158" s="192" t="s">
        <v>66</v>
      </c>
      <c r="E158" s="193" t="s">
        <v>219</v>
      </c>
      <c r="F158" s="165">
        <v>2.0</v>
      </c>
      <c r="G158" s="118" t="s">
        <v>11</v>
      </c>
      <c r="H158" s="165">
        <v>2.0</v>
      </c>
      <c r="I158" s="165">
        <v>2.0</v>
      </c>
      <c r="J158" s="166"/>
      <c r="K158" s="166"/>
      <c r="L158" s="200"/>
      <c r="M158" s="195">
        <v>5.0</v>
      </c>
      <c r="N158" s="165">
        <v>10.0</v>
      </c>
      <c r="O158" s="165">
        <v>1.0</v>
      </c>
      <c r="P158" s="165">
        <v>3.0</v>
      </c>
      <c r="Q158" s="166">
        <v>1.0</v>
      </c>
      <c r="R158" s="166"/>
      <c r="S158" s="165">
        <v>4.0</v>
      </c>
      <c r="T158" s="165">
        <v>2.0</v>
      </c>
      <c r="U158" s="165">
        <v>5.0</v>
      </c>
      <c r="V158" s="165">
        <v>6.0</v>
      </c>
      <c r="W158" s="165">
        <v>3.0</v>
      </c>
      <c r="X158" s="166"/>
      <c r="Y158" s="166"/>
      <c r="Z158" s="165">
        <v>3.0</v>
      </c>
      <c r="AA158" s="165">
        <v>3.0</v>
      </c>
      <c r="AB158" s="165">
        <v>3.0</v>
      </c>
      <c r="AC158" s="165">
        <v>1.0</v>
      </c>
      <c r="AD158" s="165">
        <v>7.0</v>
      </c>
      <c r="AE158" s="166"/>
      <c r="AF158" s="166"/>
      <c r="AG158" s="165">
        <v>3.0</v>
      </c>
      <c r="AH158" s="165">
        <v>4.0</v>
      </c>
      <c r="AI158" s="165">
        <v>7.0</v>
      </c>
      <c r="AJ158" s="165">
        <v>1.0</v>
      </c>
      <c r="AK158" s="191">
        <f t="shared" si="2"/>
        <v>78</v>
      </c>
      <c r="AL158" s="191"/>
      <c r="AM158" s="83"/>
    </row>
    <row r="159" ht="13.5" customHeight="1">
      <c r="A159" s="168" t="s">
        <v>78</v>
      </c>
      <c r="B159" s="132"/>
      <c r="C159" s="196"/>
      <c r="D159" s="196"/>
      <c r="E159" s="71"/>
      <c r="F159" s="170"/>
      <c r="G159" s="71"/>
      <c r="H159" s="170"/>
      <c r="I159" s="170"/>
      <c r="J159" s="173"/>
      <c r="K159" s="173"/>
      <c r="L159" s="200"/>
      <c r="M159" s="197"/>
      <c r="N159" s="170"/>
      <c r="O159" s="170">
        <v>1.0</v>
      </c>
      <c r="P159" s="170"/>
      <c r="Q159" s="173"/>
      <c r="R159" s="173"/>
      <c r="S159" s="170"/>
      <c r="T159" s="170"/>
      <c r="U159" s="170"/>
      <c r="V159" s="170"/>
      <c r="W159" s="170"/>
      <c r="X159" s="173"/>
      <c r="Y159" s="173"/>
      <c r="Z159" s="170"/>
      <c r="AA159" s="170"/>
      <c r="AB159" s="170"/>
      <c r="AC159" s="170"/>
      <c r="AD159" s="170"/>
      <c r="AE159" s="173"/>
      <c r="AF159" s="173"/>
      <c r="AG159" s="170">
        <v>1.0</v>
      </c>
      <c r="AH159" s="170"/>
      <c r="AI159" s="170">
        <v>2.0</v>
      </c>
      <c r="AJ159" s="170">
        <v>1.0</v>
      </c>
      <c r="AK159" s="196">
        <f t="shared" si="2"/>
        <v>5</v>
      </c>
      <c r="AL159" s="199"/>
      <c r="AM159" s="199"/>
    </row>
    <row r="160" ht="13.5" customHeight="1">
      <c r="A160" s="191">
        <v>23.0</v>
      </c>
      <c r="B160" s="19" t="s">
        <v>139</v>
      </c>
      <c r="C160" s="191"/>
      <c r="D160" s="192" t="s">
        <v>140</v>
      </c>
      <c r="E160" s="193" t="s">
        <v>220</v>
      </c>
      <c r="F160" s="165"/>
      <c r="G160" s="118" t="s">
        <v>11</v>
      </c>
      <c r="H160" s="208"/>
      <c r="I160" s="165">
        <v>6.0</v>
      </c>
      <c r="J160" s="166"/>
      <c r="K160" s="166"/>
      <c r="L160" s="213"/>
      <c r="M160" s="195">
        <v>8.0</v>
      </c>
      <c r="N160" s="165"/>
      <c r="O160" s="208"/>
      <c r="P160" s="165"/>
      <c r="Q160" s="166"/>
      <c r="R160" s="166"/>
      <c r="S160" s="165">
        <v>5.0</v>
      </c>
      <c r="T160" s="165">
        <v>2.0</v>
      </c>
      <c r="U160" s="165">
        <v>1.0</v>
      </c>
      <c r="V160" s="165">
        <v>7.0</v>
      </c>
      <c r="W160" s="165">
        <v>3.0</v>
      </c>
      <c r="X160" s="166"/>
      <c r="Y160" s="166"/>
      <c r="Z160" s="165">
        <v>1.0</v>
      </c>
      <c r="AA160" s="165"/>
      <c r="AB160" s="165">
        <v>1.0</v>
      </c>
      <c r="AC160" s="165"/>
      <c r="AD160" s="165"/>
      <c r="AE160" s="166"/>
      <c r="AF160" s="166"/>
      <c r="AG160" s="165">
        <v>8.0</v>
      </c>
      <c r="AH160" s="165">
        <v>9.0</v>
      </c>
      <c r="AI160" s="165">
        <v>6.0</v>
      </c>
      <c r="AJ160" s="165">
        <v>4.0</v>
      </c>
      <c r="AK160" s="191">
        <f t="shared" si="2"/>
        <v>61</v>
      </c>
      <c r="AL160" s="191"/>
      <c r="AM160" s="83"/>
    </row>
    <row r="161" ht="13.5" customHeight="1">
      <c r="A161" s="168" t="s">
        <v>78</v>
      </c>
      <c r="B161" s="132"/>
      <c r="C161" s="196"/>
      <c r="D161" s="196"/>
      <c r="E161" s="71"/>
      <c r="F161" s="170"/>
      <c r="G161" s="71"/>
      <c r="H161" s="170"/>
      <c r="I161" s="170"/>
      <c r="J161" s="173"/>
      <c r="K161" s="173"/>
      <c r="L161" s="200"/>
      <c r="M161" s="197"/>
      <c r="N161" s="170"/>
      <c r="O161" s="170"/>
      <c r="P161" s="170"/>
      <c r="Q161" s="173"/>
      <c r="R161" s="173"/>
      <c r="S161" s="170"/>
      <c r="T161" s="170"/>
      <c r="U161" s="170"/>
      <c r="V161" s="170"/>
      <c r="W161" s="170"/>
      <c r="X161" s="173"/>
      <c r="Y161" s="173"/>
      <c r="Z161" s="170"/>
      <c r="AA161" s="170"/>
      <c r="AB161" s="170"/>
      <c r="AC161" s="170"/>
      <c r="AD161" s="170"/>
      <c r="AE161" s="173"/>
      <c r="AF161" s="173"/>
      <c r="AG161" s="170"/>
      <c r="AH161" s="170"/>
      <c r="AI161" s="170"/>
      <c r="AJ161" s="170"/>
      <c r="AK161" s="196">
        <f t="shared" si="2"/>
        <v>0</v>
      </c>
      <c r="AL161" s="199"/>
      <c r="AM161" s="199"/>
    </row>
    <row r="162" ht="13.5" customHeight="1">
      <c r="A162" s="191">
        <v>24.0</v>
      </c>
      <c r="B162" s="19" t="s">
        <v>142</v>
      </c>
      <c r="C162" s="191"/>
      <c r="D162" s="192" t="s">
        <v>143</v>
      </c>
      <c r="E162" s="193" t="s">
        <v>217</v>
      </c>
      <c r="F162" s="165">
        <v>2.0</v>
      </c>
      <c r="G162" s="118"/>
      <c r="H162" s="208"/>
      <c r="I162" s="165">
        <v>1.0</v>
      </c>
      <c r="J162" s="166"/>
      <c r="K162" s="166"/>
      <c r="L162" s="194"/>
      <c r="M162" s="195">
        <v>4.0</v>
      </c>
      <c r="N162" s="165">
        <v>4.0</v>
      </c>
      <c r="O162" s="208"/>
      <c r="P162" s="165">
        <v>1.0</v>
      </c>
      <c r="Q162" s="166"/>
      <c r="R162" s="166"/>
      <c r="S162" s="208"/>
      <c r="T162" s="208"/>
      <c r="U162" s="208"/>
      <c r="V162" s="208"/>
      <c r="W162" s="212">
        <v>1.0</v>
      </c>
      <c r="X162" s="166"/>
      <c r="Y162" s="166"/>
      <c r="Z162" s="208"/>
      <c r="AA162" s="165">
        <v>1.0</v>
      </c>
      <c r="AB162" s="165">
        <v>6.0</v>
      </c>
      <c r="AC162" s="165">
        <v>4.0</v>
      </c>
      <c r="AD162" s="165">
        <v>1.0</v>
      </c>
      <c r="AE162" s="166"/>
      <c r="AF162" s="166"/>
      <c r="AG162" s="208"/>
      <c r="AH162" s="208"/>
      <c r="AI162" s="208"/>
      <c r="AJ162" s="208"/>
      <c r="AK162" s="191">
        <f t="shared" si="2"/>
        <v>25</v>
      </c>
      <c r="AL162" s="191"/>
      <c r="AM162" s="83"/>
    </row>
    <row r="163" ht="13.5" customHeight="1">
      <c r="A163" s="168" t="s">
        <v>78</v>
      </c>
      <c r="B163" s="132"/>
      <c r="C163" s="196"/>
      <c r="D163" s="196"/>
      <c r="E163" s="71"/>
      <c r="F163" s="170"/>
      <c r="G163" s="71"/>
      <c r="H163" s="170"/>
      <c r="I163" s="170"/>
      <c r="J163" s="173"/>
      <c r="K163" s="173"/>
      <c r="L163" s="194"/>
      <c r="M163" s="197">
        <v>3.0</v>
      </c>
      <c r="N163" s="170">
        <v>2.0</v>
      </c>
      <c r="O163" s="170"/>
      <c r="P163" s="170"/>
      <c r="Q163" s="173"/>
      <c r="R163" s="173"/>
      <c r="S163" s="170"/>
      <c r="T163" s="170"/>
      <c r="U163" s="170"/>
      <c r="V163" s="170"/>
      <c r="W163" s="170">
        <v>1.0</v>
      </c>
      <c r="X163" s="173"/>
      <c r="Y163" s="173"/>
      <c r="Z163" s="170"/>
      <c r="AA163" s="170">
        <v>1.0</v>
      </c>
      <c r="AB163" s="170">
        <v>2.0</v>
      </c>
      <c r="AC163" s="170">
        <v>1.0</v>
      </c>
      <c r="AD163" s="170">
        <v>1.0</v>
      </c>
      <c r="AE163" s="173"/>
      <c r="AF163" s="173"/>
      <c r="AG163" s="170"/>
      <c r="AH163" s="170"/>
      <c r="AI163" s="170"/>
      <c r="AJ163" s="170"/>
      <c r="AK163" s="196">
        <f t="shared" si="2"/>
        <v>11</v>
      </c>
      <c r="AL163" s="199"/>
      <c r="AM163" s="199"/>
    </row>
    <row r="164" ht="15.75" customHeight="1">
      <c r="A164" s="218"/>
      <c r="B164" s="320"/>
      <c r="C164" s="320"/>
      <c r="D164" s="320"/>
      <c r="E164" s="320"/>
      <c r="F164" s="320"/>
      <c r="G164" s="320"/>
      <c r="H164" s="320"/>
      <c r="I164" s="320"/>
      <c r="J164" s="320"/>
      <c r="K164" s="320"/>
      <c r="L164" s="320"/>
      <c r="M164" s="320"/>
      <c r="N164" s="320"/>
      <c r="O164" s="320"/>
      <c r="P164" s="320"/>
      <c r="Q164" s="320"/>
      <c r="R164" s="320"/>
      <c r="S164" s="320"/>
      <c r="T164" s="320"/>
      <c r="U164" s="320"/>
      <c r="V164" s="320"/>
      <c r="W164" s="320"/>
      <c r="X164" s="320"/>
      <c r="Y164" s="320"/>
      <c r="Z164" s="320"/>
      <c r="AA164" s="320"/>
      <c r="AB164" s="320"/>
      <c r="AC164" s="320"/>
      <c r="AD164" s="320"/>
      <c r="AE164" s="320"/>
      <c r="AF164" s="320"/>
      <c r="AG164" s="320"/>
      <c r="AH164" s="320"/>
      <c r="AI164" s="320"/>
      <c r="AJ164" s="320"/>
      <c r="AK164" s="320"/>
      <c r="AL164" s="321"/>
      <c r="AM164" s="84"/>
    </row>
    <row r="165" ht="23.25" customHeight="1">
      <c r="A165" s="219"/>
      <c r="B165" s="322"/>
      <c r="C165" s="323" t="s">
        <v>221</v>
      </c>
      <c r="D165" s="220" t="s">
        <v>146</v>
      </c>
      <c r="E165" s="132"/>
      <c r="F165" s="9">
        <f t="shared" ref="F165:F166" si="4">F116+F118+F120+F122+F124+F126+F128+F130+F132+F134+F136+F138+F140+F142+F144+F146+F148+F150+F152+F154+F156+F158+F160+F162</f>
        <v>86</v>
      </c>
      <c r="G165" s="117"/>
      <c r="H165" s="9">
        <f t="shared" ref="H165:AJ165" si="3">sum (H162,H160,H158,H156,H154,H152,H150,H148,H146,H144,H142,H140,H138,H136,H134,H132,H130,H128,H126,H124,H122,H120,H118,H116)</f>
        <v>81</v>
      </c>
      <c r="I165" s="9">
        <f t="shared" si="3"/>
        <v>88</v>
      </c>
      <c r="J165" s="15">
        <f t="shared" si="3"/>
        <v>2</v>
      </c>
      <c r="K165" s="15">
        <f t="shared" si="3"/>
        <v>4</v>
      </c>
      <c r="L165" s="15">
        <f t="shared" si="3"/>
        <v>8</v>
      </c>
      <c r="M165" s="9">
        <f t="shared" si="3"/>
        <v>129</v>
      </c>
      <c r="N165" s="9">
        <f t="shared" si="3"/>
        <v>111</v>
      </c>
      <c r="O165" s="9">
        <f t="shared" si="3"/>
        <v>94</v>
      </c>
      <c r="P165" s="9">
        <f t="shared" si="3"/>
        <v>79</v>
      </c>
      <c r="Q165" s="15">
        <f t="shared" si="3"/>
        <v>12</v>
      </c>
      <c r="R165" s="15">
        <f t="shared" si="3"/>
        <v>2</v>
      </c>
      <c r="S165" s="9">
        <f t="shared" si="3"/>
        <v>90</v>
      </c>
      <c r="T165" s="9">
        <f t="shared" si="3"/>
        <v>96</v>
      </c>
      <c r="U165" s="9">
        <f t="shared" si="3"/>
        <v>101</v>
      </c>
      <c r="V165" s="9">
        <f t="shared" si="3"/>
        <v>145</v>
      </c>
      <c r="W165" s="9">
        <f t="shared" si="3"/>
        <v>109</v>
      </c>
      <c r="X165" s="15">
        <f t="shared" si="3"/>
        <v>7</v>
      </c>
      <c r="Y165" s="15">
        <f t="shared" si="3"/>
        <v>5</v>
      </c>
      <c r="Z165" s="9">
        <f t="shared" si="3"/>
        <v>103</v>
      </c>
      <c r="AA165" s="9">
        <f t="shared" si="3"/>
        <v>124</v>
      </c>
      <c r="AB165" s="9">
        <f t="shared" si="3"/>
        <v>120</v>
      </c>
      <c r="AC165" s="9">
        <f t="shared" si="3"/>
        <v>96</v>
      </c>
      <c r="AD165" s="9">
        <f t="shared" si="3"/>
        <v>109</v>
      </c>
      <c r="AE165" s="15">
        <f t="shared" si="3"/>
        <v>0</v>
      </c>
      <c r="AF165" s="15">
        <f t="shared" si="3"/>
        <v>13</v>
      </c>
      <c r="AG165" s="9">
        <f t="shared" si="3"/>
        <v>129</v>
      </c>
      <c r="AH165" s="9">
        <f t="shared" si="3"/>
        <v>159</v>
      </c>
      <c r="AI165" s="9">
        <f t="shared" si="3"/>
        <v>138</v>
      </c>
      <c r="AJ165" s="9">
        <f t="shared" si="3"/>
        <v>121</v>
      </c>
      <c r="AK165" s="293">
        <f t="shared" ref="AK165:AK170" si="6">SUM(F165:AJ165)</f>
        <v>2361</v>
      </c>
      <c r="AL165" s="31" t="s">
        <v>146</v>
      </c>
      <c r="AM165" s="112"/>
    </row>
    <row r="166" ht="20.25" customHeight="1">
      <c r="A166" s="324"/>
      <c r="B166" s="121"/>
      <c r="C166" s="325"/>
      <c r="D166" s="224" t="s">
        <v>78</v>
      </c>
      <c r="E166" s="132"/>
      <c r="F166" s="225">
        <f t="shared" si="4"/>
        <v>3</v>
      </c>
      <c r="G166" s="226"/>
      <c r="H166" s="225">
        <f t="shared" ref="H166:AJ166" si="5">sum (H163,H161,H159,H157,H155,H153,H151,H149,H147,H145,H143,H141,H139,H137,H135,H133,H131,H129,H127,H125,H123,H121,H119,H117)</f>
        <v>5</v>
      </c>
      <c r="I166" s="225">
        <f t="shared" si="5"/>
        <v>1</v>
      </c>
      <c r="J166" s="227">
        <f t="shared" si="5"/>
        <v>0</v>
      </c>
      <c r="K166" s="227">
        <f t="shared" si="5"/>
        <v>0</v>
      </c>
      <c r="L166" s="227">
        <f t="shared" si="5"/>
        <v>0</v>
      </c>
      <c r="M166" s="225">
        <f t="shared" si="5"/>
        <v>5</v>
      </c>
      <c r="N166" s="225">
        <f t="shared" si="5"/>
        <v>2</v>
      </c>
      <c r="O166" s="225">
        <f t="shared" si="5"/>
        <v>1</v>
      </c>
      <c r="P166" s="225">
        <f t="shared" si="5"/>
        <v>4</v>
      </c>
      <c r="Q166" s="227">
        <f t="shared" si="5"/>
        <v>1</v>
      </c>
      <c r="R166" s="227">
        <f t="shared" si="5"/>
        <v>0</v>
      </c>
      <c r="S166" s="225">
        <f t="shared" si="5"/>
        <v>2</v>
      </c>
      <c r="T166" s="225">
        <f t="shared" si="5"/>
        <v>3</v>
      </c>
      <c r="U166" s="225">
        <f t="shared" si="5"/>
        <v>0</v>
      </c>
      <c r="V166" s="225">
        <f t="shared" si="5"/>
        <v>14</v>
      </c>
      <c r="W166" s="225">
        <f t="shared" si="5"/>
        <v>11</v>
      </c>
      <c r="X166" s="227">
        <f t="shared" si="5"/>
        <v>2</v>
      </c>
      <c r="Y166" s="227">
        <f t="shared" si="5"/>
        <v>0</v>
      </c>
      <c r="Z166" s="225">
        <f t="shared" si="5"/>
        <v>2</v>
      </c>
      <c r="AA166" s="225">
        <f t="shared" si="5"/>
        <v>9</v>
      </c>
      <c r="AB166" s="225">
        <f t="shared" si="5"/>
        <v>5</v>
      </c>
      <c r="AC166" s="225">
        <f t="shared" si="5"/>
        <v>2</v>
      </c>
      <c r="AD166" s="225">
        <f t="shared" si="5"/>
        <v>2</v>
      </c>
      <c r="AE166" s="227">
        <f t="shared" si="5"/>
        <v>0</v>
      </c>
      <c r="AF166" s="227">
        <f t="shared" si="5"/>
        <v>0</v>
      </c>
      <c r="AG166" s="225">
        <f t="shared" si="5"/>
        <v>3</v>
      </c>
      <c r="AH166" s="225">
        <f t="shared" si="5"/>
        <v>8</v>
      </c>
      <c r="AI166" s="225">
        <f t="shared" si="5"/>
        <v>12</v>
      </c>
      <c r="AJ166" s="225">
        <f t="shared" si="5"/>
        <v>6</v>
      </c>
      <c r="AK166" s="228">
        <f t="shared" si="6"/>
        <v>103</v>
      </c>
      <c r="AL166" s="203" t="s">
        <v>147</v>
      </c>
      <c r="AM166" s="294"/>
    </row>
    <row r="167" ht="19.5" customHeight="1">
      <c r="A167" s="324"/>
      <c r="B167" s="121"/>
      <c r="C167" s="325"/>
      <c r="D167" s="220" t="s">
        <v>148</v>
      </c>
      <c r="E167" s="132"/>
      <c r="F167" s="9">
        <f>sum (F57,F59,F61,F63,F65,F67,F69,F71,F73,F75,F77,F79,F81,F83,F85,F87,F89,F91,F93,F95,F97,F99,F101,F103,F105,F107,F109,F111)</f>
        <v>166</v>
      </c>
      <c r="G167" s="117"/>
      <c r="H167" s="9">
        <f t="shared" ref="H167:AJ167" si="7">sum (H113,H111,H109,H107,H105,H103,H101,H99,H97,H95,H93,H91,H89,H87,H85,H83,H81,H79,H77,H75,H73,H71,H69,H67,H65,H63,H61,H59,H57)</f>
        <v>203</v>
      </c>
      <c r="I167" s="9">
        <f t="shared" si="7"/>
        <v>151</v>
      </c>
      <c r="J167" s="15">
        <f t="shared" si="7"/>
        <v>30</v>
      </c>
      <c r="K167" s="15">
        <f t="shared" si="7"/>
        <v>11</v>
      </c>
      <c r="L167" s="15">
        <f t="shared" si="7"/>
        <v>11</v>
      </c>
      <c r="M167" s="9">
        <f t="shared" si="7"/>
        <v>160</v>
      </c>
      <c r="N167" s="9">
        <f t="shared" si="7"/>
        <v>139</v>
      </c>
      <c r="O167" s="9">
        <f t="shared" si="7"/>
        <v>197</v>
      </c>
      <c r="P167" s="9">
        <f t="shared" si="7"/>
        <v>125</v>
      </c>
      <c r="Q167" s="15">
        <f t="shared" si="7"/>
        <v>38</v>
      </c>
      <c r="R167" s="15">
        <f t="shared" si="7"/>
        <v>20</v>
      </c>
      <c r="S167" s="9">
        <f t="shared" si="7"/>
        <v>175</v>
      </c>
      <c r="T167" s="9">
        <f t="shared" si="7"/>
        <v>192</v>
      </c>
      <c r="U167" s="9">
        <f t="shared" si="7"/>
        <v>199</v>
      </c>
      <c r="V167" s="9">
        <f t="shared" si="7"/>
        <v>201</v>
      </c>
      <c r="W167" s="9">
        <f t="shared" si="7"/>
        <v>195</v>
      </c>
      <c r="X167" s="15">
        <f t="shared" si="7"/>
        <v>42</v>
      </c>
      <c r="Y167" s="15">
        <f t="shared" si="7"/>
        <v>16</v>
      </c>
      <c r="Z167" s="9">
        <f t="shared" si="7"/>
        <v>160</v>
      </c>
      <c r="AA167" s="9">
        <f t="shared" si="7"/>
        <v>218</v>
      </c>
      <c r="AB167" s="9">
        <f t="shared" si="7"/>
        <v>201</v>
      </c>
      <c r="AC167" s="9">
        <f t="shared" si="7"/>
        <v>222</v>
      </c>
      <c r="AD167" s="9">
        <f t="shared" si="7"/>
        <v>218</v>
      </c>
      <c r="AE167" s="15">
        <f t="shared" si="7"/>
        <v>43</v>
      </c>
      <c r="AF167" s="15">
        <f t="shared" si="7"/>
        <v>21</v>
      </c>
      <c r="AG167" s="9">
        <f t="shared" si="7"/>
        <v>153</v>
      </c>
      <c r="AH167" s="9">
        <f t="shared" si="7"/>
        <v>176</v>
      </c>
      <c r="AI167" s="9">
        <f t="shared" si="7"/>
        <v>264</v>
      </c>
      <c r="AJ167" s="9">
        <f t="shared" si="7"/>
        <v>223</v>
      </c>
      <c r="AK167" s="293">
        <f t="shared" si="6"/>
        <v>4170</v>
      </c>
      <c r="AL167" s="31" t="s">
        <v>148</v>
      </c>
      <c r="AM167" s="112"/>
    </row>
    <row r="168" ht="19.5" customHeight="1">
      <c r="A168" s="324"/>
      <c r="B168" s="121"/>
      <c r="C168" s="325"/>
      <c r="D168" s="224" t="s">
        <v>78</v>
      </c>
      <c r="E168" s="132"/>
      <c r="F168" s="225">
        <f>sum (F58,F60,F62,F64,F66,F68,F70,F72,F74,F76,F78,F80,F82,F84,F86,F88,F90,F92,F94,F96,F98,F100,F102,F104,F106,F108,F110,F112,F114)</f>
        <v>4</v>
      </c>
      <c r="G168" s="226"/>
      <c r="H168" s="225">
        <f t="shared" ref="H168:AJ168" si="8">sum (H114,H112,H110,H108,H106,H104,H102,H100,H98,H96,H94,H92,H90,H88,H86,H84,H82,H80,H78,H76,H74,H72,H70,H68,H66,H64,H62,H60,H58)</f>
        <v>6</v>
      </c>
      <c r="I168" s="225">
        <f t="shared" si="8"/>
        <v>0</v>
      </c>
      <c r="J168" s="227">
        <f t="shared" si="8"/>
        <v>3</v>
      </c>
      <c r="K168" s="227">
        <f t="shared" si="8"/>
        <v>0</v>
      </c>
      <c r="L168" s="227">
        <f t="shared" si="8"/>
        <v>0</v>
      </c>
      <c r="M168" s="225">
        <f t="shared" si="8"/>
        <v>7</v>
      </c>
      <c r="N168" s="225">
        <f t="shared" si="8"/>
        <v>6</v>
      </c>
      <c r="O168" s="225">
        <f t="shared" si="8"/>
        <v>4</v>
      </c>
      <c r="P168" s="225">
        <f t="shared" si="8"/>
        <v>0</v>
      </c>
      <c r="Q168" s="227">
        <f t="shared" si="8"/>
        <v>0</v>
      </c>
      <c r="R168" s="227">
        <f t="shared" si="8"/>
        <v>2</v>
      </c>
      <c r="S168" s="225">
        <f t="shared" si="8"/>
        <v>1</v>
      </c>
      <c r="T168" s="225">
        <f t="shared" si="8"/>
        <v>1</v>
      </c>
      <c r="U168" s="225">
        <f t="shared" si="8"/>
        <v>3</v>
      </c>
      <c r="V168" s="225">
        <f t="shared" si="8"/>
        <v>1</v>
      </c>
      <c r="W168" s="225">
        <f t="shared" si="8"/>
        <v>2</v>
      </c>
      <c r="X168" s="227">
        <f t="shared" si="8"/>
        <v>1</v>
      </c>
      <c r="Y168" s="227">
        <f t="shared" si="8"/>
        <v>1</v>
      </c>
      <c r="Z168" s="225">
        <f t="shared" si="8"/>
        <v>8</v>
      </c>
      <c r="AA168" s="225">
        <f t="shared" si="8"/>
        <v>6</v>
      </c>
      <c r="AB168" s="225">
        <f t="shared" si="8"/>
        <v>2</v>
      </c>
      <c r="AC168" s="225">
        <f t="shared" si="8"/>
        <v>7</v>
      </c>
      <c r="AD168" s="225">
        <f t="shared" si="8"/>
        <v>3</v>
      </c>
      <c r="AE168" s="227">
        <f t="shared" si="8"/>
        <v>2</v>
      </c>
      <c r="AF168" s="227">
        <f t="shared" si="8"/>
        <v>2</v>
      </c>
      <c r="AG168" s="225">
        <f t="shared" si="8"/>
        <v>2</v>
      </c>
      <c r="AH168" s="225">
        <f t="shared" si="8"/>
        <v>24</v>
      </c>
      <c r="AI168" s="225">
        <f t="shared" si="8"/>
        <v>11</v>
      </c>
      <c r="AJ168" s="225">
        <f t="shared" si="8"/>
        <v>18</v>
      </c>
      <c r="AK168" s="228">
        <f t="shared" si="6"/>
        <v>127</v>
      </c>
      <c r="AL168" s="203" t="s">
        <v>149</v>
      </c>
      <c r="AM168" s="294"/>
    </row>
    <row r="169" ht="15.75" customHeight="1">
      <c r="A169" s="324"/>
      <c r="B169" s="121"/>
      <c r="C169" s="325"/>
      <c r="D169" s="220" t="s">
        <v>150</v>
      </c>
      <c r="E169" s="132"/>
      <c r="F169" s="120">
        <f>sum (F167,F165)</f>
        <v>252</v>
      </c>
      <c r="G169" s="229"/>
      <c r="H169" s="120">
        <f t="shared" ref="H169:AJ169" si="9">sum (H167,H165)</f>
        <v>284</v>
      </c>
      <c r="I169" s="120">
        <f t="shared" si="9"/>
        <v>239</v>
      </c>
      <c r="J169" s="230">
        <f t="shared" si="9"/>
        <v>32</v>
      </c>
      <c r="K169" s="230">
        <f t="shared" si="9"/>
        <v>15</v>
      </c>
      <c r="L169" s="230">
        <f t="shared" si="9"/>
        <v>19</v>
      </c>
      <c r="M169" s="120">
        <f t="shared" si="9"/>
        <v>289</v>
      </c>
      <c r="N169" s="120">
        <f t="shared" si="9"/>
        <v>250</v>
      </c>
      <c r="O169" s="120">
        <f t="shared" si="9"/>
        <v>291</v>
      </c>
      <c r="P169" s="120">
        <f t="shared" si="9"/>
        <v>204</v>
      </c>
      <c r="Q169" s="230">
        <f t="shared" si="9"/>
        <v>50</v>
      </c>
      <c r="R169" s="230">
        <f t="shared" si="9"/>
        <v>22</v>
      </c>
      <c r="S169" s="120">
        <f t="shared" si="9"/>
        <v>265</v>
      </c>
      <c r="T169" s="120">
        <f t="shared" si="9"/>
        <v>288</v>
      </c>
      <c r="U169" s="120">
        <f t="shared" si="9"/>
        <v>300</v>
      </c>
      <c r="V169" s="120">
        <f t="shared" si="9"/>
        <v>346</v>
      </c>
      <c r="W169" s="120">
        <f t="shared" si="9"/>
        <v>304</v>
      </c>
      <c r="X169" s="230">
        <f t="shared" si="9"/>
        <v>49</v>
      </c>
      <c r="Y169" s="230">
        <f t="shared" si="9"/>
        <v>21</v>
      </c>
      <c r="Z169" s="120">
        <f t="shared" si="9"/>
        <v>263</v>
      </c>
      <c r="AA169" s="120">
        <f t="shared" si="9"/>
        <v>342</v>
      </c>
      <c r="AB169" s="120">
        <f t="shared" si="9"/>
        <v>321</v>
      </c>
      <c r="AC169" s="120">
        <f t="shared" si="9"/>
        <v>318</v>
      </c>
      <c r="AD169" s="120">
        <f t="shared" si="9"/>
        <v>327</v>
      </c>
      <c r="AE169" s="230">
        <f t="shared" si="9"/>
        <v>43</v>
      </c>
      <c r="AF169" s="230">
        <f t="shared" si="9"/>
        <v>34</v>
      </c>
      <c r="AG169" s="120">
        <f t="shared" si="9"/>
        <v>282</v>
      </c>
      <c r="AH169" s="120">
        <f t="shared" si="9"/>
        <v>335</v>
      </c>
      <c r="AI169" s="120">
        <f t="shared" si="9"/>
        <v>402</v>
      </c>
      <c r="AJ169" s="120">
        <f t="shared" si="9"/>
        <v>344</v>
      </c>
      <c r="AK169" s="293">
        <f t="shared" si="6"/>
        <v>6531</v>
      </c>
      <c r="AL169" s="31" t="s">
        <v>150</v>
      </c>
      <c r="AM169" s="112"/>
    </row>
    <row r="170" ht="20.25" customHeight="1">
      <c r="A170" s="324"/>
      <c r="B170" s="121"/>
      <c r="C170" s="325"/>
      <c r="D170" s="231" t="s">
        <v>147</v>
      </c>
      <c r="E170" s="132"/>
      <c r="F170" s="232">
        <f>SUM(F166,F168)</f>
        <v>7</v>
      </c>
      <c r="G170" s="233"/>
      <c r="H170" s="232">
        <f t="shared" ref="H170:AJ170" si="10">sum (H168,H166)</f>
        <v>11</v>
      </c>
      <c r="I170" s="232">
        <f t="shared" si="10"/>
        <v>1</v>
      </c>
      <c r="J170" s="234">
        <f t="shared" si="10"/>
        <v>3</v>
      </c>
      <c r="K170" s="234">
        <f t="shared" si="10"/>
        <v>0</v>
      </c>
      <c r="L170" s="234">
        <f t="shared" si="10"/>
        <v>0</v>
      </c>
      <c r="M170" s="232">
        <f t="shared" si="10"/>
        <v>12</v>
      </c>
      <c r="N170" s="232">
        <f t="shared" si="10"/>
        <v>8</v>
      </c>
      <c r="O170" s="232">
        <f t="shared" si="10"/>
        <v>5</v>
      </c>
      <c r="P170" s="232">
        <f t="shared" si="10"/>
        <v>4</v>
      </c>
      <c r="Q170" s="234">
        <f t="shared" si="10"/>
        <v>1</v>
      </c>
      <c r="R170" s="234">
        <f t="shared" si="10"/>
        <v>2</v>
      </c>
      <c r="S170" s="232">
        <f t="shared" si="10"/>
        <v>3</v>
      </c>
      <c r="T170" s="232">
        <f t="shared" si="10"/>
        <v>4</v>
      </c>
      <c r="U170" s="232">
        <f t="shared" si="10"/>
        <v>3</v>
      </c>
      <c r="V170" s="232">
        <f t="shared" si="10"/>
        <v>15</v>
      </c>
      <c r="W170" s="232">
        <f t="shared" si="10"/>
        <v>13</v>
      </c>
      <c r="X170" s="234">
        <f t="shared" si="10"/>
        <v>3</v>
      </c>
      <c r="Y170" s="234">
        <f t="shared" si="10"/>
        <v>1</v>
      </c>
      <c r="Z170" s="232">
        <f t="shared" si="10"/>
        <v>10</v>
      </c>
      <c r="AA170" s="232">
        <f t="shared" si="10"/>
        <v>15</v>
      </c>
      <c r="AB170" s="232">
        <f t="shared" si="10"/>
        <v>7</v>
      </c>
      <c r="AC170" s="232">
        <f t="shared" si="10"/>
        <v>9</v>
      </c>
      <c r="AD170" s="232">
        <f t="shared" si="10"/>
        <v>5</v>
      </c>
      <c r="AE170" s="234">
        <f t="shared" si="10"/>
        <v>2</v>
      </c>
      <c r="AF170" s="234">
        <f t="shared" si="10"/>
        <v>2</v>
      </c>
      <c r="AG170" s="232">
        <f t="shared" si="10"/>
        <v>5</v>
      </c>
      <c r="AH170" s="232">
        <f t="shared" si="10"/>
        <v>32</v>
      </c>
      <c r="AI170" s="232">
        <f t="shared" si="10"/>
        <v>23</v>
      </c>
      <c r="AJ170" s="232">
        <f t="shared" si="10"/>
        <v>24</v>
      </c>
      <c r="AK170" s="228">
        <f t="shared" si="6"/>
        <v>230</v>
      </c>
      <c r="AL170" s="203" t="s">
        <v>147</v>
      </c>
      <c r="AM170" s="294"/>
    </row>
    <row r="171" ht="15.75" customHeight="1">
      <c r="A171" s="79"/>
      <c r="B171" s="235"/>
      <c r="C171" s="81"/>
      <c r="D171" s="236"/>
      <c r="E171" s="82"/>
      <c r="F171" s="237"/>
      <c r="G171" s="112"/>
      <c r="H171" s="237"/>
      <c r="I171" s="237"/>
      <c r="J171" s="112"/>
      <c r="K171" s="112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37"/>
      <c r="AI171" s="237"/>
      <c r="AJ171" s="112"/>
      <c r="AK171" s="112"/>
      <c r="AL171" s="112"/>
      <c r="AM171" s="112"/>
    </row>
    <row r="172" ht="15.75" customHeight="1">
      <c r="A172" s="112"/>
      <c r="B172" s="238"/>
      <c r="C172" s="81"/>
      <c r="D172" s="220" t="s">
        <v>151</v>
      </c>
      <c r="E172" s="132"/>
      <c r="F172" s="9"/>
      <c r="G172" s="117"/>
      <c r="H172" s="9"/>
      <c r="I172" s="9"/>
      <c r="J172" s="15"/>
      <c r="K172" s="15"/>
      <c r="L172" s="15"/>
      <c r="M172" s="14"/>
      <c r="N172" s="14"/>
      <c r="O172" s="14"/>
      <c r="P172" s="14"/>
      <c r="Q172" s="15"/>
      <c r="R172" s="15"/>
      <c r="S172" s="9"/>
      <c r="T172" s="9"/>
      <c r="U172" s="9"/>
      <c r="V172" s="9"/>
      <c r="W172" s="9"/>
      <c r="X172" s="15"/>
      <c r="Y172" s="15"/>
      <c r="Z172" s="9"/>
      <c r="AA172" s="9"/>
      <c r="AB172" s="9"/>
      <c r="AC172" s="9"/>
      <c r="AD172" s="9"/>
      <c r="AE172" s="15"/>
      <c r="AF172" s="15"/>
      <c r="AG172" s="9"/>
      <c r="AH172" s="9"/>
      <c r="AI172" s="9"/>
      <c r="AJ172" s="9"/>
      <c r="AK172" s="221">
        <f t="shared" ref="AK172:AK173" si="11">SUM(F172:AJ172)</f>
        <v>0</v>
      </c>
      <c r="AL172" s="112"/>
      <c r="AM172" s="112"/>
    </row>
    <row r="173" ht="15.75" customHeight="1">
      <c r="A173" s="112"/>
      <c r="B173" s="238"/>
      <c r="C173" s="112"/>
      <c r="D173" s="220" t="s">
        <v>152</v>
      </c>
      <c r="E173" s="132"/>
      <c r="F173" s="9"/>
      <c r="G173" s="117"/>
      <c r="H173" s="9"/>
      <c r="I173" s="9"/>
      <c r="J173" s="15"/>
      <c r="K173" s="15"/>
      <c r="L173" s="15"/>
      <c r="M173" s="14"/>
      <c r="N173" s="14"/>
      <c r="O173" s="14"/>
      <c r="P173" s="14"/>
      <c r="Q173" s="15"/>
      <c r="R173" s="15"/>
      <c r="S173" s="9"/>
      <c r="T173" s="9"/>
      <c r="U173" s="9"/>
      <c r="V173" s="9"/>
      <c r="W173" s="9"/>
      <c r="X173" s="15"/>
      <c r="Y173" s="15"/>
      <c r="Z173" s="9"/>
      <c r="AA173" s="9"/>
      <c r="AB173" s="9"/>
      <c r="AC173" s="9"/>
      <c r="AD173" s="9"/>
      <c r="AE173" s="15"/>
      <c r="AF173" s="15"/>
      <c r="AG173" s="9"/>
      <c r="AH173" s="9"/>
      <c r="AI173" s="9"/>
      <c r="AJ173" s="9"/>
      <c r="AK173" s="221">
        <f t="shared" si="11"/>
        <v>0</v>
      </c>
      <c r="AL173" s="112"/>
      <c r="AM173" s="112"/>
    </row>
    <row r="174" ht="15.75" customHeight="1">
      <c r="A174" s="79"/>
      <c r="B174" s="79"/>
      <c r="C174" s="81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112"/>
      <c r="AL174" s="112"/>
      <c r="AM174" s="112"/>
    </row>
    <row r="175" ht="15.75" customHeight="1">
      <c r="A175" s="79"/>
      <c r="B175" s="239"/>
      <c r="C175" s="240"/>
      <c r="D175" s="82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112"/>
      <c r="AL175" s="112"/>
      <c r="AM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112"/>
      <c r="AL176" s="112"/>
      <c r="AM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112"/>
      <c r="AG177" s="112"/>
      <c r="AH177" s="79"/>
      <c r="AI177" s="79"/>
      <c r="AJ177" s="79"/>
      <c r="AK177" s="112"/>
      <c r="AL177" s="112"/>
      <c r="AM177" s="112"/>
    </row>
    <row r="178" ht="15.75" customHeight="1">
      <c r="A178" s="79"/>
      <c r="B178" s="79"/>
      <c r="C178" s="81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112"/>
      <c r="AL178" s="112"/>
      <c r="AM178" s="112"/>
    </row>
    <row r="179" ht="15.75" customHeight="1">
      <c r="A179" s="79"/>
      <c r="B179" s="241"/>
      <c r="C179" s="240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112"/>
      <c r="AL179" s="112"/>
      <c r="AM179" s="112"/>
    </row>
    <row r="180" ht="15.75" customHeight="1">
      <c r="A180" s="79"/>
      <c r="B180" s="79"/>
      <c r="C180" s="81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112"/>
      <c r="AL180" s="112"/>
      <c r="AM180" s="112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D42:D43"/>
    <mergeCell ref="D45:D46"/>
    <mergeCell ref="E45:E46"/>
    <mergeCell ref="D57:D114"/>
    <mergeCell ref="A58:B58"/>
    <mergeCell ref="A60:B60"/>
    <mergeCell ref="A62:B62"/>
    <mergeCell ref="A114:B114"/>
    <mergeCell ref="E116:E117"/>
    <mergeCell ref="A117:B117"/>
    <mergeCell ref="E118:E119"/>
    <mergeCell ref="A119:B119"/>
    <mergeCell ref="E120:E121"/>
    <mergeCell ref="A123:B123"/>
    <mergeCell ref="G124:G125"/>
    <mergeCell ref="G126:G127"/>
    <mergeCell ref="G128:G129"/>
    <mergeCell ref="A129:B129"/>
    <mergeCell ref="G130:G131"/>
    <mergeCell ref="A131:B131"/>
    <mergeCell ref="A133:B133"/>
    <mergeCell ref="G150:G151"/>
    <mergeCell ref="G152:G153"/>
    <mergeCell ref="G154:G155"/>
    <mergeCell ref="G156:G157"/>
    <mergeCell ref="G158:G159"/>
    <mergeCell ref="G160:G161"/>
    <mergeCell ref="G162:G163"/>
    <mergeCell ref="G132:G133"/>
    <mergeCell ref="G134:G135"/>
    <mergeCell ref="G136:G137"/>
    <mergeCell ref="G138:G139"/>
    <mergeCell ref="G140:G141"/>
    <mergeCell ref="G142:G143"/>
    <mergeCell ref="G144:G145"/>
    <mergeCell ref="A159:B159"/>
    <mergeCell ref="A161:B161"/>
    <mergeCell ref="A163:B163"/>
    <mergeCell ref="G146:G147"/>
    <mergeCell ref="G148:G149"/>
    <mergeCell ref="A149:B149"/>
    <mergeCell ref="A151:B151"/>
    <mergeCell ref="A153:B153"/>
    <mergeCell ref="A155:B155"/>
    <mergeCell ref="A157:B157"/>
    <mergeCell ref="C1:AJ1"/>
    <mergeCell ref="AK1:AL1"/>
    <mergeCell ref="D3:D30"/>
    <mergeCell ref="C32:D34"/>
    <mergeCell ref="D37:D40"/>
    <mergeCell ref="E37:E40"/>
    <mergeCell ref="E42:E43"/>
    <mergeCell ref="C55:AL55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E115:AK115"/>
    <mergeCell ref="G116:G117"/>
    <mergeCell ref="G118:G119"/>
    <mergeCell ref="G120:G121"/>
    <mergeCell ref="G122:G123"/>
    <mergeCell ref="A145:B145"/>
    <mergeCell ref="A147:B147"/>
    <mergeCell ref="A125:B125"/>
    <mergeCell ref="A127:B127"/>
    <mergeCell ref="A135:B135"/>
    <mergeCell ref="A137:B137"/>
    <mergeCell ref="A139:B139"/>
    <mergeCell ref="A141:B141"/>
    <mergeCell ref="A143:B143"/>
    <mergeCell ref="D168:E168"/>
    <mergeCell ref="D169:E169"/>
    <mergeCell ref="D170:E170"/>
    <mergeCell ref="D172:E172"/>
    <mergeCell ref="D173:E173"/>
    <mergeCell ref="E156:E157"/>
    <mergeCell ref="E158:E159"/>
    <mergeCell ref="E160:E161"/>
    <mergeCell ref="E162:E163"/>
    <mergeCell ref="D165:E165"/>
    <mergeCell ref="D166:E166"/>
    <mergeCell ref="D167:E167"/>
    <mergeCell ref="A88:B88"/>
    <mergeCell ref="A90:B90"/>
    <mergeCell ref="A92:B92"/>
    <mergeCell ref="A94:B94"/>
    <mergeCell ref="A96:B96"/>
    <mergeCell ref="A98:B98"/>
    <mergeCell ref="A100:B100"/>
    <mergeCell ref="A102:B102"/>
    <mergeCell ref="A104:B104"/>
    <mergeCell ref="A112:B112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45"/>
    <mergeCell ref="E146:E147"/>
    <mergeCell ref="E148:E149"/>
    <mergeCell ref="E150:E151"/>
    <mergeCell ref="E152:E153"/>
    <mergeCell ref="E154:E155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222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296" t="s">
        <v>0</v>
      </c>
      <c r="AM1" s="4"/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223</v>
      </c>
      <c r="F2" s="8">
        <v>1.0</v>
      </c>
      <c r="G2" s="7" t="s">
        <v>224</v>
      </c>
      <c r="H2" s="327">
        <v>2.0</v>
      </c>
      <c r="I2" s="327">
        <v>3.0</v>
      </c>
      <c r="J2" s="165">
        <v>4.0</v>
      </c>
      <c r="K2" s="328">
        <v>5.0</v>
      </c>
      <c r="L2" s="328">
        <v>6.0</v>
      </c>
      <c r="M2" s="212">
        <v>7.0</v>
      </c>
      <c r="N2" s="165">
        <v>8.0</v>
      </c>
      <c r="O2" s="166">
        <v>9.0</v>
      </c>
      <c r="P2" s="166">
        <v>10.0</v>
      </c>
      <c r="Q2" s="165">
        <v>11.0</v>
      </c>
      <c r="R2" s="165">
        <v>12.0</v>
      </c>
      <c r="S2" s="165">
        <v>13.0</v>
      </c>
      <c r="T2" s="165">
        <v>14.0</v>
      </c>
      <c r="U2" s="165">
        <v>15.0</v>
      </c>
      <c r="V2" s="166">
        <v>16.0</v>
      </c>
      <c r="W2" s="166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6">
        <v>30.0</v>
      </c>
      <c r="AK2" s="329">
        <v>31.0</v>
      </c>
      <c r="AL2" s="17" t="s">
        <v>7</v>
      </c>
      <c r="AM2" s="18" t="s">
        <v>8</v>
      </c>
      <c r="AN2" s="18"/>
    </row>
    <row r="3" ht="15.75" customHeight="1">
      <c r="A3" s="19"/>
      <c r="B3" s="20" t="s">
        <v>9</v>
      </c>
      <c r="C3" s="21"/>
      <c r="D3" s="22" t="s">
        <v>10</v>
      </c>
      <c r="E3" s="23"/>
      <c r="F3" s="24">
        <v>8.0</v>
      </c>
      <c r="G3" s="23" t="s">
        <v>11</v>
      </c>
      <c r="H3" s="27"/>
      <c r="I3" s="27"/>
      <c r="J3" s="14">
        <v>8.0</v>
      </c>
      <c r="K3" s="14">
        <v>8.0</v>
      </c>
      <c r="L3" s="14">
        <v>8.0</v>
      </c>
      <c r="M3" s="14">
        <v>8.0</v>
      </c>
      <c r="N3" s="14">
        <v>8.0</v>
      </c>
      <c r="O3" s="27"/>
      <c r="P3" s="27"/>
      <c r="Q3" s="24">
        <v>8.0</v>
      </c>
      <c r="R3" s="24">
        <v>8.0</v>
      </c>
      <c r="S3" s="24">
        <v>8.0</v>
      </c>
      <c r="T3" s="24">
        <v>8.0</v>
      </c>
      <c r="U3" s="24">
        <v>8.0</v>
      </c>
      <c r="V3" s="27"/>
      <c r="W3" s="27"/>
      <c r="X3" s="24">
        <v>8.0</v>
      </c>
      <c r="Y3" s="24">
        <v>8.0</v>
      </c>
      <c r="Z3" s="24">
        <v>8.0</v>
      </c>
      <c r="AA3" s="24">
        <v>8.0</v>
      </c>
      <c r="AB3" s="24">
        <v>8.0</v>
      </c>
      <c r="AC3" s="27"/>
      <c r="AD3" s="27"/>
      <c r="AE3" s="26">
        <v>8.0</v>
      </c>
      <c r="AF3" s="26">
        <v>8.0</v>
      </c>
      <c r="AG3" s="26">
        <v>8.0</v>
      </c>
      <c r="AH3" s="26">
        <v>8.0</v>
      </c>
      <c r="AI3" s="26">
        <v>8.0</v>
      </c>
      <c r="AJ3" s="27"/>
      <c r="AK3" s="34"/>
      <c r="AL3" s="29"/>
      <c r="AM3" s="29"/>
      <c r="AN3" s="18"/>
    </row>
    <row r="4" ht="15.75" customHeight="1">
      <c r="A4" s="19">
        <v>1.0</v>
      </c>
      <c r="B4" s="30" t="s">
        <v>161</v>
      </c>
      <c r="C4" s="31"/>
      <c r="D4" s="32"/>
      <c r="E4" s="23"/>
      <c r="F4" s="247">
        <v>8.0</v>
      </c>
      <c r="G4" s="23"/>
      <c r="H4" s="27"/>
      <c r="I4" s="27"/>
      <c r="J4" s="248">
        <v>8.0</v>
      </c>
      <c r="K4" s="248">
        <v>8.0</v>
      </c>
      <c r="L4" s="248">
        <v>8.0</v>
      </c>
      <c r="M4" s="50" t="s">
        <v>14</v>
      </c>
      <c r="N4" s="248">
        <v>8.0</v>
      </c>
      <c r="O4" s="27"/>
      <c r="P4" s="27"/>
      <c r="Q4" s="247">
        <v>8.0</v>
      </c>
      <c r="R4" s="41"/>
      <c r="S4" s="41"/>
      <c r="T4" s="23"/>
      <c r="U4" s="41"/>
      <c r="V4" s="27"/>
      <c r="W4" s="27"/>
      <c r="X4" s="23"/>
      <c r="Y4" s="37" t="s">
        <v>13</v>
      </c>
      <c r="Z4" s="247">
        <v>8.0</v>
      </c>
      <c r="AA4" s="247">
        <v>8.0</v>
      </c>
      <c r="AB4" s="247">
        <v>8.0</v>
      </c>
      <c r="AC4" s="27"/>
      <c r="AD4" s="27"/>
      <c r="AE4" s="330"/>
      <c r="AF4" s="246"/>
      <c r="AG4" s="246"/>
      <c r="AH4" s="246">
        <v>8.0</v>
      </c>
      <c r="AI4" s="331">
        <v>8.0</v>
      </c>
      <c r="AJ4" s="332">
        <v>8.0</v>
      </c>
      <c r="AK4" s="36" t="s">
        <v>14</v>
      </c>
      <c r="AL4" s="29"/>
      <c r="AM4" s="29"/>
      <c r="AN4" s="18"/>
    </row>
    <row r="5" ht="15.75" customHeight="1">
      <c r="A5" s="19">
        <v>2.0</v>
      </c>
      <c r="B5" s="19" t="s">
        <v>155</v>
      </c>
      <c r="C5" s="31"/>
      <c r="D5" s="32"/>
      <c r="E5" s="23"/>
      <c r="F5" s="24">
        <v>8.0</v>
      </c>
      <c r="G5" s="23"/>
      <c r="H5" s="35" t="s">
        <v>14</v>
      </c>
      <c r="I5" s="27"/>
      <c r="J5" s="14"/>
      <c r="K5" s="14">
        <v>8.0</v>
      </c>
      <c r="L5" s="14">
        <v>8.0</v>
      </c>
      <c r="M5" s="14">
        <v>8.0</v>
      </c>
      <c r="N5" s="47" t="s">
        <v>13</v>
      </c>
      <c r="O5" s="27"/>
      <c r="P5" s="27"/>
      <c r="Q5" s="24">
        <v>8.0</v>
      </c>
      <c r="R5" s="24">
        <v>8.0</v>
      </c>
      <c r="S5" s="35" t="s">
        <v>14</v>
      </c>
      <c r="T5" s="24">
        <v>8.0</v>
      </c>
      <c r="U5" s="24"/>
      <c r="V5" s="27"/>
      <c r="W5" s="27">
        <v>8.0</v>
      </c>
      <c r="X5" s="37" t="s">
        <v>13</v>
      </c>
      <c r="Y5" s="24">
        <v>8.0</v>
      </c>
      <c r="Z5" s="24">
        <v>8.0</v>
      </c>
      <c r="AA5" s="24">
        <v>8.0</v>
      </c>
      <c r="AB5" s="24">
        <v>8.0</v>
      </c>
      <c r="AC5" s="25"/>
      <c r="AD5" s="27"/>
      <c r="AE5" s="26">
        <v>8.0</v>
      </c>
      <c r="AF5" s="36" t="s">
        <v>14</v>
      </c>
      <c r="AG5" s="26">
        <v>8.0</v>
      </c>
      <c r="AH5" s="26">
        <v>8.0</v>
      </c>
      <c r="AI5" s="26">
        <v>8.0</v>
      </c>
      <c r="AJ5" s="27">
        <v>8.0</v>
      </c>
      <c r="AK5" s="34"/>
      <c r="AL5" s="29"/>
      <c r="AM5" s="29"/>
      <c r="AN5" s="18"/>
    </row>
    <row r="6" ht="15.75" customHeight="1">
      <c r="A6" s="19">
        <v>3.0</v>
      </c>
      <c r="B6" s="19" t="s">
        <v>15</v>
      </c>
      <c r="C6" s="31"/>
      <c r="D6" s="32"/>
      <c r="E6" s="23"/>
      <c r="F6" s="24">
        <v>8.0</v>
      </c>
      <c r="G6" s="23"/>
      <c r="H6" s="27"/>
      <c r="I6" s="27"/>
      <c r="J6" s="50" t="s">
        <v>14</v>
      </c>
      <c r="K6" s="14">
        <v>8.0</v>
      </c>
      <c r="L6" s="14">
        <v>8.0</v>
      </c>
      <c r="M6" s="14">
        <v>8.0</v>
      </c>
      <c r="N6" s="14">
        <v>8.0</v>
      </c>
      <c r="O6" s="27"/>
      <c r="P6" s="25"/>
      <c r="Q6" s="24">
        <v>8.0</v>
      </c>
      <c r="R6" s="24"/>
      <c r="S6" s="24">
        <v>8.0</v>
      </c>
      <c r="T6" s="24">
        <v>8.0</v>
      </c>
      <c r="U6" s="24">
        <v>8.0</v>
      </c>
      <c r="V6" s="27"/>
      <c r="W6" s="27"/>
      <c r="X6" s="24">
        <v>8.0</v>
      </c>
      <c r="Y6" s="24">
        <v>8.0</v>
      </c>
      <c r="Z6" s="24">
        <v>8.0</v>
      </c>
      <c r="AA6" s="24">
        <v>8.0</v>
      </c>
      <c r="AB6" s="24">
        <v>8.0</v>
      </c>
      <c r="AC6" s="27"/>
      <c r="AD6" s="27"/>
      <c r="AE6" s="33" t="s">
        <v>13</v>
      </c>
      <c r="AF6" s="26">
        <v>8.0</v>
      </c>
      <c r="AG6" s="26">
        <v>8.0</v>
      </c>
      <c r="AH6" s="26">
        <v>8.0</v>
      </c>
      <c r="AI6" s="26">
        <v>8.0</v>
      </c>
      <c r="AJ6" s="27">
        <v>8.0</v>
      </c>
      <c r="AK6" s="34"/>
      <c r="AL6" s="29"/>
      <c r="AM6" s="45"/>
      <c r="AN6" s="180"/>
    </row>
    <row r="7" ht="15.75" customHeight="1">
      <c r="A7" s="19">
        <v>4.0</v>
      </c>
      <c r="B7" s="19" t="s">
        <v>225</v>
      </c>
      <c r="C7" s="31"/>
      <c r="D7" s="32"/>
      <c r="E7" s="23"/>
      <c r="F7" s="24">
        <v>8.0</v>
      </c>
      <c r="G7" s="23"/>
      <c r="H7" s="27">
        <v>8.0</v>
      </c>
      <c r="I7" s="27"/>
      <c r="J7" s="14"/>
      <c r="K7" s="14">
        <v>8.0</v>
      </c>
      <c r="L7" s="50" t="s">
        <v>14</v>
      </c>
      <c r="M7" s="14">
        <v>8.0</v>
      </c>
      <c r="N7" s="14"/>
      <c r="O7" s="27">
        <v>8.0</v>
      </c>
      <c r="P7" s="35" t="s">
        <v>22</v>
      </c>
      <c r="Q7" s="24">
        <v>8.0</v>
      </c>
      <c r="R7" s="24"/>
      <c r="S7" s="24">
        <v>8.0</v>
      </c>
      <c r="T7" s="37" t="s">
        <v>13</v>
      </c>
      <c r="U7" s="52"/>
      <c r="V7" s="252"/>
      <c r="W7" s="52"/>
      <c r="X7" s="247">
        <v>8.0</v>
      </c>
      <c r="Y7" s="247">
        <v>8.0</v>
      </c>
      <c r="Z7" s="247">
        <v>8.0</v>
      </c>
      <c r="AA7" s="247">
        <v>8.0</v>
      </c>
      <c r="AB7" s="247">
        <v>8.0</v>
      </c>
      <c r="AC7" s="35" t="s">
        <v>14</v>
      </c>
      <c r="AD7" s="27"/>
      <c r="AE7" s="246">
        <v>8.0</v>
      </c>
      <c r="AF7" s="246">
        <v>8.0</v>
      </c>
      <c r="AG7" s="246">
        <v>8.0</v>
      </c>
      <c r="AH7" s="246">
        <v>8.0</v>
      </c>
      <c r="AI7" s="246">
        <v>8.0</v>
      </c>
      <c r="AJ7" s="27"/>
      <c r="AK7" s="34"/>
      <c r="AL7" s="29"/>
      <c r="AM7" s="45"/>
      <c r="AN7" s="180"/>
    </row>
    <row r="8" ht="18.0" customHeight="1">
      <c r="A8" s="19">
        <v>5.0</v>
      </c>
      <c r="B8" s="251" t="s">
        <v>157</v>
      </c>
      <c r="C8" s="31"/>
      <c r="D8" s="32"/>
      <c r="E8" s="23"/>
      <c r="F8" s="24">
        <v>8.0</v>
      </c>
      <c r="G8" s="41"/>
      <c r="H8" s="27"/>
      <c r="I8" s="27"/>
      <c r="J8" s="14">
        <v>8.0</v>
      </c>
      <c r="K8" s="47" t="s">
        <v>13</v>
      </c>
      <c r="L8" s="14">
        <v>8.0</v>
      </c>
      <c r="M8" s="14">
        <v>8.0</v>
      </c>
      <c r="N8" s="14">
        <v>8.0</v>
      </c>
      <c r="O8" s="27"/>
      <c r="P8" s="27"/>
      <c r="Q8" s="35" t="s">
        <v>14</v>
      </c>
      <c r="R8" s="24">
        <v>8.0</v>
      </c>
      <c r="S8" s="24">
        <v>8.0</v>
      </c>
      <c r="T8" s="24">
        <v>8.0</v>
      </c>
      <c r="U8" s="24"/>
      <c r="V8" s="27"/>
      <c r="W8" s="35" t="s">
        <v>14</v>
      </c>
      <c r="X8" s="24">
        <v>8.0</v>
      </c>
      <c r="Y8" s="24">
        <v>8.0</v>
      </c>
      <c r="Z8" s="24">
        <v>8.0</v>
      </c>
      <c r="AA8" s="24">
        <v>8.0</v>
      </c>
      <c r="AB8" s="37" t="s">
        <v>13</v>
      </c>
      <c r="AC8" s="27"/>
      <c r="AD8" s="27"/>
      <c r="AE8" s="26">
        <v>8.0</v>
      </c>
      <c r="AF8" s="26">
        <v>8.0</v>
      </c>
      <c r="AG8" s="26">
        <v>8.0</v>
      </c>
      <c r="AH8" s="26">
        <v>8.0</v>
      </c>
      <c r="AI8" s="26">
        <v>8.0</v>
      </c>
      <c r="AJ8" s="35" t="s">
        <v>14</v>
      </c>
      <c r="AK8" s="34"/>
      <c r="AL8" s="29"/>
      <c r="AM8" s="45"/>
      <c r="AN8" s="180"/>
    </row>
    <row r="9" ht="15.75" customHeight="1">
      <c r="A9" s="19">
        <v>6.0</v>
      </c>
      <c r="B9" s="19" t="s">
        <v>19</v>
      </c>
      <c r="C9" s="31"/>
      <c r="D9" s="32"/>
      <c r="E9" s="23"/>
      <c r="F9" s="24" t="s">
        <v>29</v>
      </c>
      <c r="G9" s="23"/>
      <c r="H9" s="27"/>
      <c r="I9" s="27"/>
      <c r="J9" s="24" t="s">
        <v>29</v>
      </c>
      <c r="K9" s="24" t="s">
        <v>29</v>
      </c>
      <c r="L9" s="24" t="s">
        <v>29</v>
      </c>
      <c r="M9" s="24" t="s">
        <v>29</v>
      </c>
      <c r="N9" s="24" t="s">
        <v>29</v>
      </c>
      <c r="O9" s="27">
        <v>8.0</v>
      </c>
      <c r="P9" s="27"/>
      <c r="Q9" s="24" t="s">
        <v>29</v>
      </c>
      <c r="R9" s="24" t="s">
        <v>29</v>
      </c>
      <c r="S9" s="24" t="s">
        <v>29</v>
      </c>
      <c r="T9" s="24" t="s">
        <v>29</v>
      </c>
      <c r="U9" s="24" t="s">
        <v>29</v>
      </c>
      <c r="V9" s="35" t="s">
        <v>14</v>
      </c>
      <c r="W9" s="25"/>
      <c r="X9" s="24" t="s">
        <v>29</v>
      </c>
      <c r="Y9" s="24" t="s">
        <v>29</v>
      </c>
      <c r="Z9" s="24" t="s">
        <v>29</v>
      </c>
      <c r="AA9" s="24" t="s">
        <v>29</v>
      </c>
      <c r="AB9" s="24" t="s">
        <v>29</v>
      </c>
      <c r="AC9" s="27">
        <v>8.0</v>
      </c>
      <c r="AD9" s="27"/>
      <c r="AE9" s="24" t="s">
        <v>29</v>
      </c>
      <c r="AF9" s="24" t="s">
        <v>29</v>
      </c>
      <c r="AG9" s="24">
        <v>8.0</v>
      </c>
      <c r="AH9" s="24">
        <v>8.0</v>
      </c>
      <c r="AI9" s="24">
        <v>8.0</v>
      </c>
      <c r="AJ9" s="27">
        <v>8.0</v>
      </c>
      <c r="AK9" s="34"/>
      <c r="AL9" s="29"/>
      <c r="AM9" s="45"/>
      <c r="AN9" s="180"/>
    </row>
    <row r="10" ht="15.75" customHeight="1">
      <c r="A10" s="19">
        <v>7.0</v>
      </c>
      <c r="B10" s="300" t="s">
        <v>20</v>
      </c>
      <c r="C10" s="31"/>
      <c r="D10" s="32"/>
      <c r="E10" s="23"/>
      <c r="F10" s="24">
        <v>8.0</v>
      </c>
      <c r="G10" s="23"/>
      <c r="H10" s="27">
        <v>8.0</v>
      </c>
      <c r="I10" s="27"/>
      <c r="J10" s="14"/>
      <c r="K10" s="14">
        <v>8.0</v>
      </c>
      <c r="L10" s="50" t="s">
        <v>14</v>
      </c>
      <c r="M10" s="14">
        <v>8.0</v>
      </c>
      <c r="N10" s="14">
        <v>8.0</v>
      </c>
      <c r="O10" s="27"/>
      <c r="P10" s="25"/>
      <c r="Q10" s="24">
        <v>8.0</v>
      </c>
      <c r="R10" s="24">
        <v>8.0</v>
      </c>
      <c r="S10" s="24">
        <v>8.0</v>
      </c>
      <c r="T10" s="37" t="s">
        <v>13</v>
      </c>
      <c r="U10" s="24">
        <v>8.0</v>
      </c>
      <c r="V10" s="27"/>
      <c r="W10" s="27"/>
      <c r="X10" s="24">
        <v>8.0</v>
      </c>
      <c r="Y10" s="24">
        <v>8.0</v>
      </c>
      <c r="Z10" s="24">
        <v>8.0</v>
      </c>
      <c r="AA10" s="24">
        <v>8.0</v>
      </c>
      <c r="AB10" s="24">
        <v>8.0</v>
      </c>
      <c r="AC10" s="35" t="s">
        <v>14</v>
      </c>
      <c r="AD10" s="27"/>
      <c r="AE10" s="26"/>
      <c r="AF10" s="26">
        <v>8.0</v>
      </c>
      <c r="AG10" s="26">
        <v>8.0</v>
      </c>
      <c r="AH10" s="26">
        <v>8.0</v>
      </c>
      <c r="AI10" s="36" t="s">
        <v>14</v>
      </c>
      <c r="AJ10" s="25"/>
      <c r="AK10" s="249"/>
      <c r="AL10" s="29"/>
      <c r="AM10" s="45"/>
      <c r="AN10" s="180"/>
    </row>
    <row r="11" ht="15.75" customHeight="1">
      <c r="A11" s="19">
        <v>8.0</v>
      </c>
      <c r="B11" s="65" t="s">
        <v>39</v>
      </c>
      <c r="C11" s="31"/>
      <c r="D11" s="32"/>
      <c r="E11" s="23"/>
      <c r="F11" s="247">
        <v>8.0</v>
      </c>
      <c r="G11" s="23" t="s">
        <v>11</v>
      </c>
      <c r="H11" s="35" t="s">
        <v>14</v>
      </c>
      <c r="I11" s="27"/>
      <c r="J11" s="248"/>
      <c r="K11" s="248">
        <v>8.0</v>
      </c>
      <c r="L11" s="248">
        <v>8.0</v>
      </c>
      <c r="M11" s="248">
        <v>8.0</v>
      </c>
      <c r="N11" s="47" t="s">
        <v>13</v>
      </c>
      <c r="O11" s="25"/>
      <c r="P11" s="27"/>
      <c r="Q11" s="247">
        <v>8.0</v>
      </c>
      <c r="R11" s="37" t="s">
        <v>13</v>
      </c>
      <c r="S11" s="247">
        <v>8.0</v>
      </c>
      <c r="T11" s="247">
        <v>8.0</v>
      </c>
      <c r="U11" s="247">
        <v>8.0</v>
      </c>
      <c r="V11" s="27">
        <v>8.0</v>
      </c>
      <c r="W11" s="27"/>
      <c r="X11" s="247"/>
      <c r="Y11" s="247">
        <v>8.0</v>
      </c>
      <c r="Z11" s="333">
        <v>8.0</v>
      </c>
      <c r="AA11" s="247">
        <v>8.0</v>
      </c>
      <c r="AB11" s="247">
        <v>8.0</v>
      </c>
      <c r="AC11" s="25"/>
      <c r="AD11" s="27"/>
      <c r="AE11" s="246">
        <v>8.0</v>
      </c>
      <c r="AF11" s="246">
        <v>8.0</v>
      </c>
      <c r="AG11" s="246">
        <v>8.0</v>
      </c>
      <c r="AH11" s="33" t="s">
        <v>13</v>
      </c>
      <c r="AI11" s="246"/>
      <c r="AJ11" s="27"/>
      <c r="AK11" s="34">
        <v>8.0</v>
      </c>
      <c r="AL11" s="29"/>
      <c r="AM11" s="29"/>
      <c r="AN11" s="18"/>
    </row>
    <row r="12" ht="15.75" customHeight="1">
      <c r="A12" s="19">
        <v>9.0</v>
      </c>
      <c r="B12" s="65" t="s">
        <v>21</v>
      </c>
      <c r="C12" s="31"/>
      <c r="D12" s="32"/>
      <c r="E12" s="23"/>
      <c r="F12" s="333"/>
      <c r="G12" s="23"/>
      <c r="H12" s="27"/>
      <c r="I12" s="27">
        <v>8.0</v>
      </c>
      <c r="J12" s="248">
        <v>8.0</v>
      </c>
      <c r="K12" s="248">
        <v>8.0</v>
      </c>
      <c r="L12" s="248"/>
      <c r="M12" s="248">
        <v>8.0</v>
      </c>
      <c r="N12" s="248">
        <v>8.0</v>
      </c>
      <c r="O12" s="27">
        <v>8.0</v>
      </c>
      <c r="P12" s="27"/>
      <c r="Q12" s="247">
        <v>8.0</v>
      </c>
      <c r="R12" s="247">
        <v>8.0</v>
      </c>
      <c r="S12" s="247">
        <v>8.0</v>
      </c>
      <c r="T12" s="247">
        <v>8.0</v>
      </c>
      <c r="U12" s="37" t="s">
        <v>13</v>
      </c>
      <c r="V12" s="27"/>
      <c r="W12" s="27"/>
      <c r="X12" s="247">
        <v>8.0</v>
      </c>
      <c r="Y12" s="35" t="s">
        <v>14</v>
      </c>
      <c r="Z12" s="41"/>
      <c r="AA12" s="41"/>
      <c r="AB12" s="41"/>
      <c r="AC12" s="23"/>
      <c r="AD12" s="23"/>
      <c r="AE12" s="42"/>
      <c r="AF12" s="42"/>
      <c r="AG12" s="36" t="s">
        <v>14</v>
      </c>
      <c r="AH12" s="246">
        <v>8.0</v>
      </c>
      <c r="AI12" s="246">
        <v>8.0</v>
      </c>
      <c r="AJ12" s="27">
        <v>8.0</v>
      </c>
      <c r="AK12" s="34"/>
      <c r="AL12" s="29"/>
      <c r="AM12" s="29"/>
      <c r="AN12" s="18"/>
    </row>
    <row r="13" ht="15.75" customHeight="1">
      <c r="A13" s="19">
        <v>10.0</v>
      </c>
      <c r="B13" s="30" t="s">
        <v>167</v>
      </c>
      <c r="C13" s="31"/>
      <c r="D13" s="32"/>
      <c r="E13" s="23"/>
      <c r="F13" s="247">
        <v>8.0</v>
      </c>
      <c r="G13" s="23"/>
      <c r="H13" s="27"/>
      <c r="I13" s="25"/>
      <c r="J13" s="50" t="s">
        <v>14</v>
      </c>
      <c r="K13" s="248">
        <v>8.0</v>
      </c>
      <c r="L13" s="248">
        <v>8.0</v>
      </c>
      <c r="M13" s="248">
        <v>8.0</v>
      </c>
      <c r="N13" s="248">
        <v>8.0</v>
      </c>
      <c r="O13" s="27"/>
      <c r="P13" s="27"/>
      <c r="Q13" s="37" t="s">
        <v>13</v>
      </c>
      <c r="R13" s="24" t="s">
        <v>29</v>
      </c>
      <c r="S13" s="24" t="s">
        <v>29</v>
      </c>
      <c r="T13" s="24" t="s">
        <v>29</v>
      </c>
      <c r="U13" s="24" t="s">
        <v>29</v>
      </c>
      <c r="V13" s="27">
        <v>8.0</v>
      </c>
      <c r="W13" s="25"/>
      <c r="X13" s="247" t="s">
        <v>29</v>
      </c>
      <c r="Y13" s="247" t="s">
        <v>29</v>
      </c>
      <c r="Z13" s="247" t="s">
        <v>29</v>
      </c>
      <c r="AA13" s="247" t="s">
        <v>29</v>
      </c>
      <c r="AB13" s="247" t="s">
        <v>29</v>
      </c>
      <c r="AC13" s="25"/>
      <c r="AD13" s="27"/>
      <c r="AE13" s="247" t="s">
        <v>29</v>
      </c>
      <c r="AF13" s="247" t="s">
        <v>29</v>
      </c>
      <c r="AG13" s="247" t="s">
        <v>29</v>
      </c>
      <c r="AH13" s="247" t="s">
        <v>29</v>
      </c>
      <c r="AI13" s="247" t="s">
        <v>29</v>
      </c>
      <c r="AJ13" s="27"/>
      <c r="AK13" s="34">
        <v>8.0</v>
      </c>
      <c r="AL13" s="29"/>
      <c r="AM13" s="29"/>
      <c r="AN13" s="18"/>
    </row>
    <row r="14" ht="15.75" customHeight="1">
      <c r="A14" s="19">
        <v>11.0</v>
      </c>
      <c r="B14" s="19" t="s">
        <v>23</v>
      </c>
      <c r="C14" s="31"/>
      <c r="D14" s="32"/>
      <c r="E14" s="23"/>
      <c r="F14" s="24">
        <v>8.0</v>
      </c>
      <c r="G14" s="23" t="s">
        <v>11</v>
      </c>
      <c r="H14" s="27"/>
      <c r="I14" s="27">
        <v>8.0</v>
      </c>
      <c r="J14" s="14">
        <v>8.0</v>
      </c>
      <c r="K14" s="47" t="s">
        <v>13</v>
      </c>
      <c r="L14" s="14">
        <v>8.0</v>
      </c>
      <c r="M14" s="14">
        <v>8.0</v>
      </c>
      <c r="N14" s="14"/>
      <c r="O14" s="27"/>
      <c r="P14" s="27">
        <v>8.0</v>
      </c>
      <c r="Q14" s="35" t="s">
        <v>14</v>
      </c>
      <c r="R14" s="24">
        <v>8.0</v>
      </c>
      <c r="S14" s="24">
        <v>8.0</v>
      </c>
      <c r="T14" s="24">
        <v>8.0</v>
      </c>
      <c r="U14" s="24">
        <v>8.0</v>
      </c>
      <c r="V14" s="25"/>
      <c r="W14" s="27"/>
      <c r="X14" s="24">
        <v>8.0</v>
      </c>
      <c r="Y14" s="24">
        <v>8.0</v>
      </c>
      <c r="Z14" s="35" t="s">
        <v>14</v>
      </c>
      <c r="AA14" s="24">
        <v>8.0</v>
      </c>
      <c r="AB14" s="24">
        <v>8.0</v>
      </c>
      <c r="AC14" s="27"/>
      <c r="AD14" s="27"/>
      <c r="AE14" s="26">
        <v>8.0</v>
      </c>
      <c r="AF14" s="26">
        <v>8.0</v>
      </c>
      <c r="AG14" s="26">
        <v>8.0</v>
      </c>
      <c r="AH14" s="33" t="s">
        <v>13</v>
      </c>
      <c r="AI14" s="26">
        <v>8.0</v>
      </c>
      <c r="AJ14" s="27"/>
      <c r="AK14" s="34"/>
      <c r="AL14" s="29"/>
      <c r="AM14" s="45"/>
      <c r="AN14" s="180"/>
    </row>
    <row r="15" ht="15.75" customHeight="1">
      <c r="A15" s="19">
        <v>12.0</v>
      </c>
      <c r="B15" s="20" t="s">
        <v>24</v>
      </c>
      <c r="C15" s="31"/>
      <c r="D15" s="32"/>
      <c r="E15" s="23"/>
      <c r="F15" s="24">
        <v>8.0</v>
      </c>
      <c r="G15" s="23"/>
      <c r="H15" s="27">
        <v>8.0</v>
      </c>
      <c r="I15" s="27"/>
      <c r="J15" s="14"/>
      <c r="K15" s="14">
        <v>8.0</v>
      </c>
      <c r="L15" s="50" t="s">
        <v>14</v>
      </c>
      <c r="M15" s="14">
        <v>8.0</v>
      </c>
      <c r="N15" s="14">
        <v>8.0</v>
      </c>
      <c r="O15" s="25"/>
      <c r="P15" s="27"/>
      <c r="Q15" s="303"/>
      <c r="R15" s="303"/>
      <c r="S15" s="303"/>
      <c r="T15" s="303"/>
      <c r="U15" s="303"/>
      <c r="V15" s="303"/>
      <c r="W15" s="334"/>
      <c r="X15" s="303"/>
      <c r="Y15" s="303"/>
      <c r="Z15" s="303"/>
      <c r="AA15" s="303"/>
      <c r="AB15" s="303"/>
      <c r="AC15" s="303"/>
      <c r="AD15" s="303"/>
      <c r="AE15" s="69"/>
      <c r="AF15" s="69"/>
      <c r="AG15" s="69"/>
      <c r="AH15" s="69"/>
      <c r="AI15" s="69"/>
      <c r="AJ15" s="334"/>
      <c r="AK15" s="335"/>
      <c r="AL15" s="29"/>
      <c r="AM15" s="29"/>
      <c r="AN15" s="18"/>
    </row>
    <row r="16" ht="15.75" customHeight="1">
      <c r="A16" s="19">
        <v>13.0</v>
      </c>
      <c r="B16" s="300" t="s">
        <v>25</v>
      </c>
      <c r="C16" s="31"/>
      <c r="D16" s="32"/>
      <c r="E16" s="23"/>
      <c r="F16" s="24">
        <v>8.0</v>
      </c>
      <c r="G16" s="23"/>
      <c r="H16" s="336"/>
      <c r="I16" s="336"/>
      <c r="J16" s="47" t="s">
        <v>13</v>
      </c>
      <c r="K16" s="14">
        <v>8.0</v>
      </c>
      <c r="L16" s="14">
        <v>8.0</v>
      </c>
      <c r="M16" s="14">
        <v>8.0</v>
      </c>
      <c r="N16" s="14">
        <v>8.0</v>
      </c>
      <c r="O16" s="336"/>
      <c r="P16" s="27"/>
      <c r="Q16" s="24">
        <v>8.0</v>
      </c>
      <c r="R16" s="35" t="s">
        <v>14</v>
      </c>
      <c r="S16" s="24">
        <v>8.0</v>
      </c>
      <c r="T16" s="24">
        <v>8.0</v>
      </c>
      <c r="U16" s="24"/>
      <c r="V16" s="27"/>
      <c r="W16" s="35" t="s">
        <v>14</v>
      </c>
      <c r="X16" s="24">
        <v>8.0</v>
      </c>
      <c r="Y16" s="24">
        <v>8.0</v>
      </c>
      <c r="Z16" s="24">
        <v>8.0</v>
      </c>
      <c r="AA16" s="24">
        <v>8.0</v>
      </c>
      <c r="AB16" s="35" t="s">
        <v>14</v>
      </c>
      <c r="AC16" s="27"/>
      <c r="AD16" s="27"/>
      <c r="AE16" s="26">
        <v>8.0</v>
      </c>
      <c r="AF16" s="26">
        <v>8.0</v>
      </c>
      <c r="AG16" s="26">
        <v>8.0</v>
      </c>
      <c r="AH16" s="26">
        <v>8.0</v>
      </c>
      <c r="AI16" s="26">
        <v>8.0</v>
      </c>
      <c r="AJ16" s="27"/>
      <c r="AK16" s="34"/>
      <c r="AL16" s="29"/>
      <c r="AM16" s="29"/>
      <c r="AN16" s="18"/>
    </row>
    <row r="17" ht="15.75" customHeight="1">
      <c r="A17" s="19">
        <v>14.0</v>
      </c>
      <c r="B17" s="30" t="s">
        <v>159</v>
      </c>
      <c r="C17" s="31"/>
      <c r="D17" s="32"/>
      <c r="E17" s="23"/>
      <c r="F17" s="37" t="s">
        <v>13</v>
      </c>
      <c r="G17" s="23"/>
      <c r="H17" s="27"/>
      <c r="I17" s="27"/>
      <c r="J17" s="248">
        <v>8.0</v>
      </c>
      <c r="K17" s="248">
        <v>8.0</v>
      </c>
      <c r="L17" s="248">
        <v>8.0</v>
      </c>
      <c r="M17" s="248">
        <v>8.0</v>
      </c>
      <c r="N17" s="248">
        <v>8.0</v>
      </c>
      <c r="O17" s="27"/>
      <c r="P17" s="25"/>
      <c r="Q17" s="37" t="s">
        <v>13</v>
      </c>
      <c r="R17" s="247">
        <v>8.0</v>
      </c>
      <c r="S17" s="247">
        <v>8.0</v>
      </c>
      <c r="T17" s="247">
        <v>8.0</v>
      </c>
      <c r="U17" s="247">
        <v>8.0</v>
      </c>
      <c r="V17" s="35" t="s">
        <v>14</v>
      </c>
      <c r="W17" s="27"/>
      <c r="X17" s="247"/>
      <c r="Y17" s="247">
        <v>8.0</v>
      </c>
      <c r="Z17" s="247">
        <v>8.0</v>
      </c>
      <c r="AA17" s="37" t="s">
        <v>13</v>
      </c>
      <c r="AB17" s="247">
        <v>8.0</v>
      </c>
      <c r="AC17" s="27"/>
      <c r="AD17" s="25"/>
      <c r="AE17" s="246">
        <v>8.0</v>
      </c>
      <c r="AF17" s="246">
        <v>8.0</v>
      </c>
      <c r="AG17" s="246">
        <v>8.0</v>
      </c>
      <c r="AH17" s="246">
        <v>8.0</v>
      </c>
      <c r="AI17" s="246"/>
      <c r="AJ17" s="27"/>
      <c r="AK17" s="36" t="s">
        <v>14</v>
      </c>
      <c r="AL17" s="29"/>
      <c r="AM17" s="29"/>
      <c r="AN17" s="18"/>
    </row>
    <row r="18" ht="15.75" customHeight="1">
      <c r="A18" s="19">
        <v>15.0</v>
      </c>
      <c r="B18" s="46" t="s">
        <v>26</v>
      </c>
      <c r="C18" s="31"/>
      <c r="D18" s="32"/>
      <c r="E18" s="23"/>
      <c r="F18" s="24">
        <v>8.0</v>
      </c>
      <c r="G18" s="23"/>
      <c r="H18" s="35" t="s">
        <v>14</v>
      </c>
      <c r="I18" s="27"/>
      <c r="J18" s="14"/>
      <c r="K18" s="14">
        <v>8.0</v>
      </c>
      <c r="L18" s="14">
        <v>8.0</v>
      </c>
      <c r="M18" s="14">
        <v>8.0</v>
      </c>
      <c r="N18" s="14">
        <v>8.0</v>
      </c>
      <c r="O18" s="27"/>
      <c r="P18" s="27"/>
      <c r="Q18" s="24">
        <v>8.0</v>
      </c>
      <c r="R18" s="24">
        <v>8.0</v>
      </c>
      <c r="S18" s="24">
        <v>8.0</v>
      </c>
      <c r="T18" s="24">
        <v>8.0</v>
      </c>
      <c r="U18" s="24">
        <v>8.0</v>
      </c>
      <c r="V18" s="27"/>
      <c r="W18" s="27"/>
      <c r="X18" s="24">
        <v>8.0</v>
      </c>
      <c r="Y18" s="24">
        <v>8.0</v>
      </c>
      <c r="Z18" s="24">
        <v>8.0</v>
      </c>
      <c r="AA18" s="24">
        <v>8.0</v>
      </c>
      <c r="AB18" s="24">
        <v>8.0</v>
      </c>
      <c r="AC18" s="25"/>
      <c r="AD18" s="27"/>
      <c r="AE18" s="26">
        <v>8.0</v>
      </c>
      <c r="AF18" s="26">
        <v>8.0</v>
      </c>
      <c r="AG18" s="26">
        <v>8.0</v>
      </c>
      <c r="AH18" s="36" t="s">
        <v>14</v>
      </c>
      <c r="AI18" s="26">
        <v>8.0</v>
      </c>
      <c r="AJ18" s="27"/>
      <c r="AK18" s="34"/>
      <c r="AL18" s="29"/>
      <c r="AM18" s="45"/>
      <c r="AN18" s="180"/>
    </row>
    <row r="19" ht="15.75" customHeight="1">
      <c r="A19" s="19">
        <v>16.0</v>
      </c>
      <c r="B19" s="58" t="s">
        <v>27</v>
      </c>
      <c r="C19" s="59"/>
      <c r="D19" s="32"/>
      <c r="E19" s="23"/>
      <c r="F19" s="24">
        <v>8.0</v>
      </c>
      <c r="G19" s="23"/>
      <c r="H19" s="27"/>
      <c r="I19" s="27"/>
      <c r="J19" s="14">
        <v>8.0</v>
      </c>
      <c r="K19" s="50" t="s">
        <v>14</v>
      </c>
      <c r="L19" s="14">
        <v>8.0</v>
      </c>
      <c r="M19" s="14">
        <v>8.0</v>
      </c>
      <c r="N19" s="14"/>
      <c r="O19" s="27"/>
      <c r="P19" s="35" t="s">
        <v>14</v>
      </c>
      <c r="Q19" s="24">
        <v>8.0</v>
      </c>
      <c r="R19" s="24">
        <v>8.0</v>
      </c>
      <c r="S19" s="24">
        <v>8.0</v>
      </c>
      <c r="T19" s="24">
        <v>8.0</v>
      </c>
      <c r="U19" s="35">
        <v>12.0</v>
      </c>
      <c r="V19" s="25"/>
      <c r="W19" s="27"/>
      <c r="X19" s="24">
        <v>8.0</v>
      </c>
      <c r="Y19" s="24">
        <v>8.0</v>
      </c>
      <c r="Z19" s="24">
        <v>8.0</v>
      </c>
      <c r="AA19" s="24">
        <v>8.0</v>
      </c>
      <c r="AB19" s="24">
        <v>8.0</v>
      </c>
      <c r="AC19" s="25"/>
      <c r="AD19" s="27"/>
      <c r="AE19" s="26"/>
      <c r="AF19" s="26">
        <v>8.0</v>
      </c>
      <c r="AG19" s="26">
        <v>8.0</v>
      </c>
      <c r="AH19" s="26">
        <v>8.0</v>
      </c>
      <c r="AI19" s="33" t="s">
        <v>13</v>
      </c>
      <c r="AJ19" s="27"/>
      <c r="AK19" s="34"/>
      <c r="AL19" s="29"/>
      <c r="AM19" s="45"/>
      <c r="AN19" s="180"/>
    </row>
    <row r="20" ht="15.75" customHeight="1">
      <c r="A20" s="19">
        <v>17.0</v>
      </c>
      <c r="B20" s="46" t="s">
        <v>28</v>
      </c>
      <c r="C20" s="31"/>
      <c r="D20" s="32"/>
      <c r="E20" s="23"/>
      <c r="F20" s="24">
        <v>8.0</v>
      </c>
      <c r="G20" s="23"/>
      <c r="H20" s="27"/>
      <c r="I20" s="27"/>
      <c r="J20" s="14">
        <v>8.0</v>
      </c>
      <c r="K20" s="14">
        <v>8.0</v>
      </c>
      <c r="L20" s="14">
        <v>8.0</v>
      </c>
      <c r="M20" s="50" t="s">
        <v>14</v>
      </c>
      <c r="N20" s="14">
        <v>8.0</v>
      </c>
      <c r="O20" s="27">
        <v>8.0</v>
      </c>
      <c r="P20" s="27"/>
      <c r="Q20" s="24"/>
      <c r="R20" s="24">
        <v>8.0</v>
      </c>
      <c r="S20" s="35" t="s">
        <v>14</v>
      </c>
      <c r="T20" s="24">
        <v>8.0</v>
      </c>
      <c r="U20" s="24">
        <v>8.0</v>
      </c>
      <c r="V20" s="27"/>
      <c r="W20" s="27"/>
      <c r="X20" s="24">
        <v>8.0</v>
      </c>
      <c r="Y20" s="24">
        <v>8.0</v>
      </c>
      <c r="Z20" s="24">
        <v>8.0</v>
      </c>
      <c r="AA20" s="37" t="s">
        <v>13</v>
      </c>
      <c r="AB20" s="24"/>
      <c r="AC20" s="27"/>
      <c r="AD20" s="27"/>
      <c r="AE20" s="26">
        <v>8.0</v>
      </c>
      <c r="AF20" s="26">
        <v>8.0</v>
      </c>
      <c r="AG20" s="26">
        <v>8.0</v>
      </c>
      <c r="AH20" s="26">
        <v>8.0</v>
      </c>
      <c r="AI20" s="36" t="s">
        <v>14</v>
      </c>
      <c r="AJ20" s="332">
        <v>8.0</v>
      </c>
      <c r="AK20" s="34"/>
      <c r="AL20" s="29"/>
      <c r="AM20" s="61"/>
      <c r="AN20" s="253"/>
    </row>
    <row r="21" ht="15.75" customHeight="1">
      <c r="A21" s="19">
        <v>18.0</v>
      </c>
      <c r="B21" s="65" t="s">
        <v>30</v>
      </c>
      <c r="C21" s="62"/>
      <c r="D21" s="32"/>
      <c r="E21" s="23"/>
      <c r="F21" s="35" t="s">
        <v>14</v>
      </c>
      <c r="G21" s="23" t="s">
        <v>11</v>
      </c>
      <c r="H21" s="27"/>
      <c r="I21" s="27"/>
      <c r="J21" s="248">
        <v>8.0</v>
      </c>
      <c r="K21" s="248">
        <v>8.0</v>
      </c>
      <c r="L21" s="248">
        <v>8.0</v>
      </c>
      <c r="M21" s="248">
        <v>8.0</v>
      </c>
      <c r="N21" s="50" t="s">
        <v>14</v>
      </c>
      <c r="O21" s="27">
        <v>8.0</v>
      </c>
      <c r="P21" s="25"/>
      <c r="Q21" s="247"/>
      <c r="R21" s="247">
        <v>8.0</v>
      </c>
      <c r="S21" s="247">
        <v>8.0</v>
      </c>
      <c r="T21" s="35" t="s">
        <v>14</v>
      </c>
      <c r="U21" s="247">
        <v>8.0</v>
      </c>
      <c r="V21" s="27"/>
      <c r="W21" s="27"/>
      <c r="X21" s="247">
        <v>8.0</v>
      </c>
      <c r="Y21" s="247">
        <v>8.0</v>
      </c>
      <c r="Z21" s="37" t="s">
        <v>13</v>
      </c>
      <c r="AA21" s="247">
        <v>8.0</v>
      </c>
      <c r="AB21" s="247"/>
      <c r="AC21" s="27"/>
      <c r="AD21" s="27">
        <v>8.0</v>
      </c>
      <c r="AE21" s="246">
        <v>8.0</v>
      </c>
      <c r="AF21" s="246">
        <v>8.0</v>
      </c>
      <c r="AG21" s="246">
        <v>8.0</v>
      </c>
      <c r="AH21" s="246">
        <v>8.0</v>
      </c>
      <c r="AI21" s="33" t="s">
        <v>13</v>
      </c>
      <c r="AJ21" s="27"/>
      <c r="AK21" s="34"/>
      <c r="AL21" s="45"/>
      <c r="AM21" s="45"/>
      <c r="AN21" s="180"/>
    </row>
    <row r="22" ht="15.75" customHeight="1">
      <c r="A22" s="19">
        <v>19.0</v>
      </c>
      <c r="B22" s="20" t="s">
        <v>31</v>
      </c>
      <c r="C22" s="62"/>
      <c r="D22" s="32"/>
      <c r="E22" s="23"/>
      <c r="F22" s="24">
        <v>8.0</v>
      </c>
      <c r="G22" s="23"/>
      <c r="H22" s="25"/>
      <c r="I22" s="27"/>
      <c r="J22" s="14">
        <v>8.0</v>
      </c>
      <c r="K22" s="14">
        <v>8.0</v>
      </c>
      <c r="L22" s="14">
        <v>8.0</v>
      </c>
      <c r="M22" s="14">
        <v>8.0</v>
      </c>
      <c r="N22" s="14">
        <v>8.0</v>
      </c>
      <c r="O22" s="35" t="s">
        <v>14</v>
      </c>
      <c r="P22" s="27"/>
      <c r="Q22" s="24"/>
      <c r="R22" s="24">
        <v>8.0</v>
      </c>
      <c r="S22" s="24">
        <v>8.0</v>
      </c>
      <c r="T22" s="24">
        <v>8.0</v>
      </c>
      <c r="U22" s="37" t="s">
        <v>13</v>
      </c>
      <c r="V22" s="27"/>
      <c r="W22" s="27"/>
      <c r="X22" s="334"/>
      <c r="Y22" s="24">
        <v>8.0</v>
      </c>
      <c r="Z22" s="24">
        <v>8.0</v>
      </c>
      <c r="AA22" s="24">
        <v>8.0</v>
      </c>
      <c r="AB22" s="24"/>
      <c r="AC22" s="27"/>
      <c r="AD22" s="35" t="s">
        <v>14</v>
      </c>
      <c r="AE22" s="26">
        <v>8.0</v>
      </c>
      <c r="AF22" s="26">
        <v>8.0</v>
      </c>
      <c r="AG22" s="26">
        <v>8.0</v>
      </c>
      <c r="AH22" s="36" t="s">
        <v>14</v>
      </c>
      <c r="AI22" s="26">
        <v>8.0</v>
      </c>
      <c r="AJ22" s="35" t="s">
        <v>14</v>
      </c>
      <c r="AK22" s="34">
        <v>8.0</v>
      </c>
      <c r="AL22" s="45"/>
      <c r="AM22" s="45"/>
      <c r="AN22" s="180"/>
    </row>
    <row r="23" ht="15.75" customHeight="1">
      <c r="A23" s="19">
        <v>20.0</v>
      </c>
      <c r="B23" s="300" t="s">
        <v>32</v>
      </c>
      <c r="C23" s="66"/>
      <c r="D23" s="32"/>
      <c r="E23" s="23"/>
      <c r="F23" s="35" t="s">
        <v>14</v>
      </c>
      <c r="G23" s="23"/>
      <c r="H23" s="27"/>
      <c r="I23" s="27"/>
      <c r="J23" s="14">
        <v>8.0</v>
      </c>
      <c r="K23" s="14">
        <v>8.0</v>
      </c>
      <c r="L23" s="47" t="s">
        <v>13</v>
      </c>
      <c r="M23" s="14">
        <v>8.0</v>
      </c>
      <c r="N23" s="14">
        <v>8.0</v>
      </c>
      <c r="O23" s="27"/>
      <c r="P23" s="27"/>
      <c r="Q23" s="24">
        <v>8.0</v>
      </c>
      <c r="R23" s="24">
        <v>8.0</v>
      </c>
      <c r="S23" s="24">
        <v>8.0</v>
      </c>
      <c r="T23" s="24">
        <v>8.0</v>
      </c>
      <c r="U23" s="24">
        <v>8.0</v>
      </c>
      <c r="V23" s="27">
        <v>8.0</v>
      </c>
      <c r="W23" s="27"/>
      <c r="X23" s="24"/>
      <c r="Y23" s="24">
        <v>8.0</v>
      </c>
      <c r="Z23" s="24">
        <v>8.0</v>
      </c>
      <c r="AA23" s="35" t="s">
        <v>14</v>
      </c>
      <c r="AB23" s="24">
        <v>8.0</v>
      </c>
      <c r="AC23" s="27"/>
      <c r="AD23" s="27"/>
      <c r="AE23" s="26">
        <v>8.0</v>
      </c>
      <c r="AF23" s="26">
        <v>8.0</v>
      </c>
      <c r="AG23" s="33" t="s">
        <v>13</v>
      </c>
      <c r="AH23" s="26">
        <v>8.0</v>
      </c>
      <c r="AI23" s="26">
        <v>8.0</v>
      </c>
      <c r="AJ23" s="27"/>
      <c r="AK23" s="34"/>
      <c r="AL23" s="45"/>
      <c r="AM23" s="45"/>
      <c r="AN23" s="180"/>
    </row>
    <row r="24" ht="15.75" customHeight="1">
      <c r="A24" s="19">
        <v>21.0</v>
      </c>
      <c r="B24" s="20" t="s">
        <v>33</v>
      </c>
      <c r="C24" s="62"/>
      <c r="D24" s="32"/>
      <c r="E24" s="23"/>
      <c r="F24" s="24"/>
      <c r="G24" s="23"/>
      <c r="H24" s="27"/>
      <c r="I24" s="35" t="s">
        <v>14</v>
      </c>
      <c r="J24" s="14">
        <v>8.0</v>
      </c>
      <c r="K24" s="14">
        <v>8.0</v>
      </c>
      <c r="L24" s="14">
        <v>8.0</v>
      </c>
      <c r="M24" s="47" t="s">
        <v>13</v>
      </c>
      <c r="N24" s="14">
        <v>8.0</v>
      </c>
      <c r="O24" s="27"/>
      <c r="P24" s="27"/>
      <c r="Q24" s="24">
        <v>8.0</v>
      </c>
      <c r="R24" s="24">
        <v>8.0</v>
      </c>
      <c r="S24" s="24">
        <v>8.0</v>
      </c>
      <c r="T24" s="24">
        <v>8.0</v>
      </c>
      <c r="U24" s="35" t="s">
        <v>14</v>
      </c>
      <c r="V24" s="27"/>
      <c r="W24" s="27"/>
      <c r="X24" s="24">
        <v>8.0</v>
      </c>
      <c r="Y24" s="24">
        <v>8.0</v>
      </c>
      <c r="Z24" s="35" t="s">
        <v>14</v>
      </c>
      <c r="AA24" s="24">
        <v>8.0</v>
      </c>
      <c r="AB24" s="24">
        <v>8.0</v>
      </c>
      <c r="AC24" s="27">
        <v>8.0</v>
      </c>
      <c r="AD24" s="27"/>
      <c r="AE24" s="26"/>
      <c r="AF24" s="33" t="s">
        <v>13</v>
      </c>
      <c r="AG24" s="26">
        <v>8.0</v>
      </c>
      <c r="AH24" s="26">
        <v>8.0</v>
      </c>
      <c r="AI24" s="26">
        <v>8.0</v>
      </c>
      <c r="AJ24" s="27"/>
      <c r="AK24" s="34"/>
      <c r="AL24" s="45"/>
      <c r="AM24" s="45"/>
      <c r="AN24" s="180"/>
    </row>
    <row r="25" ht="15.75" customHeight="1">
      <c r="A25" s="19">
        <v>22.0</v>
      </c>
      <c r="B25" s="300" t="s">
        <v>34</v>
      </c>
      <c r="C25" s="62"/>
      <c r="D25" s="32"/>
      <c r="E25" s="23"/>
      <c r="F25" s="24">
        <v>8.0</v>
      </c>
      <c r="G25" s="23"/>
      <c r="H25" s="27"/>
      <c r="I25" s="35" t="s">
        <v>14</v>
      </c>
      <c r="J25" s="14">
        <v>8.0</v>
      </c>
      <c r="K25" s="14">
        <v>8.0</v>
      </c>
      <c r="L25" s="14">
        <v>8.0</v>
      </c>
      <c r="M25" s="14">
        <v>8.0</v>
      </c>
      <c r="N25" s="14">
        <v>8.0</v>
      </c>
      <c r="O25" s="27"/>
      <c r="P25" s="27"/>
      <c r="Q25" s="24">
        <v>8.0</v>
      </c>
      <c r="R25" s="24">
        <v>8.0</v>
      </c>
      <c r="S25" s="24">
        <v>8.0</v>
      </c>
      <c r="T25" s="24">
        <v>8.0</v>
      </c>
      <c r="U25" s="24">
        <v>8.0</v>
      </c>
      <c r="V25" s="27"/>
      <c r="W25" s="27"/>
      <c r="X25" s="37" t="s">
        <v>13</v>
      </c>
      <c r="Y25" s="24">
        <v>8.0</v>
      </c>
      <c r="Z25" s="24">
        <v>8.0</v>
      </c>
      <c r="AA25" s="24">
        <v>8.0</v>
      </c>
      <c r="AB25" s="24">
        <v>8.0</v>
      </c>
      <c r="AC25" s="303"/>
      <c r="AD25" s="27"/>
      <c r="AE25" s="69"/>
      <c r="AF25" s="26">
        <v>8.0</v>
      </c>
      <c r="AG25" s="36" t="s">
        <v>14</v>
      </c>
      <c r="AH25" s="26">
        <v>8.0</v>
      </c>
      <c r="AI25" s="26">
        <v>8.0</v>
      </c>
      <c r="AJ25" s="27">
        <v>8.0</v>
      </c>
      <c r="AK25" s="34"/>
      <c r="AL25" s="45"/>
      <c r="AM25" s="45"/>
      <c r="AN25" s="180"/>
    </row>
    <row r="26" ht="15.75" customHeight="1">
      <c r="A26" s="19">
        <v>23.0</v>
      </c>
      <c r="B26" s="300" t="s">
        <v>165</v>
      </c>
      <c r="C26" s="62"/>
      <c r="D26" s="32"/>
      <c r="E26" s="23"/>
      <c r="F26" s="337"/>
      <c r="G26" s="338"/>
      <c r="H26" s="27"/>
      <c r="I26" s="27"/>
      <c r="J26" s="47" t="s">
        <v>13</v>
      </c>
      <c r="K26" s="14">
        <v>8.0</v>
      </c>
      <c r="L26" s="14">
        <v>8.0</v>
      </c>
      <c r="M26" s="14">
        <v>8.0</v>
      </c>
      <c r="N26" s="50" t="s">
        <v>14</v>
      </c>
      <c r="O26" s="27"/>
      <c r="P26" s="27"/>
      <c r="Q26" s="24">
        <v>8.0</v>
      </c>
      <c r="R26" s="24">
        <v>8.0</v>
      </c>
      <c r="S26" s="24">
        <v>8.0</v>
      </c>
      <c r="T26" s="24">
        <v>8.0</v>
      </c>
      <c r="U26" s="24">
        <v>8.0</v>
      </c>
      <c r="V26" s="35" t="s">
        <v>14</v>
      </c>
      <c r="W26" s="27"/>
      <c r="X26" s="24"/>
      <c r="Y26" s="24">
        <v>8.0</v>
      </c>
      <c r="Z26" s="24">
        <v>8.0</v>
      </c>
      <c r="AA26" s="35" t="s">
        <v>14</v>
      </c>
      <c r="AB26" s="24">
        <v>8.0</v>
      </c>
      <c r="AC26" s="27"/>
      <c r="AD26" s="27"/>
      <c r="AE26" s="33" t="s">
        <v>13</v>
      </c>
      <c r="AF26" s="26">
        <v>8.0</v>
      </c>
      <c r="AG26" s="26">
        <v>8.0</v>
      </c>
      <c r="AH26" s="26">
        <v>8.0</v>
      </c>
      <c r="AI26" s="26">
        <v>8.0</v>
      </c>
      <c r="AJ26" s="35" t="s">
        <v>14</v>
      </c>
      <c r="AK26" s="34"/>
      <c r="AL26" s="45"/>
      <c r="AM26" s="45"/>
      <c r="AN26" s="180"/>
    </row>
    <row r="27" ht="15.75" customHeight="1">
      <c r="A27" s="46">
        <v>24.0</v>
      </c>
      <c r="B27" s="300" t="s">
        <v>36</v>
      </c>
      <c r="C27" s="62"/>
      <c r="D27" s="32"/>
      <c r="E27" s="23"/>
      <c r="F27" s="339">
        <v>8.0</v>
      </c>
      <c r="G27" s="23"/>
      <c r="H27" s="27"/>
      <c r="I27" s="25"/>
      <c r="J27" s="14">
        <v>8.0</v>
      </c>
      <c r="K27" s="50" t="s">
        <v>14</v>
      </c>
      <c r="L27" s="14">
        <v>8.0</v>
      </c>
      <c r="M27" s="14">
        <v>8.0</v>
      </c>
      <c r="N27" s="14">
        <v>8.0</v>
      </c>
      <c r="O27" s="27"/>
      <c r="P27" s="27"/>
      <c r="Q27" s="24">
        <v>8.0</v>
      </c>
      <c r="R27" s="24">
        <v>8.0</v>
      </c>
      <c r="S27" s="24">
        <v>8.0</v>
      </c>
      <c r="T27" s="24">
        <v>8.0</v>
      </c>
      <c r="U27" s="24">
        <v>8.0</v>
      </c>
      <c r="V27" s="35" t="s">
        <v>14</v>
      </c>
      <c r="W27" s="27"/>
      <c r="X27" s="24"/>
      <c r="Y27" s="24">
        <v>8.0</v>
      </c>
      <c r="Z27" s="37" t="s">
        <v>13</v>
      </c>
      <c r="AA27" s="24">
        <v>8.0</v>
      </c>
      <c r="AB27" s="24">
        <v>8.0</v>
      </c>
      <c r="AC27" s="27"/>
      <c r="AD27" s="27"/>
      <c r="AE27" s="36" t="s">
        <v>14</v>
      </c>
      <c r="AF27" s="26">
        <v>8.0</v>
      </c>
      <c r="AG27" s="26">
        <v>8.0</v>
      </c>
      <c r="AH27" s="26">
        <v>8.0</v>
      </c>
      <c r="AI27" s="26">
        <v>8.0</v>
      </c>
      <c r="AJ27" s="27"/>
      <c r="AK27" s="34"/>
      <c r="AL27" s="45"/>
      <c r="AM27" s="45"/>
      <c r="AN27" s="180"/>
    </row>
    <row r="28" ht="15.75" customHeight="1">
      <c r="A28" s="46">
        <v>25.0</v>
      </c>
      <c r="B28" s="300" t="s">
        <v>37</v>
      </c>
      <c r="C28" s="62"/>
      <c r="D28" s="32"/>
      <c r="E28" s="78"/>
      <c r="F28" s="24">
        <v>8.0</v>
      </c>
      <c r="G28" s="23"/>
      <c r="H28" s="27"/>
      <c r="I28" s="27"/>
      <c r="J28" s="14">
        <v>8.0</v>
      </c>
      <c r="K28" s="14">
        <v>8.0</v>
      </c>
      <c r="L28" s="14">
        <v>8.0</v>
      </c>
      <c r="M28" s="14">
        <v>8.0</v>
      </c>
      <c r="N28" s="14">
        <v>8.0</v>
      </c>
      <c r="O28" s="35" t="s">
        <v>14</v>
      </c>
      <c r="P28" s="27"/>
      <c r="Q28" s="24"/>
      <c r="R28" s="24">
        <v>8.0</v>
      </c>
      <c r="S28" s="37" t="s">
        <v>13</v>
      </c>
      <c r="T28" s="24">
        <v>8.0</v>
      </c>
      <c r="U28" s="24">
        <v>8.0</v>
      </c>
      <c r="V28" s="27"/>
      <c r="W28" s="25"/>
      <c r="X28" s="24">
        <v>8.0</v>
      </c>
      <c r="Y28" s="24">
        <v>8.0</v>
      </c>
      <c r="Z28" s="24">
        <v>8.0</v>
      </c>
      <c r="AA28" s="24">
        <v>8.0</v>
      </c>
      <c r="AB28" s="24">
        <v>8.0</v>
      </c>
      <c r="AC28" s="27"/>
      <c r="AD28" s="35" t="s">
        <v>14</v>
      </c>
      <c r="AE28" s="26">
        <v>8.0</v>
      </c>
      <c r="AF28" s="26">
        <v>8.0</v>
      </c>
      <c r="AG28" s="26">
        <v>8.0</v>
      </c>
      <c r="AH28" s="26">
        <v>8.0</v>
      </c>
      <c r="AI28" s="26">
        <v>8.0</v>
      </c>
      <c r="AJ28" s="27"/>
      <c r="AK28" s="34"/>
      <c r="AL28" s="45"/>
      <c r="AM28" s="45"/>
      <c r="AN28" s="180"/>
    </row>
    <row r="29" ht="15.75" customHeight="1">
      <c r="A29" s="46">
        <v>26.0</v>
      </c>
      <c r="B29" s="65" t="s">
        <v>38</v>
      </c>
      <c r="C29" s="62"/>
      <c r="D29" s="32"/>
      <c r="E29" s="78"/>
      <c r="F29" s="37" t="s">
        <v>13</v>
      </c>
      <c r="G29" s="23"/>
      <c r="H29" s="27"/>
      <c r="I29" s="25"/>
      <c r="J29" s="248">
        <v>8.0</v>
      </c>
      <c r="K29" s="248">
        <v>8.0</v>
      </c>
      <c r="L29" s="248">
        <v>8.0</v>
      </c>
      <c r="M29" s="248">
        <v>8.0</v>
      </c>
      <c r="N29" s="248">
        <v>8.0</v>
      </c>
      <c r="O29" s="35" t="s">
        <v>14</v>
      </c>
      <c r="P29" s="27"/>
      <c r="Q29" s="247"/>
      <c r="R29" s="247">
        <v>8.0</v>
      </c>
      <c r="S29" s="37" t="s">
        <v>13</v>
      </c>
      <c r="T29" s="247">
        <v>8.0</v>
      </c>
      <c r="U29" s="247">
        <v>8.0</v>
      </c>
      <c r="V29" s="25"/>
      <c r="W29" s="27"/>
      <c r="X29" s="247">
        <v>8.0</v>
      </c>
      <c r="Y29" s="247">
        <v>8.0</v>
      </c>
      <c r="Z29" s="247">
        <v>8.0</v>
      </c>
      <c r="AA29" s="24">
        <v>8.0</v>
      </c>
      <c r="AB29" s="35" t="s">
        <v>14</v>
      </c>
      <c r="AC29" s="27"/>
      <c r="AD29" s="27"/>
      <c r="AE29" s="246">
        <v>8.0</v>
      </c>
      <c r="AF29" s="246">
        <v>8.0</v>
      </c>
      <c r="AG29" s="33" t="s">
        <v>13</v>
      </c>
      <c r="AH29" s="246">
        <v>8.0</v>
      </c>
      <c r="AI29" s="246">
        <v>8.0</v>
      </c>
      <c r="AJ29" s="35" t="s">
        <v>14</v>
      </c>
      <c r="AK29" s="34"/>
      <c r="AL29" s="45"/>
      <c r="AM29" s="45"/>
      <c r="AN29" s="180"/>
    </row>
    <row r="30" ht="15.75" customHeight="1">
      <c r="A30" s="70">
        <v>27.0</v>
      </c>
      <c r="B30" s="77" t="s">
        <v>226</v>
      </c>
      <c r="C30" s="62"/>
      <c r="D30" s="71"/>
      <c r="E30" s="78"/>
      <c r="F30" s="76"/>
      <c r="G30" s="44"/>
      <c r="H30" s="27"/>
      <c r="I30" s="27"/>
      <c r="J30" s="74"/>
      <c r="K30" s="255"/>
      <c r="L30" s="255"/>
      <c r="M30" s="76"/>
      <c r="N30" s="76"/>
      <c r="O30" s="27"/>
      <c r="P30" s="27"/>
      <c r="Q30" s="74"/>
      <c r="R30" s="74"/>
      <c r="S30" s="76"/>
      <c r="T30" s="76"/>
      <c r="U30" s="76"/>
      <c r="V30" s="27"/>
      <c r="W30" s="27"/>
      <c r="X30" s="248">
        <v>8.0</v>
      </c>
      <c r="Y30" s="248">
        <v>8.0</v>
      </c>
      <c r="Z30" s="248">
        <v>8.0</v>
      </c>
      <c r="AA30" s="248">
        <v>8.0</v>
      </c>
      <c r="AB30" s="248">
        <v>8.0</v>
      </c>
      <c r="AC30" s="27"/>
      <c r="AD30" s="27"/>
      <c r="AE30" s="248">
        <v>8.0</v>
      </c>
      <c r="AF30" s="248">
        <v>8.0</v>
      </c>
      <c r="AG30" s="248">
        <v>8.0</v>
      </c>
      <c r="AH30" s="248">
        <v>8.0</v>
      </c>
      <c r="AI30" s="248">
        <v>8.0</v>
      </c>
      <c r="AJ30" s="27"/>
      <c r="AK30" s="34"/>
      <c r="AL30" s="45"/>
      <c r="AM30" s="45"/>
      <c r="AN30" s="180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  <c r="AN31" s="82"/>
    </row>
    <row r="32" ht="15.75" customHeight="1">
      <c r="A32" s="306"/>
      <c r="B32" s="306"/>
      <c r="C32" s="307" t="s">
        <v>194</v>
      </c>
      <c r="D32" s="127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92"/>
      <c r="Z32" s="82"/>
      <c r="AA32" s="79"/>
      <c r="AB32" s="79"/>
      <c r="AC32" s="85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222"/>
      <c r="D33" s="223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85"/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306"/>
      <c r="B34" s="306"/>
      <c r="C34" s="128"/>
      <c r="D34" s="130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85"/>
      <c r="AD34" s="101"/>
      <c r="AE34" s="101"/>
      <c r="AF34" s="101"/>
      <c r="AG34" s="101"/>
      <c r="AH34" s="101"/>
      <c r="AI34" s="101"/>
      <c r="AJ34" s="101"/>
      <c r="AK34" s="101"/>
      <c r="AL34" s="102"/>
      <c r="AM34" s="102"/>
      <c r="AN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1"/>
      <c r="AM35" s="104"/>
      <c r="AN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  <c r="AN36" s="82"/>
    </row>
    <row r="37" ht="16.5" customHeight="1">
      <c r="A37" s="19">
        <v>1.0</v>
      </c>
      <c r="B37" s="19" t="s">
        <v>33</v>
      </c>
      <c r="C37" s="66">
        <v>42621.0</v>
      </c>
      <c r="D37" s="113" t="s">
        <v>56</v>
      </c>
      <c r="E37" s="114"/>
      <c r="F37" s="9"/>
      <c r="G37" s="117"/>
      <c r="H37" s="15"/>
      <c r="I37" s="15"/>
      <c r="J37" s="9"/>
      <c r="K37" s="9"/>
      <c r="L37" s="9"/>
      <c r="M37" s="9"/>
      <c r="N37" s="9"/>
      <c r="O37" s="15"/>
      <c r="P37" s="15"/>
      <c r="Q37" s="9"/>
      <c r="R37" s="9"/>
      <c r="S37" s="9"/>
      <c r="T37" s="9"/>
      <c r="U37" s="9"/>
      <c r="V37" s="15"/>
      <c r="W37" s="15"/>
      <c r="X37" s="9"/>
      <c r="Y37" s="9"/>
      <c r="Z37" s="9"/>
      <c r="AA37" s="9"/>
      <c r="AB37" s="9"/>
      <c r="AC37" s="15"/>
      <c r="AD37" s="15"/>
      <c r="AE37" s="9"/>
      <c r="AF37" s="9"/>
      <c r="AG37" s="9"/>
      <c r="AH37" s="9"/>
      <c r="AI37" s="9"/>
      <c r="AJ37" s="15"/>
      <c r="AK37" s="15"/>
      <c r="AL37" s="31"/>
      <c r="AM37" s="31"/>
      <c r="AN37" s="112"/>
    </row>
    <row r="38" ht="15.75" customHeight="1">
      <c r="A38" s="19">
        <v>2.0</v>
      </c>
      <c r="B38" s="19" t="s">
        <v>57</v>
      </c>
      <c r="C38" s="116">
        <v>42455.0</v>
      </c>
      <c r="D38" s="32"/>
      <c r="E38" s="32"/>
      <c r="F38" s="9"/>
      <c r="G38" s="117"/>
      <c r="H38" s="15"/>
      <c r="I38" s="15"/>
      <c r="J38" s="9"/>
      <c r="K38" s="9"/>
      <c r="L38" s="9"/>
      <c r="M38" s="9"/>
      <c r="N38" s="9"/>
      <c r="O38" s="15"/>
      <c r="P38" s="15"/>
      <c r="Q38" s="9"/>
      <c r="R38" s="9"/>
      <c r="S38" s="9"/>
      <c r="T38" s="9"/>
      <c r="U38" s="9"/>
      <c r="V38" s="15"/>
      <c r="W38" s="15"/>
      <c r="X38" s="9"/>
      <c r="Y38" s="9"/>
      <c r="Z38" s="9"/>
      <c r="AA38" s="9"/>
      <c r="AB38" s="9"/>
      <c r="AC38" s="15"/>
      <c r="AD38" s="15"/>
      <c r="AE38" s="9"/>
      <c r="AF38" s="9"/>
      <c r="AG38" s="9"/>
      <c r="AH38" s="9"/>
      <c r="AI38" s="9"/>
      <c r="AJ38" s="15"/>
      <c r="AK38" s="15"/>
      <c r="AL38" s="31"/>
      <c r="AM38" s="31"/>
      <c r="AN38" s="112"/>
    </row>
    <row r="39" ht="15.75" customHeight="1">
      <c r="A39" s="19">
        <v>3.0</v>
      </c>
      <c r="B39" s="19" t="s">
        <v>58</v>
      </c>
      <c r="C39" s="62">
        <v>42704.0</v>
      </c>
      <c r="D39" s="32"/>
      <c r="E39" s="32"/>
      <c r="F39" s="9"/>
      <c r="G39" s="117"/>
      <c r="H39" s="15"/>
      <c r="I39" s="15"/>
      <c r="J39" s="9"/>
      <c r="K39" s="9"/>
      <c r="L39" s="9"/>
      <c r="M39" s="9"/>
      <c r="N39" s="9"/>
      <c r="O39" s="15"/>
      <c r="P39" s="15"/>
      <c r="Q39" s="9"/>
      <c r="R39" s="9"/>
      <c r="S39" s="9"/>
      <c r="T39" s="14"/>
      <c r="U39" s="14"/>
      <c r="V39" s="15"/>
      <c r="W39" s="15"/>
      <c r="X39" s="9"/>
      <c r="Y39" s="9"/>
      <c r="Z39" s="9"/>
      <c r="AA39" s="9"/>
      <c r="AB39" s="9"/>
      <c r="AC39" s="15"/>
      <c r="AD39" s="15"/>
      <c r="AE39" s="9"/>
      <c r="AF39" s="9"/>
      <c r="AG39" s="9"/>
      <c r="AH39" s="9"/>
      <c r="AI39" s="9"/>
      <c r="AJ39" s="15"/>
      <c r="AK39" s="15"/>
      <c r="AL39" s="31"/>
      <c r="AM39" s="31"/>
      <c r="AN39" s="112"/>
    </row>
    <row r="40" ht="16.5" customHeight="1">
      <c r="A40" s="19">
        <v>4.0</v>
      </c>
      <c r="B40" s="19" t="s">
        <v>59</v>
      </c>
      <c r="C40" s="62">
        <v>42425.0</v>
      </c>
      <c r="D40" s="71"/>
      <c r="E40" s="71"/>
      <c r="F40" s="9"/>
      <c r="G40" s="117"/>
      <c r="H40" s="15"/>
      <c r="I40" s="15"/>
      <c r="J40" s="9"/>
      <c r="K40" s="9"/>
      <c r="L40" s="9"/>
      <c r="M40" s="9"/>
      <c r="N40" s="9"/>
      <c r="O40" s="15"/>
      <c r="P40" s="15"/>
      <c r="Q40" s="9"/>
      <c r="R40" s="9"/>
      <c r="S40" s="9"/>
      <c r="T40" s="9"/>
      <c r="U40" s="9"/>
      <c r="V40" s="15"/>
      <c r="W40" s="15"/>
      <c r="X40" s="9"/>
      <c r="Y40" s="9"/>
      <c r="Z40" s="9"/>
      <c r="AA40" s="9"/>
      <c r="AB40" s="9"/>
      <c r="AC40" s="15"/>
      <c r="AD40" s="15"/>
      <c r="AE40" s="9"/>
      <c r="AF40" s="9"/>
      <c r="AG40" s="9"/>
      <c r="AH40" s="9"/>
      <c r="AI40" s="9"/>
      <c r="AJ40" s="15"/>
      <c r="AK40" s="15"/>
      <c r="AL40" s="31"/>
      <c r="AM40" s="31"/>
      <c r="AN40" s="112"/>
    </row>
    <row r="41" ht="21.75" customHeight="1">
      <c r="A41" s="79"/>
      <c r="B41" s="80"/>
      <c r="C41" s="112"/>
      <c r="D41" s="79"/>
      <c r="E41" s="112"/>
      <c r="F41" s="112"/>
      <c r="G41" s="112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237"/>
      <c r="AL41" s="31"/>
      <c r="AM41" s="31"/>
      <c r="AN41" s="112"/>
    </row>
    <row r="42" ht="17.25" customHeight="1">
      <c r="A42" s="19">
        <v>1.0</v>
      </c>
      <c r="B42" s="20" t="s">
        <v>60</v>
      </c>
      <c r="C42" s="62">
        <v>42603.0</v>
      </c>
      <c r="D42" s="113" t="s">
        <v>61</v>
      </c>
      <c r="E42" s="118"/>
      <c r="F42" s="9"/>
      <c r="G42" s="117"/>
      <c r="H42" s="15"/>
      <c r="I42" s="15"/>
      <c r="J42" s="9"/>
      <c r="K42" s="9"/>
      <c r="L42" s="9"/>
      <c r="M42" s="9"/>
      <c r="N42" s="9"/>
      <c r="O42" s="15"/>
      <c r="P42" s="15"/>
      <c r="Q42" s="9"/>
      <c r="R42" s="9"/>
      <c r="S42" s="9"/>
      <c r="T42" s="9"/>
      <c r="U42" s="9"/>
      <c r="V42" s="15"/>
      <c r="W42" s="15"/>
      <c r="X42" s="9"/>
      <c r="Y42" s="9"/>
      <c r="Z42" s="9"/>
      <c r="AA42" s="9"/>
      <c r="AB42" s="9"/>
      <c r="AC42" s="15"/>
      <c r="AD42" s="15"/>
      <c r="AE42" s="9"/>
      <c r="AF42" s="9"/>
      <c r="AG42" s="9"/>
      <c r="AH42" s="9"/>
      <c r="AI42" s="9"/>
      <c r="AJ42" s="15"/>
      <c r="AK42" s="15"/>
      <c r="AL42" s="31"/>
      <c r="AM42" s="31"/>
      <c r="AN42" s="112"/>
    </row>
    <row r="43" ht="18.0" customHeight="1">
      <c r="A43" s="19">
        <v>2.0</v>
      </c>
      <c r="B43" s="20" t="s">
        <v>63</v>
      </c>
      <c r="C43" s="62">
        <v>42625.0</v>
      </c>
      <c r="D43" s="71"/>
      <c r="E43" s="71"/>
      <c r="F43" s="9"/>
      <c r="G43" s="117"/>
      <c r="H43" s="15"/>
      <c r="I43" s="15"/>
      <c r="J43" s="9"/>
      <c r="K43" s="258"/>
      <c r="L43" s="258"/>
      <c r="M43" s="9"/>
      <c r="N43" s="120"/>
      <c r="O43" s="230"/>
      <c r="P43" s="230"/>
      <c r="Q43" s="9"/>
      <c r="R43" s="9"/>
      <c r="S43" s="9"/>
      <c r="T43" s="9"/>
      <c r="U43" s="9"/>
      <c r="V43" s="15"/>
      <c r="W43" s="15"/>
      <c r="X43" s="9"/>
      <c r="Y43" s="9"/>
      <c r="Z43" s="9"/>
      <c r="AA43" s="9"/>
      <c r="AB43" s="9"/>
      <c r="AC43" s="15"/>
      <c r="AD43" s="15"/>
      <c r="AE43" s="9"/>
      <c r="AF43" s="9"/>
      <c r="AG43" s="9"/>
      <c r="AH43" s="9"/>
      <c r="AI43" s="9"/>
      <c r="AJ43" s="15"/>
      <c r="AK43" s="15"/>
      <c r="AL43" s="31"/>
      <c r="AM43" s="31"/>
      <c r="AN43" s="112"/>
    </row>
    <row r="44" ht="15.75" customHeight="1">
      <c r="A44" s="79"/>
      <c r="B44" s="80"/>
      <c r="C44" s="112"/>
      <c r="D44" s="121"/>
      <c r="E44" s="121"/>
      <c r="F44" s="121"/>
      <c r="G44" s="121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121"/>
      <c r="AM44" s="121"/>
      <c r="AN44" s="121"/>
    </row>
    <row r="45" ht="18.75" customHeight="1">
      <c r="A45" s="19">
        <v>1.0</v>
      </c>
      <c r="B45" s="20" t="s">
        <v>64</v>
      </c>
      <c r="C45" s="62"/>
      <c r="D45" s="113" t="s">
        <v>65</v>
      </c>
      <c r="E45" s="114"/>
      <c r="F45" s="9"/>
      <c r="G45" s="117"/>
      <c r="H45" s="15"/>
      <c r="I45" s="15"/>
      <c r="J45" s="9"/>
      <c r="K45" s="9"/>
      <c r="L45" s="9"/>
      <c r="M45" s="9"/>
      <c r="N45" s="9"/>
      <c r="O45" s="15"/>
      <c r="P45" s="15"/>
      <c r="Q45" s="9"/>
      <c r="R45" s="9"/>
      <c r="S45" s="9"/>
      <c r="T45" s="9"/>
      <c r="U45" s="9"/>
      <c r="V45" s="15"/>
      <c r="W45" s="15"/>
      <c r="X45" s="9"/>
      <c r="Y45" s="9"/>
      <c r="Z45" s="9"/>
      <c r="AA45" s="9"/>
      <c r="AB45" s="9"/>
      <c r="AC45" s="15"/>
      <c r="AD45" s="15"/>
      <c r="AE45" s="9"/>
      <c r="AF45" s="9"/>
      <c r="AG45" s="9"/>
      <c r="AH45" s="9"/>
      <c r="AI45" s="9"/>
      <c r="AJ45" s="15"/>
      <c r="AK45" s="15"/>
      <c r="AL45" s="31"/>
      <c r="AM45" s="31"/>
      <c r="AN45" s="112"/>
    </row>
    <row r="46" ht="17.25" customHeight="1">
      <c r="A46" s="19">
        <v>2.0</v>
      </c>
      <c r="B46" s="20" t="s">
        <v>66</v>
      </c>
      <c r="C46" s="62">
        <v>42512.0</v>
      </c>
      <c r="D46" s="71"/>
      <c r="E46" s="71"/>
      <c r="F46" s="9"/>
      <c r="G46" s="117"/>
      <c r="H46" s="15"/>
      <c r="I46" s="15"/>
      <c r="J46" s="9"/>
      <c r="K46" s="9"/>
      <c r="L46" s="9"/>
      <c r="M46" s="9"/>
      <c r="N46" s="9"/>
      <c r="O46" s="15"/>
      <c r="P46" s="15"/>
      <c r="Q46" s="9"/>
      <c r="R46" s="9"/>
      <c r="S46" s="9"/>
      <c r="T46" s="9"/>
      <c r="U46" s="9"/>
      <c r="V46" s="15"/>
      <c r="W46" s="15"/>
      <c r="X46" s="9"/>
      <c r="Y46" s="9"/>
      <c r="Z46" s="9"/>
      <c r="AA46" s="9"/>
      <c r="AB46" s="9"/>
      <c r="AC46" s="15"/>
      <c r="AD46" s="15"/>
      <c r="AE46" s="9"/>
      <c r="AF46" s="9"/>
      <c r="AG46" s="9"/>
      <c r="AH46" s="9"/>
      <c r="AI46" s="9"/>
      <c r="AJ46" s="15"/>
      <c r="AK46" s="15"/>
      <c r="AL46" s="31"/>
      <c r="AM46" s="31"/>
      <c r="AN46" s="112"/>
    </row>
    <row r="47" ht="18.0" customHeight="1">
      <c r="A47" s="79"/>
      <c r="B47" s="80"/>
      <c r="C47" s="112"/>
      <c r="D47" s="79"/>
      <c r="E47" s="79"/>
      <c r="F47" s="79"/>
      <c r="G47" s="79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31"/>
      <c r="AM47" s="31"/>
      <c r="AN47" s="112"/>
    </row>
    <row r="48" ht="18.0" customHeight="1">
      <c r="A48" s="19">
        <v>1.0</v>
      </c>
      <c r="B48" s="20" t="s">
        <v>67</v>
      </c>
      <c r="C48" s="62">
        <v>42852.0</v>
      </c>
      <c r="D48" s="31" t="s">
        <v>68</v>
      </c>
      <c r="E48" s="31">
        <v>7.9220318245E10</v>
      </c>
      <c r="F48" s="9">
        <v>8.0</v>
      </c>
      <c r="G48" s="117"/>
      <c r="H48" s="15"/>
      <c r="I48" s="15"/>
      <c r="J48" s="9">
        <v>8.0</v>
      </c>
      <c r="K48" s="9">
        <v>8.0</v>
      </c>
      <c r="L48" s="9">
        <v>8.0</v>
      </c>
      <c r="M48" s="9">
        <v>8.0</v>
      </c>
      <c r="N48" s="9">
        <v>8.0</v>
      </c>
      <c r="O48" s="15"/>
      <c r="P48" s="15"/>
      <c r="Q48" s="9">
        <v>8.0</v>
      </c>
      <c r="R48" s="9">
        <v>8.0</v>
      </c>
      <c r="S48" s="9">
        <v>8.0</v>
      </c>
      <c r="T48" s="9">
        <v>8.0</v>
      </c>
      <c r="U48" s="9">
        <v>8.0</v>
      </c>
      <c r="V48" s="15"/>
      <c r="W48" s="15"/>
      <c r="X48" s="9">
        <v>8.0</v>
      </c>
      <c r="Y48" s="9">
        <v>8.0</v>
      </c>
      <c r="Z48" s="9">
        <v>8.0</v>
      </c>
      <c r="AA48" s="9">
        <v>8.0</v>
      </c>
      <c r="AB48" s="9">
        <v>8.0</v>
      </c>
      <c r="AC48" s="15"/>
      <c r="AD48" s="15"/>
      <c r="AE48" s="9">
        <v>8.0</v>
      </c>
      <c r="AF48" s="9">
        <v>8.0</v>
      </c>
      <c r="AG48" s="9">
        <v>8.0</v>
      </c>
      <c r="AH48" s="9">
        <v>8.0</v>
      </c>
      <c r="AI48" s="9">
        <v>8.0</v>
      </c>
      <c r="AJ48" s="15"/>
      <c r="AK48" s="15"/>
      <c r="AL48" s="31"/>
      <c r="AM48" s="31"/>
      <c r="AN48" s="112"/>
    </row>
    <row r="49" ht="18.0" customHeight="1">
      <c r="A49" s="19">
        <v>2.0</v>
      </c>
      <c r="B49" s="20" t="s">
        <v>69</v>
      </c>
      <c r="C49" s="62">
        <v>42667.0</v>
      </c>
      <c r="D49" s="31" t="s">
        <v>70</v>
      </c>
      <c r="E49" s="31">
        <v>7.9220318242E10</v>
      </c>
      <c r="F49" s="9">
        <v>8.0</v>
      </c>
      <c r="G49" s="117"/>
      <c r="H49" s="15"/>
      <c r="I49" s="15"/>
      <c r="J49" s="9">
        <v>8.0</v>
      </c>
      <c r="K49" s="9">
        <v>8.0</v>
      </c>
      <c r="L49" s="9">
        <v>8.0</v>
      </c>
      <c r="M49" s="9">
        <v>8.0</v>
      </c>
      <c r="N49" s="9">
        <v>8.0</v>
      </c>
      <c r="O49" s="15"/>
      <c r="P49" s="15"/>
      <c r="Q49" s="9">
        <v>8.0</v>
      </c>
      <c r="R49" s="9">
        <v>8.0</v>
      </c>
      <c r="S49" s="9">
        <v>8.0</v>
      </c>
      <c r="T49" s="9">
        <v>8.0</v>
      </c>
      <c r="U49" s="9">
        <v>8.0</v>
      </c>
      <c r="V49" s="15"/>
      <c r="W49" s="15"/>
      <c r="X49" s="9">
        <v>8.0</v>
      </c>
      <c r="Y49" s="9">
        <v>8.0</v>
      </c>
      <c r="Z49" s="9">
        <v>8.0</v>
      </c>
      <c r="AA49" s="9">
        <v>8.0</v>
      </c>
      <c r="AB49" s="9">
        <v>8.0</v>
      </c>
      <c r="AC49" s="15"/>
      <c r="AD49" s="15"/>
      <c r="AE49" s="9">
        <v>8.0</v>
      </c>
      <c r="AF49" s="9">
        <v>8.0</v>
      </c>
      <c r="AG49" s="9">
        <v>8.0</v>
      </c>
      <c r="AH49" s="9">
        <v>8.0</v>
      </c>
      <c r="AI49" s="9">
        <v>8.0</v>
      </c>
      <c r="AJ49" s="15"/>
      <c r="AK49" s="15"/>
      <c r="AL49" s="9"/>
      <c r="AM49" s="31"/>
      <c r="AN49" s="112"/>
    </row>
    <row r="50" ht="17.25" customHeight="1">
      <c r="A50" s="19">
        <v>3.0</v>
      </c>
      <c r="B50" s="20" t="s">
        <v>71</v>
      </c>
      <c r="C50" s="66">
        <v>43072.0</v>
      </c>
      <c r="D50" s="31" t="s">
        <v>70</v>
      </c>
      <c r="E50" s="31">
        <v>7.9220318285E10</v>
      </c>
      <c r="F50" s="9">
        <v>12.0</v>
      </c>
      <c r="G50" s="117"/>
      <c r="H50" s="15">
        <v>12.0</v>
      </c>
      <c r="I50" s="15"/>
      <c r="J50" s="9"/>
      <c r="K50" s="9">
        <v>12.0</v>
      </c>
      <c r="L50" s="9">
        <v>12.0</v>
      </c>
      <c r="M50" s="9"/>
      <c r="N50" s="9"/>
      <c r="O50" s="15">
        <v>12.0</v>
      </c>
      <c r="P50" s="15">
        <v>12.0</v>
      </c>
      <c r="Q50" s="9"/>
      <c r="R50" s="9"/>
      <c r="S50" s="9">
        <v>12.0</v>
      </c>
      <c r="T50" s="9">
        <v>12.0</v>
      </c>
      <c r="U50" s="9"/>
      <c r="V50" s="15"/>
      <c r="W50" s="15">
        <v>12.0</v>
      </c>
      <c r="X50" s="9">
        <v>12.0</v>
      </c>
      <c r="Y50" s="9"/>
      <c r="Z50" s="9"/>
      <c r="AA50" s="9">
        <v>12.0</v>
      </c>
      <c r="AB50" s="9">
        <v>12.0</v>
      </c>
      <c r="AC50" s="15"/>
      <c r="AD50" s="15"/>
      <c r="AE50" s="9">
        <v>12.0</v>
      </c>
      <c r="AF50" s="9">
        <v>12.0</v>
      </c>
      <c r="AG50" s="9"/>
      <c r="AH50" s="9"/>
      <c r="AI50" s="9">
        <v>12.0</v>
      </c>
      <c r="AJ50" s="15">
        <v>12.0</v>
      </c>
      <c r="AK50" s="15"/>
      <c r="AL50" s="31"/>
      <c r="AM50" s="31"/>
      <c r="AN50" s="112"/>
    </row>
    <row r="51" ht="17.25" customHeight="1">
      <c r="A51" s="19">
        <v>4.0</v>
      </c>
      <c r="B51" s="20" t="s">
        <v>72</v>
      </c>
      <c r="C51" s="66">
        <v>43072.0</v>
      </c>
      <c r="D51" s="31" t="s">
        <v>70</v>
      </c>
      <c r="E51" s="31">
        <v>7.9221946634E10</v>
      </c>
      <c r="F51" s="9"/>
      <c r="G51" s="117"/>
      <c r="H51" s="15"/>
      <c r="I51" s="15">
        <v>12.0</v>
      </c>
      <c r="J51" s="9">
        <v>12.0</v>
      </c>
      <c r="K51" s="9"/>
      <c r="L51" s="9"/>
      <c r="M51" s="9">
        <v>12.0</v>
      </c>
      <c r="N51" s="9">
        <v>12.0</v>
      </c>
      <c r="O51" s="15"/>
      <c r="P51" s="15"/>
      <c r="Q51" s="9">
        <v>12.0</v>
      </c>
      <c r="R51" s="9">
        <v>12.0</v>
      </c>
      <c r="S51" s="9"/>
      <c r="T51" s="9"/>
      <c r="U51" s="9">
        <v>12.0</v>
      </c>
      <c r="V51" s="15">
        <v>12.0</v>
      </c>
      <c r="W51" s="15"/>
      <c r="X51" s="9"/>
      <c r="Y51" s="9">
        <v>12.0</v>
      </c>
      <c r="Z51" s="9">
        <v>12.0</v>
      </c>
      <c r="AA51" s="9"/>
      <c r="AB51" s="9"/>
      <c r="AC51" s="15">
        <v>12.0</v>
      </c>
      <c r="AD51" s="15">
        <v>12.0</v>
      </c>
      <c r="AE51" s="9"/>
      <c r="AF51" s="9"/>
      <c r="AG51" s="9">
        <v>12.0</v>
      </c>
      <c r="AH51" s="9">
        <v>12.0</v>
      </c>
      <c r="AI51" s="9"/>
      <c r="AJ51" s="15"/>
      <c r="AK51" s="15">
        <v>12.0</v>
      </c>
      <c r="AL51" s="31"/>
      <c r="AM51" s="31"/>
      <c r="AN51" s="112"/>
    </row>
    <row r="52" ht="20.25" customHeight="1">
      <c r="A52" s="19">
        <v>5.0</v>
      </c>
      <c r="B52" s="19" t="s">
        <v>73</v>
      </c>
      <c r="C52" s="62">
        <v>42512.0</v>
      </c>
      <c r="D52" s="31" t="s">
        <v>74</v>
      </c>
      <c r="E52" s="31">
        <v>7.9221277764E10</v>
      </c>
      <c r="F52" s="9">
        <v>9.0</v>
      </c>
      <c r="G52" s="117"/>
      <c r="H52" s="15"/>
      <c r="I52" s="15">
        <v>12.0</v>
      </c>
      <c r="J52" s="9">
        <v>11.0</v>
      </c>
      <c r="K52" s="9">
        <v>9.0</v>
      </c>
      <c r="L52" s="9">
        <v>12.0</v>
      </c>
      <c r="M52" s="9">
        <v>9.0</v>
      </c>
      <c r="N52" s="9">
        <v>9.0</v>
      </c>
      <c r="O52" s="15"/>
      <c r="P52" s="15"/>
      <c r="Q52" s="9">
        <v>9.0</v>
      </c>
      <c r="R52" s="9">
        <v>10.0</v>
      </c>
      <c r="S52" s="9">
        <v>9.0</v>
      </c>
      <c r="T52" s="9">
        <v>12.0</v>
      </c>
      <c r="U52" s="9"/>
      <c r="V52" s="15"/>
      <c r="W52" s="15"/>
      <c r="X52" s="9">
        <v>9.0</v>
      </c>
      <c r="Y52" s="9">
        <v>9.0</v>
      </c>
      <c r="Z52" s="9">
        <v>9.0</v>
      </c>
      <c r="AA52" s="9">
        <v>9.0</v>
      </c>
      <c r="AB52" s="9">
        <v>9.0</v>
      </c>
      <c r="AC52" s="15"/>
      <c r="AD52" s="15"/>
      <c r="AE52" s="9">
        <v>9.0</v>
      </c>
      <c r="AF52" s="9">
        <v>9.0</v>
      </c>
      <c r="AG52" s="9">
        <v>9.0</v>
      </c>
      <c r="AH52" s="9">
        <v>9.0</v>
      </c>
      <c r="AI52" s="9">
        <v>9.0</v>
      </c>
      <c r="AJ52" s="15"/>
      <c r="AK52" s="15"/>
      <c r="AL52" s="9"/>
      <c r="AM52" s="31"/>
      <c r="AN52" s="112"/>
    </row>
    <row r="53" ht="21.0" customHeight="1">
      <c r="A53" s="19">
        <v>6.0</v>
      </c>
      <c r="B53" s="19" t="s">
        <v>75</v>
      </c>
      <c r="C53" s="124">
        <v>42539.0</v>
      </c>
      <c r="D53" s="125" t="s">
        <v>76</v>
      </c>
      <c r="E53" s="125">
        <v>7.9220220031E10</v>
      </c>
      <c r="F53" s="120">
        <v>8.0</v>
      </c>
      <c r="G53" s="117"/>
      <c r="H53" s="15">
        <v>8.0</v>
      </c>
      <c r="I53" s="15">
        <v>8.0</v>
      </c>
      <c r="J53" s="9">
        <v>8.0</v>
      </c>
      <c r="K53" s="9">
        <v>8.0</v>
      </c>
      <c r="L53" s="9">
        <v>8.0</v>
      </c>
      <c r="M53" s="9">
        <v>8.0</v>
      </c>
      <c r="N53" s="9">
        <v>8.0</v>
      </c>
      <c r="O53" s="15">
        <v>8.0</v>
      </c>
      <c r="P53" s="15">
        <v>8.0</v>
      </c>
      <c r="Q53" s="9">
        <v>8.0</v>
      </c>
      <c r="R53" s="9">
        <v>8.0</v>
      </c>
      <c r="S53" s="9">
        <v>8.0</v>
      </c>
      <c r="T53" s="9">
        <v>8.0</v>
      </c>
      <c r="U53" s="9">
        <v>8.0</v>
      </c>
      <c r="V53" s="15">
        <v>8.0</v>
      </c>
      <c r="W53" s="15">
        <v>8.0</v>
      </c>
      <c r="X53" s="9">
        <v>8.0</v>
      </c>
      <c r="Y53" s="9">
        <v>8.0</v>
      </c>
      <c r="Z53" s="9">
        <v>8.0</v>
      </c>
      <c r="AA53" s="9">
        <v>8.0</v>
      </c>
      <c r="AB53" s="9">
        <v>8.0</v>
      </c>
      <c r="AC53" s="15">
        <v>8.0</v>
      </c>
      <c r="AD53" s="15">
        <v>8.0</v>
      </c>
      <c r="AE53" s="9">
        <v>8.0</v>
      </c>
      <c r="AF53" s="9">
        <v>8.0</v>
      </c>
      <c r="AG53" s="9">
        <v>8.0</v>
      </c>
      <c r="AH53" s="9">
        <v>8.0</v>
      </c>
      <c r="AI53" s="9">
        <v>8.0</v>
      </c>
      <c r="AJ53" s="15"/>
      <c r="AK53" s="15"/>
      <c r="AL53" s="9"/>
      <c r="AM53" s="9"/>
      <c r="AN53" s="9"/>
    </row>
    <row r="54" ht="12.0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</row>
    <row r="55" ht="9.75" customHeight="1">
      <c r="A55" s="126"/>
      <c r="B55" s="308"/>
      <c r="C55" s="308" t="s">
        <v>227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262"/>
    </row>
    <row r="56" ht="15.75" customHeight="1">
      <c r="A56" s="131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10"/>
      <c r="AN56" s="79"/>
    </row>
    <row r="57" ht="12.75" customHeight="1">
      <c r="A57" s="29"/>
      <c r="B57" s="19" t="s">
        <v>9</v>
      </c>
      <c r="C57" s="133"/>
      <c r="D57" s="134"/>
      <c r="E57" s="263"/>
      <c r="F57" s="10"/>
      <c r="G57" s="8"/>
      <c r="H57" s="16"/>
      <c r="I57" s="16"/>
      <c r="J57" s="10">
        <v>2.0</v>
      </c>
      <c r="K57" s="10">
        <v>1.0</v>
      </c>
      <c r="L57" s="10">
        <v>2.0</v>
      </c>
      <c r="M57" s="10"/>
      <c r="N57" s="10">
        <v>2.0</v>
      </c>
      <c r="O57" s="16"/>
      <c r="P57" s="16">
        <v>4.0</v>
      </c>
      <c r="Q57" s="10">
        <v>5.0</v>
      </c>
      <c r="R57" s="10"/>
      <c r="S57" s="10"/>
      <c r="T57" s="10"/>
      <c r="U57" s="10">
        <v>1.0</v>
      </c>
      <c r="V57" s="16"/>
      <c r="W57" s="16"/>
      <c r="X57" s="10"/>
      <c r="Y57" s="10">
        <v>6.0</v>
      </c>
      <c r="Z57" s="10">
        <v>4.0</v>
      </c>
      <c r="AA57" s="10"/>
      <c r="AB57" s="10"/>
      <c r="AC57" s="16"/>
      <c r="AD57" s="16"/>
      <c r="AE57" s="10">
        <v>23.0</v>
      </c>
      <c r="AF57" s="10"/>
      <c r="AG57" s="10">
        <v>1.0</v>
      </c>
      <c r="AH57" s="10"/>
      <c r="AI57" s="10"/>
      <c r="AJ57" s="16"/>
      <c r="AK57" s="16"/>
      <c r="AL57" s="136">
        <f t="shared" ref="AL57:AL64" si="1">SUM(F57:AK57)</f>
        <v>51</v>
      </c>
      <c r="AM57" s="136">
        <f>AL57/COUNT(F57:AJ57)</f>
        <v>4.636363636</v>
      </c>
      <c r="AN57" s="264"/>
    </row>
    <row r="58" ht="13.5" customHeight="1">
      <c r="A58" s="137" t="s">
        <v>78</v>
      </c>
      <c r="B58" s="132"/>
      <c r="C58" s="138"/>
      <c r="D58" s="32"/>
      <c r="E58" s="140"/>
      <c r="F58" s="140"/>
      <c r="G58" s="141"/>
      <c r="H58" s="266"/>
      <c r="I58" s="266"/>
      <c r="J58" s="265"/>
      <c r="K58" s="265"/>
      <c r="L58" s="265"/>
      <c r="M58" s="265"/>
      <c r="N58" s="265"/>
      <c r="O58" s="266"/>
      <c r="P58" s="266"/>
      <c r="Q58" s="265"/>
      <c r="R58" s="265"/>
      <c r="S58" s="265"/>
      <c r="T58" s="265"/>
      <c r="U58" s="265"/>
      <c r="V58" s="266"/>
      <c r="W58" s="266"/>
      <c r="X58" s="265"/>
      <c r="Y58" s="265"/>
      <c r="Z58" s="265"/>
      <c r="AA58" s="265"/>
      <c r="AB58" s="265"/>
      <c r="AC58" s="266"/>
      <c r="AD58" s="266"/>
      <c r="AE58" s="265"/>
      <c r="AF58" s="265"/>
      <c r="AG58" s="265"/>
      <c r="AH58" s="265"/>
      <c r="AI58" s="265"/>
      <c r="AJ58" s="266"/>
      <c r="AK58" s="266"/>
      <c r="AL58" s="267">
        <f t="shared" si="1"/>
        <v>0</v>
      </c>
      <c r="AM58" s="143"/>
      <c r="AN58" s="268"/>
    </row>
    <row r="59" ht="12.75" customHeight="1">
      <c r="A59" s="45">
        <v>1.0</v>
      </c>
      <c r="B59" s="144" t="s">
        <v>197</v>
      </c>
      <c r="C59" s="133"/>
      <c r="D59" s="32"/>
      <c r="E59" s="263"/>
      <c r="F59" s="10">
        <v>5.0</v>
      </c>
      <c r="G59" s="8"/>
      <c r="H59" s="16"/>
      <c r="I59" s="16"/>
      <c r="J59" s="10">
        <v>3.0</v>
      </c>
      <c r="K59" s="10">
        <v>4.0</v>
      </c>
      <c r="L59" s="10">
        <v>6.0</v>
      </c>
      <c r="M59" s="10">
        <v>8.0</v>
      </c>
      <c r="N59" s="10">
        <v>6.0</v>
      </c>
      <c r="O59" s="16"/>
      <c r="P59" s="16"/>
      <c r="Q59" s="10">
        <v>8.0</v>
      </c>
      <c r="R59" s="147"/>
      <c r="S59" s="147"/>
      <c r="T59" s="147"/>
      <c r="U59" s="147"/>
      <c r="V59" s="147"/>
      <c r="W59" s="147"/>
      <c r="X59" s="147"/>
      <c r="Y59" s="10">
        <v>4.0</v>
      </c>
      <c r="Z59" s="10">
        <v>7.0</v>
      </c>
      <c r="AA59" s="10">
        <v>7.0</v>
      </c>
      <c r="AB59" s="10">
        <v>5.0</v>
      </c>
      <c r="AC59" s="16"/>
      <c r="AD59" s="16"/>
      <c r="AE59" s="10"/>
      <c r="AF59" s="10"/>
      <c r="AG59" s="10">
        <v>1.0</v>
      </c>
      <c r="AH59" s="10">
        <v>2.0</v>
      </c>
      <c r="AI59" s="10"/>
      <c r="AJ59" s="16"/>
      <c r="AK59" s="16"/>
      <c r="AL59" s="136">
        <f t="shared" si="1"/>
        <v>66</v>
      </c>
      <c r="AM59" s="136">
        <f>AL59/COUNT(F59:AJ59)</f>
        <v>5.076923077</v>
      </c>
      <c r="AN59" s="264"/>
    </row>
    <row r="60" ht="13.5" customHeight="1">
      <c r="A60" s="137" t="s">
        <v>78</v>
      </c>
      <c r="B60" s="132"/>
      <c r="C60" s="138"/>
      <c r="D60" s="32"/>
      <c r="E60" s="140"/>
      <c r="F60" s="140">
        <v>4.0</v>
      </c>
      <c r="G60" s="141"/>
      <c r="H60" s="266"/>
      <c r="I60" s="266"/>
      <c r="J60" s="265"/>
      <c r="K60" s="265">
        <v>3.0</v>
      </c>
      <c r="L60" s="265">
        <v>5.0</v>
      </c>
      <c r="M60" s="265">
        <v>7.0</v>
      </c>
      <c r="N60" s="265">
        <v>3.0</v>
      </c>
      <c r="O60" s="266"/>
      <c r="P60" s="266"/>
      <c r="Q60" s="265">
        <v>1.0</v>
      </c>
      <c r="R60" s="265"/>
      <c r="S60" s="265"/>
      <c r="T60" s="265"/>
      <c r="U60" s="265"/>
      <c r="V60" s="266"/>
      <c r="W60" s="266"/>
      <c r="X60" s="146"/>
      <c r="Y60" s="265">
        <v>1.0</v>
      </c>
      <c r="Z60" s="265"/>
      <c r="AA60" s="265"/>
      <c r="AB60" s="265"/>
      <c r="AC60" s="266"/>
      <c r="AD60" s="266"/>
      <c r="AE60" s="265"/>
      <c r="AF60" s="265"/>
      <c r="AG60" s="265"/>
      <c r="AH60" s="265"/>
      <c r="AI60" s="265"/>
      <c r="AJ60" s="266"/>
      <c r="AK60" s="266"/>
      <c r="AL60" s="267">
        <f t="shared" si="1"/>
        <v>24</v>
      </c>
      <c r="AM60" s="143"/>
      <c r="AN60" s="268"/>
    </row>
    <row r="61" ht="12.75" customHeight="1">
      <c r="A61" s="29">
        <v>2.0</v>
      </c>
      <c r="B61" s="19" t="s">
        <v>155</v>
      </c>
      <c r="C61" s="133"/>
      <c r="D61" s="32"/>
      <c r="E61" s="263"/>
      <c r="F61" s="10">
        <v>8.0</v>
      </c>
      <c r="G61" s="8"/>
      <c r="H61" s="16">
        <v>9.0</v>
      </c>
      <c r="I61" s="16"/>
      <c r="J61" s="10"/>
      <c r="K61" s="10">
        <v>10.0</v>
      </c>
      <c r="L61" s="10">
        <v>1.0</v>
      </c>
      <c r="M61" s="10">
        <v>5.0</v>
      </c>
      <c r="N61" s="10">
        <v>9.0</v>
      </c>
      <c r="O61" s="16"/>
      <c r="P61" s="16"/>
      <c r="Q61" s="10">
        <v>12.0</v>
      </c>
      <c r="R61" s="10">
        <v>7.0</v>
      </c>
      <c r="S61" s="10">
        <v>3.0</v>
      </c>
      <c r="T61" s="10">
        <v>8.0</v>
      </c>
      <c r="U61" s="10"/>
      <c r="V61" s="16"/>
      <c r="W61" s="16">
        <v>11.0</v>
      </c>
      <c r="X61" s="10">
        <v>12.0</v>
      </c>
      <c r="Y61" s="10">
        <v>5.0</v>
      </c>
      <c r="Z61" s="10">
        <v>7.0</v>
      </c>
      <c r="AA61" s="10">
        <v>9.0</v>
      </c>
      <c r="AB61" s="10">
        <v>8.0</v>
      </c>
      <c r="AC61" s="16"/>
      <c r="AD61" s="16"/>
      <c r="AE61" s="10">
        <v>11.0</v>
      </c>
      <c r="AF61" s="10">
        <v>10.0</v>
      </c>
      <c r="AG61" s="10">
        <v>8.0</v>
      </c>
      <c r="AH61" s="10">
        <v>6.0</v>
      </c>
      <c r="AI61" s="10"/>
      <c r="AJ61" s="16"/>
      <c r="AK61" s="16"/>
      <c r="AL61" s="136">
        <f t="shared" si="1"/>
        <v>159</v>
      </c>
      <c r="AM61" s="136">
        <f>AL61/COUNT(F61:AJ61)</f>
        <v>7.95</v>
      </c>
      <c r="AN61" s="264"/>
    </row>
    <row r="62" ht="13.5" customHeight="1">
      <c r="A62" s="137" t="s">
        <v>78</v>
      </c>
      <c r="B62" s="132"/>
      <c r="C62" s="138"/>
      <c r="D62" s="32"/>
      <c r="E62" s="140"/>
      <c r="F62" s="140">
        <v>1.0</v>
      </c>
      <c r="G62" s="141"/>
      <c r="H62" s="266"/>
      <c r="I62" s="266"/>
      <c r="J62" s="265"/>
      <c r="K62" s="265"/>
      <c r="L62" s="265"/>
      <c r="M62" s="265"/>
      <c r="N62" s="265">
        <v>6.0</v>
      </c>
      <c r="O62" s="266"/>
      <c r="P62" s="266"/>
      <c r="Q62" s="265">
        <v>1.0</v>
      </c>
      <c r="R62" s="265">
        <v>1.0</v>
      </c>
      <c r="S62" s="265">
        <v>1.0</v>
      </c>
      <c r="T62" s="265">
        <v>2.0</v>
      </c>
      <c r="U62" s="265"/>
      <c r="V62" s="266"/>
      <c r="W62" s="266"/>
      <c r="X62" s="265">
        <v>3.0</v>
      </c>
      <c r="Y62" s="265">
        <v>1.0</v>
      </c>
      <c r="Z62" s="265">
        <v>4.0</v>
      </c>
      <c r="AA62" s="265"/>
      <c r="AB62" s="265">
        <v>2.0</v>
      </c>
      <c r="AC62" s="266"/>
      <c r="AD62" s="266"/>
      <c r="AE62" s="265">
        <v>1.0</v>
      </c>
      <c r="AF62" s="265">
        <v>2.0</v>
      </c>
      <c r="AG62" s="265"/>
      <c r="AH62" s="265"/>
      <c r="AI62" s="265"/>
      <c r="AJ62" s="266"/>
      <c r="AK62" s="266"/>
      <c r="AL62" s="267">
        <f t="shared" si="1"/>
        <v>25</v>
      </c>
      <c r="AM62" s="143"/>
      <c r="AN62" s="268"/>
    </row>
    <row r="63" ht="12.75" customHeight="1">
      <c r="A63" s="29">
        <v>3.0</v>
      </c>
      <c r="B63" s="19" t="s">
        <v>15</v>
      </c>
      <c r="C63" s="133"/>
      <c r="D63" s="32"/>
      <c r="E63" s="263"/>
      <c r="F63" s="10"/>
      <c r="G63" s="8"/>
      <c r="H63" s="16"/>
      <c r="I63" s="16"/>
      <c r="J63" s="10">
        <v>30.0</v>
      </c>
      <c r="K63" s="10">
        <v>15.0</v>
      </c>
      <c r="L63" s="10">
        <v>8.0</v>
      </c>
      <c r="M63" s="10">
        <v>8.0</v>
      </c>
      <c r="N63" s="10">
        <v>9.0</v>
      </c>
      <c r="O63" s="16"/>
      <c r="P63" s="16"/>
      <c r="Q63" s="10">
        <v>11.0</v>
      </c>
      <c r="R63" s="10"/>
      <c r="S63" s="10">
        <v>9.0</v>
      </c>
      <c r="T63" s="10">
        <v>10.0</v>
      </c>
      <c r="U63" s="10">
        <v>10.0</v>
      </c>
      <c r="V63" s="16"/>
      <c r="W63" s="16"/>
      <c r="X63" s="10">
        <v>9.0</v>
      </c>
      <c r="Y63" s="10">
        <v>9.0</v>
      </c>
      <c r="Z63" s="10">
        <v>10.0</v>
      </c>
      <c r="AA63" s="10">
        <v>5.0</v>
      </c>
      <c r="AB63" s="10">
        <v>4.0</v>
      </c>
      <c r="AC63" s="270"/>
      <c r="AD63" s="270"/>
      <c r="AE63" s="155">
        <v>4.0</v>
      </c>
      <c r="AF63" s="155">
        <v>3.0</v>
      </c>
      <c r="AG63" s="155">
        <v>11.0</v>
      </c>
      <c r="AH63" s="155">
        <v>6.0</v>
      </c>
      <c r="AI63" s="10"/>
      <c r="AJ63" s="16"/>
      <c r="AK63" s="16"/>
      <c r="AL63" s="136">
        <f t="shared" si="1"/>
        <v>171</v>
      </c>
      <c r="AM63" s="136">
        <f>AL63/COUNT(F63:AJ63)</f>
        <v>9.5</v>
      </c>
      <c r="AN63" s="264"/>
    </row>
    <row r="64" ht="13.5" customHeight="1">
      <c r="A64" s="137" t="s">
        <v>78</v>
      </c>
      <c r="B64" s="132"/>
      <c r="C64" s="138"/>
      <c r="D64" s="32"/>
      <c r="E64" s="140"/>
      <c r="F64" s="140"/>
      <c r="G64" s="141"/>
      <c r="H64" s="266"/>
      <c r="I64" s="266"/>
      <c r="J64" s="265"/>
      <c r="K64" s="265"/>
      <c r="L64" s="265"/>
      <c r="M64" s="265"/>
      <c r="N64" s="265"/>
      <c r="O64" s="266"/>
      <c r="P64" s="266"/>
      <c r="Q64" s="265">
        <v>1.0</v>
      </c>
      <c r="R64" s="265"/>
      <c r="S64" s="265"/>
      <c r="T64" s="265"/>
      <c r="U64" s="265"/>
      <c r="V64" s="266"/>
      <c r="W64" s="266"/>
      <c r="X64" s="265"/>
      <c r="Y64" s="265"/>
      <c r="Z64" s="265"/>
      <c r="AA64" s="265"/>
      <c r="AB64" s="265">
        <v>4.0</v>
      </c>
      <c r="AC64" s="266"/>
      <c r="AD64" s="266"/>
      <c r="AE64" s="265">
        <v>3.0</v>
      </c>
      <c r="AF64" s="265">
        <v>1.0</v>
      </c>
      <c r="AG64" s="265"/>
      <c r="AH64" s="265"/>
      <c r="AI64" s="265"/>
      <c r="AJ64" s="266"/>
      <c r="AK64" s="266"/>
      <c r="AL64" s="267">
        <f t="shared" si="1"/>
        <v>9</v>
      </c>
      <c r="AM64" s="143"/>
      <c r="AN64" s="268"/>
    </row>
    <row r="65" ht="12.75" customHeight="1">
      <c r="A65" s="29">
        <v>4.0</v>
      </c>
      <c r="B65" s="19" t="s">
        <v>225</v>
      </c>
      <c r="C65" s="133"/>
      <c r="D65" s="32"/>
      <c r="E65" s="263"/>
      <c r="F65" s="10">
        <v>7.0</v>
      </c>
      <c r="G65" s="8"/>
      <c r="H65" s="16">
        <v>3.0</v>
      </c>
      <c r="I65" s="16"/>
      <c r="J65" s="10">
        <v>4.0</v>
      </c>
      <c r="K65" s="10">
        <v>9.0</v>
      </c>
      <c r="L65" s="10">
        <v>7.0</v>
      </c>
      <c r="M65" s="10">
        <v>8.0</v>
      </c>
      <c r="N65" s="10"/>
      <c r="O65" s="16">
        <v>4.0</v>
      </c>
      <c r="P65" s="16">
        <v>7.0</v>
      </c>
      <c r="Q65" s="10">
        <v>11.0</v>
      </c>
      <c r="R65" s="10">
        <v>1.0</v>
      </c>
      <c r="S65" s="10">
        <v>7.0</v>
      </c>
      <c r="T65" s="150"/>
      <c r="U65" s="151">
        <v>1.0</v>
      </c>
      <c r="V65" s="150"/>
      <c r="W65" s="150"/>
      <c r="X65" s="340">
        <v>2.0</v>
      </c>
      <c r="Y65" s="340">
        <v>6.0</v>
      </c>
      <c r="Z65" s="340">
        <v>6.0</v>
      </c>
      <c r="AA65" s="340">
        <v>7.0</v>
      </c>
      <c r="AB65" s="340">
        <v>7.0</v>
      </c>
      <c r="AC65" s="16">
        <v>1.0</v>
      </c>
      <c r="AD65" s="16"/>
      <c r="AE65" s="340">
        <v>9.0</v>
      </c>
      <c r="AF65" s="340">
        <v>4.0</v>
      </c>
      <c r="AG65" s="340">
        <v>5.0</v>
      </c>
      <c r="AH65" s="340">
        <v>9.0</v>
      </c>
      <c r="AI65" s="340"/>
      <c r="AJ65" s="16"/>
      <c r="AK65" s="16"/>
      <c r="AL65" s="136">
        <f t="shared" ref="AL65:AL66" si="2">SUM(X65:AK65)</f>
        <v>56</v>
      </c>
      <c r="AM65" s="136">
        <f>AL65/COUNT(X65:AJ65)</f>
        <v>5.6</v>
      </c>
      <c r="AN65" s="264"/>
    </row>
    <row r="66" ht="13.5" customHeight="1">
      <c r="A66" s="137" t="s">
        <v>78</v>
      </c>
      <c r="B66" s="132"/>
      <c r="C66" s="138"/>
      <c r="D66" s="32"/>
      <c r="E66" s="140"/>
      <c r="F66" s="140">
        <v>4.0</v>
      </c>
      <c r="G66" s="141"/>
      <c r="H66" s="266">
        <v>1.0</v>
      </c>
      <c r="I66" s="277"/>
      <c r="J66" s="148"/>
      <c r="K66" s="10"/>
      <c r="L66" s="148">
        <v>1.0</v>
      </c>
      <c r="M66" s="265">
        <v>1.0</v>
      </c>
      <c r="N66" s="265"/>
      <c r="O66" s="266"/>
      <c r="P66" s="266">
        <v>1.0</v>
      </c>
      <c r="Q66" s="265">
        <v>1.0</v>
      </c>
      <c r="R66" s="265">
        <v>1.0</v>
      </c>
      <c r="S66" s="265"/>
      <c r="T66" s="265"/>
      <c r="U66" s="265"/>
      <c r="V66" s="266"/>
      <c r="W66" s="266"/>
      <c r="X66" s="265">
        <v>2.0</v>
      </c>
      <c r="Y66" s="265">
        <v>1.0</v>
      </c>
      <c r="Z66" s="265">
        <v>2.0</v>
      </c>
      <c r="AA66" s="265">
        <v>3.0</v>
      </c>
      <c r="AB66" s="265">
        <v>3.0</v>
      </c>
      <c r="AC66" s="266"/>
      <c r="AD66" s="266"/>
      <c r="AE66" s="265">
        <v>4.0</v>
      </c>
      <c r="AF66" s="265">
        <v>3.0</v>
      </c>
      <c r="AG66" s="265"/>
      <c r="AH66" s="265"/>
      <c r="AI66" s="265"/>
      <c r="AJ66" s="266"/>
      <c r="AK66" s="266"/>
      <c r="AL66" s="267">
        <f t="shared" si="2"/>
        <v>18</v>
      </c>
      <c r="AM66" s="143"/>
      <c r="AN66" s="268"/>
    </row>
    <row r="67" ht="15.75" customHeight="1">
      <c r="A67" s="45">
        <v>5.0</v>
      </c>
      <c r="B67" s="144" t="s">
        <v>157</v>
      </c>
      <c r="C67" s="133"/>
      <c r="D67" s="32"/>
      <c r="E67" s="263"/>
      <c r="F67" s="10">
        <v>7.0</v>
      </c>
      <c r="G67" s="8"/>
      <c r="H67" s="16"/>
      <c r="I67" s="16"/>
      <c r="J67" s="10">
        <v>7.0</v>
      </c>
      <c r="K67" s="10">
        <v>8.0</v>
      </c>
      <c r="L67" s="10">
        <v>8.0</v>
      </c>
      <c r="M67" s="10">
        <v>9.0</v>
      </c>
      <c r="N67" s="10">
        <v>7.0</v>
      </c>
      <c r="O67" s="16"/>
      <c r="P67" s="16"/>
      <c r="Q67" s="155">
        <v>4.0</v>
      </c>
      <c r="R67" s="10">
        <v>5.0</v>
      </c>
      <c r="S67" s="10">
        <v>8.0</v>
      </c>
      <c r="T67" s="10">
        <v>7.0</v>
      </c>
      <c r="U67" s="10">
        <v>4.0</v>
      </c>
      <c r="V67" s="270"/>
      <c r="W67" s="16">
        <v>6.0</v>
      </c>
      <c r="X67" s="10">
        <v>11.0</v>
      </c>
      <c r="Y67" s="10">
        <v>8.0</v>
      </c>
      <c r="Z67" s="10">
        <v>15.0</v>
      </c>
      <c r="AA67" s="10">
        <v>8.0</v>
      </c>
      <c r="AB67" s="10">
        <v>8.0</v>
      </c>
      <c r="AC67" s="16"/>
      <c r="AD67" s="16"/>
      <c r="AE67" s="10">
        <v>6.0</v>
      </c>
      <c r="AF67" s="10">
        <v>9.0</v>
      </c>
      <c r="AG67" s="10">
        <v>6.0</v>
      </c>
      <c r="AH67" s="10">
        <v>4.0</v>
      </c>
      <c r="AI67" s="10"/>
      <c r="AJ67" s="16"/>
      <c r="AK67" s="16"/>
      <c r="AL67" s="136">
        <f t="shared" ref="AL67:AL114" si="3">SUM(F67:AK67)</f>
        <v>155</v>
      </c>
      <c r="AM67" s="136">
        <f>AL67/COUNT(F67:AJ67)</f>
        <v>7.380952381</v>
      </c>
      <c r="AN67" s="264"/>
    </row>
    <row r="68" ht="13.5" customHeight="1">
      <c r="A68" s="137" t="s">
        <v>78</v>
      </c>
      <c r="B68" s="132"/>
      <c r="C68" s="138"/>
      <c r="D68" s="32"/>
      <c r="E68" s="140"/>
      <c r="F68" s="140">
        <v>2.0</v>
      </c>
      <c r="G68" s="141"/>
      <c r="H68" s="266"/>
      <c r="I68" s="277"/>
      <c r="J68" s="148"/>
      <c r="K68" s="10"/>
      <c r="L68" s="10"/>
      <c r="M68" s="265"/>
      <c r="N68" s="265"/>
      <c r="O68" s="266"/>
      <c r="P68" s="266"/>
      <c r="Q68" s="265"/>
      <c r="R68" s="265">
        <v>1.0</v>
      </c>
      <c r="S68" s="265"/>
      <c r="T68" s="265">
        <v>2.0</v>
      </c>
      <c r="U68" s="265"/>
      <c r="V68" s="266"/>
      <c r="W68" s="266"/>
      <c r="X68" s="265">
        <v>4.0</v>
      </c>
      <c r="Y68" s="265">
        <v>3.0</v>
      </c>
      <c r="Z68" s="265"/>
      <c r="AA68" s="265">
        <v>3.0</v>
      </c>
      <c r="AB68" s="265"/>
      <c r="AC68" s="266"/>
      <c r="AD68" s="266"/>
      <c r="AE68" s="265"/>
      <c r="AF68" s="265">
        <v>3.0</v>
      </c>
      <c r="AG68" s="265">
        <v>1.0</v>
      </c>
      <c r="AH68" s="265"/>
      <c r="AI68" s="265"/>
      <c r="AJ68" s="266"/>
      <c r="AK68" s="266"/>
      <c r="AL68" s="267">
        <f t="shared" si="3"/>
        <v>19</v>
      </c>
      <c r="AM68" s="143"/>
      <c r="AN68" s="268"/>
    </row>
    <row r="69" ht="15.75" customHeight="1">
      <c r="A69" s="29">
        <v>6.0</v>
      </c>
      <c r="B69" s="19" t="s">
        <v>19</v>
      </c>
      <c r="C69" s="133"/>
      <c r="D69" s="32"/>
      <c r="E69" s="263"/>
      <c r="F69" s="10">
        <v>13.0</v>
      </c>
      <c r="G69" s="8"/>
      <c r="H69" s="16"/>
      <c r="I69" s="16">
        <v>1.0</v>
      </c>
      <c r="J69" s="10">
        <v>8.0</v>
      </c>
      <c r="K69" s="10">
        <v>8.0</v>
      </c>
      <c r="L69" s="10">
        <v>2.0</v>
      </c>
      <c r="M69" s="10">
        <v>7.0</v>
      </c>
      <c r="N69" s="10">
        <v>4.0</v>
      </c>
      <c r="O69" s="16">
        <v>8.0</v>
      </c>
      <c r="P69" s="16"/>
      <c r="Q69" s="10">
        <v>6.0</v>
      </c>
      <c r="R69" s="10">
        <v>17.0</v>
      </c>
      <c r="S69" s="10">
        <v>8.0</v>
      </c>
      <c r="T69" s="10">
        <v>11.0</v>
      </c>
      <c r="U69" s="10">
        <v>23.0</v>
      </c>
      <c r="V69" s="16">
        <v>6.0</v>
      </c>
      <c r="W69" s="16"/>
      <c r="X69" s="10">
        <v>8.0</v>
      </c>
      <c r="Y69" s="10">
        <v>10.0</v>
      </c>
      <c r="Z69" s="10">
        <v>1.0</v>
      </c>
      <c r="AA69" s="10">
        <v>8.0</v>
      </c>
      <c r="AB69" s="10">
        <v>22.0</v>
      </c>
      <c r="AC69" s="16">
        <v>2.0</v>
      </c>
      <c r="AD69" s="16"/>
      <c r="AE69" s="10">
        <v>7.0</v>
      </c>
      <c r="AF69" s="10">
        <v>10.0</v>
      </c>
      <c r="AG69" s="10">
        <v>10.0</v>
      </c>
      <c r="AH69" s="10">
        <v>7.0</v>
      </c>
      <c r="AI69" s="10"/>
      <c r="AJ69" s="16"/>
      <c r="AK69" s="16"/>
      <c r="AL69" s="136">
        <f t="shared" si="3"/>
        <v>207</v>
      </c>
      <c r="AM69" s="136">
        <f>AL69/COUNT(F69:AJ69)</f>
        <v>8.625</v>
      </c>
      <c r="AN69" s="264"/>
    </row>
    <row r="70" ht="13.5" customHeight="1">
      <c r="A70" s="137" t="s">
        <v>78</v>
      </c>
      <c r="B70" s="132"/>
      <c r="C70" s="138"/>
      <c r="D70" s="32"/>
      <c r="E70" s="140"/>
      <c r="F70" s="140">
        <v>2.0</v>
      </c>
      <c r="G70" s="141"/>
      <c r="H70" s="266"/>
      <c r="I70" s="16"/>
      <c r="J70" s="148"/>
      <c r="K70" s="10"/>
      <c r="L70" s="10"/>
      <c r="M70" s="265"/>
      <c r="N70" s="265"/>
      <c r="O70" s="266"/>
      <c r="P70" s="266"/>
      <c r="Q70" s="265"/>
      <c r="R70" s="265"/>
      <c r="S70" s="265">
        <v>1.0</v>
      </c>
      <c r="T70" s="265">
        <v>2.0</v>
      </c>
      <c r="U70" s="265"/>
      <c r="V70" s="266">
        <v>1.0</v>
      </c>
      <c r="W70" s="266"/>
      <c r="X70" s="265">
        <v>1.0</v>
      </c>
      <c r="Y70" s="265"/>
      <c r="Z70" s="265">
        <v>1.0</v>
      </c>
      <c r="AA70" s="265">
        <v>1.0</v>
      </c>
      <c r="AB70" s="265">
        <v>1.0</v>
      </c>
      <c r="AC70" s="266"/>
      <c r="AD70" s="266"/>
      <c r="AE70" s="265">
        <v>3.0</v>
      </c>
      <c r="AF70" s="265"/>
      <c r="AG70" s="265"/>
      <c r="AH70" s="265"/>
      <c r="AI70" s="265"/>
      <c r="AJ70" s="266"/>
      <c r="AK70" s="266"/>
      <c r="AL70" s="267">
        <f t="shared" si="3"/>
        <v>13</v>
      </c>
      <c r="AM70" s="143"/>
      <c r="AN70" s="268"/>
    </row>
    <row r="71" ht="12.75" customHeight="1">
      <c r="A71" s="29">
        <v>7.0</v>
      </c>
      <c r="B71" s="19" t="s">
        <v>20</v>
      </c>
      <c r="C71" s="133"/>
      <c r="D71" s="32"/>
      <c r="E71" s="263"/>
      <c r="F71" s="10">
        <v>11.0</v>
      </c>
      <c r="G71" s="8"/>
      <c r="H71" s="16">
        <v>4.0</v>
      </c>
      <c r="I71" s="16"/>
      <c r="J71" s="10">
        <v>7.0</v>
      </c>
      <c r="K71" s="10">
        <v>7.0</v>
      </c>
      <c r="L71" s="10">
        <v>8.0</v>
      </c>
      <c r="M71" s="10">
        <v>14.0</v>
      </c>
      <c r="N71" s="10">
        <v>8.0</v>
      </c>
      <c r="O71" s="16"/>
      <c r="P71" s="16"/>
      <c r="Q71" s="10">
        <v>7.0</v>
      </c>
      <c r="R71" s="10">
        <v>6.0</v>
      </c>
      <c r="S71" s="10">
        <v>18.0</v>
      </c>
      <c r="T71" s="10">
        <v>8.0</v>
      </c>
      <c r="U71" s="10">
        <v>15.0</v>
      </c>
      <c r="V71" s="16"/>
      <c r="W71" s="16"/>
      <c r="X71" s="10">
        <v>10.0</v>
      </c>
      <c r="Y71" s="10">
        <v>9.0</v>
      </c>
      <c r="Z71" s="10">
        <v>10.0</v>
      </c>
      <c r="AA71" s="10">
        <v>5.0</v>
      </c>
      <c r="AB71" s="10">
        <v>16.0</v>
      </c>
      <c r="AC71" s="16">
        <v>3.0</v>
      </c>
      <c r="AD71" s="16"/>
      <c r="AE71" s="10"/>
      <c r="AF71" s="10">
        <v>6.0</v>
      </c>
      <c r="AG71" s="10">
        <v>11.0</v>
      </c>
      <c r="AH71" s="10">
        <v>3.0</v>
      </c>
      <c r="AI71" s="269"/>
      <c r="AJ71" s="16"/>
      <c r="AK71" s="16"/>
      <c r="AL71" s="136">
        <f t="shared" si="3"/>
        <v>186</v>
      </c>
      <c r="AM71" s="136">
        <f>AL71/COUNT(F71:AJ71)</f>
        <v>8.857142857</v>
      </c>
      <c r="AN71" s="264"/>
    </row>
    <row r="72" ht="13.5" customHeight="1">
      <c r="A72" s="137" t="s">
        <v>78</v>
      </c>
      <c r="B72" s="132"/>
      <c r="C72" s="138"/>
      <c r="D72" s="32"/>
      <c r="E72" s="140"/>
      <c r="F72" s="140">
        <v>7.0</v>
      </c>
      <c r="G72" s="141"/>
      <c r="H72" s="266"/>
      <c r="I72" s="16"/>
      <c r="J72" s="148">
        <v>1.0</v>
      </c>
      <c r="K72" s="10"/>
      <c r="L72" s="10"/>
      <c r="M72" s="265"/>
      <c r="N72" s="265">
        <v>1.0</v>
      </c>
      <c r="O72" s="266"/>
      <c r="P72" s="266"/>
      <c r="Q72" s="265"/>
      <c r="R72" s="265"/>
      <c r="S72" s="265">
        <v>6.0</v>
      </c>
      <c r="T72" s="265">
        <v>1.0</v>
      </c>
      <c r="U72" s="265">
        <v>7.0</v>
      </c>
      <c r="V72" s="266"/>
      <c r="W72" s="266"/>
      <c r="X72" s="265">
        <v>5.0</v>
      </c>
      <c r="Y72" s="265">
        <v>7.0</v>
      </c>
      <c r="Z72" s="265">
        <v>4.0</v>
      </c>
      <c r="AA72" s="265">
        <v>3.0</v>
      </c>
      <c r="AB72" s="265">
        <v>10.0</v>
      </c>
      <c r="AC72" s="266"/>
      <c r="AD72" s="266"/>
      <c r="AE72" s="265"/>
      <c r="AF72" s="265">
        <v>1.0</v>
      </c>
      <c r="AG72" s="265"/>
      <c r="AH72" s="265"/>
      <c r="AI72" s="265"/>
      <c r="AJ72" s="266"/>
      <c r="AK72" s="266"/>
      <c r="AL72" s="267">
        <f t="shared" si="3"/>
        <v>53</v>
      </c>
      <c r="AM72" s="143"/>
      <c r="AN72" s="268"/>
    </row>
    <row r="73" ht="15.75" customHeight="1">
      <c r="A73" s="45">
        <v>8.0</v>
      </c>
      <c r="B73" s="144" t="s">
        <v>198</v>
      </c>
      <c r="C73" s="133"/>
      <c r="D73" s="32"/>
      <c r="E73" s="263"/>
      <c r="F73" s="10">
        <v>9.0</v>
      </c>
      <c r="G73" s="8"/>
      <c r="H73" s="16">
        <v>3.0</v>
      </c>
      <c r="I73" s="16">
        <v>3.0</v>
      </c>
      <c r="J73" s="10">
        <v>4.0</v>
      </c>
      <c r="K73" s="10">
        <v>10.0</v>
      </c>
      <c r="L73" s="10">
        <v>17.0</v>
      </c>
      <c r="M73" s="10">
        <v>12.0</v>
      </c>
      <c r="N73" s="10">
        <v>7.0</v>
      </c>
      <c r="O73" s="16"/>
      <c r="P73" s="16"/>
      <c r="Q73" s="10">
        <v>6.0</v>
      </c>
      <c r="R73" s="10">
        <v>9.0</v>
      </c>
      <c r="S73" s="10">
        <v>6.0</v>
      </c>
      <c r="T73" s="10">
        <v>11.0</v>
      </c>
      <c r="U73" s="10">
        <v>16.0</v>
      </c>
      <c r="V73" s="16">
        <v>7.0</v>
      </c>
      <c r="W73" s="16"/>
      <c r="X73" s="10">
        <v>2.0</v>
      </c>
      <c r="Y73" s="10">
        <v>7.0</v>
      </c>
      <c r="Z73" s="10">
        <v>10.0</v>
      </c>
      <c r="AA73" s="10">
        <v>11.0</v>
      </c>
      <c r="AB73" s="10">
        <v>12.0</v>
      </c>
      <c r="AC73" s="16"/>
      <c r="AD73" s="16"/>
      <c r="AE73" s="10">
        <v>11.0</v>
      </c>
      <c r="AF73" s="10">
        <v>11.0</v>
      </c>
      <c r="AG73" s="10">
        <v>7.0</v>
      </c>
      <c r="AH73" s="10">
        <v>14.0</v>
      </c>
      <c r="AI73" s="10"/>
      <c r="AJ73" s="16"/>
      <c r="AK73" s="16"/>
      <c r="AL73" s="136">
        <f t="shared" si="3"/>
        <v>205</v>
      </c>
      <c r="AM73" s="136">
        <f>AL73/COUNT(F73:AJ73)</f>
        <v>8.913043478</v>
      </c>
      <c r="AN73" s="264"/>
    </row>
    <row r="74" ht="13.5" customHeight="1">
      <c r="A74" s="137" t="s">
        <v>78</v>
      </c>
      <c r="B74" s="132"/>
      <c r="C74" s="138"/>
      <c r="D74" s="32"/>
      <c r="E74" s="140"/>
      <c r="F74" s="140">
        <v>1.0</v>
      </c>
      <c r="G74" s="141"/>
      <c r="H74" s="266"/>
      <c r="I74" s="277"/>
      <c r="J74" s="148"/>
      <c r="K74" s="10"/>
      <c r="L74" s="148"/>
      <c r="M74" s="265">
        <v>1.0</v>
      </c>
      <c r="N74" s="265"/>
      <c r="O74" s="266"/>
      <c r="P74" s="266"/>
      <c r="Q74" s="265"/>
      <c r="R74" s="265">
        <v>2.0</v>
      </c>
      <c r="S74" s="265"/>
      <c r="T74" s="265">
        <v>1.0</v>
      </c>
      <c r="U74" s="265">
        <v>3.0</v>
      </c>
      <c r="V74" s="266">
        <v>4.0</v>
      </c>
      <c r="W74" s="266"/>
      <c r="X74" s="265"/>
      <c r="Y74" s="265">
        <v>1.0</v>
      </c>
      <c r="Z74" s="265">
        <v>5.0</v>
      </c>
      <c r="AA74" s="265">
        <v>5.0</v>
      </c>
      <c r="AB74" s="265">
        <v>11.0</v>
      </c>
      <c r="AC74" s="266"/>
      <c r="AD74" s="266"/>
      <c r="AE74" s="265">
        <v>6.0</v>
      </c>
      <c r="AF74" s="265">
        <v>3.0</v>
      </c>
      <c r="AG74" s="265"/>
      <c r="AH74" s="265"/>
      <c r="AI74" s="265"/>
      <c r="AJ74" s="266"/>
      <c r="AK74" s="266"/>
      <c r="AL74" s="267">
        <f t="shared" si="3"/>
        <v>43</v>
      </c>
      <c r="AM74" s="143"/>
      <c r="AN74" s="268"/>
    </row>
    <row r="75" ht="15.75" customHeight="1">
      <c r="A75" s="45">
        <v>9.0</v>
      </c>
      <c r="B75" s="144" t="s">
        <v>199</v>
      </c>
      <c r="C75" s="133"/>
      <c r="D75" s="32"/>
      <c r="E75" s="263"/>
      <c r="F75" s="10"/>
      <c r="G75" s="8"/>
      <c r="H75" s="16"/>
      <c r="I75" s="16">
        <v>3.0</v>
      </c>
      <c r="J75" s="10">
        <v>10.0</v>
      </c>
      <c r="K75" s="10">
        <v>7.0</v>
      </c>
      <c r="L75" s="10">
        <v>1.0</v>
      </c>
      <c r="M75" s="10">
        <v>11.0</v>
      </c>
      <c r="N75" s="10">
        <v>5.0</v>
      </c>
      <c r="O75" s="16">
        <v>1.0</v>
      </c>
      <c r="P75" s="16"/>
      <c r="Q75" s="10">
        <v>11.0</v>
      </c>
      <c r="R75" s="10">
        <v>15.0</v>
      </c>
      <c r="S75" s="10">
        <v>10.0</v>
      </c>
      <c r="T75" s="10">
        <v>8.0</v>
      </c>
      <c r="U75" s="10">
        <v>12.0</v>
      </c>
      <c r="V75" s="16"/>
      <c r="W75" s="16"/>
      <c r="X75" s="10">
        <v>13.0</v>
      </c>
      <c r="Y75" s="10">
        <v>16.0</v>
      </c>
      <c r="Z75" s="10">
        <v>1.0</v>
      </c>
      <c r="AA75" s="10"/>
      <c r="AB75" s="10"/>
      <c r="AC75" s="16"/>
      <c r="AD75" s="16"/>
      <c r="AE75" s="10"/>
      <c r="AF75" s="10"/>
      <c r="AG75" s="10">
        <v>6.0</v>
      </c>
      <c r="AH75" s="10">
        <v>9.0</v>
      </c>
      <c r="AI75" s="10"/>
      <c r="AJ75" s="16"/>
      <c r="AK75" s="16"/>
      <c r="AL75" s="136">
        <f t="shared" si="3"/>
        <v>139</v>
      </c>
      <c r="AM75" s="136">
        <f>AL75/COUNT(F75:AJ75)</f>
        <v>8.176470588</v>
      </c>
      <c r="AN75" s="264"/>
    </row>
    <row r="76" ht="13.5" customHeight="1">
      <c r="A76" s="137" t="s">
        <v>78</v>
      </c>
      <c r="B76" s="132"/>
      <c r="C76" s="138"/>
      <c r="D76" s="32"/>
      <c r="E76" s="140"/>
      <c r="F76" s="140"/>
      <c r="G76" s="141"/>
      <c r="H76" s="266"/>
      <c r="I76" s="277"/>
      <c r="J76" s="148"/>
      <c r="K76" s="148">
        <v>1.0</v>
      </c>
      <c r="L76" s="148"/>
      <c r="M76" s="265"/>
      <c r="N76" s="265"/>
      <c r="O76" s="266">
        <v>1.0</v>
      </c>
      <c r="P76" s="266"/>
      <c r="Q76" s="265"/>
      <c r="R76" s="265"/>
      <c r="S76" s="265"/>
      <c r="T76" s="265">
        <v>3.0</v>
      </c>
      <c r="U76" s="265">
        <v>3.0</v>
      </c>
      <c r="V76" s="266"/>
      <c r="W76" s="266"/>
      <c r="X76" s="265">
        <v>1.0</v>
      </c>
      <c r="Y76" s="265">
        <v>3.0</v>
      </c>
      <c r="Z76" s="265">
        <v>1.0</v>
      </c>
      <c r="AA76" s="265"/>
      <c r="AB76" s="265"/>
      <c r="AC76" s="266"/>
      <c r="AD76" s="266"/>
      <c r="AE76" s="265"/>
      <c r="AF76" s="265"/>
      <c r="AG76" s="265"/>
      <c r="AH76" s="265"/>
      <c r="AI76" s="265"/>
      <c r="AJ76" s="266"/>
      <c r="AK76" s="266"/>
      <c r="AL76" s="267">
        <f t="shared" si="3"/>
        <v>13</v>
      </c>
      <c r="AM76" s="143"/>
      <c r="AN76" s="268"/>
    </row>
    <row r="77" ht="15.75" customHeight="1">
      <c r="A77" s="45">
        <v>10.0</v>
      </c>
      <c r="B77" s="144" t="s">
        <v>203</v>
      </c>
      <c r="C77" s="133"/>
      <c r="D77" s="32"/>
      <c r="E77" s="263"/>
      <c r="F77" s="10">
        <v>7.0</v>
      </c>
      <c r="G77" s="8"/>
      <c r="H77" s="16"/>
      <c r="I77" s="16"/>
      <c r="J77" s="10">
        <v>6.0</v>
      </c>
      <c r="K77" s="10">
        <v>5.0</v>
      </c>
      <c r="L77" s="10">
        <v>1.0</v>
      </c>
      <c r="M77" s="10">
        <v>6.0</v>
      </c>
      <c r="N77" s="10">
        <v>5.0</v>
      </c>
      <c r="O77" s="16"/>
      <c r="P77" s="16"/>
      <c r="Q77" s="10">
        <v>12.0</v>
      </c>
      <c r="R77" s="10">
        <v>9.0</v>
      </c>
      <c r="S77" s="10">
        <v>4.0</v>
      </c>
      <c r="T77" s="10">
        <v>27.0</v>
      </c>
      <c r="U77" s="10">
        <v>15.0</v>
      </c>
      <c r="V77" s="16">
        <v>4.0</v>
      </c>
      <c r="W77" s="16"/>
      <c r="X77" s="10">
        <v>5.0</v>
      </c>
      <c r="Y77" s="10">
        <v>8.0</v>
      </c>
      <c r="Z77" s="10">
        <v>16.0</v>
      </c>
      <c r="AA77" s="10">
        <v>7.0</v>
      </c>
      <c r="AB77" s="10">
        <v>8.0</v>
      </c>
      <c r="AC77" s="16"/>
      <c r="AD77" s="16"/>
      <c r="AE77" s="10">
        <v>9.0</v>
      </c>
      <c r="AF77" s="10">
        <v>12.0</v>
      </c>
      <c r="AG77" s="10">
        <v>14.0</v>
      </c>
      <c r="AH77" s="10">
        <v>10.0</v>
      </c>
      <c r="AI77" s="10"/>
      <c r="AJ77" s="16"/>
      <c r="AK77" s="16"/>
      <c r="AL77" s="136">
        <f t="shared" si="3"/>
        <v>190</v>
      </c>
      <c r="AM77" s="136">
        <f>AL77/COUNT(F77:AJ77)</f>
        <v>9.047619048</v>
      </c>
      <c r="AN77" s="264"/>
    </row>
    <row r="78" ht="13.5" customHeight="1">
      <c r="A78" s="137" t="s">
        <v>78</v>
      </c>
      <c r="B78" s="132"/>
      <c r="C78" s="138"/>
      <c r="D78" s="32"/>
      <c r="E78" s="140"/>
      <c r="F78" s="140"/>
      <c r="G78" s="141"/>
      <c r="H78" s="266"/>
      <c r="I78" s="277"/>
      <c r="J78" s="148">
        <v>1.0</v>
      </c>
      <c r="K78" s="10"/>
      <c r="L78" s="148"/>
      <c r="M78" s="265"/>
      <c r="N78" s="265"/>
      <c r="O78" s="266"/>
      <c r="P78" s="266"/>
      <c r="Q78" s="265"/>
      <c r="R78" s="265"/>
      <c r="S78" s="265"/>
      <c r="T78" s="265">
        <v>1.0</v>
      </c>
      <c r="U78" s="265"/>
      <c r="V78" s="266"/>
      <c r="W78" s="266"/>
      <c r="X78" s="265">
        <v>2.0</v>
      </c>
      <c r="Y78" s="265">
        <v>3.0</v>
      </c>
      <c r="Z78" s="265">
        <v>1.0</v>
      </c>
      <c r="AA78" s="265">
        <v>4.0</v>
      </c>
      <c r="AB78" s="265">
        <v>3.0</v>
      </c>
      <c r="AC78" s="266"/>
      <c r="AD78" s="266"/>
      <c r="AE78" s="265">
        <v>5.0</v>
      </c>
      <c r="AF78" s="265"/>
      <c r="AG78" s="265"/>
      <c r="AH78" s="265"/>
      <c r="AI78" s="265"/>
      <c r="AJ78" s="266"/>
      <c r="AK78" s="266"/>
      <c r="AL78" s="267">
        <f t="shared" si="3"/>
        <v>20</v>
      </c>
      <c r="AM78" s="143"/>
      <c r="AN78" s="268"/>
    </row>
    <row r="79" ht="15.75" customHeight="1">
      <c r="A79" s="45">
        <v>11.0</v>
      </c>
      <c r="B79" s="144" t="s">
        <v>23</v>
      </c>
      <c r="C79" s="133"/>
      <c r="D79" s="32"/>
      <c r="E79" s="263"/>
      <c r="F79" s="10">
        <v>12.0</v>
      </c>
      <c r="G79" s="8"/>
      <c r="H79" s="16"/>
      <c r="I79" s="16">
        <v>6.0</v>
      </c>
      <c r="J79" s="10">
        <v>11.0</v>
      </c>
      <c r="K79" s="10">
        <v>12.0</v>
      </c>
      <c r="L79" s="10">
        <v>11.0</v>
      </c>
      <c r="M79" s="10">
        <v>12.0</v>
      </c>
      <c r="N79" s="10"/>
      <c r="O79" s="16"/>
      <c r="P79" s="16">
        <v>13.0</v>
      </c>
      <c r="Q79" s="10">
        <v>9.0</v>
      </c>
      <c r="R79" s="10">
        <v>15.0</v>
      </c>
      <c r="S79" s="10">
        <v>7.0</v>
      </c>
      <c r="T79" s="10">
        <v>14.0</v>
      </c>
      <c r="U79" s="10">
        <v>13.0</v>
      </c>
      <c r="V79" s="16"/>
      <c r="W79" s="16"/>
      <c r="X79" s="10">
        <v>10.0</v>
      </c>
      <c r="Y79" s="10">
        <v>15.0</v>
      </c>
      <c r="Z79" s="10">
        <v>14.0</v>
      </c>
      <c r="AA79" s="10">
        <v>13.0</v>
      </c>
      <c r="AB79" s="10">
        <v>9.0</v>
      </c>
      <c r="AC79" s="16"/>
      <c r="AD79" s="16"/>
      <c r="AE79" s="10">
        <v>10.0</v>
      </c>
      <c r="AF79" s="10">
        <v>10.0</v>
      </c>
      <c r="AG79" s="10">
        <v>9.0</v>
      </c>
      <c r="AH79" s="10">
        <v>11.0</v>
      </c>
      <c r="AI79" s="10"/>
      <c r="AJ79" s="16"/>
      <c r="AK79" s="16"/>
      <c r="AL79" s="136">
        <f t="shared" si="3"/>
        <v>236</v>
      </c>
      <c r="AM79" s="136">
        <f>AL79/COUNT(F79:AJ79)</f>
        <v>11.23809524</v>
      </c>
      <c r="AN79" s="264"/>
    </row>
    <row r="80" ht="13.5" customHeight="1">
      <c r="A80" s="137" t="s">
        <v>78</v>
      </c>
      <c r="B80" s="2"/>
      <c r="C80" s="153"/>
      <c r="D80" s="32"/>
      <c r="E80" s="140"/>
      <c r="F80" s="140"/>
      <c r="G80" s="141"/>
      <c r="H80" s="266"/>
      <c r="I80" s="277">
        <v>4.0</v>
      </c>
      <c r="J80" s="148"/>
      <c r="K80" s="10"/>
      <c r="L80" s="10"/>
      <c r="M80" s="265"/>
      <c r="N80" s="265"/>
      <c r="O80" s="266"/>
      <c r="P80" s="266">
        <v>7.0</v>
      </c>
      <c r="Q80" s="265"/>
      <c r="R80" s="265"/>
      <c r="S80" s="265"/>
      <c r="T80" s="265"/>
      <c r="U80" s="265"/>
      <c r="V80" s="266"/>
      <c r="W80" s="266"/>
      <c r="X80" s="265">
        <v>4.0</v>
      </c>
      <c r="Y80" s="265">
        <v>3.0</v>
      </c>
      <c r="Z80" s="265">
        <v>8.0</v>
      </c>
      <c r="AA80" s="265">
        <v>6.0</v>
      </c>
      <c r="AB80" s="265">
        <v>1.0</v>
      </c>
      <c r="AC80" s="266"/>
      <c r="AD80" s="266"/>
      <c r="AE80" s="265">
        <v>1.0</v>
      </c>
      <c r="AF80" s="265">
        <v>2.0</v>
      </c>
      <c r="AG80" s="265"/>
      <c r="AH80" s="265">
        <v>1.0</v>
      </c>
      <c r="AI80" s="265"/>
      <c r="AJ80" s="266"/>
      <c r="AK80" s="266"/>
      <c r="AL80" s="267">
        <f t="shared" si="3"/>
        <v>37</v>
      </c>
      <c r="AM80" s="143"/>
      <c r="AN80" s="268"/>
    </row>
    <row r="81" ht="14.25" customHeight="1">
      <c r="A81" s="29">
        <v>12.0</v>
      </c>
      <c r="B81" s="19" t="s">
        <v>24</v>
      </c>
      <c r="C81" s="133"/>
      <c r="D81" s="32"/>
      <c r="E81" s="263"/>
      <c r="F81" s="10">
        <v>10.0</v>
      </c>
      <c r="G81" s="8"/>
      <c r="H81" s="16">
        <v>7.0</v>
      </c>
      <c r="I81" s="16"/>
      <c r="J81" s="10"/>
      <c r="K81" s="10">
        <v>7.0</v>
      </c>
      <c r="L81" s="10">
        <v>7.0</v>
      </c>
      <c r="M81" s="10">
        <v>9.0</v>
      </c>
      <c r="N81" s="10">
        <v>23.0</v>
      </c>
      <c r="O81" s="16"/>
      <c r="P81" s="16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  <c r="AD81" s="341"/>
      <c r="AE81" s="341"/>
      <c r="AF81" s="341"/>
      <c r="AG81" s="341"/>
      <c r="AH81" s="341"/>
      <c r="AI81" s="341"/>
      <c r="AJ81" s="341"/>
      <c r="AK81" s="341"/>
      <c r="AL81" s="136">
        <f t="shared" si="3"/>
        <v>63</v>
      </c>
      <c r="AM81" s="136">
        <f>AL81/COUNT(F81:AJ81)</f>
        <v>10.5</v>
      </c>
      <c r="AN81" s="264"/>
    </row>
    <row r="82" ht="13.5" customHeight="1">
      <c r="A82" s="137" t="s">
        <v>78</v>
      </c>
      <c r="B82" s="132"/>
      <c r="C82" s="138"/>
      <c r="D82" s="32"/>
      <c r="E82" s="140"/>
      <c r="F82" s="140"/>
      <c r="G82" s="141"/>
      <c r="H82" s="266">
        <v>1.0</v>
      </c>
      <c r="I82" s="266"/>
      <c r="J82" s="265"/>
      <c r="K82" s="265"/>
      <c r="L82" s="265"/>
      <c r="M82" s="265"/>
      <c r="N82" s="265"/>
      <c r="O82" s="266"/>
      <c r="P82" s="266"/>
      <c r="Q82" s="265"/>
      <c r="R82" s="265"/>
      <c r="S82" s="265"/>
      <c r="T82" s="265"/>
      <c r="U82" s="265"/>
      <c r="V82" s="266"/>
      <c r="W82" s="266"/>
      <c r="X82" s="265"/>
      <c r="Y82" s="265"/>
      <c r="Z82" s="265"/>
      <c r="AA82" s="265"/>
      <c r="AB82" s="265"/>
      <c r="AC82" s="266"/>
      <c r="AD82" s="266"/>
      <c r="AE82" s="265"/>
      <c r="AF82" s="265"/>
      <c r="AG82" s="265"/>
      <c r="AH82" s="265"/>
      <c r="AI82" s="265"/>
      <c r="AJ82" s="266"/>
      <c r="AK82" s="266"/>
      <c r="AL82" s="267">
        <f t="shared" si="3"/>
        <v>1</v>
      </c>
      <c r="AM82" s="136"/>
      <c r="AN82" s="264"/>
    </row>
    <row r="83" ht="12.75" customHeight="1">
      <c r="A83" s="29">
        <v>13.0</v>
      </c>
      <c r="B83" s="19" t="s">
        <v>25</v>
      </c>
      <c r="C83" s="133"/>
      <c r="D83" s="32"/>
      <c r="E83" s="263"/>
      <c r="F83" s="155">
        <v>11.0</v>
      </c>
      <c r="G83" s="8"/>
      <c r="H83" s="16"/>
      <c r="I83" s="16"/>
      <c r="J83" s="10">
        <v>8.0</v>
      </c>
      <c r="K83" s="10">
        <v>7.0</v>
      </c>
      <c r="L83" s="10">
        <v>7.0</v>
      </c>
      <c r="M83" s="10">
        <v>14.0</v>
      </c>
      <c r="N83" s="10">
        <v>6.0</v>
      </c>
      <c r="O83" s="16"/>
      <c r="P83" s="16"/>
      <c r="Q83" s="10">
        <v>14.0</v>
      </c>
      <c r="R83" s="10">
        <v>6.0</v>
      </c>
      <c r="S83" s="10">
        <v>4.0</v>
      </c>
      <c r="T83" s="10">
        <v>1.0</v>
      </c>
      <c r="U83" s="10">
        <v>17.0</v>
      </c>
      <c r="V83" s="16"/>
      <c r="W83" s="16">
        <v>4.0</v>
      </c>
      <c r="X83" s="10">
        <v>16.0</v>
      </c>
      <c r="Y83" s="10">
        <v>11.0</v>
      </c>
      <c r="Z83" s="10">
        <v>9.0</v>
      </c>
      <c r="AA83" s="10">
        <v>10.0</v>
      </c>
      <c r="AB83" s="10">
        <v>11.0</v>
      </c>
      <c r="AC83" s="16"/>
      <c r="AD83" s="16"/>
      <c r="AE83" s="10">
        <v>10.0</v>
      </c>
      <c r="AF83" s="10">
        <v>7.0</v>
      </c>
      <c r="AG83" s="10">
        <v>7.0</v>
      </c>
      <c r="AH83" s="10">
        <v>5.0</v>
      </c>
      <c r="AI83" s="10"/>
      <c r="AJ83" s="16"/>
      <c r="AK83" s="16"/>
      <c r="AL83" s="136">
        <f t="shared" si="3"/>
        <v>185</v>
      </c>
      <c r="AM83" s="136">
        <f>AL83/COUNT(F83:AJ83)</f>
        <v>8.80952381</v>
      </c>
      <c r="AN83" s="264"/>
    </row>
    <row r="84" ht="13.5" customHeight="1">
      <c r="A84" s="137" t="s">
        <v>78</v>
      </c>
      <c r="B84" s="132"/>
      <c r="C84" s="138"/>
      <c r="D84" s="32"/>
      <c r="E84" s="140"/>
      <c r="F84" s="140"/>
      <c r="G84" s="141"/>
      <c r="H84" s="266"/>
      <c r="I84" s="266"/>
      <c r="J84" s="265"/>
      <c r="K84" s="265"/>
      <c r="L84" s="265"/>
      <c r="M84" s="265"/>
      <c r="N84" s="265">
        <v>1.0</v>
      </c>
      <c r="O84" s="266"/>
      <c r="P84" s="266"/>
      <c r="Q84" s="265"/>
      <c r="R84" s="265"/>
      <c r="S84" s="265"/>
      <c r="T84" s="265"/>
      <c r="U84" s="265"/>
      <c r="V84" s="266"/>
      <c r="W84" s="266"/>
      <c r="X84" s="265">
        <v>5.0</v>
      </c>
      <c r="Y84" s="265">
        <v>4.0</v>
      </c>
      <c r="Z84" s="265">
        <v>3.0</v>
      </c>
      <c r="AA84" s="265">
        <v>7.0</v>
      </c>
      <c r="AB84" s="265">
        <v>2.0</v>
      </c>
      <c r="AC84" s="266"/>
      <c r="AD84" s="266"/>
      <c r="AE84" s="265">
        <v>6.0</v>
      </c>
      <c r="AF84" s="265">
        <v>4.0</v>
      </c>
      <c r="AG84" s="265">
        <v>1.0</v>
      </c>
      <c r="AH84" s="265">
        <v>1.0</v>
      </c>
      <c r="AI84" s="265"/>
      <c r="AJ84" s="266"/>
      <c r="AK84" s="266"/>
      <c r="AL84" s="267">
        <f t="shared" si="3"/>
        <v>34</v>
      </c>
      <c r="AM84" s="143"/>
      <c r="AN84" s="268"/>
    </row>
    <row r="85" ht="12.75" customHeight="1">
      <c r="A85" s="154">
        <v>14.0</v>
      </c>
      <c r="B85" s="144" t="s">
        <v>200</v>
      </c>
      <c r="C85" s="133"/>
      <c r="D85" s="32"/>
      <c r="E85" s="263"/>
      <c r="F85" s="10">
        <v>5.0</v>
      </c>
      <c r="G85" s="8"/>
      <c r="H85" s="16"/>
      <c r="I85" s="16"/>
      <c r="J85" s="10">
        <v>11.0</v>
      </c>
      <c r="K85" s="10">
        <v>9.0</v>
      </c>
      <c r="L85" s="10">
        <v>8.0</v>
      </c>
      <c r="M85" s="10">
        <v>4.0</v>
      </c>
      <c r="N85" s="10">
        <v>12.0</v>
      </c>
      <c r="O85" s="16"/>
      <c r="P85" s="16"/>
      <c r="Q85" s="10">
        <v>9.0</v>
      </c>
      <c r="R85" s="10">
        <v>5.0</v>
      </c>
      <c r="S85" s="10">
        <v>8.0</v>
      </c>
      <c r="T85" s="10">
        <v>8.0</v>
      </c>
      <c r="U85" s="10">
        <v>9.0</v>
      </c>
      <c r="V85" s="16">
        <v>4.0</v>
      </c>
      <c r="W85" s="16"/>
      <c r="X85" s="10">
        <v>2.0</v>
      </c>
      <c r="Y85" s="10">
        <v>6.0</v>
      </c>
      <c r="Z85" s="10">
        <v>11.0</v>
      </c>
      <c r="AA85" s="10">
        <v>4.0</v>
      </c>
      <c r="AB85" s="10">
        <v>11.0</v>
      </c>
      <c r="AC85" s="16"/>
      <c r="AD85" s="16"/>
      <c r="AE85" s="10">
        <v>7.0</v>
      </c>
      <c r="AF85" s="10">
        <v>11.0</v>
      </c>
      <c r="AG85" s="10">
        <v>8.0</v>
      </c>
      <c r="AH85" s="155">
        <v>8.0</v>
      </c>
      <c r="AI85" s="10"/>
      <c r="AJ85" s="243"/>
      <c r="AK85" s="243"/>
      <c r="AL85" s="136">
        <f t="shared" si="3"/>
        <v>160</v>
      </c>
      <c r="AM85" s="136">
        <f>AL85/COUNT(F85:AJ85)</f>
        <v>7.619047619</v>
      </c>
      <c r="AN85" s="264"/>
    </row>
    <row r="86" ht="13.5" customHeight="1">
      <c r="A86" s="137" t="s">
        <v>78</v>
      </c>
      <c r="B86" s="132"/>
      <c r="C86" s="138"/>
      <c r="D86" s="32"/>
      <c r="E86" s="140"/>
      <c r="F86" s="140">
        <v>2.0</v>
      </c>
      <c r="G86" s="141"/>
      <c r="H86" s="266"/>
      <c r="I86" s="342"/>
      <c r="J86" s="265">
        <v>1.0</v>
      </c>
      <c r="K86" s="265"/>
      <c r="L86" s="265">
        <v>1.0</v>
      </c>
      <c r="M86" s="265"/>
      <c r="N86" s="265">
        <v>2.0</v>
      </c>
      <c r="O86" s="266"/>
      <c r="P86" s="266"/>
      <c r="Q86" s="265"/>
      <c r="R86" s="265">
        <v>1.0</v>
      </c>
      <c r="S86" s="265"/>
      <c r="T86" s="265">
        <v>2.0</v>
      </c>
      <c r="U86" s="265"/>
      <c r="V86" s="266">
        <v>1.0</v>
      </c>
      <c r="W86" s="266"/>
      <c r="X86" s="265"/>
      <c r="Y86" s="265">
        <v>3.0</v>
      </c>
      <c r="Z86" s="265"/>
      <c r="AA86" s="265">
        <v>1.0</v>
      </c>
      <c r="AB86" s="265"/>
      <c r="AC86" s="266"/>
      <c r="AD86" s="266"/>
      <c r="AE86" s="265">
        <v>6.0</v>
      </c>
      <c r="AF86" s="265"/>
      <c r="AG86" s="265"/>
      <c r="AH86" s="265"/>
      <c r="AI86" s="265"/>
      <c r="AJ86" s="266"/>
      <c r="AK86" s="266"/>
      <c r="AL86" s="267">
        <f t="shared" si="3"/>
        <v>20</v>
      </c>
      <c r="AM86" s="143"/>
      <c r="AN86" s="268"/>
    </row>
    <row r="87" ht="12.75" customHeight="1">
      <c r="A87" s="45">
        <v>15.0</v>
      </c>
      <c r="B87" s="144" t="s">
        <v>26</v>
      </c>
      <c r="C87" s="133"/>
      <c r="D87" s="32"/>
      <c r="E87" s="263"/>
      <c r="F87" s="10">
        <v>6.0</v>
      </c>
      <c r="G87" s="8"/>
      <c r="H87" s="16">
        <v>6.0</v>
      </c>
      <c r="I87" s="16"/>
      <c r="J87" s="10">
        <v>8.0</v>
      </c>
      <c r="K87" s="10">
        <v>8.0</v>
      </c>
      <c r="L87" s="10">
        <v>10.0</v>
      </c>
      <c r="M87" s="10">
        <v>11.0</v>
      </c>
      <c r="N87" s="10">
        <v>12.0</v>
      </c>
      <c r="O87" s="16"/>
      <c r="P87" s="16"/>
      <c r="Q87" s="10">
        <v>7.0</v>
      </c>
      <c r="R87" s="10">
        <v>10.0</v>
      </c>
      <c r="S87" s="10">
        <v>7.0</v>
      </c>
      <c r="T87" s="10">
        <v>10.0</v>
      </c>
      <c r="U87" s="10">
        <v>12.0</v>
      </c>
      <c r="V87" s="16"/>
      <c r="W87" s="16"/>
      <c r="X87" s="10">
        <v>9.0</v>
      </c>
      <c r="Y87" s="10">
        <v>7.0</v>
      </c>
      <c r="Z87" s="10">
        <v>1.0</v>
      </c>
      <c r="AA87" s="10">
        <v>7.0</v>
      </c>
      <c r="AB87" s="10">
        <v>12.0</v>
      </c>
      <c r="AC87" s="16"/>
      <c r="AD87" s="16"/>
      <c r="AE87" s="10">
        <v>7.0</v>
      </c>
      <c r="AF87" s="10">
        <v>11.0</v>
      </c>
      <c r="AG87" s="10">
        <v>15.0</v>
      </c>
      <c r="AH87" s="10">
        <v>7.0</v>
      </c>
      <c r="AI87" s="10"/>
      <c r="AJ87" s="16"/>
      <c r="AK87" s="16"/>
      <c r="AL87" s="136">
        <f t="shared" si="3"/>
        <v>183</v>
      </c>
      <c r="AM87" s="136">
        <f>AL87/COUNT(F87:AJ87)</f>
        <v>8.714285714</v>
      </c>
      <c r="AN87" s="264"/>
    </row>
    <row r="88" ht="13.5" customHeight="1">
      <c r="A88" s="137" t="s">
        <v>78</v>
      </c>
      <c r="B88" s="132"/>
      <c r="C88" s="153"/>
      <c r="D88" s="32"/>
      <c r="E88" s="140"/>
      <c r="F88" s="140">
        <v>2.0</v>
      </c>
      <c r="G88" s="141"/>
      <c r="H88" s="266">
        <v>1.0</v>
      </c>
      <c r="I88" s="342"/>
      <c r="J88" s="265"/>
      <c r="K88" s="265"/>
      <c r="L88" s="265"/>
      <c r="M88" s="265"/>
      <c r="N88" s="265"/>
      <c r="O88" s="266"/>
      <c r="P88" s="266"/>
      <c r="Q88" s="265"/>
      <c r="R88" s="265"/>
      <c r="S88" s="265"/>
      <c r="T88" s="265">
        <v>1.0</v>
      </c>
      <c r="U88" s="265"/>
      <c r="V88" s="266"/>
      <c r="W88" s="266"/>
      <c r="X88" s="265">
        <v>1.0</v>
      </c>
      <c r="Y88" s="265"/>
      <c r="Z88" s="265"/>
      <c r="AA88" s="265"/>
      <c r="AB88" s="265"/>
      <c r="AC88" s="266"/>
      <c r="AD88" s="266"/>
      <c r="AE88" s="265">
        <v>2.0</v>
      </c>
      <c r="AF88" s="265"/>
      <c r="AG88" s="265"/>
      <c r="AH88" s="265"/>
      <c r="AI88" s="265"/>
      <c r="AJ88" s="266"/>
      <c r="AK88" s="266"/>
      <c r="AL88" s="267">
        <f t="shared" si="3"/>
        <v>7</v>
      </c>
      <c r="AM88" s="143"/>
      <c r="AN88" s="268"/>
    </row>
    <row r="89" ht="12.75" customHeight="1">
      <c r="A89" s="45">
        <v>16.0</v>
      </c>
      <c r="B89" s="19" t="s">
        <v>27</v>
      </c>
      <c r="C89" s="157"/>
      <c r="D89" s="32"/>
      <c r="E89" s="263"/>
      <c r="F89" s="10">
        <v>7.0</v>
      </c>
      <c r="G89" s="8"/>
      <c r="H89" s="16"/>
      <c r="I89" s="16"/>
      <c r="J89" s="10">
        <v>4.0</v>
      </c>
      <c r="K89" s="10">
        <v>8.0</v>
      </c>
      <c r="L89" s="10">
        <v>3.0</v>
      </c>
      <c r="M89" s="10">
        <v>15.0</v>
      </c>
      <c r="N89" s="10"/>
      <c r="O89" s="16"/>
      <c r="P89" s="16">
        <v>3.0</v>
      </c>
      <c r="Q89" s="10">
        <v>8.0</v>
      </c>
      <c r="R89" s="10">
        <v>14.0</v>
      </c>
      <c r="S89" s="10">
        <v>10.0</v>
      </c>
      <c r="T89" s="10">
        <v>7.0</v>
      </c>
      <c r="U89" s="10">
        <v>8.0</v>
      </c>
      <c r="V89" s="16"/>
      <c r="W89" s="16"/>
      <c r="X89" s="10">
        <v>11.0</v>
      </c>
      <c r="Y89" s="10">
        <v>12.0</v>
      </c>
      <c r="Z89" s="10">
        <v>13.0</v>
      </c>
      <c r="AA89" s="10">
        <v>10.0</v>
      </c>
      <c r="AB89" s="10">
        <v>8.0</v>
      </c>
      <c r="AC89" s="16"/>
      <c r="AD89" s="16"/>
      <c r="AE89" s="10"/>
      <c r="AF89" s="10">
        <v>2.0</v>
      </c>
      <c r="AG89" s="10">
        <v>10.0</v>
      </c>
      <c r="AH89" s="10">
        <v>6.0</v>
      </c>
      <c r="AI89" s="10"/>
      <c r="AJ89" s="16"/>
      <c r="AK89" s="16"/>
      <c r="AL89" s="136">
        <f t="shared" si="3"/>
        <v>159</v>
      </c>
      <c r="AM89" s="136">
        <f>AL89/COUNT(F89:AJ89)</f>
        <v>8.368421053</v>
      </c>
      <c r="AN89" s="264"/>
    </row>
    <row r="90" ht="13.5" customHeight="1">
      <c r="A90" s="137" t="s">
        <v>78</v>
      </c>
      <c r="B90" s="132"/>
      <c r="C90" s="159"/>
      <c r="D90" s="32"/>
      <c r="E90" s="140"/>
      <c r="F90" s="140">
        <v>1.0</v>
      </c>
      <c r="G90" s="141"/>
      <c r="H90" s="266"/>
      <c r="I90" s="342"/>
      <c r="J90" s="265"/>
      <c r="K90" s="265">
        <v>2.0</v>
      </c>
      <c r="L90" s="265">
        <v>1.0</v>
      </c>
      <c r="M90" s="265"/>
      <c r="N90" s="265"/>
      <c r="O90" s="266"/>
      <c r="P90" s="266"/>
      <c r="Q90" s="265"/>
      <c r="R90" s="265">
        <v>1.0</v>
      </c>
      <c r="S90" s="265"/>
      <c r="T90" s="265"/>
      <c r="U90" s="265"/>
      <c r="V90" s="266"/>
      <c r="W90" s="266"/>
      <c r="X90" s="265">
        <v>2.0</v>
      </c>
      <c r="Y90" s="265">
        <v>1.0</v>
      </c>
      <c r="Z90" s="265">
        <v>3.0</v>
      </c>
      <c r="AA90" s="265">
        <v>5.0</v>
      </c>
      <c r="AB90" s="265">
        <v>2.0</v>
      </c>
      <c r="AC90" s="266"/>
      <c r="AD90" s="266"/>
      <c r="AE90" s="265"/>
      <c r="AF90" s="265"/>
      <c r="AG90" s="265"/>
      <c r="AH90" s="265"/>
      <c r="AI90" s="265"/>
      <c r="AJ90" s="266"/>
      <c r="AK90" s="266"/>
      <c r="AL90" s="267">
        <f t="shared" si="3"/>
        <v>18</v>
      </c>
      <c r="AM90" s="143"/>
      <c r="AN90" s="268"/>
    </row>
    <row r="91" ht="12.75" customHeight="1">
      <c r="A91" s="29">
        <v>17.0</v>
      </c>
      <c r="B91" s="19" t="s">
        <v>28</v>
      </c>
      <c r="C91" s="133"/>
      <c r="D91" s="32"/>
      <c r="E91" s="263"/>
      <c r="F91" s="10">
        <v>10.0</v>
      </c>
      <c r="G91" s="8"/>
      <c r="H91" s="16"/>
      <c r="I91" s="16"/>
      <c r="J91" s="10">
        <v>5.0</v>
      </c>
      <c r="K91" s="10">
        <v>9.0</v>
      </c>
      <c r="L91" s="10">
        <v>9.0</v>
      </c>
      <c r="M91" s="10">
        <v>8.0</v>
      </c>
      <c r="N91" s="10">
        <v>6.0</v>
      </c>
      <c r="O91" s="16">
        <v>4.0</v>
      </c>
      <c r="P91" s="16"/>
      <c r="Q91" s="10">
        <v>2.0</v>
      </c>
      <c r="R91" s="10">
        <v>12.0</v>
      </c>
      <c r="S91" s="10">
        <v>12.0</v>
      </c>
      <c r="T91" s="10">
        <v>15.0</v>
      </c>
      <c r="U91" s="10">
        <v>8.0</v>
      </c>
      <c r="V91" s="16"/>
      <c r="W91" s="16"/>
      <c r="X91" s="10">
        <v>8.0</v>
      </c>
      <c r="Y91" s="10">
        <v>22.0</v>
      </c>
      <c r="Z91" s="10">
        <v>9.0</v>
      </c>
      <c r="AA91" s="10">
        <v>8.0</v>
      </c>
      <c r="AB91" s="10"/>
      <c r="AC91" s="16"/>
      <c r="AD91" s="16"/>
      <c r="AE91" s="10">
        <v>7.0</v>
      </c>
      <c r="AF91" s="10">
        <v>6.0</v>
      </c>
      <c r="AG91" s="10">
        <v>8.0</v>
      </c>
      <c r="AH91" s="10">
        <v>6.0</v>
      </c>
      <c r="AI91" s="10"/>
      <c r="AJ91" s="16"/>
      <c r="AK91" s="16"/>
      <c r="AL91" s="136">
        <f t="shared" si="3"/>
        <v>174</v>
      </c>
      <c r="AM91" s="136">
        <f>AL91/COUNT(F91:AJ91)</f>
        <v>8.7</v>
      </c>
      <c r="AN91" s="264"/>
    </row>
    <row r="92" ht="13.5" customHeight="1">
      <c r="A92" s="137" t="s">
        <v>78</v>
      </c>
      <c r="B92" s="132"/>
      <c r="C92" s="138"/>
      <c r="D92" s="32"/>
      <c r="E92" s="140"/>
      <c r="F92" s="140"/>
      <c r="G92" s="141"/>
      <c r="H92" s="266"/>
      <c r="I92" s="342"/>
      <c r="J92" s="265"/>
      <c r="K92" s="265"/>
      <c r="L92" s="265"/>
      <c r="M92" s="265"/>
      <c r="N92" s="265"/>
      <c r="O92" s="266"/>
      <c r="P92" s="266"/>
      <c r="Q92" s="265"/>
      <c r="R92" s="265"/>
      <c r="S92" s="265">
        <v>1.0</v>
      </c>
      <c r="T92" s="265">
        <v>1.0</v>
      </c>
      <c r="U92" s="265"/>
      <c r="V92" s="266"/>
      <c r="W92" s="266"/>
      <c r="X92" s="265">
        <v>1.0</v>
      </c>
      <c r="Y92" s="265"/>
      <c r="Z92" s="265">
        <v>2.0</v>
      </c>
      <c r="AA92" s="265"/>
      <c r="AB92" s="265"/>
      <c r="AC92" s="266"/>
      <c r="AD92" s="266"/>
      <c r="AE92" s="265">
        <v>2.0</v>
      </c>
      <c r="AF92" s="265"/>
      <c r="AG92" s="265"/>
      <c r="AH92" s="265"/>
      <c r="AI92" s="265"/>
      <c r="AJ92" s="266"/>
      <c r="AK92" s="266"/>
      <c r="AL92" s="267">
        <f t="shared" si="3"/>
        <v>7</v>
      </c>
      <c r="AM92" s="143"/>
      <c r="AN92" s="268"/>
    </row>
    <row r="93" ht="13.5" customHeight="1">
      <c r="A93" s="29">
        <v>18.0</v>
      </c>
      <c r="B93" s="19" t="s">
        <v>201</v>
      </c>
      <c r="C93" s="133"/>
      <c r="D93" s="32"/>
      <c r="E93" s="263"/>
      <c r="F93" s="10">
        <v>3.0</v>
      </c>
      <c r="G93" s="8"/>
      <c r="H93" s="16"/>
      <c r="I93" s="311"/>
      <c r="J93" s="145">
        <v>9.0</v>
      </c>
      <c r="K93" s="155">
        <v>7.0</v>
      </c>
      <c r="L93" s="273">
        <v>5.0</v>
      </c>
      <c r="M93" s="10">
        <v>13.0</v>
      </c>
      <c r="N93" s="155"/>
      <c r="O93" s="16">
        <v>7.0</v>
      </c>
      <c r="P93" s="16"/>
      <c r="Q93" s="10">
        <v>6.0</v>
      </c>
      <c r="R93" s="145">
        <v>4.0</v>
      </c>
      <c r="S93" s="145">
        <v>3.0</v>
      </c>
      <c r="T93" s="10">
        <v>4.0</v>
      </c>
      <c r="U93" s="10">
        <v>17.0</v>
      </c>
      <c r="V93" s="16"/>
      <c r="W93" s="16"/>
      <c r="X93" s="10">
        <v>11.0</v>
      </c>
      <c r="Y93" s="10">
        <v>6.0</v>
      </c>
      <c r="Z93" s="10">
        <v>7.0</v>
      </c>
      <c r="AA93" s="10">
        <v>8.0</v>
      </c>
      <c r="AB93" s="10"/>
      <c r="AC93" s="16"/>
      <c r="AD93" s="16">
        <v>3.0</v>
      </c>
      <c r="AE93" s="10">
        <v>11.0</v>
      </c>
      <c r="AF93" s="10">
        <v>13.0</v>
      </c>
      <c r="AG93" s="10">
        <v>8.0</v>
      </c>
      <c r="AH93" s="10">
        <v>8.0</v>
      </c>
      <c r="AI93" s="10"/>
      <c r="AJ93" s="16"/>
      <c r="AK93" s="16"/>
      <c r="AL93" s="136">
        <f t="shared" si="3"/>
        <v>153</v>
      </c>
      <c r="AM93" s="136">
        <f>AL93/COUNT(F93:AJ93)</f>
        <v>7.65</v>
      </c>
      <c r="AN93" s="264"/>
    </row>
    <row r="94" ht="13.5" customHeight="1">
      <c r="A94" s="137" t="s">
        <v>78</v>
      </c>
      <c r="B94" s="132"/>
      <c r="C94" s="138"/>
      <c r="D94" s="32"/>
      <c r="E94" s="140"/>
      <c r="F94" s="140">
        <v>1.0</v>
      </c>
      <c r="G94" s="141"/>
      <c r="H94" s="266"/>
      <c r="I94" s="342"/>
      <c r="J94" s="265">
        <v>2.0</v>
      </c>
      <c r="K94" s="265"/>
      <c r="L94" s="265"/>
      <c r="M94" s="265">
        <v>1.0</v>
      </c>
      <c r="N94" s="265"/>
      <c r="O94" s="266">
        <v>1.0</v>
      </c>
      <c r="P94" s="266"/>
      <c r="Q94" s="265"/>
      <c r="R94" s="265"/>
      <c r="S94" s="265"/>
      <c r="T94" s="265">
        <v>3.0</v>
      </c>
      <c r="U94" s="265">
        <v>1.0</v>
      </c>
      <c r="V94" s="266"/>
      <c r="W94" s="266"/>
      <c r="X94" s="265">
        <v>2.0</v>
      </c>
      <c r="Y94" s="265">
        <v>2.0</v>
      </c>
      <c r="Z94" s="265">
        <v>3.0</v>
      </c>
      <c r="AA94" s="265">
        <v>2.0</v>
      </c>
      <c r="AB94" s="265"/>
      <c r="AC94" s="266"/>
      <c r="AD94" s="266"/>
      <c r="AE94" s="265">
        <v>6.0</v>
      </c>
      <c r="AF94" s="265">
        <v>1.0</v>
      </c>
      <c r="AG94" s="265"/>
      <c r="AH94" s="265"/>
      <c r="AI94" s="265"/>
      <c r="AJ94" s="266"/>
      <c r="AK94" s="266"/>
      <c r="AL94" s="267">
        <f t="shared" si="3"/>
        <v>25</v>
      </c>
      <c r="AM94" s="143"/>
      <c r="AN94" s="268"/>
    </row>
    <row r="95" ht="12.75" customHeight="1">
      <c r="A95" s="29">
        <v>19.0</v>
      </c>
      <c r="B95" s="19" t="s">
        <v>31</v>
      </c>
      <c r="C95" s="133"/>
      <c r="D95" s="32"/>
      <c r="E95" s="263"/>
      <c r="F95" s="10">
        <v>6.0</v>
      </c>
      <c r="G95" s="8"/>
      <c r="H95" s="16"/>
      <c r="I95" s="16"/>
      <c r="J95" s="10">
        <v>8.0</v>
      </c>
      <c r="K95" s="10">
        <v>1.0</v>
      </c>
      <c r="L95" s="10">
        <v>6.0</v>
      </c>
      <c r="M95" s="10">
        <v>3.0</v>
      </c>
      <c r="N95" s="10">
        <v>14.0</v>
      </c>
      <c r="O95" s="16"/>
      <c r="P95" s="16"/>
      <c r="Q95" s="10">
        <v>7.0</v>
      </c>
      <c r="R95" s="10">
        <v>6.0</v>
      </c>
      <c r="S95" s="10">
        <v>4.0</v>
      </c>
      <c r="T95" s="10">
        <v>6.0</v>
      </c>
      <c r="U95" s="10">
        <v>17.0</v>
      </c>
      <c r="V95" s="16"/>
      <c r="W95" s="16"/>
      <c r="X95" s="145"/>
      <c r="Y95" s="10"/>
      <c r="Z95" s="10">
        <v>1.0</v>
      </c>
      <c r="AA95" s="10"/>
      <c r="AB95" s="10"/>
      <c r="AC95" s="16"/>
      <c r="AD95" s="16">
        <v>3.0</v>
      </c>
      <c r="AE95" s="10">
        <v>6.0</v>
      </c>
      <c r="AF95" s="10"/>
      <c r="AG95" s="10">
        <v>7.0</v>
      </c>
      <c r="AH95" s="10">
        <v>5.0</v>
      </c>
      <c r="AI95" s="10"/>
      <c r="AJ95" s="16"/>
      <c r="AK95" s="16"/>
      <c r="AL95" s="136">
        <f t="shared" si="3"/>
        <v>100</v>
      </c>
      <c r="AM95" s="136">
        <f>AL95/COUNT(F95:AJ95)</f>
        <v>6.25</v>
      </c>
      <c r="AN95" s="264"/>
    </row>
    <row r="96" ht="13.5" customHeight="1">
      <c r="A96" s="137" t="s">
        <v>78</v>
      </c>
      <c r="B96" s="132"/>
      <c r="C96" s="138"/>
      <c r="D96" s="32"/>
      <c r="E96" s="140"/>
      <c r="F96" s="140">
        <v>3.0</v>
      </c>
      <c r="G96" s="141"/>
      <c r="H96" s="266"/>
      <c r="I96" s="266"/>
      <c r="J96" s="265"/>
      <c r="K96" s="265"/>
      <c r="L96" s="265"/>
      <c r="M96" s="265"/>
      <c r="N96" s="265"/>
      <c r="O96" s="266"/>
      <c r="P96" s="266"/>
      <c r="Q96" s="265"/>
      <c r="R96" s="265"/>
      <c r="S96" s="265"/>
      <c r="T96" s="265"/>
      <c r="U96" s="265"/>
      <c r="V96" s="266"/>
      <c r="W96" s="266"/>
      <c r="X96" s="275"/>
      <c r="Y96" s="265"/>
      <c r="Z96" s="265">
        <v>1.0</v>
      </c>
      <c r="AA96" s="265"/>
      <c r="AB96" s="265"/>
      <c r="AC96" s="266"/>
      <c r="AD96" s="266"/>
      <c r="AE96" s="265">
        <v>4.0</v>
      </c>
      <c r="AF96" s="265"/>
      <c r="AG96" s="265"/>
      <c r="AH96" s="265"/>
      <c r="AI96" s="265"/>
      <c r="AJ96" s="266"/>
      <c r="AK96" s="266"/>
      <c r="AL96" s="267">
        <f t="shared" si="3"/>
        <v>8</v>
      </c>
      <c r="AM96" s="143"/>
      <c r="AN96" s="268"/>
    </row>
    <row r="97" ht="13.5" customHeight="1">
      <c r="A97" s="29">
        <v>20.0</v>
      </c>
      <c r="B97" s="164" t="s">
        <v>32</v>
      </c>
      <c r="C97" s="133"/>
      <c r="D97" s="32"/>
      <c r="E97" s="263"/>
      <c r="F97" s="10">
        <v>7.0</v>
      </c>
      <c r="G97" s="8"/>
      <c r="H97" s="16"/>
      <c r="I97" s="16"/>
      <c r="J97" s="10">
        <v>12.0</v>
      </c>
      <c r="K97" s="10">
        <v>6.0</v>
      </c>
      <c r="L97" s="10">
        <v>12.0</v>
      </c>
      <c r="M97" s="10">
        <v>8.0</v>
      </c>
      <c r="N97" s="10">
        <v>10.0</v>
      </c>
      <c r="O97" s="16"/>
      <c r="P97" s="16"/>
      <c r="Q97" s="10">
        <v>6.0</v>
      </c>
      <c r="R97" s="10">
        <v>9.0</v>
      </c>
      <c r="S97" s="10">
        <v>7.0</v>
      </c>
      <c r="T97" s="10">
        <v>7.0</v>
      </c>
      <c r="U97" s="10">
        <v>15.0</v>
      </c>
      <c r="V97" s="16">
        <v>3.0</v>
      </c>
      <c r="W97" s="16"/>
      <c r="X97" s="10"/>
      <c r="Y97" s="10">
        <v>9.0</v>
      </c>
      <c r="Z97" s="10">
        <v>4.0</v>
      </c>
      <c r="AA97" s="10">
        <v>13.0</v>
      </c>
      <c r="AB97" s="10">
        <v>13.0</v>
      </c>
      <c r="AC97" s="16"/>
      <c r="AD97" s="16"/>
      <c r="AE97" s="10">
        <v>4.0</v>
      </c>
      <c r="AF97" s="10">
        <v>7.0</v>
      </c>
      <c r="AG97" s="10">
        <v>7.0</v>
      </c>
      <c r="AH97" s="152">
        <v>9.0</v>
      </c>
      <c r="AI97" s="152"/>
      <c r="AJ97" s="276"/>
      <c r="AK97" s="276"/>
      <c r="AL97" s="136">
        <f t="shared" si="3"/>
        <v>168</v>
      </c>
      <c r="AM97" s="136">
        <f>AL97/COUNT(F97:AJ97)</f>
        <v>8.4</v>
      </c>
      <c r="AN97" s="264"/>
    </row>
    <row r="98" ht="13.5" customHeight="1">
      <c r="A98" s="168" t="s">
        <v>78</v>
      </c>
      <c r="B98" s="132"/>
      <c r="C98" s="133"/>
      <c r="D98" s="32"/>
      <c r="E98" s="263"/>
      <c r="F98" s="148">
        <v>1.0</v>
      </c>
      <c r="G98" s="8"/>
      <c r="H98" s="277"/>
      <c r="I98" s="16"/>
      <c r="J98" s="10"/>
      <c r="K98" s="10"/>
      <c r="L98" s="148"/>
      <c r="M98" s="10"/>
      <c r="N98" s="148">
        <v>1.0</v>
      </c>
      <c r="O98" s="277"/>
      <c r="P98" s="277"/>
      <c r="Q98" s="169"/>
      <c r="R98" s="10"/>
      <c r="S98" s="10"/>
      <c r="T98" s="169"/>
      <c r="U98" s="148"/>
      <c r="V98" s="16"/>
      <c r="W98" s="171"/>
      <c r="X98" s="148"/>
      <c r="Y98" s="148">
        <v>6.0</v>
      </c>
      <c r="Z98" s="169">
        <v>1.0</v>
      </c>
      <c r="AA98" s="169">
        <v>1.0</v>
      </c>
      <c r="AB98" s="169"/>
      <c r="AC98" s="171"/>
      <c r="AD98" s="16"/>
      <c r="AE98" s="148">
        <v>3.0</v>
      </c>
      <c r="AF98" s="169"/>
      <c r="AG98" s="278"/>
      <c r="AH98" s="152"/>
      <c r="AI98" s="152"/>
      <c r="AJ98" s="276"/>
      <c r="AK98" s="276"/>
      <c r="AL98" s="267">
        <f t="shared" si="3"/>
        <v>13</v>
      </c>
      <c r="AM98" s="136"/>
      <c r="AN98" s="264"/>
    </row>
    <row r="99" ht="13.5" customHeight="1">
      <c r="A99" s="29">
        <v>21.0</v>
      </c>
      <c r="B99" s="19" t="s">
        <v>33</v>
      </c>
      <c r="C99" s="133"/>
      <c r="D99" s="32"/>
      <c r="E99" s="263"/>
      <c r="F99" s="10"/>
      <c r="G99" s="8"/>
      <c r="H99" s="16"/>
      <c r="I99" s="16">
        <v>3.0</v>
      </c>
      <c r="J99" s="10">
        <v>5.0</v>
      </c>
      <c r="K99" s="10">
        <v>9.0</v>
      </c>
      <c r="L99" s="10">
        <v>7.0</v>
      </c>
      <c r="M99" s="10">
        <v>9.0</v>
      </c>
      <c r="N99" s="10">
        <v>8.0</v>
      </c>
      <c r="O99" s="16"/>
      <c r="P99" s="16"/>
      <c r="Q99" s="10">
        <v>13.0</v>
      </c>
      <c r="R99" s="10">
        <v>10.0</v>
      </c>
      <c r="S99" s="10">
        <v>20.0</v>
      </c>
      <c r="T99" s="10">
        <v>5.0</v>
      </c>
      <c r="U99" s="10">
        <v>12.0</v>
      </c>
      <c r="V99" s="16"/>
      <c r="W99" s="16"/>
      <c r="X99" s="10">
        <v>11.0</v>
      </c>
      <c r="Y99" s="10">
        <v>9.0</v>
      </c>
      <c r="Z99" s="10">
        <v>7.0</v>
      </c>
      <c r="AA99" s="10">
        <v>47.0</v>
      </c>
      <c r="AB99" s="10">
        <v>9.0</v>
      </c>
      <c r="AC99" s="16">
        <v>4.0</v>
      </c>
      <c r="AD99" s="16"/>
      <c r="AE99" s="10"/>
      <c r="AF99" s="10">
        <v>2.0</v>
      </c>
      <c r="AG99" s="10">
        <v>12.0</v>
      </c>
      <c r="AH99" s="152">
        <v>9.0</v>
      </c>
      <c r="AI99" s="152"/>
      <c r="AJ99" s="343"/>
      <c r="AK99" s="343"/>
      <c r="AL99" s="136">
        <f t="shared" si="3"/>
        <v>211</v>
      </c>
      <c r="AM99" s="136">
        <f>AL99/COUNT(F99:AJ99)</f>
        <v>10.55</v>
      </c>
      <c r="AN99" s="264"/>
    </row>
    <row r="100" ht="13.5" customHeight="1">
      <c r="A100" s="137" t="s">
        <v>78</v>
      </c>
      <c r="B100" s="132"/>
      <c r="C100" s="138"/>
      <c r="D100" s="32"/>
      <c r="E100" s="140"/>
      <c r="F100" s="140"/>
      <c r="G100" s="141"/>
      <c r="H100" s="266"/>
      <c r="I100" s="266">
        <v>1.0</v>
      </c>
      <c r="J100" s="265"/>
      <c r="K100" s="265"/>
      <c r="L100" s="265"/>
      <c r="M100" s="265">
        <v>1.0</v>
      </c>
      <c r="N100" s="265"/>
      <c r="O100" s="266"/>
      <c r="P100" s="266"/>
      <c r="Q100" s="265">
        <v>1.0</v>
      </c>
      <c r="R100" s="265"/>
      <c r="S100" s="265">
        <v>5.0</v>
      </c>
      <c r="T100" s="265"/>
      <c r="U100" s="265">
        <v>1.0</v>
      </c>
      <c r="V100" s="266"/>
      <c r="W100" s="266"/>
      <c r="X100" s="265">
        <v>2.0</v>
      </c>
      <c r="Y100" s="265">
        <v>2.0</v>
      </c>
      <c r="Z100" s="265">
        <v>4.0</v>
      </c>
      <c r="AA100" s="265"/>
      <c r="AB100" s="265">
        <v>2.0</v>
      </c>
      <c r="AC100" s="266">
        <v>1.0</v>
      </c>
      <c r="AD100" s="266"/>
      <c r="AE100" s="265"/>
      <c r="AF100" s="265"/>
      <c r="AG100" s="265"/>
      <c r="AH100" s="265"/>
      <c r="AI100" s="265"/>
      <c r="AJ100" s="266"/>
      <c r="AK100" s="266"/>
      <c r="AL100" s="267">
        <f t="shared" si="3"/>
        <v>20</v>
      </c>
      <c r="AM100" s="143"/>
      <c r="AN100" s="268"/>
    </row>
    <row r="101" ht="12.75" customHeight="1">
      <c r="A101" s="29">
        <v>22.0</v>
      </c>
      <c r="B101" s="19" t="s">
        <v>34</v>
      </c>
      <c r="C101" s="133"/>
      <c r="D101" s="32"/>
      <c r="E101" s="263"/>
      <c r="F101" s="10">
        <v>5.0</v>
      </c>
      <c r="G101" s="8"/>
      <c r="H101" s="16"/>
      <c r="I101" s="16">
        <v>1.0</v>
      </c>
      <c r="J101" s="10">
        <v>4.0</v>
      </c>
      <c r="K101" s="10">
        <v>5.0</v>
      </c>
      <c r="L101" s="10">
        <v>2.0</v>
      </c>
      <c r="M101" s="10">
        <v>5.0</v>
      </c>
      <c r="N101" s="10">
        <v>16.0</v>
      </c>
      <c r="O101" s="243"/>
      <c r="P101" s="243"/>
      <c r="Q101" s="155">
        <v>8.0</v>
      </c>
      <c r="R101" s="155">
        <v>7.0</v>
      </c>
      <c r="S101" s="155">
        <v>7.0</v>
      </c>
      <c r="T101" s="155">
        <v>8.0</v>
      </c>
      <c r="U101" s="155">
        <v>6.0</v>
      </c>
      <c r="V101" s="243"/>
      <c r="W101" s="270"/>
      <c r="X101" s="155">
        <v>6.0</v>
      </c>
      <c r="Y101" s="155">
        <v>8.0</v>
      </c>
      <c r="Z101" s="155">
        <v>11.0</v>
      </c>
      <c r="AA101" s="155">
        <v>4.0</v>
      </c>
      <c r="AB101" s="155">
        <v>3.0</v>
      </c>
      <c r="AC101" s="16"/>
      <c r="AD101" s="16"/>
      <c r="AE101" s="10"/>
      <c r="AF101" s="10">
        <v>3.0</v>
      </c>
      <c r="AG101" s="10">
        <v>11.0</v>
      </c>
      <c r="AH101" s="10">
        <v>4.0</v>
      </c>
      <c r="AI101" s="10"/>
      <c r="AJ101" s="16"/>
      <c r="AK101" s="16"/>
      <c r="AL101" s="136">
        <f t="shared" si="3"/>
        <v>124</v>
      </c>
      <c r="AM101" s="136">
        <f>AL101/COUNT(F101:AJ101)</f>
        <v>6.2</v>
      </c>
      <c r="AN101" s="264"/>
    </row>
    <row r="102" ht="13.5" customHeight="1">
      <c r="A102" s="137" t="s">
        <v>78</v>
      </c>
      <c r="B102" s="132"/>
      <c r="C102" s="138"/>
      <c r="D102" s="32"/>
      <c r="E102" s="140"/>
      <c r="F102" s="140"/>
      <c r="G102" s="141"/>
      <c r="H102" s="266"/>
      <c r="I102" s="266"/>
      <c r="J102" s="265"/>
      <c r="K102" s="265">
        <v>1.0</v>
      </c>
      <c r="L102" s="265"/>
      <c r="M102" s="265"/>
      <c r="N102" s="265"/>
      <c r="O102" s="266"/>
      <c r="P102" s="266"/>
      <c r="Q102" s="265"/>
      <c r="R102" s="265"/>
      <c r="S102" s="265">
        <v>3.0</v>
      </c>
      <c r="T102" s="265"/>
      <c r="U102" s="265">
        <v>6.0</v>
      </c>
      <c r="V102" s="266"/>
      <c r="W102" s="266"/>
      <c r="X102" s="265">
        <v>2.0</v>
      </c>
      <c r="Y102" s="265"/>
      <c r="Z102" s="265"/>
      <c r="AA102" s="265"/>
      <c r="AB102" s="265"/>
      <c r="AC102" s="266"/>
      <c r="AD102" s="266"/>
      <c r="AE102" s="265"/>
      <c r="AF102" s="265"/>
      <c r="AG102" s="265"/>
      <c r="AH102" s="265"/>
      <c r="AI102" s="265"/>
      <c r="AJ102" s="266"/>
      <c r="AK102" s="266"/>
      <c r="AL102" s="267">
        <f t="shared" si="3"/>
        <v>12</v>
      </c>
      <c r="AM102" s="143"/>
      <c r="AN102" s="268"/>
    </row>
    <row r="103" ht="13.5" customHeight="1">
      <c r="A103" s="45">
        <v>23.0</v>
      </c>
      <c r="B103" s="178" t="s">
        <v>165</v>
      </c>
      <c r="C103" s="133"/>
      <c r="D103" s="32"/>
      <c r="E103" s="263"/>
      <c r="F103" s="10"/>
      <c r="G103" s="8"/>
      <c r="H103" s="16"/>
      <c r="I103" s="16"/>
      <c r="J103" s="10">
        <v>7.0</v>
      </c>
      <c r="K103" s="10">
        <v>5.0</v>
      </c>
      <c r="L103" s="10">
        <v>7.0</v>
      </c>
      <c r="M103" s="10">
        <v>3.0</v>
      </c>
      <c r="N103" s="10">
        <v>7.0</v>
      </c>
      <c r="O103" s="16"/>
      <c r="P103" s="16"/>
      <c r="Q103" s="10">
        <v>5.0</v>
      </c>
      <c r="R103" s="10">
        <v>3.0</v>
      </c>
      <c r="S103" s="10">
        <v>3.0</v>
      </c>
      <c r="T103" s="10">
        <v>6.0</v>
      </c>
      <c r="U103" s="10">
        <v>12.0</v>
      </c>
      <c r="V103" s="16">
        <v>6.0</v>
      </c>
      <c r="W103" s="16"/>
      <c r="X103" s="10">
        <v>2.0</v>
      </c>
      <c r="Y103" s="10">
        <v>6.0</v>
      </c>
      <c r="Z103" s="10">
        <v>4.0</v>
      </c>
      <c r="AA103" s="10">
        <v>10.0</v>
      </c>
      <c r="AB103" s="10">
        <v>5.0</v>
      </c>
      <c r="AC103" s="16"/>
      <c r="AD103" s="16"/>
      <c r="AE103" s="10">
        <v>4.0</v>
      </c>
      <c r="AF103" s="10">
        <v>9.0</v>
      </c>
      <c r="AG103" s="10">
        <v>4.0</v>
      </c>
      <c r="AH103" s="10">
        <v>7.0</v>
      </c>
      <c r="AI103" s="10"/>
      <c r="AJ103" s="16"/>
      <c r="AK103" s="16"/>
      <c r="AL103" s="136">
        <f t="shared" si="3"/>
        <v>115</v>
      </c>
      <c r="AM103" s="136">
        <f>AL103/COUNT(F103:AJ103)</f>
        <v>5.75</v>
      </c>
      <c r="AN103" s="264"/>
    </row>
    <row r="104" ht="13.5" customHeight="1">
      <c r="A104" s="179" t="s">
        <v>78</v>
      </c>
      <c r="C104" s="133"/>
      <c r="D104" s="32"/>
      <c r="E104" s="263"/>
      <c r="F104" s="148"/>
      <c r="G104" s="8"/>
      <c r="H104" s="171"/>
      <c r="I104" s="277"/>
      <c r="J104" s="10"/>
      <c r="K104" s="10"/>
      <c r="L104" s="148">
        <v>1.0</v>
      </c>
      <c r="M104" s="148"/>
      <c r="N104" s="10"/>
      <c r="O104" s="277"/>
      <c r="P104" s="16"/>
      <c r="Q104" s="148"/>
      <c r="R104" s="10"/>
      <c r="S104" s="10"/>
      <c r="T104" s="148">
        <v>2.0</v>
      </c>
      <c r="U104" s="169">
        <v>3.0</v>
      </c>
      <c r="V104" s="277">
        <v>2.0</v>
      </c>
      <c r="W104" s="277">
        <v>1.0</v>
      </c>
      <c r="X104" s="169"/>
      <c r="Y104" s="169">
        <v>1.0</v>
      </c>
      <c r="Z104" s="148">
        <v>3.0</v>
      </c>
      <c r="AA104" s="169">
        <v>6.0</v>
      </c>
      <c r="AB104" s="148">
        <v>2.0</v>
      </c>
      <c r="AC104" s="16"/>
      <c r="AD104" s="16"/>
      <c r="AE104" s="148">
        <v>3.0</v>
      </c>
      <c r="AF104" s="148">
        <v>2.0</v>
      </c>
      <c r="AG104" s="10"/>
      <c r="AH104" s="10"/>
      <c r="AI104" s="10"/>
      <c r="AJ104" s="16"/>
      <c r="AK104" s="16"/>
      <c r="AL104" s="267">
        <f t="shared" si="3"/>
        <v>26</v>
      </c>
      <c r="AM104" s="136"/>
      <c r="AN104" s="264"/>
    </row>
    <row r="105" ht="13.5" customHeight="1">
      <c r="A105" s="45">
        <v>24.0</v>
      </c>
      <c r="B105" s="178" t="s">
        <v>36</v>
      </c>
      <c r="C105" s="133"/>
      <c r="D105" s="32"/>
      <c r="E105" s="263"/>
      <c r="F105" s="10">
        <v>6.0</v>
      </c>
      <c r="G105" s="8"/>
      <c r="H105" s="16"/>
      <c r="I105" s="16"/>
      <c r="J105" s="10">
        <v>23.0</v>
      </c>
      <c r="K105" s="10">
        <v>7.0</v>
      </c>
      <c r="L105" s="10">
        <v>9.0</v>
      </c>
      <c r="M105" s="10">
        <v>9.0</v>
      </c>
      <c r="N105" s="10">
        <v>5.0</v>
      </c>
      <c r="O105" s="16"/>
      <c r="P105" s="16"/>
      <c r="Q105" s="10">
        <v>5.0</v>
      </c>
      <c r="R105" s="10">
        <v>13.0</v>
      </c>
      <c r="S105" s="10">
        <v>8.0</v>
      </c>
      <c r="T105" s="10">
        <v>7.0</v>
      </c>
      <c r="U105" s="10">
        <v>7.0</v>
      </c>
      <c r="V105" s="16">
        <v>10.0</v>
      </c>
      <c r="W105" s="16"/>
      <c r="X105" s="10"/>
      <c r="Y105" s="10">
        <v>13.0</v>
      </c>
      <c r="Z105" s="10">
        <v>9.0</v>
      </c>
      <c r="AA105" s="10">
        <v>10.0</v>
      </c>
      <c r="AB105" s="10">
        <v>20.0</v>
      </c>
      <c r="AC105" s="16">
        <v>1.0</v>
      </c>
      <c r="AD105" s="16"/>
      <c r="AE105" s="10">
        <v>5.0</v>
      </c>
      <c r="AF105" s="10">
        <v>6.0</v>
      </c>
      <c r="AG105" s="10">
        <v>7.0</v>
      </c>
      <c r="AH105" s="10">
        <v>7.0</v>
      </c>
      <c r="AI105" s="10"/>
      <c r="AJ105" s="16"/>
      <c r="AK105" s="16"/>
      <c r="AL105" s="136">
        <f t="shared" si="3"/>
        <v>187</v>
      </c>
      <c r="AM105" s="136">
        <f>AL105/COUNT(F105:AJ105)</f>
        <v>8.904761905</v>
      </c>
      <c r="AN105" s="264"/>
    </row>
    <row r="106" ht="13.5" customHeight="1">
      <c r="A106" s="180"/>
      <c r="B106" s="181" t="s">
        <v>78</v>
      </c>
      <c r="C106" s="133"/>
      <c r="D106" s="32"/>
      <c r="E106" s="263"/>
      <c r="F106" s="10"/>
      <c r="G106" s="8"/>
      <c r="H106" s="16"/>
      <c r="I106" s="16"/>
      <c r="J106" s="10"/>
      <c r="K106" s="10"/>
      <c r="L106" s="10"/>
      <c r="M106" s="148">
        <v>3.0</v>
      </c>
      <c r="N106" s="148">
        <v>1.0</v>
      </c>
      <c r="O106" s="16"/>
      <c r="P106" s="16"/>
      <c r="Q106" s="10"/>
      <c r="R106" s="10"/>
      <c r="S106" s="10"/>
      <c r="T106" s="148">
        <v>1.0</v>
      </c>
      <c r="U106" s="10"/>
      <c r="V106" s="277">
        <v>3.0</v>
      </c>
      <c r="W106" s="16"/>
      <c r="X106" s="10"/>
      <c r="Y106" s="148">
        <v>7.0</v>
      </c>
      <c r="Z106" s="148">
        <v>1.0</v>
      </c>
      <c r="AA106" s="10"/>
      <c r="AB106" s="10"/>
      <c r="AC106" s="16"/>
      <c r="AD106" s="16"/>
      <c r="AE106" s="148">
        <v>1.0</v>
      </c>
      <c r="AF106" s="10"/>
      <c r="AG106" s="10"/>
      <c r="AH106" s="10"/>
      <c r="AI106" s="10"/>
      <c r="AJ106" s="16"/>
      <c r="AK106" s="16"/>
      <c r="AL106" s="267">
        <f t="shared" si="3"/>
        <v>17</v>
      </c>
      <c r="AM106" s="136"/>
      <c r="AN106" s="264"/>
    </row>
    <row r="107" ht="13.5" customHeight="1">
      <c r="A107" s="45">
        <v>25.0</v>
      </c>
      <c r="B107" s="178" t="s">
        <v>37</v>
      </c>
      <c r="C107" s="133"/>
      <c r="D107" s="32"/>
      <c r="E107" s="263"/>
      <c r="F107" s="10">
        <v>6.0</v>
      </c>
      <c r="G107" s="8"/>
      <c r="H107" s="16"/>
      <c r="I107" s="16"/>
      <c r="J107" s="10">
        <v>10.0</v>
      </c>
      <c r="K107" s="10">
        <v>9.0</v>
      </c>
      <c r="L107" s="10">
        <v>12.0</v>
      </c>
      <c r="M107" s="10">
        <v>21.0</v>
      </c>
      <c r="N107" s="10">
        <v>4.0</v>
      </c>
      <c r="O107" s="16">
        <v>11.0</v>
      </c>
      <c r="P107" s="16"/>
      <c r="Q107" s="10">
        <v>7.0</v>
      </c>
      <c r="R107" s="10">
        <v>10.0</v>
      </c>
      <c r="S107" s="10">
        <v>7.0</v>
      </c>
      <c r="T107" s="10">
        <v>9.0</v>
      </c>
      <c r="U107" s="10">
        <v>10.0</v>
      </c>
      <c r="V107" s="16"/>
      <c r="W107" s="16"/>
      <c r="X107" s="10">
        <v>14.0</v>
      </c>
      <c r="Y107" s="10">
        <v>12.0</v>
      </c>
      <c r="Z107" s="10">
        <v>11.0</v>
      </c>
      <c r="AA107" s="10">
        <v>8.0</v>
      </c>
      <c r="AB107" s="10">
        <v>9.0</v>
      </c>
      <c r="AC107" s="16"/>
      <c r="AD107" s="16">
        <v>10.0</v>
      </c>
      <c r="AE107" s="10">
        <v>3.0</v>
      </c>
      <c r="AF107" s="10">
        <v>9.0</v>
      </c>
      <c r="AG107" s="10">
        <v>16.0</v>
      </c>
      <c r="AH107" s="10">
        <v>4.0</v>
      </c>
      <c r="AI107" s="10"/>
      <c r="AJ107" s="16"/>
      <c r="AK107" s="16"/>
      <c r="AL107" s="136">
        <f t="shared" si="3"/>
        <v>212</v>
      </c>
      <c r="AM107" s="136">
        <f>AL107/COUNT(F107:AJ107)</f>
        <v>9.636363636</v>
      </c>
      <c r="AN107" s="264"/>
    </row>
    <row r="108" ht="13.5" customHeight="1">
      <c r="A108" s="180"/>
      <c r="B108" s="181" t="s">
        <v>78</v>
      </c>
      <c r="C108" s="133"/>
      <c r="D108" s="32"/>
      <c r="E108" s="263"/>
      <c r="F108" s="148">
        <v>2.0</v>
      </c>
      <c r="G108" s="8"/>
      <c r="H108" s="277"/>
      <c r="I108" s="16"/>
      <c r="J108" s="10"/>
      <c r="K108" s="148">
        <v>2.0</v>
      </c>
      <c r="L108" s="10"/>
      <c r="M108" s="10"/>
      <c r="N108" s="148"/>
      <c r="O108" s="277">
        <v>3.0</v>
      </c>
      <c r="P108" s="16"/>
      <c r="Q108" s="148">
        <v>1.0</v>
      </c>
      <c r="R108" s="148">
        <v>1.0</v>
      </c>
      <c r="S108" s="148">
        <v>1.0</v>
      </c>
      <c r="T108" s="148">
        <v>3.0</v>
      </c>
      <c r="U108" s="148">
        <v>2.0</v>
      </c>
      <c r="V108" s="16"/>
      <c r="W108" s="16"/>
      <c r="X108" s="10"/>
      <c r="Y108" s="148">
        <v>3.0</v>
      </c>
      <c r="Z108" s="148">
        <v>5.0</v>
      </c>
      <c r="AA108" s="148">
        <v>3.0</v>
      </c>
      <c r="AB108" s="10"/>
      <c r="AC108" s="16"/>
      <c r="AD108" s="16"/>
      <c r="AE108" s="148">
        <v>1.0</v>
      </c>
      <c r="AF108" s="148">
        <v>2.0</v>
      </c>
      <c r="AG108" s="148">
        <v>1.0</v>
      </c>
      <c r="AH108" s="10"/>
      <c r="AI108" s="10"/>
      <c r="AJ108" s="16"/>
      <c r="AK108" s="16"/>
      <c r="AL108" s="267">
        <f t="shared" si="3"/>
        <v>30</v>
      </c>
      <c r="AM108" s="136"/>
      <c r="AN108" s="264"/>
    </row>
    <row r="109" ht="13.5" customHeight="1">
      <c r="A109" s="45">
        <v>25.0</v>
      </c>
      <c r="B109" s="178" t="s">
        <v>202</v>
      </c>
      <c r="C109" s="133"/>
      <c r="D109" s="32"/>
      <c r="E109" s="263"/>
      <c r="F109" s="10">
        <v>7.0</v>
      </c>
      <c r="G109" s="8"/>
      <c r="H109" s="16"/>
      <c r="I109" s="16"/>
      <c r="J109" s="10">
        <v>3.0</v>
      </c>
      <c r="K109" s="10">
        <v>13.0</v>
      </c>
      <c r="L109" s="10">
        <v>3.0</v>
      </c>
      <c r="M109" s="10">
        <v>8.0</v>
      </c>
      <c r="N109" s="10">
        <v>4.0</v>
      </c>
      <c r="O109" s="16">
        <v>1.0</v>
      </c>
      <c r="P109" s="16"/>
      <c r="Q109" s="10">
        <v>8.0</v>
      </c>
      <c r="R109" s="10">
        <v>4.0</v>
      </c>
      <c r="S109" s="10">
        <v>3.0</v>
      </c>
      <c r="T109" s="10">
        <v>5.0</v>
      </c>
      <c r="U109" s="10">
        <v>13.0</v>
      </c>
      <c r="V109" s="16"/>
      <c r="W109" s="16"/>
      <c r="X109" s="10">
        <v>7.0</v>
      </c>
      <c r="Y109" s="10">
        <v>4.0</v>
      </c>
      <c r="Z109" s="10">
        <v>26.0</v>
      </c>
      <c r="AA109" s="10">
        <v>7.0</v>
      </c>
      <c r="AB109" s="10">
        <v>9.0</v>
      </c>
      <c r="AC109" s="16">
        <v>2.0</v>
      </c>
      <c r="AD109" s="16"/>
      <c r="AE109" s="10">
        <v>9.0</v>
      </c>
      <c r="AF109" s="10">
        <v>9.0</v>
      </c>
      <c r="AG109" s="10">
        <v>12.0</v>
      </c>
      <c r="AH109" s="10">
        <v>4.0</v>
      </c>
      <c r="AI109" s="10"/>
      <c r="AJ109" s="16"/>
      <c r="AK109" s="16"/>
      <c r="AL109" s="136">
        <f t="shared" si="3"/>
        <v>161</v>
      </c>
      <c r="AM109" s="136">
        <f>AL109/COUNT(F109:AJ109)</f>
        <v>7.318181818</v>
      </c>
      <c r="AN109" s="264"/>
    </row>
    <row r="110" ht="13.5" customHeight="1">
      <c r="A110" s="180"/>
      <c r="B110" s="181" t="s">
        <v>78</v>
      </c>
      <c r="C110" s="133"/>
      <c r="D110" s="32"/>
      <c r="E110" s="263"/>
      <c r="F110" s="148">
        <v>1.0</v>
      </c>
      <c r="G110" s="8"/>
      <c r="H110" s="16"/>
      <c r="I110" s="16"/>
      <c r="J110" s="148"/>
      <c r="K110" s="10"/>
      <c r="L110" s="148">
        <v>1.0</v>
      </c>
      <c r="M110" s="148">
        <v>1.0</v>
      </c>
      <c r="N110" s="10"/>
      <c r="O110" s="16"/>
      <c r="P110" s="16"/>
      <c r="Q110" s="148">
        <v>1.0</v>
      </c>
      <c r="R110" s="10"/>
      <c r="S110" s="10"/>
      <c r="T110" s="148">
        <v>5.0</v>
      </c>
      <c r="U110" s="10"/>
      <c r="V110" s="16"/>
      <c r="W110" s="16"/>
      <c r="X110" s="148">
        <v>1.0</v>
      </c>
      <c r="Y110" s="148">
        <v>2.0</v>
      </c>
      <c r="Z110" s="10"/>
      <c r="AA110" s="148">
        <v>5.0</v>
      </c>
      <c r="AB110" s="148">
        <v>4.0</v>
      </c>
      <c r="AC110" s="16"/>
      <c r="AD110" s="16"/>
      <c r="AE110" s="148">
        <v>6.0</v>
      </c>
      <c r="AF110" s="148">
        <v>1.0</v>
      </c>
      <c r="AG110" s="148">
        <v>3.0</v>
      </c>
      <c r="AH110" s="10"/>
      <c r="AI110" s="10"/>
      <c r="AJ110" s="16"/>
      <c r="AK110" s="16"/>
      <c r="AL110" s="267">
        <f t="shared" si="3"/>
        <v>31</v>
      </c>
      <c r="AM110" s="136"/>
      <c r="AN110" s="264"/>
    </row>
    <row r="111" ht="13.5" customHeight="1">
      <c r="A111" s="45">
        <v>27.0</v>
      </c>
      <c r="B111" s="182" t="s">
        <v>228</v>
      </c>
      <c r="C111" s="133"/>
      <c r="D111" s="32"/>
      <c r="E111" s="263"/>
      <c r="F111" s="10"/>
      <c r="G111" s="8"/>
      <c r="H111" s="16"/>
      <c r="I111" s="16"/>
      <c r="J111" s="10"/>
      <c r="K111" s="10"/>
      <c r="L111" s="10"/>
      <c r="M111" s="10"/>
      <c r="N111" s="10"/>
      <c r="O111" s="16"/>
      <c r="P111" s="16"/>
      <c r="Q111" s="10"/>
      <c r="R111" s="10"/>
      <c r="S111" s="10"/>
      <c r="T111" s="10"/>
      <c r="U111" s="10"/>
      <c r="V111" s="16"/>
      <c r="W111" s="16"/>
      <c r="X111" s="10">
        <v>2.0</v>
      </c>
      <c r="Y111" s="10"/>
      <c r="Z111" s="10">
        <v>2.0</v>
      </c>
      <c r="AA111" s="10">
        <v>4.0</v>
      </c>
      <c r="AB111" s="10">
        <v>2.0</v>
      </c>
      <c r="AC111" s="16"/>
      <c r="AD111" s="16"/>
      <c r="AE111" s="10">
        <v>4.0</v>
      </c>
      <c r="AF111" s="10">
        <v>4.0</v>
      </c>
      <c r="AG111" s="10">
        <v>2.0</v>
      </c>
      <c r="AH111" s="10">
        <v>5.0</v>
      </c>
      <c r="AI111" s="10"/>
      <c r="AJ111" s="16"/>
      <c r="AK111" s="16"/>
      <c r="AL111" s="136">
        <f t="shared" si="3"/>
        <v>25</v>
      </c>
      <c r="AM111" s="136">
        <f>AL111/COUNT(F111:AJ111)</f>
        <v>3.125</v>
      </c>
      <c r="AN111" s="264"/>
    </row>
    <row r="112" ht="13.5" customHeight="1">
      <c r="A112" s="179" t="s">
        <v>78</v>
      </c>
      <c r="C112" s="133"/>
      <c r="D112" s="32"/>
      <c r="E112" s="263"/>
      <c r="F112" s="10"/>
      <c r="G112" s="8"/>
      <c r="H112" s="16"/>
      <c r="I112" s="16"/>
      <c r="J112" s="10"/>
      <c r="K112" s="10"/>
      <c r="L112" s="10"/>
      <c r="M112" s="10"/>
      <c r="N112" s="10"/>
      <c r="O112" s="16"/>
      <c r="P112" s="16"/>
      <c r="Q112" s="10"/>
      <c r="R112" s="10"/>
      <c r="S112" s="10"/>
      <c r="T112" s="10"/>
      <c r="U112" s="10"/>
      <c r="V112" s="16"/>
      <c r="W112" s="16"/>
      <c r="X112" s="169"/>
      <c r="Y112" s="10"/>
      <c r="Z112" s="10"/>
      <c r="AA112" s="10"/>
      <c r="AB112" s="10"/>
      <c r="AC112" s="16"/>
      <c r="AD112" s="16"/>
      <c r="AE112" s="148">
        <v>2.0</v>
      </c>
      <c r="AF112" s="148">
        <v>3.0</v>
      </c>
      <c r="AG112" s="10"/>
      <c r="AH112" s="10"/>
      <c r="AI112" s="10"/>
      <c r="AJ112" s="16"/>
      <c r="AK112" s="16"/>
      <c r="AL112" s="267">
        <f t="shared" si="3"/>
        <v>5</v>
      </c>
      <c r="AM112" s="136"/>
      <c r="AN112" s="264"/>
    </row>
    <row r="113" ht="13.5" customHeight="1">
      <c r="A113" s="45">
        <v>28.0</v>
      </c>
      <c r="B113" s="183" t="s">
        <v>80</v>
      </c>
      <c r="C113" s="133"/>
      <c r="D113" s="32"/>
      <c r="E113" s="263"/>
      <c r="F113" s="10"/>
      <c r="G113" s="8"/>
      <c r="H113" s="16"/>
      <c r="I113" s="16"/>
      <c r="J113" s="10"/>
      <c r="K113" s="10"/>
      <c r="L113" s="10"/>
      <c r="M113" s="10"/>
      <c r="N113" s="10"/>
      <c r="O113" s="16"/>
      <c r="P113" s="16"/>
      <c r="Q113" s="10">
        <v>14.0</v>
      </c>
      <c r="R113" s="10"/>
      <c r="S113" s="10"/>
      <c r="T113" s="10">
        <v>4.0</v>
      </c>
      <c r="U113" s="10">
        <v>5.0</v>
      </c>
      <c r="V113" s="16"/>
      <c r="W113" s="16"/>
      <c r="X113" s="10"/>
      <c r="Y113" s="10"/>
      <c r="Z113" s="10"/>
      <c r="AA113" s="10">
        <v>2.0</v>
      </c>
      <c r="AB113" s="10">
        <v>21.0</v>
      </c>
      <c r="AC113" s="16"/>
      <c r="AD113" s="16"/>
      <c r="AE113" s="10">
        <v>42.0</v>
      </c>
      <c r="AF113" s="10">
        <v>13.0</v>
      </c>
      <c r="AG113" s="10">
        <v>1.0</v>
      </c>
      <c r="AH113" s="10"/>
      <c r="AI113" s="10"/>
      <c r="AJ113" s="16"/>
      <c r="AK113" s="16"/>
      <c r="AL113" s="136">
        <f t="shared" si="3"/>
        <v>102</v>
      </c>
      <c r="AM113" s="136">
        <f>AL113/COUNT(F113:AJ113)</f>
        <v>12.75</v>
      </c>
      <c r="AN113" s="264"/>
    </row>
    <row r="114" ht="13.5" customHeight="1">
      <c r="A114" s="137" t="s">
        <v>78</v>
      </c>
      <c r="B114" s="132"/>
      <c r="C114" s="138"/>
      <c r="D114" s="71"/>
      <c r="E114" s="140"/>
      <c r="F114" s="140"/>
      <c r="G114" s="141"/>
      <c r="H114" s="266"/>
      <c r="I114" s="266"/>
      <c r="J114" s="265"/>
      <c r="K114" s="265"/>
      <c r="L114" s="265"/>
      <c r="M114" s="265"/>
      <c r="N114" s="265"/>
      <c r="O114" s="266"/>
      <c r="P114" s="266"/>
      <c r="Q114" s="265"/>
      <c r="R114" s="265"/>
      <c r="S114" s="265"/>
      <c r="T114" s="265"/>
      <c r="U114" s="265"/>
      <c r="V114" s="266"/>
      <c r="W114" s="266"/>
      <c r="X114" s="265"/>
      <c r="Y114" s="265"/>
      <c r="Z114" s="265"/>
      <c r="AA114" s="265"/>
      <c r="AB114" s="265"/>
      <c r="AC114" s="266"/>
      <c r="AD114" s="266"/>
      <c r="AE114" s="265"/>
      <c r="AF114" s="265"/>
      <c r="AG114" s="265"/>
      <c r="AH114" s="265"/>
      <c r="AI114" s="265"/>
      <c r="AJ114" s="266"/>
      <c r="AK114" s="266"/>
      <c r="AL114" s="267">
        <f t="shared" si="3"/>
        <v>0</v>
      </c>
      <c r="AM114" s="143"/>
      <c r="AN114" s="268"/>
    </row>
    <row r="115" ht="51.75" customHeight="1">
      <c r="A115" s="184"/>
      <c r="B115" s="185"/>
      <c r="C115" s="186"/>
      <c r="D115" s="187">
        <v>200.0</v>
      </c>
      <c r="E115" s="188" t="s">
        <v>81</v>
      </c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90">
        <f>SUM(AL57+AL59+AL61+AL63+AL65+AL69+AL71+AL73+AL75+AL79+AL81+AL83+AL87+AL93+AL95+AL99+AL101+AL103+AL113)</f>
        <v>2712</v>
      </c>
      <c r="AN115" s="190"/>
    </row>
    <row r="116" ht="13.5" customHeight="1">
      <c r="A116" s="191">
        <v>1.0</v>
      </c>
      <c r="B116" s="19" t="s">
        <v>82</v>
      </c>
      <c r="C116" s="191" t="s">
        <v>83</v>
      </c>
      <c r="D116" s="192" t="s">
        <v>17</v>
      </c>
      <c r="E116" s="193" t="s">
        <v>229</v>
      </c>
      <c r="F116" s="165">
        <v>6.0</v>
      </c>
      <c r="G116" s="118" t="s">
        <v>11</v>
      </c>
      <c r="H116" s="166"/>
      <c r="I116" s="166"/>
      <c r="J116" s="165">
        <v>4.0</v>
      </c>
      <c r="K116" s="165">
        <v>4.0</v>
      </c>
      <c r="L116" s="212">
        <v>3.0</v>
      </c>
      <c r="M116" s="195"/>
      <c r="N116" s="165">
        <v>7.0</v>
      </c>
      <c r="O116" s="166"/>
      <c r="P116" s="166"/>
      <c r="Q116" s="165">
        <v>5.0</v>
      </c>
      <c r="R116" s="165">
        <v>5.0</v>
      </c>
      <c r="S116" s="165">
        <v>1.0</v>
      </c>
      <c r="T116" s="165">
        <v>6.0</v>
      </c>
      <c r="U116" s="165">
        <v>8.0</v>
      </c>
      <c r="V116" s="166"/>
      <c r="W116" s="166"/>
      <c r="X116" s="165">
        <v>10.0</v>
      </c>
      <c r="Y116" s="165">
        <v>10.0</v>
      </c>
      <c r="Z116" s="165">
        <v>8.0</v>
      </c>
      <c r="AA116" s="165">
        <v>7.0</v>
      </c>
      <c r="AB116" s="165">
        <v>5.0</v>
      </c>
      <c r="AC116" s="166">
        <v>5.0</v>
      </c>
      <c r="AD116" s="166">
        <v>5.0</v>
      </c>
      <c r="AE116" s="165">
        <v>8.0</v>
      </c>
      <c r="AF116" s="165">
        <v>4.0</v>
      </c>
      <c r="AG116" s="165"/>
      <c r="AH116" s="165"/>
      <c r="AI116" s="165"/>
      <c r="AJ116" s="166"/>
      <c r="AK116" s="166"/>
      <c r="AL116" s="191">
        <f t="shared" ref="AL116:AL163" si="4">SUM(F116:AK116)</f>
        <v>111</v>
      </c>
      <c r="AM116" s="136">
        <f>AL116/COUNT(F116:AJ116)</f>
        <v>5.842105263</v>
      </c>
      <c r="AN116" s="83"/>
    </row>
    <row r="117" ht="13.5" customHeight="1">
      <c r="A117" s="168" t="s">
        <v>78</v>
      </c>
      <c r="B117" s="132"/>
      <c r="C117" s="196"/>
      <c r="D117" s="196"/>
      <c r="E117" s="71"/>
      <c r="F117" s="170"/>
      <c r="G117" s="71"/>
      <c r="H117" s="173"/>
      <c r="I117" s="173"/>
      <c r="J117" s="170">
        <v>2.0</v>
      </c>
      <c r="K117" s="170">
        <v>2.0</v>
      </c>
      <c r="L117" s="212"/>
      <c r="M117" s="197"/>
      <c r="N117" s="170">
        <v>4.0</v>
      </c>
      <c r="O117" s="173"/>
      <c r="P117" s="173"/>
      <c r="Q117" s="170"/>
      <c r="R117" s="170"/>
      <c r="S117" s="170"/>
      <c r="T117" s="170"/>
      <c r="U117" s="170"/>
      <c r="V117" s="173"/>
      <c r="W117" s="173"/>
      <c r="X117" s="170"/>
      <c r="Y117" s="170"/>
      <c r="Z117" s="170"/>
      <c r="AA117" s="170"/>
      <c r="AB117" s="170"/>
      <c r="AC117" s="173"/>
      <c r="AD117" s="173"/>
      <c r="AE117" s="170"/>
      <c r="AF117" s="170"/>
      <c r="AG117" s="170"/>
      <c r="AH117" s="170"/>
      <c r="AI117" s="170"/>
      <c r="AJ117" s="173"/>
      <c r="AK117" s="344"/>
      <c r="AL117" s="345">
        <f t="shared" si="4"/>
        <v>8</v>
      </c>
      <c r="AM117" s="199"/>
      <c r="AN117" s="199"/>
    </row>
    <row r="118" ht="13.5" customHeight="1">
      <c r="A118" s="191">
        <v>2.0</v>
      </c>
      <c r="B118" s="19" t="s">
        <v>85</v>
      </c>
      <c r="C118" s="191" t="s">
        <v>86</v>
      </c>
      <c r="D118" s="192" t="s">
        <v>87</v>
      </c>
      <c r="E118" s="193" t="s">
        <v>230</v>
      </c>
      <c r="F118" s="165">
        <v>4.0</v>
      </c>
      <c r="G118" s="118" t="s">
        <v>11</v>
      </c>
      <c r="H118" s="166"/>
      <c r="I118" s="166"/>
      <c r="J118" s="165">
        <v>5.0</v>
      </c>
      <c r="K118" s="165">
        <v>3.0</v>
      </c>
      <c r="L118" s="212">
        <v>9.0</v>
      </c>
      <c r="M118" s="195">
        <v>5.0</v>
      </c>
      <c r="N118" s="195">
        <v>7.0</v>
      </c>
      <c r="O118" s="210"/>
      <c r="P118" s="210"/>
      <c r="Q118" s="195">
        <v>5.0</v>
      </c>
      <c r="R118" s="195">
        <v>6.0</v>
      </c>
      <c r="S118" s="195">
        <v>2.0</v>
      </c>
      <c r="T118" s="195">
        <v>5.0</v>
      </c>
      <c r="U118" s="195">
        <v>6.0</v>
      </c>
      <c r="V118" s="210"/>
      <c r="W118" s="210"/>
      <c r="X118" s="195">
        <v>9.0</v>
      </c>
      <c r="Y118" s="195">
        <v>9.0</v>
      </c>
      <c r="Z118" s="195">
        <v>4.0</v>
      </c>
      <c r="AA118" s="165">
        <v>4.0</v>
      </c>
      <c r="AB118" s="165">
        <v>4.0</v>
      </c>
      <c r="AC118" s="166">
        <v>1.0</v>
      </c>
      <c r="AD118" s="166"/>
      <c r="AE118" s="165">
        <v>12.0</v>
      </c>
      <c r="AF118" s="165">
        <v>4.0</v>
      </c>
      <c r="AG118" s="165">
        <v>3.0</v>
      </c>
      <c r="AH118" s="165">
        <v>3.0</v>
      </c>
      <c r="AI118" s="165"/>
      <c r="AJ118" s="166"/>
      <c r="AK118" s="166"/>
      <c r="AL118" s="191">
        <f t="shared" si="4"/>
        <v>110</v>
      </c>
      <c r="AM118" s="136">
        <f>AL118/COUNT(F118:AJ118)</f>
        <v>5.238095238</v>
      </c>
      <c r="AN118" s="83"/>
    </row>
    <row r="119" ht="13.5" customHeight="1">
      <c r="A119" s="168" t="s">
        <v>78</v>
      </c>
      <c r="B119" s="132"/>
      <c r="C119" s="196"/>
      <c r="D119" s="196"/>
      <c r="E119" s="71"/>
      <c r="F119" s="170"/>
      <c r="G119" s="71"/>
      <c r="H119" s="173"/>
      <c r="I119" s="173"/>
      <c r="J119" s="170"/>
      <c r="K119" s="170"/>
      <c r="L119" s="204">
        <v>1.0</v>
      </c>
      <c r="M119" s="197"/>
      <c r="N119" s="170"/>
      <c r="O119" s="173"/>
      <c r="P119" s="173"/>
      <c r="Q119" s="170"/>
      <c r="R119" s="170"/>
      <c r="S119" s="170">
        <v>1.0</v>
      </c>
      <c r="T119" s="170"/>
      <c r="U119" s="170"/>
      <c r="V119" s="173"/>
      <c r="W119" s="173"/>
      <c r="X119" s="170">
        <v>3.0</v>
      </c>
      <c r="Y119" s="170">
        <v>7.0</v>
      </c>
      <c r="Z119" s="170">
        <v>2.0</v>
      </c>
      <c r="AA119" s="170">
        <v>2.0</v>
      </c>
      <c r="AB119" s="170">
        <v>2.0</v>
      </c>
      <c r="AC119" s="173"/>
      <c r="AD119" s="173"/>
      <c r="AE119" s="170"/>
      <c r="AF119" s="170">
        <v>3.0</v>
      </c>
      <c r="AG119" s="170"/>
      <c r="AH119" s="170">
        <v>2.0</v>
      </c>
      <c r="AI119" s="170"/>
      <c r="AJ119" s="173"/>
      <c r="AK119" s="344"/>
      <c r="AL119" s="345">
        <f t="shared" si="4"/>
        <v>23</v>
      </c>
      <c r="AM119" s="199"/>
      <c r="AN119" s="199"/>
    </row>
    <row r="120" ht="13.5" customHeight="1">
      <c r="A120" s="191">
        <v>3.0</v>
      </c>
      <c r="B120" s="19" t="s">
        <v>89</v>
      </c>
      <c r="C120" s="191" t="s">
        <v>90</v>
      </c>
      <c r="D120" s="192" t="s">
        <v>91</v>
      </c>
      <c r="E120" s="193" t="s">
        <v>231</v>
      </c>
      <c r="F120" s="165">
        <v>2.0</v>
      </c>
      <c r="G120" s="118" t="s">
        <v>11</v>
      </c>
      <c r="H120" s="166"/>
      <c r="I120" s="166"/>
      <c r="J120" s="165">
        <v>14.0</v>
      </c>
      <c r="K120" s="165">
        <v>7.0</v>
      </c>
      <c r="L120" s="212">
        <v>13.0</v>
      </c>
      <c r="M120" s="195">
        <v>4.0</v>
      </c>
      <c r="N120" s="165">
        <v>6.0</v>
      </c>
      <c r="O120" s="166"/>
      <c r="P120" s="166"/>
      <c r="Q120" s="165">
        <v>8.0</v>
      </c>
      <c r="R120" s="165">
        <v>6.0</v>
      </c>
      <c r="S120" s="165">
        <v>29.0</v>
      </c>
      <c r="T120" s="165">
        <v>6.0</v>
      </c>
      <c r="U120" s="165">
        <v>7.0</v>
      </c>
      <c r="V120" s="166"/>
      <c r="W120" s="166"/>
      <c r="X120" s="165">
        <v>12.0</v>
      </c>
      <c r="Y120" s="165">
        <v>8.0</v>
      </c>
      <c r="Z120" s="165">
        <v>6.0</v>
      </c>
      <c r="AA120" s="165">
        <v>3.0</v>
      </c>
      <c r="AB120" s="165">
        <v>7.0</v>
      </c>
      <c r="AC120" s="166"/>
      <c r="AD120" s="166"/>
      <c r="AE120" s="165">
        <v>14.0</v>
      </c>
      <c r="AF120" s="165">
        <v>10.0</v>
      </c>
      <c r="AG120" s="165">
        <v>4.0</v>
      </c>
      <c r="AH120" s="165">
        <v>8.0</v>
      </c>
      <c r="AI120" s="165"/>
      <c r="AJ120" s="166"/>
      <c r="AK120" s="166"/>
      <c r="AL120" s="191">
        <f t="shared" si="4"/>
        <v>174</v>
      </c>
      <c r="AM120" s="136">
        <f>AL120/COUNT(F120:AJ120)</f>
        <v>8.7</v>
      </c>
      <c r="AN120" s="83"/>
    </row>
    <row r="121" ht="13.5" customHeight="1">
      <c r="A121" s="191"/>
      <c r="B121" s="203" t="s">
        <v>78</v>
      </c>
      <c r="C121" s="191"/>
      <c r="D121" s="192"/>
      <c r="E121" s="32"/>
      <c r="F121" s="165"/>
      <c r="G121" s="71"/>
      <c r="H121" s="166"/>
      <c r="I121" s="166"/>
      <c r="J121" s="165"/>
      <c r="K121" s="165"/>
      <c r="L121" s="212"/>
      <c r="M121" s="346">
        <v>1.0</v>
      </c>
      <c r="N121" s="165"/>
      <c r="O121" s="166"/>
      <c r="P121" s="166"/>
      <c r="Q121" s="165"/>
      <c r="R121" s="204">
        <v>2.0</v>
      </c>
      <c r="S121" s="165"/>
      <c r="T121" s="165"/>
      <c r="U121" s="165"/>
      <c r="V121" s="166"/>
      <c r="W121" s="166"/>
      <c r="X121" s="204">
        <v>2.0</v>
      </c>
      <c r="Y121" s="165"/>
      <c r="Z121" s="165"/>
      <c r="AA121" s="165"/>
      <c r="AB121" s="165"/>
      <c r="AC121" s="166"/>
      <c r="AD121" s="166"/>
      <c r="AE121" s="204">
        <v>2.0</v>
      </c>
      <c r="AF121" s="165"/>
      <c r="AG121" s="165"/>
      <c r="AH121" s="165"/>
      <c r="AI121" s="165"/>
      <c r="AJ121" s="166"/>
      <c r="AK121" s="347"/>
      <c r="AL121" s="345">
        <f t="shared" si="4"/>
        <v>7</v>
      </c>
      <c r="AM121" s="191"/>
      <c r="AN121" s="83"/>
    </row>
    <row r="122" ht="13.5" customHeight="1">
      <c r="A122" s="191">
        <v>4.0</v>
      </c>
      <c r="B122" s="19" t="s">
        <v>93</v>
      </c>
      <c r="C122" s="191"/>
      <c r="D122" s="192" t="s">
        <v>94</v>
      </c>
      <c r="E122" s="193"/>
      <c r="F122" s="165">
        <v>3.0</v>
      </c>
      <c r="G122" s="118" t="s">
        <v>11</v>
      </c>
      <c r="H122" s="166"/>
      <c r="I122" s="166"/>
      <c r="J122" s="165">
        <v>7.0</v>
      </c>
      <c r="K122" s="165">
        <v>3.0</v>
      </c>
      <c r="L122" s="212">
        <v>2.0</v>
      </c>
      <c r="M122" s="195">
        <v>2.0</v>
      </c>
      <c r="N122" s="165">
        <v>2.0</v>
      </c>
      <c r="O122" s="166"/>
      <c r="P122" s="166"/>
      <c r="Q122" s="165">
        <v>7.0</v>
      </c>
      <c r="R122" s="165">
        <v>7.0</v>
      </c>
      <c r="S122" s="165">
        <v>2.0</v>
      </c>
      <c r="T122" s="165">
        <v>2.0</v>
      </c>
      <c r="U122" s="165">
        <v>3.0</v>
      </c>
      <c r="V122" s="166"/>
      <c r="W122" s="166"/>
      <c r="X122" s="165">
        <v>5.0</v>
      </c>
      <c r="Y122" s="165">
        <v>11.0</v>
      </c>
      <c r="Z122" s="165">
        <v>5.0</v>
      </c>
      <c r="AA122" s="165">
        <v>2.0</v>
      </c>
      <c r="AB122" s="165">
        <v>5.0</v>
      </c>
      <c r="AC122" s="166"/>
      <c r="AD122" s="166"/>
      <c r="AE122" s="165">
        <v>8.0</v>
      </c>
      <c r="AF122" s="165">
        <v>2.0</v>
      </c>
      <c r="AG122" s="165">
        <v>3.0</v>
      </c>
      <c r="AH122" s="165">
        <v>7.0</v>
      </c>
      <c r="AI122" s="165"/>
      <c r="AJ122" s="166"/>
      <c r="AK122" s="348"/>
      <c r="AL122" s="191">
        <f t="shared" si="4"/>
        <v>88</v>
      </c>
      <c r="AM122" s="136">
        <f>AL122/COUNT(F122:AJ122)</f>
        <v>4.4</v>
      </c>
      <c r="AN122" s="83"/>
    </row>
    <row r="123" ht="13.5" customHeight="1">
      <c r="A123" s="168" t="s">
        <v>78</v>
      </c>
      <c r="B123" s="132"/>
      <c r="C123" s="196"/>
      <c r="D123" s="196"/>
      <c r="E123" s="32"/>
      <c r="F123" s="170"/>
      <c r="G123" s="71"/>
      <c r="H123" s="173"/>
      <c r="I123" s="173"/>
      <c r="J123" s="170"/>
      <c r="K123" s="170"/>
      <c r="L123" s="204"/>
      <c r="M123" s="197"/>
      <c r="N123" s="170"/>
      <c r="O123" s="173"/>
      <c r="P123" s="173"/>
      <c r="Q123" s="170"/>
      <c r="R123" s="170"/>
      <c r="S123" s="170"/>
      <c r="T123" s="170"/>
      <c r="U123" s="170"/>
      <c r="V123" s="173"/>
      <c r="W123" s="173"/>
      <c r="X123" s="170">
        <v>1.0</v>
      </c>
      <c r="Y123" s="170">
        <v>1.0</v>
      </c>
      <c r="Z123" s="170"/>
      <c r="AA123" s="170"/>
      <c r="AB123" s="170"/>
      <c r="AC123" s="173"/>
      <c r="AD123" s="173"/>
      <c r="AE123" s="170"/>
      <c r="AF123" s="170"/>
      <c r="AG123" s="170"/>
      <c r="AH123" s="170"/>
      <c r="AI123" s="170"/>
      <c r="AJ123" s="173"/>
      <c r="AK123" s="344"/>
      <c r="AL123" s="345">
        <f t="shared" si="4"/>
        <v>2</v>
      </c>
      <c r="AM123" s="196"/>
      <c r="AN123" s="199"/>
    </row>
    <row r="124" ht="13.5" customHeight="1">
      <c r="A124" s="191">
        <v>5.0</v>
      </c>
      <c r="B124" s="19" t="s">
        <v>96</v>
      </c>
      <c r="C124" s="191" t="s">
        <v>97</v>
      </c>
      <c r="D124" s="192" t="s">
        <v>98</v>
      </c>
      <c r="E124" s="193"/>
      <c r="F124" s="165">
        <v>5.0</v>
      </c>
      <c r="G124" s="118"/>
      <c r="H124" s="166"/>
      <c r="I124" s="166"/>
      <c r="J124" s="165">
        <v>9.0</v>
      </c>
      <c r="K124" s="165">
        <v>5.0</v>
      </c>
      <c r="L124" s="212">
        <v>9.0</v>
      </c>
      <c r="M124" s="195">
        <v>9.0</v>
      </c>
      <c r="N124" s="165">
        <v>15.0</v>
      </c>
      <c r="O124" s="166"/>
      <c r="P124" s="166"/>
      <c r="Q124" s="208"/>
      <c r="R124" s="165">
        <v>9.0</v>
      </c>
      <c r="S124" s="165">
        <v>4.0</v>
      </c>
      <c r="T124" s="165">
        <v>7.0</v>
      </c>
      <c r="U124" s="165">
        <v>9.0</v>
      </c>
      <c r="V124" s="166"/>
      <c r="W124" s="166">
        <v>2.0</v>
      </c>
      <c r="X124" s="165">
        <v>4.0</v>
      </c>
      <c r="Y124" s="165">
        <v>5.0</v>
      </c>
      <c r="Z124" s="165">
        <v>2.0</v>
      </c>
      <c r="AA124" s="165">
        <v>4.0</v>
      </c>
      <c r="AB124" s="165">
        <v>4.0</v>
      </c>
      <c r="AC124" s="166"/>
      <c r="AD124" s="166">
        <v>3.0</v>
      </c>
      <c r="AE124" s="165">
        <v>8.0</v>
      </c>
      <c r="AF124" s="165">
        <v>1.0</v>
      </c>
      <c r="AG124" s="165">
        <v>1.0</v>
      </c>
      <c r="AH124" s="165">
        <v>11.0</v>
      </c>
      <c r="AI124" s="165"/>
      <c r="AJ124" s="166"/>
      <c r="AK124" s="166"/>
      <c r="AL124" s="191">
        <f t="shared" si="4"/>
        <v>126</v>
      </c>
      <c r="AM124" s="136">
        <f>AL124/COUNT(F124:AJ124)</f>
        <v>6</v>
      </c>
      <c r="AN124" s="83"/>
    </row>
    <row r="125" ht="13.5" customHeight="1">
      <c r="A125" s="168" t="s">
        <v>78</v>
      </c>
      <c r="B125" s="132"/>
      <c r="C125" s="196"/>
      <c r="D125" s="196"/>
      <c r="E125" s="32"/>
      <c r="F125" s="170"/>
      <c r="G125" s="71"/>
      <c r="H125" s="173"/>
      <c r="I125" s="173"/>
      <c r="J125" s="170">
        <v>1.0</v>
      </c>
      <c r="K125" s="204">
        <v>4.0</v>
      </c>
      <c r="L125" s="204">
        <v>3.0</v>
      </c>
      <c r="M125" s="197">
        <v>6.0</v>
      </c>
      <c r="N125" s="170">
        <v>10.0</v>
      </c>
      <c r="O125" s="173"/>
      <c r="P125" s="173"/>
      <c r="Q125" s="170"/>
      <c r="R125" s="170">
        <v>4.0</v>
      </c>
      <c r="S125" s="170">
        <v>1.0</v>
      </c>
      <c r="T125" s="170">
        <v>5.0</v>
      </c>
      <c r="U125" s="170">
        <v>3.0</v>
      </c>
      <c r="V125" s="173"/>
      <c r="W125" s="173"/>
      <c r="X125" s="170">
        <v>2.0</v>
      </c>
      <c r="Y125" s="170">
        <v>3.0</v>
      </c>
      <c r="Z125" s="170"/>
      <c r="AA125" s="170">
        <v>1.0</v>
      </c>
      <c r="AB125" s="170">
        <v>2.0</v>
      </c>
      <c r="AC125" s="173"/>
      <c r="AD125" s="173"/>
      <c r="AE125" s="170">
        <v>3.0</v>
      </c>
      <c r="AF125" s="170"/>
      <c r="AG125" s="170"/>
      <c r="AH125" s="170"/>
      <c r="AI125" s="170"/>
      <c r="AJ125" s="173"/>
      <c r="AK125" s="349"/>
      <c r="AL125" s="345">
        <f t="shared" si="4"/>
        <v>48</v>
      </c>
      <c r="AM125" s="199"/>
      <c r="AN125" s="199"/>
    </row>
    <row r="126" ht="13.5" customHeight="1">
      <c r="A126" s="191">
        <v>6.0</v>
      </c>
      <c r="B126" s="19" t="s">
        <v>100</v>
      </c>
      <c r="C126" s="191" t="s">
        <v>101</v>
      </c>
      <c r="D126" s="192" t="s">
        <v>102</v>
      </c>
      <c r="E126" s="193" t="s">
        <v>232</v>
      </c>
      <c r="F126" s="165">
        <v>7.0</v>
      </c>
      <c r="G126" s="118" t="s">
        <v>11</v>
      </c>
      <c r="H126" s="166"/>
      <c r="I126" s="166"/>
      <c r="J126" s="165">
        <v>8.0</v>
      </c>
      <c r="K126" s="165">
        <v>5.0</v>
      </c>
      <c r="L126" s="212">
        <v>3.0</v>
      </c>
      <c r="M126" s="195">
        <v>5.0</v>
      </c>
      <c r="N126" s="165">
        <v>9.0</v>
      </c>
      <c r="O126" s="166"/>
      <c r="P126" s="166"/>
      <c r="Q126" s="165">
        <v>12.0</v>
      </c>
      <c r="R126" s="165">
        <v>8.0</v>
      </c>
      <c r="S126" s="165">
        <v>8.0</v>
      </c>
      <c r="T126" s="165">
        <v>8.0</v>
      </c>
      <c r="U126" s="165">
        <v>6.0</v>
      </c>
      <c r="V126" s="166">
        <v>3.0</v>
      </c>
      <c r="W126" s="166">
        <v>3.0</v>
      </c>
      <c r="X126" s="165">
        <v>11.0</v>
      </c>
      <c r="Y126" s="165">
        <v>8.0</v>
      </c>
      <c r="Z126" s="165">
        <v>14.0</v>
      </c>
      <c r="AA126" s="165">
        <v>12.0</v>
      </c>
      <c r="AB126" s="165">
        <v>16.0</v>
      </c>
      <c r="AC126" s="166">
        <v>1.0</v>
      </c>
      <c r="AD126" s="166">
        <v>6.0</v>
      </c>
      <c r="AE126" s="165">
        <v>15.0</v>
      </c>
      <c r="AF126" s="165">
        <v>16.0</v>
      </c>
      <c r="AG126" s="165">
        <v>11.0</v>
      </c>
      <c r="AH126" s="165">
        <v>13.0</v>
      </c>
      <c r="AI126" s="165"/>
      <c r="AJ126" s="166"/>
      <c r="AK126" s="166"/>
      <c r="AL126" s="191">
        <f t="shared" si="4"/>
        <v>208</v>
      </c>
      <c r="AM126" s="136">
        <f>AL126/COUNT(F126:AJ126)</f>
        <v>8.666666667</v>
      </c>
      <c r="AN126" s="83"/>
    </row>
    <row r="127" ht="13.5" customHeight="1">
      <c r="A127" s="168" t="s">
        <v>78</v>
      </c>
      <c r="B127" s="132"/>
      <c r="C127" s="196"/>
      <c r="D127" s="196"/>
      <c r="E127" s="71"/>
      <c r="F127" s="170"/>
      <c r="G127" s="71"/>
      <c r="H127" s="173"/>
      <c r="I127" s="173"/>
      <c r="J127" s="170"/>
      <c r="K127" s="170"/>
      <c r="L127" s="212"/>
      <c r="M127" s="197"/>
      <c r="N127" s="170"/>
      <c r="O127" s="173"/>
      <c r="P127" s="173"/>
      <c r="Q127" s="170"/>
      <c r="R127" s="170"/>
      <c r="S127" s="170"/>
      <c r="T127" s="204">
        <v>1.0</v>
      </c>
      <c r="U127" s="204">
        <v>1.0</v>
      </c>
      <c r="V127" s="166"/>
      <c r="W127" s="166"/>
      <c r="X127" s="204"/>
      <c r="Y127" s="165"/>
      <c r="Z127" s="165"/>
      <c r="AA127" s="165"/>
      <c r="AB127" s="204">
        <v>2.0</v>
      </c>
      <c r="AC127" s="166"/>
      <c r="AD127" s="166"/>
      <c r="AE127" s="204">
        <v>2.0</v>
      </c>
      <c r="AF127" s="165"/>
      <c r="AG127" s="165"/>
      <c r="AH127" s="165"/>
      <c r="AI127" s="165"/>
      <c r="AJ127" s="166"/>
      <c r="AK127" s="350"/>
      <c r="AL127" s="345">
        <f t="shared" si="4"/>
        <v>6</v>
      </c>
      <c r="AM127" s="199"/>
      <c r="AN127" s="199"/>
    </row>
    <row r="128" ht="13.5" customHeight="1">
      <c r="A128" s="191">
        <v>7.0</v>
      </c>
      <c r="B128" s="19" t="s">
        <v>100</v>
      </c>
      <c r="C128" s="191" t="s">
        <v>104</v>
      </c>
      <c r="D128" s="192" t="s">
        <v>105</v>
      </c>
      <c r="E128" s="193" t="s">
        <v>233</v>
      </c>
      <c r="F128" s="165">
        <v>3.0</v>
      </c>
      <c r="G128" s="118" t="s">
        <v>11</v>
      </c>
      <c r="H128" s="166"/>
      <c r="I128" s="166">
        <v>2.0</v>
      </c>
      <c r="J128" s="165">
        <v>6.0</v>
      </c>
      <c r="K128" s="165">
        <v>4.0</v>
      </c>
      <c r="L128" s="165">
        <v>3.0</v>
      </c>
      <c r="M128" s="165">
        <v>3.0</v>
      </c>
      <c r="N128" s="165">
        <v>8.0</v>
      </c>
      <c r="O128" s="166"/>
      <c r="P128" s="166">
        <v>1.0</v>
      </c>
      <c r="Q128" s="165">
        <v>7.0</v>
      </c>
      <c r="R128" s="165">
        <v>8.0</v>
      </c>
      <c r="S128" s="165">
        <v>5.0</v>
      </c>
      <c r="T128" s="165">
        <v>10.0</v>
      </c>
      <c r="U128" s="165">
        <v>6.0</v>
      </c>
      <c r="V128" s="166">
        <v>4.0</v>
      </c>
      <c r="W128" s="194"/>
      <c r="X128" s="165">
        <v>10.0</v>
      </c>
      <c r="Y128" s="165">
        <v>10.0</v>
      </c>
      <c r="Z128" s="165">
        <v>12.0</v>
      </c>
      <c r="AA128" s="165">
        <v>7.0</v>
      </c>
      <c r="AB128" s="165">
        <v>6.0</v>
      </c>
      <c r="AC128" s="166">
        <v>6.0</v>
      </c>
      <c r="AD128" s="166">
        <v>5.0</v>
      </c>
      <c r="AE128" s="165">
        <v>6.0</v>
      </c>
      <c r="AF128" s="165">
        <v>5.0</v>
      </c>
      <c r="AG128" s="165">
        <v>7.0</v>
      </c>
      <c r="AH128" s="165">
        <v>3.0</v>
      </c>
      <c r="AI128" s="165"/>
      <c r="AJ128" s="166"/>
      <c r="AK128" s="166"/>
      <c r="AL128" s="191">
        <f t="shared" si="4"/>
        <v>147</v>
      </c>
      <c r="AM128" s="136">
        <f>AL128/COUNT(F128:AJ128)</f>
        <v>5.88</v>
      </c>
      <c r="AN128" s="83"/>
    </row>
    <row r="129" ht="13.5" customHeight="1">
      <c r="A129" s="168" t="s">
        <v>78</v>
      </c>
      <c r="B129" s="132"/>
      <c r="C129" s="196"/>
      <c r="D129" s="196"/>
      <c r="E129" s="71"/>
      <c r="F129" s="170"/>
      <c r="G129" s="71"/>
      <c r="H129" s="173"/>
      <c r="I129" s="173"/>
      <c r="J129" s="170"/>
      <c r="K129" s="170"/>
      <c r="L129" s="204"/>
      <c r="M129" s="197"/>
      <c r="N129" s="170"/>
      <c r="O129" s="173"/>
      <c r="P129" s="173"/>
      <c r="Q129" s="170"/>
      <c r="R129" s="170"/>
      <c r="S129" s="170"/>
      <c r="T129" s="170"/>
      <c r="U129" s="170"/>
      <c r="V129" s="173"/>
      <c r="W129" s="173"/>
      <c r="X129" s="170"/>
      <c r="Y129" s="170"/>
      <c r="Z129" s="170"/>
      <c r="AA129" s="170"/>
      <c r="AB129" s="170"/>
      <c r="AC129" s="173"/>
      <c r="AD129" s="173"/>
      <c r="AE129" s="170"/>
      <c r="AF129" s="170"/>
      <c r="AG129" s="170"/>
      <c r="AH129" s="170"/>
      <c r="AI129" s="170"/>
      <c r="AJ129" s="173"/>
      <c r="AK129" s="344"/>
      <c r="AL129" s="345">
        <f t="shared" si="4"/>
        <v>0</v>
      </c>
      <c r="AM129" s="199"/>
      <c r="AN129" s="199"/>
    </row>
    <row r="130" ht="13.5" customHeight="1">
      <c r="A130" s="191">
        <v>8.0</v>
      </c>
      <c r="B130" s="19" t="s">
        <v>107</v>
      </c>
      <c r="C130" s="191" t="s">
        <v>108</v>
      </c>
      <c r="D130" s="192" t="s">
        <v>109</v>
      </c>
      <c r="E130" s="193" t="s">
        <v>234</v>
      </c>
      <c r="F130" s="165">
        <v>6.0</v>
      </c>
      <c r="G130" s="118" t="s">
        <v>11</v>
      </c>
      <c r="H130" s="166">
        <v>1.0</v>
      </c>
      <c r="I130" s="166">
        <v>6.0</v>
      </c>
      <c r="J130" s="165">
        <v>6.0</v>
      </c>
      <c r="K130" s="212">
        <v>5.0</v>
      </c>
      <c r="L130" s="284">
        <v>6.0</v>
      </c>
      <c r="M130" s="195">
        <v>5.0</v>
      </c>
      <c r="N130" s="165">
        <v>6.0</v>
      </c>
      <c r="O130" s="166"/>
      <c r="P130" s="166"/>
      <c r="Q130" s="165">
        <v>3.0</v>
      </c>
      <c r="R130" s="165">
        <v>7.0</v>
      </c>
      <c r="S130" s="165">
        <v>9.0</v>
      </c>
      <c r="T130" s="165">
        <v>6.0</v>
      </c>
      <c r="U130" s="165">
        <v>1.0</v>
      </c>
      <c r="V130" s="166"/>
      <c r="W130" s="166"/>
      <c r="X130" s="165">
        <v>2.0</v>
      </c>
      <c r="Y130" s="165">
        <v>9.0</v>
      </c>
      <c r="Z130" s="165">
        <v>4.0</v>
      </c>
      <c r="AA130" s="165">
        <v>1.0</v>
      </c>
      <c r="AB130" s="165">
        <v>1.0</v>
      </c>
      <c r="AC130" s="166"/>
      <c r="AD130" s="166"/>
      <c r="AE130" s="165">
        <v>10.0</v>
      </c>
      <c r="AF130" s="165">
        <v>6.0</v>
      </c>
      <c r="AG130" s="165">
        <v>13.0</v>
      </c>
      <c r="AH130" s="165">
        <v>7.0</v>
      </c>
      <c r="AI130" s="165"/>
      <c r="AJ130" s="166"/>
      <c r="AK130" s="166"/>
      <c r="AL130" s="191">
        <f t="shared" si="4"/>
        <v>120</v>
      </c>
      <c r="AM130" s="136">
        <f>AL130/COUNT(F130:AJ130)</f>
        <v>5.454545455</v>
      </c>
      <c r="AN130" s="83"/>
    </row>
    <row r="131" ht="13.5" customHeight="1">
      <c r="A131" s="168" t="s">
        <v>78</v>
      </c>
      <c r="B131" s="132"/>
      <c r="C131" s="196"/>
      <c r="D131" s="196"/>
      <c r="E131" s="71"/>
      <c r="F131" s="170">
        <v>1.0</v>
      </c>
      <c r="G131" s="71"/>
      <c r="H131" s="173"/>
      <c r="I131" s="173"/>
      <c r="J131" s="170"/>
      <c r="K131" s="170"/>
      <c r="L131" s="204">
        <v>1.0</v>
      </c>
      <c r="M131" s="197">
        <v>3.0</v>
      </c>
      <c r="N131" s="170"/>
      <c r="O131" s="173"/>
      <c r="P131" s="173"/>
      <c r="Q131" s="170"/>
      <c r="R131" s="170"/>
      <c r="S131" s="170">
        <v>1.0</v>
      </c>
      <c r="T131" s="170"/>
      <c r="U131" s="170"/>
      <c r="V131" s="173"/>
      <c r="W131" s="173"/>
      <c r="X131" s="170"/>
      <c r="Y131" s="170">
        <v>5.0</v>
      </c>
      <c r="Z131" s="170">
        <v>1.0</v>
      </c>
      <c r="AA131" s="170"/>
      <c r="AB131" s="170">
        <v>1.0</v>
      </c>
      <c r="AC131" s="173"/>
      <c r="AD131" s="173"/>
      <c r="AE131" s="170">
        <v>3.0</v>
      </c>
      <c r="AF131" s="170"/>
      <c r="AG131" s="204">
        <v>4.0</v>
      </c>
      <c r="AH131" s="170">
        <v>3.0</v>
      </c>
      <c r="AI131" s="170"/>
      <c r="AJ131" s="173"/>
      <c r="AK131" s="349"/>
      <c r="AL131" s="345">
        <f t="shared" si="4"/>
        <v>23</v>
      </c>
      <c r="AM131" s="199"/>
      <c r="AN131" s="199"/>
    </row>
    <row r="132" ht="15.75" customHeight="1">
      <c r="A132" s="191">
        <v>9.0</v>
      </c>
      <c r="B132" s="19" t="s">
        <v>111</v>
      </c>
      <c r="C132" s="191"/>
      <c r="D132" s="192" t="s">
        <v>112</v>
      </c>
      <c r="E132" s="193"/>
      <c r="F132" s="165">
        <v>3.0</v>
      </c>
      <c r="G132" s="118" t="s">
        <v>11</v>
      </c>
      <c r="H132" s="166">
        <v>2.0</v>
      </c>
      <c r="I132" s="166"/>
      <c r="J132" s="165">
        <v>3.0</v>
      </c>
      <c r="K132" s="165">
        <v>7.0</v>
      </c>
      <c r="L132" s="212">
        <v>5.0</v>
      </c>
      <c r="M132" s="195">
        <v>7.0</v>
      </c>
      <c r="N132" s="165">
        <v>8.0</v>
      </c>
      <c r="O132" s="209"/>
      <c r="P132" s="166"/>
      <c r="Q132" s="165">
        <v>8.0</v>
      </c>
      <c r="R132" s="165">
        <v>7.0</v>
      </c>
      <c r="S132" s="165">
        <v>5.0</v>
      </c>
      <c r="T132" s="165">
        <v>2.0</v>
      </c>
      <c r="U132" s="165">
        <v>6.0</v>
      </c>
      <c r="V132" s="166">
        <v>1.0</v>
      </c>
      <c r="W132" s="166"/>
      <c r="X132" s="165">
        <v>6.0</v>
      </c>
      <c r="Y132" s="208"/>
      <c r="Z132" s="165">
        <v>9.0</v>
      </c>
      <c r="AA132" s="165">
        <v>6.0</v>
      </c>
      <c r="AB132" s="165">
        <v>6.0</v>
      </c>
      <c r="AC132" s="166"/>
      <c r="AD132" s="166"/>
      <c r="AE132" s="165">
        <v>7.0</v>
      </c>
      <c r="AF132" s="165">
        <v>7.0</v>
      </c>
      <c r="AG132" s="165">
        <v>2.0</v>
      </c>
      <c r="AH132" s="165">
        <v>5.0</v>
      </c>
      <c r="AI132" s="165"/>
      <c r="AJ132" s="166"/>
      <c r="AK132" s="166"/>
      <c r="AL132" s="191">
        <f t="shared" si="4"/>
        <v>112</v>
      </c>
      <c r="AM132" s="136">
        <f>AL132/COUNT(F132:AJ132)</f>
        <v>5.333333333</v>
      </c>
      <c r="AN132" s="83"/>
    </row>
    <row r="133" ht="15.75" customHeight="1">
      <c r="A133" s="168" t="s">
        <v>78</v>
      </c>
      <c r="B133" s="132"/>
      <c r="C133" s="196"/>
      <c r="D133" s="196"/>
      <c r="E133" s="71"/>
      <c r="F133" s="170"/>
      <c r="G133" s="71"/>
      <c r="H133" s="173">
        <v>1.0</v>
      </c>
      <c r="I133" s="173"/>
      <c r="J133" s="170"/>
      <c r="K133" s="170">
        <v>1.0</v>
      </c>
      <c r="L133" s="204"/>
      <c r="M133" s="197">
        <v>4.0</v>
      </c>
      <c r="N133" s="170">
        <v>6.0</v>
      </c>
      <c r="O133" s="173"/>
      <c r="P133" s="173"/>
      <c r="Q133" s="170"/>
      <c r="R133" s="170">
        <v>3.0</v>
      </c>
      <c r="S133" s="170">
        <v>4.0</v>
      </c>
      <c r="T133" s="170">
        <v>1.0</v>
      </c>
      <c r="U133" s="170">
        <v>5.0</v>
      </c>
      <c r="V133" s="173">
        <v>1.0</v>
      </c>
      <c r="W133" s="173"/>
      <c r="X133" s="170">
        <v>3.0</v>
      </c>
      <c r="Y133" s="170"/>
      <c r="Z133" s="170">
        <v>3.0</v>
      </c>
      <c r="AA133" s="170">
        <v>1.0</v>
      </c>
      <c r="AB133" s="170"/>
      <c r="AC133" s="173"/>
      <c r="AD133" s="173"/>
      <c r="AE133" s="170"/>
      <c r="AF133" s="165"/>
      <c r="AG133" s="165"/>
      <c r="AH133" s="170"/>
      <c r="AI133" s="170"/>
      <c r="AJ133" s="173"/>
      <c r="AK133" s="349"/>
      <c r="AL133" s="345">
        <f t="shared" si="4"/>
        <v>33</v>
      </c>
      <c r="AM133" s="199"/>
      <c r="AN133" s="199"/>
    </row>
    <row r="134" ht="13.5" customHeight="1">
      <c r="A134" s="191">
        <v>10.0</v>
      </c>
      <c r="B134" s="19" t="s">
        <v>113</v>
      </c>
      <c r="C134" s="191" t="s">
        <v>114</v>
      </c>
      <c r="D134" s="192" t="s">
        <v>115</v>
      </c>
      <c r="E134" s="193" t="s">
        <v>235</v>
      </c>
      <c r="F134" s="165">
        <v>3.0</v>
      </c>
      <c r="G134" s="118" t="s">
        <v>11</v>
      </c>
      <c r="H134" s="166"/>
      <c r="I134" s="166"/>
      <c r="J134" s="165">
        <v>9.0</v>
      </c>
      <c r="K134" s="165">
        <v>6.0</v>
      </c>
      <c r="L134" s="212">
        <v>8.0</v>
      </c>
      <c r="M134" s="195">
        <v>9.0</v>
      </c>
      <c r="N134" s="195">
        <v>2.0</v>
      </c>
      <c r="O134" s="210"/>
      <c r="P134" s="210"/>
      <c r="Q134" s="195">
        <v>10.0</v>
      </c>
      <c r="R134" s="195">
        <v>7.0</v>
      </c>
      <c r="S134" s="195">
        <v>10.0</v>
      </c>
      <c r="T134" s="195">
        <v>10.0</v>
      </c>
      <c r="U134" s="195">
        <v>8.0</v>
      </c>
      <c r="V134" s="210"/>
      <c r="W134" s="210"/>
      <c r="X134" s="195">
        <v>12.0</v>
      </c>
      <c r="Y134" s="195">
        <v>11.0</v>
      </c>
      <c r="Z134" s="195">
        <v>10.0</v>
      </c>
      <c r="AA134" s="165">
        <v>1.0</v>
      </c>
      <c r="AB134" s="165">
        <v>3.0</v>
      </c>
      <c r="AC134" s="166"/>
      <c r="AD134" s="166"/>
      <c r="AE134" s="165">
        <v>10.0</v>
      </c>
      <c r="AF134" s="165">
        <v>9.0</v>
      </c>
      <c r="AG134" s="165">
        <v>7.0</v>
      </c>
      <c r="AH134" s="165">
        <v>5.0</v>
      </c>
      <c r="AI134" s="165"/>
      <c r="AJ134" s="166"/>
      <c r="AK134" s="166"/>
      <c r="AL134" s="191">
        <f t="shared" si="4"/>
        <v>150</v>
      </c>
      <c r="AM134" s="136">
        <f>AL134/COUNT(F134:AJ134)</f>
        <v>7.5</v>
      </c>
      <c r="AN134" s="83"/>
    </row>
    <row r="135" ht="13.5" customHeight="1">
      <c r="A135" s="168" t="s">
        <v>78</v>
      </c>
      <c r="B135" s="132"/>
      <c r="C135" s="196"/>
      <c r="D135" s="196"/>
      <c r="E135" s="71"/>
      <c r="F135" s="170"/>
      <c r="G135" s="71"/>
      <c r="H135" s="173"/>
      <c r="I135" s="173"/>
      <c r="J135" s="170"/>
      <c r="K135" s="170"/>
      <c r="L135" s="212"/>
      <c r="M135" s="197"/>
      <c r="N135" s="170"/>
      <c r="O135" s="173"/>
      <c r="P135" s="173"/>
      <c r="Q135" s="170"/>
      <c r="R135" s="170"/>
      <c r="S135" s="170"/>
      <c r="T135" s="170"/>
      <c r="U135" s="170"/>
      <c r="V135" s="173"/>
      <c r="W135" s="173"/>
      <c r="X135" s="170"/>
      <c r="Y135" s="170"/>
      <c r="Z135" s="170"/>
      <c r="AA135" s="170"/>
      <c r="AB135" s="170"/>
      <c r="AC135" s="173"/>
      <c r="AD135" s="173"/>
      <c r="AE135" s="170"/>
      <c r="AF135" s="165"/>
      <c r="AG135" s="165"/>
      <c r="AH135" s="170"/>
      <c r="AI135" s="170"/>
      <c r="AJ135" s="173"/>
      <c r="AK135" s="173"/>
      <c r="AL135" s="345">
        <f t="shared" si="4"/>
        <v>0</v>
      </c>
      <c r="AM135" s="199"/>
      <c r="AN135" s="199"/>
    </row>
    <row r="136" ht="13.5" customHeight="1">
      <c r="A136" s="191">
        <v>11.0</v>
      </c>
      <c r="B136" s="19" t="s">
        <v>117</v>
      </c>
      <c r="C136" s="191" t="s">
        <v>118</v>
      </c>
      <c r="D136" s="192" t="s">
        <v>119</v>
      </c>
      <c r="E136" s="193" t="s">
        <v>236</v>
      </c>
      <c r="F136" s="165">
        <v>5.0</v>
      </c>
      <c r="G136" s="118" t="s">
        <v>11</v>
      </c>
      <c r="H136" s="166"/>
      <c r="I136" s="166"/>
      <c r="J136" s="165">
        <v>3.0</v>
      </c>
      <c r="K136" s="165">
        <v>3.0</v>
      </c>
      <c r="L136" s="284">
        <v>6.0</v>
      </c>
      <c r="M136" s="195">
        <v>6.0</v>
      </c>
      <c r="N136" s="165">
        <v>7.0</v>
      </c>
      <c r="O136" s="166"/>
      <c r="P136" s="166"/>
      <c r="Q136" s="165">
        <v>11.0</v>
      </c>
      <c r="R136" s="165">
        <v>4.0</v>
      </c>
      <c r="S136" s="165">
        <v>7.0</v>
      </c>
      <c r="T136" s="165">
        <v>11.0</v>
      </c>
      <c r="U136" s="165">
        <v>9.0</v>
      </c>
      <c r="V136" s="166">
        <v>3.0</v>
      </c>
      <c r="W136" s="166">
        <v>1.0</v>
      </c>
      <c r="X136" s="165">
        <v>6.0</v>
      </c>
      <c r="Y136" s="212">
        <v>6.0</v>
      </c>
      <c r="Z136" s="212">
        <v>8.0</v>
      </c>
      <c r="AA136" s="165">
        <v>2.0</v>
      </c>
      <c r="AB136" s="165">
        <v>3.0</v>
      </c>
      <c r="AC136" s="166">
        <v>5.0</v>
      </c>
      <c r="AD136" s="166"/>
      <c r="AE136" s="165">
        <v>4.0</v>
      </c>
      <c r="AF136" s="165">
        <v>12.0</v>
      </c>
      <c r="AG136" s="165">
        <v>4.0</v>
      </c>
      <c r="AH136" s="165">
        <v>9.0</v>
      </c>
      <c r="AI136" s="165"/>
      <c r="AJ136" s="166"/>
      <c r="AK136" s="166"/>
      <c r="AL136" s="191">
        <f t="shared" si="4"/>
        <v>135</v>
      </c>
      <c r="AM136" s="136">
        <f>AL136/COUNT(F136:AJ136)</f>
        <v>5.869565217</v>
      </c>
      <c r="AN136" s="83"/>
    </row>
    <row r="137" ht="13.5" customHeight="1">
      <c r="A137" s="168" t="s">
        <v>78</v>
      </c>
      <c r="B137" s="132"/>
      <c r="C137" s="196"/>
      <c r="D137" s="196"/>
      <c r="E137" s="71"/>
      <c r="F137" s="170"/>
      <c r="G137" s="71"/>
      <c r="H137" s="173"/>
      <c r="I137" s="173"/>
      <c r="J137" s="170"/>
      <c r="K137" s="170"/>
      <c r="L137" s="212"/>
      <c r="M137" s="197"/>
      <c r="N137" s="170"/>
      <c r="O137" s="173"/>
      <c r="P137" s="173"/>
      <c r="Q137" s="170"/>
      <c r="R137" s="170"/>
      <c r="S137" s="170"/>
      <c r="T137" s="170"/>
      <c r="U137" s="170"/>
      <c r="V137" s="173"/>
      <c r="W137" s="173"/>
      <c r="X137" s="170"/>
      <c r="Y137" s="170"/>
      <c r="Z137" s="170"/>
      <c r="AA137" s="170"/>
      <c r="AB137" s="170"/>
      <c r="AC137" s="173"/>
      <c r="AD137" s="173"/>
      <c r="AE137" s="170"/>
      <c r="AF137" s="165"/>
      <c r="AG137" s="165"/>
      <c r="AH137" s="170"/>
      <c r="AI137" s="170"/>
      <c r="AJ137" s="173"/>
      <c r="AK137" s="173"/>
      <c r="AL137" s="345">
        <f t="shared" si="4"/>
        <v>0</v>
      </c>
      <c r="AM137" s="199"/>
      <c r="AN137" s="199"/>
    </row>
    <row r="138" ht="13.5" customHeight="1">
      <c r="A138" s="191">
        <v>12.0</v>
      </c>
      <c r="B138" s="19" t="s">
        <v>121</v>
      </c>
      <c r="C138" s="191"/>
      <c r="D138" s="192" t="s">
        <v>33</v>
      </c>
      <c r="E138" s="193"/>
      <c r="F138" s="165">
        <v>4.0</v>
      </c>
      <c r="G138" s="118"/>
      <c r="H138" s="166"/>
      <c r="I138" s="166"/>
      <c r="J138" s="165">
        <v>9.0</v>
      </c>
      <c r="K138" s="165">
        <v>9.0</v>
      </c>
      <c r="L138" s="212">
        <v>6.0</v>
      </c>
      <c r="M138" s="165">
        <v>11.0</v>
      </c>
      <c r="N138" s="165">
        <v>8.0</v>
      </c>
      <c r="O138" s="166"/>
      <c r="P138" s="166"/>
      <c r="Q138" s="165">
        <v>9.0</v>
      </c>
      <c r="R138" s="165">
        <v>6.0</v>
      </c>
      <c r="S138" s="165">
        <v>12.0</v>
      </c>
      <c r="T138" s="165">
        <v>13.0</v>
      </c>
      <c r="U138" s="165"/>
      <c r="V138" s="166">
        <v>1.0</v>
      </c>
      <c r="W138" s="166"/>
      <c r="X138" s="165">
        <v>13.0</v>
      </c>
      <c r="Y138" s="212">
        <v>10.0</v>
      </c>
      <c r="Z138" s="212">
        <v>3.0</v>
      </c>
      <c r="AA138" s="165">
        <v>11.0</v>
      </c>
      <c r="AB138" s="165">
        <v>8.0</v>
      </c>
      <c r="AC138" s="166">
        <v>1.0</v>
      </c>
      <c r="AD138" s="166">
        <v>22.0</v>
      </c>
      <c r="AE138" s="165">
        <v>8.0</v>
      </c>
      <c r="AF138" s="165">
        <v>11.0</v>
      </c>
      <c r="AG138" s="165">
        <v>9.0</v>
      </c>
      <c r="AH138" s="165">
        <v>13.0</v>
      </c>
      <c r="AI138" s="165"/>
      <c r="AJ138" s="166"/>
      <c r="AK138" s="166"/>
      <c r="AL138" s="191">
        <f t="shared" si="4"/>
        <v>197</v>
      </c>
      <c r="AM138" s="136">
        <f>AL138/COUNT(F138:AJ138)</f>
        <v>8.954545455</v>
      </c>
      <c r="AN138" s="83"/>
    </row>
    <row r="139" ht="13.5" customHeight="1">
      <c r="A139" s="168" t="s">
        <v>78</v>
      </c>
      <c r="B139" s="132"/>
      <c r="C139" s="196"/>
      <c r="D139" s="196"/>
      <c r="E139" s="32"/>
      <c r="F139" s="170">
        <v>1.0</v>
      </c>
      <c r="G139" s="71"/>
      <c r="H139" s="173"/>
      <c r="I139" s="173"/>
      <c r="J139" s="170"/>
      <c r="K139" s="170">
        <v>2.0</v>
      </c>
      <c r="L139" s="204">
        <v>2.0</v>
      </c>
      <c r="M139" s="197"/>
      <c r="N139" s="170"/>
      <c r="O139" s="173"/>
      <c r="P139" s="173"/>
      <c r="Q139" s="170"/>
      <c r="R139" s="170"/>
      <c r="S139" s="170"/>
      <c r="T139" s="170"/>
      <c r="U139" s="170"/>
      <c r="V139" s="173"/>
      <c r="W139" s="173"/>
      <c r="X139" s="170"/>
      <c r="Y139" s="170"/>
      <c r="Z139" s="170"/>
      <c r="AA139" s="170"/>
      <c r="AB139" s="170"/>
      <c r="AC139" s="173"/>
      <c r="AD139" s="173"/>
      <c r="AE139" s="170"/>
      <c r="AF139" s="170"/>
      <c r="AG139" s="170"/>
      <c r="AH139" s="170"/>
      <c r="AI139" s="170"/>
      <c r="AJ139" s="173"/>
      <c r="AK139" s="173"/>
      <c r="AL139" s="345">
        <f t="shared" si="4"/>
        <v>5</v>
      </c>
      <c r="AM139" s="199"/>
      <c r="AN139" s="199"/>
    </row>
    <row r="140" ht="13.5" customHeight="1">
      <c r="A140" s="191">
        <v>13.0</v>
      </c>
      <c r="B140" s="19" t="s">
        <v>121</v>
      </c>
      <c r="C140" s="191"/>
      <c r="D140" s="192" t="s">
        <v>57</v>
      </c>
      <c r="E140" s="32"/>
      <c r="F140" s="165">
        <v>1.0</v>
      </c>
      <c r="G140" s="118" t="s">
        <v>11</v>
      </c>
      <c r="H140" s="166"/>
      <c r="I140" s="166"/>
      <c r="J140" s="165">
        <v>11.0</v>
      </c>
      <c r="K140" s="165">
        <v>11.0</v>
      </c>
      <c r="L140" s="212">
        <v>9.0</v>
      </c>
      <c r="M140" s="195">
        <v>8.0</v>
      </c>
      <c r="N140" s="165">
        <v>10.0</v>
      </c>
      <c r="O140" s="166"/>
      <c r="P140" s="166"/>
      <c r="Q140" s="165">
        <v>6.0</v>
      </c>
      <c r="R140" s="165">
        <v>8.0</v>
      </c>
      <c r="S140" s="165">
        <v>13.0</v>
      </c>
      <c r="T140" s="165">
        <v>6.0</v>
      </c>
      <c r="U140" s="165">
        <v>7.0</v>
      </c>
      <c r="V140" s="166">
        <v>1.0</v>
      </c>
      <c r="W140" s="166"/>
      <c r="X140" s="165">
        <v>10.0</v>
      </c>
      <c r="Y140" s="165">
        <v>6.0</v>
      </c>
      <c r="Z140" s="165">
        <v>9.0</v>
      </c>
      <c r="AA140" s="165">
        <v>8.0</v>
      </c>
      <c r="AB140" s="165">
        <v>7.0</v>
      </c>
      <c r="AC140" s="166"/>
      <c r="AD140" s="166"/>
      <c r="AE140" s="165">
        <v>6.0</v>
      </c>
      <c r="AF140" s="165"/>
      <c r="AG140" s="165"/>
      <c r="AH140" s="165">
        <v>1.0</v>
      </c>
      <c r="AI140" s="165"/>
      <c r="AJ140" s="166"/>
      <c r="AK140" s="166"/>
      <c r="AL140" s="191">
        <f t="shared" si="4"/>
        <v>138</v>
      </c>
      <c r="AM140" s="136">
        <f>AL140/COUNT(F140:AJ140)</f>
        <v>7.263157895</v>
      </c>
      <c r="AN140" s="83"/>
    </row>
    <row r="141" ht="13.5" customHeight="1">
      <c r="A141" s="168" t="s">
        <v>78</v>
      </c>
      <c r="B141" s="132"/>
      <c r="C141" s="196"/>
      <c r="D141" s="196"/>
      <c r="E141" s="32"/>
      <c r="F141" s="170"/>
      <c r="G141" s="71"/>
      <c r="H141" s="173"/>
      <c r="I141" s="173"/>
      <c r="J141" s="170"/>
      <c r="K141" s="170"/>
      <c r="L141" s="212"/>
      <c r="M141" s="197"/>
      <c r="N141" s="170"/>
      <c r="O141" s="173"/>
      <c r="P141" s="173"/>
      <c r="Q141" s="170"/>
      <c r="R141" s="170"/>
      <c r="S141" s="170"/>
      <c r="T141" s="170"/>
      <c r="U141" s="170"/>
      <c r="V141" s="173"/>
      <c r="W141" s="173"/>
      <c r="X141" s="170">
        <v>1.0</v>
      </c>
      <c r="Y141" s="170"/>
      <c r="Z141" s="170"/>
      <c r="AA141" s="170"/>
      <c r="AB141" s="170"/>
      <c r="AC141" s="173"/>
      <c r="AD141" s="173"/>
      <c r="AE141" s="170"/>
      <c r="AF141" s="170"/>
      <c r="AG141" s="170"/>
      <c r="AH141" s="170"/>
      <c r="AI141" s="170"/>
      <c r="AJ141" s="173"/>
      <c r="AK141" s="173"/>
      <c r="AL141" s="345">
        <f t="shared" si="4"/>
        <v>1</v>
      </c>
      <c r="AM141" s="199"/>
      <c r="AN141" s="199"/>
    </row>
    <row r="142" ht="13.5" customHeight="1">
      <c r="A142" s="191">
        <v>14.0</v>
      </c>
      <c r="B142" s="19" t="s">
        <v>121</v>
      </c>
      <c r="C142" s="191"/>
      <c r="D142" s="192" t="s">
        <v>59</v>
      </c>
      <c r="E142" s="32"/>
      <c r="F142" s="165">
        <v>15.0</v>
      </c>
      <c r="G142" s="118" t="s">
        <v>11</v>
      </c>
      <c r="H142" s="166"/>
      <c r="I142" s="166"/>
      <c r="J142" s="165">
        <v>5.0</v>
      </c>
      <c r="K142" s="165">
        <v>6.0</v>
      </c>
      <c r="L142" s="212">
        <v>8.0</v>
      </c>
      <c r="M142" s="195">
        <v>8.0</v>
      </c>
      <c r="N142" s="165">
        <v>7.0</v>
      </c>
      <c r="O142" s="166">
        <v>1.0</v>
      </c>
      <c r="P142" s="166"/>
      <c r="Q142" s="165">
        <v>6.0</v>
      </c>
      <c r="R142" s="165">
        <v>11.0</v>
      </c>
      <c r="S142" s="165">
        <v>9.0</v>
      </c>
      <c r="T142" s="165">
        <v>10.0</v>
      </c>
      <c r="U142" s="165">
        <v>12.0</v>
      </c>
      <c r="V142" s="166"/>
      <c r="W142" s="166"/>
      <c r="X142" s="165">
        <v>6.0</v>
      </c>
      <c r="Y142" s="165">
        <v>7.0</v>
      </c>
      <c r="Z142" s="165">
        <v>13.0</v>
      </c>
      <c r="AA142" s="165">
        <v>10.0</v>
      </c>
      <c r="AB142" s="165">
        <v>4.0</v>
      </c>
      <c r="AC142" s="166">
        <v>7.0</v>
      </c>
      <c r="AD142" s="166">
        <v>1.0</v>
      </c>
      <c r="AE142" s="165">
        <v>10.0</v>
      </c>
      <c r="AF142" s="165">
        <v>13.0</v>
      </c>
      <c r="AG142" s="165">
        <v>4.0</v>
      </c>
      <c r="AH142" s="165">
        <v>12.0</v>
      </c>
      <c r="AI142" s="165"/>
      <c r="AJ142" s="166"/>
      <c r="AK142" s="166"/>
      <c r="AL142" s="191">
        <f t="shared" si="4"/>
        <v>185</v>
      </c>
      <c r="AM142" s="136">
        <f>AL142/COUNT(F142:AJ142)</f>
        <v>8.043478261</v>
      </c>
      <c r="AN142" s="83"/>
    </row>
    <row r="143" ht="13.5" customHeight="1">
      <c r="A143" s="168" t="s">
        <v>78</v>
      </c>
      <c r="B143" s="132"/>
      <c r="C143" s="196"/>
      <c r="D143" s="196"/>
      <c r="E143" s="32"/>
      <c r="F143" s="170"/>
      <c r="G143" s="71"/>
      <c r="H143" s="173"/>
      <c r="I143" s="173"/>
      <c r="J143" s="170"/>
      <c r="K143" s="170">
        <v>1.0</v>
      </c>
      <c r="L143" s="212"/>
      <c r="M143" s="197"/>
      <c r="N143" s="170"/>
      <c r="O143" s="173"/>
      <c r="P143" s="173"/>
      <c r="Q143" s="170"/>
      <c r="R143" s="170"/>
      <c r="S143" s="170"/>
      <c r="T143" s="170"/>
      <c r="U143" s="170"/>
      <c r="V143" s="173"/>
      <c r="W143" s="173"/>
      <c r="X143" s="170"/>
      <c r="Y143" s="170">
        <v>1.0</v>
      </c>
      <c r="Z143" s="170">
        <v>1.0</v>
      </c>
      <c r="AA143" s="170"/>
      <c r="AB143" s="170">
        <v>1.0</v>
      </c>
      <c r="AC143" s="173"/>
      <c r="AD143" s="173"/>
      <c r="AE143" s="170"/>
      <c r="AF143" s="170"/>
      <c r="AG143" s="170"/>
      <c r="AH143" s="170"/>
      <c r="AI143" s="170"/>
      <c r="AJ143" s="173"/>
      <c r="AK143" s="173"/>
      <c r="AL143" s="345">
        <f t="shared" si="4"/>
        <v>4</v>
      </c>
      <c r="AM143" s="199"/>
      <c r="AN143" s="199"/>
    </row>
    <row r="144" ht="13.5" customHeight="1">
      <c r="A144" s="191">
        <v>15.0</v>
      </c>
      <c r="B144" s="19" t="s">
        <v>121</v>
      </c>
      <c r="C144" s="191"/>
      <c r="D144" s="192" t="s">
        <v>58</v>
      </c>
      <c r="E144" s="32"/>
      <c r="F144" s="165">
        <v>5.0</v>
      </c>
      <c r="G144" s="118" t="s">
        <v>11</v>
      </c>
      <c r="H144" s="166"/>
      <c r="I144" s="166"/>
      <c r="J144" s="165">
        <v>7.0</v>
      </c>
      <c r="K144" s="165">
        <v>7.0</v>
      </c>
      <c r="L144" s="212">
        <v>7.0</v>
      </c>
      <c r="M144" s="195">
        <v>6.0</v>
      </c>
      <c r="N144" s="165">
        <v>7.0</v>
      </c>
      <c r="O144" s="166"/>
      <c r="P144" s="166"/>
      <c r="Q144" s="165">
        <v>5.0</v>
      </c>
      <c r="R144" s="165">
        <v>6.0</v>
      </c>
      <c r="S144" s="165">
        <v>9.0</v>
      </c>
      <c r="T144" s="165">
        <v>8.0</v>
      </c>
      <c r="U144" s="202"/>
      <c r="V144" s="202"/>
      <c r="W144" s="202"/>
      <c r="X144" s="202"/>
      <c r="Y144" s="202"/>
      <c r="Z144" s="202"/>
      <c r="AA144" s="202"/>
      <c r="AB144" s="202"/>
      <c r="AC144" s="166"/>
      <c r="AD144" s="166"/>
      <c r="AE144" s="165">
        <v>7.0</v>
      </c>
      <c r="AF144" s="165">
        <v>8.0</v>
      </c>
      <c r="AG144" s="165">
        <v>7.0</v>
      </c>
      <c r="AH144" s="165">
        <v>8.0</v>
      </c>
      <c r="AI144" s="165"/>
      <c r="AJ144" s="166"/>
      <c r="AK144" s="166"/>
      <c r="AL144" s="191">
        <f t="shared" si="4"/>
        <v>97</v>
      </c>
      <c r="AM144" s="136">
        <f>AL144/COUNT(F144:AJ144)</f>
        <v>6.928571429</v>
      </c>
      <c r="AN144" s="83"/>
    </row>
    <row r="145" ht="13.5" customHeight="1">
      <c r="A145" s="168" t="s">
        <v>78</v>
      </c>
      <c r="B145" s="132"/>
      <c r="C145" s="196"/>
      <c r="D145" s="196"/>
      <c r="E145" s="71"/>
      <c r="F145" s="170"/>
      <c r="G145" s="71"/>
      <c r="H145" s="173"/>
      <c r="I145" s="173"/>
      <c r="J145" s="170"/>
      <c r="K145" s="170"/>
      <c r="L145" s="212"/>
      <c r="M145" s="197"/>
      <c r="N145" s="170"/>
      <c r="O145" s="173"/>
      <c r="P145" s="173"/>
      <c r="Q145" s="170"/>
      <c r="R145" s="170"/>
      <c r="S145" s="170"/>
      <c r="T145" s="170"/>
      <c r="U145" s="170"/>
      <c r="V145" s="173"/>
      <c r="W145" s="173"/>
      <c r="X145" s="170"/>
      <c r="Y145" s="170"/>
      <c r="Z145" s="170"/>
      <c r="AA145" s="170"/>
      <c r="AB145" s="170"/>
      <c r="AC145" s="173"/>
      <c r="AD145" s="173"/>
      <c r="AE145" s="170"/>
      <c r="AF145" s="170"/>
      <c r="AG145" s="170"/>
      <c r="AH145" s="170"/>
      <c r="AI145" s="170"/>
      <c r="AJ145" s="173"/>
      <c r="AK145" s="173"/>
      <c r="AL145" s="345">
        <f t="shared" si="4"/>
        <v>0</v>
      </c>
      <c r="AM145" s="199"/>
      <c r="AN145" s="199"/>
    </row>
    <row r="146" ht="13.5" customHeight="1">
      <c r="A146" s="191">
        <v>16.0</v>
      </c>
      <c r="B146" s="19" t="s">
        <v>122</v>
      </c>
      <c r="C146" s="191" t="s">
        <v>123</v>
      </c>
      <c r="D146" s="192" t="s">
        <v>124</v>
      </c>
      <c r="E146" s="193" t="s">
        <v>237</v>
      </c>
      <c r="F146" s="165">
        <v>8.0</v>
      </c>
      <c r="G146" s="118" t="s">
        <v>11</v>
      </c>
      <c r="H146" s="166"/>
      <c r="I146" s="166"/>
      <c r="J146" s="165">
        <v>18.0</v>
      </c>
      <c r="K146" s="165">
        <v>15.0</v>
      </c>
      <c r="L146" s="212">
        <v>8.0</v>
      </c>
      <c r="M146" s="195">
        <v>7.0</v>
      </c>
      <c r="N146" s="165">
        <v>8.0</v>
      </c>
      <c r="O146" s="166"/>
      <c r="P146" s="166">
        <v>1.0</v>
      </c>
      <c r="Q146" s="165">
        <v>8.0</v>
      </c>
      <c r="R146" s="165">
        <v>8.0</v>
      </c>
      <c r="S146" s="165">
        <v>10.0</v>
      </c>
      <c r="T146" s="165">
        <v>13.0</v>
      </c>
      <c r="U146" s="165">
        <v>5.0</v>
      </c>
      <c r="V146" s="166"/>
      <c r="W146" s="166">
        <v>1.0</v>
      </c>
      <c r="X146" s="165">
        <v>12.0</v>
      </c>
      <c r="Y146" s="165">
        <v>5.0</v>
      </c>
      <c r="Z146" s="165">
        <v>5.0</v>
      </c>
      <c r="AA146" s="165">
        <v>12.0</v>
      </c>
      <c r="AB146" s="165">
        <v>14.0</v>
      </c>
      <c r="AC146" s="166"/>
      <c r="AD146" s="166"/>
      <c r="AE146" s="165">
        <v>13.0</v>
      </c>
      <c r="AF146" s="165">
        <v>12.0</v>
      </c>
      <c r="AG146" s="165">
        <v>21.0</v>
      </c>
      <c r="AH146" s="165">
        <v>6.0</v>
      </c>
      <c r="AI146" s="165"/>
      <c r="AJ146" s="166"/>
      <c r="AK146" s="166"/>
      <c r="AL146" s="191">
        <f t="shared" si="4"/>
        <v>210</v>
      </c>
      <c r="AM146" s="136">
        <f>AL146/COUNT(F146:AJ146)</f>
        <v>9.545454545</v>
      </c>
      <c r="AN146" s="83"/>
    </row>
    <row r="147" ht="13.5" customHeight="1">
      <c r="A147" s="168" t="s">
        <v>78</v>
      </c>
      <c r="B147" s="132"/>
      <c r="C147" s="196"/>
      <c r="D147" s="196"/>
      <c r="E147" s="71"/>
      <c r="F147" s="170">
        <v>1.0</v>
      </c>
      <c r="G147" s="71"/>
      <c r="H147" s="173"/>
      <c r="I147" s="173"/>
      <c r="J147" s="170"/>
      <c r="K147" s="170"/>
      <c r="L147" s="286"/>
      <c r="M147" s="197"/>
      <c r="N147" s="170">
        <v>1.0</v>
      </c>
      <c r="O147" s="173"/>
      <c r="P147" s="173"/>
      <c r="Q147" s="170">
        <v>1.0</v>
      </c>
      <c r="R147" s="170">
        <v>1.0</v>
      </c>
      <c r="S147" s="170"/>
      <c r="T147" s="170"/>
      <c r="U147" s="170"/>
      <c r="V147" s="173"/>
      <c r="W147" s="173"/>
      <c r="X147" s="170"/>
      <c r="Y147" s="170"/>
      <c r="Z147" s="170"/>
      <c r="AA147" s="170">
        <v>2.0</v>
      </c>
      <c r="AB147" s="170"/>
      <c r="AC147" s="173"/>
      <c r="AD147" s="173"/>
      <c r="AE147" s="170">
        <v>1.0</v>
      </c>
      <c r="AF147" s="170">
        <v>3.0</v>
      </c>
      <c r="AG147" s="170">
        <v>3.0</v>
      </c>
      <c r="AH147" s="170">
        <v>3.0</v>
      </c>
      <c r="AI147" s="170"/>
      <c r="AJ147" s="173"/>
      <c r="AK147" s="173"/>
      <c r="AL147" s="345">
        <f t="shared" si="4"/>
        <v>16</v>
      </c>
      <c r="AM147" s="199"/>
      <c r="AN147" s="199"/>
    </row>
    <row r="148" ht="13.5" customHeight="1">
      <c r="A148" s="191">
        <v>17.0</v>
      </c>
      <c r="B148" s="19" t="s">
        <v>126</v>
      </c>
      <c r="C148" s="191"/>
      <c r="D148" s="192" t="s">
        <v>60</v>
      </c>
      <c r="E148" s="118" t="s">
        <v>238</v>
      </c>
      <c r="F148" s="165">
        <v>11.0</v>
      </c>
      <c r="G148" s="118" t="s">
        <v>11</v>
      </c>
      <c r="H148" s="166"/>
      <c r="I148" s="166"/>
      <c r="J148" s="165">
        <v>8.0</v>
      </c>
      <c r="K148" s="165">
        <v>4.0</v>
      </c>
      <c r="L148" s="212">
        <v>5.0</v>
      </c>
      <c r="M148" s="165">
        <v>7.0</v>
      </c>
      <c r="N148" s="165">
        <v>5.0</v>
      </c>
      <c r="O148" s="166"/>
      <c r="P148" s="166"/>
      <c r="Q148" s="165">
        <v>7.0</v>
      </c>
      <c r="R148" s="165">
        <v>7.0</v>
      </c>
      <c r="S148" s="165">
        <v>6.0</v>
      </c>
      <c r="T148" s="165">
        <v>6.0</v>
      </c>
      <c r="U148" s="165">
        <v>5.0</v>
      </c>
      <c r="V148" s="166"/>
      <c r="W148" s="166"/>
      <c r="X148" s="165">
        <v>6.0</v>
      </c>
      <c r="Y148" s="165">
        <v>6.0</v>
      </c>
      <c r="Z148" s="165">
        <v>14.0</v>
      </c>
      <c r="AA148" s="165">
        <v>12.0</v>
      </c>
      <c r="AB148" s="165">
        <v>12.0</v>
      </c>
      <c r="AC148" s="166"/>
      <c r="AD148" s="166"/>
      <c r="AE148" s="165">
        <v>9.0</v>
      </c>
      <c r="AF148" s="165">
        <v>13.0</v>
      </c>
      <c r="AG148" s="165">
        <v>8.0</v>
      </c>
      <c r="AH148" s="165">
        <v>7.0</v>
      </c>
      <c r="AI148" s="165"/>
      <c r="AJ148" s="166"/>
      <c r="AK148" s="166"/>
      <c r="AL148" s="191">
        <f t="shared" si="4"/>
        <v>158</v>
      </c>
      <c r="AM148" s="136">
        <f>AL148/COUNT(F148:AJ148)</f>
        <v>7.9</v>
      </c>
      <c r="AN148" s="83"/>
    </row>
    <row r="149" ht="13.5" customHeight="1">
      <c r="A149" s="168" t="s">
        <v>78</v>
      </c>
      <c r="B149" s="132"/>
      <c r="C149" s="196"/>
      <c r="D149" s="196"/>
      <c r="E149" s="71"/>
      <c r="F149" s="170"/>
      <c r="G149" s="71"/>
      <c r="H149" s="173"/>
      <c r="I149" s="173"/>
      <c r="J149" s="170"/>
      <c r="K149" s="204">
        <v>1.0</v>
      </c>
      <c r="L149" s="212"/>
      <c r="M149" s="197">
        <v>3.0</v>
      </c>
      <c r="N149" s="170"/>
      <c r="O149" s="173"/>
      <c r="P149" s="173"/>
      <c r="Q149" s="170">
        <v>1.0</v>
      </c>
      <c r="R149" s="170">
        <v>1.0</v>
      </c>
      <c r="S149" s="170"/>
      <c r="T149" s="170">
        <v>2.0</v>
      </c>
      <c r="U149" s="170"/>
      <c r="V149" s="173"/>
      <c r="W149" s="173"/>
      <c r="X149" s="170">
        <v>1.0</v>
      </c>
      <c r="Y149" s="170"/>
      <c r="Z149" s="170"/>
      <c r="AA149" s="170">
        <v>3.0</v>
      </c>
      <c r="AB149" s="170"/>
      <c r="AC149" s="173"/>
      <c r="AD149" s="173"/>
      <c r="AE149" s="170">
        <v>1.0</v>
      </c>
      <c r="AF149" s="170">
        <v>1.0</v>
      </c>
      <c r="AG149" s="170">
        <v>1.0</v>
      </c>
      <c r="AH149" s="170"/>
      <c r="AI149" s="170"/>
      <c r="AJ149" s="173"/>
      <c r="AK149" s="173"/>
      <c r="AL149" s="345">
        <f t="shared" si="4"/>
        <v>15</v>
      </c>
      <c r="AM149" s="199"/>
      <c r="AN149" s="199"/>
    </row>
    <row r="150" ht="14.25" customHeight="1">
      <c r="A150" s="191">
        <v>18.0</v>
      </c>
      <c r="B150" s="19" t="s">
        <v>128</v>
      </c>
      <c r="C150" s="191" t="s">
        <v>129</v>
      </c>
      <c r="D150" s="192" t="s">
        <v>130</v>
      </c>
      <c r="E150" s="193" t="s">
        <v>239</v>
      </c>
      <c r="F150" s="165">
        <v>3.0</v>
      </c>
      <c r="G150" s="118" t="s">
        <v>11</v>
      </c>
      <c r="H150" s="209"/>
      <c r="I150" s="166">
        <v>6.0</v>
      </c>
      <c r="J150" s="165">
        <v>7.0</v>
      </c>
      <c r="K150" s="165">
        <v>4.0</v>
      </c>
      <c r="L150" s="212">
        <v>2.0</v>
      </c>
      <c r="M150" s="195">
        <v>2.0</v>
      </c>
      <c r="N150" s="165">
        <v>5.0</v>
      </c>
      <c r="O150" s="166">
        <v>2.0</v>
      </c>
      <c r="P150" s="166"/>
      <c r="Q150" s="165">
        <v>7.0</v>
      </c>
      <c r="R150" s="165">
        <v>12.0</v>
      </c>
      <c r="S150" s="165">
        <v>3.0</v>
      </c>
      <c r="T150" s="165">
        <v>7.0</v>
      </c>
      <c r="U150" s="165">
        <v>14.0</v>
      </c>
      <c r="V150" s="166"/>
      <c r="W150" s="166"/>
      <c r="X150" s="165">
        <v>4.0</v>
      </c>
      <c r="Y150" s="165">
        <v>5.0</v>
      </c>
      <c r="Z150" s="165">
        <v>2.0</v>
      </c>
      <c r="AA150" s="165">
        <v>1.0</v>
      </c>
      <c r="AB150" s="165">
        <v>6.0</v>
      </c>
      <c r="AC150" s="166">
        <v>7.0</v>
      </c>
      <c r="AD150" s="166">
        <v>5.0</v>
      </c>
      <c r="AE150" s="165">
        <v>7.0</v>
      </c>
      <c r="AF150" s="165">
        <v>8.0</v>
      </c>
      <c r="AG150" s="165">
        <v>9.0</v>
      </c>
      <c r="AH150" s="165">
        <v>11.0</v>
      </c>
      <c r="AI150" s="165"/>
      <c r="AJ150" s="166"/>
      <c r="AK150" s="166"/>
      <c r="AL150" s="191">
        <f t="shared" si="4"/>
        <v>139</v>
      </c>
      <c r="AM150" s="136">
        <f>AL150/COUNT(F150:AJ150)</f>
        <v>5.791666667</v>
      </c>
      <c r="AN150" s="83"/>
    </row>
    <row r="151" ht="13.5" customHeight="1">
      <c r="A151" s="168" t="s">
        <v>78</v>
      </c>
      <c r="B151" s="132"/>
      <c r="C151" s="196"/>
      <c r="D151" s="196"/>
      <c r="E151" s="71"/>
      <c r="F151" s="170"/>
      <c r="G151" s="71"/>
      <c r="H151" s="173"/>
      <c r="I151" s="173">
        <v>1.0</v>
      </c>
      <c r="J151" s="170"/>
      <c r="K151" s="170"/>
      <c r="L151" s="212"/>
      <c r="M151" s="197">
        <v>1.0</v>
      </c>
      <c r="N151" s="170"/>
      <c r="O151" s="173"/>
      <c r="P151" s="173"/>
      <c r="Q151" s="170">
        <v>1.0</v>
      </c>
      <c r="R151" s="170"/>
      <c r="S151" s="170"/>
      <c r="T151" s="170">
        <v>2.0</v>
      </c>
      <c r="U151" s="170">
        <v>4.0</v>
      </c>
      <c r="V151" s="173"/>
      <c r="W151" s="173"/>
      <c r="X151" s="170"/>
      <c r="Y151" s="170"/>
      <c r="Z151" s="170"/>
      <c r="AA151" s="170"/>
      <c r="AB151" s="170"/>
      <c r="AC151" s="173">
        <v>1.0</v>
      </c>
      <c r="AD151" s="173"/>
      <c r="AE151" s="170"/>
      <c r="AF151" s="170"/>
      <c r="AG151" s="170"/>
      <c r="AH151" s="170"/>
      <c r="AI151" s="170"/>
      <c r="AJ151" s="173"/>
      <c r="AK151" s="173"/>
      <c r="AL151" s="345">
        <f t="shared" si="4"/>
        <v>10</v>
      </c>
      <c r="AM151" s="199"/>
      <c r="AN151" s="199"/>
    </row>
    <row r="152" ht="13.5" customHeight="1">
      <c r="A152" s="191">
        <v>19.0</v>
      </c>
      <c r="B152" s="19" t="s">
        <v>131</v>
      </c>
      <c r="C152" s="191"/>
      <c r="D152" s="192" t="s">
        <v>63</v>
      </c>
      <c r="E152" s="118" t="s">
        <v>240</v>
      </c>
      <c r="F152" s="165">
        <v>9.0</v>
      </c>
      <c r="G152" s="118"/>
      <c r="H152" s="166"/>
      <c r="I152" s="166">
        <v>1.0</v>
      </c>
      <c r="J152" s="165">
        <v>9.0</v>
      </c>
      <c r="K152" s="165">
        <v>10.0</v>
      </c>
      <c r="L152" s="212">
        <v>5.0</v>
      </c>
      <c r="M152" s="195">
        <v>8.0</v>
      </c>
      <c r="N152" s="165">
        <v>9.0</v>
      </c>
      <c r="O152" s="166"/>
      <c r="P152" s="166">
        <v>5.0</v>
      </c>
      <c r="Q152" s="165">
        <v>6.0</v>
      </c>
      <c r="R152" s="212">
        <v>9.0</v>
      </c>
      <c r="S152" s="165">
        <v>12.0</v>
      </c>
      <c r="T152" s="165">
        <v>4.0</v>
      </c>
      <c r="U152" s="165">
        <v>6.0</v>
      </c>
      <c r="V152" s="166"/>
      <c r="W152" s="166">
        <v>2.0</v>
      </c>
      <c r="X152" s="165">
        <v>9.0</v>
      </c>
      <c r="Y152" s="165">
        <v>10.0</v>
      </c>
      <c r="Z152" s="165">
        <v>16.0</v>
      </c>
      <c r="AA152" s="165">
        <v>11.0</v>
      </c>
      <c r="AB152" s="165">
        <v>10.0</v>
      </c>
      <c r="AC152" s="166"/>
      <c r="AD152" s="166">
        <v>3.0</v>
      </c>
      <c r="AE152" s="165">
        <v>9.0</v>
      </c>
      <c r="AF152" s="165">
        <v>6.0</v>
      </c>
      <c r="AG152" s="165">
        <v>12.0</v>
      </c>
      <c r="AH152" s="165">
        <v>8.0</v>
      </c>
      <c r="AI152" s="165"/>
      <c r="AJ152" s="166"/>
      <c r="AK152" s="166"/>
      <c r="AL152" s="191">
        <f t="shared" si="4"/>
        <v>189</v>
      </c>
      <c r="AM152" s="136">
        <f>AL152/COUNT(F152:AJ152)</f>
        <v>7.875</v>
      </c>
      <c r="AN152" s="83"/>
    </row>
    <row r="153" ht="13.5" customHeight="1">
      <c r="A153" s="168" t="s">
        <v>78</v>
      </c>
      <c r="B153" s="132"/>
      <c r="C153" s="196"/>
      <c r="D153" s="196"/>
      <c r="E153" s="32"/>
      <c r="F153" s="170"/>
      <c r="G153" s="71"/>
      <c r="H153" s="173"/>
      <c r="I153" s="173"/>
      <c r="J153" s="170"/>
      <c r="K153" s="170"/>
      <c r="L153" s="204"/>
      <c r="M153" s="197"/>
      <c r="N153" s="170"/>
      <c r="O153" s="173"/>
      <c r="P153" s="173">
        <v>1.0</v>
      </c>
      <c r="Q153" s="170"/>
      <c r="R153" s="170"/>
      <c r="S153" s="170"/>
      <c r="T153" s="170"/>
      <c r="U153" s="170"/>
      <c r="V153" s="173"/>
      <c r="W153" s="173"/>
      <c r="X153" s="170"/>
      <c r="Y153" s="170"/>
      <c r="Z153" s="170"/>
      <c r="AA153" s="170"/>
      <c r="AB153" s="170">
        <v>1.0</v>
      </c>
      <c r="AC153" s="173"/>
      <c r="AD153" s="173"/>
      <c r="AE153" s="170"/>
      <c r="AF153" s="170"/>
      <c r="AG153" s="170"/>
      <c r="AH153" s="170">
        <v>5.0</v>
      </c>
      <c r="AI153" s="170"/>
      <c r="AJ153" s="173"/>
      <c r="AK153" s="173"/>
      <c r="AL153" s="345">
        <f t="shared" si="4"/>
        <v>7</v>
      </c>
      <c r="AM153" s="199"/>
      <c r="AN153" s="199"/>
    </row>
    <row r="154" ht="13.5" customHeight="1">
      <c r="A154" s="191">
        <v>20.0</v>
      </c>
      <c r="B154" s="19" t="s">
        <v>132</v>
      </c>
      <c r="C154" s="191"/>
      <c r="D154" s="192" t="s">
        <v>180</v>
      </c>
      <c r="E154" s="193"/>
      <c r="F154" s="165">
        <v>3.0</v>
      </c>
      <c r="G154" s="118"/>
      <c r="H154" s="166"/>
      <c r="I154" s="166"/>
      <c r="J154" s="165">
        <v>6.0</v>
      </c>
      <c r="K154" s="165">
        <v>4.0</v>
      </c>
      <c r="L154" s="212">
        <v>4.0</v>
      </c>
      <c r="M154" s="212">
        <v>5.0</v>
      </c>
      <c r="N154" s="165">
        <v>3.0</v>
      </c>
      <c r="O154" s="166"/>
      <c r="P154" s="166">
        <v>1.0</v>
      </c>
      <c r="Q154" s="165">
        <v>6.0</v>
      </c>
      <c r="R154" s="165">
        <v>5.0</v>
      </c>
      <c r="S154" s="165">
        <v>6.0</v>
      </c>
      <c r="T154" s="165">
        <v>6.0</v>
      </c>
      <c r="U154" s="165">
        <v>7.0</v>
      </c>
      <c r="V154" s="166"/>
      <c r="W154" s="166"/>
      <c r="X154" s="165">
        <v>4.0</v>
      </c>
      <c r="Y154" s="165">
        <v>3.0</v>
      </c>
      <c r="Z154" s="165">
        <v>2.0</v>
      </c>
      <c r="AA154" s="208"/>
      <c r="AB154" s="165">
        <v>3.0</v>
      </c>
      <c r="AC154" s="166"/>
      <c r="AD154" s="166">
        <v>1.0</v>
      </c>
      <c r="AE154" s="165">
        <v>4.0</v>
      </c>
      <c r="AF154" s="165">
        <v>3.0</v>
      </c>
      <c r="AG154" s="165">
        <v>8.0</v>
      </c>
      <c r="AH154" s="165">
        <v>1.0</v>
      </c>
      <c r="AI154" s="165"/>
      <c r="AJ154" s="166"/>
      <c r="AK154" s="166"/>
      <c r="AL154" s="191">
        <f t="shared" si="4"/>
        <v>85</v>
      </c>
      <c r="AM154" s="136">
        <f>AL154/COUNT(F154:AJ154)</f>
        <v>4.047619048</v>
      </c>
      <c r="AN154" s="83"/>
    </row>
    <row r="155" ht="13.5" customHeight="1">
      <c r="A155" s="168" t="s">
        <v>78</v>
      </c>
      <c r="B155" s="132"/>
      <c r="C155" s="196"/>
      <c r="D155" s="196"/>
      <c r="E155" s="71"/>
      <c r="F155" s="170"/>
      <c r="G155" s="71"/>
      <c r="H155" s="173"/>
      <c r="I155" s="173"/>
      <c r="J155" s="170">
        <v>4.0</v>
      </c>
      <c r="K155" s="204">
        <v>1.0</v>
      </c>
      <c r="L155" s="204">
        <v>2.0</v>
      </c>
      <c r="M155" s="197"/>
      <c r="N155" s="170">
        <v>1.0</v>
      </c>
      <c r="O155" s="173"/>
      <c r="P155" s="173">
        <v>1.0</v>
      </c>
      <c r="Q155" s="170">
        <v>3.0</v>
      </c>
      <c r="R155" s="170">
        <v>3.0</v>
      </c>
      <c r="S155" s="170">
        <v>2.0</v>
      </c>
      <c r="T155" s="170">
        <v>2.0</v>
      </c>
      <c r="U155" s="170">
        <v>2.0</v>
      </c>
      <c r="V155" s="173"/>
      <c r="W155" s="173"/>
      <c r="X155" s="170">
        <v>1.0</v>
      </c>
      <c r="Y155" s="170"/>
      <c r="Z155" s="170">
        <v>1.0</v>
      </c>
      <c r="AA155" s="170"/>
      <c r="AB155" s="170">
        <v>2.0</v>
      </c>
      <c r="AC155" s="173"/>
      <c r="AD155" s="173"/>
      <c r="AE155" s="170"/>
      <c r="AF155" s="170">
        <v>2.0</v>
      </c>
      <c r="AG155" s="170"/>
      <c r="AH155" s="170"/>
      <c r="AI155" s="170"/>
      <c r="AJ155" s="173"/>
      <c r="AK155" s="173"/>
      <c r="AL155" s="345">
        <f t="shared" si="4"/>
        <v>27</v>
      </c>
      <c r="AM155" s="199"/>
      <c r="AN155" s="199"/>
    </row>
    <row r="156" ht="13.5" customHeight="1">
      <c r="A156" s="191">
        <v>21.0</v>
      </c>
      <c r="B156" s="19" t="s">
        <v>136</v>
      </c>
      <c r="C156" s="191"/>
      <c r="D156" s="192" t="s">
        <v>64</v>
      </c>
      <c r="E156" s="193" t="s">
        <v>241</v>
      </c>
      <c r="F156" s="165">
        <v>1.0</v>
      </c>
      <c r="G156" s="118" t="s">
        <v>11</v>
      </c>
      <c r="H156" s="166">
        <v>2.0</v>
      </c>
      <c r="I156" s="166"/>
      <c r="J156" s="165">
        <v>3.0</v>
      </c>
      <c r="K156" s="165">
        <v>3.0</v>
      </c>
      <c r="L156" s="212">
        <v>5.0</v>
      </c>
      <c r="M156" s="351"/>
      <c r="N156" s="208"/>
      <c r="O156" s="166"/>
      <c r="P156" s="166">
        <v>1.0</v>
      </c>
      <c r="Q156" s="165">
        <v>12.0</v>
      </c>
      <c r="R156" s="165">
        <v>6.0</v>
      </c>
      <c r="S156" s="165">
        <v>1.0</v>
      </c>
      <c r="T156" s="165">
        <v>4.0</v>
      </c>
      <c r="U156" s="208"/>
      <c r="V156" s="166"/>
      <c r="W156" s="166"/>
      <c r="X156" s="165">
        <v>16.0</v>
      </c>
      <c r="Y156" s="165">
        <v>2.0</v>
      </c>
      <c r="Z156" s="165">
        <v>10.0</v>
      </c>
      <c r="AA156" s="165">
        <v>1.0</v>
      </c>
      <c r="AB156" s="165">
        <v>3.0</v>
      </c>
      <c r="AC156" s="166">
        <v>3.0</v>
      </c>
      <c r="AD156" s="166"/>
      <c r="AE156" s="165">
        <v>5.0</v>
      </c>
      <c r="AF156" s="165">
        <v>4.0</v>
      </c>
      <c r="AG156" s="165">
        <v>4.0</v>
      </c>
      <c r="AH156" s="165">
        <v>4.0</v>
      </c>
      <c r="AI156" s="165">
        <v>1.0</v>
      </c>
      <c r="AJ156" s="166"/>
      <c r="AK156" s="166"/>
      <c r="AL156" s="191">
        <f t="shared" si="4"/>
        <v>91</v>
      </c>
      <c r="AM156" s="136">
        <f>AL156/COUNT(F156:AJ156)</f>
        <v>4.333333333</v>
      </c>
      <c r="AN156" s="83"/>
    </row>
    <row r="157" ht="12.75" customHeight="1">
      <c r="A157" s="168" t="s">
        <v>78</v>
      </c>
      <c r="B157" s="132"/>
      <c r="C157" s="196"/>
      <c r="D157" s="196"/>
      <c r="E157" s="71"/>
      <c r="F157" s="170"/>
      <c r="G157" s="71"/>
      <c r="H157" s="173">
        <v>2.0</v>
      </c>
      <c r="I157" s="173"/>
      <c r="J157" s="170"/>
      <c r="K157" s="170"/>
      <c r="L157" s="204"/>
      <c r="M157" s="197"/>
      <c r="N157" s="170"/>
      <c r="O157" s="173"/>
      <c r="P157" s="173"/>
      <c r="Q157" s="170">
        <v>2.0</v>
      </c>
      <c r="R157" s="170">
        <v>1.0</v>
      </c>
      <c r="S157" s="170"/>
      <c r="T157" s="170"/>
      <c r="U157" s="170"/>
      <c r="V157" s="173"/>
      <c r="W157" s="173"/>
      <c r="X157" s="170"/>
      <c r="Y157" s="170"/>
      <c r="Z157" s="170"/>
      <c r="AA157" s="170"/>
      <c r="AB157" s="170"/>
      <c r="AC157" s="173"/>
      <c r="AD157" s="173"/>
      <c r="AE157" s="170">
        <v>2.0</v>
      </c>
      <c r="AF157" s="170"/>
      <c r="AG157" s="170"/>
      <c r="AH157" s="170"/>
      <c r="AI157" s="170"/>
      <c r="AJ157" s="173"/>
      <c r="AK157" s="173"/>
      <c r="AL157" s="345">
        <f t="shared" si="4"/>
        <v>7</v>
      </c>
      <c r="AM157" s="199"/>
      <c r="AN157" s="199"/>
    </row>
    <row r="158" ht="13.5" customHeight="1">
      <c r="A158" s="191">
        <v>22.0</v>
      </c>
      <c r="B158" s="19" t="s">
        <v>136</v>
      </c>
      <c r="C158" s="191"/>
      <c r="D158" s="192" t="s">
        <v>66</v>
      </c>
      <c r="E158" s="193"/>
      <c r="F158" s="165">
        <v>4.0</v>
      </c>
      <c r="G158" s="118"/>
      <c r="H158" s="166"/>
      <c r="I158" s="166"/>
      <c r="J158" s="165">
        <v>2.0</v>
      </c>
      <c r="K158" s="165">
        <v>4.0</v>
      </c>
      <c r="L158" s="155">
        <v>3.0</v>
      </c>
      <c r="M158" s="195">
        <v>1.0</v>
      </c>
      <c r="N158" s="165">
        <v>5.0</v>
      </c>
      <c r="O158" s="166"/>
      <c r="P158" s="166"/>
      <c r="Q158" s="208"/>
      <c r="R158" s="165">
        <v>10.0</v>
      </c>
      <c r="S158" s="165">
        <v>2.0</v>
      </c>
      <c r="T158" s="165">
        <v>5.0</v>
      </c>
      <c r="U158" s="165">
        <v>4.0</v>
      </c>
      <c r="V158" s="166"/>
      <c r="W158" s="166"/>
      <c r="X158" s="165">
        <v>4.0</v>
      </c>
      <c r="Y158" s="165">
        <v>6.0</v>
      </c>
      <c r="Z158" s="208"/>
      <c r="AA158" s="165">
        <v>9.0</v>
      </c>
      <c r="AB158" s="208"/>
      <c r="AC158" s="166"/>
      <c r="AD158" s="166"/>
      <c r="AE158" s="165">
        <v>6.0</v>
      </c>
      <c r="AF158" s="165">
        <v>6.0</v>
      </c>
      <c r="AG158" s="165">
        <v>1.0</v>
      </c>
      <c r="AH158" s="165"/>
      <c r="AI158" s="165"/>
      <c r="AJ158" s="166"/>
      <c r="AK158" s="166"/>
      <c r="AL158" s="191">
        <f t="shared" si="4"/>
        <v>72</v>
      </c>
      <c r="AM158" s="136">
        <f>AL158/COUNT(F158:AJ158)</f>
        <v>4.5</v>
      </c>
      <c r="AN158" s="83"/>
    </row>
    <row r="159" ht="13.5" customHeight="1">
      <c r="A159" s="168" t="s">
        <v>78</v>
      </c>
      <c r="B159" s="132"/>
      <c r="C159" s="196"/>
      <c r="D159" s="196"/>
      <c r="E159" s="71"/>
      <c r="F159" s="170">
        <v>1.0</v>
      </c>
      <c r="G159" s="71"/>
      <c r="H159" s="173"/>
      <c r="I159" s="173"/>
      <c r="J159" s="170"/>
      <c r="K159" s="170">
        <v>1.0</v>
      </c>
      <c r="L159" s="148">
        <v>1.0</v>
      </c>
      <c r="M159" s="197">
        <v>1.0</v>
      </c>
      <c r="N159" s="170"/>
      <c r="O159" s="173"/>
      <c r="P159" s="173"/>
      <c r="Q159" s="170"/>
      <c r="R159" s="170">
        <v>1.0</v>
      </c>
      <c r="S159" s="170"/>
      <c r="T159" s="170"/>
      <c r="U159" s="170">
        <v>2.0</v>
      </c>
      <c r="V159" s="173"/>
      <c r="W159" s="173"/>
      <c r="X159" s="170"/>
      <c r="Y159" s="170">
        <v>1.0</v>
      </c>
      <c r="Z159" s="170"/>
      <c r="AA159" s="170">
        <v>3.0</v>
      </c>
      <c r="AB159" s="170"/>
      <c r="AC159" s="173"/>
      <c r="AD159" s="173"/>
      <c r="AE159" s="170">
        <v>2.0</v>
      </c>
      <c r="AF159" s="170">
        <v>1.0</v>
      </c>
      <c r="AG159" s="170">
        <v>1.0</v>
      </c>
      <c r="AH159" s="170"/>
      <c r="AI159" s="170"/>
      <c r="AJ159" s="173"/>
      <c r="AK159" s="173"/>
      <c r="AL159" s="345">
        <f t="shared" si="4"/>
        <v>15</v>
      </c>
      <c r="AM159" s="136"/>
      <c r="AN159" s="199"/>
    </row>
    <row r="160" ht="13.5" customHeight="1">
      <c r="A160" s="191">
        <v>23.0</v>
      </c>
      <c r="B160" s="19" t="s">
        <v>139</v>
      </c>
      <c r="C160" s="191"/>
      <c r="D160" s="192" t="s">
        <v>140</v>
      </c>
      <c r="E160" s="193"/>
      <c r="F160" s="165"/>
      <c r="G160" s="118"/>
      <c r="H160" s="166"/>
      <c r="I160" s="166"/>
      <c r="J160" s="165">
        <v>3.0</v>
      </c>
      <c r="K160" s="165">
        <v>5.0</v>
      </c>
      <c r="L160" s="155">
        <v>9.0</v>
      </c>
      <c r="M160" s="195">
        <v>7.0</v>
      </c>
      <c r="N160" s="165"/>
      <c r="O160" s="166">
        <v>2.0</v>
      </c>
      <c r="P160" s="166">
        <v>6.0</v>
      </c>
      <c r="Q160" s="165">
        <v>8.0</v>
      </c>
      <c r="R160" s="165">
        <v>10.0</v>
      </c>
      <c r="S160" s="165"/>
      <c r="T160" s="165">
        <v>1.0</v>
      </c>
      <c r="U160" s="165">
        <v>4.0</v>
      </c>
      <c r="V160" s="166"/>
      <c r="W160" s="166"/>
      <c r="X160" s="165">
        <v>1.0</v>
      </c>
      <c r="Y160" s="165"/>
      <c r="Z160" s="165">
        <v>7.0</v>
      </c>
      <c r="AA160" s="165">
        <v>1.0</v>
      </c>
      <c r="AB160" s="165"/>
      <c r="AC160" s="166">
        <v>10.0</v>
      </c>
      <c r="AD160" s="166"/>
      <c r="AE160" s="165">
        <v>5.0</v>
      </c>
      <c r="AF160" s="165"/>
      <c r="AG160" s="165">
        <v>8.0</v>
      </c>
      <c r="AH160" s="165"/>
      <c r="AI160" s="165"/>
      <c r="AJ160" s="166"/>
      <c r="AK160" s="166"/>
      <c r="AL160" s="191">
        <f t="shared" si="4"/>
        <v>87</v>
      </c>
      <c r="AM160" s="136">
        <f>AL160/COUNT(F160:AJ160)</f>
        <v>5.4375</v>
      </c>
      <c r="AN160" s="83"/>
    </row>
    <row r="161" ht="13.5" customHeight="1">
      <c r="A161" s="168" t="s">
        <v>78</v>
      </c>
      <c r="B161" s="132"/>
      <c r="C161" s="196"/>
      <c r="D161" s="196"/>
      <c r="E161" s="71"/>
      <c r="F161" s="170"/>
      <c r="G161" s="71"/>
      <c r="H161" s="173"/>
      <c r="I161" s="173"/>
      <c r="J161" s="170"/>
      <c r="K161" s="170"/>
      <c r="L161" s="289"/>
      <c r="M161" s="197"/>
      <c r="N161" s="170"/>
      <c r="O161" s="173"/>
      <c r="P161" s="173"/>
      <c r="Q161" s="170"/>
      <c r="R161" s="170"/>
      <c r="S161" s="170"/>
      <c r="T161" s="170"/>
      <c r="U161" s="170"/>
      <c r="V161" s="173"/>
      <c r="W161" s="173"/>
      <c r="X161" s="170"/>
      <c r="Y161" s="170"/>
      <c r="Z161" s="170"/>
      <c r="AA161" s="170"/>
      <c r="AB161" s="170"/>
      <c r="AC161" s="173"/>
      <c r="AD161" s="173"/>
      <c r="AE161" s="170"/>
      <c r="AF161" s="170"/>
      <c r="AG161" s="170"/>
      <c r="AH161" s="170"/>
      <c r="AI161" s="170"/>
      <c r="AJ161" s="173"/>
      <c r="AK161" s="173"/>
      <c r="AL161" s="345">
        <f t="shared" si="4"/>
        <v>0</v>
      </c>
      <c r="AM161" s="199"/>
      <c r="AN161" s="199"/>
    </row>
    <row r="162" ht="13.5" customHeight="1">
      <c r="A162" s="191">
        <v>24.0</v>
      </c>
      <c r="B162" s="19" t="s">
        <v>142</v>
      </c>
      <c r="C162" s="191"/>
      <c r="D162" s="192" t="s">
        <v>242</v>
      </c>
      <c r="E162" s="193" t="s">
        <v>243</v>
      </c>
      <c r="F162" s="165"/>
      <c r="G162" s="118" t="s">
        <v>243</v>
      </c>
      <c r="H162" s="166"/>
      <c r="I162" s="166">
        <v>1.0</v>
      </c>
      <c r="J162" s="165">
        <v>2.0</v>
      </c>
      <c r="K162" s="165">
        <v>3.0</v>
      </c>
      <c r="L162" s="212">
        <v>2.0</v>
      </c>
      <c r="M162" s="195">
        <v>5.0</v>
      </c>
      <c r="N162" s="165">
        <v>6.0</v>
      </c>
      <c r="O162" s="166"/>
      <c r="P162" s="166"/>
      <c r="Q162" s="165">
        <v>12.0</v>
      </c>
      <c r="R162" s="165">
        <v>5.0</v>
      </c>
      <c r="S162" s="165">
        <v>5.0</v>
      </c>
      <c r="T162" s="165">
        <v>1.0</v>
      </c>
      <c r="U162" s="165">
        <v>8.0</v>
      </c>
      <c r="V162" s="166">
        <v>5.0</v>
      </c>
      <c r="W162" s="209"/>
      <c r="X162" s="165">
        <v>2.0</v>
      </c>
      <c r="Y162" s="208"/>
      <c r="Z162" s="165">
        <v>8.0</v>
      </c>
      <c r="AA162" s="165">
        <v>5.0</v>
      </c>
      <c r="AB162" s="165">
        <v>3.0</v>
      </c>
      <c r="AC162" s="166"/>
      <c r="AD162" s="166"/>
      <c r="AE162" s="165">
        <v>3.0</v>
      </c>
      <c r="AF162" s="165">
        <v>5.0</v>
      </c>
      <c r="AG162" s="165">
        <v>3.0</v>
      </c>
      <c r="AH162" s="165">
        <v>5.0</v>
      </c>
      <c r="AI162" s="165"/>
      <c r="AJ162" s="166"/>
      <c r="AK162" s="166"/>
      <c r="AL162" s="191">
        <f t="shared" si="4"/>
        <v>89</v>
      </c>
      <c r="AM162" s="136">
        <f>AL162/COUNT(F162:AJ162)</f>
        <v>4.45</v>
      </c>
      <c r="AN162" s="83"/>
    </row>
    <row r="163" ht="13.5" customHeight="1">
      <c r="A163" s="168" t="s">
        <v>78</v>
      </c>
      <c r="B163" s="132"/>
      <c r="C163" s="196"/>
      <c r="D163" s="196"/>
      <c r="E163" s="71"/>
      <c r="F163" s="170"/>
      <c r="G163" s="71"/>
      <c r="H163" s="173"/>
      <c r="I163" s="173"/>
      <c r="J163" s="170">
        <v>2.0</v>
      </c>
      <c r="K163" s="170"/>
      <c r="L163" s="204">
        <v>1.0</v>
      </c>
      <c r="M163" s="197">
        <v>5.0</v>
      </c>
      <c r="N163" s="170">
        <v>5.0</v>
      </c>
      <c r="O163" s="173"/>
      <c r="P163" s="173"/>
      <c r="Q163" s="170">
        <v>9.0</v>
      </c>
      <c r="R163" s="170">
        <v>4.0</v>
      </c>
      <c r="S163" s="170">
        <v>3.0</v>
      </c>
      <c r="T163" s="170"/>
      <c r="U163" s="170"/>
      <c r="V163" s="173">
        <v>2.0</v>
      </c>
      <c r="W163" s="173"/>
      <c r="X163" s="170">
        <v>2.0</v>
      </c>
      <c r="Y163" s="170"/>
      <c r="Z163" s="170">
        <v>5.0</v>
      </c>
      <c r="AA163" s="170">
        <v>3.0</v>
      </c>
      <c r="AB163" s="170">
        <v>2.0</v>
      </c>
      <c r="AC163" s="173"/>
      <c r="AD163" s="173"/>
      <c r="AE163" s="170">
        <v>1.0</v>
      </c>
      <c r="AF163" s="170"/>
      <c r="AG163" s="170">
        <v>1.0</v>
      </c>
      <c r="AH163" s="170"/>
      <c r="AI163" s="170"/>
      <c r="AJ163" s="173"/>
      <c r="AK163" s="173"/>
      <c r="AL163" s="345">
        <f t="shared" si="4"/>
        <v>45</v>
      </c>
      <c r="AM163" s="199"/>
      <c r="AN163" s="199"/>
    </row>
    <row r="164" ht="15.75" customHeight="1">
      <c r="A164" s="218"/>
      <c r="B164" s="320"/>
      <c r="C164" s="320"/>
      <c r="D164" s="320"/>
      <c r="E164" s="320"/>
      <c r="F164" s="320"/>
      <c r="G164" s="320"/>
      <c r="H164" s="320"/>
      <c r="I164" s="320"/>
      <c r="J164" s="320"/>
      <c r="K164" s="320"/>
      <c r="L164" s="320"/>
      <c r="M164" s="320"/>
      <c r="N164" s="320"/>
      <c r="O164" s="320"/>
      <c r="P164" s="320"/>
      <c r="Q164" s="320"/>
      <c r="R164" s="320"/>
      <c r="S164" s="320"/>
      <c r="T164" s="320"/>
      <c r="U164" s="320"/>
      <c r="V164" s="320"/>
      <c r="W164" s="320"/>
      <c r="X164" s="320"/>
      <c r="Y164" s="320"/>
      <c r="Z164" s="320"/>
      <c r="AA164" s="320"/>
      <c r="AB164" s="320"/>
      <c r="AC164" s="320"/>
      <c r="AD164" s="320"/>
      <c r="AE164" s="320"/>
      <c r="AF164" s="320"/>
      <c r="AG164" s="320"/>
      <c r="AH164" s="320"/>
      <c r="AI164" s="320"/>
      <c r="AJ164" s="320"/>
      <c r="AK164" s="320"/>
      <c r="AL164" s="320"/>
      <c r="AM164" s="321"/>
      <c r="AN164" s="84"/>
    </row>
    <row r="165" ht="23.25" customHeight="1">
      <c r="A165" s="219"/>
      <c r="B165" s="322"/>
      <c r="C165" s="323" t="s">
        <v>221</v>
      </c>
      <c r="D165" s="220" t="s">
        <v>146</v>
      </c>
      <c r="E165" s="132"/>
      <c r="F165" s="9">
        <f t="shared" ref="F165:F166" si="6">F116+F118+F120+F122+F124+F126+F128+F130+F132+F134+F136+F138+F140+F142+F144+F146+F148+F150+F152+F154+F156+F158+F160+F162</f>
        <v>111</v>
      </c>
      <c r="G165" s="117"/>
      <c r="H165" s="15">
        <f t="shared" ref="H165:AK165" si="5">sum (H162,H160,H158,H156,H154,H152,H150,H148,H146,H144,H142,H140,H138,H136,H134,H132,H130,H128,H126,H124,H122,H120,H118,H116)</f>
        <v>5</v>
      </c>
      <c r="I165" s="15">
        <f t="shared" si="5"/>
        <v>16</v>
      </c>
      <c r="J165" s="9">
        <f t="shared" si="5"/>
        <v>164</v>
      </c>
      <c r="K165" s="9">
        <f t="shared" si="5"/>
        <v>137</v>
      </c>
      <c r="L165" s="9">
        <f t="shared" si="5"/>
        <v>140</v>
      </c>
      <c r="M165" s="9">
        <f t="shared" si="5"/>
        <v>130</v>
      </c>
      <c r="N165" s="9">
        <f t="shared" si="5"/>
        <v>150</v>
      </c>
      <c r="O165" s="15">
        <f t="shared" si="5"/>
        <v>5</v>
      </c>
      <c r="P165" s="15">
        <f t="shared" si="5"/>
        <v>15</v>
      </c>
      <c r="Q165" s="9">
        <f t="shared" si="5"/>
        <v>168</v>
      </c>
      <c r="R165" s="9">
        <f t="shared" si="5"/>
        <v>177</v>
      </c>
      <c r="S165" s="9">
        <f t="shared" si="5"/>
        <v>170</v>
      </c>
      <c r="T165" s="9">
        <f t="shared" si="5"/>
        <v>157</v>
      </c>
      <c r="U165" s="9">
        <f t="shared" si="5"/>
        <v>141</v>
      </c>
      <c r="V165" s="15">
        <f t="shared" si="5"/>
        <v>18</v>
      </c>
      <c r="W165" s="15">
        <f t="shared" si="5"/>
        <v>9</v>
      </c>
      <c r="X165" s="9">
        <f t="shared" si="5"/>
        <v>174</v>
      </c>
      <c r="Y165" s="9">
        <f t="shared" si="5"/>
        <v>147</v>
      </c>
      <c r="Z165" s="9">
        <f t="shared" si="5"/>
        <v>171</v>
      </c>
      <c r="AA165" s="9">
        <f t="shared" si="5"/>
        <v>130</v>
      </c>
      <c r="AB165" s="9">
        <f t="shared" si="5"/>
        <v>130</v>
      </c>
      <c r="AC165" s="15">
        <f t="shared" si="5"/>
        <v>46</v>
      </c>
      <c r="AD165" s="15">
        <f t="shared" si="5"/>
        <v>51</v>
      </c>
      <c r="AE165" s="9">
        <f t="shared" si="5"/>
        <v>194</v>
      </c>
      <c r="AF165" s="9">
        <f t="shared" si="5"/>
        <v>165</v>
      </c>
      <c r="AG165" s="9">
        <f t="shared" si="5"/>
        <v>149</v>
      </c>
      <c r="AH165" s="9">
        <f t="shared" si="5"/>
        <v>147</v>
      </c>
      <c r="AI165" s="9">
        <f t="shared" si="5"/>
        <v>1</v>
      </c>
      <c r="AJ165" s="15">
        <f t="shared" si="5"/>
        <v>0</v>
      </c>
      <c r="AK165" s="15">
        <f t="shared" si="5"/>
        <v>0</v>
      </c>
      <c r="AL165" s="293">
        <f t="shared" ref="AL165:AL170" si="8">SUM(F165:AK165)</f>
        <v>3218</v>
      </c>
      <c r="AM165" s="31" t="s">
        <v>146</v>
      </c>
      <c r="AN165" s="112"/>
    </row>
    <row r="166" ht="20.25" customHeight="1">
      <c r="A166" s="324"/>
      <c r="B166" s="121"/>
      <c r="C166" s="325"/>
      <c r="D166" s="224" t="s">
        <v>78</v>
      </c>
      <c r="E166" s="132"/>
      <c r="F166" s="225">
        <f t="shared" si="6"/>
        <v>4</v>
      </c>
      <c r="G166" s="226"/>
      <c r="H166" s="227">
        <f t="shared" ref="H166:AK166" si="7">sum (H163,H161,H159,H157,H155,H153,H151,H149,H147,H145,H143,H141,H139,H137,H135,H133,H131,H129,H127,H125,H123,H121,H119,H117)</f>
        <v>3</v>
      </c>
      <c r="I166" s="227">
        <f t="shared" si="7"/>
        <v>1</v>
      </c>
      <c r="J166" s="225">
        <f t="shared" si="7"/>
        <v>9</v>
      </c>
      <c r="K166" s="225">
        <f t="shared" si="7"/>
        <v>13</v>
      </c>
      <c r="L166" s="225">
        <f t="shared" si="7"/>
        <v>11</v>
      </c>
      <c r="M166" s="225">
        <f t="shared" si="7"/>
        <v>24</v>
      </c>
      <c r="N166" s="225">
        <f t="shared" si="7"/>
        <v>27</v>
      </c>
      <c r="O166" s="227">
        <f t="shared" si="7"/>
        <v>0</v>
      </c>
      <c r="P166" s="227">
        <f t="shared" si="7"/>
        <v>2</v>
      </c>
      <c r="Q166" s="225">
        <f t="shared" si="7"/>
        <v>17</v>
      </c>
      <c r="R166" s="225">
        <f t="shared" si="7"/>
        <v>20</v>
      </c>
      <c r="S166" s="225">
        <f t="shared" si="7"/>
        <v>12</v>
      </c>
      <c r="T166" s="225">
        <f t="shared" si="7"/>
        <v>13</v>
      </c>
      <c r="U166" s="225">
        <f t="shared" si="7"/>
        <v>17</v>
      </c>
      <c r="V166" s="227">
        <f t="shared" si="7"/>
        <v>3</v>
      </c>
      <c r="W166" s="227">
        <f t="shared" si="7"/>
        <v>0</v>
      </c>
      <c r="X166" s="225">
        <f t="shared" si="7"/>
        <v>16</v>
      </c>
      <c r="Y166" s="225">
        <f t="shared" si="7"/>
        <v>18</v>
      </c>
      <c r="Z166" s="225">
        <f t="shared" si="7"/>
        <v>13</v>
      </c>
      <c r="AA166" s="225">
        <f t="shared" si="7"/>
        <v>15</v>
      </c>
      <c r="AB166" s="225">
        <f t="shared" si="7"/>
        <v>13</v>
      </c>
      <c r="AC166" s="227">
        <f t="shared" si="7"/>
        <v>1</v>
      </c>
      <c r="AD166" s="227">
        <f t="shared" si="7"/>
        <v>0</v>
      </c>
      <c r="AE166" s="225">
        <f t="shared" si="7"/>
        <v>17</v>
      </c>
      <c r="AF166" s="225">
        <f t="shared" si="7"/>
        <v>10</v>
      </c>
      <c r="AG166" s="225">
        <f t="shared" si="7"/>
        <v>10</v>
      </c>
      <c r="AH166" s="225">
        <f t="shared" si="7"/>
        <v>13</v>
      </c>
      <c r="AI166" s="225">
        <f t="shared" si="7"/>
        <v>0</v>
      </c>
      <c r="AJ166" s="227">
        <f t="shared" si="7"/>
        <v>0</v>
      </c>
      <c r="AK166" s="227">
        <f t="shared" si="7"/>
        <v>0</v>
      </c>
      <c r="AL166" s="228">
        <f t="shared" si="8"/>
        <v>302</v>
      </c>
      <c r="AM166" s="203" t="s">
        <v>147</v>
      </c>
      <c r="AN166" s="294"/>
    </row>
    <row r="167" ht="19.5" customHeight="1">
      <c r="A167" s="324"/>
      <c r="B167" s="121"/>
      <c r="C167" s="325"/>
      <c r="D167" s="220" t="s">
        <v>148</v>
      </c>
      <c r="E167" s="132"/>
      <c r="F167" s="9">
        <f>sum (F57,F59,F61,F63,F65,F67,F69,F71,F73,F75,F77,F79,F81,F83,F85,F87,F89,F91,F93,F95,F97,F99,F101,F103,F105,F107,F109,F111)</f>
        <v>168</v>
      </c>
      <c r="G167" s="117"/>
      <c r="H167" s="15">
        <f t="shared" ref="H167:AK167" si="9">sum (H113,H111,H109,H107,H105,H103,H101,H99,H97,H95,H93,H91,H89,H87,H85,H83,H81,H79,H77,H75,H73,H71,H69,H67,H65,H63,H61,H59,H57)</f>
        <v>32</v>
      </c>
      <c r="I167" s="15">
        <f t="shared" si="9"/>
        <v>17</v>
      </c>
      <c r="J167" s="9">
        <f t="shared" si="9"/>
        <v>209</v>
      </c>
      <c r="K167" s="9">
        <f t="shared" si="9"/>
        <v>206</v>
      </c>
      <c r="L167" s="9">
        <f t="shared" si="9"/>
        <v>179</v>
      </c>
      <c r="M167" s="9">
        <f t="shared" si="9"/>
        <v>240</v>
      </c>
      <c r="N167" s="9">
        <f t="shared" si="9"/>
        <v>189</v>
      </c>
      <c r="O167" s="15">
        <f t="shared" si="9"/>
        <v>36</v>
      </c>
      <c r="P167" s="15">
        <f t="shared" si="9"/>
        <v>27</v>
      </c>
      <c r="Q167" s="9">
        <f t="shared" si="9"/>
        <v>221</v>
      </c>
      <c r="R167" s="9">
        <f t="shared" si="9"/>
        <v>197</v>
      </c>
      <c r="S167" s="9">
        <f t="shared" si="9"/>
        <v>183</v>
      </c>
      <c r="T167" s="9">
        <f t="shared" si="9"/>
        <v>206</v>
      </c>
      <c r="U167" s="9">
        <f t="shared" si="9"/>
        <v>278</v>
      </c>
      <c r="V167" s="15">
        <f t="shared" si="9"/>
        <v>40</v>
      </c>
      <c r="W167" s="15">
        <f t="shared" si="9"/>
        <v>21</v>
      </c>
      <c r="X167" s="9">
        <f t="shared" si="9"/>
        <v>181</v>
      </c>
      <c r="Y167" s="9">
        <f t="shared" si="9"/>
        <v>228</v>
      </c>
      <c r="Z167" s="9">
        <f t="shared" si="9"/>
        <v>226</v>
      </c>
      <c r="AA167" s="9">
        <f t="shared" si="9"/>
        <v>232</v>
      </c>
      <c r="AB167" s="9">
        <f t="shared" si="9"/>
        <v>232</v>
      </c>
      <c r="AC167" s="15">
        <f t="shared" si="9"/>
        <v>13</v>
      </c>
      <c r="AD167" s="15">
        <f t="shared" si="9"/>
        <v>16</v>
      </c>
      <c r="AE167" s="9">
        <f t="shared" si="9"/>
        <v>209</v>
      </c>
      <c r="AF167" s="9">
        <f t="shared" si="9"/>
        <v>187</v>
      </c>
      <c r="AG167" s="9">
        <f t="shared" si="9"/>
        <v>224</v>
      </c>
      <c r="AH167" s="9">
        <f t="shared" si="9"/>
        <v>175</v>
      </c>
      <c r="AI167" s="9">
        <f t="shared" si="9"/>
        <v>0</v>
      </c>
      <c r="AJ167" s="15">
        <f t="shared" si="9"/>
        <v>0</v>
      </c>
      <c r="AK167" s="15">
        <f t="shared" si="9"/>
        <v>0</v>
      </c>
      <c r="AL167" s="293">
        <f t="shared" si="8"/>
        <v>4372</v>
      </c>
      <c r="AM167" s="31" t="s">
        <v>148</v>
      </c>
      <c r="AN167" s="112"/>
    </row>
    <row r="168" ht="19.5" customHeight="1">
      <c r="A168" s="324"/>
      <c r="B168" s="121"/>
      <c r="C168" s="325"/>
      <c r="D168" s="224" t="s">
        <v>78</v>
      </c>
      <c r="E168" s="132"/>
      <c r="F168" s="225">
        <f>sum (F58,F60,F62,F64,F66,F68,F70,F72,F74,F76,F78,F80,F82,F84,F86,F88,F90,F92,F94,F96,F98,F100,F102,F104,F106,F108,F110,F112,F114)</f>
        <v>34</v>
      </c>
      <c r="G168" s="226"/>
      <c r="H168" s="227">
        <f t="shared" ref="H168:AK168" si="10">sum (H114,H112,H110,H108,H106,H104,H102,H100,H98,H96,H94,H92,H90,H88,H86,H84,H82,H80,H78,H76,H74,H72,H70,H68,H66,H64,H62,H60,H58)</f>
        <v>3</v>
      </c>
      <c r="I168" s="227">
        <f t="shared" si="10"/>
        <v>5</v>
      </c>
      <c r="J168" s="225">
        <f t="shared" si="10"/>
        <v>5</v>
      </c>
      <c r="K168" s="225">
        <f t="shared" si="10"/>
        <v>9</v>
      </c>
      <c r="L168" s="225">
        <f t="shared" si="10"/>
        <v>10</v>
      </c>
      <c r="M168" s="225">
        <f t="shared" si="10"/>
        <v>15</v>
      </c>
      <c r="N168" s="225">
        <f t="shared" si="10"/>
        <v>15</v>
      </c>
      <c r="O168" s="227">
        <f t="shared" si="10"/>
        <v>5</v>
      </c>
      <c r="P168" s="227">
        <f t="shared" si="10"/>
        <v>8</v>
      </c>
      <c r="Q168" s="225">
        <f t="shared" si="10"/>
        <v>7</v>
      </c>
      <c r="R168" s="225">
        <f t="shared" si="10"/>
        <v>8</v>
      </c>
      <c r="S168" s="225">
        <f t="shared" si="10"/>
        <v>18</v>
      </c>
      <c r="T168" s="225">
        <f t="shared" si="10"/>
        <v>30</v>
      </c>
      <c r="U168" s="225">
        <f t="shared" si="10"/>
        <v>26</v>
      </c>
      <c r="V168" s="227">
        <f t="shared" si="10"/>
        <v>11</v>
      </c>
      <c r="W168" s="227">
        <f t="shared" si="10"/>
        <v>1</v>
      </c>
      <c r="X168" s="225">
        <f t="shared" si="10"/>
        <v>38</v>
      </c>
      <c r="Y168" s="225">
        <f t="shared" si="10"/>
        <v>54</v>
      </c>
      <c r="Z168" s="225">
        <f t="shared" si="10"/>
        <v>52</v>
      </c>
      <c r="AA168" s="225">
        <f t="shared" si="10"/>
        <v>55</v>
      </c>
      <c r="AB168" s="225">
        <f t="shared" si="10"/>
        <v>47</v>
      </c>
      <c r="AC168" s="227">
        <f t="shared" si="10"/>
        <v>1</v>
      </c>
      <c r="AD168" s="227">
        <f t="shared" si="10"/>
        <v>0</v>
      </c>
      <c r="AE168" s="225">
        <f t="shared" si="10"/>
        <v>65</v>
      </c>
      <c r="AF168" s="225">
        <f t="shared" si="10"/>
        <v>28</v>
      </c>
      <c r="AG168" s="225">
        <f t="shared" si="10"/>
        <v>6</v>
      </c>
      <c r="AH168" s="225">
        <f t="shared" si="10"/>
        <v>2</v>
      </c>
      <c r="AI168" s="225">
        <f t="shared" si="10"/>
        <v>0</v>
      </c>
      <c r="AJ168" s="227">
        <f t="shared" si="10"/>
        <v>0</v>
      </c>
      <c r="AK168" s="227">
        <f t="shared" si="10"/>
        <v>0</v>
      </c>
      <c r="AL168" s="228">
        <f t="shared" si="8"/>
        <v>558</v>
      </c>
      <c r="AM168" s="203" t="s">
        <v>149</v>
      </c>
      <c r="AN168" s="294"/>
    </row>
    <row r="169" ht="15.75" customHeight="1">
      <c r="A169" s="324"/>
      <c r="B169" s="121"/>
      <c r="C169" s="325"/>
      <c r="D169" s="220" t="s">
        <v>150</v>
      </c>
      <c r="E169" s="132"/>
      <c r="F169" s="120">
        <f>sum (F167,F165)</f>
        <v>279</v>
      </c>
      <c r="G169" s="229"/>
      <c r="H169" s="230">
        <f t="shared" ref="H169:AK169" si="11">sum (H167,H165)</f>
        <v>37</v>
      </c>
      <c r="I169" s="230">
        <f t="shared" si="11"/>
        <v>33</v>
      </c>
      <c r="J169" s="120">
        <f t="shared" si="11"/>
        <v>373</v>
      </c>
      <c r="K169" s="120">
        <f t="shared" si="11"/>
        <v>343</v>
      </c>
      <c r="L169" s="120">
        <f t="shared" si="11"/>
        <v>319</v>
      </c>
      <c r="M169" s="120">
        <f t="shared" si="11"/>
        <v>370</v>
      </c>
      <c r="N169" s="120">
        <f t="shared" si="11"/>
        <v>339</v>
      </c>
      <c r="O169" s="230">
        <f t="shared" si="11"/>
        <v>41</v>
      </c>
      <c r="P169" s="230">
        <f t="shared" si="11"/>
        <v>42</v>
      </c>
      <c r="Q169" s="120">
        <f t="shared" si="11"/>
        <v>389</v>
      </c>
      <c r="R169" s="120">
        <f t="shared" si="11"/>
        <v>374</v>
      </c>
      <c r="S169" s="120">
        <f t="shared" si="11"/>
        <v>353</v>
      </c>
      <c r="T169" s="120">
        <f t="shared" si="11"/>
        <v>363</v>
      </c>
      <c r="U169" s="120">
        <f t="shared" si="11"/>
        <v>419</v>
      </c>
      <c r="V169" s="230">
        <f t="shared" si="11"/>
        <v>58</v>
      </c>
      <c r="W169" s="230">
        <f t="shared" si="11"/>
        <v>30</v>
      </c>
      <c r="X169" s="120">
        <f t="shared" si="11"/>
        <v>355</v>
      </c>
      <c r="Y169" s="120">
        <f t="shared" si="11"/>
        <v>375</v>
      </c>
      <c r="Z169" s="120">
        <f t="shared" si="11"/>
        <v>397</v>
      </c>
      <c r="AA169" s="120">
        <f t="shared" si="11"/>
        <v>362</v>
      </c>
      <c r="AB169" s="120">
        <f t="shared" si="11"/>
        <v>362</v>
      </c>
      <c r="AC169" s="230">
        <f t="shared" si="11"/>
        <v>59</v>
      </c>
      <c r="AD169" s="230">
        <f t="shared" si="11"/>
        <v>67</v>
      </c>
      <c r="AE169" s="120">
        <f t="shared" si="11"/>
        <v>403</v>
      </c>
      <c r="AF169" s="120">
        <f t="shared" si="11"/>
        <v>352</v>
      </c>
      <c r="AG169" s="120">
        <f t="shared" si="11"/>
        <v>373</v>
      </c>
      <c r="AH169" s="120">
        <f t="shared" si="11"/>
        <v>322</v>
      </c>
      <c r="AI169" s="120">
        <f t="shared" si="11"/>
        <v>1</v>
      </c>
      <c r="AJ169" s="230">
        <f t="shared" si="11"/>
        <v>0</v>
      </c>
      <c r="AK169" s="230">
        <f t="shared" si="11"/>
        <v>0</v>
      </c>
      <c r="AL169" s="293">
        <f t="shared" si="8"/>
        <v>7590</v>
      </c>
      <c r="AM169" s="31" t="s">
        <v>150</v>
      </c>
      <c r="AN169" s="112"/>
    </row>
    <row r="170" ht="20.25" customHeight="1">
      <c r="A170" s="324"/>
      <c r="B170" s="121"/>
      <c r="C170" s="325"/>
      <c r="D170" s="231" t="s">
        <v>147</v>
      </c>
      <c r="E170" s="132"/>
      <c r="F170" s="225">
        <f>SUM(F166,F168)</f>
        <v>38</v>
      </c>
      <c r="G170" s="226"/>
      <c r="H170" s="227">
        <f t="shared" ref="H170:AK170" si="12">sum (H168,H166)</f>
        <v>6</v>
      </c>
      <c r="I170" s="227">
        <f t="shared" si="12"/>
        <v>6</v>
      </c>
      <c r="J170" s="225">
        <f t="shared" si="12"/>
        <v>14</v>
      </c>
      <c r="K170" s="225">
        <f t="shared" si="12"/>
        <v>22</v>
      </c>
      <c r="L170" s="225">
        <f t="shared" si="12"/>
        <v>21</v>
      </c>
      <c r="M170" s="225">
        <f t="shared" si="12"/>
        <v>39</v>
      </c>
      <c r="N170" s="225">
        <f t="shared" si="12"/>
        <v>42</v>
      </c>
      <c r="O170" s="227">
        <f t="shared" si="12"/>
        <v>5</v>
      </c>
      <c r="P170" s="227">
        <f t="shared" si="12"/>
        <v>10</v>
      </c>
      <c r="Q170" s="225">
        <f t="shared" si="12"/>
        <v>24</v>
      </c>
      <c r="R170" s="225">
        <f t="shared" si="12"/>
        <v>28</v>
      </c>
      <c r="S170" s="225">
        <f t="shared" si="12"/>
        <v>30</v>
      </c>
      <c r="T170" s="225">
        <f t="shared" si="12"/>
        <v>43</v>
      </c>
      <c r="U170" s="225">
        <f t="shared" si="12"/>
        <v>43</v>
      </c>
      <c r="V170" s="227">
        <f t="shared" si="12"/>
        <v>14</v>
      </c>
      <c r="W170" s="227">
        <f t="shared" si="12"/>
        <v>1</v>
      </c>
      <c r="X170" s="225">
        <f t="shared" si="12"/>
        <v>54</v>
      </c>
      <c r="Y170" s="225">
        <f t="shared" si="12"/>
        <v>72</v>
      </c>
      <c r="Z170" s="225">
        <f t="shared" si="12"/>
        <v>65</v>
      </c>
      <c r="AA170" s="225">
        <f t="shared" si="12"/>
        <v>70</v>
      </c>
      <c r="AB170" s="225">
        <f t="shared" si="12"/>
        <v>60</v>
      </c>
      <c r="AC170" s="227">
        <f t="shared" si="12"/>
        <v>2</v>
      </c>
      <c r="AD170" s="227">
        <f t="shared" si="12"/>
        <v>0</v>
      </c>
      <c r="AE170" s="225">
        <f t="shared" si="12"/>
        <v>82</v>
      </c>
      <c r="AF170" s="225">
        <f t="shared" si="12"/>
        <v>38</v>
      </c>
      <c r="AG170" s="225">
        <f t="shared" si="12"/>
        <v>16</v>
      </c>
      <c r="AH170" s="225">
        <f t="shared" si="12"/>
        <v>15</v>
      </c>
      <c r="AI170" s="225">
        <f t="shared" si="12"/>
        <v>0</v>
      </c>
      <c r="AJ170" s="227">
        <f t="shared" si="12"/>
        <v>0</v>
      </c>
      <c r="AK170" s="227">
        <f t="shared" si="12"/>
        <v>0</v>
      </c>
      <c r="AL170" s="228">
        <f t="shared" si="8"/>
        <v>860</v>
      </c>
      <c r="AM170" s="203" t="s">
        <v>147</v>
      </c>
      <c r="AN170" s="294"/>
    </row>
    <row r="171" ht="15.75" customHeight="1">
      <c r="A171" s="79"/>
      <c r="B171" s="235"/>
      <c r="C171" s="81"/>
      <c r="D171" s="236"/>
      <c r="E171" s="82"/>
      <c r="F171" s="237"/>
      <c r="G171" s="112"/>
      <c r="H171" s="237"/>
      <c r="I171" s="237"/>
      <c r="J171" s="112"/>
      <c r="K171" s="112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37"/>
      <c r="AI171" s="237"/>
      <c r="AJ171" s="112"/>
      <c r="AK171" s="112"/>
      <c r="AL171" s="112"/>
      <c r="AM171" s="112"/>
      <c r="AN171" s="112"/>
    </row>
    <row r="172" ht="15.75" customHeight="1">
      <c r="A172" s="112"/>
      <c r="B172" s="238"/>
      <c r="C172" s="81"/>
      <c r="D172" s="220" t="s">
        <v>151</v>
      </c>
      <c r="E172" s="132"/>
      <c r="F172" s="9"/>
      <c r="G172" s="117"/>
      <c r="H172" s="15"/>
      <c r="I172" s="15"/>
      <c r="J172" s="9"/>
      <c r="K172" s="9"/>
      <c r="L172" s="9"/>
      <c r="M172" s="14"/>
      <c r="N172" s="14"/>
      <c r="O172" s="28"/>
      <c r="P172" s="28"/>
      <c r="Q172" s="9"/>
      <c r="R172" s="9"/>
      <c r="S172" s="9"/>
      <c r="T172" s="9"/>
      <c r="U172" s="9"/>
      <c r="V172" s="15"/>
      <c r="W172" s="15"/>
      <c r="X172" s="9"/>
      <c r="Y172" s="9"/>
      <c r="Z172" s="9"/>
      <c r="AA172" s="9"/>
      <c r="AB172" s="9"/>
      <c r="AC172" s="15"/>
      <c r="AD172" s="15"/>
      <c r="AE172" s="9"/>
      <c r="AF172" s="9"/>
      <c r="AG172" s="9"/>
      <c r="AH172" s="9"/>
      <c r="AI172" s="9"/>
      <c r="AJ172" s="15"/>
      <c r="AK172" s="15"/>
      <c r="AL172" s="221">
        <f t="shared" ref="AL172:AL173" si="13">SUM(F172:AJ172)</f>
        <v>0</v>
      </c>
      <c r="AM172" s="112"/>
      <c r="AN172" s="112"/>
    </row>
    <row r="173" ht="15.75" customHeight="1">
      <c r="A173" s="112"/>
      <c r="B173" s="238"/>
      <c r="C173" s="112"/>
      <c r="D173" s="220" t="s">
        <v>152</v>
      </c>
      <c r="E173" s="132"/>
      <c r="F173" s="9"/>
      <c r="G173" s="117"/>
      <c r="H173" s="15"/>
      <c r="I173" s="15"/>
      <c r="J173" s="9"/>
      <c r="K173" s="9"/>
      <c r="L173" s="9"/>
      <c r="M173" s="14"/>
      <c r="N173" s="14"/>
      <c r="O173" s="28"/>
      <c r="P173" s="28"/>
      <c r="Q173" s="9"/>
      <c r="R173" s="9"/>
      <c r="S173" s="9"/>
      <c r="T173" s="9"/>
      <c r="U173" s="9"/>
      <c r="V173" s="15"/>
      <c r="W173" s="15"/>
      <c r="X173" s="9"/>
      <c r="Y173" s="9"/>
      <c r="Z173" s="9"/>
      <c r="AA173" s="9"/>
      <c r="AB173" s="9"/>
      <c r="AC173" s="15"/>
      <c r="AD173" s="15"/>
      <c r="AE173" s="9"/>
      <c r="AF173" s="9"/>
      <c r="AG173" s="9"/>
      <c r="AH173" s="9"/>
      <c r="AI173" s="9"/>
      <c r="AJ173" s="15"/>
      <c r="AK173" s="15"/>
      <c r="AL173" s="221">
        <f t="shared" si="13"/>
        <v>0</v>
      </c>
      <c r="AM173" s="112"/>
      <c r="AN173" s="112"/>
    </row>
    <row r="174" ht="15.75" customHeight="1">
      <c r="A174" s="79"/>
      <c r="B174" s="79"/>
      <c r="C174" s="81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112"/>
      <c r="AM174" s="112"/>
      <c r="AN174" s="112"/>
    </row>
    <row r="175" ht="15.75" customHeight="1">
      <c r="A175" s="79"/>
      <c r="B175" s="239"/>
      <c r="C175" s="240"/>
      <c r="D175" s="82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112"/>
      <c r="AG177" s="112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79"/>
      <c r="B178" s="79"/>
      <c r="C178" s="81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112"/>
      <c r="AM178" s="112"/>
      <c r="AN178" s="112"/>
    </row>
    <row r="179" ht="15.75" customHeight="1">
      <c r="A179" s="79"/>
      <c r="B179" s="241"/>
      <c r="C179" s="240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  <c r="AN179" s="112"/>
    </row>
    <row r="180" ht="15.75" customHeight="1">
      <c r="A180" s="79"/>
      <c r="B180" s="79"/>
      <c r="C180" s="81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112"/>
      <c r="AM180" s="112"/>
      <c r="AN180" s="112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D42:D43"/>
    <mergeCell ref="D45:D46"/>
    <mergeCell ref="E45:E46"/>
    <mergeCell ref="D57:D114"/>
    <mergeCell ref="A58:B58"/>
    <mergeCell ref="A60:B60"/>
    <mergeCell ref="A62:B62"/>
    <mergeCell ref="A114:B114"/>
    <mergeCell ref="E116:E117"/>
    <mergeCell ref="A117:B117"/>
    <mergeCell ref="E118:E119"/>
    <mergeCell ref="A119:B119"/>
    <mergeCell ref="E120:E121"/>
    <mergeCell ref="A123:B123"/>
    <mergeCell ref="G124:G125"/>
    <mergeCell ref="G126:G127"/>
    <mergeCell ref="G128:G129"/>
    <mergeCell ref="A129:B129"/>
    <mergeCell ref="G130:G131"/>
    <mergeCell ref="A131:B131"/>
    <mergeCell ref="A133:B133"/>
    <mergeCell ref="G150:G151"/>
    <mergeCell ref="G152:G153"/>
    <mergeCell ref="G154:G155"/>
    <mergeCell ref="G156:G157"/>
    <mergeCell ref="G158:G159"/>
    <mergeCell ref="G160:G161"/>
    <mergeCell ref="G162:G163"/>
    <mergeCell ref="G132:G133"/>
    <mergeCell ref="G134:G135"/>
    <mergeCell ref="G136:G137"/>
    <mergeCell ref="G138:G139"/>
    <mergeCell ref="G140:G141"/>
    <mergeCell ref="G142:G143"/>
    <mergeCell ref="G144:G145"/>
    <mergeCell ref="A159:B159"/>
    <mergeCell ref="A161:B161"/>
    <mergeCell ref="A163:B163"/>
    <mergeCell ref="G146:G147"/>
    <mergeCell ref="G148:G149"/>
    <mergeCell ref="A149:B149"/>
    <mergeCell ref="A151:B151"/>
    <mergeCell ref="A153:B153"/>
    <mergeCell ref="A155:B155"/>
    <mergeCell ref="A157:B157"/>
    <mergeCell ref="C1:AJ1"/>
    <mergeCell ref="AL1:AM1"/>
    <mergeCell ref="D3:D30"/>
    <mergeCell ref="C32:D34"/>
    <mergeCell ref="D37:D40"/>
    <mergeCell ref="E37:E40"/>
    <mergeCell ref="E42:E43"/>
    <mergeCell ref="C55:AM55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E115:AL115"/>
    <mergeCell ref="G116:G117"/>
    <mergeCell ref="G118:G119"/>
    <mergeCell ref="G120:G121"/>
    <mergeCell ref="G122:G123"/>
    <mergeCell ref="A145:B145"/>
    <mergeCell ref="A147:B147"/>
    <mergeCell ref="A125:B125"/>
    <mergeCell ref="A127:B127"/>
    <mergeCell ref="A135:B135"/>
    <mergeCell ref="A137:B137"/>
    <mergeCell ref="A139:B139"/>
    <mergeCell ref="A141:B141"/>
    <mergeCell ref="A143:B143"/>
    <mergeCell ref="D168:E168"/>
    <mergeCell ref="D169:E169"/>
    <mergeCell ref="D170:E170"/>
    <mergeCell ref="D172:E172"/>
    <mergeCell ref="D173:E173"/>
    <mergeCell ref="E156:E157"/>
    <mergeCell ref="E158:E159"/>
    <mergeCell ref="E160:E161"/>
    <mergeCell ref="E162:E163"/>
    <mergeCell ref="D165:E165"/>
    <mergeCell ref="D166:E166"/>
    <mergeCell ref="D167:E167"/>
    <mergeCell ref="A88:B88"/>
    <mergeCell ref="A90:B90"/>
    <mergeCell ref="A92:B92"/>
    <mergeCell ref="A94:B94"/>
    <mergeCell ref="A96:B96"/>
    <mergeCell ref="A98:B98"/>
    <mergeCell ref="A100:B100"/>
    <mergeCell ref="A102:B102"/>
    <mergeCell ref="A104:B104"/>
    <mergeCell ref="A112:B112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45"/>
    <mergeCell ref="E146:E147"/>
    <mergeCell ref="E148:E149"/>
    <mergeCell ref="E150:E151"/>
    <mergeCell ref="E152:E153"/>
    <mergeCell ref="E154:E155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244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296" t="s">
        <v>0</v>
      </c>
      <c r="AM1" s="4"/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245</v>
      </c>
      <c r="F2" s="243">
        <v>1.0</v>
      </c>
      <c r="G2" s="7" t="s">
        <v>246</v>
      </c>
      <c r="H2" s="327">
        <v>2.0</v>
      </c>
      <c r="I2" s="327">
        <v>3.0</v>
      </c>
      <c r="J2" s="166">
        <v>4.0</v>
      </c>
      <c r="K2" s="298">
        <v>5.0</v>
      </c>
      <c r="L2" s="29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5">
        <v>12.0</v>
      </c>
      <c r="S2" s="166">
        <v>13.0</v>
      </c>
      <c r="T2" s="166">
        <v>14.0</v>
      </c>
      <c r="U2" s="165">
        <v>15.0</v>
      </c>
      <c r="V2" s="165">
        <v>16.0</v>
      </c>
      <c r="W2" s="165">
        <v>17.0</v>
      </c>
      <c r="X2" s="165">
        <v>18.0</v>
      </c>
      <c r="Y2" s="165">
        <v>19.0</v>
      </c>
      <c r="Z2" s="166">
        <v>20.0</v>
      </c>
      <c r="AA2" s="166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6">
        <v>27.0</v>
      </c>
      <c r="AH2" s="166">
        <v>28.0</v>
      </c>
      <c r="AI2" s="165">
        <v>29.0</v>
      </c>
      <c r="AJ2" s="165">
        <v>30.0</v>
      </c>
      <c r="AK2" s="352">
        <v>31.0</v>
      </c>
      <c r="AL2" s="17" t="s">
        <v>7</v>
      </c>
      <c r="AM2" s="18" t="s">
        <v>8</v>
      </c>
      <c r="AN2" s="18"/>
    </row>
    <row r="3" ht="15.75" customHeight="1">
      <c r="A3" s="19"/>
      <c r="B3" s="20" t="s">
        <v>9</v>
      </c>
      <c r="C3" s="353">
        <v>43182.0</v>
      </c>
      <c r="D3" s="22" t="s">
        <v>10</v>
      </c>
      <c r="E3" s="23"/>
      <c r="F3" s="27"/>
      <c r="G3" s="23"/>
      <c r="H3" s="27"/>
      <c r="I3" s="27"/>
      <c r="J3" s="28"/>
      <c r="K3" s="28"/>
      <c r="L3" s="28"/>
      <c r="M3" s="28"/>
      <c r="N3" s="28"/>
      <c r="O3" s="24">
        <v>8.0</v>
      </c>
      <c r="P3" s="24">
        <v>8.0</v>
      </c>
      <c r="Q3" s="24">
        <v>8.0</v>
      </c>
      <c r="R3" s="24">
        <v>8.0</v>
      </c>
      <c r="S3" s="27"/>
      <c r="T3" s="27"/>
      <c r="U3" s="24">
        <v>8.0</v>
      </c>
      <c r="V3" s="24">
        <v>8.0</v>
      </c>
      <c r="W3" s="24">
        <v>8.0</v>
      </c>
      <c r="X3" s="24">
        <v>8.0</v>
      </c>
      <c r="Y3" s="24">
        <v>8.0</v>
      </c>
      <c r="Z3" s="27"/>
      <c r="AA3" s="27"/>
      <c r="AB3" s="24">
        <v>8.0</v>
      </c>
      <c r="AC3" s="24">
        <v>8.0</v>
      </c>
      <c r="AD3" s="24">
        <v>8.0</v>
      </c>
      <c r="AE3" s="24">
        <v>8.0</v>
      </c>
      <c r="AF3" s="24">
        <v>8.0</v>
      </c>
      <c r="AG3" s="34"/>
      <c r="AH3" s="34"/>
      <c r="AI3" s="26">
        <v>8.0</v>
      </c>
      <c r="AJ3" s="26">
        <v>8.0</v>
      </c>
      <c r="AK3" s="26">
        <v>8.0</v>
      </c>
      <c r="AL3" s="29"/>
      <c r="AM3" s="29"/>
      <c r="AN3" s="18"/>
    </row>
    <row r="4" ht="15.75" customHeight="1">
      <c r="A4" s="19">
        <v>1.0</v>
      </c>
      <c r="B4" s="354" t="s">
        <v>161</v>
      </c>
      <c r="C4" s="123"/>
      <c r="D4" s="32"/>
      <c r="E4" s="23"/>
      <c r="F4" s="27"/>
      <c r="G4" s="23" t="s">
        <v>158</v>
      </c>
      <c r="H4" s="27"/>
      <c r="I4" s="23" t="s">
        <v>247</v>
      </c>
      <c r="J4" s="78" t="s">
        <v>247</v>
      </c>
      <c r="K4" s="78" t="s">
        <v>247</v>
      </c>
      <c r="L4" s="28"/>
      <c r="M4" s="40"/>
      <c r="N4" s="28">
        <v>8.0</v>
      </c>
      <c r="O4" s="303"/>
      <c r="P4" s="303"/>
      <c r="Q4" s="355" t="s">
        <v>248</v>
      </c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7"/>
      <c r="AL4" s="29"/>
      <c r="AM4" s="29"/>
      <c r="AN4" s="18"/>
    </row>
    <row r="5" ht="15.75" customHeight="1">
      <c r="A5" s="19">
        <v>2.0</v>
      </c>
      <c r="B5" s="19" t="s">
        <v>155</v>
      </c>
      <c r="C5" s="358">
        <v>43350.0</v>
      </c>
      <c r="D5" s="32"/>
      <c r="E5" s="23"/>
      <c r="F5" s="27"/>
      <c r="G5" s="23" t="s">
        <v>158</v>
      </c>
      <c r="H5" s="25"/>
      <c r="I5" s="35" t="s">
        <v>14</v>
      </c>
      <c r="J5" s="28">
        <v>8.0</v>
      </c>
      <c r="K5" s="28">
        <v>8.0</v>
      </c>
      <c r="L5" s="28"/>
      <c r="M5" s="28"/>
      <c r="N5" s="40"/>
      <c r="O5" s="35" t="s">
        <v>14</v>
      </c>
      <c r="P5" s="24">
        <v>8.0</v>
      </c>
      <c r="Q5" s="24">
        <v>8.0</v>
      </c>
      <c r="R5" s="24">
        <v>8.0</v>
      </c>
      <c r="S5" s="27">
        <v>8.0</v>
      </c>
      <c r="T5" s="27"/>
      <c r="U5" s="24"/>
      <c r="V5" s="37" t="s">
        <v>13</v>
      </c>
      <c r="W5" s="24">
        <v>8.0</v>
      </c>
      <c r="X5" s="24">
        <v>8.0</v>
      </c>
      <c r="Y5" s="24">
        <v>8.0</v>
      </c>
      <c r="Z5" s="27"/>
      <c r="AA5" s="27"/>
      <c r="AB5" s="35" t="s">
        <v>14</v>
      </c>
      <c r="AC5" s="24">
        <v>8.0</v>
      </c>
      <c r="AD5" s="24">
        <v>8.0</v>
      </c>
      <c r="AE5" s="24">
        <v>8.0</v>
      </c>
      <c r="AF5" s="24">
        <v>8.0</v>
      </c>
      <c r="AG5" s="36" t="s">
        <v>14</v>
      </c>
      <c r="AH5" s="34"/>
      <c r="AI5" s="26"/>
      <c r="AJ5" s="26">
        <v>8.0</v>
      </c>
      <c r="AK5" s="26">
        <v>8.0</v>
      </c>
      <c r="AL5" s="29"/>
      <c r="AM5" s="29"/>
      <c r="AN5" s="18"/>
    </row>
    <row r="6" ht="15.75" customHeight="1">
      <c r="A6" s="19">
        <v>3.0</v>
      </c>
      <c r="B6" s="19" t="s">
        <v>15</v>
      </c>
      <c r="C6" s="359">
        <v>43456.0</v>
      </c>
      <c r="D6" s="32"/>
      <c r="E6" s="23"/>
      <c r="F6" s="27"/>
      <c r="G6" s="23" t="s">
        <v>158</v>
      </c>
      <c r="H6" s="27"/>
      <c r="I6" s="27"/>
      <c r="J6" s="40"/>
      <c r="K6" s="28"/>
      <c r="L6" s="28">
        <v>8.0</v>
      </c>
      <c r="M6" s="28"/>
      <c r="N6" s="28"/>
      <c r="O6" s="24">
        <v>8.0</v>
      </c>
      <c r="P6" s="35" t="s">
        <v>14</v>
      </c>
      <c r="Q6" s="24">
        <v>8.0</v>
      </c>
      <c r="R6" s="24">
        <v>8.0</v>
      </c>
      <c r="S6" s="27">
        <v>8.0</v>
      </c>
      <c r="T6" s="27"/>
      <c r="U6" s="24"/>
      <c r="V6" s="24">
        <v>8.0</v>
      </c>
      <c r="W6" s="24">
        <v>8.0</v>
      </c>
      <c r="X6" s="24">
        <v>8.0</v>
      </c>
      <c r="Y6" s="37" t="s">
        <v>13</v>
      </c>
      <c r="Z6" s="25"/>
      <c r="AA6" s="27"/>
      <c r="AB6" s="24">
        <v>8.0</v>
      </c>
      <c r="AC6" s="35" t="s">
        <v>14</v>
      </c>
      <c r="AD6" s="24">
        <v>8.0</v>
      </c>
      <c r="AE6" s="24">
        <v>8.0</v>
      </c>
      <c r="AF6" s="24">
        <v>8.0</v>
      </c>
      <c r="AG6" s="34"/>
      <c r="AH6" s="34"/>
      <c r="AI6" s="26">
        <v>8.0</v>
      </c>
      <c r="AJ6" s="26">
        <v>8.0</v>
      </c>
      <c r="AK6" s="33" t="s">
        <v>13</v>
      </c>
      <c r="AL6" s="29"/>
      <c r="AM6" s="45"/>
      <c r="AN6" s="180"/>
    </row>
    <row r="7" ht="18.0" customHeight="1">
      <c r="A7" s="19">
        <v>4.0</v>
      </c>
      <c r="B7" s="251" t="s">
        <v>157</v>
      </c>
      <c r="C7" s="358">
        <v>43315.0</v>
      </c>
      <c r="D7" s="32"/>
      <c r="E7" s="23"/>
      <c r="F7" s="27"/>
      <c r="G7" s="23" t="s">
        <v>158</v>
      </c>
      <c r="H7" s="27"/>
      <c r="I7" s="27">
        <v>8.0</v>
      </c>
      <c r="J7" s="28">
        <v>8.0</v>
      </c>
      <c r="K7" s="78" t="s">
        <v>247</v>
      </c>
      <c r="L7" s="28"/>
      <c r="M7" s="28"/>
      <c r="N7" s="78" t="s">
        <v>247</v>
      </c>
      <c r="O7" s="23" t="s">
        <v>247</v>
      </c>
      <c r="P7" s="23" t="s">
        <v>247</v>
      </c>
      <c r="Q7" s="35" t="s">
        <v>14</v>
      </c>
      <c r="R7" s="24">
        <v>8.0</v>
      </c>
      <c r="S7" s="27"/>
      <c r="T7" s="27"/>
      <c r="U7" s="24">
        <v>8.0</v>
      </c>
      <c r="V7" s="24">
        <v>8.0</v>
      </c>
      <c r="W7" s="24">
        <v>8.0</v>
      </c>
      <c r="X7" s="37" t="s">
        <v>13</v>
      </c>
      <c r="Y7" s="24">
        <v>8.0</v>
      </c>
      <c r="Z7" s="27">
        <v>8.0</v>
      </c>
      <c r="AA7" s="27"/>
      <c r="AB7" s="24"/>
      <c r="AC7" s="24">
        <v>8.0</v>
      </c>
      <c r="AD7" s="35" t="s">
        <v>14</v>
      </c>
      <c r="AE7" s="24">
        <v>8.0</v>
      </c>
      <c r="AF7" s="24">
        <v>8.0</v>
      </c>
      <c r="AG7" s="34"/>
      <c r="AH7" s="34"/>
      <c r="AI7" s="26">
        <v>8.0</v>
      </c>
      <c r="AJ7" s="33" t="s">
        <v>13</v>
      </c>
      <c r="AK7" s="26">
        <v>8.0</v>
      </c>
      <c r="AL7" s="29"/>
      <c r="AM7" s="45"/>
      <c r="AN7" s="180"/>
    </row>
    <row r="8" ht="15.75" customHeight="1">
      <c r="A8" s="19">
        <v>5.0</v>
      </c>
      <c r="B8" s="19" t="s">
        <v>19</v>
      </c>
      <c r="C8" s="358">
        <v>43109.0</v>
      </c>
      <c r="D8" s="32"/>
      <c r="E8" s="23"/>
      <c r="F8" s="27"/>
      <c r="G8" s="23" t="s">
        <v>158</v>
      </c>
      <c r="H8" s="27"/>
      <c r="I8" s="27"/>
      <c r="J8" s="27"/>
      <c r="K8" s="27"/>
      <c r="L8" s="27"/>
      <c r="M8" s="50" t="s">
        <v>14</v>
      </c>
      <c r="N8" s="28">
        <v>8.0</v>
      </c>
      <c r="O8" s="24"/>
      <c r="P8" s="24">
        <v>8.0</v>
      </c>
      <c r="Q8" s="24">
        <v>8.0</v>
      </c>
      <c r="R8" s="35" t="s">
        <v>14</v>
      </c>
      <c r="S8" s="27"/>
      <c r="T8" s="27"/>
      <c r="U8" s="24">
        <v>8.0</v>
      </c>
      <c r="V8" s="24">
        <v>8.0</v>
      </c>
      <c r="W8" s="24">
        <v>8.0</v>
      </c>
      <c r="X8" s="24">
        <v>8.0</v>
      </c>
      <c r="Y8" s="24">
        <v>8.0</v>
      </c>
      <c r="Z8" s="25"/>
      <c r="AA8" s="27"/>
      <c r="AB8" s="24">
        <v>8.0</v>
      </c>
      <c r="AC8" s="24">
        <v>8.0</v>
      </c>
      <c r="AD8" s="24">
        <v>8.0</v>
      </c>
      <c r="AE8" s="35" t="s">
        <v>14</v>
      </c>
      <c r="AF8" s="24">
        <v>8.0</v>
      </c>
      <c r="AG8" s="35">
        <v>12.0</v>
      </c>
      <c r="AH8" s="27"/>
      <c r="AI8" s="55"/>
      <c r="AJ8" s="26">
        <v>8.0</v>
      </c>
      <c r="AK8" s="26">
        <v>8.0</v>
      </c>
      <c r="AL8" s="29"/>
      <c r="AM8" s="45"/>
      <c r="AN8" s="180"/>
    </row>
    <row r="9" ht="15.75" customHeight="1">
      <c r="A9" s="19">
        <v>6.0</v>
      </c>
      <c r="B9" s="300" t="s">
        <v>20</v>
      </c>
      <c r="C9" s="358">
        <v>43413.0</v>
      </c>
      <c r="D9" s="32"/>
      <c r="E9" s="23"/>
      <c r="F9" s="27"/>
      <c r="G9" s="360" t="s">
        <v>11</v>
      </c>
      <c r="H9" s="27"/>
      <c r="I9" s="27"/>
      <c r="J9" s="28">
        <v>8.0</v>
      </c>
      <c r="K9" s="28">
        <v>8.0</v>
      </c>
      <c r="L9" s="40"/>
      <c r="M9" s="28"/>
      <c r="N9" s="28"/>
      <c r="O9" s="35" t="s">
        <v>14</v>
      </c>
      <c r="P9" s="24">
        <v>8.0</v>
      </c>
      <c r="Q9" s="24">
        <v>8.0</v>
      </c>
      <c r="R9" s="24">
        <v>8.0</v>
      </c>
      <c r="S9" s="27"/>
      <c r="T9" s="25"/>
      <c r="U9" s="24">
        <v>8.0</v>
      </c>
      <c r="V9" s="24">
        <v>8.0</v>
      </c>
      <c r="W9" s="37" t="s">
        <v>13</v>
      </c>
      <c r="X9" s="24">
        <v>8.0</v>
      </c>
      <c r="Y9" s="24">
        <v>8.0</v>
      </c>
      <c r="Z9" s="27">
        <v>8.0</v>
      </c>
      <c r="AA9" s="27"/>
      <c r="AB9" s="24"/>
      <c r="AC9" s="24">
        <v>8.0</v>
      </c>
      <c r="AD9" s="24">
        <v>8.0</v>
      </c>
      <c r="AE9" s="24">
        <v>8.0</v>
      </c>
      <c r="AF9" s="35" t="s">
        <v>14</v>
      </c>
      <c r="AG9" s="34"/>
      <c r="AH9" s="34"/>
      <c r="AI9" s="26">
        <v>8.0</v>
      </c>
      <c r="AJ9" s="26">
        <v>8.0</v>
      </c>
      <c r="AK9" s="26">
        <v>8.0</v>
      </c>
      <c r="AL9" s="29"/>
      <c r="AM9" s="45"/>
      <c r="AN9" s="180"/>
    </row>
    <row r="10" ht="15.75" customHeight="1">
      <c r="A10" s="19">
        <v>7.0</v>
      </c>
      <c r="B10" s="20" t="s">
        <v>198</v>
      </c>
      <c r="C10" s="359">
        <v>43401.0</v>
      </c>
      <c r="D10" s="32"/>
      <c r="E10" s="23"/>
      <c r="F10" s="27"/>
      <c r="G10" s="23" t="s">
        <v>158</v>
      </c>
      <c r="H10" s="35" t="s">
        <v>14</v>
      </c>
      <c r="I10" s="27"/>
      <c r="J10" s="28"/>
      <c r="K10" s="28"/>
      <c r="L10" s="50" t="s">
        <v>14</v>
      </c>
      <c r="M10" s="28">
        <v>8.0</v>
      </c>
      <c r="N10" s="28">
        <v>8.0</v>
      </c>
      <c r="O10" s="361">
        <v>8.0</v>
      </c>
      <c r="P10" s="35" t="s">
        <v>14</v>
      </c>
      <c r="Q10" s="361">
        <v>8.0</v>
      </c>
      <c r="R10" s="361">
        <v>8.0</v>
      </c>
      <c r="S10" s="27"/>
      <c r="T10" s="27"/>
      <c r="U10" s="361">
        <v>8.0</v>
      </c>
      <c r="V10" s="37" t="s">
        <v>13</v>
      </c>
      <c r="W10" s="361">
        <v>8.0</v>
      </c>
      <c r="X10" s="361">
        <v>8.0</v>
      </c>
      <c r="Y10" s="361"/>
      <c r="Z10" s="27"/>
      <c r="AA10" s="27">
        <v>8.0</v>
      </c>
      <c r="AB10" s="35" t="s">
        <v>14</v>
      </c>
      <c r="AC10" s="361">
        <v>8.0</v>
      </c>
      <c r="AD10" s="361">
        <v>8.0</v>
      </c>
      <c r="AE10" s="361">
        <v>8.0</v>
      </c>
      <c r="AF10" s="361">
        <v>8.0</v>
      </c>
      <c r="AG10" s="34"/>
      <c r="AH10" s="249"/>
      <c r="AI10" s="361">
        <v>8.0</v>
      </c>
      <c r="AJ10" s="361">
        <v>8.0</v>
      </c>
      <c r="AK10" s="33" t="s">
        <v>13</v>
      </c>
      <c r="AL10" s="29"/>
      <c r="AM10" s="29"/>
      <c r="AN10" s="18"/>
    </row>
    <row r="11" ht="15.75" customHeight="1">
      <c r="A11" s="19">
        <v>8.0</v>
      </c>
      <c r="B11" s="20" t="s">
        <v>199</v>
      </c>
      <c r="C11" s="358">
        <v>43132.0</v>
      </c>
      <c r="D11" s="32"/>
      <c r="E11" s="23"/>
      <c r="F11" s="27"/>
      <c r="G11" s="23" t="s">
        <v>158</v>
      </c>
      <c r="H11" s="27"/>
      <c r="I11" s="27"/>
      <c r="J11" s="50" t="s">
        <v>14</v>
      </c>
      <c r="K11" s="28">
        <v>8.0</v>
      </c>
      <c r="L11" s="28">
        <v>8.0</v>
      </c>
      <c r="M11" s="28"/>
      <c r="N11" s="28"/>
      <c r="O11" s="361">
        <v>8.0</v>
      </c>
      <c r="P11" s="361">
        <v>8.0</v>
      </c>
      <c r="Q11" s="35" t="s">
        <v>14</v>
      </c>
      <c r="R11" s="361">
        <v>8.0</v>
      </c>
      <c r="S11" s="27"/>
      <c r="T11" s="27"/>
      <c r="U11" s="37" t="s">
        <v>13</v>
      </c>
      <c r="V11" s="37" t="s">
        <v>13</v>
      </c>
      <c r="W11" s="361">
        <v>8.0</v>
      </c>
      <c r="X11" s="361">
        <v>8.0</v>
      </c>
      <c r="Y11" s="361">
        <v>8.0</v>
      </c>
      <c r="Z11" s="27">
        <v>8.0</v>
      </c>
      <c r="AA11" s="27"/>
      <c r="AB11" s="361"/>
      <c r="AC11" s="35" t="s">
        <v>14</v>
      </c>
      <c r="AD11" s="361">
        <v>8.0</v>
      </c>
      <c r="AE11" s="361">
        <v>8.0</v>
      </c>
      <c r="AF11" s="361">
        <v>8.0</v>
      </c>
      <c r="AG11" s="249"/>
      <c r="AH11" s="34"/>
      <c r="AI11" s="361">
        <v>8.0</v>
      </c>
      <c r="AJ11" s="33" t="s">
        <v>13</v>
      </c>
      <c r="AK11" s="361">
        <v>8.0</v>
      </c>
      <c r="AL11" s="29"/>
      <c r="AM11" s="29"/>
      <c r="AN11" s="18"/>
    </row>
    <row r="12" ht="15.75" customHeight="1">
      <c r="A12" s="19">
        <v>9.0</v>
      </c>
      <c r="B12" s="30" t="s">
        <v>167</v>
      </c>
      <c r="C12" s="358">
        <v>43318.0</v>
      </c>
      <c r="D12" s="32"/>
      <c r="E12" s="23"/>
      <c r="F12" s="27"/>
      <c r="G12" s="23" t="s">
        <v>158</v>
      </c>
      <c r="H12" s="27"/>
      <c r="I12" s="28"/>
      <c r="J12" s="28">
        <v>8.0</v>
      </c>
      <c r="K12" s="50" t="s">
        <v>14</v>
      </c>
      <c r="L12" s="28">
        <v>8.0</v>
      </c>
      <c r="M12" s="28">
        <v>8.0</v>
      </c>
      <c r="N12" s="28" t="s">
        <v>249</v>
      </c>
      <c r="O12" s="247"/>
      <c r="P12" s="247" t="s">
        <v>249</v>
      </c>
      <c r="Q12" s="247" t="s">
        <v>249</v>
      </c>
      <c r="R12" s="247" t="s">
        <v>249</v>
      </c>
      <c r="S12" s="27"/>
      <c r="T12" s="27"/>
      <c r="U12" s="247" t="s">
        <v>249</v>
      </c>
      <c r="V12" s="247" t="s">
        <v>249</v>
      </c>
      <c r="W12" s="247" t="s">
        <v>249</v>
      </c>
      <c r="X12" s="247" t="s">
        <v>249</v>
      </c>
      <c r="Y12" s="247" t="s">
        <v>249</v>
      </c>
      <c r="Z12" s="27" t="s">
        <v>249</v>
      </c>
      <c r="AA12" s="27"/>
      <c r="AB12" s="247" t="s">
        <v>249</v>
      </c>
      <c r="AC12" s="247" t="s">
        <v>249</v>
      </c>
      <c r="AD12" s="247" t="s">
        <v>249</v>
      </c>
      <c r="AE12" s="247" t="s">
        <v>249</v>
      </c>
      <c r="AF12" s="247" t="s">
        <v>249</v>
      </c>
      <c r="AG12" s="34"/>
      <c r="AH12" s="34"/>
      <c r="AI12" s="247" t="s">
        <v>249</v>
      </c>
      <c r="AJ12" s="247" t="s">
        <v>249</v>
      </c>
      <c r="AK12" s="247" t="s">
        <v>249</v>
      </c>
      <c r="AL12" s="29"/>
      <c r="AM12" s="29"/>
      <c r="AN12" s="18"/>
    </row>
    <row r="13" ht="15.75" customHeight="1">
      <c r="A13" s="19">
        <v>10.0</v>
      </c>
      <c r="B13" s="19" t="s">
        <v>23</v>
      </c>
      <c r="C13" s="358">
        <v>43288.0</v>
      </c>
      <c r="D13" s="32"/>
      <c r="E13" s="23"/>
      <c r="F13" s="27"/>
      <c r="G13" s="360" t="s">
        <v>11</v>
      </c>
      <c r="H13" s="27"/>
      <c r="I13" s="27"/>
      <c r="J13" s="28"/>
      <c r="K13" s="40"/>
      <c r="L13" s="28"/>
      <c r="M13" s="28">
        <v>4.0</v>
      </c>
      <c r="N13" s="28">
        <v>8.0</v>
      </c>
      <c r="O13" s="24">
        <v>8.0</v>
      </c>
      <c r="P13" s="24">
        <v>8.0</v>
      </c>
      <c r="Q13" s="24">
        <v>8.0</v>
      </c>
      <c r="R13" s="24"/>
      <c r="S13" s="27"/>
      <c r="T13" s="35" t="s">
        <v>14</v>
      </c>
      <c r="U13" s="24">
        <v>8.0</v>
      </c>
      <c r="V13" s="24">
        <v>8.0</v>
      </c>
      <c r="W13" s="37" t="s">
        <v>13</v>
      </c>
      <c r="X13" s="24">
        <v>8.0</v>
      </c>
      <c r="Y13" s="24">
        <v>8.0</v>
      </c>
      <c r="Z13" s="25"/>
      <c r="AA13" s="27"/>
      <c r="AB13" s="24">
        <v>8.0</v>
      </c>
      <c r="AC13" s="24">
        <v>8.0</v>
      </c>
      <c r="AD13" s="35" t="s">
        <v>14</v>
      </c>
      <c r="AE13" s="24">
        <v>8.0</v>
      </c>
      <c r="AF13" s="24"/>
      <c r="AG13" s="34"/>
      <c r="AH13" s="34">
        <v>8.0</v>
      </c>
      <c r="AI13" s="33" t="s">
        <v>13</v>
      </c>
      <c r="AJ13" s="26">
        <v>8.0</v>
      </c>
      <c r="AK13" s="26">
        <v>8.0</v>
      </c>
      <c r="AL13" s="29"/>
      <c r="AM13" s="45"/>
      <c r="AN13" s="180"/>
    </row>
    <row r="14" ht="15.75" customHeight="1">
      <c r="A14" s="19">
        <v>11.0</v>
      </c>
      <c r="B14" s="20" t="s">
        <v>24</v>
      </c>
      <c r="C14" s="359">
        <v>43323.0</v>
      </c>
      <c r="D14" s="32"/>
      <c r="E14" s="23"/>
      <c r="F14" s="27"/>
      <c r="G14" s="23" t="s">
        <v>158</v>
      </c>
      <c r="H14" s="27"/>
      <c r="I14" s="27"/>
      <c r="J14" s="28">
        <v>8.0</v>
      </c>
      <c r="K14" s="28">
        <v>8.0</v>
      </c>
      <c r="L14" s="28"/>
      <c r="M14" s="40"/>
      <c r="N14" s="28"/>
      <c r="O14" s="24">
        <v>8.0</v>
      </c>
      <c r="P14" s="24" t="s">
        <v>193</v>
      </c>
      <c r="Q14" s="24" t="s">
        <v>193</v>
      </c>
      <c r="R14" s="24" t="s">
        <v>193</v>
      </c>
      <c r="S14" s="24" t="s">
        <v>193</v>
      </c>
      <c r="T14" s="27"/>
      <c r="U14" s="24" t="s">
        <v>193</v>
      </c>
      <c r="V14" s="24" t="s">
        <v>193</v>
      </c>
      <c r="W14" s="24" t="s">
        <v>193</v>
      </c>
      <c r="X14" s="24" t="s">
        <v>193</v>
      </c>
      <c r="Y14" s="24" t="s">
        <v>193</v>
      </c>
      <c r="Z14" s="27"/>
      <c r="AA14" s="27"/>
      <c r="AB14" s="24" t="s">
        <v>193</v>
      </c>
      <c r="AC14" s="24" t="s">
        <v>193</v>
      </c>
      <c r="AD14" s="24" t="s">
        <v>193</v>
      </c>
      <c r="AE14" s="24" t="s">
        <v>193</v>
      </c>
      <c r="AF14" s="24" t="s">
        <v>193</v>
      </c>
      <c r="AG14" s="24" t="s">
        <v>193</v>
      </c>
      <c r="AH14" s="34"/>
      <c r="AI14" s="26"/>
      <c r="AJ14" s="24" t="s">
        <v>193</v>
      </c>
      <c r="AK14" s="24" t="s">
        <v>193</v>
      </c>
      <c r="AL14" s="29"/>
      <c r="AM14" s="29"/>
      <c r="AN14" s="18"/>
    </row>
    <row r="15" ht="15.75" customHeight="1">
      <c r="A15" s="19">
        <v>12.0</v>
      </c>
      <c r="B15" s="65" t="s">
        <v>250</v>
      </c>
      <c r="C15" s="359">
        <v>43388.0</v>
      </c>
      <c r="D15" s="32"/>
      <c r="E15" s="23"/>
      <c r="F15" s="27"/>
      <c r="G15" s="360" t="s">
        <v>11</v>
      </c>
      <c r="H15" s="27"/>
      <c r="I15" s="27"/>
      <c r="J15" s="28"/>
      <c r="K15" s="28">
        <v>8.0</v>
      </c>
      <c r="L15" s="28">
        <v>8.0</v>
      </c>
      <c r="M15" s="40"/>
      <c r="N15" s="28"/>
      <c r="O15" s="247">
        <v>8.0</v>
      </c>
      <c r="P15" s="247">
        <v>8.0</v>
      </c>
      <c r="Q15" s="247">
        <v>8.0</v>
      </c>
      <c r="R15" s="247">
        <v>8.0</v>
      </c>
      <c r="S15" s="35" t="s">
        <v>14</v>
      </c>
      <c r="T15" s="27"/>
      <c r="U15" s="247"/>
      <c r="V15" s="247">
        <v>8.0</v>
      </c>
      <c r="W15" s="247">
        <v>8.0</v>
      </c>
      <c r="X15" s="247">
        <v>8.0</v>
      </c>
      <c r="Y15" s="37" t="s">
        <v>13</v>
      </c>
      <c r="Z15" s="27"/>
      <c r="AA15" s="27"/>
      <c r="AB15" s="247">
        <v>8.0</v>
      </c>
      <c r="AC15" s="247">
        <v>8.0</v>
      </c>
      <c r="AD15" s="247">
        <v>8.0</v>
      </c>
      <c r="AE15" s="247">
        <v>8.0</v>
      </c>
      <c r="AF15" s="247">
        <v>8.0</v>
      </c>
      <c r="AG15" s="36" t="s">
        <v>14</v>
      </c>
      <c r="AH15" s="34"/>
      <c r="AI15" s="26"/>
      <c r="AJ15" s="26">
        <v>8.0</v>
      </c>
      <c r="AK15" s="26">
        <v>8.0</v>
      </c>
      <c r="AL15" s="29"/>
      <c r="AM15" s="29"/>
      <c r="AN15" s="18"/>
    </row>
    <row r="16" ht="15.75" customHeight="1">
      <c r="A16" s="19">
        <v>13.0</v>
      </c>
      <c r="B16" s="300" t="s">
        <v>25</v>
      </c>
      <c r="C16" s="358">
        <v>43227.0</v>
      </c>
      <c r="D16" s="32"/>
      <c r="E16" s="23"/>
      <c r="F16" s="27"/>
      <c r="G16" s="23" t="s">
        <v>158</v>
      </c>
      <c r="H16" s="35" t="s">
        <v>14</v>
      </c>
      <c r="I16" s="336"/>
      <c r="J16" s="40"/>
      <c r="K16" s="28"/>
      <c r="L16" s="28"/>
      <c r="M16" s="28"/>
      <c r="N16" s="28">
        <v>8.0</v>
      </c>
      <c r="O16" s="37" t="s">
        <v>13</v>
      </c>
      <c r="P16" s="24">
        <v>8.0</v>
      </c>
      <c r="Q16" s="24">
        <v>8.0</v>
      </c>
      <c r="R16" s="24"/>
      <c r="S16" s="27"/>
      <c r="T16" s="27">
        <v>8.0</v>
      </c>
      <c r="U16" s="37" t="s">
        <v>13</v>
      </c>
      <c r="V16" s="24">
        <v>8.0</v>
      </c>
      <c r="W16" s="24">
        <v>8.0</v>
      </c>
      <c r="X16" s="24">
        <v>8.0</v>
      </c>
      <c r="Y16" s="24">
        <v>8.0</v>
      </c>
      <c r="Z16" s="27"/>
      <c r="AA16" s="27"/>
      <c r="AB16" s="24">
        <v>8.0</v>
      </c>
      <c r="AC16" s="24">
        <v>8.0</v>
      </c>
      <c r="AD16" s="24">
        <v>8.0</v>
      </c>
      <c r="AE16" s="24">
        <v>8.0</v>
      </c>
      <c r="AF16" s="24"/>
      <c r="AG16" s="34"/>
      <c r="AH16" s="34">
        <v>8.0</v>
      </c>
      <c r="AI16" s="36" t="s">
        <v>14</v>
      </c>
      <c r="AJ16" s="26">
        <v>8.0</v>
      </c>
      <c r="AK16" s="26">
        <v>8.0</v>
      </c>
      <c r="AL16" s="29"/>
      <c r="AM16" s="29"/>
      <c r="AN16" s="18"/>
    </row>
    <row r="17" ht="15.75" customHeight="1">
      <c r="A17" s="19">
        <v>14.0</v>
      </c>
      <c r="B17" s="30" t="s">
        <v>159</v>
      </c>
      <c r="C17" s="359">
        <v>43433.0</v>
      </c>
      <c r="D17" s="32"/>
      <c r="E17" s="23"/>
      <c r="F17" s="25"/>
      <c r="G17" s="23" t="s">
        <v>158</v>
      </c>
      <c r="H17" s="27"/>
      <c r="I17" s="35" t="s">
        <v>14</v>
      </c>
      <c r="J17" s="28"/>
      <c r="K17" s="28">
        <v>8.0</v>
      </c>
      <c r="L17" s="28">
        <v>8.0</v>
      </c>
      <c r="M17" s="28"/>
      <c r="N17" s="28">
        <v>8.0</v>
      </c>
      <c r="O17" s="247">
        <v>8.0</v>
      </c>
      <c r="P17" s="247">
        <v>8.0</v>
      </c>
      <c r="Q17" s="247">
        <v>8.0</v>
      </c>
      <c r="R17" s="35" t="s">
        <v>14</v>
      </c>
      <c r="S17" s="27"/>
      <c r="T17" s="27"/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303"/>
      <c r="AL17" s="29"/>
      <c r="AM17" s="29"/>
      <c r="AN17" s="18"/>
    </row>
    <row r="18" ht="15.75" customHeight="1">
      <c r="A18" s="19">
        <v>15.0</v>
      </c>
      <c r="B18" s="46" t="s">
        <v>26</v>
      </c>
      <c r="C18" s="359">
        <v>43211.0</v>
      </c>
      <c r="D18" s="32"/>
      <c r="E18" s="23"/>
      <c r="F18" s="27"/>
      <c r="G18" s="360" t="s">
        <v>11</v>
      </c>
      <c r="H18" s="27"/>
      <c r="I18" s="27"/>
      <c r="J18" s="28"/>
      <c r="K18" s="28"/>
      <c r="L18" s="28"/>
      <c r="M18" s="28">
        <v>8.0</v>
      </c>
      <c r="N18" s="28">
        <v>8.0</v>
      </c>
      <c r="O18" s="24">
        <v>8.0</v>
      </c>
      <c r="P18" s="37" t="s">
        <v>13</v>
      </c>
      <c r="Q18" s="24">
        <v>8.0</v>
      </c>
      <c r="R18" s="24"/>
      <c r="S18" s="25"/>
      <c r="T18" s="35" t="s">
        <v>14</v>
      </c>
      <c r="U18" s="24">
        <v>8.0</v>
      </c>
      <c r="V18" s="24">
        <v>8.0</v>
      </c>
      <c r="W18" s="24">
        <v>8.0</v>
      </c>
      <c r="X18" s="24"/>
      <c r="Y18" s="24"/>
      <c r="Z18" s="27"/>
      <c r="AA18" s="27"/>
      <c r="AB18" s="37" t="s">
        <v>13</v>
      </c>
      <c r="AC18" s="24">
        <v>8.0</v>
      </c>
      <c r="AD18" s="24">
        <v>8.0</v>
      </c>
      <c r="AE18" s="24">
        <v>8.0</v>
      </c>
      <c r="AF18" s="24">
        <v>8.0</v>
      </c>
      <c r="AG18" s="34"/>
      <c r="AH18" s="36" t="s">
        <v>14</v>
      </c>
      <c r="AI18" s="26">
        <v>8.0</v>
      </c>
      <c r="AJ18" s="26">
        <v>8.0</v>
      </c>
      <c r="AK18" s="26">
        <v>8.0</v>
      </c>
      <c r="AL18" s="29"/>
      <c r="AM18" s="45"/>
      <c r="AN18" s="180"/>
    </row>
    <row r="19" ht="15.75" customHeight="1">
      <c r="A19" s="19">
        <v>16.0</v>
      </c>
      <c r="B19" s="58" t="s">
        <v>27</v>
      </c>
      <c r="C19" s="362">
        <v>43453.0</v>
      </c>
      <c r="D19" s="32"/>
      <c r="E19" s="23"/>
      <c r="F19" s="27"/>
      <c r="G19" s="23" t="s">
        <v>158</v>
      </c>
      <c r="H19" s="27"/>
      <c r="I19" s="332">
        <v>8.0</v>
      </c>
      <c r="J19" s="363">
        <v>8.0</v>
      </c>
      <c r="K19" s="40"/>
      <c r="L19" s="28"/>
      <c r="M19" s="28"/>
      <c r="N19" s="28"/>
      <c r="O19" s="24">
        <v>8.0</v>
      </c>
      <c r="P19" s="24">
        <v>8.0</v>
      </c>
      <c r="Q19" s="37" t="s">
        <v>13</v>
      </c>
      <c r="R19" s="24">
        <v>8.0</v>
      </c>
      <c r="S19" s="27">
        <v>8.0</v>
      </c>
      <c r="T19" s="27"/>
      <c r="U19" s="24"/>
      <c r="V19" s="24">
        <v>8.0</v>
      </c>
      <c r="W19" s="24">
        <v>8.0</v>
      </c>
      <c r="X19" s="24">
        <v>8.0</v>
      </c>
      <c r="Y19" s="35" t="s">
        <v>14</v>
      </c>
      <c r="Z19" s="27"/>
      <c r="AA19" s="27">
        <v>8.0</v>
      </c>
      <c r="AB19" s="24">
        <v>8.0</v>
      </c>
      <c r="AC19" s="24">
        <v>8.0</v>
      </c>
      <c r="AD19" s="24">
        <v>8.0</v>
      </c>
      <c r="AE19" s="24">
        <v>8.0</v>
      </c>
      <c r="AF19" s="35" t="s">
        <v>14</v>
      </c>
      <c r="AG19" s="34">
        <v>8.0</v>
      </c>
      <c r="AH19" s="34"/>
      <c r="AI19" s="26">
        <v>8.0</v>
      </c>
      <c r="AJ19" s="55"/>
      <c r="AK19" s="26"/>
      <c r="AL19" s="29"/>
      <c r="AM19" s="45"/>
      <c r="AN19" s="180"/>
    </row>
    <row r="20" ht="15.75" customHeight="1">
      <c r="A20" s="19">
        <v>17.0</v>
      </c>
      <c r="B20" s="46" t="s">
        <v>28</v>
      </c>
      <c r="C20" s="359">
        <v>43119.0</v>
      </c>
      <c r="D20" s="32"/>
      <c r="E20" s="23"/>
      <c r="F20" s="27"/>
      <c r="G20" s="23" t="s">
        <v>158</v>
      </c>
      <c r="H20" s="27"/>
      <c r="I20" s="27"/>
      <c r="J20" s="28"/>
      <c r="K20" s="40"/>
      <c r="L20" s="28">
        <v>8.0</v>
      </c>
      <c r="M20" s="28">
        <v>8.0</v>
      </c>
      <c r="N20" s="28"/>
      <c r="O20" s="24">
        <v>8.0</v>
      </c>
      <c r="P20" s="24">
        <v>8.0</v>
      </c>
      <c r="Q20" s="24">
        <v>8.0</v>
      </c>
      <c r="R20" s="37" t="s">
        <v>13</v>
      </c>
      <c r="S20" s="25"/>
      <c r="T20" s="27"/>
      <c r="U20" s="24">
        <v>8.0</v>
      </c>
      <c r="V20" s="24">
        <v>8.0</v>
      </c>
      <c r="W20" s="24">
        <v>8.0</v>
      </c>
      <c r="X20" s="24">
        <v>8.0</v>
      </c>
      <c r="Y20" s="24"/>
      <c r="Z20" s="27"/>
      <c r="AA20" s="35" t="s">
        <v>14</v>
      </c>
      <c r="AB20" s="24">
        <v>8.0</v>
      </c>
      <c r="AC20" s="24">
        <v>8.0</v>
      </c>
      <c r="AD20" s="37" t="s">
        <v>13</v>
      </c>
      <c r="AE20" s="24">
        <v>8.0</v>
      </c>
      <c r="AF20" s="24">
        <v>8.0</v>
      </c>
      <c r="AG20" s="34"/>
      <c r="AH20" s="34"/>
      <c r="AI20" s="26">
        <v>8.0</v>
      </c>
      <c r="AJ20" s="26">
        <v>8.0</v>
      </c>
      <c r="AK20" s="36" t="s">
        <v>14</v>
      </c>
      <c r="AL20" s="29"/>
      <c r="AM20" s="61"/>
      <c r="AN20" s="253"/>
    </row>
    <row r="21" ht="15.75" customHeight="1">
      <c r="A21" s="19">
        <v>18.0</v>
      </c>
      <c r="B21" s="20" t="s">
        <v>201</v>
      </c>
      <c r="C21" s="364">
        <v>43147.0</v>
      </c>
      <c r="D21" s="32"/>
      <c r="E21" s="23"/>
      <c r="F21" s="365"/>
      <c r="G21" s="366" t="s">
        <v>158</v>
      </c>
      <c r="H21" s="367">
        <v>8.0</v>
      </c>
      <c r="I21" s="367">
        <v>8.0</v>
      </c>
      <c r="J21" s="368"/>
      <c r="K21" s="368"/>
      <c r="L21" s="369" t="s">
        <v>14</v>
      </c>
      <c r="M21" s="368">
        <v>8.0</v>
      </c>
      <c r="N21" s="370"/>
      <c r="O21" s="371"/>
      <c r="P21" s="371">
        <v>8.0</v>
      </c>
      <c r="Q21" s="371">
        <v>8.0</v>
      </c>
      <c r="R21" s="371">
        <v>8.0</v>
      </c>
      <c r="S21" s="367">
        <v>8.0</v>
      </c>
      <c r="T21" s="365"/>
      <c r="U21" s="371">
        <v>8.0</v>
      </c>
      <c r="V21" s="371">
        <v>8.0</v>
      </c>
      <c r="W21" s="371">
        <v>8.0</v>
      </c>
      <c r="X21" s="372" t="s">
        <v>14</v>
      </c>
      <c r="Y21" s="371">
        <v>8.0</v>
      </c>
      <c r="Z21" s="365"/>
      <c r="AA21" s="367"/>
      <c r="AB21" s="371">
        <v>8.0</v>
      </c>
      <c r="AC21" s="373" t="s">
        <v>13</v>
      </c>
      <c r="AD21" s="371">
        <v>8.0</v>
      </c>
      <c r="AE21" s="371">
        <v>8.0</v>
      </c>
      <c r="AF21" s="371"/>
      <c r="AG21" s="374"/>
      <c r="AH21" s="375" t="s">
        <v>14</v>
      </c>
      <c r="AI21" s="376">
        <v>8.0</v>
      </c>
      <c r="AJ21" s="376">
        <v>8.0</v>
      </c>
      <c r="AK21" s="376">
        <v>8.0</v>
      </c>
      <c r="AL21" s="45"/>
      <c r="AM21" s="45"/>
      <c r="AN21" s="180"/>
    </row>
    <row r="22" ht="15.75" customHeight="1">
      <c r="A22" s="19">
        <v>19.0</v>
      </c>
      <c r="B22" s="65" t="s">
        <v>251</v>
      </c>
      <c r="C22" s="377">
        <v>43145.0</v>
      </c>
      <c r="D22" s="32"/>
      <c r="E22" s="378"/>
      <c r="F22" s="28"/>
      <c r="G22" s="78"/>
      <c r="H22" s="379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79"/>
      <c r="Z22" s="379"/>
      <c r="AA22" s="379"/>
      <c r="AB22" s="379"/>
      <c r="AC22" s="379"/>
      <c r="AD22" s="379"/>
      <c r="AE22" s="248">
        <v>8.0</v>
      </c>
      <c r="AF22" s="248">
        <v>8.0</v>
      </c>
      <c r="AG22" s="28"/>
      <c r="AH22" s="28"/>
      <c r="AI22" s="248">
        <v>8.0</v>
      </c>
      <c r="AJ22" s="248">
        <v>8.0</v>
      </c>
      <c r="AK22" s="248">
        <v>8.0</v>
      </c>
      <c r="AL22" s="45"/>
      <c r="AM22" s="45"/>
      <c r="AN22" s="180"/>
    </row>
    <row r="23" ht="15.75" customHeight="1">
      <c r="A23" s="19">
        <v>20.0</v>
      </c>
      <c r="B23" s="300" t="s">
        <v>32</v>
      </c>
      <c r="C23" s="380">
        <v>43202.0</v>
      </c>
      <c r="D23" s="32"/>
      <c r="E23" s="23"/>
      <c r="F23" s="381"/>
      <c r="G23" s="382" t="s">
        <v>158</v>
      </c>
      <c r="H23" s="383"/>
      <c r="I23" s="383"/>
      <c r="J23" s="363">
        <v>8.0</v>
      </c>
      <c r="K23" s="28"/>
      <c r="L23" s="40"/>
      <c r="M23" s="28"/>
      <c r="N23" s="78" t="s">
        <v>247</v>
      </c>
      <c r="O23" s="384" t="s">
        <v>13</v>
      </c>
      <c r="P23" s="339">
        <v>8.0</v>
      </c>
      <c r="Q23" s="339">
        <v>8.0</v>
      </c>
      <c r="R23" s="339">
        <v>8.0</v>
      </c>
      <c r="S23" s="383"/>
      <c r="T23" s="383"/>
      <c r="U23" s="339">
        <v>8.0</v>
      </c>
      <c r="V23" s="339">
        <v>8.0</v>
      </c>
      <c r="W23" s="385" t="s">
        <v>14</v>
      </c>
      <c r="X23" s="339">
        <v>8.0</v>
      </c>
      <c r="Y23" s="339"/>
      <c r="Z23" s="383"/>
      <c r="AA23" s="383">
        <v>8.0</v>
      </c>
      <c r="AB23" s="339">
        <v>8.0</v>
      </c>
      <c r="AC23" s="339">
        <v>8.0</v>
      </c>
      <c r="AD23" s="339">
        <v>8.0</v>
      </c>
      <c r="AE23" s="384" t="s">
        <v>13</v>
      </c>
      <c r="AF23" s="339">
        <v>8.0</v>
      </c>
      <c r="AG23" s="249"/>
      <c r="AH23" s="34"/>
      <c r="AI23" s="26">
        <v>8.0</v>
      </c>
      <c r="AJ23" s="26">
        <v>8.0</v>
      </c>
      <c r="AK23" s="26">
        <v>8.0</v>
      </c>
      <c r="AL23" s="45"/>
      <c r="AM23" s="45"/>
      <c r="AN23" s="180"/>
    </row>
    <row r="24" ht="15.75" customHeight="1">
      <c r="A24" s="19">
        <v>21.0</v>
      </c>
      <c r="B24" s="20" t="s">
        <v>33</v>
      </c>
      <c r="C24" s="364">
        <v>43232.0</v>
      </c>
      <c r="D24" s="32"/>
      <c r="E24" s="23"/>
      <c r="F24" s="27"/>
      <c r="G24" s="23" t="s">
        <v>158</v>
      </c>
      <c r="H24" s="27"/>
      <c r="I24" s="25"/>
      <c r="J24" s="28"/>
      <c r="K24" s="50" t="s">
        <v>14</v>
      </c>
      <c r="L24" s="28"/>
      <c r="M24" s="40"/>
      <c r="N24" s="28">
        <v>8.0</v>
      </c>
      <c r="O24" s="24">
        <v>8.0</v>
      </c>
      <c r="P24" s="37" t="s">
        <v>13</v>
      </c>
      <c r="Q24" s="24">
        <v>8.0</v>
      </c>
      <c r="R24" s="24"/>
      <c r="S24" s="27"/>
      <c r="T24" s="27">
        <v>8.0</v>
      </c>
      <c r="U24" s="24">
        <v>8.0</v>
      </c>
      <c r="V24" s="35" t="s">
        <v>14</v>
      </c>
      <c r="W24" s="24">
        <v>8.0</v>
      </c>
      <c r="X24" s="24">
        <v>8.0</v>
      </c>
      <c r="Y24" s="24">
        <v>8.0</v>
      </c>
      <c r="Z24" s="27"/>
      <c r="AA24" s="27"/>
      <c r="AB24" s="24">
        <v>8.0</v>
      </c>
      <c r="AC24" s="24">
        <v>8.0</v>
      </c>
      <c r="AD24" s="24">
        <v>8.0</v>
      </c>
      <c r="AE24" s="24">
        <v>8.0</v>
      </c>
      <c r="AF24" s="37" t="s">
        <v>13</v>
      </c>
      <c r="AG24" s="34"/>
      <c r="AH24" s="34"/>
      <c r="AI24" s="26">
        <v>8.0</v>
      </c>
      <c r="AJ24" s="26">
        <v>8.0</v>
      </c>
      <c r="AK24" s="26">
        <v>8.0</v>
      </c>
      <c r="AL24" s="45"/>
      <c r="AM24" s="45"/>
      <c r="AN24" s="180"/>
    </row>
    <row r="25" ht="15.75" customHeight="1">
      <c r="A25" s="19">
        <v>22.0</v>
      </c>
      <c r="B25" s="300" t="s">
        <v>34</v>
      </c>
      <c r="C25" s="364">
        <v>43425.0</v>
      </c>
      <c r="D25" s="32"/>
      <c r="E25" s="23"/>
      <c r="F25" s="27"/>
      <c r="G25" s="23" t="s">
        <v>158</v>
      </c>
      <c r="H25" s="27"/>
      <c r="I25" s="25"/>
      <c r="J25" s="363">
        <v>8.0</v>
      </c>
      <c r="K25" s="28"/>
      <c r="L25" s="28"/>
      <c r="M25" s="28"/>
      <c r="N25" s="50" t="s">
        <v>14</v>
      </c>
      <c r="O25" s="24">
        <v>8.0</v>
      </c>
      <c r="P25" s="24">
        <v>8.0</v>
      </c>
      <c r="Q25" s="37" t="s">
        <v>13</v>
      </c>
      <c r="R25" s="24">
        <v>8.0</v>
      </c>
      <c r="S25" s="27"/>
      <c r="T25" s="27"/>
      <c r="U25" s="35" t="s">
        <v>14</v>
      </c>
      <c r="V25" s="24">
        <v>8.0</v>
      </c>
      <c r="W25" s="24">
        <v>8.0</v>
      </c>
      <c r="X25" s="24">
        <v>8.0</v>
      </c>
      <c r="Y25" s="24"/>
      <c r="Z25" s="27"/>
      <c r="AA25" s="35" t="s">
        <v>14</v>
      </c>
      <c r="AB25" s="24">
        <v>8.0</v>
      </c>
      <c r="AC25" s="24" t="s">
        <v>193</v>
      </c>
      <c r="AD25" s="24" t="s">
        <v>193</v>
      </c>
      <c r="AE25" s="24">
        <v>8.0</v>
      </c>
      <c r="AF25" s="37" t="s">
        <v>13</v>
      </c>
      <c r="AG25" s="249"/>
      <c r="AH25" s="34"/>
      <c r="AI25" s="26">
        <v>8.0</v>
      </c>
      <c r="AJ25" s="26">
        <v>8.0</v>
      </c>
      <c r="AK25" s="26">
        <v>8.0</v>
      </c>
      <c r="AL25" s="45"/>
      <c r="AM25" s="45"/>
      <c r="AN25" s="180"/>
    </row>
    <row r="26" ht="15.75" customHeight="1">
      <c r="A26" s="19">
        <v>23.0</v>
      </c>
      <c r="B26" s="300" t="s">
        <v>165</v>
      </c>
      <c r="C26" s="364"/>
      <c r="D26" s="32"/>
      <c r="E26" s="23"/>
      <c r="F26" s="386"/>
      <c r="G26" s="23" t="s">
        <v>158</v>
      </c>
      <c r="H26" s="27"/>
      <c r="I26" s="27"/>
      <c r="J26" s="40"/>
      <c r="K26" s="28"/>
      <c r="L26" s="28">
        <v>8.0</v>
      </c>
      <c r="M26" s="28">
        <v>8.0</v>
      </c>
      <c r="N26" s="40"/>
      <c r="O26" s="24">
        <v>8.0</v>
      </c>
      <c r="P26" s="24">
        <v>8.0</v>
      </c>
      <c r="Q26" s="24">
        <v>8.0</v>
      </c>
      <c r="R26" s="24">
        <v>8.0</v>
      </c>
      <c r="S26" s="35" t="s">
        <v>14</v>
      </c>
      <c r="T26" s="27"/>
      <c r="U26" s="24"/>
      <c r="V26" s="24">
        <v>8.0</v>
      </c>
      <c r="W26" s="24">
        <v>8.0</v>
      </c>
      <c r="X26" s="24">
        <v>8.0</v>
      </c>
      <c r="Y26" s="35" t="s">
        <v>14</v>
      </c>
      <c r="Z26" s="27"/>
      <c r="AA26" s="25"/>
      <c r="AB26" s="24">
        <v>8.0</v>
      </c>
      <c r="AC26" s="24">
        <v>8.0</v>
      </c>
      <c r="AD26" s="24">
        <v>8.0</v>
      </c>
      <c r="AE26" s="24">
        <v>8.0</v>
      </c>
      <c r="AF26" s="24">
        <v>8.0</v>
      </c>
      <c r="AG26" s="34">
        <v>8.0</v>
      </c>
      <c r="AH26" s="34"/>
      <c r="AI26" s="26"/>
      <c r="AJ26" s="26">
        <v>8.0</v>
      </c>
      <c r="AK26" s="26">
        <v>8.0</v>
      </c>
      <c r="AL26" s="45"/>
      <c r="AM26" s="45"/>
      <c r="AN26" s="180"/>
    </row>
    <row r="27" ht="15.75" customHeight="1">
      <c r="A27" s="19">
        <v>24.0</v>
      </c>
      <c r="B27" s="300" t="s">
        <v>36</v>
      </c>
      <c r="C27" s="364">
        <v>43121.0</v>
      </c>
      <c r="D27" s="32"/>
      <c r="E27" s="23"/>
      <c r="F27" s="383"/>
      <c r="G27" s="23" t="s">
        <v>158</v>
      </c>
      <c r="H27" s="27"/>
      <c r="I27" s="25"/>
      <c r="J27" s="28"/>
      <c r="K27" s="40"/>
      <c r="L27" s="28"/>
      <c r="M27" s="28"/>
      <c r="N27" s="28">
        <v>8.0</v>
      </c>
      <c r="O27" s="24">
        <v>8.0</v>
      </c>
      <c r="P27" s="24">
        <v>8.0</v>
      </c>
      <c r="Q27" s="24">
        <v>8.0</v>
      </c>
      <c r="R27" s="37" t="s">
        <v>13</v>
      </c>
      <c r="S27" s="27"/>
      <c r="T27" s="27"/>
      <c r="U27" s="24">
        <v>8.0</v>
      </c>
      <c r="V27" s="24">
        <v>8.0</v>
      </c>
      <c r="W27" s="24">
        <v>8.0</v>
      </c>
      <c r="X27" s="35" t="s">
        <v>14</v>
      </c>
      <c r="Y27" s="24">
        <v>8.0</v>
      </c>
      <c r="Z27" s="35" t="s">
        <v>14</v>
      </c>
      <c r="AA27" s="27"/>
      <c r="AB27" s="67"/>
      <c r="AC27" s="24">
        <v>8.0</v>
      </c>
      <c r="AD27" s="24">
        <v>8.0</v>
      </c>
      <c r="AE27" s="24">
        <v>8.0</v>
      </c>
      <c r="AF27" s="24">
        <v>8.0</v>
      </c>
      <c r="AG27" s="249"/>
      <c r="AH27" s="34"/>
      <c r="AI27" s="36" t="s">
        <v>14</v>
      </c>
      <c r="AJ27" s="26">
        <v>8.0</v>
      </c>
      <c r="AK27" s="26">
        <v>8.0</v>
      </c>
      <c r="AL27" s="45"/>
      <c r="AM27" s="45"/>
      <c r="AN27" s="180"/>
    </row>
    <row r="28" ht="15.75" customHeight="1">
      <c r="A28" s="19">
        <v>25.0</v>
      </c>
      <c r="B28" s="300" t="s">
        <v>37</v>
      </c>
      <c r="C28" s="364">
        <v>43292.0</v>
      </c>
      <c r="D28" s="32"/>
      <c r="E28" s="78"/>
      <c r="F28" s="27"/>
      <c r="G28" s="360" t="s">
        <v>11</v>
      </c>
      <c r="H28" s="27"/>
      <c r="I28" s="27"/>
      <c r="J28" s="28"/>
      <c r="K28" s="28"/>
      <c r="L28" s="28">
        <v>8.0</v>
      </c>
      <c r="M28" s="28"/>
      <c r="N28" s="28"/>
      <c r="O28" s="24">
        <v>8.0</v>
      </c>
      <c r="P28" s="24">
        <v>8.0</v>
      </c>
      <c r="Q28" s="24">
        <v>8.0</v>
      </c>
      <c r="R28" s="24">
        <v>8.0</v>
      </c>
      <c r="S28" s="25"/>
      <c r="T28" s="27"/>
      <c r="U28" s="24">
        <v>8.0</v>
      </c>
      <c r="V28" s="24">
        <v>8.0</v>
      </c>
      <c r="W28" s="35" t="s">
        <v>14</v>
      </c>
      <c r="X28" s="24">
        <v>8.0</v>
      </c>
      <c r="Y28" s="24">
        <v>8.0</v>
      </c>
      <c r="Z28" s="27"/>
      <c r="AA28" s="27"/>
      <c r="AB28" s="24">
        <v>8.0</v>
      </c>
      <c r="AC28" s="37" t="s">
        <v>13</v>
      </c>
      <c r="AD28" s="24">
        <v>8.0</v>
      </c>
      <c r="AE28" s="24">
        <v>8.0</v>
      </c>
      <c r="AF28" s="24">
        <v>8.0</v>
      </c>
      <c r="AG28" s="34"/>
      <c r="AH28" s="34"/>
      <c r="AI28" s="26">
        <v>8.0</v>
      </c>
      <c r="AJ28" s="26">
        <v>8.0</v>
      </c>
      <c r="AK28" s="36" t="s">
        <v>14</v>
      </c>
      <c r="AL28" s="45"/>
      <c r="AM28" s="45"/>
      <c r="AN28" s="180"/>
    </row>
    <row r="29" ht="15.75" customHeight="1">
      <c r="A29" s="19">
        <v>26.0</v>
      </c>
      <c r="B29" s="65" t="s">
        <v>38</v>
      </c>
      <c r="C29" s="364">
        <v>43328.0</v>
      </c>
      <c r="D29" s="32"/>
      <c r="E29" s="78"/>
      <c r="F29" s="25"/>
      <c r="G29" s="23" t="s">
        <v>158</v>
      </c>
      <c r="H29" s="27">
        <v>8.0</v>
      </c>
      <c r="I29" s="28">
        <v>8.0</v>
      </c>
      <c r="J29" s="50" t="s">
        <v>14</v>
      </c>
      <c r="K29" s="28">
        <v>8.0</v>
      </c>
      <c r="L29" s="78" t="s">
        <v>247</v>
      </c>
      <c r="M29" s="28"/>
      <c r="N29" s="28"/>
      <c r="O29" s="23" t="s">
        <v>247</v>
      </c>
      <c r="P29" s="23" t="s">
        <v>247</v>
      </c>
      <c r="Q29" s="23" t="s">
        <v>247</v>
      </c>
      <c r="R29" s="23" t="s">
        <v>247</v>
      </c>
      <c r="S29" s="25"/>
      <c r="T29" s="27"/>
      <c r="U29" s="23" t="s">
        <v>247</v>
      </c>
      <c r="V29" s="23" t="s">
        <v>247</v>
      </c>
      <c r="W29" s="23" t="s">
        <v>247</v>
      </c>
      <c r="X29" s="23" t="s">
        <v>247</v>
      </c>
      <c r="Y29" s="23" t="s">
        <v>247</v>
      </c>
      <c r="Z29" s="23" t="s">
        <v>247</v>
      </c>
      <c r="AA29" s="25"/>
      <c r="AB29" s="23" t="s">
        <v>247</v>
      </c>
      <c r="AC29" s="23" t="s">
        <v>247</v>
      </c>
      <c r="AD29" s="23" t="s">
        <v>247</v>
      </c>
      <c r="AE29" s="23" t="s">
        <v>247</v>
      </c>
      <c r="AF29" s="23" t="s">
        <v>247</v>
      </c>
      <c r="AG29" s="249"/>
      <c r="AH29" s="34"/>
      <c r="AI29" s="246">
        <v>8.0</v>
      </c>
      <c r="AJ29" s="36" t="s">
        <v>14</v>
      </c>
      <c r="AK29" s="246">
        <v>8.0</v>
      </c>
      <c r="AL29" s="45"/>
      <c r="AM29" s="45"/>
      <c r="AN29" s="180"/>
    </row>
    <row r="30" ht="15.75" customHeight="1">
      <c r="A30" s="19">
        <v>27.0</v>
      </c>
      <c r="B30" s="53" t="s">
        <v>228</v>
      </c>
      <c r="C30" s="364">
        <v>43127.0</v>
      </c>
      <c r="D30" s="71"/>
      <c r="E30" s="78"/>
      <c r="F30" s="27"/>
      <c r="G30" s="44"/>
      <c r="H30" s="27"/>
      <c r="I30" s="27">
        <v>8.0</v>
      </c>
      <c r="J30" s="28"/>
      <c r="K30" s="28">
        <v>8.0</v>
      </c>
      <c r="L30" s="40"/>
      <c r="M30" s="35" t="s">
        <v>14</v>
      </c>
      <c r="N30" s="27"/>
      <c r="O30" s="76">
        <v>8.0</v>
      </c>
      <c r="P30" s="76">
        <v>8.0</v>
      </c>
      <c r="Q30" s="76">
        <v>8.0</v>
      </c>
      <c r="R30" s="76">
        <v>8.0</v>
      </c>
      <c r="S30" s="27"/>
      <c r="T30" s="27"/>
      <c r="U30" s="35" t="s">
        <v>14</v>
      </c>
      <c r="V30" s="76">
        <v>8.0</v>
      </c>
      <c r="W30" s="76">
        <v>8.0</v>
      </c>
      <c r="X30" s="76">
        <v>8.0</v>
      </c>
      <c r="Y30" s="76">
        <v>8.0</v>
      </c>
      <c r="Z30" s="35" t="s">
        <v>14</v>
      </c>
      <c r="AA30" s="27"/>
      <c r="AB30" s="76"/>
      <c r="AC30" s="76">
        <v>8.0</v>
      </c>
      <c r="AD30" s="76">
        <v>8.0</v>
      </c>
      <c r="AE30" s="37" t="s">
        <v>13</v>
      </c>
      <c r="AF30" s="76">
        <v>8.0</v>
      </c>
      <c r="AG30" s="27"/>
      <c r="AH30" s="27"/>
      <c r="AI30" s="35" t="s">
        <v>14</v>
      </c>
      <c r="AJ30" s="76">
        <v>8.0</v>
      </c>
      <c r="AK30" s="76">
        <v>8.0</v>
      </c>
      <c r="AL30" s="45"/>
      <c r="AM30" s="45"/>
      <c r="AN30" s="180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  <c r="AN31" s="82"/>
    </row>
    <row r="32" ht="15.75" customHeight="1">
      <c r="A32" s="306"/>
      <c r="B32" s="306"/>
      <c r="C32" s="307" t="s">
        <v>194</v>
      </c>
      <c r="D32" s="127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92"/>
      <c r="Z32" s="82"/>
      <c r="AA32" s="79"/>
      <c r="AB32" s="79"/>
      <c r="AC32" s="85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222"/>
      <c r="D33" s="223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85"/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306"/>
      <c r="B34" s="306"/>
      <c r="C34" s="128"/>
      <c r="D34" s="130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85"/>
      <c r="AD34" s="101"/>
      <c r="AE34" s="101"/>
      <c r="AF34" s="101"/>
      <c r="AG34" s="101"/>
      <c r="AH34" s="101"/>
      <c r="AI34" s="101"/>
      <c r="AJ34" s="101"/>
      <c r="AK34" s="101"/>
      <c r="AL34" s="102"/>
      <c r="AM34" s="102"/>
      <c r="AN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1"/>
      <c r="AM35" s="104"/>
      <c r="AN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  <c r="AN36" s="82"/>
    </row>
    <row r="37" ht="16.5" customHeight="1">
      <c r="A37" s="19">
        <v>1.0</v>
      </c>
      <c r="B37" s="19" t="s">
        <v>33</v>
      </c>
      <c r="C37" s="380">
        <v>42621.0</v>
      </c>
      <c r="D37" s="113" t="s">
        <v>56</v>
      </c>
      <c r="E37" s="114"/>
      <c r="F37" s="15"/>
      <c r="G37" s="117"/>
      <c r="H37" s="15"/>
      <c r="I37" s="15">
        <v>8.0</v>
      </c>
      <c r="J37" s="15"/>
      <c r="K37" s="15"/>
      <c r="L37" s="15"/>
      <c r="M37" s="15">
        <v>8.0</v>
      </c>
      <c r="N37" s="15"/>
      <c r="O37" s="9"/>
      <c r="P37" s="9"/>
      <c r="Q37" s="9"/>
      <c r="R37" s="9"/>
      <c r="S37" s="15"/>
      <c r="T37" s="15"/>
      <c r="U37" s="9"/>
      <c r="V37" s="9"/>
      <c r="W37" s="9"/>
      <c r="X37" s="9"/>
      <c r="Y37" s="9"/>
      <c r="Z37" s="15"/>
      <c r="AA37" s="15"/>
      <c r="AB37" s="9"/>
      <c r="AC37" s="9"/>
      <c r="AD37" s="9"/>
      <c r="AE37" s="9"/>
      <c r="AF37" s="9"/>
      <c r="AG37" s="15"/>
      <c r="AH37" s="15"/>
      <c r="AI37" s="9"/>
      <c r="AJ37" s="9"/>
      <c r="AK37" s="9"/>
      <c r="AL37" s="31"/>
      <c r="AM37" s="31"/>
      <c r="AN37" s="112"/>
    </row>
    <row r="38" ht="15.75" customHeight="1">
      <c r="A38" s="19">
        <v>2.0</v>
      </c>
      <c r="B38" s="19" t="s">
        <v>57</v>
      </c>
      <c r="C38" s="387">
        <v>42455.0</v>
      </c>
      <c r="D38" s="32"/>
      <c r="E38" s="32"/>
      <c r="F38" s="15"/>
      <c r="G38" s="117"/>
      <c r="H38" s="15"/>
      <c r="I38" s="15"/>
      <c r="J38" s="15">
        <v>8.0</v>
      </c>
      <c r="K38" s="15"/>
      <c r="L38" s="15"/>
      <c r="M38" s="15"/>
      <c r="N38" s="15">
        <v>8.0</v>
      </c>
      <c r="O38" s="9"/>
      <c r="P38" s="9"/>
      <c r="Q38" s="9"/>
      <c r="R38" s="9"/>
      <c r="S38" s="15"/>
      <c r="T38" s="15"/>
      <c r="U38" s="9"/>
      <c r="V38" s="9"/>
      <c r="W38" s="9"/>
      <c r="X38" s="9"/>
      <c r="Y38" s="9"/>
      <c r="Z38" s="15"/>
      <c r="AA38" s="15"/>
      <c r="AB38" s="9"/>
      <c r="AC38" s="9"/>
      <c r="AD38" s="9"/>
      <c r="AE38" s="9"/>
      <c r="AF38" s="9"/>
      <c r="AG38" s="15"/>
      <c r="AH38" s="15"/>
      <c r="AI38" s="9"/>
      <c r="AJ38" s="9"/>
      <c r="AK38" s="9"/>
      <c r="AL38" s="31"/>
      <c r="AM38" s="31"/>
      <c r="AN38" s="112"/>
    </row>
    <row r="39" ht="15.75" customHeight="1">
      <c r="A39" s="19">
        <v>3.0</v>
      </c>
      <c r="B39" s="19" t="s">
        <v>58</v>
      </c>
      <c r="C39" s="364">
        <v>42704.0</v>
      </c>
      <c r="D39" s="32"/>
      <c r="E39" s="32"/>
      <c r="F39" s="15"/>
      <c r="G39" s="117"/>
      <c r="H39" s="15"/>
      <c r="I39" s="15"/>
      <c r="J39" s="15"/>
      <c r="K39" s="15">
        <v>8.0</v>
      </c>
      <c r="L39" s="15"/>
      <c r="M39" s="15"/>
      <c r="N39" s="15"/>
      <c r="O39" s="9"/>
      <c r="P39" s="9"/>
      <c r="Q39" s="9"/>
      <c r="R39" s="9"/>
      <c r="S39" s="15"/>
      <c r="T39" s="28"/>
      <c r="U39" s="14"/>
      <c r="V39" s="9"/>
      <c r="W39" s="9"/>
      <c r="X39" s="9"/>
      <c r="Y39" s="9"/>
      <c r="Z39" s="15"/>
      <c r="AA39" s="15"/>
      <c r="AB39" s="9"/>
      <c r="AC39" s="9"/>
      <c r="AD39" s="9"/>
      <c r="AE39" s="9"/>
      <c r="AF39" s="9"/>
      <c r="AG39" s="15"/>
      <c r="AH39" s="15"/>
      <c r="AI39" s="9"/>
      <c r="AJ39" s="9"/>
      <c r="AK39" s="9"/>
      <c r="AL39" s="31"/>
      <c r="AM39" s="31"/>
      <c r="AN39" s="112"/>
    </row>
    <row r="40" ht="16.5" customHeight="1">
      <c r="A40" s="19">
        <v>4.0</v>
      </c>
      <c r="B40" s="19" t="s">
        <v>59</v>
      </c>
      <c r="C40" s="364">
        <v>42425.0</v>
      </c>
      <c r="D40" s="71"/>
      <c r="E40" s="71"/>
      <c r="F40" s="15"/>
      <c r="G40" s="117"/>
      <c r="H40" s="15">
        <v>8.0</v>
      </c>
      <c r="I40" s="15"/>
      <c r="J40" s="15"/>
      <c r="K40" s="15"/>
      <c r="L40" s="15">
        <v>8.0</v>
      </c>
      <c r="M40" s="15"/>
      <c r="N40" s="15"/>
      <c r="O40" s="9"/>
      <c r="P40" s="9"/>
      <c r="Q40" s="9"/>
      <c r="R40" s="9"/>
      <c r="S40" s="15"/>
      <c r="T40" s="15"/>
      <c r="U40" s="9"/>
      <c r="V40" s="9"/>
      <c r="W40" s="9"/>
      <c r="X40" s="9"/>
      <c r="Y40" s="9"/>
      <c r="Z40" s="15"/>
      <c r="AA40" s="15"/>
      <c r="AB40" s="9"/>
      <c r="AC40" s="9"/>
      <c r="AD40" s="9"/>
      <c r="AE40" s="9"/>
      <c r="AF40" s="9"/>
      <c r="AG40" s="15"/>
      <c r="AH40" s="15"/>
      <c r="AI40" s="9"/>
      <c r="AJ40" s="9"/>
      <c r="AK40" s="9"/>
      <c r="AL40" s="31"/>
      <c r="AM40" s="31"/>
      <c r="AN40" s="112"/>
    </row>
    <row r="41" ht="21.75" customHeight="1">
      <c r="A41" s="79"/>
      <c r="B41" s="80"/>
      <c r="C41" s="112"/>
      <c r="D41" s="79"/>
      <c r="E41" s="112"/>
      <c r="F41" s="112"/>
      <c r="G41" s="112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237"/>
      <c r="AL41" s="31"/>
      <c r="AM41" s="31"/>
      <c r="AN41" s="112"/>
    </row>
    <row r="42" ht="17.25" customHeight="1">
      <c r="A42" s="19">
        <v>1.0</v>
      </c>
      <c r="B42" s="20" t="s">
        <v>60</v>
      </c>
      <c r="C42" s="364">
        <v>42603.0</v>
      </c>
      <c r="D42" s="113" t="s">
        <v>61</v>
      </c>
      <c r="E42" s="118"/>
      <c r="F42" s="15"/>
      <c r="G42" s="117"/>
      <c r="H42" s="15">
        <v>8.0</v>
      </c>
      <c r="I42" s="15">
        <v>8.0</v>
      </c>
      <c r="J42" s="15">
        <v>8.0</v>
      </c>
      <c r="K42" s="15">
        <v>8.0</v>
      </c>
      <c r="L42" s="15">
        <v>8.0</v>
      </c>
      <c r="M42" s="15">
        <v>8.0</v>
      </c>
      <c r="N42" s="15">
        <v>8.0</v>
      </c>
      <c r="O42" s="9"/>
      <c r="P42" s="9"/>
      <c r="Q42" s="9"/>
      <c r="R42" s="9"/>
      <c r="S42" s="15"/>
      <c r="T42" s="15"/>
      <c r="U42" s="9"/>
      <c r="V42" s="9"/>
      <c r="W42" s="9"/>
      <c r="X42" s="9"/>
      <c r="Y42" s="9"/>
      <c r="Z42" s="15"/>
      <c r="AA42" s="15"/>
      <c r="AB42" s="9"/>
      <c r="AC42" s="9"/>
      <c r="AD42" s="9"/>
      <c r="AE42" s="9"/>
      <c r="AF42" s="9"/>
      <c r="AG42" s="15"/>
      <c r="AH42" s="15"/>
      <c r="AI42" s="9"/>
      <c r="AJ42" s="9"/>
      <c r="AK42" s="9"/>
      <c r="AL42" s="31"/>
      <c r="AM42" s="31"/>
      <c r="AN42" s="112"/>
    </row>
    <row r="43" ht="18.0" customHeight="1">
      <c r="A43" s="19">
        <v>2.0</v>
      </c>
      <c r="B43" s="20" t="s">
        <v>63</v>
      </c>
      <c r="C43" s="364">
        <v>42625.0</v>
      </c>
      <c r="D43" s="71"/>
      <c r="E43" s="71"/>
      <c r="F43" s="15"/>
      <c r="G43" s="117"/>
      <c r="H43" s="15">
        <v>8.0</v>
      </c>
      <c r="I43" s="15">
        <v>8.0</v>
      </c>
      <c r="J43" s="15">
        <v>8.0</v>
      </c>
      <c r="K43" s="15">
        <v>8.0</v>
      </c>
      <c r="L43" s="15">
        <v>8.0</v>
      </c>
      <c r="M43" s="15">
        <v>8.0</v>
      </c>
      <c r="N43" s="15">
        <v>8.0</v>
      </c>
      <c r="O43" s="120"/>
      <c r="P43" s="120"/>
      <c r="Q43" s="9"/>
      <c r="R43" s="9"/>
      <c r="S43" s="15"/>
      <c r="T43" s="15"/>
      <c r="U43" s="9"/>
      <c r="V43" s="9"/>
      <c r="W43" s="9"/>
      <c r="X43" s="9"/>
      <c r="Y43" s="9"/>
      <c r="Z43" s="15"/>
      <c r="AA43" s="15"/>
      <c r="AB43" s="9"/>
      <c r="AC43" s="9"/>
      <c r="AD43" s="9"/>
      <c r="AE43" s="9"/>
      <c r="AF43" s="9"/>
      <c r="AG43" s="15"/>
      <c r="AH43" s="15"/>
      <c r="AI43" s="9"/>
      <c r="AJ43" s="9"/>
      <c r="AK43" s="9"/>
      <c r="AL43" s="31"/>
      <c r="AM43" s="31"/>
      <c r="AN43" s="112"/>
    </row>
    <row r="44" ht="15.75" customHeight="1">
      <c r="A44" s="79"/>
      <c r="B44" s="80"/>
      <c r="C44" s="112"/>
      <c r="D44" s="121"/>
      <c r="E44" s="121"/>
      <c r="F44" s="121"/>
      <c r="G44" s="121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121"/>
      <c r="AM44" s="121"/>
      <c r="AN44" s="121"/>
    </row>
    <row r="45" ht="18.75" customHeight="1">
      <c r="A45" s="19">
        <v>1.0</v>
      </c>
      <c r="B45" s="20" t="s">
        <v>64</v>
      </c>
      <c r="C45" s="364">
        <v>43249.0</v>
      </c>
      <c r="D45" s="113" t="s">
        <v>65</v>
      </c>
      <c r="E45" s="114"/>
      <c r="F45" s="15"/>
      <c r="G45" s="117"/>
      <c r="H45" s="15">
        <v>8.0</v>
      </c>
      <c r="I45" s="15">
        <v>8.0</v>
      </c>
      <c r="J45" s="15">
        <v>8.0</v>
      </c>
      <c r="K45" s="15">
        <v>8.0</v>
      </c>
      <c r="L45" s="15"/>
      <c r="M45" s="15"/>
      <c r="N45" s="15"/>
      <c r="O45" s="9"/>
      <c r="P45" s="9"/>
      <c r="Q45" s="9"/>
      <c r="R45" s="9"/>
      <c r="S45" s="15"/>
      <c r="T45" s="15"/>
      <c r="U45" s="9"/>
      <c r="V45" s="9"/>
      <c r="W45" s="9"/>
      <c r="X45" s="9"/>
      <c r="Y45" s="9"/>
      <c r="Z45" s="15"/>
      <c r="AA45" s="15"/>
      <c r="AB45" s="9"/>
      <c r="AC45" s="9"/>
      <c r="AD45" s="9"/>
      <c r="AE45" s="9"/>
      <c r="AF45" s="9"/>
      <c r="AG45" s="15"/>
      <c r="AH45" s="15"/>
      <c r="AI45" s="9"/>
      <c r="AJ45" s="9"/>
      <c r="AK45" s="9"/>
      <c r="AL45" s="31"/>
      <c r="AM45" s="31"/>
      <c r="AN45" s="112"/>
    </row>
    <row r="46" ht="17.25" customHeight="1">
      <c r="A46" s="19">
        <v>2.0</v>
      </c>
      <c r="B46" s="20" t="s">
        <v>66</v>
      </c>
      <c r="C46" s="364">
        <v>42512.0</v>
      </c>
      <c r="D46" s="71"/>
      <c r="E46" s="71"/>
      <c r="F46" s="15"/>
      <c r="G46" s="117"/>
      <c r="H46" s="15"/>
      <c r="I46" s="15"/>
      <c r="J46" s="15"/>
      <c r="K46" s="15"/>
      <c r="L46" s="15">
        <v>8.0</v>
      </c>
      <c r="M46" s="15">
        <v>8.0</v>
      </c>
      <c r="N46" s="15">
        <v>8.0</v>
      </c>
      <c r="O46" s="9"/>
      <c r="P46" s="9"/>
      <c r="Q46" s="9"/>
      <c r="R46" s="9"/>
      <c r="S46" s="15"/>
      <c r="T46" s="15"/>
      <c r="U46" s="9"/>
      <c r="V46" s="9"/>
      <c r="W46" s="9"/>
      <c r="X46" s="9"/>
      <c r="Y46" s="9"/>
      <c r="Z46" s="15"/>
      <c r="AA46" s="15"/>
      <c r="AB46" s="9"/>
      <c r="AC46" s="9"/>
      <c r="AD46" s="9"/>
      <c r="AE46" s="9"/>
      <c r="AF46" s="9"/>
      <c r="AG46" s="15"/>
      <c r="AH46" s="15"/>
      <c r="AI46" s="9"/>
      <c r="AJ46" s="9"/>
      <c r="AK46" s="9"/>
      <c r="AL46" s="31"/>
      <c r="AM46" s="31"/>
      <c r="AN46" s="112"/>
    </row>
    <row r="47" ht="18.0" customHeight="1">
      <c r="A47" s="79"/>
      <c r="B47" s="80"/>
      <c r="C47" s="112"/>
      <c r="D47" s="79"/>
      <c r="E47" s="79"/>
      <c r="F47" s="79"/>
      <c r="G47" s="79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31"/>
      <c r="AM47" s="31"/>
      <c r="AN47" s="112"/>
    </row>
    <row r="48" ht="18.0" customHeight="1">
      <c r="A48" s="19">
        <v>1.0</v>
      </c>
      <c r="B48" s="20" t="s">
        <v>67</v>
      </c>
      <c r="C48" s="364">
        <v>42852.0</v>
      </c>
      <c r="D48" s="31" t="s">
        <v>68</v>
      </c>
      <c r="E48" s="31">
        <v>7.9220318245E10</v>
      </c>
      <c r="F48" s="15"/>
      <c r="G48" s="117"/>
      <c r="H48" s="15">
        <v>8.0</v>
      </c>
      <c r="I48" s="15">
        <v>8.0</v>
      </c>
      <c r="J48" s="15">
        <v>8.0</v>
      </c>
      <c r="K48" s="15">
        <v>8.0</v>
      </c>
      <c r="L48" s="15">
        <v>8.0</v>
      </c>
      <c r="M48" s="15">
        <v>8.0</v>
      </c>
      <c r="N48" s="15">
        <v>8.0</v>
      </c>
      <c r="O48" s="9">
        <v>8.0</v>
      </c>
      <c r="P48" s="9">
        <v>8.0</v>
      </c>
      <c r="Q48" s="9">
        <v>8.0</v>
      </c>
      <c r="R48" s="9">
        <v>8.0</v>
      </c>
      <c r="S48" s="15"/>
      <c r="T48" s="15"/>
      <c r="U48" s="9">
        <v>8.0</v>
      </c>
      <c r="V48" s="9">
        <v>8.0</v>
      </c>
      <c r="W48" s="9">
        <v>8.0</v>
      </c>
      <c r="X48" s="9">
        <v>8.0</v>
      </c>
      <c r="Y48" s="9">
        <v>8.0</v>
      </c>
      <c r="Z48" s="15"/>
      <c r="AA48" s="15"/>
      <c r="AB48" s="9">
        <v>8.0</v>
      </c>
      <c r="AC48" s="9">
        <v>8.0</v>
      </c>
      <c r="AD48" s="9">
        <v>8.0</v>
      </c>
      <c r="AE48" s="9">
        <v>8.0</v>
      </c>
      <c r="AF48" s="9">
        <v>8.0</v>
      </c>
      <c r="AG48" s="15"/>
      <c r="AH48" s="15"/>
      <c r="AI48" s="9">
        <v>8.0</v>
      </c>
      <c r="AJ48" s="9">
        <v>8.0</v>
      </c>
      <c r="AK48" s="9">
        <v>8.0</v>
      </c>
      <c r="AL48" s="31"/>
      <c r="AM48" s="31"/>
      <c r="AN48" s="112"/>
    </row>
    <row r="49" ht="18.0" customHeight="1">
      <c r="A49" s="19">
        <v>2.0</v>
      </c>
      <c r="B49" s="20" t="s">
        <v>69</v>
      </c>
      <c r="C49" s="364">
        <v>42667.0</v>
      </c>
      <c r="D49" s="31" t="s">
        <v>70</v>
      </c>
      <c r="E49" s="31">
        <v>7.9220318242E10</v>
      </c>
      <c r="F49" s="15"/>
      <c r="G49" s="117"/>
      <c r="H49" s="15"/>
      <c r="I49" s="15"/>
      <c r="J49" s="15"/>
      <c r="K49" s="15"/>
      <c r="L49" s="15"/>
      <c r="M49" s="15"/>
      <c r="N49" s="15"/>
      <c r="O49" s="9">
        <v>8.0</v>
      </c>
      <c r="P49" s="9">
        <v>8.0</v>
      </c>
      <c r="Q49" s="9">
        <v>8.0</v>
      </c>
      <c r="R49" s="9">
        <v>8.0</v>
      </c>
      <c r="S49" s="15"/>
      <c r="T49" s="15"/>
      <c r="U49" s="9">
        <v>8.0</v>
      </c>
      <c r="V49" s="9">
        <v>8.0</v>
      </c>
      <c r="W49" s="9">
        <v>8.0</v>
      </c>
      <c r="X49" s="9">
        <v>8.0</v>
      </c>
      <c r="Y49" s="9">
        <v>8.0</v>
      </c>
      <c r="Z49" s="15"/>
      <c r="AA49" s="15"/>
      <c r="AB49" s="9">
        <v>8.0</v>
      </c>
      <c r="AC49" s="9">
        <v>8.0</v>
      </c>
      <c r="AD49" s="9">
        <v>8.0</v>
      </c>
      <c r="AE49" s="9">
        <v>8.0</v>
      </c>
      <c r="AF49" s="9">
        <v>8.0</v>
      </c>
      <c r="AG49" s="15"/>
      <c r="AH49" s="15"/>
      <c r="AI49" s="9">
        <v>8.0</v>
      </c>
      <c r="AJ49" s="9">
        <v>8.0</v>
      </c>
      <c r="AK49" s="9">
        <v>8.0</v>
      </c>
      <c r="AL49" s="9"/>
      <c r="AM49" s="31"/>
      <c r="AN49" s="112"/>
    </row>
    <row r="50" ht="17.25" customHeight="1">
      <c r="A50" s="19">
        <v>3.0</v>
      </c>
      <c r="B50" s="20" t="s">
        <v>71</v>
      </c>
      <c r="C50" s="380">
        <v>43072.0</v>
      </c>
      <c r="D50" s="31" t="s">
        <v>70</v>
      </c>
      <c r="E50" s="31">
        <v>7.9220318285E10</v>
      </c>
      <c r="F50" s="15"/>
      <c r="G50" s="117"/>
      <c r="H50" s="15">
        <v>12.0</v>
      </c>
      <c r="I50" s="15">
        <v>12.0</v>
      </c>
      <c r="J50" s="15"/>
      <c r="K50" s="15"/>
      <c r="L50" s="15">
        <v>12.0</v>
      </c>
      <c r="M50" s="15">
        <v>12.0</v>
      </c>
      <c r="N50" s="15">
        <v>12.0</v>
      </c>
      <c r="O50" s="9"/>
      <c r="P50" s="9"/>
      <c r="Q50" s="9">
        <v>12.0</v>
      </c>
      <c r="R50" s="9">
        <v>12.0</v>
      </c>
      <c r="S50" s="15"/>
      <c r="T50" s="15">
        <v>12.0</v>
      </c>
      <c r="U50" s="9"/>
      <c r="V50" s="9">
        <v>12.0</v>
      </c>
      <c r="W50" s="9"/>
      <c r="X50" s="9">
        <v>12.0</v>
      </c>
      <c r="Y50" s="9">
        <v>12.0</v>
      </c>
      <c r="Z50" s="15"/>
      <c r="AA50" s="15">
        <v>12.0</v>
      </c>
      <c r="AB50" s="9"/>
      <c r="AC50" s="9">
        <v>12.0</v>
      </c>
      <c r="AD50" s="9"/>
      <c r="AE50" s="9"/>
      <c r="AF50" s="9">
        <v>12.0</v>
      </c>
      <c r="AG50" s="15">
        <v>12.0</v>
      </c>
      <c r="AH50" s="15"/>
      <c r="AI50" s="9"/>
      <c r="AJ50" s="9">
        <v>12.0</v>
      </c>
      <c r="AK50" s="9"/>
      <c r="AL50" s="31"/>
      <c r="AM50" s="31"/>
      <c r="AN50" s="112"/>
    </row>
    <row r="51" ht="17.25" customHeight="1">
      <c r="A51" s="19">
        <v>4.0</v>
      </c>
      <c r="B51" s="20" t="s">
        <v>72</v>
      </c>
      <c r="C51" s="380">
        <v>43072.0</v>
      </c>
      <c r="D51" s="31" t="s">
        <v>70</v>
      </c>
      <c r="E51" s="31">
        <v>7.9221946634E10</v>
      </c>
      <c r="F51" s="15"/>
      <c r="G51" s="117"/>
      <c r="H51" s="15"/>
      <c r="I51" s="15"/>
      <c r="J51" s="15">
        <v>12.0</v>
      </c>
      <c r="K51" s="15">
        <v>12.0</v>
      </c>
      <c r="L51" s="15"/>
      <c r="M51" s="15"/>
      <c r="N51" s="15"/>
      <c r="O51" s="9">
        <v>12.0</v>
      </c>
      <c r="P51" s="9">
        <v>12.0</v>
      </c>
      <c r="Q51" s="9"/>
      <c r="R51" s="9"/>
      <c r="S51" s="15">
        <v>12.0</v>
      </c>
      <c r="T51" s="15"/>
      <c r="U51" s="9">
        <v>12.0</v>
      </c>
      <c r="V51" s="9"/>
      <c r="W51" s="9">
        <v>12.0</v>
      </c>
      <c r="X51" s="9"/>
      <c r="Y51" s="9"/>
      <c r="Z51" s="15">
        <v>12.0</v>
      </c>
      <c r="AA51" s="15"/>
      <c r="AB51" s="9">
        <v>12.0</v>
      </c>
      <c r="AC51" s="9"/>
      <c r="AD51" s="9">
        <v>12.0</v>
      </c>
      <c r="AE51" s="9">
        <v>12.0</v>
      </c>
      <c r="AF51" s="9"/>
      <c r="AG51" s="15"/>
      <c r="AH51" s="15">
        <v>12.0</v>
      </c>
      <c r="AI51" s="9">
        <v>12.0</v>
      </c>
      <c r="AJ51" s="9"/>
      <c r="AK51" s="9">
        <v>12.0</v>
      </c>
      <c r="AL51" s="31"/>
      <c r="AM51" s="31"/>
      <c r="AN51" s="112"/>
    </row>
    <row r="52" ht="20.25" customHeight="1">
      <c r="A52" s="19">
        <v>5.0</v>
      </c>
      <c r="B52" s="19" t="s">
        <v>73</v>
      </c>
      <c r="C52" s="364">
        <v>42512.0</v>
      </c>
      <c r="D52" s="31" t="s">
        <v>74</v>
      </c>
      <c r="E52" s="31">
        <v>7.9221277764E10</v>
      </c>
      <c r="F52" s="15"/>
      <c r="G52" s="117"/>
      <c r="H52" s="15"/>
      <c r="I52" s="15"/>
      <c r="J52" s="15"/>
      <c r="K52" s="15"/>
      <c r="L52" s="15"/>
      <c r="M52" s="15">
        <v>4.0</v>
      </c>
      <c r="N52" s="15"/>
      <c r="O52" s="9">
        <v>11.0</v>
      </c>
      <c r="P52" s="9">
        <v>11.0</v>
      </c>
      <c r="Q52" s="9">
        <v>11.0</v>
      </c>
      <c r="R52" s="9">
        <v>11.0</v>
      </c>
      <c r="S52" s="15"/>
      <c r="T52" s="15"/>
      <c r="U52" s="9">
        <v>11.0</v>
      </c>
      <c r="V52" s="9">
        <v>12.0</v>
      </c>
      <c r="W52" s="9">
        <v>11.0</v>
      </c>
      <c r="X52" s="9">
        <v>13.0</v>
      </c>
      <c r="Y52" s="9">
        <v>11.0</v>
      </c>
      <c r="Z52" s="15">
        <v>8.0</v>
      </c>
      <c r="AA52" s="15"/>
      <c r="AB52" s="9">
        <v>10.0</v>
      </c>
      <c r="AC52" s="9">
        <v>11.0</v>
      </c>
      <c r="AD52" s="9">
        <v>10.0</v>
      </c>
      <c r="AE52" s="9">
        <v>11.0</v>
      </c>
      <c r="AF52" s="9">
        <v>8.0</v>
      </c>
      <c r="AG52" s="15"/>
      <c r="AH52" s="15"/>
      <c r="AI52" s="9">
        <v>8.0</v>
      </c>
      <c r="AJ52" s="9">
        <v>8.0</v>
      </c>
      <c r="AK52" s="9">
        <v>8.0</v>
      </c>
      <c r="AL52" s="9"/>
      <c r="AM52" s="31"/>
      <c r="AN52" s="112"/>
    </row>
    <row r="53" ht="21.0" customHeight="1">
      <c r="A53" s="19">
        <v>6.0</v>
      </c>
      <c r="B53" s="19" t="s">
        <v>75</v>
      </c>
      <c r="C53" s="388">
        <v>42539.0</v>
      </c>
      <c r="D53" s="125" t="s">
        <v>76</v>
      </c>
      <c r="E53" s="125">
        <v>7.9220220031E10</v>
      </c>
      <c r="F53" s="230"/>
      <c r="G53" s="117"/>
      <c r="H53" s="15"/>
      <c r="I53" s="15"/>
      <c r="J53" s="15"/>
      <c r="K53" s="15"/>
      <c r="L53" s="15"/>
      <c r="M53" s="15"/>
      <c r="N53" s="15"/>
      <c r="O53" s="9">
        <v>8.0</v>
      </c>
      <c r="P53" s="9">
        <v>8.0</v>
      </c>
      <c r="Q53" s="9">
        <v>8.0</v>
      </c>
      <c r="R53" s="9">
        <v>8.0</v>
      </c>
      <c r="S53" s="15"/>
      <c r="T53" s="15"/>
      <c r="U53" s="9">
        <v>8.0</v>
      </c>
      <c r="V53" s="9">
        <v>8.0</v>
      </c>
      <c r="W53" s="9">
        <v>8.0</v>
      </c>
      <c r="X53" s="9">
        <v>8.0</v>
      </c>
      <c r="Y53" s="9">
        <v>8.0</v>
      </c>
      <c r="Z53" s="15"/>
      <c r="AA53" s="15"/>
      <c r="AB53" s="9">
        <v>8.0</v>
      </c>
      <c r="AC53" s="9">
        <v>8.0</v>
      </c>
      <c r="AD53" s="9">
        <v>8.0</v>
      </c>
      <c r="AE53" s="9">
        <v>8.0</v>
      </c>
      <c r="AF53" s="9">
        <v>8.0</v>
      </c>
      <c r="AG53" s="15"/>
      <c r="AH53" s="15"/>
      <c r="AI53" s="9">
        <v>8.0</v>
      </c>
      <c r="AJ53" s="9">
        <v>8.0</v>
      </c>
      <c r="AK53" s="9">
        <v>8.0</v>
      </c>
      <c r="AL53" s="9"/>
      <c r="AM53" s="9"/>
      <c r="AN53" s="9"/>
    </row>
    <row r="54" ht="12.0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</row>
    <row r="55" ht="9.75" customHeight="1">
      <c r="A55" s="126"/>
      <c r="B55" s="308"/>
      <c r="C55" s="308" t="s">
        <v>252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262"/>
    </row>
    <row r="56" ht="15.75" customHeight="1">
      <c r="A56" s="131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10"/>
      <c r="AN56" s="79"/>
    </row>
    <row r="57" ht="12.75" customHeight="1">
      <c r="A57" s="29"/>
      <c r="B57" s="19" t="s">
        <v>9</v>
      </c>
      <c r="C57" s="133"/>
      <c r="D57" s="134"/>
      <c r="E57" s="263"/>
      <c r="F57" s="16"/>
      <c r="G57" s="8"/>
      <c r="H57" s="16"/>
      <c r="I57" s="16"/>
      <c r="J57" s="16"/>
      <c r="K57" s="16"/>
      <c r="L57" s="16"/>
      <c r="M57" s="16"/>
      <c r="N57" s="16"/>
      <c r="O57" s="10"/>
      <c r="P57" s="10"/>
      <c r="Q57" s="10"/>
      <c r="R57" s="10"/>
      <c r="S57" s="16"/>
      <c r="T57" s="16"/>
      <c r="U57" s="10">
        <v>1.0</v>
      </c>
      <c r="V57" s="10"/>
      <c r="W57" s="10">
        <v>2.0</v>
      </c>
      <c r="X57" s="10">
        <v>1.0</v>
      </c>
      <c r="Y57" s="10">
        <v>2.0</v>
      </c>
      <c r="Z57" s="16"/>
      <c r="AA57" s="16"/>
      <c r="AB57" s="10"/>
      <c r="AC57" s="10">
        <v>7.0</v>
      </c>
      <c r="AD57" s="10">
        <v>1.0</v>
      </c>
      <c r="AE57" s="10"/>
      <c r="AF57" s="10"/>
      <c r="AG57" s="16"/>
      <c r="AH57" s="16"/>
      <c r="AI57" s="10"/>
      <c r="AJ57" s="10"/>
      <c r="AK57" s="10"/>
      <c r="AL57" s="136">
        <f t="shared" ref="AL57:AL112" si="1">SUM(F57:AK57)</f>
        <v>14</v>
      </c>
      <c r="AM57" s="136">
        <f>AL57/COUNT(F57:AJ57)</f>
        <v>2.333333333</v>
      </c>
      <c r="AN57" s="264"/>
    </row>
    <row r="58" ht="13.5" customHeight="1">
      <c r="A58" s="137" t="s">
        <v>78</v>
      </c>
      <c r="B58" s="132"/>
      <c r="C58" s="138"/>
      <c r="D58" s="32"/>
      <c r="E58" s="140"/>
      <c r="F58" s="142"/>
      <c r="G58" s="141"/>
      <c r="H58" s="266"/>
      <c r="I58" s="266"/>
      <c r="J58" s="266"/>
      <c r="K58" s="266"/>
      <c r="L58" s="266"/>
      <c r="M58" s="266"/>
      <c r="N58" s="266"/>
      <c r="O58" s="265"/>
      <c r="P58" s="265"/>
      <c r="Q58" s="265"/>
      <c r="R58" s="265"/>
      <c r="S58" s="266"/>
      <c r="T58" s="266"/>
      <c r="U58" s="265"/>
      <c r="V58" s="265"/>
      <c r="W58" s="265"/>
      <c r="X58" s="265"/>
      <c r="Y58" s="265"/>
      <c r="Z58" s="266"/>
      <c r="AA58" s="266"/>
      <c r="AB58" s="265"/>
      <c r="AC58" s="265"/>
      <c r="AD58" s="265"/>
      <c r="AE58" s="265"/>
      <c r="AF58" s="265"/>
      <c r="AG58" s="266"/>
      <c r="AH58" s="266"/>
      <c r="AI58" s="265"/>
      <c r="AJ58" s="265"/>
      <c r="AK58" s="265"/>
      <c r="AL58" s="267">
        <f t="shared" si="1"/>
        <v>0</v>
      </c>
      <c r="AM58" s="143"/>
      <c r="AN58" s="268"/>
    </row>
    <row r="59" ht="12.75" customHeight="1">
      <c r="A59" s="45">
        <v>1.0</v>
      </c>
      <c r="B59" s="144" t="s">
        <v>155</v>
      </c>
      <c r="C59" s="133"/>
      <c r="D59" s="32"/>
      <c r="E59" s="263"/>
      <c r="F59" s="16"/>
      <c r="G59" s="8"/>
      <c r="H59" s="16"/>
      <c r="I59" s="16"/>
      <c r="J59" s="16"/>
      <c r="K59" s="16"/>
      <c r="L59" s="16"/>
      <c r="M59" s="16"/>
      <c r="N59" s="16">
        <v>15.0</v>
      </c>
      <c r="O59" s="10">
        <v>8.0</v>
      </c>
      <c r="P59" s="10">
        <v>4.0</v>
      </c>
      <c r="Q59" s="10">
        <v>10.0</v>
      </c>
      <c r="R59" s="10">
        <v>8.0</v>
      </c>
      <c r="S59" s="16">
        <v>4.0</v>
      </c>
      <c r="T59" s="16"/>
      <c r="U59" s="10"/>
      <c r="V59" s="10">
        <v>2.0</v>
      </c>
      <c r="W59" s="10">
        <v>4.0</v>
      </c>
      <c r="X59" s="145"/>
      <c r="Y59" s="10">
        <v>9.0</v>
      </c>
      <c r="Z59" s="16"/>
      <c r="AA59" s="16"/>
      <c r="AB59" s="10">
        <v>5.0</v>
      </c>
      <c r="AC59" s="10">
        <v>4.0</v>
      </c>
      <c r="AD59" s="10">
        <v>5.0</v>
      </c>
      <c r="AE59" s="10">
        <v>5.0</v>
      </c>
      <c r="AF59" s="10">
        <v>3.0</v>
      </c>
      <c r="AG59" s="16">
        <v>10.0</v>
      </c>
      <c r="AH59" s="16"/>
      <c r="AI59" s="10"/>
      <c r="AJ59" s="149"/>
      <c r="AK59" s="10">
        <v>15.0</v>
      </c>
      <c r="AL59" s="136">
        <f t="shared" si="1"/>
        <v>111</v>
      </c>
      <c r="AM59" s="136">
        <f>AL59/COUNT(F59:AJ59)</f>
        <v>7.4</v>
      </c>
      <c r="AN59" s="264"/>
    </row>
    <row r="60" ht="13.5" customHeight="1">
      <c r="A60" s="137" t="s">
        <v>78</v>
      </c>
      <c r="B60" s="132"/>
      <c r="C60" s="138"/>
      <c r="D60" s="32"/>
      <c r="E60" s="140"/>
      <c r="F60" s="142"/>
      <c r="G60" s="141"/>
      <c r="H60" s="266"/>
      <c r="I60" s="266"/>
      <c r="J60" s="266"/>
      <c r="K60" s="266"/>
      <c r="L60" s="266"/>
      <c r="M60" s="266"/>
      <c r="N60" s="266"/>
      <c r="O60" s="265"/>
      <c r="P60" s="265"/>
      <c r="Q60" s="265"/>
      <c r="R60" s="265"/>
      <c r="S60" s="266"/>
      <c r="T60" s="266"/>
      <c r="U60" s="265"/>
      <c r="V60" s="265"/>
      <c r="W60" s="265"/>
      <c r="X60" s="146"/>
      <c r="Y60" s="265"/>
      <c r="Z60" s="266"/>
      <c r="AA60" s="266"/>
      <c r="AB60" s="265"/>
      <c r="AC60" s="265"/>
      <c r="AD60" s="265"/>
      <c r="AE60" s="265"/>
      <c r="AF60" s="265"/>
      <c r="AG60" s="266"/>
      <c r="AH60" s="266"/>
      <c r="AI60" s="265"/>
      <c r="AJ60" s="265"/>
      <c r="AK60" s="265"/>
      <c r="AL60" s="267">
        <f t="shared" si="1"/>
        <v>0</v>
      </c>
      <c r="AM60" s="143"/>
      <c r="AN60" s="268"/>
    </row>
    <row r="61" ht="12.75" customHeight="1">
      <c r="A61" s="29">
        <v>2.0</v>
      </c>
      <c r="B61" s="19" t="s">
        <v>15</v>
      </c>
      <c r="C61" s="133"/>
      <c r="D61" s="32"/>
      <c r="E61" s="263"/>
      <c r="F61" s="16"/>
      <c r="G61" s="8"/>
      <c r="H61" s="16"/>
      <c r="I61" s="16"/>
      <c r="J61" s="16"/>
      <c r="K61" s="16"/>
      <c r="L61" s="16"/>
      <c r="M61" s="16"/>
      <c r="N61" s="16">
        <v>4.0</v>
      </c>
      <c r="O61" s="10">
        <v>9.0</v>
      </c>
      <c r="P61" s="10">
        <v>3.0</v>
      </c>
      <c r="Q61" s="10">
        <v>8.0</v>
      </c>
      <c r="R61" s="10">
        <v>7.0</v>
      </c>
      <c r="S61" s="16">
        <v>12.0</v>
      </c>
      <c r="T61" s="16"/>
      <c r="U61" s="10"/>
      <c r="V61" s="10">
        <v>9.0</v>
      </c>
      <c r="W61" s="10">
        <v>4.0</v>
      </c>
      <c r="X61" s="10">
        <v>8.0</v>
      </c>
      <c r="Y61" s="10">
        <v>28.0</v>
      </c>
      <c r="Z61" s="16"/>
      <c r="AA61" s="16"/>
      <c r="AB61" s="10">
        <v>7.0</v>
      </c>
      <c r="AC61" s="10">
        <v>13.0</v>
      </c>
      <c r="AD61" s="10">
        <v>6.0</v>
      </c>
      <c r="AE61" s="10"/>
      <c r="AF61" s="10">
        <v>2.0</v>
      </c>
      <c r="AG61" s="16"/>
      <c r="AH61" s="16"/>
      <c r="AI61" s="10">
        <v>11.0</v>
      </c>
      <c r="AJ61" s="10">
        <v>4.0</v>
      </c>
      <c r="AK61" s="10">
        <v>8.0</v>
      </c>
      <c r="AL61" s="136">
        <f t="shared" si="1"/>
        <v>143</v>
      </c>
      <c r="AM61" s="136">
        <f>AL61/COUNT(F61:AJ61)</f>
        <v>8.9375</v>
      </c>
      <c r="AN61" s="264"/>
    </row>
    <row r="62" ht="13.5" customHeight="1">
      <c r="A62" s="137" t="s">
        <v>78</v>
      </c>
      <c r="B62" s="132"/>
      <c r="C62" s="138"/>
      <c r="D62" s="32"/>
      <c r="E62" s="140"/>
      <c r="F62" s="142"/>
      <c r="G62" s="141"/>
      <c r="H62" s="266"/>
      <c r="I62" s="266"/>
      <c r="J62" s="266"/>
      <c r="K62" s="266"/>
      <c r="L62" s="266"/>
      <c r="M62" s="266"/>
      <c r="N62" s="266"/>
      <c r="O62" s="265"/>
      <c r="P62" s="265"/>
      <c r="Q62" s="265"/>
      <c r="R62" s="265"/>
      <c r="S62" s="266"/>
      <c r="T62" s="266"/>
      <c r="U62" s="265"/>
      <c r="V62" s="265"/>
      <c r="W62" s="265"/>
      <c r="X62" s="265"/>
      <c r="Y62" s="265"/>
      <c r="Z62" s="266"/>
      <c r="AA62" s="266"/>
      <c r="AB62" s="265"/>
      <c r="AC62" s="265"/>
      <c r="AD62" s="265"/>
      <c r="AE62" s="265"/>
      <c r="AF62" s="265"/>
      <c r="AG62" s="266"/>
      <c r="AH62" s="266"/>
      <c r="AI62" s="265"/>
      <c r="AJ62" s="265"/>
      <c r="AK62" s="265"/>
      <c r="AL62" s="267">
        <f t="shared" si="1"/>
        <v>0</v>
      </c>
      <c r="AM62" s="143"/>
      <c r="AN62" s="268"/>
    </row>
    <row r="63" ht="12.75" customHeight="1">
      <c r="A63" s="29">
        <v>3.0</v>
      </c>
      <c r="B63" s="19" t="s">
        <v>157</v>
      </c>
      <c r="C63" s="133"/>
      <c r="D63" s="32"/>
      <c r="E63" s="263"/>
      <c r="F63" s="16"/>
      <c r="G63" s="8"/>
      <c r="H63" s="16"/>
      <c r="I63" s="16"/>
      <c r="J63" s="16"/>
      <c r="K63" s="16"/>
      <c r="L63" s="16"/>
      <c r="M63" s="16"/>
      <c r="N63" s="16">
        <v>7.0</v>
      </c>
      <c r="O63" s="10">
        <v>4.0</v>
      </c>
      <c r="P63" s="10"/>
      <c r="Q63" s="10">
        <v>3.0</v>
      </c>
      <c r="R63" s="10">
        <v>10.0</v>
      </c>
      <c r="S63" s="16"/>
      <c r="T63" s="16"/>
      <c r="U63" s="10">
        <v>5.0</v>
      </c>
      <c r="V63" s="10">
        <v>7.0</v>
      </c>
      <c r="W63" s="10">
        <v>6.0</v>
      </c>
      <c r="X63" s="10">
        <v>6.0</v>
      </c>
      <c r="Y63" s="10">
        <v>5.0</v>
      </c>
      <c r="Z63" s="16">
        <v>7.0</v>
      </c>
      <c r="AA63" s="16"/>
      <c r="AB63" s="10"/>
      <c r="AC63" s="155">
        <v>7.0</v>
      </c>
      <c r="AD63" s="155">
        <v>11.0</v>
      </c>
      <c r="AE63" s="155">
        <v>5.0</v>
      </c>
      <c r="AF63" s="155">
        <v>9.0</v>
      </c>
      <c r="AG63" s="270"/>
      <c r="AH63" s="270"/>
      <c r="AI63" s="10">
        <v>10.0</v>
      </c>
      <c r="AJ63" s="10">
        <v>6.0</v>
      </c>
      <c r="AK63" s="10">
        <v>6.0</v>
      </c>
      <c r="AL63" s="136">
        <f t="shared" si="1"/>
        <v>114</v>
      </c>
      <c r="AM63" s="136">
        <f>AL63/COUNT(F63:AJ63)</f>
        <v>7.125</v>
      </c>
      <c r="AN63" s="264"/>
    </row>
    <row r="64" ht="13.5" customHeight="1">
      <c r="A64" s="137" t="s">
        <v>78</v>
      </c>
      <c r="B64" s="132"/>
      <c r="C64" s="138"/>
      <c r="D64" s="32"/>
      <c r="E64" s="140"/>
      <c r="F64" s="142"/>
      <c r="G64" s="141"/>
      <c r="H64" s="266"/>
      <c r="I64" s="266"/>
      <c r="J64" s="266"/>
      <c r="K64" s="266"/>
      <c r="L64" s="266"/>
      <c r="M64" s="266"/>
      <c r="N64" s="266"/>
      <c r="O64" s="265"/>
      <c r="P64" s="265"/>
      <c r="Q64" s="265"/>
      <c r="R64" s="265"/>
      <c r="S64" s="266"/>
      <c r="T64" s="266"/>
      <c r="U64" s="265"/>
      <c r="V64" s="265"/>
      <c r="W64" s="265"/>
      <c r="X64" s="265"/>
      <c r="Y64" s="265"/>
      <c r="Z64" s="266"/>
      <c r="AA64" s="266"/>
      <c r="AB64" s="265"/>
      <c r="AC64" s="265"/>
      <c r="AD64" s="265"/>
      <c r="AE64" s="265"/>
      <c r="AF64" s="265"/>
      <c r="AG64" s="266"/>
      <c r="AH64" s="266"/>
      <c r="AI64" s="265"/>
      <c r="AJ64" s="265"/>
      <c r="AK64" s="265"/>
      <c r="AL64" s="267">
        <f t="shared" si="1"/>
        <v>0</v>
      </c>
      <c r="AM64" s="143"/>
      <c r="AN64" s="268"/>
    </row>
    <row r="65" ht="15.75" customHeight="1">
      <c r="A65" s="45">
        <v>4.0</v>
      </c>
      <c r="B65" s="144" t="s">
        <v>19</v>
      </c>
      <c r="C65" s="133"/>
      <c r="D65" s="32"/>
      <c r="E65" s="263"/>
      <c r="F65" s="16"/>
      <c r="G65" s="8"/>
      <c r="H65" s="16"/>
      <c r="I65" s="16"/>
      <c r="J65" s="16"/>
      <c r="K65" s="16"/>
      <c r="L65" s="16"/>
      <c r="M65" s="16"/>
      <c r="N65" s="16">
        <v>14.0</v>
      </c>
      <c r="O65" s="10">
        <v>10.0</v>
      </c>
      <c r="P65" s="10">
        <v>10.0</v>
      </c>
      <c r="Q65" s="155">
        <v>4.0</v>
      </c>
      <c r="R65" s="10">
        <v>4.0</v>
      </c>
      <c r="S65" s="16"/>
      <c r="T65" s="16">
        <v>5.0</v>
      </c>
      <c r="U65" s="10">
        <v>14.0</v>
      </c>
      <c r="V65" s="155">
        <v>7.0</v>
      </c>
      <c r="W65" s="10">
        <v>7.0</v>
      </c>
      <c r="X65" s="10">
        <v>15.0</v>
      </c>
      <c r="Y65" s="10">
        <v>2.0</v>
      </c>
      <c r="Z65" s="16"/>
      <c r="AA65" s="16"/>
      <c r="AB65" s="10">
        <v>16.0</v>
      </c>
      <c r="AC65" s="10">
        <v>4.0</v>
      </c>
      <c r="AD65" s="10">
        <v>5.0</v>
      </c>
      <c r="AE65" s="10">
        <v>5.0</v>
      </c>
      <c r="AF65" s="10">
        <v>8.0</v>
      </c>
      <c r="AG65" s="16">
        <v>10.0</v>
      </c>
      <c r="AH65" s="16"/>
      <c r="AI65" s="10"/>
      <c r="AJ65" s="10"/>
      <c r="AK65" s="10"/>
      <c r="AL65" s="136">
        <f t="shared" si="1"/>
        <v>140</v>
      </c>
      <c r="AM65" s="136">
        <f>AL65/COUNT(F65:AJ65)</f>
        <v>8.235294118</v>
      </c>
      <c r="AN65" s="264"/>
    </row>
    <row r="66" ht="13.5" customHeight="1">
      <c r="A66" s="137" t="s">
        <v>78</v>
      </c>
      <c r="B66" s="132"/>
      <c r="C66" s="138"/>
      <c r="D66" s="32"/>
      <c r="E66" s="140"/>
      <c r="F66" s="142"/>
      <c r="G66" s="141"/>
      <c r="H66" s="266"/>
      <c r="I66" s="277"/>
      <c r="J66" s="277"/>
      <c r="K66" s="16"/>
      <c r="L66" s="16"/>
      <c r="M66" s="266"/>
      <c r="N66" s="266">
        <v>1.0</v>
      </c>
      <c r="O66" s="265"/>
      <c r="P66" s="265"/>
      <c r="Q66" s="265"/>
      <c r="R66" s="265"/>
      <c r="S66" s="266"/>
      <c r="T66" s="266"/>
      <c r="U66" s="265"/>
      <c r="V66" s="265"/>
      <c r="W66" s="265"/>
      <c r="X66" s="265"/>
      <c r="Y66" s="265"/>
      <c r="Z66" s="266"/>
      <c r="AA66" s="266"/>
      <c r="AB66" s="265"/>
      <c r="AC66" s="265"/>
      <c r="AD66" s="265"/>
      <c r="AE66" s="265"/>
      <c r="AF66" s="265"/>
      <c r="AG66" s="266"/>
      <c r="AH66" s="266"/>
      <c r="AI66" s="265"/>
      <c r="AJ66" s="265"/>
      <c r="AK66" s="265"/>
      <c r="AL66" s="267">
        <f t="shared" si="1"/>
        <v>1</v>
      </c>
      <c r="AM66" s="143"/>
      <c r="AN66" s="268"/>
    </row>
    <row r="67" ht="15.75" customHeight="1">
      <c r="A67" s="29">
        <v>5.0</v>
      </c>
      <c r="B67" s="19" t="s">
        <v>20</v>
      </c>
      <c r="C67" s="133"/>
      <c r="D67" s="32"/>
      <c r="E67" s="263"/>
      <c r="F67" s="16"/>
      <c r="G67" s="8"/>
      <c r="H67" s="16"/>
      <c r="I67" s="16"/>
      <c r="J67" s="16"/>
      <c r="K67" s="16"/>
      <c r="L67" s="16"/>
      <c r="M67" s="16"/>
      <c r="N67" s="16">
        <v>6.0</v>
      </c>
      <c r="O67" s="10">
        <v>17.0</v>
      </c>
      <c r="P67" s="10">
        <v>11.0</v>
      </c>
      <c r="Q67" s="10">
        <v>11.0</v>
      </c>
      <c r="R67" s="10">
        <v>13.0</v>
      </c>
      <c r="S67" s="16"/>
      <c r="T67" s="16"/>
      <c r="U67" s="10">
        <v>8.0</v>
      </c>
      <c r="V67" s="10">
        <v>5.0</v>
      </c>
      <c r="W67" s="10">
        <v>23.0</v>
      </c>
      <c r="X67" s="10">
        <v>11.0</v>
      </c>
      <c r="Y67" s="10">
        <v>12.0</v>
      </c>
      <c r="Z67" s="16">
        <v>7.0</v>
      </c>
      <c r="AA67" s="16"/>
      <c r="AB67" s="10">
        <v>6.0</v>
      </c>
      <c r="AC67" s="10">
        <v>7.0</v>
      </c>
      <c r="AD67" s="10">
        <v>8.0</v>
      </c>
      <c r="AE67" s="10">
        <v>8.0</v>
      </c>
      <c r="AF67" s="10">
        <v>3.0</v>
      </c>
      <c r="AG67" s="16"/>
      <c r="AH67" s="16"/>
      <c r="AI67" s="10">
        <v>8.0</v>
      </c>
      <c r="AJ67" s="10">
        <v>6.0</v>
      </c>
      <c r="AK67" s="10">
        <v>12.0</v>
      </c>
      <c r="AL67" s="136">
        <f t="shared" si="1"/>
        <v>182</v>
      </c>
      <c r="AM67" s="136">
        <f>AL67/COUNT(F67:AJ67)</f>
        <v>10.11111111</v>
      </c>
      <c r="AN67" s="264"/>
    </row>
    <row r="68" ht="13.5" customHeight="1">
      <c r="A68" s="137" t="s">
        <v>78</v>
      </c>
      <c r="B68" s="132"/>
      <c r="C68" s="138"/>
      <c r="D68" s="32"/>
      <c r="E68" s="140"/>
      <c r="F68" s="142"/>
      <c r="G68" s="141"/>
      <c r="H68" s="266"/>
      <c r="I68" s="16"/>
      <c r="J68" s="277"/>
      <c r="K68" s="16"/>
      <c r="L68" s="16"/>
      <c r="M68" s="266"/>
      <c r="N68" s="266"/>
      <c r="O68" s="265"/>
      <c r="P68" s="265"/>
      <c r="Q68" s="265"/>
      <c r="R68" s="265"/>
      <c r="S68" s="266"/>
      <c r="T68" s="266"/>
      <c r="U68" s="265"/>
      <c r="V68" s="265"/>
      <c r="W68" s="265"/>
      <c r="X68" s="265"/>
      <c r="Y68" s="265"/>
      <c r="Z68" s="266"/>
      <c r="AA68" s="266"/>
      <c r="AB68" s="265"/>
      <c r="AC68" s="265"/>
      <c r="AD68" s="265"/>
      <c r="AE68" s="265"/>
      <c r="AF68" s="265"/>
      <c r="AG68" s="266"/>
      <c r="AH68" s="266"/>
      <c r="AI68" s="265"/>
      <c r="AJ68" s="265"/>
      <c r="AK68" s="265"/>
      <c r="AL68" s="267">
        <f t="shared" si="1"/>
        <v>0</v>
      </c>
      <c r="AM68" s="143"/>
      <c r="AN68" s="268"/>
    </row>
    <row r="69" ht="12.75" customHeight="1">
      <c r="A69" s="29">
        <v>6.0</v>
      </c>
      <c r="B69" s="19" t="s">
        <v>198</v>
      </c>
      <c r="C69" s="133"/>
      <c r="D69" s="32"/>
      <c r="E69" s="263"/>
      <c r="F69" s="16"/>
      <c r="G69" s="8"/>
      <c r="H69" s="16"/>
      <c r="I69" s="16"/>
      <c r="J69" s="16"/>
      <c r="K69" s="16"/>
      <c r="L69" s="16"/>
      <c r="M69" s="16"/>
      <c r="N69" s="16">
        <v>8.0</v>
      </c>
      <c r="O69" s="10">
        <v>16.0</v>
      </c>
      <c r="P69" s="10">
        <v>13.0</v>
      </c>
      <c r="Q69" s="10">
        <v>12.0</v>
      </c>
      <c r="R69" s="10">
        <v>3.0</v>
      </c>
      <c r="S69" s="16"/>
      <c r="T69" s="16"/>
      <c r="U69" s="10">
        <v>12.0</v>
      </c>
      <c r="V69" s="10">
        <v>7.0</v>
      </c>
      <c r="W69" s="10">
        <v>5.0</v>
      </c>
      <c r="X69" s="10">
        <v>8.0</v>
      </c>
      <c r="Y69" s="10">
        <v>4.0</v>
      </c>
      <c r="Z69" s="16"/>
      <c r="AA69" s="16"/>
      <c r="AB69" s="10">
        <v>6.0</v>
      </c>
      <c r="AC69" s="10">
        <v>5.0</v>
      </c>
      <c r="AD69" s="10">
        <v>7.0</v>
      </c>
      <c r="AE69" s="10">
        <v>3.0</v>
      </c>
      <c r="AF69" s="10">
        <v>6.0</v>
      </c>
      <c r="AG69" s="16"/>
      <c r="AH69" s="16"/>
      <c r="AI69" s="155">
        <v>6.0</v>
      </c>
      <c r="AJ69" s="10">
        <v>2.0</v>
      </c>
      <c r="AK69" s="10">
        <v>13.0</v>
      </c>
      <c r="AL69" s="136">
        <f t="shared" si="1"/>
        <v>136</v>
      </c>
      <c r="AM69" s="136">
        <f>AL69/COUNT(F69:AJ69)</f>
        <v>8</v>
      </c>
      <c r="AN69" s="264"/>
    </row>
    <row r="70" ht="13.5" customHeight="1">
      <c r="A70" s="137" t="s">
        <v>78</v>
      </c>
      <c r="B70" s="132"/>
      <c r="C70" s="138"/>
      <c r="D70" s="32"/>
      <c r="E70" s="140"/>
      <c r="F70" s="142"/>
      <c r="G70" s="141"/>
      <c r="H70" s="266"/>
      <c r="I70" s="16"/>
      <c r="J70" s="277"/>
      <c r="K70" s="16"/>
      <c r="L70" s="16"/>
      <c r="M70" s="266"/>
      <c r="N70" s="266"/>
      <c r="O70" s="265"/>
      <c r="P70" s="265"/>
      <c r="Q70" s="265"/>
      <c r="R70" s="265"/>
      <c r="S70" s="266"/>
      <c r="T70" s="266"/>
      <c r="U70" s="265"/>
      <c r="V70" s="265"/>
      <c r="W70" s="265"/>
      <c r="X70" s="265"/>
      <c r="Y70" s="265"/>
      <c r="Z70" s="266"/>
      <c r="AA70" s="266"/>
      <c r="AB70" s="265"/>
      <c r="AC70" s="265"/>
      <c r="AD70" s="265"/>
      <c r="AE70" s="265"/>
      <c r="AF70" s="265"/>
      <c r="AG70" s="266"/>
      <c r="AH70" s="266"/>
      <c r="AI70" s="265"/>
      <c r="AJ70" s="265"/>
      <c r="AK70" s="265"/>
      <c r="AL70" s="267">
        <f t="shared" si="1"/>
        <v>0</v>
      </c>
      <c r="AM70" s="143"/>
      <c r="AN70" s="268"/>
    </row>
    <row r="71" ht="15.75" customHeight="1">
      <c r="A71" s="45">
        <v>7.0</v>
      </c>
      <c r="B71" s="144" t="s">
        <v>199</v>
      </c>
      <c r="C71" s="133"/>
      <c r="D71" s="32"/>
      <c r="E71" s="263"/>
      <c r="F71" s="16"/>
      <c r="G71" s="8"/>
      <c r="H71" s="16"/>
      <c r="I71" s="16"/>
      <c r="J71" s="16"/>
      <c r="K71" s="16"/>
      <c r="L71" s="16"/>
      <c r="M71" s="16"/>
      <c r="N71" s="16">
        <v>9.0</v>
      </c>
      <c r="O71" s="10">
        <v>7.0</v>
      </c>
      <c r="P71" s="10">
        <v>11.0</v>
      </c>
      <c r="Q71" s="10">
        <v>2.0</v>
      </c>
      <c r="R71" s="10">
        <v>23.0</v>
      </c>
      <c r="S71" s="16"/>
      <c r="T71" s="16"/>
      <c r="U71" s="10">
        <v>12.0</v>
      </c>
      <c r="V71" s="10">
        <v>5.0</v>
      </c>
      <c r="W71" s="10">
        <v>7.0</v>
      </c>
      <c r="X71" s="10">
        <v>5.0</v>
      </c>
      <c r="Y71" s="10">
        <v>5.0</v>
      </c>
      <c r="Z71" s="16">
        <v>7.0</v>
      </c>
      <c r="AA71" s="16"/>
      <c r="AB71" s="10"/>
      <c r="AC71" s="10">
        <v>6.0</v>
      </c>
      <c r="AD71" s="10">
        <v>5.0</v>
      </c>
      <c r="AE71" s="10">
        <v>8.0</v>
      </c>
      <c r="AF71" s="10">
        <v>5.0</v>
      </c>
      <c r="AG71" s="16"/>
      <c r="AH71" s="16"/>
      <c r="AI71" s="10">
        <v>5.0</v>
      </c>
      <c r="AJ71" s="10">
        <v>7.0</v>
      </c>
      <c r="AK71" s="10">
        <v>7.0</v>
      </c>
      <c r="AL71" s="136">
        <f t="shared" si="1"/>
        <v>136</v>
      </c>
      <c r="AM71" s="136">
        <f>AL71/COUNT(F71:AJ71)</f>
        <v>8</v>
      </c>
      <c r="AN71" s="264"/>
    </row>
    <row r="72" ht="13.5" customHeight="1">
      <c r="A72" s="137" t="s">
        <v>78</v>
      </c>
      <c r="B72" s="132"/>
      <c r="C72" s="138"/>
      <c r="D72" s="32"/>
      <c r="E72" s="140"/>
      <c r="F72" s="142"/>
      <c r="G72" s="141"/>
      <c r="H72" s="266"/>
      <c r="I72" s="277"/>
      <c r="J72" s="277"/>
      <c r="K72" s="16"/>
      <c r="L72" s="277"/>
      <c r="M72" s="266"/>
      <c r="N72" s="266"/>
      <c r="O72" s="265"/>
      <c r="P72" s="265"/>
      <c r="Q72" s="265"/>
      <c r="R72" s="265"/>
      <c r="S72" s="266"/>
      <c r="T72" s="266"/>
      <c r="U72" s="265"/>
      <c r="V72" s="265"/>
      <c r="W72" s="265"/>
      <c r="X72" s="265"/>
      <c r="Y72" s="265"/>
      <c r="Z72" s="266"/>
      <c r="AA72" s="266"/>
      <c r="AB72" s="265"/>
      <c r="AC72" s="265"/>
      <c r="AD72" s="265"/>
      <c r="AE72" s="265"/>
      <c r="AF72" s="265"/>
      <c r="AG72" s="266"/>
      <c r="AH72" s="266"/>
      <c r="AI72" s="265"/>
      <c r="AJ72" s="265"/>
      <c r="AK72" s="265"/>
      <c r="AL72" s="267">
        <f t="shared" si="1"/>
        <v>0</v>
      </c>
      <c r="AM72" s="143"/>
      <c r="AN72" s="268"/>
    </row>
    <row r="73" ht="15.75" customHeight="1">
      <c r="A73" s="45">
        <v>8.0</v>
      </c>
      <c r="B73" s="144" t="s">
        <v>203</v>
      </c>
      <c r="C73" s="133"/>
      <c r="D73" s="32"/>
      <c r="E73" s="263"/>
      <c r="F73" s="16"/>
      <c r="G73" s="8"/>
      <c r="H73" s="16"/>
      <c r="I73" s="16"/>
      <c r="J73" s="16"/>
      <c r="K73" s="16"/>
      <c r="L73" s="16"/>
      <c r="M73" s="16"/>
      <c r="N73" s="16">
        <v>24.0</v>
      </c>
      <c r="O73" s="10">
        <v>3.0</v>
      </c>
      <c r="P73" s="10">
        <v>11.0</v>
      </c>
      <c r="Q73" s="10">
        <v>2.0</v>
      </c>
      <c r="R73" s="10">
        <v>8.0</v>
      </c>
      <c r="S73" s="16"/>
      <c r="T73" s="16"/>
      <c r="U73" s="10">
        <v>10.0</v>
      </c>
      <c r="V73" s="10">
        <v>19.0</v>
      </c>
      <c r="W73" s="10">
        <v>7.0</v>
      </c>
      <c r="X73" s="10">
        <v>9.0</v>
      </c>
      <c r="Y73" s="10">
        <v>8.0</v>
      </c>
      <c r="Z73" s="16">
        <v>8.0</v>
      </c>
      <c r="AA73" s="16"/>
      <c r="AB73" s="10">
        <v>5.0</v>
      </c>
      <c r="AC73" s="10">
        <v>15.0</v>
      </c>
      <c r="AD73" s="10">
        <v>6.0</v>
      </c>
      <c r="AE73" s="10">
        <v>4.0</v>
      </c>
      <c r="AF73" s="10">
        <v>7.0</v>
      </c>
      <c r="AG73" s="16"/>
      <c r="AH73" s="16"/>
      <c r="AI73" s="10">
        <v>12.0</v>
      </c>
      <c r="AJ73" s="10">
        <v>4.0</v>
      </c>
      <c r="AK73" s="10">
        <v>16.0</v>
      </c>
      <c r="AL73" s="136">
        <f t="shared" si="1"/>
        <v>178</v>
      </c>
      <c r="AM73" s="136">
        <f>AL73/COUNT(F73:AJ73)</f>
        <v>9.888888889</v>
      </c>
      <c r="AN73" s="264"/>
    </row>
    <row r="74" ht="13.5" customHeight="1">
      <c r="A74" s="137" t="s">
        <v>78</v>
      </c>
      <c r="B74" s="132"/>
      <c r="C74" s="138"/>
      <c r="D74" s="32"/>
      <c r="E74" s="140"/>
      <c r="F74" s="142"/>
      <c r="G74" s="141"/>
      <c r="H74" s="266"/>
      <c r="I74" s="277"/>
      <c r="J74" s="277"/>
      <c r="K74" s="16"/>
      <c r="L74" s="277"/>
      <c r="M74" s="266"/>
      <c r="N74" s="266"/>
      <c r="O74" s="265"/>
      <c r="P74" s="265"/>
      <c r="Q74" s="265"/>
      <c r="R74" s="265"/>
      <c r="S74" s="266"/>
      <c r="T74" s="266"/>
      <c r="U74" s="265"/>
      <c r="V74" s="265"/>
      <c r="W74" s="265"/>
      <c r="X74" s="265"/>
      <c r="Y74" s="265"/>
      <c r="Z74" s="266"/>
      <c r="AA74" s="266"/>
      <c r="AB74" s="265"/>
      <c r="AC74" s="265"/>
      <c r="AD74" s="265"/>
      <c r="AE74" s="265"/>
      <c r="AF74" s="265"/>
      <c r="AG74" s="266"/>
      <c r="AH74" s="266"/>
      <c r="AI74" s="265"/>
      <c r="AJ74" s="265"/>
      <c r="AK74" s="265"/>
      <c r="AL74" s="267">
        <f t="shared" si="1"/>
        <v>0</v>
      </c>
      <c r="AM74" s="143"/>
      <c r="AN74" s="268"/>
    </row>
    <row r="75" ht="15.75" customHeight="1">
      <c r="A75" s="45">
        <v>9.0</v>
      </c>
      <c r="B75" s="144" t="s">
        <v>23</v>
      </c>
      <c r="C75" s="133"/>
      <c r="D75" s="32"/>
      <c r="E75" s="263"/>
      <c r="F75" s="16"/>
      <c r="G75" s="8"/>
      <c r="H75" s="16"/>
      <c r="I75" s="16"/>
      <c r="J75" s="16"/>
      <c r="K75" s="16"/>
      <c r="L75" s="16"/>
      <c r="M75" s="16"/>
      <c r="N75" s="16">
        <v>2.0</v>
      </c>
      <c r="O75" s="10">
        <v>2.0</v>
      </c>
      <c r="P75" s="10">
        <v>13.0</v>
      </c>
      <c r="Q75" s="10">
        <v>11.0</v>
      </c>
      <c r="R75" s="10"/>
      <c r="S75" s="16"/>
      <c r="T75" s="16">
        <v>5.0</v>
      </c>
      <c r="U75" s="10">
        <v>9.0</v>
      </c>
      <c r="V75" s="10">
        <v>7.0</v>
      </c>
      <c r="W75" s="10">
        <v>10.0</v>
      </c>
      <c r="X75" s="10">
        <v>10.0</v>
      </c>
      <c r="Y75" s="10">
        <v>10.0</v>
      </c>
      <c r="Z75" s="16"/>
      <c r="AA75" s="16"/>
      <c r="AB75" s="10">
        <v>11.0</v>
      </c>
      <c r="AC75" s="10">
        <v>8.0</v>
      </c>
      <c r="AD75" s="10">
        <v>7.0</v>
      </c>
      <c r="AE75" s="10">
        <v>4.0</v>
      </c>
      <c r="AF75" s="10"/>
      <c r="AG75" s="16"/>
      <c r="AH75" s="16">
        <v>5.0</v>
      </c>
      <c r="AI75" s="10">
        <v>11.0</v>
      </c>
      <c r="AJ75" s="10">
        <v>7.0</v>
      </c>
      <c r="AK75" s="10">
        <v>11.0</v>
      </c>
      <c r="AL75" s="136">
        <f t="shared" si="1"/>
        <v>143</v>
      </c>
      <c r="AM75" s="136">
        <f>AL75/COUNT(F75:AJ75)</f>
        <v>8.411764706</v>
      </c>
      <c r="AN75" s="264"/>
    </row>
    <row r="76" ht="13.5" customHeight="1">
      <c r="A76" s="137" t="s">
        <v>78</v>
      </c>
      <c r="B76" s="132"/>
      <c r="C76" s="138"/>
      <c r="D76" s="32"/>
      <c r="E76" s="140"/>
      <c r="F76" s="142"/>
      <c r="G76" s="141"/>
      <c r="H76" s="266"/>
      <c r="I76" s="277"/>
      <c r="J76" s="277"/>
      <c r="K76" s="16"/>
      <c r="L76" s="277"/>
      <c r="M76" s="266"/>
      <c r="N76" s="266"/>
      <c r="O76" s="265"/>
      <c r="P76" s="265"/>
      <c r="Q76" s="265"/>
      <c r="R76" s="265"/>
      <c r="S76" s="266"/>
      <c r="T76" s="266"/>
      <c r="U76" s="265"/>
      <c r="V76" s="265"/>
      <c r="W76" s="265"/>
      <c r="X76" s="265"/>
      <c r="Y76" s="265"/>
      <c r="Z76" s="266"/>
      <c r="AA76" s="266"/>
      <c r="AB76" s="265"/>
      <c r="AC76" s="265"/>
      <c r="AD76" s="265"/>
      <c r="AE76" s="265"/>
      <c r="AF76" s="265"/>
      <c r="AG76" s="266"/>
      <c r="AH76" s="266"/>
      <c r="AI76" s="265"/>
      <c r="AJ76" s="265"/>
      <c r="AK76" s="265"/>
      <c r="AL76" s="267">
        <f t="shared" si="1"/>
        <v>0</v>
      </c>
      <c r="AM76" s="143"/>
      <c r="AN76" s="268"/>
    </row>
    <row r="77" ht="15.75" customHeight="1">
      <c r="A77" s="45">
        <v>10.0</v>
      </c>
      <c r="B77" s="144" t="s">
        <v>24</v>
      </c>
      <c r="C77" s="133"/>
      <c r="D77" s="32"/>
      <c r="E77" s="263"/>
      <c r="F77" s="16"/>
      <c r="G77" s="8"/>
      <c r="H77" s="16"/>
      <c r="I77" s="16"/>
      <c r="J77" s="16"/>
      <c r="K77" s="16"/>
      <c r="L77" s="16"/>
      <c r="M77" s="16"/>
      <c r="N77" s="16">
        <v>9.0</v>
      </c>
      <c r="O77" s="10">
        <v>4.0</v>
      </c>
      <c r="P77" s="10">
        <v>8.0</v>
      </c>
      <c r="Q77" s="10">
        <v>18.0</v>
      </c>
      <c r="R77" s="10">
        <v>11.0</v>
      </c>
      <c r="S77" s="16">
        <v>4.0</v>
      </c>
      <c r="T77" s="16"/>
      <c r="U77" s="10">
        <v>9.0</v>
      </c>
      <c r="V77" s="10">
        <v>20.0</v>
      </c>
      <c r="W77" s="10">
        <v>11.0</v>
      </c>
      <c r="X77" s="10">
        <v>6.0</v>
      </c>
      <c r="Y77" s="10">
        <v>8.0</v>
      </c>
      <c r="Z77" s="16"/>
      <c r="AA77" s="16"/>
      <c r="AB77" s="10">
        <v>11.0</v>
      </c>
      <c r="AC77" s="10">
        <v>13.0</v>
      </c>
      <c r="AD77" s="10">
        <v>5.0</v>
      </c>
      <c r="AE77" s="10">
        <v>5.0</v>
      </c>
      <c r="AF77" s="10">
        <v>8.0</v>
      </c>
      <c r="AG77" s="16">
        <v>5.0</v>
      </c>
      <c r="AH77" s="16"/>
      <c r="AI77" s="10"/>
      <c r="AJ77" s="10">
        <v>8.0</v>
      </c>
      <c r="AK77" s="10">
        <v>8.0</v>
      </c>
      <c r="AL77" s="136">
        <f t="shared" si="1"/>
        <v>171</v>
      </c>
      <c r="AM77" s="136">
        <f>AL77/COUNT(F77:AJ77)</f>
        <v>9.5</v>
      </c>
      <c r="AN77" s="264"/>
    </row>
    <row r="78" ht="13.5" customHeight="1">
      <c r="A78" s="137" t="s">
        <v>78</v>
      </c>
      <c r="B78" s="2"/>
      <c r="C78" s="153"/>
      <c r="D78" s="32"/>
      <c r="E78" s="140"/>
      <c r="F78" s="142"/>
      <c r="G78" s="141"/>
      <c r="H78" s="266"/>
      <c r="I78" s="16"/>
      <c r="J78" s="277"/>
      <c r="K78" s="16"/>
      <c r="L78" s="16"/>
      <c r="M78" s="266"/>
      <c r="N78" s="266"/>
      <c r="O78" s="265"/>
      <c r="P78" s="265"/>
      <c r="Q78" s="265"/>
      <c r="R78" s="265"/>
      <c r="S78" s="266"/>
      <c r="T78" s="266"/>
      <c r="U78" s="265"/>
      <c r="V78" s="265"/>
      <c r="W78" s="265"/>
      <c r="X78" s="265"/>
      <c r="Y78" s="265"/>
      <c r="Z78" s="266"/>
      <c r="AA78" s="266"/>
      <c r="AB78" s="265"/>
      <c r="AC78" s="265"/>
      <c r="AD78" s="265"/>
      <c r="AE78" s="265"/>
      <c r="AF78" s="265"/>
      <c r="AG78" s="266"/>
      <c r="AH78" s="266"/>
      <c r="AI78" s="265"/>
      <c r="AJ78" s="265"/>
      <c r="AK78" s="265"/>
      <c r="AL78" s="267">
        <f t="shared" si="1"/>
        <v>0</v>
      </c>
      <c r="AM78" s="143"/>
      <c r="AN78" s="268"/>
    </row>
    <row r="79" ht="14.25" customHeight="1">
      <c r="A79" s="29">
        <v>11.0</v>
      </c>
      <c r="B79" s="19" t="s">
        <v>253</v>
      </c>
      <c r="C79" s="133"/>
      <c r="D79" s="32"/>
      <c r="E79" s="263"/>
      <c r="F79" s="16"/>
      <c r="G79" s="8"/>
      <c r="H79" s="16"/>
      <c r="I79" s="16"/>
      <c r="J79" s="16"/>
      <c r="K79" s="16"/>
      <c r="L79" s="16"/>
      <c r="M79" s="16"/>
      <c r="N79" s="16">
        <v>11.0</v>
      </c>
      <c r="O79" s="10">
        <v>9.0</v>
      </c>
      <c r="P79" s="10">
        <v>8.0</v>
      </c>
      <c r="Q79" s="10">
        <v>3.0</v>
      </c>
      <c r="R79" s="10">
        <v>5.0</v>
      </c>
      <c r="S79" s="16">
        <v>8.0</v>
      </c>
      <c r="T79" s="16"/>
      <c r="U79" s="10"/>
      <c r="V79" s="10">
        <v>8.0</v>
      </c>
      <c r="W79" s="10">
        <v>6.0</v>
      </c>
      <c r="X79" s="10">
        <v>5.0</v>
      </c>
      <c r="Y79" s="10">
        <v>8.0</v>
      </c>
      <c r="Z79" s="16"/>
      <c r="AA79" s="16"/>
      <c r="AB79" s="10">
        <v>11.0</v>
      </c>
      <c r="AC79" s="10">
        <v>7.0</v>
      </c>
      <c r="AD79" s="10">
        <v>8.0</v>
      </c>
      <c r="AE79" s="10">
        <v>5.0</v>
      </c>
      <c r="AF79" s="10">
        <v>6.0</v>
      </c>
      <c r="AG79" s="16">
        <v>11.0</v>
      </c>
      <c r="AH79" s="16"/>
      <c r="AI79" s="10"/>
      <c r="AJ79" s="10">
        <v>7.0</v>
      </c>
      <c r="AK79" s="10">
        <v>7.0</v>
      </c>
      <c r="AL79" s="136">
        <f t="shared" si="1"/>
        <v>133</v>
      </c>
      <c r="AM79" s="136">
        <f>AL79/COUNT(F79:AJ79)</f>
        <v>7.823529412</v>
      </c>
      <c r="AN79" s="264"/>
    </row>
    <row r="80" ht="13.5" customHeight="1">
      <c r="A80" s="137" t="s">
        <v>78</v>
      </c>
      <c r="B80" s="132"/>
      <c r="C80" s="138"/>
      <c r="D80" s="32"/>
      <c r="E80" s="140"/>
      <c r="F80" s="142"/>
      <c r="G80" s="141"/>
      <c r="H80" s="266"/>
      <c r="I80" s="266"/>
      <c r="J80" s="266"/>
      <c r="K80" s="266"/>
      <c r="L80" s="266"/>
      <c r="M80" s="266"/>
      <c r="N80" s="266"/>
      <c r="O80" s="265">
        <v>1.0</v>
      </c>
      <c r="P80" s="265">
        <v>1.0</v>
      </c>
      <c r="Q80" s="265"/>
      <c r="R80" s="265"/>
      <c r="S80" s="266"/>
      <c r="T80" s="266"/>
      <c r="U80" s="265"/>
      <c r="V80" s="265"/>
      <c r="W80" s="265"/>
      <c r="X80" s="265"/>
      <c r="Y80" s="265"/>
      <c r="Z80" s="266"/>
      <c r="AA80" s="266"/>
      <c r="AB80" s="265"/>
      <c r="AC80" s="265"/>
      <c r="AD80" s="265"/>
      <c r="AE80" s="265"/>
      <c r="AF80" s="265"/>
      <c r="AG80" s="266"/>
      <c r="AH80" s="266"/>
      <c r="AI80" s="265"/>
      <c r="AJ80" s="265"/>
      <c r="AK80" s="265"/>
      <c r="AL80" s="267">
        <f t="shared" si="1"/>
        <v>2</v>
      </c>
      <c r="AM80" s="136"/>
      <c r="AN80" s="264"/>
    </row>
    <row r="81" ht="12.75" customHeight="1">
      <c r="A81" s="29">
        <v>12.0</v>
      </c>
      <c r="B81" s="19" t="s">
        <v>25</v>
      </c>
      <c r="C81" s="133"/>
      <c r="D81" s="32"/>
      <c r="E81" s="263"/>
      <c r="F81" s="270"/>
      <c r="G81" s="8"/>
      <c r="H81" s="16"/>
      <c r="I81" s="16"/>
      <c r="J81" s="16"/>
      <c r="K81" s="16"/>
      <c r="L81" s="16"/>
      <c r="M81" s="16"/>
      <c r="N81" s="16">
        <v>1.0</v>
      </c>
      <c r="O81" s="10">
        <v>9.0</v>
      </c>
      <c r="P81" s="10">
        <v>9.0</v>
      </c>
      <c r="Q81" s="10">
        <v>7.0</v>
      </c>
      <c r="R81" s="10"/>
      <c r="S81" s="16"/>
      <c r="T81" s="16">
        <v>6.0</v>
      </c>
      <c r="U81" s="10">
        <v>10.0</v>
      </c>
      <c r="V81" s="10">
        <v>9.0</v>
      </c>
      <c r="W81" s="10">
        <v>6.0</v>
      </c>
      <c r="X81" s="10">
        <v>12.0</v>
      </c>
      <c r="Y81" s="10">
        <v>8.0</v>
      </c>
      <c r="Z81" s="16"/>
      <c r="AA81" s="16"/>
      <c r="AB81" s="10">
        <v>8.0</v>
      </c>
      <c r="AC81" s="10">
        <v>6.0</v>
      </c>
      <c r="AD81" s="10">
        <v>15.0</v>
      </c>
      <c r="AE81" s="10">
        <v>3.0</v>
      </c>
      <c r="AF81" s="10"/>
      <c r="AG81" s="16"/>
      <c r="AH81" s="16">
        <v>7.0</v>
      </c>
      <c r="AI81" s="10">
        <v>7.0</v>
      </c>
      <c r="AJ81" s="10">
        <v>7.0</v>
      </c>
      <c r="AK81" s="10">
        <v>3.0</v>
      </c>
      <c r="AL81" s="136">
        <f t="shared" si="1"/>
        <v>133</v>
      </c>
      <c r="AM81" s="136">
        <f>AL81/COUNT(F81:AJ81)</f>
        <v>7.823529412</v>
      </c>
      <c r="AN81" s="264"/>
    </row>
    <row r="82" ht="13.5" customHeight="1">
      <c r="A82" s="137" t="s">
        <v>78</v>
      </c>
      <c r="B82" s="132"/>
      <c r="C82" s="138"/>
      <c r="D82" s="32"/>
      <c r="E82" s="140"/>
      <c r="F82" s="142"/>
      <c r="G82" s="141"/>
      <c r="H82" s="266"/>
      <c r="I82" s="266"/>
      <c r="J82" s="266"/>
      <c r="K82" s="266"/>
      <c r="L82" s="266"/>
      <c r="M82" s="266"/>
      <c r="N82" s="266"/>
      <c r="O82" s="265"/>
      <c r="P82" s="265"/>
      <c r="Q82" s="265"/>
      <c r="R82" s="265"/>
      <c r="S82" s="266"/>
      <c r="T82" s="266"/>
      <c r="U82" s="265"/>
      <c r="V82" s="265"/>
      <c r="W82" s="265"/>
      <c r="X82" s="265"/>
      <c r="Y82" s="265"/>
      <c r="Z82" s="266"/>
      <c r="AA82" s="266"/>
      <c r="AB82" s="265"/>
      <c r="AC82" s="265"/>
      <c r="AD82" s="265"/>
      <c r="AE82" s="265"/>
      <c r="AF82" s="265"/>
      <c r="AG82" s="266"/>
      <c r="AH82" s="266"/>
      <c r="AI82" s="265"/>
      <c r="AJ82" s="265"/>
      <c r="AK82" s="265"/>
      <c r="AL82" s="267">
        <f t="shared" si="1"/>
        <v>0</v>
      </c>
      <c r="AM82" s="143"/>
      <c r="AN82" s="268"/>
    </row>
    <row r="83" ht="12.75" customHeight="1">
      <c r="A83" s="154">
        <v>13.0</v>
      </c>
      <c r="B83" s="144" t="s">
        <v>200</v>
      </c>
      <c r="C83" s="133"/>
      <c r="D83" s="32"/>
      <c r="E83" s="263"/>
      <c r="F83" s="16"/>
      <c r="G83" s="8"/>
      <c r="H83" s="16"/>
      <c r="I83" s="16"/>
      <c r="J83" s="16"/>
      <c r="K83" s="16"/>
      <c r="L83" s="16"/>
      <c r="M83" s="16"/>
      <c r="N83" s="16">
        <v>11.0</v>
      </c>
      <c r="O83" s="10">
        <v>20.0</v>
      </c>
      <c r="P83" s="10">
        <v>6.0</v>
      </c>
      <c r="Q83" s="10">
        <v>9.0</v>
      </c>
      <c r="R83" s="10">
        <v>7.0</v>
      </c>
      <c r="S83" s="16"/>
      <c r="T83" s="16"/>
      <c r="U83" s="341"/>
      <c r="V83" s="341"/>
      <c r="W83" s="341"/>
      <c r="X83" s="341"/>
      <c r="Y83" s="341"/>
      <c r="Z83" s="16"/>
      <c r="AA83" s="16"/>
      <c r="AB83" s="341"/>
      <c r="AC83" s="341"/>
      <c r="AD83" s="341"/>
      <c r="AE83" s="341"/>
      <c r="AF83" s="341"/>
      <c r="AG83" s="16"/>
      <c r="AH83" s="243"/>
      <c r="AI83" s="341"/>
      <c r="AJ83" s="389"/>
      <c r="AK83" s="389"/>
      <c r="AL83" s="136">
        <f t="shared" si="1"/>
        <v>53</v>
      </c>
      <c r="AM83" s="136">
        <f>AL83/COUNT(F83:AJ83)</f>
        <v>10.6</v>
      </c>
      <c r="AN83" s="264"/>
    </row>
    <row r="84" ht="13.5" customHeight="1">
      <c r="A84" s="137" t="s">
        <v>78</v>
      </c>
      <c r="B84" s="132"/>
      <c r="C84" s="138"/>
      <c r="D84" s="32"/>
      <c r="E84" s="140"/>
      <c r="F84" s="142"/>
      <c r="G84" s="141"/>
      <c r="H84" s="266"/>
      <c r="I84" s="342"/>
      <c r="J84" s="266"/>
      <c r="K84" s="266"/>
      <c r="L84" s="266"/>
      <c r="M84" s="266"/>
      <c r="N84" s="266"/>
      <c r="O84" s="265"/>
      <c r="P84" s="265"/>
      <c r="Q84" s="265"/>
      <c r="R84" s="265"/>
      <c r="S84" s="266"/>
      <c r="T84" s="266"/>
      <c r="U84" s="265"/>
      <c r="V84" s="265"/>
      <c r="W84" s="265"/>
      <c r="X84" s="265"/>
      <c r="Y84" s="265"/>
      <c r="Z84" s="266"/>
      <c r="AA84" s="266"/>
      <c r="AB84" s="265"/>
      <c r="AC84" s="265"/>
      <c r="AD84" s="265"/>
      <c r="AE84" s="265"/>
      <c r="AF84" s="265"/>
      <c r="AG84" s="266"/>
      <c r="AH84" s="266"/>
      <c r="AI84" s="265"/>
      <c r="AJ84" s="265"/>
      <c r="AK84" s="265"/>
      <c r="AL84" s="267">
        <f t="shared" si="1"/>
        <v>0</v>
      </c>
      <c r="AM84" s="143"/>
      <c r="AN84" s="268"/>
    </row>
    <row r="85" ht="12.75" customHeight="1">
      <c r="A85" s="45">
        <v>14.0</v>
      </c>
      <c r="B85" s="144" t="s">
        <v>26</v>
      </c>
      <c r="C85" s="133"/>
      <c r="D85" s="32"/>
      <c r="E85" s="263"/>
      <c r="F85" s="16"/>
      <c r="G85" s="8"/>
      <c r="H85" s="16"/>
      <c r="I85" s="16"/>
      <c r="J85" s="16"/>
      <c r="K85" s="16"/>
      <c r="L85" s="16"/>
      <c r="M85" s="16"/>
      <c r="N85" s="16">
        <v>3.0</v>
      </c>
      <c r="O85" s="10">
        <v>10.0</v>
      </c>
      <c r="P85" s="10">
        <v>7.0</v>
      </c>
      <c r="Q85" s="10">
        <v>18.0</v>
      </c>
      <c r="R85" s="10"/>
      <c r="S85" s="16"/>
      <c r="T85" s="16">
        <v>2.0</v>
      </c>
      <c r="U85" s="10">
        <v>11.0</v>
      </c>
      <c r="V85" s="10">
        <v>10.0</v>
      </c>
      <c r="W85" s="10">
        <v>6.0</v>
      </c>
      <c r="X85" s="10"/>
      <c r="Y85" s="10"/>
      <c r="Z85" s="16"/>
      <c r="AA85" s="16"/>
      <c r="AB85" s="10">
        <v>2.0</v>
      </c>
      <c r="AC85" s="10">
        <v>10.0</v>
      </c>
      <c r="AD85" s="10">
        <v>18.0</v>
      </c>
      <c r="AE85" s="10">
        <v>9.0</v>
      </c>
      <c r="AF85" s="10">
        <v>5.0</v>
      </c>
      <c r="AG85" s="16"/>
      <c r="AH85" s="16"/>
      <c r="AI85" s="10">
        <v>24.0</v>
      </c>
      <c r="AJ85" s="10">
        <v>7.0</v>
      </c>
      <c r="AK85" s="10">
        <v>12.0</v>
      </c>
      <c r="AL85" s="136">
        <f t="shared" si="1"/>
        <v>154</v>
      </c>
      <c r="AM85" s="136">
        <f>AL85/COUNT(F85:AJ85)</f>
        <v>10.26666667</v>
      </c>
      <c r="AN85" s="264"/>
    </row>
    <row r="86" ht="13.5" customHeight="1">
      <c r="A86" s="137" t="s">
        <v>78</v>
      </c>
      <c r="B86" s="132"/>
      <c r="C86" s="153"/>
      <c r="D86" s="32"/>
      <c r="E86" s="140"/>
      <c r="F86" s="142"/>
      <c r="G86" s="141"/>
      <c r="H86" s="266"/>
      <c r="I86" s="342"/>
      <c r="J86" s="266"/>
      <c r="K86" s="266"/>
      <c r="L86" s="266"/>
      <c r="M86" s="266"/>
      <c r="N86" s="266"/>
      <c r="O86" s="265"/>
      <c r="P86" s="265"/>
      <c r="Q86" s="265"/>
      <c r="R86" s="265"/>
      <c r="S86" s="266"/>
      <c r="T86" s="266"/>
      <c r="U86" s="265"/>
      <c r="V86" s="265"/>
      <c r="W86" s="265"/>
      <c r="X86" s="265"/>
      <c r="Y86" s="265"/>
      <c r="Z86" s="266"/>
      <c r="AA86" s="266"/>
      <c r="AB86" s="265"/>
      <c r="AC86" s="265"/>
      <c r="AD86" s="265"/>
      <c r="AE86" s="265"/>
      <c r="AF86" s="265"/>
      <c r="AG86" s="266"/>
      <c r="AH86" s="266"/>
      <c r="AI86" s="265"/>
      <c r="AJ86" s="265"/>
      <c r="AK86" s="265"/>
      <c r="AL86" s="267">
        <f t="shared" si="1"/>
        <v>0</v>
      </c>
      <c r="AM86" s="143"/>
      <c r="AN86" s="268"/>
    </row>
    <row r="87" ht="12.75" customHeight="1">
      <c r="A87" s="45">
        <v>15.0</v>
      </c>
      <c r="B87" s="19" t="s">
        <v>27</v>
      </c>
      <c r="C87" s="157"/>
      <c r="D87" s="32"/>
      <c r="E87" s="263"/>
      <c r="F87" s="16"/>
      <c r="G87" s="8"/>
      <c r="H87" s="16"/>
      <c r="I87" s="16"/>
      <c r="J87" s="16"/>
      <c r="K87" s="16"/>
      <c r="L87" s="16"/>
      <c r="M87" s="16"/>
      <c r="N87" s="16"/>
      <c r="O87" s="10">
        <v>9.0</v>
      </c>
      <c r="P87" s="10">
        <v>11.0</v>
      </c>
      <c r="Q87" s="10">
        <v>7.0</v>
      </c>
      <c r="R87" s="10">
        <v>7.0</v>
      </c>
      <c r="S87" s="16">
        <v>11.0</v>
      </c>
      <c r="T87" s="16"/>
      <c r="U87" s="10"/>
      <c r="V87" s="10">
        <v>6.0</v>
      </c>
      <c r="W87" s="10">
        <v>6.0</v>
      </c>
      <c r="X87" s="10">
        <v>11.0</v>
      </c>
      <c r="Y87" s="10">
        <v>9.0</v>
      </c>
      <c r="Z87" s="16"/>
      <c r="AA87" s="16">
        <v>2.0</v>
      </c>
      <c r="AB87" s="10">
        <v>12.0</v>
      </c>
      <c r="AC87" s="10">
        <v>8.0</v>
      </c>
      <c r="AD87" s="10">
        <v>5.0</v>
      </c>
      <c r="AE87" s="10">
        <v>10.0</v>
      </c>
      <c r="AF87" s="10">
        <v>8.0</v>
      </c>
      <c r="AG87" s="16">
        <v>10.0</v>
      </c>
      <c r="AH87" s="16"/>
      <c r="AI87" s="10">
        <v>9.0</v>
      </c>
      <c r="AJ87" s="10"/>
      <c r="AK87" s="10"/>
      <c r="AL87" s="136">
        <f t="shared" si="1"/>
        <v>141</v>
      </c>
      <c r="AM87" s="136">
        <f>AL87/COUNT(F87:AJ87)</f>
        <v>8.294117647</v>
      </c>
      <c r="AN87" s="264"/>
    </row>
    <row r="88" ht="13.5" customHeight="1">
      <c r="A88" s="137" t="s">
        <v>78</v>
      </c>
      <c r="B88" s="132"/>
      <c r="C88" s="159"/>
      <c r="D88" s="32"/>
      <c r="E88" s="140"/>
      <c r="F88" s="142"/>
      <c r="G88" s="141"/>
      <c r="H88" s="266"/>
      <c r="I88" s="342"/>
      <c r="J88" s="266"/>
      <c r="K88" s="266"/>
      <c r="L88" s="266"/>
      <c r="M88" s="266"/>
      <c r="N88" s="266"/>
      <c r="O88" s="265"/>
      <c r="P88" s="265"/>
      <c r="Q88" s="265"/>
      <c r="R88" s="265"/>
      <c r="S88" s="266"/>
      <c r="T88" s="266"/>
      <c r="U88" s="265"/>
      <c r="V88" s="265"/>
      <c r="W88" s="265"/>
      <c r="X88" s="265"/>
      <c r="Y88" s="265"/>
      <c r="Z88" s="266"/>
      <c r="AA88" s="266"/>
      <c r="AB88" s="265"/>
      <c r="AC88" s="265"/>
      <c r="AD88" s="265"/>
      <c r="AE88" s="265"/>
      <c r="AF88" s="265"/>
      <c r="AG88" s="266"/>
      <c r="AH88" s="266"/>
      <c r="AI88" s="265"/>
      <c r="AJ88" s="265"/>
      <c r="AK88" s="265"/>
      <c r="AL88" s="267">
        <f t="shared" si="1"/>
        <v>0</v>
      </c>
      <c r="AM88" s="143"/>
      <c r="AN88" s="268"/>
    </row>
    <row r="89" ht="12.75" customHeight="1">
      <c r="A89" s="29">
        <v>16.0</v>
      </c>
      <c r="B89" s="19" t="s">
        <v>28</v>
      </c>
      <c r="C89" s="133"/>
      <c r="D89" s="32"/>
      <c r="E89" s="263"/>
      <c r="F89" s="16"/>
      <c r="G89" s="8"/>
      <c r="H89" s="16"/>
      <c r="I89" s="16"/>
      <c r="J89" s="16"/>
      <c r="K89" s="16"/>
      <c r="L89" s="16"/>
      <c r="M89" s="16"/>
      <c r="N89" s="16">
        <v>4.0</v>
      </c>
      <c r="O89" s="10">
        <v>5.0</v>
      </c>
      <c r="P89" s="10">
        <v>7.0</v>
      </c>
      <c r="Q89" s="10">
        <v>8.0</v>
      </c>
      <c r="R89" s="10">
        <v>4.0</v>
      </c>
      <c r="S89" s="16"/>
      <c r="T89" s="16"/>
      <c r="U89" s="10"/>
      <c r="V89" s="10">
        <v>5.0</v>
      </c>
      <c r="W89" s="10">
        <v>9.0</v>
      </c>
      <c r="X89" s="10">
        <v>7.0</v>
      </c>
      <c r="Y89" s="10"/>
      <c r="Z89" s="16"/>
      <c r="AA89" s="16">
        <v>3.0</v>
      </c>
      <c r="AB89" s="10">
        <v>7.0</v>
      </c>
      <c r="AC89" s="10">
        <v>8.0</v>
      </c>
      <c r="AD89" s="10">
        <v>8.0</v>
      </c>
      <c r="AE89" s="10">
        <v>8.0</v>
      </c>
      <c r="AF89" s="10">
        <v>5.0</v>
      </c>
      <c r="AG89" s="16"/>
      <c r="AH89" s="16"/>
      <c r="AI89" s="10">
        <v>4.0</v>
      </c>
      <c r="AJ89" s="10">
        <v>10.0</v>
      </c>
      <c r="AK89" s="10">
        <v>6.0</v>
      </c>
      <c r="AL89" s="136">
        <f t="shared" si="1"/>
        <v>108</v>
      </c>
      <c r="AM89" s="136">
        <f>AL89/COUNT(F89:AJ89)</f>
        <v>6.75</v>
      </c>
      <c r="AN89" s="264"/>
    </row>
    <row r="90" ht="13.5" customHeight="1">
      <c r="A90" s="137" t="s">
        <v>78</v>
      </c>
      <c r="B90" s="132"/>
      <c r="C90" s="138"/>
      <c r="D90" s="32"/>
      <c r="E90" s="140"/>
      <c r="F90" s="142"/>
      <c r="G90" s="141"/>
      <c r="H90" s="266"/>
      <c r="I90" s="342"/>
      <c r="J90" s="266"/>
      <c r="K90" s="266"/>
      <c r="L90" s="266"/>
      <c r="M90" s="266"/>
      <c r="N90" s="266"/>
      <c r="O90" s="265"/>
      <c r="P90" s="265"/>
      <c r="Q90" s="265"/>
      <c r="R90" s="265"/>
      <c r="S90" s="266"/>
      <c r="T90" s="266"/>
      <c r="U90" s="265"/>
      <c r="V90" s="265"/>
      <c r="W90" s="265"/>
      <c r="X90" s="265"/>
      <c r="Y90" s="265"/>
      <c r="Z90" s="266"/>
      <c r="AA90" s="266"/>
      <c r="AB90" s="265"/>
      <c r="AC90" s="265"/>
      <c r="AD90" s="265"/>
      <c r="AE90" s="265"/>
      <c r="AF90" s="265"/>
      <c r="AG90" s="266"/>
      <c r="AH90" s="266"/>
      <c r="AI90" s="265"/>
      <c r="AJ90" s="265"/>
      <c r="AK90" s="265"/>
      <c r="AL90" s="267">
        <f t="shared" si="1"/>
        <v>0</v>
      </c>
      <c r="AM90" s="143"/>
      <c r="AN90" s="268"/>
    </row>
    <row r="91" ht="13.5" customHeight="1">
      <c r="A91" s="29">
        <v>17.0</v>
      </c>
      <c r="B91" s="19" t="s">
        <v>201</v>
      </c>
      <c r="C91" s="133"/>
      <c r="D91" s="32"/>
      <c r="E91" s="263"/>
      <c r="F91" s="16"/>
      <c r="G91" s="8"/>
      <c r="H91" s="16"/>
      <c r="I91" s="311"/>
      <c r="J91" s="311"/>
      <c r="K91" s="243"/>
      <c r="L91" s="313"/>
      <c r="M91" s="16"/>
      <c r="N91" s="243">
        <v>20.0</v>
      </c>
      <c r="O91" s="10">
        <v>2.0</v>
      </c>
      <c r="P91" s="10">
        <v>6.0</v>
      </c>
      <c r="Q91" s="10">
        <v>7.0</v>
      </c>
      <c r="R91" s="145">
        <v>4.0</v>
      </c>
      <c r="S91" s="311">
        <v>6.0</v>
      </c>
      <c r="T91" s="16"/>
      <c r="U91" s="10">
        <v>5.0</v>
      </c>
      <c r="V91" s="10">
        <v>9.0</v>
      </c>
      <c r="W91" s="10">
        <v>17.0</v>
      </c>
      <c r="X91" s="10">
        <v>9.0</v>
      </c>
      <c r="Y91" s="10">
        <v>5.0</v>
      </c>
      <c r="Z91" s="16"/>
      <c r="AA91" s="16"/>
      <c r="AB91" s="10">
        <v>5.0</v>
      </c>
      <c r="AC91" s="10">
        <v>5.0</v>
      </c>
      <c r="AD91" s="10">
        <v>6.0</v>
      </c>
      <c r="AE91" s="10">
        <v>8.0</v>
      </c>
      <c r="AF91" s="10"/>
      <c r="AG91" s="16"/>
      <c r="AH91" s="16">
        <v>5.0</v>
      </c>
      <c r="AI91" s="10">
        <v>6.0</v>
      </c>
      <c r="AJ91" s="10">
        <v>5.0</v>
      </c>
      <c r="AK91" s="10">
        <v>7.0</v>
      </c>
      <c r="AL91" s="136">
        <f t="shared" si="1"/>
        <v>137</v>
      </c>
      <c r="AM91" s="136">
        <f>AL91/COUNT(F91:AJ91)</f>
        <v>7.611111111</v>
      </c>
      <c r="AN91" s="264"/>
    </row>
    <row r="92" ht="13.5" customHeight="1">
      <c r="A92" s="137" t="s">
        <v>78</v>
      </c>
      <c r="B92" s="132"/>
      <c r="C92" s="138"/>
      <c r="D92" s="32"/>
      <c r="E92" s="140"/>
      <c r="F92" s="142"/>
      <c r="G92" s="141"/>
      <c r="H92" s="266"/>
      <c r="I92" s="342"/>
      <c r="J92" s="266"/>
      <c r="K92" s="266"/>
      <c r="L92" s="266"/>
      <c r="M92" s="266"/>
      <c r="N92" s="266"/>
      <c r="O92" s="265"/>
      <c r="P92" s="265"/>
      <c r="Q92" s="265"/>
      <c r="R92" s="265"/>
      <c r="S92" s="266"/>
      <c r="T92" s="266"/>
      <c r="U92" s="265"/>
      <c r="V92" s="265"/>
      <c r="W92" s="265"/>
      <c r="X92" s="265"/>
      <c r="Y92" s="265"/>
      <c r="Z92" s="266"/>
      <c r="AA92" s="266"/>
      <c r="AB92" s="265"/>
      <c r="AC92" s="265"/>
      <c r="AD92" s="265"/>
      <c r="AE92" s="265"/>
      <c r="AF92" s="265"/>
      <c r="AG92" s="266"/>
      <c r="AH92" s="266"/>
      <c r="AI92" s="265"/>
      <c r="AJ92" s="265"/>
      <c r="AK92" s="265"/>
      <c r="AL92" s="267">
        <f t="shared" si="1"/>
        <v>0</v>
      </c>
      <c r="AM92" s="143"/>
      <c r="AN92" s="268"/>
    </row>
    <row r="93" ht="12.75" customHeight="1">
      <c r="A93" s="29">
        <v>18.0</v>
      </c>
      <c r="B93" s="19" t="s">
        <v>32</v>
      </c>
      <c r="C93" s="133"/>
      <c r="D93" s="32"/>
      <c r="E93" s="263"/>
      <c r="F93" s="16"/>
      <c r="G93" s="8"/>
      <c r="H93" s="16"/>
      <c r="I93" s="16"/>
      <c r="J93" s="16"/>
      <c r="K93" s="16"/>
      <c r="L93" s="16"/>
      <c r="M93" s="16"/>
      <c r="N93" s="16"/>
      <c r="O93" s="10">
        <v>1.0</v>
      </c>
      <c r="P93" s="10">
        <v>3.0</v>
      </c>
      <c r="Q93" s="10">
        <v>2.0</v>
      </c>
      <c r="R93" s="10">
        <v>6.0</v>
      </c>
      <c r="S93" s="16"/>
      <c r="T93" s="16"/>
      <c r="U93" s="10">
        <v>4.0</v>
      </c>
      <c r="V93" s="10">
        <v>5.0</v>
      </c>
      <c r="W93" s="10">
        <v>6.0</v>
      </c>
      <c r="X93" s="145">
        <v>6.0</v>
      </c>
      <c r="Y93" s="10"/>
      <c r="Z93" s="16"/>
      <c r="AA93" s="16">
        <v>1.0</v>
      </c>
      <c r="AB93" s="10">
        <v>10.0</v>
      </c>
      <c r="AC93" s="10">
        <v>6.0</v>
      </c>
      <c r="AD93" s="10">
        <v>8.0</v>
      </c>
      <c r="AE93" s="10">
        <v>9.0</v>
      </c>
      <c r="AF93" s="10">
        <v>9.0</v>
      </c>
      <c r="AG93" s="16"/>
      <c r="AH93" s="16"/>
      <c r="AI93" s="10">
        <v>9.0</v>
      </c>
      <c r="AJ93" s="10">
        <v>5.0</v>
      </c>
      <c r="AK93" s="10">
        <v>6.0</v>
      </c>
      <c r="AL93" s="136">
        <f t="shared" si="1"/>
        <v>96</v>
      </c>
      <c r="AM93" s="136">
        <f>AL93/COUNT(F93:AJ93)</f>
        <v>6</v>
      </c>
      <c r="AN93" s="264"/>
    </row>
    <row r="94" ht="13.5" customHeight="1">
      <c r="A94" s="137" t="s">
        <v>78</v>
      </c>
      <c r="B94" s="132"/>
      <c r="C94" s="138"/>
      <c r="D94" s="32"/>
      <c r="E94" s="140"/>
      <c r="F94" s="142"/>
      <c r="G94" s="141"/>
      <c r="H94" s="266"/>
      <c r="I94" s="266"/>
      <c r="J94" s="266"/>
      <c r="K94" s="266"/>
      <c r="L94" s="266"/>
      <c r="M94" s="266"/>
      <c r="N94" s="266"/>
      <c r="O94" s="265"/>
      <c r="P94" s="265"/>
      <c r="Q94" s="265"/>
      <c r="R94" s="265"/>
      <c r="S94" s="266"/>
      <c r="T94" s="266"/>
      <c r="U94" s="265"/>
      <c r="V94" s="265"/>
      <c r="W94" s="265"/>
      <c r="X94" s="275"/>
      <c r="Y94" s="265"/>
      <c r="Z94" s="266"/>
      <c r="AA94" s="266"/>
      <c r="AB94" s="265"/>
      <c r="AC94" s="265"/>
      <c r="AD94" s="265"/>
      <c r="AE94" s="265"/>
      <c r="AF94" s="265"/>
      <c r="AG94" s="266"/>
      <c r="AH94" s="266"/>
      <c r="AI94" s="265"/>
      <c r="AJ94" s="265"/>
      <c r="AK94" s="265"/>
      <c r="AL94" s="267">
        <f t="shared" si="1"/>
        <v>0</v>
      </c>
      <c r="AM94" s="143"/>
      <c r="AN94" s="268"/>
    </row>
    <row r="95" ht="13.5" customHeight="1">
      <c r="A95" s="29">
        <v>19.0</v>
      </c>
      <c r="B95" s="164" t="s">
        <v>33</v>
      </c>
      <c r="C95" s="133"/>
      <c r="D95" s="32"/>
      <c r="E95" s="263"/>
      <c r="F95" s="16"/>
      <c r="G95" s="8"/>
      <c r="H95" s="16"/>
      <c r="I95" s="16"/>
      <c r="J95" s="16"/>
      <c r="K95" s="16"/>
      <c r="L95" s="16"/>
      <c r="M95" s="16"/>
      <c r="N95" s="16">
        <v>7.0</v>
      </c>
      <c r="O95" s="10">
        <v>7.0</v>
      </c>
      <c r="P95" s="10">
        <v>7.0</v>
      </c>
      <c r="Q95" s="10">
        <v>4.0</v>
      </c>
      <c r="R95" s="10"/>
      <c r="S95" s="16"/>
      <c r="T95" s="16">
        <v>6.0</v>
      </c>
      <c r="U95" s="10">
        <v>12.0</v>
      </c>
      <c r="V95" s="10">
        <v>5.0</v>
      </c>
      <c r="W95" s="10">
        <v>7.0</v>
      </c>
      <c r="X95" s="10">
        <v>4.0</v>
      </c>
      <c r="Y95" s="10">
        <v>8.0</v>
      </c>
      <c r="Z95" s="16"/>
      <c r="AA95" s="16"/>
      <c r="AB95" s="10">
        <v>4.0</v>
      </c>
      <c r="AC95" s="10">
        <v>9.0</v>
      </c>
      <c r="AD95" s="10">
        <v>3.0</v>
      </c>
      <c r="AE95" s="10">
        <v>8.0</v>
      </c>
      <c r="AF95" s="10">
        <v>14.0</v>
      </c>
      <c r="AG95" s="16"/>
      <c r="AH95" s="276"/>
      <c r="AI95" s="152">
        <v>6.0</v>
      </c>
      <c r="AJ95" s="152">
        <v>5.0</v>
      </c>
      <c r="AK95" s="152">
        <v>2.0</v>
      </c>
      <c r="AL95" s="136">
        <f t="shared" si="1"/>
        <v>118</v>
      </c>
      <c r="AM95" s="136">
        <f>AL95/COUNT(F95:AJ95)</f>
        <v>6.941176471</v>
      </c>
      <c r="AN95" s="264"/>
    </row>
    <row r="96" ht="13.5" customHeight="1">
      <c r="A96" s="168" t="s">
        <v>78</v>
      </c>
      <c r="B96" s="132"/>
      <c r="C96" s="133"/>
      <c r="D96" s="32"/>
      <c r="E96" s="263"/>
      <c r="F96" s="16"/>
      <c r="G96" s="8"/>
      <c r="H96" s="277"/>
      <c r="I96" s="16"/>
      <c r="J96" s="16"/>
      <c r="K96" s="16"/>
      <c r="L96" s="277"/>
      <c r="M96" s="16"/>
      <c r="N96" s="277"/>
      <c r="O96" s="148"/>
      <c r="P96" s="148"/>
      <c r="Q96" s="169"/>
      <c r="R96" s="10"/>
      <c r="S96" s="16"/>
      <c r="T96" s="171"/>
      <c r="U96" s="148"/>
      <c r="V96" s="10"/>
      <c r="W96" s="169"/>
      <c r="X96" s="148"/>
      <c r="Y96" s="10"/>
      <c r="Z96" s="171"/>
      <c r="AA96" s="171"/>
      <c r="AB96" s="169"/>
      <c r="AC96" s="169"/>
      <c r="AD96" s="10"/>
      <c r="AE96" s="278"/>
      <c r="AF96" s="169"/>
      <c r="AG96" s="315"/>
      <c r="AH96" s="276"/>
      <c r="AI96" s="152"/>
      <c r="AJ96" s="152"/>
      <c r="AK96" s="152"/>
      <c r="AL96" s="267">
        <f t="shared" si="1"/>
        <v>0</v>
      </c>
      <c r="AM96" s="136"/>
      <c r="AN96" s="264"/>
    </row>
    <row r="97" ht="13.5" customHeight="1">
      <c r="A97" s="29">
        <v>20.0</v>
      </c>
      <c r="B97" s="19" t="s">
        <v>34</v>
      </c>
      <c r="C97" s="133"/>
      <c r="D97" s="32"/>
      <c r="E97" s="263"/>
      <c r="F97" s="16"/>
      <c r="G97" s="8"/>
      <c r="H97" s="16"/>
      <c r="I97" s="16"/>
      <c r="J97" s="16"/>
      <c r="K97" s="16"/>
      <c r="L97" s="16"/>
      <c r="M97" s="16"/>
      <c r="N97" s="16"/>
      <c r="O97" s="10">
        <v>13.0</v>
      </c>
      <c r="P97" s="10">
        <v>8.0</v>
      </c>
      <c r="Q97" s="10">
        <v>5.0</v>
      </c>
      <c r="R97" s="10">
        <v>9.0</v>
      </c>
      <c r="S97" s="16"/>
      <c r="T97" s="16"/>
      <c r="U97" s="10">
        <v>6.0</v>
      </c>
      <c r="V97" s="10">
        <v>7.0</v>
      </c>
      <c r="W97" s="10">
        <v>3.0</v>
      </c>
      <c r="X97" s="10">
        <v>2.0</v>
      </c>
      <c r="Y97" s="10"/>
      <c r="Z97" s="16"/>
      <c r="AA97" s="16">
        <v>3.0</v>
      </c>
      <c r="AB97" s="10">
        <v>6.0</v>
      </c>
      <c r="AC97" s="10">
        <v>4.0</v>
      </c>
      <c r="AD97" s="10">
        <v>8.0</v>
      </c>
      <c r="AE97" s="10">
        <v>4.0</v>
      </c>
      <c r="AF97" s="10">
        <v>8.0</v>
      </c>
      <c r="AG97" s="16"/>
      <c r="AH97" s="276"/>
      <c r="AI97" s="152">
        <v>5.0</v>
      </c>
      <c r="AJ97" s="272">
        <v>6.0</v>
      </c>
      <c r="AK97" s="272">
        <v>7.0</v>
      </c>
      <c r="AL97" s="136">
        <f t="shared" si="1"/>
        <v>104</v>
      </c>
      <c r="AM97" s="136">
        <f>AL97/COUNT(F97:AJ97)</f>
        <v>6.5</v>
      </c>
      <c r="AN97" s="264"/>
    </row>
    <row r="98" ht="13.5" customHeight="1">
      <c r="A98" s="137" t="s">
        <v>78</v>
      </c>
      <c r="B98" s="132"/>
      <c r="C98" s="138"/>
      <c r="D98" s="32"/>
      <c r="E98" s="140"/>
      <c r="F98" s="142"/>
      <c r="G98" s="141"/>
      <c r="H98" s="266"/>
      <c r="I98" s="266"/>
      <c r="J98" s="266"/>
      <c r="K98" s="266"/>
      <c r="L98" s="266"/>
      <c r="M98" s="266"/>
      <c r="N98" s="266"/>
      <c r="O98" s="265"/>
      <c r="P98" s="265"/>
      <c r="Q98" s="265"/>
      <c r="R98" s="265"/>
      <c r="S98" s="266"/>
      <c r="T98" s="266"/>
      <c r="U98" s="265"/>
      <c r="V98" s="265"/>
      <c r="W98" s="265"/>
      <c r="X98" s="265"/>
      <c r="Y98" s="265"/>
      <c r="Z98" s="266"/>
      <c r="AA98" s="266"/>
      <c r="AB98" s="265"/>
      <c r="AC98" s="265"/>
      <c r="AD98" s="265"/>
      <c r="AE98" s="265"/>
      <c r="AF98" s="265"/>
      <c r="AG98" s="266"/>
      <c r="AH98" s="266"/>
      <c r="AI98" s="265"/>
      <c r="AJ98" s="265"/>
      <c r="AK98" s="265"/>
      <c r="AL98" s="267">
        <f t="shared" si="1"/>
        <v>0</v>
      </c>
      <c r="AM98" s="143"/>
      <c r="AN98" s="268"/>
    </row>
    <row r="99" ht="12.75" customHeight="1">
      <c r="A99" s="29">
        <v>21.0</v>
      </c>
      <c r="B99" s="19" t="s">
        <v>165</v>
      </c>
      <c r="C99" s="133"/>
      <c r="D99" s="32"/>
      <c r="E99" s="263"/>
      <c r="F99" s="16"/>
      <c r="G99" s="8"/>
      <c r="H99" s="16"/>
      <c r="I99" s="16"/>
      <c r="J99" s="16"/>
      <c r="K99" s="16"/>
      <c r="L99" s="16"/>
      <c r="M99" s="16"/>
      <c r="N99" s="16">
        <v>6.0</v>
      </c>
      <c r="O99" s="155">
        <v>12.0</v>
      </c>
      <c r="P99" s="155">
        <v>21.0</v>
      </c>
      <c r="Q99" s="155">
        <v>5.0</v>
      </c>
      <c r="R99" s="155">
        <v>8.0</v>
      </c>
      <c r="S99" s="243">
        <v>11.0</v>
      </c>
      <c r="T99" s="243"/>
      <c r="U99" s="155"/>
      <c r="V99" s="155">
        <v>6.0</v>
      </c>
      <c r="W99" s="155">
        <v>4.0</v>
      </c>
      <c r="X99" s="155">
        <v>12.0</v>
      </c>
      <c r="Y99" s="155">
        <v>9.0</v>
      </c>
      <c r="Z99" s="243"/>
      <c r="AA99" s="270"/>
      <c r="AB99" s="155">
        <v>3.0</v>
      </c>
      <c r="AC99" s="10">
        <v>8.0</v>
      </c>
      <c r="AD99" s="10">
        <v>10.0</v>
      </c>
      <c r="AE99" s="10">
        <v>4.0</v>
      </c>
      <c r="AF99" s="10">
        <v>7.0</v>
      </c>
      <c r="AG99" s="16">
        <v>3.0</v>
      </c>
      <c r="AH99" s="16"/>
      <c r="AI99" s="10"/>
      <c r="AJ99" s="10">
        <v>7.0</v>
      </c>
      <c r="AK99" s="10">
        <v>11.0</v>
      </c>
      <c r="AL99" s="136">
        <f t="shared" si="1"/>
        <v>147</v>
      </c>
      <c r="AM99" s="136">
        <f>AL99/COUNT(F99:AJ99)</f>
        <v>8.647058824</v>
      </c>
      <c r="AN99" s="264"/>
    </row>
    <row r="100" ht="13.5" customHeight="1">
      <c r="A100" s="137" t="s">
        <v>78</v>
      </c>
      <c r="B100" s="132"/>
      <c r="C100" s="138"/>
      <c r="D100" s="32"/>
      <c r="E100" s="140"/>
      <c r="F100" s="142"/>
      <c r="G100" s="141"/>
      <c r="H100" s="266"/>
      <c r="I100" s="266"/>
      <c r="J100" s="266"/>
      <c r="K100" s="266"/>
      <c r="L100" s="266"/>
      <c r="M100" s="266"/>
      <c r="N100" s="266"/>
      <c r="O100" s="265"/>
      <c r="P100" s="265"/>
      <c r="Q100" s="265">
        <v>2.0</v>
      </c>
      <c r="R100" s="265">
        <v>1.0</v>
      </c>
      <c r="S100" s="266"/>
      <c r="T100" s="266"/>
      <c r="U100" s="265"/>
      <c r="V100" s="265"/>
      <c r="W100" s="265"/>
      <c r="X100" s="265"/>
      <c r="Y100" s="265"/>
      <c r="Z100" s="266"/>
      <c r="AA100" s="266"/>
      <c r="AB100" s="265"/>
      <c r="AC100" s="265"/>
      <c r="AD100" s="265"/>
      <c r="AE100" s="265"/>
      <c r="AF100" s="265"/>
      <c r="AG100" s="266"/>
      <c r="AH100" s="266"/>
      <c r="AI100" s="265"/>
      <c r="AJ100" s="265"/>
      <c r="AK100" s="265"/>
      <c r="AL100" s="267">
        <f t="shared" si="1"/>
        <v>3</v>
      </c>
      <c r="AM100" s="143"/>
      <c r="AN100" s="268"/>
    </row>
    <row r="101" ht="13.5" customHeight="1">
      <c r="A101" s="45">
        <v>22.0</v>
      </c>
      <c r="B101" s="178" t="s">
        <v>36</v>
      </c>
      <c r="C101" s="133"/>
      <c r="D101" s="32"/>
      <c r="E101" s="263"/>
      <c r="F101" s="16"/>
      <c r="G101" s="8"/>
      <c r="H101" s="16"/>
      <c r="I101" s="16"/>
      <c r="J101" s="16"/>
      <c r="K101" s="16"/>
      <c r="L101" s="16"/>
      <c r="M101" s="16"/>
      <c r="N101" s="16">
        <v>2.0</v>
      </c>
      <c r="O101" s="10">
        <v>2.0</v>
      </c>
      <c r="P101" s="10">
        <v>14.0</v>
      </c>
      <c r="Q101" s="10">
        <v>6.0</v>
      </c>
      <c r="R101" s="10">
        <v>8.0</v>
      </c>
      <c r="S101" s="16"/>
      <c r="T101" s="16"/>
      <c r="U101" s="10">
        <v>4.0</v>
      </c>
      <c r="V101" s="10">
        <v>6.0</v>
      </c>
      <c r="W101" s="10">
        <v>3.0</v>
      </c>
      <c r="X101" s="10">
        <v>13.0</v>
      </c>
      <c r="Y101" s="10">
        <v>2.0</v>
      </c>
      <c r="Z101" s="16"/>
      <c r="AA101" s="16"/>
      <c r="AB101" s="10">
        <v>4.0</v>
      </c>
      <c r="AC101" s="10">
        <v>10.0</v>
      </c>
      <c r="AD101" s="10">
        <v>4.0</v>
      </c>
      <c r="AE101" s="10">
        <v>10.0</v>
      </c>
      <c r="AF101" s="10">
        <v>4.0</v>
      </c>
      <c r="AG101" s="16"/>
      <c r="AH101" s="16"/>
      <c r="AI101" s="10">
        <v>3.0</v>
      </c>
      <c r="AJ101" s="10">
        <v>1.0</v>
      </c>
      <c r="AK101" s="10">
        <v>14.0</v>
      </c>
      <c r="AL101" s="136">
        <f t="shared" si="1"/>
        <v>110</v>
      </c>
      <c r="AM101" s="136">
        <f>AL101/COUNT(F101:AJ101)</f>
        <v>6.470588235</v>
      </c>
      <c r="AN101" s="264"/>
    </row>
    <row r="102" ht="13.5" customHeight="1">
      <c r="A102" s="179" t="s">
        <v>78</v>
      </c>
      <c r="C102" s="133"/>
      <c r="D102" s="32"/>
      <c r="E102" s="263"/>
      <c r="F102" s="277"/>
      <c r="G102" s="8"/>
      <c r="H102" s="171"/>
      <c r="I102" s="277"/>
      <c r="J102" s="16"/>
      <c r="K102" s="16"/>
      <c r="L102" s="277"/>
      <c r="M102" s="277"/>
      <c r="N102" s="16"/>
      <c r="O102" s="148"/>
      <c r="P102" s="10"/>
      <c r="Q102" s="148"/>
      <c r="R102" s="10"/>
      <c r="S102" s="16"/>
      <c r="T102" s="277"/>
      <c r="U102" s="169"/>
      <c r="V102" s="10"/>
      <c r="W102" s="148"/>
      <c r="X102" s="169"/>
      <c r="Y102" s="169"/>
      <c r="Z102" s="16"/>
      <c r="AA102" s="171"/>
      <c r="AB102" s="10"/>
      <c r="AC102" s="10"/>
      <c r="AD102" s="10"/>
      <c r="AE102" s="10"/>
      <c r="AF102" s="10"/>
      <c r="AG102" s="16"/>
      <c r="AH102" s="16"/>
      <c r="AI102" s="10"/>
      <c r="AJ102" s="10"/>
      <c r="AK102" s="10"/>
      <c r="AL102" s="267">
        <f t="shared" si="1"/>
        <v>0</v>
      </c>
      <c r="AM102" s="136"/>
      <c r="AN102" s="264"/>
    </row>
    <row r="103" ht="13.5" customHeight="1">
      <c r="A103" s="45">
        <v>23.0</v>
      </c>
      <c r="B103" s="178" t="s">
        <v>37</v>
      </c>
      <c r="C103" s="133"/>
      <c r="D103" s="32"/>
      <c r="E103" s="263"/>
      <c r="F103" s="16"/>
      <c r="G103" s="8"/>
      <c r="H103" s="16"/>
      <c r="I103" s="16"/>
      <c r="J103" s="16"/>
      <c r="K103" s="16"/>
      <c r="L103" s="16"/>
      <c r="M103" s="16"/>
      <c r="N103" s="16">
        <v>5.0</v>
      </c>
      <c r="O103" s="10">
        <v>21.0</v>
      </c>
      <c r="P103" s="10">
        <v>12.0</v>
      </c>
      <c r="Q103" s="10">
        <v>6.0</v>
      </c>
      <c r="R103" s="10">
        <v>8.0</v>
      </c>
      <c r="S103" s="16"/>
      <c r="T103" s="16"/>
      <c r="U103" s="10">
        <v>13.0</v>
      </c>
      <c r="V103" s="10">
        <v>6.0</v>
      </c>
      <c r="W103" s="10">
        <v>6.0</v>
      </c>
      <c r="X103" s="10">
        <v>15.0</v>
      </c>
      <c r="Y103" s="10">
        <v>9.0</v>
      </c>
      <c r="Z103" s="16"/>
      <c r="AA103" s="16"/>
      <c r="AB103" s="10">
        <v>9.0</v>
      </c>
      <c r="AC103" s="10">
        <v>5.0</v>
      </c>
      <c r="AD103" s="10">
        <v>7.0</v>
      </c>
      <c r="AE103" s="10">
        <v>10.0</v>
      </c>
      <c r="AF103" s="10">
        <v>5.0</v>
      </c>
      <c r="AG103" s="16"/>
      <c r="AH103" s="16"/>
      <c r="AI103" s="10">
        <v>7.0</v>
      </c>
      <c r="AJ103" s="10">
        <v>2.0</v>
      </c>
      <c r="AK103" s="10">
        <v>6.0</v>
      </c>
      <c r="AL103" s="136">
        <f t="shared" si="1"/>
        <v>152</v>
      </c>
      <c r="AM103" s="136">
        <f>AL103/COUNT(F103:AJ103)</f>
        <v>8.941176471</v>
      </c>
      <c r="AN103" s="264"/>
    </row>
    <row r="104" ht="13.5" customHeight="1">
      <c r="A104" s="180"/>
      <c r="B104" s="181" t="s">
        <v>78</v>
      </c>
      <c r="C104" s="133"/>
      <c r="D104" s="32"/>
      <c r="E104" s="263"/>
      <c r="F104" s="16"/>
      <c r="G104" s="8"/>
      <c r="H104" s="16"/>
      <c r="I104" s="16"/>
      <c r="J104" s="16"/>
      <c r="K104" s="16"/>
      <c r="L104" s="16"/>
      <c r="M104" s="16"/>
      <c r="N104" s="16"/>
      <c r="O104" s="148">
        <v>1.0</v>
      </c>
      <c r="P104" s="10"/>
      <c r="Q104" s="10"/>
      <c r="R104" s="10"/>
      <c r="S104" s="16"/>
      <c r="T104" s="16"/>
      <c r="U104" s="10"/>
      <c r="V104" s="10"/>
      <c r="W104" s="10"/>
      <c r="X104" s="10"/>
      <c r="Y104" s="10"/>
      <c r="Z104" s="16"/>
      <c r="AA104" s="16"/>
      <c r="AB104" s="10"/>
      <c r="AC104" s="10"/>
      <c r="AD104" s="10"/>
      <c r="AE104" s="10"/>
      <c r="AF104" s="10"/>
      <c r="AG104" s="16"/>
      <c r="AH104" s="16"/>
      <c r="AI104" s="10"/>
      <c r="AJ104" s="10"/>
      <c r="AK104" s="10"/>
      <c r="AL104" s="267">
        <f t="shared" si="1"/>
        <v>1</v>
      </c>
      <c r="AM104" s="136"/>
      <c r="AN104" s="264"/>
    </row>
    <row r="105" ht="13.5" customHeight="1">
      <c r="A105" s="45">
        <v>24.0</v>
      </c>
      <c r="B105" s="178" t="s">
        <v>202</v>
      </c>
      <c r="C105" s="133"/>
      <c r="D105" s="32"/>
      <c r="E105" s="263"/>
      <c r="F105" s="16"/>
      <c r="G105" s="8"/>
      <c r="H105" s="16"/>
      <c r="I105" s="16"/>
      <c r="J105" s="16"/>
      <c r="K105" s="16"/>
      <c r="L105" s="16"/>
      <c r="M105" s="16"/>
      <c r="N105" s="16">
        <v>14.0</v>
      </c>
      <c r="O105" s="10">
        <v>6.0</v>
      </c>
      <c r="P105" s="10">
        <v>3.0</v>
      </c>
      <c r="Q105" s="10">
        <v>1.0</v>
      </c>
      <c r="R105" s="10">
        <v>3.0</v>
      </c>
      <c r="S105" s="16"/>
      <c r="T105" s="16"/>
      <c r="U105" s="10">
        <v>10.0</v>
      </c>
      <c r="V105" s="147"/>
      <c r="W105" s="147"/>
      <c r="X105" s="147"/>
      <c r="Y105" s="147"/>
      <c r="Z105" s="16"/>
      <c r="AA105" s="16"/>
      <c r="AB105" s="147"/>
      <c r="AC105" s="147"/>
      <c r="AD105" s="147"/>
      <c r="AE105" s="147"/>
      <c r="AF105" s="147"/>
      <c r="AG105" s="16"/>
      <c r="AH105" s="16"/>
      <c r="AI105" s="10">
        <v>9.0</v>
      </c>
      <c r="AJ105" s="10">
        <v>7.0</v>
      </c>
      <c r="AK105" s="10">
        <v>6.0</v>
      </c>
      <c r="AL105" s="136">
        <f t="shared" si="1"/>
        <v>59</v>
      </c>
      <c r="AM105" s="136">
        <f>AL105/COUNT(F105:AJ105)</f>
        <v>7.375</v>
      </c>
      <c r="AN105" s="264"/>
    </row>
    <row r="106" ht="13.5" customHeight="1">
      <c r="A106" s="180"/>
      <c r="B106" s="181" t="s">
        <v>78</v>
      </c>
      <c r="C106" s="133"/>
      <c r="D106" s="32"/>
      <c r="E106" s="263"/>
      <c r="F106" s="16"/>
      <c r="G106" s="8"/>
      <c r="H106" s="277"/>
      <c r="I106" s="16"/>
      <c r="J106" s="16"/>
      <c r="K106" s="16"/>
      <c r="L106" s="16"/>
      <c r="M106" s="16"/>
      <c r="N106" s="277"/>
      <c r="O106" s="10"/>
      <c r="P106" s="148">
        <v>1.0</v>
      </c>
      <c r="Q106" s="10"/>
      <c r="R106" s="148"/>
      <c r="S106" s="16"/>
      <c r="T106" s="16"/>
      <c r="U106" s="10"/>
      <c r="V106" s="10"/>
      <c r="W106" s="10"/>
      <c r="X106" s="10"/>
      <c r="Y106" s="10"/>
      <c r="Z106" s="16"/>
      <c r="AA106" s="16"/>
      <c r="AB106" s="10"/>
      <c r="AC106" s="10"/>
      <c r="AD106" s="10"/>
      <c r="AE106" s="10"/>
      <c r="AF106" s="10"/>
      <c r="AG106" s="16"/>
      <c r="AH106" s="16"/>
      <c r="AI106" s="10"/>
      <c r="AJ106" s="10"/>
      <c r="AK106" s="10"/>
      <c r="AL106" s="267">
        <f t="shared" si="1"/>
        <v>1</v>
      </c>
      <c r="AM106" s="136"/>
      <c r="AN106" s="264"/>
    </row>
    <row r="107" ht="13.5" customHeight="1">
      <c r="A107" s="45">
        <v>25.0</v>
      </c>
      <c r="B107" s="178" t="s">
        <v>226</v>
      </c>
      <c r="C107" s="133"/>
      <c r="D107" s="32"/>
      <c r="E107" s="263"/>
      <c r="F107" s="16"/>
      <c r="G107" s="8"/>
      <c r="H107" s="16"/>
      <c r="I107" s="16"/>
      <c r="J107" s="16"/>
      <c r="K107" s="16"/>
      <c r="L107" s="16"/>
      <c r="M107" s="16"/>
      <c r="N107" s="16">
        <v>5.0</v>
      </c>
      <c r="O107" s="10">
        <v>9.0</v>
      </c>
      <c r="P107" s="10">
        <v>5.0</v>
      </c>
      <c r="Q107" s="10">
        <v>5.0</v>
      </c>
      <c r="R107" s="10">
        <v>5.0</v>
      </c>
      <c r="S107" s="16"/>
      <c r="T107" s="16"/>
      <c r="U107" s="10">
        <v>6.0</v>
      </c>
      <c r="V107" s="10">
        <v>7.0</v>
      </c>
      <c r="W107" s="10">
        <v>8.0</v>
      </c>
      <c r="X107" s="10">
        <v>4.0</v>
      </c>
      <c r="Y107" s="10">
        <v>25.0</v>
      </c>
      <c r="Z107" s="16">
        <v>3.0</v>
      </c>
      <c r="AA107" s="16"/>
      <c r="AB107" s="10"/>
      <c r="AC107" s="10">
        <v>16.0</v>
      </c>
      <c r="AD107" s="10">
        <v>3.0</v>
      </c>
      <c r="AE107" s="10">
        <v>10.0</v>
      </c>
      <c r="AF107" s="10">
        <v>4.0</v>
      </c>
      <c r="AG107" s="16"/>
      <c r="AH107" s="16"/>
      <c r="AI107" s="10">
        <v>6.0</v>
      </c>
      <c r="AJ107" s="10">
        <v>7.0</v>
      </c>
      <c r="AK107" s="10">
        <v>6.0</v>
      </c>
      <c r="AL107" s="136">
        <f t="shared" si="1"/>
        <v>134</v>
      </c>
      <c r="AM107" s="136">
        <f>AL107/COUNT(F107:AJ107)</f>
        <v>7.882352941</v>
      </c>
      <c r="AN107" s="264"/>
    </row>
    <row r="108" ht="13.5" customHeight="1">
      <c r="A108" s="180"/>
      <c r="B108" s="181" t="s">
        <v>78</v>
      </c>
      <c r="C108" s="133"/>
      <c r="D108" s="32"/>
      <c r="E108" s="263"/>
      <c r="F108" s="16"/>
      <c r="G108" s="8"/>
      <c r="H108" s="16"/>
      <c r="I108" s="16"/>
      <c r="J108" s="277"/>
      <c r="K108" s="16"/>
      <c r="L108" s="16"/>
      <c r="M108" s="16"/>
      <c r="N108" s="16"/>
      <c r="O108" s="148">
        <v>1.0</v>
      </c>
      <c r="P108" s="10"/>
      <c r="Q108" s="10"/>
      <c r="R108" s="10"/>
      <c r="S108" s="16"/>
      <c r="T108" s="16"/>
      <c r="U108" s="10"/>
      <c r="V108" s="10"/>
      <c r="W108" s="10"/>
      <c r="X108" s="10"/>
      <c r="Y108" s="10"/>
      <c r="Z108" s="16"/>
      <c r="AA108" s="16"/>
      <c r="AB108" s="10"/>
      <c r="AC108" s="10"/>
      <c r="AD108" s="10"/>
      <c r="AE108" s="10"/>
      <c r="AF108" s="10"/>
      <c r="AG108" s="16"/>
      <c r="AH108" s="16"/>
      <c r="AI108" s="10"/>
      <c r="AJ108" s="10"/>
      <c r="AK108" s="10"/>
      <c r="AL108" s="267">
        <f t="shared" si="1"/>
        <v>1</v>
      </c>
      <c r="AM108" s="136"/>
      <c r="AN108" s="264"/>
    </row>
    <row r="109" ht="13.5" customHeight="1">
      <c r="A109" s="45">
        <v>26.0</v>
      </c>
      <c r="B109" s="178" t="s">
        <v>254</v>
      </c>
      <c r="C109" s="133"/>
      <c r="D109" s="32"/>
      <c r="E109" s="263"/>
      <c r="F109" s="16"/>
      <c r="G109" s="8"/>
      <c r="H109" s="16"/>
      <c r="I109" s="16"/>
      <c r="J109" s="16"/>
      <c r="K109" s="16"/>
      <c r="L109" s="16"/>
      <c r="M109" s="16"/>
      <c r="N109" s="16"/>
      <c r="O109" s="390"/>
      <c r="P109" s="390"/>
      <c r="Q109" s="390"/>
      <c r="R109" s="390"/>
      <c r="S109" s="390"/>
      <c r="T109" s="390"/>
      <c r="U109" s="390"/>
      <c r="V109" s="390"/>
      <c r="W109" s="390"/>
      <c r="X109" s="390"/>
      <c r="Y109" s="390"/>
      <c r="Z109" s="390"/>
      <c r="AA109" s="390"/>
      <c r="AB109" s="390"/>
      <c r="AC109" s="390"/>
      <c r="AD109" s="390"/>
      <c r="AE109" s="390"/>
      <c r="AF109" s="10">
        <v>5.0</v>
      </c>
      <c r="AG109" s="16"/>
      <c r="AH109" s="16"/>
      <c r="AI109" s="10">
        <v>9.0</v>
      </c>
      <c r="AJ109" s="10">
        <v>7.0</v>
      </c>
      <c r="AK109" s="10">
        <v>2.0</v>
      </c>
      <c r="AL109" s="136">
        <f t="shared" si="1"/>
        <v>23</v>
      </c>
      <c r="AM109" s="136">
        <f>AL109/COUNT(F109:AJ109)</f>
        <v>7.666666667</v>
      </c>
      <c r="AN109" s="264"/>
    </row>
    <row r="110" ht="13.5" customHeight="1">
      <c r="A110" s="179" t="s">
        <v>78</v>
      </c>
      <c r="C110" s="133"/>
      <c r="D110" s="32"/>
      <c r="E110" s="263"/>
      <c r="F110" s="16"/>
      <c r="G110" s="8"/>
      <c r="H110" s="16"/>
      <c r="I110" s="16"/>
      <c r="J110" s="16"/>
      <c r="K110" s="16"/>
      <c r="L110" s="16"/>
      <c r="M110" s="16"/>
      <c r="N110" s="16"/>
      <c r="O110" s="10"/>
      <c r="P110" s="10"/>
      <c r="Q110" s="10"/>
      <c r="R110" s="10"/>
      <c r="S110" s="16"/>
      <c r="T110" s="16"/>
      <c r="U110" s="10"/>
      <c r="V110" s="10"/>
      <c r="W110" s="10"/>
      <c r="X110" s="169"/>
      <c r="Y110" s="10"/>
      <c r="Z110" s="16"/>
      <c r="AA110" s="16"/>
      <c r="AB110" s="10"/>
      <c r="AC110" s="10"/>
      <c r="AD110" s="10"/>
      <c r="AE110" s="10"/>
      <c r="AF110" s="10"/>
      <c r="AG110" s="16"/>
      <c r="AH110" s="16"/>
      <c r="AI110" s="10"/>
      <c r="AJ110" s="10"/>
      <c r="AK110" s="10"/>
      <c r="AL110" s="267">
        <f t="shared" si="1"/>
        <v>0</v>
      </c>
      <c r="AM110" s="136"/>
      <c r="AN110" s="264"/>
    </row>
    <row r="111" ht="13.5" customHeight="1">
      <c r="A111" s="45">
        <v>27.0</v>
      </c>
      <c r="B111" s="183" t="s">
        <v>80</v>
      </c>
      <c r="C111" s="133"/>
      <c r="D111" s="32"/>
      <c r="E111" s="263"/>
      <c r="F111" s="16"/>
      <c r="G111" s="8"/>
      <c r="H111" s="16"/>
      <c r="I111" s="16"/>
      <c r="J111" s="16"/>
      <c r="K111" s="16"/>
      <c r="L111" s="16"/>
      <c r="M111" s="16"/>
      <c r="N111" s="16"/>
      <c r="O111" s="10"/>
      <c r="P111" s="10"/>
      <c r="Q111" s="10"/>
      <c r="R111" s="10"/>
      <c r="S111" s="16"/>
      <c r="T111" s="16"/>
      <c r="U111" s="10"/>
      <c r="V111" s="10"/>
      <c r="W111" s="10">
        <v>1.0</v>
      </c>
      <c r="X111" s="10">
        <v>19.0</v>
      </c>
      <c r="Y111" s="10"/>
      <c r="Z111" s="16"/>
      <c r="AA111" s="16"/>
      <c r="AB111" s="10"/>
      <c r="AC111" s="10"/>
      <c r="AD111" s="10">
        <v>7.0</v>
      </c>
      <c r="AE111" s="10">
        <v>15.0</v>
      </c>
      <c r="AF111" s="10">
        <v>131.0</v>
      </c>
      <c r="AG111" s="16"/>
      <c r="AH111" s="16"/>
      <c r="AI111" s="10">
        <v>271.0</v>
      </c>
      <c r="AJ111" s="10"/>
      <c r="AK111" s="10">
        <v>245.0</v>
      </c>
      <c r="AL111" s="136">
        <f t="shared" si="1"/>
        <v>689</v>
      </c>
      <c r="AM111" s="136">
        <f>AL111/COUNT(F111:AJ111)</f>
        <v>114.8333333</v>
      </c>
      <c r="AN111" s="264"/>
    </row>
    <row r="112" ht="13.5" customHeight="1">
      <c r="A112" s="137" t="s">
        <v>78</v>
      </c>
      <c r="B112" s="132"/>
      <c r="C112" s="138"/>
      <c r="D112" s="71"/>
      <c r="E112" s="140"/>
      <c r="F112" s="142"/>
      <c r="G112" s="141"/>
      <c r="H112" s="266"/>
      <c r="I112" s="266"/>
      <c r="J112" s="266"/>
      <c r="K112" s="266"/>
      <c r="L112" s="266"/>
      <c r="M112" s="266"/>
      <c r="N112" s="266"/>
      <c r="O112" s="265"/>
      <c r="P112" s="265"/>
      <c r="Q112" s="265"/>
      <c r="R112" s="265"/>
      <c r="S112" s="266"/>
      <c r="T112" s="266"/>
      <c r="U112" s="265"/>
      <c r="V112" s="265"/>
      <c r="W112" s="265"/>
      <c r="X112" s="265"/>
      <c r="Y112" s="265"/>
      <c r="Z112" s="266"/>
      <c r="AA112" s="266"/>
      <c r="AB112" s="265"/>
      <c r="AC112" s="265"/>
      <c r="AD112" s="265"/>
      <c r="AE112" s="265"/>
      <c r="AF112" s="265"/>
      <c r="AG112" s="266"/>
      <c r="AH112" s="266"/>
      <c r="AI112" s="265"/>
      <c r="AJ112" s="265"/>
      <c r="AK112" s="265"/>
      <c r="AL112" s="267">
        <f t="shared" si="1"/>
        <v>0</v>
      </c>
      <c r="AM112" s="143"/>
      <c r="AN112" s="268"/>
    </row>
    <row r="113" ht="51.75" customHeight="1">
      <c r="A113" s="184"/>
      <c r="B113" s="185"/>
      <c r="C113" s="186"/>
      <c r="D113" s="187">
        <v>200.0</v>
      </c>
      <c r="E113" s="188" t="s">
        <v>81</v>
      </c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90">
        <f>SUM(AL57+AL59+AL61+AL63+AL65+AL67+AL69+AL71+AL73+AL75+AL77+AL79+AL81+AL83+AL85+AL87+AL89+AL91+AL93+AL95+AL97+AL99+AL101+AL103+AL105+AL107+AL109+AL111)</f>
        <v>3959</v>
      </c>
      <c r="AN113" s="190"/>
    </row>
    <row r="114" ht="13.5" customHeight="1">
      <c r="A114" s="191">
        <v>1.0</v>
      </c>
      <c r="B114" s="19" t="s">
        <v>82</v>
      </c>
      <c r="C114" s="192" t="s">
        <v>83</v>
      </c>
      <c r="D114" s="192" t="s">
        <v>17</v>
      </c>
      <c r="E114" s="193"/>
      <c r="F114" s="166"/>
      <c r="G114" s="118" t="s">
        <v>11</v>
      </c>
      <c r="H114" s="166"/>
      <c r="I114" s="166"/>
      <c r="J114" s="166"/>
      <c r="K114" s="166"/>
      <c r="L114" s="166"/>
      <c r="M114" s="166"/>
      <c r="N114" s="166"/>
      <c r="O114" s="165">
        <v>4.0</v>
      </c>
      <c r="P114" s="165">
        <v>5.0</v>
      </c>
      <c r="Q114" s="165">
        <v>8.0</v>
      </c>
      <c r="R114" s="165">
        <v>7.0</v>
      </c>
      <c r="S114" s="166"/>
      <c r="T114" s="166"/>
      <c r="U114" s="165">
        <v>3.0</v>
      </c>
      <c r="V114" s="165">
        <v>5.0</v>
      </c>
      <c r="W114" s="165">
        <v>3.0</v>
      </c>
      <c r="X114" s="165">
        <v>9.0</v>
      </c>
      <c r="Y114" s="165">
        <v>3.0</v>
      </c>
      <c r="Z114" s="166"/>
      <c r="AA114" s="166"/>
      <c r="AB114" s="165">
        <v>1.0</v>
      </c>
      <c r="AC114" s="165">
        <v>2.0</v>
      </c>
      <c r="AD114" s="165">
        <v>1.0</v>
      </c>
      <c r="AE114" s="165">
        <v>8.0</v>
      </c>
      <c r="AF114" s="165">
        <v>4.0</v>
      </c>
      <c r="AG114" s="166"/>
      <c r="AH114" s="166"/>
      <c r="AI114" s="165">
        <v>2.0</v>
      </c>
      <c r="AJ114" s="208"/>
      <c r="AK114" s="165">
        <v>7.0</v>
      </c>
      <c r="AL114" s="191">
        <f t="shared" ref="AL114:AL161" si="2">SUM(F114:AK114)</f>
        <v>72</v>
      </c>
      <c r="AM114" s="191"/>
      <c r="AN114" s="83"/>
    </row>
    <row r="115" ht="13.5" customHeight="1">
      <c r="A115" s="168" t="s">
        <v>78</v>
      </c>
      <c r="B115" s="132"/>
      <c r="C115" s="391"/>
      <c r="D115" s="196"/>
      <c r="E115" s="71"/>
      <c r="F115" s="173"/>
      <c r="G115" s="71"/>
      <c r="H115" s="166"/>
      <c r="I115" s="166"/>
      <c r="J115" s="166"/>
      <c r="K115" s="166"/>
      <c r="L115" s="166"/>
      <c r="M115" s="166"/>
      <c r="N115" s="166"/>
      <c r="O115" s="170"/>
      <c r="P115" s="170"/>
      <c r="Q115" s="170"/>
      <c r="R115" s="170"/>
      <c r="S115" s="173"/>
      <c r="T115" s="173"/>
      <c r="U115" s="170"/>
      <c r="V115" s="170"/>
      <c r="W115" s="170"/>
      <c r="X115" s="170"/>
      <c r="Y115" s="170"/>
      <c r="Z115" s="173"/>
      <c r="AA115" s="173"/>
      <c r="AB115" s="170"/>
      <c r="AC115" s="170"/>
      <c r="AD115" s="170"/>
      <c r="AE115" s="170"/>
      <c r="AF115" s="170"/>
      <c r="AG115" s="173"/>
      <c r="AH115" s="173"/>
      <c r="AI115" s="170"/>
      <c r="AJ115" s="170"/>
      <c r="AK115" s="392"/>
      <c r="AL115" s="345">
        <f t="shared" si="2"/>
        <v>0</v>
      </c>
      <c r="AM115" s="199"/>
      <c r="AN115" s="199"/>
    </row>
    <row r="116" ht="13.5" customHeight="1">
      <c r="A116" s="191">
        <v>2.0</v>
      </c>
      <c r="B116" s="19" t="s">
        <v>85</v>
      </c>
      <c r="C116" s="192" t="s">
        <v>86</v>
      </c>
      <c r="D116" s="192" t="s">
        <v>87</v>
      </c>
      <c r="E116" s="193" t="s">
        <v>255</v>
      </c>
      <c r="F116" s="166"/>
      <c r="G116" s="118" t="s">
        <v>11</v>
      </c>
      <c r="H116" s="166"/>
      <c r="I116" s="166"/>
      <c r="J116" s="166"/>
      <c r="K116" s="166"/>
      <c r="L116" s="166"/>
      <c r="M116" s="166"/>
      <c r="N116" s="166">
        <v>2.0</v>
      </c>
      <c r="O116" s="195">
        <v>3.0</v>
      </c>
      <c r="P116" s="195">
        <v>6.0</v>
      </c>
      <c r="Q116" s="195">
        <v>4.0</v>
      </c>
      <c r="R116" s="195">
        <v>2.0</v>
      </c>
      <c r="S116" s="210"/>
      <c r="T116" s="210">
        <v>5.0</v>
      </c>
      <c r="U116" s="195">
        <v>2.0</v>
      </c>
      <c r="V116" s="195">
        <v>2.0</v>
      </c>
      <c r="W116" s="195">
        <v>3.0</v>
      </c>
      <c r="X116" s="195">
        <v>9.0</v>
      </c>
      <c r="Y116" s="195">
        <v>8.0</v>
      </c>
      <c r="Z116" s="210"/>
      <c r="AA116" s="166"/>
      <c r="AB116" s="165">
        <v>8.0</v>
      </c>
      <c r="AC116" s="165">
        <v>1.0</v>
      </c>
      <c r="AD116" s="165">
        <v>8.0</v>
      </c>
      <c r="AE116" s="165">
        <v>3.0</v>
      </c>
      <c r="AF116" s="165">
        <v>5.0</v>
      </c>
      <c r="AG116" s="166"/>
      <c r="AH116" s="166"/>
      <c r="AI116" s="165">
        <v>9.0</v>
      </c>
      <c r="AJ116" s="165">
        <v>5.0</v>
      </c>
      <c r="AK116" s="165">
        <v>8.0</v>
      </c>
      <c r="AL116" s="191">
        <f t="shared" si="2"/>
        <v>93</v>
      </c>
      <c r="AM116" s="191"/>
      <c r="AN116" s="83"/>
    </row>
    <row r="117" ht="13.5" customHeight="1">
      <c r="A117" s="168" t="s">
        <v>78</v>
      </c>
      <c r="B117" s="132"/>
      <c r="C117" s="391"/>
      <c r="D117" s="196"/>
      <c r="E117" s="71"/>
      <c r="F117" s="173"/>
      <c r="G117" s="71"/>
      <c r="H117" s="166"/>
      <c r="I117" s="166"/>
      <c r="J117" s="166"/>
      <c r="K117" s="166"/>
      <c r="L117" s="166"/>
      <c r="M117" s="166"/>
      <c r="N117" s="166"/>
      <c r="O117" s="170"/>
      <c r="P117" s="170"/>
      <c r="Q117" s="170"/>
      <c r="R117" s="170"/>
      <c r="S117" s="173"/>
      <c r="T117" s="173"/>
      <c r="U117" s="170"/>
      <c r="V117" s="170"/>
      <c r="W117" s="170"/>
      <c r="X117" s="170"/>
      <c r="Y117" s="170"/>
      <c r="Z117" s="173"/>
      <c r="AA117" s="173"/>
      <c r="AB117" s="170"/>
      <c r="AC117" s="170"/>
      <c r="AD117" s="170"/>
      <c r="AE117" s="170"/>
      <c r="AF117" s="170"/>
      <c r="AG117" s="173"/>
      <c r="AH117" s="173"/>
      <c r="AI117" s="170"/>
      <c r="AJ117" s="170"/>
      <c r="AK117" s="392"/>
      <c r="AL117" s="345">
        <f t="shared" si="2"/>
        <v>0</v>
      </c>
      <c r="AM117" s="199"/>
      <c r="AN117" s="199"/>
    </row>
    <row r="118" ht="13.5" customHeight="1">
      <c r="A118" s="191">
        <v>3.0</v>
      </c>
      <c r="B118" s="19" t="s">
        <v>89</v>
      </c>
      <c r="C118" s="192" t="s">
        <v>90</v>
      </c>
      <c r="D118" s="192" t="s">
        <v>91</v>
      </c>
      <c r="E118" s="193" t="s">
        <v>256</v>
      </c>
      <c r="F118" s="166"/>
      <c r="G118" s="118" t="s">
        <v>11</v>
      </c>
      <c r="H118" s="166"/>
      <c r="I118" s="166"/>
      <c r="J118" s="166"/>
      <c r="K118" s="166"/>
      <c r="L118" s="166"/>
      <c r="M118" s="166"/>
      <c r="N118" s="166">
        <v>36.0</v>
      </c>
      <c r="O118" s="165">
        <v>7.0</v>
      </c>
      <c r="P118" s="165">
        <v>1.0</v>
      </c>
      <c r="Q118" s="165">
        <v>6.0</v>
      </c>
      <c r="R118" s="165">
        <v>2.0</v>
      </c>
      <c r="S118" s="166"/>
      <c r="T118" s="166"/>
      <c r="U118" s="165">
        <v>7.0</v>
      </c>
      <c r="V118" s="165">
        <v>5.0</v>
      </c>
      <c r="W118" s="165">
        <v>8.0</v>
      </c>
      <c r="X118" s="165">
        <v>7.0</v>
      </c>
      <c r="Y118" s="165">
        <v>5.0</v>
      </c>
      <c r="Z118" s="166"/>
      <c r="AA118" s="166"/>
      <c r="AB118" s="165">
        <v>8.0</v>
      </c>
      <c r="AC118" s="165">
        <v>10.0</v>
      </c>
      <c r="AD118" s="165">
        <v>4.0</v>
      </c>
      <c r="AE118" s="165">
        <v>1.0</v>
      </c>
      <c r="AF118" s="165">
        <v>4.0</v>
      </c>
      <c r="AG118" s="166"/>
      <c r="AH118" s="166"/>
      <c r="AI118" s="165">
        <v>7.0</v>
      </c>
      <c r="AJ118" s="165">
        <v>1.0</v>
      </c>
      <c r="AK118" s="165">
        <v>6.0</v>
      </c>
      <c r="AL118" s="191">
        <f t="shared" si="2"/>
        <v>125</v>
      </c>
      <c r="AM118" s="191"/>
      <c r="AN118" s="83"/>
    </row>
    <row r="119" ht="13.5" customHeight="1">
      <c r="A119" s="191"/>
      <c r="B119" s="203" t="s">
        <v>78</v>
      </c>
      <c r="C119" s="192"/>
      <c r="D119" s="192"/>
      <c r="E119" s="71"/>
      <c r="F119" s="166"/>
      <c r="G119" s="71"/>
      <c r="H119" s="166"/>
      <c r="I119" s="166"/>
      <c r="J119" s="166"/>
      <c r="K119" s="166"/>
      <c r="L119" s="166"/>
      <c r="M119" s="166"/>
      <c r="N119" s="166"/>
      <c r="O119" s="165"/>
      <c r="P119" s="165"/>
      <c r="Q119" s="165"/>
      <c r="R119" s="165"/>
      <c r="S119" s="166"/>
      <c r="T119" s="166"/>
      <c r="U119" s="165"/>
      <c r="V119" s="165"/>
      <c r="W119" s="165"/>
      <c r="X119" s="204"/>
      <c r="Y119" s="165"/>
      <c r="Z119" s="166"/>
      <c r="AA119" s="166"/>
      <c r="AB119" s="165"/>
      <c r="AC119" s="165"/>
      <c r="AD119" s="165"/>
      <c r="AE119" s="165"/>
      <c r="AF119" s="165"/>
      <c r="AG119" s="166"/>
      <c r="AH119" s="166"/>
      <c r="AI119" s="165"/>
      <c r="AJ119" s="165"/>
      <c r="AK119" s="393"/>
      <c r="AL119" s="345">
        <f t="shared" si="2"/>
        <v>0</v>
      </c>
      <c r="AM119" s="191"/>
      <c r="AN119" s="83"/>
    </row>
    <row r="120" ht="13.5" customHeight="1">
      <c r="A120" s="191">
        <v>4.0</v>
      </c>
      <c r="B120" s="19" t="s">
        <v>93</v>
      </c>
      <c r="C120" s="394">
        <v>43168.0</v>
      </c>
      <c r="D120" s="192" t="s">
        <v>94</v>
      </c>
      <c r="E120" s="395" t="s">
        <v>257</v>
      </c>
      <c r="F120" s="166"/>
      <c r="G120" s="118" t="s">
        <v>11</v>
      </c>
      <c r="H120" s="166"/>
      <c r="I120" s="166"/>
      <c r="J120" s="166"/>
      <c r="K120" s="166"/>
      <c r="L120" s="166"/>
      <c r="M120" s="166"/>
      <c r="N120" s="166">
        <v>56.0</v>
      </c>
      <c r="O120" s="165">
        <v>6.0</v>
      </c>
      <c r="P120" s="165">
        <v>7.0</v>
      </c>
      <c r="Q120" s="165">
        <v>2.0</v>
      </c>
      <c r="R120" s="165">
        <v>2.0</v>
      </c>
      <c r="S120" s="166">
        <v>1.0</v>
      </c>
      <c r="T120" s="166"/>
      <c r="U120" s="165">
        <v>2.0</v>
      </c>
      <c r="V120" s="165">
        <v>2.0</v>
      </c>
      <c r="W120" s="165">
        <v>4.0</v>
      </c>
      <c r="X120" s="165">
        <v>1.0</v>
      </c>
      <c r="Y120" s="165">
        <v>4.0</v>
      </c>
      <c r="Z120" s="166"/>
      <c r="AA120" s="166"/>
      <c r="AB120" s="165">
        <v>2.0</v>
      </c>
      <c r="AC120" s="208"/>
      <c r="AD120" s="165">
        <v>2.0</v>
      </c>
      <c r="AE120" s="165">
        <v>4.0</v>
      </c>
      <c r="AF120" s="165">
        <v>5.0</v>
      </c>
      <c r="AG120" s="166"/>
      <c r="AH120" s="166"/>
      <c r="AI120" s="165">
        <v>8.0</v>
      </c>
      <c r="AJ120" s="165">
        <v>2.0</v>
      </c>
      <c r="AK120" s="396">
        <v>2.0</v>
      </c>
      <c r="AL120" s="191">
        <f t="shared" si="2"/>
        <v>112</v>
      </c>
      <c r="AM120" s="191"/>
      <c r="AN120" s="83"/>
    </row>
    <row r="121" ht="13.5" customHeight="1">
      <c r="A121" s="168" t="s">
        <v>78</v>
      </c>
      <c r="B121" s="132"/>
      <c r="C121" s="391"/>
      <c r="D121" s="196"/>
      <c r="E121" s="32"/>
      <c r="F121" s="173"/>
      <c r="G121" s="71"/>
      <c r="H121" s="166"/>
      <c r="I121" s="166"/>
      <c r="J121" s="166"/>
      <c r="K121" s="166"/>
      <c r="L121" s="166"/>
      <c r="M121" s="166"/>
      <c r="N121" s="166"/>
      <c r="O121" s="170"/>
      <c r="P121" s="170"/>
      <c r="Q121" s="170"/>
      <c r="R121" s="170"/>
      <c r="S121" s="173"/>
      <c r="T121" s="173"/>
      <c r="U121" s="170"/>
      <c r="V121" s="170"/>
      <c r="W121" s="170"/>
      <c r="X121" s="170"/>
      <c r="Y121" s="170"/>
      <c r="Z121" s="173"/>
      <c r="AA121" s="173"/>
      <c r="AB121" s="170"/>
      <c r="AC121" s="170"/>
      <c r="AD121" s="170"/>
      <c r="AE121" s="170"/>
      <c r="AF121" s="170"/>
      <c r="AG121" s="173"/>
      <c r="AH121" s="173"/>
      <c r="AI121" s="170"/>
      <c r="AJ121" s="170"/>
      <c r="AK121" s="392"/>
      <c r="AL121" s="345">
        <f t="shared" si="2"/>
        <v>0</v>
      </c>
      <c r="AM121" s="196"/>
      <c r="AN121" s="199"/>
    </row>
    <row r="122" ht="13.5" customHeight="1">
      <c r="A122" s="191">
        <v>5.0</v>
      </c>
      <c r="B122" s="19" t="s">
        <v>96</v>
      </c>
      <c r="C122" s="192" t="s">
        <v>97</v>
      </c>
      <c r="D122" s="192" t="s">
        <v>98</v>
      </c>
      <c r="E122" s="193" t="s">
        <v>258</v>
      </c>
      <c r="F122" s="166"/>
      <c r="G122" s="118" t="s">
        <v>11</v>
      </c>
      <c r="H122" s="166"/>
      <c r="I122" s="166"/>
      <c r="J122" s="166"/>
      <c r="K122" s="166"/>
      <c r="L122" s="166"/>
      <c r="M122" s="166"/>
      <c r="N122" s="166">
        <v>42.0</v>
      </c>
      <c r="O122" s="165">
        <v>4.0</v>
      </c>
      <c r="P122" s="165">
        <v>9.0</v>
      </c>
      <c r="Q122" s="165">
        <v>8.0</v>
      </c>
      <c r="R122" s="165">
        <v>3.0</v>
      </c>
      <c r="S122" s="166"/>
      <c r="T122" s="166">
        <v>1.0</v>
      </c>
      <c r="U122" s="165">
        <v>1.0</v>
      </c>
      <c r="V122" s="165">
        <v>4.0</v>
      </c>
      <c r="W122" s="165">
        <v>3.0</v>
      </c>
      <c r="X122" s="165">
        <v>3.0</v>
      </c>
      <c r="Y122" s="165">
        <v>3.0</v>
      </c>
      <c r="Z122" s="166"/>
      <c r="AA122" s="166"/>
      <c r="AB122" s="208"/>
      <c r="AC122" s="165">
        <v>2.0</v>
      </c>
      <c r="AD122" s="165">
        <v>8.0</v>
      </c>
      <c r="AE122" s="165">
        <v>5.0</v>
      </c>
      <c r="AF122" s="165">
        <v>4.0</v>
      </c>
      <c r="AG122" s="166"/>
      <c r="AH122" s="166"/>
      <c r="AI122" s="165">
        <v>4.0</v>
      </c>
      <c r="AJ122" s="165">
        <v>6.0</v>
      </c>
      <c r="AK122" s="165">
        <v>6.0</v>
      </c>
      <c r="AL122" s="191">
        <f t="shared" si="2"/>
        <v>116</v>
      </c>
      <c r="AM122" s="191"/>
      <c r="AN122" s="83"/>
    </row>
    <row r="123" ht="13.5" customHeight="1">
      <c r="A123" s="168" t="s">
        <v>78</v>
      </c>
      <c r="B123" s="132"/>
      <c r="C123" s="391"/>
      <c r="D123" s="196"/>
      <c r="E123" s="32"/>
      <c r="F123" s="173"/>
      <c r="G123" s="71"/>
      <c r="H123" s="166"/>
      <c r="I123" s="166"/>
      <c r="J123" s="166"/>
      <c r="K123" s="166"/>
      <c r="L123" s="166"/>
      <c r="M123" s="166"/>
      <c r="N123" s="166"/>
      <c r="O123" s="170"/>
      <c r="P123" s="170"/>
      <c r="Q123" s="170"/>
      <c r="R123" s="170"/>
      <c r="S123" s="173"/>
      <c r="T123" s="173"/>
      <c r="U123" s="170"/>
      <c r="V123" s="170"/>
      <c r="W123" s="170"/>
      <c r="X123" s="170"/>
      <c r="Y123" s="170"/>
      <c r="Z123" s="173"/>
      <c r="AA123" s="173"/>
      <c r="AB123" s="170"/>
      <c r="AC123" s="170"/>
      <c r="AD123" s="170"/>
      <c r="AE123" s="170"/>
      <c r="AF123" s="170"/>
      <c r="AG123" s="173"/>
      <c r="AH123" s="173"/>
      <c r="AI123" s="170"/>
      <c r="AJ123" s="170"/>
      <c r="AK123" s="397"/>
      <c r="AL123" s="345">
        <f t="shared" si="2"/>
        <v>0</v>
      </c>
      <c r="AM123" s="199"/>
      <c r="AN123" s="199"/>
    </row>
    <row r="124" ht="13.5" customHeight="1">
      <c r="A124" s="191">
        <v>6.0</v>
      </c>
      <c r="B124" s="19" t="s">
        <v>100</v>
      </c>
      <c r="C124" s="192" t="s">
        <v>101</v>
      </c>
      <c r="D124" s="192" t="s">
        <v>102</v>
      </c>
      <c r="E124" s="193" t="s">
        <v>259</v>
      </c>
      <c r="F124" s="166"/>
      <c r="G124" s="118" t="s">
        <v>11</v>
      </c>
      <c r="H124" s="166"/>
      <c r="I124" s="166"/>
      <c r="J124" s="166"/>
      <c r="K124" s="166"/>
      <c r="L124" s="166"/>
      <c r="M124" s="166"/>
      <c r="N124" s="166">
        <v>43.0</v>
      </c>
      <c r="O124" s="165">
        <v>9.0</v>
      </c>
      <c r="P124" s="165">
        <v>7.0</v>
      </c>
      <c r="Q124" s="165">
        <v>7.0</v>
      </c>
      <c r="R124" s="165">
        <v>9.0</v>
      </c>
      <c r="S124" s="166"/>
      <c r="T124" s="166">
        <v>1.0</v>
      </c>
      <c r="U124" s="165">
        <v>8.0</v>
      </c>
      <c r="V124" s="165">
        <v>8.0</v>
      </c>
      <c r="W124" s="165">
        <v>8.0</v>
      </c>
      <c r="X124" s="165">
        <v>7.0</v>
      </c>
      <c r="Y124" s="165">
        <v>7.0</v>
      </c>
      <c r="Z124" s="166"/>
      <c r="AA124" s="166"/>
      <c r="AB124" s="165">
        <v>8.0</v>
      </c>
      <c r="AC124" s="165">
        <v>9.0</v>
      </c>
      <c r="AD124" s="165">
        <v>8.0</v>
      </c>
      <c r="AE124" s="165">
        <v>7.0</v>
      </c>
      <c r="AF124" s="165">
        <v>6.0</v>
      </c>
      <c r="AG124" s="166"/>
      <c r="AH124" s="166"/>
      <c r="AI124" s="165">
        <v>9.0</v>
      </c>
      <c r="AJ124" s="165">
        <v>48.0</v>
      </c>
      <c r="AK124" s="165">
        <v>8.0</v>
      </c>
      <c r="AL124" s="191">
        <f t="shared" si="2"/>
        <v>217</v>
      </c>
      <c r="AM124" s="191"/>
      <c r="AN124" s="83"/>
    </row>
    <row r="125" ht="13.5" customHeight="1">
      <c r="A125" s="168" t="s">
        <v>78</v>
      </c>
      <c r="B125" s="132"/>
      <c r="C125" s="391"/>
      <c r="D125" s="196"/>
      <c r="E125" s="71"/>
      <c r="F125" s="173"/>
      <c r="G125" s="71"/>
      <c r="H125" s="166"/>
      <c r="I125" s="166"/>
      <c r="J125" s="166"/>
      <c r="K125" s="166"/>
      <c r="L125" s="166"/>
      <c r="M125" s="166"/>
      <c r="N125" s="166"/>
      <c r="O125" s="170"/>
      <c r="P125" s="170"/>
      <c r="Q125" s="170"/>
      <c r="R125" s="170"/>
      <c r="S125" s="173"/>
      <c r="T125" s="166"/>
      <c r="U125" s="165"/>
      <c r="V125" s="165"/>
      <c r="W125" s="165"/>
      <c r="X125" s="204"/>
      <c r="Y125" s="165"/>
      <c r="Z125" s="166"/>
      <c r="AA125" s="166"/>
      <c r="AB125" s="165"/>
      <c r="AC125" s="165"/>
      <c r="AD125" s="165"/>
      <c r="AE125" s="165"/>
      <c r="AF125" s="165"/>
      <c r="AG125" s="166"/>
      <c r="AH125" s="166"/>
      <c r="AI125" s="165"/>
      <c r="AJ125" s="165"/>
      <c r="AK125" s="398"/>
      <c r="AL125" s="345">
        <f t="shared" si="2"/>
        <v>0</v>
      </c>
      <c r="AM125" s="199"/>
      <c r="AN125" s="199"/>
    </row>
    <row r="126" ht="13.5" customHeight="1">
      <c r="A126" s="191">
        <v>7.0</v>
      </c>
      <c r="B126" s="19" t="s">
        <v>100</v>
      </c>
      <c r="C126" s="192" t="s">
        <v>104</v>
      </c>
      <c r="D126" s="192" t="s">
        <v>105</v>
      </c>
      <c r="E126" s="193" t="s">
        <v>260</v>
      </c>
      <c r="F126" s="166"/>
      <c r="G126" s="118" t="s">
        <v>11</v>
      </c>
      <c r="H126" s="166"/>
      <c r="I126" s="166"/>
      <c r="J126" s="166"/>
      <c r="K126" s="166"/>
      <c r="L126" s="166"/>
      <c r="M126" s="166"/>
      <c r="N126" s="166">
        <v>16.0</v>
      </c>
      <c r="O126" s="165">
        <v>15.0</v>
      </c>
      <c r="P126" s="165">
        <v>3.0</v>
      </c>
      <c r="Q126" s="165">
        <v>12.0</v>
      </c>
      <c r="R126" s="165">
        <v>8.0</v>
      </c>
      <c r="S126" s="166"/>
      <c r="T126" s="166"/>
      <c r="U126" s="165">
        <v>9.0</v>
      </c>
      <c r="V126" s="165">
        <v>5.0</v>
      </c>
      <c r="W126" s="212">
        <v>4.0</v>
      </c>
      <c r="X126" s="165">
        <v>4.0</v>
      </c>
      <c r="Y126" s="165">
        <v>4.0</v>
      </c>
      <c r="Z126" s="166"/>
      <c r="AA126" s="166"/>
      <c r="AB126" s="165">
        <v>6.0</v>
      </c>
      <c r="AC126" s="165">
        <v>3.0</v>
      </c>
      <c r="AD126" s="165">
        <v>4.0</v>
      </c>
      <c r="AE126" s="165">
        <v>8.0</v>
      </c>
      <c r="AF126" s="165">
        <v>5.0</v>
      </c>
      <c r="AG126" s="166"/>
      <c r="AH126" s="166"/>
      <c r="AI126" s="165">
        <v>1.0</v>
      </c>
      <c r="AJ126" s="165">
        <v>37.0</v>
      </c>
      <c r="AK126" s="165">
        <v>1.0</v>
      </c>
      <c r="AL126" s="191">
        <f t="shared" si="2"/>
        <v>145</v>
      </c>
      <c r="AM126" s="191"/>
      <c r="AN126" s="83"/>
    </row>
    <row r="127" ht="13.5" customHeight="1">
      <c r="A127" s="168" t="s">
        <v>78</v>
      </c>
      <c r="B127" s="132"/>
      <c r="C127" s="391"/>
      <c r="D127" s="196"/>
      <c r="E127" s="71"/>
      <c r="F127" s="173"/>
      <c r="G127" s="71"/>
      <c r="H127" s="166"/>
      <c r="I127" s="166"/>
      <c r="J127" s="166"/>
      <c r="K127" s="166"/>
      <c r="L127" s="166"/>
      <c r="M127" s="166"/>
      <c r="N127" s="166"/>
      <c r="O127" s="170"/>
      <c r="P127" s="170"/>
      <c r="Q127" s="170"/>
      <c r="R127" s="170"/>
      <c r="S127" s="173"/>
      <c r="T127" s="173"/>
      <c r="U127" s="170"/>
      <c r="V127" s="170"/>
      <c r="W127" s="170"/>
      <c r="X127" s="170"/>
      <c r="Y127" s="170"/>
      <c r="Z127" s="173"/>
      <c r="AA127" s="173"/>
      <c r="AB127" s="170"/>
      <c r="AC127" s="170"/>
      <c r="AD127" s="170"/>
      <c r="AE127" s="170"/>
      <c r="AF127" s="170"/>
      <c r="AG127" s="173"/>
      <c r="AH127" s="173"/>
      <c r="AI127" s="170"/>
      <c r="AJ127" s="170"/>
      <c r="AK127" s="392"/>
      <c r="AL127" s="345">
        <f t="shared" si="2"/>
        <v>0</v>
      </c>
      <c r="AM127" s="199"/>
      <c r="AN127" s="199"/>
    </row>
    <row r="128" ht="13.5" customHeight="1">
      <c r="A128" s="191">
        <v>8.0</v>
      </c>
      <c r="B128" s="19" t="s">
        <v>107</v>
      </c>
      <c r="C128" s="192" t="s">
        <v>108</v>
      </c>
      <c r="D128" s="192" t="s">
        <v>109</v>
      </c>
      <c r="E128" s="193" t="s">
        <v>261</v>
      </c>
      <c r="F128" s="166"/>
      <c r="G128" s="118" t="s">
        <v>11</v>
      </c>
      <c r="H128" s="166"/>
      <c r="I128" s="166"/>
      <c r="J128" s="166"/>
      <c r="K128" s="166"/>
      <c r="L128" s="166"/>
      <c r="M128" s="166"/>
      <c r="N128" s="166">
        <v>1.0</v>
      </c>
      <c r="O128" s="165">
        <v>3.0</v>
      </c>
      <c r="P128" s="208"/>
      <c r="Q128" s="208"/>
      <c r="R128" s="165">
        <v>2.0</v>
      </c>
      <c r="S128" s="166"/>
      <c r="T128" s="166">
        <v>1.0</v>
      </c>
      <c r="U128" s="165">
        <v>8.0</v>
      </c>
      <c r="V128" s="165">
        <v>3.0</v>
      </c>
      <c r="W128" s="165">
        <v>4.0</v>
      </c>
      <c r="X128" s="165">
        <v>5.0</v>
      </c>
      <c r="Y128" s="165">
        <v>2.0</v>
      </c>
      <c r="Z128" s="166"/>
      <c r="AA128" s="166"/>
      <c r="AB128" s="208"/>
      <c r="AC128" s="208"/>
      <c r="AD128" s="165">
        <v>3.0</v>
      </c>
      <c r="AE128" s="165">
        <v>6.0</v>
      </c>
      <c r="AF128" s="165">
        <v>6.0</v>
      </c>
      <c r="AG128" s="166"/>
      <c r="AH128" s="166"/>
      <c r="AI128" s="165">
        <v>4.0</v>
      </c>
      <c r="AJ128" s="165">
        <v>7.0</v>
      </c>
      <c r="AK128" s="165">
        <v>4.0</v>
      </c>
      <c r="AL128" s="191">
        <f t="shared" si="2"/>
        <v>59</v>
      </c>
      <c r="AM128" s="191"/>
      <c r="AN128" s="83"/>
    </row>
    <row r="129" ht="13.5" customHeight="1">
      <c r="A129" s="168" t="s">
        <v>78</v>
      </c>
      <c r="B129" s="132"/>
      <c r="C129" s="391"/>
      <c r="D129" s="196"/>
      <c r="E129" s="71"/>
      <c r="F129" s="173"/>
      <c r="G129" s="71"/>
      <c r="H129" s="166"/>
      <c r="I129" s="166"/>
      <c r="J129" s="166"/>
      <c r="K129" s="166"/>
      <c r="L129" s="166"/>
      <c r="M129" s="166"/>
      <c r="N129" s="166"/>
      <c r="O129" s="170"/>
      <c r="P129" s="170"/>
      <c r="Q129" s="170"/>
      <c r="R129" s="170"/>
      <c r="S129" s="173"/>
      <c r="T129" s="173"/>
      <c r="U129" s="170"/>
      <c r="V129" s="170"/>
      <c r="W129" s="170"/>
      <c r="X129" s="170"/>
      <c r="Y129" s="170"/>
      <c r="Z129" s="173"/>
      <c r="AA129" s="173"/>
      <c r="AB129" s="170"/>
      <c r="AC129" s="170"/>
      <c r="AD129" s="170"/>
      <c r="AE129" s="170">
        <v>1.0</v>
      </c>
      <c r="AF129" s="170"/>
      <c r="AG129" s="166"/>
      <c r="AH129" s="173"/>
      <c r="AI129" s="170">
        <v>2.0</v>
      </c>
      <c r="AJ129" s="170">
        <v>1.0</v>
      </c>
      <c r="AK129" s="397"/>
      <c r="AL129" s="345">
        <f t="shared" si="2"/>
        <v>4</v>
      </c>
      <c r="AM129" s="199"/>
      <c r="AN129" s="199"/>
    </row>
    <row r="130" ht="15.75" customHeight="1">
      <c r="A130" s="191">
        <v>9.0</v>
      </c>
      <c r="B130" s="19" t="s">
        <v>111</v>
      </c>
      <c r="C130" s="399">
        <v>43300.0</v>
      </c>
      <c r="D130" s="192" t="s">
        <v>112</v>
      </c>
      <c r="E130" s="193" t="s">
        <v>262</v>
      </c>
      <c r="F130" s="166"/>
      <c r="G130" s="118" t="s">
        <v>11</v>
      </c>
      <c r="H130" s="166"/>
      <c r="I130" s="166"/>
      <c r="J130" s="166"/>
      <c r="K130" s="166"/>
      <c r="L130" s="166"/>
      <c r="M130" s="166"/>
      <c r="N130" s="166">
        <v>33.0</v>
      </c>
      <c r="O130" s="212">
        <v>8.0</v>
      </c>
      <c r="P130" s="165">
        <v>9.0</v>
      </c>
      <c r="Q130" s="165">
        <v>8.0</v>
      </c>
      <c r="R130" s="165">
        <v>7.0</v>
      </c>
      <c r="S130" s="166">
        <v>3.0</v>
      </c>
      <c r="T130" s="166"/>
      <c r="U130" s="165">
        <v>4.0</v>
      </c>
      <c r="V130" s="165">
        <v>3.0</v>
      </c>
      <c r="W130" s="165">
        <v>2.0</v>
      </c>
      <c r="X130" s="165">
        <v>1.0</v>
      </c>
      <c r="Y130" s="165">
        <v>4.0</v>
      </c>
      <c r="Z130" s="166"/>
      <c r="AA130" s="166"/>
      <c r="AB130" s="165">
        <v>6.0</v>
      </c>
      <c r="AC130" s="165">
        <v>5.0</v>
      </c>
      <c r="AD130" s="165">
        <v>7.0</v>
      </c>
      <c r="AE130" s="208"/>
      <c r="AF130" s="165">
        <v>7.0</v>
      </c>
      <c r="AG130" s="166"/>
      <c r="AH130" s="166"/>
      <c r="AI130" s="165">
        <v>8.0</v>
      </c>
      <c r="AJ130" s="165">
        <v>8.0</v>
      </c>
      <c r="AK130" s="165">
        <v>7.0</v>
      </c>
      <c r="AL130" s="191">
        <f t="shared" si="2"/>
        <v>130</v>
      </c>
      <c r="AM130" s="191"/>
      <c r="AN130" s="83"/>
    </row>
    <row r="131" ht="15.75" customHeight="1">
      <c r="A131" s="168" t="s">
        <v>78</v>
      </c>
      <c r="B131" s="132"/>
      <c r="C131" s="391"/>
      <c r="D131" s="196"/>
      <c r="E131" s="71"/>
      <c r="F131" s="173"/>
      <c r="G131" s="71"/>
      <c r="H131" s="166"/>
      <c r="I131" s="166"/>
      <c r="J131" s="166"/>
      <c r="K131" s="166"/>
      <c r="L131" s="166"/>
      <c r="M131" s="166"/>
      <c r="N131" s="166"/>
      <c r="O131" s="170"/>
      <c r="P131" s="170"/>
      <c r="Q131" s="170"/>
      <c r="R131" s="170"/>
      <c r="S131" s="173"/>
      <c r="T131" s="173"/>
      <c r="U131" s="170"/>
      <c r="V131" s="170"/>
      <c r="W131" s="170"/>
      <c r="X131" s="170"/>
      <c r="Y131" s="170"/>
      <c r="Z131" s="173"/>
      <c r="AA131" s="173"/>
      <c r="AB131" s="170">
        <v>1.0</v>
      </c>
      <c r="AC131" s="170"/>
      <c r="AD131" s="170"/>
      <c r="AE131" s="170"/>
      <c r="AF131" s="165"/>
      <c r="AG131" s="166"/>
      <c r="AH131" s="173"/>
      <c r="AI131" s="170"/>
      <c r="AJ131" s="170"/>
      <c r="AK131" s="397"/>
      <c r="AL131" s="345">
        <f t="shared" si="2"/>
        <v>1</v>
      </c>
      <c r="AM131" s="199"/>
      <c r="AN131" s="199"/>
    </row>
    <row r="132" ht="13.5" customHeight="1">
      <c r="A132" s="191">
        <v>10.0</v>
      </c>
      <c r="B132" s="19" t="s">
        <v>113</v>
      </c>
      <c r="C132" s="192" t="s">
        <v>114</v>
      </c>
      <c r="D132" s="192" t="s">
        <v>115</v>
      </c>
      <c r="E132" s="193" t="s">
        <v>263</v>
      </c>
      <c r="F132" s="166"/>
      <c r="G132" s="118" t="s">
        <v>11</v>
      </c>
      <c r="H132" s="166"/>
      <c r="I132" s="166"/>
      <c r="J132" s="166"/>
      <c r="K132" s="166"/>
      <c r="L132" s="166"/>
      <c r="M132" s="166"/>
      <c r="N132" s="166"/>
      <c r="O132" s="195">
        <v>7.0</v>
      </c>
      <c r="P132" s="195">
        <v>4.0</v>
      </c>
      <c r="Q132" s="195">
        <v>2.0</v>
      </c>
      <c r="R132" s="195">
        <v>1.0</v>
      </c>
      <c r="S132" s="210"/>
      <c r="T132" s="210"/>
      <c r="U132" s="195">
        <v>2.0</v>
      </c>
      <c r="V132" s="195">
        <v>1.0</v>
      </c>
      <c r="W132" s="195">
        <v>4.0</v>
      </c>
      <c r="X132" s="195">
        <v>5.0</v>
      </c>
      <c r="Y132" s="195">
        <v>4.0</v>
      </c>
      <c r="Z132" s="210"/>
      <c r="AA132" s="166"/>
      <c r="AB132" s="165">
        <v>2.0</v>
      </c>
      <c r="AC132" s="165">
        <v>3.0</v>
      </c>
      <c r="AD132" s="165">
        <v>1.0</v>
      </c>
      <c r="AE132" s="165">
        <v>1.0</v>
      </c>
      <c r="AF132" s="165"/>
      <c r="AG132" s="166"/>
      <c r="AH132" s="166"/>
      <c r="AI132" s="165">
        <v>3.0</v>
      </c>
      <c r="AJ132" s="165">
        <v>2.0</v>
      </c>
      <c r="AK132" s="165">
        <v>5.0</v>
      </c>
      <c r="AL132" s="191">
        <f t="shared" si="2"/>
        <v>47</v>
      </c>
      <c r="AM132" s="191"/>
      <c r="AN132" s="83"/>
    </row>
    <row r="133" ht="13.5" customHeight="1">
      <c r="A133" s="168" t="s">
        <v>78</v>
      </c>
      <c r="B133" s="132"/>
      <c r="C133" s="391"/>
      <c r="D133" s="196"/>
      <c r="E133" s="71"/>
      <c r="F133" s="173"/>
      <c r="G133" s="71"/>
      <c r="H133" s="166"/>
      <c r="I133" s="166"/>
      <c r="J133" s="166"/>
      <c r="K133" s="166"/>
      <c r="L133" s="166"/>
      <c r="M133" s="166"/>
      <c r="N133" s="166"/>
      <c r="O133" s="170"/>
      <c r="P133" s="170"/>
      <c r="Q133" s="170"/>
      <c r="R133" s="170"/>
      <c r="S133" s="173"/>
      <c r="T133" s="173"/>
      <c r="U133" s="170"/>
      <c r="V133" s="170"/>
      <c r="W133" s="170"/>
      <c r="X133" s="170"/>
      <c r="Y133" s="170"/>
      <c r="Z133" s="173"/>
      <c r="AA133" s="173"/>
      <c r="AB133" s="170"/>
      <c r="AC133" s="170"/>
      <c r="AD133" s="170"/>
      <c r="AE133" s="170"/>
      <c r="AF133" s="165"/>
      <c r="AG133" s="166"/>
      <c r="AH133" s="173"/>
      <c r="AI133" s="170"/>
      <c r="AJ133" s="170"/>
      <c r="AK133" s="170"/>
      <c r="AL133" s="345">
        <f t="shared" si="2"/>
        <v>0</v>
      </c>
      <c r="AM133" s="199"/>
      <c r="AN133" s="199"/>
    </row>
    <row r="134" ht="13.5" customHeight="1">
      <c r="A134" s="191">
        <v>11.0</v>
      </c>
      <c r="B134" s="19" t="s">
        <v>117</v>
      </c>
      <c r="C134" s="192" t="s">
        <v>118</v>
      </c>
      <c r="D134" s="192" t="s">
        <v>119</v>
      </c>
      <c r="E134" s="193" t="s">
        <v>264</v>
      </c>
      <c r="F134" s="166"/>
      <c r="G134" s="118" t="s">
        <v>11</v>
      </c>
      <c r="H134" s="166"/>
      <c r="I134" s="166"/>
      <c r="J134" s="166"/>
      <c r="K134" s="166"/>
      <c r="L134" s="166"/>
      <c r="M134" s="166"/>
      <c r="N134" s="166">
        <v>4.0</v>
      </c>
      <c r="O134" s="165">
        <v>6.0</v>
      </c>
      <c r="P134" s="165">
        <v>5.0</v>
      </c>
      <c r="Q134" s="165">
        <v>1.0</v>
      </c>
      <c r="R134" s="165">
        <v>7.0</v>
      </c>
      <c r="S134" s="166"/>
      <c r="T134" s="166"/>
      <c r="U134" s="165">
        <v>8.0</v>
      </c>
      <c r="V134" s="165">
        <v>8.0</v>
      </c>
      <c r="W134" s="165">
        <v>7.0</v>
      </c>
      <c r="X134" s="165">
        <v>6.0</v>
      </c>
      <c r="Y134" s="212">
        <v>2.0</v>
      </c>
      <c r="Z134" s="209"/>
      <c r="AA134" s="166">
        <v>1.0</v>
      </c>
      <c r="AB134" s="165">
        <v>2.0</v>
      </c>
      <c r="AC134" s="165">
        <v>7.0</v>
      </c>
      <c r="AD134" s="165">
        <v>4.0</v>
      </c>
      <c r="AE134" s="165">
        <v>6.0</v>
      </c>
      <c r="AF134" s="165">
        <v>4.0</v>
      </c>
      <c r="AG134" s="166">
        <v>1.0</v>
      </c>
      <c r="AH134" s="166"/>
      <c r="AI134" s="165">
        <v>6.0</v>
      </c>
      <c r="AJ134" s="165">
        <v>4.0</v>
      </c>
      <c r="AK134" s="165">
        <v>2.0</v>
      </c>
      <c r="AL134" s="191">
        <f t="shared" si="2"/>
        <v>91</v>
      </c>
      <c r="AM134" s="191"/>
      <c r="AN134" s="83"/>
    </row>
    <row r="135" ht="13.5" customHeight="1">
      <c r="A135" s="168" t="s">
        <v>78</v>
      </c>
      <c r="B135" s="132"/>
      <c r="C135" s="391"/>
      <c r="D135" s="196"/>
      <c r="E135" s="71"/>
      <c r="F135" s="173"/>
      <c r="G135" s="71"/>
      <c r="H135" s="166"/>
      <c r="I135" s="166"/>
      <c r="J135" s="166"/>
      <c r="K135" s="166"/>
      <c r="L135" s="166"/>
      <c r="M135" s="166"/>
      <c r="N135" s="166"/>
      <c r="O135" s="170"/>
      <c r="P135" s="170"/>
      <c r="Q135" s="170"/>
      <c r="R135" s="170"/>
      <c r="S135" s="173"/>
      <c r="T135" s="173"/>
      <c r="U135" s="170"/>
      <c r="V135" s="170"/>
      <c r="W135" s="170"/>
      <c r="X135" s="170"/>
      <c r="Y135" s="170"/>
      <c r="Z135" s="173"/>
      <c r="AA135" s="173"/>
      <c r="AB135" s="170"/>
      <c r="AC135" s="170"/>
      <c r="AD135" s="170"/>
      <c r="AE135" s="170"/>
      <c r="AF135" s="165"/>
      <c r="AG135" s="166"/>
      <c r="AH135" s="173"/>
      <c r="AI135" s="170"/>
      <c r="AJ135" s="170"/>
      <c r="AK135" s="170"/>
      <c r="AL135" s="345">
        <f t="shared" si="2"/>
        <v>0</v>
      </c>
      <c r="AM135" s="199"/>
      <c r="AN135" s="199"/>
    </row>
    <row r="136" ht="13.5" customHeight="1">
      <c r="A136" s="191">
        <v>12.0</v>
      </c>
      <c r="B136" s="19" t="s">
        <v>121</v>
      </c>
      <c r="C136" s="192"/>
      <c r="D136" s="192" t="s">
        <v>33</v>
      </c>
      <c r="E136" s="193"/>
      <c r="F136" s="166"/>
      <c r="G136" s="118" t="s">
        <v>11</v>
      </c>
      <c r="H136" s="166"/>
      <c r="I136" s="166"/>
      <c r="J136" s="166"/>
      <c r="K136" s="166"/>
      <c r="L136" s="166"/>
      <c r="M136" s="166"/>
      <c r="N136" s="166">
        <v>117.0</v>
      </c>
      <c r="O136" s="165"/>
      <c r="P136" s="165">
        <v>7.0</v>
      </c>
      <c r="Q136" s="165">
        <v>1.0</v>
      </c>
      <c r="R136" s="165">
        <v>10.0</v>
      </c>
      <c r="S136" s="166"/>
      <c r="T136" s="166"/>
      <c r="U136" s="165">
        <v>13.0</v>
      </c>
      <c r="V136" s="165">
        <v>7.0</v>
      </c>
      <c r="W136" s="165">
        <v>5.0</v>
      </c>
      <c r="X136" s="165">
        <v>3.0</v>
      </c>
      <c r="Y136" s="212">
        <v>3.0</v>
      </c>
      <c r="Z136" s="209">
        <v>1.0</v>
      </c>
      <c r="AA136" s="166"/>
      <c r="AB136" s="165">
        <v>2.0</v>
      </c>
      <c r="AC136" s="165">
        <v>4.0</v>
      </c>
      <c r="AD136" s="165">
        <v>6.0</v>
      </c>
      <c r="AE136" s="165">
        <v>4.0</v>
      </c>
      <c r="AF136" s="165">
        <v>4.0</v>
      </c>
      <c r="AG136" s="166"/>
      <c r="AH136" s="166"/>
      <c r="AI136" s="165">
        <v>7.0</v>
      </c>
      <c r="AJ136" s="165">
        <v>2.0</v>
      </c>
      <c r="AK136" s="165">
        <v>5.0</v>
      </c>
      <c r="AL136" s="191">
        <f t="shared" si="2"/>
        <v>201</v>
      </c>
      <c r="AM136" s="191"/>
      <c r="AN136" s="83"/>
    </row>
    <row r="137" ht="13.5" customHeight="1">
      <c r="A137" s="168" t="s">
        <v>78</v>
      </c>
      <c r="B137" s="132"/>
      <c r="C137" s="391"/>
      <c r="D137" s="196"/>
      <c r="E137" s="32"/>
      <c r="F137" s="173"/>
      <c r="G137" s="71"/>
      <c r="H137" s="166"/>
      <c r="I137" s="166"/>
      <c r="J137" s="166"/>
      <c r="K137" s="166"/>
      <c r="L137" s="166"/>
      <c r="M137" s="166"/>
      <c r="N137" s="316">
        <v>1.0</v>
      </c>
      <c r="O137" s="170"/>
      <c r="P137" s="170"/>
      <c r="Q137" s="170"/>
      <c r="R137" s="170"/>
      <c r="S137" s="173"/>
      <c r="T137" s="173"/>
      <c r="U137" s="170"/>
      <c r="V137" s="170"/>
      <c r="W137" s="170"/>
      <c r="X137" s="170"/>
      <c r="Y137" s="170"/>
      <c r="Z137" s="173"/>
      <c r="AA137" s="173"/>
      <c r="AB137" s="170"/>
      <c r="AC137" s="170"/>
      <c r="AD137" s="170"/>
      <c r="AE137" s="170"/>
      <c r="AF137" s="170"/>
      <c r="AG137" s="173"/>
      <c r="AH137" s="173"/>
      <c r="AI137" s="170"/>
      <c r="AJ137" s="170"/>
      <c r="AK137" s="170"/>
      <c r="AL137" s="345">
        <f t="shared" si="2"/>
        <v>1</v>
      </c>
      <c r="AM137" s="199"/>
      <c r="AN137" s="199"/>
    </row>
    <row r="138" ht="13.5" customHeight="1">
      <c r="A138" s="191">
        <v>13.0</v>
      </c>
      <c r="B138" s="19" t="s">
        <v>121</v>
      </c>
      <c r="C138" s="192"/>
      <c r="D138" s="192" t="s">
        <v>57</v>
      </c>
      <c r="E138" s="32"/>
      <c r="F138" s="166"/>
      <c r="G138" s="118"/>
      <c r="H138" s="166"/>
      <c r="I138" s="166"/>
      <c r="J138" s="166"/>
      <c r="K138" s="166"/>
      <c r="L138" s="166"/>
      <c r="M138" s="166"/>
      <c r="N138" s="166">
        <v>62.0</v>
      </c>
      <c r="O138" s="165">
        <v>3.0</v>
      </c>
      <c r="P138" s="165">
        <v>6.0</v>
      </c>
      <c r="Q138" s="165">
        <v>6.0</v>
      </c>
      <c r="R138" s="165">
        <v>2.0</v>
      </c>
      <c r="S138" s="166">
        <v>6.0</v>
      </c>
      <c r="T138" s="166"/>
      <c r="U138" s="165">
        <v>7.0</v>
      </c>
      <c r="V138" s="165">
        <v>4.0</v>
      </c>
      <c r="W138" s="165">
        <v>5.0</v>
      </c>
      <c r="X138" s="165">
        <v>1.0</v>
      </c>
      <c r="Y138" s="165">
        <v>4.0</v>
      </c>
      <c r="Z138" s="166"/>
      <c r="AA138" s="166"/>
      <c r="AB138" s="165">
        <v>5.0</v>
      </c>
      <c r="AC138" s="165">
        <v>6.0</v>
      </c>
      <c r="AD138" s="165">
        <v>2.0</v>
      </c>
      <c r="AE138" s="165">
        <v>4.0</v>
      </c>
      <c r="AF138" s="165">
        <v>5.0</v>
      </c>
      <c r="AG138" s="166"/>
      <c r="AH138" s="166"/>
      <c r="AI138" s="165">
        <v>4.0</v>
      </c>
      <c r="AJ138" s="165">
        <v>3.0</v>
      </c>
      <c r="AK138" s="165">
        <v>7.0</v>
      </c>
      <c r="AL138" s="191">
        <f t="shared" si="2"/>
        <v>142</v>
      </c>
      <c r="AM138" s="191"/>
      <c r="AN138" s="83"/>
    </row>
    <row r="139" ht="13.5" customHeight="1">
      <c r="A139" s="168" t="s">
        <v>78</v>
      </c>
      <c r="B139" s="132"/>
      <c r="C139" s="391"/>
      <c r="D139" s="196"/>
      <c r="E139" s="32"/>
      <c r="F139" s="173"/>
      <c r="G139" s="71"/>
      <c r="H139" s="166"/>
      <c r="I139" s="166"/>
      <c r="J139" s="166"/>
      <c r="K139" s="166"/>
      <c r="L139" s="166"/>
      <c r="M139" s="166"/>
      <c r="N139" s="166"/>
      <c r="O139" s="170"/>
      <c r="P139" s="170"/>
      <c r="Q139" s="170"/>
      <c r="R139" s="170"/>
      <c r="S139" s="173"/>
      <c r="T139" s="173"/>
      <c r="U139" s="170"/>
      <c r="V139" s="170"/>
      <c r="W139" s="170"/>
      <c r="X139" s="170"/>
      <c r="Y139" s="170"/>
      <c r="Z139" s="173"/>
      <c r="AA139" s="173"/>
      <c r="AB139" s="170"/>
      <c r="AC139" s="170"/>
      <c r="AD139" s="170"/>
      <c r="AE139" s="170"/>
      <c r="AF139" s="170"/>
      <c r="AG139" s="173"/>
      <c r="AH139" s="173"/>
      <c r="AI139" s="170"/>
      <c r="AJ139" s="170"/>
      <c r="AK139" s="170"/>
      <c r="AL139" s="345">
        <f t="shared" si="2"/>
        <v>0</v>
      </c>
      <c r="AM139" s="199"/>
      <c r="AN139" s="199"/>
    </row>
    <row r="140" ht="13.5" customHeight="1">
      <c r="A140" s="191">
        <v>14.0</v>
      </c>
      <c r="B140" s="19" t="s">
        <v>121</v>
      </c>
      <c r="C140" s="192"/>
      <c r="D140" s="192" t="s">
        <v>59</v>
      </c>
      <c r="E140" s="32"/>
      <c r="F140" s="166"/>
      <c r="G140" s="118" t="s">
        <v>11</v>
      </c>
      <c r="H140" s="166"/>
      <c r="I140" s="166"/>
      <c r="J140" s="166"/>
      <c r="K140" s="166"/>
      <c r="L140" s="166"/>
      <c r="M140" s="166"/>
      <c r="N140" s="166">
        <v>1.0</v>
      </c>
      <c r="O140" s="165">
        <v>8.0</v>
      </c>
      <c r="P140" s="165">
        <v>5.0</v>
      </c>
      <c r="Q140" s="165">
        <v>8.0</v>
      </c>
      <c r="R140" s="165">
        <v>5.0</v>
      </c>
      <c r="S140" s="166"/>
      <c r="T140" s="166"/>
      <c r="U140" s="165">
        <v>9.0</v>
      </c>
      <c r="V140" s="165">
        <v>9.0</v>
      </c>
      <c r="W140" s="165">
        <v>9.0</v>
      </c>
      <c r="X140" s="165">
        <v>11.0</v>
      </c>
      <c r="Y140" s="165">
        <v>9.0</v>
      </c>
      <c r="Z140" s="166"/>
      <c r="AA140" s="166">
        <v>1.0</v>
      </c>
      <c r="AB140" s="165">
        <v>3.0</v>
      </c>
      <c r="AC140" s="165">
        <v>10.0</v>
      </c>
      <c r="AD140" s="165">
        <v>4.0</v>
      </c>
      <c r="AE140" s="165">
        <v>3.0</v>
      </c>
      <c r="AF140" s="165">
        <v>8.0</v>
      </c>
      <c r="AG140" s="166"/>
      <c r="AH140" s="166"/>
      <c r="AI140" s="165">
        <v>10.0</v>
      </c>
      <c r="AJ140" s="165">
        <v>5.0</v>
      </c>
      <c r="AK140" s="165">
        <v>9.0</v>
      </c>
      <c r="AL140" s="191">
        <f t="shared" si="2"/>
        <v>127</v>
      </c>
      <c r="AM140" s="191"/>
      <c r="AN140" s="83"/>
    </row>
    <row r="141" ht="13.5" customHeight="1">
      <c r="A141" s="168" t="s">
        <v>78</v>
      </c>
      <c r="B141" s="132"/>
      <c r="C141" s="391"/>
      <c r="D141" s="196"/>
      <c r="E141" s="32"/>
      <c r="F141" s="173"/>
      <c r="G141" s="71"/>
      <c r="H141" s="166"/>
      <c r="I141" s="166"/>
      <c r="J141" s="166"/>
      <c r="K141" s="166"/>
      <c r="L141" s="166"/>
      <c r="M141" s="166"/>
      <c r="N141" s="166"/>
      <c r="O141" s="170"/>
      <c r="P141" s="170"/>
      <c r="Q141" s="170"/>
      <c r="R141" s="170"/>
      <c r="S141" s="173"/>
      <c r="T141" s="173"/>
      <c r="U141" s="170"/>
      <c r="V141" s="170"/>
      <c r="W141" s="170"/>
      <c r="X141" s="170"/>
      <c r="Y141" s="170"/>
      <c r="Z141" s="173"/>
      <c r="AA141" s="173"/>
      <c r="AB141" s="170"/>
      <c r="AC141" s="170"/>
      <c r="AD141" s="170"/>
      <c r="AE141" s="170"/>
      <c r="AF141" s="170"/>
      <c r="AG141" s="173"/>
      <c r="AH141" s="173"/>
      <c r="AI141" s="170"/>
      <c r="AJ141" s="170"/>
      <c r="AK141" s="170"/>
      <c r="AL141" s="345">
        <f t="shared" si="2"/>
        <v>0</v>
      </c>
      <c r="AM141" s="199"/>
      <c r="AN141" s="199"/>
    </row>
    <row r="142" ht="13.5" customHeight="1">
      <c r="A142" s="191">
        <v>15.0</v>
      </c>
      <c r="B142" s="19" t="s">
        <v>121</v>
      </c>
      <c r="C142" s="192"/>
      <c r="D142" s="192" t="s">
        <v>58</v>
      </c>
      <c r="E142" s="32"/>
      <c r="F142" s="166"/>
      <c r="G142" s="118" t="s">
        <v>11</v>
      </c>
      <c r="H142" s="166"/>
      <c r="I142" s="166"/>
      <c r="J142" s="166"/>
      <c r="K142" s="166"/>
      <c r="L142" s="166"/>
      <c r="M142" s="166"/>
      <c r="N142" s="166"/>
      <c r="O142" s="165">
        <v>8.0</v>
      </c>
      <c r="P142" s="165">
        <v>6.0</v>
      </c>
      <c r="Q142" s="165">
        <v>6.0</v>
      </c>
      <c r="R142" s="165">
        <v>5.0</v>
      </c>
      <c r="S142" s="166"/>
      <c r="T142" s="166"/>
      <c r="U142" s="165">
        <v>7.0</v>
      </c>
      <c r="V142" s="165">
        <v>6.0</v>
      </c>
      <c r="W142" s="165">
        <v>7.0</v>
      </c>
      <c r="X142" s="165">
        <v>4.0</v>
      </c>
      <c r="Y142" s="165">
        <v>7.0</v>
      </c>
      <c r="Z142" s="166"/>
      <c r="AA142" s="166"/>
      <c r="AB142" s="165">
        <v>3.0</v>
      </c>
      <c r="AC142" s="165">
        <v>4.0</v>
      </c>
      <c r="AD142" s="165">
        <v>4.0</v>
      </c>
      <c r="AE142" s="165">
        <v>7.0</v>
      </c>
      <c r="AF142" s="165">
        <v>5.0</v>
      </c>
      <c r="AG142" s="166"/>
      <c r="AH142" s="166"/>
      <c r="AI142" s="165">
        <v>5.0</v>
      </c>
      <c r="AJ142" s="165">
        <v>2.0</v>
      </c>
      <c r="AK142" s="165">
        <v>14.0</v>
      </c>
      <c r="AL142" s="191">
        <f t="shared" si="2"/>
        <v>100</v>
      </c>
      <c r="AM142" s="191"/>
      <c r="AN142" s="83"/>
    </row>
    <row r="143" ht="13.5" customHeight="1">
      <c r="A143" s="168" t="s">
        <v>78</v>
      </c>
      <c r="B143" s="132"/>
      <c r="C143" s="391"/>
      <c r="D143" s="196"/>
      <c r="E143" s="71"/>
      <c r="F143" s="173"/>
      <c r="G143" s="71"/>
      <c r="H143" s="166"/>
      <c r="I143" s="166"/>
      <c r="J143" s="166"/>
      <c r="K143" s="166"/>
      <c r="L143" s="166"/>
      <c r="M143" s="166"/>
      <c r="N143" s="166"/>
      <c r="O143" s="170"/>
      <c r="P143" s="170"/>
      <c r="Q143" s="170"/>
      <c r="R143" s="170"/>
      <c r="S143" s="173"/>
      <c r="T143" s="173"/>
      <c r="U143" s="170"/>
      <c r="V143" s="170"/>
      <c r="W143" s="170"/>
      <c r="X143" s="170"/>
      <c r="Y143" s="170"/>
      <c r="Z143" s="173"/>
      <c r="AA143" s="173"/>
      <c r="AB143" s="170"/>
      <c r="AC143" s="170"/>
      <c r="AD143" s="170"/>
      <c r="AE143" s="170"/>
      <c r="AF143" s="170"/>
      <c r="AG143" s="173"/>
      <c r="AH143" s="173"/>
      <c r="AI143" s="170"/>
      <c r="AJ143" s="170"/>
      <c r="AK143" s="170"/>
      <c r="AL143" s="345">
        <f t="shared" si="2"/>
        <v>0</v>
      </c>
      <c r="AM143" s="199"/>
      <c r="AN143" s="199"/>
    </row>
    <row r="144" ht="13.5" customHeight="1">
      <c r="A144" s="191">
        <v>16.0</v>
      </c>
      <c r="B144" s="19" t="s">
        <v>122</v>
      </c>
      <c r="C144" s="192" t="s">
        <v>123</v>
      </c>
      <c r="D144" s="192" t="s">
        <v>124</v>
      </c>
      <c r="E144" s="193" t="s">
        <v>265</v>
      </c>
      <c r="F144" s="166"/>
      <c r="G144" s="118" t="s">
        <v>11</v>
      </c>
      <c r="H144" s="166"/>
      <c r="I144" s="166"/>
      <c r="J144" s="166"/>
      <c r="K144" s="166"/>
      <c r="L144" s="166"/>
      <c r="M144" s="166"/>
      <c r="N144" s="166">
        <v>1.0</v>
      </c>
      <c r="O144" s="165">
        <v>8.0</v>
      </c>
      <c r="P144" s="165">
        <v>7.0</v>
      </c>
      <c r="Q144" s="165">
        <v>5.0</v>
      </c>
      <c r="R144" s="165">
        <v>7.0</v>
      </c>
      <c r="S144" s="166">
        <v>1.0</v>
      </c>
      <c r="T144" s="166"/>
      <c r="U144" s="165">
        <v>9.0</v>
      </c>
      <c r="V144" s="165">
        <v>8.0</v>
      </c>
      <c r="W144" s="165">
        <v>7.0</v>
      </c>
      <c r="X144" s="165">
        <v>11.0</v>
      </c>
      <c r="Y144" s="165">
        <v>8.0</v>
      </c>
      <c r="Z144" s="166"/>
      <c r="AA144" s="166">
        <v>1.0</v>
      </c>
      <c r="AB144" s="165">
        <v>7.0</v>
      </c>
      <c r="AC144" s="165">
        <v>5.0</v>
      </c>
      <c r="AD144" s="165">
        <v>7.0</v>
      </c>
      <c r="AE144" s="165">
        <v>9.0</v>
      </c>
      <c r="AF144" s="165">
        <v>2.0</v>
      </c>
      <c r="AG144" s="166"/>
      <c r="AH144" s="166"/>
      <c r="AI144" s="165">
        <v>5.0</v>
      </c>
      <c r="AJ144" s="165">
        <v>8.0</v>
      </c>
      <c r="AK144" s="165">
        <v>12.0</v>
      </c>
      <c r="AL144" s="191">
        <f t="shared" si="2"/>
        <v>128</v>
      </c>
      <c r="AM144" s="191"/>
      <c r="AN144" s="83"/>
    </row>
    <row r="145" ht="13.5" customHeight="1">
      <c r="A145" s="168" t="s">
        <v>78</v>
      </c>
      <c r="B145" s="132"/>
      <c r="C145" s="391"/>
      <c r="D145" s="196"/>
      <c r="E145" s="71"/>
      <c r="F145" s="173"/>
      <c r="G145" s="71"/>
      <c r="H145" s="166"/>
      <c r="I145" s="166"/>
      <c r="J145" s="166"/>
      <c r="K145" s="166"/>
      <c r="L145" s="166"/>
      <c r="M145" s="166"/>
      <c r="N145" s="166"/>
      <c r="O145" s="170"/>
      <c r="P145" s="170"/>
      <c r="Q145" s="170"/>
      <c r="R145" s="170"/>
      <c r="S145" s="173"/>
      <c r="T145" s="173"/>
      <c r="U145" s="170"/>
      <c r="V145" s="170"/>
      <c r="W145" s="170"/>
      <c r="X145" s="170"/>
      <c r="Y145" s="170"/>
      <c r="Z145" s="173"/>
      <c r="AA145" s="173"/>
      <c r="AB145" s="170"/>
      <c r="AC145" s="170"/>
      <c r="AD145" s="170"/>
      <c r="AE145" s="170"/>
      <c r="AF145" s="170"/>
      <c r="AG145" s="173"/>
      <c r="AH145" s="173"/>
      <c r="AI145" s="170"/>
      <c r="AJ145" s="170"/>
      <c r="AK145" s="170"/>
      <c r="AL145" s="345">
        <f t="shared" si="2"/>
        <v>0</v>
      </c>
      <c r="AM145" s="199"/>
      <c r="AN145" s="199"/>
    </row>
    <row r="146" ht="13.5" customHeight="1">
      <c r="A146" s="191">
        <v>17.0</v>
      </c>
      <c r="B146" s="19" t="s">
        <v>126</v>
      </c>
      <c r="C146" s="192"/>
      <c r="D146" s="192" t="s">
        <v>60</v>
      </c>
      <c r="E146" s="118" t="s">
        <v>263</v>
      </c>
      <c r="F146" s="166"/>
      <c r="G146" s="118" t="s">
        <v>11</v>
      </c>
      <c r="H146" s="166"/>
      <c r="I146" s="166"/>
      <c r="J146" s="166"/>
      <c r="K146" s="166"/>
      <c r="L146" s="166"/>
      <c r="M146" s="166"/>
      <c r="N146" s="166">
        <v>1.0</v>
      </c>
      <c r="O146" s="165">
        <v>3.0</v>
      </c>
      <c r="P146" s="165">
        <v>2.0</v>
      </c>
      <c r="Q146" s="165">
        <v>3.0</v>
      </c>
      <c r="R146" s="165">
        <v>2.0</v>
      </c>
      <c r="S146" s="166"/>
      <c r="T146" s="166"/>
      <c r="U146" s="165">
        <v>4.0</v>
      </c>
      <c r="V146" s="208"/>
      <c r="W146" s="165">
        <v>7.0</v>
      </c>
      <c r="X146" s="165">
        <v>20.0</v>
      </c>
      <c r="Y146" s="165">
        <v>4.0</v>
      </c>
      <c r="Z146" s="166"/>
      <c r="AA146" s="166"/>
      <c r="AB146" s="165">
        <v>8.0</v>
      </c>
      <c r="AC146" s="165">
        <v>4.0</v>
      </c>
      <c r="AD146" s="165">
        <v>4.0</v>
      </c>
      <c r="AE146" s="165">
        <v>7.0</v>
      </c>
      <c r="AF146" s="165">
        <v>3.0</v>
      </c>
      <c r="AG146" s="166">
        <v>4.0</v>
      </c>
      <c r="AH146" s="166">
        <v>1.0</v>
      </c>
      <c r="AI146" s="165">
        <v>8.0</v>
      </c>
      <c r="AJ146" s="165">
        <v>11.0</v>
      </c>
      <c r="AK146" s="165">
        <v>8.0</v>
      </c>
      <c r="AL146" s="191">
        <f t="shared" si="2"/>
        <v>104</v>
      </c>
      <c r="AM146" s="191"/>
      <c r="AN146" s="83"/>
    </row>
    <row r="147" ht="13.5" customHeight="1">
      <c r="A147" s="168" t="s">
        <v>78</v>
      </c>
      <c r="B147" s="132"/>
      <c r="C147" s="391"/>
      <c r="D147" s="196"/>
      <c r="E147" s="71"/>
      <c r="F147" s="173"/>
      <c r="G147" s="71"/>
      <c r="H147" s="166"/>
      <c r="I147" s="166"/>
      <c r="J147" s="166"/>
      <c r="K147" s="166"/>
      <c r="L147" s="166"/>
      <c r="M147" s="166"/>
      <c r="N147" s="166"/>
      <c r="O147" s="170"/>
      <c r="P147" s="170"/>
      <c r="Q147" s="170"/>
      <c r="R147" s="170"/>
      <c r="S147" s="173"/>
      <c r="T147" s="173"/>
      <c r="U147" s="170"/>
      <c r="V147" s="170"/>
      <c r="W147" s="170"/>
      <c r="X147" s="170"/>
      <c r="Y147" s="170"/>
      <c r="Z147" s="173"/>
      <c r="AA147" s="173"/>
      <c r="AB147" s="170"/>
      <c r="AC147" s="170"/>
      <c r="AD147" s="170"/>
      <c r="AE147" s="170"/>
      <c r="AF147" s="170"/>
      <c r="AG147" s="173"/>
      <c r="AH147" s="173"/>
      <c r="AI147" s="170"/>
      <c r="AJ147" s="170"/>
      <c r="AK147" s="170"/>
      <c r="AL147" s="345">
        <f t="shared" si="2"/>
        <v>0</v>
      </c>
      <c r="AM147" s="199"/>
      <c r="AN147" s="199"/>
    </row>
    <row r="148" ht="14.25" customHeight="1">
      <c r="A148" s="191">
        <v>18.0</v>
      </c>
      <c r="B148" s="19" t="s">
        <v>128</v>
      </c>
      <c r="C148" s="192" t="s">
        <v>129</v>
      </c>
      <c r="D148" s="192" t="s">
        <v>130</v>
      </c>
      <c r="E148" s="193" t="s">
        <v>266</v>
      </c>
      <c r="F148" s="166"/>
      <c r="G148" s="118" t="s">
        <v>11</v>
      </c>
      <c r="H148" s="166"/>
      <c r="I148" s="166"/>
      <c r="J148" s="166"/>
      <c r="K148" s="166"/>
      <c r="L148" s="166"/>
      <c r="M148" s="166"/>
      <c r="N148" s="166">
        <v>9.0</v>
      </c>
      <c r="O148" s="165">
        <v>5.0</v>
      </c>
      <c r="P148" s="165">
        <v>4.0</v>
      </c>
      <c r="Q148" s="165">
        <v>2.0</v>
      </c>
      <c r="R148" s="165">
        <v>8.0</v>
      </c>
      <c r="S148" s="166"/>
      <c r="T148" s="166"/>
      <c r="U148" s="165">
        <v>8.0</v>
      </c>
      <c r="V148" s="165">
        <v>1.0</v>
      </c>
      <c r="W148" s="165">
        <v>5.0</v>
      </c>
      <c r="X148" s="165">
        <v>3.0</v>
      </c>
      <c r="Y148" s="165">
        <v>4.0</v>
      </c>
      <c r="Z148" s="166"/>
      <c r="AA148" s="166"/>
      <c r="AB148" s="165">
        <v>9.0</v>
      </c>
      <c r="AC148" s="165">
        <v>7.0</v>
      </c>
      <c r="AD148" s="165">
        <v>3.0</v>
      </c>
      <c r="AE148" s="165">
        <v>9.0</v>
      </c>
      <c r="AF148" s="165">
        <v>6.0</v>
      </c>
      <c r="AG148" s="166"/>
      <c r="AH148" s="166"/>
      <c r="AI148" s="165">
        <v>4.0</v>
      </c>
      <c r="AJ148" s="165">
        <v>2.0</v>
      </c>
      <c r="AK148" s="165">
        <v>8.0</v>
      </c>
      <c r="AL148" s="191">
        <f t="shared" si="2"/>
        <v>97</v>
      </c>
      <c r="AM148" s="191"/>
      <c r="AN148" s="83"/>
    </row>
    <row r="149" ht="13.5" customHeight="1">
      <c r="A149" s="168" t="s">
        <v>78</v>
      </c>
      <c r="B149" s="132"/>
      <c r="C149" s="391"/>
      <c r="D149" s="196"/>
      <c r="E149" s="71"/>
      <c r="F149" s="173"/>
      <c r="G149" s="71"/>
      <c r="H149" s="166"/>
      <c r="I149" s="166"/>
      <c r="J149" s="166"/>
      <c r="K149" s="166"/>
      <c r="L149" s="166"/>
      <c r="M149" s="166"/>
      <c r="N149" s="166"/>
      <c r="O149" s="170"/>
      <c r="P149" s="170"/>
      <c r="Q149" s="170"/>
      <c r="R149" s="170"/>
      <c r="S149" s="173"/>
      <c r="T149" s="173"/>
      <c r="U149" s="170"/>
      <c r="V149" s="170"/>
      <c r="W149" s="170"/>
      <c r="X149" s="170"/>
      <c r="Y149" s="170"/>
      <c r="Z149" s="173"/>
      <c r="AA149" s="173"/>
      <c r="AB149" s="170"/>
      <c r="AC149" s="170"/>
      <c r="AD149" s="170"/>
      <c r="AE149" s="170"/>
      <c r="AF149" s="170"/>
      <c r="AG149" s="173"/>
      <c r="AH149" s="173"/>
      <c r="AI149" s="170"/>
      <c r="AJ149" s="170"/>
      <c r="AK149" s="170"/>
      <c r="AL149" s="345">
        <f t="shared" si="2"/>
        <v>0</v>
      </c>
      <c r="AM149" s="199"/>
      <c r="AN149" s="199"/>
    </row>
    <row r="150" ht="13.5" customHeight="1">
      <c r="A150" s="191">
        <v>19.0</v>
      </c>
      <c r="B150" s="19" t="s">
        <v>131</v>
      </c>
      <c r="C150" s="192"/>
      <c r="D150" s="192" t="s">
        <v>63</v>
      </c>
      <c r="E150" s="118" t="s">
        <v>263</v>
      </c>
      <c r="F150" s="166"/>
      <c r="G150" s="118" t="s">
        <v>11</v>
      </c>
      <c r="H150" s="166"/>
      <c r="I150" s="166"/>
      <c r="J150" s="166"/>
      <c r="K150" s="166"/>
      <c r="L150" s="166"/>
      <c r="M150" s="166"/>
      <c r="N150" s="166"/>
      <c r="O150" s="165">
        <v>11.0</v>
      </c>
      <c r="P150" s="165">
        <v>7.0</v>
      </c>
      <c r="Q150" s="165">
        <v>5.0</v>
      </c>
      <c r="R150" s="212">
        <v>6.0</v>
      </c>
      <c r="S150" s="166"/>
      <c r="T150" s="166"/>
      <c r="U150" s="165">
        <v>3.0</v>
      </c>
      <c r="V150" s="165">
        <v>5.0</v>
      </c>
      <c r="W150" s="165">
        <v>4.0</v>
      </c>
      <c r="X150" s="165">
        <v>5.0</v>
      </c>
      <c r="Y150" s="165">
        <v>2.0</v>
      </c>
      <c r="Z150" s="166">
        <v>1.0</v>
      </c>
      <c r="AA150" s="166"/>
      <c r="AB150" s="208"/>
      <c r="AC150" s="165">
        <v>9.0</v>
      </c>
      <c r="AD150" s="165">
        <v>6.0</v>
      </c>
      <c r="AE150" s="165">
        <v>8.0</v>
      </c>
      <c r="AF150" s="165">
        <v>4.0</v>
      </c>
      <c r="AG150" s="166"/>
      <c r="AH150" s="166">
        <v>2.0</v>
      </c>
      <c r="AI150" s="165">
        <v>11.0</v>
      </c>
      <c r="AJ150" s="165">
        <v>5.0</v>
      </c>
      <c r="AK150" s="165">
        <v>4.0</v>
      </c>
      <c r="AL150" s="191">
        <f t="shared" si="2"/>
        <v>98</v>
      </c>
      <c r="AM150" s="191"/>
      <c r="AN150" s="83"/>
    </row>
    <row r="151" ht="13.5" customHeight="1">
      <c r="A151" s="168" t="s">
        <v>78</v>
      </c>
      <c r="B151" s="132"/>
      <c r="C151" s="391"/>
      <c r="D151" s="196"/>
      <c r="E151" s="32"/>
      <c r="F151" s="173"/>
      <c r="G151" s="71"/>
      <c r="H151" s="166"/>
      <c r="I151" s="166"/>
      <c r="J151" s="166"/>
      <c r="K151" s="166"/>
      <c r="L151" s="166"/>
      <c r="M151" s="166"/>
      <c r="N151" s="166"/>
      <c r="O151" s="170"/>
      <c r="P151" s="170"/>
      <c r="Q151" s="170"/>
      <c r="R151" s="170"/>
      <c r="S151" s="173"/>
      <c r="T151" s="173"/>
      <c r="U151" s="170"/>
      <c r="V151" s="170"/>
      <c r="W151" s="170"/>
      <c r="X151" s="170"/>
      <c r="Y151" s="170"/>
      <c r="Z151" s="173"/>
      <c r="AA151" s="173"/>
      <c r="AB151" s="170"/>
      <c r="AC151" s="170"/>
      <c r="AD151" s="170"/>
      <c r="AE151" s="170"/>
      <c r="AF151" s="170"/>
      <c r="AG151" s="173"/>
      <c r="AH151" s="173"/>
      <c r="AI151" s="170"/>
      <c r="AJ151" s="170"/>
      <c r="AK151" s="170"/>
      <c r="AL151" s="345">
        <f t="shared" si="2"/>
        <v>0</v>
      </c>
      <c r="AM151" s="199"/>
      <c r="AN151" s="199"/>
    </row>
    <row r="152" ht="13.5" customHeight="1">
      <c r="A152" s="191">
        <v>20.0</v>
      </c>
      <c r="B152" s="19" t="s">
        <v>132</v>
      </c>
      <c r="C152" s="192"/>
      <c r="D152" s="192" t="s">
        <v>180</v>
      </c>
      <c r="E152" s="193" t="s">
        <v>267</v>
      </c>
      <c r="F152" s="166"/>
      <c r="G152" s="118" t="s">
        <v>11</v>
      </c>
      <c r="H152" s="166"/>
      <c r="I152" s="166"/>
      <c r="J152" s="166"/>
      <c r="K152" s="166"/>
      <c r="L152" s="166"/>
      <c r="M152" s="166"/>
      <c r="N152" s="166"/>
      <c r="O152" s="165">
        <v>4.0</v>
      </c>
      <c r="P152" s="165">
        <v>6.0</v>
      </c>
      <c r="Q152" s="165">
        <v>4.0</v>
      </c>
      <c r="R152" s="165">
        <v>2.0</v>
      </c>
      <c r="S152" s="166"/>
      <c r="T152" s="166"/>
      <c r="U152" s="165">
        <v>2.0</v>
      </c>
      <c r="V152" s="165">
        <v>1.0</v>
      </c>
      <c r="W152" s="208"/>
      <c r="X152" s="165">
        <v>2.0</v>
      </c>
      <c r="Y152" s="208"/>
      <c r="Z152" s="166"/>
      <c r="AA152" s="166"/>
      <c r="AB152" s="165">
        <v>4.0</v>
      </c>
      <c r="AC152" s="208"/>
      <c r="AD152" s="165">
        <v>2.0</v>
      </c>
      <c r="AE152" s="165">
        <v>2.0</v>
      </c>
      <c r="AF152" s="165">
        <v>1.0</v>
      </c>
      <c r="AG152" s="166"/>
      <c r="AH152" s="166"/>
      <c r="AI152" s="165">
        <v>1.0</v>
      </c>
      <c r="AJ152" s="165">
        <v>3.0</v>
      </c>
      <c r="AK152" s="165"/>
      <c r="AL152" s="191">
        <f t="shared" si="2"/>
        <v>34</v>
      </c>
      <c r="AM152" s="191"/>
      <c r="AN152" s="83"/>
    </row>
    <row r="153" ht="13.5" customHeight="1">
      <c r="A153" s="168" t="s">
        <v>78</v>
      </c>
      <c r="B153" s="132"/>
      <c r="C153" s="391"/>
      <c r="D153" s="196"/>
      <c r="E153" s="71"/>
      <c r="F153" s="173"/>
      <c r="G153" s="71"/>
      <c r="H153" s="166"/>
      <c r="I153" s="166"/>
      <c r="J153" s="166"/>
      <c r="K153" s="166"/>
      <c r="L153" s="166"/>
      <c r="M153" s="166"/>
      <c r="N153" s="166"/>
      <c r="O153" s="170"/>
      <c r="P153" s="170"/>
      <c r="Q153" s="170"/>
      <c r="R153" s="170"/>
      <c r="S153" s="173"/>
      <c r="T153" s="173"/>
      <c r="U153" s="170"/>
      <c r="V153" s="170"/>
      <c r="W153" s="170"/>
      <c r="X153" s="170"/>
      <c r="Y153" s="170"/>
      <c r="Z153" s="173"/>
      <c r="AA153" s="173"/>
      <c r="AB153" s="170"/>
      <c r="AC153" s="170"/>
      <c r="AD153" s="170"/>
      <c r="AE153" s="170"/>
      <c r="AF153" s="170"/>
      <c r="AG153" s="173"/>
      <c r="AH153" s="173"/>
      <c r="AI153" s="170"/>
      <c r="AJ153" s="170"/>
      <c r="AK153" s="170"/>
      <c r="AL153" s="345">
        <f t="shared" si="2"/>
        <v>0</v>
      </c>
      <c r="AM153" s="199"/>
      <c r="AN153" s="199"/>
    </row>
    <row r="154" ht="13.5" customHeight="1">
      <c r="A154" s="191">
        <v>21.0</v>
      </c>
      <c r="B154" s="19" t="s">
        <v>136</v>
      </c>
      <c r="C154" s="192"/>
      <c r="D154" s="192" t="s">
        <v>64</v>
      </c>
      <c r="E154" s="193" t="s">
        <v>268</v>
      </c>
      <c r="F154" s="166"/>
      <c r="G154" s="118" t="s">
        <v>11</v>
      </c>
      <c r="H154" s="166"/>
      <c r="I154" s="166"/>
      <c r="J154" s="166"/>
      <c r="K154" s="166"/>
      <c r="L154" s="166"/>
      <c r="M154" s="166"/>
      <c r="N154" s="166"/>
      <c r="O154" s="165">
        <v>2.0</v>
      </c>
      <c r="P154" s="165">
        <v>8.0</v>
      </c>
      <c r="Q154" s="165">
        <v>3.0</v>
      </c>
      <c r="R154" s="165">
        <v>13.0</v>
      </c>
      <c r="S154" s="166"/>
      <c r="T154" s="166"/>
      <c r="U154" s="165">
        <v>8.0</v>
      </c>
      <c r="V154" s="208"/>
      <c r="W154" s="165">
        <v>7.0</v>
      </c>
      <c r="X154" s="165">
        <v>2.0</v>
      </c>
      <c r="Y154" s="165">
        <v>4.0</v>
      </c>
      <c r="Z154" s="166"/>
      <c r="AA154" s="166"/>
      <c r="AB154" s="165">
        <v>3.0</v>
      </c>
      <c r="AC154" s="165">
        <v>1.0</v>
      </c>
      <c r="AD154" s="165">
        <v>1.0</v>
      </c>
      <c r="AE154" s="208"/>
      <c r="AF154" s="165">
        <v>1.0</v>
      </c>
      <c r="AG154" s="166"/>
      <c r="AH154" s="166"/>
      <c r="AI154" s="165">
        <v>1.0</v>
      </c>
      <c r="AJ154" s="165">
        <v>4.0</v>
      </c>
      <c r="AK154" s="165">
        <v>1.0</v>
      </c>
      <c r="AL154" s="191">
        <f t="shared" si="2"/>
        <v>59</v>
      </c>
      <c r="AM154" s="191"/>
      <c r="AN154" s="83"/>
    </row>
    <row r="155" ht="12.75" customHeight="1">
      <c r="A155" s="168" t="s">
        <v>78</v>
      </c>
      <c r="B155" s="132"/>
      <c r="C155" s="391"/>
      <c r="D155" s="196"/>
      <c r="E155" s="71"/>
      <c r="F155" s="173"/>
      <c r="G155" s="71"/>
      <c r="H155" s="166"/>
      <c r="I155" s="166"/>
      <c r="J155" s="166"/>
      <c r="K155" s="166"/>
      <c r="L155" s="166"/>
      <c r="M155" s="166"/>
      <c r="N155" s="166"/>
      <c r="O155" s="170"/>
      <c r="P155" s="170"/>
      <c r="Q155" s="170"/>
      <c r="R155" s="170"/>
      <c r="S155" s="173"/>
      <c r="T155" s="173"/>
      <c r="U155" s="170"/>
      <c r="V155" s="170"/>
      <c r="W155" s="170"/>
      <c r="X155" s="170"/>
      <c r="Y155" s="170"/>
      <c r="Z155" s="173"/>
      <c r="AA155" s="173"/>
      <c r="AB155" s="170"/>
      <c r="AC155" s="170"/>
      <c r="AD155" s="170"/>
      <c r="AE155" s="170"/>
      <c r="AF155" s="170"/>
      <c r="AG155" s="173"/>
      <c r="AH155" s="173"/>
      <c r="AI155" s="170"/>
      <c r="AJ155" s="170"/>
      <c r="AK155" s="170"/>
      <c r="AL155" s="345">
        <f t="shared" si="2"/>
        <v>0</v>
      </c>
      <c r="AM155" s="199"/>
      <c r="AN155" s="199"/>
    </row>
    <row r="156" ht="13.5" customHeight="1">
      <c r="A156" s="191">
        <v>22.0</v>
      </c>
      <c r="B156" s="19" t="s">
        <v>136</v>
      </c>
      <c r="C156" s="192"/>
      <c r="D156" s="192" t="s">
        <v>66</v>
      </c>
      <c r="E156" s="193"/>
      <c r="F156" s="166"/>
      <c r="G156" s="118" t="s">
        <v>11</v>
      </c>
      <c r="H156" s="166"/>
      <c r="I156" s="166"/>
      <c r="J156" s="166"/>
      <c r="K156" s="166"/>
      <c r="L156" s="166"/>
      <c r="M156" s="166"/>
      <c r="N156" s="166"/>
      <c r="O156" s="165">
        <v>4.0</v>
      </c>
      <c r="P156" s="165">
        <v>2.0</v>
      </c>
      <c r="Q156" s="165">
        <v>2.0</v>
      </c>
      <c r="R156" s="165">
        <v>11.0</v>
      </c>
      <c r="S156" s="166"/>
      <c r="T156" s="166"/>
      <c r="U156" s="165">
        <v>4.0</v>
      </c>
      <c r="V156" s="165">
        <v>1.0</v>
      </c>
      <c r="W156" s="165">
        <v>4.0</v>
      </c>
      <c r="X156" s="165">
        <v>4.0</v>
      </c>
      <c r="Y156" s="165">
        <v>2.0</v>
      </c>
      <c r="Z156" s="166">
        <v>1.0</v>
      </c>
      <c r="AA156" s="166"/>
      <c r="AB156" s="165">
        <v>4.0</v>
      </c>
      <c r="AC156" s="165">
        <v>4.0</v>
      </c>
      <c r="AD156" s="165">
        <v>4.0</v>
      </c>
      <c r="AE156" s="165">
        <v>5.0</v>
      </c>
      <c r="AF156" s="165">
        <v>3.0</v>
      </c>
      <c r="AG156" s="166"/>
      <c r="AH156" s="166">
        <v>1.0</v>
      </c>
      <c r="AI156" s="165">
        <v>3.0</v>
      </c>
      <c r="AJ156" s="165">
        <v>9.0</v>
      </c>
      <c r="AK156" s="165">
        <v>3.0</v>
      </c>
      <c r="AL156" s="191">
        <f t="shared" si="2"/>
        <v>71</v>
      </c>
      <c r="AM156" s="191"/>
      <c r="AN156" s="83"/>
    </row>
    <row r="157" ht="13.5" customHeight="1">
      <c r="A157" s="168" t="s">
        <v>78</v>
      </c>
      <c r="B157" s="132"/>
      <c r="C157" s="391"/>
      <c r="D157" s="196"/>
      <c r="E157" s="71"/>
      <c r="F157" s="173"/>
      <c r="G157" s="71"/>
      <c r="H157" s="166"/>
      <c r="I157" s="166"/>
      <c r="J157" s="166"/>
      <c r="K157" s="166"/>
      <c r="L157" s="166"/>
      <c r="M157" s="166"/>
      <c r="N157" s="166"/>
      <c r="O157" s="170"/>
      <c r="P157" s="170"/>
      <c r="Q157" s="170"/>
      <c r="R157" s="170"/>
      <c r="S157" s="173"/>
      <c r="T157" s="173"/>
      <c r="U157" s="170"/>
      <c r="V157" s="170"/>
      <c r="W157" s="170"/>
      <c r="X157" s="170"/>
      <c r="Y157" s="170"/>
      <c r="Z157" s="173"/>
      <c r="AA157" s="173"/>
      <c r="AB157" s="170"/>
      <c r="AC157" s="170"/>
      <c r="AD157" s="170"/>
      <c r="AE157" s="170"/>
      <c r="AF157" s="170"/>
      <c r="AG157" s="173"/>
      <c r="AH157" s="173"/>
      <c r="AI157" s="170"/>
      <c r="AJ157" s="170"/>
      <c r="AK157" s="170"/>
      <c r="AL157" s="345">
        <f t="shared" si="2"/>
        <v>0</v>
      </c>
      <c r="AM157" s="199"/>
      <c r="AN157" s="199"/>
    </row>
    <row r="158" ht="13.5" customHeight="1">
      <c r="A158" s="191">
        <v>23.0</v>
      </c>
      <c r="B158" s="19" t="s">
        <v>139</v>
      </c>
      <c r="C158" s="192"/>
      <c r="D158" s="192" t="s">
        <v>140</v>
      </c>
      <c r="E158" s="193" t="s">
        <v>269</v>
      </c>
      <c r="F158" s="166"/>
      <c r="G158" s="118" t="s">
        <v>11</v>
      </c>
      <c r="H158" s="166"/>
      <c r="I158" s="166"/>
      <c r="J158" s="166"/>
      <c r="K158" s="166"/>
      <c r="L158" s="166"/>
      <c r="M158" s="166"/>
      <c r="N158" s="166">
        <v>5.0</v>
      </c>
      <c r="O158" s="165"/>
      <c r="P158" s="165">
        <v>3.0</v>
      </c>
      <c r="Q158" s="165">
        <v>10.0</v>
      </c>
      <c r="R158" s="165">
        <v>4.0</v>
      </c>
      <c r="S158" s="166"/>
      <c r="T158" s="166"/>
      <c r="U158" s="208"/>
      <c r="V158" s="165">
        <v>7.0</v>
      </c>
      <c r="W158" s="208"/>
      <c r="X158" s="165">
        <v>1.0</v>
      </c>
      <c r="Y158" s="165">
        <v>2.0</v>
      </c>
      <c r="Z158" s="166">
        <v>3.0</v>
      </c>
      <c r="AA158" s="166"/>
      <c r="AB158" s="165">
        <v>1.0</v>
      </c>
      <c r="AC158" s="165">
        <v>3.0</v>
      </c>
      <c r="AD158" s="165"/>
      <c r="AE158" s="165">
        <v>4.0</v>
      </c>
      <c r="AF158" s="165">
        <v>5.0</v>
      </c>
      <c r="AG158" s="166"/>
      <c r="AH158" s="166"/>
      <c r="AI158" s="165">
        <v>1.0</v>
      </c>
      <c r="AJ158" s="165">
        <v>2.0</v>
      </c>
      <c r="AK158" s="165">
        <v>1.0</v>
      </c>
      <c r="AL158" s="191">
        <f t="shared" si="2"/>
        <v>52</v>
      </c>
      <c r="AM158" s="191"/>
      <c r="AN158" s="83"/>
    </row>
    <row r="159" ht="13.5" customHeight="1">
      <c r="A159" s="168" t="s">
        <v>78</v>
      </c>
      <c r="B159" s="132"/>
      <c r="C159" s="391"/>
      <c r="D159" s="196"/>
      <c r="E159" s="71"/>
      <c r="F159" s="173"/>
      <c r="G159" s="71"/>
      <c r="H159" s="166"/>
      <c r="I159" s="166"/>
      <c r="J159" s="166"/>
      <c r="K159" s="166"/>
      <c r="L159" s="166"/>
      <c r="M159" s="166"/>
      <c r="N159" s="166"/>
      <c r="O159" s="170"/>
      <c r="P159" s="170"/>
      <c r="Q159" s="170"/>
      <c r="R159" s="170"/>
      <c r="S159" s="173"/>
      <c r="T159" s="173"/>
      <c r="U159" s="170"/>
      <c r="V159" s="170"/>
      <c r="W159" s="170"/>
      <c r="X159" s="170"/>
      <c r="Y159" s="170"/>
      <c r="Z159" s="173"/>
      <c r="AA159" s="173"/>
      <c r="AB159" s="170"/>
      <c r="AC159" s="170"/>
      <c r="AD159" s="170"/>
      <c r="AE159" s="170"/>
      <c r="AF159" s="170"/>
      <c r="AG159" s="173"/>
      <c r="AH159" s="173"/>
      <c r="AI159" s="170"/>
      <c r="AJ159" s="170"/>
      <c r="AK159" s="170"/>
      <c r="AL159" s="345">
        <f t="shared" si="2"/>
        <v>0</v>
      </c>
      <c r="AM159" s="199"/>
      <c r="AN159" s="199"/>
    </row>
    <row r="160" ht="13.5" customHeight="1">
      <c r="A160" s="191">
        <v>24.0</v>
      </c>
      <c r="B160" s="19" t="s">
        <v>142</v>
      </c>
      <c r="C160" s="399">
        <v>43097.0</v>
      </c>
      <c r="D160" s="192" t="s">
        <v>270</v>
      </c>
      <c r="E160" s="193" t="s">
        <v>262</v>
      </c>
      <c r="F160" s="166"/>
      <c r="G160" s="118" t="s">
        <v>11</v>
      </c>
      <c r="H160" s="166"/>
      <c r="I160" s="166"/>
      <c r="J160" s="166"/>
      <c r="K160" s="166"/>
      <c r="L160" s="166"/>
      <c r="M160" s="166"/>
      <c r="N160" s="166">
        <v>3.0</v>
      </c>
      <c r="O160" s="165">
        <v>7.0</v>
      </c>
      <c r="P160" s="165">
        <v>3.0</v>
      </c>
      <c r="Q160" s="165">
        <v>4.0</v>
      </c>
      <c r="R160" s="165">
        <v>4.0</v>
      </c>
      <c r="S160" s="166"/>
      <c r="T160" s="166">
        <v>2.0</v>
      </c>
      <c r="U160" s="165">
        <v>7.0</v>
      </c>
      <c r="V160" s="165">
        <v>3.0</v>
      </c>
      <c r="W160" s="212">
        <v>1.0</v>
      </c>
      <c r="X160" s="165">
        <v>4.0</v>
      </c>
      <c r="Y160" s="165">
        <v>2.0</v>
      </c>
      <c r="Z160" s="166"/>
      <c r="AA160" s="166"/>
      <c r="AB160" s="165">
        <v>5.0</v>
      </c>
      <c r="AC160" s="208"/>
      <c r="AD160" s="165">
        <v>1.0</v>
      </c>
      <c r="AE160" s="208"/>
      <c r="AF160" s="165"/>
      <c r="AG160" s="166"/>
      <c r="AH160" s="166"/>
      <c r="AI160" s="165"/>
      <c r="AJ160" s="165"/>
      <c r="AK160" s="165">
        <v>2.0</v>
      </c>
      <c r="AL160" s="191">
        <f t="shared" si="2"/>
        <v>48</v>
      </c>
      <c r="AM160" s="191"/>
      <c r="AN160" s="83"/>
    </row>
    <row r="161" ht="13.5" customHeight="1">
      <c r="A161" s="168" t="s">
        <v>78</v>
      </c>
      <c r="B161" s="132"/>
      <c r="C161" s="391"/>
      <c r="D161" s="196"/>
      <c r="E161" s="71"/>
      <c r="F161" s="173"/>
      <c r="G161" s="71"/>
      <c r="H161" s="173"/>
      <c r="I161" s="173"/>
      <c r="J161" s="173"/>
      <c r="K161" s="173"/>
      <c r="L161" s="194"/>
      <c r="M161" s="281"/>
      <c r="N161" s="173"/>
      <c r="O161" s="170"/>
      <c r="P161" s="170"/>
      <c r="Q161" s="170">
        <v>2.0</v>
      </c>
      <c r="R161" s="170"/>
      <c r="S161" s="173"/>
      <c r="T161" s="173"/>
      <c r="U161" s="170"/>
      <c r="V161" s="170"/>
      <c r="W161" s="170"/>
      <c r="X161" s="170"/>
      <c r="Y161" s="170"/>
      <c r="Z161" s="173"/>
      <c r="AA161" s="173"/>
      <c r="AB161" s="170"/>
      <c r="AC161" s="170"/>
      <c r="AD161" s="170"/>
      <c r="AE161" s="170"/>
      <c r="AF161" s="170"/>
      <c r="AG161" s="173"/>
      <c r="AH161" s="173"/>
      <c r="AI161" s="170"/>
      <c r="AJ161" s="170"/>
      <c r="AK161" s="170"/>
      <c r="AL161" s="345">
        <f t="shared" si="2"/>
        <v>2</v>
      </c>
      <c r="AM161" s="199"/>
      <c r="AN161" s="199"/>
    </row>
    <row r="162" ht="15.75" customHeight="1">
      <c r="A162" s="218"/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R162" s="320"/>
      <c r="S162" s="320"/>
      <c r="T162" s="320"/>
      <c r="U162" s="320"/>
      <c r="V162" s="320"/>
      <c r="W162" s="320"/>
      <c r="X162" s="320"/>
      <c r="Y162" s="320"/>
      <c r="Z162" s="320"/>
      <c r="AA162" s="320"/>
      <c r="AB162" s="320"/>
      <c r="AC162" s="320"/>
      <c r="AD162" s="320"/>
      <c r="AE162" s="320"/>
      <c r="AF162" s="320"/>
      <c r="AG162" s="320"/>
      <c r="AH162" s="320"/>
      <c r="AI162" s="320"/>
      <c r="AJ162" s="320"/>
      <c r="AK162" s="320"/>
      <c r="AL162" s="320"/>
      <c r="AM162" s="321"/>
      <c r="AN162" s="84"/>
    </row>
    <row r="163" ht="23.25" customHeight="1">
      <c r="A163" s="219"/>
      <c r="B163" s="322"/>
      <c r="C163" s="323" t="s">
        <v>221</v>
      </c>
      <c r="D163" s="220" t="s">
        <v>146</v>
      </c>
      <c r="E163" s="132"/>
      <c r="F163" s="15">
        <f t="shared" ref="F163:F164" si="4">F114+F116+F118+F120+F122+F124+F126+F128+F130+F132+F134+F136+F138+F140+F142+F144+F146+F148+F150+F152+F154+F156+F158+F160</f>
        <v>0</v>
      </c>
      <c r="G163" s="117"/>
      <c r="H163" s="15">
        <f t="shared" ref="H163:AK163" si="3">sum (H160,H158,H156,H154,H152,H150,H148,H146,H144,H142,H140,H138,H136,H134,H132,H130,H128,H126,H124,H122,H120,H118,H116,H114)</f>
        <v>0</v>
      </c>
      <c r="I163" s="15">
        <f t="shared" si="3"/>
        <v>0</v>
      </c>
      <c r="J163" s="15">
        <f t="shared" si="3"/>
        <v>0</v>
      </c>
      <c r="K163" s="15">
        <f t="shared" si="3"/>
        <v>0</v>
      </c>
      <c r="L163" s="15">
        <f t="shared" si="3"/>
        <v>0</v>
      </c>
      <c r="M163" s="15">
        <f t="shared" si="3"/>
        <v>0</v>
      </c>
      <c r="N163" s="15">
        <f t="shared" si="3"/>
        <v>432</v>
      </c>
      <c r="O163" s="9">
        <f t="shared" si="3"/>
        <v>135</v>
      </c>
      <c r="P163" s="9">
        <f t="shared" si="3"/>
        <v>122</v>
      </c>
      <c r="Q163" s="9">
        <f t="shared" si="3"/>
        <v>117</v>
      </c>
      <c r="R163" s="9">
        <f t="shared" si="3"/>
        <v>129</v>
      </c>
      <c r="S163" s="15">
        <f t="shared" si="3"/>
        <v>11</v>
      </c>
      <c r="T163" s="15">
        <f t="shared" si="3"/>
        <v>10</v>
      </c>
      <c r="U163" s="9">
        <f t="shared" si="3"/>
        <v>135</v>
      </c>
      <c r="V163" s="9">
        <f t="shared" si="3"/>
        <v>98</v>
      </c>
      <c r="W163" s="9">
        <f t="shared" si="3"/>
        <v>111</v>
      </c>
      <c r="X163" s="9">
        <f t="shared" si="3"/>
        <v>128</v>
      </c>
      <c r="Y163" s="9">
        <f t="shared" si="3"/>
        <v>97</v>
      </c>
      <c r="Z163" s="15">
        <f t="shared" si="3"/>
        <v>6</v>
      </c>
      <c r="AA163" s="15">
        <f t="shared" si="3"/>
        <v>3</v>
      </c>
      <c r="AB163" s="9">
        <f t="shared" si="3"/>
        <v>97</v>
      </c>
      <c r="AC163" s="9">
        <f t="shared" si="3"/>
        <v>99</v>
      </c>
      <c r="AD163" s="9">
        <f t="shared" si="3"/>
        <v>94</v>
      </c>
      <c r="AE163" s="9">
        <f t="shared" si="3"/>
        <v>111</v>
      </c>
      <c r="AF163" s="9">
        <f t="shared" si="3"/>
        <v>97</v>
      </c>
      <c r="AG163" s="15">
        <f t="shared" si="3"/>
        <v>5</v>
      </c>
      <c r="AH163" s="15">
        <f t="shared" si="3"/>
        <v>4</v>
      </c>
      <c r="AI163" s="9">
        <f t="shared" si="3"/>
        <v>121</v>
      </c>
      <c r="AJ163" s="9">
        <f t="shared" si="3"/>
        <v>176</v>
      </c>
      <c r="AK163" s="9">
        <f t="shared" si="3"/>
        <v>130</v>
      </c>
      <c r="AL163" s="293">
        <f t="shared" ref="AL163:AL168" si="6">SUM(F163:AK163)</f>
        <v>2468</v>
      </c>
      <c r="AM163" s="31" t="s">
        <v>146</v>
      </c>
      <c r="AN163" s="112"/>
    </row>
    <row r="164" ht="20.25" customHeight="1">
      <c r="A164" s="324"/>
      <c r="B164" s="121"/>
      <c r="C164" s="325"/>
      <c r="D164" s="224" t="s">
        <v>78</v>
      </c>
      <c r="E164" s="132"/>
      <c r="F164" s="227">
        <f t="shared" si="4"/>
        <v>0</v>
      </c>
      <c r="G164" s="226"/>
      <c r="H164" s="227">
        <f t="shared" ref="H164:AK164" si="5">sum (H161,H159,H157,H155,H153,H151,H149,H147,H145,H143,H141,H139,H137,H135,H133,H131,H129,H127,H125,H123,H121,H119,H117,H115)</f>
        <v>0</v>
      </c>
      <c r="I164" s="227">
        <f t="shared" si="5"/>
        <v>0</v>
      </c>
      <c r="J164" s="227">
        <f t="shared" si="5"/>
        <v>0</v>
      </c>
      <c r="K164" s="227">
        <f t="shared" si="5"/>
        <v>0</v>
      </c>
      <c r="L164" s="227">
        <f t="shared" si="5"/>
        <v>0</v>
      </c>
      <c r="M164" s="227">
        <f t="shared" si="5"/>
        <v>0</v>
      </c>
      <c r="N164" s="227">
        <f t="shared" si="5"/>
        <v>1</v>
      </c>
      <c r="O164" s="225">
        <f t="shared" si="5"/>
        <v>0</v>
      </c>
      <c r="P164" s="225">
        <f t="shared" si="5"/>
        <v>0</v>
      </c>
      <c r="Q164" s="225">
        <f t="shared" si="5"/>
        <v>2</v>
      </c>
      <c r="R164" s="225">
        <f t="shared" si="5"/>
        <v>0</v>
      </c>
      <c r="S164" s="227">
        <f t="shared" si="5"/>
        <v>0</v>
      </c>
      <c r="T164" s="227">
        <f t="shared" si="5"/>
        <v>0</v>
      </c>
      <c r="U164" s="225">
        <f t="shared" si="5"/>
        <v>0</v>
      </c>
      <c r="V164" s="225">
        <f t="shared" si="5"/>
        <v>0</v>
      </c>
      <c r="W164" s="225">
        <f t="shared" si="5"/>
        <v>0</v>
      </c>
      <c r="X164" s="225">
        <f t="shared" si="5"/>
        <v>0</v>
      </c>
      <c r="Y164" s="225">
        <f t="shared" si="5"/>
        <v>0</v>
      </c>
      <c r="Z164" s="227">
        <f t="shared" si="5"/>
        <v>0</v>
      </c>
      <c r="AA164" s="227">
        <f t="shared" si="5"/>
        <v>0</v>
      </c>
      <c r="AB164" s="225">
        <f t="shared" si="5"/>
        <v>1</v>
      </c>
      <c r="AC164" s="225">
        <f t="shared" si="5"/>
        <v>0</v>
      </c>
      <c r="AD164" s="225">
        <f t="shared" si="5"/>
        <v>0</v>
      </c>
      <c r="AE164" s="225">
        <f t="shared" si="5"/>
        <v>1</v>
      </c>
      <c r="AF164" s="225">
        <f t="shared" si="5"/>
        <v>0</v>
      </c>
      <c r="AG164" s="227">
        <f t="shared" si="5"/>
        <v>0</v>
      </c>
      <c r="AH164" s="227">
        <f t="shared" si="5"/>
        <v>0</v>
      </c>
      <c r="AI164" s="225">
        <f t="shared" si="5"/>
        <v>2</v>
      </c>
      <c r="AJ164" s="225">
        <f t="shared" si="5"/>
        <v>1</v>
      </c>
      <c r="AK164" s="225">
        <f t="shared" si="5"/>
        <v>0</v>
      </c>
      <c r="AL164" s="228">
        <f t="shared" si="6"/>
        <v>8</v>
      </c>
      <c r="AM164" s="203" t="s">
        <v>147</v>
      </c>
      <c r="AN164" s="294"/>
    </row>
    <row r="165" ht="19.5" customHeight="1">
      <c r="A165" s="324"/>
      <c r="B165" s="121"/>
      <c r="C165" s="325"/>
      <c r="D165" s="220" t="s">
        <v>148</v>
      </c>
      <c r="E165" s="132"/>
      <c r="F165" s="15">
        <f>sum (F57,F59,F61,F63,F65,F67,F69,F71,F73,F75,F77,F79,F81,F83,F85,F87,F89,F91,F93,F95,F97,F99,F101,F103,F105,F107,F109)</f>
        <v>0</v>
      </c>
      <c r="G165" s="117"/>
      <c r="H165" s="15">
        <f t="shared" ref="H165:AK165" si="7">sum (H111,H109,H107,H105,H103,H101,H99,H97,H95,H93,H91,H89,H87,H85,H83,H81,H79,H77,H75,H73,H71,H69,H67,H65,H63,H61,H59,H57)</f>
        <v>0</v>
      </c>
      <c r="I165" s="15">
        <f t="shared" si="7"/>
        <v>0</v>
      </c>
      <c r="J165" s="15">
        <f t="shared" si="7"/>
        <v>0</v>
      </c>
      <c r="K165" s="15">
        <f t="shared" si="7"/>
        <v>0</v>
      </c>
      <c r="L165" s="15">
        <f t="shared" si="7"/>
        <v>0</v>
      </c>
      <c r="M165" s="15">
        <f t="shared" si="7"/>
        <v>0</v>
      </c>
      <c r="N165" s="15">
        <f t="shared" si="7"/>
        <v>187</v>
      </c>
      <c r="O165" s="9">
        <f t="shared" si="7"/>
        <v>215</v>
      </c>
      <c r="P165" s="9">
        <f t="shared" si="7"/>
        <v>211</v>
      </c>
      <c r="Q165" s="9">
        <f t="shared" si="7"/>
        <v>174</v>
      </c>
      <c r="R165" s="9">
        <f t="shared" si="7"/>
        <v>161</v>
      </c>
      <c r="S165" s="15">
        <f t="shared" si="7"/>
        <v>56</v>
      </c>
      <c r="T165" s="15">
        <f t="shared" si="7"/>
        <v>24</v>
      </c>
      <c r="U165" s="9">
        <f t="shared" si="7"/>
        <v>161</v>
      </c>
      <c r="V165" s="9">
        <f t="shared" si="7"/>
        <v>177</v>
      </c>
      <c r="W165" s="9">
        <f t="shared" si="7"/>
        <v>174</v>
      </c>
      <c r="X165" s="9">
        <f t="shared" si="7"/>
        <v>198</v>
      </c>
      <c r="Y165" s="9">
        <f t="shared" si="7"/>
        <v>176</v>
      </c>
      <c r="Z165" s="15">
        <f t="shared" si="7"/>
        <v>32</v>
      </c>
      <c r="AA165" s="15">
        <f t="shared" si="7"/>
        <v>9</v>
      </c>
      <c r="AB165" s="9">
        <f t="shared" si="7"/>
        <v>148</v>
      </c>
      <c r="AC165" s="9">
        <f t="shared" si="7"/>
        <v>191</v>
      </c>
      <c r="AD165" s="9">
        <f t="shared" si="7"/>
        <v>176</v>
      </c>
      <c r="AE165" s="9">
        <f t="shared" si="7"/>
        <v>160</v>
      </c>
      <c r="AF165" s="9">
        <f t="shared" si="7"/>
        <v>262</v>
      </c>
      <c r="AG165" s="15">
        <f t="shared" si="7"/>
        <v>49</v>
      </c>
      <c r="AH165" s="15">
        <f t="shared" si="7"/>
        <v>17</v>
      </c>
      <c r="AI165" s="9">
        <f t="shared" si="7"/>
        <v>438</v>
      </c>
      <c r="AJ165" s="9">
        <f t="shared" si="7"/>
        <v>127</v>
      </c>
      <c r="AK165" s="9">
        <f t="shared" si="7"/>
        <v>436</v>
      </c>
      <c r="AL165" s="293">
        <f t="shared" si="6"/>
        <v>3959</v>
      </c>
      <c r="AM165" s="31" t="s">
        <v>148</v>
      </c>
      <c r="AN165" s="112"/>
    </row>
    <row r="166" ht="19.5" customHeight="1">
      <c r="A166" s="324"/>
      <c r="B166" s="121"/>
      <c r="C166" s="325"/>
      <c r="D166" s="224" t="s">
        <v>78</v>
      </c>
      <c r="E166" s="132"/>
      <c r="F166" s="227">
        <f>sum (F58,F60,F62,F64,F66,F68,F70,F72,F74,F76,F78,F80,F82,F84,F86,F88,F90,F92,F94,F96,F98,F100,F102,F104,F106,F108,F110,F112)</f>
        <v>0</v>
      </c>
      <c r="G166" s="226"/>
      <c r="H166" s="227">
        <f t="shared" ref="H166:AK166" si="8">sum (H112,H110,H108,H106,H104,H102,H100,H98,H96,H94,H92,H90,H88,H86,H84,H82,H80,H78,H76,H74,H72,H70,H68,H66,H64,H62,H60,H58)</f>
        <v>0</v>
      </c>
      <c r="I166" s="227">
        <f t="shared" si="8"/>
        <v>0</v>
      </c>
      <c r="J166" s="227">
        <f t="shared" si="8"/>
        <v>0</v>
      </c>
      <c r="K166" s="227">
        <f t="shared" si="8"/>
        <v>0</v>
      </c>
      <c r="L166" s="227">
        <f t="shared" si="8"/>
        <v>0</v>
      </c>
      <c r="M166" s="227">
        <f t="shared" si="8"/>
        <v>0</v>
      </c>
      <c r="N166" s="227">
        <f t="shared" si="8"/>
        <v>1</v>
      </c>
      <c r="O166" s="225">
        <f t="shared" si="8"/>
        <v>3</v>
      </c>
      <c r="P166" s="225">
        <f t="shared" si="8"/>
        <v>2</v>
      </c>
      <c r="Q166" s="225">
        <f t="shared" si="8"/>
        <v>2</v>
      </c>
      <c r="R166" s="225">
        <f t="shared" si="8"/>
        <v>1</v>
      </c>
      <c r="S166" s="227">
        <f t="shared" si="8"/>
        <v>0</v>
      </c>
      <c r="T166" s="227">
        <f t="shared" si="8"/>
        <v>0</v>
      </c>
      <c r="U166" s="225">
        <f t="shared" si="8"/>
        <v>0</v>
      </c>
      <c r="V166" s="225">
        <f t="shared" si="8"/>
        <v>0</v>
      </c>
      <c r="W166" s="225">
        <f t="shared" si="8"/>
        <v>0</v>
      </c>
      <c r="X166" s="225">
        <f t="shared" si="8"/>
        <v>0</v>
      </c>
      <c r="Y166" s="225">
        <f t="shared" si="8"/>
        <v>0</v>
      </c>
      <c r="Z166" s="227">
        <f t="shared" si="8"/>
        <v>0</v>
      </c>
      <c r="AA166" s="227">
        <f t="shared" si="8"/>
        <v>0</v>
      </c>
      <c r="AB166" s="225">
        <f t="shared" si="8"/>
        <v>0</v>
      </c>
      <c r="AC166" s="225">
        <f t="shared" si="8"/>
        <v>0</v>
      </c>
      <c r="AD166" s="225">
        <f t="shared" si="8"/>
        <v>0</v>
      </c>
      <c r="AE166" s="225">
        <f t="shared" si="8"/>
        <v>0</v>
      </c>
      <c r="AF166" s="225">
        <f t="shared" si="8"/>
        <v>0</v>
      </c>
      <c r="AG166" s="227">
        <f t="shared" si="8"/>
        <v>0</v>
      </c>
      <c r="AH166" s="227">
        <f t="shared" si="8"/>
        <v>0</v>
      </c>
      <c r="AI166" s="225">
        <f t="shared" si="8"/>
        <v>0</v>
      </c>
      <c r="AJ166" s="225">
        <f t="shared" si="8"/>
        <v>0</v>
      </c>
      <c r="AK166" s="225">
        <f t="shared" si="8"/>
        <v>0</v>
      </c>
      <c r="AL166" s="228">
        <f t="shared" si="6"/>
        <v>9</v>
      </c>
      <c r="AM166" s="203" t="s">
        <v>149</v>
      </c>
      <c r="AN166" s="294"/>
    </row>
    <row r="167" ht="15.75" customHeight="1">
      <c r="A167" s="324"/>
      <c r="B167" s="121"/>
      <c r="C167" s="325"/>
      <c r="D167" s="220" t="s">
        <v>150</v>
      </c>
      <c r="E167" s="132"/>
      <c r="F167" s="230">
        <f>sum (F165,F163)</f>
        <v>0</v>
      </c>
      <c r="G167" s="229"/>
      <c r="H167" s="230">
        <f t="shared" ref="H167:AK167" si="9">sum (H165,H163)</f>
        <v>0</v>
      </c>
      <c r="I167" s="230">
        <f t="shared" si="9"/>
        <v>0</v>
      </c>
      <c r="J167" s="230">
        <f t="shared" si="9"/>
        <v>0</v>
      </c>
      <c r="K167" s="230">
        <f t="shared" si="9"/>
        <v>0</v>
      </c>
      <c r="L167" s="230">
        <f t="shared" si="9"/>
        <v>0</v>
      </c>
      <c r="M167" s="230">
        <f t="shared" si="9"/>
        <v>0</v>
      </c>
      <c r="N167" s="230">
        <f t="shared" si="9"/>
        <v>619</v>
      </c>
      <c r="O167" s="120">
        <f t="shared" si="9"/>
        <v>350</v>
      </c>
      <c r="P167" s="120">
        <f t="shared" si="9"/>
        <v>333</v>
      </c>
      <c r="Q167" s="120">
        <f t="shared" si="9"/>
        <v>291</v>
      </c>
      <c r="R167" s="120">
        <f t="shared" si="9"/>
        <v>290</v>
      </c>
      <c r="S167" s="230">
        <f t="shared" si="9"/>
        <v>67</v>
      </c>
      <c r="T167" s="230">
        <f t="shared" si="9"/>
        <v>34</v>
      </c>
      <c r="U167" s="120">
        <f t="shared" si="9"/>
        <v>296</v>
      </c>
      <c r="V167" s="120">
        <f t="shared" si="9"/>
        <v>275</v>
      </c>
      <c r="W167" s="120">
        <f t="shared" si="9"/>
        <v>285</v>
      </c>
      <c r="X167" s="120">
        <f t="shared" si="9"/>
        <v>326</v>
      </c>
      <c r="Y167" s="120">
        <f t="shared" si="9"/>
        <v>273</v>
      </c>
      <c r="Z167" s="230">
        <f t="shared" si="9"/>
        <v>38</v>
      </c>
      <c r="AA167" s="230">
        <f t="shared" si="9"/>
        <v>12</v>
      </c>
      <c r="AB167" s="120">
        <f t="shared" si="9"/>
        <v>245</v>
      </c>
      <c r="AC167" s="120">
        <f t="shared" si="9"/>
        <v>290</v>
      </c>
      <c r="AD167" s="120">
        <f t="shared" si="9"/>
        <v>270</v>
      </c>
      <c r="AE167" s="120">
        <f t="shared" si="9"/>
        <v>271</v>
      </c>
      <c r="AF167" s="120">
        <f t="shared" si="9"/>
        <v>359</v>
      </c>
      <c r="AG167" s="230">
        <f t="shared" si="9"/>
        <v>54</v>
      </c>
      <c r="AH167" s="230">
        <f t="shared" si="9"/>
        <v>21</v>
      </c>
      <c r="AI167" s="120">
        <f t="shared" si="9"/>
        <v>559</v>
      </c>
      <c r="AJ167" s="120">
        <f t="shared" si="9"/>
        <v>303</v>
      </c>
      <c r="AK167" s="120">
        <f t="shared" si="9"/>
        <v>566</v>
      </c>
      <c r="AL167" s="293">
        <f t="shared" si="6"/>
        <v>6427</v>
      </c>
      <c r="AM167" s="31" t="s">
        <v>150</v>
      </c>
      <c r="AN167" s="112"/>
    </row>
    <row r="168" ht="20.25" customHeight="1">
      <c r="A168" s="324"/>
      <c r="B168" s="121"/>
      <c r="C168" s="325"/>
      <c r="D168" s="231" t="s">
        <v>147</v>
      </c>
      <c r="E168" s="132"/>
      <c r="F168" s="227">
        <f>SUM(F164,F166)</f>
        <v>0</v>
      </c>
      <c r="G168" s="226"/>
      <c r="H168" s="227">
        <f t="shared" ref="H168:AK168" si="10">sum (H166,H164)</f>
        <v>0</v>
      </c>
      <c r="I168" s="227">
        <f t="shared" si="10"/>
        <v>0</v>
      </c>
      <c r="J168" s="227">
        <f t="shared" si="10"/>
        <v>0</v>
      </c>
      <c r="K168" s="227">
        <f t="shared" si="10"/>
        <v>0</v>
      </c>
      <c r="L168" s="227">
        <f t="shared" si="10"/>
        <v>0</v>
      </c>
      <c r="M168" s="227">
        <f t="shared" si="10"/>
        <v>0</v>
      </c>
      <c r="N168" s="227">
        <f t="shared" si="10"/>
        <v>2</v>
      </c>
      <c r="O168" s="225">
        <f t="shared" si="10"/>
        <v>3</v>
      </c>
      <c r="P168" s="225">
        <f t="shared" si="10"/>
        <v>2</v>
      </c>
      <c r="Q168" s="225">
        <f t="shared" si="10"/>
        <v>4</v>
      </c>
      <c r="R168" s="225">
        <f t="shared" si="10"/>
        <v>1</v>
      </c>
      <c r="S168" s="227">
        <f t="shared" si="10"/>
        <v>0</v>
      </c>
      <c r="T168" s="227">
        <f t="shared" si="10"/>
        <v>0</v>
      </c>
      <c r="U168" s="225">
        <f t="shared" si="10"/>
        <v>0</v>
      </c>
      <c r="V168" s="225">
        <f t="shared" si="10"/>
        <v>0</v>
      </c>
      <c r="W168" s="225">
        <f t="shared" si="10"/>
        <v>0</v>
      </c>
      <c r="X168" s="225">
        <f t="shared" si="10"/>
        <v>0</v>
      </c>
      <c r="Y168" s="225">
        <f t="shared" si="10"/>
        <v>0</v>
      </c>
      <c r="Z168" s="227">
        <f t="shared" si="10"/>
        <v>0</v>
      </c>
      <c r="AA168" s="227">
        <f t="shared" si="10"/>
        <v>0</v>
      </c>
      <c r="AB168" s="225">
        <f t="shared" si="10"/>
        <v>1</v>
      </c>
      <c r="AC168" s="225">
        <f t="shared" si="10"/>
        <v>0</v>
      </c>
      <c r="AD168" s="225">
        <f t="shared" si="10"/>
        <v>0</v>
      </c>
      <c r="AE168" s="225">
        <f t="shared" si="10"/>
        <v>1</v>
      </c>
      <c r="AF168" s="225">
        <f t="shared" si="10"/>
        <v>0</v>
      </c>
      <c r="AG168" s="227">
        <f t="shared" si="10"/>
        <v>0</v>
      </c>
      <c r="AH168" s="227">
        <f t="shared" si="10"/>
        <v>0</v>
      </c>
      <c r="AI168" s="225">
        <f t="shared" si="10"/>
        <v>2</v>
      </c>
      <c r="AJ168" s="225">
        <f t="shared" si="10"/>
        <v>1</v>
      </c>
      <c r="AK168" s="225">
        <f t="shared" si="10"/>
        <v>0</v>
      </c>
      <c r="AL168" s="228">
        <f t="shared" si="6"/>
        <v>17</v>
      </c>
      <c r="AM168" s="203" t="s">
        <v>147</v>
      </c>
      <c r="AN168" s="294"/>
    </row>
    <row r="169" ht="15.75" customHeight="1">
      <c r="A169" s="79"/>
      <c r="B169" s="235"/>
      <c r="C169" s="81"/>
      <c r="D169" s="236"/>
      <c r="E169" s="82"/>
      <c r="F169" s="237"/>
      <c r="G169" s="112"/>
      <c r="H169" s="237"/>
      <c r="I169" s="237"/>
      <c r="J169" s="112"/>
      <c r="K169" s="112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  <c r="AA169" s="237"/>
      <c r="AB169" s="237"/>
      <c r="AC169" s="237"/>
      <c r="AD169" s="237"/>
      <c r="AE169" s="237"/>
      <c r="AF169" s="237"/>
      <c r="AG169" s="237"/>
      <c r="AH169" s="237"/>
      <c r="AI169" s="237"/>
      <c r="AJ169" s="112"/>
      <c r="AK169" s="112"/>
      <c r="AL169" s="112"/>
      <c r="AM169" s="112"/>
      <c r="AN169" s="112"/>
    </row>
    <row r="170" ht="15.75" customHeight="1">
      <c r="A170" s="112"/>
      <c r="B170" s="238"/>
      <c r="C170" s="81"/>
      <c r="D170" s="220" t="s">
        <v>151</v>
      </c>
      <c r="E170" s="132"/>
      <c r="F170" s="15"/>
      <c r="G170" s="117"/>
      <c r="H170" s="15"/>
      <c r="I170" s="15"/>
      <c r="J170" s="15"/>
      <c r="K170" s="15"/>
      <c r="L170" s="15"/>
      <c r="M170" s="28"/>
      <c r="N170" s="28"/>
      <c r="O170" s="14"/>
      <c r="P170" s="14"/>
      <c r="Q170" s="9"/>
      <c r="R170" s="9"/>
      <c r="S170" s="15"/>
      <c r="T170" s="15"/>
      <c r="U170" s="9"/>
      <c r="V170" s="9"/>
      <c r="W170" s="9"/>
      <c r="X170" s="9"/>
      <c r="Y170" s="9"/>
      <c r="Z170" s="15"/>
      <c r="AA170" s="15"/>
      <c r="AB170" s="9"/>
      <c r="AC170" s="9"/>
      <c r="AD170" s="9"/>
      <c r="AE170" s="9"/>
      <c r="AF170" s="9"/>
      <c r="AG170" s="15"/>
      <c r="AH170" s="15"/>
      <c r="AI170" s="9"/>
      <c r="AJ170" s="9"/>
      <c r="AK170" s="9"/>
      <c r="AL170" s="221">
        <f t="shared" ref="AL170:AL171" si="11">SUM(F170:AJ170)</f>
        <v>0</v>
      </c>
      <c r="AM170" s="112"/>
      <c r="AN170" s="112"/>
    </row>
    <row r="171" ht="15.75" customHeight="1">
      <c r="A171" s="112"/>
      <c r="B171" s="238"/>
      <c r="C171" s="112"/>
      <c r="D171" s="220" t="s">
        <v>152</v>
      </c>
      <c r="E171" s="132"/>
      <c r="F171" s="15"/>
      <c r="G171" s="117"/>
      <c r="H171" s="15"/>
      <c r="I171" s="15"/>
      <c r="J171" s="15"/>
      <c r="K171" s="15"/>
      <c r="L171" s="15"/>
      <c r="M171" s="28"/>
      <c r="N171" s="28"/>
      <c r="O171" s="14"/>
      <c r="P171" s="14"/>
      <c r="Q171" s="9"/>
      <c r="R171" s="9"/>
      <c r="S171" s="15"/>
      <c r="T171" s="15"/>
      <c r="U171" s="9"/>
      <c r="V171" s="9"/>
      <c r="W171" s="9"/>
      <c r="X171" s="9"/>
      <c r="Y171" s="9"/>
      <c r="Z171" s="15"/>
      <c r="AA171" s="15"/>
      <c r="AB171" s="9"/>
      <c r="AC171" s="9"/>
      <c r="AD171" s="9"/>
      <c r="AE171" s="9"/>
      <c r="AF171" s="9"/>
      <c r="AG171" s="15"/>
      <c r="AH171" s="15"/>
      <c r="AI171" s="9"/>
      <c r="AJ171" s="9"/>
      <c r="AK171" s="9"/>
      <c r="AL171" s="221">
        <f t="shared" si="11"/>
        <v>0</v>
      </c>
      <c r="AM171" s="112"/>
      <c r="AN171" s="112"/>
    </row>
    <row r="172" ht="15.75" customHeight="1">
      <c r="A172" s="79"/>
      <c r="B172" s="79"/>
      <c r="C172" s="81"/>
      <c r="D172" s="79"/>
      <c r="E172" s="79"/>
      <c r="F172" s="79"/>
      <c r="G172" s="79"/>
      <c r="H172" s="112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112"/>
      <c r="AM172" s="112"/>
      <c r="AN172" s="112"/>
    </row>
    <row r="173" ht="15.75" customHeight="1">
      <c r="A173" s="79"/>
      <c r="B173" s="239"/>
      <c r="C173" s="240"/>
      <c r="D173" s="82"/>
      <c r="E173" s="79"/>
      <c r="F173" s="79"/>
      <c r="G173" s="79"/>
      <c r="H173" s="112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112"/>
      <c r="AM173" s="112"/>
      <c r="AN173" s="112"/>
    </row>
    <row r="174" ht="15.75" customHeight="1">
      <c r="A174" s="79"/>
      <c r="B174" s="241"/>
      <c r="C174" s="240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112"/>
      <c r="AM174" s="112"/>
      <c r="AN174" s="112"/>
    </row>
    <row r="175" ht="15.75" customHeight="1">
      <c r="A175" s="79"/>
      <c r="B175" s="241"/>
      <c r="C175" s="240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112"/>
      <c r="AG175" s="112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79"/>
      <c r="C176" s="81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79"/>
      <c r="B178" s="79"/>
      <c r="C178" s="81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112"/>
      <c r="AM178" s="112"/>
      <c r="AN178" s="112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C1:AJ1"/>
    <mergeCell ref="AL1:AM1"/>
    <mergeCell ref="D3:D30"/>
    <mergeCell ref="Q4:AK4"/>
    <mergeCell ref="C32:D34"/>
    <mergeCell ref="D37:D40"/>
    <mergeCell ref="E37:E40"/>
    <mergeCell ref="A60:B60"/>
    <mergeCell ref="A62:B62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A88:B88"/>
    <mergeCell ref="A90:B90"/>
    <mergeCell ref="A92:B92"/>
    <mergeCell ref="A94:B94"/>
    <mergeCell ref="A96:B96"/>
    <mergeCell ref="A98:B98"/>
    <mergeCell ref="A100:B100"/>
    <mergeCell ref="A102:B102"/>
    <mergeCell ref="D42:D43"/>
    <mergeCell ref="E42:E43"/>
    <mergeCell ref="D45:D46"/>
    <mergeCell ref="E45:E46"/>
    <mergeCell ref="C55:AM55"/>
    <mergeCell ref="D57:D112"/>
    <mergeCell ref="A58:B58"/>
    <mergeCell ref="E113:AL113"/>
    <mergeCell ref="A121:B121"/>
    <mergeCell ref="A123:B123"/>
    <mergeCell ref="G142:G143"/>
    <mergeCell ref="G144:G145"/>
    <mergeCell ref="G132:G133"/>
    <mergeCell ref="G134:G135"/>
    <mergeCell ref="E136:E143"/>
    <mergeCell ref="G136:G137"/>
    <mergeCell ref="G138:G139"/>
    <mergeCell ref="G140:G141"/>
    <mergeCell ref="E144:E145"/>
    <mergeCell ref="E154:E155"/>
    <mergeCell ref="E156:E157"/>
    <mergeCell ref="E158:E159"/>
    <mergeCell ref="E160:E161"/>
    <mergeCell ref="G156:G157"/>
    <mergeCell ref="G158:G159"/>
    <mergeCell ref="G160:G161"/>
    <mergeCell ref="E148:E149"/>
    <mergeCell ref="G148:G149"/>
    <mergeCell ref="E150:E151"/>
    <mergeCell ref="G150:G151"/>
    <mergeCell ref="E152:E153"/>
    <mergeCell ref="G152:G153"/>
    <mergeCell ref="G154:G155"/>
    <mergeCell ref="A131:B131"/>
    <mergeCell ref="A133:B133"/>
    <mergeCell ref="A137:B137"/>
    <mergeCell ref="A139:B139"/>
    <mergeCell ref="A141:B141"/>
    <mergeCell ref="A143:B143"/>
    <mergeCell ref="A145:B145"/>
    <mergeCell ref="A147:B147"/>
    <mergeCell ref="A149:B149"/>
    <mergeCell ref="A151:B151"/>
    <mergeCell ref="A153:B153"/>
    <mergeCell ref="A155:B155"/>
    <mergeCell ref="A157:B157"/>
    <mergeCell ref="A159:B159"/>
    <mergeCell ref="A110:B110"/>
    <mergeCell ref="A112:B112"/>
    <mergeCell ref="E114:E115"/>
    <mergeCell ref="G114:G115"/>
    <mergeCell ref="A115:B115"/>
    <mergeCell ref="G116:G117"/>
    <mergeCell ref="A117:B117"/>
    <mergeCell ref="G122:G123"/>
    <mergeCell ref="G124:G125"/>
    <mergeCell ref="A125:B125"/>
    <mergeCell ref="E126:E127"/>
    <mergeCell ref="G126:G127"/>
    <mergeCell ref="A127:B127"/>
    <mergeCell ref="E116:E117"/>
    <mergeCell ref="E118:E119"/>
    <mergeCell ref="G118:G119"/>
    <mergeCell ref="E120:E121"/>
    <mergeCell ref="G120:G121"/>
    <mergeCell ref="E122:E123"/>
    <mergeCell ref="E124:E125"/>
    <mergeCell ref="E128:E129"/>
    <mergeCell ref="G128:G129"/>
    <mergeCell ref="A129:B129"/>
    <mergeCell ref="E130:E131"/>
    <mergeCell ref="G130:G131"/>
    <mergeCell ref="E132:E133"/>
    <mergeCell ref="E134:E135"/>
    <mergeCell ref="A135:B135"/>
    <mergeCell ref="E146:E147"/>
    <mergeCell ref="G146:G147"/>
    <mergeCell ref="D170:E170"/>
    <mergeCell ref="D171:E171"/>
    <mergeCell ref="A161:B161"/>
    <mergeCell ref="D163:E163"/>
    <mergeCell ref="D164:E164"/>
    <mergeCell ref="D165:E165"/>
    <mergeCell ref="D166:E166"/>
    <mergeCell ref="D167:E167"/>
    <mergeCell ref="D168:E168"/>
  </mergeCell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271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272</v>
      </c>
      <c r="F2" s="155">
        <v>1.0</v>
      </c>
      <c r="G2" s="7" t="s">
        <v>273</v>
      </c>
      <c r="H2" s="297">
        <v>2.0</v>
      </c>
      <c r="I2" s="327">
        <v>3.0</v>
      </c>
      <c r="J2" s="166">
        <v>4.0</v>
      </c>
      <c r="K2" s="328">
        <v>5.0</v>
      </c>
      <c r="L2" s="328">
        <v>6.0</v>
      </c>
      <c r="M2" s="212">
        <v>7.0</v>
      </c>
      <c r="N2" s="166">
        <v>8.0</v>
      </c>
      <c r="O2" s="166">
        <v>9.0</v>
      </c>
      <c r="P2" s="166">
        <v>10.0</v>
      </c>
      <c r="Q2" s="166">
        <v>11.0</v>
      </c>
      <c r="R2" s="165">
        <v>12.0</v>
      </c>
      <c r="S2" s="165">
        <v>13.0</v>
      </c>
      <c r="T2" s="165">
        <v>14.0</v>
      </c>
      <c r="U2" s="165">
        <v>15.0</v>
      </c>
      <c r="V2" s="165">
        <v>16.0</v>
      </c>
      <c r="W2" s="166">
        <v>17.0</v>
      </c>
      <c r="X2" s="166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6">
        <v>24.0</v>
      </c>
      <c r="AE2" s="166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329">
        <v>31.0</v>
      </c>
      <c r="AL2" s="401" t="s">
        <v>274</v>
      </c>
      <c r="AM2" s="18" t="s">
        <v>8</v>
      </c>
      <c r="AN2" s="18"/>
    </row>
    <row r="3" ht="15.75" customHeight="1">
      <c r="A3" s="19"/>
      <c r="B3" s="20" t="s">
        <v>9</v>
      </c>
      <c r="C3" s="402">
        <v>43182.0</v>
      </c>
      <c r="D3" s="22" t="s">
        <v>10</v>
      </c>
      <c r="E3" s="23"/>
      <c r="F3" s="24">
        <v>8.0</v>
      </c>
      <c r="G3" s="41"/>
      <c r="H3" s="24">
        <v>8.0</v>
      </c>
      <c r="I3" s="27"/>
      <c r="J3" s="28"/>
      <c r="K3" s="14">
        <v>8.0</v>
      </c>
      <c r="L3" s="14">
        <v>8.0</v>
      </c>
      <c r="M3" s="14">
        <v>8.0</v>
      </c>
      <c r="N3" s="28"/>
      <c r="O3" s="27"/>
      <c r="P3" s="27"/>
      <c r="Q3" s="367"/>
      <c r="R3" s="14">
        <v>8.0</v>
      </c>
      <c r="S3" s="14">
        <v>8.0</v>
      </c>
      <c r="T3" s="14">
        <v>8.0</v>
      </c>
      <c r="U3" s="14">
        <v>8.0</v>
      </c>
      <c r="V3" s="14">
        <v>8.0</v>
      </c>
      <c r="W3" s="403"/>
      <c r="X3" s="367"/>
      <c r="Y3" s="14">
        <v>8.0</v>
      </c>
      <c r="Z3" s="14">
        <v>8.0</v>
      </c>
      <c r="AA3" s="14">
        <v>8.0</v>
      </c>
      <c r="AB3" s="14">
        <v>8.0</v>
      </c>
      <c r="AC3" s="14">
        <v>8.0</v>
      </c>
      <c r="AD3" s="403"/>
      <c r="AE3" s="367"/>
      <c r="AF3" s="14">
        <v>8.0</v>
      </c>
      <c r="AG3" s="14">
        <v>8.0</v>
      </c>
      <c r="AH3" s="14">
        <v>8.0</v>
      </c>
      <c r="AI3" s="14">
        <v>8.0</v>
      </c>
      <c r="AJ3" s="14">
        <v>8.0</v>
      </c>
      <c r="AK3" s="374"/>
      <c r="AL3" s="404">
        <f t="shared" ref="AL3:AL30" si="1">COUNT(F3:AK3)</f>
        <v>20</v>
      </c>
      <c r="AM3" s="29"/>
      <c r="AN3" s="18"/>
    </row>
    <row r="4" ht="15.75" customHeight="1">
      <c r="A4" s="19">
        <v>1.0</v>
      </c>
      <c r="B4" s="19" t="s">
        <v>155</v>
      </c>
      <c r="C4" s="358">
        <v>43350.0</v>
      </c>
      <c r="D4" s="32"/>
      <c r="E4" s="23"/>
      <c r="F4" s="35">
        <v>12.0</v>
      </c>
      <c r="G4" s="360" t="s">
        <v>11</v>
      </c>
      <c r="H4" s="24">
        <v>8.0</v>
      </c>
      <c r="I4" s="27"/>
      <c r="J4" s="28"/>
      <c r="K4" s="14">
        <v>8.0</v>
      </c>
      <c r="L4" s="14">
        <v>8.0</v>
      </c>
      <c r="M4" s="14">
        <v>8.0</v>
      </c>
      <c r="N4" s="50">
        <v>12.0</v>
      </c>
      <c r="O4" s="27"/>
      <c r="P4" s="405"/>
      <c r="Q4" s="28"/>
      <c r="R4" s="47">
        <v>13.0</v>
      </c>
      <c r="S4" s="14">
        <v>8.0</v>
      </c>
      <c r="T4" s="14">
        <v>8.0</v>
      </c>
      <c r="U4" s="14">
        <v>8.0</v>
      </c>
      <c r="V4" s="14"/>
      <c r="W4" s="28"/>
      <c r="X4" s="28"/>
      <c r="Y4" s="14">
        <v>8.0</v>
      </c>
      <c r="Z4" s="14">
        <v>8.0</v>
      </c>
      <c r="AA4" s="50">
        <v>12.0</v>
      </c>
      <c r="AB4" s="14">
        <v>8.0</v>
      </c>
      <c r="AC4" s="14"/>
      <c r="AD4" s="28"/>
      <c r="AE4" s="28">
        <v>8.0</v>
      </c>
      <c r="AF4" s="14">
        <v>8.0</v>
      </c>
      <c r="AG4" s="14">
        <v>8.0</v>
      </c>
      <c r="AH4" s="14">
        <v>8.0</v>
      </c>
      <c r="AI4" s="14">
        <v>8.0</v>
      </c>
      <c r="AJ4" s="47">
        <v>13.0</v>
      </c>
      <c r="AK4" s="28"/>
      <c r="AL4" s="404">
        <f t="shared" si="1"/>
        <v>20</v>
      </c>
      <c r="AM4" s="29"/>
      <c r="AN4" s="18"/>
    </row>
    <row r="5" ht="15.75" customHeight="1">
      <c r="A5" s="19">
        <v>2.0</v>
      </c>
      <c r="B5" s="19" t="s">
        <v>15</v>
      </c>
      <c r="C5" s="359">
        <v>43456.0</v>
      </c>
      <c r="D5" s="32"/>
      <c r="E5" s="23"/>
      <c r="F5" s="24">
        <v>8.0</v>
      </c>
      <c r="G5" s="360" t="s">
        <v>11</v>
      </c>
      <c r="H5" s="24">
        <v>8.0</v>
      </c>
      <c r="I5" s="27"/>
      <c r="J5" s="28"/>
      <c r="K5" s="14"/>
      <c r="L5" s="14">
        <v>8.0</v>
      </c>
      <c r="M5" s="14">
        <v>8.0</v>
      </c>
      <c r="N5" s="28"/>
      <c r="O5" s="27">
        <v>8.0</v>
      </c>
      <c r="P5" s="27"/>
      <c r="Q5" s="383"/>
      <c r="R5" s="14">
        <v>8.0</v>
      </c>
      <c r="S5" s="14">
        <v>8.0</v>
      </c>
      <c r="T5" s="14">
        <v>8.0</v>
      </c>
      <c r="U5" s="14">
        <v>8.0</v>
      </c>
      <c r="V5" s="14">
        <v>8.0</v>
      </c>
      <c r="W5" s="34"/>
      <c r="X5" s="383"/>
      <c r="Y5" s="14">
        <v>8.0</v>
      </c>
      <c r="Z5" s="14">
        <v>8.0</v>
      </c>
      <c r="AA5" s="14">
        <v>8.0</v>
      </c>
      <c r="AB5" s="14">
        <v>8.0</v>
      </c>
      <c r="AC5" s="14">
        <v>8.0</v>
      </c>
      <c r="AD5" s="34"/>
      <c r="AE5" s="383"/>
      <c r="AF5" s="14"/>
      <c r="AG5" s="14">
        <v>8.0</v>
      </c>
      <c r="AH5" s="14">
        <v>8.0</v>
      </c>
      <c r="AI5" s="14">
        <v>8.0</v>
      </c>
      <c r="AJ5" s="14">
        <v>8.0</v>
      </c>
      <c r="AK5" s="34"/>
      <c r="AL5" s="404">
        <f t="shared" si="1"/>
        <v>19</v>
      </c>
      <c r="AM5" s="29"/>
      <c r="AN5" s="18"/>
    </row>
    <row r="6" ht="15.75" customHeight="1">
      <c r="A6" s="19">
        <v>3.0</v>
      </c>
      <c r="B6" s="251" t="s">
        <v>157</v>
      </c>
      <c r="C6" s="358">
        <v>43315.0</v>
      </c>
      <c r="D6" s="32"/>
      <c r="E6" s="23"/>
      <c r="F6" s="24">
        <v>8.0</v>
      </c>
      <c r="G6" s="360" t="s">
        <v>11</v>
      </c>
      <c r="H6" s="24">
        <v>8.0</v>
      </c>
      <c r="I6" s="27"/>
      <c r="J6" s="28"/>
      <c r="K6" s="50">
        <v>12.0</v>
      </c>
      <c r="L6" s="14">
        <v>8.0</v>
      </c>
      <c r="M6" s="14">
        <v>8.0</v>
      </c>
      <c r="N6" s="28"/>
      <c r="O6" s="27"/>
      <c r="P6" s="27">
        <v>8.0</v>
      </c>
      <c r="Q6" s="27"/>
      <c r="R6" s="60"/>
      <c r="S6" s="299"/>
      <c r="T6" s="60"/>
      <c r="U6" s="60"/>
      <c r="V6" s="60"/>
      <c r="W6" s="406"/>
      <c r="X6" s="52"/>
      <c r="Y6" s="60"/>
      <c r="Z6" s="60"/>
      <c r="AA6" s="60"/>
      <c r="AB6" s="60"/>
      <c r="AC6" s="299"/>
      <c r="AD6" s="407"/>
      <c r="AE6" s="52"/>
      <c r="AF6" s="60"/>
      <c r="AG6" s="60"/>
      <c r="AH6" s="60"/>
      <c r="AI6" s="299"/>
      <c r="AJ6" s="60"/>
      <c r="AK6" s="68"/>
      <c r="AL6" s="404">
        <f t="shared" si="1"/>
        <v>6</v>
      </c>
      <c r="AM6" s="45"/>
      <c r="AN6" s="180"/>
    </row>
    <row r="7" ht="15.75" customHeight="1">
      <c r="A7" s="19">
        <v>4.0</v>
      </c>
      <c r="B7" s="19" t="s">
        <v>19</v>
      </c>
      <c r="C7" s="358">
        <v>43109.0</v>
      </c>
      <c r="D7" s="32"/>
      <c r="E7" s="23"/>
      <c r="F7" s="24">
        <v>8.0</v>
      </c>
      <c r="G7" s="360" t="s">
        <v>11</v>
      </c>
      <c r="H7" s="24">
        <v>8.0</v>
      </c>
      <c r="I7" s="27">
        <v>8.0</v>
      </c>
      <c r="J7" s="28"/>
      <c r="K7" s="14"/>
      <c r="L7" s="50">
        <v>12.0</v>
      </c>
      <c r="M7" s="14">
        <v>8.0</v>
      </c>
      <c r="N7" s="28"/>
      <c r="O7" s="27"/>
      <c r="P7" s="27"/>
      <c r="Q7" s="27">
        <v>8.0</v>
      </c>
      <c r="R7" s="14">
        <v>8.0</v>
      </c>
      <c r="S7" s="14">
        <v>8.0</v>
      </c>
      <c r="T7" s="14">
        <v>8.0</v>
      </c>
      <c r="U7" s="14">
        <v>8.0</v>
      </c>
      <c r="V7" s="14">
        <v>8.0</v>
      </c>
      <c r="W7" s="408"/>
      <c r="X7" s="27"/>
      <c r="Y7" s="60"/>
      <c r="Z7" s="60"/>
      <c r="AA7" s="60"/>
      <c r="AB7" s="60"/>
      <c r="AC7" s="60"/>
      <c r="AD7" s="60"/>
      <c r="AE7" s="60"/>
      <c r="AF7" s="60"/>
      <c r="AG7" s="60"/>
      <c r="AH7" s="299"/>
      <c r="AI7" s="60"/>
      <c r="AJ7" s="60"/>
      <c r="AK7" s="51"/>
      <c r="AL7" s="404">
        <f t="shared" si="1"/>
        <v>11</v>
      </c>
      <c r="AM7" s="45"/>
      <c r="AN7" s="180"/>
    </row>
    <row r="8" ht="15.75" customHeight="1">
      <c r="A8" s="19">
        <v>5.0</v>
      </c>
      <c r="B8" s="300" t="s">
        <v>20</v>
      </c>
      <c r="C8" s="358">
        <v>43413.0</v>
      </c>
      <c r="D8" s="32"/>
      <c r="E8" s="23"/>
      <c r="F8" s="24">
        <v>8.0</v>
      </c>
      <c r="G8" s="360" t="s">
        <v>11</v>
      </c>
      <c r="H8" s="24">
        <v>8.0</v>
      </c>
      <c r="I8" s="27"/>
      <c r="J8" s="27"/>
      <c r="K8" s="14">
        <v>8.0</v>
      </c>
      <c r="L8" s="14">
        <v>8.0</v>
      </c>
      <c r="M8" s="54"/>
      <c r="N8" s="28"/>
      <c r="O8" s="27"/>
      <c r="P8" s="27"/>
      <c r="Q8" s="27">
        <v>8.0</v>
      </c>
      <c r="R8" s="14">
        <v>8.0</v>
      </c>
      <c r="S8" s="14">
        <v>8.0</v>
      </c>
      <c r="T8" s="47">
        <v>13.0</v>
      </c>
      <c r="U8" s="14">
        <v>8.0</v>
      </c>
      <c r="V8" s="14">
        <v>8.0</v>
      </c>
      <c r="W8" s="408"/>
      <c r="X8" s="27"/>
      <c r="Y8" s="299"/>
      <c r="Z8" s="60"/>
      <c r="AA8" s="60"/>
      <c r="AB8" s="60"/>
      <c r="AC8" s="60"/>
      <c r="AD8" s="407"/>
      <c r="AE8" s="52"/>
      <c r="AF8" s="14">
        <v>8.0</v>
      </c>
      <c r="AG8" s="47">
        <v>13.0</v>
      </c>
      <c r="AH8" s="14">
        <v>8.0</v>
      </c>
      <c r="AI8" s="14">
        <v>8.0</v>
      </c>
      <c r="AJ8" s="14">
        <v>8.0</v>
      </c>
      <c r="AK8" s="34"/>
      <c r="AL8" s="404">
        <f t="shared" si="1"/>
        <v>15</v>
      </c>
      <c r="AM8" s="45"/>
      <c r="AN8" s="180"/>
    </row>
    <row r="9" ht="15.75" customHeight="1">
      <c r="A9" s="19">
        <v>6.0</v>
      </c>
      <c r="B9" s="20" t="s">
        <v>198</v>
      </c>
      <c r="C9" s="359">
        <v>43401.0</v>
      </c>
      <c r="D9" s="32"/>
      <c r="E9" s="23"/>
      <c r="F9" s="35">
        <v>12.0</v>
      </c>
      <c r="G9" s="360" t="s">
        <v>11</v>
      </c>
      <c r="H9" s="24">
        <v>8.0</v>
      </c>
      <c r="I9" s="35">
        <v>12.0</v>
      </c>
      <c r="J9" s="28"/>
      <c r="K9" s="14"/>
      <c r="L9" s="14">
        <v>8.0</v>
      </c>
      <c r="M9" s="50">
        <v>12.0</v>
      </c>
      <c r="N9" s="28">
        <v>8.0</v>
      </c>
      <c r="O9" s="27"/>
      <c r="P9" s="27"/>
      <c r="Q9" s="27"/>
      <c r="R9" s="14"/>
      <c r="S9" s="14">
        <v>8.0</v>
      </c>
      <c r="T9" s="14">
        <v>8.0</v>
      </c>
      <c r="U9" s="47">
        <v>13.0</v>
      </c>
      <c r="V9" s="14">
        <v>8.0</v>
      </c>
      <c r="W9" s="408"/>
      <c r="X9" s="27"/>
      <c r="Y9" s="14">
        <v>8.0</v>
      </c>
      <c r="Z9" s="50">
        <v>12.0</v>
      </c>
      <c r="AA9" s="14">
        <v>8.0</v>
      </c>
      <c r="AB9" s="14">
        <v>8.0</v>
      </c>
      <c r="AC9" s="14">
        <v>8.0</v>
      </c>
      <c r="AD9" s="409">
        <v>12.0</v>
      </c>
      <c r="AE9" s="27"/>
      <c r="AF9" s="14"/>
      <c r="AG9" s="14">
        <v>8.0</v>
      </c>
      <c r="AH9" s="47">
        <v>13.0</v>
      </c>
      <c r="AI9" s="14">
        <v>8.0</v>
      </c>
      <c r="AJ9" s="14">
        <v>8.0</v>
      </c>
      <c r="AK9" s="34"/>
      <c r="AL9" s="404">
        <f t="shared" si="1"/>
        <v>20</v>
      </c>
      <c r="AM9" s="45"/>
      <c r="AN9" s="180"/>
    </row>
    <row r="10" ht="15.75" customHeight="1">
      <c r="A10" s="19">
        <v>7.0</v>
      </c>
      <c r="B10" s="20" t="s">
        <v>199</v>
      </c>
      <c r="C10" s="358">
        <v>43132.0</v>
      </c>
      <c r="D10" s="32"/>
      <c r="E10" s="23"/>
      <c r="F10" s="303"/>
      <c r="G10" s="360" t="s">
        <v>11</v>
      </c>
      <c r="H10" s="334"/>
      <c r="I10" s="27"/>
      <c r="J10" s="28"/>
      <c r="K10" s="299"/>
      <c r="L10" s="60"/>
      <c r="M10" s="60"/>
      <c r="N10" s="299"/>
      <c r="O10" s="52"/>
      <c r="P10" s="52"/>
      <c r="Q10" s="52"/>
      <c r="R10" s="14">
        <v>8.0</v>
      </c>
      <c r="S10" s="14">
        <v>8.0</v>
      </c>
      <c r="T10" s="14">
        <v>8.0</v>
      </c>
      <c r="U10" s="14">
        <v>8.0</v>
      </c>
      <c r="V10" s="47">
        <v>13.0</v>
      </c>
      <c r="W10" s="408"/>
      <c r="X10" s="27"/>
      <c r="Y10" s="14">
        <v>8.0</v>
      </c>
      <c r="Z10" s="14">
        <v>8.0</v>
      </c>
      <c r="AA10" s="14">
        <v>8.0</v>
      </c>
      <c r="AB10" s="14">
        <v>8.0</v>
      </c>
      <c r="AC10" s="14">
        <v>8.0</v>
      </c>
      <c r="AD10" s="408">
        <v>8.0</v>
      </c>
      <c r="AE10" s="27"/>
      <c r="AF10" s="14"/>
      <c r="AG10" s="47">
        <v>13.0</v>
      </c>
      <c r="AH10" s="14">
        <v>8.0</v>
      </c>
      <c r="AI10" s="14">
        <v>8.0</v>
      </c>
      <c r="AJ10" s="14">
        <v>8.0</v>
      </c>
      <c r="AK10" s="34"/>
      <c r="AL10" s="404">
        <f t="shared" si="1"/>
        <v>15</v>
      </c>
      <c r="AM10" s="29"/>
      <c r="AN10" s="18"/>
    </row>
    <row r="11" ht="15.75" customHeight="1">
      <c r="A11" s="19">
        <v>8.0</v>
      </c>
      <c r="B11" s="19" t="s">
        <v>203</v>
      </c>
      <c r="C11" s="358">
        <v>43318.0</v>
      </c>
      <c r="D11" s="32"/>
      <c r="E11" s="23"/>
      <c r="F11" s="247">
        <v>8.0</v>
      </c>
      <c r="G11" s="360" t="s">
        <v>11</v>
      </c>
      <c r="H11" s="247">
        <v>8.0</v>
      </c>
      <c r="I11" s="27"/>
      <c r="J11" s="28"/>
      <c r="K11" s="248">
        <v>8.0</v>
      </c>
      <c r="L11" s="248">
        <v>8.0</v>
      </c>
      <c r="M11" s="248">
        <v>8.0</v>
      </c>
      <c r="N11" s="40"/>
      <c r="O11" s="27"/>
      <c r="P11" s="27"/>
      <c r="Q11" s="27"/>
      <c r="R11" s="47">
        <v>13.0</v>
      </c>
      <c r="S11" s="248">
        <v>8.0</v>
      </c>
      <c r="T11" s="248">
        <v>8.0</v>
      </c>
      <c r="U11" s="248">
        <v>8.0</v>
      </c>
      <c r="V11" s="248">
        <v>8.0</v>
      </c>
      <c r="W11" s="408"/>
      <c r="X11" s="27"/>
      <c r="Y11" s="50">
        <v>12.0</v>
      </c>
      <c r="Z11" s="248">
        <v>8.0</v>
      </c>
      <c r="AA11" s="248">
        <v>8.0</v>
      </c>
      <c r="AB11" s="248">
        <v>8.0</v>
      </c>
      <c r="AC11" s="248">
        <v>8.0</v>
      </c>
      <c r="AD11" s="409">
        <v>12.0</v>
      </c>
      <c r="AE11" s="27"/>
      <c r="AF11" s="248"/>
      <c r="AG11" s="248">
        <v>8.0</v>
      </c>
      <c r="AH11" s="248">
        <v>8.0</v>
      </c>
      <c r="AI11" s="47">
        <v>13.0</v>
      </c>
      <c r="AJ11" s="248">
        <v>8.0</v>
      </c>
      <c r="AK11" s="34"/>
      <c r="AL11" s="404">
        <f t="shared" si="1"/>
        <v>20</v>
      </c>
      <c r="AM11" s="29"/>
      <c r="AN11" s="18"/>
    </row>
    <row r="12" ht="15.75" customHeight="1">
      <c r="A12" s="19">
        <v>9.0</v>
      </c>
      <c r="B12" s="19" t="s">
        <v>23</v>
      </c>
      <c r="C12" s="358">
        <v>43288.0</v>
      </c>
      <c r="D12" s="32"/>
      <c r="E12" s="23"/>
      <c r="F12" s="52"/>
      <c r="G12" s="360" t="s">
        <v>11</v>
      </c>
      <c r="H12" s="52"/>
      <c r="I12" s="60"/>
      <c r="J12" s="60"/>
      <c r="K12" s="14">
        <v>8.0</v>
      </c>
      <c r="L12" s="50">
        <v>12.0</v>
      </c>
      <c r="M12" s="14">
        <v>8.0</v>
      </c>
      <c r="N12" s="28"/>
      <c r="O12" s="27">
        <v>8.0</v>
      </c>
      <c r="P12" s="27"/>
      <c r="Q12" s="27"/>
      <c r="R12" s="14">
        <v>8.0</v>
      </c>
      <c r="S12" s="14">
        <v>8.0</v>
      </c>
      <c r="T12" s="14"/>
      <c r="U12" s="14">
        <v>8.0</v>
      </c>
      <c r="V12" s="50">
        <v>12.0</v>
      </c>
      <c r="W12" s="408"/>
      <c r="X12" s="27"/>
      <c r="Y12" s="14">
        <v>8.0</v>
      </c>
      <c r="Z12" s="14">
        <v>8.0</v>
      </c>
      <c r="AA12" s="14">
        <v>8.0</v>
      </c>
      <c r="AB12" s="14">
        <v>8.0</v>
      </c>
      <c r="AC12" s="14">
        <v>8.0</v>
      </c>
      <c r="AD12" s="408"/>
      <c r="AE12" s="27"/>
      <c r="AF12" s="14"/>
      <c r="AG12" s="14">
        <v>8.0</v>
      </c>
      <c r="AH12" s="14">
        <v>8.0</v>
      </c>
      <c r="AI12" s="14">
        <v>8.0</v>
      </c>
      <c r="AJ12" s="14">
        <v>8.0</v>
      </c>
      <c r="AK12" s="408">
        <v>8.0</v>
      </c>
      <c r="AL12" s="404">
        <f t="shared" si="1"/>
        <v>18</v>
      </c>
      <c r="AM12" s="29"/>
      <c r="AN12" s="18"/>
    </row>
    <row r="13" ht="15.75" customHeight="1">
      <c r="A13" s="19">
        <v>10.0</v>
      </c>
      <c r="B13" s="30" t="s">
        <v>251</v>
      </c>
      <c r="C13" s="358">
        <v>43145.0</v>
      </c>
      <c r="D13" s="32"/>
      <c r="E13" s="23"/>
      <c r="F13" s="247">
        <v>8.0</v>
      </c>
      <c r="G13" s="360" t="s">
        <v>11</v>
      </c>
      <c r="H13" s="247"/>
      <c r="I13" s="27"/>
      <c r="J13" s="50">
        <v>12.0</v>
      </c>
      <c r="K13" s="248">
        <v>8.0</v>
      </c>
      <c r="L13" s="248">
        <v>8.0</v>
      </c>
      <c r="M13" s="248">
        <v>8.0</v>
      </c>
      <c r="N13" s="28"/>
      <c r="O13" s="27"/>
      <c r="P13" s="27"/>
      <c r="Q13" s="35">
        <v>12.0</v>
      </c>
      <c r="R13" s="60"/>
      <c r="S13" s="299"/>
      <c r="T13" s="60"/>
      <c r="U13" s="60"/>
      <c r="V13" s="60"/>
      <c r="W13" s="407"/>
      <c r="X13" s="52"/>
      <c r="Y13" s="248">
        <v>8.0</v>
      </c>
      <c r="Z13" s="248">
        <v>8.0</v>
      </c>
      <c r="AA13" s="50">
        <v>12.0</v>
      </c>
      <c r="AB13" s="248">
        <v>8.0</v>
      </c>
      <c r="AC13" s="248">
        <v>8.0</v>
      </c>
      <c r="AD13" s="408"/>
      <c r="AE13" s="27"/>
      <c r="AF13" s="248">
        <v>8.0</v>
      </c>
      <c r="AG13" s="248">
        <v>8.0</v>
      </c>
      <c r="AH13" s="248">
        <v>8.0</v>
      </c>
      <c r="AI13" s="248">
        <v>8.0</v>
      </c>
      <c r="AJ13" s="47">
        <v>13.0</v>
      </c>
      <c r="AK13" s="34"/>
      <c r="AL13" s="404">
        <f t="shared" si="1"/>
        <v>16</v>
      </c>
      <c r="AM13" s="45"/>
      <c r="AN13" s="180"/>
    </row>
    <row r="14" ht="15.75" customHeight="1">
      <c r="A14" s="19">
        <v>11.0</v>
      </c>
      <c r="B14" s="20" t="s">
        <v>24</v>
      </c>
      <c r="C14" s="359">
        <v>43323.0</v>
      </c>
      <c r="D14" s="32"/>
      <c r="E14" s="23"/>
      <c r="F14" s="24">
        <v>8.0</v>
      </c>
      <c r="G14" s="360" t="s">
        <v>11</v>
      </c>
      <c r="H14" s="24"/>
      <c r="I14" s="27"/>
      <c r="J14" s="28">
        <v>8.0</v>
      </c>
      <c r="K14" s="14">
        <v>8.0</v>
      </c>
      <c r="L14" s="14">
        <v>8.0</v>
      </c>
      <c r="M14" s="50">
        <v>12.0</v>
      </c>
      <c r="N14" s="28"/>
      <c r="O14" s="27"/>
      <c r="P14" s="27"/>
      <c r="Q14" s="27"/>
      <c r="R14" s="14">
        <v>8.0</v>
      </c>
      <c r="S14" s="14">
        <v>8.0</v>
      </c>
      <c r="T14" s="47">
        <v>13.0</v>
      </c>
      <c r="U14" s="14">
        <v>8.0</v>
      </c>
      <c r="V14" s="14"/>
      <c r="W14" s="408">
        <v>8.0</v>
      </c>
      <c r="X14" s="27"/>
      <c r="Y14" s="14"/>
      <c r="Z14" s="14">
        <v>8.0</v>
      </c>
      <c r="AA14" s="14">
        <v>8.0</v>
      </c>
      <c r="AB14" s="14">
        <v>8.0</v>
      </c>
      <c r="AC14" s="14">
        <v>8.0</v>
      </c>
      <c r="AD14" s="408"/>
      <c r="AE14" s="27"/>
      <c r="AF14" s="47">
        <v>13.0</v>
      </c>
      <c r="AG14" s="14">
        <v>8.0</v>
      </c>
      <c r="AH14" s="14">
        <v>8.0</v>
      </c>
      <c r="AI14" s="14">
        <v>8.0</v>
      </c>
      <c r="AJ14" s="14">
        <v>8.0</v>
      </c>
      <c r="AK14" s="408">
        <v>8.0</v>
      </c>
      <c r="AL14" s="404">
        <f t="shared" si="1"/>
        <v>20</v>
      </c>
      <c r="AM14" s="29"/>
      <c r="AN14" s="18"/>
    </row>
    <row r="15" ht="15.75" customHeight="1">
      <c r="A15" s="19">
        <v>12.0</v>
      </c>
      <c r="B15" s="410" t="s">
        <v>250</v>
      </c>
      <c r="C15" s="359">
        <v>43388.0</v>
      </c>
      <c r="D15" s="32"/>
      <c r="E15" s="23"/>
      <c r="F15" s="247">
        <v>8.0</v>
      </c>
      <c r="G15" s="360" t="s">
        <v>11</v>
      </c>
      <c r="H15" s="247">
        <v>8.0</v>
      </c>
      <c r="I15" s="25"/>
      <c r="J15" s="28"/>
      <c r="K15" s="248">
        <v>8.0</v>
      </c>
      <c r="L15" s="248">
        <v>8.0</v>
      </c>
      <c r="M15" s="248">
        <v>8.0</v>
      </c>
      <c r="N15" s="28"/>
      <c r="O15" s="27"/>
      <c r="P15" s="27">
        <v>8.0</v>
      </c>
      <c r="Q15" s="27"/>
      <c r="R15" s="248"/>
      <c r="S15" s="248">
        <v>8.0</v>
      </c>
      <c r="T15" s="248">
        <v>8.0</v>
      </c>
      <c r="U15" s="248">
        <v>8.0</v>
      </c>
      <c r="V15" s="248">
        <v>8.0</v>
      </c>
      <c r="W15" s="409">
        <v>12.0</v>
      </c>
      <c r="X15" s="27"/>
      <c r="Y15" s="248"/>
      <c r="Z15" s="50">
        <v>12.0</v>
      </c>
      <c r="AA15" s="248">
        <v>8.0</v>
      </c>
      <c r="AB15" s="248">
        <v>8.0</v>
      </c>
      <c r="AC15" s="248"/>
      <c r="AD15" s="408"/>
      <c r="AE15" s="27"/>
      <c r="AF15" s="47">
        <v>13.0</v>
      </c>
      <c r="AG15" s="248">
        <v>8.0</v>
      </c>
      <c r="AH15" s="248">
        <v>8.0</v>
      </c>
      <c r="AI15" s="248">
        <v>8.0</v>
      </c>
      <c r="AJ15" s="248">
        <v>8.0</v>
      </c>
      <c r="AK15" s="36">
        <v>12.0</v>
      </c>
      <c r="AL15" s="404">
        <f t="shared" si="1"/>
        <v>20</v>
      </c>
      <c r="AM15" s="29"/>
      <c r="AN15" s="18"/>
    </row>
    <row r="16" ht="15.75" customHeight="1">
      <c r="A16" s="19">
        <v>13.0</v>
      </c>
      <c r="B16" s="300" t="s">
        <v>25</v>
      </c>
      <c r="C16" s="358">
        <v>43227.0</v>
      </c>
      <c r="D16" s="32"/>
      <c r="E16" s="23"/>
      <c r="F16" s="24">
        <v>8.0</v>
      </c>
      <c r="G16" s="360" t="s">
        <v>11</v>
      </c>
      <c r="H16" s="35">
        <v>12.0</v>
      </c>
      <c r="I16" s="336"/>
      <c r="J16" s="28"/>
      <c r="K16" s="14">
        <v>8.0</v>
      </c>
      <c r="L16" s="14">
        <v>8.0</v>
      </c>
      <c r="M16" s="14">
        <v>8.0</v>
      </c>
      <c r="N16" s="28">
        <v>8.0</v>
      </c>
      <c r="O16" s="27"/>
      <c r="P16" s="27"/>
      <c r="Q16" s="27"/>
      <c r="R16" s="14"/>
      <c r="S16" s="14"/>
      <c r="T16" s="14">
        <v>8.0</v>
      </c>
      <c r="U16" s="47">
        <v>13.0</v>
      </c>
      <c r="V16" s="14">
        <v>8.0</v>
      </c>
      <c r="W16" s="409">
        <v>12.0</v>
      </c>
      <c r="X16" s="27"/>
      <c r="Y16" s="50">
        <v>12.0</v>
      </c>
      <c r="Z16" s="14">
        <v>8.0</v>
      </c>
      <c r="AA16" s="14">
        <v>8.0</v>
      </c>
      <c r="AB16" s="14">
        <v>8.0</v>
      </c>
      <c r="AC16" s="14"/>
      <c r="AD16" s="408"/>
      <c r="AE16" s="35">
        <v>12.0</v>
      </c>
      <c r="AF16" s="14">
        <v>8.0</v>
      </c>
      <c r="AG16" s="14">
        <v>8.0</v>
      </c>
      <c r="AH16" s="14">
        <v>8.0</v>
      </c>
      <c r="AI16" s="14">
        <v>8.0</v>
      </c>
      <c r="AJ16" s="14">
        <v>8.0</v>
      </c>
      <c r="AK16" s="34"/>
      <c r="AL16" s="404">
        <f t="shared" si="1"/>
        <v>20</v>
      </c>
      <c r="AM16" s="29"/>
      <c r="AN16" s="18"/>
    </row>
    <row r="17" ht="15.75" customHeight="1">
      <c r="A17" s="19">
        <v>14.0</v>
      </c>
      <c r="B17" s="411" t="s">
        <v>275</v>
      </c>
      <c r="C17" s="359">
        <v>43367.0</v>
      </c>
      <c r="D17" s="32"/>
      <c r="E17" s="23"/>
      <c r="F17" s="247">
        <v>8.0</v>
      </c>
      <c r="G17" s="360" t="s">
        <v>11</v>
      </c>
      <c r="H17" s="247">
        <v>8.0</v>
      </c>
      <c r="I17" s="35">
        <v>12.0</v>
      </c>
      <c r="J17" s="28"/>
      <c r="K17" s="248"/>
      <c r="L17" s="248">
        <v>8.0</v>
      </c>
      <c r="M17" s="47">
        <v>13.0</v>
      </c>
      <c r="N17" s="28"/>
      <c r="O17" s="27"/>
      <c r="P17" s="35">
        <v>12.0</v>
      </c>
      <c r="Q17" s="27"/>
      <c r="R17" s="248">
        <v>8.0</v>
      </c>
      <c r="S17" s="248">
        <v>8.0</v>
      </c>
      <c r="T17" s="248">
        <v>8.0</v>
      </c>
      <c r="U17" s="248">
        <v>8.0</v>
      </c>
      <c r="V17" s="248">
        <v>8.0</v>
      </c>
      <c r="W17" s="408"/>
      <c r="X17" s="27"/>
      <c r="Y17" s="47">
        <v>13.0</v>
      </c>
      <c r="Z17" s="248">
        <v>8.0</v>
      </c>
      <c r="AA17" s="248">
        <v>8.0</v>
      </c>
      <c r="AB17" s="248">
        <v>8.0</v>
      </c>
      <c r="AC17" s="248"/>
      <c r="AD17" s="408"/>
      <c r="AE17" s="27">
        <v>8.0</v>
      </c>
      <c r="AF17" s="248">
        <v>8.0</v>
      </c>
      <c r="AG17" s="50">
        <v>12.0</v>
      </c>
      <c r="AH17" s="248">
        <v>8.0</v>
      </c>
      <c r="AI17" s="248">
        <v>8.0</v>
      </c>
      <c r="AJ17" s="248">
        <v>8.0</v>
      </c>
      <c r="AK17" s="408"/>
      <c r="AL17" s="404">
        <f t="shared" si="1"/>
        <v>21</v>
      </c>
      <c r="AM17" s="29"/>
      <c r="AN17" s="18"/>
    </row>
    <row r="18" ht="15.75" customHeight="1">
      <c r="A18" s="19">
        <v>15.0</v>
      </c>
      <c r="B18" s="19" t="s">
        <v>200</v>
      </c>
      <c r="C18" s="359">
        <v>43433.0</v>
      </c>
      <c r="D18" s="32"/>
      <c r="E18" s="23"/>
      <c r="F18" s="247">
        <v>8.0</v>
      </c>
      <c r="G18" s="360" t="s">
        <v>11</v>
      </c>
      <c r="H18" s="247">
        <v>8.0</v>
      </c>
      <c r="I18" s="25"/>
      <c r="J18" s="28"/>
      <c r="K18" s="248">
        <v>8.0</v>
      </c>
      <c r="L18" s="248">
        <v>8.0</v>
      </c>
      <c r="M18" s="248">
        <v>8.0</v>
      </c>
      <c r="N18" s="50">
        <v>12.0</v>
      </c>
      <c r="O18" s="27"/>
      <c r="P18" s="27"/>
      <c r="Q18" s="27"/>
      <c r="R18" s="248">
        <v>8.0</v>
      </c>
      <c r="S18" s="248">
        <v>8.0</v>
      </c>
      <c r="T18" s="248">
        <v>8.0</v>
      </c>
      <c r="U18" s="248">
        <v>8.0</v>
      </c>
      <c r="V18" s="47">
        <v>13.0</v>
      </c>
      <c r="W18" s="408"/>
      <c r="X18" s="27"/>
      <c r="Y18" s="248">
        <v>8.0</v>
      </c>
      <c r="Z18" s="248">
        <v>8.0</v>
      </c>
      <c r="AA18" s="248">
        <v>8.0</v>
      </c>
      <c r="AB18" s="248">
        <v>8.0</v>
      </c>
      <c r="AC18" s="248">
        <v>8.0</v>
      </c>
      <c r="AD18" s="409">
        <v>12.0</v>
      </c>
      <c r="AE18" s="27"/>
      <c r="AF18" s="248"/>
      <c r="AG18" s="248">
        <v>8.0</v>
      </c>
      <c r="AH18" s="248">
        <v>8.0</v>
      </c>
      <c r="AI18" s="248">
        <v>8.0</v>
      </c>
      <c r="AJ18" s="50">
        <v>12.0</v>
      </c>
      <c r="AK18" s="34"/>
      <c r="AL18" s="404">
        <f t="shared" si="1"/>
        <v>21</v>
      </c>
      <c r="AM18" s="45"/>
      <c r="AN18" s="180"/>
    </row>
    <row r="19" ht="15.75" customHeight="1">
      <c r="A19" s="19">
        <v>16.0</v>
      </c>
      <c r="B19" s="46" t="s">
        <v>26</v>
      </c>
      <c r="C19" s="359">
        <v>43211.0</v>
      </c>
      <c r="D19" s="32"/>
      <c r="E19" s="23"/>
      <c r="F19" s="37">
        <v>13.0</v>
      </c>
      <c r="G19" s="360" t="s">
        <v>11</v>
      </c>
      <c r="H19" s="24">
        <v>8.0</v>
      </c>
      <c r="I19" s="27"/>
      <c r="J19" s="28"/>
      <c r="K19" s="14">
        <v>8.0</v>
      </c>
      <c r="L19" s="14">
        <v>8.0</v>
      </c>
      <c r="M19" s="14">
        <v>8.0</v>
      </c>
      <c r="N19" s="28">
        <v>8.0</v>
      </c>
      <c r="O19" s="27"/>
      <c r="P19" s="27"/>
      <c r="Q19" s="27"/>
      <c r="R19" s="50">
        <v>12.0</v>
      </c>
      <c r="S19" s="14"/>
      <c r="T19" s="14">
        <v>8.0</v>
      </c>
      <c r="U19" s="14">
        <v>8.0</v>
      </c>
      <c r="V19" s="14">
        <v>8.0</v>
      </c>
      <c r="W19" s="408"/>
      <c r="X19" s="27"/>
      <c r="Y19" s="14">
        <v>8.0</v>
      </c>
      <c r="Z19" s="14">
        <v>8.0</v>
      </c>
      <c r="AA19" s="14">
        <v>8.0</v>
      </c>
      <c r="AB19" s="14">
        <v>8.0</v>
      </c>
      <c r="AC19" s="14"/>
      <c r="AD19" s="408"/>
      <c r="AE19" s="35">
        <v>12.0</v>
      </c>
      <c r="AF19" s="379"/>
      <c r="AG19" s="379"/>
      <c r="AH19" s="14">
        <v>8.0</v>
      </c>
      <c r="AI19" s="14">
        <v>8.0</v>
      </c>
      <c r="AJ19" s="14">
        <v>8.0</v>
      </c>
      <c r="AK19" s="34"/>
      <c r="AL19" s="404">
        <f t="shared" si="1"/>
        <v>18</v>
      </c>
      <c r="AM19" s="45"/>
      <c r="AN19" s="180"/>
    </row>
    <row r="20" ht="15.75" customHeight="1">
      <c r="A20" s="19">
        <v>17.0</v>
      </c>
      <c r="B20" s="58" t="s">
        <v>27</v>
      </c>
      <c r="C20" s="362">
        <v>43453.0</v>
      </c>
      <c r="D20" s="32"/>
      <c r="E20" s="23"/>
      <c r="F20" s="24">
        <v>8.0</v>
      </c>
      <c r="G20" s="360" t="s">
        <v>11</v>
      </c>
      <c r="H20" s="24">
        <v>8.0</v>
      </c>
      <c r="I20" s="27">
        <v>8.0</v>
      </c>
      <c r="J20" s="28"/>
      <c r="K20" s="14"/>
      <c r="L20" s="14">
        <v>8.0</v>
      </c>
      <c r="M20" s="14">
        <v>8.0</v>
      </c>
      <c r="N20" s="28"/>
      <c r="O20" s="27"/>
      <c r="P20" s="35">
        <v>12.0</v>
      </c>
      <c r="Q20" s="27"/>
      <c r="R20" s="14"/>
      <c r="S20" s="50">
        <v>12.0</v>
      </c>
      <c r="T20" s="14">
        <v>8.0</v>
      </c>
      <c r="U20" s="14">
        <v>8.0</v>
      </c>
      <c r="V20" s="14"/>
      <c r="W20" s="408"/>
      <c r="X20" s="27">
        <v>8.0</v>
      </c>
      <c r="Y20" s="14">
        <v>8.0</v>
      </c>
      <c r="Z20" s="14">
        <v>8.0</v>
      </c>
      <c r="AA20" s="14">
        <v>8.0</v>
      </c>
      <c r="AB20" s="14">
        <v>8.0</v>
      </c>
      <c r="AC20" s="50">
        <v>12.0</v>
      </c>
      <c r="AD20" s="408"/>
      <c r="AE20" s="27"/>
      <c r="AF20" s="14">
        <v>8.0</v>
      </c>
      <c r="AG20" s="14">
        <v>8.0</v>
      </c>
      <c r="AH20" s="14">
        <v>8.0</v>
      </c>
      <c r="AI20" s="14">
        <v>8.0</v>
      </c>
      <c r="AJ20" s="14">
        <v>8.0</v>
      </c>
      <c r="AK20" s="36">
        <v>12.0</v>
      </c>
      <c r="AL20" s="404">
        <f t="shared" si="1"/>
        <v>21</v>
      </c>
      <c r="AM20" s="61"/>
      <c r="AN20" s="253"/>
    </row>
    <row r="21" ht="15.75" customHeight="1">
      <c r="A21" s="19">
        <v>18.0</v>
      </c>
      <c r="B21" s="46" t="s">
        <v>28</v>
      </c>
      <c r="C21" s="359">
        <v>43119.0</v>
      </c>
      <c r="D21" s="32"/>
      <c r="E21" s="23"/>
      <c r="F21" s="24">
        <v>8.0</v>
      </c>
      <c r="G21" s="360" t="s">
        <v>11</v>
      </c>
      <c r="H21" s="24">
        <v>8.0</v>
      </c>
      <c r="I21" s="367"/>
      <c r="J21" s="368"/>
      <c r="K21" s="14">
        <v>8.0</v>
      </c>
      <c r="L21" s="47">
        <v>13.0</v>
      </c>
      <c r="M21" s="14">
        <v>8.0</v>
      </c>
      <c r="N21" s="368"/>
      <c r="O21" s="367"/>
      <c r="P21" s="367"/>
      <c r="Q21" s="372">
        <v>12.0</v>
      </c>
      <c r="R21" s="14">
        <v>8.0</v>
      </c>
      <c r="S21" s="14">
        <v>8.0</v>
      </c>
      <c r="T21" s="14">
        <v>8.0</v>
      </c>
      <c r="U21" s="14">
        <v>8.0</v>
      </c>
      <c r="V21" s="50">
        <v>12.0</v>
      </c>
      <c r="W21" s="403"/>
      <c r="X21" s="367"/>
      <c r="Y21" s="14">
        <v>8.0</v>
      </c>
      <c r="Z21" s="47">
        <v>13.0</v>
      </c>
      <c r="AA21" s="14">
        <v>8.0</v>
      </c>
      <c r="AB21" s="14">
        <v>8.0</v>
      </c>
      <c r="AC21" s="14">
        <v>8.0</v>
      </c>
      <c r="AD21" s="403">
        <v>8.0</v>
      </c>
      <c r="AE21" s="367"/>
      <c r="AF21" s="14"/>
      <c r="AG21" s="379"/>
      <c r="AH21" s="50">
        <v>12.0</v>
      </c>
      <c r="AI21" s="14">
        <v>8.0</v>
      </c>
      <c r="AJ21" s="14">
        <v>8.0</v>
      </c>
      <c r="AK21" s="374"/>
      <c r="AL21" s="404">
        <f t="shared" si="1"/>
        <v>20</v>
      </c>
      <c r="AM21" s="45"/>
      <c r="AN21" s="180"/>
    </row>
    <row r="22" ht="15.75" customHeight="1">
      <c r="A22" s="19">
        <v>19.0</v>
      </c>
      <c r="B22" s="20" t="s">
        <v>201</v>
      </c>
      <c r="C22" s="364">
        <v>43147.0</v>
      </c>
      <c r="D22" s="32"/>
      <c r="E22" s="78"/>
      <c r="F22" s="412">
        <v>8.0</v>
      </c>
      <c r="G22" s="360" t="s">
        <v>11</v>
      </c>
      <c r="H22" s="37">
        <v>13.0</v>
      </c>
      <c r="I22" s="28"/>
      <c r="J22" s="28"/>
      <c r="K22" s="14">
        <v>8.0</v>
      </c>
      <c r="L22" s="14">
        <v>8.0</v>
      </c>
      <c r="M22" s="14">
        <v>8.0</v>
      </c>
      <c r="N22" s="28"/>
      <c r="O22" s="28">
        <v>8.0</v>
      </c>
      <c r="P22" s="28"/>
      <c r="Q22" s="28"/>
      <c r="R22" s="14">
        <v>8.0</v>
      </c>
      <c r="S22" s="14">
        <v>8.0</v>
      </c>
      <c r="T22" s="14">
        <v>8.0</v>
      </c>
      <c r="U22" s="50">
        <v>12.0</v>
      </c>
      <c r="V22" s="14"/>
      <c r="W22" s="28"/>
      <c r="X22" s="28">
        <v>8.0</v>
      </c>
      <c r="Y22" s="14">
        <v>8.0</v>
      </c>
      <c r="Z22" s="14">
        <v>8.0</v>
      </c>
      <c r="AA22" s="14">
        <v>8.0</v>
      </c>
      <c r="AB22" s="14">
        <v>8.0</v>
      </c>
      <c r="AC22" s="47">
        <v>13.0</v>
      </c>
      <c r="AD22" s="28"/>
      <c r="AE22" s="28"/>
      <c r="AF22" s="14">
        <v>8.0</v>
      </c>
      <c r="AG22" s="14">
        <v>8.0</v>
      </c>
      <c r="AH22" s="60"/>
      <c r="AI22" s="299"/>
      <c r="AJ22" s="60"/>
      <c r="AK22" s="60"/>
      <c r="AL22" s="404">
        <f t="shared" si="1"/>
        <v>18</v>
      </c>
      <c r="AM22" s="45"/>
      <c r="AN22" s="180"/>
    </row>
    <row r="23" ht="15.75" customHeight="1">
      <c r="A23" s="19">
        <v>20.0</v>
      </c>
      <c r="B23" s="300" t="s">
        <v>32</v>
      </c>
      <c r="C23" s="380">
        <v>43202.0</v>
      </c>
      <c r="D23" s="32"/>
      <c r="E23" s="382"/>
      <c r="F23" s="24">
        <v>8.0</v>
      </c>
      <c r="G23" s="360" t="s">
        <v>11</v>
      </c>
      <c r="H23" s="24">
        <v>8.0</v>
      </c>
      <c r="I23" s="383"/>
      <c r="J23" s="28"/>
      <c r="K23" s="47">
        <v>13.0</v>
      </c>
      <c r="L23" s="14">
        <v>8.0</v>
      </c>
      <c r="M23" s="14">
        <v>8.0</v>
      </c>
      <c r="N23" s="28"/>
      <c r="O23" s="383"/>
      <c r="P23" s="383"/>
      <c r="Q23" s="383"/>
      <c r="R23" s="14">
        <v>8.0</v>
      </c>
      <c r="S23" s="14">
        <v>8.0</v>
      </c>
      <c r="T23" s="50">
        <v>12.0</v>
      </c>
      <c r="U23" s="14">
        <v>8.0</v>
      </c>
      <c r="V23" s="14">
        <v>8.0</v>
      </c>
      <c r="W23" s="34">
        <v>8.0</v>
      </c>
      <c r="X23" s="383"/>
      <c r="Y23" s="14"/>
      <c r="Z23" s="14">
        <v>8.0</v>
      </c>
      <c r="AA23" s="14">
        <v>8.0</v>
      </c>
      <c r="AB23" s="47">
        <v>13.0</v>
      </c>
      <c r="AC23" s="14">
        <v>8.0</v>
      </c>
      <c r="AD23" s="34"/>
      <c r="AE23" s="383"/>
      <c r="AF23" s="50">
        <v>12.0</v>
      </c>
      <c r="AG23" s="14">
        <v>8.0</v>
      </c>
      <c r="AH23" s="14">
        <v>8.0</v>
      </c>
      <c r="AI23" s="14">
        <v>8.0</v>
      </c>
      <c r="AJ23" s="14">
        <v>8.0</v>
      </c>
      <c r="AK23" s="34"/>
      <c r="AL23" s="404">
        <f t="shared" si="1"/>
        <v>20</v>
      </c>
      <c r="AM23" s="45"/>
      <c r="AN23" s="180"/>
    </row>
    <row r="24" ht="15.75" customHeight="1">
      <c r="A24" s="19">
        <v>21.0</v>
      </c>
      <c r="B24" s="20" t="s">
        <v>33</v>
      </c>
      <c r="C24" s="364">
        <v>43232.0</v>
      </c>
      <c r="D24" s="32"/>
      <c r="E24" s="23"/>
      <c r="F24" s="24">
        <v>8.0</v>
      </c>
      <c r="G24" s="360" t="s">
        <v>11</v>
      </c>
      <c r="H24" s="24">
        <v>8.0</v>
      </c>
      <c r="I24" s="27"/>
      <c r="J24" s="28"/>
      <c r="K24" s="14">
        <v>8.0</v>
      </c>
      <c r="L24" s="47">
        <v>13.0</v>
      </c>
      <c r="M24" s="14">
        <v>8.0</v>
      </c>
      <c r="N24" s="28"/>
      <c r="O24" s="27"/>
      <c r="P24" s="27"/>
      <c r="Q24" s="27"/>
      <c r="R24" s="54"/>
      <c r="S24" s="14">
        <v>8.0</v>
      </c>
      <c r="T24" s="14">
        <v>8.0</v>
      </c>
      <c r="U24" s="14">
        <v>8.0</v>
      </c>
      <c r="V24" s="14">
        <v>8.0</v>
      </c>
      <c r="W24" s="408">
        <v>8.0</v>
      </c>
      <c r="X24" s="27"/>
      <c r="Y24" s="14"/>
      <c r="Z24" s="14">
        <v>8.0</v>
      </c>
      <c r="AA24" s="47">
        <v>13.0</v>
      </c>
      <c r="AB24" s="14">
        <v>8.0</v>
      </c>
      <c r="AC24" s="14">
        <v>8.0</v>
      </c>
      <c r="AD24" s="408"/>
      <c r="AE24" s="27"/>
      <c r="AF24" s="50">
        <v>12.0</v>
      </c>
      <c r="AG24" s="14">
        <v>8.0</v>
      </c>
      <c r="AH24" s="14">
        <v>8.0</v>
      </c>
      <c r="AI24" s="14">
        <v>8.0</v>
      </c>
      <c r="AJ24" s="14">
        <v>8.0</v>
      </c>
      <c r="AK24" s="36">
        <v>12.0</v>
      </c>
      <c r="AL24" s="404">
        <f t="shared" si="1"/>
        <v>20</v>
      </c>
      <c r="AM24" s="45"/>
      <c r="AN24" s="180"/>
    </row>
    <row r="25" ht="15.75" customHeight="1">
      <c r="A25" s="19">
        <v>22.0</v>
      </c>
      <c r="B25" s="300" t="s">
        <v>34</v>
      </c>
      <c r="C25" s="364">
        <v>43425.0</v>
      </c>
      <c r="D25" s="32"/>
      <c r="E25" s="23"/>
      <c r="F25" s="24">
        <v>8.0</v>
      </c>
      <c r="G25" s="360" t="s">
        <v>11</v>
      </c>
      <c r="H25" s="24">
        <v>8.0</v>
      </c>
      <c r="I25" s="27"/>
      <c r="J25" s="28"/>
      <c r="K25" s="14">
        <v>8.0</v>
      </c>
      <c r="L25" s="14">
        <v>8.0</v>
      </c>
      <c r="M25" s="47">
        <v>13.0</v>
      </c>
      <c r="N25" s="28"/>
      <c r="O25" s="35">
        <v>12.0</v>
      </c>
      <c r="P25" s="27"/>
      <c r="Q25" s="27"/>
      <c r="R25" s="14">
        <v>8.0</v>
      </c>
      <c r="S25" s="50">
        <v>12.0</v>
      </c>
      <c r="T25" s="14">
        <v>8.0</v>
      </c>
      <c r="U25" s="14">
        <v>8.0</v>
      </c>
      <c r="V25" s="14"/>
      <c r="W25" s="408"/>
      <c r="X25" s="35">
        <v>12.0</v>
      </c>
      <c r="Y25" s="14">
        <v>8.0</v>
      </c>
      <c r="Z25" s="14">
        <v>8.0</v>
      </c>
      <c r="AA25" s="47">
        <v>13.0</v>
      </c>
      <c r="AB25" s="14">
        <v>8.0</v>
      </c>
      <c r="AC25" s="14">
        <v>8.0</v>
      </c>
      <c r="AD25" s="408"/>
      <c r="AE25" s="27"/>
      <c r="AF25" s="14">
        <v>8.0</v>
      </c>
      <c r="AG25" s="50">
        <v>12.0</v>
      </c>
      <c r="AH25" s="14">
        <v>8.0</v>
      </c>
      <c r="AI25" s="14">
        <v>8.0</v>
      </c>
      <c r="AJ25" s="14"/>
      <c r="AK25" s="34"/>
      <c r="AL25" s="404">
        <f t="shared" si="1"/>
        <v>20</v>
      </c>
      <c r="AM25" s="45"/>
      <c r="AN25" s="180"/>
    </row>
    <row r="26" ht="15.75" customHeight="1">
      <c r="A26" s="19">
        <v>23.0</v>
      </c>
      <c r="B26" s="300" t="s">
        <v>165</v>
      </c>
      <c r="C26" s="364"/>
      <c r="D26" s="32"/>
      <c r="E26" s="23"/>
      <c r="F26" s="24">
        <v>8.0</v>
      </c>
      <c r="G26" s="360" t="s">
        <v>11</v>
      </c>
      <c r="H26" s="24">
        <v>8.0</v>
      </c>
      <c r="I26" s="27"/>
      <c r="J26" s="28"/>
      <c r="K26" s="47">
        <v>13.0</v>
      </c>
      <c r="L26" s="14">
        <v>8.0</v>
      </c>
      <c r="M26" s="14">
        <v>8.0</v>
      </c>
      <c r="N26" s="28"/>
      <c r="O26" s="35">
        <v>12.0</v>
      </c>
      <c r="P26" s="27"/>
      <c r="Q26" s="27"/>
      <c r="R26" s="14">
        <v>8.0</v>
      </c>
      <c r="S26" s="14">
        <v>8.0</v>
      </c>
      <c r="T26" s="50">
        <v>12.0</v>
      </c>
      <c r="U26" s="14">
        <v>8.0</v>
      </c>
      <c r="V26" s="14"/>
      <c r="W26" s="408"/>
      <c r="X26" s="35">
        <v>12.0</v>
      </c>
      <c r="Y26" s="14">
        <v>8.0</v>
      </c>
      <c r="Z26" s="14">
        <v>8.0</v>
      </c>
      <c r="AA26" s="14">
        <v>8.0</v>
      </c>
      <c r="AB26" s="47">
        <v>13.0</v>
      </c>
      <c r="AC26" s="14"/>
      <c r="AD26" s="408"/>
      <c r="AE26" s="27"/>
      <c r="AF26" s="14">
        <v>8.0</v>
      </c>
      <c r="AG26" s="14">
        <v>8.0</v>
      </c>
      <c r="AH26" s="50">
        <v>12.0</v>
      </c>
      <c r="AI26" s="14">
        <v>8.0</v>
      </c>
      <c r="AJ26" s="14">
        <v>8.0</v>
      </c>
      <c r="AK26" s="34"/>
      <c r="AL26" s="404">
        <f t="shared" si="1"/>
        <v>20</v>
      </c>
      <c r="AM26" s="45"/>
      <c r="AN26" s="180"/>
    </row>
    <row r="27" ht="15.75" customHeight="1">
      <c r="A27" s="19">
        <v>24.0</v>
      </c>
      <c r="B27" s="300" t="s">
        <v>36</v>
      </c>
      <c r="C27" s="364">
        <v>43121.0</v>
      </c>
      <c r="D27" s="32"/>
      <c r="E27" s="23"/>
      <c r="F27" s="24">
        <v>8.0</v>
      </c>
      <c r="G27" s="360" t="s">
        <v>11</v>
      </c>
      <c r="H27" s="24"/>
      <c r="I27" s="27"/>
      <c r="J27" s="28">
        <v>8.0</v>
      </c>
      <c r="K27" s="14">
        <v>8.0</v>
      </c>
      <c r="L27" s="14">
        <v>8.0</v>
      </c>
      <c r="M27" s="14">
        <v>8.0</v>
      </c>
      <c r="N27" s="28"/>
      <c r="O27" s="27"/>
      <c r="P27" s="27"/>
      <c r="Q27" s="27"/>
      <c r="R27" s="14">
        <v>8.0</v>
      </c>
      <c r="S27" s="14">
        <v>8.0</v>
      </c>
      <c r="T27" s="14">
        <v>8.0</v>
      </c>
      <c r="U27" s="50">
        <v>12.0</v>
      </c>
      <c r="V27" s="14">
        <v>8.0</v>
      </c>
      <c r="W27" s="408">
        <v>8.0</v>
      </c>
      <c r="X27" s="27"/>
      <c r="Y27" s="14"/>
      <c r="Z27" s="14">
        <v>8.0</v>
      </c>
      <c r="AA27" s="14">
        <v>8.0</v>
      </c>
      <c r="AB27" s="14">
        <v>8.0</v>
      </c>
      <c r="AC27" s="47">
        <v>13.0</v>
      </c>
      <c r="AD27" s="408"/>
      <c r="AE27" s="27"/>
      <c r="AF27" s="14">
        <v>8.0</v>
      </c>
      <c r="AG27" s="14">
        <v>8.0</v>
      </c>
      <c r="AH27" s="14">
        <v>8.0</v>
      </c>
      <c r="AI27" s="50">
        <v>12.0</v>
      </c>
      <c r="AJ27" s="14">
        <v>8.0</v>
      </c>
      <c r="AK27" s="34"/>
      <c r="AL27" s="404">
        <f t="shared" si="1"/>
        <v>20</v>
      </c>
      <c r="AM27" s="45"/>
      <c r="AN27" s="180"/>
    </row>
    <row r="28" ht="15.75" customHeight="1">
      <c r="A28" s="19">
        <v>25.0</v>
      </c>
      <c r="B28" s="300" t="s">
        <v>37</v>
      </c>
      <c r="C28" s="364">
        <v>43292.0</v>
      </c>
      <c r="D28" s="32"/>
      <c r="E28" s="78"/>
      <c r="F28" s="37">
        <v>13.0</v>
      </c>
      <c r="G28" s="360" t="s">
        <v>11</v>
      </c>
      <c r="H28" s="24"/>
      <c r="I28" s="27"/>
      <c r="J28" s="50">
        <v>12.0</v>
      </c>
      <c r="K28" s="14">
        <v>8.0</v>
      </c>
      <c r="L28" s="14">
        <v>8.0</v>
      </c>
      <c r="M28" s="14">
        <v>8.0</v>
      </c>
      <c r="N28" s="28"/>
      <c r="O28" s="27"/>
      <c r="P28" s="27"/>
      <c r="Q28" s="27"/>
      <c r="R28" s="14">
        <v>8.0</v>
      </c>
      <c r="S28" s="14">
        <v>8.0</v>
      </c>
      <c r="T28" s="14">
        <v>8.0</v>
      </c>
      <c r="U28" s="14">
        <v>8.0</v>
      </c>
      <c r="V28" s="14">
        <v>8.0</v>
      </c>
      <c r="W28" s="409">
        <v>12.0</v>
      </c>
      <c r="X28" s="27"/>
      <c r="Y28" s="14"/>
      <c r="Z28" s="47">
        <v>13.0</v>
      </c>
      <c r="AA28" s="14">
        <v>8.0</v>
      </c>
      <c r="AB28" s="14">
        <v>8.0</v>
      </c>
      <c r="AC28" s="14">
        <v>8.0</v>
      </c>
      <c r="AD28" s="408"/>
      <c r="AE28" s="27"/>
      <c r="AF28" s="14">
        <v>8.0</v>
      </c>
      <c r="AG28" s="14">
        <v>8.0</v>
      </c>
      <c r="AH28" s="14">
        <v>8.0</v>
      </c>
      <c r="AI28" s="14">
        <v>8.0</v>
      </c>
      <c r="AJ28" s="50">
        <v>12.0</v>
      </c>
      <c r="AK28" s="34"/>
      <c r="AL28" s="404">
        <f t="shared" si="1"/>
        <v>20</v>
      </c>
      <c r="AM28" s="45"/>
      <c r="AN28" s="180"/>
    </row>
    <row r="29" ht="15.75" customHeight="1">
      <c r="A29" s="19">
        <v>26.0</v>
      </c>
      <c r="B29" s="65" t="s">
        <v>38</v>
      </c>
      <c r="C29" s="364">
        <v>43328.0</v>
      </c>
      <c r="D29" s="32"/>
      <c r="E29" s="78"/>
      <c r="F29" s="247">
        <v>8.0</v>
      </c>
      <c r="G29" s="360" t="s">
        <v>11</v>
      </c>
      <c r="H29" s="37">
        <v>13.0</v>
      </c>
      <c r="I29" s="28">
        <v>8.0</v>
      </c>
      <c r="J29" s="28"/>
      <c r="K29" s="60"/>
      <c r="L29" s="60"/>
      <c r="M29" s="60"/>
      <c r="N29" s="299"/>
      <c r="O29" s="52"/>
      <c r="P29" s="52"/>
      <c r="Q29" s="52"/>
      <c r="R29" s="413"/>
      <c r="S29" s="413"/>
      <c r="T29" s="413"/>
      <c r="U29" s="413"/>
      <c r="V29" s="413"/>
      <c r="W29" s="52"/>
      <c r="X29" s="52"/>
      <c r="Y29" s="414"/>
      <c r="Z29" s="413"/>
      <c r="AA29" s="413"/>
      <c r="AB29" s="413"/>
      <c r="AC29" s="413"/>
      <c r="AD29" s="252"/>
      <c r="AE29" s="52"/>
      <c r="AF29" s="415">
        <v>8.0</v>
      </c>
      <c r="AG29" s="246">
        <v>8.0</v>
      </c>
      <c r="AH29" s="246">
        <v>8.0</v>
      </c>
      <c r="AI29" s="33">
        <v>13.0</v>
      </c>
      <c r="AJ29" s="246">
        <v>8.0</v>
      </c>
      <c r="AK29" s="34"/>
      <c r="AL29" s="404">
        <f t="shared" si="1"/>
        <v>8</v>
      </c>
      <c r="AM29" s="45"/>
      <c r="AN29" s="180"/>
    </row>
    <row r="30" ht="15.75" customHeight="1">
      <c r="A30" s="19">
        <v>27.0</v>
      </c>
      <c r="B30" s="53" t="s">
        <v>228</v>
      </c>
      <c r="C30" s="364">
        <v>43127.0</v>
      </c>
      <c r="D30" s="71"/>
      <c r="E30" s="78"/>
      <c r="F30" s="247">
        <v>10.0</v>
      </c>
      <c r="G30" s="44"/>
      <c r="H30" s="247">
        <v>10.0</v>
      </c>
      <c r="I30" s="27"/>
      <c r="J30" s="28"/>
      <c r="K30" s="248">
        <v>10.0</v>
      </c>
      <c r="L30" s="248">
        <v>10.0</v>
      </c>
      <c r="M30" s="248">
        <v>10.0</v>
      </c>
      <c r="N30" s="27"/>
      <c r="O30" s="27"/>
      <c r="P30" s="27"/>
      <c r="Q30" s="27"/>
      <c r="R30" s="247">
        <v>10.0</v>
      </c>
      <c r="S30" s="247">
        <v>10.0</v>
      </c>
      <c r="T30" s="247">
        <v>10.0</v>
      </c>
      <c r="U30" s="247">
        <v>10.0</v>
      </c>
      <c r="V30" s="247">
        <v>10.0</v>
      </c>
      <c r="W30" s="27"/>
      <c r="X30" s="27"/>
      <c r="Y30" s="247">
        <v>10.0</v>
      </c>
      <c r="Z30" s="247">
        <v>10.0</v>
      </c>
      <c r="AA30" s="247">
        <v>10.0</v>
      </c>
      <c r="AB30" s="247">
        <v>10.0</v>
      </c>
      <c r="AC30" s="247">
        <v>10.0</v>
      </c>
      <c r="AD30" s="27"/>
      <c r="AE30" s="27"/>
      <c r="AF30" s="247">
        <v>10.0</v>
      </c>
      <c r="AG30" s="247">
        <v>10.0</v>
      </c>
      <c r="AH30" s="303"/>
      <c r="AI30" s="247">
        <v>10.0</v>
      </c>
      <c r="AJ30" s="247">
        <v>10.0</v>
      </c>
      <c r="AK30" s="27"/>
      <c r="AL30" s="404">
        <f t="shared" si="1"/>
        <v>19</v>
      </c>
      <c r="AM30" s="45"/>
      <c r="AN30" s="180"/>
    </row>
    <row r="31" ht="15.75" customHeight="1">
      <c r="A31" s="19"/>
      <c r="B31" s="416" t="s">
        <v>40</v>
      </c>
      <c r="C31" s="417"/>
      <c r="D31" s="19"/>
      <c r="E31" s="418"/>
      <c r="F31" s="419"/>
      <c r="G31" s="418"/>
      <c r="H31" s="191"/>
      <c r="I31" s="420"/>
      <c r="J31" s="421"/>
      <c r="K31" s="419"/>
      <c r="L31" s="419"/>
      <c r="M31" s="19"/>
      <c r="N31" s="422"/>
      <c r="O31" s="422"/>
      <c r="P31" s="422"/>
      <c r="Q31" s="422"/>
      <c r="R31" s="19"/>
      <c r="S31" s="19"/>
      <c r="T31" s="19"/>
      <c r="U31" s="19"/>
      <c r="V31" s="19"/>
      <c r="W31" s="422"/>
      <c r="X31" s="422"/>
      <c r="Y31" s="19"/>
      <c r="Z31" s="19"/>
      <c r="AA31" s="19"/>
      <c r="AB31" s="19"/>
      <c r="AC31" s="19"/>
      <c r="AD31" s="422"/>
      <c r="AE31" s="422"/>
      <c r="AF31" s="19"/>
      <c r="AG31" s="19"/>
      <c r="AH31" s="19"/>
      <c r="AI31" s="19"/>
      <c r="AJ31" s="19"/>
      <c r="AK31" s="422"/>
      <c r="AL31" s="419"/>
      <c r="AM31" s="419"/>
      <c r="AN31" s="82"/>
    </row>
    <row r="32" ht="15.75" customHeight="1">
      <c r="A32" s="79"/>
      <c r="B32" s="423"/>
      <c r="C32" s="81"/>
      <c r="D32" s="79"/>
      <c r="E32" s="82"/>
      <c r="F32" s="82"/>
      <c r="G32" s="82"/>
      <c r="H32" s="83"/>
      <c r="I32" s="84"/>
      <c r="J32" s="82"/>
      <c r="K32" s="82"/>
      <c r="L32" s="82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307" t="s">
        <v>276</v>
      </c>
      <c r="D33" s="127"/>
      <c r="E33" s="87" t="s">
        <v>42</v>
      </c>
      <c r="F33" s="31" t="s">
        <v>43</v>
      </c>
      <c r="G33" s="82"/>
      <c r="H33" s="88"/>
      <c r="I33" s="79" t="s">
        <v>44</v>
      </c>
      <c r="J33" s="89"/>
      <c r="K33" s="89"/>
      <c r="L33" s="89"/>
      <c r="M33" s="89"/>
      <c r="N33" s="82"/>
      <c r="O33" s="82"/>
      <c r="P33" s="90"/>
      <c r="Q33" s="79" t="s">
        <v>45</v>
      </c>
      <c r="R33" s="79"/>
      <c r="S33" s="79"/>
      <c r="T33" s="82"/>
      <c r="U33" s="256"/>
      <c r="V33" s="82" t="s">
        <v>46</v>
      </c>
      <c r="W33" s="82"/>
      <c r="X33" s="82"/>
      <c r="Y33" s="92"/>
      <c r="Z33" s="82"/>
      <c r="AA33" s="79"/>
      <c r="AB33" s="79"/>
      <c r="AC33" s="85"/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306"/>
      <c r="B34" s="306"/>
      <c r="C34" s="222"/>
      <c r="D34" s="223"/>
      <c r="E34" s="87" t="s">
        <v>48</v>
      </c>
      <c r="F34" s="35" t="s">
        <v>49</v>
      </c>
      <c r="G34" s="82"/>
      <c r="H34" s="93"/>
      <c r="I34" s="82"/>
      <c r="J34" s="82"/>
      <c r="K34" s="82"/>
      <c r="L34" s="82"/>
      <c r="M34" s="82"/>
      <c r="N34" s="82"/>
      <c r="O34" s="82"/>
      <c r="P34" s="94"/>
      <c r="Q34" s="82" t="s">
        <v>50</v>
      </c>
      <c r="R34" s="89"/>
      <c r="S34" s="82"/>
      <c r="T34" s="82"/>
      <c r="U34" s="95"/>
      <c r="V34" s="79" t="s">
        <v>51</v>
      </c>
      <c r="W34" s="79"/>
      <c r="X34" s="82"/>
      <c r="Y34" s="82"/>
      <c r="Z34" s="82"/>
      <c r="AA34" s="79"/>
      <c r="AB34" s="79"/>
      <c r="AC34" s="85"/>
      <c r="AD34" s="79"/>
      <c r="AE34" s="79"/>
      <c r="AF34" s="79"/>
      <c r="AG34" s="79"/>
      <c r="AH34" s="79"/>
      <c r="AI34" s="79"/>
      <c r="AJ34" s="79"/>
      <c r="AK34" s="79"/>
      <c r="AL34" s="82"/>
      <c r="AM34" s="82"/>
      <c r="AN34" s="82"/>
    </row>
    <row r="35" ht="15.75" customHeight="1">
      <c r="A35" s="306"/>
      <c r="B35" s="306"/>
      <c r="C35" s="128"/>
      <c r="D35" s="130"/>
      <c r="E35" s="87" t="s">
        <v>53</v>
      </c>
      <c r="F35" s="97" t="s">
        <v>54</v>
      </c>
      <c r="G35" s="98"/>
      <c r="H35" s="89"/>
      <c r="I35" s="89"/>
      <c r="J35" s="89"/>
      <c r="K35" s="89"/>
      <c r="L35" s="89"/>
      <c r="M35" s="82"/>
      <c r="N35" s="82"/>
      <c r="O35" s="82"/>
      <c r="P35" s="89"/>
      <c r="Q35" s="89"/>
      <c r="R35" s="99"/>
      <c r="S35" s="99"/>
      <c r="T35" s="100"/>
      <c r="U35" s="100"/>
      <c r="V35" s="99"/>
      <c r="W35" s="99"/>
      <c r="X35" s="99"/>
      <c r="Y35" s="99"/>
      <c r="Z35" s="99"/>
      <c r="AA35" s="99"/>
      <c r="AB35" s="100"/>
      <c r="AC35" s="85"/>
      <c r="AD35" s="101"/>
      <c r="AE35" s="101"/>
      <c r="AF35" s="101"/>
      <c r="AG35" s="101"/>
      <c r="AH35" s="101"/>
      <c r="AI35" s="101"/>
      <c r="AJ35" s="101"/>
      <c r="AK35" s="101"/>
      <c r="AL35" s="102"/>
      <c r="AM35" s="102"/>
      <c r="AN35" s="102"/>
    </row>
    <row r="36" ht="16.5" customHeight="1">
      <c r="A36" s="103"/>
      <c r="B36" s="104"/>
      <c r="C36" s="105"/>
      <c r="D36" s="103"/>
      <c r="E36" s="103"/>
      <c r="F36" s="106"/>
      <c r="G36" s="107" t="s">
        <v>55</v>
      </c>
      <c r="H36" s="108"/>
      <c r="I36" s="109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1"/>
      <c r="AM36" s="104"/>
      <c r="AN36" s="104"/>
    </row>
    <row r="37" ht="15.75" customHeight="1">
      <c r="A37" s="79"/>
      <c r="B37" s="82"/>
      <c r="C37" s="96"/>
      <c r="D37" s="79"/>
      <c r="E37" s="79"/>
      <c r="F37" s="79"/>
      <c r="G37" s="79"/>
      <c r="H37" s="112"/>
      <c r="I37" s="84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82"/>
      <c r="AM37" s="82"/>
      <c r="AN37" s="82"/>
    </row>
    <row r="38" ht="16.5" customHeight="1">
      <c r="A38" s="19">
        <v>1.0</v>
      </c>
      <c r="B38" s="19" t="s">
        <v>33</v>
      </c>
      <c r="C38" s="380">
        <v>42621.0</v>
      </c>
      <c r="D38" s="113" t="s">
        <v>56</v>
      </c>
      <c r="E38" s="114"/>
      <c r="F38" s="9"/>
      <c r="G38" s="117"/>
      <c r="H38" s="9"/>
      <c r="I38" s="15"/>
      <c r="J38" s="15"/>
      <c r="K38" s="9"/>
      <c r="L38" s="9"/>
      <c r="M38" s="9"/>
      <c r="N38" s="15"/>
      <c r="O38" s="15"/>
      <c r="P38" s="15"/>
      <c r="Q38" s="15"/>
      <c r="R38" s="9"/>
      <c r="S38" s="9"/>
      <c r="T38" s="9"/>
      <c r="U38" s="9"/>
      <c r="V38" s="9"/>
      <c r="W38" s="15"/>
      <c r="X38" s="15"/>
      <c r="Y38" s="9"/>
      <c r="Z38" s="9"/>
      <c r="AA38" s="9"/>
      <c r="AB38" s="9"/>
      <c r="AC38" s="9"/>
      <c r="AD38" s="15"/>
      <c r="AE38" s="15"/>
      <c r="AF38" s="9"/>
      <c r="AG38" s="9"/>
      <c r="AH38" s="9"/>
      <c r="AI38" s="9"/>
      <c r="AJ38" s="9"/>
      <c r="AK38" s="15"/>
      <c r="AL38" s="31"/>
      <c r="AM38" s="31"/>
      <c r="AN38" s="112"/>
    </row>
    <row r="39" ht="15.75" customHeight="1">
      <c r="A39" s="19">
        <v>2.0</v>
      </c>
      <c r="B39" s="19" t="s">
        <v>57</v>
      </c>
      <c r="C39" s="387">
        <v>42455.0</v>
      </c>
      <c r="D39" s="32"/>
      <c r="E39" s="32"/>
      <c r="F39" s="9"/>
      <c r="G39" s="117"/>
      <c r="H39" s="9"/>
      <c r="I39" s="15"/>
      <c r="J39" s="15"/>
      <c r="K39" s="9"/>
      <c r="L39" s="9"/>
      <c r="M39" s="9"/>
      <c r="N39" s="15"/>
      <c r="O39" s="15"/>
      <c r="P39" s="15"/>
      <c r="Q39" s="15"/>
      <c r="R39" s="9"/>
      <c r="S39" s="9"/>
      <c r="T39" s="9"/>
      <c r="U39" s="9"/>
      <c r="V39" s="9"/>
      <c r="W39" s="15"/>
      <c r="X39" s="15"/>
      <c r="Y39" s="9"/>
      <c r="Z39" s="9"/>
      <c r="AA39" s="9"/>
      <c r="AB39" s="9"/>
      <c r="AC39" s="9"/>
      <c r="AD39" s="15"/>
      <c r="AE39" s="15"/>
      <c r="AF39" s="9"/>
      <c r="AG39" s="9"/>
      <c r="AH39" s="9"/>
      <c r="AI39" s="9"/>
      <c r="AJ39" s="9"/>
      <c r="AK39" s="15"/>
      <c r="AL39" s="31"/>
      <c r="AM39" s="31"/>
      <c r="AN39" s="112"/>
    </row>
    <row r="40" ht="15.75" customHeight="1">
      <c r="A40" s="19">
        <v>3.0</v>
      </c>
      <c r="B40" s="19" t="s">
        <v>58</v>
      </c>
      <c r="C40" s="364">
        <v>42704.0</v>
      </c>
      <c r="D40" s="32"/>
      <c r="E40" s="32"/>
      <c r="F40" s="9"/>
      <c r="G40" s="117"/>
      <c r="H40" s="9"/>
      <c r="I40" s="15"/>
      <c r="J40" s="15"/>
      <c r="K40" s="9"/>
      <c r="L40" s="9"/>
      <c r="M40" s="9"/>
      <c r="N40" s="15"/>
      <c r="O40" s="15"/>
      <c r="P40" s="15"/>
      <c r="Q40" s="15"/>
      <c r="R40" s="9"/>
      <c r="S40" s="9"/>
      <c r="T40" s="14"/>
      <c r="U40" s="14"/>
      <c r="V40" s="9"/>
      <c r="W40" s="15"/>
      <c r="X40" s="15"/>
      <c r="Y40" s="9"/>
      <c r="Z40" s="9"/>
      <c r="AA40" s="9"/>
      <c r="AB40" s="9"/>
      <c r="AC40" s="9"/>
      <c r="AD40" s="15"/>
      <c r="AE40" s="15"/>
      <c r="AF40" s="9"/>
      <c r="AG40" s="9"/>
      <c r="AH40" s="9"/>
      <c r="AI40" s="9"/>
      <c r="AJ40" s="9"/>
      <c r="AK40" s="15"/>
      <c r="AL40" s="31"/>
      <c r="AM40" s="31"/>
      <c r="AN40" s="112"/>
    </row>
    <row r="41" ht="16.5" customHeight="1">
      <c r="A41" s="19">
        <v>4.0</v>
      </c>
      <c r="B41" s="19" t="s">
        <v>59</v>
      </c>
      <c r="C41" s="364">
        <v>42425.0</v>
      </c>
      <c r="D41" s="71"/>
      <c r="E41" s="71"/>
      <c r="F41" s="9"/>
      <c r="G41" s="117"/>
      <c r="H41" s="9"/>
      <c r="I41" s="15"/>
      <c r="J41" s="15"/>
      <c r="K41" s="9"/>
      <c r="L41" s="9"/>
      <c r="M41" s="9"/>
      <c r="N41" s="15"/>
      <c r="O41" s="15"/>
      <c r="P41" s="15"/>
      <c r="Q41" s="15"/>
      <c r="R41" s="9"/>
      <c r="S41" s="9"/>
      <c r="T41" s="9"/>
      <c r="U41" s="9"/>
      <c r="V41" s="9"/>
      <c r="W41" s="15"/>
      <c r="X41" s="15"/>
      <c r="Y41" s="9"/>
      <c r="Z41" s="9"/>
      <c r="AA41" s="9"/>
      <c r="AB41" s="9"/>
      <c r="AC41" s="9"/>
      <c r="AD41" s="15"/>
      <c r="AE41" s="15"/>
      <c r="AF41" s="9"/>
      <c r="AG41" s="9"/>
      <c r="AH41" s="9"/>
      <c r="AI41" s="9"/>
      <c r="AJ41" s="9"/>
      <c r="AK41" s="15"/>
      <c r="AL41" s="31"/>
      <c r="AM41" s="31"/>
      <c r="AN41" s="112"/>
    </row>
    <row r="42" ht="21.75" customHeight="1">
      <c r="A42" s="79"/>
      <c r="B42" s="80"/>
      <c r="C42" s="112"/>
      <c r="D42" s="79"/>
      <c r="E42" s="112"/>
      <c r="F42" s="237"/>
      <c r="G42" s="237"/>
      <c r="H42" s="237"/>
      <c r="I42" s="237"/>
      <c r="J42" s="237"/>
      <c r="K42" s="237"/>
      <c r="L42" s="237"/>
      <c r="M42" s="25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92"/>
      <c r="AA42" s="237"/>
      <c r="AB42" s="237"/>
      <c r="AC42" s="237"/>
      <c r="AD42" s="237"/>
      <c r="AE42" s="237"/>
      <c r="AF42" s="237"/>
      <c r="AG42" s="237"/>
      <c r="AH42" s="237"/>
      <c r="AI42" s="237"/>
      <c r="AJ42" s="237"/>
      <c r="AK42" s="237"/>
      <c r="AL42" s="31"/>
      <c r="AM42" s="31"/>
      <c r="AN42" s="112"/>
    </row>
    <row r="43" ht="17.25" customHeight="1">
      <c r="A43" s="19">
        <v>1.0</v>
      </c>
      <c r="B43" s="20" t="s">
        <v>60</v>
      </c>
      <c r="C43" s="364">
        <v>42603.0</v>
      </c>
      <c r="D43" s="113" t="s">
        <v>61</v>
      </c>
      <c r="E43" s="118"/>
      <c r="F43" s="9"/>
      <c r="G43" s="117"/>
      <c r="H43" s="9"/>
      <c r="I43" s="15"/>
      <c r="J43" s="15"/>
      <c r="K43" s="9"/>
      <c r="L43" s="9"/>
      <c r="M43" s="9"/>
      <c r="N43" s="15"/>
      <c r="O43" s="15"/>
      <c r="P43" s="15"/>
      <c r="Q43" s="15"/>
      <c r="R43" s="9"/>
      <c r="S43" s="9"/>
      <c r="T43" s="9"/>
      <c r="U43" s="9"/>
      <c r="V43" s="9"/>
      <c r="W43" s="15"/>
      <c r="X43" s="15"/>
      <c r="Y43" s="9"/>
      <c r="Z43" s="9"/>
      <c r="AA43" s="9"/>
      <c r="AB43" s="9"/>
      <c r="AC43" s="9"/>
      <c r="AD43" s="15"/>
      <c r="AE43" s="15"/>
      <c r="AF43" s="9"/>
      <c r="AG43" s="9"/>
      <c r="AH43" s="9"/>
      <c r="AI43" s="9"/>
      <c r="AJ43" s="9"/>
      <c r="AK43" s="15"/>
      <c r="AL43" s="31"/>
      <c r="AM43" s="31"/>
      <c r="AN43" s="112"/>
    </row>
    <row r="44" ht="18.0" customHeight="1">
      <c r="A44" s="19">
        <v>2.0</v>
      </c>
      <c r="B44" s="20" t="s">
        <v>63</v>
      </c>
      <c r="C44" s="364">
        <v>42625.0</v>
      </c>
      <c r="D44" s="71"/>
      <c r="E44" s="71"/>
      <c r="F44" s="9"/>
      <c r="G44" s="117"/>
      <c r="H44" s="9"/>
      <c r="I44" s="15"/>
      <c r="J44" s="15"/>
      <c r="K44" s="9"/>
      <c r="L44" s="9"/>
      <c r="M44" s="9"/>
      <c r="N44" s="15"/>
      <c r="O44" s="230"/>
      <c r="P44" s="230"/>
      <c r="Q44" s="15"/>
      <c r="R44" s="9"/>
      <c r="S44" s="9"/>
      <c r="T44" s="9"/>
      <c r="U44" s="9"/>
      <c r="V44" s="9"/>
      <c r="W44" s="15"/>
      <c r="X44" s="15"/>
      <c r="Y44" s="9"/>
      <c r="Z44" s="9"/>
      <c r="AA44" s="9"/>
      <c r="AB44" s="9"/>
      <c r="AC44" s="9"/>
      <c r="AD44" s="15"/>
      <c r="AE44" s="15"/>
      <c r="AF44" s="9"/>
      <c r="AG44" s="9"/>
      <c r="AH44" s="9"/>
      <c r="AI44" s="9"/>
      <c r="AJ44" s="9"/>
      <c r="AK44" s="15"/>
      <c r="AL44" s="31"/>
      <c r="AM44" s="31"/>
      <c r="AN44" s="112"/>
    </row>
    <row r="45" ht="15.75" customHeight="1">
      <c r="A45" s="79"/>
      <c r="B45" s="80"/>
      <c r="C45" s="112"/>
      <c r="D45" s="121"/>
      <c r="E45" s="121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59"/>
      <c r="X45" s="259"/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259"/>
      <c r="AJ45" s="259"/>
      <c r="AK45" s="259"/>
      <c r="AL45" s="121"/>
      <c r="AM45" s="121"/>
      <c r="AN45" s="121"/>
    </row>
    <row r="46" ht="18.75" customHeight="1">
      <c r="A46" s="19">
        <v>1.0</v>
      </c>
      <c r="B46" s="20" t="s">
        <v>64</v>
      </c>
      <c r="C46" s="364">
        <v>43249.0</v>
      </c>
      <c r="D46" s="113" t="s">
        <v>65</v>
      </c>
      <c r="E46" s="114"/>
      <c r="F46" s="9"/>
      <c r="G46" s="117"/>
      <c r="H46" s="9"/>
      <c r="I46" s="15"/>
      <c r="J46" s="15"/>
      <c r="K46" s="9"/>
      <c r="L46" s="9"/>
      <c r="M46" s="9"/>
      <c r="N46" s="15"/>
      <c r="O46" s="15"/>
      <c r="P46" s="15"/>
      <c r="Q46" s="15"/>
      <c r="R46" s="9"/>
      <c r="S46" s="9"/>
      <c r="T46" s="9"/>
      <c r="U46" s="9"/>
      <c r="V46" s="9"/>
      <c r="W46" s="15"/>
      <c r="X46" s="15"/>
      <c r="Y46" s="9"/>
      <c r="Z46" s="9"/>
      <c r="AA46" s="9"/>
      <c r="AB46" s="9"/>
      <c r="AC46" s="9"/>
      <c r="AD46" s="15"/>
      <c r="AE46" s="15"/>
      <c r="AF46" s="9"/>
      <c r="AG46" s="9"/>
      <c r="AH46" s="9"/>
      <c r="AI46" s="9"/>
      <c r="AJ46" s="9"/>
      <c r="AK46" s="15"/>
      <c r="AL46" s="31"/>
      <c r="AM46" s="31"/>
      <c r="AN46" s="112"/>
    </row>
    <row r="47" ht="17.25" customHeight="1">
      <c r="A47" s="19">
        <v>2.0</v>
      </c>
      <c r="B47" s="20" t="s">
        <v>66</v>
      </c>
      <c r="C47" s="364">
        <v>42512.0</v>
      </c>
      <c r="D47" s="71"/>
      <c r="E47" s="71"/>
      <c r="F47" s="9"/>
      <c r="G47" s="117"/>
      <c r="H47" s="9"/>
      <c r="I47" s="15"/>
      <c r="J47" s="15"/>
      <c r="K47" s="9"/>
      <c r="L47" s="9"/>
      <c r="M47" s="9"/>
      <c r="N47" s="15"/>
      <c r="O47" s="15"/>
      <c r="P47" s="15"/>
      <c r="Q47" s="15"/>
      <c r="R47" s="9"/>
      <c r="S47" s="9"/>
      <c r="T47" s="9"/>
      <c r="U47" s="9"/>
      <c r="V47" s="9"/>
      <c r="W47" s="15"/>
      <c r="X47" s="15"/>
      <c r="Y47" s="9"/>
      <c r="Z47" s="9"/>
      <c r="AA47" s="9"/>
      <c r="AB47" s="9"/>
      <c r="AC47" s="9"/>
      <c r="AD47" s="15"/>
      <c r="AE47" s="15"/>
      <c r="AF47" s="9"/>
      <c r="AG47" s="9"/>
      <c r="AH47" s="9"/>
      <c r="AI47" s="9"/>
      <c r="AJ47" s="9"/>
      <c r="AK47" s="15"/>
      <c r="AL47" s="31"/>
      <c r="AM47" s="31"/>
      <c r="AN47" s="112"/>
    </row>
    <row r="48" ht="18.0" customHeight="1">
      <c r="A48" s="79"/>
      <c r="B48" s="80"/>
      <c r="C48" s="112"/>
      <c r="D48" s="79"/>
      <c r="E48" s="79"/>
      <c r="F48" s="260"/>
      <c r="G48" s="260"/>
      <c r="H48" s="237"/>
      <c r="I48" s="260"/>
      <c r="J48" s="260"/>
      <c r="K48" s="260"/>
      <c r="L48" s="260"/>
      <c r="M48" s="261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31"/>
      <c r="AM48" s="31"/>
      <c r="AN48" s="112"/>
    </row>
    <row r="49" ht="18.0" customHeight="1">
      <c r="A49" s="19">
        <v>1.0</v>
      </c>
      <c r="B49" s="20" t="s">
        <v>67</v>
      </c>
      <c r="C49" s="364">
        <v>42852.0</v>
      </c>
      <c r="D49" s="31" t="s">
        <v>68</v>
      </c>
      <c r="E49" s="78">
        <v>7.9220318245E10</v>
      </c>
      <c r="F49" s="9">
        <v>8.0</v>
      </c>
      <c r="G49" s="117"/>
      <c r="H49" s="9">
        <v>8.0</v>
      </c>
      <c r="I49" s="15"/>
      <c r="J49" s="15"/>
      <c r="K49" s="9">
        <v>8.0</v>
      </c>
      <c r="L49" s="9">
        <v>8.0</v>
      </c>
      <c r="M49" s="9">
        <v>8.0</v>
      </c>
      <c r="N49" s="15"/>
      <c r="O49" s="15"/>
      <c r="P49" s="15"/>
      <c r="Q49" s="15"/>
      <c r="R49" s="9">
        <v>8.0</v>
      </c>
      <c r="S49" s="9">
        <v>8.0</v>
      </c>
      <c r="T49" s="9">
        <v>8.0</v>
      </c>
      <c r="U49" s="9">
        <v>8.0</v>
      </c>
      <c r="V49" s="9">
        <v>8.0</v>
      </c>
      <c r="W49" s="15"/>
      <c r="X49" s="15"/>
      <c r="Y49" s="115"/>
      <c r="Z49" s="115"/>
      <c r="AA49" s="115"/>
      <c r="AB49" s="115"/>
      <c r="AC49" s="115"/>
      <c r="AD49" s="115"/>
      <c r="AE49" s="115"/>
      <c r="AF49" s="9">
        <v>8.0</v>
      </c>
      <c r="AG49" s="9">
        <v>8.0</v>
      </c>
      <c r="AH49" s="9">
        <v>8.0</v>
      </c>
      <c r="AI49" s="9">
        <v>8.0</v>
      </c>
      <c r="AJ49" s="9">
        <v>8.0</v>
      </c>
      <c r="AK49" s="15"/>
      <c r="AL49" s="31"/>
      <c r="AM49" s="31"/>
      <c r="AN49" s="112"/>
    </row>
    <row r="50" ht="18.0" customHeight="1">
      <c r="A50" s="19">
        <v>2.0</v>
      </c>
      <c r="B50" s="20" t="s">
        <v>69</v>
      </c>
      <c r="C50" s="364">
        <v>42667.0</v>
      </c>
      <c r="D50" s="31" t="s">
        <v>70</v>
      </c>
      <c r="E50" s="78">
        <v>7.9220318242E10</v>
      </c>
      <c r="F50" s="9">
        <v>8.0</v>
      </c>
      <c r="G50" s="117"/>
      <c r="H50" s="9">
        <v>8.0</v>
      </c>
      <c r="I50" s="15"/>
      <c r="J50" s="15"/>
      <c r="K50" s="9">
        <v>8.0</v>
      </c>
      <c r="L50" s="9">
        <v>8.0</v>
      </c>
      <c r="M50" s="9">
        <v>8.0</v>
      </c>
      <c r="N50" s="15"/>
      <c r="O50" s="15"/>
      <c r="P50" s="15"/>
      <c r="Q50" s="15"/>
      <c r="R50" s="9">
        <v>8.0</v>
      </c>
      <c r="S50" s="9">
        <v>12.0</v>
      </c>
      <c r="T50" s="9">
        <v>13.0</v>
      </c>
      <c r="U50" s="9">
        <v>12.0</v>
      </c>
      <c r="V50" s="9">
        <v>12.0</v>
      </c>
      <c r="W50" s="15"/>
      <c r="X50" s="15"/>
      <c r="Y50" s="9">
        <v>12.0</v>
      </c>
      <c r="Z50" s="9">
        <v>12.0</v>
      </c>
      <c r="AA50" s="9">
        <v>10.0</v>
      </c>
      <c r="AB50" s="9">
        <v>9.0</v>
      </c>
      <c r="AC50" s="9">
        <v>9.0</v>
      </c>
      <c r="AD50" s="15"/>
      <c r="AE50" s="15"/>
      <c r="AF50" s="9">
        <v>12.0</v>
      </c>
      <c r="AG50" s="9">
        <v>12.0</v>
      </c>
      <c r="AH50" s="9">
        <v>12.0</v>
      </c>
      <c r="AI50" s="9">
        <v>8.0</v>
      </c>
      <c r="AJ50" s="9">
        <v>8.0</v>
      </c>
      <c r="AK50" s="15"/>
      <c r="AL50" s="9"/>
      <c r="AM50" s="31"/>
      <c r="AN50" s="112"/>
    </row>
    <row r="51" ht="17.25" customHeight="1">
      <c r="A51" s="19">
        <v>3.0</v>
      </c>
      <c r="B51" s="20" t="s">
        <v>71</v>
      </c>
      <c r="C51" s="380">
        <v>43072.0</v>
      </c>
      <c r="D51" s="31" t="s">
        <v>70</v>
      </c>
      <c r="E51" s="78">
        <v>7.9220318285E10</v>
      </c>
      <c r="F51" s="9"/>
      <c r="G51" s="117"/>
      <c r="H51" s="9"/>
      <c r="I51" s="15">
        <v>12.0</v>
      </c>
      <c r="J51" s="15">
        <v>12.0</v>
      </c>
      <c r="K51" s="9"/>
      <c r="L51" s="9"/>
      <c r="M51" s="9">
        <v>12.0</v>
      </c>
      <c r="N51" s="15">
        <v>12.0</v>
      </c>
      <c r="O51" s="15"/>
      <c r="P51" s="15"/>
      <c r="Q51" s="15">
        <v>12.0</v>
      </c>
      <c r="R51" s="9">
        <v>12.0</v>
      </c>
      <c r="S51" s="9"/>
      <c r="T51" s="9"/>
      <c r="U51" s="9">
        <v>12.0</v>
      </c>
      <c r="V51" s="9">
        <v>12.0</v>
      </c>
      <c r="W51" s="15"/>
      <c r="X51" s="15"/>
      <c r="Y51" s="9">
        <v>12.0</v>
      </c>
      <c r="Z51" s="9">
        <v>12.0</v>
      </c>
      <c r="AA51" s="9"/>
      <c r="AB51" s="9"/>
      <c r="AC51" s="9">
        <v>12.0</v>
      </c>
      <c r="AD51" s="15">
        <v>12.0</v>
      </c>
      <c r="AE51" s="15"/>
      <c r="AF51" s="9"/>
      <c r="AG51" s="9">
        <v>12.0</v>
      </c>
      <c r="AH51" s="9">
        <v>12.0</v>
      </c>
      <c r="AI51" s="9"/>
      <c r="AJ51" s="9"/>
      <c r="AK51" s="15">
        <v>12.0</v>
      </c>
      <c r="AL51" s="31"/>
      <c r="AM51" s="31"/>
      <c r="AN51" s="112"/>
    </row>
    <row r="52" ht="17.25" customHeight="1">
      <c r="A52" s="19">
        <v>4.0</v>
      </c>
      <c r="B52" s="20" t="s">
        <v>72</v>
      </c>
      <c r="C52" s="380">
        <v>43072.0</v>
      </c>
      <c r="D52" s="31" t="s">
        <v>70</v>
      </c>
      <c r="E52" s="78">
        <v>7.9221946634E10</v>
      </c>
      <c r="F52" s="9">
        <v>12.0</v>
      </c>
      <c r="G52" s="117"/>
      <c r="H52" s="9">
        <v>12.0</v>
      </c>
      <c r="I52" s="15"/>
      <c r="J52" s="15"/>
      <c r="K52" s="9">
        <v>12.0</v>
      </c>
      <c r="L52" s="9">
        <v>12.0</v>
      </c>
      <c r="M52" s="9"/>
      <c r="N52" s="15"/>
      <c r="O52" s="15">
        <v>12.0</v>
      </c>
      <c r="P52" s="15">
        <v>12.0</v>
      </c>
      <c r="Q52" s="15"/>
      <c r="R52" s="9"/>
      <c r="S52" s="9">
        <v>12.0</v>
      </c>
      <c r="T52" s="9">
        <v>12.0</v>
      </c>
      <c r="U52" s="9"/>
      <c r="V52" s="9"/>
      <c r="W52" s="15">
        <v>12.0</v>
      </c>
      <c r="X52" s="15">
        <v>14.0</v>
      </c>
      <c r="Y52" s="9"/>
      <c r="Z52" s="9"/>
      <c r="AA52" s="9">
        <v>12.0</v>
      </c>
      <c r="AB52" s="9">
        <v>12.0</v>
      </c>
      <c r="AC52" s="9"/>
      <c r="AD52" s="15"/>
      <c r="AE52" s="15">
        <v>12.0</v>
      </c>
      <c r="AF52" s="9">
        <v>12.0</v>
      </c>
      <c r="AG52" s="9"/>
      <c r="AH52" s="9"/>
      <c r="AI52" s="9">
        <v>12.0</v>
      </c>
      <c r="AJ52" s="9">
        <v>12.0</v>
      </c>
      <c r="AK52" s="15"/>
      <c r="AL52" s="31"/>
      <c r="AM52" s="31"/>
      <c r="AN52" s="112"/>
    </row>
    <row r="53" ht="20.25" customHeight="1">
      <c r="A53" s="19">
        <v>5.0</v>
      </c>
      <c r="B53" s="19" t="s">
        <v>73</v>
      </c>
      <c r="C53" s="364">
        <v>42512.0</v>
      </c>
      <c r="D53" s="31" t="s">
        <v>74</v>
      </c>
      <c r="E53" s="78">
        <v>7.9221277764E10</v>
      </c>
      <c r="F53" s="9">
        <v>8.0</v>
      </c>
      <c r="G53" s="117"/>
      <c r="H53" s="9">
        <v>8.0</v>
      </c>
      <c r="I53" s="15"/>
      <c r="J53" s="15"/>
      <c r="K53" s="9">
        <v>8.0</v>
      </c>
      <c r="L53" s="9">
        <v>8.0</v>
      </c>
      <c r="M53" s="9">
        <v>8.0</v>
      </c>
      <c r="N53" s="15"/>
      <c r="O53" s="15"/>
      <c r="P53" s="15"/>
      <c r="Q53" s="15"/>
      <c r="R53" s="9">
        <v>8.0</v>
      </c>
      <c r="S53" s="9"/>
      <c r="T53" s="9"/>
      <c r="U53" s="9"/>
      <c r="V53" s="9"/>
      <c r="W53" s="15"/>
      <c r="X53" s="15"/>
      <c r="Y53" s="9"/>
      <c r="Z53" s="9"/>
      <c r="AA53" s="9"/>
      <c r="AB53" s="9"/>
      <c r="AC53" s="9"/>
      <c r="AD53" s="15"/>
      <c r="AE53" s="15"/>
      <c r="AF53" s="9"/>
      <c r="AG53" s="9"/>
      <c r="AH53" s="9"/>
      <c r="AI53" s="9"/>
      <c r="AJ53" s="9"/>
      <c r="AK53" s="15"/>
      <c r="AL53" s="9"/>
      <c r="AM53" s="31"/>
      <c r="AN53" s="112"/>
    </row>
    <row r="54" ht="21.0" customHeight="1">
      <c r="A54" s="19">
        <v>6.0</v>
      </c>
      <c r="B54" s="19" t="s">
        <v>75</v>
      </c>
      <c r="C54" s="388">
        <v>42539.0</v>
      </c>
      <c r="D54" s="125" t="s">
        <v>76</v>
      </c>
      <c r="E54" s="43">
        <v>7.9220220031E10</v>
      </c>
      <c r="F54" s="120"/>
      <c r="G54" s="117"/>
      <c r="H54" s="9"/>
      <c r="I54" s="15"/>
      <c r="J54" s="15"/>
      <c r="K54" s="9"/>
      <c r="L54" s="9"/>
      <c r="M54" s="9"/>
      <c r="N54" s="15"/>
      <c r="O54" s="15"/>
      <c r="P54" s="15"/>
      <c r="Q54" s="15"/>
      <c r="R54" s="9"/>
      <c r="S54" s="9"/>
      <c r="T54" s="9"/>
      <c r="U54" s="9"/>
      <c r="V54" s="9"/>
      <c r="W54" s="15"/>
      <c r="X54" s="15"/>
      <c r="Y54" s="9"/>
      <c r="Z54" s="9"/>
      <c r="AA54" s="9"/>
      <c r="AB54" s="9"/>
      <c r="AC54" s="9"/>
      <c r="AD54" s="15"/>
      <c r="AE54" s="15"/>
      <c r="AF54" s="9"/>
      <c r="AG54" s="9"/>
      <c r="AH54" s="9"/>
      <c r="AI54" s="9"/>
      <c r="AJ54" s="9"/>
      <c r="AK54" s="15"/>
      <c r="AL54" s="9"/>
      <c r="AM54" s="9"/>
      <c r="AN54" s="9"/>
    </row>
    <row r="55" ht="12.0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</row>
    <row r="56" ht="9.75" customHeight="1">
      <c r="A56" s="126"/>
      <c r="B56" s="308"/>
      <c r="C56" s="308" t="s">
        <v>277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262"/>
    </row>
    <row r="57" ht="15.75" customHeight="1">
      <c r="A57" s="131"/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10"/>
      <c r="AN57" s="79"/>
    </row>
    <row r="58" ht="12.75" customHeight="1">
      <c r="A58" s="29"/>
      <c r="B58" s="19" t="s">
        <v>9</v>
      </c>
      <c r="C58" s="133"/>
      <c r="D58" s="134"/>
      <c r="E58" s="424"/>
      <c r="F58" s="155"/>
      <c r="G58" s="425"/>
      <c r="H58" s="155"/>
      <c r="I58" s="243"/>
      <c r="J58" s="243"/>
      <c r="K58" s="155"/>
      <c r="L58" s="155"/>
      <c r="M58" s="155"/>
      <c r="N58" s="243"/>
      <c r="O58" s="243"/>
      <c r="P58" s="243"/>
      <c r="Q58" s="243"/>
      <c r="R58" s="155"/>
      <c r="S58" s="155"/>
      <c r="T58" s="155"/>
      <c r="U58" s="155"/>
      <c r="V58" s="155"/>
      <c r="W58" s="243"/>
      <c r="X58" s="243"/>
      <c r="Y58" s="155"/>
      <c r="Z58" s="155"/>
      <c r="AA58" s="155"/>
      <c r="AB58" s="155"/>
      <c r="AC58" s="155"/>
      <c r="AD58" s="243"/>
      <c r="AE58" s="243"/>
      <c r="AF58" s="155"/>
      <c r="AG58" s="155"/>
      <c r="AH58" s="155"/>
      <c r="AI58" s="155"/>
      <c r="AJ58" s="155"/>
      <c r="AK58" s="243"/>
      <c r="AL58" s="136">
        <f t="shared" ref="AL58:AL115" si="2">SUM(F58:AK58)</f>
        <v>0</v>
      </c>
      <c r="AM58" s="426" t="str">
        <f>AL58/COUNT(F58:AJ58)</f>
        <v>#DIV/0!</v>
      </c>
      <c r="AN58" s="264"/>
    </row>
    <row r="59" ht="13.5" customHeight="1">
      <c r="A59" s="137" t="s">
        <v>78</v>
      </c>
      <c r="B59" s="132"/>
      <c r="C59" s="138"/>
      <c r="D59" s="32"/>
      <c r="E59" s="427"/>
      <c r="F59" s="140"/>
      <c r="G59" s="427"/>
      <c r="H59" s="265"/>
      <c r="I59" s="266"/>
      <c r="J59" s="266"/>
      <c r="K59" s="265"/>
      <c r="L59" s="265"/>
      <c r="M59" s="265"/>
      <c r="N59" s="266"/>
      <c r="O59" s="266"/>
      <c r="P59" s="266"/>
      <c r="Q59" s="266"/>
      <c r="R59" s="265"/>
      <c r="S59" s="265"/>
      <c r="T59" s="265"/>
      <c r="U59" s="265"/>
      <c r="V59" s="265"/>
      <c r="W59" s="266"/>
      <c r="X59" s="266"/>
      <c r="Y59" s="265"/>
      <c r="Z59" s="265"/>
      <c r="AA59" s="265"/>
      <c r="AB59" s="265"/>
      <c r="AC59" s="265"/>
      <c r="AD59" s="266"/>
      <c r="AE59" s="266"/>
      <c r="AF59" s="265"/>
      <c r="AG59" s="265"/>
      <c r="AH59" s="265"/>
      <c r="AI59" s="265"/>
      <c r="AJ59" s="265"/>
      <c r="AK59" s="266"/>
      <c r="AL59" s="267">
        <f t="shared" si="2"/>
        <v>0</v>
      </c>
      <c r="AM59" s="143"/>
      <c r="AN59" s="268"/>
    </row>
    <row r="60" ht="12.75" customHeight="1">
      <c r="A60" s="45">
        <v>1.0</v>
      </c>
      <c r="B60" s="144" t="s">
        <v>155</v>
      </c>
      <c r="C60" s="133"/>
      <c r="D60" s="32"/>
      <c r="E60" s="424"/>
      <c r="F60" s="155">
        <v>10.0</v>
      </c>
      <c r="G60" s="425"/>
      <c r="H60" s="155">
        <v>18.0</v>
      </c>
      <c r="I60" s="243"/>
      <c r="J60" s="243"/>
      <c r="K60" s="155">
        <v>10.0</v>
      </c>
      <c r="L60" s="155">
        <v>4.0</v>
      </c>
      <c r="M60" s="155">
        <v>11.0</v>
      </c>
      <c r="N60" s="243">
        <v>6.0</v>
      </c>
      <c r="O60" s="243"/>
      <c r="P60" s="243"/>
      <c r="Q60" s="243"/>
      <c r="R60" s="155">
        <v>5.0</v>
      </c>
      <c r="S60" s="155">
        <v>5.0</v>
      </c>
      <c r="T60" s="155">
        <v>4.0</v>
      </c>
      <c r="U60" s="155">
        <v>4.0</v>
      </c>
      <c r="V60" s="155"/>
      <c r="W60" s="243"/>
      <c r="X60" s="311"/>
      <c r="Y60" s="155">
        <v>9.0</v>
      </c>
      <c r="Z60" s="155">
        <v>7.0</v>
      </c>
      <c r="AA60" s="155">
        <v>8.0</v>
      </c>
      <c r="AB60" s="155">
        <v>20.0</v>
      </c>
      <c r="AC60" s="155"/>
      <c r="AD60" s="243"/>
      <c r="AE60" s="243">
        <v>5.0</v>
      </c>
      <c r="AF60" s="155">
        <v>12.0</v>
      </c>
      <c r="AG60" s="155">
        <v>6.0</v>
      </c>
      <c r="AH60" s="155">
        <v>10.0</v>
      </c>
      <c r="AI60" s="155">
        <v>9.0</v>
      </c>
      <c r="AJ60" s="155">
        <v>20.0</v>
      </c>
      <c r="AK60" s="243"/>
      <c r="AL60" s="136">
        <f t="shared" si="2"/>
        <v>183</v>
      </c>
      <c r="AM60" s="426">
        <f>AL60/COUNT(F60:AJ60)</f>
        <v>9.15</v>
      </c>
      <c r="AN60" s="264"/>
    </row>
    <row r="61" ht="13.5" customHeight="1">
      <c r="A61" s="137" t="s">
        <v>78</v>
      </c>
      <c r="B61" s="132"/>
      <c r="C61" s="138"/>
      <c r="D61" s="32"/>
      <c r="E61" s="427"/>
      <c r="F61" s="140"/>
      <c r="G61" s="427"/>
      <c r="H61" s="265"/>
      <c r="I61" s="266"/>
      <c r="J61" s="266"/>
      <c r="K61" s="265"/>
      <c r="L61" s="265"/>
      <c r="M61" s="265"/>
      <c r="N61" s="266"/>
      <c r="O61" s="266"/>
      <c r="P61" s="266"/>
      <c r="Q61" s="266"/>
      <c r="R61" s="265"/>
      <c r="S61" s="265"/>
      <c r="T61" s="265"/>
      <c r="U61" s="265"/>
      <c r="V61" s="265"/>
      <c r="W61" s="266"/>
      <c r="X61" s="312"/>
      <c r="Y61" s="265"/>
      <c r="Z61" s="265">
        <v>7.0</v>
      </c>
      <c r="AA61" s="265"/>
      <c r="AB61" s="265"/>
      <c r="AC61" s="265"/>
      <c r="AD61" s="266"/>
      <c r="AE61" s="266"/>
      <c r="AF61" s="265"/>
      <c r="AG61" s="265"/>
      <c r="AH61" s="265"/>
      <c r="AI61" s="265"/>
      <c r="AJ61" s="265"/>
      <c r="AK61" s="266"/>
      <c r="AL61" s="267">
        <f t="shared" si="2"/>
        <v>7</v>
      </c>
      <c r="AM61" s="143"/>
      <c r="AN61" s="268"/>
    </row>
    <row r="62" ht="12.75" customHeight="1">
      <c r="A62" s="29">
        <v>2.0</v>
      </c>
      <c r="B62" s="19" t="s">
        <v>15</v>
      </c>
      <c r="C62" s="133"/>
      <c r="D62" s="32"/>
      <c r="E62" s="424"/>
      <c r="F62" s="155">
        <v>1.0</v>
      </c>
      <c r="G62" s="425"/>
      <c r="H62" s="155">
        <v>2.0</v>
      </c>
      <c r="I62" s="243"/>
      <c r="J62" s="243"/>
      <c r="K62" s="155"/>
      <c r="L62" s="155"/>
      <c r="M62" s="155">
        <v>1.0</v>
      </c>
      <c r="N62" s="243"/>
      <c r="O62" s="243">
        <v>5.0</v>
      </c>
      <c r="P62" s="243"/>
      <c r="Q62" s="243"/>
      <c r="R62" s="155"/>
      <c r="S62" s="155">
        <v>1.0</v>
      </c>
      <c r="T62" s="155">
        <v>6.0</v>
      </c>
      <c r="U62" s="155">
        <v>3.0</v>
      </c>
      <c r="V62" s="155"/>
      <c r="W62" s="243"/>
      <c r="X62" s="243"/>
      <c r="Y62" s="155"/>
      <c r="Z62" s="155">
        <v>12.0</v>
      </c>
      <c r="AA62" s="155"/>
      <c r="AB62" s="155"/>
      <c r="AC62" s="155"/>
      <c r="AD62" s="243">
        <v>10.0</v>
      </c>
      <c r="AE62" s="243"/>
      <c r="AF62" s="155"/>
      <c r="AG62" s="155"/>
      <c r="AH62" s="155">
        <v>2.0</v>
      </c>
      <c r="AI62" s="155"/>
      <c r="AJ62" s="155">
        <v>1.0</v>
      </c>
      <c r="AK62" s="243"/>
      <c r="AL62" s="136">
        <f t="shared" si="2"/>
        <v>44</v>
      </c>
      <c r="AM62" s="426">
        <f>AL62/COUNT(F62:AJ62)</f>
        <v>4</v>
      </c>
      <c r="AN62" s="264"/>
    </row>
    <row r="63" ht="13.5" customHeight="1">
      <c r="A63" s="137" t="s">
        <v>78</v>
      </c>
      <c r="B63" s="132"/>
      <c r="C63" s="138"/>
      <c r="D63" s="32"/>
      <c r="E63" s="427"/>
      <c r="F63" s="140"/>
      <c r="G63" s="427"/>
      <c r="H63" s="265"/>
      <c r="I63" s="266"/>
      <c r="J63" s="266"/>
      <c r="K63" s="265"/>
      <c r="L63" s="265"/>
      <c r="M63" s="265"/>
      <c r="N63" s="266"/>
      <c r="O63" s="266"/>
      <c r="P63" s="266"/>
      <c r="Q63" s="266"/>
      <c r="R63" s="265"/>
      <c r="S63" s="265"/>
      <c r="T63" s="271">
        <v>7.0</v>
      </c>
      <c r="U63" s="271">
        <v>2.0</v>
      </c>
      <c r="V63" s="265"/>
      <c r="W63" s="266"/>
      <c r="X63" s="266"/>
      <c r="Y63" s="265"/>
      <c r="Z63" s="265"/>
      <c r="AA63" s="265"/>
      <c r="AB63" s="265"/>
      <c r="AC63" s="265"/>
      <c r="AD63" s="266"/>
      <c r="AE63" s="266"/>
      <c r="AF63" s="265"/>
      <c r="AG63" s="265"/>
      <c r="AH63" s="265"/>
      <c r="AI63" s="265"/>
      <c r="AJ63" s="265"/>
      <c r="AK63" s="266"/>
      <c r="AL63" s="267">
        <f t="shared" si="2"/>
        <v>9</v>
      </c>
      <c r="AM63" s="143"/>
      <c r="AN63" s="268"/>
    </row>
    <row r="64" ht="12.75" customHeight="1">
      <c r="A64" s="29">
        <v>3.0</v>
      </c>
      <c r="B64" s="19" t="s">
        <v>157</v>
      </c>
      <c r="C64" s="133"/>
      <c r="D64" s="32"/>
      <c r="E64" s="424"/>
      <c r="F64" s="155">
        <v>5.0</v>
      </c>
      <c r="G64" s="425"/>
      <c r="H64" s="155">
        <v>5.0</v>
      </c>
      <c r="I64" s="243"/>
      <c r="J64" s="243"/>
      <c r="K64" s="155">
        <v>3.0</v>
      </c>
      <c r="L64" s="155">
        <v>7.0</v>
      </c>
      <c r="M64" s="155">
        <v>10.0</v>
      </c>
      <c r="N64" s="243"/>
      <c r="O64" s="243"/>
      <c r="P64" s="243">
        <v>3.0</v>
      </c>
      <c r="Q64" s="243"/>
      <c r="R64" s="389"/>
      <c r="S64" s="389"/>
      <c r="T64" s="389"/>
      <c r="U64" s="428"/>
      <c r="V64" s="428"/>
      <c r="W64" s="428"/>
      <c r="X64" s="428"/>
      <c r="Y64" s="428"/>
      <c r="Z64" s="428"/>
      <c r="AA64" s="428"/>
      <c r="AB64" s="389"/>
      <c r="AC64" s="389"/>
      <c r="AD64" s="389"/>
      <c r="AE64" s="389"/>
      <c r="AF64" s="389"/>
      <c r="AG64" s="389"/>
      <c r="AH64" s="389"/>
      <c r="AI64" s="389"/>
      <c r="AJ64" s="389"/>
      <c r="AK64" s="389"/>
      <c r="AL64" s="136">
        <f t="shared" si="2"/>
        <v>33</v>
      </c>
      <c r="AM64" s="426">
        <f>AL64/COUNT(F64:AJ64)</f>
        <v>5.5</v>
      </c>
      <c r="AN64" s="264"/>
    </row>
    <row r="65" ht="13.5" customHeight="1">
      <c r="A65" s="137" t="s">
        <v>78</v>
      </c>
      <c r="B65" s="132"/>
      <c r="C65" s="138"/>
      <c r="D65" s="32"/>
      <c r="E65" s="427"/>
      <c r="F65" s="140"/>
      <c r="G65" s="427"/>
      <c r="H65" s="265">
        <v>1.0</v>
      </c>
      <c r="I65" s="266"/>
      <c r="J65" s="266"/>
      <c r="K65" s="265"/>
      <c r="L65" s="265"/>
      <c r="M65" s="265">
        <v>5.0</v>
      </c>
      <c r="N65" s="266"/>
      <c r="O65" s="266"/>
      <c r="P65" s="266"/>
      <c r="Q65" s="266"/>
      <c r="R65" s="265"/>
      <c r="S65" s="265"/>
      <c r="T65" s="265"/>
      <c r="U65" s="265"/>
      <c r="V65" s="265"/>
      <c r="W65" s="266"/>
      <c r="X65" s="266"/>
      <c r="Y65" s="265"/>
      <c r="Z65" s="265"/>
      <c r="AA65" s="265"/>
      <c r="AB65" s="265"/>
      <c r="AC65" s="265"/>
      <c r="AD65" s="266"/>
      <c r="AE65" s="266"/>
      <c r="AF65" s="265"/>
      <c r="AG65" s="265"/>
      <c r="AH65" s="265"/>
      <c r="AI65" s="265"/>
      <c r="AJ65" s="265"/>
      <c r="AK65" s="266"/>
      <c r="AL65" s="267">
        <f t="shared" si="2"/>
        <v>6</v>
      </c>
      <c r="AM65" s="143"/>
      <c r="AN65" s="268"/>
    </row>
    <row r="66" ht="15.75" customHeight="1">
      <c r="A66" s="45">
        <v>4.0</v>
      </c>
      <c r="B66" s="144" t="s">
        <v>19</v>
      </c>
      <c r="C66" s="133"/>
      <c r="D66" s="32"/>
      <c r="E66" s="424"/>
      <c r="F66" s="155">
        <v>6.0</v>
      </c>
      <c r="G66" s="425"/>
      <c r="H66" s="155">
        <v>6.0</v>
      </c>
      <c r="I66" s="243">
        <v>11.0</v>
      </c>
      <c r="J66" s="243"/>
      <c r="K66" s="155"/>
      <c r="L66" s="155">
        <v>2.0</v>
      </c>
      <c r="M66" s="155">
        <v>9.0</v>
      </c>
      <c r="N66" s="243"/>
      <c r="O66" s="243"/>
      <c r="P66" s="243"/>
      <c r="Q66" s="243">
        <v>3.0</v>
      </c>
      <c r="R66" s="155">
        <v>7.0</v>
      </c>
      <c r="S66" s="155">
        <v>11.0</v>
      </c>
      <c r="T66" s="155">
        <v>9.0</v>
      </c>
      <c r="U66" s="155">
        <v>5.0</v>
      </c>
      <c r="V66" s="155">
        <v>4.0</v>
      </c>
      <c r="W66" s="243"/>
      <c r="X66" s="243"/>
      <c r="Y66" s="428"/>
      <c r="Z66" s="428"/>
      <c r="AA66" s="428"/>
      <c r="AB66" s="428"/>
      <c r="AC66" s="428"/>
      <c r="AD66" s="428"/>
      <c r="AE66" s="428"/>
      <c r="AF66" s="428"/>
      <c r="AG66" s="428"/>
      <c r="AH66" s="428"/>
      <c r="AI66" s="428"/>
      <c r="AJ66" s="428"/>
      <c r="AK66" s="428"/>
      <c r="AL66" s="136">
        <f t="shared" si="2"/>
        <v>73</v>
      </c>
      <c r="AM66" s="426">
        <f>AL66/COUNT(F66:AJ66)</f>
        <v>6.636363636</v>
      </c>
      <c r="AN66" s="264"/>
    </row>
    <row r="67" ht="13.5" customHeight="1">
      <c r="A67" s="137" t="s">
        <v>78</v>
      </c>
      <c r="B67" s="132"/>
      <c r="C67" s="138"/>
      <c r="D67" s="32"/>
      <c r="E67" s="427"/>
      <c r="F67" s="140"/>
      <c r="G67" s="427"/>
      <c r="H67" s="265"/>
      <c r="I67" s="277"/>
      <c r="J67" s="277"/>
      <c r="K67" s="148"/>
      <c r="L67" s="148"/>
      <c r="M67" s="265"/>
      <c r="N67" s="266"/>
      <c r="O67" s="266"/>
      <c r="P67" s="266"/>
      <c r="Q67" s="266"/>
      <c r="R67" s="265"/>
      <c r="S67" s="265"/>
      <c r="T67" s="265"/>
      <c r="U67" s="265"/>
      <c r="V67" s="265"/>
      <c r="W67" s="266"/>
      <c r="X67" s="266"/>
      <c r="Y67" s="265"/>
      <c r="Z67" s="265"/>
      <c r="AA67" s="265"/>
      <c r="AB67" s="265"/>
      <c r="AC67" s="265"/>
      <c r="AD67" s="266"/>
      <c r="AE67" s="266"/>
      <c r="AF67" s="265"/>
      <c r="AG67" s="265"/>
      <c r="AH67" s="265"/>
      <c r="AI67" s="265"/>
      <c r="AJ67" s="265"/>
      <c r="AK67" s="266"/>
      <c r="AL67" s="267">
        <f t="shared" si="2"/>
        <v>0</v>
      </c>
      <c r="AM67" s="143"/>
      <c r="AN67" s="268"/>
    </row>
    <row r="68" ht="15.75" customHeight="1">
      <c r="A68" s="29">
        <v>5.0</v>
      </c>
      <c r="B68" s="19" t="s">
        <v>20</v>
      </c>
      <c r="C68" s="133"/>
      <c r="D68" s="32"/>
      <c r="E68" s="424"/>
      <c r="F68" s="155">
        <v>8.0</v>
      </c>
      <c r="G68" s="425"/>
      <c r="H68" s="155">
        <v>10.0</v>
      </c>
      <c r="I68" s="243"/>
      <c r="J68" s="243"/>
      <c r="K68" s="155">
        <v>7.0</v>
      </c>
      <c r="L68" s="155">
        <v>6.0</v>
      </c>
      <c r="M68" s="155"/>
      <c r="N68" s="243"/>
      <c r="O68" s="243"/>
      <c r="P68" s="243"/>
      <c r="Q68" s="243">
        <v>9.0</v>
      </c>
      <c r="R68" s="155">
        <v>8.0</v>
      </c>
      <c r="S68" s="155">
        <v>8.0</v>
      </c>
      <c r="T68" s="155">
        <v>8.0</v>
      </c>
      <c r="U68" s="155">
        <v>9.0</v>
      </c>
      <c r="V68" s="155">
        <v>15.0</v>
      </c>
      <c r="W68" s="243"/>
      <c r="X68" s="243"/>
      <c r="Y68" s="428"/>
      <c r="Z68" s="428"/>
      <c r="AA68" s="428"/>
      <c r="AB68" s="428"/>
      <c r="AC68" s="428"/>
      <c r="AD68" s="428"/>
      <c r="AE68" s="428"/>
      <c r="AF68" s="155">
        <v>3.0</v>
      </c>
      <c r="AG68" s="155">
        <v>9.0</v>
      </c>
      <c r="AH68" s="155">
        <v>11.0</v>
      </c>
      <c r="AI68" s="155">
        <v>11.0</v>
      </c>
      <c r="AJ68" s="155">
        <v>4.0</v>
      </c>
      <c r="AK68" s="243"/>
      <c r="AL68" s="136">
        <f t="shared" si="2"/>
        <v>126</v>
      </c>
      <c r="AM68" s="426">
        <f>AL68/COUNT(F68:AJ68)</f>
        <v>8.4</v>
      </c>
      <c r="AN68" s="264"/>
    </row>
    <row r="69" ht="13.5" customHeight="1">
      <c r="A69" s="137" t="s">
        <v>78</v>
      </c>
      <c r="B69" s="132"/>
      <c r="C69" s="138"/>
      <c r="D69" s="32"/>
      <c r="E69" s="427"/>
      <c r="F69" s="140"/>
      <c r="G69" s="427"/>
      <c r="H69" s="265"/>
      <c r="I69" s="277"/>
      <c r="J69" s="277"/>
      <c r="K69" s="148"/>
      <c r="L69" s="148"/>
      <c r="M69" s="265"/>
      <c r="N69" s="266"/>
      <c r="O69" s="266"/>
      <c r="P69" s="266"/>
      <c r="Q69" s="266"/>
      <c r="R69" s="265"/>
      <c r="S69" s="265"/>
      <c r="T69" s="265"/>
      <c r="U69" s="265"/>
      <c r="V69" s="265"/>
      <c r="W69" s="266"/>
      <c r="X69" s="266"/>
      <c r="Y69" s="265"/>
      <c r="Z69" s="265"/>
      <c r="AA69" s="265"/>
      <c r="AB69" s="265"/>
      <c r="AC69" s="265"/>
      <c r="AD69" s="266"/>
      <c r="AE69" s="266"/>
      <c r="AF69" s="271">
        <v>2.0</v>
      </c>
      <c r="AG69" s="265"/>
      <c r="AH69" s="265"/>
      <c r="AI69" s="265"/>
      <c r="AJ69" s="265"/>
      <c r="AK69" s="266"/>
      <c r="AL69" s="267">
        <f t="shared" si="2"/>
        <v>2</v>
      </c>
      <c r="AM69" s="143"/>
      <c r="AN69" s="268"/>
    </row>
    <row r="70" ht="12.75" customHeight="1">
      <c r="A70" s="29">
        <v>6.0</v>
      </c>
      <c r="B70" s="19" t="s">
        <v>198</v>
      </c>
      <c r="C70" s="133"/>
      <c r="D70" s="32"/>
      <c r="E70" s="424"/>
      <c r="F70" s="155">
        <v>6.0</v>
      </c>
      <c r="G70" s="425"/>
      <c r="H70" s="155">
        <v>14.0</v>
      </c>
      <c r="I70" s="243">
        <v>5.0</v>
      </c>
      <c r="J70" s="243"/>
      <c r="K70" s="155"/>
      <c r="L70" s="155">
        <v>9.0</v>
      </c>
      <c r="M70" s="155">
        <v>13.0</v>
      </c>
      <c r="N70" s="243">
        <v>8.0</v>
      </c>
      <c r="O70" s="243"/>
      <c r="P70" s="243"/>
      <c r="Q70" s="243"/>
      <c r="R70" s="155">
        <v>5.0</v>
      </c>
      <c r="S70" s="155">
        <v>10.0</v>
      </c>
      <c r="T70" s="155">
        <v>9.0</v>
      </c>
      <c r="U70" s="155">
        <v>11.0</v>
      </c>
      <c r="V70" s="155">
        <v>9.0</v>
      </c>
      <c r="W70" s="243"/>
      <c r="X70" s="243"/>
      <c r="Y70" s="155">
        <v>6.0</v>
      </c>
      <c r="Z70" s="155">
        <v>10.0</v>
      </c>
      <c r="AA70" s="155">
        <v>11.0</v>
      </c>
      <c r="AB70" s="155">
        <v>8.0</v>
      </c>
      <c r="AC70" s="155">
        <v>10.0</v>
      </c>
      <c r="AD70" s="243">
        <v>7.0</v>
      </c>
      <c r="AE70" s="243"/>
      <c r="AF70" s="155">
        <v>5.0</v>
      </c>
      <c r="AG70" s="155">
        <v>10.0</v>
      </c>
      <c r="AH70" s="155">
        <v>15.0</v>
      </c>
      <c r="AI70" s="155">
        <v>12.0</v>
      </c>
      <c r="AJ70" s="155">
        <v>11.0</v>
      </c>
      <c r="AK70" s="243"/>
      <c r="AL70" s="136">
        <f t="shared" si="2"/>
        <v>204</v>
      </c>
      <c r="AM70" s="426">
        <f>AL70/COUNT(F70:AJ70)</f>
        <v>9.272727273</v>
      </c>
      <c r="AN70" s="264"/>
    </row>
    <row r="71" ht="13.5" customHeight="1">
      <c r="A71" s="137" t="s">
        <v>78</v>
      </c>
      <c r="B71" s="132"/>
      <c r="C71" s="138"/>
      <c r="D71" s="32"/>
      <c r="E71" s="427"/>
      <c r="F71" s="140"/>
      <c r="G71" s="427"/>
      <c r="H71" s="265"/>
      <c r="I71" s="277"/>
      <c r="J71" s="277"/>
      <c r="K71" s="148"/>
      <c r="L71" s="148"/>
      <c r="M71" s="265"/>
      <c r="N71" s="266"/>
      <c r="O71" s="266"/>
      <c r="P71" s="266"/>
      <c r="Q71" s="266"/>
      <c r="R71" s="265"/>
      <c r="S71" s="265"/>
      <c r="T71" s="265"/>
      <c r="U71" s="265"/>
      <c r="V71" s="265"/>
      <c r="W71" s="266"/>
      <c r="X71" s="266"/>
      <c r="Y71" s="265"/>
      <c r="Z71" s="265"/>
      <c r="AA71" s="265"/>
      <c r="AB71" s="265"/>
      <c r="AC71" s="265"/>
      <c r="AD71" s="266"/>
      <c r="AE71" s="266"/>
      <c r="AF71" s="265"/>
      <c r="AG71" s="265"/>
      <c r="AH71" s="265"/>
      <c r="AI71" s="265"/>
      <c r="AJ71" s="265"/>
      <c r="AK71" s="266"/>
      <c r="AL71" s="267">
        <f t="shared" si="2"/>
        <v>0</v>
      </c>
      <c r="AM71" s="143"/>
      <c r="AN71" s="268"/>
    </row>
    <row r="72" ht="15.75" customHeight="1">
      <c r="A72" s="45">
        <v>7.0</v>
      </c>
      <c r="B72" s="144" t="s">
        <v>199</v>
      </c>
      <c r="C72" s="133"/>
      <c r="D72" s="32"/>
      <c r="E72" s="424"/>
      <c r="F72" s="389"/>
      <c r="G72" s="425"/>
      <c r="H72" s="389"/>
      <c r="I72" s="243"/>
      <c r="J72" s="243"/>
      <c r="K72" s="428"/>
      <c r="L72" s="428"/>
      <c r="M72" s="428"/>
      <c r="N72" s="428"/>
      <c r="O72" s="428"/>
      <c r="P72" s="428"/>
      <c r="Q72" s="428"/>
      <c r="R72" s="155">
        <v>10.0</v>
      </c>
      <c r="S72" s="155">
        <v>3.0</v>
      </c>
      <c r="T72" s="155">
        <v>11.0</v>
      </c>
      <c r="U72" s="155">
        <v>4.0</v>
      </c>
      <c r="V72" s="155">
        <v>8.0</v>
      </c>
      <c r="W72" s="243"/>
      <c r="X72" s="243"/>
      <c r="Y72" s="155">
        <v>8.0</v>
      </c>
      <c r="Z72" s="155">
        <v>9.0</v>
      </c>
      <c r="AA72" s="155">
        <v>6.0</v>
      </c>
      <c r="AB72" s="155">
        <v>7.0</v>
      </c>
      <c r="AC72" s="155">
        <v>6.0</v>
      </c>
      <c r="AD72" s="243">
        <v>3.0</v>
      </c>
      <c r="AE72" s="243"/>
      <c r="AF72" s="155"/>
      <c r="AG72" s="155">
        <v>10.0</v>
      </c>
      <c r="AH72" s="155">
        <v>10.0</v>
      </c>
      <c r="AI72" s="155">
        <v>7.0</v>
      </c>
      <c r="AJ72" s="155">
        <v>9.0</v>
      </c>
      <c r="AK72" s="243"/>
      <c r="AL72" s="136">
        <f t="shared" si="2"/>
        <v>111</v>
      </c>
      <c r="AM72" s="426">
        <f>AL72/COUNT(F72:AJ72)</f>
        <v>7.4</v>
      </c>
      <c r="AN72" s="264"/>
    </row>
    <row r="73" ht="13.5" customHeight="1">
      <c r="A73" s="137" t="s">
        <v>78</v>
      </c>
      <c r="B73" s="132"/>
      <c r="C73" s="138"/>
      <c r="D73" s="32"/>
      <c r="E73" s="427"/>
      <c r="F73" s="140"/>
      <c r="G73" s="427"/>
      <c r="H73" s="265"/>
      <c r="I73" s="277"/>
      <c r="J73" s="277"/>
      <c r="K73" s="148"/>
      <c r="L73" s="148"/>
      <c r="M73" s="265"/>
      <c r="N73" s="266"/>
      <c r="O73" s="266"/>
      <c r="P73" s="266"/>
      <c r="Q73" s="266"/>
      <c r="R73" s="265"/>
      <c r="S73" s="265"/>
      <c r="T73" s="265"/>
      <c r="U73" s="265"/>
      <c r="V73" s="265"/>
      <c r="W73" s="266"/>
      <c r="X73" s="266"/>
      <c r="Y73" s="271">
        <v>1.0</v>
      </c>
      <c r="Z73" s="265"/>
      <c r="AA73" s="265"/>
      <c r="AB73" s="265"/>
      <c r="AC73" s="265"/>
      <c r="AD73" s="266"/>
      <c r="AE73" s="266"/>
      <c r="AF73" s="265"/>
      <c r="AG73" s="265">
        <v>1.0</v>
      </c>
      <c r="AH73" s="265"/>
      <c r="AI73" s="265"/>
      <c r="AJ73" s="265"/>
      <c r="AK73" s="429"/>
      <c r="AL73" s="267">
        <f t="shared" si="2"/>
        <v>2</v>
      </c>
      <c r="AM73" s="143"/>
      <c r="AN73" s="268"/>
    </row>
    <row r="74" ht="15.75" customHeight="1">
      <c r="A74" s="45">
        <v>8.0</v>
      </c>
      <c r="B74" s="144" t="s">
        <v>203</v>
      </c>
      <c r="C74" s="133"/>
      <c r="D74" s="32"/>
      <c r="E74" s="424"/>
      <c r="F74" s="155">
        <v>14.0</v>
      </c>
      <c r="G74" s="425"/>
      <c r="H74" s="155">
        <v>6.0</v>
      </c>
      <c r="I74" s="243"/>
      <c r="J74" s="243"/>
      <c r="K74" s="155">
        <v>8.0</v>
      </c>
      <c r="L74" s="155">
        <v>10.0</v>
      </c>
      <c r="M74" s="155">
        <v>7.0</v>
      </c>
      <c r="N74" s="243"/>
      <c r="O74" s="243"/>
      <c r="P74" s="243"/>
      <c r="Q74" s="243"/>
      <c r="R74" s="155">
        <v>9.0</v>
      </c>
      <c r="S74" s="155">
        <v>8.0</v>
      </c>
      <c r="T74" s="155">
        <v>10.0</v>
      </c>
      <c r="U74" s="155">
        <v>13.0</v>
      </c>
      <c r="V74" s="155">
        <v>10.0</v>
      </c>
      <c r="W74" s="243"/>
      <c r="X74" s="243"/>
      <c r="Y74" s="155">
        <v>8.0</v>
      </c>
      <c r="Z74" s="155">
        <v>8.0</v>
      </c>
      <c r="AA74" s="155">
        <v>8.0</v>
      </c>
      <c r="AB74" s="155">
        <v>13.0</v>
      </c>
      <c r="AC74" s="155">
        <v>12.0</v>
      </c>
      <c r="AD74" s="243">
        <v>13.0</v>
      </c>
      <c r="AE74" s="243"/>
      <c r="AF74" s="155"/>
      <c r="AG74" s="155">
        <v>9.0</v>
      </c>
      <c r="AH74" s="155">
        <v>9.0</v>
      </c>
      <c r="AI74" s="155">
        <v>4.0</v>
      </c>
      <c r="AJ74" s="155">
        <v>12.0</v>
      </c>
      <c r="AK74" s="243"/>
      <c r="AL74" s="136">
        <f t="shared" si="2"/>
        <v>191</v>
      </c>
      <c r="AM74" s="426">
        <f>AL74/COUNT(F74:AJ74)</f>
        <v>9.55</v>
      </c>
      <c r="AN74" s="264"/>
    </row>
    <row r="75" ht="13.5" customHeight="1">
      <c r="A75" s="137" t="s">
        <v>78</v>
      </c>
      <c r="B75" s="132"/>
      <c r="C75" s="138"/>
      <c r="D75" s="32"/>
      <c r="E75" s="427"/>
      <c r="F75" s="140"/>
      <c r="G75" s="427"/>
      <c r="H75" s="265"/>
      <c r="I75" s="277"/>
      <c r="J75" s="277"/>
      <c r="K75" s="148"/>
      <c r="L75" s="148"/>
      <c r="M75" s="265"/>
      <c r="N75" s="266"/>
      <c r="O75" s="266"/>
      <c r="P75" s="266"/>
      <c r="Q75" s="266"/>
      <c r="R75" s="265"/>
      <c r="S75" s="265"/>
      <c r="T75" s="265"/>
      <c r="U75" s="265"/>
      <c r="V75" s="265"/>
      <c r="W75" s="266"/>
      <c r="X75" s="266"/>
      <c r="Y75" s="265"/>
      <c r="Z75" s="265"/>
      <c r="AA75" s="265"/>
      <c r="AB75" s="265"/>
      <c r="AC75" s="265"/>
      <c r="AD75" s="266"/>
      <c r="AE75" s="266"/>
      <c r="AF75" s="265"/>
      <c r="AG75" s="265"/>
      <c r="AH75" s="265"/>
      <c r="AI75" s="265"/>
      <c r="AJ75" s="265"/>
      <c r="AK75" s="266"/>
      <c r="AL75" s="267">
        <f t="shared" si="2"/>
        <v>0</v>
      </c>
      <c r="AM75" s="143"/>
      <c r="AN75" s="268"/>
    </row>
    <row r="76" ht="15.75" customHeight="1">
      <c r="A76" s="45">
        <v>9.0</v>
      </c>
      <c r="B76" s="144" t="s">
        <v>23</v>
      </c>
      <c r="C76" s="133"/>
      <c r="D76" s="32"/>
      <c r="E76" s="424"/>
      <c r="F76" s="428"/>
      <c r="G76" s="425"/>
      <c r="H76" s="428"/>
      <c r="I76" s="243"/>
      <c r="J76" s="243"/>
      <c r="K76" s="155">
        <v>10.0</v>
      </c>
      <c r="L76" s="155">
        <v>8.0</v>
      </c>
      <c r="M76" s="155">
        <v>5.0</v>
      </c>
      <c r="N76" s="243"/>
      <c r="O76" s="243">
        <v>8.0</v>
      </c>
      <c r="P76" s="243"/>
      <c r="Q76" s="243"/>
      <c r="R76" s="155">
        <v>13.0</v>
      </c>
      <c r="S76" s="155">
        <v>9.0</v>
      </c>
      <c r="T76" s="155"/>
      <c r="U76" s="155">
        <v>10.0</v>
      </c>
      <c r="V76" s="155">
        <v>9.0</v>
      </c>
      <c r="W76" s="243"/>
      <c r="X76" s="243"/>
      <c r="Y76" s="155">
        <v>4.0</v>
      </c>
      <c r="Z76" s="155">
        <v>9.0</v>
      </c>
      <c r="AA76" s="155">
        <v>13.0</v>
      </c>
      <c r="AB76" s="155">
        <v>7.0</v>
      </c>
      <c r="AC76" s="155">
        <v>4.0</v>
      </c>
      <c r="AD76" s="243"/>
      <c r="AE76" s="243"/>
      <c r="AF76" s="155"/>
      <c r="AG76" s="155">
        <v>10.0</v>
      </c>
      <c r="AH76" s="155">
        <v>9.0</v>
      </c>
      <c r="AI76" s="155">
        <v>9.0</v>
      </c>
      <c r="AJ76" s="155">
        <v>12.0</v>
      </c>
      <c r="AK76" s="243">
        <v>5.0</v>
      </c>
      <c r="AL76" s="136">
        <f t="shared" si="2"/>
        <v>154</v>
      </c>
      <c r="AM76" s="426">
        <f>AL76/COUNT(F76:AJ76)</f>
        <v>9.058823529</v>
      </c>
      <c r="AN76" s="264"/>
    </row>
    <row r="77" ht="13.5" customHeight="1">
      <c r="A77" s="137" t="s">
        <v>78</v>
      </c>
      <c r="B77" s="132"/>
      <c r="C77" s="138"/>
      <c r="D77" s="32"/>
      <c r="E77" s="427"/>
      <c r="F77" s="140"/>
      <c r="G77" s="427"/>
      <c r="H77" s="265"/>
      <c r="I77" s="277"/>
      <c r="J77" s="277"/>
      <c r="K77" s="148"/>
      <c r="L77" s="148"/>
      <c r="M77" s="265"/>
      <c r="N77" s="266"/>
      <c r="O77" s="266"/>
      <c r="P77" s="266"/>
      <c r="Q77" s="266"/>
      <c r="R77" s="265"/>
      <c r="S77" s="265"/>
      <c r="T77" s="265"/>
      <c r="U77" s="265"/>
      <c r="V77" s="265"/>
      <c r="W77" s="266"/>
      <c r="X77" s="266"/>
      <c r="Y77" s="265"/>
      <c r="Z77" s="265"/>
      <c r="AA77" s="271">
        <v>1.0</v>
      </c>
      <c r="AB77" s="265"/>
      <c r="AC77" s="265"/>
      <c r="AD77" s="266"/>
      <c r="AE77" s="266"/>
      <c r="AF77" s="265"/>
      <c r="AG77" s="265"/>
      <c r="AH77" s="265"/>
      <c r="AI77" s="265">
        <v>1.0</v>
      </c>
      <c r="AJ77" s="265">
        <v>1.0</v>
      </c>
      <c r="AK77" s="266"/>
      <c r="AL77" s="267">
        <f t="shared" si="2"/>
        <v>3</v>
      </c>
      <c r="AM77" s="143"/>
      <c r="AN77" s="268"/>
    </row>
    <row r="78" ht="15.75" customHeight="1">
      <c r="A78" s="45">
        <v>10.0</v>
      </c>
      <c r="B78" s="144" t="s">
        <v>254</v>
      </c>
      <c r="C78" s="133"/>
      <c r="D78" s="32"/>
      <c r="E78" s="424"/>
      <c r="F78" s="155">
        <v>12.0</v>
      </c>
      <c r="G78" s="425"/>
      <c r="H78" s="155"/>
      <c r="I78" s="243"/>
      <c r="J78" s="243">
        <v>11.0</v>
      </c>
      <c r="K78" s="155">
        <v>10.0</v>
      </c>
      <c r="L78" s="155">
        <v>5.0</v>
      </c>
      <c r="M78" s="155">
        <v>13.0</v>
      </c>
      <c r="N78" s="243"/>
      <c r="O78" s="243"/>
      <c r="P78" s="243"/>
      <c r="Q78" s="243">
        <v>8.0</v>
      </c>
      <c r="R78" s="428"/>
      <c r="S78" s="428"/>
      <c r="T78" s="151">
        <v>7.0</v>
      </c>
      <c r="U78" s="428"/>
      <c r="V78" s="428"/>
      <c r="W78" s="428"/>
      <c r="X78" s="428"/>
      <c r="Y78" s="155">
        <v>9.0</v>
      </c>
      <c r="Z78" s="430"/>
      <c r="AA78" s="155">
        <v>6.0</v>
      </c>
      <c r="AB78" s="155">
        <v>6.0</v>
      </c>
      <c r="AC78" s="155">
        <v>7.0</v>
      </c>
      <c r="AD78" s="243"/>
      <c r="AE78" s="243"/>
      <c r="AF78" s="155">
        <v>6.0</v>
      </c>
      <c r="AG78" s="155">
        <v>7.0</v>
      </c>
      <c r="AH78" s="155">
        <v>2.0</v>
      </c>
      <c r="AI78" s="155">
        <v>9.0</v>
      </c>
      <c r="AJ78" s="155">
        <v>7.0</v>
      </c>
      <c r="AK78" s="243"/>
      <c r="AL78" s="136">
        <f t="shared" si="2"/>
        <v>125</v>
      </c>
      <c r="AM78" s="426">
        <f>AL78/COUNT(F78:AJ78)</f>
        <v>7.8125</v>
      </c>
      <c r="AN78" s="264"/>
    </row>
    <row r="79" ht="13.5" customHeight="1">
      <c r="A79" s="137" t="s">
        <v>78</v>
      </c>
      <c r="B79" s="132"/>
      <c r="C79" s="153"/>
      <c r="D79" s="32"/>
      <c r="E79" s="427"/>
      <c r="F79" s="156"/>
      <c r="G79" s="431"/>
      <c r="H79" s="271"/>
      <c r="I79" s="277"/>
      <c r="J79" s="277"/>
      <c r="K79" s="148">
        <v>1.0</v>
      </c>
      <c r="L79" s="148"/>
      <c r="M79" s="271"/>
      <c r="N79" s="342"/>
      <c r="O79" s="342"/>
      <c r="P79" s="342"/>
      <c r="Q79" s="342"/>
      <c r="R79" s="271"/>
      <c r="S79" s="271"/>
      <c r="T79" s="271"/>
      <c r="U79" s="271"/>
      <c r="V79" s="271"/>
      <c r="W79" s="342"/>
      <c r="X79" s="342"/>
      <c r="Y79" s="271"/>
      <c r="Z79" s="271"/>
      <c r="AA79" s="271">
        <v>2.0</v>
      </c>
      <c r="AB79" s="271">
        <v>4.0</v>
      </c>
      <c r="AC79" s="271"/>
      <c r="AD79" s="342"/>
      <c r="AE79" s="342"/>
      <c r="AF79" s="271"/>
      <c r="AG79" s="271"/>
      <c r="AH79" s="271"/>
      <c r="AI79" s="271">
        <v>1.0</v>
      </c>
      <c r="AJ79" s="271"/>
      <c r="AK79" s="342"/>
      <c r="AL79" s="267">
        <f t="shared" si="2"/>
        <v>8</v>
      </c>
      <c r="AM79" s="143"/>
      <c r="AN79" s="268"/>
    </row>
    <row r="80" ht="14.25" customHeight="1">
      <c r="A80" s="29">
        <v>11.0</v>
      </c>
      <c r="B80" s="19" t="s">
        <v>24</v>
      </c>
      <c r="C80" s="133"/>
      <c r="D80" s="32"/>
      <c r="E80" s="424"/>
      <c r="F80" s="155">
        <v>8.0</v>
      </c>
      <c r="G80" s="425"/>
      <c r="H80" s="155"/>
      <c r="I80" s="243"/>
      <c r="J80" s="243">
        <v>10.0</v>
      </c>
      <c r="K80" s="155">
        <v>7.0</v>
      </c>
      <c r="L80" s="155">
        <v>10.0</v>
      </c>
      <c r="M80" s="155">
        <v>8.0</v>
      </c>
      <c r="N80" s="243"/>
      <c r="O80" s="243"/>
      <c r="P80" s="243"/>
      <c r="Q80" s="243"/>
      <c r="R80" s="155">
        <v>4.0</v>
      </c>
      <c r="S80" s="155">
        <v>7.0</v>
      </c>
      <c r="T80" s="155">
        <v>8.0</v>
      </c>
      <c r="U80" s="155">
        <v>3.0</v>
      </c>
      <c r="V80" s="155"/>
      <c r="W80" s="243">
        <v>3.0</v>
      </c>
      <c r="X80" s="243"/>
      <c r="Y80" s="155">
        <v>3.0</v>
      </c>
      <c r="Z80" s="430"/>
      <c r="AA80" s="155">
        <v>6.0</v>
      </c>
      <c r="AB80" s="155">
        <v>3.0</v>
      </c>
      <c r="AC80" s="155">
        <v>2.0</v>
      </c>
      <c r="AD80" s="243"/>
      <c r="AE80" s="243"/>
      <c r="AF80" s="155">
        <v>8.0</v>
      </c>
      <c r="AG80" s="155">
        <v>9.0</v>
      </c>
      <c r="AH80" s="155">
        <v>6.0</v>
      </c>
      <c r="AI80" s="155">
        <v>13.0</v>
      </c>
      <c r="AJ80" s="155">
        <v>11.0</v>
      </c>
      <c r="AK80" s="243">
        <v>9.0</v>
      </c>
      <c r="AL80" s="136">
        <f t="shared" si="2"/>
        <v>138</v>
      </c>
      <c r="AM80" s="426">
        <f>AL80/COUNT(F80:AJ80)</f>
        <v>7.263157895</v>
      </c>
      <c r="AN80" s="264"/>
    </row>
    <row r="81" ht="13.5" customHeight="1">
      <c r="A81" s="137" t="s">
        <v>78</v>
      </c>
      <c r="B81" s="132"/>
      <c r="C81" s="138"/>
      <c r="D81" s="32"/>
      <c r="E81" s="427"/>
      <c r="F81" s="156"/>
      <c r="G81" s="431"/>
      <c r="H81" s="271"/>
      <c r="I81" s="342"/>
      <c r="J81" s="342"/>
      <c r="K81" s="271"/>
      <c r="L81" s="271"/>
      <c r="M81" s="271"/>
      <c r="N81" s="342"/>
      <c r="O81" s="342"/>
      <c r="P81" s="342"/>
      <c r="Q81" s="342"/>
      <c r="R81" s="271"/>
      <c r="S81" s="271"/>
      <c r="T81" s="271"/>
      <c r="U81" s="271"/>
      <c r="V81" s="271"/>
      <c r="W81" s="342"/>
      <c r="X81" s="342"/>
      <c r="Y81" s="271"/>
      <c r="Z81" s="271"/>
      <c r="AA81" s="271"/>
      <c r="AB81" s="271"/>
      <c r="AC81" s="271"/>
      <c r="AD81" s="342"/>
      <c r="AE81" s="342"/>
      <c r="AF81" s="271">
        <v>1.0</v>
      </c>
      <c r="AG81" s="271"/>
      <c r="AH81" s="271">
        <v>1.0</v>
      </c>
      <c r="AI81" s="271"/>
      <c r="AJ81" s="271"/>
      <c r="AK81" s="342"/>
      <c r="AL81" s="267">
        <f t="shared" si="2"/>
        <v>2</v>
      </c>
      <c r="AM81" s="136"/>
      <c r="AN81" s="264"/>
    </row>
    <row r="82" ht="12.75" customHeight="1">
      <c r="A82" s="29">
        <v>12.0</v>
      </c>
      <c r="B82" s="19" t="s">
        <v>253</v>
      </c>
      <c r="C82" s="133"/>
      <c r="D82" s="32"/>
      <c r="E82" s="424"/>
      <c r="F82" s="155">
        <v>1.0</v>
      </c>
      <c r="G82" s="425"/>
      <c r="H82" s="155">
        <v>2.0</v>
      </c>
      <c r="I82" s="243"/>
      <c r="J82" s="243"/>
      <c r="K82" s="155">
        <v>2.0</v>
      </c>
      <c r="L82" s="155">
        <v>5.0</v>
      </c>
      <c r="M82" s="155">
        <v>2.0</v>
      </c>
      <c r="N82" s="243"/>
      <c r="O82" s="243"/>
      <c r="P82" s="243">
        <v>7.0</v>
      </c>
      <c r="Q82" s="243"/>
      <c r="R82" s="155"/>
      <c r="S82" s="155">
        <v>26.0</v>
      </c>
      <c r="T82" s="155">
        <v>9.0</v>
      </c>
      <c r="U82" s="155">
        <v>9.0</v>
      </c>
      <c r="V82" s="155">
        <v>9.0</v>
      </c>
      <c r="W82" s="243">
        <v>5.0</v>
      </c>
      <c r="X82" s="243"/>
      <c r="Y82" s="155">
        <v>1.0</v>
      </c>
      <c r="Z82" s="155">
        <v>5.0</v>
      </c>
      <c r="AA82" s="155">
        <v>11.0</v>
      </c>
      <c r="AB82" s="155">
        <v>10.0</v>
      </c>
      <c r="AC82" s="155"/>
      <c r="AD82" s="243"/>
      <c r="AE82" s="243"/>
      <c r="AF82" s="155">
        <v>7.0</v>
      </c>
      <c r="AG82" s="155">
        <v>5.0</v>
      </c>
      <c r="AH82" s="155">
        <v>11.0</v>
      </c>
      <c r="AI82" s="155">
        <v>7.0</v>
      </c>
      <c r="AJ82" s="155">
        <v>6.0</v>
      </c>
      <c r="AK82" s="243">
        <v>1.0</v>
      </c>
      <c r="AL82" s="136">
        <f t="shared" si="2"/>
        <v>141</v>
      </c>
      <c r="AM82" s="426">
        <f>AL82/COUNT(F82:AJ82)</f>
        <v>7.05</v>
      </c>
      <c r="AN82" s="264"/>
    </row>
    <row r="83" ht="13.5" customHeight="1">
      <c r="A83" s="137" t="s">
        <v>78</v>
      </c>
      <c r="B83" s="132"/>
      <c r="C83" s="138"/>
      <c r="D83" s="32"/>
      <c r="E83" s="427"/>
      <c r="F83" s="156"/>
      <c r="G83" s="431"/>
      <c r="H83" s="271"/>
      <c r="I83" s="342"/>
      <c r="J83" s="342"/>
      <c r="K83" s="271"/>
      <c r="L83" s="271"/>
      <c r="M83" s="271"/>
      <c r="N83" s="342"/>
      <c r="O83" s="342"/>
      <c r="P83" s="342"/>
      <c r="Q83" s="342"/>
      <c r="R83" s="271"/>
      <c r="S83" s="271"/>
      <c r="T83" s="271"/>
      <c r="U83" s="271"/>
      <c r="V83" s="271"/>
      <c r="W83" s="342"/>
      <c r="X83" s="342"/>
      <c r="Y83" s="271">
        <v>1.0</v>
      </c>
      <c r="Z83" s="271"/>
      <c r="AA83" s="271"/>
      <c r="AB83" s="271"/>
      <c r="AC83" s="271"/>
      <c r="AD83" s="342"/>
      <c r="AE83" s="342"/>
      <c r="AF83" s="271"/>
      <c r="AG83" s="271"/>
      <c r="AH83" s="271"/>
      <c r="AI83" s="271"/>
      <c r="AJ83" s="271"/>
      <c r="AK83" s="342"/>
      <c r="AL83" s="267">
        <f t="shared" si="2"/>
        <v>1</v>
      </c>
      <c r="AM83" s="143"/>
      <c r="AN83" s="268"/>
    </row>
    <row r="84" ht="12.75" customHeight="1">
      <c r="A84" s="154">
        <v>13.0</v>
      </c>
      <c r="B84" s="144" t="s">
        <v>25</v>
      </c>
      <c r="C84" s="133"/>
      <c r="D84" s="32"/>
      <c r="E84" s="424"/>
      <c r="F84" s="155">
        <v>8.0</v>
      </c>
      <c r="G84" s="425"/>
      <c r="H84" s="155">
        <v>7.0</v>
      </c>
      <c r="I84" s="243"/>
      <c r="J84" s="243"/>
      <c r="K84" s="155">
        <v>8.0</v>
      </c>
      <c r="L84" s="155">
        <v>9.0</v>
      </c>
      <c r="M84" s="155">
        <v>8.0</v>
      </c>
      <c r="N84" s="243">
        <v>9.0</v>
      </c>
      <c r="O84" s="243"/>
      <c r="P84" s="243"/>
      <c r="Q84" s="243"/>
      <c r="R84" s="155">
        <v>1.0</v>
      </c>
      <c r="S84" s="155"/>
      <c r="T84" s="155">
        <v>6.0</v>
      </c>
      <c r="U84" s="155">
        <v>10.0</v>
      </c>
      <c r="V84" s="155">
        <v>13.0</v>
      </c>
      <c r="W84" s="243">
        <v>4.0</v>
      </c>
      <c r="X84" s="243"/>
      <c r="Y84" s="155">
        <v>11.0</v>
      </c>
      <c r="Z84" s="155">
        <v>10.0</v>
      </c>
      <c r="AA84" s="155">
        <v>7.0</v>
      </c>
      <c r="AB84" s="155">
        <v>8.0</v>
      </c>
      <c r="AC84" s="155"/>
      <c r="AD84" s="243"/>
      <c r="AE84" s="243">
        <v>3.0</v>
      </c>
      <c r="AF84" s="155">
        <v>12.0</v>
      </c>
      <c r="AG84" s="155">
        <v>8.0</v>
      </c>
      <c r="AH84" s="155">
        <v>11.0</v>
      </c>
      <c r="AI84" s="155">
        <v>9.0</v>
      </c>
      <c r="AJ84" s="155">
        <v>10.0</v>
      </c>
      <c r="AK84" s="243"/>
      <c r="AL84" s="136">
        <f t="shared" si="2"/>
        <v>172</v>
      </c>
      <c r="AM84" s="426">
        <f>AL84/COUNT(F84:AJ84)</f>
        <v>8.19047619</v>
      </c>
      <c r="AN84" s="264"/>
    </row>
    <row r="85" ht="13.5" customHeight="1">
      <c r="A85" s="137" t="s">
        <v>78</v>
      </c>
      <c r="B85" s="132"/>
      <c r="C85" s="138"/>
      <c r="D85" s="32"/>
      <c r="E85" s="427"/>
      <c r="F85" s="156"/>
      <c r="G85" s="431"/>
      <c r="H85" s="271"/>
      <c r="I85" s="342"/>
      <c r="J85" s="342"/>
      <c r="K85" s="271"/>
      <c r="L85" s="271"/>
      <c r="M85" s="271"/>
      <c r="N85" s="342"/>
      <c r="O85" s="342"/>
      <c r="P85" s="342"/>
      <c r="Q85" s="342"/>
      <c r="R85" s="271">
        <v>1.0</v>
      </c>
      <c r="S85" s="271"/>
      <c r="T85" s="271">
        <v>5.0</v>
      </c>
      <c r="U85" s="271"/>
      <c r="V85" s="271"/>
      <c r="W85" s="342"/>
      <c r="X85" s="342"/>
      <c r="Y85" s="271">
        <v>2.0</v>
      </c>
      <c r="Z85" s="271"/>
      <c r="AA85" s="271"/>
      <c r="AB85" s="271"/>
      <c r="AC85" s="271"/>
      <c r="AD85" s="342"/>
      <c r="AE85" s="342"/>
      <c r="AF85" s="271">
        <v>4.0</v>
      </c>
      <c r="AG85" s="271"/>
      <c r="AH85" s="271"/>
      <c r="AI85" s="271">
        <v>5.0</v>
      </c>
      <c r="AJ85" s="271">
        <v>1.0</v>
      </c>
      <c r="AK85" s="342"/>
      <c r="AL85" s="267">
        <f t="shared" si="2"/>
        <v>18</v>
      </c>
      <c r="AM85" s="143"/>
      <c r="AN85" s="268"/>
    </row>
    <row r="86" ht="12.75" customHeight="1">
      <c r="A86" s="45">
        <v>14.0</v>
      </c>
      <c r="B86" s="144" t="s">
        <v>278</v>
      </c>
      <c r="C86" s="133"/>
      <c r="D86" s="32"/>
      <c r="E86" s="424"/>
      <c r="F86" s="155">
        <v>6.0</v>
      </c>
      <c r="G86" s="425"/>
      <c r="H86" s="155">
        <v>9.0</v>
      </c>
      <c r="I86" s="243">
        <v>7.0</v>
      </c>
      <c r="J86" s="243"/>
      <c r="K86" s="155"/>
      <c r="L86" s="155">
        <v>7.0</v>
      </c>
      <c r="M86" s="155">
        <v>7.0</v>
      </c>
      <c r="N86" s="243"/>
      <c r="O86" s="243"/>
      <c r="P86" s="243">
        <v>6.0</v>
      </c>
      <c r="Q86" s="243"/>
      <c r="R86" s="155">
        <v>7.0</v>
      </c>
      <c r="S86" s="155">
        <v>1.0</v>
      </c>
      <c r="T86" s="155">
        <v>1.0</v>
      </c>
      <c r="U86" s="155">
        <v>4.0</v>
      </c>
      <c r="V86" s="155">
        <v>8.0</v>
      </c>
      <c r="W86" s="243"/>
      <c r="X86" s="243"/>
      <c r="Y86" s="155">
        <v>5.0</v>
      </c>
      <c r="Z86" s="155">
        <v>6.0</v>
      </c>
      <c r="AA86" s="155">
        <v>7.0</v>
      </c>
      <c r="AB86" s="155">
        <v>9.0</v>
      </c>
      <c r="AC86" s="155"/>
      <c r="AD86" s="243"/>
      <c r="AE86" s="243">
        <v>5.0</v>
      </c>
      <c r="AF86" s="155">
        <v>5.0</v>
      </c>
      <c r="AG86" s="155">
        <v>3.0</v>
      </c>
      <c r="AH86" s="155">
        <v>4.0</v>
      </c>
      <c r="AI86" s="155">
        <v>6.0</v>
      </c>
      <c r="AJ86" s="155">
        <v>12.0</v>
      </c>
      <c r="AK86" s="243"/>
      <c r="AL86" s="136">
        <f t="shared" si="2"/>
        <v>125</v>
      </c>
      <c r="AM86" s="426">
        <f>AL86/COUNT(F86:AJ86)</f>
        <v>5.952380952</v>
      </c>
      <c r="AN86" s="264"/>
    </row>
    <row r="87" ht="13.5" customHeight="1">
      <c r="A87" s="137" t="s">
        <v>78</v>
      </c>
      <c r="B87" s="132"/>
      <c r="C87" s="153"/>
      <c r="D87" s="32"/>
      <c r="E87" s="427"/>
      <c r="F87" s="156"/>
      <c r="G87" s="431"/>
      <c r="H87" s="271"/>
      <c r="I87" s="342"/>
      <c r="J87" s="342"/>
      <c r="K87" s="271"/>
      <c r="L87" s="271"/>
      <c r="M87" s="271"/>
      <c r="N87" s="342"/>
      <c r="O87" s="342"/>
      <c r="P87" s="342"/>
      <c r="Q87" s="342"/>
      <c r="R87" s="271"/>
      <c r="S87" s="271">
        <v>1.0</v>
      </c>
      <c r="T87" s="271"/>
      <c r="U87" s="271"/>
      <c r="V87" s="271"/>
      <c r="W87" s="342"/>
      <c r="X87" s="342"/>
      <c r="Y87" s="271"/>
      <c r="Z87" s="271"/>
      <c r="AA87" s="271"/>
      <c r="AB87" s="271"/>
      <c r="AC87" s="271"/>
      <c r="AD87" s="342"/>
      <c r="AE87" s="342"/>
      <c r="AF87" s="271"/>
      <c r="AG87" s="271"/>
      <c r="AH87" s="271">
        <v>2.0</v>
      </c>
      <c r="AI87" s="271">
        <v>1.0</v>
      </c>
      <c r="AJ87" s="271"/>
      <c r="AK87" s="342"/>
      <c r="AL87" s="267">
        <f t="shared" si="2"/>
        <v>4</v>
      </c>
      <c r="AM87" s="143"/>
      <c r="AN87" s="268"/>
    </row>
    <row r="88" ht="12.75" customHeight="1">
      <c r="A88" s="45">
        <v>15.0</v>
      </c>
      <c r="B88" s="19" t="s">
        <v>200</v>
      </c>
      <c r="C88" s="157"/>
      <c r="D88" s="32"/>
      <c r="E88" s="424"/>
      <c r="F88" s="155">
        <v>12.0</v>
      </c>
      <c r="G88" s="425"/>
      <c r="H88" s="155">
        <v>9.0</v>
      </c>
      <c r="I88" s="243"/>
      <c r="J88" s="243"/>
      <c r="K88" s="155">
        <v>9.0</v>
      </c>
      <c r="L88" s="155">
        <v>10.0</v>
      </c>
      <c r="M88" s="155">
        <v>8.0</v>
      </c>
      <c r="N88" s="243">
        <v>5.0</v>
      </c>
      <c r="O88" s="243"/>
      <c r="P88" s="243"/>
      <c r="Q88" s="243"/>
      <c r="R88" s="155">
        <v>8.0</v>
      </c>
      <c r="S88" s="155">
        <v>13.0</v>
      </c>
      <c r="T88" s="155">
        <v>12.0</v>
      </c>
      <c r="U88" s="155">
        <v>11.0</v>
      </c>
      <c r="V88" s="155">
        <v>10.0</v>
      </c>
      <c r="W88" s="243"/>
      <c r="X88" s="243"/>
      <c r="Y88" s="155">
        <v>18.0</v>
      </c>
      <c r="Z88" s="155">
        <v>12.0</v>
      </c>
      <c r="AA88" s="155">
        <v>5.0</v>
      </c>
      <c r="AB88" s="155">
        <v>10.0</v>
      </c>
      <c r="AC88" s="155">
        <v>6.0</v>
      </c>
      <c r="AD88" s="243">
        <v>10.0</v>
      </c>
      <c r="AE88" s="243"/>
      <c r="AF88" s="155"/>
      <c r="AG88" s="155">
        <v>10.0</v>
      </c>
      <c r="AH88" s="155">
        <v>9.0</v>
      </c>
      <c r="AI88" s="155">
        <v>8.0</v>
      </c>
      <c r="AJ88" s="155">
        <v>14.0</v>
      </c>
      <c r="AK88" s="243"/>
      <c r="AL88" s="136">
        <f t="shared" si="2"/>
        <v>209</v>
      </c>
      <c r="AM88" s="426">
        <f>AL88/COUNT(F88:AJ88)</f>
        <v>9.952380952</v>
      </c>
      <c r="AN88" s="264"/>
    </row>
    <row r="89" ht="13.5" customHeight="1">
      <c r="A89" s="137" t="s">
        <v>78</v>
      </c>
      <c r="B89" s="132"/>
      <c r="C89" s="159"/>
      <c r="D89" s="32"/>
      <c r="E89" s="427"/>
      <c r="F89" s="156"/>
      <c r="G89" s="431"/>
      <c r="H89" s="271"/>
      <c r="I89" s="342"/>
      <c r="J89" s="342"/>
      <c r="K89" s="271"/>
      <c r="L89" s="271"/>
      <c r="M89" s="271"/>
      <c r="N89" s="342"/>
      <c r="O89" s="342"/>
      <c r="P89" s="342"/>
      <c r="Q89" s="342"/>
      <c r="R89" s="271"/>
      <c r="S89" s="271"/>
      <c r="T89" s="271"/>
      <c r="U89" s="271"/>
      <c r="V89" s="271"/>
      <c r="W89" s="342"/>
      <c r="X89" s="342"/>
      <c r="Y89" s="271"/>
      <c r="Z89" s="271">
        <v>8.0</v>
      </c>
      <c r="AA89" s="271"/>
      <c r="AB89" s="271"/>
      <c r="AC89" s="271"/>
      <c r="AD89" s="342"/>
      <c r="AE89" s="342"/>
      <c r="AF89" s="271"/>
      <c r="AG89" s="271"/>
      <c r="AH89" s="271"/>
      <c r="AI89" s="271"/>
      <c r="AJ89" s="271"/>
      <c r="AK89" s="342"/>
      <c r="AL89" s="267">
        <f t="shared" si="2"/>
        <v>8</v>
      </c>
      <c r="AM89" s="143"/>
      <c r="AN89" s="268"/>
    </row>
    <row r="90" ht="12.75" customHeight="1">
      <c r="A90" s="29">
        <v>16.0</v>
      </c>
      <c r="B90" s="19" t="s">
        <v>26</v>
      </c>
      <c r="C90" s="133"/>
      <c r="D90" s="32"/>
      <c r="E90" s="424"/>
      <c r="F90" s="155">
        <v>15.0</v>
      </c>
      <c r="G90" s="425"/>
      <c r="H90" s="155">
        <v>7.0</v>
      </c>
      <c r="I90" s="243"/>
      <c r="J90" s="243"/>
      <c r="K90" s="155">
        <v>5.0</v>
      </c>
      <c r="L90" s="155">
        <v>10.0</v>
      </c>
      <c r="M90" s="155">
        <v>4.0</v>
      </c>
      <c r="N90" s="243">
        <v>6.0</v>
      </c>
      <c r="O90" s="243"/>
      <c r="P90" s="243"/>
      <c r="Q90" s="243"/>
      <c r="R90" s="155">
        <v>10.0</v>
      </c>
      <c r="S90" s="155"/>
      <c r="T90" s="155">
        <v>7.0</v>
      </c>
      <c r="U90" s="155">
        <v>6.0</v>
      </c>
      <c r="V90" s="155">
        <v>6.0</v>
      </c>
      <c r="W90" s="243"/>
      <c r="X90" s="243"/>
      <c r="Y90" s="155">
        <v>11.0</v>
      </c>
      <c r="Z90" s="155">
        <v>6.0</v>
      </c>
      <c r="AA90" s="155">
        <v>6.0</v>
      </c>
      <c r="AB90" s="155">
        <v>11.0</v>
      </c>
      <c r="AC90" s="155"/>
      <c r="AD90" s="243"/>
      <c r="AE90" s="243">
        <v>2.0</v>
      </c>
      <c r="AF90" s="389"/>
      <c r="AG90" s="389"/>
      <c r="AH90" s="155">
        <v>9.0</v>
      </c>
      <c r="AI90" s="155"/>
      <c r="AJ90" s="155">
        <v>1.0</v>
      </c>
      <c r="AK90" s="243"/>
      <c r="AL90" s="136">
        <f t="shared" si="2"/>
        <v>122</v>
      </c>
      <c r="AM90" s="426">
        <f>AL90/COUNT(F90:AJ90)</f>
        <v>7.176470588</v>
      </c>
      <c r="AN90" s="264"/>
    </row>
    <row r="91" ht="13.5" customHeight="1">
      <c r="A91" s="137" t="s">
        <v>78</v>
      </c>
      <c r="B91" s="132"/>
      <c r="C91" s="138"/>
      <c r="D91" s="32"/>
      <c r="E91" s="427"/>
      <c r="F91" s="156"/>
      <c r="G91" s="431"/>
      <c r="H91" s="271"/>
      <c r="I91" s="342"/>
      <c r="J91" s="342"/>
      <c r="K91" s="271"/>
      <c r="L91" s="271"/>
      <c r="M91" s="271"/>
      <c r="N91" s="342"/>
      <c r="O91" s="342"/>
      <c r="P91" s="342"/>
      <c r="Q91" s="342"/>
      <c r="R91" s="271"/>
      <c r="S91" s="271"/>
      <c r="T91" s="271"/>
      <c r="U91" s="271"/>
      <c r="V91" s="271"/>
      <c r="W91" s="342"/>
      <c r="X91" s="342"/>
      <c r="Y91" s="271"/>
      <c r="Z91" s="271"/>
      <c r="AA91" s="271"/>
      <c r="AB91" s="271"/>
      <c r="AC91" s="271"/>
      <c r="AD91" s="342"/>
      <c r="AE91" s="342"/>
      <c r="AF91" s="271"/>
      <c r="AG91" s="271"/>
      <c r="AH91" s="271"/>
      <c r="AI91" s="271"/>
      <c r="AJ91" s="271"/>
      <c r="AK91" s="342"/>
      <c r="AL91" s="267">
        <f t="shared" si="2"/>
        <v>0</v>
      </c>
      <c r="AM91" s="143"/>
      <c r="AN91" s="268"/>
    </row>
    <row r="92" ht="13.5" customHeight="1">
      <c r="A92" s="29">
        <v>17.0</v>
      </c>
      <c r="B92" s="19" t="s">
        <v>27</v>
      </c>
      <c r="C92" s="133"/>
      <c r="D92" s="32"/>
      <c r="E92" s="424"/>
      <c r="F92" s="155">
        <v>7.0</v>
      </c>
      <c r="G92" s="425"/>
      <c r="H92" s="155">
        <v>7.0</v>
      </c>
      <c r="I92" s="311">
        <v>2.0</v>
      </c>
      <c r="J92" s="311"/>
      <c r="K92" s="155"/>
      <c r="L92" s="145">
        <v>8.0</v>
      </c>
      <c r="M92" s="155">
        <v>9.0</v>
      </c>
      <c r="N92" s="243"/>
      <c r="O92" s="243"/>
      <c r="P92" s="243">
        <v>6.0</v>
      </c>
      <c r="Q92" s="243"/>
      <c r="R92" s="145"/>
      <c r="S92" s="145">
        <v>11.0</v>
      </c>
      <c r="T92" s="155">
        <v>14.0</v>
      </c>
      <c r="U92" s="155">
        <v>11.0</v>
      </c>
      <c r="V92" s="155"/>
      <c r="W92" s="243"/>
      <c r="X92" s="243">
        <v>5.0</v>
      </c>
      <c r="Y92" s="155">
        <v>9.0</v>
      </c>
      <c r="Z92" s="155">
        <v>10.0</v>
      </c>
      <c r="AA92" s="155">
        <v>10.0</v>
      </c>
      <c r="AB92" s="155">
        <v>10.0</v>
      </c>
      <c r="AC92" s="155">
        <v>11.0</v>
      </c>
      <c r="AD92" s="243"/>
      <c r="AE92" s="243"/>
      <c r="AF92" s="155">
        <v>11.0</v>
      </c>
      <c r="AG92" s="155">
        <v>7.0</v>
      </c>
      <c r="AH92" s="155">
        <v>9.0</v>
      </c>
      <c r="AI92" s="155">
        <v>10.0</v>
      </c>
      <c r="AJ92" s="155">
        <v>11.0</v>
      </c>
      <c r="AK92" s="243">
        <v>9.0</v>
      </c>
      <c r="AL92" s="136">
        <f t="shared" si="2"/>
        <v>187</v>
      </c>
      <c r="AM92" s="426">
        <f>AL92/COUNT(F92:AJ92)</f>
        <v>9.35</v>
      </c>
      <c r="AN92" s="264"/>
    </row>
    <row r="93" ht="13.5" customHeight="1">
      <c r="A93" s="137" t="s">
        <v>78</v>
      </c>
      <c r="B93" s="132"/>
      <c r="C93" s="138"/>
      <c r="D93" s="32"/>
      <c r="E93" s="427"/>
      <c r="F93" s="156"/>
      <c r="G93" s="431"/>
      <c r="H93" s="271"/>
      <c r="I93" s="342"/>
      <c r="J93" s="342"/>
      <c r="K93" s="271"/>
      <c r="L93" s="271">
        <v>1.0</v>
      </c>
      <c r="M93" s="271"/>
      <c r="N93" s="342"/>
      <c r="O93" s="342"/>
      <c r="P93" s="342"/>
      <c r="Q93" s="342"/>
      <c r="R93" s="271"/>
      <c r="S93" s="271"/>
      <c r="T93" s="271"/>
      <c r="U93" s="271">
        <v>1.0</v>
      </c>
      <c r="V93" s="271"/>
      <c r="W93" s="342"/>
      <c r="X93" s="342"/>
      <c r="Y93" s="271">
        <v>4.0</v>
      </c>
      <c r="Z93" s="271"/>
      <c r="AA93" s="271">
        <v>1.0</v>
      </c>
      <c r="AB93" s="271"/>
      <c r="AC93" s="271">
        <v>2.0</v>
      </c>
      <c r="AD93" s="342"/>
      <c r="AE93" s="342"/>
      <c r="AF93" s="271"/>
      <c r="AG93" s="271"/>
      <c r="AH93" s="271"/>
      <c r="AI93" s="271"/>
      <c r="AJ93" s="271">
        <v>1.0</v>
      </c>
      <c r="AK93" s="342"/>
      <c r="AL93" s="267">
        <f t="shared" si="2"/>
        <v>10</v>
      </c>
      <c r="AM93" s="143"/>
      <c r="AN93" s="268"/>
    </row>
    <row r="94" ht="12.75" customHeight="1">
      <c r="A94" s="29">
        <v>18.0</v>
      </c>
      <c r="B94" s="19" t="s">
        <v>28</v>
      </c>
      <c r="C94" s="133"/>
      <c r="D94" s="32"/>
      <c r="E94" s="424"/>
      <c r="F94" s="155">
        <v>9.0</v>
      </c>
      <c r="G94" s="425"/>
      <c r="H94" s="155">
        <v>8.0</v>
      </c>
      <c r="I94" s="243"/>
      <c r="J94" s="243"/>
      <c r="K94" s="155">
        <v>7.0</v>
      </c>
      <c r="L94" s="155">
        <v>4.0</v>
      </c>
      <c r="M94" s="155">
        <v>6.0</v>
      </c>
      <c r="N94" s="243"/>
      <c r="O94" s="243"/>
      <c r="P94" s="243"/>
      <c r="Q94" s="243">
        <v>6.0</v>
      </c>
      <c r="R94" s="155">
        <v>6.0</v>
      </c>
      <c r="S94" s="155">
        <v>5.0</v>
      </c>
      <c r="T94" s="155">
        <v>8.0</v>
      </c>
      <c r="U94" s="155">
        <v>5.0</v>
      </c>
      <c r="V94" s="155">
        <v>9.0</v>
      </c>
      <c r="W94" s="243"/>
      <c r="X94" s="311"/>
      <c r="Y94" s="155">
        <v>5.0</v>
      </c>
      <c r="Z94" s="155">
        <v>5.0</v>
      </c>
      <c r="AA94" s="155">
        <v>6.0</v>
      </c>
      <c r="AB94" s="155">
        <v>4.0</v>
      </c>
      <c r="AC94" s="155">
        <v>8.0</v>
      </c>
      <c r="AD94" s="243">
        <v>7.0</v>
      </c>
      <c r="AE94" s="243"/>
      <c r="AF94" s="155"/>
      <c r="AG94" s="389"/>
      <c r="AH94" s="155">
        <v>9.0</v>
      </c>
      <c r="AI94" s="155">
        <v>9.0</v>
      </c>
      <c r="AJ94" s="155">
        <v>12.0</v>
      </c>
      <c r="AK94" s="243"/>
      <c r="AL94" s="136">
        <f t="shared" si="2"/>
        <v>138</v>
      </c>
      <c r="AM94" s="426">
        <f>AL94/COUNT(F94:AJ94)</f>
        <v>6.9</v>
      </c>
      <c r="AN94" s="264"/>
    </row>
    <row r="95" ht="13.5" customHeight="1">
      <c r="A95" s="137" t="s">
        <v>78</v>
      </c>
      <c r="B95" s="132"/>
      <c r="C95" s="138"/>
      <c r="D95" s="32"/>
      <c r="E95" s="427"/>
      <c r="F95" s="156"/>
      <c r="G95" s="431"/>
      <c r="H95" s="271"/>
      <c r="I95" s="342"/>
      <c r="J95" s="342"/>
      <c r="K95" s="271"/>
      <c r="L95" s="271"/>
      <c r="M95" s="271"/>
      <c r="N95" s="342"/>
      <c r="O95" s="342"/>
      <c r="P95" s="342"/>
      <c r="Q95" s="342"/>
      <c r="R95" s="271">
        <v>1.0</v>
      </c>
      <c r="S95" s="271"/>
      <c r="T95" s="271"/>
      <c r="U95" s="271"/>
      <c r="V95" s="271"/>
      <c r="W95" s="342"/>
      <c r="X95" s="432"/>
      <c r="Y95" s="271"/>
      <c r="Z95" s="271"/>
      <c r="AA95" s="271"/>
      <c r="AB95" s="271"/>
      <c r="AC95" s="271"/>
      <c r="AD95" s="342"/>
      <c r="AE95" s="342"/>
      <c r="AF95" s="271"/>
      <c r="AG95" s="271"/>
      <c r="AH95" s="271"/>
      <c r="AI95" s="271">
        <v>2.0</v>
      </c>
      <c r="AJ95" s="271"/>
      <c r="AK95" s="342"/>
      <c r="AL95" s="267">
        <f t="shared" si="2"/>
        <v>3</v>
      </c>
      <c r="AM95" s="143"/>
      <c r="AN95" s="268"/>
    </row>
    <row r="96" ht="13.5" customHeight="1">
      <c r="A96" s="29">
        <v>19.0</v>
      </c>
      <c r="B96" s="164" t="s">
        <v>201</v>
      </c>
      <c r="C96" s="133"/>
      <c r="D96" s="32"/>
      <c r="E96" s="424"/>
      <c r="F96" s="155">
        <v>21.0</v>
      </c>
      <c r="G96" s="425"/>
      <c r="H96" s="155">
        <v>6.0</v>
      </c>
      <c r="I96" s="243"/>
      <c r="J96" s="243"/>
      <c r="K96" s="155">
        <v>4.0</v>
      </c>
      <c r="L96" s="155">
        <v>3.0</v>
      </c>
      <c r="M96" s="155">
        <v>5.0</v>
      </c>
      <c r="N96" s="243"/>
      <c r="O96" s="243">
        <v>3.0</v>
      </c>
      <c r="P96" s="243"/>
      <c r="Q96" s="243"/>
      <c r="R96" s="155">
        <v>6.0</v>
      </c>
      <c r="S96" s="155">
        <v>10.0</v>
      </c>
      <c r="T96" s="155">
        <v>9.0</v>
      </c>
      <c r="U96" s="155">
        <v>6.0</v>
      </c>
      <c r="V96" s="155"/>
      <c r="W96" s="243"/>
      <c r="X96" s="243">
        <v>5.0</v>
      </c>
      <c r="Y96" s="155">
        <v>6.0</v>
      </c>
      <c r="Z96" s="155">
        <v>7.0</v>
      </c>
      <c r="AA96" s="155">
        <v>3.0</v>
      </c>
      <c r="AB96" s="155">
        <v>3.0</v>
      </c>
      <c r="AC96" s="155">
        <v>6.0</v>
      </c>
      <c r="AD96" s="243"/>
      <c r="AE96" s="243"/>
      <c r="AF96" s="155">
        <v>8.0</v>
      </c>
      <c r="AG96" s="155">
        <v>4.0</v>
      </c>
      <c r="AH96" s="272"/>
      <c r="AI96" s="433"/>
      <c r="AJ96" s="433"/>
      <c r="AK96" s="433"/>
      <c r="AL96" s="136">
        <f t="shared" si="2"/>
        <v>115</v>
      </c>
      <c r="AM96" s="426">
        <f>AL96/COUNT(F96:AJ96)</f>
        <v>6.388888889</v>
      </c>
      <c r="AN96" s="264"/>
    </row>
    <row r="97" ht="13.5" customHeight="1">
      <c r="A97" s="168" t="s">
        <v>78</v>
      </c>
      <c r="B97" s="132"/>
      <c r="C97" s="133"/>
      <c r="D97" s="32"/>
      <c r="E97" s="424"/>
      <c r="F97" s="148"/>
      <c r="G97" s="434"/>
      <c r="H97" s="148"/>
      <c r="I97" s="277"/>
      <c r="J97" s="277"/>
      <c r="K97" s="148"/>
      <c r="L97" s="148"/>
      <c r="M97" s="148">
        <v>1.0</v>
      </c>
      <c r="N97" s="277"/>
      <c r="O97" s="277"/>
      <c r="P97" s="277"/>
      <c r="Q97" s="277"/>
      <c r="R97" s="148">
        <v>1.0</v>
      </c>
      <c r="S97" s="148"/>
      <c r="T97" s="148"/>
      <c r="U97" s="148"/>
      <c r="V97" s="148"/>
      <c r="W97" s="277"/>
      <c r="X97" s="277"/>
      <c r="Y97" s="148"/>
      <c r="Z97" s="148"/>
      <c r="AA97" s="148"/>
      <c r="AB97" s="148">
        <v>1.0</v>
      </c>
      <c r="AC97" s="148"/>
      <c r="AD97" s="277"/>
      <c r="AE97" s="277"/>
      <c r="AF97" s="148"/>
      <c r="AG97" s="148"/>
      <c r="AH97" s="148"/>
      <c r="AI97" s="148"/>
      <c r="AJ97" s="148"/>
      <c r="AK97" s="277"/>
      <c r="AL97" s="267">
        <f t="shared" si="2"/>
        <v>3</v>
      </c>
      <c r="AM97" s="136"/>
      <c r="AN97" s="264"/>
    </row>
    <row r="98" ht="13.5" customHeight="1">
      <c r="A98" s="29">
        <v>20.0</v>
      </c>
      <c r="B98" s="19" t="s">
        <v>32</v>
      </c>
      <c r="C98" s="133"/>
      <c r="D98" s="32"/>
      <c r="E98" s="424"/>
      <c r="F98" s="155">
        <v>15.0</v>
      </c>
      <c r="G98" s="425"/>
      <c r="H98" s="155">
        <v>5.0</v>
      </c>
      <c r="I98" s="243"/>
      <c r="J98" s="243"/>
      <c r="K98" s="155">
        <v>5.0</v>
      </c>
      <c r="L98" s="155">
        <v>3.0</v>
      </c>
      <c r="M98" s="155">
        <v>4.0</v>
      </c>
      <c r="N98" s="243"/>
      <c r="O98" s="243"/>
      <c r="P98" s="243"/>
      <c r="Q98" s="243"/>
      <c r="R98" s="155">
        <v>10.0</v>
      </c>
      <c r="S98" s="155">
        <v>10.0</v>
      </c>
      <c r="T98" s="155">
        <v>10.0</v>
      </c>
      <c r="U98" s="155">
        <v>8.0</v>
      </c>
      <c r="V98" s="155">
        <v>8.0</v>
      </c>
      <c r="W98" s="243">
        <v>5.0</v>
      </c>
      <c r="X98" s="243"/>
      <c r="Y98" s="155"/>
      <c r="Z98" s="155">
        <v>15.0</v>
      </c>
      <c r="AA98" s="155">
        <v>6.0</v>
      </c>
      <c r="AB98" s="155">
        <v>8.0</v>
      </c>
      <c r="AC98" s="155">
        <v>10.0</v>
      </c>
      <c r="AD98" s="243"/>
      <c r="AE98" s="243"/>
      <c r="AF98" s="155">
        <v>11.0</v>
      </c>
      <c r="AG98" s="155">
        <v>17.0</v>
      </c>
      <c r="AH98" s="155">
        <v>8.0</v>
      </c>
      <c r="AI98" s="155">
        <v>12.0</v>
      </c>
      <c r="AJ98" s="272">
        <v>7.0</v>
      </c>
      <c r="AK98" s="435"/>
      <c r="AL98" s="136">
        <f t="shared" si="2"/>
        <v>177</v>
      </c>
      <c r="AM98" s="426">
        <f>AL98/COUNT(F98:AJ98)</f>
        <v>8.85</v>
      </c>
      <c r="AN98" s="264"/>
    </row>
    <row r="99" ht="13.5" customHeight="1">
      <c r="A99" s="137" t="s">
        <v>78</v>
      </c>
      <c r="B99" s="132"/>
      <c r="C99" s="138"/>
      <c r="D99" s="32"/>
      <c r="E99" s="427"/>
      <c r="F99" s="156"/>
      <c r="G99" s="431"/>
      <c r="H99" s="271"/>
      <c r="I99" s="342"/>
      <c r="J99" s="342"/>
      <c r="K99" s="271"/>
      <c r="L99" s="271"/>
      <c r="M99" s="271"/>
      <c r="N99" s="342"/>
      <c r="O99" s="342"/>
      <c r="P99" s="342"/>
      <c r="Q99" s="342"/>
      <c r="R99" s="271"/>
      <c r="S99" s="271"/>
      <c r="T99" s="271"/>
      <c r="U99" s="271"/>
      <c r="V99" s="271"/>
      <c r="W99" s="342"/>
      <c r="X99" s="342"/>
      <c r="Y99" s="271"/>
      <c r="Z99" s="271"/>
      <c r="AA99" s="271"/>
      <c r="AB99" s="271"/>
      <c r="AC99" s="271"/>
      <c r="AD99" s="342"/>
      <c r="AE99" s="342"/>
      <c r="AF99" s="271"/>
      <c r="AG99" s="271"/>
      <c r="AH99" s="271"/>
      <c r="AI99" s="271"/>
      <c r="AJ99" s="271"/>
      <c r="AK99" s="342"/>
      <c r="AL99" s="267">
        <f t="shared" si="2"/>
        <v>0</v>
      </c>
      <c r="AM99" s="143"/>
      <c r="AN99" s="268"/>
    </row>
    <row r="100" ht="12.75" customHeight="1">
      <c r="A100" s="29">
        <v>21.0</v>
      </c>
      <c r="B100" s="19" t="s">
        <v>33</v>
      </c>
      <c r="C100" s="133"/>
      <c r="D100" s="32"/>
      <c r="E100" s="424"/>
      <c r="F100" s="155">
        <v>11.0</v>
      </c>
      <c r="G100" s="425"/>
      <c r="H100" s="155">
        <v>7.0</v>
      </c>
      <c r="I100" s="243"/>
      <c r="J100" s="243"/>
      <c r="K100" s="155">
        <v>4.0</v>
      </c>
      <c r="L100" s="155">
        <v>3.0</v>
      </c>
      <c r="M100" s="155">
        <v>5.0</v>
      </c>
      <c r="N100" s="243"/>
      <c r="O100" s="243"/>
      <c r="P100" s="243"/>
      <c r="Q100" s="243"/>
      <c r="R100" s="155"/>
      <c r="S100" s="155">
        <v>15.0</v>
      </c>
      <c r="T100" s="155">
        <v>3.0</v>
      </c>
      <c r="U100" s="155">
        <v>6.0</v>
      </c>
      <c r="V100" s="155">
        <v>6.0</v>
      </c>
      <c r="W100" s="243">
        <v>5.0</v>
      </c>
      <c r="X100" s="243"/>
      <c r="Y100" s="155">
        <v>3.0</v>
      </c>
      <c r="Z100" s="155">
        <v>8.0</v>
      </c>
      <c r="AA100" s="155">
        <v>7.0</v>
      </c>
      <c r="AB100" s="155">
        <v>10.0</v>
      </c>
      <c r="AC100" s="155">
        <v>7.0</v>
      </c>
      <c r="AD100" s="243"/>
      <c r="AE100" s="243"/>
      <c r="AF100" s="155">
        <v>5.0</v>
      </c>
      <c r="AG100" s="155">
        <v>7.0</v>
      </c>
      <c r="AH100" s="155">
        <v>10.0</v>
      </c>
      <c r="AI100" s="155">
        <v>9.0</v>
      </c>
      <c r="AJ100" s="155">
        <v>6.0</v>
      </c>
      <c r="AK100" s="243">
        <v>5.0</v>
      </c>
      <c r="AL100" s="136">
        <f t="shared" si="2"/>
        <v>142</v>
      </c>
      <c r="AM100" s="426">
        <f>AL100/COUNT(F100:AJ100)</f>
        <v>7.1</v>
      </c>
      <c r="AN100" s="264"/>
    </row>
    <row r="101" ht="13.5" customHeight="1">
      <c r="A101" s="137" t="s">
        <v>78</v>
      </c>
      <c r="B101" s="132"/>
      <c r="C101" s="138"/>
      <c r="D101" s="32"/>
      <c r="E101" s="427"/>
      <c r="F101" s="156"/>
      <c r="G101" s="431"/>
      <c r="H101" s="271"/>
      <c r="I101" s="342"/>
      <c r="J101" s="342"/>
      <c r="K101" s="271"/>
      <c r="L101" s="271"/>
      <c r="M101" s="271">
        <v>3.0</v>
      </c>
      <c r="N101" s="342"/>
      <c r="O101" s="342"/>
      <c r="P101" s="342"/>
      <c r="Q101" s="342"/>
      <c r="R101" s="271"/>
      <c r="S101" s="271"/>
      <c r="T101" s="271">
        <v>1.0</v>
      </c>
      <c r="U101" s="271"/>
      <c r="V101" s="271"/>
      <c r="W101" s="342"/>
      <c r="X101" s="342"/>
      <c r="Y101" s="271"/>
      <c r="Z101" s="271"/>
      <c r="AA101" s="271"/>
      <c r="AB101" s="271"/>
      <c r="AC101" s="271"/>
      <c r="AD101" s="342"/>
      <c r="AE101" s="342"/>
      <c r="AF101" s="271"/>
      <c r="AG101" s="271"/>
      <c r="AH101" s="271"/>
      <c r="AI101" s="271"/>
      <c r="AJ101" s="271"/>
      <c r="AK101" s="342"/>
      <c r="AL101" s="267">
        <f t="shared" si="2"/>
        <v>4</v>
      </c>
      <c r="AM101" s="143"/>
      <c r="AN101" s="268"/>
    </row>
    <row r="102" ht="13.5" customHeight="1">
      <c r="A102" s="45">
        <v>22.0</v>
      </c>
      <c r="B102" s="178" t="s">
        <v>34</v>
      </c>
      <c r="C102" s="133"/>
      <c r="D102" s="32"/>
      <c r="E102" s="424"/>
      <c r="F102" s="155">
        <v>4.0</v>
      </c>
      <c r="G102" s="425"/>
      <c r="H102" s="155">
        <v>5.0</v>
      </c>
      <c r="I102" s="243"/>
      <c r="J102" s="243"/>
      <c r="K102" s="155">
        <v>8.0</v>
      </c>
      <c r="L102" s="155">
        <v>6.0</v>
      </c>
      <c r="M102" s="155">
        <v>5.0</v>
      </c>
      <c r="N102" s="243"/>
      <c r="O102" s="243">
        <v>6.0</v>
      </c>
      <c r="P102" s="243"/>
      <c r="Q102" s="243"/>
      <c r="R102" s="155">
        <v>3.0</v>
      </c>
      <c r="S102" s="155">
        <v>4.0</v>
      </c>
      <c r="T102" s="155">
        <v>7.0</v>
      </c>
      <c r="U102" s="155">
        <v>5.0</v>
      </c>
      <c r="V102" s="155"/>
      <c r="W102" s="243"/>
      <c r="X102" s="243">
        <v>8.0</v>
      </c>
      <c r="Y102" s="155">
        <v>9.0</v>
      </c>
      <c r="Z102" s="155">
        <v>1.0</v>
      </c>
      <c r="AA102" s="155">
        <v>7.0</v>
      </c>
      <c r="AB102" s="155">
        <v>8.0</v>
      </c>
      <c r="AC102" s="155">
        <v>13.0</v>
      </c>
      <c r="AD102" s="243"/>
      <c r="AE102" s="243"/>
      <c r="AF102" s="155">
        <v>7.0</v>
      </c>
      <c r="AG102" s="155">
        <v>7.0</v>
      </c>
      <c r="AH102" s="155">
        <v>5.0</v>
      </c>
      <c r="AI102" s="155">
        <v>10.0</v>
      </c>
      <c r="AJ102" s="155"/>
      <c r="AK102" s="243"/>
      <c r="AL102" s="136">
        <f t="shared" si="2"/>
        <v>128</v>
      </c>
      <c r="AM102" s="426">
        <f>AL102/COUNT(F102:AJ102)</f>
        <v>6.4</v>
      </c>
      <c r="AN102" s="264"/>
    </row>
    <row r="103" ht="13.5" customHeight="1">
      <c r="A103" s="179" t="s">
        <v>78</v>
      </c>
      <c r="C103" s="133"/>
      <c r="D103" s="32"/>
      <c r="E103" s="424"/>
      <c r="F103" s="148"/>
      <c r="G103" s="434"/>
      <c r="H103" s="148"/>
      <c r="I103" s="277"/>
      <c r="J103" s="277"/>
      <c r="K103" s="148"/>
      <c r="L103" s="148"/>
      <c r="M103" s="148"/>
      <c r="N103" s="277"/>
      <c r="O103" s="277"/>
      <c r="P103" s="277"/>
      <c r="Q103" s="277"/>
      <c r="R103" s="148"/>
      <c r="S103" s="148"/>
      <c r="T103" s="148"/>
      <c r="U103" s="148"/>
      <c r="V103" s="148"/>
      <c r="W103" s="277"/>
      <c r="X103" s="277"/>
      <c r="Y103" s="148"/>
      <c r="Z103" s="148"/>
      <c r="AA103" s="148"/>
      <c r="AB103" s="148"/>
      <c r="AC103" s="148">
        <v>1.0</v>
      </c>
      <c r="AD103" s="277"/>
      <c r="AE103" s="277"/>
      <c r="AF103" s="148"/>
      <c r="AG103" s="148"/>
      <c r="AH103" s="148"/>
      <c r="AI103" s="148"/>
      <c r="AJ103" s="148"/>
      <c r="AK103" s="277"/>
      <c r="AL103" s="267">
        <f t="shared" si="2"/>
        <v>1</v>
      </c>
      <c r="AM103" s="136"/>
      <c r="AN103" s="264"/>
    </row>
    <row r="104" ht="13.5" customHeight="1">
      <c r="A104" s="45">
        <v>23.0</v>
      </c>
      <c r="B104" s="178" t="s">
        <v>165</v>
      </c>
      <c r="C104" s="133"/>
      <c r="D104" s="32"/>
      <c r="E104" s="424"/>
      <c r="F104" s="155">
        <v>7.0</v>
      </c>
      <c r="G104" s="425"/>
      <c r="H104" s="155">
        <v>9.0</v>
      </c>
      <c r="I104" s="243"/>
      <c r="J104" s="243"/>
      <c r="K104" s="155">
        <v>5.0</v>
      </c>
      <c r="L104" s="155">
        <v>10.0</v>
      </c>
      <c r="M104" s="155">
        <v>7.0</v>
      </c>
      <c r="N104" s="243"/>
      <c r="O104" s="243"/>
      <c r="P104" s="243"/>
      <c r="Q104" s="243"/>
      <c r="R104" s="155">
        <v>10.0</v>
      </c>
      <c r="S104" s="155">
        <v>5.0</v>
      </c>
      <c r="T104" s="155">
        <v>6.0</v>
      </c>
      <c r="U104" s="155">
        <v>11.0</v>
      </c>
      <c r="V104" s="155"/>
      <c r="W104" s="243"/>
      <c r="X104" s="243">
        <v>6.0</v>
      </c>
      <c r="Y104" s="155">
        <v>7.0</v>
      </c>
      <c r="Z104" s="155">
        <v>6.0</v>
      </c>
      <c r="AA104" s="155">
        <v>12.0</v>
      </c>
      <c r="AB104" s="155">
        <v>9.0</v>
      </c>
      <c r="AC104" s="155"/>
      <c r="AD104" s="243"/>
      <c r="AE104" s="243"/>
      <c r="AF104" s="155">
        <v>5.0</v>
      </c>
      <c r="AG104" s="155">
        <v>5.0</v>
      </c>
      <c r="AH104" s="155">
        <v>8.0</v>
      </c>
      <c r="AI104" s="155">
        <v>7.0</v>
      </c>
      <c r="AJ104" s="155">
        <v>7.0</v>
      </c>
      <c r="AK104" s="243"/>
      <c r="AL104" s="136">
        <f t="shared" si="2"/>
        <v>142</v>
      </c>
      <c r="AM104" s="426">
        <f>AL104/COUNT(F104:AJ104)</f>
        <v>7.473684211</v>
      </c>
      <c r="AN104" s="264"/>
    </row>
    <row r="105" ht="13.5" customHeight="1">
      <c r="A105" s="180"/>
      <c r="B105" s="181" t="s">
        <v>78</v>
      </c>
      <c r="C105" s="133"/>
      <c r="D105" s="32"/>
      <c r="E105" s="424"/>
      <c r="F105" s="148"/>
      <c r="G105" s="434"/>
      <c r="H105" s="148"/>
      <c r="I105" s="277"/>
      <c r="J105" s="277"/>
      <c r="K105" s="148"/>
      <c r="L105" s="148"/>
      <c r="M105" s="148">
        <v>1.0</v>
      </c>
      <c r="N105" s="277"/>
      <c r="O105" s="277"/>
      <c r="P105" s="277"/>
      <c r="Q105" s="277"/>
      <c r="R105" s="148">
        <v>1.0</v>
      </c>
      <c r="S105" s="148"/>
      <c r="T105" s="148"/>
      <c r="U105" s="148"/>
      <c r="V105" s="148"/>
      <c r="W105" s="277"/>
      <c r="X105" s="277"/>
      <c r="Y105" s="148"/>
      <c r="Z105" s="148"/>
      <c r="AA105" s="148"/>
      <c r="AB105" s="148"/>
      <c r="AC105" s="148"/>
      <c r="AD105" s="277"/>
      <c r="AE105" s="277"/>
      <c r="AF105" s="148">
        <v>1.0</v>
      </c>
      <c r="AG105" s="148"/>
      <c r="AH105" s="148">
        <v>4.0</v>
      </c>
      <c r="AI105" s="148">
        <v>1.0</v>
      </c>
      <c r="AJ105" s="148">
        <v>2.0</v>
      </c>
      <c r="AK105" s="277"/>
      <c r="AL105" s="267">
        <f t="shared" si="2"/>
        <v>10</v>
      </c>
      <c r="AM105" s="136"/>
      <c r="AN105" s="264"/>
    </row>
    <row r="106" ht="13.5" customHeight="1">
      <c r="A106" s="45">
        <v>24.0</v>
      </c>
      <c r="B106" s="178" t="s">
        <v>36</v>
      </c>
      <c r="C106" s="133"/>
      <c r="D106" s="32"/>
      <c r="E106" s="424"/>
      <c r="F106" s="155">
        <v>10.0</v>
      </c>
      <c r="G106" s="425"/>
      <c r="H106" s="155"/>
      <c r="I106" s="243"/>
      <c r="J106" s="243">
        <v>2.0</v>
      </c>
      <c r="K106" s="155">
        <v>12.0</v>
      </c>
      <c r="L106" s="155">
        <v>7.0</v>
      </c>
      <c r="M106" s="155">
        <v>11.0</v>
      </c>
      <c r="N106" s="243"/>
      <c r="O106" s="243"/>
      <c r="P106" s="243"/>
      <c r="Q106" s="243"/>
      <c r="R106" s="155"/>
      <c r="S106" s="155">
        <v>7.0</v>
      </c>
      <c r="T106" s="155">
        <v>7.0</v>
      </c>
      <c r="U106" s="155">
        <v>6.0</v>
      </c>
      <c r="V106" s="155">
        <v>21.0</v>
      </c>
      <c r="W106" s="243">
        <v>4.0</v>
      </c>
      <c r="X106" s="243"/>
      <c r="Y106" s="155">
        <v>2.0</v>
      </c>
      <c r="Z106" s="155">
        <v>5.0</v>
      </c>
      <c r="AA106" s="155">
        <v>5.0</v>
      </c>
      <c r="AB106" s="155">
        <v>9.0</v>
      </c>
      <c r="AC106" s="155"/>
      <c r="AD106" s="243"/>
      <c r="AE106" s="243"/>
      <c r="AF106" s="155">
        <v>8.0</v>
      </c>
      <c r="AG106" s="155">
        <v>7.0</v>
      </c>
      <c r="AH106" s="155">
        <v>5.0</v>
      </c>
      <c r="AI106" s="430"/>
      <c r="AJ106" s="155">
        <v>4.0</v>
      </c>
      <c r="AK106" s="243"/>
      <c r="AL106" s="136">
        <f t="shared" si="2"/>
        <v>132</v>
      </c>
      <c r="AM106" s="426">
        <f>AL106/COUNT(F106:AJ106)</f>
        <v>7.333333333</v>
      </c>
      <c r="AN106" s="264"/>
    </row>
    <row r="107" ht="13.5" customHeight="1">
      <c r="A107" s="180"/>
      <c r="B107" s="181" t="s">
        <v>78</v>
      </c>
      <c r="C107" s="133"/>
      <c r="D107" s="32"/>
      <c r="E107" s="424"/>
      <c r="F107" s="148"/>
      <c r="G107" s="434"/>
      <c r="H107" s="148"/>
      <c r="I107" s="277"/>
      <c r="J107" s="277"/>
      <c r="K107" s="148">
        <v>1.0</v>
      </c>
      <c r="L107" s="148">
        <v>1.0</v>
      </c>
      <c r="M107" s="148"/>
      <c r="N107" s="277"/>
      <c r="O107" s="277"/>
      <c r="P107" s="277"/>
      <c r="Q107" s="277"/>
      <c r="R107" s="148"/>
      <c r="S107" s="148"/>
      <c r="T107" s="148"/>
      <c r="U107" s="148"/>
      <c r="V107" s="148"/>
      <c r="W107" s="277"/>
      <c r="X107" s="277"/>
      <c r="Y107" s="148">
        <v>2.0</v>
      </c>
      <c r="Z107" s="148"/>
      <c r="AA107" s="148"/>
      <c r="AB107" s="148"/>
      <c r="AC107" s="148"/>
      <c r="AD107" s="277"/>
      <c r="AE107" s="277"/>
      <c r="AF107" s="148"/>
      <c r="AG107" s="148"/>
      <c r="AH107" s="148"/>
      <c r="AI107" s="148"/>
      <c r="AJ107" s="148">
        <v>1.0</v>
      </c>
      <c r="AK107" s="277"/>
      <c r="AL107" s="267">
        <f t="shared" si="2"/>
        <v>5</v>
      </c>
      <c r="AM107" s="136"/>
      <c r="AN107" s="264"/>
    </row>
    <row r="108" ht="13.5" customHeight="1">
      <c r="A108" s="45">
        <v>25.0</v>
      </c>
      <c r="B108" s="178" t="s">
        <v>37</v>
      </c>
      <c r="C108" s="133"/>
      <c r="D108" s="32"/>
      <c r="E108" s="424"/>
      <c r="F108" s="155">
        <v>13.0</v>
      </c>
      <c r="G108" s="425"/>
      <c r="H108" s="155"/>
      <c r="I108" s="243"/>
      <c r="J108" s="243">
        <v>7.0</v>
      </c>
      <c r="K108" s="155">
        <v>8.0</v>
      </c>
      <c r="L108" s="155">
        <v>11.0</v>
      </c>
      <c r="M108" s="155">
        <v>7.0</v>
      </c>
      <c r="N108" s="243"/>
      <c r="O108" s="243"/>
      <c r="P108" s="243"/>
      <c r="Q108" s="243"/>
      <c r="R108" s="155">
        <v>7.0</v>
      </c>
      <c r="S108" s="155">
        <v>7.0</v>
      </c>
      <c r="T108" s="155">
        <v>10.0</v>
      </c>
      <c r="U108" s="155">
        <v>11.0</v>
      </c>
      <c r="V108" s="155">
        <v>6.0</v>
      </c>
      <c r="W108" s="243">
        <v>10.0</v>
      </c>
      <c r="X108" s="243"/>
      <c r="Y108" s="155"/>
      <c r="Z108" s="155">
        <v>17.0</v>
      </c>
      <c r="AA108" s="155">
        <v>16.0</v>
      </c>
      <c r="AB108" s="155">
        <v>13.0</v>
      </c>
      <c r="AC108" s="155">
        <v>13.0</v>
      </c>
      <c r="AD108" s="243"/>
      <c r="AE108" s="243"/>
      <c r="AF108" s="155">
        <v>13.0</v>
      </c>
      <c r="AG108" s="155">
        <v>12.0</v>
      </c>
      <c r="AH108" s="155">
        <v>14.0</v>
      </c>
      <c r="AI108" s="155">
        <v>11.0</v>
      </c>
      <c r="AJ108" s="155">
        <v>5.0</v>
      </c>
      <c r="AK108" s="243"/>
      <c r="AL108" s="136">
        <f t="shared" si="2"/>
        <v>211</v>
      </c>
      <c r="AM108" s="426">
        <f>AL108/COUNT(F108:AJ108)</f>
        <v>10.55</v>
      </c>
      <c r="AN108" s="264"/>
    </row>
    <row r="109" ht="13.5" customHeight="1">
      <c r="A109" s="180"/>
      <c r="B109" s="181" t="s">
        <v>78</v>
      </c>
      <c r="C109" s="133"/>
      <c r="D109" s="32"/>
      <c r="E109" s="424"/>
      <c r="F109" s="148"/>
      <c r="G109" s="434"/>
      <c r="H109" s="148"/>
      <c r="I109" s="277"/>
      <c r="J109" s="277"/>
      <c r="K109" s="148"/>
      <c r="L109" s="148">
        <v>1.0</v>
      </c>
      <c r="M109" s="148">
        <v>1.0</v>
      </c>
      <c r="N109" s="277"/>
      <c r="O109" s="277"/>
      <c r="P109" s="277"/>
      <c r="Q109" s="277"/>
      <c r="R109" s="148"/>
      <c r="S109" s="148"/>
      <c r="T109" s="148"/>
      <c r="U109" s="148"/>
      <c r="V109" s="148"/>
      <c r="W109" s="277"/>
      <c r="X109" s="277"/>
      <c r="Y109" s="148"/>
      <c r="Z109" s="148"/>
      <c r="AA109" s="148"/>
      <c r="AB109" s="148"/>
      <c r="AC109" s="148">
        <v>1.0</v>
      </c>
      <c r="AD109" s="277"/>
      <c r="AE109" s="277"/>
      <c r="AF109" s="148"/>
      <c r="AG109" s="148"/>
      <c r="AH109" s="148"/>
      <c r="AI109" s="148"/>
      <c r="AJ109" s="148"/>
      <c r="AK109" s="277"/>
      <c r="AL109" s="267">
        <f t="shared" si="2"/>
        <v>3</v>
      </c>
      <c r="AM109" s="136"/>
      <c r="AN109" s="264"/>
    </row>
    <row r="110" ht="13.5" customHeight="1">
      <c r="A110" s="45">
        <v>26.0</v>
      </c>
      <c r="B110" s="178" t="s">
        <v>202</v>
      </c>
      <c r="C110" s="133"/>
      <c r="D110" s="32"/>
      <c r="E110" s="424"/>
      <c r="F110" s="155">
        <v>3.0</v>
      </c>
      <c r="G110" s="425"/>
      <c r="H110" s="155">
        <v>9.0</v>
      </c>
      <c r="I110" s="243">
        <v>5.0</v>
      </c>
      <c r="J110" s="243"/>
      <c r="K110" s="428"/>
      <c r="L110" s="428"/>
      <c r="M110" s="428"/>
      <c r="N110" s="428"/>
      <c r="O110" s="428"/>
      <c r="P110" s="428"/>
      <c r="Q110" s="428"/>
      <c r="R110" s="428"/>
      <c r="S110" s="428"/>
      <c r="T110" s="428"/>
      <c r="U110" s="428"/>
      <c r="V110" s="428"/>
      <c r="W110" s="428"/>
      <c r="X110" s="428"/>
      <c r="Y110" s="428"/>
      <c r="Z110" s="428"/>
      <c r="AA110" s="428"/>
      <c r="AB110" s="428"/>
      <c r="AC110" s="428"/>
      <c r="AD110" s="428"/>
      <c r="AE110" s="428"/>
      <c r="AF110" s="155">
        <v>5.0</v>
      </c>
      <c r="AG110" s="155">
        <v>11.0</v>
      </c>
      <c r="AH110" s="155">
        <v>4.0</v>
      </c>
      <c r="AI110" s="155">
        <v>8.0</v>
      </c>
      <c r="AJ110" s="155">
        <v>8.0</v>
      </c>
      <c r="AK110" s="243"/>
      <c r="AL110" s="136">
        <f t="shared" si="2"/>
        <v>53</v>
      </c>
      <c r="AM110" s="426">
        <f>AL110/COUNT(F110:AJ110)</f>
        <v>6.625</v>
      </c>
      <c r="AN110" s="264"/>
    </row>
    <row r="111" ht="13.5" customHeight="1">
      <c r="A111" s="180"/>
      <c r="B111" s="436" t="s">
        <v>78</v>
      </c>
      <c r="C111" s="133"/>
      <c r="D111" s="32"/>
      <c r="E111" s="424"/>
      <c r="F111" s="148"/>
      <c r="G111" s="434"/>
      <c r="H111" s="148"/>
      <c r="I111" s="277"/>
      <c r="J111" s="277"/>
      <c r="K111" s="148"/>
      <c r="L111" s="148"/>
      <c r="M111" s="148"/>
      <c r="N111" s="277"/>
      <c r="O111" s="277"/>
      <c r="P111" s="277"/>
      <c r="Q111" s="277"/>
      <c r="R111" s="148"/>
      <c r="S111" s="148"/>
      <c r="T111" s="148"/>
      <c r="U111" s="148"/>
      <c r="V111" s="148"/>
      <c r="W111" s="277"/>
      <c r="X111" s="277"/>
      <c r="Y111" s="148"/>
      <c r="Z111" s="148"/>
      <c r="AA111" s="148"/>
      <c r="AB111" s="148"/>
      <c r="AC111" s="148"/>
      <c r="AD111" s="277"/>
      <c r="AE111" s="277"/>
      <c r="AF111" s="148"/>
      <c r="AG111" s="148">
        <v>2.0</v>
      </c>
      <c r="AH111" s="148">
        <v>2.0</v>
      </c>
      <c r="AI111" s="148"/>
      <c r="AJ111" s="148"/>
      <c r="AK111" s="277"/>
      <c r="AL111" s="267">
        <f t="shared" si="2"/>
        <v>4</v>
      </c>
      <c r="AM111" s="136"/>
      <c r="AN111" s="264"/>
    </row>
    <row r="112" ht="13.5" customHeight="1">
      <c r="A112" s="45">
        <v>27.0</v>
      </c>
      <c r="B112" s="178" t="s">
        <v>226</v>
      </c>
      <c r="C112" s="133"/>
      <c r="D112" s="32"/>
      <c r="E112" s="424"/>
      <c r="F112" s="155">
        <v>7.0</v>
      </c>
      <c r="G112" s="425"/>
      <c r="H112" s="155">
        <v>9.0</v>
      </c>
      <c r="I112" s="243"/>
      <c r="J112" s="243"/>
      <c r="K112" s="155">
        <v>9.0</v>
      </c>
      <c r="L112" s="155">
        <v>8.0</v>
      </c>
      <c r="M112" s="155">
        <v>12.0</v>
      </c>
      <c r="N112" s="243"/>
      <c r="O112" s="243"/>
      <c r="P112" s="243"/>
      <c r="Q112" s="243"/>
      <c r="R112" s="155">
        <v>19.0</v>
      </c>
      <c r="S112" s="155">
        <v>12.0</v>
      </c>
      <c r="T112" s="155">
        <v>7.0</v>
      </c>
      <c r="U112" s="155">
        <v>8.0</v>
      </c>
      <c r="V112" s="155">
        <v>8.0</v>
      </c>
      <c r="W112" s="243"/>
      <c r="X112" s="243"/>
      <c r="Y112" s="155">
        <v>9.0</v>
      </c>
      <c r="Z112" s="155">
        <v>14.0</v>
      </c>
      <c r="AA112" s="155">
        <v>6.0</v>
      </c>
      <c r="AB112" s="155">
        <v>6.0</v>
      </c>
      <c r="AC112" s="155">
        <v>10.0</v>
      </c>
      <c r="AD112" s="243"/>
      <c r="AE112" s="243"/>
      <c r="AF112" s="155">
        <v>7.0</v>
      </c>
      <c r="AG112" s="155">
        <v>8.0</v>
      </c>
      <c r="AH112" s="389"/>
      <c r="AI112" s="155">
        <v>5.0</v>
      </c>
      <c r="AJ112" s="155">
        <v>11.0</v>
      </c>
      <c r="AK112" s="243"/>
      <c r="AL112" s="136">
        <f t="shared" si="2"/>
        <v>175</v>
      </c>
      <c r="AM112" s="426">
        <f>AL112/COUNT(F112:AJ112)</f>
        <v>9.210526316</v>
      </c>
      <c r="AN112" s="264"/>
    </row>
    <row r="113" ht="13.5" customHeight="1">
      <c r="A113" s="179" t="s">
        <v>78</v>
      </c>
      <c r="C113" s="133"/>
      <c r="D113" s="32"/>
      <c r="E113" s="424"/>
      <c r="F113" s="148"/>
      <c r="G113" s="434"/>
      <c r="H113" s="148"/>
      <c r="I113" s="277"/>
      <c r="J113" s="277"/>
      <c r="K113" s="148"/>
      <c r="L113" s="148"/>
      <c r="M113" s="148"/>
      <c r="N113" s="277"/>
      <c r="O113" s="277"/>
      <c r="P113" s="277"/>
      <c r="Q113" s="277"/>
      <c r="R113" s="148"/>
      <c r="S113" s="148"/>
      <c r="T113" s="148"/>
      <c r="U113" s="148"/>
      <c r="V113" s="148"/>
      <c r="W113" s="277"/>
      <c r="X113" s="277"/>
      <c r="Y113" s="148"/>
      <c r="Z113" s="148">
        <v>1.0</v>
      </c>
      <c r="AA113" s="148"/>
      <c r="AB113" s="148"/>
      <c r="AC113" s="148"/>
      <c r="AD113" s="277"/>
      <c r="AE113" s="277"/>
      <c r="AF113" s="148">
        <v>1.0</v>
      </c>
      <c r="AG113" s="148"/>
      <c r="AH113" s="148"/>
      <c r="AI113" s="148"/>
      <c r="AJ113" s="148"/>
      <c r="AK113" s="277"/>
      <c r="AL113" s="267">
        <f t="shared" si="2"/>
        <v>2</v>
      </c>
      <c r="AM113" s="136"/>
      <c r="AN113" s="264"/>
    </row>
    <row r="114" ht="13.5" customHeight="1">
      <c r="A114" s="45"/>
      <c r="B114" s="183" t="s">
        <v>80</v>
      </c>
      <c r="C114" s="133"/>
      <c r="D114" s="32"/>
      <c r="E114" s="424"/>
      <c r="F114" s="155">
        <v>1.0</v>
      </c>
      <c r="G114" s="425"/>
      <c r="H114" s="155">
        <v>5.0</v>
      </c>
      <c r="I114" s="243"/>
      <c r="J114" s="243"/>
      <c r="K114" s="155">
        <v>2.0</v>
      </c>
      <c r="L114" s="155"/>
      <c r="M114" s="155"/>
      <c r="N114" s="243"/>
      <c r="O114" s="243"/>
      <c r="P114" s="243"/>
      <c r="Q114" s="243"/>
      <c r="R114" s="155"/>
      <c r="S114" s="155">
        <v>9.0</v>
      </c>
      <c r="T114" s="155">
        <v>3.0</v>
      </c>
      <c r="U114" s="155"/>
      <c r="V114" s="155"/>
      <c r="W114" s="243"/>
      <c r="X114" s="243"/>
      <c r="Y114" s="155"/>
      <c r="Z114" s="155"/>
      <c r="AA114" s="155"/>
      <c r="AB114" s="155"/>
      <c r="AC114" s="155"/>
      <c r="AD114" s="243"/>
      <c r="AE114" s="243"/>
      <c r="AF114" s="155">
        <v>4.0</v>
      </c>
      <c r="AG114" s="155"/>
      <c r="AH114" s="155">
        <v>3.0</v>
      </c>
      <c r="AI114" s="155">
        <v>2.0</v>
      </c>
      <c r="AJ114" s="155">
        <v>6.0</v>
      </c>
      <c r="AK114" s="243"/>
      <c r="AL114" s="136">
        <f t="shared" si="2"/>
        <v>35</v>
      </c>
      <c r="AM114" s="426">
        <f>AL114/COUNT(F114:AJ114)</f>
        <v>3.888888889</v>
      </c>
      <c r="AN114" s="264"/>
    </row>
    <row r="115" ht="13.5" customHeight="1">
      <c r="A115" s="137" t="s">
        <v>78</v>
      </c>
      <c r="B115" s="132"/>
      <c r="C115" s="138"/>
      <c r="D115" s="71"/>
      <c r="E115" s="427"/>
      <c r="F115" s="156"/>
      <c r="G115" s="431"/>
      <c r="H115" s="271"/>
      <c r="I115" s="342"/>
      <c r="J115" s="342"/>
      <c r="K115" s="271"/>
      <c r="L115" s="271"/>
      <c r="M115" s="271"/>
      <c r="N115" s="342"/>
      <c r="O115" s="342"/>
      <c r="P115" s="342"/>
      <c r="Q115" s="342"/>
      <c r="R115" s="271"/>
      <c r="S115" s="271"/>
      <c r="T115" s="271"/>
      <c r="U115" s="271"/>
      <c r="V115" s="271"/>
      <c r="W115" s="342"/>
      <c r="X115" s="342"/>
      <c r="Y115" s="271"/>
      <c r="Z115" s="271"/>
      <c r="AA115" s="271"/>
      <c r="AB115" s="271"/>
      <c r="AC115" s="271"/>
      <c r="AD115" s="342"/>
      <c r="AE115" s="342"/>
      <c r="AF115" s="271"/>
      <c r="AG115" s="271"/>
      <c r="AH115" s="271">
        <v>1.0</v>
      </c>
      <c r="AI115" s="271"/>
      <c r="AJ115" s="271"/>
      <c r="AK115" s="342"/>
      <c r="AL115" s="267">
        <f t="shared" si="2"/>
        <v>1</v>
      </c>
      <c r="AM115" s="143"/>
      <c r="AN115" s="268"/>
    </row>
    <row r="116" ht="51.75" customHeight="1">
      <c r="A116" s="184"/>
      <c r="B116" s="185"/>
      <c r="C116" s="186"/>
      <c r="D116" s="187">
        <v>200.0</v>
      </c>
      <c r="E116" s="188" t="s">
        <v>81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90">
        <f>SUM(AL58+AL60+AL62+AL64+AL66+AL68+AL70+AL72+AL74+AL76+AL78+AL80+AL82+AL84+AL86+AL88+AL90+AL92+AL94+AL96+AL98+AL100+AL102+AL104+AL106+AL108+AL110+AL112+AL114)</f>
        <v>3786</v>
      </c>
      <c r="AN116" s="190"/>
    </row>
    <row r="117" ht="13.5" customHeight="1">
      <c r="A117" s="191">
        <v>1.0</v>
      </c>
      <c r="B117" s="19" t="s">
        <v>279</v>
      </c>
      <c r="C117" s="192"/>
      <c r="D117" s="192" t="s">
        <v>280</v>
      </c>
      <c r="E117" s="193"/>
      <c r="F117" s="287"/>
      <c r="G117" s="437"/>
      <c r="H117" s="287"/>
      <c r="I117" s="287"/>
      <c r="J117" s="287"/>
      <c r="K117" s="287"/>
      <c r="L117" s="287"/>
      <c r="M117" s="287"/>
      <c r="N117" s="209"/>
      <c r="O117" s="209"/>
      <c r="P117" s="209"/>
      <c r="Q117" s="209">
        <v>1.0</v>
      </c>
      <c r="R117" s="212"/>
      <c r="S117" s="212">
        <v>5.0</v>
      </c>
      <c r="T117" s="212">
        <v>5.0</v>
      </c>
      <c r="U117" s="212">
        <v>8.0</v>
      </c>
      <c r="V117" s="212">
        <v>3.0</v>
      </c>
      <c r="W117" s="209"/>
      <c r="X117" s="209"/>
      <c r="Y117" s="212">
        <v>4.0</v>
      </c>
      <c r="Z117" s="212">
        <v>2.0</v>
      </c>
      <c r="AA117" s="212">
        <v>8.0</v>
      </c>
      <c r="AB117" s="212">
        <v>6.0</v>
      </c>
      <c r="AC117" s="212">
        <v>8.0</v>
      </c>
      <c r="AD117" s="209">
        <v>2.0</v>
      </c>
      <c r="AE117" s="209"/>
      <c r="AF117" s="212">
        <v>1.0</v>
      </c>
      <c r="AG117" s="212">
        <v>3.0</v>
      </c>
      <c r="AH117" s="212">
        <v>5.0</v>
      </c>
      <c r="AI117" s="212">
        <v>3.0</v>
      </c>
      <c r="AJ117" s="212">
        <v>5.0</v>
      </c>
      <c r="AK117" s="209"/>
      <c r="AL117" s="191">
        <f t="shared" ref="AL117:AL164" si="3">SUM(F117:AK117)</f>
        <v>69</v>
      </c>
      <c r="AM117" s="191"/>
      <c r="AN117" s="83"/>
    </row>
    <row r="118" ht="13.5" customHeight="1">
      <c r="A118" s="168" t="s">
        <v>78</v>
      </c>
      <c r="B118" s="132"/>
      <c r="C118" s="391"/>
      <c r="D118" s="196"/>
      <c r="E118" s="71"/>
      <c r="F118" s="438"/>
      <c r="G118" s="71"/>
      <c r="H118" s="212"/>
      <c r="I118" s="209"/>
      <c r="J118" s="209"/>
      <c r="K118" s="212"/>
      <c r="L118" s="212"/>
      <c r="M118" s="212"/>
      <c r="N118" s="209"/>
      <c r="O118" s="439"/>
      <c r="P118" s="439"/>
      <c r="Q118" s="439"/>
      <c r="R118" s="438"/>
      <c r="S118" s="438"/>
      <c r="T118" s="438"/>
      <c r="U118" s="438"/>
      <c r="V118" s="438"/>
      <c r="W118" s="439"/>
      <c r="X118" s="439"/>
      <c r="Y118" s="438"/>
      <c r="Z118" s="438"/>
      <c r="AA118" s="438"/>
      <c r="AB118" s="438"/>
      <c r="AC118" s="438"/>
      <c r="AD118" s="439"/>
      <c r="AE118" s="439"/>
      <c r="AF118" s="438"/>
      <c r="AG118" s="438"/>
      <c r="AH118" s="438"/>
      <c r="AI118" s="438"/>
      <c r="AJ118" s="438"/>
      <c r="AK118" s="440"/>
      <c r="AL118" s="345">
        <f t="shared" si="3"/>
        <v>0</v>
      </c>
      <c r="AM118" s="199"/>
      <c r="AN118" s="199"/>
    </row>
    <row r="119" ht="13.5" customHeight="1">
      <c r="A119" s="191">
        <v>2.0</v>
      </c>
      <c r="B119" s="19" t="s">
        <v>85</v>
      </c>
      <c r="C119" s="192" t="s">
        <v>86</v>
      </c>
      <c r="D119" s="192" t="s">
        <v>87</v>
      </c>
      <c r="E119" s="441" t="s">
        <v>281</v>
      </c>
      <c r="F119" s="212">
        <v>1.0</v>
      </c>
      <c r="G119" s="442" t="s">
        <v>11</v>
      </c>
      <c r="H119" s="212">
        <v>5.0</v>
      </c>
      <c r="I119" s="209"/>
      <c r="J119" s="209">
        <v>2.0</v>
      </c>
      <c r="K119" s="212">
        <v>2.0</v>
      </c>
      <c r="L119" s="212">
        <v>3.0</v>
      </c>
      <c r="M119" s="212"/>
      <c r="N119" s="209"/>
      <c r="O119" s="298"/>
      <c r="P119" s="298"/>
      <c r="Q119" s="298"/>
      <c r="R119" s="328"/>
      <c r="S119" s="328">
        <v>8.0</v>
      </c>
      <c r="T119" s="443"/>
      <c r="U119" s="443"/>
      <c r="V119" s="328">
        <v>2.0</v>
      </c>
      <c r="W119" s="298"/>
      <c r="X119" s="298"/>
      <c r="Y119" s="328">
        <v>1.0</v>
      </c>
      <c r="Z119" s="328">
        <v>1.0</v>
      </c>
      <c r="AA119" s="212">
        <v>2.0</v>
      </c>
      <c r="AB119" s="292"/>
      <c r="AC119" s="292"/>
      <c r="AD119" s="209"/>
      <c r="AE119" s="209"/>
      <c r="AF119" s="212">
        <v>3.0</v>
      </c>
      <c r="AG119" s="212">
        <v>3.0</v>
      </c>
      <c r="AH119" s="212">
        <v>4.0</v>
      </c>
      <c r="AI119" s="212">
        <v>5.0</v>
      </c>
      <c r="AJ119" s="212">
        <v>2.0</v>
      </c>
      <c r="AK119" s="209"/>
      <c r="AL119" s="191">
        <f t="shared" si="3"/>
        <v>44</v>
      </c>
      <c r="AM119" s="191"/>
      <c r="AN119" s="83"/>
    </row>
    <row r="120" ht="13.5" customHeight="1">
      <c r="A120" s="168" t="s">
        <v>78</v>
      </c>
      <c r="B120" s="132"/>
      <c r="C120" s="391"/>
      <c r="D120" s="196"/>
      <c r="E120" s="71"/>
      <c r="F120" s="438"/>
      <c r="G120" s="444"/>
      <c r="H120" s="212"/>
      <c r="I120" s="209"/>
      <c r="J120" s="209"/>
      <c r="K120" s="212"/>
      <c r="L120" s="212"/>
      <c r="M120" s="212"/>
      <c r="N120" s="209"/>
      <c r="O120" s="439"/>
      <c r="P120" s="439"/>
      <c r="Q120" s="439"/>
      <c r="R120" s="438"/>
      <c r="S120" s="438"/>
      <c r="T120" s="438"/>
      <c r="U120" s="438"/>
      <c r="V120" s="438"/>
      <c r="W120" s="439"/>
      <c r="X120" s="439"/>
      <c r="Y120" s="438"/>
      <c r="Z120" s="438"/>
      <c r="AA120" s="438"/>
      <c r="AB120" s="438"/>
      <c r="AC120" s="438"/>
      <c r="AD120" s="439"/>
      <c r="AE120" s="439"/>
      <c r="AF120" s="438"/>
      <c r="AG120" s="438"/>
      <c r="AH120" s="438"/>
      <c r="AI120" s="438"/>
      <c r="AJ120" s="438"/>
      <c r="AK120" s="440"/>
      <c r="AL120" s="345">
        <f t="shared" si="3"/>
        <v>0</v>
      </c>
      <c r="AM120" s="199"/>
      <c r="AN120" s="199"/>
    </row>
    <row r="121" ht="13.5" customHeight="1">
      <c r="A121" s="191">
        <v>3.0</v>
      </c>
      <c r="B121" s="19" t="s">
        <v>89</v>
      </c>
      <c r="C121" s="192" t="s">
        <v>90</v>
      </c>
      <c r="D121" s="192" t="s">
        <v>91</v>
      </c>
      <c r="E121" s="441" t="s">
        <v>282</v>
      </c>
      <c r="F121" s="212">
        <v>4.0</v>
      </c>
      <c r="G121" s="442" t="s">
        <v>11</v>
      </c>
      <c r="H121" s="212">
        <v>6.0</v>
      </c>
      <c r="I121" s="209"/>
      <c r="J121" s="209"/>
      <c r="K121" s="212">
        <v>4.0</v>
      </c>
      <c r="L121" s="212">
        <v>3.0</v>
      </c>
      <c r="M121" s="212">
        <v>7.0</v>
      </c>
      <c r="N121" s="209"/>
      <c r="O121" s="209"/>
      <c r="P121" s="209"/>
      <c r="Q121" s="209"/>
      <c r="R121" s="212">
        <v>7.0</v>
      </c>
      <c r="S121" s="212">
        <v>4.0</v>
      </c>
      <c r="T121" s="212">
        <v>11.0</v>
      </c>
      <c r="U121" s="212">
        <v>6.0</v>
      </c>
      <c r="V121" s="212">
        <v>7.0</v>
      </c>
      <c r="W121" s="209">
        <v>1.0</v>
      </c>
      <c r="X121" s="209"/>
      <c r="Y121" s="212">
        <v>5.0</v>
      </c>
      <c r="Z121" s="212">
        <v>4.0</v>
      </c>
      <c r="AA121" s="212">
        <v>3.0</v>
      </c>
      <c r="AB121" s="212">
        <v>4.0</v>
      </c>
      <c r="AC121" s="212">
        <v>4.0</v>
      </c>
      <c r="AD121" s="209"/>
      <c r="AE121" s="209"/>
      <c r="AF121" s="212">
        <v>6.0</v>
      </c>
      <c r="AG121" s="212">
        <v>7.0</v>
      </c>
      <c r="AH121" s="212">
        <v>6.0</v>
      </c>
      <c r="AI121" s="212">
        <v>8.0</v>
      </c>
      <c r="AJ121" s="212">
        <v>16.0</v>
      </c>
      <c r="AK121" s="209"/>
      <c r="AL121" s="191">
        <f t="shared" si="3"/>
        <v>123</v>
      </c>
      <c r="AM121" s="191"/>
      <c r="AN121" s="83"/>
    </row>
    <row r="122" ht="13.5" customHeight="1">
      <c r="A122" s="191"/>
      <c r="B122" s="203" t="s">
        <v>78</v>
      </c>
      <c r="C122" s="192"/>
      <c r="D122" s="192"/>
      <c r="E122" s="71"/>
      <c r="F122" s="212"/>
      <c r="G122" s="444"/>
      <c r="H122" s="212"/>
      <c r="I122" s="209"/>
      <c r="J122" s="209"/>
      <c r="K122" s="212"/>
      <c r="L122" s="212"/>
      <c r="M122" s="212"/>
      <c r="N122" s="209"/>
      <c r="O122" s="209"/>
      <c r="P122" s="209"/>
      <c r="Q122" s="209"/>
      <c r="R122" s="212"/>
      <c r="S122" s="212"/>
      <c r="T122" s="212"/>
      <c r="U122" s="212"/>
      <c r="V122" s="212"/>
      <c r="W122" s="209"/>
      <c r="X122" s="445"/>
      <c r="Y122" s="212"/>
      <c r="Z122" s="212"/>
      <c r="AA122" s="212"/>
      <c r="AB122" s="212"/>
      <c r="AC122" s="212"/>
      <c r="AD122" s="209"/>
      <c r="AE122" s="209"/>
      <c r="AF122" s="212"/>
      <c r="AG122" s="204">
        <v>1.0</v>
      </c>
      <c r="AH122" s="212"/>
      <c r="AI122" s="212"/>
      <c r="AJ122" s="212"/>
      <c r="AK122" s="446"/>
      <c r="AL122" s="345">
        <f t="shared" si="3"/>
        <v>1</v>
      </c>
      <c r="AM122" s="191"/>
      <c r="AN122" s="83"/>
    </row>
    <row r="123" ht="13.5" customHeight="1">
      <c r="A123" s="191">
        <v>4.0</v>
      </c>
      <c r="B123" s="19" t="s">
        <v>93</v>
      </c>
      <c r="C123" s="394">
        <v>43168.0</v>
      </c>
      <c r="D123" s="192" t="s">
        <v>94</v>
      </c>
      <c r="E123" s="395"/>
      <c r="F123" s="212">
        <v>2.0</v>
      </c>
      <c r="G123" s="447" t="s">
        <v>11</v>
      </c>
      <c r="H123" s="212">
        <v>4.0</v>
      </c>
      <c r="I123" s="209"/>
      <c r="J123" s="209"/>
      <c r="K123" s="292"/>
      <c r="L123" s="212">
        <v>3.0</v>
      </c>
      <c r="M123" s="212">
        <v>4.0</v>
      </c>
      <c r="N123" s="209"/>
      <c r="O123" s="209"/>
      <c r="P123" s="209"/>
      <c r="Q123" s="209"/>
      <c r="R123" s="212">
        <v>3.0</v>
      </c>
      <c r="S123" s="212">
        <v>4.0</v>
      </c>
      <c r="T123" s="212">
        <v>1.0</v>
      </c>
      <c r="U123" s="212">
        <v>3.0</v>
      </c>
      <c r="V123" s="212">
        <v>1.0</v>
      </c>
      <c r="W123" s="209"/>
      <c r="X123" s="209"/>
      <c r="Y123" s="212">
        <v>2.0</v>
      </c>
      <c r="Z123" s="212">
        <v>1.0</v>
      </c>
      <c r="AA123" s="212">
        <v>3.0</v>
      </c>
      <c r="AB123" s="292"/>
      <c r="AC123" s="212">
        <v>5.0</v>
      </c>
      <c r="AD123" s="209"/>
      <c r="AE123" s="209"/>
      <c r="AF123" s="212">
        <v>3.0</v>
      </c>
      <c r="AG123" s="212">
        <v>2.0</v>
      </c>
      <c r="AH123" s="212">
        <v>4.0</v>
      </c>
      <c r="AI123" s="212">
        <v>4.0</v>
      </c>
      <c r="AJ123" s="212">
        <v>4.0</v>
      </c>
      <c r="AK123" s="209"/>
      <c r="AL123" s="191">
        <f t="shared" si="3"/>
        <v>53</v>
      </c>
      <c r="AM123" s="191"/>
      <c r="AN123" s="83"/>
    </row>
    <row r="124" ht="13.5" customHeight="1">
      <c r="A124" s="168" t="s">
        <v>78</v>
      </c>
      <c r="B124" s="132"/>
      <c r="C124" s="391"/>
      <c r="D124" s="196"/>
      <c r="E124" s="32"/>
      <c r="F124" s="438"/>
      <c r="G124" s="444"/>
      <c r="H124" s="212"/>
      <c r="I124" s="209"/>
      <c r="J124" s="209"/>
      <c r="K124" s="212"/>
      <c r="L124" s="212"/>
      <c r="M124" s="212"/>
      <c r="N124" s="209"/>
      <c r="O124" s="439"/>
      <c r="P124" s="439"/>
      <c r="Q124" s="439"/>
      <c r="R124" s="438"/>
      <c r="S124" s="438"/>
      <c r="T124" s="438"/>
      <c r="U124" s="438"/>
      <c r="V124" s="438"/>
      <c r="W124" s="439"/>
      <c r="X124" s="439"/>
      <c r="Y124" s="438"/>
      <c r="Z124" s="204">
        <v>1.0</v>
      </c>
      <c r="AA124" s="204">
        <v>2.0</v>
      </c>
      <c r="AB124" s="438"/>
      <c r="AC124" s="204">
        <v>2.0</v>
      </c>
      <c r="AD124" s="439"/>
      <c r="AE124" s="439"/>
      <c r="AF124" s="438"/>
      <c r="AG124" s="438"/>
      <c r="AH124" s="438"/>
      <c r="AI124" s="204">
        <v>2.0</v>
      </c>
      <c r="AJ124" s="438"/>
      <c r="AK124" s="439"/>
      <c r="AL124" s="345">
        <f t="shared" si="3"/>
        <v>7</v>
      </c>
      <c r="AM124" s="196"/>
      <c r="AN124" s="199"/>
    </row>
    <row r="125" ht="13.5" customHeight="1">
      <c r="A125" s="191">
        <v>5.0</v>
      </c>
      <c r="B125" s="19" t="s">
        <v>96</v>
      </c>
      <c r="C125" s="192" t="s">
        <v>97</v>
      </c>
      <c r="D125" s="192" t="s">
        <v>98</v>
      </c>
      <c r="E125" s="447" t="s">
        <v>11</v>
      </c>
      <c r="F125" s="212">
        <v>3.0</v>
      </c>
      <c r="G125" s="442" t="s">
        <v>11</v>
      </c>
      <c r="H125" s="212">
        <v>7.0</v>
      </c>
      <c r="I125" s="209"/>
      <c r="J125" s="209"/>
      <c r="K125" s="212">
        <v>1.0</v>
      </c>
      <c r="L125" s="212">
        <v>3.0</v>
      </c>
      <c r="M125" s="212">
        <v>3.0</v>
      </c>
      <c r="N125" s="209"/>
      <c r="O125" s="209"/>
      <c r="P125" s="209">
        <v>3.0</v>
      </c>
      <c r="Q125" s="209"/>
      <c r="R125" s="212">
        <v>3.0</v>
      </c>
      <c r="S125" s="212">
        <v>1.0</v>
      </c>
      <c r="T125" s="212">
        <v>7.0</v>
      </c>
      <c r="U125" s="212">
        <v>1.0</v>
      </c>
      <c r="V125" s="212">
        <v>3.0</v>
      </c>
      <c r="W125" s="209"/>
      <c r="X125" s="209"/>
      <c r="Y125" s="212">
        <v>1.0</v>
      </c>
      <c r="Z125" s="212">
        <v>3.0</v>
      </c>
      <c r="AA125" s="212">
        <v>4.0</v>
      </c>
      <c r="AB125" s="212">
        <v>9.0</v>
      </c>
      <c r="AC125" s="212">
        <v>4.0</v>
      </c>
      <c r="AD125" s="209"/>
      <c r="AE125" s="209">
        <v>1.0</v>
      </c>
      <c r="AF125" s="212">
        <v>14.0</v>
      </c>
      <c r="AG125" s="212">
        <v>4.0</v>
      </c>
      <c r="AH125" s="212">
        <v>1.0</v>
      </c>
      <c r="AI125" s="212">
        <v>4.0</v>
      </c>
      <c r="AJ125" s="212">
        <v>1.0</v>
      </c>
      <c r="AK125" s="209"/>
      <c r="AL125" s="191">
        <f t="shared" si="3"/>
        <v>81</v>
      </c>
      <c r="AM125" s="191"/>
      <c r="AN125" s="83"/>
    </row>
    <row r="126" ht="13.5" customHeight="1">
      <c r="A126" s="168" t="s">
        <v>78</v>
      </c>
      <c r="B126" s="132"/>
      <c r="C126" s="391"/>
      <c r="D126" s="196"/>
      <c r="E126" s="444"/>
      <c r="F126" s="438"/>
      <c r="G126" s="444"/>
      <c r="H126" s="204">
        <v>7.0</v>
      </c>
      <c r="I126" s="209"/>
      <c r="J126" s="209"/>
      <c r="K126" s="212"/>
      <c r="L126" s="204">
        <v>2.0</v>
      </c>
      <c r="M126" s="204">
        <v>1.0</v>
      </c>
      <c r="N126" s="209"/>
      <c r="O126" s="439"/>
      <c r="P126" s="439"/>
      <c r="Q126" s="439"/>
      <c r="R126" s="438"/>
      <c r="S126" s="438"/>
      <c r="T126" s="438"/>
      <c r="U126" s="438"/>
      <c r="V126" s="438"/>
      <c r="W126" s="439"/>
      <c r="X126" s="439"/>
      <c r="Y126" s="438"/>
      <c r="Z126" s="438"/>
      <c r="AA126" s="204">
        <v>1.0</v>
      </c>
      <c r="AB126" s="204">
        <v>1.0</v>
      </c>
      <c r="AC126" s="204">
        <v>4.0</v>
      </c>
      <c r="AD126" s="439"/>
      <c r="AE126" s="439"/>
      <c r="AF126" s="438"/>
      <c r="AG126" s="438"/>
      <c r="AH126" s="438"/>
      <c r="AI126" s="438"/>
      <c r="AJ126" s="204">
        <v>1.0</v>
      </c>
      <c r="AK126" s="448"/>
      <c r="AL126" s="345">
        <f t="shared" si="3"/>
        <v>17</v>
      </c>
      <c r="AM126" s="199"/>
      <c r="AN126" s="199"/>
    </row>
    <row r="127" ht="13.5" customHeight="1">
      <c r="A127" s="191">
        <v>6.0</v>
      </c>
      <c r="B127" s="19" t="s">
        <v>100</v>
      </c>
      <c r="C127" s="192" t="s">
        <v>101</v>
      </c>
      <c r="D127" s="192" t="s">
        <v>102</v>
      </c>
      <c r="E127" s="447" t="s">
        <v>11</v>
      </c>
      <c r="F127" s="212">
        <v>10.0</v>
      </c>
      <c r="G127" s="447" t="s">
        <v>11</v>
      </c>
      <c r="H127" s="212">
        <v>11.0</v>
      </c>
      <c r="I127" s="209"/>
      <c r="J127" s="209"/>
      <c r="K127" s="212">
        <v>12.0</v>
      </c>
      <c r="L127" s="212">
        <v>8.0</v>
      </c>
      <c r="M127" s="212">
        <v>6.0</v>
      </c>
      <c r="N127" s="209"/>
      <c r="O127" s="209"/>
      <c r="P127" s="209"/>
      <c r="Q127" s="209"/>
      <c r="R127" s="212">
        <v>7.0</v>
      </c>
      <c r="S127" s="212">
        <v>8.0</v>
      </c>
      <c r="T127" s="212">
        <v>7.0</v>
      </c>
      <c r="U127" s="212">
        <v>10.0</v>
      </c>
      <c r="V127" s="212">
        <v>18.0</v>
      </c>
      <c r="W127" s="209"/>
      <c r="X127" s="209"/>
      <c r="Y127" s="212">
        <v>11.0</v>
      </c>
      <c r="Z127" s="212">
        <v>10.0</v>
      </c>
      <c r="AA127" s="212">
        <v>5.0</v>
      </c>
      <c r="AB127" s="212">
        <v>4.0</v>
      </c>
      <c r="AC127" s="212">
        <v>11.0</v>
      </c>
      <c r="AD127" s="209"/>
      <c r="AE127" s="209"/>
      <c r="AF127" s="212">
        <v>11.0</v>
      </c>
      <c r="AG127" s="212">
        <v>10.0</v>
      </c>
      <c r="AH127" s="212">
        <v>13.0</v>
      </c>
      <c r="AI127" s="212">
        <v>8.0</v>
      </c>
      <c r="AJ127" s="212">
        <v>8.0</v>
      </c>
      <c r="AK127" s="209"/>
      <c r="AL127" s="191">
        <f t="shared" si="3"/>
        <v>188</v>
      </c>
      <c r="AM127" s="191"/>
      <c r="AN127" s="83"/>
    </row>
    <row r="128" ht="13.5" customHeight="1">
      <c r="A128" s="168" t="s">
        <v>78</v>
      </c>
      <c r="B128" s="132"/>
      <c r="C128" s="391"/>
      <c r="D128" s="196"/>
      <c r="E128" s="444"/>
      <c r="F128" s="438"/>
      <c r="G128" s="444"/>
      <c r="H128" s="212"/>
      <c r="I128" s="209"/>
      <c r="J128" s="209"/>
      <c r="K128" s="212"/>
      <c r="L128" s="212"/>
      <c r="M128" s="212"/>
      <c r="N128" s="209"/>
      <c r="O128" s="439"/>
      <c r="P128" s="439"/>
      <c r="Q128" s="439"/>
      <c r="R128" s="438"/>
      <c r="S128" s="438"/>
      <c r="T128" s="212"/>
      <c r="U128" s="212"/>
      <c r="V128" s="212"/>
      <c r="W128" s="209"/>
      <c r="X128" s="445"/>
      <c r="Y128" s="212"/>
      <c r="Z128" s="212"/>
      <c r="AA128" s="212"/>
      <c r="AB128" s="212"/>
      <c r="AC128" s="212"/>
      <c r="AD128" s="209"/>
      <c r="AE128" s="209"/>
      <c r="AF128" s="212"/>
      <c r="AG128" s="212"/>
      <c r="AH128" s="212"/>
      <c r="AI128" s="212"/>
      <c r="AJ128" s="212"/>
      <c r="AK128" s="449"/>
      <c r="AL128" s="345">
        <f t="shared" si="3"/>
        <v>0</v>
      </c>
      <c r="AM128" s="199"/>
      <c r="AN128" s="199"/>
    </row>
    <row r="129" ht="13.5" customHeight="1">
      <c r="A129" s="191">
        <v>7.0</v>
      </c>
      <c r="B129" s="19" t="s">
        <v>100</v>
      </c>
      <c r="C129" s="192" t="s">
        <v>104</v>
      </c>
      <c r="D129" s="192" t="s">
        <v>105</v>
      </c>
      <c r="E129" s="447" t="s">
        <v>11</v>
      </c>
      <c r="F129" s="212">
        <v>8.0</v>
      </c>
      <c r="G129" s="447" t="s">
        <v>11</v>
      </c>
      <c r="H129" s="212">
        <v>6.0</v>
      </c>
      <c r="I129" s="209"/>
      <c r="J129" s="209"/>
      <c r="K129" s="212">
        <v>7.0</v>
      </c>
      <c r="L129" s="212">
        <v>4.0</v>
      </c>
      <c r="M129" s="212">
        <v>2.0</v>
      </c>
      <c r="N129" s="209"/>
      <c r="O129" s="209">
        <v>1.0</v>
      </c>
      <c r="P129" s="209"/>
      <c r="Q129" s="209"/>
      <c r="R129" s="212">
        <v>6.0</v>
      </c>
      <c r="S129" s="212">
        <v>3.0</v>
      </c>
      <c r="T129" s="212">
        <v>7.0</v>
      </c>
      <c r="U129" s="212">
        <v>3.0</v>
      </c>
      <c r="V129" s="212">
        <v>9.0</v>
      </c>
      <c r="W129" s="209"/>
      <c r="X129" s="209">
        <v>2.0</v>
      </c>
      <c r="Y129" s="212">
        <v>1.0</v>
      </c>
      <c r="Z129" s="212">
        <v>7.0</v>
      </c>
      <c r="AA129" s="212">
        <v>1.0</v>
      </c>
      <c r="AB129" s="212">
        <v>8.0</v>
      </c>
      <c r="AC129" s="212">
        <v>6.0</v>
      </c>
      <c r="AD129" s="209"/>
      <c r="AE129" s="209">
        <v>3.0</v>
      </c>
      <c r="AF129" s="212">
        <v>5.0</v>
      </c>
      <c r="AG129" s="212">
        <v>4.0</v>
      </c>
      <c r="AH129" s="212">
        <v>11.0</v>
      </c>
      <c r="AI129" s="212">
        <v>9.0</v>
      </c>
      <c r="AJ129" s="212">
        <v>10.0</v>
      </c>
      <c r="AK129" s="209"/>
      <c r="AL129" s="191">
        <f t="shared" si="3"/>
        <v>123</v>
      </c>
      <c r="AM129" s="191"/>
      <c r="AN129" s="83"/>
    </row>
    <row r="130" ht="13.5" customHeight="1">
      <c r="A130" s="168" t="s">
        <v>78</v>
      </c>
      <c r="B130" s="132"/>
      <c r="C130" s="391"/>
      <c r="D130" s="196"/>
      <c r="E130" s="444"/>
      <c r="F130" s="204">
        <v>2.0</v>
      </c>
      <c r="G130" s="444"/>
      <c r="H130" s="212"/>
      <c r="I130" s="209"/>
      <c r="J130" s="209"/>
      <c r="K130" s="212"/>
      <c r="L130" s="212"/>
      <c r="M130" s="212"/>
      <c r="N130" s="209"/>
      <c r="O130" s="439"/>
      <c r="P130" s="439"/>
      <c r="Q130" s="439"/>
      <c r="R130" s="438"/>
      <c r="S130" s="438"/>
      <c r="T130" s="438"/>
      <c r="U130" s="438"/>
      <c r="V130" s="438"/>
      <c r="W130" s="439"/>
      <c r="X130" s="439"/>
      <c r="Y130" s="438"/>
      <c r="Z130" s="438"/>
      <c r="AA130" s="438"/>
      <c r="AB130" s="438"/>
      <c r="AC130" s="438"/>
      <c r="AD130" s="439"/>
      <c r="AE130" s="439"/>
      <c r="AF130" s="438"/>
      <c r="AG130" s="438"/>
      <c r="AH130" s="438"/>
      <c r="AI130" s="438"/>
      <c r="AJ130" s="438"/>
      <c r="AK130" s="440"/>
      <c r="AL130" s="345">
        <f t="shared" si="3"/>
        <v>2</v>
      </c>
      <c r="AM130" s="199"/>
      <c r="AN130" s="199"/>
    </row>
    <row r="131" ht="13.5" customHeight="1">
      <c r="A131" s="191">
        <v>8.0</v>
      </c>
      <c r="B131" s="19" t="s">
        <v>107</v>
      </c>
      <c r="C131" s="192" t="s">
        <v>108</v>
      </c>
      <c r="D131" s="192"/>
      <c r="E131" s="447" t="s">
        <v>11</v>
      </c>
      <c r="F131" s="287"/>
      <c r="G131" s="447" t="s">
        <v>11</v>
      </c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287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287"/>
      <c r="AL131" s="191">
        <f t="shared" si="3"/>
        <v>0</v>
      </c>
      <c r="AM131" s="191"/>
      <c r="AN131" s="83"/>
    </row>
    <row r="132" ht="13.5" customHeight="1">
      <c r="A132" s="168" t="s">
        <v>78</v>
      </c>
      <c r="B132" s="132"/>
      <c r="C132" s="391"/>
      <c r="D132" s="196"/>
      <c r="E132" s="444"/>
      <c r="F132" s="438"/>
      <c r="G132" s="444"/>
      <c r="H132" s="212"/>
      <c r="I132" s="209"/>
      <c r="J132" s="209"/>
      <c r="K132" s="212"/>
      <c r="L132" s="212"/>
      <c r="M132" s="212"/>
      <c r="N132" s="209"/>
      <c r="O132" s="439"/>
      <c r="P132" s="439"/>
      <c r="Q132" s="439"/>
      <c r="R132" s="438"/>
      <c r="S132" s="438"/>
      <c r="T132" s="438"/>
      <c r="U132" s="438"/>
      <c r="V132" s="438"/>
      <c r="W132" s="439"/>
      <c r="X132" s="439"/>
      <c r="Y132" s="438"/>
      <c r="Z132" s="438"/>
      <c r="AA132" s="438"/>
      <c r="AB132" s="438"/>
      <c r="AC132" s="438"/>
      <c r="AD132" s="439"/>
      <c r="AE132" s="439"/>
      <c r="AF132" s="438"/>
      <c r="AG132" s="212"/>
      <c r="AH132" s="438"/>
      <c r="AI132" s="438"/>
      <c r="AJ132" s="438"/>
      <c r="AK132" s="448"/>
      <c r="AL132" s="345">
        <f t="shared" si="3"/>
        <v>0</v>
      </c>
      <c r="AM132" s="199"/>
      <c r="AN132" s="199"/>
    </row>
    <row r="133" ht="15.75" customHeight="1">
      <c r="A133" s="191">
        <v>9.0</v>
      </c>
      <c r="B133" s="19" t="s">
        <v>111</v>
      </c>
      <c r="C133" s="399">
        <v>43300.0</v>
      </c>
      <c r="D133" s="192" t="s">
        <v>112</v>
      </c>
      <c r="E133" s="442" t="s">
        <v>11</v>
      </c>
      <c r="F133" s="212">
        <v>10.0</v>
      </c>
      <c r="G133" s="442" t="s">
        <v>11</v>
      </c>
      <c r="H133" s="212">
        <v>3.0</v>
      </c>
      <c r="I133" s="209"/>
      <c r="J133" s="209">
        <v>1.0</v>
      </c>
      <c r="K133" s="212">
        <v>4.0</v>
      </c>
      <c r="L133" s="212">
        <v>5.0</v>
      </c>
      <c r="M133" s="212">
        <v>4.0</v>
      </c>
      <c r="N133" s="209"/>
      <c r="O133" s="209"/>
      <c r="P133" s="209"/>
      <c r="Q133" s="209"/>
      <c r="R133" s="450"/>
      <c r="S133" s="450"/>
      <c r="T133" s="450"/>
      <c r="U133" s="450"/>
      <c r="V133" s="212">
        <v>11.0</v>
      </c>
      <c r="W133" s="209">
        <v>2.0</v>
      </c>
      <c r="X133" s="209">
        <v>4.0</v>
      </c>
      <c r="Y133" s="212">
        <v>6.0</v>
      </c>
      <c r="Z133" s="212">
        <v>5.0</v>
      </c>
      <c r="AA133" s="212">
        <v>5.0</v>
      </c>
      <c r="AB133" s="212">
        <v>7.0</v>
      </c>
      <c r="AC133" s="212">
        <v>3.0</v>
      </c>
      <c r="AD133" s="209">
        <v>2.0</v>
      </c>
      <c r="AE133" s="209">
        <v>2.0</v>
      </c>
      <c r="AF133" s="212">
        <v>11.0</v>
      </c>
      <c r="AG133" s="212">
        <v>10.0</v>
      </c>
      <c r="AH133" s="212">
        <v>8.0</v>
      </c>
      <c r="AI133" s="212">
        <v>7.0</v>
      </c>
      <c r="AJ133" s="212">
        <v>2.0</v>
      </c>
      <c r="AK133" s="209"/>
      <c r="AL133" s="191">
        <f t="shared" si="3"/>
        <v>112</v>
      </c>
      <c r="AM133" s="191"/>
      <c r="AN133" s="83"/>
    </row>
    <row r="134" ht="15.75" customHeight="1">
      <c r="A134" s="168" t="s">
        <v>78</v>
      </c>
      <c r="B134" s="132"/>
      <c r="C134" s="391"/>
      <c r="D134" s="196"/>
      <c r="E134" s="444"/>
      <c r="F134" s="438"/>
      <c r="G134" s="444"/>
      <c r="H134" s="212"/>
      <c r="I134" s="209"/>
      <c r="J134" s="209"/>
      <c r="K134" s="212"/>
      <c r="L134" s="212"/>
      <c r="M134" s="212"/>
      <c r="N134" s="209"/>
      <c r="O134" s="439"/>
      <c r="P134" s="439"/>
      <c r="Q134" s="439"/>
      <c r="R134" s="438"/>
      <c r="S134" s="438"/>
      <c r="T134" s="438"/>
      <c r="U134" s="438"/>
      <c r="V134" s="438"/>
      <c r="W134" s="439"/>
      <c r="X134" s="439"/>
      <c r="Y134" s="204">
        <v>1.0</v>
      </c>
      <c r="Z134" s="438"/>
      <c r="AA134" s="438"/>
      <c r="AB134" s="438"/>
      <c r="AC134" s="204">
        <v>2.0</v>
      </c>
      <c r="AD134" s="439"/>
      <c r="AE134" s="439"/>
      <c r="AF134" s="212"/>
      <c r="AG134" s="212"/>
      <c r="AH134" s="204">
        <v>4.0</v>
      </c>
      <c r="AI134" s="204">
        <v>4.0</v>
      </c>
      <c r="AJ134" s="204">
        <v>1.0</v>
      </c>
      <c r="AK134" s="448"/>
      <c r="AL134" s="345">
        <f t="shared" si="3"/>
        <v>12</v>
      </c>
      <c r="AM134" s="199"/>
      <c r="AN134" s="199"/>
    </row>
    <row r="135" ht="13.5" customHeight="1">
      <c r="A135" s="191">
        <v>10.0</v>
      </c>
      <c r="B135" s="19" t="s">
        <v>113</v>
      </c>
      <c r="C135" s="192" t="s">
        <v>114</v>
      </c>
      <c r="D135" s="192" t="s">
        <v>115</v>
      </c>
      <c r="E135" s="451" t="s">
        <v>11</v>
      </c>
      <c r="F135" s="212">
        <v>3.0</v>
      </c>
      <c r="G135" s="442" t="s">
        <v>11</v>
      </c>
      <c r="H135" s="212"/>
      <c r="I135" s="209"/>
      <c r="J135" s="209"/>
      <c r="K135" s="212">
        <v>1.0</v>
      </c>
      <c r="L135" s="212">
        <v>4.0</v>
      </c>
      <c r="M135" s="212">
        <v>2.0</v>
      </c>
      <c r="N135" s="209"/>
      <c r="O135" s="298"/>
      <c r="P135" s="298"/>
      <c r="Q135" s="298"/>
      <c r="R135" s="328">
        <v>4.0</v>
      </c>
      <c r="S135" s="328">
        <v>13.0</v>
      </c>
      <c r="T135" s="328">
        <v>11.0</v>
      </c>
      <c r="U135" s="328">
        <v>6.0</v>
      </c>
      <c r="V135" s="328">
        <v>9.0</v>
      </c>
      <c r="W135" s="298"/>
      <c r="X135" s="298"/>
      <c r="Y135" s="328">
        <v>5.0</v>
      </c>
      <c r="Z135" s="328">
        <v>7.0</v>
      </c>
      <c r="AA135" s="212">
        <v>6.0</v>
      </c>
      <c r="AB135" s="212">
        <v>6.0</v>
      </c>
      <c r="AC135" s="212">
        <v>9.0</v>
      </c>
      <c r="AD135" s="209"/>
      <c r="AE135" s="209"/>
      <c r="AF135" s="287"/>
      <c r="AG135" s="287"/>
      <c r="AH135" s="287"/>
      <c r="AI135" s="287"/>
      <c r="AJ135" s="287"/>
      <c r="AK135" s="287"/>
      <c r="AL135" s="191">
        <f t="shared" si="3"/>
        <v>86</v>
      </c>
      <c r="AM135" s="191"/>
      <c r="AN135" s="83"/>
    </row>
    <row r="136" ht="13.5" customHeight="1">
      <c r="A136" s="168" t="s">
        <v>78</v>
      </c>
      <c r="B136" s="132"/>
      <c r="C136" s="391"/>
      <c r="D136" s="196"/>
      <c r="E136" s="71"/>
      <c r="F136" s="438"/>
      <c r="G136" s="444"/>
      <c r="H136" s="212"/>
      <c r="I136" s="209"/>
      <c r="J136" s="209"/>
      <c r="K136" s="212"/>
      <c r="L136" s="212"/>
      <c r="M136" s="212"/>
      <c r="N136" s="209"/>
      <c r="O136" s="439"/>
      <c r="P136" s="439"/>
      <c r="Q136" s="439"/>
      <c r="R136" s="438"/>
      <c r="S136" s="438"/>
      <c r="T136" s="438"/>
      <c r="U136" s="438"/>
      <c r="V136" s="438"/>
      <c r="W136" s="439"/>
      <c r="X136" s="439"/>
      <c r="Y136" s="438"/>
      <c r="Z136" s="438"/>
      <c r="AA136" s="438"/>
      <c r="AB136" s="438"/>
      <c r="AC136" s="438"/>
      <c r="AD136" s="439"/>
      <c r="AE136" s="439"/>
      <c r="AF136" s="212"/>
      <c r="AG136" s="212"/>
      <c r="AH136" s="438"/>
      <c r="AI136" s="438"/>
      <c r="AJ136" s="438"/>
      <c r="AK136" s="439"/>
      <c r="AL136" s="345">
        <f t="shared" si="3"/>
        <v>0</v>
      </c>
      <c r="AM136" s="199"/>
      <c r="AN136" s="199"/>
    </row>
    <row r="137" ht="13.5" customHeight="1">
      <c r="A137" s="191">
        <v>11.0</v>
      </c>
      <c r="B137" s="19" t="s">
        <v>117</v>
      </c>
      <c r="C137" s="192" t="s">
        <v>118</v>
      </c>
      <c r="D137" s="192" t="s">
        <v>119</v>
      </c>
      <c r="E137" s="441" t="s">
        <v>283</v>
      </c>
      <c r="F137" s="212">
        <v>3.0</v>
      </c>
      <c r="G137" s="442" t="s">
        <v>11</v>
      </c>
      <c r="H137" s="212">
        <v>1.0</v>
      </c>
      <c r="I137" s="209"/>
      <c r="J137" s="209">
        <v>2.0</v>
      </c>
      <c r="K137" s="212">
        <v>4.0</v>
      </c>
      <c r="L137" s="292"/>
      <c r="M137" s="212">
        <v>3.0</v>
      </c>
      <c r="N137" s="209"/>
      <c r="O137" s="209"/>
      <c r="P137" s="209"/>
      <c r="Q137" s="209">
        <v>2.0</v>
      </c>
      <c r="R137" s="212">
        <v>1.0</v>
      </c>
      <c r="S137" s="212">
        <v>4.0</v>
      </c>
      <c r="T137" s="212">
        <v>5.0</v>
      </c>
      <c r="U137" s="212">
        <v>3.0</v>
      </c>
      <c r="V137" s="212">
        <v>12.0</v>
      </c>
      <c r="W137" s="209">
        <v>4.0</v>
      </c>
      <c r="X137" s="209"/>
      <c r="Y137" s="212">
        <v>6.0</v>
      </c>
      <c r="Z137" s="212">
        <v>6.0</v>
      </c>
      <c r="AA137" s="212">
        <v>4.0</v>
      </c>
      <c r="AB137" s="212">
        <v>5.0</v>
      </c>
      <c r="AC137" s="212">
        <v>6.0</v>
      </c>
      <c r="AD137" s="209">
        <v>1.0</v>
      </c>
      <c r="AE137" s="209"/>
      <c r="AF137" s="212">
        <v>4.0</v>
      </c>
      <c r="AG137" s="212">
        <v>8.0</v>
      </c>
      <c r="AH137" s="212">
        <v>1.0</v>
      </c>
      <c r="AI137" s="212">
        <v>5.0</v>
      </c>
      <c r="AJ137" s="212">
        <v>3.0</v>
      </c>
      <c r="AK137" s="209"/>
      <c r="AL137" s="191">
        <f t="shared" si="3"/>
        <v>93</v>
      </c>
      <c r="AM137" s="191"/>
      <c r="AN137" s="83"/>
    </row>
    <row r="138" ht="13.5" customHeight="1">
      <c r="A138" s="168" t="s">
        <v>78</v>
      </c>
      <c r="B138" s="132"/>
      <c r="C138" s="391"/>
      <c r="D138" s="196"/>
      <c r="E138" s="71"/>
      <c r="F138" s="438"/>
      <c r="G138" s="444"/>
      <c r="H138" s="212"/>
      <c r="I138" s="209"/>
      <c r="J138" s="209"/>
      <c r="K138" s="212"/>
      <c r="L138" s="212"/>
      <c r="M138" s="212"/>
      <c r="N138" s="209"/>
      <c r="O138" s="439"/>
      <c r="P138" s="439"/>
      <c r="Q138" s="439"/>
      <c r="R138" s="438"/>
      <c r="S138" s="438"/>
      <c r="T138" s="438"/>
      <c r="U138" s="438"/>
      <c r="V138" s="438"/>
      <c r="W138" s="439"/>
      <c r="X138" s="439"/>
      <c r="Y138" s="438"/>
      <c r="Z138" s="438"/>
      <c r="AA138" s="438"/>
      <c r="AB138" s="438"/>
      <c r="AC138" s="438"/>
      <c r="AD138" s="439"/>
      <c r="AE138" s="439"/>
      <c r="AF138" s="212"/>
      <c r="AG138" s="212"/>
      <c r="AH138" s="438"/>
      <c r="AI138" s="438"/>
      <c r="AJ138" s="438"/>
      <c r="AK138" s="439"/>
      <c r="AL138" s="345">
        <f t="shared" si="3"/>
        <v>0</v>
      </c>
      <c r="AM138" s="199"/>
      <c r="AN138" s="199"/>
    </row>
    <row r="139" ht="13.5" customHeight="1">
      <c r="A139" s="191">
        <v>12.0</v>
      </c>
      <c r="B139" s="19" t="s">
        <v>121</v>
      </c>
      <c r="C139" s="192"/>
      <c r="D139" s="192" t="s">
        <v>33</v>
      </c>
      <c r="E139" s="447" t="s">
        <v>11</v>
      </c>
      <c r="F139" s="212">
        <v>5.0</v>
      </c>
      <c r="G139" s="442" t="s">
        <v>11</v>
      </c>
      <c r="H139" s="212">
        <v>3.0</v>
      </c>
      <c r="I139" s="209"/>
      <c r="J139" s="209">
        <v>2.0</v>
      </c>
      <c r="K139" s="212">
        <v>4.0</v>
      </c>
      <c r="L139" s="212">
        <v>3.0</v>
      </c>
      <c r="M139" s="212">
        <v>2.0</v>
      </c>
      <c r="N139" s="209"/>
      <c r="O139" s="209"/>
      <c r="P139" s="209"/>
      <c r="Q139" s="209"/>
      <c r="R139" s="212">
        <v>4.0</v>
      </c>
      <c r="S139" s="212">
        <v>10.0</v>
      </c>
      <c r="T139" s="212">
        <v>6.0</v>
      </c>
      <c r="U139" s="212">
        <v>3.0</v>
      </c>
      <c r="V139" s="212">
        <v>6.0</v>
      </c>
      <c r="W139" s="209">
        <v>1.0</v>
      </c>
      <c r="X139" s="209"/>
      <c r="Y139" s="292"/>
      <c r="Z139" s="212">
        <v>6.0</v>
      </c>
      <c r="AA139" s="212">
        <v>6.0</v>
      </c>
      <c r="AB139" s="212">
        <v>7.0</v>
      </c>
      <c r="AC139" s="212">
        <v>6.0</v>
      </c>
      <c r="AD139" s="209"/>
      <c r="AE139" s="209"/>
      <c r="AF139" s="212">
        <v>6.0</v>
      </c>
      <c r="AG139" s="212">
        <v>6.0</v>
      </c>
      <c r="AH139" s="212">
        <v>9.0</v>
      </c>
      <c r="AI139" s="212">
        <v>2.0</v>
      </c>
      <c r="AJ139" s="212">
        <v>11.0</v>
      </c>
      <c r="AK139" s="209"/>
      <c r="AL139" s="191">
        <f t="shared" si="3"/>
        <v>108</v>
      </c>
      <c r="AM139" s="191"/>
      <c r="AN139" s="83"/>
    </row>
    <row r="140" ht="13.5" customHeight="1">
      <c r="A140" s="168" t="s">
        <v>78</v>
      </c>
      <c r="B140" s="132"/>
      <c r="C140" s="391"/>
      <c r="D140" s="196"/>
      <c r="E140" s="452"/>
      <c r="F140" s="438"/>
      <c r="G140" s="444"/>
      <c r="H140" s="212"/>
      <c r="I140" s="209"/>
      <c r="J140" s="209"/>
      <c r="K140" s="212"/>
      <c r="L140" s="212"/>
      <c r="M140" s="212"/>
      <c r="N140" s="445"/>
      <c r="O140" s="439"/>
      <c r="P140" s="439"/>
      <c r="Q140" s="439"/>
      <c r="R140" s="438"/>
      <c r="S140" s="438"/>
      <c r="T140" s="438"/>
      <c r="U140" s="438"/>
      <c r="V140" s="438"/>
      <c r="W140" s="439"/>
      <c r="X140" s="439"/>
      <c r="Y140" s="438"/>
      <c r="Z140" s="438"/>
      <c r="AA140" s="438"/>
      <c r="AB140" s="438"/>
      <c r="AC140" s="438"/>
      <c r="AD140" s="439"/>
      <c r="AE140" s="439"/>
      <c r="AF140" s="438"/>
      <c r="AG140" s="438"/>
      <c r="AH140" s="438"/>
      <c r="AI140" s="438"/>
      <c r="AJ140" s="438"/>
      <c r="AK140" s="439"/>
      <c r="AL140" s="345">
        <f t="shared" si="3"/>
        <v>0</v>
      </c>
      <c r="AM140" s="199"/>
      <c r="AN140" s="199"/>
    </row>
    <row r="141" ht="13.5" customHeight="1">
      <c r="A141" s="191">
        <v>13.0</v>
      </c>
      <c r="B141" s="19" t="s">
        <v>121</v>
      </c>
      <c r="C141" s="192"/>
      <c r="D141" s="192" t="s">
        <v>57</v>
      </c>
      <c r="E141" s="452"/>
      <c r="F141" s="212">
        <v>9.0</v>
      </c>
      <c r="G141" s="442" t="s">
        <v>11</v>
      </c>
      <c r="H141" s="212">
        <v>4.0</v>
      </c>
      <c r="I141" s="209"/>
      <c r="J141" s="209"/>
      <c r="K141" s="212">
        <v>2.0</v>
      </c>
      <c r="L141" s="212">
        <v>4.0</v>
      </c>
      <c r="M141" s="212">
        <v>1.0</v>
      </c>
      <c r="N141" s="209"/>
      <c r="O141" s="209">
        <v>2.0</v>
      </c>
      <c r="P141" s="209">
        <v>2.0</v>
      </c>
      <c r="Q141" s="209"/>
      <c r="R141" s="212">
        <v>6.0</v>
      </c>
      <c r="S141" s="212">
        <v>6.0</v>
      </c>
      <c r="T141" s="212">
        <v>5.0</v>
      </c>
      <c r="U141" s="212">
        <v>3.0</v>
      </c>
      <c r="V141" s="212">
        <v>9.0</v>
      </c>
      <c r="W141" s="209"/>
      <c r="X141" s="209"/>
      <c r="Y141" s="212">
        <v>4.0</v>
      </c>
      <c r="Z141" s="212">
        <v>3.0</v>
      </c>
      <c r="AA141" s="212">
        <v>10.0</v>
      </c>
      <c r="AB141" s="212">
        <v>6.0</v>
      </c>
      <c r="AC141" s="212">
        <v>9.0</v>
      </c>
      <c r="AD141" s="209"/>
      <c r="AE141" s="209"/>
      <c r="AF141" s="212">
        <v>4.0</v>
      </c>
      <c r="AG141" s="292"/>
      <c r="AH141" s="212">
        <v>7.0</v>
      </c>
      <c r="AI141" s="212">
        <v>7.0</v>
      </c>
      <c r="AJ141" s="212">
        <v>3.0</v>
      </c>
      <c r="AK141" s="209"/>
      <c r="AL141" s="191">
        <f t="shared" si="3"/>
        <v>106</v>
      </c>
      <c r="AM141" s="191"/>
      <c r="AN141" s="83"/>
    </row>
    <row r="142" ht="13.5" customHeight="1">
      <c r="A142" s="168" t="s">
        <v>78</v>
      </c>
      <c r="B142" s="132"/>
      <c r="C142" s="391"/>
      <c r="D142" s="196"/>
      <c r="E142" s="452"/>
      <c r="F142" s="438"/>
      <c r="G142" s="444"/>
      <c r="H142" s="212"/>
      <c r="I142" s="209"/>
      <c r="J142" s="209"/>
      <c r="K142" s="212"/>
      <c r="L142" s="212"/>
      <c r="M142" s="212"/>
      <c r="N142" s="209"/>
      <c r="O142" s="439"/>
      <c r="P142" s="439"/>
      <c r="Q142" s="439"/>
      <c r="R142" s="438"/>
      <c r="S142" s="438"/>
      <c r="T142" s="438"/>
      <c r="U142" s="438"/>
      <c r="V142" s="438"/>
      <c r="W142" s="439"/>
      <c r="X142" s="439"/>
      <c r="Y142" s="438"/>
      <c r="Z142" s="438"/>
      <c r="AA142" s="438"/>
      <c r="AB142" s="438"/>
      <c r="AC142" s="438"/>
      <c r="AD142" s="439"/>
      <c r="AE142" s="439"/>
      <c r="AF142" s="438"/>
      <c r="AG142" s="438"/>
      <c r="AH142" s="438"/>
      <c r="AI142" s="438"/>
      <c r="AJ142" s="438"/>
      <c r="AK142" s="439"/>
      <c r="AL142" s="345">
        <f t="shared" si="3"/>
        <v>0</v>
      </c>
      <c r="AM142" s="199"/>
      <c r="AN142" s="199"/>
    </row>
    <row r="143" ht="13.5" customHeight="1">
      <c r="A143" s="191">
        <v>14.0</v>
      </c>
      <c r="B143" s="19" t="s">
        <v>121</v>
      </c>
      <c r="C143" s="192"/>
      <c r="D143" s="192" t="s">
        <v>59</v>
      </c>
      <c r="E143" s="452"/>
      <c r="F143" s="212">
        <v>10.0</v>
      </c>
      <c r="G143" s="442" t="s">
        <v>11</v>
      </c>
      <c r="H143" s="212">
        <v>7.0</v>
      </c>
      <c r="I143" s="209">
        <v>1.0</v>
      </c>
      <c r="J143" s="209"/>
      <c r="K143" s="212">
        <v>4.0</v>
      </c>
      <c r="L143" s="212">
        <v>6.0</v>
      </c>
      <c r="M143" s="212">
        <v>6.0</v>
      </c>
      <c r="N143" s="209"/>
      <c r="O143" s="209"/>
      <c r="P143" s="209"/>
      <c r="Q143" s="209"/>
      <c r="R143" s="212">
        <v>8.0</v>
      </c>
      <c r="S143" s="212">
        <v>11.0</v>
      </c>
      <c r="T143" s="212">
        <v>10.0</v>
      </c>
      <c r="U143" s="212">
        <v>4.0</v>
      </c>
      <c r="V143" s="212">
        <v>13.0</v>
      </c>
      <c r="W143" s="209"/>
      <c r="X143" s="209">
        <v>1.0</v>
      </c>
      <c r="Y143" s="212">
        <v>4.0</v>
      </c>
      <c r="Z143" s="212">
        <v>4.0</v>
      </c>
      <c r="AA143" s="212">
        <v>6.0</v>
      </c>
      <c r="AB143" s="212">
        <v>8.0</v>
      </c>
      <c r="AC143" s="212">
        <v>10.0</v>
      </c>
      <c r="AD143" s="209"/>
      <c r="AE143" s="209"/>
      <c r="AF143" s="212">
        <v>9.0</v>
      </c>
      <c r="AG143" s="212">
        <v>18.0</v>
      </c>
      <c r="AH143" s="212">
        <v>9.0</v>
      </c>
      <c r="AI143" s="212">
        <v>12.0</v>
      </c>
      <c r="AJ143" s="212">
        <v>4.0</v>
      </c>
      <c r="AK143" s="209"/>
      <c r="AL143" s="191">
        <f t="shared" si="3"/>
        <v>165</v>
      </c>
      <c r="AM143" s="191"/>
      <c r="AN143" s="83"/>
    </row>
    <row r="144" ht="13.5" customHeight="1">
      <c r="A144" s="168" t="s">
        <v>78</v>
      </c>
      <c r="B144" s="132"/>
      <c r="C144" s="391"/>
      <c r="D144" s="196"/>
      <c r="E144" s="452"/>
      <c r="F144" s="438"/>
      <c r="G144" s="444"/>
      <c r="H144" s="212"/>
      <c r="I144" s="209"/>
      <c r="J144" s="209"/>
      <c r="K144" s="212"/>
      <c r="L144" s="212"/>
      <c r="M144" s="212"/>
      <c r="N144" s="209"/>
      <c r="O144" s="439"/>
      <c r="P144" s="439"/>
      <c r="Q144" s="439"/>
      <c r="R144" s="438"/>
      <c r="S144" s="438"/>
      <c r="T144" s="438"/>
      <c r="U144" s="438"/>
      <c r="V144" s="438"/>
      <c r="W144" s="439"/>
      <c r="X144" s="439"/>
      <c r="Y144" s="438"/>
      <c r="Z144" s="438"/>
      <c r="AA144" s="438"/>
      <c r="AB144" s="438"/>
      <c r="AC144" s="438"/>
      <c r="AD144" s="439"/>
      <c r="AE144" s="439"/>
      <c r="AF144" s="438"/>
      <c r="AG144" s="438"/>
      <c r="AH144" s="438"/>
      <c r="AI144" s="438"/>
      <c r="AJ144" s="438"/>
      <c r="AK144" s="439"/>
      <c r="AL144" s="345">
        <f t="shared" si="3"/>
        <v>0</v>
      </c>
      <c r="AM144" s="199"/>
      <c r="AN144" s="199"/>
    </row>
    <row r="145" ht="13.5" customHeight="1">
      <c r="A145" s="191">
        <v>15.0</v>
      </c>
      <c r="B145" s="19" t="s">
        <v>121</v>
      </c>
      <c r="C145" s="192"/>
      <c r="D145" s="192" t="s">
        <v>58</v>
      </c>
      <c r="E145" s="452"/>
      <c r="F145" s="212">
        <v>5.0</v>
      </c>
      <c r="G145" s="442" t="s">
        <v>11</v>
      </c>
      <c r="H145" s="212"/>
      <c r="I145" s="209"/>
      <c r="J145" s="209"/>
      <c r="K145" s="212">
        <v>4.0</v>
      </c>
      <c r="L145" s="212">
        <v>4.0</v>
      </c>
      <c r="M145" s="212">
        <v>4.0</v>
      </c>
      <c r="N145" s="209"/>
      <c r="O145" s="209"/>
      <c r="P145" s="209"/>
      <c r="Q145" s="209"/>
      <c r="R145" s="212">
        <v>5.0</v>
      </c>
      <c r="S145" s="212">
        <v>5.0</v>
      </c>
      <c r="T145" s="212">
        <v>5.0</v>
      </c>
      <c r="U145" s="212">
        <v>8.0</v>
      </c>
      <c r="V145" s="212">
        <v>5.0</v>
      </c>
      <c r="W145" s="209"/>
      <c r="X145" s="209"/>
      <c r="Y145" s="212">
        <v>3.0</v>
      </c>
      <c r="Z145" s="212">
        <v>4.0</v>
      </c>
      <c r="AA145" s="212">
        <v>4.0</v>
      </c>
      <c r="AB145" s="212">
        <v>5.0</v>
      </c>
      <c r="AC145" s="212">
        <v>7.0</v>
      </c>
      <c r="AD145" s="209"/>
      <c r="AE145" s="209"/>
      <c r="AF145" s="212">
        <v>5.0</v>
      </c>
      <c r="AG145" s="212">
        <v>6.0</v>
      </c>
      <c r="AH145" s="212">
        <v>6.0</v>
      </c>
      <c r="AI145" s="212">
        <v>4.0</v>
      </c>
      <c r="AJ145" s="212">
        <v>7.0</v>
      </c>
      <c r="AK145" s="209"/>
      <c r="AL145" s="191">
        <f t="shared" si="3"/>
        <v>96</v>
      </c>
      <c r="AM145" s="191"/>
      <c r="AN145" s="83"/>
    </row>
    <row r="146" ht="13.5" customHeight="1">
      <c r="A146" s="168" t="s">
        <v>78</v>
      </c>
      <c r="B146" s="132"/>
      <c r="C146" s="391"/>
      <c r="D146" s="196"/>
      <c r="E146" s="444"/>
      <c r="F146" s="438"/>
      <c r="G146" s="444"/>
      <c r="H146" s="212"/>
      <c r="I146" s="209"/>
      <c r="J146" s="209"/>
      <c r="K146" s="212"/>
      <c r="L146" s="212"/>
      <c r="M146" s="212"/>
      <c r="N146" s="209"/>
      <c r="O146" s="439"/>
      <c r="P146" s="439"/>
      <c r="Q146" s="439"/>
      <c r="R146" s="438"/>
      <c r="S146" s="438"/>
      <c r="T146" s="438"/>
      <c r="U146" s="438"/>
      <c r="V146" s="438"/>
      <c r="W146" s="439"/>
      <c r="X146" s="439"/>
      <c r="Y146" s="438"/>
      <c r="Z146" s="438"/>
      <c r="AA146" s="438"/>
      <c r="AB146" s="438"/>
      <c r="AC146" s="438"/>
      <c r="AD146" s="439"/>
      <c r="AE146" s="439"/>
      <c r="AF146" s="438"/>
      <c r="AG146" s="438"/>
      <c r="AH146" s="438"/>
      <c r="AI146" s="438"/>
      <c r="AJ146" s="438"/>
      <c r="AK146" s="439"/>
      <c r="AL146" s="345">
        <f t="shared" si="3"/>
        <v>0</v>
      </c>
      <c r="AM146" s="199"/>
      <c r="AN146" s="199"/>
    </row>
    <row r="147" ht="13.5" customHeight="1">
      <c r="A147" s="191">
        <v>16.0</v>
      </c>
      <c r="B147" s="19" t="s">
        <v>122</v>
      </c>
      <c r="C147" s="192" t="s">
        <v>123</v>
      </c>
      <c r="D147" s="192" t="s">
        <v>124</v>
      </c>
      <c r="E147" s="441" t="s">
        <v>284</v>
      </c>
      <c r="F147" s="212">
        <v>9.0</v>
      </c>
      <c r="G147" s="442" t="s">
        <v>11</v>
      </c>
      <c r="H147" s="212">
        <v>13.0</v>
      </c>
      <c r="I147" s="209"/>
      <c r="J147" s="209"/>
      <c r="K147" s="212">
        <v>8.0</v>
      </c>
      <c r="L147" s="212">
        <v>10.0</v>
      </c>
      <c r="M147" s="212">
        <v>25.0</v>
      </c>
      <c r="N147" s="209"/>
      <c r="O147" s="209"/>
      <c r="P147" s="209"/>
      <c r="Q147" s="209"/>
      <c r="R147" s="212">
        <v>11.0</v>
      </c>
      <c r="S147" s="212">
        <v>9.0</v>
      </c>
      <c r="T147" s="212">
        <v>8.0</v>
      </c>
      <c r="U147" s="212">
        <v>10.0</v>
      </c>
      <c r="V147" s="212">
        <v>8.0</v>
      </c>
      <c r="W147" s="209">
        <v>1.0</v>
      </c>
      <c r="X147" s="209"/>
      <c r="Y147" s="212">
        <v>3.0</v>
      </c>
      <c r="Z147" s="212">
        <v>6.0</v>
      </c>
      <c r="AA147" s="212">
        <v>10.0</v>
      </c>
      <c r="AB147" s="212">
        <v>12.0</v>
      </c>
      <c r="AC147" s="212">
        <v>9.0</v>
      </c>
      <c r="AD147" s="209"/>
      <c r="AE147" s="209"/>
      <c r="AF147" s="212">
        <v>9.0</v>
      </c>
      <c r="AG147" s="212">
        <v>8.0</v>
      </c>
      <c r="AH147" s="212">
        <v>6.0</v>
      </c>
      <c r="AI147" s="212">
        <v>9.0</v>
      </c>
      <c r="AJ147" s="212">
        <v>9.0</v>
      </c>
      <c r="AK147" s="209"/>
      <c r="AL147" s="191">
        <f t="shared" si="3"/>
        <v>193</v>
      </c>
      <c r="AM147" s="191"/>
      <c r="AN147" s="83"/>
    </row>
    <row r="148" ht="13.5" customHeight="1">
      <c r="A148" s="168" t="s">
        <v>78</v>
      </c>
      <c r="B148" s="132"/>
      <c r="C148" s="391"/>
      <c r="D148" s="196"/>
      <c r="E148" s="71"/>
      <c r="F148" s="438"/>
      <c r="G148" s="444"/>
      <c r="H148" s="212"/>
      <c r="I148" s="209"/>
      <c r="J148" s="209"/>
      <c r="K148" s="204">
        <v>3.0</v>
      </c>
      <c r="L148" s="212"/>
      <c r="M148" s="212"/>
      <c r="N148" s="209"/>
      <c r="O148" s="439"/>
      <c r="P148" s="439"/>
      <c r="Q148" s="439"/>
      <c r="R148" s="438"/>
      <c r="S148" s="438"/>
      <c r="T148" s="438"/>
      <c r="U148" s="438"/>
      <c r="V148" s="438"/>
      <c r="W148" s="439"/>
      <c r="X148" s="439"/>
      <c r="Y148" s="438"/>
      <c r="Z148" s="438"/>
      <c r="AA148" s="438"/>
      <c r="AB148" s="438"/>
      <c r="AC148" s="438"/>
      <c r="AD148" s="439"/>
      <c r="AE148" s="439"/>
      <c r="AF148" s="438"/>
      <c r="AG148" s="438"/>
      <c r="AH148" s="438"/>
      <c r="AI148" s="438"/>
      <c r="AJ148" s="438"/>
      <c r="AK148" s="439"/>
      <c r="AL148" s="345">
        <f t="shared" si="3"/>
        <v>3</v>
      </c>
      <c r="AM148" s="199"/>
      <c r="AN148" s="199"/>
    </row>
    <row r="149" ht="13.5" customHeight="1">
      <c r="A149" s="191">
        <v>17.0</v>
      </c>
      <c r="B149" s="19" t="s">
        <v>126</v>
      </c>
      <c r="C149" s="192"/>
      <c r="D149" s="192" t="s">
        <v>60</v>
      </c>
      <c r="E149" s="118"/>
      <c r="F149" s="212">
        <v>2.0</v>
      </c>
      <c r="G149" s="447" t="s">
        <v>11</v>
      </c>
      <c r="H149" s="212">
        <v>4.0</v>
      </c>
      <c r="I149" s="209"/>
      <c r="J149" s="209"/>
      <c r="K149" s="212">
        <v>5.0</v>
      </c>
      <c r="L149" s="212">
        <v>2.0</v>
      </c>
      <c r="M149" s="212">
        <v>4.0</v>
      </c>
      <c r="N149" s="209"/>
      <c r="O149" s="209">
        <v>2.0</v>
      </c>
      <c r="P149" s="209">
        <v>1.0</v>
      </c>
      <c r="Q149" s="209"/>
      <c r="R149" s="212">
        <v>6.0</v>
      </c>
      <c r="S149" s="212">
        <v>7.0</v>
      </c>
      <c r="T149" s="212">
        <v>9.0</v>
      </c>
      <c r="U149" s="212">
        <v>8.0</v>
      </c>
      <c r="V149" s="212"/>
      <c r="W149" s="209">
        <v>1.0</v>
      </c>
      <c r="X149" s="209"/>
      <c r="Y149" s="212">
        <v>1.0</v>
      </c>
      <c r="Z149" s="212">
        <v>6.0</v>
      </c>
      <c r="AA149" s="212">
        <v>6.0</v>
      </c>
      <c r="AB149" s="212">
        <v>6.0</v>
      </c>
      <c r="AC149" s="212">
        <v>7.0</v>
      </c>
      <c r="AD149" s="209"/>
      <c r="AE149" s="209"/>
      <c r="AF149" s="212">
        <v>8.0</v>
      </c>
      <c r="AG149" s="212">
        <v>7.0</v>
      </c>
      <c r="AH149" s="212">
        <v>8.0</v>
      </c>
      <c r="AI149" s="212">
        <v>18.0</v>
      </c>
      <c r="AJ149" s="212">
        <v>7.0</v>
      </c>
      <c r="AK149" s="209"/>
      <c r="AL149" s="191">
        <f t="shared" si="3"/>
        <v>125</v>
      </c>
      <c r="AM149" s="191"/>
      <c r="AN149" s="83"/>
    </row>
    <row r="150" ht="13.5" customHeight="1">
      <c r="A150" s="168" t="s">
        <v>78</v>
      </c>
      <c r="B150" s="132"/>
      <c r="C150" s="391"/>
      <c r="D150" s="196"/>
      <c r="E150" s="71"/>
      <c r="F150" s="438"/>
      <c r="G150" s="444"/>
      <c r="H150" s="212"/>
      <c r="I150" s="209"/>
      <c r="J150" s="209"/>
      <c r="K150" s="212"/>
      <c r="L150" s="212"/>
      <c r="M150" s="212"/>
      <c r="N150" s="209"/>
      <c r="O150" s="439"/>
      <c r="P150" s="439"/>
      <c r="Q150" s="439"/>
      <c r="R150" s="438"/>
      <c r="S150" s="438"/>
      <c r="T150" s="438"/>
      <c r="U150" s="438"/>
      <c r="V150" s="438"/>
      <c r="W150" s="439"/>
      <c r="X150" s="439"/>
      <c r="Y150" s="438"/>
      <c r="Z150" s="438"/>
      <c r="AA150" s="438"/>
      <c r="AB150" s="438"/>
      <c r="AC150" s="438"/>
      <c r="AD150" s="439"/>
      <c r="AE150" s="439"/>
      <c r="AF150" s="438"/>
      <c r="AG150" s="438"/>
      <c r="AH150" s="438"/>
      <c r="AI150" s="438"/>
      <c r="AJ150" s="438"/>
      <c r="AK150" s="439"/>
      <c r="AL150" s="345">
        <f t="shared" si="3"/>
        <v>0</v>
      </c>
      <c r="AM150" s="199"/>
      <c r="AN150" s="199"/>
    </row>
    <row r="151" ht="14.25" customHeight="1">
      <c r="A151" s="191">
        <v>18.0</v>
      </c>
      <c r="B151" s="19" t="s">
        <v>128</v>
      </c>
      <c r="C151" s="192" t="s">
        <v>129</v>
      </c>
      <c r="D151" s="192" t="s">
        <v>130</v>
      </c>
      <c r="E151" s="193"/>
      <c r="F151" s="212">
        <v>3.0</v>
      </c>
      <c r="G151" s="447" t="s">
        <v>11</v>
      </c>
      <c r="H151" s="212">
        <v>6.0</v>
      </c>
      <c r="I151" s="209">
        <v>1.0</v>
      </c>
      <c r="J151" s="209"/>
      <c r="K151" s="212">
        <v>9.0</v>
      </c>
      <c r="L151" s="212">
        <v>7.0</v>
      </c>
      <c r="M151" s="212">
        <v>7.0</v>
      </c>
      <c r="N151" s="209"/>
      <c r="O151" s="209"/>
      <c r="P151" s="209"/>
      <c r="Q151" s="209"/>
      <c r="R151" s="212">
        <v>4.0</v>
      </c>
      <c r="S151" s="212">
        <v>4.0</v>
      </c>
      <c r="T151" s="212">
        <v>10.0</v>
      </c>
      <c r="U151" s="212">
        <v>5.0</v>
      </c>
      <c r="V151" s="212"/>
      <c r="W151" s="209"/>
      <c r="X151" s="209"/>
      <c r="Y151" s="212">
        <v>10.0</v>
      </c>
      <c r="Z151" s="212">
        <v>5.0</v>
      </c>
      <c r="AA151" s="212">
        <v>2.0</v>
      </c>
      <c r="AB151" s="212">
        <v>1.0</v>
      </c>
      <c r="AC151" s="212">
        <v>3.0</v>
      </c>
      <c r="AD151" s="209"/>
      <c r="AE151" s="209"/>
      <c r="AF151" s="212">
        <v>4.0</v>
      </c>
      <c r="AG151" s="212">
        <v>2.0</v>
      </c>
      <c r="AH151" s="212">
        <v>1.0</v>
      </c>
      <c r="AI151" s="212">
        <v>7.0</v>
      </c>
      <c r="AJ151" s="212">
        <v>7.0</v>
      </c>
      <c r="AK151" s="209"/>
      <c r="AL151" s="191">
        <f t="shared" si="3"/>
        <v>98</v>
      </c>
      <c r="AM151" s="191"/>
      <c r="AN151" s="83"/>
    </row>
    <row r="152" ht="13.5" customHeight="1">
      <c r="A152" s="168" t="s">
        <v>78</v>
      </c>
      <c r="B152" s="132"/>
      <c r="C152" s="391"/>
      <c r="D152" s="196"/>
      <c r="E152" s="71"/>
      <c r="F152" s="438"/>
      <c r="G152" s="444"/>
      <c r="H152" s="212"/>
      <c r="I152" s="209"/>
      <c r="J152" s="209"/>
      <c r="K152" s="212"/>
      <c r="L152" s="212"/>
      <c r="M152" s="212"/>
      <c r="N152" s="209"/>
      <c r="O152" s="439"/>
      <c r="P152" s="439"/>
      <c r="Q152" s="439"/>
      <c r="R152" s="438"/>
      <c r="S152" s="438"/>
      <c r="T152" s="438"/>
      <c r="U152" s="438"/>
      <c r="V152" s="438"/>
      <c r="W152" s="439"/>
      <c r="X152" s="439"/>
      <c r="Y152" s="438"/>
      <c r="Z152" s="438"/>
      <c r="AA152" s="438"/>
      <c r="AB152" s="438"/>
      <c r="AC152" s="438"/>
      <c r="AD152" s="439"/>
      <c r="AE152" s="439"/>
      <c r="AF152" s="438"/>
      <c r="AG152" s="438"/>
      <c r="AH152" s="438"/>
      <c r="AI152" s="438"/>
      <c r="AJ152" s="204">
        <v>2.0</v>
      </c>
      <c r="AK152" s="439"/>
      <c r="AL152" s="345">
        <f t="shared" si="3"/>
        <v>2</v>
      </c>
      <c r="AM152" s="199"/>
      <c r="AN152" s="199"/>
    </row>
    <row r="153" ht="13.5" customHeight="1">
      <c r="A153" s="191">
        <v>19.0</v>
      </c>
      <c r="B153" s="19" t="s">
        <v>131</v>
      </c>
      <c r="C153" s="192"/>
      <c r="D153" s="192" t="s">
        <v>63</v>
      </c>
      <c r="E153" s="447" t="s">
        <v>11</v>
      </c>
      <c r="F153" s="212">
        <v>1.0</v>
      </c>
      <c r="G153" s="447" t="s">
        <v>11</v>
      </c>
      <c r="H153" s="212">
        <v>5.0</v>
      </c>
      <c r="I153" s="209"/>
      <c r="J153" s="209"/>
      <c r="K153" s="212">
        <v>3.0</v>
      </c>
      <c r="L153" s="212">
        <v>7.0</v>
      </c>
      <c r="M153" s="212">
        <v>5.0</v>
      </c>
      <c r="N153" s="209"/>
      <c r="O153" s="209"/>
      <c r="P153" s="209">
        <v>1.0</v>
      </c>
      <c r="Q153" s="209"/>
      <c r="R153" s="212">
        <v>3.0</v>
      </c>
      <c r="S153" s="212">
        <v>7.0</v>
      </c>
      <c r="T153" s="212">
        <v>3.0</v>
      </c>
      <c r="U153" s="212">
        <v>5.0</v>
      </c>
      <c r="V153" s="212"/>
      <c r="W153" s="209"/>
      <c r="X153" s="209"/>
      <c r="Y153" s="212">
        <v>9.0</v>
      </c>
      <c r="Z153" s="212">
        <v>5.0</v>
      </c>
      <c r="AA153" s="292"/>
      <c r="AB153" s="212">
        <v>4.0</v>
      </c>
      <c r="AC153" s="212">
        <v>4.0</v>
      </c>
      <c r="AD153" s="209"/>
      <c r="AE153" s="209"/>
      <c r="AF153" s="212">
        <v>4.0</v>
      </c>
      <c r="AG153" s="212">
        <v>7.0</v>
      </c>
      <c r="AH153" s="212">
        <v>5.0</v>
      </c>
      <c r="AI153" s="212">
        <v>9.0</v>
      </c>
      <c r="AJ153" s="212">
        <v>7.0</v>
      </c>
      <c r="AK153" s="209">
        <v>1.0</v>
      </c>
      <c r="AL153" s="191">
        <f t="shared" si="3"/>
        <v>95</v>
      </c>
      <c r="AM153" s="191"/>
      <c r="AN153" s="83"/>
    </row>
    <row r="154" ht="13.5" customHeight="1">
      <c r="A154" s="168" t="s">
        <v>78</v>
      </c>
      <c r="B154" s="132"/>
      <c r="C154" s="391"/>
      <c r="D154" s="196"/>
      <c r="E154" s="444"/>
      <c r="F154" s="438"/>
      <c r="G154" s="444"/>
      <c r="H154" s="212"/>
      <c r="I154" s="209"/>
      <c r="J154" s="209"/>
      <c r="K154" s="212"/>
      <c r="L154" s="212"/>
      <c r="M154" s="212"/>
      <c r="N154" s="209"/>
      <c r="O154" s="439"/>
      <c r="P154" s="439"/>
      <c r="Q154" s="439"/>
      <c r="R154" s="438"/>
      <c r="S154" s="438"/>
      <c r="T154" s="438"/>
      <c r="U154" s="438"/>
      <c r="V154" s="438"/>
      <c r="W154" s="439"/>
      <c r="X154" s="439"/>
      <c r="Y154" s="438"/>
      <c r="Z154" s="438"/>
      <c r="AA154" s="438"/>
      <c r="AB154" s="438"/>
      <c r="AC154" s="438"/>
      <c r="AD154" s="439"/>
      <c r="AE154" s="439"/>
      <c r="AF154" s="438"/>
      <c r="AG154" s="438"/>
      <c r="AH154" s="438"/>
      <c r="AI154" s="438"/>
      <c r="AJ154" s="438"/>
      <c r="AK154" s="439"/>
      <c r="AL154" s="345">
        <f t="shared" si="3"/>
        <v>0</v>
      </c>
      <c r="AM154" s="199"/>
      <c r="AN154" s="199"/>
    </row>
    <row r="155" ht="13.5" customHeight="1">
      <c r="A155" s="191">
        <v>20.0</v>
      </c>
      <c r="B155" s="19" t="s">
        <v>132</v>
      </c>
      <c r="C155" s="192"/>
      <c r="D155" s="192" t="s">
        <v>180</v>
      </c>
      <c r="E155" s="193"/>
      <c r="F155" s="292"/>
      <c r="G155" s="447" t="s">
        <v>11</v>
      </c>
      <c r="H155" s="212">
        <v>5.0</v>
      </c>
      <c r="I155" s="209"/>
      <c r="J155" s="209"/>
      <c r="K155" s="292"/>
      <c r="L155" s="212">
        <v>4.0</v>
      </c>
      <c r="M155" s="212">
        <v>1.0</v>
      </c>
      <c r="N155" s="209"/>
      <c r="O155" s="209"/>
      <c r="P155" s="209"/>
      <c r="Q155" s="209"/>
      <c r="R155" s="212"/>
      <c r="S155" s="212">
        <v>2.0</v>
      </c>
      <c r="T155" s="212">
        <v>1.0</v>
      </c>
      <c r="U155" s="212">
        <v>4.0</v>
      </c>
      <c r="V155" s="212"/>
      <c r="W155" s="209"/>
      <c r="X155" s="209"/>
      <c r="Y155" s="212">
        <v>2.0</v>
      </c>
      <c r="Z155" s="292"/>
      <c r="AA155" s="212">
        <v>4.0</v>
      </c>
      <c r="AB155" s="212">
        <v>2.0</v>
      </c>
      <c r="AC155" s="212">
        <v>3.0</v>
      </c>
      <c r="AD155" s="209"/>
      <c r="AE155" s="209"/>
      <c r="AF155" s="212">
        <v>3.0</v>
      </c>
      <c r="AG155" s="212">
        <v>4.0</v>
      </c>
      <c r="AH155" s="212">
        <v>3.0</v>
      </c>
      <c r="AI155" s="212">
        <v>1.0</v>
      </c>
      <c r="AJ155" s="212">
        <v>1.0</v>
      </c>
      <c r="AK155" s="209"/>
      <c r="AL155" s="191">
        <f t="shared" si="3"/>
        <v>40</v>
      </c>
      <c r="AM155" s="191"/>
      <c r="AN155" s="83"/>
    </row>
    <row r="156" ht="13.5" customHeight="1">
      <c r="A156" s="168" t="s">
        <v>78</v>
      </c>
      <c r="B156" s="132"/>
      <c r="C156" s="391"/>
      <c r="D156" s="196"/>
      <c r="E156" s="71"/>
      <c r="F156" s="438"/>
      <c r="G156" s="444"/>
      <c r="H156" s="212"/>
      <c r="I156" s="209"/>
      <c r="J156" s="209"/>
      <c r="K156" s="212"/>
      <c r="L156" s="212"/>
      <c r="M156" s="212"/>
      <c r="N156" s="209"/>
      <c r="O156" s="439"/>
      <c r="P156" s="439"/>
      <c r="Q156" s="439"/>
      <c r="R156" s="438"/>
      <c r="S156" s="204">
        <v>2.0</v>
      </c>
      <c r="T156" s="438"/>
      <c r="U156" s="438"/>
      <c r="V156" s="438"/>
      <c r="W156" s="439"/>
      <c r="X156" s="439"/>
      <c r="Y156" s="204">
        <v>1.0</v>
      </c>
      <c r="Z156" s="438"/>
      <c r="AA156" s="204">
        <v>1.0</v>
      </c>
      <c r="AB156" s="204">
        <v>1.0</v>
      </c>
      <c r="AC156" s="204"/>
      <c r="AD156" s="439"/>
      <c r="AE156" s="439"/>
      <c r="AF156" s="438"/>
      <c r="AG156" s="204">
        <v>2.0</v>
      </c>
      <c r="AH156" s="204">
        <v>2.0</v>
      </c>
      <c r="AI156" s="204">
        <v>1.0</v>
      </c>
      <c r="AJ156" s="438"/>
      <c r="AK156" s="439"/>
      <c r="AL156" s="345">
        <f t="shared" si="3"/>
        <v>10</v>
      </c>
      <c r="AM156" s="199"/>
      <c r="AN156" s="199"/>
    </row>
    <row r="157" ht="13.5" customHeight="1">
      <c r="A157" s="191">
        <v>21.0</v>
      </c>
      <c r="B157" s="19" t="s">
        <v>136</v>
      </c>
      <c r="C157" s="192"/>
      <c r="D157" s="192" t="s">
        <v>64</v>
      </c>
      <c r="E157" s="193"/>
      <c r="F157" s="212">
        <v>1.0</v>
      </c>
      <c r="G157" s="442" t="s">
        <v>11</v>
      </c>
      <c r="H157" s="212">
        <v>5.0</v>
      </c>
      <c r="I157" s="209"/>
      <c r="J157" s="209"/>
      <c r="K157" s="212">
        <v>5.0</v>
      </c>
      <c r="L157" s="212">
        <v>2.0</v>
      </c>
      <c r="M157" s="292"/>
      <c r="N157" s="209"/>
      <c r="O157" s="209"/>
      <c r="P157" s="209"/>
      <c r="Q157" s="209"/>
      <c r="R157" s="212">
        <v>3.0</v>
      </c>
      <c r="S157" s="212">
        <v>4.0</v>
      </c>
      <c r="T157" s="212">
        <v>4.0</v>
      </c>
      <c r="U157" s="212">
        <v>4.0</v>
      </c>
      <c r="V157" s="212"/>
      <c r="W157" s="209"/>
      <c r="X157" s="209"/>
      <c r="Y157" s="212">
        <v>5.0</v>
      </c>
      <c r="Z157" s="212">
        <v>2.0</v>
      </c>
      <c r="AA157" s="292"/>
      <c r="AB157" s="212">
        <v>5.0</v>
      </c>
      <c r="AC157" s="292"/>
      <c r="AD157" s="209"/>
      <c r="AE157" s="209"/>
      <c r="AF157" s="212">
        <v>2.0</v>
      </c>
      <c r="AG157" s="212">
        <v>1.0</v>
      </c>
      <c r="AH157" s="292"/>
      <c r="AI157" s="212">
        <v>3.0</v>
      </c>
      <c r="AJ157" s="212">
        <v>3.0</v>
      </c>
      <c r="AK157" s="209"/>
      <c r="AL157" s="191">
        <f t="shared" si="3"/>
        <v>49</v>
      </c>
      <c r="AM157" s="191"/>
      <c r="AN157" s="83"/>
    </row>
    <row r="158" ht="12.75" customHeight="1">
      <c r="A158" s="168" t="s">
        <v>78</v>
      </c>
      <c r="B158" s="132"/>
      <c r="C158" s="391"/>
      <c r="D158" s="196"/>
      <c r="E158" s="71"/>
      <c r="F158" s="438"/>
      <c r="G158" s="444"/>
      <c r="H158" s="212"/>
      <c r="I158" s="209"/>
      <c r="J158" s="209"/>
      <c r="K158" s="212"/>
      <c r="L158" s="212"/>
      <c r="M158" s="212"/>
      <c r="N158" s="209"/>
      <c r="O158" s="439"/>
      <c r="P158" s="439"/>
      <c r="Q158" s="439"/>
      <c r="R158" s="438"/>
      <c r="S158" s="204">
        <v>2.0</v>
      </c>
      <c r="T158" s="204">
        <v>1.0</v>
      </c>
      <c r="U158" s="438"/>
      <c r="V158" s="438"/>
      <c r="W158" s="439"/>
      <c r="X158" s="439"/>
      <c r="Y158" s="438"/>
      <c r="Z158" s="204">
        <v>1.0</v>
      </c>
      <c r="AA158" s="438"/>
      <c r="AB158" s="438"/>
      <c r="AC158" s="438"/>
      <c r="AD158" s="439"/>
      <c r="AE158" s="439"/>
      <c r="AF158" s="438"/>
      <c r="AG158" s="438"/>
      <c r="AH158" s="438"/>
      <c r="AI158" s="204">
        <v>1.0</v>
      </c>
      <c r="AJ158" s="438"/>
      <c r="AK158" s="439"/>
      <c r="AL158" s="345">
        <f t="shared" si="3"/>
        <v>5</v>
      </c>
      <c r="AM158" s="199"/>
      <c r="AN158" s="199"/>
    </row>
    <row r="159" ht="13.5" customHeight="1">
      <c r="A159" s="191">
        <v>22.0</v>
      </c>
      <c r="B159" s="19" t="s">
        <v>136</v>
      </c>
      <c r="C159" s="192"/>
      <c r="D159" s="192" t="s">
        <v>66</v>
      </c>
      <c r="E159" s="447" t="s">
        <v>11</v>
      </c>
      <c r="F159" s="212">
        <v>6.0</v>
      </c>
      <c r="G159" s="442" t="s">
        <v>11</v>
      </c>
      <c r="H159" s="212">
        <v>2.0</v>
      </c>
      <c r="I159" s="209">
        <v>1.0</v>
      </c>
      <c r="J159" s="209"/>
      <c r="K159" s="212">
        <v>5.0</v>
      </c>
      <c r="L159" s="292"/>
      <c r="M159" s="212">
        <v>2.0</v>
      </c>
      <c r="N159" s="209"/>
      <c r="O159" s="209"/>
      <c r="P159" s="209">
        <v>1.0</v>
      </c>
      <c r="Q159" s="209"/>
      <c r="R159" s="212">
        <v>1.0</v>
      </c>
      <c r="S159" s="212">
        <v>3.0</v>
      </c>
      <c r="T159" s="212">
        <v>7.0</v>
      </c>
      <c r="U159" s="212">
        <v>12.0</v>
      </c>
      <c r="V159" s="212"/>
      <c r="W159" s="209"/>
      <c r="X159" s="209"/>
      <c r="Y159" s="212">
        <v>2.0</v>
      </c>
      <c r="Z159" s="212">
        <v>2.0</v>
      </c>
      <c r="AA159" s="292"/>
      <c r="AB159" s="212">
        <v>1.0</v>
      </c>
      <c r="AC159" s="212">
        <v>5.0</v>
      </c>
      <c r="AD159" s="209"/>
      <c r="AE159" s="209"/>
      <c r="AF159" s="292"/>
      <c r="AG159" s="212">
        <v>3.0</v>
      </c>
      <c r="AH159" s="212">
        <v>6.0</v>
      </c>
      <c r="AI159" s="212">
        <v>8.0</v>
      </c>
      <c r="AJ159" s="292"/>
      <c r="AK159" s="209"/>
      <c r="AL159" s="191">
        <f t="shared" si="3"/>
        <v>67</v>
      </c>
      <c r="AM159" s="191"/>
      <c r="AN159" s="83"/>
    </row>
    <row r="160" ht="13.5" customHeight="1">
      <c r="A160" s="168" t="s">
        <v>78</v>
      </c>
      <c r="B160" s="132"/>
      <c r="C160" s="391"/>
      <c r="D160" s="196"/>
      <c r="E160" s="444"/>
      <c r="F160" s="438"/>
      <c r="G160" s="444"/>
      <c r="H160" s="212"/>
      <c r="I160" s="209"/>
      <c r="J160" s="209"/>
      <c r="K160" s="212"/>
      <c r="L160" s="212"/>
      <c r="M160" s="212"/>
      <c r="N160" s="209"/>
      <c r="O160" s="439"/>
      <c r="P160" s="439"/>
      <c r="Q160" s="439"/>
      <c r="R160" s="438"/>
      <c r="S160" s="438"/>
      <c r="T160" s="204">
        <v>1.0</v>
      </c>
      <c r="U160" s="204">
        <v>4.0</v>
      </c>
      <c r="V160" s="438"/>
      <c r="W160" s="439"/>
      <c r="X160" s="439"/>
      <c r="Y160" s="204">
        <v>2.0</v>
      </c>
      <c r="Z160" s="204">
        <v>1.0</v>
      </c>
      <c r="AA160" s="438"/>
      <c r="AB160" s="438"/>
      <c r="AC160" s="438"/>
      <c r="AD160" s="439"/>
      <c r="AE160" s="439"/>
      <c r="AF160" s="438"/>
      <c r="AG160" s="204">
        <v>1.0</v>
      </c>
      <c r="AH160" s="438"/>
      <c r="AI160" s="438"/>
      <c r="AJ160" s="438"/>
      <c r="AK160" s="439"/>
      <c r="AL160" s="345">
        <f t="shared" si="3"/>
        <v>9</v>
      </c>
      <c r="AM160" s="199"/>
      <c r="AN160" s="199"/>
    </row>
    <row r="161" ht="13.5" customHeight="1">
      <c r="A161" s="191">
        <v>23.0</v>
      </c>
      <c r="B161" s="19" t="s">
        <v>139</v>
      </c>
      <c r="C161" s="192"/>
      <c r="D161" s="192" t="s">
        <v>140</v>
      </c>
      <c r="E161" s="441" t="s">
        <v>285</v>
      </c>
      <c r="F161" s="212">
        <v>4.0</v>
      </c>
      <c r="G161" s="442" t="s">
        <v>11</v>
      </c>
      <c r="H161" s="212"/>
      <c r="I161" s="209">
        <v>2.0</v>
      </c>
      <c r="J161" s="209"/>
      <c r="K161" s="212">
        <v>2.0</v>
      </c>
      <c r="L161" s="212">
        <v>1.0</v>
      </c>
      <c r="M161" s="292"/>
      <c r="N161" s="209">
        <v>1.0</v>
      </c>
      <c r="O161" s="209">
        <v>1.0</v>
      </c>
      <c r="P161" s="209"/>
      <c r="Q161" s="209"/>
      <c r="R161" s="212">
        <v>9.0</v>
      </c>
      <c r="S161" s="212">
        <v>1.0</v>
      </c>
      <c r="T161" s="212">
        <v>5.0</v>
      </c>
      <c r="U161" s="292"/>
      <c r="V161" s="212"/>
      <c r="W161" s="209"/>
      <c r="X161" s="209"/>
      <c r="Y161" s="212">
        <v>9.0</v>
      </c>
      <c r="Z161" s="212">
        <v>2.0</v>
      </c>
      <c r="AA161" s="212">
        <v>2.0</v>
      </c>
      <c r="AB161" s="212">
        <v>3.0</v>
      </c>
      <c r="AC161" s="212">
        <v>2.0</v>
      </c>
      <c r="AD161" s="209"/>
      <c r="AE161" s="209"/>
      <c r="AF161" s="212">
        <v>6.0</v>
      </c>
      <c r="AG161" s="212">
        <v>3.0</v>
      </c>
      <c r="AH161" s="212">
        <v>3.0</v>
      </c>
      <c r="AI161" s="212">
        <v>1.0</v>
      </c>
      <c r="AJ161" s="212">
        <v>2.0</v>
      </c>
      <c r="AK161" s="209"/>
      <c r="AL161" s="191">
        <f t="shared" si="3"/>
        <v>59</v>
      </c>
      <c r="AM161" s="191"/>
      <c r="AN161" s="83"/>
    </row>
    <row r="162" ht="13.5" customHeight="1">
      <c r="A162" s="168" t="s">
        <v>78</v>
      </c>
      <c r="B162" s="132"/>
      <c r="C162" s="391"/>
      <c r="D162" s="196"/>
      <c r="E162" s="71"/>
      <c r="F162" s="438"/>
      <c r="G162" s="444"/>
      <c r="H162" s="212"/>
      <c r="I162" s="209"/>
      <c r="J162" s="209"/>
      <c r="K162" s="212"/>
      <c r="L162" s="212"/>
      <c r="M162" s="212"/>
      <c r="N162" s="209"/>
      <c r="O162" s="439"/>
      <c r="P162" s="439"/>
      <c r="Q162" s="439"/>
      <c r="R162" s="438"/>
      <c r="S162" s="438"/>
      <c r="T162" s="438"/>
      <c r="U162" s="438"/>
      <c r="V162" s="438"/>
      <c r="W162" s="439"/>
      <c r="X162" s="439"/>
      <c r="Y162" s="438"/>
      <c r="Z162" s="438"/>
      <c r="AA162" s="438"/>
      <c r="AB162" s="438"/>
      <c r="AC162" s="438"/>
      <c r="AD162" s="439"/>
      <c r="AE162" s="439"/>
      <c r="AF162" s="438"/>
      <c r="AG162" s="438"/>
      <c r="AH162" s="438"/>
      <c r="AI162" s="438"/>
      <c r="AJ162" s="438"/>
      <c r="AK162" s="439"/>
      <c r="AL162" s="345">
        <f t="shared" si="3"/>
        <v>0</v>
      </c>
      <c r="AM162" s="199"/>
      <c r="AN162" s="199"/>
    </row>
    <row r="163" ht="13.5" customHeight="1">
      <c r="A163" s="191">
        <v>24.0</v>
      </c>
      <c r="B163" s="19" t="s">
        <v>142</v>
      </c>
      <c r="C163" s="399">
        <v>43097.0</v>
      </c>
      <c r="D163" s="192" t="s">
        <v>286</v>
      </c>
      <c r="E163" s="193"/>
      <c r="F163" s="450"/>
      <c r="G163" s="437"/>
      <c r="H163" s="450"/>
      <c r="I163" s="317">
        <v>1.0</v>
      </c>
      <c r="J163" s="450"/>
      <c r="K163" s="450"/>
      <c r="L163" s="450"/>
      <c r="M163" s="450"/>
      <c r="N163" s="450"/>
      <c r="O163" s="450"/>
      <c r="P163" s="450"/>
      <c r="Q163" s="450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87"/>
      <c r="AI163" s="212">
        <v>6.0</v>
      </c>
      <c r="AJ163" s="212">
        <v>7.0</v>
      </c>
      <c r="AK163" s="209">
        <v>3.0</v>
      </c>
      <c r="AL163" s="191">
        <f t="shared" si="3"/>
        <v>17</v>
      </c>
      <c r="AM163" s="191"/>
      <c r="AN163" s="83"/>
    </row>
    <row r="164" ht="13.5" customHeight="1">
      <c r="A164" s="168" t="s">
        <v>78</v>
      </c>
      <c r="B164" s="132"/>
      <c r="C164" s="391"/>
      <c r="D164" s="196"/>
      <c r="E164" s="71"/>
      <c r="F164" s="438"/>
      <c r="G164" s="71"/>
      <c r="H164" s="438"/>
      <c r="I164" s="439"/>
      <c r="J164" s="439"/>
      <c r="K164" s="438"/>
      <c r="L164" s="212"/>
      <c r="M164" s="453"/>
      <c r="N164" s="439"/>
      <c r="O164" s="439"/>
      <c r="P164" s="439"/>
      <c r="Q164" s="439"/>
      <c r="R164" s="438"/>
      <c r="S164" s="438"/>
      <c r="T164" s="438"/>
      <c r="U164" s="438"/>
      <c r="V164" s="438"/>
      <c r="W164" s="439"/>
      <c r="X164" s="439"/>
      <c r="Y164" s="438"/>
      <c r="Z164" s="438"/>
      <c r="AA164" s="438"/>
      <c r="AB164" s="438"/>
      <c r="AC164" s="438"/>
      <c r="AD164" s="439"/>
      <c r="AE164" s="439"/>
      <c r="AF164" s="438"/>
      <c r="AG164" s="438"/>
      <c r="AH164" s="438"/>
      <c r="AI164" s="204">
        <v>3.0</v>
      </c>
      <c r="AJ164" s="204">
        <v>4.0</v>
      </c>
      <c r="AK164" s="439"/>
      <c r="AL164" s="345">
        <f t="shared" si="3"/>
        <v>7</v>
      </c>
      <c r="AM164" s="199"/>
      <c r="AN164" s="199"/>
    </row>
    <row r="165" ht="15.75" customHeight="1">
      <c r="A165" s="218"/>
      <c r="B165" s="320"/>
      <c r="C165" s="320"/>
      <c r="D165" s="320"/>
      <c r="E165" s="320"/>
      <c r="F165" s="320"/>
      <c r="G165" s="320"/>
      <c r="H165" s="320"/>
      <c r="I165" s="320"/>
      <c r="J165" s="320"/>
      <c r="K165" s="320"/>
      <c r="L165" s="320"/>
      <c r="M165" s="320"/>
      <c r="N165" s="320"/>
      <c r="O165" s="320"/>
      <c r="P165" s="320"/>
      <c r="Q165" s="320"/>
      <c r="R165" s="320"/>
      <c r="S165" s="320"/>
      <c r="T165" s="320"/>
      <c r="U165" s="320"/>
      <c r="V165" s="320"/>
      <c r="W165" s="320"/>
      <c r="X165" s="320"/>
      <c r="Y165" s="320"/>
      <c r="Z165" s="320"/>
      <c r="AA165" s="320"/>
      <c r="AB165" s="320"/>
      <c r="AC165" s="320"/>
      <c r="AD165" s="320"/>
      <c r="AE165" s="320"/>
      <c r="AF165" s="320"/>
      <c r="AG165" s="320"/>
      <c r="AH165" s="320"/>
      <c r="AI165" s="320"/>
      <c r="AJ165" s="320"/>
      <c r="AK165" s="320"/>
      <c r="AL165" s="320"/>
      <c r="AM165" s="321"/>
      <c r="AN165" s="84"/>
    </row>
    <row r="166" ht="23.25" customHeight="1">
      <c r="A166" s="219"/>
      <c r="B166" s="322"/>
      <c r="C166" s="323" t="s">
        <v>221</v>
      </c>
      <c r="D166" s="220" t="s">
        <v>146</v>
      </c>
      <c r="E166" s="132"/>
      <c r="F166" s="9">
        <f t="shared" ref="F166:F167" si="5">F117+F119+F121+F123+F125+F127+F129+F131+F133+F135+F137+F139+F141+F143+F145+F147+F149+F151+F153+F155+F157+F159+F161+F163</f>
        <v>99</v>
      </c>
      <c r="G166" s="117"/>
      <c r="H166" s="9">
        <f t="shared" ref="H166:AK166" si="4">H117+H119+H121+H123+H125+H127+H129+H131+H133+H135+H137+H139+H141+H143+H145+H147+H149+H151+H153+H155+H157+H159+H161+H163</f>
        <v>97</v>
      </c>
      <c r="I166" s="15">
        <f t="shared" si="4"/>
        <v>6</v>
      </c>
      <c r="J166" s="15">
        <f t="shared" si="4"/>
        <v>7</v>
      </c>
      <c r="K166" s="9">
        <f t="shared" si="4"/>
        <v>86</v>
      </c>
      <c r="L166" s="9">
        <f t="shared" si="4"/>
        <v>83</v>
      </c>
      <c r="M166" s="9">
        <f t="shared" si="4"/>
        <v>88</v>
      </c>
      <c r="N166" s="15">
        <f t="shared" si="4"/>
        <v>1</v>
      </c>
      <c r="O166" s="15">
        <f t="shared" si="4"/>
        <v>6</v>
      </c>
      <c r="P166" s="15">
        <f t="shared" si="4"/>
        <v>8</v>
      </c>
      <c r="Q166" s="15">
        <f t="shared" si="4"/>
        <v>3</v>
      </c>
      <c r="R166" s="9">
        <f t="shared" si="4"/>
        <v>91</v>
      </c>
      <c r="S166" s="9">
        <f t="shared" si="4"/>
        <v>119</v>
      </c>
      <c r="T166" s="9">
        <f t="shared" si="4"/>
        <v>127</v>
      </c>
      <c r="U166" s="9">
        <f t="shared" si="4"/>
        <v>106</v>
      </c>
      <c r="V166" s="9">
        <f t="shared" si="4"/>
        <v>116</v>
      </c>
      <c r="W166" s="15">
        <f t="shared" si="4"/>
        <v>10</v>
      </c>
      <c r="X166" s="15">
        <f t="shared" si="4"/>
        <v>7</v>
      </c>
      <c r="Y166" s="9">
        <f t="shared" si="4"/>
        <v>94</v>
      </c>
      <c r="Z166" s="9">
        <f t="shared" si="4"/>
        <v>91</v>
      </c>
      <c r="AA166" s="9">
        <f t="shared" si="4"/>
        <v>91</v>
      </c>
      <c r="AB166" s="9">
        <f t="shared" si="4"/>
        <v>109</v>
      </c>
      <c r="AC166" s="9">
        <f t="shared" si="4"/>
        <v>121</v>
      </c>
      <c r="AD166" s="15">
        <f t="shared" si="4"/>
        <v>5</v>
      </c>
      <c r="AE166" s="15">
        <f t="shared" si="4"/>
        <v>6</v>
      </c>
      <c r="AF166" s="9">
        <f t="shared" si="4"/>
        <v>118</v>
      </c>
      <c r="AG166" s="9">
        <f t="shared" si="4"/>
        <v>116</v>
      </c>
      <c r="AH166" s="9">
        <f t="shared" si="4"/>
        <v>116</v>
      </c>
      <c r="AI166" s="9">
        <f t="shared" si="4"/>
        <v>140</v>
      </c>
      <c r="AJ166" s="9">
        <f t="shared" si="4"/>
        <v>119</v>
      </c>
      <c r="AK166" s="15">
        <f t="shared" si="4"/>
        <v>4</v>
      </c>
      <c r="AL166" s="454">
        <f>SUM(F166:AK166)</f>
        <v>2190</v>
      </c>
      <c r="AM166" s="31" t="s">
        <v>146</v>
      </c>
      <c r="AN166" s="112"/>
    </row>
    <row r="167" ht="20.25" customHeight="1">
      <c r="A167" s="324"/>
      <c r="B167" s="121"/>
      <c r="C167" s="325"/>
      <c r="D167" s="224" t="s">
        <v>78</v>
      </c>
      <c r="E167" s="132"/>
      <c r="F167" s="225">
        <f t="shared" si="5"/>
        <v>2</v>
      </c>
      <c r="G167" s="226"/>
      <c r="H167" s="225">
        <f t="shared" ref="H167:AL167" si="6">H118+H120+H122+H124+H126+H128+H130+H132+H134+H136+H138+H140+H142+H144+H146+H148+H150+H152+H154+H156+H158+H160+H162+H164</f>
        <v>7</v>
      </c>
      <c r="I167" s="227">
        <f t="shared" si="6"/>
        <v>0</v>
      </c>
      <c r="J167" s="227">
        <f t="shared" si="6"/>
        <v>0</v>
      </c>
      <c r="K167" s="225">
        <f t="shared" si="6"/>
        <v>3</v>
      </c>
      <c r="L167" s="225">
        <f t="shared" si="6"/>
        <v>2</v>
      </c>
      <c r="M167" s="225">
        <f t="shared" si="6"/>
        <v>1</v>
      </c>
      <c r="N167" s="227">
        <f t="shared" si="6"/>
        <v>0</v>
      </c>
      <c r="O167" s="227">
        <f t="shared" si="6"/>
        <v>0</v>
      </c>
      <c r="P167" s="227">
        <f t="shared" si="6"/>
        <v>0</v>
      </c>
      <c r="Q167" s="227">
        <f t="shared" si="6"/>
        <v>0</v>
      </c>
      <c r="R167" s="225">
        <f t="shared" si="6"/>
        <v>0</v>
      </c>
      <c r="S167" s="225">
        <f t="shared" si="6"/>
        <v>4</v>
      </c>
      <c r="T167" s="225">
        <f t="shared" si="6"/>
        <v>2</v>
      </c>
      <c r="U167" s="225">
        <f t="shared" si="6"/>
        <v>4</v>
      </c>
      <c r="V167" s="225">
        <f t="shared" si="6"/>
        <v>0</v>
      </c>
      <c r="W167" s="227">
        <f t="shared" si="6"/>
        <v>0</v>
      </c>
      <c r="X167" s="227">
        <f t="shared" si="6"/>
        <v>0</v>
      </c>
      <c r="Y167" s="225">
        <f t="shared" si="6"/>
        <v>4</v>
      </c>
      <c r="Z167" s="225">
        <f t="shared" si="6"/>
        <v>3</v>
      </c>
      <c r="AA167" s="225">
        <f t="shared" si="6"/>
        <v>4</v>
      </c>
      <c r="AB167" s="225">
        <f t="shared" si="6"/>
        <v>2</v>
      </c>
      <c r="AC167" s="225">
        <f t="shared" si="6"/>
        <v>8</v>
      </c>
      <c r="AD167" s="227">
        <f t="shared" si="6"/>
        <v>0</v>
      </c>
      <c r="AE167" s="227">
        <f t="shared" si="6"/>
        <v>0</v>
      </c>
      <c r="AF167" s="225">
        <f t="shared" si="6"/>
        <v>0</v>
      </c>
      <c r="AG167" s="225">
        <f t="shared" si="6"/>
        <v>4</v>
      </c>
      <c r="AH167" s="225">
        <f t="shared" si="6"/>
        <v>6</v>
      </c>
      <c r="AI167" s="225">
        <f t="shared" si="6"/>
        <v>11</v>
      </c>
      <c r="AJ167" s="225">
        <f t="shared" si="6"/>
        <v>8</v>
      </c>
      <c r="AK167" s="227">
        <f t="shared" si="6"/>
        <v>0</v>
      </c>
      <c r="AL167" s="225">
        <f t="shared" si="6"/>
        <v>75</v>
      </c>
      <c r="AM167" s="203" t="s">
        <v>147</v>
      </c>
      <c r="AN167" s="294"/>
    </row>
    <row r="168" ht="19.5" customHeight="1">
      <c r="A168" s="324"/>
      <c r="B168" s="121"/>
      <c r="C168" s="325"/>
      <c r="D168" s="220" t="s">
        <v>148</v>
      </c>
      <c r="E168" s="132"/>
      <c r="F168" s="9">
        <f t="shared" ref="F168:F169" si="8">sum (F58,F60,F62,F64,F66,F68,F70,F72,F74,F76,F78,F80,F82,F84,F86,F88,F90,F92,F94,F96,F98,F100,F102,F104,F106,F108,F110,F112,F114)</f>
        <v>220</v>
      </c>
      <c r="G168" s="117"/>
      <c r="H168" s="9">
        <f t="shared" ref="H168:AK168" si="7">sum (H58,H60,H62,H64,H66,H68,H70,H72,H74,H76,H78,H80,H82,H84,H86,H88,H90,H92,H94,H96,H98,H100,H102,H104,H106,H108,H110,H112,H114)</f>
        <v>165</v>
      </c>
      <c r="I168" s="15">
        <f t="shared" si="7"/>
        <v>30</v>
      </c>
      <c r="J168" s="15">
        <f t="shared" si="7"/>
        <v>30</v>
      </c>
      <c r="K168" s="9">
        <f t="shared" si="7"/>
        <v>143</v>
      </c>
      <c r="L168" s="9">
        <f t="shared" si="7"/>
        <v>165</v>
      </c>
      <c r="M168" s="9">
        <f t="shared" si="7"/>
        <v>177</v>
      </c>
      <c r="N168" s="15">
        <f t="shared" si="7"/>
        <v>34</v>
      </c>
      <c r="O168" s="15">
        <f t="shared" si="7"/>
        <v>22</v>
      </c>
      <c r="P168" s="15">
        <f t="shared" si="7"/>
        <v>22</v>
      </c>
      <c r="Q168" s="15">
        <f t="shared" si="7"/>
        <v>26</v>
      </c>
      <c r="R168" s="9">
        <f t="shared" si="7"/>
        <v>148</v>
      </c>
      <c r="S168" s="9">
        <f t="shared" si="7"/>
        <v>197</v>
      </c>
      <c r="T168" s="9">
        <f t="shared" si="7"/>
        <v>191</v>
      </c>
      <c r="U168" s="9">
        <f t="shared" si="7"/>
        <v>179</v>
      </c>
      <c r="V168" s="9">
        <f t="shared" si="7"/>
        <v>159</v>
      </c>
      <c r="W168" s="15">
        <f t="shared" si="7"/>
        <v>36</v>
      </c>
      <c r="X168" s="15">
        <f t="shared" si="7"/>
        <v>24</v>
      </c>
      <c r="Y168" s="9">
        <f t="shared" si="7"/>
        <v>143</v>
      </c>
      <c r="Z168" s="9">
        <f t="shared" si="7"/>
        <v>182</v>
      </c>
      <c r="AA168" s="9">
        <f t="shared" si="7"/>
        <v>172</v>
      </c>
      <c r="AB168" s="9">
        <f t="shared" si="7"/>
        <v>192</v>
      </c>
      <c r="AC168" s="9">
        <f t="shared" si="7"/>
        <v>125</v>
      </c>
      <c r="AD168" s="15">
        <f t="shared" si="7"/>
        <v>50</v>
      </c>
      <c r="AE168" s="15">
        <f t="shared" si="7"/>
        <v>15</v>
      </c>
      <c r="AF168" s="9">
        <f t="shared" si="7"/>
        <v>142</v>
      </c>
      <c r="AG168" s="9">
        <f t="shared" si="7"/>
        <v>181</v>
      </c>
      <c r="AH168" s="9">
        <f t="shared" si="7"/>
        <v>193</v>
      </c>
      <c r="AI168" s="9">
        <f t="shared" si="7"/>
        <v>187</v>
      </c>
      <c r="AJ168" s="9">
        <f t="shared" si="7"/>
        <v>207</v>
      </c>
      <c r="AK168" s="15">
        <f t="shared" si="7"/>
        <v>29</v>
      </c>
      <c r="AL168" s="454">
        <f t="shared" ref="AL168:AL171" si="10">SUM(F168:AK168)</f>
        <v>3786</v>
      </c>
      <c r="AM168" s="31" t="s">
        <v>148</v>
      </c>
      <c r="AN168" s="112"/>
    </row>
    <row r="169" ht="19.5" customHeight="1">
      <c r="A169" s="324"/>
      <c r="B169" s="121"/>
      <c r="C169" s="325"/>
      <c r="D169" s="224" t="s">
        <v>78</v>
      </c>
      <c r="E169" s="132"/>
      <c r="F169" s="225">
        <f t="shared" si="8"/>
        <v>0</v>
      </c>
      <c r="G169" s="226"/>
      <c r="H169" s="225">
        <f t="shared" ref="H169:AK169" si="9">sum (H59,H61,H63,H65,H67,H69,H71,H73,H75,H77,H79,H81,H83,H85,H87,H89,H91,H93,H95,H97,H99,H101,H103,H105,H107,H109,H111,H113,H115)</f>
        <v>1</v>
      </c>
      <c r="I169" s="227">
        <f t="shared" si="9"/>
        <v>0</v>
      </c>
      <c r="J169" s="227">
        <f t="shared" si="9"/>
        <v>0</v>
      </c>
      <c r="K169" s="225">
        <f t="shared" si="9"/>
        <v>2</v>
      </c>
      <c r="L169" s="225">
        <f t="shared" si="9"/>
        <v>3</v>
      </c>
      <c r="M169" s="225">
        <f t="shared" si="9"/>
        <v>11</v>
      </c>
      <c r="N169" s="227">
        <f t="shared" si="9"/>
        <v>0</v>
      </c>
      <c r="O169" s="227">
        <f t="shared" si="9"/>
        <v>0</v>
      </c>
      <c r="P169" s="227">
        <f t="shared" si="9"/>
        <v>0</v>
      </c>
      <c r="Q169" s="227">
        <f t="shared" si="9"/>
        <v>0</v>
      </c>
      <c r="R169" s="225">
        <f t="shared" si="9"/>
        <v>4</v>
      </c>
      <c r="S169" s="225">
        <f t="shared" si="9"/>
        <v>1</v>
      </c>
      <c r="T169" s="225">
        <f t="shared" si="9"/>
        <v>13</v>
      </c>
      <c r="U169" s="225">
        <f t="shared" si="9"/>
        <v>3</v>
      </c>
      <c r="V169" s="225">
        <f t="shared" si="9"/>
        <v>0</v>
      </c>
      <c r="W169" s="227">
        <f t="shared" si="9"/>
        <v>0</v>
      </c>
      <c r="X169" s="227">
        <f t="shared" si="9"/>
        <v>0</v>
      </c>
      <c r="Y169" s="225">
        <f t="shared" si="9"/>
        <v>10</v>
      </c>
      <c r="Z169" s="225">
        <f t="shared" si="9"/>
        <v>16</v>
      </c>
      <c r="AA169" s="225">
        <f t="shared" si="9"/>
        <v>4</v>
      </c>
      <c r="AB169" s="225">
        <f t="shared" si="9"/>
        <v>5</v>
      </c>
      <c r="AC169" s="225">
        <f t="shared" si="9"/>
        <v>4</v>
      </c>
      <c r="AD169" s="227">
        <f t="shared" si="9"/>
        <v>0</v>
      </c>
      <c r="AE169" s="227">
        <f t="shared" si="9"/>
        <v>0</v>
      </c>
      <c r="AF169" s="225">
        <f t="shared" si="9"/>
        <v>9</v>
      </c>
      <c r="AG169" s="225">
        <f t="shared" si="9"/>
        <v>3</v>
      </c>
      <c r="AH169" s="225">
        <f t="shared" si="9"/>
        <v>10</v>
      </c>
      <c r="AI169" s="225">
        <f t="shared" si="9"/>
        <v>11</v>
      </c>
      <c r="AJ169" s="225">
        <f t="shared" si="9"/>
        <v>6</v>
      </c>
      <c r="AK169" s="227">
        <f t="shared" si="9"/>
        <v>0</v>
      </c>
      <c r="AL169" s="455">
        <f t="shared" si="10"/>
        <v>116</v>
      </c>
      <c r="AM169" s="203" t="s">
        <v>149</v>
      </c>
      <c r="AN169" s="294"/>
    </row>
    <row r="170" ht="15.75" customHeight="1">
      <c r="A170" s="324"/>
      <c r="B170" s="121"/>
      <c r="C170" s="325"/>
      <c r="D170" s="220" t="s">
        <v>150</v>
      </c>
      <c r="E170" s="132"/>
      <c r="F170" s="120">
        <f>sum (F168,F166)</f>
        <v>319</v>
      </c>
      <c r="G170" s="229"/>
      <c r="H170" s="120">
        <f t="shared" ref="H170:AK170" si="11">sum (H168,H166)</f>
        <v>262</v>
      </c>
      <c r="I170" s="230">
        <f t="shared" si="11"/>
        <v>36</v>
      </c>
      <c r="J170" s="230">
        <f t="shared" si="11"/>
        <v>37</v>
      </c>
      <c r="K170" s="120">
        <f t="shared" si="11"/>
        <v>229</v>
      </c>
      <c r="L170" s="120">
        <f t="shared" si="11"/>
        <v>248</v>
      </c>
      <c r="M170" s="120">
        <f t="shared" si="11"/>
        <v>265</v>
      </c>
      <c r="N170" s="230">
        <f t="shared" si="11"/>
        <v>35</v>
      </c>
      <c r="O170" s="230">
        <f t="shared" si="11"/>
        <v>28</v>
      </c>
      <c r="P170" s="230">
        <f t="shared" si="11"/>
        <v>30</v>
      </c>
      <c r="Q170" s="230">
        <f t="shared" si="11"/>
        <v>29</v>
      </c>
      <c r="R170" s="120">
        <f t="shared" si="11"/>
        <v>239</v>
      </c>
      <c r="S170" s="120">
        <f t="shared" si="11"/>
        <v>316</v>
      </c>
      <c r="T170" s="120">
        <f t="shared" si="11"/>
        <v>318</v>
      </c>
      <c r="U170" s="120">
        <f t="shared" si="11"/>
        <v>285</v>
      </c>
      <c r="V170" s="120">
        <f t="shared" si="11"/>
        <v>275</v>
      </c>
      <c r="W170" s="230">
        <f t="shared" si="11"/>
        <v>46</v>
      </c>
      <c r="X170" s="230">
        <f t="shared" si="11"/>
        <v>31</v>
      </c>
      <c r="Y170" s="120">
        <f t="shared" si="11"/>
        <v>237</v>
      </c>
      <c r="Z170" s="120">
        <f t="shared" si="11"/>
        <v>273</v>
      </c>
      <c r="AA170" s="120">
        <f t="shared" si="11"/>
        <v>263</v>
      </c>
      <c r="AB170" s="120">
        <f t="shared" si="11"/>
        <v>301</v>
      </c>
      <c r="AC170" s="120">
        <f t="shared" si="11"/>
        <v>246</v>
      </c>
      <c r="AD170" s="230">
        <f t="shared" si="11"/>
        <v>55</v>
      </c>
      <c r="AE170" s="230">
        <f t="shared" si="11"/>
        <v>21</v>
      </c>
      <c r="AF170" s="120">
        <f t="shared" si="11"/>
        <v>260</v>
      </c>
      <c r="AG170" s="120">
        <f t="shared" si="11"/>
        <v>297</v>
      </c>
      <c r="AH170" s="120">
        <f t="shared" si="11"/>
        <v>309</v>
      </c>
      <c r="AI170" s="120">
        <f t="shared" si="11"/>
        <v>327</v>
      </c>
      <c r="AJ170" s="120">
        <f t="shared" si="11"/>
        <v>326</v>
      </c>
      <c r="AK170" s="230">
        <f t="shared" si="11"/>
        <v>33</v>
      </c>
      <c r="AL170" s="454">
        <f t="shared" si="10"/>
        <v>5976</v>
      </c>
      <c r="AM170" s="31" t="s">
        <v>150</v>
      </c>
      <c r="AN170" s="112"/>
    </row>
    <row r="171" ht="20.25" customHeight="1">
      <c r="A171" s="324"/>
      <c r="B171" s="121"/>
      <c r="C171" s="325"/>
      <c r="D171" s="231" t="s">
        <v>147</v>
      </c>
      <c r="E171" s="132"/>
      <c r="F171" s="225">
        <f>SUM(F167,F169)</f>
        <v>2</v>
      </c>
      <c r="G171" s="226"/>
      <c r="H171" s="225">
        <f t="shared" ref="H171:AK171" si="12">sum (H169,H167)</f>
        <v>8</v>
      </c>
      <c r="I171" s="227">
        <f t="shared" si="12"/>
        <v>0</v>
      </c>
      <c r="J171" s="227">
        <f t="shared" si="12"/>
        <v>0</v>
      </c>
      <c r="K171" s="225">
        <f t="shared" si="12"/>
        <v>5</v>
      </c>
      <c r="L171" s="225">
        <f t="shared" si="12"/>
        <v>5</v>
      </c>
      <c r="M171" s="225">
        <f t="shared" si="12"/>
        <v>12</v>
      </c>
      <c r="N171" s="227">
        <f t="shared" si="12"/>
        <v>0</v>
      </c>
      <c r="O171" s="227">
        <f t="shared" si="12"/>
        <v>0</v>
      </c>
      <c r="P171" s="227">
        <f t="shared" si="12"/>
        <v>0</v>
      </c>
      <c r="Q171" s="227">
        <f t="shared" si="12"/>
        <v>0</v>
      </c>
      <c r="R171" s="225">
        <f t="shared" si="12"/>
        <v>4</v>
      </c>
      <c r="S171" s="225">
        <f t="shared" si="12"/>
        <v>5</v>
      </c>
      <c r="T171" s="225">
        <f t="shared" si="12"/>
        <v>15</v>
      </c>
      <c r="U171" s="225">
        <f t="shared" si="12"/>
        <v>7</v>
      </c>
      <c r="V171" s="225">
        <f t="shared" si="12"/>
        <v>0</v>
      </c>
      <c r="W171" s="227">
        <f t="shared" si="12"/>
        <v>0</v>
      </c>
      <c r="X171" s="227">
        <f t="shared" si="12"/>
        <v>0</v>
      </c>
      <c r="Y171" s="225">
        <f t="shared" si="12"/>
        <v>14</v>
      </c>
      <c r="Z171" s="225">
        <f t="shared" si="12"/>
        <v>19</v>
      </c>
      <c r="AA171" s="225">
        <f t="shared" si="12"/>
        <v>8</v>
      </c>
      <c r="AB171" s="225">
        <f t="shared" si="12"/>
        <v>7</v>
      </c>
      <c r="AC171" s="225">
        <f t="shared" si="12"/>
        <v>12</v>
      </c>
      <c r="AD171" s="227">
        <f t="shared" si="12"/>
        <v>0</v>
      </c>
      <c r="AE171" s="227">
        <f t="shared" si="12"/>
        <v>0</v>
      </c>
      <c r="AF171" s="225">
        <f t="shared" si="12"/>
        <v>9</v>
      </c>
      <c r="AG171" s="225">
        <f t="shared" si="12"/>
        <v>7</v>
      </c>
      <c r="AH171" s="225">
        <f t="shared" si="12"/>
        <v>16</v>
      </c>
      <c r="AI171" s="225">
        <f t="shared" si="12"/>
        <v>22</v>
      </c>
      <c r="AJ171" s="225">
        <f t="shared" si="12"/>
        <v>14</v>
      </c>
      <c r="AK171" s="227">
        <f t="shared" si="12"/>
        <v>0</v>
      </c>
      <c r="AL171" s="455">
        <f t="shared" si="10"/>
        <v>191</v>
      </c>
      <c r="AM171" s="203" t="s">
        <v>147</v>
      </c>
      <c r="AN171" s="294"/>
    </row>
    <row r="172" ht="15.75" customHeight="1">
      <c r="A172" s="79"/>
      <c r="B172" s="235"/>
      <c r="C172" s="81"/>
      <c r="D172" s="236"/>
      <c r="E172" s="82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  <c r="AA172" s="237"/>
      <c r="AB172" s="237"/>
      <c r="AC172" s="237"/>
      <c r="AD172" s="237"/>
      <c r="AE172" s="237"/>
      <c r="AF172" s="237"/>
      <c r="AG172" s="237"/>
      <c r="AH172" s="237"/>
      <c r="AI172" s="237"/>
      <c r="AJ172" s="237"/>
      <c r="AK172" s="237"/>
      <c r="AL172" s="237"/>
      <c r="AM172" s="112"/>
      <c r="AN172" s="112"/>
    </row>
    <row r="173" ht="15.75" customHeight="1">
      <c r="A173" s="112"/>
      <c r="B173" s="238"/>
      <c r="C173" s="81"/>
      <c r="D173" s="220" t="s">
        <v>151</v>
      </c>
      <c r="E173" s="132"/>
      <c r="F173" s="9"/>
      <c r="G173" s="117"/>
      <c r="H173" s="9"/>
      <c r="I173" s="15"/>
      <c r="J173" s="15"/>
      <c r="K173" s="9"/>
      <c r="L173" s="9"/>
      <c r="M173" s="14"/>
      <c r="N173" s="28"/>
      <c r="O173" s="28"/>
      <c r="P173" s="28"/>
      <c r="Q173" s="15"/>
      <c r="R173" s="9"/>
      <c r="S173" s="9"/>
      <c r="T173" s="9"/>
      <c r="U173" s="9"/>
      <c r="V173" s="9"/>
      <c r="W173" s="15"/>
      <c r="X173" s="15"/>
      <c r="Y173" s="9"/>
      <c r="Z173" s="9"/>
      <c r="AA173" s="9"/>
      <c r="AB173" s="9"/>
      <c r="AC173" s="9"/>
      <c r="AD173" s="15"/>
      <c r="AE173" s="15"/>
      <c r="AF173" s="9"/>
      <c r="AG173" s="9"/>
      <c r="AH173" s="9"/>
      <c r="AI173" s="9"/>
      <c r="AJ173" s="9"/>
      <c r="AK173" s="15"/>
      <c r="AL173" s="456">
        <f t="shared" ref="AL173:AL174" si="13">SUM(F173:AJ173)</f>
        <v>0</v>
      </c>
      <c r="AM173" s="112"/>
      <c r="AN173" s="112"/>
    </row>
    <row r="174" ht="15.75" customHeight="1">
      <c r="A174" s="112"/>
      <c r="B174" s="238"/>
      <c r="C174" s="112"/>
      <c r="D174" s="220" t="s">
        <v>152</v>
      </c>
      <c r="E174" s="132"/>
      <c r="F174" s="9"/>
      <c r="G174" s="117"/>
      <c r="H174" s="9"/>
      <c r="I174" s="15"/>
      <c r="J174" s="15"/>
      <c r="K174" s="9"/>
      <c r="L174" s="9"/>
      <c r="M174" s="14"/>
      <c r="N174" s="28"/>
      <c r="O174" s="28"/>
      <c r="P174" s="28"/>
      <c r="Q174" s="15"/>
      <c r="R174" s="9"/>
      <c r="S174" s="9"/>
      <c r="T174" s="9"/>
      <c r="U174" s="9"/>
      <c r="V174" s="9"/>
      <c r="W174" s="15"/>
      <c r="X174" s="15"/>
      <c r="Y174" s="9"/>
      <c r="Z174" s="9"/>
      <c r="AA174" s="9"/>
      <c r="AB174" s="9"/>
      <c r="AC174" s="9"/>
      <c r="AD174" s="15"/>
      <c r="AE174" s="15"/>
      <c r="AF174" s="9"/>
      <c r="AG174" s="9"/>
      <c r="AH174" s="9"/>
      <c r="AI174" s="9"/>
      <c r="AJ174" s="9"/>
      <c r="AK174" s="15"/>
      <c r="AL174" s="456">
        <f t="shared" si="13"/>
        <v>0</v>
      </c>
      <c r="AM174" s="112"/>
      <c r="AN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239"/>
      <c r="C176" s="240"/>
      <c r="D176" s="82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79"/>
      <c r="B178" s="241"/>
      <c r="C178" s="240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112"/>
      <c r="AG178" s="112"/>
      <c r="AH178" s="79"/>
      <c r="AI178" s="79"/>
      <c r="AJ178" s="79"/>
      <c r="AK178" s="79"/>
      <c r="AL178" s="112"/>
      <c r="AM178" s="112"/>
      <c r="AN178" s="112"/>
    </row>
    <row r="179" ht="15.75" customHeight="1">
      <c r="A179" s="79"/>
      <c r="B179" s="79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  <c r="AN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112"/>
      <c r="AM180" s="112"/>
      <c r="AN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112"/>
      <c r="AM181" s="112"/>
      <c r="AN181" s="112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3">
    <mergeCell ref="C1:AJ1"/>
    <mergeCell ref="D3:D30"/>
    <mergeCell ref="C33:D35"/>
    <mergeCell ref="D38:D41"/>
    <mergeCell ref="E38:E41"/>
    <mergeCell ref="D43:D44"/>
    <mergeCell ref="E43:E44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A95:B95"/>
    <mergeCell ref="A97:B97"/>
    <mergeCell ref="A99:B99"/>
    <mergeCell ref="A101:B101"/>
    <mergeCell ref="A103:B103"/>
    <mergeCell ref="D46:D47"/>
    <mergeCell ref="E46:E47"/>
    <mergeCell ref="C56:AM56"/>
    <mergeCell ref="D58:D115"/>
    <mergeCell ref="A59:B59"/>
    <mergeCell ref="A61:B61"/>
    <mergeCell ref="A63:B63"/>
    <mergeCell ref="E116:AL116"/>
    <mergeCell ref="A113:B113"/>
    <mergeCell ref="A115:B115"/>
    <mergeCell ref="E117:E118"/>
    <mergeCell ref="G117:G118"/>
    <mergeCell ref="A118:B118"/>
    <mergeCell ref="G119:G120"/>
    <mergeCell ref="A120:B120"/>
    <mergeCell ref="A124:B124"/>
    <mergeCell ref="A126:B126"/>
    <mergeCell ref="A150:B150"/>
    <mergeCell ref="A152:B152"/>
    <mergeCell ref="A134:B134"/>
    <mergeCell ref="A136:B136"/>
    <mergeCell ref="A140:B140"/>
    <mergeCell ref="A142:B142"/>
    <mergeCell ref="A144:B144"/>
    <mergeCell ref="A146:B146"/>
    <mergeCell ref="A148:B148"/>
    <mergeCell ref="G153:G154"/>
    <mergeCell ref="G155:G156"/>
    <mergeCell ref="E149:E150"/>
    <mergeCell ref="G149:G150"/>
    <mergeCell ref="E151:E152"/>
    <mergeCell ref="G151:G152"/>
    <mergeCell ref="E153:E154"/>
    <mergeCell ref="A154:B154"/>
    <mergeCell ref="A156:B156"/>
    <mergeCell ref="G159:G160"/>
    <mergeCell ref="G161:G162"/>
    <mergeCell ref="E155:E156"/>
    <mergeCell ref="E157:E158"/>
    <mergeCell ref="G157:G158"/>
    <mergeCell ref="A158:B158"/>
    <mergeCell ref="E159:E160"/>
    <mergeCell ref="A160:B160"/>
    <mergeCell ref="A162:B162"/>
    <mergeCell ref="G125:G126"/>
    <mergeCell ref="G127:G128"/>
    <mergeCell ref="A128:B128"/>
    <mergeCell ref="E129:E130"/>
    <mergeCell ref="G129:G130"/>
    <mergeCell ref="A130:B130"/>
    <mergeCell ref="E119:E120"/>
    <mergeCell ref="E121:E122"/>
    <mergeCell ref="G121:G122"/>
    <mergeCell ref="E123:E124"/>
    <mergeCell ref="G123:G124"/>
    <mergeCell ref="E125:E126"/>
    <mergeCell ref="E127:E128"/>
    <mergeCell ref="E131:E132"/>
    <mergeCell ref="G131:G132"/>
    <mergeCell ref="A132:B132"/>
    <mergeCell ref="E133:E134"/>
    <mergeCell ref="G133:G134"/>
    <mergeCell ref="E135:E136"/>
    <mergeCell ref="E137:E138"/>
    <mergeCell ref="A138:B138"/>
    <mergeCell ref="G145:G146"/>
    <mergeCell ref="G147:G148"/>
    <mergeCell ref="G135:G136"/>
    <mergeCell ref="G137:G138"/>
    <mergeCell ref="E139:E146"/>
    <mergeCell ref="G139:G140"/>
    <mergeCell ref="G141:G142"/>
    <mergeCell ref="G143:G144"/>
    <mergeCell ref="E147:E148"/>
    <mergeCell ref="D169:E169"/>
    <mergeCell ref="D170:E170"/>
    <mergeCell ref="D171:E171"/>
    <mergeCell ref="D173:E173"/>
    <mergeCell ref="D174:E174"/>
    <mergeCell ref="E161:E162"/>
    <mergeCell ref="E163:E164"/>
    <mergeCell ref="G163:G164"/>
    <mergeCell ref="A164:B164"/>
    <mergeCell ref="D166:E166"/>
    <mergeCell ref="D167:E167"/>
    <mergeCell ref="D168:E1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287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288</v>
      </c>
      <c r="F2" s="243">
        <v>1.0</v>
      </c>
      <c r="G2" s="7" t="s">
        <v>289</v>
      </c>
      <c r="H2" s="327">
        <v>2.0</v>
      </c>
      <c r="I2" s="297">
        <v>3.0</v>
      </c>
      <c r="J2" s="165">
        <v>4.0</v>
      </c>
      <c r="K2" s="298">
        <v>5.0</v>
      </c>
      <c r="L2" s="298">
        <v>6.0</v>
      </c>
      <c r="M2" s="212">
        <v>7.0</v>
      </c>
      <c r="N2" s="165">
        <v>8.0</v>
      </c>
      <c r="O2" s="166">
        <v>9.0</v>
      </c>
      <c r="P2" s="165">
        <v>10.0</v>
      </c>
      <c r="Q2" s="165">
        <v>11.0</v>
      </c>
      <c r="R2" s="166">
        <v>12.0</v>
      </c>
      <c r="S2" s="166">
        <v>13.0</v>
      </c>
      <c r="T2" s="165">
        <v>14.0</v>
      </c>
      <c r="U2" s="165">
        <v>15.0</v>
      </c>
      <c r="V2" s="165">
        <v>16.0</v>
      </c>
      <c r="W2" s="165">
        <v>17.0</v>
      </c>
      <c r="X2" s="165">
        <v>18.0</v>
      </c>
      <c r="Y2" s="166">
        <v>19.0</v>
      </c>
      <c r="Z2" s="166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6">
        <v>26.0</v>
      </c>
      <c r="AG2" s="166">
        <v>27.0</v>
      </c>
      <c r="AH2" s="165">
        <v>28.0</v>
      </c>
      <c r="AI2" s="165">
        <v>29.0</v>
      </c>
      <c r="AJ2" s="165">
        <v>30.0</v>
      </c>
      <c r="AK2" s="352">
        <v>31.0</v>
      </c>
      <c r="AL2" s="401" t="s">
        <v>274</v>
      </c>
      <c r="AM2" s="18" t="s">
        <v>8</v>
      </c>
      <c r="AN2" s="18"/>
    </row>
    <row r="3" ht="15.75" customHeight="1">
      <c r="A3" s="19"/>
      <c r="B3" s="20" t="s">
        <v>9</v>
      </c>
      <c r="C3" s="402">
        <v>43182.0</v>
      </c>
      <c r="D3" s="22" t="s">
        <v>10</v>
      </c>
      <c r="E3" s="23"/>
      <c r="F3" s="27"/>
      <c r="G3" s="41"/>
      <c r="H3" s="27"/>
      <c r="I3" s="24">
        <v>8.0</v>
      </c>
      <c r="J3" s="24">
        <v>8.0</v>
      </c>
      <c r="K3" s="27"/>
      <c r="L3" s="27"/>
      <c r="M3" s="24">
        <v>8.0</v>
      </c>
      <c r="N3" s="24">
        <v>8.0</v>
      </c>
      <c r="O3" s="27"/>
      <c r="P3" s="24">
        <v>8.0</v>
      </c>
      <c r="Q3" s="24">
        <v>8.0</v>
      </c>
      <c r="R3" s="27"/>
      <c r="S3" s="27"/>
      <c r="T3" s="24">
        <v>8.0</v>
      </c>
      <c r="U3" s="24">
        <v>8.0</v>
      </c>
      <c r="V3" s="24">
        <v>8.0</v>
      </c>
      <c r="W3" s="24">
        <v>8.0</v>
      </c>
      <c r="X3" s="24">
        <v>8.0</v>
      </c>
      <c r="Y3" s="27"/>
      <c r="Z3" s="27"/>
      <c r="AA3" s="24">
        <v>8.0</v>
      </c>
      <c r="AB3" s="24">
        <v>8.0</v>
      </c>
      <c r="AC3" s="24">
        <v>8.0</v>
      </c>
      <c r="AD3" s="24">
        <v>8.0</v>
      </c>
      <c r="AE3" s="24">
        <v>8.0</v>
      </c>
      <c r="AF3" s="27"/>
      <c r="AG3" s="27"/>
      <c r="AH3" s="24">
        <v>8.0</v>
      </c>
      <c r="AI3" s="24">
        <v>8.0</v>
      </c>
      <c r="AJ3" s="24">
        <v>8.0</v>
      </c>
      <c r="AK3" s="24">
        <v>8.0</v>
      </c>
      <c r="AL3" s="404">
        <f t="shared" ref="AL3:AL29" si="1">COUNT(F3:AK3)</f>
        <v>20</v>
      </c>
      <c r="AM3" s="29"/>
      <c r="AN3" s="18"/>
    </row>
    <row r="4" ht="15.75" customHeight="1">
      <c r="A4" s="19">
        <v>1.0</v>
      </c>
      <c r="B4" s="19" t="s">
        <v>155</v>
      </c>
      <c r="C4" s="358">
        <v>43350.0</v>
      </c>
      <c r="D4" s="32"/>
      <c r="E4" s="23"/>
      <c r="F4" s="25"/>
      <c r="G4" s="360" t="s">
        <v>11</v>
      </c>
      <c r="H4" s="27"/>
      <c r="I4" s="24">
        <v>8.0</v>
      </c>
      <c r="J4" s="24">
        <v>8.0</v>
      </c>
      <c r="K4" s="27"/>
      <c r="L4" s="27"/>
      <c r="M4" s="35">
        <v>12.0</v>
      </c>
      <c r="N4" s="24">
        <v>8.0</v>
      </c>
      <c r="O4" s="27"/>
      <c r="P4" s="24">
        <v>8.0</v>
      </c>
      <c r="Q4" s="24">
        <v>8.0</v>
      </c>
      <c r="R4" s="27">
        <v>8.0</v>
      </c>
      <c r="S4" s="27"/>
      <c r="T4" s="24"/>
      <c r="U4" s="24">
        <v>8.0</v>
      </c>
      <c r="V4" s="24">
        <v>8.0</v>
      </c>
      <c r="W4" s="24">
        <v>8.0</v>
      </c>
      <c r="X4" s="24">
        <v>8.0</v>
      </c>
      <c r="Y4" s="27"/>
      <c r="Z4" s="27"/>
      <c r="AA4" s="35">
        <v>12.0</v>
      </c>
      <c r="AB4" s="24">
        <v>8.0</v>
      </c>
      <c r="AC4" s="24">
        <v>8.0</v>
      </c>
      <c r="AD4" s="24">
        <v>8.0</v>
      </c>
      <c r="AE4" s="24"/>
      <c r="AF4" s="27"/>
      <c r="AG4" s="25"/>
      <c r="AH4" s="24"/>
      <c r="AI4" s="24">
        <v>8.0</v>
      </c>
      <c r="AJ4" s="24">
        <v>8.0</v>
      </c>
      <c r="AK4" s="24">
        <v>8.0</v>
      </c>
      <c r="AL4" s="404">
        <f t="shared" si="1"/>
        <v>18</v>
      </c>
      <c r="AM4" s="29"/>
      <c r="AN4" s="18"/>
    </row>
    <row r="5" ht="15.75" customHeight="1">
      <c r="A5" s="19">
        <v>2.0</v>
      </c>
      <c r="B5" s="19" t="s">
        <v>15</v>
      </c>
      <c r="C5" s="359">
        <v>43456.0</v>
      </c>
      <c r="D5" s="32"/>
      <c r="E5" s="23"/>
      <c r="F5" s="27"/>
      <c r="G5" s="360" t="s">
        <v>11</v>
      </c>
      <c r="H5" s="27"/>
      <c r="I5" s="24">
        <v>8.0</v>
      </c>
      <c r="J5" s="24">
        <v>8.0</v>
      </c>
      <c r="K5" s="27"/>
      <c r="L5" s="27"/>
      <c r="M5" s="24">
        <v>8.0</v>
      </c>
      <c r="N5" s="24">
        <v>8.0</v>
      </c>
      <c r="O5" s="27"/>
      <c r="P5" s="24">
        <v>8.0</v>
      </c>
      <c r="Q5" s="24">
        <v>8.0</v>
      </c>
      <c r="R5" s="27"/>
      <c r="S5" s="27"/>
      <c r="T5" s="24">
        <v>8.0</v>
      </c>
      <c r="U5" s="24">
        <v>8.0</v>
      </c>
      <c r="V5" s="24">
        <v>8.0</v>
      </c>
      <c r="W5" s="24">
        <v>8.0</v>
      </c>
      <c r="X5" s="24">
        <v>8.0</v>
      </c>
      <c r="Y5" s="27"/>
      <c r="Z5" s="27"/>
      <c r="AA5" s="24">
        <v>8.0</v>
      </c>
      <c r="AB5" s="24">
        <v>8.0</v>
      </c>
      <c r="AC5" s="24">
        <v>8.0</v>
      </c>
      <c r="AD5" s="24">
        <v>8.0</v>
      </c>
      <c r="AE5" s="24">
        <v>8.0</v>
      </c>
      <c r="AF5" s="27"/>
      <c r="AG5" s="27"/>
      <c r="AH5" s="24">
        <v>8.0</v>
      </c>
      <c r="AI5" s="24">
        <v>8.0</v>
      </c>
      <c r="AJ5" s="24">
        <v>8.0</v>
      </c>
      <c r="AK5" s="24">
        <v>8.0</v>
      </c>
      <c r="AL5" s="404">
        <f t="shared" si="1"/>
        <v>20</v>
      </c>
      <c r="AM5" s="29"/>
      <c r="AN5" s="18"/>
    </row>
    <row r="6" ht="15.75" customHeight="1">
      <c r="A6" s="19">
        <v>3.0</v>
      </c>
      <c r="B6" s="251" t="s">
        <v>157</v>
      </c>
      <c r="C6" s="358">
        <v>43315.0</v>
      </c>
      <c r="D6" s="32"/>
      <c r="E6" s="23"/>
      <c r="F6" s="27"/>
      <c r="G6" s="360" t="s">
        <v>11</v>
      </c>
      <c r="H6" s="27"/>
      <c r="I6" s="24">
        <v>8.0</v>
      </c>
      <c r="J6" s="24">
        <v>8.0</v>
      </c>
      <c r="K6" s="27"/>
      <c r="L6" s="27"/>
      <c r="M6" s="24">
        <v>8.0</v>
      </c>
      <c r="N6" s="24">
        <v>8.0</v>
      </c>
      <c r="O6" s="27"/>
      <c r="P6" s="24">
        <v>8.0</v>
      </c>
      <c r="Q6" s="24">
        <v>8.0</v>
      </c>
      <c r="R6" s="35">
        <v>12.0</v>
      </c>
      <c r="S6" s="27"/>
      <c r="T6" s="24"/>
      <c r="U6" s="24">
        <v>8.0</v>
      </c>
      <c r="V6" s="24">
        <v>8.0</v>
      </c>
      <c r="W6" s="24">
        <v>8.0</v>
      </c>
      <c r="X6" s="37">
        <v>13.0</v>
      </c>
      <c r="Y6" s="27"/>
      <c r="Z6" s="27"/>
      <c r="AA6" s="24">
        <v>8.0</v>
      </c>
      <c r="AB6" s="24">
        <v>8.0</v>
      </c>
      <c r="AC6" s="35">
        <v>12.0</v>
      </c>
      <c r="AD6" s="24">
        <v>8.0</v>
      </c>
      <c r="AE6" s="24"/>
      <c r="AF6" s="27"/>
      <c r="AG6" s="35">
        <v>12.0</v>
      </c>
      <c r="AH6" s="24">
        <v>8.0</v>
      </c>
      <c r="AI6" s="24">
        <v>8.0</v>
      </c>
      <c r="AJ6" s="24">
        <v>8.0</v>
      </c>
      <c r="AK6" s="24">
        <v>8.0</v>
      </c>
      <c r="AL6" s="404">
        <f t="shared" si="1"/>
        <v>20</v>
      </c>
      <c r="AM6" s="45"/>
      <c r="AN6" s="180"/>
    </row>
    <row r="7" ht="15.75" customHeight="1">
      <c r="A7" s="19">
        <v>4.0</v>
      </c>
      <c r="B7" s="19" t="s">
        <v>19</v>
      </c>
      <c r="C7" s="358">
        <v>43109.0</v>
      </c>
      <c r="D7" s="32"/>
      <c r="E7" s="23"/>
      <c r="F7" s="27"/>
      <c r="G7" s="23" t="s">
        <v>158</v>
      </c>
      <c r="H7" s="27"/>
      <c r="I7" s="24" t="s">
        <v>193</v>
      </c>
      <c r="J7" s="24" t="s">
        <v>193</v>
      </c>
      <c r="K7" s="27" t="s">
        <v>193</v>
      </c>
      <c r="L7" s="27"/>
      <c r="M7" s="24" t="s">
        <v>193</v>
      </c>
      <c r="N7" s="24" t="s">
        <v>193</v>
      </c>
      <c r="O7" s="27"/>
      <c r="P7" s="24">
        <v>8.0</v>
      </c>
      <c r="Q7" s="24" t="s">
        <v>193</v>
      </c>
      <c r="R7" s="27" t="s">
        <v>193</v>
      </c>
      <c r="S7" s="27"/>
      <c r="T7" s="24">
        <v>8.0</v>
      </c>
      <c r="U7" s="24" t="s">
        <v>193</v>
      </c>
      <c r="V7" s="24">
        <v>8.0</v>
      </c>
      <c r="W7" s="24" t="s">
        <v>193</v>
      </c>
      <c r="X7" s="24" t="s">
        <v>193</v>
      </c>
      <c r="Y7" s="27"/>
      <c r="Z7" s="27"/>
      <c r="AA7" s="24" t="s">
        <v>193</v>
      </c>
      <c r="AB7" s="24">
        <v>8.0</v>
      </c>
      <c r="AC7" s="24" t="s">
        <v>193</v>
      </c>
      <c r="AD7" s="24" t="s">
        <v>193</v>
      </c>
      <c r="AE7" s="24">
        <v>8.0</v>
      </c>
      <c r="AF7" s="27" t="s">
        <v>193</v>
      </c>
      <c r="AG7" s="27"/>
      <c r="AH7" s="24">
        <v>8.0</v>
      </c>
      <c r="AI7" s="24" t="s">
        <v>193</v>
      </c>
      <c r="AJ7" s="24" t="s">
        <v>193</v>
      </c>
      <c r="AK7" s="24" t="s">
        <v>193</v>
      </c>
      <c r="AL7" s="404">
        <f t="shared" si="1"/>
        <v>6</v>
      </c>
      <c r="AM7" s="45"/>
      <c r="AN7" s="180"/>
    </row>
    <row r="8" ht="15.75" customHeight="1">
      <c r="A8" s="19">
        <v>5.0</v>
      </c>
      <c r="B8" s="300" t="s">
        <v>20</v>
      </c>
      <c r="C8" s="358">
        <v>43413.0</v>
      </c>
      <c r="D8" s="32"/>
      <c r="E8" s="23"/>
      <c r="F8" s="27"/>
      <c r="G8" s="360" t="s">
        <v>11</v>
      </c>
      <c r="H8" s="27"/>
      <c r="I8" s="35">
        <v>12.0</v>
      </c>
      <c r="J8" s="24">
        <v>8.0</v>
      </c>
      <c r="K8" s="27"/>
      <c r="L8" s="27"/>
      <c r="M8" s="24">
        <v>8.0</v>
      </c>
      <c r="N8" s="35">
        <v>12.0</v>
      </c>
      <c r="O8" s="27"/>
      <c r="P8" s="24">
        <v>8.0</v>
      </c>
      <c r="Q8" s="24">
        <v>8.0</v>
      </c>
      <c r="R8" s="27"/>
      <c r="S8" s="27"/>
      <c r="T8" s="35">
        <v>12.0</v>
      </c>
      <c r="U8" s="24">
        <v>8.0</v>
      </c>
      <c r="V8" s="24">
        <v>8.0</v>
      </c>
      <c r="W8" s="37">
        <v>13.0</v>
      </c>
      <c r="X8" s="24">
        <v>8.0</v>
      </c>
      <c r="Y8" s="27"/>
      <c r="Z8" s="27"/>
      <c r="AA8" s="24">
        <v>8.0</v>
      </c>
      <c r="AB8" s="24">
        <v>8.0</v>
      </c>
      <c r="AC8" s="24">
        <v>8.0</v>
      </c>
      <c r="AD8" s="35">
        <v>12.0</v>
      </c>
      <c r="AE8" s="24"/>
      <c r="AF8" s="27"/>
      <c r="AG8" s="27">
        <v>8.0</v>
      </c>
      <c r="AH8" s="24">
        <v>8.0</v>
      </c>
      <c r="AI8" s="24">
        <v>8.0</v>
      </c>
      <c r="AJ8" s="37">
        <v>13.0</v>
      </c>
      <c r="AK8" s="24">
        <v>8.0</v>
      </c>
      <c r="AL8" s="404">
        <f t="shared" si="1"/>
        <v>20</v>
      </c>
      <c r="AM8" s="45"/>
      <c r="AN8" s="180"/>
    </row>
    <row r="9" ht="15.75" customHeight="1">
      <c r="A9" s="19">
        <v>6.0</v>
      </c>
      <c r="B9" s="20" t="s">
        <v>198</v>
      </c>
      <c r="C9" s="359">
        <v>43401.0</v>
      </c>
      <c r="D9" s="32"/>
      <c r="E9" s="23"/>
      <c r="F9" s="25"/>
      <c r="G9" s="360" t="s">
        <v>11</v>
      </c>
      <c r="H9" s="27"/>
      <c r="I9" s="24">
        <v>8.0</v>
      </c>
      <c r="J9" s="24">
        <v>8.0</v>
      </c>
      <c r="K9" s="27"/>
      <c r="L9" s="27"/>
      <c r="M9" s="24">
        <v>8.0</v>
      </c>
      <c r="N9" s="24">
        <v>8.0</v>
      </c>
      <c r="O9" s="457">
        <v>12.0</v>
      </c>
      <c r="P9" s="24"/>
      <c r="Q9" s="24">
        <v>8.0</v>
      </c>
      <c r="R9" s="27"/>
      <c r="S9" s="27"/>
      <c r="T9" s="24">
        <v>8.0</v>
      </c>
      <c r="U9" s="24">
        <v>8.0</v>
      </c>
      <c r="V9" s="37">
        <v>13.0</v>
      </c>
      <c r="W9" s="24">
        <v>8.0</v>
      </c>
      <c r="X9" s="35">
        <v>12.0</v>
      </c>
      <c r="Y9" s="27"/>
      <c r="Z9" s="27">
        <v>8.0</v>
      </c>
      <c r="AA9" s="24">
        <v>8.0</v>
      </c>
      <c r="AB9" s="24">
        <v>8.0</v>
      </c>
      <c r="AC9" s="24">
        <v>8.0</v>
      </c>
      <c r="AD9" s="24">
        <v>8.0</v>
      </c>
      <c r="AE9" s="24">
        <v>8.0</v>
      </c>
      <c r="AF9" s="27"/>
      <c r="AG9" s="27"/>
      <c r="AH9" s="37">
        <v>13.0</v>
      </c>
      <c r="AI9" s="24">
        <v>8.0</v>
      </c>
      <c r="AJ9" s="24">
        <v>8.0</v>
      </c>
      <c r="AK9" s="24">
        <v>8.0</v>
      </c>
      <c r="AL9" s="404">
        <f t="shared" si="1"/>
        <v>21</v>
      </c>
      <c r="AM9" s="45"/>
      <c r="AN9" s="180"/>
    </row>
    <row r="10" ht="15.75" customHeight="1">
      <c r="A10" s="19">
        <v>7.0</v>
      </c>
      <c r="B10" s="20" t="s">
        <v>199</v>
      </c>
      <c r="C10" s="358">
        <v>43132.0</v>
      </c>
      <c r="D10" s="32"/>
      <c r="E10" s="23"/>
      <c r="F10" s="27"/>
      <c r="G10" s="360" t="s">
        <v>11</v>
      </c>
      <c r="H10" s="25"/>
      <c r="I10" s="24">
        <v>8.0</v>
      </c>
      <c r="J10" s="24">
        <v>8.0</v>
      </c>
      <c r="K10" s="27"/>
      <c r="L10" s="27"/>
      <c r="M10" s="24">
        <v>8.0</v>
      </c>
      <c r="N10" s="24">
        <v>8.0</v>
      </c>
      <c r="O10" s="27"/>
      <c r="P10" s="35">
        <v>12.0</v>
      </c>
      <c r="Q10" s="24">
        <v>8.0</v>
      </c>
      <c r="R10" s="27"/>
      <c r="S10" s="27"/>
      <c r="T10" s="24">
        <v>8.0</v>
      </c>
      <c r="U10" s="24">
        <v>8.0</v>
      </c>
      <c r="V10" s="24">
        <v>8.0</v>
      </c>
      <c r="W10" s="24">
        <v>8.0</v>
      </c>
      <c r="X10" s="24">
        <v>8.0</v>
      </c>
      <c r="Y10" s="27"/>
      <c r="Z10" s="27"/>
      <c r="AA10" s="24">
        <v>8.0</v>
      </c>
      <c r="AB10" s="24">
        <v>8.0</v>
      </c>
      <c r="AC10" s="24">
        <v>8.0</v>
      </c>
      <c r="AD10" s="24">
        <v>8.0</v>
      </c>
      <c r="AE10" s="24">
        <v>8.0</v>
      </c>
      <c r="AF10" s="27"/>
      <c r="AG10" s="27"/>
      <c r="AH10" s="24">
        <v>8.0</v>
      </c>
      <c r="AI10" s="37">
        <v>13.0</v>
      </c>
      <c r="AJ10" s="24">
        <v>8.0</v>
      </c>
      <c r="AK10" s="24">
        <v>8.0</v>
      </c>
      <c r="AL10" s="404">
        <f t="shared" si="1"/>
        <v>20</v>
      </c>
      <c r="AM10" s="29"/>
      <c r="AN10" s="18"/>
    </row>
    <row r="11" ht="15.75" customHeight="1">
      <c r="A11" s="19">
        <v>8.0</v>
      </c>
      <c r="B11" s="19" t="s">
        <v>203</v>
      </c>
      <c r="C11" s="358">
        <v>43318.0</v>
      </c>
      <c r="D11" s="32"/>
      <c r="E11" s="23"/>
      <c r="F11" s="27"/>
      <c r="G11" s="360" t="s">
        <v>11</v>
      </c>
      <c r="H11" s="27"/>
      <c r="I11" s="24">
        <v>8.0</v>
      </c>
      <c r="J11" s="37">
        <v>13.0</v>
      </c>
      <c r="K11" s="27"/>
      <c r="L11" s="27"/>
      <c r="M11" s="303"/>
      <c r="N11" s="303"/>
      <c r="O11" s="303"/>
      <c r="P11" s="303"/>
      <c r="Q11" s="303"/>
      <c r="R11" s="334"/>
      <c r="S11" s="303"/>
      <c r="T11" s="303"/>
      <c r="U11" s="303"/>
      <c r="V11" s="303"/>
      <c r="W11" s="303"/>
      <c r="X11" s="303"/>
      <c r="Y11" s="303"/>
      <c r="Z11" s="303"/>
      <c r="AA11" s="303"/>
      <c r="AB11" s="334"/>
      <c r="AC11" s="303"/>
      <c r="AD11" s="303"/>
      <c r="AE11" s="303"/>
      <c r="AF11" s="334"/>
      <c r="AG11" s="303"/>
      <c r="AH11" s="303"/>
      <c r="AI11" s="303"/>
      <c r="AJ11" s="334"/>
      <c r="AK11" s="24">
        <v>8.0</v>
      </c>
      <c r="AL11" s="404">
        <f t="shared" si="1"/>
        <v>3</v>
      </c>
      <c r="AM11" s="29"/>
      <c r="AN11" s="18"/>
    </row>
    <row r="12" ht="15.75" customHeight="1">
      <c r="A12" s="19">
        <v>9.0</v>
      </c>
      <c r="B12" s="19" t="s">
        <v>23</v>
      </c>
      <c r="C12" s="358">
        <v>43288.0</v>
      </c>
      <c r="D12" s="32"/>
      <c r="E12" s="23"/>
      <c r="F12" s="27">
        <v>8.0</v>
      </c>
      <c r="G12" s="360" t="s">
        <v>11</v>
      </c>
      <c r="H12" s="27"/>
      <c r="I12" s="37">
        <v>13.0</v>
      </c>
      <c r="J12" s="24">
        <v>8.0</v>
      </c>
      <c r="K12" s="27"/>
      <c r="L12" s="27"/>
      <c r="M12" s="24">
        <v>8.0</v>
      </c>
      <c r="N12" s="24">
        <v>8.0</v>
      </c>
      <c r="O12" s="27"/>
      <c r="P12" s="35">
        <v>12.0</v>
      </c>
      <c r="Q12" s="24">
        <v>8.0</v>
      </c>
      <c r="R12" s="27"/>
      <c r="S12" s="27">
        <v>8.0</v>
      </c>
      <c r="T12" s="24">
        <v>8.0</v>
      </c>
      <c r="U12" s="24">
        <v>8.0</v>
      </c>
      <c r="V12" s="24">
        <v>8.0</v>
      </c>
      <c r="W12" s="37">
        <v>13.0</v>
      </c>
      <c r="X12" s="24"/>
      <c r="Y12" s="27"/>
      <c r="Z12" s="27"/>
      <c r="AA12" s="24">
        <v>8.0</v>
      </c>
      <c r="AB12" s="24">
        <v>8.0</v>
      </c>
      <c r="AC12" s="24">
        <v>8.0</v>
      </c>
      <c r="AD12" s="24">
        <v>8.0</v>
      </c>
      <c r="AE12" s="24"/>
      <c r="AF12" s="27"/>
      <c r="AG12" s="27"/>
      <c r="AH12" s="24">
        <v>8.0</v>
      </c>
      <c r="AI12" s="24">
        <v>8.0</v>
      </c>
      <c r="AJ12" s="24">
        <v>8.0</v>
      </c>
      <c r="AK12" s="37">
        <v>13.0</v>
      </c>
      <c r="AL12" s="404">
        <f t="shared" si="1"/>
        <v>20</v>
      </c>
      <c r="AM12" s="29"/>
      <c r="AN12" s="18"/>
    </row>
    <row r="13" ht="15.75" customHeight="1">
      <c r="A13" s="19">
        <v>10.0</v>
      </c>
      <c r="B13" s="30" t="s">
        <v>251</v>
      </c>
      <c r="C13" s="358">
        <v>43145.0</v>
      </c>
      <c r="D13" s="32"/>
      <c r="E13" s="23"/>
      <c r="F13" s="27"/>
      <c r="G13" s="360" t="s">
        <v>11</v>
      </c>
      <c r="H13" s="35">
        <v>12.0</v>
      </c>
      <c r="I13" s="24">
        <v>8.0</v>
      </c>
      <c r="J13" s="24">
        <v>8.0</v>
      </c>
      <c r="K13" s="27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458"/>
      <c r="X13" s="458"/>
      <c r="Y13" s="458"/>
      <c r="Z13" s="458"/>
      <c r="AA13" s="458"/>
      <c r="AB13" s="458"/>
      <c r="AC13" s="458"/>
      <c r="AD13" s="458"/>
      <c r="AE13" s="458"/>
      <c r="AF13" s="458"/>
      <c r="AG13" s="458"/>
      <c r="AH13" s="458"/>
      <c r="AI13" s="458"/>
      <c r="AJ13" s="458"/>
      <c r="AK13" s="458"/>
      <c r="AL13" s="404">
        <f t="shared" si="1"/>
        <v>3</v>
      </c>
      <c r="AM13" s="45"/>
      <c r="AN13" s="180"/>
    </row>
    <row r="14" ht="15.75" customHeight="1">
      <c r="A14" s="19">
        <v>11.0</v>
      </c>
      <c r="B14" s="20" t="s">
        <v>24</v>
      </c>
      <c r="C14" s="359">
        <v>43323.0</v>
      </c>
      <c r="D14" s="32"/>
      <c r="E14" s="23"/>
      <c r="F14" s="52"/>
      <c r="G14" s="360" t="s">
        <v>11</v>
      </c>
      <c r="H14" s="52"/>
      <c r="I14" s="52"/>
      <c r="J14" s="52"/>
      <c r="K14" s="52"/>
      <c r="L14" s="52"/>
      <c r="M14" s="24">
        <v>8.0</v>
      </c>
      <c r="N14" s="24">
        <v>8.0</v>
      </c>
      <c r="O14" s="27">
        <v>8.0</v>
      </c>
      <c r="P14" s="305">
        <v>8.0</v>
      </c>
      <c r="Q14" s="37">
        <v>13.0</v>
      </c>
      <c r="R14" s="27"/>
      <c r="S14" s="27"/>
      <c r="T14" s="37">
        <v>13.0</v>
      </c>
      <c r="U14" s="24">
        <v>8.0</v>
      </c>
      <c r="V14" s="24">
        <v>8.0</v>
      </c>
      <c r="W14" s="24">
        <v>8.0</v>
      </c>
      <c r="X14" s="24">
        <v>8.0</v>
      </c>
      <c r="Y14" s="27"/>
      <c r="Z14" s="27"/>
      <c r="AA14" s="24">
        <v>8.0</v>
      </c>
      <c r="AB14" s="35">
        <v>12.0</v>
      </c>
      <c r="AC14" s="24">
        <v>8.0</v>
      </c>
      <c r="AD14" s="24">
        <v>8.0</v>
      </c>
      <c r="AE14" s="24">
        <v>8.0</v>
      </c>
      <c r="AF14" s="27">
        <v>8.0</v>
      </c>
      <c r="AG14" s="27"/>
      <c r="AH14" s="24"/>
      <c r="AI14" s="24">
        <v>8.0</v>
      </c>
      <c r="AJ14" s="24">
        <v>8.0</v>
      </c>
      <c r="AK14" s="37">
        <v>13.0</v>
      </c>
      <c r="AL14" s="404">
        <f t="shared" si="1"/>
        <v>19</v>
      </c>
      <c r="AM14" s="29"/>
      <c r="AN14" s="18"/>
    </row>
    <row r="15" ht="15.75" customHeight="1">
      <c r="A15" s="19">
        <v>12.0</v>
      </c>
      <c r="B15" s="410" t="s">
        <v>250</v>
      </c>
      <c r="C15" s="359">
        <v>43388.0</v>
      </c>
      <c r="D15" s="32"/>
      <c r="E15" s="23"/>
      <c r="F15" s="27"/>
      <c r="G15" s="360" t="s">
        <v>11</v>
      </c>
      <c r="H15" s="27"/>
      <c r="I15" s="24"/>
      <c r="J15" s="24"/>
      <c r="K15" s="27"/>
      <c r="L15" s="35">
        <v>12.0</v>
      </c>
      <c r="M15" s="24">
        <v>8.0</v>
      </c>
      <c r="N15" s="37">
        <v>13.0</v>
      </c>
      <c r="O15" s="27"/>
      <c r="P15" s="24">
        <v>8.0</v>
      </c>
      <c r="Q15" s="24"/>
      <c r="R15" s="27"/>
      <c r="S15" s="35">
        <v>12.0</v>
      </c>
      <c r="T15" s="24">
        <v>8.0</v>
      </c>
      <c r="U15" s="24">
        <v>8.0</v>
      </c>
      <c r="V15" s="35">
        <v>12.0</v>
      </c>
      <c r="W15" s="24">
        <v>8.0</v>
      </c>
      <c r="X15" s="24">
        <v>8.0</v>
      </c>
      <c r="Y15" s="27"/>
      <c r="Z15" s="27"/>
      <c r="AA15" s="37">
        <v>13.0</v>
      </c>
      <c r="AB15" s="24">
        <v>8.0</v>
      </c>
      <c r="AC15" s="24">
        <v>8.0</v>
      </c>
      <c r="AD15" s="24">
        <v>8.0</v>
      </c>
      <c r="AE15" s="24">
        <v>8.0</v>
      </c>
      <c r="AF15" s="27">
        <v>8.0</v>
      </c>
      <c r="AG15" s="27"/>
      <c r="AH15" s="24">
        <v>8.0</v>
      </c>
      <c r="AI15" s="24">
        <v>8.0</v>
      </c>
      <c r="AJ15" s="37">
        <v>13.0</v>
      </c>
      <c r="AK15" s="24">
        <v>8.0</v>
      </c>
      <c r="AL15" s="404">
        <f t="shared" si="1"/>
        <v>20</v>
      </c>
      <c r="AM15" s="29"/>
      <c r="AN15" s="18"/>
    </row>
    <row r="16" ht="15.75" customHeight="1">
      <c r="A16" s="19">
        <v>13.0</v>
      </c>
      <c r="B16" s="300" t="s">
        <v>25</v>
      </c>
      <c r="C16" s="358">
        <v>43227.0</v>
      </c>
      <c r="D16" s="32"/>
      <c r="E16" s="23"/>
      <c r="F16" s="27"/>
      <c r="G16" s="360" t="s">
        <v>11</v>
      </c>
      <c r="H16" s="25"/>
      <c r="I16" s="24">
        <v>8.0</v>
      </c>
      <c r="J16" s="24">
        <v>8.0</v>
      </c>
      <c r="K16" s="35">
        <v>12.0</v>
      </c>
      <c r="L16" s="27"/>
      <c r="M16" s="24"/>
      <c r="N16" s="24">
        <v>8.0</v>
      </c>
      <c r="O16" s="27"/>
      <c r="P16" s="24">
        <v>8.0</v>
      </c>
      <c r="Q16" s="24">
        <v>8.0</v>
      </c>
      <c r="R16" s="27"/>
      <c r="S16" s="27"/>
      <c r="T16" s="24">
        <v>8.0</v>
      </c>
      <c r="U16" s="37">
        <v>13.0</v>
      </c>
      <c r="V16" s="24">
        <v>8.0</v>
      </c>
      <c r="W16" s="24">
        <v>8.0</v>
      </c>
      <c r="X16" s="24">
        <v>8.0</v>
      </c>
      <c r="Y16" s="27">
        <v>8.0</v>
      </c>
      <c r="Z16" s="27"/>
      <c r="AA16" s="24"/>
      <c r="AB16" s="24">
        <v>8.0</v>
      </c>
      <c r="AC16" s="24">
        <v>8.0</v>
      </c>
      <c r="AD16" s="24">
        <v>8.0</v>
      </c>
      <c r="AE16" s="35">
        <v>12.0</v>
      </c>
      <c r="AF16" s="27"/>
      <c r="AG16" s="27"/>
      <c r="AH16" s="24">
        <v>8.0</v>
      </c>
      <c r="AI16" s="37">
        <v>13.0</v>
      </c>
      <c r="AJ16" s="24">
        <v>8.0</v>
      </c>
      <c r="AK16" s="24">
        <v>8.0</v>
      </c>
      <c r="AL16" s="404">
        <f t="shared" si="1"/>
        <v>20</v>
      </c>
      <c r="AM16" s="29"/>
      <c r="AN16" s="18"/>
    </row>
    <row r="17" ht="15.75" customHeight="1">
      <c r="A17" s="19">
        <v>14.0</v>
      </c>
      <c r="B17" s="411" t="s">
        <v>275</v>
      </c>
      <c r="C17" s="359">
        <v>43367.0</v>
      </c>
      <c r="D17" s="32"/>
      <c r="E17" s="23"/>
      <c r="F17" s="25"/>
      <c r="G17" s="360" t="s">
        <v>11</v>
      </c>
      <c r="H17" s="27"/>
      <c r="I17" s="24">
        <v>8.0</v>
      </c>
      <c r="J17" s="24">
        <v>8.0</v>
      </c>
      <c r="K17" s="27"/>
      <c r="L17" s="27"/>
      <c r="M17" s="37">
        <v>13.0</v>
      </c>
      <c r="N17" s="24">
        <v>8.0</v>
      </c>
      <c r="O17" s="27"/>
      <c r="P17" s="24">
        <v>8.0</v>
      </c>
      <c r="Q17" s="24">
        <v>8.0</v>
      </c>
      <c r="R17" s="27"/>
      <c r="S17" s="27"/>
      <c r="T17" s="35">
        <v>12.0</v>
      </c>
      <c r="U17" s="24">
        <v>8.0</v>
      </c>
      <c r="V17" s="24">
        <v>8.0</v>
      </c>
      <c r="W17" s="24">
        <v>8.0</v>
      </c>
      <c r="X17" s="24"/>
      <c r="Y17" s="27"/>
      <c r="Z17" s="35">
        <v>12.0</v>
      </c>
      <c r="AA17" s="24">
        <v>8.0</v>
      </c>
      <c r="AB17" s="24">
        <v>8.0</v>
      </c>
      <c r="AC17" s="24">
        <v>8.0</v>
      </c>
      <c r="AD17" s="24">
        <v>8.0</v>
      </c>
      <c r="AE17" s="24">
        <v>8.0</v>
      </c>
      <c r="AF17" s="27"/>
      <c r="AG17" s="27"/>
      <c r="AH17" s="24">
        <v>8.0</v>
      </c>
      <c r="AI17" s="24">
        <v>8.0</v>
      </c>
      <c r="AJ17" s="24">
        <v>8.0</v>
      </c>
      <c r="AK17" s="24">
        <v>8.0</v>
      </c>
      <c r="AL17" s="404">
        <f t="shared" si="1"/>
        <v>20</v>
      </c>
      <c r="AM17" s="29"/>
      <c r="AN17" s="18"/>
    </row>
    <row r="18" ht="15.75" customHeight="1">
      <c r="A18" s="19">
        <v>15.0</v>
      </c>
      <c r="B18" s="19" t="s">
        <v>200</v>
      </c>
      <c r="C18" s="359">
        <v>43433.0</v>
      </c>
      <c r="D18" s="32"/>
      <c r="E18" s="23"/>
      <c r="F18" s="35">
        <v>12.0</v>
      </c>
      <c r="G18" s="360" t="s">
        <v>11</v>
      </c>
      <c r="H18" s="27">
        <v>8.0</v>
      </c>
      <c r="I18" s="24"/>
      <c r="J18" s="24"/>
      <c r="K18" s="27"/>
      <c r="L18" s="27"/>
      <c r="M18" s="24">
        <v>8.0</v>
      </c>
      <c r="N18" s="24">
        <v>8.0</v>
      </c>
      <c r="O18" s="63">
        <v>8.0</v>
      </c>
      <c r="P18" s="37">
        <v>13.0</v>
      </c>
      <c r="Q18" s="305">
        <v>8.0</v>
      </c>
      <c r="R18" s="27"/>
      <c r="S18" s="35">
        <v>12.0</v>
      </c>
      <c r="T18" s="24">
        <v>8.0</v>
      </c>
      <c r="U18" s="305" t="s">
        <v>193</v>
      </c>
      <c r="V18" s="24">
        <v>8.0</v>
      </c>
      <c r="W18" s="305" t="s">
        <v>193</v>
      </c>
      <c r="X18" s="37">
        <v>13.0</v>
      </c>
      <c r="Y18" s="27"/>
      <c r="Z18" s="27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305" t="s">
        <v>193</v>
      </c>
      <c r="AL18" s="404">
        <f t="shared" si="1"/>
        <v>11</v>
      </c>
      <c r="AM18" s="45"/>
      <c r="AN18" s="180"/>
    </row>
    <row r="19" ht="15.75" customHeight="1">
      <c r="A19" s="19">
        <v>16.0</v>
      </c>
      <c r="B19" s="46" t="s">
        <v>26</v>
      </c>
      <c r="C19" s="359">
        <v>43211.0</v>
      </c>
      <c r="D19" s="32"/>
      <c r="E19" s="23"/>
      <c r="F19" s="25"/>
      <c r="G19" s="360" t="s">
        <v>11</v>
      </c>
      <c r="H19" s="35">
        <v>12.0</v>
      </c>
      <c r="I19" s="24">
        <v>8.0</v>
      </c>
      <c r="J19" s="37">
        <v>13.0</v>
      </c>
      <c r="K19" s="27"/>
      <c r="L19" s="27"/>
      <c r="M19" s="37">
        <v>13.0</v>
      </c>
      <c r="N19" s="24">
        <v>8.0</v>
      </c>
      <c r="O19" s="27"/>
      <c r="P19" s="24"/>
      <c r="Q19" s="24">
        <v>8.0</v>
      </c>
      <c r="R19" s="27"/>
      <c r="S19" s="27"/>
      <c r="T19" s="37">
        <v>13.0</v>
      </c>
      <c r="U19" s="37">
        <v>13.0</v>
      </c>
      <c r="V19" s="24">
        <v>8.0</v>
      </c>
      <c r="W19" s="24">
        <v>8.0</v>
      </c>
      <c r="X19" s="24"/>
      <c r="Y19" s="27"/>
      <c r="Z19" s="35">
        <v>12.0</v>
      </c>
      <c r="AA19" s="24">
        <v>8.0</v>
      </c>
      <c r="AB19" s="24">
        <v>8.0</v>
      </c>
      <c r="AC19" s="37">
        <v>13.0</v>
      </c>
      <c r="AD19" s="24">
        <v>8.0</v>
      </c>
      <c r="AE19" s="24">
        <v>8.0</v>
      </c>
      <c r="AF19" s="27"/>
      <c r="AG19" s="27"/>
      <c r="AH19" s="52"/>
      <c r="AI19" s="52"/>
      <c r="AJ19" s="52"/>
      <c r="AK19" s="52"/>
      <c r="AL19" s="404">
        <f t="shared" si="1"/>
        <v>16</v>
      </c>
      <c r="AM19" s="45"/>
      <c r="AN19" s="180"/>
    </row>
    <row r="20" ht="15.75" customHeight="1">
      <c r="A20" s="19">
        <v>17.0</v>
      </c>
      <c r="B20" s="58" t="s">
        <v>27</v>
      </c>
      <c r="C20" s="362">
        <v>43453.0</v>
      </c>
      <c r="D20" s="32"/>
      <c r="E20" s="23"/>
      <c r="F20" s="27"/>
      <c r="G20" s="360" t="s">
        <v>11</v>
      </c>
      <c r="H20" s="27"/>
      <c r="I20" s="37">
        <v>13.0</v>
      </c>
      <c r="J20" s="24">
        <v>8.0</v>
      </c>
      <c r="K20" s="27"/>
      <c r="L20" s="27"/>
      <c r="M20" s="24">
        <v>8.0</v>
      </c>
      <c r="N20" s="24">
        <v>8.0</v>
      </c>
      <c r="O20" s="27"/>
      <c r="P20" s="24">
        <v>8.0</v>
      </c>
      <c r="Q20" s="35">
        <v>12.0</v>
      </c>
      <c r="R20" s="27"/>
      <c r="S20" s="27"/>
      <c r="T20" s="24">
        <v>8.0</v>
      </c>
      <c r="U20" s="24">
        <v>8.0</v>
      </c>
      <c r="V20" s="24">
        <v>8.0</v>
      </c>
      <c r="W20" s="35">
        <v>12.0</v>
      </c>
      <c r="X20" s="24">
        <v>8.0</v>
      </c>
      <c r="Y20" s="27">
        <v>8.0</v>
      </c>
      <c r="Z20" s="27"/>
      <c r="AA20" s="24"/>
      <c r="AB20" s="24">
        <v>8.0</v>
      </c>
      <c r="AC20" s="24">
        <v>8.0</v>
      </c>
      <c r="AD20" s="37">
        <v>13.0</v>
      </c>
      <c r="AE20" s="24">
        <v>8.0</v>
      </c>
      <c r="AF20" s="27"/>
      <c r="AG20" s="27"/>
      <c r="AH20" s="35">
        <v>12.0</v>
      </c>
      <c r="AI20" s="24">
        <v>8.0</v>
      </c>
      <c r="AJ20" s="24">
        <v>8.0</v>
      </c>
      <c r="AK20" s="24">
        <v>8.0</v>
      </c>
      <c r="AL20" s="404">
        <f t="shared" si="1"/>
        <v>20</v>
      </c>
      <c r="AM20" s="61"/>
      <c r="AN20" s="253"/>
    </row>
    <row r="21" ht="15.75" customHeight="1">
      <c r="A21" s="19">
        <v>18.0</v>
      </c>
      <c r="B21" s="46" t="s">
        <v>28</v>
      </c>
      <c r="C21" s="359">
        <v>43119.0</v>
      </c>
      <c r="D21" s="32"/>
      <c r="E21" s="23"/>
      <c r="F21" s="27"/>
      <c r="G21" s="360" t="s">
        <v>11</v>
      </c>
      <c r="H21" s="27">
        <v>8.0</v>
      </c>
      <c r="I21" s="24">
        <v>8.0</v>
      </c>
      <c r="J21" s="35">
        <v>12.0</v>
      </c>
      <c r="K21" s="27"/>
      <c r="L21" s="27"/>
      <c r="M21" s="24">
        <v>8.0</v>
      </c>
      <c r="N21" s="24">
        <v>8.0</v>
      </c>
      <c r="O21" s="27"/>
      <c r="P21" s="24">
        <v>8.0</v>
      </c>
      <c r="Q21" s="24">
        <v>8.0</v>
      </c>
      <c r="R21" s="27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27"/>
      <c r="AH21" s="303"/>
      <c r="AI21" s="303"/>
      <c r="AJ21" s="24">
        <v>8.0</v>
      </c>
      <c r="AK21" s="24">
        <v>8.0</v>
      </c>
      <c r="AL21" s="404">
        <f t="shared" si="1"/>
        <v>9</v>
      </c>
      <c r="AM21" s="45"/>
      <c r="AN21" s="180"/>
    </row>
    <row r="22" ht="15.75" customHeight="1">
      <c r="A22" s="19">
        <v>19.0</v>
      </c>
      <c r="B22" s="300" t="s">
        <v>32</v>
      </c>
      <c r="C22" s="380">
        <v>43202.0</v>
      </c>
      <c r="D22" s="32"/>
      <c r="E22" s="78"/>
      <c r="F22" s="408"/>
      <c r="G22" s="360" t="s">
        <v>11</v>
      </c>
      <c r="H22" s="25"/>
      <c r="I22" s="24">
        <v>8.0</v>
      </c>
      <c r="J22" s="24"/>
      <c r="K22" s="27"/>
      <c r="L22" s="27">
        <v>8.0</v>
      </c>
      <c r="M22" s="24">
        <v>8.0</v>
      </c>
      <c r="N22" s="24">
        <v>8.0</v>
      </c>
      <c r="O22" s="27"/>
      <c r="P22" s="37">
        <v>13.0</v>
      </c>
      <c r="Q22" s="24">
        <v>8.0</v>
      </c>
      <c r="R22" s="27"/>
      <c r="S22" s="27"/>
      <c r="T22" s="24">
        <v>8.0</v>
      </c>
      <c r="U22" s="24">
        <v>8.0</v>
      </c>
      <c r="V22" s="35">
        <v>12.0</v>
      </c>
      <c r="W22" s="24">
        <v>8.0</v>
      </c>
      <c r="X22" s="24">
        <v>8.0</v>
      </c>
      <c r="Y22" s="27">
        <v>8.0</v>
      </c>
      <c r="Z22" s="27"/>
      <c r="AA22" s="24"/>
      <c r="AB22" s="24">
        <v>8.0</v>
      </c>
      <c r="AC22" s="24">
        <v>8.0</v>
      </c>
      <c r="AD22" s="24">
        <v>8.0</v>
      </c>
      <c r="AE22" s="37">
        <v>13.0</v>
      </c>
      <c r="AF22" s="27"/>
      <c r="AG22" s="27"/>
      <c r="AH22" s="24">
        <v>8.0</v>
      </c>
      <c r="AI22" s="24">
        <v>8.0</v>
      </c>
      <c r="AJ22" s="24">
        <v>8.0</v>
      </c>
      <c r="AK22" s="24">
        <v>8.0</v>
      </c>
      <c r="AL22" s="404">
        <f t="shared" si="1"/>
        <v>20</v>
      </c>
      <c r="AM22" s="45"/>
      <c r="AN22" s="180"/>
    </row>
    <row r="23" ht="15.75" customHeight="1">
      <c r="A23" s="19">
        <v>20.0</v>
      </c>
      <c r="B23" s="20" t="s">
        <v>33</v>
      </c>
      <c r="C23" s="364">
        <v>43232.0</v>
      </c>
      <c r="D23" s="32"/>
      <c r="E23" s="382"/>
      <c r="F23" s="27"/>
      <c r="G23" s="360" t="s">
        <v>11</v>
      </c>
      <c r="H23" s="27"/>
      <c r="I23" s="24">
        <v>8.0</v>
      </c>
      <c r="J23" s="24"/>
      <c r="K23" s="27">
        <v>8.0</v>
      </c>
      <c r="L23" s="35">
        <v>12.0</v>
      </c>
      <c r="M23" s="24">
        <v>8.0</v>
      </c>
      <c r="N23" s="24">
        <v>8.0</v>
      </c>
      <c r="O23" s="27"/>
      <c r="P23" s="24">
        <v>8.0</v>
      </c>
      <c r="Q23" s="24">
        <v>8.0</v>
      </c>
      <c r="R23" s="27"/>
      <c r="S23" s="27"/>
      <c r="T23" s="252"/>
      <c r="U23" s="52"/>
      <c r="V23" s="52"/>
      <c r="W23" s="52"/>
      <c r="X23" s="52"/>
      <c r="Y23" s="252"/>
      <c r="Z23" s="52"/>
      <c r="AA23" s="52"/>
      <c r="AB23" s="52"/>
      <c r="AC23" s="52"/>
      <c r="AD23" s="52"/>
      <c r="AE23" s="252"/>
      <c r="AF23" s="52"/>
      <c r="AG23" s="52"/>
      <c r="AH23" s="24"/>
      <c r="AI23" s="24">
        <v>8.0</v>
      </c>
      <c r="AJ23" s="24">
        <v>8.0</v>
      </c>
      <c r="AK23" s="24">
        <v>8.0</v>
      </c>
      <c r="AL23" s="404">
        <f t="shared" si="1"/>
        <v>10</v>
      </c>
      <c r="AM23" s="45"/>
      <c r="AN23" s="180"/>
    </row>
    <row r="24" ht="15.75" customHeight="1">
      <c r="A24" s="19">
        <v>21.0</v>
      </c>
      <c r="B24" s="300" t="s">
        <v>34</v>
      </c>
      <c r="C24" s="364">
        <v>43425.0</v>
      </c>
      <c r="D24" s="32"/>
      <c r="E24" s="23"/>
      <c r="F24" s="52"/>
      <c r="G24" s="360" t="s">
        <v>11</v>
      </c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24">
        <v>8.0</v>
      </c>
      <c r="W24" s="24">
        <v>8.0</v>
      </c>
      <c r="X24" s="24"/>
      <c r="Y24" s="35">
        <v>12.0</v>
      </c>
      <c r="Z24" s="27"/>
      <c r="AA24" s="24">
        <v>8.0</v>
      </c>
      <c r="AB24" s="24">
        <v>8.0</v>
      </c>
      <c r="AC24" s="24">
        <v>8.0</v>
      </c>
      <c r="AD24" s="37">
        <v>13.0</v>
      </c>
      <c r="AE24" s="24">
        <v>8.0</v>
      </c>
      <c r="AF24" s="27"/>
      <c r="AG24" s="27"/>
      <c r="AH24" s="24">
        <v>8.0</v>
      </c>
      <c r="AI24" s="35">
        <v>12.0</v>
      </c>
      <c r="AJ24" s="24">
        <v>8.0</v>
      </c>
      <c r="AK24" s="24">
        <v>8.0</v>
      </c>
      <c r="AL24" s="404">
        <f t="shared" si="1"/>
        <v>12</v>
      </c>
      <c r="AM24" s="45"/>
      <c r="AN24" s="180"/>
    </row>
    <row r="25" ht="15.75" customHeight="1">
      <c r="A25" s="19">
        <v>22.0</v>
      </c>
      <c r="B25" s="300" t="s">
        <v>165</v>
      </c>
      <c r="C25" s="364">
        <v>43334.0</v>
      </c>
      <c r="D25" s="32"/>
      <c r="E25" s="23"/>
      <c r="F25" s="35">
        <v>12.0</v>
      </c>
      <c r="G25" s="360" t="s">
        <v>11</v>
      </c>
      <c r="H25" s="27"/>
      <c r="I25" s="24">
        <v>8.0</v>
      </c>
      <c r="J25" s="24">
        <v>8.0</v>
      </c>
      <c r="K25" s="35">
        <v>12.0</v>
      </c>
      <c r="L25" s="27"/>
      <c r="M25" s="24"/>
      <c r="N25" s="24">
        <v>8.0</v>
      </c>
      <c r="O25" s="27"/>
      <c r="P25" s="24">
        <v>8.0</v>
      </c>
      <c r="Q25" s="37">
        <v>13.0</v>
      </c>
      <c r="R25" s="27"/>
      <c r="S25" s="27"/>
      <c r="T25" s="24">
        <v>8.0</v>
      </c>
      <c r="U25" s="24">
        <v>8.0</v>
      </c>
      <c r="V25" s="24">
        <v>8.0</v>
      </c>
      <c r="W25" s="24">
        <v>8.0</v>
      </c>
      <c r="X25" s="24">
        <v>8.0</v>
      </c>
      <c r="Y25" s="35">
        <v>12.0</v>
      </c>
      <c r="Z25" s="27"/>
      <c r="AA25" s="24"/>
      <c r="AB25" s="24">
        <v>8.0</v>
      </c>
      <c r="AC25" s="37">
        <v>13.0</v>
      </c>
      <c r="AD25" s="24">
        <v>8.0</v>
      </c>
      <c r="AE25" s="24">
        <v>8.0</v>
      </c>
      <c r="AF25" s="27"/>
      <c r="AG25" s="27"/>
      <c r="AH25" s="35">
        <v>12.0</v>
      </c>
      <c r="AI25" s="24">
        <v>8.0</v>
      </c>
      <c r="AJ25" s="24">
        <v>8.0</v>
      </c>
      <c r="AK25" s="24">
        <v>8.0</v>
      </c>
      <c r="AL25" s="404">
        <f t="shared" si="1"/>
        <v>21</v>
      </c>
      <c r="AM25" s="45"/>
      <c r="AN25" s="180"/>
    </row>
    <row r="26" ht="15.75" customHeight="1">
      <c r="A26" s="19">
        <v>23.0</v>
      </c>
      <c r="B26" s="300" t="s">
        <v>36</v>
      </c>
      <c r="C26" s="364">
        <v>43121.0</v>
      </c>
      <c r="D26" s="32"/>
      <c r="E26" s="23"/>
      <c r="F26" s="27"/>
      <c r="G26" s="23" t="s">
        <v>158</v>
      </c>
      <c r="H26" s="27"/>
      <c r="I26" s="24">
        <v>8.0</v>
      </c>
      <c r="J26" s="24">
        <v>8.0</v>
      </c>
      <c r="K26" s="27"/>
      <c r="L26" s="27"/>
      <c r="M26" s="24">
        <v>8.0</v>
      </c>
      <c r="N26" s="37">
        <v>13.0</v>
      </c>
      <c r="O26" s="27"/>
      <c r="P26" s="24">
        <v>8.0</v>
      </c>
      <c r="Q26" s="24">
        <v>8.0</v>
      </c>
      <c r="R26" s="27">
        <v>8.0</v>
      </c>
      <c r="S26" s="27"/>
      <c r="T26" s="24">
        <v>8.0</v>
      </c>
      <c r="U26" s="35">
        <v>12.0</v>
      </c>
      <c r="V26" s="24">
        <v>8.0</v>
      </c>
      <c r="W26" s="24">
        <v>8.0</v>
      </c>
      <c r="X26" s="24">
        <v>8.0</v>
      </c>
      <c r="Y26" s="27"/>
      <c r="Z26" s="27"/>
      <c r="AA26" s="24">
        <v>8.0</v>
      </c>
      <c r="AB26" s="37">
        <v>13.0</v>
      </c>
      <c r="AC26" s="24">
        <v>8.0</v>
      </c>
      <c r="AD26" s="24">
        <v>8.0</v>
      </c>
      <c r="AE26" s="24">
        <v>8.0</v>
      </c>
      <c r="AF26" s="35">
        <v>12.0</v>
      </c>
      <c r="AG26" s="27"/>
      <c r="AH26" s="24">
        <v>8.0</v>
      </c>
      <c r="AI26" s="24">
        <v>8.0</v>
      </c>
      <c r="AJ26" s="35">
        <v>12.0</v>
      </c>
      <c r="AK26" s="24">
        <v>8.0</v>
      </c>
      <c r="AL26" s="404">
        <f t="shared" si="1"/>
        <v>22</v>
      </c>
      <c r="AM26" s="45"/>
      <c r="AN26" s="180"/>
    </row>
    <row r="27" ht="15.75" customHeight="1">
      <c r="A27" s="19">
        <v>24.0</v>
      </c>
      <c r="B27" s="300" t="s">
        <v>37</v>
      </c>
      <c r="C27" s="364">
        <v>43292.0</v>
      </c>
      <c r="D27" s="32"/>
      <c r="E27" s="23"/>
      <c r="F27" s="52"/>
      <c r="G27" s="360" t="s">
        <v>11</v>
      </c>
      <c r="H27" s="52"/>
      <c r="I27" s="52"/>
      <c r="J27" s="52"/>
      <c r="K27" s="52"/>
      <c r="L27" s="52"/>
      <c r="M27" s="24">
        <v>8.0</v>
      </c>
      <c r="N27" s="24">
        <v>8.0</v>
      </c>
      <c r="O27" s="35">
        <v>12.0</v>
      </c>
      <c r="P27" s="24"/>
      <c r="Q27" s="24">
        <v>8.0</v>
      </c>
      <c r="R27" s="35">
        <v>12.0</v>
      </c>
      <c r="S27" s="27"/>
      <c r="T27" s="67"/>
      <c r="U27" s="24">
        <v>8.0</v>
      </c>
      <c r="V27" s="24">
        <v>8.0</v>
      </c>
      <c r="W27" s="24">
        <v>8.0</v>
      </c>
      <c r="X27" s="24">
        <v>8.0</v>
      </c>
      <c r="Y27" s="27"/>
      <c r="Z27" s="27"/>
      <c r="AA27" s="37">
        <v>13.0</v>
      </c>
      <c r="AB27" s="24">
        <v>8.0</v>
      </c>
      <c r="AC27" s="24">
        <v>8.0</v>
      </c>
      <c r="AD27" s="24">
        <v>8.0</v>
      </c>
      <c r="AE27" s="37">
        <v>13.0</v>
      </c>
      <c r="AF27" s="27"/>
      <c r="AG27" s="27"/>
      <c r="AH27" s="24"/>
      <c r="AI27" s="24">
        <v>8.0</v>
      </c>
      <c r="AJ27" s="24">
        <v>8.0</v>
      </c>
      <c r="AK27" s="35">
        <v>12.0</v>
      </c>
      <c r="AL27" s="404">
        <f t="shared" si="1"/>
        <v>17</v>
      </c>
      <c r="AM27" s="45"/>
      <c r="AN27" s="180"/>
    </row>
    <row r="28" ht="15.75" customHeight="1">
      <c r="A28" s="19">
        <v>25.0</v>
      </c>
      <c r="B28" s="65" t="s">
        <v>38</v>
      </c>
      <c r="C28" s="364">
        <v>43328.0</v>
      </c>
      <c r="D28" s="32"/>
      <c r="E28" s="78"/>
      <c r="F28" s="27">
        <v>8.0</v>
      </c>
      <c r="G28" s="360" t="s">
        <v>11</v>
      </c>
      <c r="H28" s="27">
        <v>8.0</v>
      </c>
      <c r="I28" s="24"/>
      <c r="J28" s="24"/>
      <c r="K28" s="27">
        <v>8.0</v>
      </c>
      <c r="L28" s="27">
        <v>8.0</v>
      </c>
      <c r="M28" s="24"/>
      <c r="N28" s="24"/>
      <c r="O28" s="27">
        <v>8.0</v>
      </c>
      <c r="P28" s="24">
        <v>8.0</v>
      </c>
      <c r="Q28" s="24"/>
      <c r="R28" s="27">
        <v>8.0</v>
      </c>
      <c r="S28" s="27">
        <v>8.0</v>
      </c>
      <c r="T28" s="24"/>
      <c r="U28" s="24"/>
      <c r="V28" s="37">
        <v>13.0</v>
      </c>
      <c r="W28" s="24">
        <v>8.0</v>
      </c>
      <c r="X28" s="24">
        <v>8.0</v>
      </c>
      <c r="Y28" s="27">
        <v>8.0</v>
      </c>
      <c r="Z28" s="27">
        <v>8.0</v>
      </c>
      <c r="AA28" s="24"/>
      <c r="AB28" s="24"/>
      <c r="AC28" s="24">
        <v>8.0</v>
      </c>
      <c r="AD28" s="24">
        <v>8.0</v>
      </c>
      <c r="AE28" s="35">
        <v>12.0</v>
      </c>
      <c r="AF28" s="27">
        <v>8.0</v>
      </c>
      <c r="AG28" s="27">
        <v>8.0</v>
      </c>
      <c r="AH28" s="24"/>
      <c r="AI28" s="24"/>
      <c r="AJ28" s="24">
        <v>8.0</v>
      </c>
      <c r="AK28" s="24">
        <v>8.0</v>
      </c>
      <c r="AL28" s="404">
        <f t="shared" si="1"/>
        <v>20</v>
      </c>
      <c r="AM28" s="45"/>
      <c r="AN28" s="180"/>
    </row>
    <row r="29" ht="15.75" customHeight="1">
      <c r="A29" s="19">
        <v>26.0</v>
      </c>
      <c r="B29" s="53" t="s">
        <v>226</v>
      </c>
      <c r="C29" s="364">
        <v>43127.0</v>
      </c>
      <c r="D29" s="71"/>
      <c r="E29" s="78"/>
      <c r="F29" s="27"/>
      <c r="G29" s="23"/>
      <c r="H29" s="25"/>
      <c r="I29" s="24">
        <v>8.0</v>
      </c>
      <c r="J29" s="24">
        <v>8.0</v>
      </c>
      <c r="K29" s="27"/>
      <c r="L29" s="27"/>
      <c r="M29" s="24">
        <v>8.0</v>
      </c>
      <c r="N29" s="24">
        <v>8.0</v>
      </c>
      <c r="O29" s="27"/>
      <c r="P29" s="24">
        <v>8.0</v>
      </c>
      <c r="Q29" s="24">
        <v>8.0</v>
      </c>
      <c r="R29" s="27"/>
      <c r="S29" s="27"/>
      <c r="T29" s="24">
        <v>8.0</v>
      </c>
      <c r="U29" s="24">
        <v>8.0</v>
      </c>
      <c r="V29" s="24">
        <v>8.0</v>
      </c>
      <c r="W29" s="24">
        <v>8.0</v>
      </c>
      <c r="X29" s="24">
        <v>8.0</v>
      </c>
      <c r="Y29" s="27"/>
      <c r="Z29" s="27"/>
      <c r="AA29" s="24">
        <v>8.0</v>
      </c>
      <c r="AB29" s="24">
        <v>8.0</v>
      </c>
      <c r="AC29" s="24">
        <v>8.0</v>
      </c>
      <c r="AD29" s="24">
        <v>8.0</v>
      </c>
      <c r="AE29" s="24">
        <v>8.0</v>
      </c>
      <c r="AF29" s="27"/>
      <c r="AG29" s="27"/>
      <c r="AH29" s="24">
        <v>8.0</v>
      </c>
      <c r="AI29" s="24">
        <v>8.0</v>
      </c>
      <c r="AJ29" s="24">
        <v>8.0</v>
      </c>
      <c r="AK29" s="24">
        <v>8.0</v>
      </c>
      <c r="AL29" s="404">
        <f t="shared" si="1"/>
        <v>20</v>
      </c>
      <c r="AM29" s="45"/>
      <c r="AN29" s="180"/>
    </row>
    <row r="30" ht="15.75" customHeight="1">
      <c r="A30" s="79"/>
      <c r="B30" s="423"/>
      <c r="C30" s="81"/>
      <c r="D30" s="79"/>
      <c r="E30" s="82"/>
      <c r="F30" s="82"/>
      <c r="G30" s="82"/>
      <c r="H30" s="83"/>
      <c r="I30" s="84"/>
      <c r="J30" s="82"/>
      <c r="K30" s="82"/>
      <c r="L30" s="82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82"/>
      <c r="AM30" s="82"/>
      <c r="AN30" s="82"/>
    </row>
    <row r="31" ht="15.75" customHeight="1">
      <c r="A31" s="306"/>
      <c r="B31" s="306"/>
      <c r="C31" s="307" t="s">
        <v>276</v>
      </c>
      <c r="D31" s="127"/>
      <c r="E31" s="87" t="s">
        <v>42</v>
      </c>
      <c r="F31" s="31" t="s">
        <v>43</v>
      </c>
      <c r="G31" s="82"/>
      <c r="H31" s="88"/>
      <c r="I31" s="79" t="s">
        <v>44</v>
      </c>
      <c r="J31" s="89"/>
      <c r="K31" s="89"/>
      <c r="L31" s="89"/>
      <c r="M31" s="89"/>
      <c r="N31" s="82"/>
      <c r="O31" s="82"/>
      <c r="P31" s="90"/>
      <c r="Q31" s="79" t="s">
        <v>45</v>
      </c>
      <c r="R31" s="79"/>
      <c r="S31" s="79"/>
      <c r="T31" s="82"/>
      <c r="U31" s="256"/>
      <c r="V31" s="82" t="s">
        <v>46</v>
      </c>
      <c r="W31" s="82"/>
      <c r="X31" s="82"/>
      <c r="Y31" s="92"/>
      <c r="Z31" s="82"/>
      <c r="AA31" s="79"/>
      <c r="AB31" s="79"/>
      <c r="AC31" s="85"/>
      <c r="AD31" s="79"/>
      <c r="AE31" s="79"/>
      <c r="AF31" s="79"/>
      <c r="AG31" s="79"/>
      <c r="AH31" s="79"/>
      <c r="AI31" s="79"/>
      <c r="AJ31" s="79"/>
      <c r="AK31" s="79"/>
      <c r="AL31" s="82"/>
      <c r="AM31" s="82"/>
      <c r="AN31" s="82"/>
    </row>
    <row r="32" ht="15.75" customHeight="1">
      <c r="A32" s="306"/>
      <c r="B32" s="306"/>
      <c r="C32" s="222"/>
      <c r="D32" s="223"/>
      <c r="E32" s="87" t="s">
        <v>48</v>
      </c>
      <c r="F32" s="35" t="s">
        <v>49</v>
      </c>
      <c r="G32" s="82"/>
      <c r="H32" s="93"/>
      <c r="I32" s="82"/>
      <c r="J32" s="82"/>
      <c r="K32" s="82"/>
      <c r="L32" s="82"/>
      <c r="M32" s="82"/>
      <c r="N32" s="82"/>
      <c r="O32" s="82"/>
      <c r="P32" s="94"/>
      <c r="Q32" s="82" t="s">
        <v>50</v>
      </c>
      <c r="R32" s="89"/>
      <c r="S32" s="82"/>
      <c r="T32" s="82"/>
      <c r="U32" s="95"/>
      <c r="V32" s="79" t="s">
        <v>51</v>
      </c>
      <c r="W32" s="79"/>
      <c r="X32" s="82"/>
      <c r="Y32" s="82"/>
      <c r="Z32" s="82"/>
      <c r="AA32" s="79"/>
      <c r="AB32" s="79"/>
      <c r="AC32" s="85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128"/>
      <c r="D33" s="130"/>
      <c r="E33" s="87" t="s">
        <v>53</v>
      </c>
      <c r="F33" s="97" t="s">
        <v>54</v>
      </c>
      <c r="G33" s="98"/>
      <c r="H33" s="89"/>
      <c r="I33" s="89"/>
      <c r="J33" s="89"/>
      <c r="K33" s="89"/>
      <c r="L33" s="89"/>
      <c r="M33" s="82"/>
      <c r="N33" s="82"/>
      <c r="O33" s="82"/>
      <c r="P33" s="89"/>
      <c r="Q33" s="89"/>
      <c r="R33" s="99"/>
      <c r="S33" s="99"/>
      <c r="T33" s="100"/>
      <c r="U33" s="100"/>
      <c r="V33" s="99"/>
      <c r="W33" s="99"/>
      <c r="X33" s="99"/>
      <c r="Y33" s="99"/>
      <c r="Z33" s="99"/>
      <c r="AA33" s="99"/>
      <c r="AB33" s="100"/>
      <c r="AC33" s="85"/>
      <c r="AD33" s="101"/>
      <c r="AE33" s="101"/>
      <c r="AF33" s="101"/>
      <c r="AG33" s="101"/>
      <c r="AH33" s="101"/>
      <c r="AI33" s="101"/>
      <c r="AJ33" s="101"/>
      <c r="AK33" s="101"/>
      <c r="AL33" s="102"/>
      <c r="AM33" s="102"/>
      <c r="AN33" s="102"/>
    </row>
    <row r="34" ht="16.5" customHeight="1">
      <c r="A34" s="103"/>
      <c r="B34" s="104"/>
      <c r="C34" s="105"/>
      <c r="D34" s="103"/>
      <c r="E34" s="103"/>
      <c r="F34" s="106"/>
      <c r="G34" s="107" t="s">
        <v>55</v>
      </c>
      <c r="H34" s="108"/>
      <c r="I34" s="109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1"/>
      <c r="AM34" s="104"/>
      <c r="AN34" s="104"/>
    </row>
    <row r="35" ht="15.75" customHeight="1">
      <c r="A35" s="79"/>
      <c r="B35" s="82"/>
      <c r="C35" s="96"/>
      <c r="D35" s="79"/>
      <c r="E35" s="79"/>
      <c r="F35" s="79"/>
      <c r="G35" s="79"/>
      <c r="H35" s="112"/>
      <c r="I35" s="84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82"/>
      <c r="AM35" s="82"/>
      <c r="AN35" s="82"/>
    </row>
    <row r="36" ht="16.5" customHeight="1">
      <c r="A36" s="19">
        <v>1.0</v>
      </c>
      <c r="B36" s="19" t="s">
        <v>33</v>
      </c>
      <c r="C36" s="380"/>
      <c r="D36" s="113" t="s">
        <v>56</v>
      </c>
      <c r="E36" s="114"/>
      <c r="F36" s="15"/>
      <c r="G36" s="117"/>
      <c r="H36" s="15"/>
      <c r="I36" s="9"/>
      <c r="J36" s="9"/>
      <c r="K36" s="15"/>
      <c r="L36" s="15"/>
      <c r="M36" s="9"/>
      <c r="N36" s="9"/>
      <c r="O36" s="15"/>
      <c r="P36" s="9"/>
      <c r="Q36" s="9"/>
      <c r="R36" s="15"/>
      <c r="S36" s="15"/>
      <c r="T36" s="9"/>
      <c r="U36" s="9"/>
      <c r="V36" s="9"/>
      <c r="W36" s="9"/>
      <c r="X36" s="9"/>
      <c r="Y36" s="15"/>
      <c r="Z36" s="15"/>
      <c r="AA36" s="9"/>
      <c r="AB36" s="9"/>
      <c r="AC36" s="9"/>
      <c r="AD36" s="9"/>
      <c r="AE36" s="9"/>
      <c r="AF36" s="15"/>
      <c r="AG36" s="15"/>
      <c r="AH36" s="9"/>
      <c r="AI36" s="9"/>
      <c r="AJ36" s="9"/>
      <c r="AK36" s="9"/>
      <c r="AL36" s="31"/>
      <c r="AM36" s="31"/>
      <c r="AN36" s="112"/>
    </row>
    <row r="37" ht="15.75" customHeight="1">
      <c r="A37" s="19">
        <v>2.0</v>
      </c>
      <c r="B37" s="19" t="s">
        <v>57</v>
      </c>
      <c r="C37" s="387"/>
      <c r="D37" s="32"/>
      <c r="E37" s="32"/>
      <c r="F37" s="15"/>
      <c r="G37" s="117"/>
      <c r="H37" s="15"/>
      <c r="I37" s="9"/>
      <c r="J37" s="9"/>
      <c r="K37" s="15"/>
      <c r="L37" s="15"/>
      <c r="M37" s="9"/>
      <c r="N37" s="9"/>
      <c r="O37" s="15"/>
      <c r="P37" s="9"/>
      <c r="Q37" s="9"/>
      <c r="R37" s="15"/>
      <c r="S37" s="15"/>
      <c r="T37" s="9"/>
      <c r="U37" s="9"/>
      <c r="V37" s="9"/>
      <c r="W37" s="9"/>
      <c r="X37" s="9"/>
      <c r="Y37" s="15"/>
      <c r="Z37" s="15"/>
      <c r="AA37" s="9"/>
      <c r="AB37" s="9"/>
      <c r="AC37" s="9"/>
      <c r="AD37" s="9"/>
      <c r="AE37" s="9"/>
      <c r="AF37" s="15"/>
      <c r="AG37" s="15"/>
      <c r="AH37" s="9"/>
      <c r="AI37" s="9"/>
      <c r="AJ37" s="9"/>
      <c r="AK37" s="9"/>
      <c r="AL37" s="31"/>
      <c r="AM37" s="31"/>
      <c r="AN37" s="112"/>
    </row>
    <row r="38" ht="15.75" customHeight="1">
      <c r="A38" s="19">
        <v>3.0</v>
      </c>
      <c r="B38" s="19" t="s">
        <v>58</v>
      </c>
      <c r="C38" s="364"/>
      <c r="D38" s="32"/>
      <c r="E38" s="32"/>
      <c r="F38" s="15"/>
      <c r="G38" s="117"/>
      <c r="H38" s="15"/>
      <c r="I38" s="9"/>
      <c r="J38" s="9"/>
      <c r="K38" s="15"/>
      <c r="L38" s="15"/>
      <c r="M38" s="9"/>
      <c r="N38" s="9"/>
      <c r="O38" s="15"/>
      <c r="P38" s="9"/>
      <c r="Q38" s="9"/>
      <c r="R38" s="15"/>
      <c r="S38" s="15"/>
      <c r="T38" s="14"/>
      <c r="U38" s="14"/>
      <c r="V38" s="9"/>
      <c r="W38" s="9"/>
      <c r="X38" s="9"/>
      <c r="Y38" s="15"/>
      <c r="Z38" s="15"/>
      <c r="AA38" s="9"/>
      <c r="AB38" s="9"/>
      <c r="AC38" s="9"/>
      <c r="AD38" s="9"/>
      <c r="AE38" s="9"/>
      <c r="AF38" s="15"/>
      <c r="AG38" s="15"/>
      <c r="AH38" s="9"/>
      <c r="AI38" s="9"/>
      <c r="AJ38" s="9"/>
      <c r="AK38" s="9"/>
      <c r="AL38" s="31"/>
      <c r="AM38" s="31"/>
      <c r="AN38" s="112"/>
    </row>
    <row r="39" ht="16.5" customHeight="1">
      <c r="A39" s="19">
        <v>4.0</v>
      </c>
      <c r="B39" s="19" t="s">
        <v>59</v>
      </c>
      <c r="C39" s="364"/>
      <c r="D39" s="71"/>
      <c r="E39" s="71"/>
      <c r="F39" s="15"/>
      <c r="G39" s="117"/>
      <c r="H39" s="15"/>
      <c r="I39" s="9"/>
      <c r="J39" s="9"/>
      <c r="K39" s="15"/>
      <c r="L39" s="15"/>
      <c r="M39" s="9"/>
      <c r="N39" s="9"/>
      <c r="O39" s="15"/>
      <c r="P39" s="9"/>
      <c r="Q39" s="9"/>
      <c r="R39" s="15"/>
      <c r="S39" s="15"/>
      <c r="T39" s="9"/>
      <c r="U39" s="9"/>
      <c r="V39" s="9"/>
      <c r="W39" s="9"/>
      <c r="X39" s="9"/>
      <c r="Y39" s="15"/>
      <c r="Z39" s="15"/>
      <c r="AA39" s="9"/>
      <c r="AB39" s="9"/>
      <c r="AC39" s="9"/>
      <c r="AD39" s="9"/>
      <c r="AE39" s="9"/>
      <c r="AF39" s="15"/>
      <c r="AG39" s="15"/>
      <c r="AH39" s="9"/>
      <c r="AI39" s="9"/>
      <c r="AJ39" s="9"/>
      <c r="AK39" s="9"/>
      <c r="AL39" s="31"/>
      <c r="AM39" s="31"/>
      <c r="AN39" s="112"/>
    </row>
    <row r="40" ht="21.75" customHeight="1">
      <c r="A40" s="79"/>
      <c r="B40" s="80"/>
      <c r="C40" s="112"/>
      <c r="D40" s="79"/>
      <c r="E40" s="112"/>
      <c r="F40" s="237"/>
      <c r="G40" s="237"/>
      <c r="H40" s="237"/>
      <c r="I40" s="237"/>
      <c r="J40" s="237"/>
      <c r="K40" s="237"/>
      <c r="L40" s="237"/>
      <c r="M40" s="25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92"/>
      <c r="AA40" s="237"/>
      <c r="AB40" s="237"/>
      <c r="AC40" s="237"/>
      <c r="AD40" s="237"/>
      <c r="AE40" s="237"/>
      <c r="AF40" s="237"/>
      <c r="AG40" s="237"/>
      <c r="AH40" s="237"/>
      <c r="AI40" s="237"/>
      <c r="AJ40" s="237"/>
      <c r="AK40" s="237"/>
      <c r="AL40" s="31"/>
      <c r="AM40" s="31"/>
      <c r="AN40" s="112"/>
    </row>
    <row r="41" ht="17.25" customHeight="1">
      <c r="A41" s="19">
        <v>1.0</v>
      </c>
      <c r="B41" s="20" t="s">
        <v>60</v>
      </c>
      <c r="C41" s="364"/>
      <c r="D41" s="113" t="s">
        <v>61</v>
      </c>
      <c r="E41" s="118"/>
      <c r="F41" s="15"/>
      <c r="G41" s="117"/>
      <c r="H41" s="15"/>
      <c r="I41" s="9"/>
      <c r="J41" s="9"/>
      <c r="K41" s="15"/>
      <c r="L41" s="15"/>
      <c r="M41" s="9"/>
      <c r="N41" s="9"/>
      <c r="O41" s="15"/>
      <c r="P41" s="9"/>
      <c r="Q41" s="9"/>
      <c r="R41" s="15"/>
      <c r="S41" s="15"/>
      <c r="T41" s="9"/>
      <c r="U41" s="9"/>
      <c r="V41" s="9"/>
      <c r="W41" s="9"/>
      <c r="X41" s="9"/>
      <c r="Y41" s="15"/>
      <c r="Z41" s="15"/>
      <c r="AA41" s="9"/>
      <c r="AB41" s="9"/>
      <c r="AC41" s="9"/>
      <c r="AD41" s="9"/>
      <c r="AE41" s="9"/>
      <c r="AF41" s="15"/>
      <c r="AG41" s="15"/>
      <c r="AH41" s="9"/>
      <c r="AI41" s="9"/>
      <c r="AJ41" s="9"/>
      <c r="AK41" s="9"/>
      <c r="AL41" s="31"/>
      <c r="AM41" s="31"/>
      <c r="AN41" s="112"/>
    </row>
    <row r="42" ht="18.0" customHeight="1">
      <c r="A42" s="19">
        <v>2.0</v>
      </c>
      <c r="B42" s="20" t="s">
        <v>63</v>
      </c>
      <c r="C42" s="364"/>
      <c r="D42" s="71"/>
      <c r="E42" s="71"/>
      <c r="F42" s="15"/>
      <c r="G42" s="117"/>
      <c r="H42" s="15"/>
      <c r="I42" s="9"/>
      <c r="J42" s="9"/>
      <c r="K42" s="15"/>
      <c r="L42" s="15"/>
      <c r="M42" s="9"/>
      <c r="N42" s="9"/>
      <c r="O42" s="230"/>
      <c r="P42" s="120"/>
      <c r="Q42" s="9"/>
      <c r="R42" s="15"/>
      <c r="S42" s="15"/>
      <c r="T42" s="9"/>
      <c r="U42" s="9"/>
      <c r="V42" s="9"/>
      <c r="W42" s="9"/>
      <c r="X42" s="9"/>
      <c r="Y42" s="15"/>
      <c r="Z42" s="15"/>
      <c r="AA42" s="9"/>
      <c r="AB42" s="9"/>
      <c r="AC42" s="9"/>
      <c r="AD42" s="9"/>
      <c r="AE42" s="9"/>
      <c r="AF42" s="15"/>
      <c r="AG42" s="15"/>
      <c r="AH42" s="9"/>
      <c r="AI42" s="9"/>
      <c r="AJ42" s="9"/>
      <c r="AK42" s="9"/>
      <c r="AL42" s="31"/>
      <c r="AM42" s="31"/>
      <c r="AN42" s="112"/>
    </row>
    <row r="43" ht="15.75" customHeight="1">
      <c r="A43" s="79"/>
      <c r="B43" s="80"/>
      <c r="C43" s="112"/>
      <c r="D43" s="121"/>
      <c r="E43" s="121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121"/>
      <c r="AM43" s="121"/>
      <c r="AN43" s="121"/>
    </row>
    <row r="44" ht="18.75" customHeight="1">
      <c r="A44" s="19">
        <v>1.0</v>
      </c>
      <c r="B44" s="20" t="s">
        <v>64</v>
      </c>
      <c r="C44" s="364"/>
      <c r="D44" s="113" t="s">
        <v>65</v>
      </c>
      <c r="E44" s="114"/>
      <c r="F44" s="15"/>
      <c r="G44" s="117"/>
      <c r="H44" s="15"/>
      <c r="I44" s="9"/>
      <c r="J44" s="9"/>
      <c r="K44" s="15"/>
      <c r="L44" s="15"/>
      <c r="M44" s="9"/>
      <c r="N44" s="9"/>
      <c r="O44" s="15"/>
      <c r="P44" s="9"/>
      <c r="Q44" s="9"/>
      <c r="R44" s="15"/>
      <c r="S44" s="15"/>
      <c r="T44" s="9"/>
      <c r="U44" s="9"/>
      <c r="V44" s="9"/>
      <c r="W44" s="9"/>
      <c r="X44" s="9"/>
      <c r="Y44" s="15"/>
      <c r="Z44" s="15"/>
      <c r="AA44" s="9"/>
      <c r="AB44" s="9"/>
      <c r="AC44" s="9"/>
      <c r="AD44" s="9"/>
      <c r="AE44" s="9"/>
      <c r="AF44" s="15"/>
      <c r="AG44" s="15"/>
      <c r="AH44" s="9"/>
      <c r="AI44" s="9"/>
      <c r="AJ44" s="9"/>
      <c r="AK44" s="9"/>
      <c r="AL44" s="31"/>
      <c r="AM44" s="31"/>
      <c r="AN44" s="112"/>
    </row>
    <row r="45" ht="17.25" customHeight="1">
      <c r="A45" s="19">
        <v>2.0</v>
      </c>
      <c r="B45" s="20" t="s">
        <v>66</v>
      </c>
      <c r="C45" s="364"/>
      <c r="D45" s="71"/>
      <c r="E45" s="71"/>
      <c r="F45" s="15"/>
      <c r="G45" s="117"/>
      <c r="H45" s="15"/>
      <c r="I45" s="9"/>
      <c r="J45" s="9"/>
      <c r="K45" s="15"/>
      <c r="L45" s="15"/>
      <c r="M45" s="9"/>
      <c r="N45" s="9"/>
      <c r="O45" s="15"/>
      <c r="P45" s="9"/>
      <c r="Q45" s="9"/>
      <c r="R45" s="15"/>
      <c r="S45" s="15"/>
      <c r="T45" s="9"/>
      <c r="U45" s="9"/>
      <c r="V45" s="9"/>
      <c r="W45" s="9"/>
      <c r="X45" s="9"/>
      <c r="Y45" s="15"/>
      <c r="Z45" s="15"/>
      <c r="AA45" s="9"/>
      <c r="AB45" s="9"/>
      <c r="AC45" s="9"/>
      <c r="AD45" s="9"/>
      <c r="AE45" s="9"/>
      <c r="AF45" s="15"/>
      <c r="AG45" s="15"/>
      <c r="AH45" s="9"/>
      <c r="AI45" s="9"/>
      <c r="AJ45" s="9"/>
      <c r="AK45" s="9"/>
      <c r="AL45" s="31"/>
      <c r="AM45" s="31"/>
      <c r="AN45" s="112"/>
    </row>
    <row r="46" ht="18.0" customHeight="1">
      <c r="A46" s="79"/>
      <c r="B46" s="80"/>
      <c r="C46" s="112"/>
      <c r="D46" s="79"/>
      <c r="E46" s="79"/>
      <c r="F46" s="260"/>
      <c r="G46" s="260"/>
      <c r="H46" s="237"/>
      <c r="I46" s="260"/>
      <c r="J46" s="260"/>
      <c r="K46" s="260"/>
      <c r="L46" s="260"/>
      <c r="M46" s="261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31"/>
      <c r="AM46" s="31"/>
      <c r="AN46" s="112"/>
    </row>
    <row r="47" ht="18.0" customHeight="1">
      <c r="A47" s="19">
        <v>1.0</v>
      </c>
      <c r="B47" s="20" t="s">
        <v>67</v>
      </c>
      <c r="C47" s="364">
        <v>42852.0</v>
      </c>
      <c r="D47" s="31" t="s">
        <v>68</v>
      </c>
      <c r="E47" s="78">
        <v>7.9220318245E10</v>
      </c>
      <c r="F47" s="15"/>
      <c r="G47" s="117"/>
      <c r="H47" s="15"/>
      <c r="I47" s="9">
        <v>8.0</v>
      </c>
      <c r="J47" s="9">
        <v>8.0</v>
      </c>
      <c r="K47" s="15"/>
      <c r="L47" s="15"/>
      <c r="M47" s="9">
        <v>8.0</v>
      </c>
      <c r="N47" s="9">
        <v>8.0</v>
      </c>
      <c r="O47" s="15"/>
      <c r="P47" s="9">
        <v>8.0</v>
      </c>
      <c r="Q47" s="9">
        <v>8.0</v>
      </c>
      <c r="R47" s="15"/>
      <c r="S47" s="15"/>
      <c r="T47" s="9">
        <v>8.0</v>
      </c>
      <c r="U47" s="9">
        <v>8.0</v>
      </c>
      <c r="V47" s="9">
        <v>8.0</v>
      </c>
      <c r="W47" s="9">
        <v>8.0</v>
      </c>
      <c r="X47" s="9">
        <v>8.0</v>
      </c>
      <c r="Y47" s="15"/>
      <c r="Z47" s="15"/>
      <c r="AA47" s="9">
        <v>8.0</v>
      </c>
      <c r="AB47" s="9">
        <v>8.0</v>
      </c>
      <c r="AC47" s="9">
        <v>8.0</v>
      </c>
      <c r="AD47" s="9">
        <v>8.0</v>
      </c>
      <c r="AE47" s="9">
        <v>8.0</v>
      </c>
      <c r="AF47" s="15"/>
      <c r="AG47" s="15"/>
      <c r="AH47" s="9">
        <v>8.0</v>
      </c>
      <c r="AI47" s="9">
        <v>8.0</v>
      </c>
      <c r="AJ47" s="9">
        <v>8.0</v>
      </c>
      <c r="AK47" s="9">
        <v>8.0</v>
      </c>
      <c r="AL47" s="31"/>
      <c r="AM47" s="31"/>
      <c r="AN47" s="112"/>
    </row>
    <row r="48" ht="18.0" customHeight="1">
      <c r="A48" s="19">
        <v>2.0</v>
      </c>
      <c r="B48" s="20" t="s">
        <v>69</v>
      </c>
      <c r="C48" s="364">
        <v>42667.0</v>
      </c>
      <c r="D48" s="31" t="s">
        <v>70</v>
      </c>
      <c r="E48" s="78">
        <v>7.9220318242E10</v>
      </c>
      <c r="F48" s="15"/>
      <c r="G48" s="117"/>
      <c r="H48" s="15"/>
      <c r="I48" s="9">
        <v>8.0</v>
      </c>
      <c r="J48" s="9">
        <v>8.0</v>
      </c>
      <c r="K48" s="15"/>
      <c r="L48" s="15"/>
      <c r="M48" s="9">
        <v>8.0</v>
      </c>
      <c r="N48" s="9">
        <v>8.0</v>
      </c>
      <c r="O48" s="15"/>
      <c r="P48" s="9">
        <v>10.0</v>
      </c>
      <c r="Q48" s="9">
        <v>9.0</v>
      </c>
      <c r="R48" s="15"/>
      <c r="S48" s="15"/>
      <c r="T48" s="9">
        <v>10.0</v>
      </c>
      <c r="U48" s="9">
        <v>10.0</v>
      </c>
      <c r="V48" s="9">
        <v>8.0</v>
      </c>
      <c r="W48" s="9">
        <v>8.0</v>
      </c>
      <c r="X48" s="9">
        <v>8.0</v>
      </c>
      <c r="Y48" s="15"/>
      <c r="Z48" s="15"/>
      <c r="AA48" s="9">
        <v>8.0</v>
      </c>
      <c r="AB48" s="9">
        <v>12.0</v>
      </c>
      <c r="AC48" s="9">
        <v>13.0</v>
      </c>
      <c r="AD48" s="9">
        <v>9.0</v>
      </c>
      <c r="AE48" s="9">
        <v>8.0</v>
      </c>
      <c r="AF48" s="15"/>
      <c r="AG48" s="15"/>
      <c r="AH48" s="9">
        <v>12.0</v>
      </c>
      <c r="AI48" s="9">
        <v>11.0</v>
      </c>
      <c r="AJ48" s="9">
        <v>11.0</v>
      </c>
      <c r="AK48" s="9">
        <v>8.0</v>
      </c>
      <c r="AL48" s="9"/>
      <c r="AM48" s="31"/>
      <c r="AN48" s="112"/>
    </row>
    <row r="49" ht="17.25" customHeight="1">
      <c r="A49" s="19">
        <v>3.0</v>
      </c>
      <c r="B49" s="20" t="s">
        <v>71</v>
      </c>
      <c r="C49" s="380">
        <v>43072.0</v>
      </c>
      <c r="D49" s="31" t="s">
        <v>70</v>
      </c>
      <c r="E49" s="78">
        <v>7.9220318285E10</v>
      </c>
      <c r="F49" s="15"/>
      <c r="G49" s="117"/>
      <c r="H49" s="15">
        <v>12.0</v>
      </c>
      <c r="I49" s="9">
        <v>12.0</v>
      </c>
      <c r="J49" s="9"/>
      <c r="K49" s="15"/>
      <c r="L49" s="15">
        <v>12.0</v>
      </c>
      <c r="M49" s="9">
        <v>12.0</v>
      </c>
      <c r="N49" s="9"/>
      <c r="O49" s="15"/>
      <c r="P49" s="9">
        <v>12.0</v>
      </c>
      <c r="Q49" s="9">
        <v>12.0</v>
      </c>
      <c r="R49" s="15"/>
      <c r="S49" s="15"/>
      <c r="T49" s="9">
        <v>12.0</v>
      </c>
      <c r="U49" s="9">
        <v>12.0</v>
      </c>
      <c r="V49" s="9"/>
      <c r="W49" s="9"/>
      <c r="X49" s="9">
        <v>12.0</v>
      </c>
      <c r="Y49" s="15">
        <v>12.0</v>
      </c>
      <c r="Z49" s="15"/>
      <c r="AA49" s="9"/>
      <c r="AB49" s="9">
        <v>12.0</v>
      </c>
      <c r="AC49" s="9">
        <v>12.0</v>
      </c>
      <c r="AD49" s="9"/>
      <c r="AE49" s="9"/>
      <c r="AF49" s="15">
        <v>12.0</v>
      </c>
      <c r="AG49" s="15">
        <v>12.0</v>
      </c>
      <c r="AH49" s="9"/>
      <c r="AI49" s="9"/>
      <c r="AJ49" s="9">
        <v>12.0</v>
      </c>
      <c r="AK49" s="9">
        <v>12.0</v>
      </c>
      <c r="AL49" s="31"/>
      <c r="AM49" s="31"/>
      <c r="AN49" s="112"/>
    </row>
    <row r="50" ht="17.25" customHeight="1">
      <c r="A50" s="19">
        <v>4.0</v>
      </c>
      <c r="B50" s="20" t="s">
        <v>290</v>
      </c>
      <c r="C50" s="380"/>
      <c r="D50" s="31" t="s">
        <v>70</v>
      </c>
      <c r="E50" s="78">
        <v>7.9221277764E10</v>
      </c>
      <c r="F50" s="15"/>
      <c r="G50" s="117"/>
      <c r="H50" s="15"/>
      <c r="I50" s="9"/>
      <c r="J50" s="9"/>
      <c r="K50" s="15"/>
      <c r="L50" s="15"/>
      <c r="M50" s="9"/>
      <c r="N50" s="9"/>
      <c r="O50" s="15"/>
      <c r="P50" s="9"/>
      <c r="Q50" s="9"/>
      <c r="R50" s="15"/>
      <c r="S50" s="15"/>
      <c r="T50" s="9"/>
      <c r="U50" s="9"/>
      <c r="V50" s="9"/>
      <c r="W50" s="9"/>
      <c r="X50" s="9"/>
      <c r="Y50" s="15"/>
      <c r="Z50" s="15"/>
      <c r="AA50" s="9"/>
      <c r="AB50" s="9"/>
      <c r="AC50" s="9"/>
      <c r="AD50" s="9"/>
      <c r="AE50" s="9"/>
      <c r="AF50" s="15"/>
      <c r="AG50" s="15"/>
      <c r="AH50" s="9"/>
      <c r="AI50" s="9"/>
      <c r="AJ50" s="9"/>
      <c r="AK50" s="9"/>
      <c r="AL50" s="31"/>
      <c r="AM50" s="31"/>
      <c r="AN50" s="112"/>
    </row>
    <row r="51" ht="17.25" customHeight="1">
      <c r="A51" s="19">
        <v>5.0</v>
      </c>
      <c r="B51" s="20" t="s">
        <v>72</v>
      </c>
      <c r="C51" s="380">
        <v>43072.0</v>
      </c>
      <c r="D51" s="31" t="s">
        <v>70</v>
      </c>
      <c r="E51" s="78">
        <v>7.9221946634E10</v>
      </c>
      <c r="F51" s="15">
        <v>12.0</v>
      </c>
      <c r="G51" s="117"/>
      <c r="H51" s="15"/>
      <c r="I51" s="9"/>
      <c r="J51" s="9">
        <v>12.0</v>
      </c>
      <c r="K51" s="15">
        <v>12.0</v>
      </c>
      <c r="L51" s="15"/>
      <c r="M51" s="9"/>
      <c r="N51" s="9">
        <v>12.0</v>
      </c>
      <c r="O51" s="15">
        <v>12.0</v>
      </c>
      <c r="P51" s="9"/>
      <c r="Q51" s="9"/>
      <c r="R51" s="15">
        <v>12.0</v>
      </c>
      <c r="S51" s="15">
        <v>12.0</v>
      </c>
      <c r="T51" s="9"/>
      <c r="U51" s="9"/>
      <c r="V51" s="9">
        <v>12.0</v>
      </c>
      <c r="W51" s="9">
        <v>12.0</v>
      </c>
      <c r="X51" s="9"/>
      <c r="Y51" s="15"/>
      <c r="Z51" s="15">
        <v>12.0</v>
      </c>
      <c r="AA51" s="9">
        <v>12.0</v>
      </c>
      <c r="AB51" s="9"/>
      <c r="AC51" s="9"/>
      <c r="AD51" s="9">
        <v>12.0</v>
      </c>
      <c r="AE51" s="9">
        <v>12.0</v>
      </c>
      <c r="AF51" s="15"/>
      <c r="AG51" s="15"/>
      <c r="AH51" s="9">
        <v>12.0</v>
      </c>
      <c r="AI51" s="9">
        <v>12.0</v>
      </c>
      <c r="AJ51" s="9"/>
      <c r="AK51" s="9"/>
      <c r="AL51" s="31"/>
      <c r="AM51" s="31"/>
      <c r="AN51" s="112"/>
    </row>
    <row r="52" ht="21.0" customHeight="1">
      <c r="A52" s="19">
        <v>6.0</v>
      </c>
      <c r="B52" s="19" t="s">
        <v>75</v>
      </c>
      <c r="C52" s="388">
        <v>42539.0</v>
      </c>
      <c r="D52" s="125" t="s">
        <v>76</v>
      </c>
      <c r="E52" s="43">
        <v>7.9220220031E10</v>
      </c>
      <c r="F52" s="230"/>
      <c r="G52" s="117"/>
      <c r="H52" s="15"/>
      <c r="I52" s="9"/>
      <c r="J52" s="9"/>
      <c r="K52" s="15"/>
      <c r="L52" s="15"/>
      <c r="M52" s="9"/>
      <c r="N52" s="9"/>
      <c r="O52" s="15"/>
      <c r="P52" s="9"/>
      <c r="Q52" s="9"/>
      <c r="R52" s="15"/>
      <c r="S52" s="15"/>
      <c r="T52" s="9"/>
      <c r="U52" s="9"/>
      <c r="V52" s="9"/>
      <c r="W52" s="9"/>
      <c r="X52" s="9"/>
      <c r="Y52" s="15"/>
      <c r="Z52" s="15"/>
      <c r="AA52" s="9"/>
      <c r="AB52" s="9"/>
      <c r="AC52" s="9"/>
      <c r="AD52" s="9"/>
      <c r="AE52" s="9"/>
      <c r="AF52" s="15"/>
      <c r="AG52" s="15"/>
      <c r="AH52" s="9"/>
      <c r="AI52" s="9"/>
      <c r="AJ52" s="9"/>
      <c r="AK52" s="9"/>
      <c r="AL52" s="9"/>
      <c r="AM52" s="9"/>
      <c r="AN52" s="9"/>
    </row>
    <row r="53" ht="12.0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</row>
    <row r="54" ht="9.75" customHeight="1">
      <c r="A54" s="126"/>
      <c r="B54" s="308"/>
      <c r="C54" s="308" t="s">
        <v>291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262"/>
    </row>
    <row r="55" ht="15.75" customHeight="1">
      <c r="A55" s="131"/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10"/>
      <c r="AN55" s="79"/>
    </row>
    <row r="56" ht="12.75" customHeight="1">
      <c r="A56" s="29"/>
      <c r="B56" s="19" t="s">
        <v>9</v>
      </c>
      <c r="C56" s="133"/>
      <c r="D56" s="134"/>
      <c r="E56" s="424"/>
      <c r="F56" s="243"/>
      <c r="G56" s="425"/>
      <c r="H56" s="243"/>
      <c r="I56" s="155"/>
      <c r="J56" s="155"/>
      <c r="K56" s="243"/>
      <c r="L56" s="243"/>
      <c r="M56" s="155"/>
      <c r="N56" s="155"/>
      <c r="O56" s="243"/>
      <c r="P56" s="155"/>
      <c r="Q56" s="155"/>
      <c r="R56" s="243"/>
      <c r="S56" s="243"/>
      <c r="T56" s="155"/>
      <c r="U56" s="155"/>
      <c r="V56" s="155"/>
      <c r="W56" s="155">
        <v>1.0</v>
      </c>
      <c r="X56" s="155">
        <v>2.0</v>
      </c>
      <c r="Y56" s="243"/>
      <c r="Z56" s="243"/>
      <c r="AA56" s="155">
        <v>2.0</v>
      </c>
      <c r="AB56" s="155"/>
      <c r="AC56" s="155"/>
      <c r="AD56" s="155">
        <v>51.0</v>
      </c>
      <c r="AE56" s="155">
        <v>60.0</v>
      </c>
      <c r="AF56" s="243"/>
      <c r="AG56" s="243"/>
      <c r="AH56" s="155"/>
      <c r="AI56" s="155">
        <v>56.0</v>
      </c>
      <c r="AJ56" s="155">
        <v>24.0</v>
      </c>
      <c r="AK56" s="155"/>
      <c r="AL56" s="136">
        <f t="shared" ref="AL56:AL111" si="2">SUM(F56:AK56)</f>
        <v>196</v>
      </c>
      <c r="AM56" s="426">
        <f>AL56/COUNT(F56:AJ56)</f>
        <v>28</v>
      </c>
      <c r="AN56" s="264"/>
    </row>
    <row r="57" ht="13.5" customHeight="1">
      <c r="A57" s="137" t="s">
        <v>78</v>
      </c>
      <c r="B57" s="132"/>
      <c r="C57" s="138"/>
      <c r="D57" s="32"/>
      <c r="E57" s="427"/>
      <c r="F57" s="142"/>
      <c r="G57" s="427"/>
      <c r="H57" s="266"/>
      <c r="I57" s="265"/>
      <c r="J57" s="265"/>
      <c r="K57" s="266"/>
      <c r="L57" s="266"/>
      <c r="M57" s="265"/>
      <c r="N57" s="265"/>
      <c r="O57" s="266"/>
      <c r="P57" s="265"/>
      <c r="Q57" s="265"/>
      <c r="R57" s="266"/>
      <c r="S57" s="266"/>
      <c r="T57" s="265"/>
      <c r="U57" s="265"/>
      <c r="V57" s="265"/>
      <c r="W57" s="265"/>
      <c r="X57" s="265"/>
      <c r="Y57" s="266"/>
      <c r="Z57" s="266"/>
      <c r="AA57" s="265">
        <v>2.0</v>
      </c>
      <c r="AB57" s="265"/>
      <c r="AC57" s="265"/>
      <c r="AD57" s="265"/>
      <c r="AE57" s="265"/>
      <c r="AF57" s="266"/>
      <c r="AG57" s="266"/>
      <c r="AH57" s="265"/>
      <c r="AI57" s="265"/>
      <c r="AJ57" s="265"/>
      <c r="AK57" s="265"/>
      <c r="AL57" s="267">
        <f t="shared" si="2"/>
        <v>2</v>
      </c>
      <c r="AM57" s="143"/>
      <c r="AN57" s="268"/>
    </row>
    <row r="58" ht="12.75" customHeight="1">
      <c r="A58" s="45">
        <v>1.0</v>
      </c>
      <c r="B58" s="144" t="s">
        <v>155</v>
      </c>
      <c r="C58" s="133"/>
      <c r="D58" s="32"/>
      <c r="E58" s="424"/>
      <c r="F58" s="243"/>
      <c r="G58" s="425"/>
      <c r="H58" s="243"/>
      <c r="I58" s="155">
        <v>4.0</v>
      </c>
      <c r="J58" s="155">
        <v>6.0</v>
      </c>
      <c r="K58" s="243"/>
      <c r="L58" s="243"/>
      <c r="M58" s="155">
        <v>6.0</v>
      </c>
      <c r="N58" s="155">
        <v>6.0</v>
      </c>
      <c r="O58" s="243"/>
      <c r="P58" s="155">
        <v>10.0</v>
      </c>
      <c r="Q58" s="155">
        <v>5.0</v>
      </c>
      <c r="R58" s="243">
        <v>11.0</v>
      </c>
      <c r="S58" s="243"/>
      <c r="T58" s="155"/>
      <c r="U58" s="155">
        <v>11.0</v>
      </c>
      <c r="V58" s="155">
        <v>9.0</v>
      </c>
      <c r="W58" s="155">
        <v>14.0</v>
      </c>
      <c r="X58" s="145">
        <v>10.0</v>
      </c>
      <c r="Y58" s="243"/>
      <c r="Z58" s="243"/>
      <c r="AA58" s="155">
        <v>6.0</v>
      </c>
      <c r="AB58" s="155">
        <v>13.0</v>
      </c>
      <c r="AC58" s="155">
        <v>11.0</v>
      </c>
      <c r="AD58" s="155">
        <v>10.0</v>
      </c>
      <c r="AE58" s="155"/>
      <c r="AF58" s="243"/>
      <c r="AG58" s="243"/>
      <c r="AH58" s="155"/>
      <c r="AI58" s="155">
        <v>10.0</v>
      </c>
      <c r="AJ58" s="155">
        <v>11.0</v>
      </c>
      <c r="AK58" s="155">
        <v>25.0</v>
      </c>
      <c r="AL58" s="136">
        <f t="shared" si="2"/>
        <v>178</v>
      </c>
      <c r="AM58" s="426">
        <f>AL58/COUNT(F58:AJ58)</f>
        <v>10.47058824</v>
      </c>
      <c r="AN58" s="264"/>
    </row>
    <row r="59" ht="13.5" customHeight="1">
      <c r="A59" s="137" t="s">
        <v>78</v>
      </c>
      <c r="B59" s="132"/>
      <c r="C59" s="138"/>
      <c r="D59" s="32"/>
      <c r="E59" s="427"/>
      <c r="F59" s="142"/>
      <c r="G59" s="427"/>
      <c r="H59" s="266"/>
      <c r="I59" s="265"/>
      <c r="J59" s="265"/>
      <c r="K59" s="266"/>
      <c r="L59" s="266"/>
      <c r="M59" s="265"/>
      <c r="N59" s="265"/>
      <c r="O59" s="266"/>
      <c r="P59" s="265"/>
      <c r="Q59" s="265"/>
      <c r="R59" s="266"/>
      <c r="S59" s="266"/>
      <c r="T59" s="265"/>
      <c r="U59" s="265">
        <v>1.0</v>
      </c>
      <c r="V59" s="265">
        <v>5.0</v>
      </c>
      <c r="W59" s="265">
        <v>1.0</v>
      </c>
      <c r="X59" s="146">
        <v>2.0</v>
      </c>
      <c r="Y59" s="266"/>
      <c r="Z59" s="266"/>
      <c r="AA59" s="265">
        <v>1.0</v>
      </c>
      <c r="AB59" s="265">
        <v>1.0</v>
      </c>
      <c r="AC59" s="265">
        <v>1.0</v>
      </c>
      <c r="AD59" s="265"/>
      <c r="AE59" s="265"/>
      <c r="AF59" s="266"/>
      <c r="AG59" s="266"/>
      <c r="AH59" s="265"/>
      <c r="AI59" s="265"/>
      <c r="AJ59" s="265"/>
      <c r="AK59" s="265"/>
      <c r="AL59" s="267">
        <f t="shared" si="2"/>
        <v>12</v>
      </c>
      <c r="AM59" s="143"/>
      <c r="AN59" s="268"/>
    </row>
    <row r="60" ht="12.75" customHeight="1">
      <c r="A60" s="29">
        <v>2.0</v>
      </c>
      <c r="B60" s="19" t="s">
        <v>15</v>
      </c>
      <c r="C60" s="133"/>
      <c r="D60" s="32"/>
      <c r="E60" s="424"/>
      <c r="F60" s="243"/>
      <c r="G60" s="425"/>
      <c r="H60" s="243"/>
      <c r="I60" s="155"/>
      <c r="J60" s="155"/>
      <c r="K60" s="243"/>
      <c r="L60" s="243"/>
      <c r="M60" s="155"/>
      <c r="N60" s="155"/>
      <c r="O60" s="243"/>
      <c r="P60" s="155"/>
      <c r="Q60" s="155"/>
      <c r="R60" s="243"/>
      <c r="S60" s="243"/>
      <c r="T60" s="155"/>
      <c r="U60" s="155">
        <v>2.0</v>
      </c>
      <c r="V60" s="155"/>
      <c r="W60" s="155"/>
      <c r="X60" s="155"/>
      <c r="Y60" s="243"/>
      <c r="Z60" s="243"/>
      <c r="AA60" s="155"/>
      <c r="AB60" s="155"/>
      <c r="AC60" s="155"/>
      <c r="AD60" s="155">
        <v>1.0</v>
      </c>
      <c r="AE60" s="155"/>
      <c r="AF60" s="243"/>
      <c r="AG60" s="243"/>
      <c r="AH60" s="155"/>
      <c r="AI60" s="155"/>
      <c r="AJ60" s="155"/>
      <c r="AK60" s="155"/>
      <c r="AL60" s="136">
        <f t="shared" si="2"/>
        <v>3</v>
      </c>
      <c r="AM60" s="426">
        <f>AL60/COUNT(F60:AJ60)</f>
        <v>1.5</v>
      </c>
      <c r="AN60" s="264"/>
    </row>
    <row r="61" ht="13.5" customHeight="1">
      <c r="A61" s="137" t="s">
        <v>78</v>
      </c>
      <c r="B61" s="132"/>
      <c r="C61" s="138"/>
      <c r="D61" s="32"/>
      <c r="E61" s="427"/>
      <c r="F61" s="142"/>
      <c r="G61" s="427"/>
      <c r="H61" s="266"/>
      <c r="I61" s="265"/>
      <c r="J61" s="265"/>
      <c r="K61" s="266"/>
      <c r="L61" s="266"/>
      <c r="M61" s="265"/>
      <c r="N61" s="265"/>
      <c r="O61" s="266"/>
      <c r="P61" s="265"/>
      <c r="Q61" s="265"/>
      <c r="R61" s="266"/>
      <c r="S61" s="266"/>
      <c r="T61" s="271"/>
      <c r="U61" s="271"/>
      <c r="V61" s="265"/>
      <c r="W61" s="265"/>
      <c r="X61" s="265"/>
      <c r="Y61" s="266"/>
      <c r="Z61" s="266"/>
      <c r="AA61" s="265"/>
      <c r="AB61" s="265"/>
      <c r="AC61" s="265"/>
      <c r="AD61" s="265"/>
      <c r="AE61" s="265"/>
      <c r="AF61" s="266"/>
      <c r="AG61" s="266"/>
      <c r="AH61" s="265"/>
      <c r="AI61" s="265"/>
      <c r="AJ61" s="265"/>
      <c r="AK61" s="265"/>
      <c r="AL61" s="267">
        <f t="shared" si="2"/>
        <v>0</v>
      </c>
      <c r="AM61" s="143"/>
      <c r="AN61" s="268"/>
    </row>
    <row r="62" ht="12.75" customHeight="1">
      <c r="A62" s="29">
        <v>3.0</v>
      </c>
      <c r="B62" s="19" t="s">
        <v>157</v>
      </c>
      <c r="C62" s="133"/>
      <c r="D62" s="32"/>
      <c r="E62" s="424"/>
      <c r="F62" s="243"/>
      <c r="G62" s="425"/>
      <c r="H62" s="243"/>
      <c r="I62" s="155">
        <v>6.0</v>
      </c>
      <c r="J62" s="155">
        <v>8.0</v>
      </c>
      <c r="K62" s="243"/>
      <c r="L62" s="243"/>
      <c r="M62" s="155">
        <v>4.0</v>
      </c>
      <c r="N62" s="155">
        <v>9.0</v>
      </c>
      <c r="O62" s="243"/>
      <c r="P62" s="155">
        <v>8.0</v>
      </c>
      <c r="Q62" s="155">
        <v>3.0</v>
      </c>
      <c r="R62" s="243">
        <v>6.0</v>
      </c>
      <c r="S62" s="243"/>
      <c r="T62" s="155">
        <v>2.0</v>
      </c>
      <c r="U62" s="155">
        <v>5.0</v>
      </c>
      <c r="V62" s="155">
        <v>4.0</v>
      </c>
      <c r="W62" s="155">
        <v>5.0</v>
      </c>
      <c r="X62" s="155">
        <v>4.0</v>
      </c>
      <c r="Y62" s="243"/>
      <c r="Z62" s="243"/>
      <c r="AA62" s="155">
        <v>3.0</v>
      </c>
      <c r="AB62" s="155">
        <v>13.0</v>
      </c>
      <c r="AC62" s="155">
        <v>5.0</v>
      </c>
      <c r="AD62" s="155">
        <v>3.0</v>
      </c>
      <c r="AE62" s="155"/>
      <c r="AF62" s="243"/>
      <c r="AG62" s="243">
        <v>6.0</v>
      </c>
      <c r="AH62" s="155">
        <v>7.0</v>
      </c>
      <c r="AI62" s="155">
        <v>6.0</v>
      </c>
      <c r="AJ62" s="155">
        <v>3.0</v>
      </c>
      <c r="AK62" s="155">
        <v>12.0</v>
      </c>
      <c r="AL62" s="136">
        <f t="shared" si="2"/>
        <v>122</v>
      </c>
      <c r="AM62" s="426">
        <f>AL62/COUNT(F62:AJ62)</f>
        <v>6.1</v>
      </c>
      <c r="AN62" s="264"/>
    </row>
    <row r="63" ht="13.5" customHeight="1">
      <c r="A63" s="137" t="s">
        <v>78</v>
      </c>
      <c r="B63" s="132"/>
      <c r="C63" s="138"/>
      <c r="D63" s="32"/>
      <c r="E63" s="427"/>
      <c r="F63" s="142"/>
      <c r="G63" s="427"/>
      <c r="H63" s="266"/>
      <c r="I63" s="265">
        <v>1.0</v>
      </c>
      <c r="J63" s="265"/>
      <c r="K63" s="266"/>
      <c r="L63" s="266"/>
      <c r="M63" s="265">
        <v>1.0</v>
      </c>
      <c r="N63" s="265"/>
      <c r="O63" s="266"/>
      <c r="P63" s="265"/>
      <c r="Q63" s="265"/>
      <c r="R63" s="266"/>
      <c r="S63" s="266"/>
      <c r="T63" s="265">
        <v>1.0</v>
      </c>
      <c r="U63" s="265"/>
      <c r="V63" s="265">
        <v>1.0</v>
      </c>
      <c r="W63" s="265">
        <v>1.0</v>
      </c>
      <c r="X63" s="265"/>
      <c r="Y63" s="266"/>
      <c r="Z63" s="266"/>
      <c r="AA63" s="265"/>
      <c r="AB63" s="265"/>
      <c r="AC63" s="265"/>
      <c r="AD63" s="265">
        <v>1.0</v>
      </c>
      <c r="AE63" s="265"/>
      <c r="AF63" s="266"/>
      <c r="AG63" s="266"/>
      <c r="AH63" s="265"/>
      <c r="AI63" s="265"/>
      <c r="AJ63" s="265"/>
      <c r="AK63" s="265"/>
      <c r="AL63" s="267">
        <f t="shared" si="2"/>
        <v>6</v>
      </c>
      <c r="AM63" s="143"/>
      <c r="AN63" s="268"/>
    </row>
    <row r="64" ht="15.75" customHeight="1">
      <c r="A64" s="45">
        <v>4.0</v>
      </c>
      <c r="B64" s="144" t="s">
        <v>19</v>
      </c>
      <c r="C64" s="133"/>
      <c r="D64" s="32"/>
      <c r="E64" s="424"/>
      <c r="F64" s="243"/>
      <c r="G64" s="425"/>
      <c r="H64" s="243"/>
      <c r="I64" s="155">
        <v>11.0</v>
      </c>
      <c r="J64" s="155">
        <v>11.0</v>
      </c>
      <c r="K64" s="243">
        <v>9.0</v>
      </c>
      <c r="L64" s="243"/>
      <c r="M64" s="155">
        <v>6.0</v>
      </c>
      <c r="N64" s="155">
        <v>6.0</v>
      </c>
      <c r="O64" s="243"/>
      <c r="P64" s="430"/>
      <c r="Q64" s="155">
        <v>7.0</v>
      </c>
      <c r="R64" s="243">
        <v>12.0</v>
      </c>
      <c r="S64" s="243"/>
      <c r="T64" s="430"/>
      <c r="U64" s="155">
        <v>21.0</v>
      </c>
      <c r="V64" s="155">
        <v>15.0</v>
      </c>
      <c r="W64" s="155">
        <v>3.0</v>
      </c>
      <c r="X64" s="155">
        <v>9.0</v>
      </c>
      <c r="Y64" s="243"/>
      <c r="Z64" s="243"/>
      <c r="AA64" s="155">
        <v>12.0</v>
      </c>
      <c r="AB64" s="155"/>
      <c r="AC64" s="155"/>
      <c r="AD64" s="155">
        <v>4.0</v>
      </c>
      <c r="AE64" s="155">
        <v>6.0</v>
      </c>
      <c r="AF64" s="243">
        <v>2.0</v>
      </c>
      <c r="AG64" s="243"/>
      <c r="AH64" s="155">
        <v>11.0</v>
      </c>
      <c r="AI64" s="155">
        <v>8.0</v>
      </c>
      <c r="AJ64" s="155">
        <v>5.0</v>
      </c>
      <c r="AK64" s="155">
        <v>10.0</v>
      </c>
      <c r="AL64" s="136">
        <f t="shared" si="2"/>
        <v>168</v>
      </c>
      <c r="AM64" s="426">
        <f>AL64/COUNT(F64:AJ64)</f>
        <v>9.333333333</v>
      </c>
      <c r="AN64" s="264"/>
    </row>
    <row r="65" ht="13.5" customHeight="1">
      <c r="A65" s="137" t="s">
        <v>78</v>
      </c>
      <c r="B65" s="132"/>
      <c r="C65" s="138"/>
      <c r="D65" s="32"/>
      <c r="E65" s="427"/>
      <c r="F65" s="142"/>
      <c r="G65" s="427"/>
      <c r="H65" s="266"/>
      <c r="I65" s="148">
        <v>1.0</v>
      </c>
      <c r="J65" s="148">
        <v>2.0</v>
      </c>
      <c r="K65" s="277"/>
      <c r="L65" s="277"/>
      <c r="M65" s="265">
        <v>3.0</v>
      </c>
      <c r="N65" s="265"/>
      <c r="O65" s="266"/>
      <c r="P65" s="265"/>
      <c r="Q65" s="265">
        <v>3.0</v>
      </c>
      <c r="R65" s="266"/>
      <c r="S65" s="266"/>
      <c r="T65" s="265"/>
      <c r="U65" s="265">
        <v>5.0</v>
      </c>
      <c r="V65" s="265">
        <v>8.0</v>
      </c>
      <c r="W65" s="265">
        <v>2.0</v>
      </c>
      <c r="X65" s="265"/>
      <c r="Y65" s="266"/>
      <c r="Z65" s="266"/>
      <c r="AA65" s="265"/>
      <c r="AB65" s="265"/>
      <c r="AC65" s="265"/>
      <c r="AD65" s="265"/>
      <c r="AE65" s="265"/>
      <c r="AF65" s="266"/>
      <c r="AG65" s="266"/>
      <c r="AH65" s="265"/>
      <c r="AI65" s="265">
        <v>1.0</v>
      </c>
      <c r="AJ65" s="265"/>
      <c r="AK65" s="265"/>
      <c r="AL65" s="267">
        <f t="shared" si="2"/>
        <v>25</v>
      </c>
      <c r="AM65" s="143"/>
      <c r="AN65" s="268"/>
    </row>
    <row r="66" ht="15.75" customHeight="1">
      <c r="A66" s="29">
        <v>5.0</v>
      </c>
      <c r="B66" s="19" t="s">
        <v>20</v>
      </c>
      <c r="C66" s="133"/>
      <c r="D66" s="32"/>
      <c r="E66" s="424"/>
      <c r="F66" s="243"/>
      <c r="G66" s="425"/>
      <c r="H66" s="243"/>
      <c r="I66" s="155">
        <v>11.0</v>
      </c>
      <c r="J66" s="155">
        <v>17.0</v>
      </c>
      <c r="K66" s="243"/>
      <c r="L66" s="243"/>
      <c r="M66" s="155">
        <v>9.0</v>
      </c>
      <c r="N66" s="155">
        <v>8.0</v>
      </c>
      <c r="O66" s="243"/>
      <c r="P66" s="155">
        <v>12.0</v>
      </c>
      <c r="Q66" s="155">
        <v>8.0</v>
      </c>
      <c r="R66" s="243"/>
      <c r="S66" s="243"/>
      <c r="T66" s="155">
        <v>17.0</v>
      </c>
      <c r="U66" s="155">
        <v>6.0</v>
      </c>
      <c r="V66" s="155">
        <v>18.0</v>
      </c>
      <c r="W66" s="155">
        <v>5.0</v>
      </c>
      <c r="X66" s="155">
        <v>4.0</v>
      </c>
      <c r="Y66" s="243"/>
      <c r="Z66" s="243"/>
      <c r="AA66" s="155">
        <v>11.0</v>
      </c>
      <c r="AB66" s="155">
        <v>7.0</v>
      </c>
      <c r="AC66" s="155">
        <v>13.0</v>
      </c>
      <c r="AD66" s="155">
        <v>11.0</v>
      </c>
      <c r="AE66" s="155"/>
      <c r="AF66" s="243"/>
      <c r="AG66" s="243">
        <v>2.0</v>
      </c>
      <c r="AH66" s="155">
        <v>6.0</v>
      </c>
      <c r="AI66" s="155">
        <v>10.0</v>
      </c>
      <c r="AJ66" s="155">
        <v>10.0</v>
      </c>
      <c r="AK66" s="155">
        <v>13.0</v>
      </c>
      <c r="AL66" s="136">
        <f t="shared" si="2"/>
        <v>198</v>
      </c>
      <c r="AM66" s="426">
        <f>AL66/COUNT(F66:AJ66)</f>
        <v>10.42105263</v>
      </c>
      <c r="AN66" s="264"/>
    </row>
    <row r="67" ht="13.5" customHeight="1">
      <c r="A67" s="137" t="s">
        <v>78</v>
      </c>
      <c r="B67" s="132"/>
      <c r="C67" s="138"/>
      <c r="D67" s="32"/>
      <c r="E67" s="427"/>
      <c r="F67" s="142"/>
      <c r="G67" s="427"/>
      <c r="H67" s="266"/>
      <c r="I67" s="148"/>
      <c r="J67" s="148"/>
      <c r="K67" s="277"/>
      <c r="L67" s="277"/>
      <c r="M67" s="265">
        <v>2.0</v>
      </c>
      <c r="N67" s="265">
        <v>1.0</v>
      </c>
      <c r="O67" s="266"/>
      <c r="P67" s="265"/>
      <c r="Q67" s="265"/>
      <c r="R67" s="266"/>
      <c r="S67" s="266"/>
      <c r="T67" s="265"/>
      <c r="U67" s="265"/>
      <c r="V67" s="265">
        <v>1.0</v>
      </c>
      <c r="W67" s="265">
        <v>2.0</v>
      </c>
      <c r="X67" s="265">
        <v>1.0</v>
      </c>
      <c r="Y67" s="266"/>
      <c r="Z67" s="266"/>
      <c r="AA67" s="265">
        <v>2.0</v>
      </c>
      <c r="AB67" s="265">
        <v>2.0</v>
      </c>
      <c r="AC67" s="265"/>
      <c r="AD67" s="265"/>
      <c r="AE67" s="265"/>
      <c r="AF67" s="342"/>
      <c r="AG67" s="266"/>
      <c r="AH67" s="265">
        <v>1.0</v>
      </c>
      <c r="AI67" s="265">
        <v>1.0</v>
      </c>
      <c r="AJ67" s="265"/>
      <c r="AK67" s="265"/>
      <c r="AL67" s="267">
        <f t="shared" si="2"/>
        <v>13</v>
      </c>
      <c r="AM67" s="143"/>
      <c r="AN67" s="268"/>
    </row>
    <row r="68" ht="12.75" customHeight="1">
      <c r="A68" s="29">
        <v>6.0</v>
      </c>
      <c r="B68" s="19" t="s">
        <v>198</v>
      </c>
      <c r="C68" s="133"/>
      <c r="D68" s="32"/>
      <c r="E68" s="424"/>
      <c r="F68" s="243"/>
      <c r="G68" s="425"/>
      <c r="H68" s="243"/>
      <c r="I68" s="155">
        <v>6.0</v>
      </c>
      <c r="J68" s="155">
        <v>8.0</v>
      </c>
      <c r="K68" s="243"/>
      <c r="L68" s="243"/>
      <c r="M68" s="155">
        <v>4.0</v>
      </c>
      <c r="N68" s="155">
        <v>7.0</v>
      </c>
      <c r="O68" s="243">
        <v>5.0</v>
      </c>
      <c r="P68" s="155"/>
      <c r="Q68" s="155">
        <v>13.0</v>
      </c>
      <c r="R68" s="243"/>
      <c r="S68" s="243"/>
      <c r="T68" s="155">
        <v>9.0</v>
      </c>
      <c r="U68" s="155">
        <v>14.0</v>
      </c>
      <c r="V68" s="155">
        <v>14.0</v>
      </c>
      <c r="W68" s="155">
        <v>20.0</v>
      </c>
      <c r="X68" s="155">
        <v>14.0</v>
      </c>
      <c r="Y68" s="243"/>
      <c r="Z68" s="243">
        <v>5.0</v>
      </c>
      <c r="AA68" s="155">
        <v>9.0</v>
      </c>
      <c r="AB68" s="155">
        <v>14.0</v>
      </c>
      <c r="AC68" s="155">
        <v>10.0</v>
      </c>
      <c r="AD68" s="155">
        <v>15.0</v>
      </c>
      <c r="AE68" s="155">
        <v>12.0</v>
      </c>
      <c r="AF68" s="243"/>
      <c r="AG68" s="243"/>
      <c r="AH68" s="155">
        <v>7.0</v>
      </c>
      <c r="AI68" s="155">
        <v>17.0</v>
      </c>
      <c r="AJ68" s="155">
        <v>2.0</v>
      </c>
      <c r="AK68" s="155">
        <v>22.0</v>
      </c>
      <c r="AL68" s="136">
        <f t="shared" si="2"/>
        <v>227</v>
      </c>
      <c r="AM68" s="426">
        <f>AL68/COUNT(F68:AJ68)</f>
        <v>11.35</v>
      </c>
      <c r="AN68" s="264"/>
    </row>
    <row r="69" ht="13.5" customHeight="1">
      <c r="A69" s="137" t="s">
        <v>78</v>
      </c>
      <c r="B69" s="132"/>
      <c r="C69" s="138"/>
      <c r="D69" s="32"/>
      <c r="E69" s="427"/>
      <c r="F69" s="142"/>
      <c r="G69" s="427"/>
      <c r="H69" s="266"/>
      <c r="I69" s="148"/>
      <c r="J69" s="148"/>
      <c r="K69" s="277"/>
      <c r="L69" s="277"/>
      <c r="M69" s="265"/>
      <c r="N69" s="265"/>
      <c r="O69" s="266"/>
      <c r="P69" s="265"/>
      <c r="Q69" s="265"/>
      <c r="R69" s="266"/>
      <c r="S69" s="266"/>
      <c r="T69" s="265">
        <v>1.0</v>
      </c>
      <c r="U69" s="265"/>
      <c r="V69" s="265"/>
      <c r="W69" s="265">
        <v>1.0</v>
      </c>
      <c r="X69" s="265">
        <v>2.0</v>
      </c>
      <c r="Y69" s="266"/>
      <c r="Z69" s="266"/>
      <c r="AA69" s="265">
        <v>1.0</v>
      </c>
      <c r="AB69" s="265">
        <v>3.0</v>
      </c>
      <c r="AC69" s="265"/>
      <c r="AD69" s="265"/>
      <c r="AE69" s="265"/>
      <c r="AF69" s="266"/>
      <c r="AG69" s="266"/>
      <c r="AH69" s="265"/>
      <c r="AI69" s="265"/>
      <c r="AJ69" s="265"/>
      <c r="AK69" s="265"/>
      <c r="AL69" s="267">
        <f t="shared" si="2"/>
        <v>8</v>
      </c>
      <c r="AM69" s="143"/>
      <c r="AN69" s="268"/>
    </row>
    <row r="70" ht="15.75" customHeight="1">
      <c r="A70" s="45">
        <v>7.0</v>
      </c>
      <c r="B70" s="144" t="s">
        <v>199</v>
      </c>
      <c r="C70" s="133"/>
      <c r="D70" s="32"/>
      <c r="E70" s="424"/>
      <c r="F70" s="243"/>
      <c r="G70" s="425"/>
      <c r="H70" s="243"/>
      <c r="I70" s="155">
        <v>12.0</v>
      </c>
      <c r="J70" s="155">
        <v>5.0</v>
      </c>
      <c r="K70" s="243"/>
      <c r="L70" s="243"/>
      <c r="M70" s="155">
        <v>6.0</v>
      </c>
      <c r="N70" s="155">
        <v>7.0</v>
      </c>
      <c r="O70" s="243"/>
      <c r="P70" s="155"/>
      <c r="Q70" s="155">
        <v>7.0</v>
      </c>
      <c r="R70" s="243"/>
      <c r="S70" s="243"/>
      <c r="T70" s="155">
        <v>5.0</v>
      </c>
      <c r="U70" s="155">
        <v>7.0</v>
      </c>
      <c r="V70" s="155">
        <v>7.0</v>
      </c>
      <c r="W70" s="155">
        <v>8.0</v>
      </c>
      <c r="X70" s="155">
        <v>13.0</v>
      </c>
      <c r="Y70" s="243"/>
      <c r="Z70" s="243"/>
      <c r="AA70" s="155">
        <v>4.0</v>
      </c>
      <c r="AB70" s="155">
        <v>3.0</v>
      </c>
      <c r="AC70" s="155"/>
      <c r="AD70" s="155">
        <v>4.0</v>
      </c>
      <c r="AE70" s="155">
        <v>4.0</v>
      </c>
      <c r="AF70" s="243"/>
      <c r="AG70" s="243"/>
      <c r="AH70" s="155">
        <v>3.0</v>
      </c>
      <c r="AI70" s="155">
        <v>6.0</v>
      </c>
      <c r="AJ70" s="155"/>
      <c r="AK70" s="155">
        <v>7.0</v>
      </c>
      <c r="AL70" s="136">
        <f t="shared" si="2"/>
        <v>108</v>
      </c>
      <c r="AM70" s="426">
        <f>AL70/COUNT(F70:AJ70)</f>
        <v>6.75</v>
      </c>
      <c r="AN70" s="264"/>
    </row>
    <row r="71" ht="13.5" customHeight="1">
      <c r="A71" s="137" t="s">
        <v>78</v>
      </c>
      <c r="B71" s="132"/>
      <c r="C71" s="138"/>
      <c r="D71" s="32"/>
      <c r="E71" s="427"/>
      <c r="F71" s="142"/>
      <c r="G71" s="427"/>
      <c r="H71" s="266"/>
      <c r="I71" s="148"/>
      <c r="J71" s="148"/>
      <c r="K71" s="277"/>
      <c r="L71" s="277"/>
      <c r="M71" s="265"/>
      <c r="N71" s="265"/>
      <c r="O71" s="266"/>
      <c r="P71" s="265"/>
      <c r="Q71" s="265">
        <v>1.0</v>
      </c>
      <c r="R71" s="266"/>
      <c r="S71" s="266"/>
      <c r="T71" s="265"/>
      <c r="U71" s="265"/>
      <c r="V71" s="265"/>
      <c r="W71" s="265">
        <v>2.0</v>
      </c>
      <c r="X71" s="265"/>
      <c r="Y71" s="342"/>
      <c r="Z71" s="266"/>
      <c r="AA71" s="265"/>
      <c r="AB71" s="265">
        <v>2.0</v>
      </c>
      <c r="AC71" s="265"/>
      <c r="AD71" s="265"/>
      <c r="AE71" s="265"/>
      <c r="AF71" s="266"/>
      <c r="AG71" s="266"/>
      <c r="AH71" s="265"/>
      <c r="AI71" s="265"/>
      <c r="AJ71" s="265"/>
      <c r="AK71" s="459"/>
      <c r="AL71" s="267">
        <f t="shared" si="2"/>
        <v>5</v>
      </c>
      <c r="AM71" s="143"/>
      <c r="AN71" s="268"/>
    </row>
    <row r="72" ht="15.75" customHeight="1">
      <c r="A72" s="45">
        <v>8.0</v>
      </c>
      <c r="B72" s="144" t="s">
        <v>203</v>
      </c>
      <c r="C72" s="133"/>
      <c r="D72" s="32"/>
      <c r="E72" s="424"/>
      <c r="F72" s="243"/>
      <c r="G72" s="425"/>
      <c r="H72" s="243"/>
      <c r="I72" s="155">
        <v>8.0</v>
      </c>
      <c r="J72" s="155">
        <v>8.0</v>
      </c>
      <c r="K72" s="243"/>
      <c r="L72" s="243"/>
      <c r="M72" s="389">
        <v>1.0</v>
      </c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89"/>
      <c r="AK72" s="155">
        <v>4.0</v>
      </c>
      <c r="AL72" s="136">
        <f t="shared" si="2"/>
        <v>21</v>
      </c>
      <c r="AM72" s="426">
        <f>AL72/COUNT(F72:AJ72)</f>
        <v>7</v>
      </c>
      <c r="AN72" s="264"/>
    </row>
    <row r="73" ht="13.5" customHeight="1">
      <c r="A73" s="137" t="s">
        <v>78</v>
      </c>
      <c r="B73" s="132"/>
      <c r="C73" s="138"/>
      <c r="D73" s="32"/>
      <c r="E73" s="427"/>
      <c r="F73" s="142"/>
      <c r="G73" s="427"/>
      <c r="H73" s="266"/>
      <c r="I73" s="148">
        <v>1.0</v>
      </c>
      <c r="J73" s="148"/>
      <c r="K73" s="277"/>
      <c r="L73" s="277"/>
      <c r="M73" s="265"/>
      <c r="N73" s="265"/>
      <c r="O73" s="266"/>
      <c r="P73" s="265"/>
      <c r="Q73" s="265"/>
      <c r="R73" s="266"/>
      <c r="S73" s="266"/>
      <c r="T73" s="265"/>
      <c r="U73" s="265"/>
      <c r="V73" s="265"/>
      <c r="W73" s="265"/>
      <c r="X73" s="265"/>
      <c r="Y73" s="266"/>
      <c r="Z73" s="266"/>
      <c r="AA73" s="265"/>
      <c r="AB73" s="265"/>
      <c r="AC73" s="265"/>
      <c r="AD73" s="265"/>
      <c r="AE73" s="265"/>
      <c r="AF73" s="266"/>
      <c r="AG73" s="266"/>
      <c r="AH73" s="265"/>
      <c r="AI73" s="265"/>
      <c r="AJ73" s="265"/>
      <c r="AK73" s="265"/>
      <c r="AL73" s="267">
        <f t="shared" si="2"/>
        <v>1</v>
      </c>
      <c r="AM73" s="143"/>
      <c r="AN73" s="268"/>
    </row>
    <row r="74" ht="15.75" customHeight="1">
      <c r="A74" s="45">
        <v>9.0</v>
      </c>
      <c r="B74" s="144" t="s">
        <v>23</v>
      </c>
      <c r="C74" s="133"/>
      <c r="D74" s="32"/>
      <c r="E74" s="424"/>
      <c r="F74" s="243">
        <v>2.0</v>
      </c>
      <c r="G74" s="425"/>
      <c r="H74" s="243"/>
      <c r="I74" s="155">
        <v>15.0</v>
      </c>
      <c r="J74" s="155">
        <v>10.0</v>
      </c>
      <c r="K74" s="243"/>
      <c r="L74" s="243"/>
      <c r="M74" s="155">
        <v>12.0</v>
      </c>
      <c r="N74" s="155">
        <v>8.0</v>
      </c>
      <c r="O74" s="243"/>
      <c r="P74" s="155">
        <v>19.0</v>
      </c>
      <c r="Q74" s="155">
        <v>10.0</v>
      </c>
      <c r="R74" s="243"/>
      <c r="S74" s="243">
        <v>5.0</v>
      </c>
      <c r="T74" s="155">
        <v>15.0</v>
      </c>
      <c r="U74" s="155">
        <v>10.0</v>
      </c>
      <c r="V74" s="155">
        <v>19.0</v>
      </c>
      <c r="W74" s="155">
        <v>6.0</v>
      </c>
      <c r="X74" s="155"/>
      <c r="Y74" s="243"/>
      <c r="Z74" s="243"/>
      <c r="AA74" s="155">
        <v>12.0</v>
      </c>
      <c r="AB74" s="155">
        <v>10.0</v>
      </c>
      <c r="AC74" s="155">
        <v>16.0</v>
      </c>
      <c r="AD74" s="155">
        <v>13.0</v>
      </c>
      <c r="AE74" s="155"/>
      <c r="AF74" s="243"/>
      <c r="AG74" s="243"/>
      <c r="AH74" s="155">
        <v>13.0</v>
      </c>
      <c r="AI74" s="155">
        <v>9.0</v>
      </c>
      <c r="AJ74" s="155">
        <v>11.0</v>
      </c>
      <c r="AK74" s="155">
        <v>21.0</v>
      </c>
      <c r="AL74" s="136">
        <f t="shared" si="2"/>
        <v>236</v>
      </c>
      <c r="AM74" s="426">
        <f>AL74/COUNT(F74:AJ74)</f>
        <v>12.42105263</v>
      </c>
      <c r="AN74" s="264"/>
    </row>
    <row r="75" ht="13.5" customHeight="1">
      <c r="A75" s="137" t="s">
        <v>78</v>
      </c>
      <c r="B75" s="132"/>
      <c r="C75" s="138"/>
      <c r="D75" s="32"/>
      <c r="E75" s="427"/>
      <c r="F75" s="142"/>
      <c r="G75" s="427"/>
      <c r="H75" s="266"/>
      <c r="I75" s="148">
        <v>2.0</v>
      </c>
      <c r="J75" s="148"/>
      <c r="K75" s="277"/>
      <c r="L75" s="277"/>
      <c r="M75" s="265">
        <v>3.0</v>
      </c>
      <c r="N75" s="265"/>
      <c r="O75" s="266"/>
      <c r="P75" s="265">
        <v>1.0</v>
      </c>
      <c r="Q75" s="265"/>
      <c r="R75" s="266"/>
      <c r="S75" s="266"/>
      <c r="T75" s="265">
        <v>1.0</v>
      </c>
      <c r="U75" s="265"/>
      <c r="V75" s="265"/>
      <c r="W75" s="265"/>
      <c r="X75" s="265"/>
      <c r="Y75" s="266"/>
      <c r="Z75" s="266"/>
      <c r="AA75" s="271">
        <v>3.0</v>
      </c>
      <c r="AB75" s="265"/>
      <c r="AC75" s="265"/>
      <c r="AD75" s="265">
        <v>1.0</v>
      </c>
      <c r="AE75" s="265"/>
      <c r="AF75" s="266"/>
      <c r="AG75" s="266"/>
      <c r="AH75" s="265">
        <v>1.0</v>
      </c>
      <c r="AI75" s="265"/>
      <c r="AJ75" s="265"/>
      <c r="AK75" s="265"/>
      <c r="AL75" s="267">
        <f t="shared" si="2"/>
        <v>12</v>
      </c>
      <c r="AM75" s="143"/>
      <c r="AN75" s="268"/>
    </row>
    <row r="76" ht="15.75" customHeight="1">
      <c r="A76" s="45">
        <v>10.0</v>
      </c>
      <c r="B76" s="144" t="s">
        <v>254</v>
      </c>
      <c r="C76" s="133"/>
      <c r="D76" s="32"/>
      <c r="E76" s="424"/>
      <c r="F76" s="243"/>
      <c r="G76" s="425"/>
      <c r="H76" s="243">
        <v>4.0</v>
      </c>
      <c r="I76" s="155">
        <v>7.0</v>
      </c>
      <c r="J76" s="155">
        <v>3.0</v>
      </c>
      <c r="K76" s="243"/>
      <c r="L76" s="460"/>
      <c r="M76" s="460"/>
      <c r="N76" s="460"/>
      <c r="O76" s="460"/>
      <c r="P76" s="460"/>
      <c r="Q76" s="460"/>
      <c r="R76" s="460"/>
      <c r="S76" s="460"/>
      <c r="T76" s="461"/>
      <c r="U76" s="460"/>
      <c r="V76" s="460"/>
      <c r="W76" s="460"/>
      <c r="X76" s="460"/>
      <c r="Y76" s="460"/>
      <c r="Z76" s="460"/>
      <c r="AA76" s="460"/>
      <c r="AB76" s="460"/>
      <c r="AC76" s="460"/>
      <c r="AD76" s="460"/>
      <c r="AE76" s="460"/>
      <c r="AF76" s="460"/>
      <c r="AG76" s="460"/>
      <c r="AH76" s="460"/>
      <c r="AI76" s="460"/>
      <c r="AJ76" s="460"/>
      <c r="AK76" s="460"/>
      <c r="AL76" s="136">
        <f t="shared" si="2"/>
        <v>14</v>
      </c>
      <c r="AM76" s="426">
        <f>AL76/COUNT(F76:AJ76)</f>
        <v>4.666666667</v>
      </c>
      <c r="AN76" s="264"/>
    </row>
    <row r="77" ht="13.5" customHeight="1">
      <c r="A77" s="137" t="s">
        <v>78</v>
      </c>
      <c r="B77" s="132"/>
      <c r="C77" s="153"/>
      <c r="D77" s="32"/>
      <c r="E77" s="427"/>
      <c r="F77" s="462"/>
      <c r="G77" s="431"/>
      <c r="H77" s="342"/>
      <c r="I77" s="148">
        <v>1.0</v>
      </c>
      <c r="J77" s="148"/>
      <c r="K77" s="277"/>
      <c r="L77" s="277"/>
      <c r="M77" s="271"/>
      <c r="N77" s="271"/>
      <c r="O77" s="342"/>
      <c r="P77" s="271"/>
      <c r="Q77" s="271"/>
      <c r="R77" s="342"/>
      <c r="S77" s="342"/>
      <c r="T77" s="271"/>
      <c r="U77" s="271"/>
      <c r="V77" s="271"/>
      <c r="W77" s="271"/>
      <c r="X77" s="271"/>
      <c r="Y77" s="342"/>
      <c r="Z77" s="342"/>
      <c r="AA77" s="271"/>
      <c r="AB77" s="271"/>
      <c r="AC77" s="271"/>
      <c r="AD77" s="271"/>
      <c r="AE77" s="271"/>
      <c r="AF77" s="342"/>
      <c r="AG77" s="342"/>
      <c r="AH77" s="271"/>
      <c r="AI77" s="271"/>
      <c r="AJ77" s="271"/>
      <c r="AK77" s="271"/>
      <c r="AL77" s="267">
        <f t="shared" si="2"/>
        <v>1</v>
      </c>
      <c r="AM77" s="143"/>
      <c r="AN77" s="268"/>
    </row>
    <row r="78" ht="14.25" customHeight="1">
      <c r="A78" s="29">
        <v>11.0</v>
      </c>
      <c r="B78" s="19" t="s">
        <v>24</v>
      </c>
      <c r="C78" s="133"/>
      <c r="D78" s="32"/>
      <c r="E78" s="424"/>
      <c r="F78" s="428"/>
      <c r="G78" s="425"/>
      <c r="H78" s="428"/>
      <c r="I78" s="428"/>
      <c r="J78" s="428"/>
      <c r="K78" s="428"/>
      <c r="L78" s="428"/>
      <c r="M78" s="155">
        <v>2.0</v>
      </c>
      <c r="N78" s="155">
        <v>8.0</v>
      </c>
      <c r="O78" s="243">
        <v>5.0</v>
      </c>
      <c r="P78" s="155">
        <v>7.0</v>
      </c>
      <c r="Q78" s="155">
        <v>4.0</v>
      </c>
      <c r="R78" s="243"/>
      <c r="S78" s="243"/>
      <c r="T78" s="155">
        <v>4.0</v>
      </c>
      <c r="U78" s="155">
        <v>9.0</v>
      </c>
      <c r="V78" s="155">
        <v>11.0</v>
      </c>
      <c r="W78" s="155">
        <v>9.0</v>
      </c>
      <c r="X78" s="155">
        <v>11.0</v>
      </c>
      <c r="Y78" s="243"/>
      <c r="Z78" s="243"/>
      <c r="AA78" s="155">
        <v>11.0</v>
      </c>
      <c r="AB78" s="155">
        <v>8.0</v>
      </c>
      <c r="AC78" s="155">
        <v>9.0</v>
      </c>
      <c r="AD78" s="155">
        <v>7.0</v>
      </c>
      <c r="AE78" s="155">
        <v>11.0</v>
      </c>
      <c r="AF78" s="243">
        <v>9.0</v>
      </c>
      <c r="AG78" s="243"/>
      <c r="AH78" s="155"/>
      <c r="AI78" s="155">
        <v>6.0</v>
      </c>
      <c r="AJ78" s="155">
        <v>10.0</v>
      </c>
      <c r="AK78" s="155">
        <v>3.0</v>
      </c>
      <c r="AL78" s="136">
        <f t="shared" si="2"/>
        <v>144</v>
      </c>
      <c r="AM78" s="426">
        <f>AL78/COUNT(F78:AJ78)</f>
        <v>8</v>
      </c>
      <c r="AN78" s="264"/>
    </row>
    <row r="79" ht="13.5" customHeight="1">
      <c r="A79" s="137" t="s">
        <v>78</v>
      </c>
      <c r="B79" s="132"/>
      <c r="C79" s="138"/>
      <c r="D79" s="32"/>
      <c r="E79" s="427"/>
      <c r="F79" s="462"/>
      <c r="G79" s="431"/>
      <c r="H79" s="342"/>
      <c r="I79" s="271"/>
      <c r="J79" s="271"/>
      <c r="K79" s="342"/>
      <c r="L79" s="342"/>
      <c r="M79" s="271"/>
      <c r="N79" s="271"/>
      <c r="O79" s="342"/>
      <c r="P79" s="271"/>
      <c r="Q79" s="271"/>
      <c r="R79" s="342"/>
      <c r="S79" s="342"/>
      <c r="T79" s="271"/>
      <c r="U79" s="271"/>
      <c r="V79" s="271"/>
      <c r="W79" s="271"/>
      <c r="X79" s="271"/>
      <c r="Y79" s="342"/>
      <c r="Z79" s="342"/>
      <c r="AA79" s="271">
        <v>2.0</v>
      </c>
      <c r="AB79" s="271">
        <v>1.0</v>
      </c>
      <c r="AC79" s="271"/>
      <c r="AD79" s="271"/>
      <c r="AE79" s="271"/>
      <c r="AF79" s="342"/>
      <c r="AG79" s="342"/>
      <c r="AH79" s="271"/>
      <c r="AI79" s="271"/>
      <c r="AJ79" s="271"/>
      <c r="AK79" s="271"/>
      <c r="AL79" s="267">
        <f t="shared" si="2"/>
        <v>3</v>
      </c>
      <c r="AM79" s="136"/>
      <c r="AN79" s="264"/>
    </row>
    <row r="80" ht="12.75" customHeight="1">
      <c r="A80" s="29">
        <v>12.0</v>
      </c>
      <c r="B80" s="19" t="s">
        <v>253</v>
      </c>
      <c r="C80" s="133"/>
      <c r="D80" s="32"/>
      <c r="E80" s="424"/>
      <c r="F80" s="243"/>
      <c r="G80" s="425"/>
      <c r="H80" s="243"/>
      <c r="I80" s="155"/>
      <c r="J80" s="155"/>
      <c r="K80" s="243"/>
      <c r="L80" s="243">
        <v>4.0</v>
      </c>
      <c r="M80" s="155">
        <v>4.0</v>
      </c>
      <c r="N80" s="155">
        <v>16.0</v>
      </c>
      <c r="O80" s="243"/>
      <c r="P80" s="155">
        <v>6.0</v>
      </c>
      <c r="Q80" s="155"/>
      <c r="R80" s="243"/>
      <c r="S80" s="243">
        <v>5.0</v>
      </c>
      <c r="T80" s="155">
        <v>11.0</v>
      </c>
      <c r="U80" s="155">
        <v>7.0</v>
      </c>
      <c r="V80" s="155">
        <v>7.0</v>
      </c>
      <c r="W80" s="155">
        <v>10.0</v>
      </c>
      <c r="X80" s="155">
        <v>8.0</v>
      </c>
      <c r="Y80" s="243"/>
      <c r="Z80" s="243"/>
      <c r="AA80" s="155">
        <v>8.0</v>
      </c>
      <c r="AB80" s="155">
        <v>13.0</v>
      </c>
      <c r="AC80" s="155">
        <v>9.0</v>
      </c>
      <c r="AD80" s="155">
        <v>5.0</v>
      </c>
      <c r="AE80" s="155">
        <v>11.0</v>
      </c>
      <c r="AF80" s="243">
        <v>7.0</v>
      </c>
      <c r="AG80" s="243">
        <v>1.0</v>
      </c>
      <c r="AH80" s="155">
        <v>13.0</v>
      </c>
      <c r="AI80" s="155">
        <v>7.0</v>
      </c>
      <c r="AJ80" s="155">
        <v>5.0</v>
      </c>
      <c r="AK80" s="155">
        <v>11.0</v>
      </c>
      <c r="AL80" s="136">
        <f t="shared" si="2"/>
        <v>168</v>
      </c>
      <c r="AM80" s="426">
        <f>AL80/COUNT(F80:AJ80)</f>
        <v>8.4</v>
      </c>
      <c r="AN80" s="264"/>
    </row>
    <row r="81" ht="13.5" customHeight="1">
      <c r="A81" s="137" t="s">
        <v>78</v>
      </c>
      <c r="B81" s="132"/>
      <c r="C81" s="138"/>
      <c r="D81" s="32"/>
      <c r="E81" s="427"/>
      <c r="F81" s="462"/>
      <c r="G81" s="431"/>
      <c r="H81" s="342"/>
      <c r="I81" s="271"/>
      <c r="J81" s="271"/>
      <c r="K81" s="342"/>
      <c r="L81" s="342"/>
      <c r="M81" s="271">
        <v>2.0</v>
      </c>
      <c r="N81" s="271"/>
      <c r="O81" s="342"/>
      <c r="P81" s="271"/>
      <c r="Q81" s="271"/>
      <c r="R81" s="342"/>
      <c r="S81" s="342"/>
      <c r="T81" s="271"/>
      <c r="U81" s="271">
        <v>1.0</v>
      </c>
      <c r="V81" s="271">
        <v>2.0</v>
      </c>
      <c r="W81" s="271"/>
      <c r="X81" s="271"/>
      <c r="Y81" s="342"/>
      <c r="Z81" s="342"/>
      <c r="AA81" s="271"/>
      <c r="AB81" s="271">
        <v>1.0</v>
      </c>
      <c r="AC81" s="271">
        <v>1.0</v>
      </c>
      <c r="AD81" s="271"/>
      <c r="AE81" s="271"/>
      <c r="AF81" s="342"/>
      <c r="AG81" s="342"/>
      <c r="AH81" s="271"/>
      <c r="AI81" s="271"/>
      <c r="AJ81" s="271"/>
      <c r="AK81" s="271"/>
      <c r="AL81" s="267">
        <f t="shared" si="2"/>
        <v>7</v>
      </c>
      <c r="AM81" s="143"/>
      <c r="AN81" s="268"/>
    </row>
    <row r="82" ht="12.75" customHeight="1">
      <c r="A82" s="154">
        <v>13.0</v>
      </c>
      <c r="B82" s="144" t="s">
        <v>25</v>
      </c>
      <c r="C82" s="133"/>
      <c r="D82" s="32"/>
      <c r="E82" s="424"/>
      <c r="F82" s="243"/>
      <c r="G82" s="425"/>
      <c r="H82" s="243"/>
      <c r="I82" s="155">
        <v>15.0</v>
      </c>
      <c r="J82" s="155">
        <v>9.0</v>
      </c>
      <c r="K82" s="243">
        <v>6.0</v>
      </c>
      <c r="L82" s="243"/>
      <c r="M82" s="155">
        <v>3.0</v>
      </c>
      <c r="N82" s="155">
        <v>7.0</v>
      </c>
      <c r="O82" s="243"/>
      <c r="P82" s="155">
        <v>9.0</v>
      </c>
      <c r="Q82" s="155">
        <v>8.0</v>
      </c>
      <c r="R82" s="243"/>
      <c r="S82" s="243"/>
      <c r="T82" s="155">
        <v>8.0</v>
      </c>
      <c r="U82" s="155">
        <v>7.0</v>
      </c>
      <c r="V82" s="155">
        <v>13.0</v>
      </c>
      <c r="W82" s="155">
        <v>8.0</v>
      </c>
      <c r="X82" s="155">
        <v>6.0</v>
      </c>
      <c r="Y82" s="243">
        <v>3.0</v>
      </c>
      <c r="Z82" s="243"/>
      <c r="AA82" s="155">
        <v>5.0</v>
      </c>
      <c r="AB82" s="155">
        <v>9.0</v>
      </c>
      <c r="AC82" s="155">
        <v>5.0</v>
      </c>
      <c r="AD82" s="155">
        <v>1.0</v>
      </c>
      <c r="AE82" s="155">
        <v>16.0</v>
      </c>
      <c r="AF82" s="243"/>
      <c r="AG82" s="243">
        <v>4.0</v>
      </c>
      <c r="AH82" s="155">
        <v>16.0</v>
      </c>
      <c r="AI82" s="155">
        <v>7.0</v>
      </c>
      <c r="AJ82" s="155">
        <v>9.0</v>
      </c>
      <c r="AK82" s="155">
        <v>12.0</v>
      </c>
      <c r="AL82" s="136">
        <f t="shared" si="2"/>
        <v>186</v>
      </c>
      <c r="AM82" s="426">
        <f>AL82/COUNT(F82:AJ82)</f>
        <v>8.454545455</v>
      </c>
      <c r="AN82" s="264"/>
    </row>
    <row r="83" ht="13.5" customHeight="1">
      <c r="A83" s="137" t="s">
        <v>78</v>
      </c>
      <c r="B83" s="132"/>
      <c r="C83" s="138"/>
      <c r="D83" s="32"/>
      <c r="E83" s="427"/>
      <c r="F83" s="462"/>
      <c r="G83" s="431"/>
      <c r="H83" s="342"/>
      <c r="I83" s="271">
        <v>4.0</v>
      </c>
      <c r="J83" s="271">
        <v>1.0</v>
      </c>
      <c r="K83" s="342"/>
      <c r="L83" s="342"/>
      <c r="M83" s="271">
        <v>2.0</v>
      </c>
      <c r="N83" s="271"/>
      <c r="O83" s="342"/>
      <c r="P83" s="271">
        <v>2.0</v>
      </c>
      <c r="Q83" s="271">
        <v>1.0</v>
      </c>
      <c r="R83" s="342"/>
      <c r="S83" s="342"/>
      <c r="T83" s="271"/>
      <c r="U83" s="271">
        <v>2.0</v>
      </c>
      <c r="V83" s="271">
        <v>4.0</v>
      </c>
      <c r="W83" s="271">
        <v>3.0</v>
      </c>
      <c r="X83" s="271"/>
      <c r="Y83" s="342"/>
      <c r="Z83" s="342"/>
      <c r="AA83" s="271">
        <v>4.0</v>
      </c>
      <c r="AB83" s="271">
        <v>6.0</v>
      </c>
      <c r="AC83" s="271">
        <v>2.0</v>
      </c>
      <c r="AD83" s="271"/>
      <c r="AE83" s="271"/>
      <c r="AF83" s="342"/>
      <c r="AG83" s="342"/>
      <c r="AH83" s="271"/>
      <c r="AI83" s="271"/>
      <c r="AJ83" s="271"/>
      <c r="AK83" s="271"/>
      <c r="AL83" s="267">
        <f t="shared" si="2"/>
        <v>31</v>
      </c>
      <c r="AM83" s="143"/>
      <c r="AN83" s="268"/>
    </row>
    <row r="84" ht="12.75" customHeight="1">
      <c r="A84" s="45">
        <v>14.0</v>
      </c>
      <c r="B84" s="144" t="s">
        <v>278</v>
      </c>
      <c r="C84" s="133"/>
      <c r="D84" s="32"/>
      <c r="E84" s="424"/>
      <c r="F84" s="243"/>
      <c r="G84" s="425"/>
      <c r="H84" s="243"/>
      <c r="I84" s="155">
        <v>5.0</v>
      </c>
      <c r="J84" s="155">
        <v>11.0</v>
      </c>
      <c r="K84" s="243"/>
      <c r="L84" s="243"/>
      <c r="M84" s="155">
        <v>8.0</v>
      </c>
      <c r="N84" s="155">
        <v>11.0</v>
      </c>
      <c r="O84" s="243"/>
      <c r="P84" s="155">
        <v>9.0</v>
      </c>
      <c r="Q84" s="155">
        <v>7.0</v>
      </c>
      <c r="R84" s="243"/>
      <c r="S84" s="243"/>
      <c r="T84" s="155">
        <v>10.0</v>
      </c>
      <c r="U84" s="155">
        <v>15.0</v>
      </c>
      <c r="V84" s="155">
        <v>9.0</v>
      </c>
      <c r="W84" s="155">
        <v>7.0</v>
      </c>
      <c r="X84" s="155"/>
      <c r="Y84" s="243"/>
      <c r="Z84" s="243">
        <v>11.0</v>
      </c>
      <c r="AA84" s="155">
        <v>7.0</v>
      </c>
      <c r="AB84" s="155">
        <v>5.0</v>
      </c>
      <c r="AC84" s="155">
        <v>11.0</v>
      </c>
      <c r="AD84" s="155">
        <v>13.0</v>
      </c>
      <c r="AE84" s="155">
        <v>8.0</v>
      </c>
      <c r="AF84" s="243"/>
      <c r="AG84" s="243"/>
      <c r="AH84" s="155">
        <v>17.0</v>
      </c>
      <c r="AI84" s="155">
        <v>9.0</v>
      </c>
      <c r="AJ84" s="155">
        <v>13.0</v>
      </c>
      <c r="AK84" s="155">
        <v>5.0</v>
      </c>
      <c r="AL84" s="136">
        <f t="shared" si="2"/>
        <v>191</v>
      </c>
      <c r="AM84" s="426">
        <f>AL84/COUNT(F84:AJ84)</f>
        <v>10.05263158</v>
      </c>
      <c r="AN84" s="264"/>
    </row>
    <row r="85" ht="13.5" customHeight="1">
      <c r="A85" s="137" t="s">
        <v>78</v>
      </c>
      <c r="B85" s="132"/>
      <c r="C85" s="153"/>
      <c r="D85" s="32"/>
      <c r="E85" s="427"/>
      <c r="F85" s="462"/>
      <c r="G85" s="431"/>
      <c r="H85" s="342"/>
      <c r="I85" s="271"/>
      <c r="J85" s="271">
        <v>4.0</v>
      </c>
      <c r="K85" s="342"/>
      <c r="L85" s="342"/>
      <c r="M85" s="271"/>
      <c r="N85" s="271"/>
      <c r="O85" s="342"/>
      <c r="P85" s="271"/>
      <c r="Q85" s="271">
        <v>3.0</v>
      </c>
      <c r="R85" s="342"/>
      <c r="S85" s="342"/>
      <c r="T85" s="271">
        <v>1.0</v>
      </c>
      <c r="U85" s="271"/>
      <c r="V85" s="271">
        <v>2.0</v>
      </c>
      <c r="W85" s="271"/>
      <c r="X85" s="271"/>
      <c r="Y85" s="342"/>
      <c r="Z85" s="342"/>
      <c r="AA85" s="271">
        <v>3.0</v>
      </c>
      <c r="AB85" s="271">
        <v>3.0</v>
      </c>
      <c r="AC85" s="271">
        <v>7.0</v>
      </c>
      <c r="AD85" s="271">
        <v>1.0</v>
      </c>
      <c r="AE85" s="271"/>
      <c r="AF85" s="342"/>
      <c r="AG85" s="342"/>
      <c r="AH85" s="271">
        <v>2.0</v>
      </c>
      <c r="AI85" s="271"/>
      <c r="AJ85" s="271"/>
      <c r="AK85" s="271"/>
      <c r="AL85" s="267">
        <f t="shared" si="2"/>
        <v>26</v>
      </c>
      <c r="AM85" s="143"/>
      <c r="AN85" s="268"/>
    </row>
    <row r="86" ht="12.75" customHeight="1">
      <c r="A86" s="45">
        <v>15.0</v>
      </c>
      <c r="B86" s="19" t="s">
        <v>200</v>
      </c>
      <c r="C86" s="157"/>
      <c r="D86" s="32"/>
      <c r="E86" s="424"/>
      <c r="F86" s="243">
        <v>5.0</v>
      </c>
      <c r="G86" s="425"/>
      <c r="H86" s="243">
        <v>7.0</v>
      </c>
      <c r="I86" s="155">
        <v>8.0</v>
      </c>
      <c r="J86" s="155"/>
      <c r="K86" s="243"/>
      <c r="L86" s="243"/>
      <c r="M86" s="155">
        <v>8.0</v>
      </c>
      <c r="N86" s="155">
        <v>7.0</v>
      </c>
      <c r="O86" s="243">
        <v>5.0</v>
      </c>
      <c r="P86" s="155">
        <v>10.0</v>
      </c>
      <c r="Q86" s="155">
        <v>7.0</v>
      </c>
      <c r="R86" s="243"/>
      <c r="S86" s="243">
        <v>11.0</v>
      </c>
      <c r="T86" s="155">
        <v>9.0</v>
      </c>
      <c r="U86" s="155">
        <v>16.0</v>
      </c>
      <c r="V86" s="155">
        <v>19.0</v>
      </c>
      <c r="W86" s="155">
        <v>9.0</v>
      </c>
      <c r="X86" s="155">
        <v>10.0</v>
      </c>
      <c r="Y86" s="243"/>
      <c r="Z86" s="243"/>
      <c r="AA86" s="389"/>
      <c r="AB86" s="389"/>
      <c r="AC86" s="389"/>
      <c r="AD86" s="389"/>
      <c r="AE86" s="389"/>
      <c r="AF86" s="389"/>
      <c r="AG86" s="389"/>
      <c r="AH86" s="389"/>
      <c r="AI86" s="389"/>
      <c r="AJ86" s="389"/>
      <c r="AK86" s="155">
        <v>12.0</v>
      </c>
      <c r="AL86" s="136">
        <f t="shared" si="2"/>
        <v>143</v>
      </c>
      <c r="AM86" s="426">
        <f>AL86/COUNT(F86:AJ86)</f>
        <v>10.21428571</v>
      </c>
      <c r="AN86" s="264"/>
    </row>
    <row r="87" ht="13.5" customHeight="1">
      <c r="A87" s="137" t="s">
        <v>78</v>
      </c>
      <c r="B87" s="132"/>
      <c r="C87" s="159"/>
      <c r="D87" s="32"/>
      <c r="E87" s="427"/>
      <c r="F87" s="462"/>
      <c r="G87" s="431"/>
      <c r="H87" s="342"/>
      <c r="I87" s="271">
        <v>8.0</v>
      </c>
      <c r="J87" s="271"/>
      <c r="K87" s="342"/>
      <c r="L87" s="342"/>
      <c r="M87" s="271">
        <v>6.0</v>
      </c>
      <c r="N87" s="271"/>
      <c r="O87" s="342"/>
      <c r="P87" s="271">
        <v>2.0</v>
      </c>
      <c r="Q87" s="271"/>
      <c r="R87" s="342"/>
      <c r="S87" s="342"/>
      <c r="T87" s="271"/>
      <c r="U87" s="271"/>
      <c r="V87" s="271">
        <v>1.0</v>
      </c>
      <c r="W87" s="271">
        <v>2.0</v>
      </c>
      <c r="X87" s="271">
        <v>2.0</v>
      </c>
      <c r="Y87" s="342"/>
      <c r="Z87" s="342"/>
      <c r="AA87" s="271"/>
      <c r="AB87" s="271"/>
      <c r="AC87" s="271"/>
      <c r="AD87" s="271"/>
      <c r="AE87" s="271"/>
      <c r="AF87" s="342"/>
      <c r="AG87" s="342"/>
      <c r="AH87" s="271"/>
      <c r="AI87" s="271"/>
      <c r="AJ87" s="271"/>
      <c r="AK87" s="271"/>
      <c r="AL87" s="267">
        <f t="shared" si="2"/>
        <v>21</v>
      </c>
      <c r="AM87" s="143"/>
      <c r="AN87" s="268"/>
    </row>
    <row r="88" ht="12.75" customHeight="1">
      <c r="A88" s="29">
        <v>16.0</v>
      </c>
      <c r="B88" s="19" t="s">
        <v>26</v>
      </c>
      <c r="C88" s="133"/>
      <c r="D88" s="32"/>
      <c r="E88" s="424"/>
      <c r="F88" s="243"/>
      <c r="G88" s="425"/>
      <c r="H88" s="243">
        <v>7.0</v>
      </c>
      <c r="I88" s="155">
        <v>6.0</v>
      </c>
      <c r="J88" s="155">
        <v>8.0</v>
      </c>
      <c r="K88" s="243"/>
      <c r="L88" s="243"/>
      <c r="M88" s="155">
        <v>6.0</v>
      </c>
      <c r="N88" s="155">
        <v>9.0</v>
      </c>
      <c r="O88" s="243"/>
      <c r="P88" s="155"/>
      <c r="Q88" s="155">
        <v>7.0</v>
      </c>
      <c r="R88" s="243"/>
      <c r="S88" s="243"/>
      <c r="T88" s="155">
        <v>5.0</v>
      </c>
      <c r="U88" s="155">
        <v>11.0</v>
      </c>
      <c r="V88" s="155">
        <v>24.0</v>
      </c>
      <c r="W88" s="155">
        <v>12.0</v>
      </c>
      <c r="X88" s="155"/>
      <c r="Y88" s="243"/>
      <c r="Z88" s="243">
        <v>7.0</v>
      </c>
      <c r="AA88" s="155">
        <v>12.0</v>
      </c>
      <c r="AB88" s="155">
        <v>9.0</v>
      </c>
      <c r="AC88" s="155">
        <v>11.0</v>
      </c>
      <c r="AD88" s="155">
        <v>6.0</v>
      </c>
      <c r="AE88" s="155">
        <v>8.0</v>
      </c>
      <c r="AF88" s="243"/>
      <c r="AG88" s="243"/>
      <c r="AH88" s="151">
        <v>2.0</v>
      </c>
      <c r="AI88" s="428"/>
      <c r="AJ88" s="428"/>
      <c r="AK88" s="428"/>
      <c r="AL88" s="136">
        <f t="shared" si="2"/>
        <v>150</v>
      </c>
      <c r="AM88" s="426">
        <f>AL88/COUNT(F88:AJ88)</f>
        <v>8.823529412</v>
      </c>
      <c r="AN88" s="264"/>
    </row>
    <row r="89" ht="13.5" customHeight="1">
      <c r="A89" s="137" t="s">
        <v>78</v>
      </c>
      <c r="B89" s="132"/>
      <c r="C89" s="138"/>
      <c r="D89" s="32"/>
      <c r="E89" s="427"/>
      <c r="F89" s="462"/>
      <c r="G89" s="431"/>
      <c r="H89" s="342"/>
      <c r="I89" s="271"/>
      <c r="J89" s="271"/>
      <c r="K89" s="342"/>
      <c r="L89" s="342"/>
      <c r="M89" s="271"/>
      <c r="N89" s="271"/>
      <c r="O89" s="342"/>
      <c r="P89" s="271"/>
      <c r="Q89" s="271"/>
      <c r="R89" s="342"/>
      <c r="S89" s="342"/>
      <c r="T89" s="271"/>
      <c r="U89" s="271">
        <v>1.0</v>
      </c>
      <c r="V89" s="271"/>
      <c r="W89" s="271"/>
      <c r="X89" s="271"/>
      <c r="Y89" s="342"/>
      <c r="Z89" s="342"/>
      <c r="AA89" s="271">
        <v>2.0</v>
      </c>
      <c r="AB89" s="271"/>
      <c r="AC89" s="271"/>
      <c r="AD89" s="271"/>
      <c r="AE89" s="271"/>
      <c r="AF89" s="342"/>
      <c r="AG89" s="342"/>
      <c r="AH89" s="271"/>
      <c r="AI89" s="271"/>
      <c r="AJ89" s="271"/>
      <c r="AK89" s="271"/>
      <c r="AL89" s="267">
        <f t="shared" si="2"/>
        <v>3</v>
      </c>
      <c r="AM89" s="143"/>
      <c r="AN89" s="268"/>
    </row>
    <row r="90" ht="13.5" customHeight="1">
      <c r="A90" s="29">
        <v>17.0</v>
      </c>
      <c r="B90" s="19" t="s">
        <v>27</v>
      </c>
      <c r="C90" s="133"/>
      <c r="D90" s="32"/>
      <c r="E90" s="424"/>
      <c r="F90" s="243"/>
      <c r="G90" s="425"/>
      <c r="H90" s="243"/>
      <c r="I90" s="145">
        <v>7.0</v>
      </c>
      <c r="J90" s="145">
        <v>14.0</v>
      </c>
      <c r="K90" s="243"/>
      <c r="L90" s="311"/>
      <c r="M90" s="155">
        <v>4.0</v>
      </c>
      <c r="N90" s="155">
        <v>9.0</v>
      </c>
      <c r="O90" s="243"/>
      <c r="P90" s="155">
        <v>5.0</v>
      </c>
      <c r="Q90" s="155">
        <v>9.0</v>
      </c>
      <c r="R90" s="311"/>
      <c r="S90" s="311"/>
      <c r="T90" s="155">
        <v>13.0</v>
      </c>
      <c r="U90" s="155">
        <v>12.0</v>
      </c>
      <c r="V90" s="155">
        <v>9.0</v>
      </c>
      <c r="W90" s="155">
        <v>7.0</v>
      </c>
      <c r="X90" s="155">
        <v>8.0</v>
      </c>
      <c r="Y90" s="243">
        <v>5.0</v>
      </c>
      <c r="Z90" s="243"/>
      <c r="AA90" s="155">
        <v>2.0</v>
      </c>
      <c r="AB90" s="155">
        <v>10.0</v>
      </c>
      <c r="AC90" s="155">
        <v>9.0</v>
      </c>
      <c r="AD90" s="155">
        <v>12.0</v>
      </c>
      <c r="AE90" s="155">
        <v>10.0</v>
      </c>
      <c r="AF90" s="243"/>
      <c r="AG90" s="243"/>
      <c r="AH90" s="155">
        <v>12.0</v>
      </c>
      <c r="AI90" s="155">
        <v>5.0</v>
      </c>
      <c r="AJ90" s="155">
        <v>9.0</v>
      </c>
      <c r="AK90" s="155">
        <v>16.0</v>
      </c>
      <c r="AL90" s="136">
        <f t="shared" si="2"/>
        <v>187</v>
      </c>
      <c r="AM90" s="426">
        <f>AL90/COUNT(F90:AJ90)</f>
        <v>9.35</v>
      </c>
      <c r="AN90" s="264"/>
    </row>
    <row r="91" ht="13.5" customHeight="1">
      <c r="A91" s="137" t="s">
        <v>78</v>
      </c>
      <c r="B91" s="132"/>
      <c r="C91" s="138"/>
      <c r="D91" s="32"/>
      <c r="E91" s="427"/>
      <c r="F91" s="462"/>
      <c r="G91" s="431"/>
      <c r="H91" s="342"/>
      <c r="I91" s="271">
        <v>1.0</v>
      </c>
      <c r="J91" s="271">
        <v>3.0</v>
      </c>
      <c r="K91" s="342"/>
      <c r="L91" s="342"/>
      <c r="M91" s="271"/>
      <c r="N91" s="271"/>
      <c r="O91" s="342"/>
      <c r="P91" s="271">
        <v>1.0</v>
      </c>
      <c r="Q91" s="271">
        <v>1.0</v>
      </c>
      <c r="R91" s="342"/>
      <c r="S91" s="342"/>
      <c r="T91" s="271"/>
      <c r="U91" s="271">
        <v>3.0</v>
      </c>
      <c r="V91" s="271">
        <v>2.0</v>
      </c>
      <c r="W91" s="271">
        <v>4.0</v>
      </c>
      <c r="X91" s="271">
        <v>2.0</v>
      </c>
      <c r="Y91" s="342"/>
      <c r="Z91" s="342"/>
      <c r="AA91" s="271">
        <v>2.0</v>
      </c>
      <c r="AB91" s="271">
        <v>1.0</v>
      </c>
      <c r="AC91" s="271"/>
      <c r="AD91" s="271"/>
      <c r="AE91" s="271"/>
      <c r="AF91" s="342"/>
      <c r="AG91" s="342"/>
      <c r="AH91" s="271"/>
      <c r="AI91" s="271"/>
      <c r="AJ91" s="271"/>
      <c r="AK91" s="271"/>
      <c r="AL91" s="267">
        <f t="shared" si="2"/>
        <v>20</v>
      </c>
      <c r="AM91" s="143"/>
      <c r="AN91" s="268"/>
    </row>
    <row r="92" ht="12.75" customHeight="1">
      <c r="A92" s="29">
        <v>18.0</v>
      </c>
      <c r="B92" s="19" t="s">
        <v>28</v>
      </c>
      <c r="C92" s="133"/>
      <c r="D92" s="32"/>
      <c r="E92" s="424"/>
      <c r="F92" s="243"/>
      <c r="G92" s="425"/>
      <c r="H92" s="243">
        <v>3.0</v>
      </c>
      <c r="I92" s="155">
        <v>13.0</v>
      </c>
      <c r="J92" s="155">
        <v>14.0</v>
      </c>
      <c r="K92" s="243"/>
      <c r="L92" s="243"/>
      <c r="M92" s="155">
        <v>22.0</v>
      </c>
      <c r="N92" s="155">
        <v>10.0</v>
      </c>
      <c r="O92" s="243"/>
      <c r="P92" s="155">
        <v>10.0</v>
      </c>
      <c r="Q92" s="155">
        <v>7.0</v>
      </c>
      <c r="R92" s="243"/>
      <c r="S92" s="428"/>
      <c r="T92" s="151">
        <v>2.0</v>
      </c>
      <c r="U92" s="428"/>
      <c r="V92" s="428"/>
      <c r="W92" s="428"/>
      <c r="X92" s="463"/>
      <c r="Y92" s="428"/>
      <c r="Z92" s="428"/>
      <c r="AA92" s="428"/>
      <c r="AB92" s="428"/>
      <c r="AC92" s="428"/>
      <c r="AD92" s="428"/>
      <c r="AE92" s="428"/>
      <c r="AF92" s="428"/>
      <c r="AG92" s="243"/>
      <c r="AH92" s="389"/>
      <c r="AI92" s="389"/>
      <c r="AJ92" s="155">
        <v>7.0</v>
      </c>
      <c r="AK92" s="155">
        <v>7.0</v>
      </c>
      <c r="AL92" s="136">
        <f t="shared" si="2"/>
        <v>95</v>
      </c>
      <c r="AM92" s="426">
        <f>AL92/COUNT(F92:AJ92)</f>
        <v>10.55555556</v>
      </c>
      <c r="AN92" s="264"/>
    </row>
    <row r="93" ht="13.5" customHeight="1">
      <c r="A93" s="137" t="s">
        <v>78</v>
      </c>
      <c r="B93" s="132"/>
      <c r="C93" s="138"/>
      <c r="D93" s="32"/>
      <c r="E93" s="427"/>
      <c r="F93" s="462"/>
      <c r="G93" s="431"/>
      <c r="H93" s="342"/>
      <c r="I93" s="271">
        <v>4.0</v>
      </c>
      <c r="J93" s="271"/>
      <c r="K93" s="342"/>
      <c r="L93" s="342"/>
      <c r="M93" s="271"/>
      <c r="N93" s="271">
        <v>1.0</v>
      </c>
      <c r="O93" s="342"/>
      <c r="P93" s="271"/>
      <c r="Q93" s="271"/>
      <c r="R93" s="342"/>
      <c r="S93" s="342"/>
      <c r="T93" s="271"/>
      <c r="U93" s="271"/>
      <c r="V93" s="271"/>
      <c r="W93" s="271"/>
      <c r="X93" s="464"/>
      <c r="Y93" s="342"/>
      <c r="Z93" s="342"/>
      <c r="AA93" s="271"/>
      <c r="AB93" s="271"/>
      <c r="AC93" s="271"/>
      <c r="AD93" s="271"/>
      <c r="AE93" s="271"/>
      <c r="AF93" s="342"/>
      <c r="AG93" s="342"/>
      <c r="AH93" s="271"/>
      <c r="AI93" s="271"/>
      <c r="AJ93" s="271"/>
      <c r="AK93" s="271"/>
      <c r="AL93" s="267">
        <f t="shared" si="2"/>
        <v>5</v>
      </c>
      <c r="AM93" s="143"/>
      <c r="AN93" s="268"/>
    </row>
    <row r="94" ht="13.5" customHeight="1">
      <c r="A94" s="29">
        <v>19.0</v>
      </c>
      <c r="B94" s="19" t="s">
        <v>32</v>
      </c>
      <c r="C94" s="133"/>
      <c r="D94" s="32"/>
      <c r="E94" s="424"/>
      <c r="F94" s="243"/>
      <c r="G94" s="425"/>
      <c r="H94" s="243"/>
      <c r="I94" s="155">
        <v>8.0</v>
      </c>
      <c r="J94" s="155"/>
      <c r="K94" s="243"/>
      <c r="L94" s="243">
        <v>8.0</v>
      </c>
      <c r="M94" s="155">
        <v>2.0</v>
      </c>
      <c r="N94" s="155">
        <v>5.0</v>
      </c>
      <c r="O94" s="243"/>
      <c r="P94" s="155">
        <v>6.0</v>
      </c>
      <c r="Q94" s="155">
        <v>9.0</v>
      </c>
      <c r="R94" s="243"/>
      <c r="S94" s="243"/>
      <c r="T94" s="155">
        <v>8.0</v>
      </c>
      <c r="U94" s="155">
        <v>11.0</v>
      </c>
      <c r="V94" s="155">
        <v>14.0</v>
      </c>
      <c r="W94" s="155">
        <v>12.0</v>
      </c>
      <c r="X94" s="155">
        <v>6.0</v>
      </c>
      <c r="Y94" s="243">
        <v>3.0</v>
      </c>
      <c r="Z94" s="243"/>
      <c r="AA94" s="155"/>
      <c r="AB94" s="155">
        <v>8.0</v>
      </c>
      <c r="AC94" s="155">
        <v>9.0</v>
      </c>
      <c r="AD94" s="155">
        <v>12.0</v>
      </c>
      <c r="AE94" s="155">
        <v>8.0</v>
      </c>
      <c r="AF94" s="243"/>
      <c r="AG94" s="243"/>
      <c r="AH94" s="155">
        <v>8.0</v>
      </c>
      <c r="AI94" s="155">
        <v>10.0</v>
      </c>
      <c r="AJ94" s="272">
        <v>12.0</v>
      </c>
      <c r="AK94" s="272">
        <v>13.0</v>
      </c>
      <c r="AL94" s="136">
        <f t="shared" si="2"/>
        <v>172</v>
      </c>
      <c r="AM94" s="426">
        <f>AL94/COUNT(F94:AJ94)</f>
        <v>9.052631579</v>
      </c>
      <c r="AN94" s="264"/>
    </row>
    <row r="95" ht="13.5" customHeight="1">
      <c r="A95" s="137" t="s">
        <v>78</v>
      </c>
      <c r="B95" s="132"/>
      <c r="C95" s="138"/>
      <c r="D95" s="32"/>
      <c r="E95" s="427"/>
      <c r="F95" s="462"/>
      <c r="G95" s="431"/>
      <c r="H95" s="342"/>
      <c r="I95" s="271"/>
      <c r="J95" s="271"/>
      <c r="K95" s="342"/>
      <c r="L95" s="342"/>
      <c r="M95" s="271"/>
      <c r="N95" s="271"/>
      <c r="O95" s="342"/>
      <c r="P95" s="271"/>
      <c r="Q95" s="271"/>
      <c r="R95" s="342"/>
      <c r="S95" s="342"/>
      <c r="T95" s="271"/>
      <c r="U95" s="271"/>
      <c r="V95" s="271"/>
      <c r="W95" s="271"/>
      <c r="X95" s="271"/>
      <c r="Y95" s="342"/>
      <c r="Z95" s="342"/>
      <c r="AA95" s="271"/>
      <c r="AB95" s="271"/>
      <c r="AC95" s="271"/>
      <c r="AD95" s="271"/>
      <c r="AE95" s="271"/>
      <c r="AF95" s="342"/>
      <c r="AG95" s="342"/>
      <c r="AH95" s="271"/>
      <c r="AI95" s="271"/>
      <c r="AJ95" s="271"/>
      <c r="AK95" s="271"/>
      <c r="AL95" s="267">
        <f t="shared" si="2"/>
        <v>0</v>
      </c>
      <c r="AM95" s="143"/>
      <c r="AN95" s="268"/>
    </row>
    <row r="96" ht="12.75" customHeight="1">
      <c r="A96" s="29">
        <v>20.0</v>
      </c>
      <c r="B96" s="19" t="s">
        <v>33</v>
      </c>
      <c r="C96" s="133"/>
      <c r="D96" s="32"/>
      <c r="E96" s="424"/>
      <c r="F96" s="243"/>
      <c r="G96" s="425"/>
      <c r="H96" s="243"/>
      <c r="I96" s="155">
        <v>13.0</v>
      </c>
      <c r="J96" s="155"/>
      <c r="K96" s="243">
        <v>7.0</v>
      </c>
      <c r="L96" s="243">
        <v>8.0</v>
      </c>
      <c r="M96" s="155">
        <v>12.0</v>
      </c>
      <c r="N96" s="155">
        <v>7.0</v>
      </c>
      <c r="O96" s="243"/>
      <c r="P96" s="155">
        <v>9.0</v>
      </c>
      <c r="Q96" s="155">
        <v>7.0</v>
      </c>
      <c r="R96" s="243"/>
      <c r="S96" s="243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155"/>
      <c r="AI96" s="155">
        <v>2.0</v>
      </c>
      <c r="AJ96" s="155">
        <v>4.0</v>
      </c>
      <c r="AK96" s="155">
        <v>18.0</v>
      </c>
      <c r="AL96" s="136">
        <f t="shared" si="2"/>
        <v>87</v>
      </c>
      <c r="AM96" s="426">
        <f>AL96/COUNT(F96:AJ96)</f>
        <v>9.666666667</v>
      </c>
      <c r="AN96" s="264"/>
    </row>
    <row r="97" ht="13.5" customHeight="1">
      <c r="A97" s="137" t="s">
        <v>78</v>
      </c>
      <c r="B97" s="132"/>
      <c r="C97" s="138"/>
      <c r="D97" s="32"/>
      <c r="E97" s="427"/>
      <c r="F97" s="462"/>
      <c r="G97" s="431"/>
      <c r="H97" s="342"/>
      <c r="I97" s="271">
        <v>6.0</v>
      </c>
      <c r="J97" s="271"/>
      <c r="K97" s="342"/>
      <c r="L97" s="342"/>
      <c r="M97" s="271">
        <v>7.0</v>
      </c>
      <c r="N97" s="271"/>
      <c r="O97" s="342"/>
      <c r="P97" s="271">
        <v>1.0</v>
      </c>
      <c r="Q97" s="271"/>
      <c r="R97" s="342"/>
      <c r="S97" s="342"/>
      <c r="T97" s="271"/>
      <c r="U97" s="271"/>
      <c r="V97" s="271"/>
      <c r="W97" s="271"/>
      <c r="X97" s="271"/>
      <c r="Y97" s="342"/>
      <c r="Z97" s="342"/>
      <c r="AA97" s="271"/>
      <c r="AB97" s="271"/>
      <c r="AC97" s="271"/>
      <c r="AD97" s="271"/>
      <c r="AE97" s="271"/>
      <c r="AF97" s="342"/>
      <c r="AG97" s="342"/>
      <c r="AH97" s="271"/>
      <c r="AI97" s="271">
        <v>2.0</v>
      </c>
      <c r="AJ97" s="271"/>
      <c r="AK97" s="271"/>
      <c r="AL97" s="267">
        <f t="shared" si="2"/>
        <v>16</v>
      </c>
      <c r="AM97" s="143"/>
      <c r="AN97" s="268"/>
    </row>
    <row r="98" ht="13.5" customHeight="1">
      <c r="A98" s="45">
        <v>21.0</v>
      </c>
      <c r="B98" s="178" t="s">
        <v>34</v>
      </c>
      <c r="C98" s="133"/>
      <c r="D98" s="32"/>
      <c r="E98" s="424"/>
      <c r="F98" s="428"/>
      <c r="G98" s="425"/>
      <c r="H98" s="428"/>
      <c r="I98" s="428"/>
      <c r="J98" s="428"/>
      <c r="K98" s="428"/>
      <c r="L98" s="428"/>
      <c r="M98" s="428"/>
      <c r="N98" s="428"/>
      <c r="O98" s="428"/>
      <c r="P98" s="428"/>
      <c r="Q98" s="428"/>
      <c r="R98" s="428"/>
      <c r="S98" s="428"/>
      <c r="T98" s="428"/>
      <c r="U98" s="428"/>
      <c r="V98" s="428"/>
      <c r="W98" s="155">
        <v>10.0</v>
      </c>
      <c r="X98" s="155"/>
      <c r="Y98" s="243">
        <v>4.0</v>
      </c>
      <c r="Z98" s="243"/>
      <c r="AA98" s="155">
        <v>8.0</v>
      </c>
      <c r="AB98" s="155">
        <v>6.0</v>
      </c>
      <c r="AC98" s="155">
        <v>8.0</v>
      </c>
      <c r="AD98" s="155">
        <v>5.0</v>
      </c>
      <c r="AE98" s="155">
        <v>5.0</v>
      </c>
      <c r="AF98" s="243"/>
      <c r="AG98" s="243">
        <v>1.0</v>
      </c>
      <c r="AH98" s="155">
        <v>5.0</v>
      </c>
      <c r="AI98" s="155">
        <v>5.0</v>
      </c>
      <c r="AJ98" s="155">
        <v>7.0</v>
      </c>
      <c r="AK98" s="155">
        <v>16.0</v>
      </c>
      <c r="AL98" s="136">
        <f t="shared" si="2"/>
        <v>80</v>
      </c>
      <c r="AM98" s="426">
        <f>AL98/COUNT(F98:AJ98)</f>
        <v>7.272727273</v>
      </c>
      <c r="AN98" s="264"/>
    </row>
    <row r="99" ht="13.5" customHeight="1">
      <c r="A99" s="179" t="s">
        <v>78</v>
      </c>
      <c r="C99" s="133"/>
      <c r="D99" s="32"/>
      <c r="E99" s="424"/>
      <c r="F99" s="277"/>
      <c r="G99" s="434"/>
      <c r="H99" s="277"/>
      <c r="I99" s="148"/>
      <c r="J99" s="148"/>
      <c r="K99" s="277"/>
      <c r="L99" s="277"/>
      <c r="M99" s="148"/>
      <c r="N99" s="148"/>
      <c r="O99" s="277"/>
      <c r="P99" s="148"/>
      <c r="Q99" s="148"/>
      <c r="R99" s="277"/>
      <c r="S99" s="277"/>
      <c r="T99" s="148"/>
      <c r="U99" s="148"/>
      <c r="V99" s="148"/>
      <c r="W99" s="148">
        <v>2.0</v>
      </c>
      <c r="X99" s="148"/>
      <c r="Y99" s="277"/>
      <c r="Z99" s="277"/>
      <c r="AA99" s="148">
        <v>1.0</v>
      </c>
      <c r="AB99" s="148">
        <v>1.0</v>
      </c>
      <c r="AC99" s="148">
        <v>1.0</v>
      </c>
      <c r="AD99" s="148"/>
      <c r="AE99" s="148"/>
      <c r="AF99" s="277"/>
      <c r="AG99" s="277"/>
      <c r="AH99" s="148"/>
      <c r="AI99" s="148"/>
      <c r="AJ99" s="148"/>
      <c r="AK99" s="148"/>
      <c r="AL99" s="267">
        <f t="shared" si="2"/>
        <v>5</v>
      </c>
      <c r="AM99" s="136"/>
      <c r="AN99" s="264"/>
    </row>
    <row r="100" ht="13.5" customHeight="1">
      <c r="A100" s="45">
        <v>22.0</v>
      </c>
      <c r="B100" s="178" t="s">
        <v>165</v>
      </c>
      <c r="C100" s="133"/>
      <c r="D100" s="32"/>
      <c r="E100" s="424"/>
      <c r="F100" s="243">
        <v>5.0</v>
      </c>
      <c r="G100" s="425"/>
      <c r="H100" s="243"/>
      <c r="I100" s="155">
        <v>6.0</v>
      </c>
      <c r="J100" s="155">
        <v>5.0</v>
      </c>
      <c r="K100" s="243">
        <v>3.0</v>
      </c>
      <c r="L100" s="243"/>
      <c r="M100" s="155">
        <v>3.0</v>
      </c>
      <c r="N100" s="155">
        <v>5.0</v>
      </c>
      <c r="O100" s="243"/>
      <c r="P100" s="155">
        <v>7.0</v>
      </c>
      <c r="Q100" s="155">
        <v>8.0</v>
      </c>
      <c r="R100" s="243"/>
      <c r="S100" s="243"/>
      <c r="T100" s="155">
        <v>5.0</v>
      </c>
      <c r="U100" s="155">
        <v>8.0</v>
      </c>
      <c r="V100" s="155">
        <v>8.0</v>
      </c>
      <c r="W100" s="155">
        <v>10.0</v>
      </c>
      <c r="X100" s="155">
        <v>7.0</v>
      </c>
      <c r="Y100" s="243">
        <v>2.0</v>
      </c>
      <c r="Z100" s="243"/>
      <c r="AA100" s="155">
        <v>3.0</v>
      </c>
      <c r="AB100" s="155">
        <v>9.0</v>
      </c>
      <c r="AC100" s="155">
        <v>9.0</v>
      </c>
      <c r="AD100" s="155">
        <v>8.0</v>
      </c>
      <c r="AE100" s="155">
        <v>8.0</v>
      </c>
      <c r="AF100" s="243"/>
      <c r="AG100" s="243"/>
      <c r="AH100" s="155">
        <v>2.0</v>
      </c>
      <c r="AI100" s="155">
        <v>5.0</v>
      </c>
      <c r="AJ100" s="155"/>
      <c r="AK100" s="155">
        <v>19.0</v>
      </c>
      <c r="AL100" s="136">
        <f t="shared" si="2"/>
        <v>145</v>
      </c>
      <c r="AM100" s="426">
        <f>AL100/COUNT(F100:AJ100)</f>
        <v>6.904761905</v>
      </c>
      <c r="AN100" s="264"/>
    </row>
    <row r="101" ht="13.5" customHeight="1">
      <c r="A101" s="180"/>
      <c r="B101" s="181" t="s">
        <v>78</v>
      </c>
      <c r="C101" s="133"/>
      <c r="D101" s="32"/>
      <c r="E101" s="424"/>
      <c r="F101" s="277"/>
      <c r="G101" s="434"/>
      <c r="H101" s="277"/>
      <c r="I101" s="148">
        <v>3.0</v>
      </c>
      <c r="J101" s="148">
        <v>1.0</v>
      </c>
      <c r="K101" s="277"/>
      <c r="L101" s="277"/>
      <c r="M101" s="148">
        <v>2.0</v>
      </c>
      <c r="N101" s="148">
        <v>1.0</v>
      </c>
      <c r="O101" s="277"/>
      <c r="P101" s="148">
        <v>4.0</v>
      </c>
      <c r="Q101" s="148">
        <v>1.0</v>
      </c>
      <c r="R101" s="277"/>
      <c r="S101" s="277"/>
      <c r="T101" s="148"/>
      <c r="U101" s="148">
        <v>2.0</v>
      </c>
      <c r="V101" s="148">
        <v>4.0</v>
      </c>
      <c r="W101" s="148">
        <v>2.0</v>
      </c>
      <c r="X101" s="148">
        <v>6.0</v>
      </c>
      <c r="Y101" s="277"/>
      <c r="Z101" s="277"/>
      <c r="AA101" s="148">
        <v>3.0</v>
      </c>
      <c r="AB101" s="148">
        <v>1.0</v>
      </c>
      <c r="AC101" s="148">
        <v>2.0</v>
      </c>
      <c r="AD101" s="148"/>
      <c r="AE101" s="148"/>
      <c r="AF101" s="277"/>
      <c r="AG101" s="277"/>
      <c r="AH101" s="148">
        <v>2.0</v>
      </c>
      <c r="AI101" s="148"/>
      <c r="AJ101" s="148"/>
      <c r="AK101" s="148"/>
      <c r="AL101" s="267">
        <f t="shared" si="2"/>
        <v>34</v>
      </c>
      <c r="AM101" s="136"/>
      <c r="AN101" s="264"/>
    </row>
    <row r="102" ht="13.5" customHeight="1">
      <c r="A102" s="45">
        <v>23.0</v>
      </c>
      <c r="B102" s="178" t="s">
        <v>36</v>
      </c>
      <c r="C102" s="133"/>
      <c r="D102" s="32"/>
      <c r="E102" s="424"/>
      <c r="F102" s="243"/>
      <c r="G102" s="425"/>
      <c r="H102" s="243"/>
      <c r="I102" s="155">
        <v>2.0</v>
      </c>
      <c r="J102" s="155">
        <v>6.0</v>
      </c>
      <c r="K102" s="243"/>
      <c r="L102" s="243"/>
      <c r="M102" s="155">
        <v>4.0</v>
      </c>
      <c r="N102" s="155">
        <v>5.0</v>
      </c>
      <c r="O102" s="243"/>
      <c r="P102" s="155">
        <v>7.0</v>
      </c>
      <c r="Q102" s="155">
        <v>1.0</v>
      </c>
      <c r="R102" s="243">
        <v>3.0</v>
      </c>
      <c r="S102" s="243"/>
      <c r="T102" s="155">
        <v>7.0</v>
      </c>
      <c r="U102" s="155">
        <v>5.0</v>
      </c>
      <c r="V102" s="155">
        <v>3.0</v>
      </c>
      <c r="W102" s="155">
        <v>12.0</v>
      </c>
      <c r="X102" s="155">
        <v>7.0</v>
      </c>
      <c r="Y102" s="243"/>
      <c r="Z102" s="243"/>
      <c r="AA102" s="155"/>
      <c r="AB102" s="155">
        <v>6.0</v>
      </c>
      <c r="AC102" s="155">
        <v>6.0</v>
      </c>
      <c r="AD102" s="155">
        <v>4.0</v>
      </c>
      <c r="AE102" s="155">
        <v>13.0</v>
      </c>
      <c r="AF102" s="243">
        <v>2.0</v>
      </c>
      <c r="AG102" s="243">
        <v>2.0</v>
      </c>
      <c r="AH102" s="155">
        <v>3.0</v>
      </c>
      <c r="AI102" s="155">
        <v>9.0</v>
      </c>
      <c r="AJ102" s="155">
        <v>15.0</v>
      </c>
      <c r="AK102" s="155">
        <v>6.0</v>
      </c>
      <c r="AL102" s="136">
        <f t="shared" si="2"/>
        <v>128</v>
      </c>
      <c r="AM102" s="426">
        <f>AL102/COUNT(F102:AJ102)</f>
        <v>6.095238095</v>
      </c>
      <c r="AN102" s="264"/>
    </row>
    <row r="103" ht="13.5" customHeight="1">
      <c r="A103" s="180"/>
      <c r="B103" s="181" t="s">
        <v>78</v>
      </c>
      <c r="C103" s="133"/>
      <c r="D103" s="32"/>
      <c r="E103" s="424"/>
      <c r="F103" s="277"/>
      <c r="G103" s="434"/>
      <c r="H103" s="277"/>
      <c r="I103" s="148"/>
      <c r="J103" s="148"/>
      <c r="K103" s="277"/>
      <c r="L103" s="277"/>
      <c r="M103" s="148"/>
      <c r="N103" s="148"/>
      <c r="O103" s="277"/>
      <c r="P103" s="148"/>
      <c r="Q103" s="148"/>
      <c r="R103" s="277"/>
      <c r="S103" s="277"/>
      <c r="T103" s="148"/>
      <c r="U103" s="148"/>
      <c r="V103" s="148">
        <v>1.0</v>
      </c>
      <c r="W103" s="148">
        <v>1.0</v>
      </c>
      <c r="X103" s="148">
        <v>2.0</v>
      </c>
      <c r="Y103" s="277"/>
      <c r="Z103" s="277"/>
      <c r="AA103" s="148"/>
      <c r="AB103" s="148">
        <v>2.0</v>
      </c>
      <c r="AC103" s="148">
        <v>1.0</v>
      </c>
      <c r="AD103" s="148"/>
      <c r="AE103" s="148"/>
      <c r="AF103" s="277"/>
      <c r="AG103" s="277"/>
      <c r="AH103" s="148"/>
      <c r="AI103" s="148">
        <v>1.0</v>
      </c>
      <c r="AJ103" s="148"/>
      <c r="AK103" s="148"/>
      <c r="AL103" s="267">
        <f t="shared" si="2"/>
        <v>8</v>
      </c>
      <c r="AM103" s="136"/>
      <c r="AN103" s="264"/>
    </row>
    <row r="104" ht="13.5" customHeight="1">
      <c r="A104" s="45">
        <v>24.0</v>
      </c>
      <c r="B104" s="178" t="s">
        <v>37</v>
      </c>
      <c r="C104" s="133"/>
      <c r="D104" s="32"/>
      <c r="E104" s="424"/>
      <c r="F104" s="428"/>
      <c r="G104" s="425"/>
      <c r="H104" s="428"/>
      <c r="I104" s="428"/>
      <c r="J104" s="428"/>
      <c r="K104" s="428"/>
      <c r="L104" s="428"/>
      <c r="M104" s="155">
        <v>5.0</v>
      </c>
      <c r="N104" s="155">
        <v>9.0</v>
      </c>
      <c r="O104" s="243">
        <v>6.0</v>
      </c>
      <c r="P104" s="155"/>
      <c r="Q104" s="155">
        <v>6.0</v>
      </c>
      <c r="R104" s="243">
        <v>9.0</v>
      </c>
      <c r="S104" s="243"/>
      <c r="T104" s="155"/>
      <c r="U104" s="155">
        <v>13.0</v>
      </c>
      <c r="V104" s="155">
        <v>7.0</v>
      </c>
      <c r="W104" s="155">
        <v>8.0</v>
      </c>
      <c r="X104" s="155">
        <v>10.0</v>
      </c>
      <c r="Y104" s="243"/>
      <c r="Z104" s="243"/>
      <c r="AA104" s="155">
        <v>9.0</v>
      </c>
      <c r="AB104" s="155">
        <v>8.0</v>
      </c>
      <c r="AC104" s="155">
        <v>11.0</v>
      </c>
      <c r="AD104" s="155">
        <v>7.0</v>
      </c>
      <c r="AE104" s="155">
        <v>9.0</v>
      </c>
      <c r="AF104" s="243"/>
      <c r="AG104" s="243">
        <v>1.0</v>
      </c>
      <c r="AH104" s="155">
        <v>2.0</v>
      </c>
      <c r="AI104" s="155">
        <v>5.0</v>
      </c>
      <c r="AJ104" s="155">
        <v>9.0</v>
      </c>
      <c r="AK104" s="155">
        <v>15.0</v>
      </c>
      <c r="AL104" s="136">
        <f t="shared" si="2"/>
        <v>149</v>
      </c>
      <c r="AM104" s="426">
        <f>AL104/COUNT(F104:AJ104)</f>
        <v>8.277777778</v>
      </c>
      <c r="AN104" s="264"/>
    </row>
    <row r="105" ht="13.5" customHeight="1">
      <c r="A105" s="180"/>
      <c r="B105" s="181" t="s">
        <v>78</v>
      </c>
      <c r="C105" s="133"/>
      <c r="D105" s="32"/>
      <c r="E105" s="424"/>
      <c r="F105" s="277"/>
      <c r="G105" s="434"/>
      <c r="H105" s="277"/>
      <c r="I105" s="148"/>
      <c r="J105" s="148"/>
      <c r="K105" s="277"/>
      <c r="L105" s="277"/>
      <c r="M105" s="148">
        <v>1.0</v>
      </c>
      <c r="N105" s="148"/>
      <c r="O105" s="277"/>
      <c r="P105" s="148"/>
      <c r="Q105" s="148"/>
      <c r="R105" s="277"/>
      <c r="S105" s="277"/>
      <c r="T105" s="148"/>
      <c r="U105" s="148"/>
      <c r="V105" s="148">
        <v>1.0</v>
      </c>
      <c r="W105" s="148"/>
      <c r="X105" s="148">
        <v>4.0</v>
      </c>
      <c r="Y105" s="277"/>
      <c r="Z105" s="277"/>
      <c r="AA105" s="148">
        <v>5.0</v>
      </c>
      <c r="AB105" s="148">
        <v>1.0</v>
      </c>
      <c r="AC105" s="148"/>
      <c r="AD105" s="148"/>
      <c r="AE105" s="148"/>
      <c r="AF105" s="277"/>
      <c r="AG105" s="277"/>
      <c r="AH105" s="148"/>
      <c r="AI105" s="148"/>
      <c r="AJ105" s="148"/>
      <c r="AK105" s="148"/>
      <c r="AL105" s="267">
        <f t="shared" si="2"/>
        <v>12</v>
      </c>
      <c r="AM105" s="136"/>
      <c r="AN105" s="264"/>
    </row>
    <row r="106" ht="13.5" customHeight="1">
      <c r="A106" s="45">
        <v>25.0</v>
      </c>
      <c r="B106" s="178" t="s">
        <v>202</v>
      </c>
      <c r="C106" s="133"/>
      <c r="D106" s="32"/>
      <c r="E106" s="424"/>
      <c r="F106" s="243">
        <v>5.0</v>
      </c>
      <c r="G106" s="425"/>
      <c r="H106" s="243">
        <v>7.0</v>
      </c>
      <c r="I106" s="155">
        <v>7.0</v>
      </c>
      <c r="J106" s="155"/>
      <c r="K106" s="243">
        <v>3.0</v>
      </c>
      <c r="L106" s="243">
        <v>5.0</v>
      </c>
      <c r="M106" s="155">
        <v>3.0</v>
      </c>
      <c r="N106" s="155"/>
      <c r="O106" s="243">
        <v>8.0</v>
      </c>
      <c r="P106" s="155">
        <v>8.0</v>
      </c>
      <c r="Q106" s="155"/>
      <c r="R106" s="243">
        <v>6.0</v>
      </c>
      <c r="S106" s="243">
        <v>2.0</v>
      </c>
      <c r="T106" s="155">
        <v>7.0</v>
      </c>
      <c r="U106" s="155">
        <v>1.0</v>
      </c>
      <c r="V106" s="155">
        <v>8.0</v>
      </c>
      <c r="W106" s="155">
        <v>4.0</v>
      </c>
      <c r="X106" s="155">
        <v>7.0</v>
      </c>
      <c r="Y106" s="243">
        <v>5.0</v>
      </c>
      <c r="Z106" s="243">
        <v>7.0</v>
      </c>
      <c r="AA106" s="155">
        <v>6.0</v>
      </c>
      <c r="AB106" s="155"/>
      <c r="AC106" s="155">
        <v>3.0</v>
      </c>
      <c r="AD106" s="155">
        <v>7.0</v>
      </c>
      <c r="AE106" s="155"/>
      <c r="AF106" s="243">
        <v>6.0</v>
      </c>
      <c r="AG106" s="243">
        <v>9.0</v>
      </c>
      <c r="AH106" s="155">
        <v>3.0</v>
      </c>
      <c r="AI106" s="155"/>
      <c r="AJ106" s="155">
        <v>4.0</v>
      </c>
      <c r="AK106" s="155">
        <v>7.0</v>
      </c>
      <c r="AL106" s="136">
        <f t="shared" si="2"/>
        <v>138</v>
      </c>
      <c r="AM106" s="426">
        <f>AL106/COUNT(F106:AJ106)</f>
        <v>5.75</v>
      </c>
      <c r="AN106" s="264"/>
    </row>
    <row r="107" ht="13.5" customHeight="1">
      <c r="A107" s="180"/>
      <c r="B107" s="436" t="s">
        <v>78</v>
      </c>
      <c r="C107" s="133"/>
      <c r="D107" s="32"/>
      <c r="E107" s="424"/>
      <c r="F107" s="277"/>
      <c r="G107" s="434"/>
      <c r="H107" s="277">
        <v>1.0</v>
      </c>
      <c r="I107" s="148">
        <v>4.0</v>
      </c>
      <c r="J107" s="148"/>
      <c r="K107" s="277"/>
      <c r="L107" s="277"/>
      <c r="M107" s="148">
        <v>3.0</v>
      </c>
      <c r="N107" s="148"/>
      <c r="O107" s="277"/>
      <c r="P107" s="148">
        <v>1.0</v>
      </c>
      <c r="Q107" s="148"/>
      <c r="R107" s="277"/>
      <c r="S107" s="277"/>
      <c r="T107" s="148">
        <v>5.0</v>
      </c>
      <c r="U107" s="148"/>
      <c r="V107" s="148">
        <v>2.0</v>
      </c>
      <c r="W107" s="148">
        <v>2.0</v>
      </c>
      <c r="X107" s="148">
        <v>1.0</v>
      </c>
      <c r="Y107" s="277"/>
      <c r="Z107" s="277"/>
      <c r="AA107" s="148">
        <v>5.0</v>
      </c>
      <c r="AB107" s="148"/>
      <c r="AC107" s="148">
        <v>1.0</v>
      </c>
      <c r="AD107" s="148"/>
      <c r="AE107" s="148"/>
      <c r="AF107" s="277"/>
      <c r="AG107" s="277"/>
      <c r="AH107" s="148"/>
      <c r="AI107" s="148"/>
      <c r="AJ107" s="148"/>
      <c r="AK107" s="148"/>
      <c r="AL107" s="267">
        <f t="shared" si="2"/>
        <v>25</v>
      </c>
      <c r="AM107" s="136"/>
      <c r="AN107" s="264"/>
    </row>
    <row r="108" ht="13.5" customHeight="1">
      <c r="A108" s="45">
        <v>26.0</v>
      </c>
      <c r="B108" s="178" t="s">
        <v>226</v>
      </c>
      <c r="C108" s="133"/>
      <c r="D108" s="32"/>
      <c r="E108" s="424"/>
      <c r="F108" s="243"/>
      <c r="G108" s="425"/>
      <c r="H108" s="243"/>
      <c r="I108" s="155">
        <v>10.0</v>
      </c>
      <c r="J108" s="155">
        <v>11.0</v>
      </c>
      <c r="K108" s="243"/>
      <c r="L108" s="243"/>
      <c r="M108" s="155">
        <v>14.0</v>
      </c>
      <c r="N108" s="155">
        <v>9.0</v>
      </c>
      <c r="O108" s="243"/>
      <c r="P108" s="155">
        <v>11.0</v>
      </c>
      <c r="Q108" s="155">
        <v>10.0</v>
      </c>
      <c r="R108" s="243"/>
      <c r="S108" s="243"/>
      <c r="T108" s="155">
        <v>18.0</v>
      </c>
      <c r="U108" s="155">
        <v>11.0</v>
      </c>
      <c r="V108" s="155">
        <v>15.0</v>
      </c>
      <c r="W108" s="155">
        <v>16.0</v>
      </c>
      <c r="X108" s="155">
        <v>15.0</v>
      </c>
      <c r="Y108" s="243"/>
      <c r="Z108" s="243"/>
      <c r="AA108" s="155">
        <v>12.0</v>
      </c>
      <c r="AB108" s="155">
        <v>25.0</v>
      </c>
      <c r="AC108" s="155">
        <v>17.0</v>
      </c>
      <c r="AD108" s="155">
        <v>22.0</v>
      </c>
      <c r="AE108" s="155">
        <v>15.0</v>
      </c>
      <c r="AF108" s="243"/>
      <c r="AG108" s="243"/>
      <c r="AH108" s="155">
        <v>8.0</v>
      </c>
      <c r="AI108" s="155">
        <v>12.0</v>
      </c>
      <c r="AJ108" s="155">
        <v>23.0</v>
      </c>
      <c r="AK108" s="155">
        <v>34.0</v>
      </c>
      <c r="AL108" s="136">
        <f t="shared" si="2"/>
        <v>308</v>
      </c>
      <c r="AM108" s="426">
        <f>AL108/COUNT(F108:AJ108)</f>
        <v>16.21052632</v>
      </c>
      <c r="AN108" s="264"/>
    </row>
    <row r="109" ht="13.5" customHeight="1">
      <c r="A109" s="179" t="s">
        <v>78</v>
      </c>
      <c r="C109" s="133"/>
      <c r="D109" s="32"/>
      <c r="E109" s="424"/>
      <c r="F109" s="277"/>
      <c r="G109" s="434"/>
      <c r="H109" s="277"/>
      <c r="I109" s="148">
        <v>1.0</v>
      </c>
      <c r="J109" s="148"/>
      <c r="K109" s="277"/>
      <c r="L109" s="277"/>
      <c r="M109" s="148">
        <v>1.0</v>
      </c>
      <c r="N109" s="148"/>
      <c r="O109" s="277"/>
      <c r="P109" s="148"/>
      <c r="Q109" s="148"/>
      <c r="R109" s="277"/>
      <c r="S109" s="277"/>
      <c r="T109" s="148">
        <v>1.0</v>
      </c>
      <c r="U109" s="148"/>
      <c r="V109" s="148"/>
      <c r="W109" s="148">
        <v>1.0</v>
      </c>
      <c r="X109" s="148"/>
      <c r="Y109" s="277"/>
      <c r="Z109" s="277"/>
      <c r="AA109" s="148">
        <v>2.0</v>
      </c>
      <c r="AB109" s="148"/>
      <c r="AC109" s="148">
        <v>3.0</v>
      </c>
      <c r="AD109" s="148"/>
      <c r="AE109" s="148"/>
      <c r="AF109" s="277"/>
      <c r="AG109" s="277"/>
      <c r="AH109" s="148"/>
      <c r="AI109" s="148"/>
      <c r="AJ109" s="148"/>
      <c r="AK109" s="148"/>
      <c r="AL109" s="267">
        <f t="shared" si="2"/>
        <v>9</v>
      </c>
      <c r="AM109" s="136"/>
      <c r="AN109" s="264"/>
    </row>
    <row r="110" ht="13.5" customHeight="1">
      <c r="A110" s="45"/>
      <c r="B110" s="183" t="s">
        <v>80</v>
      </c>
      <c r="C110" s="133"/>
      <c r="D110" s="32"/>
      <c r="E110" s="424"/>
      <c r="F110" s="243"/>
      <c r="G110" s="425"/>
      <c r="H110" s="243"/>
      <c r="I110" s="155">
        <v>4.0</v>
      </c>
      <c r="J110" s="155"/>
      <c r="K110" s="243"/>
      <c r="L110" s="243"/>
      <c r="M110" s="155"/>
      <c r="N110" s="155"/>
      <c r="O110" s="243"/>
      <c r="P110" s="155"/>
      <c r="Q110" s="155"/>
      <c r="R110" s="243"/>
      <c r="S110" s="243"/>
      <c r="T110" s="155"/>
      <c r="U110" s="155"/>
      <c r="V110" s="155"/>
      <c r="W110" s="155"/>
      <c r="X110" s="155"/>
      <c r="Y110" s="243"/>
      <c r="Z110" s="243"/>
      <c r="AA110" s="155"/>
      <c r="AB110" s="155">
        <v>14.0</v>
      </c>
      <c r="AC110" s="155">
        <v>3.0</v>
      </c>
      <c r="AD110" s="155"/>
      <c r="AE110" s="155">
        <v>5.0</v>
      </c>
      <c r="AF110" s="243"/>
      <c r="AG110" s="243"/>
      <c r="AH110" s="155"/>
      <c r="AI110" s="155"/>
      <c r="AJ110" s="155">
        <v>1.0</v>
      </c>
      <c r="AK110" s="155"/>
      <c r="AL110" s="136">
        <f t="shared" si="2"/>
        <v>27</v>
      </c>
      <c r="AM110" s="426">
        <f>AL110/COUNT(F110:AJ110)</f>
        <v>5.4</v>
      </c>
      <c r="AN110" s="264"/>
    </row>
    <row r="111" ht="13.5" customHeight="1">
      <c r="A111" s="137" t="s">
        <v>78</v>
      </c>
      <c r="B111" s="132"/>
      <c r="C111" s="138"/>
      <c r="D111" s="71"/>
      <c r="E111" s="427"/>
      <c r="F111" s="462"/>
      <c r="G111" s="431"/>
      <c r="H111" s="342"/>
      <c r="I111" s="271"/>
      <c r="J111" s="271"/>
      <c r="K111" s="342"/>
      <c r="L111" s="342"/>
      <c r="M111" s="271"/>
      <c r="N111" s="271"/>
      <c r="O111" s="342"/>
      <c r="P111" s="271"/>
      <c r="Q111" s="271"/>
      <c r="R111" s="342"/>
      <c r="S111" s="342"/>
      <c r="T111" s="271"/>
      <c r="U111" s="271"/>
      <c r="V111" s="271"/>
      <c r="W111" s="271"/>
      <c r="X111" s="271"/>
      <c r="Y111" s="342"/>
      <c r="Z111" s="342"/>
      <c r="AA111" s="271"/>
      <c r="AB111" s="271"/>
      <c r="AC111" s="271"/>
      <c r="AD111" s="271"/>
      <c r="AE111" s="271"/>
      <c r="AF111" s="342"/>
      <c r="AG111" s="342"/>
      <c r="AH111" s="271"/>
      <c r="AI111" s="271"/>
      <c r="AJ111" s="271"/>
      <c r="AK111" s="271"/>
      <c r="AL111" s="267">
        <f t="shared" si="2"/>
        <v>0</v>
      </c>
      <c r="AM111" s="143"/>
      <c r="AN111" s="268"/>
    </row>
    <row r="112" ht="51.75" customHeight="1">
      <c r="A112" s="184"/>
      <c r="B112" s="185"/>
      <c r="C112" s="186"/>
      <c r="D112" s="187">
        <v>200.0</v>
      </c>
      <c r="E112" s="188" t="s">
        <v>81</v>
      </c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90">
        <f>SUM(AL56+AL58+AL60+AL62+AL64+AL66+AL68+AL70+AL72+AL74+AL76+AL78+AL80+AL82+AL84+AL86+AL88+AL90+AL92+AL94+AL96+AL98+AL100+AL102+AL104+AL106+AL108+AL110)</f>
        <v>3969</v>
      </c>
      <c r="AN112" s="190"/>
    </row>
    <row r="113" ht="13.5" customHeight="1">
      <c r="A113" s="191">
        <v>1.0</v>
      </c>
      <c r="B113" s="19" t="s">
        <v>82</v>
      </c>
      <c r="C113" s="399">
        <v>43383.0</v>
      </c>
      <c r="D113" s="192" t="s">
        <v>292</v>
      </c>
      <c r="E113" s="465" t="s">
        <v>293</v>
      </c>
      <c r="F113" s="209">
        <v>3.0</v>
      </c>
      <c r="G113" s="442" t="s">
        <v>11</v>
      </c>
      <c r="H113" s="209"/>
      <c r="I113" s="212">
        <v>4.0</v>
      </c>
      <c r="J113" s="212">
        <v>2.0</v>
      </c>
      <c r="K113" s="209"/>
      <c r="L113" s="209"/>
      <c r="M113" s="292"/>
      <c r="N113" s="212">
        <v>4.0</v>
      </c>
      <c r="O113" s="209"/>
      <c r="P113" s="212">
        <v>4.0</v>
      </c>
      <c r="Q113" s="212">
        <v>6.0</v>
      </c>
      <c r="R113" s="209">
        <v>1.0</v>
      </c>
      <c r="S113" s="209"/>
      <c r="T113" s="212">
        <v>1.0</v>
      </c>
      <c r="U113" s="212">
        <v>1.0</v>
      </c>
      <c r="V113" s="212">
        <v>9.0</v>
      </c>
      <c r="W113" s="212">
        <v>9.0</v>
      </c>
      <c r="X113" s="212">
        <v>4.0</v>
      </c>
      <c r="Y113" s="209"/>
      <c r="Z113" s="209"/>
      <c r="AA113" s="212">
        <v>4.0</v>
      </c>
      <c r="AB113" s="212">
        <v>1.0</v>
      </c>
      <c r="AC113" s="212">
        <v>7.0</v>
      </c>
      <c r="AD113" s="212">
        <v>5.0</v>
      </c>
      <c r="AE113" s="212">
        <v>8.0</v>
      </c>
      <c r="AF113" s="209"/>
      <c r="AG113" s="209">
        <v>2.0</v>
      </c>
      <c r="AH113" s="212">
        <v>6.0</v>
      </c>
      <c r="AI113" s="212">
        <v>8.0</v>
      </c>
      <c r="AJ113" s="212">
        <v>2.0</v>
      </c>
      <c r="AK113" s="212">
        <v>8.0</v>
      </c>
      <c r="AL113" s="191">
        <f t="shared" ref="AL113:AL160" si="3">SUM(F113:AK113)</f>
        <v>99</v>
      </c>
      <c r="AM113" s="191"/>
      <c r="AN113" s="83"/>
    </row>
    <row r="114" ht="13.5" customHeight="1">
      <c r="A114" s="168" t="s">
        <v>78</v>
      </c>
      <c r="B114" s="132"/>
      <c r="C114" s="391"/>
      <c r="D114" s="196"/>
      <c r="E114" s="71"/>
      <c r="F114" s="439"/>
      <c r="G114" s="444"/>
      <c r="H114" s="209"/>
      <c r="I114" s="204"/>
      <c r="J114" s="204"/>
      <c r="K114" s="316"/>
      <c r="L114" s="316"/>
      <c r="M114" s="204"/>
      <c r="N114" s="204"/>
      <c r="O114" s="173"/>
      <c r="P114" s="170"/>
      <c r="Q114" s="170"/>
      <c r="R114" s="173"/>
      <c r="S114" s="173"/>
      <c r="T114" s="170"/>
      <c r="U114" s="170"/>
      <c r="V114" s="170"/>
      <c r="W114" s="170"/>
      <c r="X114" s="170"/>
      <c r="Y114" s="173"/>
      <c r="Z114" s="173"/>
      <c r="AA114" s="170"/>
      <c r="AB114" s="170"/>
      <c r="AC114" s="170">
        <v>2.0</v>
      </c>
      <c r="AD114" s="170"/>
      <c r="AE114" s="170"/>
      <c r="AF114" s="173"/>
      <c r="AG114" s="173"/>
      <c r="AH114" s="170"/>
      <c r="AI114" s="170"/>
      <c r="AJ114" s="170"/>
      <c r="AK114" s="392"/>
      <c r="AL114" s="345">
        <f t="shared" si="3"/>
        <v>2</v>
      </c>
      <c r="AM114" s="199"/>
      <c r="AN114" s="199"/>
    </row>
    <row r="115" ht="13.5" customHeight="1">
      <c r="A115" s="191">
        <v>2.0</v>
      </c>
      <c r="B115" s="19" t="s">
        <v>85</v>
      </c>
      <c r="C115" s="192" t="s">
        <v>86</v>
      </c>
      <c r="D115" s="192" t="s">
        <v>87</v>
      </c>
      <c r="E115" s="465" t="s">
        <v>293</v>
      </c>
      <c r="F115" s="466"/>
      <c r="G115" s="442" t="s">
        <v>11</v>
      </c>
      <c r="H115" s="209"/>
      <c r="I115" s="212">
        <v>1.0</v>
      </c>
      <c r="J115" s="212">
        <v>7.0</v>
      </c>
      <c r="K115" s="209"/>
      <c r="L115" s="209"/>
      <c r="M115" s="292"/>
      <c r="N115" s="212">
        <v>5.0</v>
      </c>
      <c r="O115" s="298"/>
      <c r="P115" s="328">
        <v>5.0</v>
      </c>
      <c r="Q115" s="328">
        <v>3.0</v>
      </c>
      <c r="R115" s="298"/>
      <c r="S115" s="298"/>
      <c r="T115" s="328">
        <v>4.0</v>
      </c>
      <c r="U115" s="328">
        <v>5.0</v>
      </c>
      <c r="V115" s="328">
        <v>9.0</v>
      </c>
      <c r="W115" s="328">
        <v>6.0</v>
      </c>
      <c r="X115" s="328">
        <v>5.0</v>
      </c>
      <c r="Y115" s="298">
        <v>1.0</v>
      </c>
      <c r="Z115" s="298"/>
      <c r="AA115" s="282">
        <v>8.0</v>
      </c>
      <c r="AB115" s="287"/>
      <c r="AC115" s="287"/>
      <c r="AD115" s="287"/>
      <c r="AE115" s="287"/>
      <c r="AF115" s="287"/>
      <c r="AG115" s="287"/>
      <c r="AH115" s="287"/>
      <c r="AI115" s="287"/>
      <c r="AJ115" s="287"/>
      <c r="AK115" s="287"/>
      <c r="AL115" s="191">
        <f t="shared" si="3"/>
        <v>59</v>
      </c>
      <c r="AM115" s="191"/>
      <c r="AN115" s="83"/>
    </row>
    <row r="116" ht="13.5" customHeight="1">
      <c r="A116" s="168" t="s">
        <v>78</v>
      </c>
      <c r="B116" s="132"/>
      <c r="C116" s="391"/>
      <c r="D116" s="196"/>
      <c r="E116" s="71"/>
      <c r="F116" s="467"/>
      <c r="G116" s="444"/>
      <c r="H116" s="209"/>
      <c r="I116" s="204"/>
      <c r="J116" s="204"/>
      <c r="K116" s="316"/>
      <c r="L116" s="316"/>
      <c r="M116" s="204"/>
      <c r="N116" s="204"/>
      <c r="O116" s="173"/>
      <c r="P116" s="170"/>
      <c r="Q116" s="170"/>
      <c r="R116" s="173"/>
      <c r="S116" s="173"/>
      <c r="T116" s="170"/>
      <c r="U116" s="170"/>
      <c r="V116" s="170"/>
      <c r="W116" s="170"/>
      <c r="X116" s="170"/>
      <c r="Y116" s="173"/>
      <c r="Z116" s="173"/>
      <c r="AA116" s="170"/>
      <c r="AB116" s="170"/>
      <c r="AC116" s="170"/>
      <c r="AD116" s="170"/>
      <c r="AE116" s="170"/>
      <c r="AF116" s="173"/>
      <c r="AG116" s="173"/>
      <c r="AH116" s="170"/>
      <c r="AI116" s="170"/>
      <c r="AJ116" s="170"/>
      <c r="AK116" s="392"/>
      <c r="AL116" s="345">
        <f t="shared" si="3"/>
        <v>0</v>
      </c>
      <c r="AM116" s="199"/>
      <c r="AN116" s="199"/>
    </row>
    <row r="117" ht="13.5" customHeight="1">
      <c r="A117" s="191">
        <v>3.0</v>
      </c>
      <c r="B117" s="19" t="s">
        <v>89</v>
      </c>
      <c r="C117" s="192" t="s">
        <v>90</v>
      </c>
      <c r="D117" s="192" t="s">
        <v>91</v>
      </c>
      <c r="E117" s="441" t="s">
        <v>294</v>
      </c>
      <c r="F117" s="209"/>
      <c r="G117" s="442" t="s">
        <v>11</v>
      </c>
      <c r="H117" s="209"/>
      <c r="I117" s="212">
        <v>13.0</v>
      </c>
      <c r="J117" s="212">
        <v>3.0</v>
      </c>
      <c r="K117" s="209"/>
      <c r="L117" s="209"/>
      <c r="M117" s="212">
        <v>4.0</v>
      </c>
      <c r="N117" s="212">
        <v>6.0</v>
      </c>
      <c r="O117" s="209"/>
      <c r="P117" s="212">
        <v>3.0</v>
      </c>
      <c r="Q117" s="212">
        <v>6.0</v>
      </c>
      <c r="R117" s="209">
        <v>3.0</v>
      </c>
      <c r="S117" s="209"/>
      <c r="T117" s="212">
        <v>10.0</v>
      </c>
      <c r="U117" s="212">
        <v>10.0</v>
      </c>
      <c r="V117" s="212">
        <v>9.0</v>
      </c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212">
        <v>7.0</v>
      </c>
      <c r="AL117" s="191">
        <f t="shared" si="3"/>
        <v>74</v>
      </c>
      <c r="AM117" s="191"/>
      <c r="AN117" s="83"/>
    </row>
    <row r="118" ht="13.5" customHeight="1">
      <c r="A118" s="191"/>
      <c r="B118" s="203" t="s">
        <v>78</v>
      </c>
      <c r="C118" s="192"/>
      <c r="D118" s="192"/>
      <c r="E118" s="71"/>
      <c r="F118" s="209"/>
      <c r="G118" s="444"/>
      <c r="H118" s="209"/>
      <c r="I118" s="204"/>
      <c r="J118" s="204"/>
      <c r="K118" s="316"/>
      <c r="L118" s="316"/>
      <c r="M118" s="204"/>
      <c r="N118" s="204"/>
      <c r="O118" s="316"/>
      <c r="P118" s="204"/>
      <c r="Q118" s="204"/>
      <c r="R118" s="316"/>
      <c r="S118" s="316"/>
      <c r="T118" s="204"/>
      <c r="U118" s="204"/>
      <c r="V118" s="204"/>
      <c r="W118" s="204"/>
      <c r="X118" s="204"/>
      <c r="Y118" s="316"/>
      <c r="Z118" s="316"/>
      <c r="AA118" s="204"/>
      <c r="AB118" s="204"/>
      <c r="AC118" s="204"/>
      <c r="AD118" s="204"/>
      <c r="AE118" s="204"/>
      <c r="AF118" s="316"/>
      <c r="AG118" s="316"/>
      <c r="AH118" s="204"/>
      <c r="AI118" s="204"/>
      <c r="AJ118" s="204"/>
      <c r="AK118" s="468"/>
      <c r="AL118" s="345">
        <f t="shared" si="3"/>
        <v>0</v>
      </c>
      <c r="AM118" s="191"/>
      <c r="AN118" s="83"/>
    </row>
    <row r="119" ht="13.5" customHeight="1">
      <c r="A119" s="191">
        <v>4.0</v>
      </c>
      <c r="B119" s="19" t="s">
        <v>93</v>
      </c>
      <c r="C119" s="394">
        <v>43168.0</v>
      </c>
      <c r="D119" s="192" t="s">
        <v>94</v>
      </c>
      <c r="E119" s="395"/>
      <c r="F119" s="466"/>
      <c r="G119" s="442" t="s">
        <v>11</v>
      </c>
      <c r="H119" s="209"/>
      <c r="I119" s="212">
        <v>1.0</v>
      </c>
      <c r="J119" s="212">
        <v>3.0</v>
      </c>
      <c r="K119" s="209"/>
      <c r="L119" s="209"/>
      <c r="M119" s="212">
        <v>4.0</v>
      </c>
      <c r="N119" s="212">
        <v>4.0</v>
      </c>
      <c r="O119" s="209">
        <v>1.0</v>
      </c>
      <c r="P119" s="212">
        <v>4.0</v>
      </c>
      <c r="Q119" s="212">
        <v>2.0</v>
      </c>
      <c r="R119" s="209"/>
      <c r="S119" s="209"/>
      <c r="T119" s="212">
        <v>5.0</v>
      </c>
      <c r="U119" s="212">
        <v>7.0</v>
      </c>
      <c r="V119" s="212">
        <v>5.0</v>
      </c>
      <c r="W119" s="212">
        <v>8.0</v>
      </c>
      <c r="X119" s="287"/>
      <c r="Y119" s="287"/>
      <c r="Z119" s="287"/>
      <c r="AA119" s="287"/>
      <c r="AB119" s="287"/>
      <c r="AC119" s="287"/>
      <c r="AD119" s="287"/>
      <c r="AE119" s="287"/>
      <c r="AF119" s="287"/>
      <c r="AG119" s="287"/>
      <c r="AH119" s="287"/>
      <c r="AI119" s="287"/>
      <c r="AJ119" s="287"/>
      <c r="AK119" s="287"/>
      <c r="AL119" s="191">
        <f t="shared" si="3"/>
        <v>44</v>
      </c>
      <c r="AM119" s="191"/>
      <c r="AN119" s="83"/>
    </row>
    <row r="120" ht="13.5" customHeight="1">
      <c r="A120" s="168" t="s">
        <v>78</v>
      </c>
      <c r="B120" s="132"/>
      <c r="C120" s="391"/>
      <c r="D120" s="196"/>
      <c r="E120" s="32"/>
      <c r="F120" s="467"/>
      <c r="G120" s="444"/>
      <c r="H120" s="209"/>
      <c r="I120" s="204"/>
      <c r="J120" s="204"/>
      <c r="K120" s="316"/>
      <c r="L120" s="316"/>
      <c r="M120" s="204"/>
      <c r="N120" s="204"/>
      <c r="O120" s="173"/>
      <c r="P120" s="170"/>
      <c r="Q120" s="170"/>
      <c r="R120" s="173"/>
      <c r="S120" s="173"/>
      <c r="T120" s="170">
        <v>2.0</v>
      </c>
      <c r="U120" s="170">
        <v>2.0</v>
      </c>
      <c r="V120" s="170"/>
      <c r="W120" s="170"/>
      <c r="X120" s="170"/>
      <c r="Y120" s="173"/>
      <c r="Z120" s="316"/>
      <c r="AA120" s="204"/>
      <c r="AB120" s="170"/>
      <c r="AC120" s="204"/>
      <c r="AD120" s="170"/>
      <c r="AE120" s="170"/>
      <c r="AF120" s="173"/>
      <c r="AG120" s="173"/>
      <c r="AH120" s="170"/>
      <c r="AI120" s="204"/>
      <c r="AJ120" s="170"/>
      <c r="AK120" s="170"/>
      <c r="AL120" s="345">
        <f t="shared" si="3"/>
        <v>4</v>
      </c>
      <c r="AM120" s="196"/>
      <c r="AN120" s="199"/>
    </row>
    <row r="121" ht="13.5" customHeight="1">
      <c r="A121" s="191">
        <v>5.0</v>
      </c>
      <c r="B121" s="19" t="s">
        <v>96</v>
      </c>
      <c r="C121" s="192" t="s">
        <v>97</v>
      </c>
      <c r="D121" s="192" t="s">
        <v>98</v>
      </c>
      <c r="E121" s="465" t="s">
        <v>293</v>
      </c>
      <c r="F121" s="466"/>
      <c r="G121" s="442" t="s">
        <v>11</v>
      </c>
      <c r="H121" s="209"/>
      <c r="I121" s="212">
        <v>8.0</v>
      </c>
      <c r="J121" s="212">
        <v>5.0</v>
      </c>
      <c r="K121" s="209">
        <v>2.0</v>
      </c>
      <c r="L121" s="209"/>
      <c r="M121" s="212">
        <v>3.0</v>
      </c>
      <c r="N121" s="292"/>
      <c r="O121" s="209"/>
      <c r="P121" s="212">
        <v>4.0</v>
      </c>
      <c r="Q121" s="212">
        <v>2.0</v>
      </c>
      <c r="R121" s="209"/>
      <c r="S121" s="209"/>
      <c r="T121" s="212">
        <v>2.0</v>
      </c>
      <c r="U121" s="212">
        <v>3.0</v>
      </c>
      <c r="V121" s="212">
        <v>9.0</v>
      </c>
      <c r="W121" s="212">
        <v>2.0</v>
      </c>
      <c r="X121" s="212">
        <v>9.0</v>
      </c>
      <c r="Y121" s="209">
        <v>1.0</v>
      </c>
      <c r="Z121" s="209"/>
      <c r="AA121" s="212">
        <v>5.0</v>
      </c>
      <c r="AB121" s="212">
        <v>4.0</v>
      </c>
      <c r="AC121" s="212">
        <v>5.0</v>
      </c>
      <c r="AD121" s="212">
        <v>3.0</v>
      </c>
      <c r="AE121" s="212">
        <v>1.0</v>
      </c>
      <c r="AF121" s="209"/>
      <c r="AG121" s="209"/>
      <c r="AH121" s="212">
        <v>3.0</v>
      </c>
      <c r="AI121" s="292"/>
      <c r="AJ121" s="292"/>
      <c r="AK121" s="212">
        <v>5.0</v>
      </c>
      <c r="AL121" s="191">
        <f t="shared" si="3"/>
        <v>76</v>
      </c>
      <c r="AM121" s="191"/>
      <c r="AN121" s="83"/>
    </row>
    <row r="122" ht="13.5" customHeight="1">
      <c r="A122" s="168" t="s">
        <v>78</v>
      </c>
      <c r="B122" s="132"/>
      <c r="C122" s="391"/>
      <c r="D122" s="196"/>
      <c r="E122" s="71"/>
      <c r="F122" s="467"/>
      <c r="G122" s="444"/>
      <c r="H122" s="316"/>
      <c r="I122" s="204"/>
      <c r="J122" s="204">
        <v>2.0</v>
      </c>
      <c r="K122" s="316">
        <v>1.0</v>
      </c>
      <c r="L122" s="316"/>
      <c r="M122" s="204">
        <v>3.0</v>
      </c>
      <c r="N122" s="204"/>
      <c r="O122" s="173"/>
      <c r="P122" s="170">
        <v>1.0</v>
      </c>
      <c r="Q122" s="170">
        <v>1.0</v>
      </c>
      <c r="R122" s="173"/>
      <c r="S122" s="173"/>
      <c r="T122" s="170"/>
      <c r="U122" s="170"/>
      <c r="V122" s="170"/>
      <c r="W122" s="170">
        <v>1.0</v>
      </c>
      <c r="X122" s="170">
        <v>1.0</v>
      </c>
      <c r="Y122" s="173"/>
      <c r="Z122" s="173"/>
      <c r="AA122" s="204"/>
      <c r="AB122" s="204"/>
      <c r="AC122" s="204"/>
      <c r="AD122" s="170"/>
      <c r="AE122" s="170"/>
      <c r="AF122" s="173"/>
      <c r="AG122" s="173"/>
      <c r="AH122" s="170"/>
      <c r="AI122" s="170"/>
      <c r="AJ122" s="204"/>
      <c r="AK122" s="397"/>
      <c r="AL122" s="345">
        <f t="shared" si="3"/>
        <v>10</v>
      </c>
      <c r="AM122" s="199"/>
      <c r="AN122" s="199"/>
    </row>
    <row r="123" ht="13.5" customHeight="1">
      <c r="A123" s="191">
        <v>6.0</v>
      </c>
      <c r="B123" s="19" t="s">
        <v>100</v>
      </c>
      <c r="C123" s="192" t="s">
        <v>101</v>
      </c>
      <c r="D123" s="192" t="s">
        <v>102</v>
      </c>
      <c r="E123" s="447" t="s">
        <v>295</v>
      </c>
      <c r="F123" s="209"/>
      <c r="G123" s="442" t="s">
        <v>11</v>
      </c>
      <c r="H123" s="209"/>
      <c r="I123" s="212">
        <v>14.0</v>
      </c>
      <c r="J123" s="212">
        <v>10.0</v>
      </c>
      <c r="K123" s="209"/>
      <c r="L123" s="209"/>
      <c r="M123" s="212">
        <v>8.0</v>
      </c>
      <c r="N123" s="212">
        <v>9.0</v>
      </c>
      <c r="O123" s="209"/>
      <c r="P123" s="212">
        <v>9.0</v>
      </c>
      <c r="Q123" s="212">
        <v>6.0</v>
      </c>
      <c r="R123" s="209"/>
      <c r="S123" s="209"/>
      <c r="T123" s="212">
        <v>18.0</v>
      </c>
      <c r="U123" s="212">
        <v>11.0</v>
      </c>
      <c r="V123" s="212">
        <v>11.0</v>
      </c>
      <c r="W123" s="212">
        <v>7.0</v>
      </c>
      <c r="X123" s="212">
        <v>15.0</v>
      </c>
      <c r="Y123" s="209"/>
      <c r="Z123" s="209">
        <v>1.0</v>
      </c>
      <c r="AA123" s="287"/>
      <c r="AB123" s="287"/>
      <c r="AC123" s="287"/>
      <c r="AD123" s="287"/>
      <c r="AE123" s="287"/>
      <c r="AF123" s="287"/>
      <c r="AG123" s="287"/>
      <c r="AH123" s="212">
        <v>12.0</v>
      </c>
      <c r="AI123" s="212">
        <v>13.0</v>
      </c>
      <c r="AJ123" s="212">
        <v>10.0</v>
      </c>
      <c r="AK123" s="212">
        <v>7.0</v>
      </c>
      <c r="AL123" s="191">
        <f t="shared" si="3"/>
        <v>161</v>
      </c>
      <c r="AM123" s="191"/>
      <c r="AN123" s="83"/>
    </row>
    <row r="124" ht="13.5" customHeight="1">
      <c r="A124" s="168" t="s">
        <v>78</v>
      </c>
      <c r="B124" s="132"/>
      <c r="C124" s="391"/>
      <c r="D124" s="196"/>
      <c r="E124" s="444"/>
      <c r="F124" s="439"/>
      <c r="G124" s="444"/>
      <c r="H124" s="209"/>
      <c r="I124" s="204"/>
      <c r="J124" s="204"/>
      <c r="K124" s="316"/>
      <c r="L124" s="316"/>
      <c r="M124" s="204"/>
      <c r="N124" s="204"/>
      <c r="O124" s="173"/>
      <c r="P124" s="170"/>
      <c r="Q124" s="170"/>
      <c r="R124" s="173"/>
      <c r="S124" s="173"/>
      <c r="T124" s="204"/>
      <c r="U124" s="204"/>
      <c r="V124" s="204"/>
      <c r="W124" s="204"/>
      <c r="X124" s="204"/>
      <c r="Y124" s="316"/>
      <c r="Z124" s="316"/>
      <c r="AA124" s="204"/>
      <c r="AB124" s="204"/>
      <c r="AC124" s="204"/>
      <c r="AD124" s="204"/>
      <c r="AE124" s="204"/>
      <c r="AF124" s="316"/>
      <c r="AG124" s="316"/>
      <c r="AH124" s="204"/>
      <c r="AI124" s="204"/>
      <c r="AJ124" s="204"/>
      <c r="AK124" s="469"/>
      <c r="AL124" s="345">
        <f t="shared" si="3"/>
        <v>0</v>
      </c>
      <c r="AM124" s="199"/>
      <c r="AN124" s="199"/>
    </row>
    <row r="125" ht="13.5" customHeight="1">
      <c r="A125" s="191">
        <v>7.0</v>
      </c>
      <c r="B125" s="19" t="s">
        <v>100</v>
      </c>
      <c r="C125" s="192" t="s">
        <v>104</v>
      </c>
      <c r="D125" s="470" t="s">
        <v>105</v>
      </c>
      <c r="E125" s="447" t="s">
        <v>295</v>
      </c>
      <c r="F125" s="466"/>
      <c r="G125" s="442" t="s">
        <v>11</v>
      </c>
      <c r="H125" s="209"/>
      <c r="I125" s="212">
        <v>10.0</v>
      </c>
      <c r="J125" s="212">
        <v>7.0</v>
      </c>
      <c r="K125" s="209"/>
      <c r="L125" s="209">
        <v>1.0</v>
      </c>
      <c r="M125" s="212">
        <v>10.0</v>
      </c>
      <c r="N125" s="212">
        <v>9.0</v>
      </c>
      <c r="O125" s="209"/>
      <c r="P125" s="212">
        <v>12.0</v>
      </c>
      <c r="Q125" s="212">
        <v>3.0</v>
      </c>
      <c r="R125" s="209"/>
      <c r="S125" s="209"/>
      <c r="T125" s="212">
        <v>6.0</v>
      </c>
      <c r="U125" s="212">
        <v>11.0</v>
      </c>
      <c r="V125" s="212">
        <v>6.0</v>
      </c>
      <c r="W125" s="212">
        <v>5.0</v>
      </c>
      <c r="X125" s="212">
        <v>5.0</v>
      </c>
      <c r="Y125" s="209"/>
      <c r="Z125" s="209"/>
      <c r="AA125" s="212">
        <v>6.0</v>
      </c>
      <c r="AB125" s="212">
        <v>17.0</v>
      </c>
      <c r="AC125" s="212">
        <v>10.0</v>
      </c>
      <c r="AD125" s="212">
        <v>9.0</v>
      </c>
      <c r="AE125" s="212">
        <v>11.0</v>
      </c>
      <c r="AF125" s="209"/>
      <c r="AG125" s="209"/>
      <c r="AH125" s="212">
        <v>5.0</v>
      </c>
      <c r="AI125" s="212">
        <v>6.0</v>
      </c>
      <c r="AJ125" s="212">
        <v>10.0</v>
      </c>
      <c r="AK125" s="212">
        <v>12.0</v>
      </c>
      <c r="AL125" s="191">
        <f t="shared" si="3"/>
        <v>171</v>
      </c>
      <c r="AM125" s="191"/>
      <c r="AN125" s="83"/>
    </row>
    <row r="126" ht="13.5" customHeight="1">
      <c r="A126" s="168" t="s">
        <v>78</v>
      </c>
      <c r="B126" s="132"/>
      <c r="C126" s="391"/>
      <c r="D126" s="168"/>
      <c r="E126" s="444"/>
      <c r="F126" s="471"/>
      <c r="G126" s="444"/>
      <c r="H126" s="209"/>
      <c r="I126" s="204"/>
      <c r="J126" s="204"/>
      <c r="K126" s="316"/>
      <c r="L126" s="316"/>
      <c r="M126" s="204"/>
      <c r="N126" s="204"/>
      <c r="O126" s="173"/>
      <c r="P126" s="170"/>
      <c r="Q126" s="170"/>
      <c r="R126" s="173"/>
      <c r="S126" s="173"/>
      <c r="T126" s="170"/>
      <c r="U126" s="170"/>
      <c r="V126" s="170"/>
      <c r="W126" s="170"/>
      <c r="X126" s="170"/>
      <c r="Y126" s="173"/>
      <c r="Z126" s="173"/>
      <c r="AA126" s="170">
        <v>1.0</v>
      </c>
      <c r="AB126" s="170"/>
      <c r="AC126" s="170"/>
      <c r="AD126" s="170"/>
      <c r="AE126" s="170"/>
      <c r="AF126" s="173"/>
      <c r="AG126" s="173"/>
      <c r="AH126" s="170"/>
      <c r="AI126" s="170"/>
      <c r="AJ126" s="170"/>
      <c r="AK126" s="392"/>
      <c r="AL126" s="345">
        <f t="shared" si="3"/>
        <v>1</v>
      </c>
      <c r="AM126" s="199"/>
      <c r="AN126" s="199"/>
    </row>
    <row r="127" ht="13.5" customHeight="1">
      <c r="A127" s="191">
        <v>8.0</v>
      </c>
      <c r="B127" s="19" t="s">
        <v>107</v>
      </c>
      <c r="C127" s="394">
        <v>43160.0</v>
      </c>
      <c r="D127" s="470" t="s">
        <v>296</v>
      </c>
      <c r="E127" s="465" t="s">
        <v>293</v>
      </c>
      <c r="F127" s="209"/>
      <c r="G127" s="442" t="s">
        <v>11</v>
      </c>
      <c r="H127" s="209"/>
      <c r="I127" s="212">
        <v>3.0</v>
      </c>
      <c r="J127" s="212">
        <v>8.0</v>
      </c>
      <c r="K127" s="209"/>
      <c r="L127" s="209"/>
      <c r="M127" s="212">
        <v>1.0</v>
      </c>
      <c r="N127" s="212">
        <v>11.0</v>
      </c>
      <c r="O127" s="209"/>
      <c r="P127" s="212">
        <v>9.0</v>
      </c>
      <c r="Q127" s="212">
        <v>3.0</v>
      </c>
      <c r="R127" s="209"/>
      <c r="S127" s="209"/>
      <c r="T127" s="212">
        <v>3.0</v>
      </c>
      <c r="U127" s="212">
        <v>4.0</v>
      </c>
      <c r="V127" s="212">
        <v>5.0</v>
      </c>
      <c r="W127" s="212">
        <v>8.0</v>
      </c>
      <c r="X127" s="212">
        <v>3.0</v>
      </c>
      <c r="Y127" s="209"/>
      <c r="Z127" s="209"/>
      <c r="AA127" s="212">
        <v>3.0</v>
      </c>
      <c r="AB127" s="212">
        <v>5.0</v>
      </c>
      <c r="AC127" s="212">
        <v>6.0</v>
      </c>
      <c r="AD127" s="212">
        <v>3.0</v>
      </c>
      <c r="AE127" s="212">
        <v>6.0</v>
      </c>
      <c r="AF127" s="209"/>
      <c r="AG127" s="209"/>
      <c r="AH127" s="212">
        <v>5.0</v>
      </c>
      <c r="AI127" s="212">
        <v>7.0</v>
      </c>
      <c r="AJ127" s="212">
        <v>9.0</v>
      </c>
      <c r="AK127" s="212">
        <v>4.0</v>
      </c>
      <c r="AL127" s="191">
        <f t="shared" si="3"/>
        <v>106</v>
      </c>
      <c r="AM127" s="191"/>
      <c r="AN127" s="83"/>
    </row>
    <row r="128" ht="13.5" customHeight="1">
      <c r="A128" s="168" t="s">
        <v>78</v>
      </c>
      <c r="B128" s="132"/>
      <c r="C128" s="391"/>
      <c r="D128" s="168"/>
      <c r="E128" s="71"/>
      <c r="F128" s="439"/>
      <c r="G128" s="444"/>
      <c r="H128" s="209"/>
      <c r="I128" s="204">
        <v>1.0</v>
      </c>
      <c r="J128" s="204"/>
      <c r="K128" s="316"/>
      <c r="L128" s="316"/>
      <c r="M128" s="204"/>
      <c r="N128" s="204">
        <v>2.0</v>
      </c>
      <c r="O128" s="173"/>
      <c r="P128" s="170">
        <v>3.0</v>
      </c>
      <c r="Q128" s="170">
        <v>1.0</v>
      </c>
      <c r="R128" s="173"/>
      <c r="S128" s="173"/>
      <c r="T128" s="170"/>
      <c r="U128" s="170">
        <v>3.0</v>
      </c>
      <c r="V128" s="170"/>
      <c r="W128" s="170">
        <v>3.0</v>
      </c>
      <c r="X128" s="170"/>
      <c r="Y128" s="173"/>
      <c r="Z128" s="173"/>
      <c r="AA128" s="170"/>
      <c r="AB128" s="170">
        <v>2.0</v>
      </c>
      <c r="AC128" s="170">
        <v>1.0</v>
      </c>
      <c r="AD128" s="170"/>
      <c r="AE128" s="170"/>
      <c r="AF128" s="173"/>
      <c r="AG128" s="316"/>
      <c r="AH128" s="170"/>
      <c r="AI128" s="170"/>
      <c r="AJ128" s="170"/>
      <c r="AK128" s="397"/>
      <c r="AL128" s="345">
        <f t="shared" si="3"/>
        <v>16</v>
      </c>
      <c r="AM128" s="199"/>
      <c r="AN128" s="199"/>
    </row>
    <row r="129" ht="15.75" customHeight="1">
      <c r="A129" s="191">
        <v>9.0</v>
      </c>
      <c r="B129" s="19" t="s">
        <v>111</v>
      </c>
      <c r="C129" s="399">
        <v>43300.0</v>
      </c>
      <c r="D129" s="470" t="s">
        <v>112</v>
      </c>
      <c r="E129" s="465" t="s">
        <v>293</v>
      </c>
      <c r="F129" s="209"/>
      <c r="G129" s="472"/>
      <c r="H129" s="209"/>
      <c r="I129" s="212">
        <v>7.0</v>
      </c>
      <c r="J129" s="212">
        <v>3.0</v>
      </c>
      <c r="K129" s="209"/>
      <c r="L129" s="209">
        <v>1.0</v>
      </c>
      <c r="M129" s="292"/>
      <c r="N129" s="212">
        <v>7.0</v>
      </c>
      <c r="O129" s="209">
        <v>1.0</v>
      </c>
      <c r="P129" s="212">
        <v>2.0</v>
      </c>
      <c r="Q129" s="212">
        <v>2.0</v>
      </c>
      <c r="R129" s="209"/>
      <c r="S129" s="209"/>
      <c r="T129" s="212">
        <v>2.0</v>
      </c>
      <c r="U129" s="212">
        <v>4.0</v>
      </c>
      <c r="V129" s="212">
        <v>6.0</v>
      </c>
      <c r="W129" s="212">
        <v>8.0</v>
      </c>
      <c r="X129" s="212">
        <v>7.0</v>
      </c>
      <c r="Y129" s="209"/>
      <c r="Z129" s="209"/>
      <c r="AA129" s="212">
        <v>7.0</v>
      </c>
      <c r="AB129" s="212">
        <v>5.0</v>
      </c>
      <c r="AC129" s="212">
        <v>7.0</v>
      </c>
      <c r="AD129" s="212">
        <v>3.0</v>
      </c>
      <c r="AE129" s="212">
        <v>4.0</v>
      </c>
      <c r="AF129" s="209">
        <v>2.0</v>
      </c>
      <c r="AG129" s="209"/>
      <c r="AH129" s="212">
        <v>5.0</v>
      </c>
      <c r="AI129" s="212">
        <v>2.0</v>
      </c>
      <c r="AJ129" s="212">
        <v>3.0</v>
      </c>
      <c r="AK129" s="212">
        <v>12.0</v>
      </c>
      <c r="AL129" s="191">
        <f t="shared" si="3"/>
        <v>100</v>
      </c>
      <c r="AM129" s="191"/>
      <c r="AN129" s="83"/>
    </row>
    <row r="130" ht="15.75" customHeight="1">
      <c r="A130" s="168" t="s">
        <v>78</v>
      </c>
      <c r="B130" s="132"/>
      <c r="C130" s="391"/>
      <c r="D130" s="168"/>
      <c r="E130" s="71"/>
      <c r="F130" s="439"/>
      <c r="G130" s="444"/>
      <c r="H130" s="209"/>
      <c r="I130" s="204">
        <v>2.0</v>
      </c>
      <c r="J130" s="204"/>
      <c r="K130" s="316"/>
      <c r="L130" s="316">
        <v>1.0</v>
      </c>
      <c r="M130" s="204"/>
      <c r="N130" s="204"/>
      <c r="O130" s="173"/>
      <c r="P130" s="170"/>
      <c r="Q130" s="170"/>
      <c r="R130" s="173"/>
      <c r="S130" s="173"/>
      <c r="T130" s="170"/>
      <c r="U130" s="170"/>
      <c r="V130" s="170"/>
      <c r="W130" s="170">
        <v>6.0</v>
      </c>
      <c r="X130" s="170">
        <v>3.0</v>
      </c>
      <c r="Y130" s="316"/>
      <c r="Z130" s="173"/>
      <c r="AA130" s="170">
        <v>7.0</v>
      </c>
      <c r="AB130" s="170">
        <v>4.0</v>
      </c>
      <c r="AC130" s="204">
        <v>6.0</v>
      </c>
      <c r="AD130" s="170"/>
      <c r="AE130" s="170"/>
      <c r="AF130" s="316"/>
      <c r="AG130" s="316"/>
      <c r="AH130" s="204">
        <v>2.0</v>
      </c>
      <c r="AI130" s="204"/>
      <c r="AJ130" s="204"/>
      <c r="AK130" s="397"/>
      <c r="AL130" s="345">
        <f t="shared" si="3"/>
        <v>31</v>
      </c>
      <c r="AM130" s="199"/>
      <c r="AN130" s="199"/>
    </row>
    <row r="131" ht="13.5" customHeight="1">
      <c r="A131" s="191">
        <v>10.0</v>
      </c>
      <c r="B131" s="19" t="s">
        <v>113</v>
      </c>
      <c r="C131" s="399">
        <v>43447.0</v>
      </c>
      <c r="D131" s="192" t="s">
        <v>297</v>
      </c>
      <c r="E131" s="465" t="s">
        <v>293</v>
      </c>
      <c r="F131" s="209"/>
      <c r="G131" s="442" t="s">
        <v>11</v>
      </c>
      <c r="H131" s="209"/>
      <c r="I131" s="212">
        <v>1.0</v>
      </c>
      <c r="J131" s="212">
        <v>2.0</v>
      </c>
      <c r="K131" s="209"/>
      <c r="L131" s="209"/>
      <c r="M131" s="212">
        <v>2.0</v>
      </c>
      <c r="N131" s="212">
        <v>1.0</v>
      </c>
      <c r="O131" s="298"/>
      <c r="P131" s="473">
        <v>1.0</v>
      </c>
      <c r="Q131" s="473"/>
      <c r="R131" s="473"/>
      <c r="S131" s="473"/>
      <c r="T131" s="473"/>
      <c r="U131" s="473"/>
      <c r="V131" s="473"/>
      <c r="W131" s="473"/>
      <c r="X131" s="473"/>
      <c r="Y131" s="473"/>
      <c r="Z131" s="473"/>
      <c r="AA131" s="474"/>
      <c r="AB131" s="474"/>
      <c r="AC131" s="474"/>
      <c r="AD131" s="474"/>
      <c r="AE131" s="474"/>
      <c r="AF131" s="474"/>
      <c r="AG131" s="474"/>
      <c r="AH131" s="212">
        <v>6.0</v>
      </c>
      <c r="AI131" s="212">
        <v>6.0</v>
      </c>
      <c r="AJ131" s="292"/>
      <c r="AK131" s="212">
        <v>8.0</v>
      </c>
      <c r="AL131" s="191">
        <f t="shared" si="3"/>
        <v>27</v>
      </c>
      <c r="AM131" s="191"/>
      <c r="AN131" s="83"/>
    </row>
    <row r="132" ht="13.5" customHeight="1">
      <c r="A132" s="168" t="s">
        <v>78</v>
      </c>
      <c r="B132" s="132"/>
      <c r="C132" s="391"/>
      <c r="D132" s="196"/>
      <c r="E132" s="71"/>
      <c r="F132" s="439"/>
      <c r="G132" s="444"/>
      <c r="H132" s="209"/>
      <c r="I132" s="204"/>
      <c r="J132" s="204"/>
      <c r="K132" s="316"/>
      <c r="L132" s="316"/>
      <c r="M132" s="204"/>
      <c r="N132" s="204"/>
      <c r="O132" s="173"/>
      <c r="P132" s="170"/>
      <c r="Q132" s="170"/>
      <c r="R132" s="173"/>
      <c r="S132" s="173"/>
      <c r="T132" s="170"/>
      <c r="U132" s="170"/>
      <c r="V132" s="170"/>
      <c r="W132" s="170"/>
      <c r="X132" s="170"/>
      <c r="Y132" s="173"/>
      <c r="Z132" s="173"/>
      <c r="AA132" s="170"/>
      <c r="AB132" s="170"/>
      <c r="AC132" s="170"/>
      <c r="AD132" s="170"/>
      <c r="AE132" s="170"/>
      <c r="AF132" s="316"/>
      <c r="AG132" s="316"/>
      <c r="AH132" s="170"/>
      <c r="AI132" s="170"/>
      <c r="AJ132" s="170"/>
      <c r="AK132" s="170"/>
      <c r="AL132" s="345">
        <f t="shared" si="3"/>
        <v>0</v>
      </c>
      <c r="AM132" s="199"/>
      <c r="AN132" s="199"/>
    </row>
    <row r="133" ht="13.5" customHeight="1">
      <c r="A133" s="191">
        <v>11.0</v>
      </c>
      <c r="B133" s="19" t="s">
        <v>117</v>
      </c>
      <c r="C133" s="192" t="s">
        <v>118</v>
      </c>
      <c r="D133" s="192" t="s">
        <v>119</v>
      </c>
      <c r="E133" s="465" t="s">
        <v>293</v>
      </c>
      <c r="F133" s="466"/>
      <c r="G133" s="442" t="s">
        <v>11</v>
      </c>
      <c r="H133" s="209"/>
      <c r="I133" s="212">
        <v>2.0</v>
      </c>
      <c r="J133" s="212">
        <v>5.0</v>
      </c>
      <c r="K133" s="209">
        <v>3.0</v>
      </c>
      <c r="L133" s="209"/>
      <c r="M133" s="212">
        <v>7.0</v>
      </c>
      <c r="N133" s="212">
        <v>2.0</v>
      </c>
      <c r="O133" s="209"/>
      <c r="P133" s="212">
        <v>8.0</v>
      </c>
      <c r="Q133" s="212">
        <v>1.0</v>
      </c>
      <c r="R133" s="209">
        <v>1.0</v>
      </c>
      <c r="S133" s="209"/>
      <c r="T133" s="212">
        <v>6.0</v>
      </c>
      <c r="U133" s="212">
        <v>2.0</v>
      </c>
      <c r="V133" s="212">
        <v>5.0</v>
      </c>
      <c r="W133" s="212">
        <v>1.0</v>
      </c>
      <c r="X133" s="212">
        <v>3.0</v>
      </c>
      <c r="Y133" s="209">
        <v>3.0</v>
      </c>
      <c r="Z133" s="209">
        <v>1.0</v>
      </c>
      <c r="AA133" s="212">
        <v>7.0</v>
      </c>
      <c r="AB133" s="212">
        <v>4.0</v>
      </c>
      <c r="AC133" s="212">
        <v>2.0</v>
      </c>
      <c r="AD133" s="212">
        <v>9.0</v>
      </c>
      <c r="AE133" s="212">
        <v>2.0</v>
      </c>
      <c r="AF133" s="209"/>
      <c r="AG133" s="209">
        <v>2.0</v>
      </c>
      <c r="AH133" s="212">
        <v>6.0</v>
      </c>
      <c r="AI133" s="212">
        <v>6.0</v>
      </c>
      <c r="AJ133" s="212">
        <v>4.0</v>
      </c>
      <c r="AK133" s="212">
        <v>7.0</v>
      </c>
      <c r="AL133" s="191">
        <f t="shared" si="3"/>
        <v>99</v>
      </c>
      <c r="AM133" s="191"/>
      <c r="AN133" s="83"/>
    </row>
    <row r="134" ht="13.5" customHeight="1">
      <c r="A134" s="168" t="s">
        <v>78</v>
      </c>
      <c r="B134" s="132"/>
      <c r="C134" s="391"/>
      <c r="D134" s="196"/>
      <c r="E134" s="71"/>
      <c r="F134" s="467"/>
      <c r="G134" s="444"/>
      <c r="H134" s="209"/>
      <c r="I134" s="204"/>
      <c r="J134" s="204"/>
      <c r="K134" s="316"/>
      <c r="L134" s="316"/>
      <c r="M134" s="204"/>
      <c r="N134" s="204"/>
      <c r="O134" s="173"/>
      <c r="P134" s="170"/>
      <c r="Q134" s="170"/>
      <c r="R134" s="173"/>
      <c r="S134" s="173"/>
      <c r="T134" s="170"/>
      <c r="U134" s="170"/>
      <c r="V134" s="170"/>
      <c r="W134" s="170">
        <v>1.0</v>
      </c>
      <c r="X134" s="170"/>
      <c r="Y134" s="173"/>
      <c r="Z134" s="173"/>
      <c r="AA134" s="170"/>
      <c r="AB134" s="170"/>
      <c r="AC134" s="170"/>
      <c r="AD134" s="170"/>
      <c r="AE134" s="170"/>
      <c r="AF134" s="316"/>
      <c r="AG134" s="316"/>
      <c r="AH134" s="170"/>
      <c r="AI134" s="170"/>
      <c r="AJ134" s="170"/>
      <c r="AK134" s="170"/>
      <c r="AL134" s="345">
        <f t="shared" si="3"/>
        <v>1</v>
      </c>
      <c r="AM134" s="199"/>
      <c r="AN134" s="199"/>
    </row>
    <row r="135" ht="13.5" customHeight="1">
      <c r="A135" s="191">
        <v>12.0</v>
      </c>
      <c r="B135" s="19" t="s">
        <v>121</v>
      </c>
      <c r="C135" s="394">
        <v>43351.0</v>
      </c>
      <c r="D135" s="192" t="s">
        <v>33</v>
      </c>
      <c r="E135" s="472"/>
      <c r="F135" s="466"/>
      <c r="G135" s="442" t="s">
        <v>11</v>
      </c>
      <c r="H135" s="209"/>
      <c r="I135" s="212">
        <v>7.0</v>
      </c>
      <c r="J135" s="292"/>
      <c r="K135" s="209"/>
      <c r="L135" s="209"/>
      <c r="M135" s="212">
        <v>1.0</v>
      </c>
      <c r="N135" s="212">
        <v>8.0</v>
      </c>
      <c r="O135" s="209"/>
      <c r="P135" s="212">
        <v>6.0</v>
      </c>
      <c r="Q135" s="212">
        <v>6.0</v>
      </c>
      <c r="R135" s="209"/>
      <c r="S135" s="209"/>
      <c r="T135" s="292"/>
      <c r="U135" s="212">
        <v>8.0</v>
      </c>
      <c r="V135" s="212">
        <v>2.0</v>
      </c>
      <c r="W135" s="212">
        <v>4.0</v>
      </c>
      <c r="X135" s="212">
        <v>7.0</v>
      </c>
      <c r="Y135" s="209"/>
      <c r="Z135" s="209"/>
      <c r="AA135" s="212">
        <v>8.0</v>
      </c>
      <c r="AB135" s="212">
        <v>6.0</v>
      </c>
      <c r="AC135" s="212">
        <v>7.0</v>
      </c>
      <c r="AD135" s="292"/>
      <c r="AE135" s="212">
        <v>1.0</v>
      </c>
      <c r="AF135" s="209">
        <v>1.0</v>
      </c>
      <c r="AG135" s="209">
        <v>1.0</v>
      </c>
      <c r="AH135" s="212">
        <v>5.0</v>
      </c>
      <c r="AI135" s="212">
        <v>3.0</v>
      </c>
      <c r="AJ135" s="212">
        <v>9.0</v>
      </c>
      <c r="AK135" s="212">
        <v>6.0</v>
      </c>
      <c r="AL135" s="191">
        <f t="shared" si="3"/>
        <v>96</v>
      </c>
      <c r="AM135" s="191"/>
      <c r="AN135" s="83"/>
    </row>
    <row r="136" ht="13.5" customHeight="1">
      <c r="A136" s="168" t="s">
        <v>78</v>
      </c>
      <c r="B136" s="132"/>
      <c r="C136" s="391"/>
      <c r="D136" s="196"/>
      <c r="E136" s="452"/>
      <c r="F136" s="467"/>
      <c r="G136" s="444"/>
      <c r="H136" s="209"/>
      <c r="I136" s="204">
        <v>3.0</v>
      </c>
      <c r="J136" s="204"/>
      <c r="K136" s="316"/>
      <c r="L136" s="316"/>
      <c r="M136" s="204">
        <v>1.0</v>
      </c>
      <c r="N136" s="204">
        <v>3.0</v>
      </c>
      <c r="O136" s="173"/>
      <c r="P136" s="170">
        <v>1.0</v>
      </c>
      <c r="Q136" s="170">
        <v>2.0</v>
      </c>
      <c r="R136" s="173"/>
      <c r="S136" s="173"/>
      <c r="T136" s="170"/>
      <c r="U136" s="170">
        <v>2.0</v>
      </c>
      <c r="V136" s="170"/>
      <c r="W136" s="170"/>
      <c r="X136" s="170">
        <v>2.0</v>
      </c>
      <c r="Y136" s="173"/>
      <c r="Z136" s="173"/>
      <c r="AA136" s="170"/>
      <c r="AB136" s="170"/>
      <c r="AC136" s="170"/>
      <c r="AD136" s="170"/>
      <c r="AE136" s="170"/>
      <c r="AF136" s="173"/>
      <c r="AG136" s="173"/>
      <c r="AH136" s="170"/>
      <c r="AI136" s="170"/>
      <c r="AJ136" s="170"/>
      <c r="AK136" s="170"/>
      <c r="AL136" s="345">
        <f t="shared" si="3"/>
        <v>14</v>
      </c>
      <c r="AM136" s="199"/>
      <c r="AN136" s="199"/>
    </row>
    <row r="137" ht="13.5" customHeight="1">
      <c r="A137" s="191">
        <v>13.0</v>
      </c>
      <c r="B137" s="19" t="s">
        <v>121</v>
      </c>
      <c r="C137" s="399">
        <v>43185.0</v>
      </c>
      <c r="D137" s="192" t="s">
        <v>57</v>
      </c>
      <c r="E137" s="452"/>
      <c r="F137" s="209"/>
      <c r="G137" s="472"/>
      <c r="H137" s="209"/>
      <c r="I137" s="212">
        <v>1.0</v>
      </c>
      <c r="J137" s="212">
        <v>6.0</v>
      </c>
      <c r="K137" s="209">
        <v>1.0</v>
      </c>
      <c r="L137" s="209"/>
      <c r="M137" s="212">
        <v>4.0</v>
      </c>
      <c r="N137" s="212">
        <v>2.0</v>
      </c>
      <c r="O137" s="209"/>
      <c r="P137" s="212">
        <v>7.0</v>
      </c>
      <c r="Q137" s="212">
        <v>6.0</v>
      </c>
      <c r="R137" s="209"/>
      <c r="S137" s="209"/>
      <c r="T137" s="212">
        <v>10.0</v>
      </c>
      <c r="U137" s="212">
        <v>7.0</v>
      </c>
      <c r="V137" s="212">
        <v>5.0</v>
      </c>
      <c r="W137" s="212">
        <v>7.0</v>
      </c>
      <c r="X137" s="212">
        <v>8.0</v>
      </c>
      <c r="Y137" s="209"/>
      <c r="Z137" s="209">
        <v>1.0</v>
      </c>
      <c r="AA137" s="212">
        <v>8.0</v>
      </c>
      <c r="AB137" s="212">
        <v>10.0</v>
      </c>
      <c r="AC137" s="212">
        <v>7.0</v>
      </c>
      <c r="AD137" s="212">
        <v>11.0</v>
      </c>
      <c r="AE137" s="212">
        <v>1.0</v>
      </c>
      <c r="AF137" s="209"/>
      <c r="AG137" s="209"/>
      <c r="AH137" s="212">
        <v>5.0</v>
      </c>
      <c r="AI137" s="212">
        <v>8.0</v>
      </c>
      <c r="AJ137" s="212">
        <v>5.0</v>
      </c>
      <c r="AK137" s="212">
        <v>6.0</v>
      </c>
      <c r="AL137" s="191">
        <f t="shared" si="3"/>
        <v>126</v>
      </c>
      <c r="AM137" s="191"/>
      <c r="AN137" s="83"/>
    </row>
    <row r="138" ht="13.5" customHeight="1">
      <c r="A138" s="168" t="s">
        <v>78</v>
      </c>
      <c r="B138" s="132"/>
      <c r="C138" s="391"/>
      <c r="D138" s="196"/>
      <c r="E138" s="452"/>
      <c r="F138" s="439"/>
      <c r="G138" s="444"/>
      <c r="H138" s="209"/>
      <c r="I138" s="204"/>
      <c r="J138" s="204"/>
      <c r="K138" s="316"/>
      <c r="L138" s="316"/>
      <c r="M138" s="204">
        <v>2.0</v>
      </c>
      <c r="N138" s="204"/>
      <c r="O138" s="173"/>
      <c r="P138" s="170"/>
      <c r="Q138" s="170"/>
      <c r="R138" s="173"/>
      <c r="S138" s="173"/>
      <c r="T138" s="170"/>
      <c r="U138" s="170"/>
      <c r="V138" s="170"/>
      <c r="W138" s="170">
        <v>2.0</v>
      </c>
      <c r="X138" s="170"/>
      <c r="Y138" s="173"/>
      <c r="Z138" s="173"/>
      <c r="AA138" s="170"/>
      <c r="AB138" s="170"/>
      <c r="AC138" s="170">
        <v>1.0</v>
      </c>
      <c r="AD138" s="170"/>
      <c r="AE138" s="170"/>
      <c r="AF138" s="173"/>
      <c r="AG138" s="173"/>
      <c r="AH138" s="170"/>
      <c r="AI138" s="170"/>
      <c r="AJ138" s="170"/>
      <c r="AK138" s="170"/>
      <c r="AL138" s="345">
        <f t="shared" si="3"/>
        <v>5</v>
      </c>
      <c r="AM138" s="199"/>
      <c r="AN138" s="199"/>
    </row>
    <row r="139" ht="13.5" customHeight="1">
      <c r="A139" s="191">
        <v>14.0</v>
      </c>
      <c r="B139" s="19" t="s">
        <v>121</v>
      </c>
      <c r="C139" s="399">
        <v>43156.0</v>
      </c>
      <c r="D139" s="192" t="s">
        <v>59</v>
      </c>
      <c r="E139" s="452"/>
      <c r="F139" s="209"/>
      <c r="G139" s="442" t="s">
        <v>11</v>
      </c>
      <c r="H139" s="209"/>
      <c r="I139" s="212">
        <v>8.0</v>
      </c>
      <c r="J139" s="212">
        <v>6.0</v>
      </c>
      <c r="K139" s="209"/>
      <c r="L139" s="209"/>
      <c r="M139" s="212">
        <v>8.0</v>
      </c>
      <c r="N139" s="212">
        <v>9.0</v>
      </c>
      <c r="O139" s="209"/>
      <c r="P139" s="212">
        <v>8.0</v>
      </c>
      <c r="Q139" s="212">
        <v>4.0</v>
      </c>
      <c r="R139" s="209"/>
      <c r="S139" s="209">
        <v>2.0</v>
      </c>
      <c r="T139" s="212">
        <v>15.0</v>
      </c>
      <c r="U139" s="212">
        <v>8.0</v>
      </c>
      <c r="V139" s="212">
        <v>5.0</v>
      </c>
      <c r="W139" s="212">
        <v>11.0</v>
      </c>
      <c r="X139" s="212">
        <v>6.0</v>
      </c>
      <c r="Y139" s="209"/>
      <c r="Z139" s="209"/>
      <c r="AA139" s="212">
        <v>7.0</v>
      </c>
      <c r="AB139" s="212">
        <v>9.0</v>
      </c>
      <c r="AC139" s="212">
        <v>12.0</v>
      </c>
      <c r="AD139" s="212">
        <v>6.0</v>
      </c>
      <c r="AE139" s="212">
        <v>8.0</v>
      </c>
      <c r="AF139" s="209">
        <v>6.0</v>
      </c>
      <c r="AG139" s="209"/>
      <c r="AH139" s="212">
        <v>9.0</v>
      </c>
      <c r="AI139" s="212">
        <v>6.0</v>
      </c>
      <c r="AJ139" s="212">
        <v>10.0</v>
      </c>
      <c r="AK139" s="212">
        <v>7.0</v>
      </c>
      <c r="AL139" s="191">
        <f t="shared" si="3"/>
        <v>170</v>
      </c>
      <c r="AM139" s="191"/>
      <c r="AN139" s="83"/>
    </row>
    <row r="140" ht="13.5" customHeight="1">
      <c r="A140" s="168" t="s">
        <v>78</v>
      </c>
      <c r="B140" s="132"/>
      <c r="C140" s="391"/>
      <c r="D140" s="196"/>
      <c r="E140" s="452"/>
      <c r="F140" s="439"/>
      <c r="G140" s="444"/>
      <c r="H140" s="209"/>
      <c r="I140" s="204"/>
      <c r="J140" s="204">
        <v>1.0</v>
      </c>
      <c r="K140" s="316"/>
      <c r="L140" s="316"/>
      <c r="M140" s="204">
        <v>1.0</v>
      </c>
      <c r="N140" s="204"/>
      <c r="O140" s="173"/>
      <c r="P140" s="170">
        <v>1.0</v>
      </c>
      <c r="Q140" s="170"/>
      <c r="R140" s="173"/>
      <c r="S140" s="173"/>
      <c r="T140" s="170">
        <v>1.0</v>
      </c>
      <c r="U140" s="170"/>
      <c r="V140" s="170"/>
      <c r="W140" s="170"/>
      <c r="X140" s="170">
        <v>2.0</v>
      </c>
      <c r="Y140" s="173"/>
      <c r="Z140" s="173"/>
      <c r="AA140" s="170"/>
      <c r="AB140" s="170"/>
      <c r="AC140" s="170"/>
      <c r="AD140" s="170"/>
      <c r="AE140" s="170"/>
      <c r="AF140" s="173"/>
      <c r="AG140" s="173"/>
      <c r="AH140" s="170"/>
      <c r="AI140" s="170"/>
      <c r="AJ140" s="170"/>
      <c r="AK140" s="170"/>
      <c r="AL140" s="345">
        <f t="shared" si="3"/>
        <v>6</v>
      </c>
      <c r="AM140" s="199"/>
      <c r="AN140" s="199"/>
    </row>
    <row r="141" ht="13.5" customHeight="1">
      <c r="A141" s="191">
        <v>15.0</v>
      </c>
      <c r="B141" s="19" t="s">
        <v>121</v>
      </c>
      <c r="C141" s="399">
        <v>43434.0</v>
      </c>
      <c r="D141" s="192" t="s">
        <v>58</v>
      </c>
      <c r="E141" s="452"/>
      <c r="F141" s="209"/>
      <c r="G141" s="472"/>
      <c r="H141" s="209"/>
      <c r="I141" s="212">
        <v>7.0</v>
      </c>
      <c r="J141" s="212">
        <v>10.0</v>
      </c>
      <c r="K141" s="209"/>
      <c r="L141" s="209"/>
      <c r="M141" s="212">
        <v>5.0</v>
      </c>
      <c r="N141" s="212">
        <v>5.0</v>
      </c>
      <c r="O141" s="209"/>
      <c r="P141" s="212">
        <v>5.0</v>
      </c>
      <c r="Q141" s="212">
        <v>5.0</v>
      </c>
      <c r="R141" s="209"/>
      <c r="S141" s="209"/>
      <c r="T141" s="212">
        <v>9.0</v>
      </c>
      <c r="U141" s="212">
        <v>6.0</v>
      </c>
      <c r="V141" s="212">
        <v>4.0</v>
      </c>
      <c r="W141" s="212">
        <v>5.0</v>
      </c>
      <c r="X141" s="212">
        <v>4.0</v>
      </c>
      <c r="Y141" s="209"/>
      <c r="Z141" s="209"/>
      <c r="AA141" s="212">
        <v>5.0</v>
      </c>
      <c r="AB141" s="212">
        <v>5.0</v>
      </c>
      <c r="AC141" s="212">
        <v>6.0</v>
      </c>
      <c r="AD141" s="212">
        <v>8.0</v>
      </c>
      <c r="AE141" s="212">
        <v>6.0</v>
      </c>
      <c r="AF141" s="209"/>
      <c r="AG141" s="209"/>
      <c r="AH141" s="212">
        <v>5.0</v>
      </c>
      <c r="AI141" s="212">
        <v>6.0</v>
      </c>
      <c r="AJ141" s="212">
        <v>7.0</v>
      </c>
      <c r="AK141" s="212">
        <v>4.0</v>
      </c>
      <c r="AL141" s="191">
        <f t="shared" si="3"/>
        <v>117</v>
      </c>
      <c r="AM141" s="191"/>
      <c r="AN141" s="83"/>
    </row>
    <row r="142" ht="13.5" customHeight="1">
      <c r="A142" s="168" t="s">
        <v>78</v>
      </c>
      <c r="B142" s="132"/>
      <c r="C142" s="391"/>
      <c r="D142" s="196"/>
      <c r="E142" s="444"/>
      <c r="F142" s="439"/>
      <c r="G142" s="444"/>
      <c r="H142" s="209"/>
      <c r="I142" s="204"/>
      <c r="J142" s="204"/>
      <c r="K142" s="316"/>
      <c r="L142" s="316"/>
      <c r="M142" s="204"/>
      <c r="N142" s="204"/>
      <c r="O142" s="173"/>
      <c r="P142" s="170"/>
      <c r="Q142" s="170"/>
      <c r="R142" s="173"/>
      <c r="S142" s="173"/>
      <c r="T142" s="170"/>
      <c r="U142" s="170"/>
      <c r="V142" s="170"/>
      <c r="W142" s="170"/>
      <c r="X142" s="170"/>
      <c r="Y142" s="173"/>
      <c r="Z142" s="173"/>
      <c r="AA142" s="170"/>
      <c r="AB142" s="170"/>
      <c r="AC142" s="170"/>
      <c r="AD142" s="170"/>
      <c r="AE142" s="170"/>
      <c r="AF142" s="173"/>
      <c r="AG142" s="173"/>
      <c r="AH142" s="170"/>
      <c r="AI142" s="170"/>
      <c r="AJ142" s="170"/>
      <c r="AK142" s="170"/>
      <c r="AL142" s="345">
        <f t="shared" si="3"/>
        <v>0</v>
      </c>
      <c r="AM142" s="199"/>
      <c r="AN142" s="199"/>
    </row>
    <row r="143" ht="13.5" customHeight="1">
      <c r="A143" s="191">
        <v>16.0</v>
      </c>
      <c r="B143" s="19" t="s">
        <v>122</v>
      </c>
      <c r="C143" s="192" t="s">
        <v>123</v>
      </c>
      <c r="D143" s="192" t="s">
        <v>124</v>
      </c>
      <c r="E143" s="465" t="s">
        <v>293</v>
      </c>
      <c r="F143" s="209"/>
      <c r="G143" s="442" t="s">
        <v>11</v>
      </c>
      <c r="H143" s="209"/>
      <c r="I143" s="212">
        <v>11.0</v>
      </c>
      <c r="J143" s="212">
        <v>8.0</v>
      </c>
      <c r="K143" s="209"/>
      <c r="L143" s="209"/>
      <c r="M143" s="212">
        <v>10.0</v>
      </c>
      <c r="N143" s="212">
        <v>8.0</v>
      </c>
      <c r="O143" s="209">
        <v>2.0</v>
      </c>
      <c r="P143" s="212">
        <v>10.0</v>
      </c>
      <c r="Q143" s="212">
        <v>6.0</v>
      </c>
      <c r="R143" s="209">
        <v>2.0</v>
      </c>
      <c r="S143" s="209"/>
      <c r="T143" s="212">
        <v>7.0</v>
      </c>
      <c r="U143" s="212">
        <v>9.0</v>
      </c>
      <c r="V143" s="212">
        <v>8.0</v>
      </c>
      <c r="W143" s="212">
        <v>7.0</v>
      </c>
      <c r="X143" s="212">
        <v>7.0</v>
      </c>
      <c r="Y143" s="209"/>
      <c r="Z143" s="209"/>
      <c r="AA143" s="212">
        <v>7.0</v>
      </c>
      <c r="AB143" s="212">
        <v>7.0</v>
      </c>
      <c r="AC143" s="212">
        <v>8.0</v>
      </c>
      <c r="AD143" s="212">
        <v>10.0</v>
      </c>
      <c r="AE143" s="212">
        <v>7.0</v>
      </c>
      <c r="AF143" s="209"/>
      <c r="AG143" s="209"/>
      <c r="AH143" s="212">
        <v>5.0</v>
      </c>
      <c r="AI143" s="212">
        <v>7.0</v>
      </c>
      <c r="AJ143" s="212">
        <v>8.0</v>
      </c>
      <c r="AK143" s="212">
        <v>14.0</v>
      </c>
      <c r="AL143" s="191">
        <f t="shared" si="3"/>
        <v>168</v>
      </c>
      <c r="AM143" s="191"/>
      <c r="AN143" s="83"/>
    </row>
    <row r="144" ht="13.5" customHeight="1">
      <c r="A144" s="168" t="s">
        <v>78</v>
      </c>
      <c r="B144" s="132"/>
      <c r="C144" s="391"/>
      <c r="D144" s="196"/>
      <c r="E144" s="71"/>
      <c r="F144" s="439"/>
      <c r="G144" s="444"/>
      <c r="H144" s="209"/>
      <c r="I144" s="204"/>
      <c r="J144" s="204"/>
      <c r="K144" s="316"/>
      <c r="L144" s="316"/>
      <c r="M144" s="204"/>
      <c r="N144" s="204"/>
      <c r="O144" s="316"/>
      <c r="P144" s="204"/>
      <c r="Q144" s="204"/>
      <c r="R144" s="316"/>
      <c r="S144" s="316"/>
      <c r="T144" s="204"/>
      <c r="U144" s="204"/>
      <c r="V144" s="204"/>
      <c r="W144" s="204"/>
      <c r="X144" s="204"/>
      <c r="Y144" s="316"/>
      <c r="Z144" s="316"/>
      <c r="AA144" s="204"/>
      <c r="AB144" s="204"/>
      <c r="AC144" s="204"/>
      <c r="AD144" s="204"/>
      <c r="AE144" s="204"/>
      <c r="AF144" s="316"/>
      <c r="AG144" s="316"/>
      <c r="AH144" s="204"/>
      <c r="AI144" s="204"/>
      <c r="AJ144" s="204"/>
      <c r="AK144" s="204"/>
      <c r="AL144" s="345">
        <f t="shared" si="3"/>
        <v>0</v>
      </c>
      <c r="AM144" s="199"/>
      <c r="AN144" s="199"/>
    </row>
    <row r="145" ht="13.5" customHeight="1">
      <c r="A145" s="191">
        <v>17.0</v>
      </c>
      <c r="B145" s="19" t="s">
        <v>126</v>
      </c>
      <c r="C145" s="399">
        <v>43333.0</v>
      </c>
      <c r="D145" s="192" t="s">
        <v>60</v>
      </c>
      <c r="E145" s="118"/>
      <c r="F145" s="466">
        <v>1.0</v>
      </c>
      <c r="G145" s="442" t="s">
        <v>11</v>
      </c>
      <c r="H145" s="209">
        <v>3.0</v>
      </c>
      <c r="I145" s="212">
        <v>1.0</v>
      </c>
      <c r="J145" s="212">
        <v>2.0</v>
      </c>
      <c r="K145" s="209"/>
      <c r="L145" s="209"/>
      <c r="M145" s="292"/>
      <c r="N145" s="292"/>
      <c r="O145" s="209"/>
      <c r="P145" s="212">
        <v>1.0</v>
      </c>
      <c r="Q145" s="212">
        <v>5.0</v>
      </c>
      <c r="R145" s="209"/>
      <c r="S145" s="209"/>
      <c r="T145" s="212">
        <v>10.0</v>
      </c>
      <c r="U145" s="212">
        <v>5.0</v>
      </c>
      <c r="V145" s="212">
        <v>3.0</v>
      </c>
      <c r="W145" s="212">
        <v>7.0</v>
      </c>
      <c r="X145" s="212">
        <v>5.0</v>
      </c>
      <c r="Y145" s="209"/>
      <c r="Z145" s="209"/>
      <c r="AA145" s="212">
        <v>8.0</v>
      </c>
      <c r="AB145" s="212">
        <v>7.0</v>
      </c>
      <c r="AC145" s="212">
        <v>10.0</v>
      </c>
      <c r="AD145" s="212">
        <v>9.0</v>
      </c>
      <c r="AE145" s="212">
        <v>9.0</v>
      </c>
      <c r="AF145" s="209"/>
      <c r="AG145" s="209"/>
      <c r="AH145" s="212">
        <v>8.0</v>
      </c>
      <c r="AI145" s="212">
        <v>6.0</v>
      </c>
      <c r="AJ145" s="212">
        <v>8.0</v>
      </c>
      <c r="AK145" s="212">
        <v>4.0</v>
      </c>
      <c r="AL145" s="191">
        <f t="shared" si="3"/>
        <v>112</v>
      </c>
      <c r="AM145" s="191"/>
      <c r="AN145" s="83"/>
    </row>
    <row r="146" ht="13.5" customHeight="1">
      <c r="A146" s="168" t="s">
        <v>78</v>
      </c>
      <c r="B146" s="132"/>
      <c r="C146" s="391"/>
      <c r="D146" s="196"/>
      <c r="E146" s="71"/>
      <c r="F146" s="467"/>
      <c r="G146" s="444"/>
      <c r="H146" s="209"/>
      <c r="I146" s="204"/>
      <c r="J146" s="204"/>
      <c r="K146" s="316"/>
      <c r="L146" s="316"/>
      <c r="M146" s="204"/>
      <c r="N146" s="204"/>
      <c r="O146" s="316"/>
      <c r="P146" s="204"/>
      <c r="Q146" s="204"/>
      <c r="R146" s="316"/>
      <c r="S146" s="316"/>
      <c r="T146" s="204"/>
      <c r="U146" s="204"/>
      <c r="V146" s="204"/>
      <c r="W146" s="204"/>
      <c r="X146" s="204"/>
      <c r="Y146" s="316"/>
      <c r="Z146" s="316"/>
      <c r="AA146" s="204"/>
      <c r="AB146" s="204"/>
      <c r="AC146" s="204"/>
      <c r="AD146" s="204"/>
      <c r="AE146" s="204"/>
      <c r="AF146" s="316"/>
      <c r="AG146" s="316"/>
      <c r="AH146" s="204"/>
      <c r="AI146" s="204"/>
      <c r="AJ146" s="204"/>
      <c r="AK146" s="204"/>
      <c r="AL146" s="345">
        <f t="shared" si="3"/>
        <v>0</v>
      </c>
      <c r="AM146" s="199"/>
      <c r="AN146" s="199"/>
    </row>
    <row r="147" ht="14.25" customHeight="1">
      <c r="A147" s="191">
        <v>18.0</v>
      </c>
      <c r="B147" s="19" t="s">
        <v>128</v>
      </c>
      <c r="C147" s="394">
        <v>43133.0</v>
      </c>
      <c r="D147" s="192" t="s">
        <v>130</v>
      </c>
      <c r="E147" s="465" t="s">
        <v>293</v>
      </c>
      <c r="F147" s="466"/>
      <c r="G147" s="442" t="s">
        <v>11</v>
      </c>
      <c r="H147" s="209"/>
      <c r="I147" s="212">
        <v>1.0</v>
      </c>
      <c r="J147" s="212">
        <v>4.0</v>
      </c>
      <c r="K147" s="209">
        <v>4.0</v>
      </c>
      <c r="L147" s="209"/>
      <c r="M147" s="212">
        <v>3.0</v>
      </c>
      <c r="N147" s="212">
        <v>3.0</v>
      </c>
      <c r="O147" s="209">
        <v>1.0</v>
      </c>
      <c r="P147" s="212">
        <v>2.0</v>
      </c>
      <c r="Q147" s="212">
        <v>7.0</v>
      </c>
      <c r="R147" s="209"/>
      <c r="S147" s="209"/>
      <c r="T147" s="212">
        <v>2.0</v>
      </c>
      <c r="U147" s="212">
        <v>2.0</v>
      </c>
      <c r="V147" s="212">
        <v>6.0</v>
      </c>
      <c r="W147" s="212">
        <v>6.0</v>
      </c>
      <c r="X147" s="212">
        <v>3.0</v>
      </c>
      <c r="Y147" s="209">
        <v>1.0</v>
      </c>
      <c r="Z147" s="209"/>
      <c r="AA147" s="212">
        <v>6.0</v>
      </c>
      <c r="AB147" s="212">
        <v>5.0</v>
      </c>
      <c r="AC147" s="212">
        <v>4.0</v>
      </c>
      <c r="AD147" s="212">
        <v>3.0</v>
      </c>
      <c r="AE147" s="212">
        <v>5.0</v>
      </c>
      <c r="AF147" s="209"/>
      <c r="AG147" s="209"/>
      <c r="AH147" s="212">
        <v>9.0</v>
      </c>
      <c r="AI147" s="212">
        <v>7.0</v>
      </c>
      <c r="AJ147" s="212">
        <v>3.0</v>
      </c>
      <c r="AK147" s="212">
        <v>4.0</v>
      </c>
      <c r="AL147" s="191">
        <f t="shared" si="3"/>
        <v>91</v>
      </c>
      <c r="AM147" s="191"/>
      <c r="AN147" s="83"/>
    </row>
    <row r="148" ht="13.5" customHeight="1">
      <c r="A148" s="168" t="s">
        <v>78</v>
      </c>
      <c r="B148" s="132"/>
      <c r="C148" s="391"/>
      <c r="D148" s="196"/>
      <c r="E148" s="71"/>
      <c r="F148" s="467"/>
      <c r="G148" s="444"/>
      <c r="H148" s="209"/>
      <c r="I148" s="204"/>
      <c r="J148" s="204"/>
      <c r="K148" s="316"/>
      <c r="L148" s="316"/>
      <c r="M148" s="204"/>
      <c r="N148" s="204"/>
      <c r="O148" s="316"/>
      <c r="P148" s="204"/>
      <c r="Q148" s="204"/>
      <c r="R148" s="316"/>
      <c r="S148" s="316"/>
      <c r="T148" s="204"/>
      <c r="U148" s="204"/>
      <c r="V148" s="204"/>
      <c r="W148" s="204"/>
      <c r="X148" s="204"/>
      <c r="Y148" s="316"/>
      <c r="Z148" s="316"/>
      <c r="AA148" s="204"/>
      <c r="AB148" s="204"/>
      <c r="AC148" s="204"/>
      <c r="AD148" s="204"/>
      <c r="AE148" s="204"/>
      <c r="AF148" s="316"/>
      <c r="AG148" s="316"/>
      <c r="AH148" s="204">
        <v>1.0</v>
      </c>
      <c r="AI148" s="204"/>
      <c r="AJ148" s="204"/>
      <c r="AK148" s="204"/>
      <c r="AL148" s="345">
        <f t="shared" si="3"/>
        <v>1</v>
      </c>
      <c r="AM148" s="199"/>
      <c r="AN148" s="199"/>
    </row>
    <row r="149" ht="13.5" customHeight="1">
      <c r="A149" s="191">
        <v>19.0</v>
      </c>
      <c r="B149" s="19" t="s">
        <v>131</v>
      </c>
      <c r="C149" s="399">
        <v>43355.0</v>
      </c>
      <c r="D149" s="470" t="s">
        <v>63</v>
      </c>
      <c r="E149" s="465" t="s">
        <v>293</v>
      </c>
      <c r="F149" s="209">
        <v>1.0</v>
      </c>
      <c r="G149" s="442" t="s">
        <v>11</v>
      </c>
      <c r="H149" s="209"/>
      <c r="I149" s="212">
        <v>7.0</v>
      </c>
      <c r="J149" s="212">
        <v>5.0</v>
      </c>
      <c r="K149" s="209"/>
      <c r="L149" s="209">
        <v>2.0</v>
      </c>
      <c r="M149" s="212">
        <v>7.0</v>
      </c>
      <c r="N149" s="212">
        <v>5.0</v>
      </c>
      <c r="O149" s="209"/>
      <c r="P149" s="212">
        <v>7.0</v>
      </c>
      <c r="Q149" s="212">
        <v>3.0</v>
      </c>
      <c r="R149" s="209"/>
      <c r="S149" s="209"/>
      <c r="T149" s="212">
        <v>5.0</v>
      </c>
      <c r="U149" s="212">
        <v>4.0</v>
      </c>
      <c r="V149" s="212">
        <v>5.0</v>
      </c>
      <c r="W149" s="212">
        <v>9.0</v>
      </c>
      <c r="X149" s="212">
        <v>3.0</v>
      </c>
      <c r="Y149" s="209">
        <v>3.0</v>
      </c>
      <c r="Z149" s="209">
        <v>1.0</v>
      </c>
      <c r="AA149" s="287"/>
      <c r="AB149" s="287"/>
      <c r="AC149" s="287"/>
      <c r="AD149" s="287"/>
      <c r="AE149" s="287"/>
      <c r="AF149" s="287"/>
      <c r="AG149" s="287"/>
      <c r="AH149" s="212">
        <v>7.0</v>
      </c>
      <c r="AI149" s="212">
        <v>5.0</v>
      </c>
      <c r="AJ149" s="212">
        <v>6.0</v>
      </c>
      <c r="AK149" s="212">
        <v>4.0</v>
      </c>
      <c r="AL149" s="191">
        <f t="shared" si="3"/>
        <v>89</v>
      </c>
      <c r="AM149" s="191"/>
      <c r="AN149" s="83"/>
    </row>
    <row r="150" ht="13.5" customHeight="1">
      <c r="A150" s="168" t="s">
        <v>78</v>
      </c>
      <c r="B150" s="132"/>
      <c r="C150" s="391"/>
      <c r="D150" s="168"/>
      <c r="E150" s="71"/>
      <c r="F150" s="439"/>
      <c r="G150" s="444"/>
      <c r="H150" s="209"/>
      <c r="I150" s="204"/>
      <c r="J150" s="204"/>
      <c r="K150" s="316"/>
      <c r="L150" s="316"/>
      <c r="M150" s="204">
        <v>1.0</v>
      </c>
      <c r="N150" s="204"/>
      <c r="O150" s="316"/>
      <c r="P150" s="204"/>
      <c r="Q150" s="204"/>
      <c r="R150" s="316"/>
      <c r="S150" s="316"/>
      <c r="T150" s="204"/>
      <c r="U150" s="204"/>
      <c r="V150" s="204"/>
      <c r="W150" s="204"/>
      <c r="X150" s="204"/>
      <c r="Y150" s="316">
        <v>1.0</v>
      </c>
      <c r="Z150" s="316"/>
      <c r="AA150" s="204"/>
      <c r="AB150" s="204"/>
      <c r="AC150" s="204"/>
      <c r="AD150" s="204"/>
      <c r="AE150" s="204"/>
      <c r="AF150" s="316"/>
      <c r="AG150" s="316"/>
      <c r="AH150" s="204"/>
      <c r="AI150" s="204"/>
      <c r="AJ150" s="204"/>
      <c r="AK150" s="204"/>
      <c r="AL150" s="345">
        <f t="shared" si="3"/>
        <v>2</v>
      </c>
      <c r="AM150" s="199"/>
      <c r="AN150" s="199"/>
    </row>
    <row r="151" ht="13.5" customHeight="1">
      <c r="A151" s="191">
        <v>20.0</v>
      </c>
      <c r="B151" s="19" t="s">
        <v>132</v>
      </c>
      <c r="C151" s="394">
        <v>43347.0</v>
      </c>
      <c r="D151" s="192" t="s">
        <v>180</v>
      </c>
      <c r="E151" s="193"/>
      <c r="F151" s="209"/>
      <c r="G151" s="366"/>
      <c r="H151" s="209"/>
      <c r="I151" s="212">
        <v>2.0</v>
      </c>
      <c r="J151" s="212">
        <v>1.0</v>
      </c>
      <c r="K151" s="209"/>
      <c r="L151" s="209"/>
      <c r="M151" s="212">
        <v>4.0</v>
      </c>
      <c r="N151" s="212">
        <v>4.0</v>
      </c>
      <c r="O151" s="209"/>
      <c r="P151" s="292"/>
      <c r="Q151" s="212">
        <v>3.0</v>
      </c>
      <c r="R151" s="209"/>
      <c r="S151" s="209"/>
      <c r="T151" s="292"/>
      <c r="U151" s="212">
        <v>2.0</v>
      </c>
      <c r="V151" s="212">
        <v>6.0</v>
      </c>
      <c r="W151" s="212">
        <v>2.0</v>
      </c>
      <c r="X151" s="212">
        <v>5.0</v>
      </c>
      <c r="Y151" s="209"/>
      <c r="Z151" s="209"/>
      <c r="AA151" s="212">
        <v>1.0</v>
      </c>
      <c r="AB151" s="212">
        <v>3.0</v>
      </c>
      <c r="AC151" s="212">
        <v>1.0</v>
      </c>
      <c r="AD151" s="292"/>
      <c r="AE151" s="212">
        <v>2.0</v>
      </c>
      <c r="AF151" s="209"/>
      <c r="AG151" s="209"/>
      <c r="AH151" s="212">
        <v>4.0</v>
      </c>
      <c r="AI151" s="212">
        <v>4.0</v>
      </c>
      <c r="AJ151" s="212">
        <v>3.0</v>
      </c>
      <c r="AK151" s="212">
        <v>2.0</v>
      </c>
      <c r="AL151" s="191">
        <f t="shared" si="3"/>
        <v>49</v>
      </c>
      <c r="AM151" s="191"/>
      <c r="AN151" s="83"/>
    </row>
    <row r="152" ht="13.5" customHeight="1">
      <c r="A152" s="168" t="s">
        <v>78</v>
      </c>
      <c r="B152" s="132"/>
      <c r="C152" s="391"/>
      <c r="D152" s="196"/>
      <c r="E152" s="71"/>
      <c r="F152" s="439"/>
      <c r="G152" s="444"/>
      <c r="H152" s="209"/>
      <c r="I152" s="204">
        <v>1.0</v>
      </c>
      <c r="J152" s="204">
        <v>1.0</v>
      </c>
      <c r="K152" s="316"/>
      <c r="L152" s="316"/>
      <c r="M152" s="204"/>
      <c r="N152" s="204"/>
      <c r="O152" s="316"/>
      <c r="P152" s="204"/>
      <c r="Q152" s="204"/>
      <c r="R152" s="316"/>
      <c r="S152" s="316"/>
      <c r="T152" s="204"/>
      <c r="U152" s="204">
        <v>1.0</v>
      </c>
      <c r="V152" s="204">
        <v>1.0</v>
      </c>
      <c r="W152" s="204"/>
      <c r="X152" s="204">
        <v>2.0</v>
      </c>
      <c r="Y152" s="316"/>
      <c r="Z152" s="316"/>
      <c r="AA152" s="204"/>
      <c r="AB152" s="204"/>
      <c r="AC152" s="204"/>
      <c r="AD152" s="204"/>
      <c r="AE152" s="204"/>
      <c r="AF152" s="316"/>
      <c r="AG152" s="316"/>
      <c r="AH152" s="204"/>
      <c r="AI152" s="204"/>
      <c r="AJ152" s="204"/>
      <c r="AK152" s="204"/>
      <c r="AL152" s="345">
        <f t="shared" si="3"/>
        <v>6</v>
      </c>
      <c r="AM152" s="199"/>
      <c r="AN152" s="199"/>
    </row>
    <row r="153" ht="13.5" customHeight="1">
      <c r="A153" s="191">
        <v>21.0</v>
      </c>
      <c r="B153" s="19" t="s">
        <v>136</v>
      </c>
      <c r="C153" s="399">
        <v>43249.0</v>
      </c>
      <c r="D153" s="192" t="s">
        <v>64</v>
      </c>
      <c r="E153" s="465" t="s">
        <v>293</v>
      </c>
      <c r="F153" s="466"/>
      <c r="G153" s="442" t="s">
        <v>11</v>
      </c>
      <c r="H153" s="209"/>
      <c r="I153" s="212">
        <v>5.0</v>
      </c>
      <c r="J153" s="212">
        <v>4.0</v>
      </c>
      <c r="K153" s="209"/>
      <c r="L153" s="209">
        <v>1.0</v>
      </c>
      <c r="M153" s="212">
        <v>2.0</v>
      </c>
      <c r="N153" s="212">
        <v>1.0</v>
      </c>
      <c r="O153" s="209"/>
      <c r="P153" s="212">
        <v>2.0</v>
      </c>
      <c r="Q153" s="212">
        <v>1.0</v>
      </c>
      <c r="R153" s="209"/>
      <c r="S153" s="209"/>
      <c r="T153" s="212">
        <v>1.0</v>
      </c>
      <c r="U153" s="212">
        <v>6.0</v>
      </c>
      <c r="V153" s="212">
        <v>3.0</v>
      </c>
      <c r="W153" s="212">
        <v>10.0</v>
      </c>
      <c r="X153" s="212">
        <v>7.0</v>
      </c>
      <c r="Y153" s="209"/>
      <c r="Z153" s="209"/>
      <c r="AA153" s="212">
        <v>8.0</v>
      </c>
      <c r="AB153" s="212">
        <v>3.0</v>
      </c>
      <c r="AC153" s="212">
        <v>1.0</v>
      </c>
      <c r="AD153" s="212">
        <v>2.0</v>
      </c>
      <c r="AE153" s="212">
        <v>3.0</v>
      </c>
      <c r="AF153" s="209"/>
      <c r="AG153" s="209"/>
      <c r="AH153" s="212">
        <v>5.0</v>
      </c>
      <c r="AI153" s="212">
        <v>3.0</v>
      </c>
      <c r="AJ153" s="212">
        <v>4.0</v>
      </c>
      <c r="AK153" s="212">
        <v>1.0</v>
      </c>
      <c r="AL153" s="191">
        <f t="shared" si="3"/>
        <v>73</v>
      </c>
      <c r="AM153" s="191"/>
      <c r="AN153" s="83"/>
    </row>
    <row r="154" ht="12.75" customHeight="1">
      <c r="A154" s="168" t="s">
        <v>78</v>
      </c>
      <c r="B154" s="132"/>
      <c r="C154" s="391"/>
      <c r="D154" s="196"/>
      <c r="E154" s="71"/>
      <c r="F154" s="467"/>
      <c r="G154" s="444"/>
      <c r="H154" s="209"/>
      <c r="I154" s="204"/>
      <c r="J154" s="204"/>
      <c r="K154" s="316"/>
      <c r="L154" s="316"/>
      <c r="M154" s="204"/>
      <c r="N154" s="204"/>
      <c r="O154" s="316"/>
      <c r="P154" s="204">
        <v>1.0</v>
      </c>
      <c r="Q154" s="204">
        <v>1.0</v>
      </c>
      <c r="R154" s="316"/>
      <c r="S154" s="316"/>
      <c r="T154" s="204"/>
      <c r="U154" s="204"/>
      <c r="V154" s="204"/>
      <c r="W154" s="204"/>
      <c r="X154" s="204"/>
      <c r="Y154" s="316"/>
      <c r="Z154" s="316"/>
      <c r="AA154" s="204"/>
      <c r="AB154" s="204">
        <v>3.0</v>
      </c>
      <c r="AC154" s="204"/>
      <c r="AD154" s="204"/>
      <c r="AE154" s="204"/>
      <c r="AF154" s="316"/>
      <c r="AG154" s="316"/>
      <c r="AH154" s="204"/>
      <c r="AI154" s="204"/>
      <c r="AJ154" s="204"/>
      <c r="AK154" s="204"/>
      <c r="AL154" s="345">
        <f t="shared" si="3"/>
        <v>5</v>
      </c>
      <c r="AM154" s="199"/>
      <c r="AN154" s="199"/>
    </row>
    <row r="155" ht="13.5" customHeight="1">
      <c r="A155" s="191">
        <v>22.0</v>
      </c>
      <c r="B155" s="19" t="s">
        <v>136</v>
      </c>
      <c r="C155" s="399">
        <v>43242.0</v>
      </c>
      <c r="D155" s="192" t="s">
        <v>66</v>
      </c>
      <c r="E155" s="465" t="s">
        <v>293</v>
      </c>
      <c r="F155" s="466"/>
      <c r="G155" s="442" t="s">
        <v>11</v>
      </c>
      <c r="H155" s="209"/>
      <c r="I155" s="212">
        <v>17.0</v>
      </c>
      <c r="J155" s="212">
        <v>7.0</v>
      </c>
      <c r="K155" s="209"/>
      <c r="L155" s="209"/>
      <c r="M155" s="212">
        <v>2.0</v>
      </c>
      <c r="N155" s="212">
        <v>5.0</v>
      </c>
      <c r="O155" s="209">
        <v>1.0</v>
      </c>
      <c r="P155" s="212">
        <v>6.0</v>
      </c>
      <c r="Q155" s="212">
        <v>8.0</v>
      </c>
      <c r="R155" s="209"/>
      <c r="S155" s="209"/>
      <c r="T155" s="212">
        <v>5.0</v>
      </c>
      <c r="U155" s="212">
        <v>8.0</v>
      </c>
      <c r="V155" s="212">
        <v>1.0</v>
      </c>
      <c r="W155" s="212">
        <v>9.0</v>
      </c>
      <c r="X155" s="212">
        <v>7.0</v>
      </c>
      <c r="Y155" s="209"/>
      <c r="Z155" s="209">
        <v>1.0</v>
      </c>
      <c r="AA155" s="212">
        <v>7.0</v>
      </c>
      <c r="AB155" s="212"/>
      <c r="AC155" s="212">
        <v>6.0</v>
      </c>
      <c r="AD155" s="212">
        <v>2.0</v>
      </c>
      <c r="AE155" s="212">
        <v>4.0</v>
      </c>
      <c r="AF155" s="209"/>
      <c r="AG155" s="209"/>
      <c r="AH155" s="212">
        <v>3.0</v>
      </c>
      <c r="AI155" s="212">
        <v>2.0</v>
      </c>
      <c r="AJ155" s="212">
        <v>4.0</v>
      </c>
      <c r="AK155" s="212">
        <v>5.0</v>
      </c>
      <c r="AL155" s="191">
        <f t="shared" si="3"/>
        <v>110</v>
      </c>
      <c r="AM155" s="191"/>
      <c r="AN155" s="83"/>
    </row>
    <row r="156" ht="13.5" customHeight="1">
      <c r="A156" s="168" t="s">
        <v>78</v>
      </c>
      <c r="B156" s="132"/>
      <c r="C156" s="391"/>
      <c r="D156" s="196"/>
      <c r="E156" s="71"/>
      <c r="F156" s="467"/>
      <c r="G156" s="444"/>
      <c r="H156" s="209"/>
      <c r="I156" s="204"/>
      <c r="J156" s="204"/>
      <c r="K156" s="316"/>
      <c r="L156" s="316"/>
      <c r="M156" s="204">
        <v>1.0</v>
      </c>
      <c r="N156" s="204">
        <v>1.0</v>
      </c>
      <c r="O156" s="316"/>
      <c r="P156" s="204">
        <v>1.0</v>
      </c>
      <c r="Q156" s="204">
        <v>1.0</v>
      </c>
      <c r="R156" s="316"/>
      <c r="S156" s="316"/>
      <c r="T156" s="204">
        <v>1.0</v>
      </c>
      <c r="U156" s="204"/>
      <c r="V156" s="204"/>
      <c r="W156" s="204">
        <v>1.0</v>
      </c>
      <c r="X156" s="204"/>
      <c r="Y156" s="316"/>
      <c r="Z156" s="316"/>
      <c r="AA156" s="204"/>
      <c r="AB156" s="204"/>
      <c r="AC156" s="204"/>
      <c r="AD156" s="204"/>
      <c r="AE156" s="204"/>
      <c r="AF156" s="316"/>
      <c r="AG156" s="316"/>
      <c r="AH156" s="204"/>
      <c r="AI156" s="204"/>
      <c r="AJ156" s="204"/>
      <c r="AK156" s="204"/>
      <c r="AL156" s="345">
        <f t="shared" si="3"/>
        <v>6</v>
      </c>
      <c r="AM156" s="199"/>
      <c r="AN156" s="199"/>
    </row>
    <row r="157" ht="13.5" customHeight="1">
      <c r="A157" s="191">
        <v>23.0</v>
      </c>
      <c r="B157" s="19" t="s">
        <v>139</v>
      </c>
      <c r="C157" s="399">
        <v>43269.0</v>
      </c>
      <c r="D157" s="192" t="s">
        <v>140</v>
      </c>
      <c r="E157" s="441" t="s">
        <v>298</v>
      </c>
      <c r="F157" s="209"/>
      <c r="G157" s="442" t="s">
        <v>11</v>
      </c>
      <c r="H157" s="209"/>
      <c r="I157" s="212">
        <v>6.0</v>
      </c>
      <c r="J157" s="212">
        <v>3.0</v>
      </c>
      <c r="K157" s="209">
        <v>3.0</v>
      </c>
      <c r="L157" s="209"/>
      <c r="M157" s="212">
        <v>6.0</v>
      </c>
      <c r="N157" s="212">
        <v>9.0</v>
      </c>
      <c r="O157" s="209"/>
      <c r="P157" s="212">
        <v>3.0</v>
      </c>
      <c r="Q157" s="212">
        <v>3.0</v>
      </c>
      <c r="R157" s="209"/>
      <c r="S157" s="209"/>
      <c r="T157" s="212">
        <v>3.0</v>
      </c>
      <c r="U157" s="212">
        <v>2.0</v>
      </c>
      <c r="V157" s="212">
        <v>5.0</v>
      </c>
      <c r="W157" s="212">
        <v>7.0</v>
      </c>
      <c r="X157" s="212">
        <v>3.0</v>
      </c>
      <c r="Y157" s="209"/>
      <c r="Z157" s="209"/>
      <c r="AA157" s="212">
        <v>1.0</v>
      </c>
      <c r="AB157" s="212">
        <v>5.0</v>
      </c>
      <c r="AC157" s="212">
        <v>1.0</v>
      </c>
      <c r="AD157" s="212">
        <v>1.0</v>
      </c>
      <c r="AE157" s="212">
        <v>2.0</v>
      </c>
      <c r="AF157" s="209"/>
      <c r="AG157" s="209"/>
      <c r="AH157" s="212">
        <v>5.0</v>
      </c>
      <c r="AI157" s="212">
        <v>1.0</v>
      </c>
      <c r="AJ157" s="212">
        <v>1.0</v>
      </c>
      <c r="AK157" s="212">
        <v>2.0</v>
      </c>
      <c r="AL157" s="191">
        <f t="shared" si="3"/>
        <v>72</v>
      </c>
      <c r="AM157" s="191"/>
      <c r="AN157" s="83"/>
    </row>
    <row r="158" ht="13.5" customHeight="1">
      <c r="A158" s="168" t="s">
        <v>78</v>
      </c>
      <c r="B158" s="132"/>
      <c r="C158" s="391"/>
      <c r="D158" s="196"/>
      <c r="E158" s="71"/>
      <c r="F158" s="439"/>
      <c r="G158" s="444"/>
      <c r="H158" s="209"/>
      <c r="I158" s="204"/>
      <c r="J158" s="204"/>
      <c r="K158" s="316"/>
      <c r="L158" s="316"/>
      <c r="M158" s="204"/>
      <c r="N158" s="204"/>
      <c r="O158" s="316"/>
      <c r="P158" s="204"/>
      <c r="Q158" s="204"/>
      <c r="R158" s="316"/>
      <c r="S158" s="316"/>
      <c r="T158" s="204"/>
      <c r="U158" s="204"/>
      <c r="V158" s="204"/>
      <c r="W158" s="204"/>
      <c r="X158" s="204"/>
      <c r="Y158" s="316"/>
      <c r="Z158" s="316"/>
      <c r="AA158" s="204"/>
      <c r="AB158" s="204"/>
      <c r="AC158" s="204"/>
      <c r="AD158" s="204"/>
      <c r="AE158" s="204"/>
      <c r="AF158" s="316"/>
      <c r="AG158" s="316"/>
      <c r="AH158" s="204"/>
      <c r="AI158" s="204"/>
      <c r="AJ158" s="204"/>
      <c r="AK158" s="204"/>
      <c r="AL158" s="345">
        <f t="shared" si="3"/>
        <v>0</v>
      </c>
      <c r="AM158" s="199"/>
      <c r="AN158" s="199"/>
    </row>
    <row r="159" ht="13.5" customHeight="1">
      <c r="A159" s="191">
        <v>24.0</v>
      </c>
      <c r="B159" s="19" t="s">
        <v>142</v>
      </c>
      <c r="C159" s="399">
        <v>43384.0</v>
      </c>
      <c r="D159" s="192" t="s">
        <v>286</v>
      </c>
      <c r="E159" s="465" t="s">
        <v>293</v>
      </c>
      <c r="F159" s="209"/>
      <c r="G159" s="442" t="s">
        <v>11</v>
      </c>
      <c r="H159" s="209"/>
      <c r="I159" s="212">
        <v>6.0</v>
      </c>
      <c r="J159" s="212">
        <v>8.0</v>
      </c>
      <c r="K159" s="209"/>
      <c r="L159" s="209"/>
      <c r="M159" s="212">
        <v>2.0</v>
      </c>
      <c r="N159" s="212">
        <v>4.0</v>
      </c>
      <c r="O159" s="209"/>
      <c r="P159" s="212">
        <v>3.0</v>
      </c>
      <c r="Q159" s="212">
        <v>5.0</v>
      </c>
      <c r="R159" s="209"/>
      <c r="S159" s="209"/>
      <c r="T159" s="212">
        <v>2.0</v>
      </c>
      <c r="U159" s="212">
        <v>4.0</v>
      </c>
      <c r="V159" s="212">
        <v>7.0</v>
      </c>
      <c r="W159" s="212">
        <v>2.0</v>
      </c>
      <c r="X159" s="212">
        <v>4.0</v>
      </c>
      <c r="Y159" s="209"/>
      <c r="Z159" s="209"/>
      <c r="AA159" s="212">
        <v>2.0</v>
      </c>
      <c r="AB159" s="212">
        <v>3.0</v>
      </c>
      <c r="AC159" s="212">
        <v>5.0</v>
      </c>
      <c r="AD159" s="212">
        <v>2.0</v>
      </c>
      <c r="AE159" s="212">
        <v>1.0</v>
      </c>
      <c r="AF159" s="209"/>
      <c r="AG159" s="209">
        <v>2.0</v>
      </c>
      <c r="AH159" s="212">
        <v>1.0</v>
      </c>
      <c r="AI159" s="212">
        <v>8.0</v>
      </c>
      <c r="AJ159" s="212">
        <v>5.0</v>
      </c>
      <c r="AK159" s="212">
        <v>3.0</v>
      </c>
      <c r="AL159" s="191">
        <f t="shared" si="3"/>
        <v>79</v>
      </c>
      <c r="AM159" s="191"/>
      <c r="AN159" s="83"/>
    </row>
    <row r="160" ht="13.5" customHeight="1">
      <c r="A160" s="168" t="s">
        <v>78</v>
      </c>
      <c r="B160" s="132"/>
      <c r="C160" s="391"/>
      <c r="D160" s="196"/>
      <c r="E160" s="71"/>
      <c r="F160" s="439"/>
      <c r="G160" s="444"/>
      <c r="H160" s="439"/>
      <c r="I160" s="204"/>
      <c r="J160" s="204">
        <v>2.0</v>
      </c>
      <c r="K160" s="316"/>
      <c r="L160" s="316"/>
      <c r="M160" s="346"/>
      <c r="N160" s="204">
        <v>2.0</v>
      </c>
      <c r="O160" s="316"/>
      <c r="P160" s="204"/>
      <c r="Q160" s="204"/>
      <c r="R160" s="316"/>
      <c r="S160" s="316"/>
      <c r="T160" s="204"/>
      <c r="U160" s="204">
        <v>1.0</v>
      </c>
      <c r="V160" s="204">
        <v>1.0</v>
      </c>
      <c r="W160" s="204"/>
      <c r="X160" s="204"/>
      <c r="Y160" s="316"/>
      <c r="Z160" s="316"/>
      <c r="AA160" s="204"/>
      <c r="AB160" s="204"/>
      <c r="AC160" s="204"/>
      <c r="AD160" s="204"/>
      <c r="AE160" s="204"/>
      <c r="AF160" s="316"/>
      <c r="AG160" s="316"/>
      <c r="AH160" s="204"/>
      <c r="AI160" s="204"/>
      <c r="AJ160" s="204"/>
      <c r="AK160" s="204"/>
      <c r="AL160" s="345">
        <f t="shared" si="3"/>
        <v>6</v>
      </c>
      <c r="AM160" s="199"/>
      <c r="AN160" s="199"/>
    </row>
    <row r="161" ht="15.75" customHeight="1">
      <c r="A161" s="218"/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R161" s="320"/>
      <c r="S161" s="32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320"/>
      <c r="AL161" s="320"/>
      <c r="AM161" s="321"/>
      <c r="AN161" s="84"/>
    </row>
    <row r="162" ht="23.25" customHeight="1">
      <c r="A162" s="219"/>
      <c r="B162" s="322"/>
      <c r="C162" s="323" t="s">
        <v>221</v>
      </c>
      <c r="D162" s="220" t="s">
        <v>146</v>
      </c>
      <c r="E162" s="132"/>
      <c r="F162" s="15">
        <f t="shared" ref="F162:F163" si="5">F113+F115+F117+F119+F121+F123+F125+F127+F129+F131+F133+F135+F137+F139+F141+F143+F145+F147+F149+F151+F153+F155+F157+F159</f>
        <v>5</v>
      </c>
      <c r="G162" s="117"/>
      <c r="H162" s="15">
        <f t="shared" ref="H162:AK162" si="4">H113+H115+H117+H119+H121+H123+H125+H127+H129+H131+H133+H135+H137+H139+H141+H143+H145+H147+H149+H151+H153+H155+H157+H159</f>
        <v>3</v>
      </c>
      <c r="I162" s="9">
        <f t="shared" si="4"/>
        <v>143</v>
      </c>
      <c r="J162" s="9">
        <f t="shared" si="4"/>
        <v>119</v>
      </c>
      <c r="K162" s="15">
        <f t="shared" si="4"/>
        <v>13</v>
      </c>
      <c r="L162" s="15">
        <f t="shared" si="4"/>
        <v>5</v>
      </c>
      <c r="M162" s="9">
        <f t="shared" si="4"/>
        <v>93</v>
      </c>
      <c r="N162" s="9">
        <f t="shared" si="4"/>
        <v>121</v>
      </c>
      <c r="O162" s="15">
        <f t="shared" si="4"/>
        <v>6</v>
      </c>
      <c r="P162" s="9">
        <f t="shared" si="4"/>
        <v>121</v>
      </c>
      <c r="Q162" s="9">
        <f t="shared" si="4"/>
        <v>96</v>
      </c>
      <c r="R162" s="15">
        <f t="shared" si="4"/>
        <v>7</v>
      </c>
      <c r="S162" s="15">
        <f t="shared" si="4"/>
        <v>2</v>
      </c>
      <c r="T162" s="9">
        <f t="shared" si="4"/>
        <v>126</v>
      </c>
      <c r="U162" s="9">
        <f t="shared" si="4"/>
        <v>129</v>
      </c>
      <c r="V162" s="9">
        <f t="shared" si="4"/>
        <v>134</v>
      </c>
      <c r="W162" s="9">
        <f t="shared" si="4"/>
        <v>140</v>
      </c>
      <c r="X162" s="9">
        <f t="shared" si="4"/>
        <v>120</v>
      </c>
      <c r="Y162" s="15">
        <f t="shared" si="4"/>
        <v>9</v>
      </c>
      <c r="Z162" s="15">
        <f t="shared" si="4"/>
        <v>5</v>
      </c>
      <c r="AA162" s="9">
        <f t="shared" si="4"/>
        <v>108</v>
      </c>
      <c r="AB162" s="9">
        <f t="shared" si="4"/>
        <v>99</v>
      </c>
      <c r="AC162" s="9">
        <f t="shared" si="4"/>
        <v>105</v>
      </c>
      <c r="AD162" s="9">
        <f t="shared" si="4"/>
        <v>86</v>
      </c>
      <c r="AE162" s="9">
        <f t="shared" si="4"/>
        <v>81</v>
      </c>
      <c r="AF162" s="15">
        <f t="shared" si="4"/>
        <v>9</v>
      </c>
      <c r="AG162" s="15">
        <f t="shared" si="4"/>
        <v>7</v>
      </c>
      <c r="AH162" s="9">
        <f t="shared" si="4"/>
        <v>119</v>
      </c>
      <c r="AI162" s="9">
        <f t="shared" si="4"/>
        <v>114</v>
      </c>
      <c r="AJ162" s="9">
        <f t="shared" si="4"/>
        <v>111</v>
      </c>
      <c r="AK162" s="9">
        <f t="shared" si="4"/>
        <v>132</v>
      </c>
      <c r="AL162" s="454">
        <f>SUM(F162:AK162)</f>
        <v>2368</v>
      </c>
      <c r="AM162" s="31" t="s">
        <v>146</v>
      </c>
      <c r="AN162" s="112"/>
    </row>
    <row r="163" ht="20.25" customHeight="1">
      <c r="A163" s="324"/>
      <c r="B163" s="121"/>
      <c r="C163" s="325"/>
      <c r="D163" s="224" t="s">
        <v>78</v>
      </c>
      <c r="E163" s="132"/>
      <c r="F163" s="227">
        <f t="shared" si="5"/>
        <v>0</v>
      </c>
      <c r="G163" s="226"/>
      <c r="H163" s="227">
        <f t="shared" ref="H163:AL163" si="6">H114+H116+H118+H120+H122+H124+H126+H128+H130+H132+H134+H136+H138+H140+H142+H144+H146+H148+H150+H152+H154+H156+H158+H160</f>
        <v>0</v>
      </c>
      <c r="I163" s="225">
        <f t="shared" si="6"/>
        <v>7</v>
      </c>
      <c r="J163" s="225">
        <f t="shared" si="6"/>
        <v>6</v>
      </c>
      <c r="K163" s="227">
        <f t="shared" si="6"/>
        <v>1</v>
      </c>
      <c r="L163" s="227">
        <f t="shared" si="6"/>
        <v>1</v>
      </c>
      <c r="M163" s="225">
        <f t="shared" si="6"/>
        <v>9</v>
      </c>
      <c r="N163" s="225">
        <f t="shared" si="6"/>
        <v>8</v>
      </c>
      <c r="O163" s="227">
        <f t="shared" si="6"/>
        <v>0</v>
      </c>
      <c r="P163" s="225">
        <f t="shared" si="6"/>
        <v>8</v>
      </c>
      <c r="Q163" s="225">
        <f t="shared" si="6"/>
        <v>6</v>
      </c>
      <c r="R163" s="227">
        <f t="shared" si="6"/>
        <v>0</v>
      </c>
      <c r="S163" s="227">
        <f t="shared" si="6"/>
        <v>0</v>
      </c>
      <c r="T163" s="225">
        <f t="shared" si="6"/>
        <v>4</v>
      </c>
      <c r="U163" s="225">
        <f t="shared" si="6"/>
        <v>9</v>
      </c>
      <c r="V163" s="225">
        <f t="shared" si="6"/>
        <v>2</v>
      </c>
      <c r="W163" s="225">
        <f t="shared" si="6"/>
        <v>14</v>
      </c>
      <c r="X163" s="225">
        <f t="shared" si="6"/>
        <v>10</v>
      </c>
      <c r="Y163" s="227">
        <f t="shared" si="6"/>
        <v>1</v>
      </c>
      <c r="Z163" s="227">
        <f t="shared" si="6"/>
        <v>0</v>
      </c>
      <c r="AA163" s="225">
        <f t="shared" si="6"/>
        <v>8</v>
      </c>
      <c r="AB163" s="225">
        <f t="shared" si="6"/>
        <v>9</v>
      </c>
      <c r="AC163" s="225">
        <f t="shared" si="6"/>
        <v>10</v>
      </c>
      <c r="AD163" s="225">
        <f t="shared" si="6"/>
        <v>0</v>
      </c>
      <c r="AE163" s="225">
        <f t="shared" si="6"/>
        <v>0</v>
      </c>
      <c r="AF163" s="227">
        <f t="shared" si="6"/>
        <v>0</v>
      </c>
      <c r="AG163" s="227">
        <f t="shared" si="6"/>
        <v>0</v>
      </c>
      <c r="AH163" s="225">
        <f t="shared" si="6"/>
        <v>3</v>
      </c>
      <c r="AI163" s="225">
        <f t="shared" si="6"/>
        <v>0</v>
      </c>
      <c r="AJ163" s="225">
        <f t="shared" si="6"/>
        <v>0</v>
      </c>
      <c r="AK163" s="225">
        <f t="shared" si="6"/>
        <v>0</v>
      </c>
      <c r="AL163" s="225">
        <f t="shared" si="6"/>
        <v>116</v>
      </c>
      <c r="AM163" s="203" t="s">
        <v>147</v>
      </c>
      <c r="AN163" s="294"/>
    </row>
    <row r="164" ht="19.5" customHeight="1">
      <c r="A164" s="324"/>
      <c r="B164" s="121"/>
      <c r="C164" s="325"/>
      <c r="D164" s="220" t="s">
        <v>148</v>
      </c>
      <c r="E164" s="132"/>
      <c r="F164" s="15">
        <f t="shared" ref="F164:F165" si="8">sum (F56,F58,F60,F62,F64,F66,F68,F70,F72,F74,F76,F78,F80,F82,F84,F86,F88,F90,F92,F94,F96,F98,F100,F102,F104,F106,F108,F110)</f>
        <v>17</v>
      </c>
      <c r="G164" s="117"/>
      <c r="H164" s="15">
        <f t="shared" ref="H164:AK164" si="7">sum (H56,H58,H60,H62,H64,H66,H68,H70,H72,H74,H76,H78,H80,H82,H84,H86,H88,H90,H92,H94,H96,H98,H100,H102,H104,H106,H108,H110)</f>
        <v>28</v>
      </c>
      <c r="I164" s="9">
        <f t="shared" si="7"/>
        <v>184</v>
      </c>
      <c r="J164" s="9">
        <f t="shared" si="7"/>
        <v>154</v>
      </c>
      <c r="K164" s="15">
        <f t="shared" si="7"/>
        <v>28</v>
      </c>
      <c r="L164" s="15">
        <f t="shared" si="7"/>
        <v>25</v>
      </c>
      <c r="M164" s="9">
        <f t="shared" si="7"/>
        <v>148</v>
      </c>
      <c r="N164" s="9">
        <f t="shared" si="7"/>
        <v>168</v>
      </c>
      <c r="O164" s="15">
        <f t="shared" si="7"/>
        <v>29</v>
      </c>
      <c r="P164" s="9">
        <f t="shared" si="7"/>
        <v>153</v>
      </c>
      <c r="Q164" s="9">
        <f t="shared" si="7"/>
        <v>143</v>
      </c>
      <c r="R164" s="15">
        <f t="shared" si="7"/>
        <v>47</v>
      </c>
      <c r="S164" s="15">
        <f t="shared" si="7"/>
        <v>23</v>
      </c>
      <c r="T164" s="9">
        <f t="shared" si="7"/>
        <v>155</v>
      </c>
      <c r="U164" s="9">
        <f t="shared" si="7"/>
        <v>202</v>
      </c>
      <c r="V164" s="9">
        <f t="shared" si="7"/>
        <v>233</v>
      </c>
      <c r="W164" s="9">
        <f t="shared" si="7"/>
        <v>196</v>
      </c>
      <c r="X164" s="9">
        <f t="shared" si="7"/>
        <v>151</v>
      </c>
      <c r="Y164" s="15">
        <f t="shared" si="7"/>
        <v>22</v>
      </c>
      <c r="Z164" s="15">
        <f t="shared" si="7"/>
        <v>30</v>
      </c>
      <c r="AA164" s="9">
        <f t="shared" si="7"/>
        <v>142</v>
      </c>
      <c r="AB164" s="9">
        <f t="shared" si="7"/>
        <v>190</v>
      </c>
      <c r="AC164" s="9">
        <f t="shared" si="7"/>
        <v>175</v>
      </c>
      <c r="AD164" s="9">
        <f t="shared" si="7"/>
        <v>221</v>
      </c>
      <c r="AE164" s="9">
        <f t="shared" si="7"/>
        <v>209</v>
      </c>
      <c r="AF164" s="15">
        <f t="shared" si="7"/>
        <v>26</v>
      </c>
      <c r="AG164" s="15">
        <f t="shared" si="7"/>
        <v>26</v>
      </c>
      <c r="AH164" s="9">
        <f t="shared" si="7"/>
        <v>138</v>
      </c>
      <c r="AI164" s="9">
        <f t="shared" si="7"/>
        <v>204</v>
      </c>
      <c r="AJ164" s="9">
        <f t="shared" si="7"/>
        <v>194</v>
      </c>
      <c r="AK164" s="9">
        <f t="shared" si="7"/>
        <v>308</v>
      </c>
      <c r="AL164" s="454">
        <f t="shared" ref="AL164:AL167" si="10">SUM(F164:AK164)</f>
        <v>3969</v>
      </c>
      <c r="AM164" s="31" t="s">
        <v>148</v>
      </c>
      <c r="AN164" s="112"/>
    </row>
    <row r="165" ht="19.5" customHeight="1">
      <c r="A165" s="324"/>
      <c r="B165" s="121"/>
      <c r="C165" s="325"/>
      <c r="D165" s="224" t="s">
        <v>78</v>
      </c>
      <c r="E165" s="132"/>
      <c r="F165" s="227">
        <f t="shared" si="8"/>
        <v>0</v>
      </c>
      <c r="G165" s="226"/>
      <c r="H165" s="227">
        <f t="shared" ref="H165:AK165" si="9">sum (H57,H59,H61,H63,H65,H67,H69,H71,H73,H75,H77,H79,H81,H83,H85,H87,H89,H91,H93,H95,H97,H99,H101,H103,H105,H107,H109,H111)</f>
        <v>1</v>
      </c>
      <c r="I165" s="225">
        <f t="shared" si="9"/>
        <v>37</v>
      </c>
      <c r="J165" s="225">
        <f t="shared" si="9"/>
        <v>11</v>
      </c>
      <c r="K165" s="227">
        <f t="shared" si="9"/>
        <v>0</v>
      </c>
      <c r="L165" s="227">
        <f t="shared" si="9"/>
        <v>0</v>
      </c>
      <c r="M165" s="225">
        <f t="shared" si="9"/>
        <v>33</v>
      </c>
      <c r="N165" s="225">
        <f t="shared" si="9"/>
        <v>3</v>
      </c>
      <c r="O165" s="227">
        <f t="shared" si="9"/>
        <v>0</v>
      </c>
      <c r="P165" s="225">
        <f t="shared" si="9"/>
        <v>12</v>
      </c>
      <c r="Q165" s="225">
        <f t="shared" si="9"/>
        <v>10</v>
      </c>
      <c r="R165" s="227">
        <f t="shared" si="9"/>
        <v>0</v>
      </c>
      <c r="S165" s="227">
        <f t="shared" si="9"/>
        <v>0</v>
      </c>
      <c r="T165" s="225">
        <f t="shared" si="9"/>
        <v>10</v>
      </c>
      <c r="U165" s="225">
        <f t="shared" si="9"/>
        <v>15</v>
      </c>
      <c r="V165" s="225">
        <f t="shared" si="9"/>
        <v>34</v>
      </c>
      <c r="W165" s="225">
        <f t="shared" si="9"/>
        <v>26</v>
      </c>
      <c r="X165" s="225">
        <f t="shared" si="9"/>
        <v>22</v>
      </c>
      <c r="Y165" s="227">
        <f t="shared" si="9"/>
        <v>0</v>
      </c>
      <c r="Z165" s="227">
        <f t="shared" si="9"/>
        <v>0</v>
      </c>
      <c r="AA165" s="225">
        <f t="shared" si="9"/>
        <v>38</v>
      </c>
      <c r="AB165" s="225">
        <f t="shared" si="9"/>
        <v>25</v>
      </c>
      <c r="AC165" s="225">
        <f t="shared" si="9"/>
        <v>19</v>
      </c>
      <c r="AD165" s="225">
        <f t="shared" si="9"/>
        <v>3</v>
      </c>
      <c r="AE165" s="225">
        <f t="shared" si="9"/>
        <v>0</v>
      </c>
      <c r="AF165" s="227">
        <f t="shared" si="9"/>
        <v>0</v>
      </c>
      <c r="AG165" s="227">
        <f t="shared" si="9"/>
        <v>0</v>
      </c>
      <c r="AH165" s="225">
        <f t="shared" si="9"/>
        <v>6</v>
      </c>
      <c r="AI165" s="225">
        <f t="shared" si="9"/>
        <v>5</v>
      </c>
      <c r="AJ165" s="225">
        <f t="shared" si="9"/>
        <v>0</v>
      </c>
      <c r="AK165" s="225">
        <f t="shared" si="9"/>
        <v>0</v>
      </c>
      <c r="AL165" s="455">
        <f t="shared" si="10"/>
        <v>310</v>
      </c>
      <c r="AM165" s="203" t="s">
        <v>149</v>
      </c>
      <c r="AN165" s="294"/>
    </row>
    <row r="166" ht="15.75" customHeight="1">
      <c r="A166" s="324"/>
      <c r="B166" s="121"/>
      <c r="C166" s="325"/>
      <c r="D166" s="220" t="s">
        <v>150</v>
      </c>
      <c r="E166" s="132"/>
      <c r="F166" s="230">
        <f>sum (F164,F162)</f>
        <v>22</v>
      </c>
      <c r="G166" s="229"/>
      <c r="H166" s="230">
        <f t="shared" ref="H166:AK166" si="11">sum (H164,H162)</f>
        <v>31</v>
      </c>
      <c r="I166" s="120">
        <f t="shared" si="11"/>
        <v>327</v>
      </c>
      <c r="J166" s="120">
        <f t="shared" si="11"/>
        <v>273</v>
      </c>
      <c r="K166" s="230">
        <f t="shared" si="11"/>
        <v>41</v>
      </c>
      <c r="L166" s="230">
        <f t="shared" si="11"/>
        <v>30</v>
      </c>
      <c r="M166" s="120">
        <f t="shared" si="11"/>
        <v>241</v>
      </c>
      <c r="N166" s="120">
        <f t="shared" si="11"/>
        <v>289</v>
      </c>
      <c r="O166" s="230">
        <f t="shared" si="11"/>
        <v>35</v>
      </c>
      <c r="P166" s="120">
        <f t="shared" si="11"/>
        <v>274</v>
      </c>
      <c r="Q166" s="120">
        <f t="shared" si="11"/>
        <v>239</v>
      </c>
      <c r="R166" s="230">
        <f t="shared" si="11"/>
        <v>54</v>
      </c>
      <c r="S166" s="230">
        <f t="shared" si="11"/>
        <v>25</v>
      </c>
      <c r="T166" s="120">
        <f t="shared" si="11"/>
        <v>281</v>
      </c>
      <c r="U166" s="120">
        <f t="shared" si="11"/>
        <v>331</v>
      </c>
      <c r="V166" s="120">
        <f t="shared" si="11"/>
        <v>367</v>
      </c>
      <c r="W166" s="120">
        <f t="shared" si="11"/>
        <v>336</v>
      </c>
      <c r="X166" s="120">
        <f t="shared" si="11"/>
        <v>271</v>
      </c>
      <c r="Y166" s="230">
        <f t="shared" si="11"/>
        <v>31</v>
      </c>
      <c r="Z166" s="230">
        <f t="shared" si="11"/>
        <v>35</v>
      </c>
      <c r="AA166" s="120">
        <f t="shared" si="11"/>
        <v>250</v>
      </c>
      <c r="AB166" s="120">
        <f t="shared" si="11"/>
        <v>289</v>
      </c>
      <c r="AC166" s="120">
        <f t="shared" si="11"/>
        <v>280</v>
      </c>
      <c r="AD166" s="120">
        <f t="shared" si="11"/>
        <v>307</v>
      </c>
      <c r="AE166" s="120">
        <f t="shared" si="11"/>
        <v>290</v>
      </c>
      <c r="AF166" s="230">
        <f t="shared" si="11"/>
        <v>35</v>
      </c>
      <c r="AG166" s="230">
        <f t="shared" si="11"/>
        <v>33</v>
      </c>
      <c r="AH166" s="120">
        <f t="shared" si="11"/>
        <v>257</v>
      </c>
      <c r="AI166" s="120">
        <f t="shared" si="11"/>
        <v>318</v>
      </c>
      <c r="AJ166" s="120">
        <f t="shared" si="11"/>
        <v>305</v>
      </c>
      <c r="AK166" s="120">
        <f t="shared" si="11"/>
        <v>440</v>
      </c>
      <c r="AL166" s="454">
        <f t="shared" si="10"/>
        <v>6337</v>
      </c>
      <c r="AM166" s="31" t="s">
        <v>150</v>
      </c>
      <c r="AN166" s="112"/>
    </row>
    <row r="167" ht="20.25" customHeight="1">
      <c r="A167" s="324"/>
      <c r="B167" s="121"/>
      <c r="C167" s="325"/>
      <c r="D167" s="231" t="s">
        <v>147</v>
      </c>
      <c r="E167" s="132"/>
      <c r="F167" s="227">
        <f>SUM(F163,F165)</f>
        <v>0</v>
      </c>
      <c r="G167" s="226"/>
      <c r="H167" s="227">
        <f t="shared" ref="H167:AK167" si="12">sum (H165,H163)</f>
        <v>1</v>
      </c>
      <c r="I167" s="225">
        <f t="shared" si="12"/>
        <v>44</v>
      </c>
      <c r="J167" s="225">
        <f t="shared" si="12"/>
        <v>17</v>
      </c>
      <c r="K167" s="227">
        <f t="shared" si="12"/>
        <v>1</v>
      </c>
      <c r="L167" s="227">
        <f t="shared" si="12"/>
        <v>1</v>
      </c>
      <c r="M167" s="225">
        <f t="shared" si="12"/>
        <v>42</v>
      </c>
      <c r="N167" s="225">
        <f t="shared" si="12"/>
        <v>11</v>
      </c>
      <c r="O167" s="227">
        <f t="shared" si="12"/>
        <v>0</v>
      </c>
      <c r="P167" s="225">
        <f t="shared" si="12"/>
        <v>20</v>
      </c>
      <c r="Q167" s="225">
        <f t="shared" si="12"/>
        <v>16</v>
      </c>
      <c r="R167" s="227">
        <f t="shared" si="12"/>
        <v>0</v>
      </c>
      <c r="S167" s="227">
        <f t="shared" si="12"/>
        <v>0</v>
      </c>
      <c r="T167" s="225">
        <f t="shared" si="12"/>
        <v>14</v>
      </c>
      <c r="U167" s="225">
        <f t="shared" si="12"/>
        <v>24</v>
      </c>
      <c r="V167" s="225">
        <f t="shared" si="12"/>
        <v>36</v>
      </c>
      <c r="W167" s="225">
        <f t="shared" si="12"/>
        <v>40</v>
      </c>
      <c r="X167" s="225">
        <f t="shared" si="12"/>
        <v>32</v>
      </c>
      <c r="Y167" s="227">
        <f t="shared" si="12"/>
        <v>1</v>
      </c>
      <c r="Z167" s="227">
        <f t="shared" si="12"/>
        <v>0</v>
      </c>
      <c r="AA167" s="225">
        <f t="shared" si="12"/>
        <v>46</v>
      </c>
      <c r="AB167" s="225">
        <f t="shared" si="12"/>
        <v>34</v>
      </c>
      <c r="AC167" s="225">
        <f t="shared" si="12"/>
        <v>29</v>
      </c>
      <c r="AD167" s="225">
        <f t="shared" si="12"/>
        <v>3</v>
      </c>
      <c r="AE167" s="225">
        <f t="shared" si="12"/>
        <v>0</v>
      </c>
      <c r="AF167" s="227">
        <f t="shared" si="12"/>
        <v>0</v>
      </c>
      <c r="AG167" s="227">
        <f t="shared" si="12"/>
        <v>0</v>
      </c>
      <c r="AH167" s="225">
        <f t="shared" si="12"/>
        <v>9</v>
      </c>
      <c r="AI167" s="225">
        <f t="shared" si="12"/>
        <v>5</v>
      </c>
      <c r="AJ167" s="225">
        <f t="shared" si="12"/>
        <v>0</v>
      </c>
      <c r="AK167" s="225">
        <f t="shared" si="12"/>
        <v>0</v>
      </c>
      <c r="AL167" s="455">
        <f t="shared" si="10"/>
        <v>426</v>
      </c>
      <c r="AM167" s="203" t="s">
        <v>147</v>
      </c>
      <c r="AN167" s="294"/>
    </row>
    <row r="168" ht="15.75" customHeight="1">
      <c r="A168" s="79"/>
      <c r="B168" s="235"/>
      <c r="C168" s="81"/>
      <c r="D168" s="236"/>
      <c r="E168" s="82"/>
      <c r="F168" s="237"/>
      <c r="G168" s="237"/>
      <c r="H168" s="237"/>
      <c r="I168" s="237"/>
      <c r="J168" s="237"/>
      <c r="K168" s="237"/>
      <c r="L168" s="237"/>
      <c r="M168" s="237"/>
      <c r="N168" s="237"/>
      <c r="O168" s="237"/>
      <c r="P168" s="237"/>
      <c r="Q168" s="237"/>
      <c r="R168" s="237"/>
      <c r="S168" s="237"/>
      <c r="T168" s="237"/>
      <c r="U168" s="237"/>
      <c r="V168" s="237"/>
      <c r="W168" s="237"/>
      <c r="X168" s="237"/>
      <c r="Y168" s="237"/>
      <c r="Z168" s="237"/>
      <c r="AA168" s="237"/>
      <c r="AB168" s="237"/>
      <c r="AC168" s="237"/>
      <c r="AD168" s="237"/>
      <c r="AE168" s="237"/>
      <c r="AF168" s="237"/>
      <c r="AG168" s="237"/>
      <c r="AH168" s="237"/>
      <c r="AI168" s="237"/>
      <c r="AJ168" s="237"/>
      <c r="AK168" s="237"/>
      <c r="AL168" s="237"/>
      <c r="AM168" s="112"/>
      <c r="AN168" s="112"/>
    </row>
    <row r="169" ht="15.75" customHeight="1">
      <c r="A169" s="112"/>
      <c r="B169" s="238"/>
      <c r="C169" s="81"/>
      <c r="D169" s="220" t="s">
        <v>151</v>
      </c>
      <c r="E169" s="132"/>
      <c r="F169" s="15">
        <v>38.0</v>
      </c>
      <c r="G169" s="117"/>
      <c r="H169" s="15">
        <v>64.0</v>
      </c>
      <c r="I169" s="9">
        <v>301.0</v>
      </c>
      <c r="J169" s="9">
        <v>368.0</v>
      </c>
      <c r="K169" s="15">
        <v>132.0</v>
      </c>
      <c r="L169" s="15">
        <v>57.0</v>
      </c>
      <c r="M169" s="14">
        <v>251.0</v>
      </c>
      <c r="N169" s="14">
        <v>389.0</v>
      </c>
      <c r="O169" s="28">
        <v>475.0</v>
      </c>
      <c r="P169" s="14">
        <v>436.0</v>
      </c>
      <c r="Q169" s="9">
        <v>459.0</v>
      </c>
      <c r="R169" s="15">
        <v>117.0</v>
      </c>
      <c r="S169" s="15">
        <v>56.0</v>
      </c>
      <c r="T169" s="9">
        <v>494.0</v>
      </c>
      <c r="U169" s="9">
        <v>552.0</v>
      </c>
      <c r="V169" s="9">
        <v>598.0</v>
      </c>
      <c r="W169" s="9">
        <v>535.0</v>
      </c>
      <c r="X169" s="9">
        <v>415.0</v>
      </c>
      <c r="Y169" s="15">
        <v>134.0</v>
      </c>
      <c r="Z169" s="15">
        <v>119.0</v>
      </c>
      <c r="AA169" s="9">
        <v>436.0</v>
      </c>
      <c r="AB169" s="9">
        <v>588.0</v>
      </c>
      <c r="AC169" s="9">
        <v>562.0</v>
      </c>
      <c r="AD169" s="9">
        <v>543.0</v>
      </c>
      <c r="AE169" s="9">
        <v>576.0</v>
      </c>
      <c r="AF169" s="15">
        <v>103.0</v>
      </c>
      <c r="AG169" s="15">
        <v>101.0</v>
      </c>
      <c r="AH169" s="9">
        <v>478.0</v>
      </c>
      <c r="AI169" s="9">
        <v>547.0</v>
      </c>
      <c r="AJ169" s="9">
        <v>555.0</v>
      </c>
      <c r="AK169" s="9">
        <v>623.0</v>
      </c>
      <c r="AL169" s="456">
        <f t="shared" ref="AL169:AL170" si="13">SUM(F169:AJ169)</f>
        <v>10479</v>
      </c>
      <c r="AM169" s="112"/>
      <c r="AN169" s="112"/>
    </row>
    <row r="170" ht="15.75" customHeight="1">
      <c r="A170" s="112"/>
      <c r="B170" s="238"/>
      <c r="C170" s="112"/>
      <c r="D170" s="220" t="s">
        <v>152</v>
      </c>
      <c r="E170" s="132"/>
      <c r="F170" s="15">
        <v>21.0</v>
      </c>
      <c r="G170" s="117"/>
      <c r="H170" s="15">
        <v>23.0</v>
      </c>
      <c r="I170" s="9">
        <v>110.0</v>
      </c>
      <c r="J170" s="9">
        <v>148.0</v>
      </c>
      <c r="K170" s="15">
        <v>41.0</v>
      </c>
      <c r="L170" s="15">
        <v>9.0</v>
      </c>
      <c r="M170" s="14">
        <v>102.0</v>
      </c>
      <c r="N170" s="14">
        <v>130.0</v>
      </c>
      <c r="O170" s="28">
        <v>423.0</v>
      </c>
      <c r="P170" s="14">
        <v>166.0</v>
      </c>
      <c r="Q170" s="9">
        <v>243.0</v>
      </c>
      <c r="R170" s="15">
        <v>50.0</v>
      </c>
      <c r="S170" s="15">
        <v>13.0</v>
      </c>
      <c r="T170" s="9">
        <v>134.0</v>
      </c>
      <c r="U170" s="9">
        <v>185.0</v>
      </c>
      <c r="V170" s="9">
        <v>249.0</v>
      </c>
      <c r="W170" s="9">
        <v>182.0</v>
      </c>
      <c r="X170" s="9">
        <v>153.0</v>
      </c>
      <c r="Y170" s="15">
        <v>24.0</v>
      </c>
      <c r="Z170" s="15">
        <v>13.0</v>
      </c>
      <c r="AA170" s="9">
        <v>218.0</v>
      </c>
      <c r="AB170" s="9">
        <v>182.0</v>
      </c>
      <c r="AC170" s="9">
        <v>182.0</v>
      </c>
      <c r="AD170" s="9">
        <v>213.0</v>
      </c>
      <c r="AE170" s="9">
        <v>235.0</v>
      </c>
      <c r="AF170" s="15">
        <v>63.0</v>
      </c>
      <c r="AG170" s="15">
        <v>19.0</v>
      </c>
      <c r="AH170" s="9">
        <v>157.0</v>
      </c>
      <c r="AI170" s="9">
        <v>257.0</v>
      </c>
      <c r="AJ170" s="9">
        <v>240.0</v>
      </c>
      <c r="AK170" s="9">
        <v>261.0</v>
      </c>
      <c r="AL170" s="456">
        <f t="shared" si="13"/>
        <v>4185</v>
      </c>
      <c r="AM170" s="112"/>
      <c r="AN170" s="112"/>
    </row>
    <row r="171" ht="15.75" customHeight="1">
      <c r="A171" s="79"/>
      <c r="B171" s="79"/>
      <c r="C171" s="81"/>
      <c r="D171" s="79"/>
      <c r="E171" s="79"/>
      <c r="F171" s="79"/>
      <c r="G171" s="79"/>
      <c r="H171" s="112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112"/>
      <c r="AM171" s="112"/>
      <c r="AN171" s="112"/>
    </row>
    <row r="172" ht="15.75" customHeight="1">
      <c r="A172" s="79"/>
      <c r="B172" s="239"/>
      <c r="C172" s="240"/>
      <c r="D172" s="82"/>
      <c r="E172" s="79"/>
      <c r="F172" s="79"/>
      <c r="G172" s="79"/>
      <c r="H172" s="112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112"/>
      <c r="AM172" s="112"/>
      <c r="AN172" s="112"/>
    </row>
    <row r="173" ht="15.75" customHeight="1">
      <c r="A173" s="79"/>
      <c r="B173" s="241"/>
      <c r="C173" s="240"/>
      <c r="D173" s="79"/>
      <c r="E173" s="79"/>
      <c r="F173" s="79"/>
      <c r="G173" s="79"/>
      <c r="H173" s="112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112"/>
      <c r="AM173" s="112"/>
      <c r="AN173" s="112"/>
    </row>
    <row r="174" ht="15.75" customHeight="1">
      <c r="A174" s="79"/>
      <c r="B174" s="241"/>
      <c r="C174" s="240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112"/>
      <c r="AG174" s="112"/>
      <c r="AH174" s="79"/>
      <c r="AI174" s="79"/>
      <c r="AJ174" s="79"/>
      <c r="AK174" s="79"/>
      <c r="AL174" s="112"/>
      <c r="AM174" s="112"/>
      <c r="AN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79"/>
      <c r="C177" s="81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2">
    <mergeCell ref="C1:AJ1"/>
    <mergeCell ref="D3:D29"/>
    <mergeCell ref="C31:D33"/>
    <mergeCell ref="D36:D39"/>
    <mergeCell ref="E36:E39"/>
    <mergeCell ref="D41:D42"/>
    <mergeCell ref="E41:E42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A95:B95"/>
    <mergeCell ref="A97:B97"/>
    <mergeCell ref="A111:B111"/>
    <mergeCell ref="E112:AL112"/>
    <mergeCell ref="D44:D45"/>
    <mergeCell ref="E44:E45"/>
    <mergeCell ref="C54:AM54"/>
    <mergeCell ref="D56:D111"/>
    <mergeCell ref="A57:B57"/>
    <mergeCell ref="A59:B59"/>
    <mergeCell ref="A61:B61"/>
    <mergeCell ref="A99:B99"/>
    <mergeCell ref="A109:B109"/>
    <mergeCell ref="E113:E114"/>
    <mergeCell ref="G113:G114"/>
    <mergeCell ref="A114:B114"/>
    <mergeCell ref="G115:G116"/>
    <mergeCell ref="A116:B116"/>
    <mergeCell ref="A120:B120"/>
    <mergeCell ref="A122:B122"/>
    <mergeCell ref="A146:B146"/>
    <mergeCell ref="A148:B148"/>
    <mergeCell ref="A130:B130"/>
    <mergeCell ref="A132:B132"/>
    <mergeCell ref="A136:B136"/>
    <mergeCell ref="A138:B138"/>
    <mergeCell ref="A140:B140"/>
    <mergeCell ref="A142:B142"/>
    <mergeCell ref="A144:B144"/>
    <mergeCell ref="G149:G150"/>
    <mergeCell ref="G151:G152"/>
    <mergeCell ref="E145:E146"/>
    <mergeCell ref="G145:G146"/>
    <mergeCell ref="E147:E148"/>
    <mergeCell ref="G147:G148"/>
    <mergeCell ref="E149:E150"/>
    <mergeCell ref="A150:B150"/>
    <mergeCell ref="A152:B152"/>
    <mergeCell ref="G155:G156"/>
    <mergeCell ref="G157:G158"/>
    <mergeCell ref="E151:E152"/>
    <mergeCell ref="E153:E154"/>
    <mergeCell ref="G153:G154"/>
    <mergeCell ref="A154:B154"/>
    <mergeCell ref="E155:E156"/>
    <mergeCell ref="A156:B156"/>
    <mergeCell ref="A158:B158"/>
    <mergeCell ref="G121:G122"/>
    <mergeCell ref="G123:G124"/>
    <mergeCell ref="A124:B124"/>
    <mergeCell ref="E125:E126"/>
    <mergeCell ref="G125:G126"/>
    <mergeCell ref="A126:B126"/>
    <mergeCell ref="E115:E116"/>
    <mergeCell ref="E117:E118"/>
    <mergeCell ref="G117:G118"/>
    <mergeCell ref="E119:E120"/>
    <mergeCell ref="G119:G120"/>
    <mergeCell ref="E121:E122"/>
    <mergeCell ref="E123:E124"/>
    <mergeCell ref="E127:E128"/>
    <mergeCell ref="G127:G128"/>
    <mergeCell ref="A128:B128"/>
    <mergeCell ref="E129:E130"/>
    <mergeCell ref="G129:G130"/>
    <mergeCell ref="E131:E132"/>
    <mergeCell ref="E133:E134"/>
    <mergeCell ref="A134:B134"/>
    <mergeCell ref="G141:G142"/>
    <mergeCell ref="G143:G144"/>
    <mergeCell ref="G131:G132"/>
    <mergeCell ref="G133:G134"/>
    <mergeCell ref="E135:E142"/>
    <mergeCell ref="G135:G136"/>
    <mergeCell ref="G137:G138"/>
    <mergeCell ref="G139:G140"/>
    <mergeCell ref="E143:E144"/>
    <mergeCell ref="D165:E165"/>
    <mergeCell ref="D166:E166"/>
    <mergeCell ref="D167:E167"/>
    <mergeCell ref="D169:E169"/>
    <mergeCell ref="D170:E170"/>
    <mergeCell ref="E157:E158"/>
    <mergeCell ref="E159:E160"/>
    <mergeCell ref="G159:G160"/>
    <mergeCell ref="A160:B160"/>
    <mergeCell ref="D162:E162"/>
    <mergeCell ref="D163:E163"/>
    <mergeCell ref="D164:E164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 t="s">
        <v>299</v>
      </c>
      <c r="B1" s="295"/>
      <c r="C1" s="295" t="s">
        <v>300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301</v>
      </c>
      <c r="F2" s="243">
        <v>1.0</v>
      </c>
      <c r="G2" s="7" t="s">
        <v>302</v>
      </c>
      <c r="H2" s="297">
        <v>2.0</v>
      </c>
      <c r="I2" s="297">
        <v>3.0</v>
      </c>
      <c r="J2" s="165">
        <v>4.0</v>
      </c>
      <c r="K2" s="328">
        <v>5.0</v>
      </c>
      <c r="L2" s="32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5">
        <v>12.0</v>
      </c>
      <c r="S2" s="165">
        <v>13.0</v>
      </c>
      <c r="T2" s="166">
        <v>14.0</v>
      </c>
      <c r="U2" s="166">
        <v>15.0</v>
      </c>
      <c r="V2" s="165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6">
        <v>21.0</v>
      </c>
      <c r="AB2" s="166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6">
        <v>28.0</v>
      </c>
      <c r="AI2" s="166">
        <v>29.0</v>
      </c>
      <c r="AJ2" s="165">
        <v>30.0</v>
      </c>
      <c r="AK2" s="165">
        <v>31.0</v>
      </c>
      <c r="AL2" s="401" t="s">
        <v>274</v>
      </c>
      <c r="AM2" s="18" t="s">
        <v>8</v>
      </c>
      <c r="AN2" s="18"/>
    </row>
    <row r="3" ht="15.75" customHeight="1">
      <c r="A3" s="19">
        <v>1.0</v>
      </c>
      <c r="B3" s="20" t="s">
        <v>155</v>
      </c>
      <c r="C3" s="402"/>
      <c r="D3" s="22" t="s">
        <v>10</v>
      </c>
      <c r="E3" s="23"/>
      <c r="F3" s="27"/>
      <c r="G3" s="41"/>
      <c r="H3" s="52"/>
      <c r="I3" s="52"/>
      <c r="J3" s="52"/>
      <c r="K3" s="52"/>
      <c r="L3" s="252"/>
      <c r="M3" s="52"/>
      <c r="N3" s="52"/>
      <c r="O3" s="24">
        <v>8.0</v>
      </c>
      <c r="P3" s="24">
        <v>8.0</v>
      </c>
      <c r="Q3" s="35">
        <v>12.0</v>
      </c>
      <c r="R3" s="24">
        <v>8.0</v>
      </c>
      <c r="S3" s="475">
        <v>8.0</v>
      </c>
      <c r="T3" s="27"/>
      <c r="U3" s="27"/>
      <c r="V3" s="37">
        <v>13.0</v>
      </c>
      <c r="W3" s="24">
        <v>8.0</v>
      </c>
      <c r="X3" s="24">
        <v>8.0</v>
      </c>
      <c r="Y3" s="24">
        <v>8.0</v>
      </c>
      <c r="Z3" s="24">
        <v>8.0</v>
      </c>
      <c r="AA3" s="35">
        <v>12.0</v>
      </c>
      <c r="AB3" s="27"/>
      <c r="AC3" s="24"/>
      <c r="AD3" s="24">
        <v>8.0</v>
      </c>
      <c r="AE3" s="24">
        <v>8.0</v>
      </c>
      <c r="AF3" s="24">
        <v>8.0</v>
      </c>
      <c r="AG3" s="35">
        <v>12.0</v>
      </c>
      <c r="AH3" s="27"/>
      <c r="AI3" s="27"/>
      <c r="AJ3" s="24">
        <v>8.0</v>
      </c>
      <c r="AK3" s="339">
        <v>8.0</v>
      </c>
      <c r="AL3" s="404">
        <f t="shared" ref="AL3:AL30" si="1">COUNT(F3:AK3)</f>
        <v>17</v>
      </c>
      <c r="AM3" s="29"/>
      <c r="AN3" s="18"/>
    </row>
    <row r="4" ht="15.75" customHeight="1">
      <c r="A4" s="19">
        <v>2.0</v>
      </c>
      <c r="B4" s="19" t="s">
        <v>157</v>
      </c>
      <c r="C4" s="358"/>
      <c r="D4" s="32"/>
      <c r="E4" s="23"/>
      <c r="F4" s="25"/>
      <c r="G4" s="360" t="s">
        <v>11</v>
      </c>
      <c r="H4" s="24"/>
      <c r="I4" s="24">
        <v>8.0</v>
      </c>
      <c r="J4" s="24">
        <v>8.0</v>
      </c>
      <c r="K4" s="35">
        <v>12.0</v>
      </c>
      <c r="L4" s="24">
        <v>8.0</v>
      </c>
      <c r="M4" s="35">
        <v>12.0</v>
      </c>
      <c r="N4" s="27">
        <v>12.0</v>
      </c>
      <c r="O4" s="24">
        <v>12.0</v>
      </c>
      <c r="P4" s="24">
        <v>12.0</v>
      </c>
      <c r="Q4" s="24">
        <v>12.0</v>
      </c>
      <c r="R4" s="24">
        <v>12.0</v>
      </c>
      <c r="S4" s="24" t="s">
        <v>303</v>
      </c>
      <c r="T4" s="27"/>
      <c r="U4" s="27"/>
      <c r="V4" s="52"/>
      <c r="W4" s="252"/>
      <c r="X4" s="52"/>
      <c r="Y4" s="52"/>
      <c r="Z4" s="52"/>
      <c r="AA4" s="52"/>
      <c r="AB4" s="52"/>
      <c r="AC4" s="252"/>
      <c r="AD4" s="52"/>
      <c r="AE4" s="52"/>
      <c r="AF4" s="52"/>
      <c r="AG4" s="52"/>
      <c r="AH4" s="252"/>
      <c r="AI4" s="52"/>
      <c r="AJ4" s="24">
        <v>8.0</v>
      </c>
      <c r="AK4" s="24">
        <v>8.0</v>
      </c>
      <c r="AL4" s="404">
        <f t="shared" si="1"/>
        <v>12</v>
      </c>
      <c r="AM4" s="29"/>
      <c r="AN4" s="18"/>
    </row>
    <row r="5" ht="15.75" customHeight="1">
      <c r="A5" s="19">
        <v>3.0</v>
      </c>
      <c r="B5" s="19" t="s">
        <v>19</v>
      </c>
      <c r="C5" s="359"/>
      <c r="D5" s="32"/>
      <c r="E5" s="23"/>
      <c r="F5" s="27">
        <v>8.0</v>
      </c>
      <c r="G5" s="360" t="s">
        <v>11</v>
      </c>
      <c r="H5" s="24"/>
      <c r="I5" s="475">
        <v>8.0</v>
      </c>
      <c r="J5" s="35">
        <v>12.0</v>
      </c>
      <c r="K5" s="24">
        <v>8.0</v>
      </c>
      <c r="L5" s="24">
        <v>8.0</v>
      </c>
      <c r="M5" s="25"/>
      <c r="N5" s="27"/>
      <c r="O5" s="475">
        <v>8.0</v>
      </c>
      <c r="P5" s="35">
        <v>12.0</v>
      </c>
      <c r="Q5" s="24">
        <v>8.0</v>
      </c>
      <c r="R5" s="24">
        <v>8.0</v>
      </c>
      <c r="S5" s="24">
        <v>8.0</v>
      </c>
      <c r="T5" s="35">
        <v>12.0</v>
      </c>
      <c r="U5" s="27"/>
      <c r="V5" s="24"/>
      <c r="W5" s="24">
        <v>8.0</v>
      </c>
      <c r="X5" s="37">
        <v>13.0</v>
      </c>
      <c r="Y5" s="24">
        <v>8.0</v>
      </c>
      <c r="Z5" s="24">
        <v>8.0</v>
      </c>
      <c r="AA5" s="27"/>
      <c r="AB5" s="476">
        <v>8.0</v>
      </c>
      <c r="AC5" s="24">
        <v>8.0</v>
      </c>
      <c r="AD5" s="35">
        <v>12.0</v>
      </c>
      <c r="AE5" s="24">
        <v>8.0</v>
      </c>
      <c r="AF5" s="24">
        <v>8.0</v>
      </c>
      <c r="AG5" s="24"/>
      <c r="AH5" s="27"/>
      <c r="AI5" s="35">
        <v>12.0</v>
      </c>
      <c r="AJ5" s="24">
        <v>8.0</v>
      </c>
      <c r="AK5" s="24">
        <v>8.0</v>
      </c>
      <c r="AL5" s="404">
        <f t="shared" si="1"/>
        <v>23</v>
      </c>
      <c r="AM5" s="29"/>
      <c r="AN5" s="18"/>
    </row>
    <row r="6" ht="15.75" customHeight="1">
      <c r="A6" s="19">
        <v>4.0</v>
      </c>
      <c r="B6" s="251" t="s">
        <v>20</v>
      </c>
      <c r="C6" s="358"/>
      <c r="D6" s="32"/>
      <c r="E6" s="23"/>
      <c r="F6" s="27"/>
      <c r="G6" s="23"/>
      <c r="H6" s="52"/>
      <c r="I6" s="252"/>
      <c r="J6" s="52"/>
      <c r="K6" s="52"/>
      <c r="L6" s="52"/>
      <c r="M6" s="52"/>
      <c r="N6" s="52"/>
      <c r="O6" s="35">
        <v>12.0</v>
      </c>
      <c r="P6" s="24">
        <v>8.0</v>
      </c>
      <c r="Q6" s="24">
        <v>8.0</v>
      </c>
      <c r="R6" s="24">
        <v>8.0</v>
      </c>
      <c r="S6" s="37">
        <v>13.0</v>
      </c>
      <c r="T6" s="27"/>
      <c r="U6" s="27"/>
      <c r="V6" s="24">
        <v>8.0</v>
      </c>
      <c r="W6" s="24">
        <v>8.0</v>
      </c>
      <c r="X6" s="24">
        <v>8.0</v>
      </c>
      <c r="Y6" s="476" t="s">
        <v>304</v>
      </c>
      <c r="Z6" s="24">
        <v>8.0</v>
      </c>
      <c r="AA6" s="476">
        <v>8.0</v>
      </c>
      <c r="AB6" s="27"/>
      <c r="AC6" s="476" t="s">
        <v>304</v>
      </c>
      <c r="AD6" s="24">
        <v>8.0</v>
      </c>
      <c r="AE6" s="24">
        <v>8.0</v>
      </c>
      <c r="AF6" s="24">
        <v>8.0</v>
      </c>
      <c r="AG6" s="24">
        <v>8.0</v>
      </c>
      <c r="AH6" s="27"/>
      <c r="AI6" s="27"/>
      <c r="AJ6" s="37">
        <v>13.0</v>
      </c>
      <c r="AK6" s="24">
        <v>8.0</v>
      </c>
      <c r="AL6" s="404">
        <f t="shared" si="1"/>
        <v>16</v>
      </c>
      <c r="AM6" s="45"/>
      <c r="AN6" s="180"/>
    </row>
    <row r="7" ht="15.75" customHeight="1">
      <c r="A7" s="19">
        <v>5.0</v>
      </c>
      <c r="B7" s="19" t="s">
        <v>198</v>
      </c>
      <c r="C7" s="358"/>
      <c r="D7" s="32"/>
      <c r="E7" s="23"/>
      <c r="F7" s="27"/>
      <c r="G7" s="360" t="s">
        <v>11</v>
      </c>
      <c r="H7" s="35">
        <v>12.0</v>
      </c>
      <c r="I7" s="24">
        <v>8.0</v>
      </c>
      <c r="J7" s="24">
        <v>8.0</v>
      </c>
      <c r="K7" s="24">
        <v>8.0</v>
      </c>
      <c r="L7" s="24">
        <v>8.0</v>
      </c>
      <c r="M7" s="27"/>
      <c r="N7" s="27"/>
      <c r="O7" s="24">
        <v>8.0</v>
      </c>
      <c r="P7" s="24">
        <v>8.0</v>
      </c>
      <c r="Q7" s="24">
        <v>8.0</v>
      </c>
      <c r="R7" s="476" t="s">
        <v>304</v>
      </c>
      <c r="S7" s="24">
        <v>8.0</v>
      </c>
      <c r="T7" s="35">
        <v>12.0</v>
      </c>
      <c r="U7" s="27"/>
      <c r="V7" s="476">
        <v>8.0</v>
      </c>
      <c r="W7" s="24">
        <v>8.0</v>
      </c>
      <c r="X7" s="24">
        <v>8.0</v>
      </c>
      <c r="Y7" s="24">
        <v>8.0</v>
      </c>
      <c r="Z7" s="476" t="s">
        <v>304</v>
      </c>
      <c r="AA7" s="27"/>
      <c r="AB7" s="27"/>
      <c r="AC7" s="24">
        <v>8.0</v>
      </c>
      <c r="AD7" s="476" t="s">
        <v>304</v>
      </c>
      <c r="AE7" s="24">
        <v>8.0</v>
      </c>
      <c r="AF7" s="35">
        <v>12.0</v>
      </c>
      <c r="AG7" s="24"/>
      <c r="AH7" s="27"/>
      <c r="AI7" s="27">
        <v>8.0</v>
      </c>
      <c r="AJ7" s="24">
        <v>8.0</v>
      </c>
      <c r="AK7" s="67"/>
      <c r="AL7" s="404">
        <f t="shared" si="1"/>
        <v>19</v>
      </c>
      <c r="AM7" s="45"/>
      <c r="AN7" s="180"/>
    </row>
    <row r="8" ht="15.75" customHeight="1">
      <c r="A8" s="19">
        <v>6.0</v>
      </c>
      <c r="B8" s="300" t="s">
        <v>199</v>
      </c>
      <c r="C8" s="358"/>
      <c r="D8" s="32"/>
      <c r="E8" s="23"/>
      <c r="F8" s="27"/>
      <c r="G8" s="23"/>
      <c r="H8" s="24">
        <v>8.0</v>
      </c>
      <c r="I8" s="24">
        <v>8.0</v>
      </c>
      <c r="J8" s="475">
        <v>8.0</v>
      </c>
      <c r="K8" s="35">
        <v>12.0</v>
      </c>
      <c r="L8" s="24">
        <v>8.0</v>
      </c>
      <c r="M8" s="27"/>
      <c r="N8" s="27"/>
      <c r="O8" s="24">
        <v>8.0</v>
      </c>
      <c r="P8" s="475">
        <v>8.0</v>
      </c>
      <c r="Q8" s="37">
        <v>13.0</v>
      </c>
      <c r="R8" s="24">
        <v>8.0</v>
      </c>
      <c r="S8" s="24">
        <v>8.0</v>
      </c>
      <c r="T8" s="27">
        <v>8.0</v>
      </c>
      <c r="U8" s="475"/>
      <c r="V8" s="24"/>
      <c r="W8" s="35">
        <v>12.0</v>
      </c>
      <c r="X8" s="24">
        <v>8.0</v>
      </c>
      <c r="Y8" s="24">
        <v>8.0</v>
      </c>
      <c r="Z8" s="24">
        <v>8.0</v>
      </c>
      <c r="AA8" s="27"/>
      <c r="AB8" s="27"/>
      <c r="AC8" s="24">
        <v>8.0</v>
      </c>
      <c r="AD8" s="24">
        <v>8.0</v>
      </c>
      <c r="AE8" s="35">
        <v>12.0</v>
      </c>
      <c r="AF8" s="24">
        <v>8.0</v>
      </c>
      <c r="AG8" s="24">
        <v>8.0</v>
      </c>
      <c r="AH8" s="35">
        <v>12.0</v>
      </c>
      <c r="AI8" s="27"/>
      <c r="AJ8" s="24"/>
      <c r="AK8" s="24">
        <v>8.0</v>
      </c>
      <c r="AL8" s="404">
        <f t="shared" si="1"/>
        <v>22</v>
      </c>
      <c r="AM8" s="45"/>
      <c r="AN8" s="180"/>
    </row>
    <row r="9" ht="15.75" customHeight="1">
      <c r="A9" s="19">
        <v>7.0</v>
      </c>
      <c r="B9" s="20" t="s">
        <v>203</v>
      </c>
      <c r="C9" s="359"/>
      <c r="D9" s="32"/>
      <c r="E9" s="23"/>
      <c r="F9" s="25"/>
      <c r="G9" s="23"/>
      <c r="H9" s="24">
        <v>8.0</v>
      </c>
      <c r="I9" s="24">
        <v>8.0</v>
      </c>
      <c r="J9" s="24">
        <v>8.0</v>
      </c>
      <c r="K9" s="35">
        <v>12.0</v>
      </c>
      <c r="L9" s="24"/>
      <c r="M9" s="27"/>
      <c r="N9" s="27">
        <v>8.0</v>
      </c>
      <c r="O9" s="24">
        <v>8.0</v>
      </c>
      <c r="P9" s="37">
        <v>13.0</v>
      </c>
      <c r="Q9" s="24">
        <v>8.0</v>
      </c>
      <c r="R9" s="24">
        <v>8.0</v>
      </c>
      <c r="S9" s="24">
        <v>8.0</v>
      </c>
      <c r="T9" s="27"/>
      <c r="U9" s="27"/>
      <c r="V9" s="35">
        <v>12.0</v>
      </c>
      <c r="W9" s="24">
        <v>8.0</v>
      </c>
      <c r="X9" s="24">
        <v>8.0</v>
      </c>
      <c r="Y9" s="24">
        <v>8.0</v>
      </c>
      <c r="Z9" s="24"/>
      <c r="AA9" s="27"/>
      <c r="AB9" s="27">
        <v>8.0</v>
      </c>
      <c r="AC9" s="24">
        <v>8.0</v>
      </c>
      <c r="AD9" s="35">
        <v>12.0</v>
      </c>
      <c r="AE9" s="24">
        <v>8.0</v>
      </c>
      <c r="AF9" s="24">
        <v>8.0</v>
      </c>
      <c r="AG9" s="24">
        <v>8.0</v>
      </c>
      <c r="AH9" s="27"/>
      <c r="AI9" s="27"/>
      <c r="AJ9" s="35">
        <v>12.0</v>
      </c>
      <c r="AK9" s="24">
        <v>8.0</v>
      </c>
      <c r="AL9" s="404">
        <f t="shared" si="1"/>
        <v>22</v>
      </c>
      <c r="AM9" s="45"/>
      <c r="AN9" s="180"/>
    </row>
    <row r="10" ht="15.75" customHeight="1">
      <c r="A10" s="19">
        <v>8.0</v>
      </c>
      <c r="B10" s="20" t="s">
        <v>23</v>
      </c>
      <c r="C10" s="358"/>
      <c r="D10" s="32"/>
      <c r="E10" s="23"/>
      <c r="F10" s="27"/>
      <c r="G10" s="360" t="s">
        <v>11</v>
      </c>
      <c r="H10" s="24">
        <v>8.0</v>
      </c>
      <c r="I10" s="24">
        <v>8.0</v>
      </c>
      <c r="J10" s="35">
        <v>12.0</v>
      </c>
      <c r="K10" s="24">
        <v>8.0</v>
      </c>
      <c r="L10" s="24">
        <v>8.0</v>
      </c>
      <c r="M10" s="27"/>
      <c r="N10" s="27"/>
      <c r="O10" s="37">
        <v>13.0</v>
      </c>
      <c r="P10" s="24">
        <v>8.0</v>
      </c>
      <c r="Q10" s="24">
        <v>8.0</v>
      </c>
      <c r="R10" s="24">
        <v>8.0</v>
      </c>
      <c r="S10" s="24"/>
      <c r="T10" s="27"/>
      <c r="U10" s="27">
        <v>8.0</v>
      </c>
      <c r="V10" s="24">
        <v>8.0</v>
      </c>
      <c r="W10" s="35">
        <v>12.0</v>
      </c>
      <c r="X10" s="24">
        <v>8.0</v>
      </c>
      <c r="Y10" s="24">
        <v>8.0</v>
      </c>
      <c r="Z10" s="24">
        <v>8.0</v>
      </c>
      <c r="AA10" s="27"/>
      <c r="AB10" s="27"/>
      <c r="AC10" s="37">
        <v>13.0</v>
      </c>
      <c r="AD10" s="24">
        <v>8.0</v>
      </c>
      <c r="AE10" s="24">
        <v>8.0</v>
      </c>
      <c r="AF10" s="24">
        <v>8.0</v>
      </c>
      <c r="AG10" s="24">
        <v>8.0</v>
      </c>
      <c r="AH10" s="27"/>
      <c r="AI10" s="27"/>
      <c r="AJ10" s="37">
        <v>13.0</v>
      </c>
      <c r="AK10" s="24">
        <v>8.0</v>
      </c>
      <c r="AL10" s="404">
        <f t="shared" si="1"/>
        <v>22</v>
      </c>
      <c r="AM10" s="29"/>
      <c r="AN10" s="18"/>
    </row>
    <row r="11" ht="15.75" customHeight="1">
      <c r="A11" s="19">
        <v>9.0</v>
      </c>
      <c r="B11" s="19" t="s">
        <v>24</v>
      </c>
      <c r="C11" s="358"/>
      <c r="D11" s="32"/>
      <c r="E11" s="23"/>
      <c r="F11" s="27"/>
      <c r="G11" s="360" t="s">
        <v>11</v>
      </c>
      <c r="H11" s="24">
        <v>8.0</v>
      </c>
      <c r="I11" s="35">
        <v>12.0</v>
      </c>
      <c r="J11" s="24">
        <v>8.0</v>
      </c>
      <c r="K11" s="24">
        <v>8.0</v>
      </c>
      <c r="L11" s="24">
        <v>8.0</v>
      </c>
      <c r="M11" s="27">
        <v>8.0</v>
      </c>
      <c r="N11" s="27"/>
      <c r="O11" s="24"/>
      <c r="P11" s="24">
        <v>8.0</v>
      </c>
      <c r="Q11" s="24">
        <v>8.0</v>
      </c>
      <c r="R11" s="24">
        <v>8.0</v>
      </c>
      <c r="S11" s="35">
        <v>12.0</v>
      </c>
      <c r="T11" s="476">
        <v>8.0</v>
      </c>
      <c r="U11" s="27"/>
      <c r="V11" s="24">
        <v>8.0</v>
      </c>
      <c r="W11" s="24">
        <v>8.0</v>
      </c>
      <c r="X11" s="37">
        <v>13.0</v>
      </c>
      <c r="Y11" s="24">
        <v>8.0</v>
      </c>
      <c r="Z11" s="24">
        <v>8.0</v>
      </c>
      <c r="AA11" s="27">
        <v>8.0</v>
      </c>
      <c r="AB11" s="27"/>
      <c r="AC11" s="24"/>
      <c r="AD11" s="24">
        <v>8.0</v>
      </c>
      <c r="AE11" s="24">
        <v>8.0</v>
      </c>
      <c r="AF11" s="24">
        <v>8.0</v>
      </c>
      <c r="AG11" s="35">
        <v>12.0</v>
      </c>
      <c r="AH11" s="476">
        <v>8.0</v>
      </c>
      <c r="AI11" s="27"/>
      <c r="AJ11" s="24">
        <v>8.0</v>
      </c>
      <c r="AK11" s="24">
        <v>8.0</v>
      </c>
      <c r="AL11" s="404">
        <f t="shared" si="1"/>
        <v>24</v>
      </c>
      <c r="AM11" s="29"/>
      <c r="AN11" s="18"/>
    </row>
    <row r="12" ht="15.75" customHeight="1">
      <c r="A12" s="19">
        <v>10.0</v>
      </c>
      <c r="B12" s="19" t="s">
        <v>253</v>
      </c>
      <c r="C12" s="358"/>
      <c r="D12" s="32"/>
      <c r="E12" s="23"/>
      <c r="F12" s="27"/>
      <c r="G12" s="360" t="s">
        <v>11</v>
      </c>
      <c r="H12" s="35">
        <v>12.0</v>
      </c>
      <c r="I12" s="24">
        <v>8.0</v>
      </c>
      <c r="J12" s="24">
        <v>8.0</v>
      </c>
      <c r="K12" s="24">
        <v>8.0</v>
      </c>
      <c r="L12" s="24"/>
      <c r="M12" s="475"/>
      <c r="N12" s="35">
        <v>12.0</v>
      </c>
      <c r="O12" s="24">
        <v>8.0</v>
      </c>
      <c r="P12" s="24" t="s">
        <v>305</v>
      </c>
      <c r="Q12" s="475">
        <v>8.0</v>
      </c>
      <c r="R12" s="24" t="s">
        <v>305</v>
      </c>
      <c r="S12" s="24"/>
      <c r="T12" s="27"/>
      <c r="U12" s="27"/>
      <c r="V12" s="24">
        <v>8.0</v>
      </c>
      <c r="W12" s="24">
        <v>8.0</v>
      </c>
      <c r="X12" s="24">
        <v>8.0</v>
      </c>
      <c r="Y12" s="37">
        <v>13.0</v>
      </c>
      <c r="Z12" s="24">
        <v>8.0</v>
      </c>
      <c r="AA12" s="35">
        <v>12.0</v>
      </c>
      <c r="AB12" s="27"/>
      <c r="AC12" s="24">
        <v>8.0</v>
      </c>
      <c r="AD12" s="24">
        <v>8.0</v>
      </c>
      <c r="AE12" s="24">
        <v>8.0</v>
      </c>
      <c r="AF12" s="35">
        <v>12.0</v>
      </c>
      <c r="AG12" s="24">
        <v>8.0</v>
      </c>
      <c r="AH12" s="27"/>
      <c r="AI12" s="27"/>
      <c r="AJ12" s="24">
        <v>8.0</v>
      </c>
      <c r="AK12" s="37">
        <v>13.0</v>
      </c>
      <c r="AL12" s="404">
        <f t="shared" si="1"/>
        <v>20</v>
      </c>
      <c r="AM12" s="29"/>
      <c r="AN12" s="18"/>
    </row>
    <row r="13" ht="15.75" customHeight="1">
      <c r="A13" s="19">
        <v>11.0</v>
      </c>
      <c r="B13" s="20" t="s">
        <v>25</v>
      </c>
      <c r="C13" s="358"/>
      <c r="D13" s="32"/>
      <c r="E13" s="23"/>
      <c r="F13" s="27"/>
      <c r="G13" s="360" t="s">
        <v>11</v>
      </c>
      <c r="H13" s="24">
        <v>8.0</v>
      </c>
      <c r="I13" s="24">
        <v>8.0</v>
      </c>
      <c r="J13" s="24">
        <v>8.0</v>
      </c>
      <c r="K13" s="24">
        <v>8.0</v>
      </c>
      <c r="L13" s="37">
        <v>13.0</v>
      </c>
      <c r="M13" s="27"/>
      <c r="N13" s="27"/>
      <c r="O13" s="24">
        <v>8.0</v>
      </c>
      <c r="P13" s="24">
        <v>8.0</v>
      </c>
      <c r="Q13" s="35">
        <v>12.0</v>
      </c>
      <c r="R13" s="24">
        <v>8.0</v>
      </c>
      <c r="S13" s="24"/>
      <c r="T13" s="27"/>
      <c r="U13" s="35">
        <v>12.0</v>
      </c>
      <c r="V13" s="24">
        <v>8.0</v>
      </c>
      <c r="W13" s="24">
        <v>8.0</v>
      </c>
      <c r="X13" s="24">
        <v>8.0</v>
      </c>
      <c r="Y13" s="24">
        <v>8.0</v>
      </c>
      <c r="Z13" s="37">
        <v>13.0</v>
      </c>
      <c r="AA13" s="27"/>
      <c r="AB13" s="27"/>
      <c r="AC13" s="24">
        <v>8.0</v>
      </c>
      <c r="AD13" s="24">
        <v>8.0</v>
      </c>
      <c r="AE13" s="35">
        <v>12.0</v>
      </c>
      <c r="AF13" s="24">
        <v>8.0</v>
      </c>
      <c r="AG13" s="24">
        <v>8.0</v>
      </c>
      <c r="AH13" s="27"/>
      <c r="AI13" s="27"/>
      <c r="AJ13" s="37">
        <v>13.0</v>
      </c>
      <c r="AK13" s="24">
        <v>8.0</v>
      </c>
      <c r="AL13" s="404">
        <f t="shared" si="1"/>
        <v>22</v>
      </c>
      <c r="AM13" s="45"/>
      <c r="AN13" s="180"/>
    </row>
    <row r="14" ht="15.75" customHeight="1">
      <c r="A14" s="19">
        <v>12.0</v>
      </c>
      <c r="B14" s="300" t="s">
        <v>278</v>
      </c>
      <c r="C14" s="359"/>
      <c r="D14" s="32"/>
      <c r="E14" s="23"/>
      <c r="F14" s="27"/>
      <c r="G14" s="360" t="s">
        <v>11</v>
      </c>
      <c r="H14" s="24">
        <v>8.0</v>
      </c>
      <c r="I14" s="24">
        <v>8.0</v>
      </c>
      <c r="J14" s="24">
        <v>8.0</v>
      </c>
      <c r="K14" s="37">
        <v>13.0</v>
      </c>
      <c r="L14" s="24">
        <v>8.0</v>
      </c>
      <c r="M14" s="27"/>
      <c r="N14" s="25"/>
      <c r="O14" s="24">
        <v>8.0</v>
      </c>
      <c r="P14" s="35">
        <v>12.0</v>
      </c>
      <c r="Q14" s="24">
        <v>8.0</v>
      </c>
      <c r="R14" s="24">
        <v>8.0</v>
      </c>
      <c r="S14" s="24">
        <v>8.0</v>
      </c>
      <c r="T14" s="27"/>
      <c r="U14" s="27"/>
      <c r="V14" s="37">
        <v>13.0</v>
      </c>
      <c r="W14" s="24">
        <v>8.0</v>
      </c>
      <c r="X14" s="477" t="s">
        <v>305</v>
      </c>
      <c r="Y14" s="24">
        <v>8.0</v>
      </c>
      <c r="Z14" s="24">
        <v>8.0</v>
      </c>
      <c r="AA14" s="35">
        <v>12.0</v>
      </c>
      <c r="AB14" s="27"/>
      <c r="AC14" s="24"/>
      <c r="AD14" s="24">
        <v>8.0</v>
      </c>
      <c r="AE14" s="477" t="s">
        <v>305</v>
      </c>
      <c r="AF14" s="24">
        <v>8.0</v>
      </c>
      <c r="AG14" s="35">
        <v>12.0</v>
      </c>
      <c r="AH14" s="478"/>
      <c r="AI14" s="27"/>
      <c r="AJ14" s="24">
        <v>8.0</v>
      </c>
      <c r="AK14" s="24">
        <v>8.0</v>
      </c>
      <c r="AL14" s="404">
        <f t="shared" si="1"/>
        <v>20</v>
      </c>
      <c r="AM14" s="29"/>
      <c r="AN14" s="18"/>
    </row>
    <row r="15" ht="15.75" customHeight="1">
      <c r="A15" s="19">
        <v>13.0</v>
      </c>
      <c r="B15" s="300" t="s">
        <v>200</v>
      </c>
      <c r="C15" s="359"/>
      <c r="D15" s="32"/>
      <c r="E15" s="23"/>
      <c r="F15" s="27"/>
      <c r="G15" s="360" t="s">
        <v>11</v>
      </c>
      <c r="H15" s="24">
        <v>8.0</v>
      </c>
      <c r="I15" s="24">
        <v>8.0</v>
      </c>
      <c r="J15" s="37">
        <v>13.0</v>
      </c>
      <c r="K15" s="24">
        <v>8.0</v>
      </c>
      <c r="L15" s="24">
        <v>8.0</v>
      </c>
      <c r="M15" s="27"/>
      <c r="N15" s="27"/>
      <c r="O15" s="35">
        <v>12.0</v>
      </c>
      <c r="P15" s="24">
        <v>8.0</v>
      </c>
      <c r="Q15" s="476" t="s">
        <v>304</v>
      </c>
      <c r="R15" s="24">
        <v>8.0</v>
      </c>
      <c r="S15" s="24">
        <v>8.0</v>
      </c>
      <c r="T15" s="27">
        <v>8.0</v>
      </c>
      <c r="U15" s="27"/>
      <c r="V15" s="24"/>
      <c r="W15" s="37">
        <v>13.0</v>
      </c>
      <c r="X15" s="24">
        <v>8.0</v>
      </c>
      <c r="Y15" s="476" t="s">
        <v>304</v>
      </c>
      <c r="Z15" s="24">
        <v>8.0</v>
      </c>
      <c r="AA15" s="479">
        <v>8.0</v>
      </c>
      <c r="AB15" s="27"/>
      <c r="AC15" s="24">
        <v>8.0</v>
      </c>
      <c r="AD15" s="24">
        <v>8.0</v>
      </c>
      <c r="AE15" s="24">
        <v>8.0</v>
      </c>
      <c r="AF15" s="35">
        <v>12.0</v>
      </c>
      <c r="AG15" s="24">
        <v>8.0</v>
      </c>
      <c r="AH15" s="27">
        <v>8.0</v>
      </c>
      <c r="AI15" s="27"/>
      <c r="AJ15" s="479">
        <v>8.0</v>
      </c>
      <c r="AK15" s="24">
        <v>8.0</v>
      </c>
      <c r="AL15" s="404">
        <f t="shared" si="1"/>
        <v>22</v>
      </c>
      <c r="AM15" s="29"/>
      <c r="AN15" s="18"/>
    </row>
    <row r="16" ht="15.75" customHeight="1">
      <c r="A16" s="19">
        <v>14.0</v>
      </c>
      <c r="B16" s="480" t="s">
        <v>26</v>
      </c>
      <c r="C16" s="358"/>
      <c r="D16" s="32"/>
      <c r="E16" s="23"/>
      <c r="F16" s="27"/>
      <c r="G16" s="23"/>
      <c r="H16" s="475">
        <v>8.0</v>
      </c>
      <c r="I16" s="37">
        <v>13.0</v>
      </c>
      <c r="J16" s="24">
        <v>8.0</v>
      </c>
      <c r="K16" s="24">
        <v>8.0</v>
      </c>
      <c r="L16" s="475">
        <v>8.0</v>
      </c>
      <c r="M16" s="35">
        <v>12.0</v>
      </c>
      <c r="N16" s="27"/>
      <c r="O16" s="24"/>
      <c r="P16" s="24">
        <v>8.0</v>
      </c>
      <c r="Q16" s="24">
        <v>8.0</v>
      </c>
      <c r="R16" s="475">
        <v>8.0</v>
      </c>
      <c r="S16" s="67"/>
      <c r="T16" s="27"/>
      <c r="U16" s="27"/>
      <c r="V16" s="24" t="s">
        <v>305</v>
      </c>
      <c r="W16" s="24" t="s">
        <v>305</v>
      </c>
      <c r="X16" s="24" t="s">
        <v>305</v>
      </c>
      <c r="Y16" s="24" t="s">
        <v>305</v>
      </c>
      <c r="Z16" s="24"/>
      <c r="AA16" s="27"/>
      <c r="AB16" s="476">
        <v>8.0</v>
      </c>
      <c r="AC16" s="24">
        <v>8.0</v>
      </c>
      <c r="AD16" s="24">
        <v>8.0</v>
      </c>
      <c r="AE16" s="24">
        <v>8.0</v>
      </c>
      <c r="AF16" s="24">
        <v>8.0</v>
      </c>
      <c r="AG16" s="52"/>
      <c r="AH16" s="52"/>
      <c r="AI16" s="52"/>
      <c r="AJ16" s="52"/>
      <c r="AK16" s="252"/>
      <c r="AL16" s="404">
        <f t="shared" si="1"/>
        <v>14</v>
      </c>
      <c r="AM16" s="29"/>
      <c r="AN16" s="18"/>
    </row>
    <row r="17" ht="15.75" customHeight="1">
      <c r="A17" s="19">
        <v>15.0</v>
      </c>
      <c r="B17" s="19" t="s">
        <v>27</v>
      </c>
      <c r="C17" s="359"/>
      <c r="D17" s="32"/>
      <c r="E17" s="23"/>
      <c r="F17" s="25"/>
      <c r="G17" s="23"/>
      <c r="H17" s="37">
        <v>13.0</v>
      </c>
      <c r="I17" s="24">
        <v>8.0</v>
      </c>
      <c r="J17" s="24">
        <v>8.0</v>
      </c>
      <c r="K17" s="24">
        <v>8.0</v>
      </c>
      <c r="L17" s="24">
        <v>8.0</v>
      </c>
      <c r="M17" s="27"/>
      <c r="N17" s="27"/>
      <c r="O17" s="24">
        <v>8.0</v>
      </c>
      <c r="P17" s="24">
        <v>8.0</v>
      </c>
      <c r="Q17" s="24">
        <v>8.0</v>
      </c>
      <c r="R17" s="24">
        <v>8.0</v>
      </c>
      <c r="S17" s="24">
        <v>8.0</v>
      </c>
      <c r="T17" s="27"/>
      <c r="U17" s="27"/>
      <c r="V17" s="24">
        <v>8.0</v>
      </c>
      <c r="W17" s="24">
        <v>8.0</v>
      </c>
      <c r="X17" s="24">
        <v>8.0</v>
      </c>
      <c r="Y17" s="35">
        <v>12.0</v>
      </c>
      <c r="Z17" s="24">
        <v>8.0</v>
      </c>
      <c r="AA17" s="27"/>
      <c r="AB17" s="27"/>
      <c r="AC17" s="41"/>
      <c r="AD17" s="41"/>
      <c r="AE17" s="41"/>
      <c r="AF17" s="41"/>
      <c r="AG17" s="23"/>
      <c r="AH17" s="41"/>
      <c r="AI17" s="41"/>
      <c r="AJ17" s="41"/>
      <c r="AK17" s="35">
        <v>12.0</v>
      </c>
      <c r="AL17" s="404">
        <f t="shared" si="1"/>
        <v>16</v>
      </c>
      <c r="AM17" s="29"/>
      <c r="AN17" s="18"/>
    </row>
    <row r="18" ht="15.75" customHeight="1">
      <c r="A18" s="19">
        <v>16.0</v>
      </c>
      <c r="B18" s="46" t="s">
        <v>28</v>
      </c>
      <c r="C18" s="359"/>
      <c r="D18" s="32"/>
      <c r="E18" s="23"/>
      <c r="F18" s="25"/>
      <c r="G18" s="23"/>
      <c r="H18" s="24"/>
      <c r="I18" s="24">
        <v>8.0</v>
      </c>
      <c r="J18" s="24">
        <v>8.0</v>
      </c>
      <c r="K18" s="24">
        <v>8.0</v>
      </c>
      <c r="L18" s="37">
        <v>13.0</v>
      </c>
      <c r="M18" s="35">
        <v>12.0</v>
      </c>
      <c r="N18" s="27"/>
      <c r="O18" s="24">
        <v>8.0</v>
      </c>
      <c r="P18" s="24">
        <v>8.0</v>
      </c>
      <c r="Q18" s="24">
        <v>8.0</v>
      </c>
      <c r="R18" s="35">
        <v>12.0</v>
      </c>
      <c r="S18" s="24">
        <v>8.0</v>
      </c>
      <c r="T18" s="27"/>
      <c r="U18" s="27"/>
      <c r="V18" s="24">
        <v>8.0</v>
      </c>
      <c r="W18" s="24">
        <v>8.0</v>
      </c>
      <c r="X18" s="24">
        <v>8.0</v>
      </c>
      <c r="Y18" s="24">
        <v>8.0</v>
      </c>
      <c r="Z18" s="35">
        <v>12.0</v>
      </c>
      <c r="AA18" s="27"/>
      <c r="AB18" s="27"/>
      <c r="AC18" s="24">
        <v>8.0</v>
      </c>
      <c r="AD18" s="37">
        <v>13.0</v>
      </c>
      <c r="AE18" s="24">
        <v>8.0</v>
      </c>
      <c r="AF18" s="24">
        <v>8.0</v>
      </c>
      <c r="AG18" s="24">
        <v>8.0</v>
      </c>
      <c r="AH18" s="35">
        <v>12.0</v>
      </c>
      <c r="AI18" s="27"/>
      <c r="AJ18" s="24"/>
      <c r="AK18" s="24">
        <v>8.0</v>
      </c>
      <c r="AL18" s="404">
        <f t="shared" si="1"/>
        <v>22</v>
      </c>
      <c r="AM18" s="45"/>
      <c r="AN18" s="180"/>
    </row>
    <row r="19" ht="15.75" customHeight="1">
      <c r="A19" s="19">
        <v>17.0</v>
      </c>
      <c r="B19" s="481" t="s">
        <v>306</v>
      </c>
      <c r="C19" s="359"/>
      <c r="D19" s="32"/>
      <c r="E19" s="23"/>
      <c r="F19" s="27">
        <v>8.0</v>
      </c>
      <c r="G19" s="360" t="s">
        <v>11</v>
      </c>
      <c r="H19" s="247">
        <v>8.0</v>
      </c>
      <c r="I19" s="247">
        <v>8.0</v>
      </c>
      <c r="J19" s="247">
        <v>8.0</v>
      </c>
      <c r="K19" s="247">
        <v>8.0</v>
      </c>
      <c r="L19" s="37">
        <v>13.0</v>
      </c>
      <c r="M19" s="27"/>
      <c r="N19" s="27">
        <v>8.0</v>
      </c>
      <c r="O19" s="247">
        <v>8.0</v>
      </c>
      <c r="P19" s="247">
        <v>8.0</v>
      </c>
      <c r="Q19" s="35">
        <v>12.0</v>
      </c>
      <c r="R19" s="247">
        <v>8.0</v>
      </c>
      <c r="S19" s="247">
        <v>8.0</v>
      </c>
      <c r="T19" s="35">
        <v>12.0</v>
      </c>
      <c r="U19" s="482">
        <v>8.0</v>
      </c>
      <c r="V19" s="247"/>
      <c r="W19" s="247">
        <v>8.0</v>
      </c>
      <c r="X19" s="247">
        <v>8.0</v>
      </c>
      <c r="Y19" s="247">
        <v>8.0</v>
      </c>
      <c r="Z19" s="247">
        <v>8.0</v>
      </c>
      <c r="AA19" s="27"/>
      <c r="AB19" s="476">
        <v>8.0</v>
      </c>
      <c r="AC19" s="35">
        <v>12.0</v>
      </c>
      <c r="AD19" s="247">
        <v>8.0</v>
      </c>
      <c r="AE19" s="247">
        <v>8.0</v>
      </c>
      <c r="AF19" s="37">
        <v>13.0</v>
      </c>
      <c r="AG19" s="476">
        <v>8.0</v>
      </c>
      <c r="AH19" s="27"/>
      <c r="AI19" s="27">
        <v>8.0</v>
      </c>
      <c r="AJ19" s="247">
        <v>8.0</v>
      </c>
      <c r="AK19" s="247">
        <v>8.0</v>
      </c>
      <c r="AL19" s="404">
        <f t="shared" si="1"/>
        <v>27</v>
      </c>
      <c r="AM19" s="45"/>
      <c r="AN19" s="180"/>
    </row>
    <row r="20" ht="15.75" customHeight="1">
      <c r="A20" s="19">
        <v>18.0</v>
      </c>
      <c r="B20" s="46" t="s">
        <v>32</v>
      </c>
      <c r="C20" s="362"/>
      <c r="D20" s="32"/>
      <c r="E20" s="23"/>
      <c r="F20" s="27"/>
      <c r="G20" s="360" t="s">
        <v>11</v>
      </c>
      <c r="H20" s="24">
        <v>8.0</v>
      </c>
      <c r="I20" s="24">
        <v>8.0</v>
      </c>
      <c r="J20" s="37">
        <v>13.0</v>
      </c>
      <c r="K20" s="24">
        <v>8.0</v>
      </c>
      <c r="L20" s="24">
        <v>8.0</v>
      </c>
      <c r="M20" s="27"/>
      <c r="N20" s="27"/>
      <c r="O20" s="24">
        <v>8.0</v>
      </c>
      <c r="P20" s="35">
        <v>12.0</v>
      </c>
      <c r="Q20" s="24">
        <v>8.0</v>
      </c>
      <c r="R20" s="24">
        <v>8.0</v>
      </c>
      <c r="S20" s="24">
        <v>8.0</v>
      </c>
      <c r="T20" s="27">
        <v>8.0</v>
      </c>
      <c r="U20" s="27"/>
      <c r="V20" s="24"/>
      <c r="W20" s="24">
        <v>8.0</v>
      </c>
      <c r="X20" s="24">
        <v>8.0</v>
      </c>
      <c r="Y20" s="24">
        <v>8.0</v>
      </c>
      <c r="Z20" s="35">
        <v>12.0</v>
      </c>
      <c r="AA20" s="27"/>
      <c r="AB20" s="27"/>
      <c r="AC20" s="24">
        <v>8.0</v>
      </c>
      <c r="AD20" s="24">
        <v>8.0</v>
      </c>
      <c r="AE20" s="24">
        <v>8.0</v>
      </c>
      <c r="AF20" s="24">
        <v>8.0</v>
      </c>
      <c r="AG20" s="24"/>
      <c r="AH20" s="35">
        <v>12.0</v>
      </c>
      <c r="AI20" s="27"/>
      <c r="AJ20" s="24">
        <v>8.0</v>
      </c>
      <c r="AK20" s="24">
        <v>8.0</v>
      </c>
      <c r="AL20" s="404">
        <f t="shared" si="1"/>
        <v>22</v>
      </c>
      <c r="AM20" s="61"/>
      <c r="AN20" s="253"/>
    </row>
    <row r="21" ht="15.75" customHeight="1">
      <c r="A21" s="19">
        <v>19.0</v>
      </c>
      <c r="B21" s="300" t="s">
        <v>33</v>
      </c>
      <c r="C21" s="359"/>
      <c r="D21" s="32"/>
      <c r="E21" s="23"/>
      <c r="F21" s="27"/>
      <c r="G21" s="23"/>
      <c r="H21" s="41"/>
      <c r="I21" s="23"/>
      <c r="J21" s="41"/>
      <c r="K21" s="41"/>
      <c r="L21" s="24">
        <v>8.0</v>
      </c>
      <c r="M21" s="27"/>
      <c r="N21" s="27"/>
      <c r="O21" s="35">
        <v>12.0</v>
      </c>
      <c r="P21" s="24">
        <v>8.0</v>
      </c>
      <c r="Q21" s="24">
        <v>8.0</v>
      </c>
      <c r="R21" s="24">
        <v>8.0</v>
      </c>
      <c r="S21" s="24">
        <v>8.0</v>
      </c>
      <c r="T21" s="27"/>
      <c r="U21" s="27"/>
      <c r="V21" s="24">
        <v>8.0</v>
      </c>
      <c r="W21" s="24">
        <v>8.0</v>
      </c>
      <c r="X21" s="24">
        <v>8.0</v>
      </c>
      <c r="Y21" s="35">
        <v>12.0</v>
      </c>
      <c r="Z21" s="24">
        <v>8.0</v>
      </c>
      <c r="AA21" s="27">
        <v>8.0</v>
      </c>
      <c r="AB21" s="27"/>
      <c r="AC21" s="24"/>
      <c r="AD21" s="24">
        <v>8.0</v>
      </c>
      <c r="AE21" s="37">
        <v>13.0</v>
      </c>
      <c r="AF21" s="24">
        <v>8.0</v>
      </c>
      <c r="AG21" s="24">
        <v>8.0</v>
      </c>
      <c r="AH21" s="27"/>
      <c r="AI21" s="27"/>
      <c r="AJ21" s="24">
        <v>8.0</v>
      </c>
      <c r="AK21" s="24">
        <v>8.0</v>
      </c>
      <c r="AL21" s="404">
        <f t="shared" si="1"/>
        <v>18</v>
      </c>
      <c r="AM21" s="45"/>
      <c r="AN21" s="180"/>
    </row>
    <row r="22" ht="15.75" customHeight="1">
      <c r="A22" s="19">
        <v>20.0</v>
      </c>
      <c r="B22" s="20" t="s">
        <v>34</v>
      </c>
      <c r="C22" s="380"/>
      <c r="D22" s="32"/>
      <c r="E22" s="78"/>
      <c r="F22" s="408"/>
      <c r="G22" s="23"/>
      <c r="H22" s="35">
        <v>12.0</v>
      </c>
      <c r="I22" s="24">
        <v>8.0</v>
      </c>
      <c r="J22" s="24">
        <v>8.0</v>
      </c>
      <c r="K22" s="24">
        <v>8.0</v>
      </c>
      <c r="L22" s="24">
        <v>8.0</v>
      </c>
      <c r="M22" s="27"/>
      <c r="N22" s="27"/>
      <c r="O22" s="24">
        <v>8.0</v>
      </c>
      <c r="P22" s="24">
        <v>8.0</v>
      </c>
      <c r="Q22" s="24">
        <v>8.0</v>
      </c>
      <c r="R22" s="24" t="s">
        <v>249</v>
      </c>
      <c r="S22" s="37">
        <v>13.0</v>
      </c>
      <c r="T22" s="476">
        <v>13.0</v>
      </c>
      <c r="U22" s="27"/>
      <c r="V22" s="24">
        <v>8.0</v>
      </c>
      <c r="W22" s="476" t="s">
        <v>304</v>
      </c>
      <c r="X22" s="35">
        <v>12.0</v>
      </c>
      <c r="Y22" s="24">
        <v>8.0</v>
      </c>
      <c r="Z22" s="24">
        <v>8.0</v>
      </c>
      <c r="AA22" s="35">
        <v>12.0</v>
      </c>
      <c r="AB22" s="27"/>
      <c r="AC22" s="24"/>
      <c r="AD22" s="37">
        <v>13.0</v>
      </c>
      <c r="AE22" s="24">
        <v>8.0</v>
      </c>
      <c r="AF22" s="24">
        <v>8.0</v>
      </c>
      <c r="AG22" s="476" t="s">
        <v>304</v>
      </c>
      <c r="AH22" s="476">
        <v>13.0</v>
      </c>
      <c r="AI22" s="27"/>
      <c r="AJ22" s="35">
        <v>12.0</v>
      </c>
      <c r="AK22" s="24">
        <v>8.0</v>
      </c>
      <c r="AL22" s="404">
        <f t="shared" si="1"/>
        <v>21</v>
      </c>
      <c r="AM22" s="45"/>
      <c r="AN22" s="180"/>
    </row>
    <row r="23" ht="15.75" customHeight="1">
      <c r="A23" s="19">
        <v>21.0</v>
      </c>
      <c r="B23" s="65" t="s">
        <v>307</v>
      </c>
      <c r="C23" s="364"/>
      <c r="D23" s="32"/>
      <c r="E23" s="382"/>
      <c r="F23" s="27"/>
      <c r="G23" s="23"/>
      <c r="H23" s="247">
        <v>8.0</v>
      </c>
      <c r="I23" s="247">
        <v>8.0</v>
      </c>
      <c r="J23" s="247">
        <v>8.0</v>
      </c>
      <c r="K23" s="247">
        <v>8.0</v>
      </c>
      <c r="L23" s="35">
        <v>12.0</v>
      </c>
      <c r="M23" s="27">
        <v>8.0</v>
      </c>
      <c r="N23" s="27"/>
      <c r="O23" s="247"/>
      <c r="P23" s="247">
        <v>8.0</v>
      </c>
      <c r="Q23" s="247">
        <v>8.0</v>
      </c>
      <c r="R23" s="37">
        <v>13.0</v>
      </c>
      <c r="S23" s="247">
        <v>8.0</v>
      </c>
      <c r="T23" s="27"/>
      <c r="U23" s="27"/>
      <c r="V23" s="35">
        <v>12.0</v>
      </c>
      <c r="W23" s="247">
        <v>8.0</v>
      </c>
      <c r="X23" s="247">
        <v>8.0</v>
      </c>
      <c r="Y23" s="247">
        <v>8.0</v>
      </c>
      <c r="Z23" s="247"/>
      <c r="AA23" s="27"/>
      <c r="AB23" s="35">
        <v>12.0</v>
      </c>
      <c r="AC23" s="247">
        <v>8.0</v>
      </c>
      <c r="AD23" s="247">
        <v>8.0</v>
      </c>
      <c r="AE23" s="247">
        <v>8.0</v>
      </c>
      <c r="AF23" s="247">
        <v>8.0</v>
      </c>
      <c r="AG23" s="37">
        <v>13.0</v>
      </c>
      <c r="AH23" s="27"/>
      <c r="AI23" s="27"/>
      <c r="AJ23" s="247">
        <v>8.0</v>
      </c>
      <c r="AK23" s="247">
        <v>8.0</v>
      </c>
      <c r="AL23" s="404">
        <f t="shared" si="1"/>
        <v>22</v>
      </c>
      <c r="AM23" s="45"/>
      <c r="AN23" s="180"/>
    </row>
    <row r="24" ht="15.75" customHeight="1">
      <c r="A24" s="19">
        <v>22.0</v>
      </c>
      <c r="B24" s="300" t="s">
        <v>165</v>
      </c>
      <c r="C24" s="364"/>
      <c r="D24" s="32"/>
      <c r="E24" s="23"/>
      <c r="F24" s="35">
        <v>12.0</v>
      </c>
      <c r="G24" s="360" t="s">
        <v>11</v>
      </c>
      <c r="H24" s="24"/>
      <c r="I24" s="24">
        <v>8.0</v>
      </c>
      <c r="J24" s="24">
        <v>8.0</v>
      </c>
      <c r="K24" s="35">
        <v>12.0</v>
      </c>
      <c r="L24" s="24">
        <v>8.0</v>
      </c>
      <c r="M24" s="27"/>
      <c r="N24" s="27"/>
      <c r="O24" s="24">
        <v>8.0</v>
      </c>
      <c r="P24" s="24">
        <v>8.0</v>
      </c>
      <c r="Q24" s="37">
        <v>13.0</v>
      </c>
      <c r="R24" s="24">
        <v>8.0</v>
      </c>
      <c r="S24" s="24">
        <v>8.0</v>
      </c>
      <c r="T24" s="27">
        <v>8.0</v>
      </c>
      <c r="U24" s="27"/>
      <c r="V24" s="24"/>
      <c r="W24" s="35">
        <v>12.0</v>
      </c>
      <c r="X24" s="24">
        <v>8.0</v>
      </c>
      <c r="Y24" s="24">
        <v>8.0</v>
      </c>
      <c r="Z24" s="24">
        <v>8.0</v>
      </c>
      <c r="AA24" s="27"/>
      <c r="AB24" s="27"/>
      <c r="AC24" s="35">
        <v>12.0</v>
      </c>
      <c r="AD24" s="24">
        <v>8.0</v>
      </c>
      <c r="AE24" s="24">
        <v>8.0</v>
      </c>
      <c r="AF24" s="24">
        <v>8.0</v>
      </c>
      <c r="AG24" s="24"/>
      <c r="AH24" s="27"/>
      <c r="AI24" s="35">
        <v>12.0</v>
      </c>
      <c r="AJ24" s="24">
        <v>8.0</v>
      </c>
      <c r="AK24" s="24">
        <v>8.0</v>
      </c>
      <c r="AL24" s="404">
        <f t="shared" si="1"/>
        <v>22</v>
      </c>
      <c r="AM24" s="45"/>
      <c r="AN24" s="180"/>
    </row>
    <row r="25" ht="15.75" customHeight="1">
      <c r="A25" s="19">
        <v>23.0</v>
      </c>
      <c r="B25" s="300" t="s">
        <v>36</v>
      </c>
      <c r="C25" s="364"/>
      <c r="D25" s="32"/>
      <c r="E25" s="23"/>
      <c r="F25" s="25"/>
      <c r="G25" s="23"/>
      <c r="H25" s="24">
        <v>8.0</v>
      </c>
      <c r="I25" s="24">
        <v>8.0</v>
      </c>
      <c r="J25" s="35">
        <v>12.0</v>
      </c>
      <c r="K25" s="24">
        <v>8.0</v>
      </c>
      <c r="L25" s="24">
        <v>8.0</v>
      </c>
      <c r="M25" s="35">
        <v>12.0</v>
      </c>
      <c r="N25" s="27"/>
      <c r="O25" s="24"/>
      <c r="P25" s="303"/>
      <c r="Q25" s="303"/>
      <c r="R25" s="303"/>
      <c r="S25" s="303"/>
      <c r="T25" s="27"/>
      <c r="U25" s="27"/>
      <c r="V25" s="24" t="s">
        <v>305</v>
      </c>
      <c r="W25" s="24" t="s">
        <v>305</v>
      </c>
      <c r="X25" s="24" t="s">
        <v>305</v>
      </c>
      <c r="Y25" s="24" t="s">
        <v>305</v>
      </c>
      <c r="Z25" s="483">
        <v>8.0</v>
      </c>
      <c r="AA25" s="27"/>
      <c r="AB25" s="27">
        <v>8.0</v>
      </c>
      <c r="AC25" s="24" t="s">
        <v>305</v>
      </c>
      <c r="AD25" s="24" t="s">
        <v>305</v>
      </c>
      <c r="AE25" s="24" t="s">
        <v>305</v>
      </c>
      <c r="AF25" s="24" t="s">
        <v>305</v>
      </c>
      <c r="AG25" s="24">
        <v>8.0</v>
      </c>
      <c r="AH25" s="27"/>
      <c r="AI25" s="27"/>
      <c r="AJ25" s="35">
        <v>12.0</v>
      </c>
      <c r="AK25" s="24">
        <v>8.0</v>
      </c>
      <c r="AL25" s="404">
        <f t="shared" si="1"/>
        <v>11</v>
      </c>
      <c r="AM25" s="45"/>
      <c r="AN25" s="180"/>
    </row>
    <row r="26" ht="15.75" customHeight="1">
      <c r="A26" s="19">
        <v>24.0</v>
      </c>
      <c r="B26" s="300" t="s">
        <v>37</v>
      </c>
      <c r="C26" s="364"/>
      <c r="D26" s="32"/>
      <c r="E26" s="23"/>
      <c r="F26" s="484">
        <v>12.0</v>
      </c>
      <c r="G26" s="360" t="s">
        <v>11</v>
      </c>
      <c r="H26" s="24"/>
      <c r="I26" s="35">
        <v>12.0</v>
      </c>
      <c r="J26" s="24">
        <v>8.0</v>
      </c>
      <c r="K26" s="24">
        <v>8.0</v>
      </c>
      <c r="L26" s="24">
        <v>8.0</v>
      </c>
      <c r="M26" s="475"/>
      <c r="N26" s="27"/>
      <c r="O26" s="37">
        <v>13.0</v>
      </c>
      <c r="P26" s="24">
        <v>8.0</v>
      </c>
      <c r="Q26" s="24">
        <v>8.0</v>
      </c>
      <c r="R26" s="24">
        <v>8.0</v>
      </c>
      <c r="S26" s="35">
        <v>12.0</v>
      </c>
      <c r="T26" s="475"/>
      <c r="U26" s="27"/>
      <c r="V26" s="35">
        <v>12.0</v>
      </c>
      <c r="W26" s="24">
        <v>8.0</v>
      </c>
      <c r="X26" s="24">
        <v>8.0</v>
      </c>
      <c r="Y26" s="37">
        <v>13.0</v>
      </c>
      <c r="Z26" s="24">
        <v>8.0</v>
      </c>
      <c r="AA26" s="27">
        <v>8.0</v>
      </c>
      <c r="AB26" s="27"/>
      <c r="AC26" s="24"/>
      <c r="AD26" s="24">
        <v>8.0</v>
      </c>
      <c r="AE26" s="35">
        <v>12.0</v>
      </c>
      <c r="AF26" s="24">
        <v>8.0</v>
      </c>
      <c r="AG26" s="24">
        <v>8.0</v>
      </c>
      <c r="AH26" s="27">
        <v>8.0</v>
      </c>
      <c r="AI26" s="27"/>
      <c r="AJ26" s="67"/>
      <c r="AK26" s="24">
        <v>8.0</v>
      </c>
      <c r="AL26" s="404">
        <f t="shared" si="1"/>
        <v>22</v>
      </c>
      <c r="AM26" s="45"/>
      <c r="AN26" s="180"/>
    </row>
    <row r="27" ht="15.75" customHeight="1">
      <c r="A27" s="19">
        <v>25.0</v>
      </c>
      <c r="B27" s="300" t="s">
        <v>202</v>
      </c>
      <c r="C27" s="364"/>
      <c r="D27" s="32"/>
      <c r="E27" s="23"/>
      <c r="F27" s="25"/>
      <c r="G27" s="360" t="s">
        <v>11</v>
      </c>
      <c r="H27" s="67"/>
      <c r="I27" s="24">
        <v>8.0</v>
      </c>
      <c r="J27" s="24">
        <v>8.0</v>
      </c>
      <c r="K27" s="24">
        <v>8.0</v>
      </c>
      <c r="L27" s="24">
        <v>8.0</v>
      </c>
      <c r="M27" s="27"/>
      <c r="N27" s="27"/>
      <c r="O27" s="24">
        <v>8.0</v>
      </c>
      <c r="P27" s="24">
        <v>8.0</v>
      </c>
      <c r="Q27" s="24">
        <v>8.0</v>
      </c>
      <c r="R27" s="35">
        <v>12.0</v>
      </c>
      <c r="S27" s="24">
        <v>8.0</v>
      </c>
      <c r="T27" s="27"/>
      <c r="U27" s="35">
        <v>12.0</v>
      </c>
      <c r="V27" s="24">
        <v>8.0</v>
      </c>
      <c r="W27" s="24">
        <v>8.0</v>
      </c>
      <c r="X27" s="24">
        <v>8.0</v>
      </c>
      <c r="Y27" s="24">
        <v>8.0</v>
      </c>
      <c r="Z27" s="37">
        <v>13.0</v>
      </c>
      <c r="AA27" s="27"/>
      <c r="AB27" s="27"/>
      <c r="AC27" s="24"/>
      <c r="AD27" s="35">
        <v>12.0</v>
      </c>
      <c r="AE27" s="24">
        <v>8.0</v>
      </c>
      <c r="AF27" s="24">
        <v>8.0</v>
      </c>
      <c r="AG27" s="24">
        <v>8.0</v>
      </c>
      <c r="AH27" s="27">
        <v>8.0</v>
      </c>
      <c r="AI27" s="27"/>
      <c r="AJ27" s="24">
        <v>8.0</v>
      </c>
      <c r="AK27" s="37">
        <v>13.0</v>
      </c>
      <c r="AL27" s="404">
        <f t="shared" si="1"/>
        <v>22</v>
      </c>
      <c r="AM27" s="45"/>
      <c r="AN27" s="180"/>
    </row>
    <row r="28" ht="15.75" customHeight="1">
      <c r="A28" s="19">
        <v>26.0</v>
      </c>
      <c r="B28" s="300" t="s">
        <v>226</v>
      </c>
      <c r="C28" s="364"/>
      <c r="D28" s="32"/>
      <c r="E28" s="78"/>
      <c r="F28" s="27"/>
      <c r="G28" s="23"/>
      <c r="H28" s="24">
        <v>8.0</v>
      </c>
      <c r="I28" s="24">
        <v>8.0</v>
      </c>
      <c r="J28" s="24">
        <v>8.0</v>
      </c>
      <c r="K28" s="24">
        <v>8.0</v>
      </c>
      <c r="L28" s="24">
        <v>8.0</v>
      </c>
      <c r="M28" s="27"/>
      <c r="N28" s="27"/>
      <c r="O28" s="24">
        <v>8.0</v>
      </c>
      <c r="P28" s="24">
        <v>8.0</v>
      </c>
      <c r="Q28" s="24">
        <v>8.0</v>
      </c>
      <c r="R28" s="24">
        <v>8.0</v>
      </c>
      <c r="S28" s="24">
        <v>8.0</v>
      </c>
      <c r="T28" s="476">
        <v>8.0</v>
      </c>
      <c r="U28" s="27"/>
      <c r="V28" s="24">
        <v>8.0</v>
      </c>
      <c r="W28" s="24">
        <v>8.0</v>
      </c>
      <c r="X28" s="24">
        <v>8.0</v>
      </c>
      <c r="Y28" s="24">
        <v>8.0</v>
      </c>
      <c r="Z28" s="24">
        <v>8.0</v>
      </c>
      <c r="AA28" s="27"/>
      <c r="AB28" s="27"/>
      <c r="AC28" s="24">
        <v>8.0</v>
      </c>
      <c r="AD28" s="24">
        <v>8.0</v>
      </c>
      <c r="AE28" s="24">
        <v>8.0</v>
      </c>
      <c r="AF28" s="24">
        <v>8.0</v>
      </c>
      <c r="AG28" s="24">
        <v>8.0</v>
      </c>
      <c r="AH28" s="27"/>
      <c r="AI28" s="476">
        <v>8.0</v>
      </c>
      <c r="AJ28" s="24">
        <v>8.0</v>
      </c>
      <c r="AK28" s="24">
        <v>8.0</v>
      </c>
      <c r="AL28" s="404">
        <f t="shared" si="1"/>
        <v>24</v>
      </c>
      <c r="AM28" s="45"/>
      <c r="AN28" s="180"/>
    </row>
    <row r="29" ht="15.75" customHeight="1">
      <c r="A29" s="19"/>
      <c r="B29" s="300" t="s">
        <v>308</v>
      </c>
      <c r="C29" s="364"/>
      <c r="D29" s="71"/>
      <c r="E29" s="78"/>
      <c r="F29" s="27"/>
      <c r="G29" s="360"/>
      <c r="H29" s="24">
        <v>8.0</v>
      </c>
      <c r="I29" s="24">
        <v>8.0</v>
      </c>
      <c r="J29" s="24">
        <v>8.0</v>
      </c>
      <c r="K29" s="24">
        <v>8.0</v>
      </c>
      <c r="L29" s="24">
        <v>8.0</v>
      </c>
      <c r="M29" s="27"/>
      <c r="N29" s="27"/>
      <c r="O29" s="24">
        <v>8.0</v>
      </c>
      <c r="P29" s="24">
        <v>8.0</v>
      </c>
      <c r="Q29" s="24">
        <v>8.0</v>
      </c>
      <c r="R29" s="24">
        <v>8.0</v>
      </c>
      <c r="S29" s="24">
        <v>8.0</v>
      </c>
      <c r="T29" s="27"/>
      <c r="U29" s="27"/>
      <c r="V29" s="24">
        <v>8.0</v>
      </c>
      <c r="W29" s="24">
        <v>8.0</v>
      </c>
      <c r="X29" s="24">
        <v>8.0</v>
      </c>
      <c r="Y29" s="24">
        <v>8.0</v>
      </c>
      <c r="Z29" s="24">
        <v>8.0</v>
      </c>
      <c r="AA29" s="27"/>
      <c r="AB29" s="27"/>
      <c r="AC29" s="24">
        <v>8.0</v>
      </c>
      <c r="AD29" s="24">
        <v>8.0</v>
      </c>
      <c r="AE29" s="24">
        <v>8.0</v>
      </c>
      <c r="AF29" s="24">
        <v>8.0</v>
      </c>
      <c r="AG29" s="24">
        <v>8.0</v>
      </c>
      <c r="AH29" s="27"/>
      <c r="AI29" s="27"/>
      <c r="AJ29" s="24">
        <v>8.0</v>
      </c>
      <c r="AK29" s="24">
        <v>8.0</v>
      </c>
      <c r="AL29" s="404">
        <f t="shared" si="1"/>
        <v>22</v>
      </c>
      <c r="AM29" s="45"/>
      <c r="AN29" s="180"/>
    </row>
    <row r="30" ht="15.75" customHeight="1">
      <c r="A30" s="19"/>
      <c r="B30" s="300" t="s">
        <v>309</v>
      </c>
      <c r="C30" s="364"/>
      <c r="D30" s="31"/>
      <c r="E30" s="78"/>
      <c r="F30" s="28"/>
      <c r="G30" s="360" t="s">
        <v>11</v>
      </c>
      <c r="H30" s="14">
        <v>8.0</v>
      </c>
      <c r="I30" s="14">
        <v>8.0</v>
      </c>
      <c r="J30" s="14">
        <v>8.0</v>
      </c>
      <c r="K30" s="14">
        <v>8.0</v>
      </c>
      <c r="L30" s="14">
        <v>8.0</v>
      </c>
      <c r="M30" s="28"/>
      <c r="N30" s="28"/>
      <c r="O30" s="14">
        <v>8.0</v>
      </c>
      <c r="P30" s="14">
        <v>8.0</v>
      </c>
      <c r="Q30" s="14">
        <v>8.0</v>
      </c>
      <c r="R30" s="14">
        <v>8.0</v>
      </c>
      <c r="S30" s="14">
        <v>8.0</v>
      </c>
      <c r="T30" s="28"/>
      <c r="U30" s="28"/>
      <c r="V30" s="14">
        <v>8.0</v>
      </c>
      <c r="W30" s="14">
        <v>8.0</v>
      </c>
      <c r="X30" s="14">
        <v>8.0</v>
      </c>
      <c r="Y30" s="14">
        <v>8.0</v>
      </c>
      <c r="Z30" s="14">
        <v>8.0</v>
      </c>
      <c r="AA30" s="28"/>
      <c r="AB30" s="28"/>
      <c r="AC30" s="14">
        <v>8.0</v>
      </c>
      <c r="AD30" s="14">
        <v>8.0</v>
      </c>
      <c r="AE30" s="14">
        <v>8.0</v>
      </c>
      <c r="AF30" s="14">
        <v>8.0</v>
      </c>
      <c r="AG30" s="14">
        <v>8.0</v>
      </c>
      <c r="AH30" s="28"/>
      <c r="AI30" s="28"/>
      <c r="AJ30" s="14">
        <v>8.0</v>
      </c>
      <c r="AK30" s="14">
        <v>8.0</v>
      </c>
      <c r="AL30" s="404">
        <f t="shared" si="1"/>
        <v>22</v>
      </c>
      <c r="AM30" s="45"/>
      <c r="AN30" s="180"/>
    </row>
    <row r="31" ht="15.75" customHeight="1">
      <c r="A31" s="79"/>
      <c r="B31" s="423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  <c r="AN31" s="82"/>
    </row>
    <row r="32" ht="15.75" customHeight="1">
      <c r="A32" s="306"/>
      <c r="B32" s="306"/>
      <c r="C32" s="307" t="s">
        <v>276</v>
      </c>
      <c r="D32" s="127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485"/>
      <c r="Z32" s="486" t="s">
        <v>310</v>
      </c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222"/>
      <c r="D33" s="223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85"/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306"/>
      <c r="B34" s="306"/>
      <c r="C34" s="128"/>
      <c r="D34" s="130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85"/>
      <c r="AD34" s="101"/>
      <c r="AE34" s="101"/>
      <c r="AF34" s="101"/>
      <c r="AG34" s="101"/>
      <c r="AH34" s="101"/>
      <c r="AI34" s="101"/>
      <c r="AJ34" s="101"/>
      <c r="AK34" s="101"/>
      <c r="AL34" s="102"/>
      <c r="AM34" s="102"/>
      <c r="AN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1"/>
      <c r="AM35" s="104"/>
      <c r="AN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  <c r="AN36" s="82"/>
    </row>
    <row r="37" ht="16.5" customHeight="1">
      <c r="A37" s="19">
        <v>1.0</v>
      </c>
      <c r="B37" s="19" t="s">
        <v>33</v>
      </c>
      <c r="C37" s="380"/>
      <c r="D37" s="113" t="s">
        <v>56</v>
      </c>
      <c r="E37" s="114"/>
      <c r="F37" s="15"/>
      <c r="G37" s="117"/>
      <c r="H37" s="9"/>
      <c r="I37" s="9"/>
      <c r="J37" s="9"/>
      <c r="K37" s="9"/>
      <c r="L37" s="9"/>
      <c r="M37" s="15"/>
      <c r="N37" s="15"/>
      <c r="O37" s="9"/>
      <c r="P37" s="9"/>
      <c r="Q37" s="9"/>
      <c r="R37" s="9"/>
      <c r="S37" s="9"/>
      <c r="T37" s="15"/>
      <c r="U37" s="15"/>
      <c r="V37" s="9"/>
      <c r="W37" s="9"/>
      <c r="X37" s="9"/>
      <c r="Y37" s="9"/>
      <c r="Z37" s="9"/>
      <c r="AA37" s="15"/>
      <c r="AB37" s="15"/>
      <c r="AC37" s="9"/>
      <c r="AD37" s="9"/>
      <c r="AE37" s="9"/>
      <c r="AF37" s="9"/>
      <c r="AG37" s="9"/>
      <c r="AH37" s="15"/>
      <c r="AI37" s="15"/>
      <c r="AJ37" s="9"/>
      <c r="AK37" s="9"/>
      <c r="AL37" s="31"/>
      <c r="AM37" s="31"/>
      <c r="AN37" s="112"/>
    </row>
    <row r="38" ht="15.75" customHeight="1">
      <c r="A38" s="19">
        <v>2.0</v>
      </c>
      <c r="B38" s="19" t="s">
        <v>57</v>
      </c>
      <c r="C38" s="387"/>
      <c r="D38" s="32"/>
      <c r="E38" s="32"/>
      <c r="F38" s="15"/>
      <c r="G38" s="117"/>
      <c r="H38" s="9"/>
      <c r="I38" s="9"/>
      <c r="J38" s="9"/>
      <c r="K38" s="9"/>
      <c r="L38" s="9"/>
      <c r="M38" s="15"/>
      <c r="N38" s="15"/>
      <c r="O38" s="9"/>
      <c r="P38" s="9"/>
      <c r="Q38" s="9"/>
      <c r="R38" s="9"/>
      <c r="S38" s="9"/>
      <c r="T38" s="15"/>
      <c r="U38" s="15"/>
      <c r="V38" s="9"/>
      <c r="W38" s="9"/>
      <c r="X38" s="9"/>
      <c r="Y38" s="9"/>
      <c r="Z38" s="9"/>
      <c r="AA38" s="15"/>
      <c r="AB38" s="15"/>
      <c r="AC38" s="9"/>
      <c r="AD38" s="9"/>
      <c r="AE38" s="9"/>
      <c r="AF38" s="9"/>
      <c r="AG38" s="9"/>
      <c r="AH38" s="15"/>
      <c r="AI38" s="15"/>
      <c r="AJ38" s="9"/>
      <c r="AK38" s="9"/>
      <c r="AL38" s="31"/>
      <c r="AM38" s="31"/>
      <c r="AN38" s="112"/>
    </row>
    <row r="39" ht="15.75" customHeight="1">
      <c r="A39" s="19">
        <v>3.0</v>
      </c>
      <c r="B39" s="19" t="s">
        <v>58</v>
      </c>
      <c r="C39" s="364"/>
      <c r="D39" s="32"/>
      <c r="E39" s="32"/>
      <c r="F39" s="15"/>
      <c r="G39" s="117"/>
      <c r="H39" s="9"/>
      <c r="I39" s="9"/>
      <c r="J39" s="9"/>
      <c r="K39" s="9"/>
      <c r="L39" s="9"/>
      <c r="M39" s="15"/>
      <c r="N39" s="15"/>
      <c r="O39" s="9"/>
      <c r="P39" s="9"/>
      <c r="Q39" s="9"/>
      <c r="R39" s="9"/>
      <c r="S39" s="9"/>
      <c r="T39" s="28"/>
      <c r="U39" s="28"/>
      <c r="V39" s="9"/>
      <c r="W39" s="9"/>
      <c r="X39" s="9"/>
      <c r="Y39" s="9"/>
      <c r="Z39" s="9"/>
      <c r="AA39" s="15"/>
      <c r="AB39" s="15"/>
      <c r="AC39" s="9"/>
      <c r="AD39" s="9"/>
      <c r="AE39" s="9"/>
      <c r="AF39" s="9"/>
      <c r="AG39" s="9"/>
      <c r="AH39" s="15"/>
      <c r="AI39" s="15"/>
      <c r="AJ39" s="9"/>
      <c r="AK39" s="9"/>
      <c r="AL39" s="31"/>
      <c r="AM39" s="31"/>
      <c r="AN39" s="112"/>
    </row>
    <row r="40" ht="16.5" customHeight="1">
      <c r="A40" s="19">
        <v>4.0</v>
      </c>
      <c r="B40" s="19" t="s">
        <v>59</v>
      </c>
      <c r="C40" s="364"/>
      <c r="D40" s="71"/>
      <c r="E40" s="71"/>
      <c r="F40" s="15"/>
      <c r="G40" s="117"/>
      <c r="H40" s="9"/>
      <c r="I40" s="9"/>
      <c r="J40" s="9"/>
      <c r="K40" s="9"/>
      <c r="L40" s="9"/>
      <c r="M40" s="15"/>
      <c r="N40" s="15"/>
      <c r="O40" s="9"/>
      <c r="P40" s="9"/>
      <c r="Q40" s="9"/>
      <c r="R40" s="9"/>
      <c r="S40" s="9"/>
      <c r="T40" s="15"/>
      <c r="U40" s="15"/>
      <c r="V40" s="9"/>
      <c r="W40" s="9"/>
      <c r="X40" s="9"/>
      <c r="Y40" s="9"/>
      <c r="Z40" s="9"/>
      <c r="AA40" s="15"/>
      <c r="AB40" s="15"/>
      <c r="AC40" s="9"/>
      <c r="AD40" s="9"/>
      <c r="AE40" s="9"/>
      <c r="AF40" s="9"/>
      <c r="AG40" s="9"/>
      <c r="AH40" s="15"/>
      <c r="AI40" s="15"/>
      <c r="AJ40" s="9"/>
      <c r="AK40" s="9"/>
      <c r="AL40" s="31"/>
      <c r="AM40" s="31"/>
      <c r="AN40" s="112"/>
    </row>
    <row r="41" ht="21.75" customHeight="1">
      <c r="A41" s="79"/>
      <c r="B41" s="80"/>
      <c r="C41" s="112"/>
      <c r="D41" s="79"/>
      <c r="E41" s="112"/>
      <c r="F41" s="237"/>
      <c r="G41" s="237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237"/>
      <c r="AL41" s="31"/>
      <c r="AM41" s="31"/>
      <c r="AN41" s="112"/>
    </row>
    <row r="42" ht="17.25" customHeight="1">
      <c r="A42" s="19">
        <v>1.0</v>
      </c>
      <c r="B42" s="20" t="s">
        <v>60</v>
      </c>
      <c r="C42" s="364"/>
      <c r="D42" s="113" t="s">
        <v>61</v>
      </c>
      <c r="E42" s="118"/>
      <c r="F42" s="15"/>
      <c r="G42" s="117"/>
      <c r="H42" s="9"/>
      <c r="I42" s="9"/>
      <c r="J42" s="9"/>
      <c r="K42" s="9"/>
      <c r="L42" s="9"/>
      <c r="M42" s="15"/>
      <c r="N42" s="15"/>
      <c r="O42" s="9"/>
      <c r="P42" s="9"/>
      <c r="Q42" s="9"/>
      <c r="R42" s="9"/>
      <c r="S42" s="9"/>
      <c r="T42" s="15"/>
      <c r="U42" s="15"/>
      <c r="V42" s="9"/>
      <c r="W42" s="9"/>
      <c r="X42" s="9"/>
      <c r="Y42" s="9"/>
      <c r="Z42" s="9"/>
      <c r="AA42" s="15"/>
      <c r="AB42" s="15"/>
      <c r="AC42" s="9"/>
      <c r="AD42" s="9"/>
      <c r="AE42" s="9"/>
      <c r="AF42" s="9"/>
      <c r="AG42" s="9"/>
      <c r="AH42" s="15"/>
      <c r="AI42" s="15"/>
      <c r="AJ42" s="9"/>
      <c r="AK42" s="9"/>
      <c r="AL42" s="31"/>
      <c r="AM42" s="31"/>
      <c r="AN42" s="112"/>
    </row>
    <row r="43" ht="18.0" customHeight="1">
      <c r="A43" s="19">
        <v>2.0</v>
      </c>
      <c r="B43" s="20" t="s">
        <v>63</v>
      </c>
      <c r="C43" s="364"/>
      <c r="D43" s="71"/>
      <c r="E43" s="71"/>
      <c r="F43" s="15"/>
      <c r="G43" s="117"/>
      <c r="H43" s="9"/>
      <c r="I43" s="9"/>
      <c r="J43" s="9"/>
      <c r="K43" s="9"/>
      <c r="L43" s="9"/>
      <c r="M43" s="15"/>
      <c r="N43" s="15"/>
      <c r="O43" s="120"/>
      <c r="P43" s="120"/>
      <c r="Q43" s="9"/>
      <c r="R43" s="9"/>
      <c r="S43" s="9"/>
      <c r="T43" s="15"/>
      <c r="U43" s="15"/>
      <c r="V43" s="9"/>
      <c r="W43" s="9"/>
      <c r="X43" s="9"/>
      <c r="Y43" s="9"/>
      <c r="Z43" s="9"/>
      <c r="AA43" s="15"/>
      <c r="AB43" s="15"/>
      <c r="AC43" s="9"/>
      <c r="AD43" s="9"/>
      <c r="AE43" s="9"/>
      <c r="AF43" s="9"/>
      <c r="AG43" s="9"/>
      <c r="AH43" s="15"/>
      <c r="AI43" s="15"/>
      <c r="AJ43" s="9"/>
      <c r="AK43" s="9"/>
      <c r="AL43" s="31"/>
      <c r="AM43" s="31"/>
      <c r="AN43" s="112"/>
    </row>
    <row r="44" ht="15.75" customHeight="1">
      <c r="A44" s="79"/>
      <c r="B44" s="80"/>
      <c r="C44" s="112"/>
      <c r="D44" s="121"/>
      <c r="E44" s="121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121"/>
      <c r="AM44" s="121"/>
      <c r="AN44" s="121"/>
    </row>
    <row r="45" ht="18.75" customHeight="1">
      <c r="A45" s="19">
        <v>1.0</v>
      </c>
      <c r="B45" s="20" t="s">
        <v>64</v>
      </c>
      <c r="C45" s="364"/>
      <c r="D45" s="113" t="s">
        <v>65</v>
      </c>
      <c r="E45" s="114"/>
      <c r="F45" s="15"/>
      <c r="G45" s="117"/>
      <c r="H45" s="9"/>
      <c r="I45" s="9"/>
      <c r="J45" s="9"/>
      <c r="K45" s="9"/>
      <c r="L45" s="9"/>
      <c r="M45" s="15"/>
      <c r="N45" s="15"/>
      <c r="O45" s="9"/>
      <c r="P45" s="9"/>
      <c r="Q45" s="9"/>
      <c r="R45" s="9"/>
      <c r="S45" s="9"/>
      <c r="T45" s="15"/>
      <c r="U45" s="15"/>
      <c r="V45" s="9"/>
      <c r="W45" s="9"/>
      <c r="X45" s="9"/>
      <c r="Y45" s="9"/>
      <c r="Z45" s="9"/>
      <c r="AA45" s="15"/>
      <c r="AB45" s="15"/>
      <c r="AC45" s="9"/>
      <c r="AD45" s="9"/>
      <c r="AE45" s="9"/>
      <c r="AF45" s="9"/>
      <c r="AG45" s="9"/>
      <c r="AH45" s="15"/>
      <c r="AI45" s="15"/>
      <c r="AJ45" s="9"/>
      <c r="AK45" s="9"/>
      <c r="AL45" s="31"/>
      <c r="AM45" s="31"/>
      <c r="AN45" s="112"/>
    </row>
    <row r="46" ht="17.25" customHeight="1">
      <c r="A46" s="19">
        <v>2.0</v>
      </c>
      <c r="B46" s="20" t="s">
        <v>66</v>
      </c>
      <c r="C46" s="364"/>
      <c r="D46" s="71"/>
      <c r="E46" s="71"/>
      <c r="F46" s="15"/>
      <c r="G46" s="117"/>
      <c r="H46" s="9"/>
      <c r="I46" s="9"/>
      <c r="J46" s="9"/>
      <c r="K46" s="9"/>
      <c r="L46" s="9"/>
      <c r="M46" s="15"/>
      <c r="N46" s="15"/>
      <c r="O46" s="9"/>
      <c r="P46" s="9"/>
      <c r="Q46" s="9"/>
      <c r="R46" s="9"/>
      <c r="S46" s="9"/>
      <c r="T46" s="15"/>
      <c r="U46" s="15"/>
      <c r="V46" s="9"/>
      <c r="W46" s="9"/>
      <c r="X46" s="9"/>
      <c r="Y46" s="9"/>
      <c r="Z46" s="9"/>
      <c r="AA46" s="15"/>
      <c r="AB46" s="15"/>
      <c r="AC46" s="9"/>
      <c r="AD46" s="9"/>
      <c r="AE46" s="9"/>
      <c r="AF46" s="9"/>
      <c r="AG46" s="9"/>
      <c r="AH46" s="15"/>
      <c r="AI46" s="15"/>
      <c r="AJ46" s="9"/>
      <c r="AK46" s="9"/>
      <c r="AL46" s="31"/>
      <c r="AM46" s="31"/>
      <c r="AN46" s="112"/>
    </row>
    <row r="47" ht="18.0" customHeight="1">
      <c r="A47" s="79"/>
      <c r="B47" s="80"/>
      <c r="C47" s="112"/>
      <c r="D47" s="79"/>
      <c r="E47" s="79"/>
      <c r="F47" s="260"/>
      <c r="G47" s="260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31"/>
      <c r="AM47" s="31"/>
      <c r="AN47" s="112"/>
    </row>
    <row r="48" ht="18.0" customHeight="1">
      <c r="A48" s="19">
        <v>1.0</v>
      </c>
      <c r="B48" s="20" t="s">
        <v>67</v>
      </c>
      <c r="C48" s="364">
        <v>42852.0</v>
      </c>
      <c r="D48" s="31" t="s">
        <v>68</v>
      </c>
      <c r="E48" s="78">
        <v>7.9220318245E10</v>
      </c>
      <c r="F48" s="15"/>
      <c r="G48" s="117"/>
      <c r="H48" s="9">
        <v>8.0</v>
      </c>
      <c r="I48" s="9">
        <v>8.0</v>
      </c>
      <c r="J48" s="9">
        <v>8.0</v>
      </c>
      <c r="K48" s="9">
        <v>8.0</v>
      </c>
      <c r="L48" s="9">
        <v>8.0</v>
      </c>
      <c r="M48" s="15"/>
      <c r="N48" s="15"/>
      <c r="O48" s="9">
        <v>8.0</v>
      </c>
      <c r="P48" s="9">
        <v>8.0</v>
      </c>
      <c r="Q48" s="9">
        <v>8.0</v>
      </c>
      <c r="R48" s="9">
        <v>8.0</v>
      </c>
      <c r="S48" s="9">
        <v>8.0</v>
      </c>
      <c r="T48" s="15"/>
      <c r="U48" s="15"/>
      <c r="V48" s="9">
        <v>8.0</v>
      </c>
      <c r="W48" s="9">
        <v>8.0</v>
      </c>
      <c r="X48" s="9">
        <v>8.0</v>
      </c>
      <c r="Y48" s="9">
        <v>8.0</v>
      </c>
      <c r="Z48" s="9">
        <v>8.0</v>
      </c>
      <c r="AA48" s="15"/>
      <c r="AB48" s="15"/>
      <c r="AC48" s="9">
        <v>8.0</v>
      </c>
      <c r="AD48" s="9">
        <v>8.0</v>
      </c>
      <c r="AE48" s="9">
        <v>8.0</v>
      </c>
      <c r="AF48" s="9">
        <v>8.0</v>
      </c>
      <c r="AG48" s="9">
        <v>8.0</v>
      </c>
      <c r="AH48" s="15"/>
      <c r="AI48" s="15"/>
      <c r="AJ48" s="9">
        <v>8.0</v>
      </c>
      <c r="AK48" s="9">
        <v>8.0</v>
      </c>
      <c r="AL48" s="31"/>
      <c r="AM48" s="31"/>
      <c r="AN48" s="112"/>
    </row>
    <row r="49" ht="18.0" customHeight="1">
      <c r="A49" s="19">
        <v>2.0</v>
      </c>
      <c r="B49" s="20" t="s">
        <v>69</v>
      </c>
      <c r="C49" s="364">
        <v>42667.0</v>
      </c>
      <c r="D49" s="31" t="s">
        <v>70</v>
      </c>
      <c r="E49" s="78">
        <v>7.9220318242E10</v>
      </c>
      <c r="F49" s="15"/>
      <c r="G49" s="117"/>
      <c r="H49" s="9">
        <v>8.0</v>
      </c>
      <c r="I49" s="9">
        <v>8.0</v>
      </c>
      <c r="J49" s="9">
        <v>8.0</v>
      </c>
      <c r="K49" s="9">
        <v>8.0</v>
      </c>
      <c r="L49" s="9"/>
      <c r="M49" s="15"/>
      <c r="N49" s="15"/>
      <c r="O49" s="9">
        <v>8.0</v>
      </c>
      <c r="P49" s="9">
        <v>8.0</v>
      </c>
      <c r="Q49" s="9">
        <v>8.0</v>
      </c>
      <c r="R49" s="9">
        <v>8.0</v>
      </c>
      <c r="S49" s="9">
        <v>8.0</v>
      </c>
      <c r="T49" s="15"/>
      <c r="U49" s="15"/>
      <c r="V49" s="9">
        <v>8.0</v>
      </c>
      <c r="W49" s="9">
        <v>8.0</v>
      </c>
      <c r="X49" s="9">
        <v>8.0</v>
      </c>
      <c r="Y49" s="9">
        <v>8.0</v>
      </c>
      <c r="Z49" s="9">
        <v>8.0</v>
      </c>
      <c r="AA49" s="15"/>
      <c r="AB49" s="15"/>
      <c r="AC49" s="9">
        <v>8.0</v>
      </c>
      <c r="AD49" s="9">
        <v>10.0</v>
      </c>
      <c r="AE49" s="9">
        <v>8.0</v>
      </c>
      <c r="AF49" s="9">
        <v>11.0</v>
      </c>
      <c r="AG49" s="9">
        <v>8.0</v>
      </c>
      <c r="AH49" s="15"/>
      <c r="AI49" s="15"/>
      <c r="AJ49" s="9">
        <v>12.0</v>
      </c>
      <c r="AK49" s="9">
        <v>8.0</v>
      </c>
      <c r="AL49" s="9"/>
      <c r="AM49" s="31"/>
      <c r="AN49" s="112"/>
    </row>
    <row r="50" ht="17.25" customHeight="1">
      <c r="A50" s="19">
        <v>3.0</v>
      </c>
      <c r="B50" s="20" t="s">
        <v>71</v>
      </c>
      <c r="C50" s="380">
        <v>43072.0</v>
      </c>
      <c r="D50" s="31" t="s">
        <v>70</v>
      </c>
      <c r="E50" s="78">
        <v>7.9220318285E10</v>
      </c>
      <c r="F50" s="15"/>
      <c r="G50" s="117"/>
      <c r="H50" s="9"/>
      <c r="I50" s="9"/>
      <c r="J50" s="9"/>
      <c r="K50" s="9"/>
      <c r="L50" s="9"/>
      <c r="M50" s="15"/>
      <c r="N50" s="15"/>
      <c r="O50" s="9"/>
      <c r="P50" s="9"/>
      <c r="Q50" s="9"/>
      <c r="R50" s="9"/>
      <c r="S50" s="9"/>
      <c r="T50" s="15"/>
      <c r="U50" s="15"/>
      <c r="V50" s="9"/>
      <c r="W50" s="9"/>
      <c r="X50" s="9"/>
      <c r="Y50" s="9"/>
      <c r="Z50" s="9"/>
      <c r="AA50" s="15"/>
      <c r="AB50" s="15"/>
      <c r="AC50" s="9"/>
      <c r="AD50" s="9"/>
      <c r="AE50" s="9"/>
      <c r="AF50" s="9"/>
      <c r="AG50" s="9"/>
      <c r="AH50" s="15"/>
      <c r="AI50" s="15"/>
      <c r="AJ50" s="9"/>
      <c r="AK50" s="9"/>
      <c r="AL50" s="31"/>
      <c r="AM50" s="31"/>
      <c r="AN50" s="112"/>
    </row>
    <row r="51" ht="17.25" customHeight="1">
      <c r="A51" s="19">
        <v>4.0</v>
      </c>
      <c r="B51" s="20" t="s">
        <v>290</v>
      </c>
      <c r="C51" s="380">
        <v>43292.0</v>
      </c>
      <c r="D51" s="31" t="s">
        <v>70</v>
      </c>
      <c r="E51" s="78">
        <v>7.9221277764E10</v>
      </c>
      <c r="F51" s="15"/>
      <c r="G51" s="117"/>
      <c r="H51" s="9"/>
      <c r="I51" s="9">
        <v>12.0</v>
      </c>
      <c r="J51" s="9">
        <v>12.0</v>
      </c>
      <c r="K51" s="9"/>
      <c r="L51" s="9">
        <v>8.0</v>
      </c>
      <c r="M51" s="15">
        <v>12.0</v>
      </c>
      <c r="N51" s="15">
        <v>12.0</v>
      </c>
      <c r="O51" s="9"/>
      <c r="P51" s="9"/>
      <c r="Q51" s="9">
        <v>12.0</v>
      </c>
      <c r="R51" s="9">
        <v>12.0</v>
      </c>
      <c r="S51" s="9"/>
      <c r="T51" s="15"/>
      <c r="U51" s="15">
        <v>12.0</v>
      </c>
      <c r="V51" s="9">
        <v>12.0</v>
      </c>
      <c r="W51" s="9"/>
      <c r="X51" s="9"/>
      <c r="Y51" s="9">
        <v>12.0</v>
      </c>
      <c r="Z51" s="9">
        <v>12.0</v>
      </c>
      <c r="AA51" s="15"/>
      <c r="AB51" s="15"/>
      <c r="AC51" s="9">
        <v>12.0</v>
      </c>
      <c r="AD51" s="9">
        <v>12.0</v>
      </c>
      <c r="AE51" s="9"/>
      <c r="AF51" s="9"/>
      <c r="AG51" s="9">
        <v>12.0</v>
      </c>
      <c r="AH51" s="15">
        <v>12.0</v>
      </c>
      <c r="AI51" s="15"/>
      <c r="AJ51" s="9"/>
      <c r="AK51" s="9">
        <v>12.0</v>
      </c>
      <c r="AL51" s="31"/>
      <c r="AM51" s="31"/>
      <c r="AN51" s="112"/>
    </row>
    <row r="52" ht="17.25" customHeight="1">
      <c r="A52" s="19">
        <v>5.0</v>
      </c>
      <c r="B52" s="20" t="s">
        <v>72</v>
      </c>
      <c r="C52" s="380">
        <v>43072.0</v>
      </c>
      <c r="D52" s="31" t="s">
        <v>70</v>
      </c>
      <c r="E52" s="78">
        <v>7.9221946634E10</v>
      </c>
      <c r="F52" s="15"/>
      <c r="G52" s="117"/>
      <c r="H52" s="9">
        <v>8.0</v>
      </c>
      <c r="I52" s="9">
        <v>8.0</v>
      </c>
      <c r="J52" s="9"/>
      <c r="K52" s="9">
        <v>12.0</v>
      </c>
      <c r="L52" s="9">
        <v>12.0</v>
      </c>
      <c r="M52" s="15"/>
      <c r="N52" s="15"/>
      <c r="O52" s="9">
        <v>12.0</v>
      </c>
      <c r="P52" s="9">
        <v>12.0</v>
      </c>
      <c r="Q52" s="9"/>
      <c r="R52" s="9"/>
      <c r="S52" s="9">
        <v>12.0</v>
      </c>
      <c r="T52" s="15">
        <v>12.0</v>
      </c>
      <c r="U52" s="15"/>
      <c r="V52" s="9"/>
      <c r="W52" s="9">
        <v>12.0</v>
      </c>
      <c r="X52" s="9">
        <v>12.0</v>
      </c>
      <c r="Y52" s="9"/>
      <c r="Z52" s="9"/>
      <c r="AA52" s="15">
        <v>12.0</v>
      </c>
      <c r="AB52" s="15">
        <v>12.0</v>
      </c>
      <c r="AC52" s="9"/>
      <c r="AD52" s="9"/>
      <c r="AE52" s="9">
        <v>12.0</v>
      </c>
      <c r="AF52" s="9">
        <v>12.0</v>
      </c>
      <c r="AG52" s="9"/>
      <c r="AH52" s="15"/>
      <c r="AI52" s="15">
        <v>12.0</v>
      </c>
      <c r="AJ52" s="9">
        <v>12.0</v>
      </c>
      <c r="AK52" s="9"/>
      <c r="AL52" s="31"/>
      <c r="AM52" s="31"/>
      <c r="AN52" s="112"/>
    </row>
    <row r="53" ht="21.0" customHeight="1">
      <c r="A53" s="19">
        <v>6.0</v>
      </c>
      <c r="B53" s="19" t="s">
        <v>75</v>
      </c>
      <c r="C53" s="388">
        <v>42539.0</v>
      </c>
      <c r="D53" s="125" t="s">
        <v>76</v>
      </c>
      <c r="E53" s="43">
        <v>7.9220220031E10</v>
      </c>
      <c r="F53" s="230"/>
      <c r="G53" s="117"/>
      <c r="H53" s="9"/>
      <c r="I53" s="9"/>
      <c r="J53" s="9"/>
      <c r="K53" s="9"/>
      <c r="L53" s="9"/>
      <c r="M53" s="15"/>
      <c r="N53" s="15"/>
      <c r="O53" s="9"/>
      <c r="P53" s="9"/>
      <c r="Q53" s="9"/>
      <c r="R53" s="9"/>
      <c r="S53" s="9"/>
      <c r="T53" s="15"/>
      <c r="U53" s="15"/>
      <c r="V53" s="9"/>
      <c r="W53" s="9"/>
      <c r="X53" s="9"/>
      <c r="Y53" s="9"/>
      <c r="Z53" s="9"/>
      <c r="AA53" s="15"/>
      <c r="AB53" s="15"/>
      <c r="AC53" s="9"/>
      <c r="AD53" s="9"/>
      <c r="AE53" s="9"/>
      <c r="AF53" s="9"/>
      <c r="AG53" s="9"/>
      <c r="AH53" s="15"/>
      <c r="AI53" s="15"/>
      <c r="AJ53" s="9"/>
      <c r="AK53" s="9"/>
      <c r="AL53" s="9"/>
      <c r="AM53" s="9"/>
      <c r="AN53" s="9"/>
    </row>
    <row r="54" ht="12.0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</row>
    <row r="55" ht="9.75" customHeight="1">
      <c r="A55" s="126"/>
      <c r="B55" s="308"/>
      <c r="C55" s="308" t="s">
        <v>311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262"/>
    </row>
    <row r="56" ht="15.75" customHeight="1">
      <c r="A56" s="131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10"/>
      <c r="AN56" s="79"/>
    </row>
    <row r="57" ht="12.75" customHeight="1">
      <c r="A57" s="29">
        <v>1.0</v>
      </c>
      <c r="B57" s="19" t="s">
        <v>155</v>
      </c>
      <c r="C57" s="133"/>
      <c r="D57" s="134"/>
      <c r="E57" s="424"/>
      <c r="F57" s="243"/>
      <c r="G57" s="425"/>
      <c r="H57" s="428"/>
      <c r="I57" s="428"/>
      <c r="J57" s="428"/>
      <c r="K57" s="428"/>
      <c r="L57" s="428"/>
      <c r="M57" s="428"/>
      <c r="N57" s="428"/>
      <c r="O57" s="155">
        <v>7.0</v>
      </c>
      <c r="P57" s="155">
        <v>2.0</v>
      </c>
      <c r="Q57" s="155">
        <v>2.0</v>
      </c>
      <c r="R57" s="155">
        <v>4.0</v>
      </c>
      <c r="S57" s="155">
        <v>4.0</v>
      </c>
      <c r="T57" s="243"/>
      <c r="U57" s="243"/>
      <c r="V57" s="155">
        <v>5.0</v>
      </c>
      <c r="W57" s="155">
        <v>12.0</v>
      </c>
      <c r="X57" s="155">
        <v>10.0</v>
      </c>
      <c r="Y57" s="155">
        <v>5.0</v>
      </c>
      <c r="Z57" s="155">
        <v>19.0</v>
      </c>
      <c r="AA57" s="243">
        <v>6.0</v>
      </c>
      <c r="AB57" s="243"/>
      <c r="AC57" s="155"/>
      <c r="AD57" s="155">
        <v>6.0</v>
      </c>
      <c r="AE57" s="155">
        <v>3.0</v>
      </c>
      <c r="AF57" s="155">
        <v>7.0</v>
      </c>
      <c r="AG57" s="155">
        <v>7.0</v>
      </c>
      <c r="AH57" s="243"/>
      <c r="AI57" s="243"/>
      <c r="AJ57" s="155">
        <v>6.0</v>
      </c>
      <c r="AK57" s="155">
        <v>15.0</v>
      </c>
      <c r="AL57" s="136">
        <f t="shared" ref="AL57:AL114" si="2">SUM(F57:AK57)</f>
        <v>120</v>
      </c>
      <c r="AM57" s="426">
        <f>AL57/COUNT(F57:AJ57)</f>
        <v>7.5</v>
      </c>
      <c r="AN57" s="264"/>
    </row>
    <row r="58" ht="13.5" customHeight="1">
      <c r="A58" s="137" t="s">
        <v>78</v>
      </c>
      <c r="B58" s="132"/>
      <c r="C58" s="138"/>
      <c r="D58" s="32"/>
      <c r="E58" s="427"/>
      <c r="F58" s="142"/>
      <c r="G58" s="427"/>
      <c r="H58" s="265"/>
      <c r="I58" s="265"/>
      <c r="J58" s="265"/>
      <c r="K58" s="265"/>
      <c r="L58" s="265"/>
      <c r="M58" s="266"/>
      <c r="N58" s="266"/>
      <c r="O58" s="265"/>
      <c r="P58" s="265"/>
      <c r="Q58" s="265">
        <v>1.0</v>
      </c>
      <c r="R58" s="265"/>
      <c r="S58" s="265"/>
      <c r="T58" s="266"/>
      <c r="U58" s="266"/>
      <c r="V58" s="265"/>
      <c r="W58" s="265">
        <v>1.0</v>
      </c>
      <c r="X58" s="265">
        <v>1.0</v>
      </c>
      <c r="Y58" s="265">
        <v>1.0</v>
      </c>
      <c r="Z58" s="265"/>
      <c r="AA58" s="266"/>
      <c r="AB58" s="266"/>
      <c r="AC58" s="265"/>
      <c r="AD58" s="265"/>
      <c r="AE58" s="265"/>
      <c r="AF58" s="265"/>
      <c r="AG58" s="265"/>
      <c r="AH58" s="266"/>
      <c r="AI58" s="266"/>
      <c r="AJ58" s="265">
        <v>1.0</v>
      </c>
      <c r="AK58" s="265"/>
      <c r="AL58" s="267">
        <f t="shared" si="2"/>
        <v>5</v>
      </c>
      <c r="AM58" s="143"/>
      <c r="AN58" s="268"/>
    </row>
    <row r="59" ht="12.75" customHeight="1">
      <c r="A59" s="45">
        <v>2.0</v>
      </c>
      <c r="B59" s="144" t="s">
        <v>157</v>
      </c>
      <c r="C59" s="133"/>
      <c r="D59" s="32"/>
      <c r="E59" s="424"/>
      <c r="F59" s="243"/>
      <c r="G59" s="425"/>
      <c r="H59" s="155"/>
      <c r="I59" s="155">
        <v>13.0</v>
      </c>
      <c r="J59" s="155">
        <v>10.0</v>
      </c>
      <c r="K59" s="155">
        <v>7.0</v>
      </c>
      <c r="L59" s="155">
        <v>14.0</v>
      </c>
      <c r="M59" s="243">
        <v>3.0</v>
      </c>
      <c r="N59" s="243">
        <v>5.0</v>
      </c>
      <c r="O59" s="155">
        <v>25.0</v>
      </c>
      <c r="P59" s="155">
        <v>10.0</v>
      </c>
      <c r="Q59" s="155">
        <v>6.0</v>
      </c>
      <c r="R59" s="155">
        <v>4.0</v>
      </c>
      <c r="S59" s="155">
        <v>2.0</v>
      </c>
      <c r="T59" s="243"/>
      <c r="U59" s="243"/>
      <c r="V59" s="428"/>
      <c r="W59" s="428"/>
      <c r="X59" s="463"/>
      <c r="Y59" s="428"/>
      <c r="Z59" s="428"/>
      <c r="AA59" s="428"/>
      <c r="AB59" s="428"/>
      <c r="AC59" s="428"/>
      <c r="AD59" s="428"/>
      <c r="AE59" s="428"/>
      <c r="AF59" s="428"/>
      <c r="AG59" s="428"/>
      <c r="AH59" s="428"/>
      <c r="AI59" s="428"/>
      <c r="AJ59" s="155">
        <v>3.0</v>
      </c>
      <c r="AK59" s="155">
        <v>7.0</v>
      </c>
      <c r="AL59" s="136">
        <f t="shared" si="2"/>
        <v>109</v>
      </c>
      <c r="AM59" s="426">
        <f>AL59/COUNT(F59:AJ59)</f>
        <v>9.083333333</v>
      </c>
      <c r="AN59" s="264"/>
    </row>
    <row r="60" ht="13.5" customHeight="1">
      <c r="A60" s="137" t="s">
        <v>78</v>
      </c>
      <c r="B60" s="132"/>
      <c r="C60" s="138"/>
      <c r="D60" s="32"/>
      <c r="E60" s="427"/>
      <c r="F60" s="142"/>
      <c r="G60" s="427"/>
      <c r="H60" s="265"/>
      <c r="I60" s="265">
        <v>3.0</v>
      </c>
      <c r="J60" s="265">
        <v>1.0</v>
      </c>
      <c r="K60" s="265"/>
      <c r="L60" s="265"/>
      <c r="M60" s="266"/>
      <c r="N60" s="266"/>
      <c r="O60" s="265">
        <v>16.0</v>
      </c>
      <c r="P60" s="265"/>
      <c r="Q60" s="265"/>
      <c r="R60" s="265">
        <v>3.0</v>
      </c>
      <c r="S60" s="265"/>
      <c r="T60" s="266"/>
      <c r="U60" s="266"/>
      <c r="V60" s="265"/>
      <c r="W60" s="265"/>
      <c r="X60" s="146"/>
      <c r="Y60" s="265"/>
      <c r="Z60" s="265"/>
      <c r="AA60" s="266"/>
      <c r="AB60" s="266"/>
      <c r="AC60" s="265"/>
      <c r="AD60" s="265"/>
      <c r="AE60" s="265"/>
      <c r="AF60" s="265"/>
      <c r="AG60" s="265"/>
      <c r="AH60" s="266"/>
      <c r="AI60" s="266"/>
      <c r="AJ60" s="265"/>
      <c r="AK60" s="265"/>
      <c r="AL60" s="267">
        <f t="shared" si="2"/>
        <v>23</v>
      </c>
      <c r="AM60" s="143"/>
      <c r="AN60" s="268"/>
    </row>
    <row r="61" ht="12.75" customHeight="1">
      <c r="A61" s="29">
        <v>3.0</v>
      </c>
      <c r="B61" s="19" t="s">
        <v>19</v>
      </c>
      <c r="C61" s="133"/>
      <c r="D61" s="32"/>
      <c r="E61" s="424"/>
      <c r="F61" s="243">
        <v>4.0</v>
      </c>
      <c r="G61" s="425"/>
      <c r="H61" s="155"/>
      <c r="I61" s="155">
        <v>2.0</v>
      </c>
      <c r="J61" s="155">
        <v>2.0</v>
      </c>
      <c r="K61" s="155"/>
      <c r="L61" s="155"/>
      <c r="M61" s="243"/>
      <c r="N61" s="243"/>
      <c r="O61" s="155"/>
      <c r="P61" s="155">
        <v>11.0</v>
      </c>
      <c r="Q61" s="155">
        <v>5.0</v>
      </c>
      <c r="R61" s="155">
        <v>4.0</v>
      </c>
      <c r="S61" s="155">
        <v>19.0</v>
      </c>
      <c r="T61" s="243">
        <v>2.0</v>
      </c>
      <c r="U61" s="243"/>
      <c r="V61" s="155"/>
      <c r="W61" s="155">
        <v>4.0</v>
      </c>
      <c r="X61" s="155">
        <v>7.0</v>
      </c>
      <c r="Y61" s="155">
        <v>10.0</v>
      </c>
      <c r="Z61" s="155">
        <v>16.0</v>
      </c>
      <c r="AA61" s="243"/>
      <c r="AB61" s="243">
        <v>9.0</v>
      </c>
      <c r="AC61" s="155">
        <v>7.0</v>
      </c>
      <c r="AD61" s="155">
        <v>7.0</v>
      </c>
      <c r="AE61" s="155">
        <v>12.0</v>
      </c>
      <c r="AF61" s="155">
        <v>8.0</v>
      </c>
      <c r="AG61" s="155"/>
      <c r="AH61" s="243"/>
      <c r="AI61" s="243">
        <v>3.0</v>
      </c>
      <c r="AJ61" s="155">
        <v>17.0</v>
      </c>
      <c r="AK61" s="155">
        <v>12.0</v>
      </c>
      <c r="AL61" s="136">
        <f t="shared" si="2"/>
        <v>161</v>
      </c>
      <c r="AM61" s="426">
        <f>AL61/COUNT(F61:AJ61)</f>
        <v>8.473684211</v>
      </c>
      <c r="AN61" s="264"/>
    </row>
    <row r="62" ht="13.5" customHeight="1">
      <c r="A62" s="137" t="s">
        <v>78</v>
      </c>
      <c r="B62" s="132"/>
      <c r="C62" s="138"/>
      <c r="D62" s="32"/>
      <c r="E62" s="427"/>
      <c r="F62" s="142"/>
      <c r="G62" s="427"/>
      <c r="H62" s="265"/>
      <c r="I62" s="265"/>
      <c r="J62" s="265">
        <v>2.0</v>
      </c>
      <c r="K62" s="265"/>
      <c r="L62" s="265"/>
      <c r="M62" s="266"/>
      <c r="N62" s="266"/>
      <c r="O62" s="265"/>
      <c r="P62" s="265">
        <v>7.0</v>
      </c>
      <c r="Q62" s="265">
        <v>1.0</v>
      </c>
      <c r="R62" s="265">
        <v>1.0</v>
      </c>
      <c r="S62" s="265"/>
      <c r="T62" s="342"/>
      <c r="U62" s="342"/>
      <c r="V62" s="265"/>
      <c r="W62" s="265"/>
      <c r="X62" s="265"/>
      <c r="Y62" s="265"/>
      <c r="Z62" s="265"/>
      <c r="AA62" s="266"/>
      <c r="AB62" s="266"/>
      <c r="AC62" s="265"/>
      <c r="AD62" s="265"/>
      <c r="AE62" s="265">
        <v>1.0</v>
      </c>
      <c r="AF62" s="265"/>
      <c r="AG62" s="265"/>
      <c r="AH62" s="266"/>
      <c r="AI62" s="266"/>
      <c r="AJ62" s="265"/>
      <c r="AK62" s="265"/>
      <c r="AL62" s="267">
        <f t="shared" si="2"/>
        <v>12</v>
      </c>
      <c r="AM62" s="143"/>
      <c r="AN62" s="268"/>
    </row>
    <row r="63" ht="12.75" customHeight="1">
      <c r="A63" s="29">
        <v>4.0</v>
      </c>
      <c r="B63" s="19" t="s">
        <v>20</v>
      </c>
      <c r="C63" s="133"/>
      <c r="D63" s="32"/>
      <c r="E63" s="424"/>
      <c r="F63" s="243"/>
      <c r="G63" s="425"/>
      <c r="H63" s="428"/>
      <c r="I63" s="428"/>
      <c r="J63" s="428"/>
      <c r="K63" s="428"/>
      <c r="L63" s="428"/>
      <c r="M63" s="428"/>
      <c r="N63" s="428"/>
      <c r="O63" s="155">
        <v>7.0</v>
      </c>
      <c r="P63" s="155">
        <v>8.0</v>
      </c>
      <c r="Q63" s="155">
        <v>15.0</v>
      </c>
      <c r="R63" s="155">
        <v>10.0</v>
      </c>
      <c r="S63" s="155">
        <v>14.0</v>
      </c>
      <c r="T63" s="243"/>
      <c r="U63" s="243"/>
      <c r="V63" s="155">
        <v>12.0</v>
      </c>
      <c r="W63" s="155">
        <v>14.0</v>
      </c>
      <c r="X63" s="155">
        <v>7.0</v>
      </c>
      <c r="Y63" s="155">
        <v>11.0</v>
      </c>
      <c r="Z63" s="155">
        <v>10.0</v>
      </c>
      <c r="AA63" s="243">
        <v>9.0</v>
      </c>
      <c r="AB63" s="243"/>
      <c r="AC63" s="155">
        <v>27.0</v>
      </c>
      <c r="AD63" s="155">
        <v>10.0</v>
      </c>
      <c r="AE63" s="155">
        <v>8.0</v>
      </c>
      <c r="AF63" s="155">
        <v>7.0</v>
      </c>
      <c r="AG63" s="155">
        <v>8.0</v>
      </c>
      <c r="AH63" s="243"/>
      <c r="AI63" s="243"/>
      <c r="AJ63" s="155">
        <v>9.0</v>
      </c>
      <c r="AK63" s="155">
        <v>10.0</v>
      </c>
      <c r="AL63" s="136">
        <f t="shared" si="2"/>
        <v>196</v>
      </c>
      <c r="AM63" s="426">
        <f>AL63/COUNT(F63:AJ63)</f>
        <v>11.52941176</v>
      </c>
      <c r="AN63" s="264"/>
    </row>
    <row r="64" ht="13.5" customHeight="1">
      <c r="A64" s="137" t="s">
        <v>78</v>
      </c>
      <c r="B64" s="132"/>
      <c r="C64" s="138"/>
      <c r="D64" s="32"/>
      <c r="E64" s="427"/>
      <c r="F64" s="142"/>
      <c r="G64" s="427"/>
      <c r="H64" s="265"/>
      <c r="I64" s="265"/>
      <c r="J64" s="265"/>
      <c r="K64" s="265"/>
      <c r="L64" s="265"/>
      <c r="M64" s="266"/>
      <c r="N64" s="266"/>
      <c r="O64" s="265">
        <v>2.0</v>
      </c>
      <c r="P64" s="265">
        <v>1.0</v>
      </c>
      <c r="Q64" s="265">
        <v>2.0</v>
      </c>
      <c r="R64" s="265"/>
      <c r="S64" s="265"/>
      <c r="T64" s="266"/>
      <c r="U64" s="266"/>
      <c r="V64" s="265">
        <v>2.0</v>
      </c>
      <c r="W64" s="265"/>
      <c r="X64" s="265"/>
      <c r="Y64" s="265"/>
      <c r="Z64" s="265"/>
      <c r="AA64" s="266">
        <v>1.0</v>
      </c>
      <c r="AB64" s="266"/>
      <c r="AC64" s="265">
        <v>1.0</v>
      </c>
      <c r="AD64" s="265">
        <v>3.0</v>
      </c>
      <c r="AE64" s="265"/>
      <c r="AF64" s="265"/>
      <c r="AG64" s="265"/>
      <c r="AH64" s="266"/>
      <c r="AI64" s="266"/>
      <c r="AJ64" s="265"/>
      <c r="AK64" s="265"/>
      <c r="AL64" s="267">
        <f t="shared" si="2"/>
        <v>12</v>
      </c>
      <c r="AM64" s="143"/>
      <c r="AN64" s="268"/>
    </row>
    <row r="65" ht="15.75" customHeight="1">
      <c r="A65" s="45">
        <v>5.0</v>
      </c>
      <c r="B65" s="144" t="s">
        <v>198</v>
      </c>
      <c r="C65" s="133"/>
      <c r="D65" s="32"/>
      <c r="E65" s="424"/>
      <c r="F65" s="243"/>
      <c r="G65" s="425"/>
      <c r="H65" s="155">
        <v>7.0</v>
      </c>
      <c r="I65" s="155">
        <v>6.0</v>
      </c>
      <c r="J65" s="155">
        <v>13.0</v>
      </c>
      <c r="K65" s="155">
        <v>6.0</v>
      </c>
      <c r="L65" s="155">
        <v>12.0</v>
      </c>
      <c r="M65" s="243"/>
      <c r="N65" s="243"/>
      <c r="O65" s="155">
        <v>11.0</v>
      </c>
      <c r="P65" s="155">
        <v>6.0</v>
      </c>
      <c r="Q65" s="155">
        <v>6.0</v>
      </c>
      <c r="R65" s="155">
        <v>28.0</v>
      </c>
      <c r="S65" s="155">
        <v>5.0</v>
      </c>
      <c r="T65" s="243">
        <v>7.0</v>
      </c>
      <c r="U65" s="243"/>
      <c r="V65" s="155">
        <v>8.0</v>
      </c>
      <c r="W65" s="155">
        <v>16.0</v>
      </c>
      <c r="X65" s="155">
        <v>7.0</v>
      </c>
      <c r="Y65" s="155">
        <v>5.0</v>
      </c>
      <c r="Z65" s="155">
        <v>8.0</v>
      </c>
      <c r="AA65" s="243"/>
      <c r="AB65" s="243"/>
      <c r="AC65" s="155">
        <v>12.0</v>
      </c>
      <c r="AD65" s="155">
        <v>21.0</v>
      </c>
      <c r="AE65" s="155">
        <v>9.0</v>
      </c>
      <c r="AF65" s="155">
        <v>13.0</v>
      </c>
      <c r="AG65" s="155">
        <v>1.0</v>
      </c>
      <c r="AH65" s="243"/>
      <c r="AI65" s="243">
        <v>4.0</v>
      </c>
      <c r="AJ65" s="155">
        <v>9.0</v>
      </c>
      <c r="AK65" s="155"/>
      <c r="AL65" s="136">
        <f t="shared" si="2"/>
        <v>220</v>
      </c>
      <c r="AM65" s="426">
        <f>AL65/COUNT(F65:AJ65)</f>
        <v>9.565217391</v>
      </c>
      <c r="AN65" s="264"/>
    </row>
    <row r="66" ht="13.5" customHeight="1">
      <c r="A66" s="137" t="s">
        <v>78</v>
      </c>
      <c r="B66" s="132"/>
      <c r="C66" s="138"/>
      <c r="D66" s="32"/>
      <c r="E66" s="427"/>
      <c r="F66" s="142"/>
      <c r="G66" s="427"/>
      <c r="H66" s="265"/>
      <c r="I66" s="148"/>
      <c r="J66" s="148">
        <v>1.0</v>
      </c>
      <c r="K66" s="148"/>
      <c r="L66" s="148"/>
      <c r="M66" s="266"/>
      <c r="N66" s="266"/>
      <c r="O66" s="265"/>
      <c r="P66" s="265">
        <v>1.0</v>
      </c>
      <c r="Q66" s="265"/>
      <c r="R66" s="265"/>
      <c r="S66" s="265"/>
      <c r="T66" s="266"/>
      <c r="U66" s="266"/>
      <c r="V66" s="265"/>
      <c r="W66" s="265"/>
      <c r="X66" s="265"/>
      <c r="Y66" s="265"/>
      <c r="Z66" s="265">
        <v>4.0</v>
      </c>
      <c r="AA66" s="266"/>
      <c r="AB66" s="266"/>
      <c r="AC66" s="265">
        <v>1.0</v>
      </c>
      <c r="AD66" s="265">
        <v>1.0</v>
      </c>
      <c r="AE66" s="265"/>
      <c r="AF66" s="265"/>
      <c r="AG66" s="265">
        <v>1.0</v>
      </c>
      <c r="AH66" s="266"/>
      <c r="AI66" s="266"/>
      <c r="AJ66" s="265"/>
      <c r="AK66" s="265"/>
      <c r="AL66" s="267">
        <f t="shared" si="2"/>
        <v>9</v>
      </c>
      <c r="AM66" s="143"/>
      <c r="AN66" s="268"/>
    </row>
    <row r="67" ht="15.75" customHeight="1">
      <c r="A67" s="29">
        <v>6.0</v>
      </c>
      <c r="B67" s="19" t="s">
        <v>199</v>
      </c>
      <c r="C67" s="133"/>
      <c r="D67" s="32"/>
      <c r="E67" s="424"/>
      <c r="F67" s="243">
        <v>1.0</v>
      </c>
      <c r="G67" s="425"/>
      <c r="H67" s="155"/>
      <c r="I67" s="155">
        <v>1.0</v>
      </c>
      <c r="J67" s="155"/>
      <c r="K67" s="155"/>
      <c r="L67" s="155"/>
      <c r="M67" s="243">
        <v>4.0</v>
      </c>
      <c r="N67" s="243"/>
      <c r="O67" s="155">
        <v>4.0</v>
      </c>
      <c r="P67" s="155">
        <v>2.0</v>
      </c>
      <c r="Q67" s="155">
        <v>32.0</v>
      </c>
      <c r="R67" s="155">
        <v>6.0</v>
      </c>
      <c r="S67" s="155">
        <v>13.0</v>
      </c>
      <c r="T67" s="243">
        <v>10.0</v>
      </c>
      <c r="U67" s="243"/>
      <c r="V67" s="155"/>
      <c r="W67" s="155">
        <v>9.0</v>
      </c>
      <c r="X67" s="155">
        <v>1.0</v>
      </c>
      <c r="Y67" s="155"/>
      <c r="Z67" s="155"/>
      <c r="AA67" s="243"/>
      <c r="AB67" s="243"/>
      <c r="AC67" s="155"/>
      <c r="AD67" s="155"/>
      <c r="AE67" s="155">
        <v>8.0</v>
      </c>
      <c r="AF67" s="155"/>
      <c r="AG67" s="155"/>
      <c r="AH67" s="243">
        <v>1.0</v>
      </c>
      <c r="AI67" s="243"/>
      <c r="AJ67" s="155">
        <v>10.0</v>
      </c>
      <c r="AK67" s="155"/>
      <c r="AL67" s="136">
        <f t="shared" si="2"/>
        <v>102</v>
      </c>
      <c r="AM67" s="426">
        <f>AL67/COUNT(F67:AJ67)</f>
        <v>7.285714286</v>
      </c>
      <c r="AN67" s="264"/>
    </row>
    <row r="68" ht="13.5" customHeight="1">
      <c r="A68" s="137" t="s">
        <v>78</v>
      </c>
      <c r="B68" s="132"/>
      <c r="C68" s="138"/>
      <c r="D68" s="32"/>
      <c r="E68" s="427"/>
      <c r="F68" s="142"/>
      <c r="G68" s="427"/>
      <c r="H68" s="265"/>
      <c r="I68" s="148"/>
      <c r="J68" s="148"/>
      <c r="K68" s="148"/>
      <c r="L68" s="148"/>
      <c r="M68" s="266"/>
      <c r="N68" s="266"/>
      <c r="O68" s="265"/>
      <c r="P68" s="265"/>
      <c r="Q68" s="265"/>
      <c r="R68" s="265"/>
      <c r="S68" s="265"/>
      <c r="T68" s="266"/>
      <c r="U68" s="266"/>
      <c r="V68" s="265"/>
      <c r="W68" s="265">
        <v>1.0</v>
      </c>
      <c r="X68" s="265"/>
      <c r="Y68" s="265"/>
      <c r="Z68" s="265"/>
      <c r="AA68" s="266"/>
      <c r="AB68" s="266"/>
      <c r="AC68" s="265"/>
      <c r="AD68" s="265"/>
      <c r="AE68" s="265">
        <v>1.0</v>
      </c>
      <c r="AF68" s="271"/>
      <c r="AG68" s="265"/>
      <c r="AH68" s="266"/>
      <c r="AI68" s="266"/>
      <c r="AJ68" s="265">
        <v>8.0</v>
      </c>
      <c r="AK68" s="265"/>
      <c r="AL68" s="267">
        <f t="shared" si="2"/>
        <v>10</v>
      </c>
      <c r="AM68" s="143"/>
      <c r="AN68" s="268"/>
    </row>
    <row r="69" ht="12.75" customHeight="1">
      <c r="A69" s="29">
        <v>7.0</v>
      </c>
      <c r="B69" s="19" t="s">
        <v>203</v>
      </c>
      <c r="C69" s="133"/>
      <c r="D69" s="32"/>
      <c r="E69" s="424"/>
      <c r="F69" s="243"/>
      <c r="G69" s="425"/>
      <c r="H69" s="155">
        <v>9.0</v>
      </c>
      <c r="I69" s="155">
        <v>12.0</v>
      </c>
      <c r="J69" s="155">
        <v>12.0</v>
      </c>
      <c r="K69" s="155">
        <v>7.0</v>
      </c>
      <c r="L69" s="155"/>
      <c r="M69" s="243"/>
      <c r="N69" s="243">
        <v>5.0</v>
      </c>
      <c r="O69" s="155">
        <v>9.0</v>
      </c>
      <c r="P69" s="155">
        <v>9.0</v>
      </c>
      <c r="Q69" s="155">
        <v>9.0</v>
      </c>
      <c r="R69" s="155">
        <v>6.0</v>
      </c>
      <c r="S69" s="155">
        <v>8.0</v>
      </c>
      <c r="T69" s="243"/>
      <c r="U69" s="243"/>
      <c r="V69" s="155">
        <v>10.0</v>
      </c>
      <c r="W69" s="155">
        <v>9.0</v>
      </c>
      <c r="X69" s="155">
        <v>14.0</v>
      </c>
      <c r="Y69" s="155">
        <v>5.0</v>
      </c>
      <c r="Z69" s="155"/>
      <c r="AA69" s="243"/>
      <c r="AB69" s="243">
        <v>6.0</v>
      </c>
      <c r="AC69" s="155">
        <v>12.0</v>
      </c>
      <c r="AD69" s="155">
        <v>10.0</v>
      </c>
      <c r="AE69" s="155">
        <v>5.0</v>
      </c>
      <c r="AF69" s="155">
        <v>10.0</v>
      </c>
      <c r="AG69" s="155">
        <v>14.0</v>
      </c>
      <c r="AH69" s="243"/>
      <c r="AI69" s="243"/>
      <c r="AJ69" s="155">
        <v>9.0</v>
      </c>
      <c r="AK69" s="155">
        <v>11.0</v>
      </c>
      <c r="AL69" s="136">
        <f t="shared" si="2"/>
        <v>201</v>
      </c>
      <c r="AM69" s="426">
        <f>AL69/COUNT(F69:AJ69)</f>
        <v>9.571428571</v>
      </c>
      <c r="AN69" s="264"/>
    </row>
    <row r="70" ht="13.5" customHeight="1">
      <c r="A70" s="137" t="s">
        <v>78</v>
      </c>
      <c r="B70" s="132"/>
      <c r="C70" s="138"/>
      <c r="D70" s="32"/>
      <c r="E70" s="427"/>
      <c r="F70" s="142"/>
      <c r="G70" s="427"/>
      <c r="H70" s="265">
        <v>2.0</v>
      </c>
      <c r="I70" s="148"/>
      <c r="J70" s="148"/>
      <c r="K70" s="148"/>
      <c r="L70" s="148"/>
      <c r="M70" s="266"/>
      <c r="N70" s="266"/>
      <c r="O70" s="265">
        <v>4.0</v>
      </c>
      <c r="P70" s="265"/>
      <c r="Q70" s="265"/>
      <c r="R70" s="265"/>
      <c r="S70" s="265"/>
      <c r="T70" s="266"/>
      <c r="U70" s="266"/>
      <c r="V70" s="265"/>
      <c r="W70" s="265"/>
      <c r="X70" s="265"/>
      <c r="Y70" s="265"/>
      <c r="Z70" s="265"/>
      <c r="AA70" s="266"/>
      <c r="AB70" s="266"/>
      <c r="AC70" s="265">
        <v>2.0</v>
      </c>
      <c r="AD70" s="265"/>
      <c r="AE70" s="265"/>
      <c r="AF70" s="265"/>
      <c r="AG70" s="265"/>
      <c r="AH70" s="266"/>
      <c r="AI70" s="266"/>
      <c r="AJ70" s="265"/>
      <c r="AK70" s="265"/>
      <c r="AL70" s="267">
        <f t="shared" si="2"/>
        <v>8</v>
      </c>
      <c r="AM70" s="143"/>
      <c r="AN70" s="268"/>
    </row>
    <row r="71" ht="15.75" customHeight="1">
      <c r="A71" s="45">
        <v>8.0</v>
      </c>
      <c r="B71" s="144" t="s">
        <v>23</v>
      </c>
      <c r="C71" s="133"/>
      <c r="D71" s="32"/>
      <c r="E71" s="424"/>
      <c r="F71" s="243"/>
      <c r="G71" s="425"/>
      <c r="H71" s="155">
        <v>16.0</v>
      </c>
      <c r="I71" s="155">
        <v>12.0</v>
      </c>
      <c r="J71" s="155">
        <v>13.0</v>
      </c>
      <c r="K71" s="155">
        <v>13.0</v>
      </c>
      <c r="L71" s="155">
        <v>12.0</v>
      </c>
      <c r="M71" s="243"/>
      <c r="N71" s="243"/>
      <c r="O71" s="155">
        <v>17.0</v>
      </c>
      <c r="P71" s="155">
        <v>12.0</v>
      </c>
      <c r="Q71" s="155">
        <v>14.0</v>
      </c>
      <c r="R71" s="155">
        <v>11.0</v>
      </c>
      <c r="S71" s="155"/>
      <c r="T71" s="243"/>
      <c r="U71" s="243">
        <v>7.0</v>
      </c>
      <c r="V71" s="155">
        <v>20.0</v>
      </c>
      <c r="W71" s="155">
        <v>16.0</v>
      </c>
      <c r="X71" s="155">
        <v>11.0</v>
      </c>
      <c r="Y71" s="155">
        <v>12.0</v>
      </c>
      <c r="Z71" s="155">
        <v>12.0</v>
      </c>
      <c r="AA71" s="243"/>
      <c r="AB71" s="243"/>
      <c r="AC71" s="155">
        <v>17.0</v>
      </c>
      <c r="AD71" s="155">
        <v>9.0</v>
      </c>
      <c r="AE71" s="155">
        <v>10.0</v>
      </c>
      <c r="AF71" s="155">
        <v>5.0</v>
      </c>
      <c r="AG71" s="155">
        <v>15.0</v>
      </c>
      <c r="AH71" s="243"/>
      <c r="AI71" s="243"/>
      <c r="AJ71" s="155">
        <v>10.0</v>
      </c>
      <c r="AK71" s="155">
        <v>11.0</v>
      </c>
      <c r="AL71" s="136">
        <f t="shared" si="2"/>
        <v>275</v>
      </c>
      <c r="AM71" s="426">
        <f>AL71/COUNT(F71:AJ71)</f>
        <v>13.0952381</v>
      </c>
      <c r="AN71" s="264"/>
    </row>
    <row r="72" ht="13.5" customHeight="1">
      <c r="A72" s="137" t="s">
        <v>78</v>
      </c>
      <c r="B72" s="132"/>
      <c r="C72" s="138"/>
      <c r="D72" s="32"/>
      <c r="E72" s="427"/>
      <c r="F72" s="142"/>
      <c r="G72" s="427"/>
      <c r="H72" s="265">
        <v>7.0</v>
      </c>
      <c r="I72" s="148">
        <v>1.0</v>
      </c>
      <c r="J72" s="148"/>
      <c r="K72" s="148"/>
      <c r="L72" s="148"/>
      <c r="M72" s="266"/>
      <c r="N72" s="266"/>
      <c r="O72" s="265"/>
      <c r="P72" s="265"/>
      <c r="Q72" s="265"/>
      <c r="R72" s="265"/>
      <c r="S72" s="265"/>
      <c r="T72" s="266"/>
      <c r="U72" s="266"/>
      <c r="V72" s="265">
        <v>7.0</v>
      </c>
      <c r="W72" s="265"/>
      <c r="X72" s="265"/>
      <c r="Y72" s="271"/>
      <c r="Z72" s="265"/>
      <c r="AA72" s="266"/>
      <c r="AB72" s="266"/>
      <c r="AC72" s="265">
        <v>1.0</v>
      </c>
      <c r="AD72" s="265">
        <v>1.0</v>
      </c>
      <c r="AE72" s="265"/>
      <c r="AF72" s="265"/>
      <c r="AG72" s="265"/>
      <c r="AH72" s="266"/>
      <c r="AI72" s="266"/>
      <c r="AJ72" s="265"/>
      <c r="AK72" s="265">
        <v>1.0</v>
      </c>
      <c r="AL72" s="267">
        <f t="shared" si="2"/>
        <v>18</v>
      </c>
      <c r="AM72" s="143"/>
      <c r="AN72" s="268"/>
    </row>
    <row r="73" ht="15.75" customHeight="1">
      <c r="A73" s="45">
        <v>9.0</v>
      </c>
      <c r="B73" s="144" t="s">
        <v>24</v>
      </c>
      <c r="C73" s="133"/>
      <c r="D73" s="32"/>
      <c r="E73" s="424"/>
      <c r="F73" s="243"/>
      <c r="G73" s="425"/>
      <c r="H73" s="155">
        <v>5.0</v>
      </c>
      <c r="I73" s="155">
        <v>8.0</v>
      </c>
      <c r="J73" s="155">
        <v>17.0</v>
      </c>
      <c r="K73" s="155">
        <v>7.0</v>
      </c>
      <c r="L73" s="155">
        <v>11.0</v>
      </c>
      <c r="M73" s="243">
        <v>9.0</v>
      </c>
      <c r="N73" s="243"/>
      <c r="O73" s="155"/>
      <c r="P73" s="155">
        <v>8.0</v>
      </c>
      <c r="Q73" s="155">
        <v>13.0</v>
      </c>
      <c r="R73" s="155">
        <v>10.0</v>
      </c>
      <c r="S73" s="155">
        <v>7.0</v>
      </c>
      <c r="T73" s="243">
        <v>9.0</v>
      </c>
      <c r="U73" s="243"/>
      <c r="V73" s="155">
        <v>10.0</v>
      </c>
      <c r="W73" s="155">
        <v>14.0</v>
      </c>
      <c r="X73" s="155">
        <v>8.0</v>
      </c>
      <c r="Y73" s="155">
        <v>10.0</v>
      </c>
      <c r="Z73" s="155">
        <v>5.0</v>
      </c>
      <c r="AA73" s="243">
        <v>6.0</v>
      </c>
      <c r="AB73" s="243"/>
      <c r="AC73" s="155"/>
      <c r="AD73" s="155">
        <v>10.0</v>
      </c>
      <c r="AE73" s="155">
        <v>9.0</v>
      </c>
      <c r="AF73" s="155">
        <v>10.0</v>
      </c>
      <c r="AG73" s="155">
        <v>11.0</v>
      </c>
      <c r="AH73" s="243">
        <v>7.0</v>
      </c>
      <c r="AI73" s="243"/>
      <c r="AJ73" s="155">
        <v>6.0</v>
      </c>
      <c r="AK73" s="155">
        <v>14.0</v>
      </c>
      <c r="AL73" s="136">
        <f t="shared" si="2"/>
        <v>224</v>
      </c>
      <c r="AM73" s="426">
        <f>AL73/COUNT(F73:AJ73)</f>
        <v>9.739130435</v>
      </c>
      <c r="AN73" s="264"/>
    </row>
    <row r="74" ht="13.5" customHeight="1">
      <c r="A74" s="137" t="s">
        <v>78</v>
      </c>
      <c r="B74" s="132"/>
      <c r="C74" s="138"/>
      <c r="D74" s="32"/>
      <c r="E74" s="427"/>
      <c r="F74" s="142"/>
      <c r="G74" s="427"/>
      <c r="H74" s="265"/>
      <c r="I74" s="148"/>
      <c r="J74" s="148"/>
      <c r="K74" s="148"/>
      <c r="L74" s="148"/>
      <c r="M74" s="266"/>
      <c r="N74" s="266"/>
      <c r="O74" s="265"/>
      <c r="P74" s="265"/>
      <c r="Q74" s="265"/>
      <c r="R74" s="265"/>
      <c r="S74" s="265"/>
      <c r="T74" s="266"/>
      <c r="U74" s="266"/>
      <c r="V74" s="265">
        <v>3.0</v>
      </c>
      <c r="W74" s="265">
        <v>1.0</v>
      </c>
      <c r="X74" s="265"/>
      <c r="Y74" s="265"/>
      <c r="Z74" s="265"/>
      <c r="AA74" s="266"/>
      <c r="AB74" s="266"/>
      <c r="AC74" s="265"/>
      <c r="AD74" s="265"/>
      <c r="AE74" s="265"/>
      <c r="AF74" s="265"/>
      <c r="AG74" s="265"/>
      <c r="AH74" s="266">
        <v>1.0</v>
      </c>
      <c r="AI74" s="266"/>
      <c r="AJ74" s="265">
        <v>3.0</v>
      </c>
      <c r="AK74" s="265"/>
      <c r="AL74" s="267">
        <f t="shared" si="2"/>
        <v>8</v>
      </c>
      <c r="AM74" s="143"/>
      <c r="AN74" s="268"/>
    </row>
    <row r="75" ht="15.75" customHeight="1">
      <c r="A75" s="45">
        <v>10.0</v>
      </c>
      <c r="B75" s="144" t="s">
        <v>253</v>
      </c>
      <c r="C75" s="133"/>
      <c r="D75" s="32"/>
      <c r="E75" s="424"/>
      <c r="F75" s="243"/>
      <c r="G75" s="425"/>
      <c r="H75" s="155">
        <v>7.0</v>
      </c>
      <c r="I75" s="155">
        <v>21.0</v>
      </c>
      <c r="J75" s="155">
        <v>8.0</v>
      </c>
      <c r="K75" s="155">
        <v>9.0</v>
      </c>
      <c r="L75" s="155"/>
      <c r="M75" s="243">
        <v>2.0</v>
      </c>
      <c r="N75" s="243">
        <v>4.0</v>
      </c>
      <c r="O75" s="155">
        <v>6.0</v>
      </c>
      <c r="P75" s="155">
        <v>6.0</v>
      </c>
      <c r="Q75" s="155">
        <v>11.0</v>
      </c>
      <c r="R75" s="155">
        <v>9.0</v>
      </c>
      <c r="S75" s="155">
        <v>4.0</v>
      </c>
      <c r="T75" s="243"/>
      <c r="U75" s="243"/>
      <c r="V75" s="155">
        <v>7.0</v>
      </c>
      <c r="W75" s="155">
        <v>10.0</v>
      </c>
      <c r="X75" s="155">
        <v>11.0</v>
      </c>
      <c r="Y75" s="155">
        <v>9.0</v>
      </c>
      <c r="Z75" s="155">
        <v>10.0</v>
      </c>
      <c r="AA75" s="243">
        <v>13.0</v>
      </c>
      <c r="AB75" s="243"/>
      <c r="AC75" s="155">
        <v>8.0</v>
      </c>
      <c r="AD75" s="155">
        <v>8.0</v>
      </c>
      <c r="AE75" s="155">
        <v>5.0</v>
      </c>
      <c r="AF75" s="155">
        <v>6.0</v>
      </c>
      <c r="AG75" s="155">
        <v>6.0</v>
      </c>
      <c r="AH75" s="243"/>
      <c r="AI75" s="243"/>
      <c r="AJ75" s="155">
        <v>10.0</v>
      </c>
      <c r="AK75" s="155">
        <v>10.0</v>
      </c>
      <c r="AL75" s="136">
        <f t="shared" si="2"/>
        <v>200</v>
      </c>
      <c r="AM75" s="426">
        <f>AL75/COUNT(F75:AJ75)</f>
        <v>8.695652174</v>
      </c>
      <c r="AN75" s="264"/>
    </row>
    <row r="76" ht="13.5" customHeight="1">
      <c r="A76" s="137" t="s">
        <v>78</v>
      </c>
      <c r="B76" s="132"/>
      <c r="C76" s="138"/>
      <c r="D76" s="32"/>
      <c r="E76" s="427"/>
      <c r="F76" s="142"/>
      <c r="G76" s="427"/>
      <c r="H76" s="265">
        <v>1.0</v>
      </c>
      <c r="I76" s="148">
        <v>2.0</v>
      </c>
      <c r="J76" s="148">
        <v>2.0</v>
      </c>
      <c r="K76" s="148"/>
      <c r="L76" s="148"/>
      <c r="M76" s="266"/>
      <c r="N76" s="266"/>
      <c r="O76" s="265">
        <v>3.0</v>
      </c>
      <c r="P76" s="265">
        <v>1.0</v>
      </c>
      <c r="Q76" s="265">
        <v>2.0</v>
      </c>
      <c r="R76" s="265">
        <v>1.0</v>
      </c>
      <c r="S76" s="265"/>
      <c r="T76" s="266"/>
      <c r="U76" s="266"/>
      <c r="V76" s="265"/>
      <c r="W76" s="265">
        <v>1.0</v>
      </c>
      <c r="X76" s="265">
        <v>2.0</v>
      </c>
      <c r="Y76" s="265">
        <v>2.0</v>
      </c>
      <c r="Z76" s="265">
        <v>1.0</v>
      </c>
      <c r="AA76" s="342"/>
      <c r="AB76" s="266"/>
      <c r="AC76" s="265"/>
      <c r="AD76" s="265"/>
      <c r="AE76" s="265"/>
      <c r="AF76" s="265"/>
      <c r="AG76" s="265"/>
      <c r="AH76" s="266"/>
      <c r="AI76" s="266"/>
      <c r="AJ76" s="265">
        <v>1.0</v>
      </c>
      <c r="AK76" s="265"/>
      <c r="AL76" s="267">
        <f t="shared" si="2"/>
        <v>19</v>
      </c>
      <c r="AM76" s="143"/>
      <c r="AN76" s="268"/>
    </row>
    <row r="77" ht="15.75" customHeight="1">
      <c r="A77" s="45">
        <v>11.0</v>
      </c>
      <c r="B77" s="144" t="s">
        <v>25</v>
      </c>
      <c r="C77" s="133"/>
      <c r="D77" s="32"/>
      <c r="E77" s="424"/>
      <c r="F77" s="243"/>
      <c r="G77" s="425"/>
      <c r="H77" s="155">
        <v>8.0</v>
      </c>
      <c r="I77" s="155">
        <v>10.0</v>
      </c>
      <c r="J77" s="155">
        <v>15.0</v>
      </c>
      <c r="K77" s="155">
        <v>10.0</v>
      </c>
      <c r="L77" s="155">
        <v>8.0</v>
      </c>
      <c r="M77" s="243"/>
      <c r="N77" s="243"/>
      <c r="O77" s="155">
        <v>6.0</v>
      </c>
      <c r="P77" s="155">
        <v>6.0</v>
      </c>
      <c r="Q77" s="155">
        <v>7.0</v>
      </c>
      <c r="R77" s="155">
        <v>12.0</v>
      </c>
      <c r="S77" s="155"/>
      <c r="T77" s="270"/>
      <c r="U77" s="243">
        <v>5.0</v>
      </c>
      <c r="V77" s="155">
        <v>5.0</v>
      </c>
      <c r="W77" s="155">
        <v>7.0</v>
      </c>
      <c r="X77" s="155">
        <v>10.0</v>
      </c>
      <c r="Y77" s="155">
        <v>6.0</v>
      </c>
      <c r="Z77" s="155">
        <v>6.0</v>
      </c>
      <c r="AA77" s="243"/>
      <c r="AB77" s="243"/>
      <c r="AC77" s="155">
        <v>10.0</v>
      </c>
      <c r="AD77" s="155">
        <v>8.0</v>
      </c>
      <c r="AE77" s="155">
        <v>13.0</v>
      </c>
      <c r="AF77" s="155">
        <v>11.0</v>
      </c>
      <c r="AG77" s="155">
        <v>9.0</v>
      </c>
      <c r="AH77" s="243"/>
      <c r="AI77" s="243"/>
      <c r="AJ77" s="155">
        <v>9.0</v>
      </c>
      <c r="AK77" s="155">
        <v>9.0</v>
      </c>
      <c r="AL77" s="136">
        <f t="shared" si="2"/>
        <v>190</v>
      </c>
      <c r="AM77" s="426">
        <f>AL77/COUNT(F77:AJ77)</f>
        <v>9.047619048</v>
      </c>
      <c r="AN77" s="264"/>
    </row>
    <row r="78" ht="13.5" customHeight="1">
      <c r="A78" s="137" t="s">
        <v>78</v>
      </c>
      <c r="B78" s="132"/>
      <c r="C78" s="153"/>
      <c r="D78" s="32"/>
      <c r="E78" s="427"/>
      <c r="F78" s="462"/>
      <c r="G78" s="431"/>
      <c r="H78" s="271">
        <v>1.0</v>
      </c>
      <c r="I78" s="148">
        <v>3.0</v>
      </c>
      <c r="J78" s="148"/>
      <c r="K78" s="148"/>
      <c r="L78" s="148">
        <v>3.0</v>
      </c>
      <c r="M78" s="342"/>
      <c r="N78" s="342"/>
      <c r="O78" s="271"/>
      <c r="P78" s="271"/>
      <c r="Q78" s="271"/>
      <c r="R78" s="271"/>
      <c r="S78" s="271"/>
      <c r="T78" s="342"/>
      <c r="U78" s="342"/>
      <c r="V78" s="271"/>
      <c r="W78" s="271">
        <v>1.0</v>
      </c>
      <c r="X78" s="271">
        <v>1.0</v>
      </c>
      <c r="Y78" s="271"/>
      <c r="Z78" s="271">
        <v>1.0</v>
      </c>
      <c r="AA78" s="342"/>
      <c r="AB78" s="342"/>
      <c r="AC78" s="271"/>
      <c r="AD78" s="271"/>
      <c r="AE78" s="271"/>
      <c r="AF78" s="271">
        <v>1.0</v>
      </c>
      <c r="AG78" s="271">
        <v>1.0</v>
      </c>
      <c r="AH78" s="342"/>
      <c r="AI78" s="342"/>
      <c r="AJ78" s="271"/>
      <c r="AK78" s="271"/>
      <c r="AL78" s="267">
        <f t="shared" si="2"/>
        <v>12</v>
      </c>
      <c r="AM78" s="143"/>
      <c r="AN78" s="268"/>
    </row>
    <row r="79" ht="14.25" customHeight="1">
      <c r="A79" s="29">
        <v>12.0</v>
      </c>
      <c r="B79" s="19" t="s">
        <v>278</v>
      </c>
      <c r="C79" s="133"/>
      <c r="D79" s="32"/>
      <c r="E79" s="424"/>
      <c r="F79" s="243"/>
      <c r="G79" s="425"/>
      <c r="H79" s="155">
        <v>10.0</v>
      </c>
      <c r="I79" s="155">
        <v>16.0</v>
      </c>
      <c r="J79" s="155">
        <v>8.0</v>
      </c>
      <c r="K79" s="155">
        <v>8.0</v>
      </c>
      <c r="L79" s="155">
        <v>8.0</v>
      </c>
      <c r="M79" s="243"/>
      <c r="N79" s="243"/>
      <c r="O79" s="155">
        <v>4.0</v>
      </c>
      <c r="P79" s="155">
        <v>5.0</v>
      </c>
      <c r="Q79" s="155">
        <v>8.0</v>
      </c>
      <c r="R79" s="155">
        <v>3.0</v>
      </c>
      <c r="S79" s="155">
        <v>6.0</v>
      </c>
      <c r="T79" s="243"/>
      <c r="U79" s="243"/>
      <c r="V79" s="155">
        <v>10.0</v>
      </c>
      <c r="W79" s="155">
        <v>10.0</v>
      </c>
      <c r="X79" s="155">
        <v>15.0</v>
      </c>
      <c r="Y79" s="155">
        <v>3.0</v>
      </c>
      <c r="Z79" s="155">
        <v>6.0</v>
      </c>
      <c r="AA79" s="243">
        <v>4.0</v>
      </c>
      <c r="AB79" s="243"/>
      <c r="AC79" s="155"/>
      <c r="AD79" s="155">
        <v>11.0</v>
      </c>
      <c r="AE79" s="155">
        <v>12.0</v>
      </c>
      <c r="AF79" s="155">
        <v>6.0</v>
      </c>
      <c r="AG79" s="155">
        <v>7.0</v>
      </c>
      <c r="AH79" s="243"/>
      <c r="AI79" s="243"/>
      <c r="AJ79" s="155">
        <v>8.0</v>
      </c>
      <c r="AK79" s="155">
        <v>1.0</v>
      </c>
      <c r="AL79" s="136">
        <f t="shared" si="2"/>
        <v>169</v>
      </c>
      <c r="AM79" s="426">
        <f>AL79/COUNT(F79:AJ79)</f>
        <v>8.047619048</v>
      </c>
      <c r="AN79" s="264"/>
    </row>
    <row r="80" ht="13.5" customHeight="1">
      <c r="A80" s="137" t="s">
        <v>78</v>
      </c>
      <c r="B80" s="132"/>
      <c r="C80" s="138"/>
      <c r="D80" s="32"/>
      <c r="E80" s="427"/>
      <c r="F80" s="462"/>
      <c r="G80" s="431"/>
      <c r="H80" s="271">
        <v>5.0</v>
      </c>
      <c r="I80" s="271">
        <v>6.0</v>
      </c>
      <c r="J80" s="271">
        <v>3.0</v>
      </c>
      <c r="K80" s="271">
        <v>2.0</v>
      </c>
      <c r="L80" s="271"/>
      <c r="M80" s="342"/>
      <c r="N80" s="342"/>
      <c r="O80" s="271">
        <v>1.0</v>
      </c>
      <c r="P80" s="271">
        <v>1.0</v>
      </c>
      <c r="Q80" s="271"/>
      <c r="R80" s="271"/>
      <c r="S80" s="271">
        <v>1.0</v>
      </c>
      <c r="T80" s="342"/>
      <c r="U80" s="342"/>
      <c r="V80" s="271"/>
      <c r="W80" s="271"/>
      <c r="X80" s="271"/>
      <c r="Y80" s="271"/>
      <c r="Z80" s="271"/>
      <c r="AA80" s="342"/>
      <c r="AB80" s="342"/>
      <c r="AC80" s="271"/>
      <c r="AD80" s="271"/>
      <c r="AE80" s="271"/>
      <c r="AF80" s="271"/>
      <c r="AG80" s="271"/>
      <c r="AH80" s="342"/>
      <c r="AI80" s="342"/>
      <c r="AJ80" s="271"/>
      <c r="AK80" s="271"/>
      <c r="AL80" s="267">
        <f t="shared" si="2"/>
        <v>19</v>
      </c>
      <c r="AM80" s="136"/>
      <c r="AN80" s="264"/>
    </row>
    <row r="81" ht="12.75" customHeight="1">
      <c r="A81" s="29">
        <v>13.0</v>
      </c>
      <c r="B81" s="19" t="s">
        <v>200</v>
      </c>
      <c r="C81" s="133"/>
      <c r="D81" s="32"/>
      <c r="E81" s="424"/>
      <c r="F81" s="243"/>
      <c r="G81" s="425"/>
      <c r="H81" s="155">
        <v>7.0</v>
      </c>
      <c r="I81" s="155">
        <v>7.0</v>
      </c>
      <c r="J81" s="155">
        <v>11.0</v>
      </c>
      <c r="K81" s="155">
        <v>10.0</v>
      </c>
      <c r="L81" s="155">
        <v>12.0</v>
      </c>
      <c r="M81" s="243"/>
      <c r="N81" s="243"/>
      <c r="O81" s="155">
        <v>14.0</v>
      </c>
      <c r="P81" s="155">
        <v>10.0</v>
      </c>
      <c r="Q81" s="155">
        <v>10.0</v>
      </c>
      <c r="R81" s="155">
        <v>10.0</v>
      </c>
      <c r="S81" s="155">
        <v>10.0</v>
      </c>
      <c r="T81" s="243">
        <v>10.0</v>
      </c>
      <c r="U81" s="243"/>
      <c r="V81" s="155"/>
      <c r="W81" s="155">
        <v>10.0</v>
      </c>
      <c r="X81" s="155">
        <v>9.0</v>
      </c>
      <c r="Y81" s="155">
        <v>8.0</v>
      </c>
      <c r="Z81" s="155">
        <v>5.0</v>
      </c>
      <c r="AA81" s="243">
        <v>7.0</v>
      </c>
      <c r="AB81" s="243"/>
      <c r="AC81" s="155">
        <v>17.0</v>
      </c>
      <c r="AD81" s="155">
        <v>11.0</v>
      </c>
      <c r="AE81" s="155">
        <v>10.0</v>
      </c>
      <c r="AF81" s="155">
        <v>12.0</v>
      </c>
      <c r="AG81" s="155">
        <v>9.0</v>
      </c>
      <c r="AH81" s="243">
        <v>5.0</v>
      </c>
      <c r="AI81" s="243"/>
      <c r="AJ81" s="155">
        <v>11.0</v>
      </c>
      <c r="AK81" s="155">
        <v>11.0</v>
      </c>
      <c r="AL81" s="136">
        <f t="shared" si="2"/>
        <v>236</v>
      </c>
      <c r="AM81" s="426">
        <f>AL81/COUNT(F81:AJ81)</f>
        <v>10.26086957</v>
      </c>
      <c r="AN81" s="264"/>
    </row>
    <row r="82" ht="13.5" customHeight="1">
      <c r="A82" s="137" t="s">
        <v>78</v>
      </c>
      <c r="B82" s="132"/>
      <c r="C82" s="138"/>
      <c r="D82" s="32"/>
      <c r="E82" s="427"/>
      <c r="F82" s="462"/>
      <c r="G82" s="431"/>
      <c r="H82" s="271"/>
      <c r="I82" s="271"/>
      <c r="J82" s="271">
        <v>1.0</v>
      </c>
      <c r="K82" s="271"/>
      <c r="L82" s="271">
        <v>2.0</v>
      </c>
      <c r="M82" s="342"/>
      <c r="N82" s="342"/>
      <c r="O82" s="271"/>
      <c r="P82" s="271">
        <v>2.0</v>
      </c>
      <c r="Q82" s="271">
        <v>3.0</v>
      </c>
      <c r="R82" s="271"/>
      <c r="S82" s="271"/>
      <c r="T82" s="342"/>
      <c r="U82" s="342"/>
      <c r="V82" s="271"/>
      <c r="W82" s="271"/>
      <c r="X82" s="271"/>
      <c r="Y82" s="271">
        <v>1.0</v>
      </c>
      <c r="Z82" s="271">
        <v>1.0</v>
      </c>
      <c r="AA82" s="342">
        <v>1.0</v>
      </c>
      <c r="AB82" s="342"/>
      <c r="AC82" s="271">
        <v>1.0</v>
      </c>
      <c r="AD82" s="271">
        <v>3.0</v>
      </c>
      <c r="AE82" s="271"/>
      <c r="AF82" s="271"/>
      <c r="AG82" s="271">
        <v>1.0</v>
      </c>
      <c r="AH82" s="342">
        <v>1.0</v>
      </c>
      <c r="AI82" s="342"/>
      <c r="AJ82" s="271"/>
      <c r="AK82" s="271"/>
      <c r="AL82" s="267">
        <f t="shared" si="2"/>
        <v>17</v>
      </c>
      <c r="AM82" s="143"/>
      <c r="AN82" s="268"/>
    </row>
    <row r="83" ht="12.75" customHeight="1">
      <c r="A83" s="154">
        <v>14.0</v>
      </c>
      <c r="B83" s="144" t="s">
        <v>26</v>
      </c>
      <c r="C83" s="133"/>
      <c r="D83" s="32"/>
      <c r="E83" s="424"/>
      <c r="F83" s="243"/>
      <c r="G83" s="425"/>
      <c r="H83" s="155">
        <v>15.0</v>
      </c>
      <c r="I83" s="155">
        <v>7.0</v>
      </c>
      <c r="J83" s="155">
        <v>12.0</v>
      </c>
      <c r="K83" s="155">
        <v>12.0</v>
      </c>
      <c r="L83" s="155">
        <v>14.0</v>
      </c>
      <c r="M83" s="243">
        <v>42.0</v>
      </c>
      <c r="N83" s="243"/>
      <c r="O83" s="155"/>
      <c r="P83" s="155">
        <v>15.0</v>
      </c>
      <c r="Q83" s="155">
        <v>13.0</v>
      </c>
      <c r="R83" s="155">
        <v>8.0</v>
      </c>
      <c r="S83" s="155"/>
      <c r="T83" s="243"/>
      <c r="U83" s="243"/>
      <c r="V83" s="155">
        <v>23.0</v>
      </c>
      <c r="W83" s="155">
        <v>10.0</v>
      </c>
      <c r="X83" s="155">
        <v>7.0</v>
      </c>
      <c r="Y83" s="155">
        <v>10.0</v>
      </c>
      <c r="Z83" s="155"/>
      <c r="AA83" s="243"/>
      <c r="AB83" s="243">
        <v>4.0</v>
      </c>
      <c r="AC83" s="155">
        <v>7.0</v>
      </c>
      <c r="AD83" s="155">
        <v>8.0</v>
      </c>
      <c r="AE83" s="155">
        <v>11.0</v>
      </c>
      <c r="AF83" s="155">
        <v>26.0</v>
      </c>
      <c r="AG83" s="428"/>
      <c r="AH83" s="428"/>
      <c r="AI83" s="428"/>
      <c r="AJ83" s="428"/>
      <c r="AK83" s="428"/>
      <c r="AL83" s="136">
        <f t="shared" si="2"/>
        <v>244</v>
      </c>
      <c r="AM83" s="426">
        <f>AL83/COUNT(F83:AJ83)</f>
        <v>13.55555556</v>
      </c>
      <c r="AN83" s="264"/>
    </row>
    <row r="84" ht="13.5" customHeight="1">
      <c r="A84" s="137" t="s">
        <v>78</v>
      </c>
      <c r="B84" s="132"/>
      <c r="C84" s="138"/>
      <c r="D84" s="32"/>
      <c r="E84" s="427"/>
      <c r="F84" s="462"/>
      <c r="G84" s="431"/>
      <c r="H84" s="271">
        <v>11.0</v>
      </c>
      <c r="I84" s="271">
        <v>2.0</v>
      </c>
      <c r="J84" s="271">
        <v>1.0</v>
      </c>
      <c r="K84" s="271">
        <v>2.0</v>
      </c>
      <c r="L84" s="271">
        <v>2.0</v>
      </c>
      <c r="M84" s="342"/>
      <c r="N84" s="342"/>
      <c r="O84" s="271"/>
      <c r="P84" s="271">
        <v>2.0</v>
      </c>
      <c r="Q84" s="271">
        <v>3.0</v>
      </c>
      <c r="R84" s="271"/>
      <c r="S84" s="271"/>
      <c r="T84" s="342"/>
      <c r="U84" s="342"/>
      <c r="V84" s="271">
        <v>2.0</v>
      </c>
      <c r="W84" s="271">
        <v>1.0</v>
      </c>
      <c r="X84" s="271"/>
      <c r="Y84" s="271"/>
      <c r="Z84" s="271"/>
      <c r="AA84" s="342"/>
      <c r="AB84" s="342"/>
      <c r="AC84" s="271"/>
      <c r="AD84" s="271">
        <v>1.0</v>
      </c>
      <c r="AE84" s="271"/>
      <c r="AF84" s="271">
        <v>4.0</v>
      </c>
      <c r="AG84" s="271"/>
      <c r="AH84" s="342"/>
      <c r="AI84" s="342"/>
      <c r="AJ84" s="271"/>
      <c r="AK84" s="271"/>
      <c r="AL84" s="267">
        <f t="shared" si="2"/>
        <v>31</v>
      </c>
      <c r="AM84" s="143"/>
      <c r="AN84" s="268"/>
    </row>
    <row r="85" ht="12.75" customHeight="1">
      <c r="A85" s="45">
        <v>15.0</v>
      </c>
      <c r="B85" s="144" t="s">
        <v>27</v>
      </c>
      <c r="C85" s="133"/>
      <c r="D85" s="32"/>
      <c r="E85" s="424"/>
      <c r="F85" s="243"/>
      <c r="G85" s="425"/>
      <c r="H85" s="155">
        <v>7.0</v>
      </c>
      <c r="I85" s="155">
        <v>8.0</v>
      </c>
      <c r="J85" s="155">
        <v>13.0</v>
      </c>
      <c r="K85" s="155">
        <v>8.0</v>
      </c>
      <c r="L85" s="155">
        <v>8.0</v>
      </c>
      <c r="M85" s="243"/>
      <c r="N85" s="243"/>
      <c r="O85" s="155">
        <v>10.0</v>
      </c>
      <c r="P85" s="155">
        <v>5.0</v>
      </c>
      <c r="Q85" s="155">
        <v>12.0</v>
      </c>
      <c r="R85" s="155">
        <v>13.0</v>
      </c>
      <c r="S85" s="155">
        <v>8.0</v>
      </c>
      <c r="T85" s="243"/>
      <c r="U85" s="243"/>
      <c r="V85" s="155">
        <v>4.0</v>
      </c>
      <c r="W85" s="155">
        <v>9.0</v>
      </c>
      <c r="X85" s="155">
        <v>10.0</v>
      </c>
      <c r="Y85" s="155">
        <v>11.0</v>
      </c>
      <c r="Z85" s="155">
        <v>9.0</v>
      </c>
      <c r="AA85" s="243"/>
      <c r="AB85" s="243"/>
      <c r="AC85" s="425"/>
      <c r="AD85" s="425"/>
      <c r="AE85" s="425"/>
      <c r="AF85" s="425"/>
      <c r="AG85" s="425"/>
      <c r="AH85" s="425"/>
      <c r="AI85" s="425"/>
      <c r="AJ85" s="425"/>
      <c r="AK85" s="155">
        <v>7.0</v>
      </c>
      <c r="AL85" s="136">
        <f t="shared" si="2"/>
        <v>142</v>
      </c>
      <c r="AM85" s="426">
        <f>AL85/COUNT(F85:AJ85)</f>
        <v>9.466666667</v>
      </c>
      <c r="AN85" s="264"/>
    </row>
    <row r="86" ht="13.5" customHeight="1">
      <c r="A86" s="137" t="s">
        <v>78</v>
      </c>
      <c r="B86" s="132"/>
      <c r="C86" s="153"/>
      <c r="D86" s="32"/>
      <c r="E86" s="427"/>
      <c r="F86" s="462"/>
      <c r="G86" s="431"/>
      <c r="H86" s="271">
        <v>1.0</v>
      </c>
      <c r="I86" s="271">
        <v>2.0</v>
      </c>
      <c r="J86" s="271">
        <v>1.0</v>
      </c>
      <c r="K86" s="271"/>
      <c r="L86" s="271">
        <v>1.0</v>
      </c>
      <c r="M86" s="342"/>
      <c r="N86" s="342"/>
      <c r="O86" s="271">
        <v>1.0</v>
      </c>
      <c r="P86" s="271"/>
      <c r="Q86" s="271"/>
      <c r="R86" s="271"/>
      <c r="S86" s="271"/>
      <c r="T86" s="342"/>
      <c r="U86" s="342"/>
      <c r="V86" s="271"/>
      <c r="W86" s="271"/>
      <c r="X86" s="271">
        <v>2.0</v>
      </c>
      <c r="Y86" s="271">
        <v>2.0</v>
      </c>
      <c r="Z86" s="271"/>
      <c r="AA86" s="342"/>
      <c r="AB86" s="342"/>
      <c r="AC86" s="271"/>
      <c r="AD86" s="271"/>
      <c r="AE86" s="271"/>
      <c r="AF86" s="271"/>
      <c r="AG86" s="271"/>
      <c r="AH86" s="342"/>
      <c r="AI86" s="342"/>
      <c r="AJ86" s="271"/>
      <c r="AK86" s="271"/>
      <c r="AL86" s="267">
        <f t="shared" si="2"/>
        <v>10</v>
      </c>
      <c r="AM86" s="143"/>
      <c r="AN86" s="268"/>
    </row>
    <row r="87" ht="12.75" customHeight="1">
      <c r="A87" s="45">
        <v>16.0</v>
      </c>
      <c r="B87" s="19" t="s">
        <v>28</v>
      </c>
      <c r="C87" s="157"/>
      <c r="D87" s="32"/>
      <c r="E87" s="424"/>
      <c r="F87" s="243"/>
      <c r="G87" s="425"/>
      <c r="H87" s="155"/>
      <c r="I87" s="155">
        <v>4.0</v>
      </c>
      <c r="J87" s="155">
        <v>7.0</v>
      </c>
      <c r="K87" s="155">
        <v>6.0</v>
      </c>
      <c r="L87" s="155">
        <v>8.0</v>
      </c>
      <c r="M87" s="243">
        <v>8.0</v>
      </c>
      <c r="N87" s="243"/>
      <c r="O87" s="155">
        <v>12.0</v>
      </c>
      <c r="P87" s="155">
        <v>6.0</v>
      </c>
      <c r="Q87" s="155">
        <v>7.0</v>
      </c>
      <c r="R87" s="155">
        <v>8.0</v>
      </c>
      <c r="S87" s="155">
        <v>7.0</v>
      </c>
      <c r="T87" s="243"/>
      <c r="U87" s="243"/>
      <c r="V87" s="155">
        <v>8.0</v>
      </c>
      <c r="W87" s="155">
        <v>9.0</v>
      </c>
      <c r="X87" s="155">
        <v>6.0</v>
      </c>
      <c r="Y87" s="155">
        <v>8.0</v>
      </c>
      <c r="Z87" s="155">
        <v>10.0</v>
      </c>
      <c r="AA87" s="243"/>
      <c r="AB87" s="243"/>
      <c r="AC87" s="155">
        <v>12.0</v>
      </c>
      <c r="AD87" s="155">
        <v>6.0</v>
      </c>
      <c r="AE87" s="155">
        <v>9.0</v>
      </c>
      <c r="AF87" s="155">
        <v>7.0</v>
      </c>
      <c r="AG87" s="155">
        <v>7.0</v>
      </c>
      <c r="AH87" s="243">
        <v>9.0</v>
      </c>
      <c r="AI87" s="243"/>
      <c r="AJ87" s="155"/>
      <c r="AK87" s="155">
        <v>11.0</v>
      </c>
      <c r="AL87" s="136">
        <f t="shared" si="2"/>
        <v>175</v>
      </c>
      <c r="AM87" s="426">
        <f>AL87/COUNT(F87:AJ87)</f>
        <v>8.333333333</v>
      </c>
      <c r="AN87" s="264"/>
    </row>
    <row r="88" ht="13.5" customHeight="1">
      <c r="A88" s="137" t="s">
        <v>78</v>
      </c>
      <c r="B88" s="132"/>
      <c r="C88" s="159"/>
      <c r="D88" s="32"/>
      <c r="E88" s="427"/>
      <c r="F88" s="462"/>
      <c r="G88" s="431"/>
      <c r="H88" s="271"/>
      <c r="I88" s="271"/>
      <c r="J88" s="271">
        <v>1.0</v>
      </c>
      <c r="K88" s="271"/>
      <c r="L88" s="271"/>
      <c r="M88" s="342"/>
      <c r="N88" s="342"/>
      <c r="O88" s="271">
        <v>1.0</v>
      </c>
      <c r="P88" s="271">
        <v>1.0</v>
      </c>
      <c r="Q88" s="271"/>
      <c r="R88" s="271"/>
      <c r="S88" s="271"/>
      <c r="T88" s="342"/>
      <c r="U88" s="342"/>
      <c r="V88" s="271"/>
      <c r="W88" s="271"/>
      <c r="X88" s="271"/>
      <c r="Y88" s="271">
        <v>1.0</v>
      </c>
      <c r="Z88" s="271"/>
      <c r="AA88" s="342"/>
      <c r="AB88" s="342"/>
      <c r="AC88" s="271"/>
      <c r="AD88" s="271"/>
      <c r="AE88" s="271"/>
      <c r="AF88" s="271"/>
      <c r="AG88" s="271"/>
      <c r="AH88" s="342"/>
      <c r="AI88" s="342"/>
      <c r="AJ88" s="271"/>
      <c r="AK88" s="271"/>
      <c r="AL88" s="267">
        <f t="shared" si="2"/>
        <v>4</v>
      </c>
      <c r="AM88" s="143"/>
      <c r="AN88" s="268"/>
    </row>
    <row r="89" ht="12.75" customHeight="1">
      <c r="A89" s="29">
        <v>17.0</v>
      </c>
      <c r="B89" s="19" t="s">
        <v>312</v>
      </c>
      <c r="C89" s="133"/>
      <c r="D89" s="32"/>
      <c r="E89" s="424"/>
      <c r="F89" s="243"/>
      <c r="G89" s="425"/>
      <c r="H89" s="155">
        <v>1.0</v>
      </c>
      <c r="I89" s="155">
        <v>5.0</v>
      </c>
      <c r="J89" s="155">
        <v>10.0</v>
      </c>
      <c r="K89" s="155">
        <v>9.0</v>
      </c>
      <c r="L89" s="155">
        <v>12.0</v>
      </c>
      <c r="M89" s="243"/>
      <c r="N89" s="243"/>
      <c r="O89" s="155">
        <v>13.0</v>
      </c>
      <c r="P89" s="155">
        <v>9.0</v>
      </c>
      <c r="Q89" s="155">
        <v>5.0</v>
      </c>
      <c r="R89" s="155">
        <v>9.0</v>
      </c>
      <c r="S89" s="155">
        <v>4.0</v>
      </c>
      <c r="T89" s="243">
        <v>3.0</v>
      </c>
      <c r="U89" s="243">
        <v>8.0</v>
      </c>
      <c r="V89" s="155">
        <v>4.0</v>
      </c>
      <c r="W89" s="155">
        <v>4.0</v>
      </c>
      <c r="X89" s="155">
        <v>10.0</v>
      </c>
      <c r="Y89" s="155">
        <v>11.0</v>
      </c>
      <c r="Z89" s="155">
        <v>7.0</v>
      </c>
      <c r="AA89" s="243"/>
      <c r="AB89" s="243">
        <v>3.0</v>
      </c>
      <c r="AC89" s="155">
        <v>3.0</v>
      </c>
      <c r="AD89" s="155">
        <v>6.0</v>
      </c>
      <c r="AE89" s="155">
        <v>1.0</v>
      </c>
      <c r="AF89" s="155">
        <v>9.0</v>
      </c>
      <c r="AG89" s="155">
        <v>10.0</v>
      </c>
      <c r="AH89" s="270"/>
      <c r="AI89" s="243">
        <v>7.0</v>
      </c>
      <c r="AJ89" s="155">
        <v>5.0</v>
      </c>
      <c r="AK89" s="155">
        <v>6.0</v>
      </c>
      <c r="AL89" s="136">
        <f t="shared" si="2"/>
        <v>174</v>
      </c>
      <c r="AM89" s="426">
        <f>AL89/COUNT(F89:AJ89)</f>
        <v>6.96</v>
      </c>
      <c r="AN89" s="264"/>
    </row>
    <row r="90" ht="13.5" customHeight="1">
      <c r="A90" s="137" t="s">
        <v>78</v>
      </c>
      <c r="B90" s="132"/>
      <c r="C90" s="138"/>
      <c r="D90" s="32"/>
      <c r="E90" s="427"/>
      <c r="F90" s="462"/>
      <c r="G90" s="431"/>
      <c r="H90" s="271"/>
      <c r="I90" s="271"/>
      <c r="J90" s="271"/>
      <c r="K90" s="271">
        <v>1.0</v>
      </c>
      <c r="L90" s="271">
        <v>3.0</v>
      </c>
      <c r="M90" s="342"/>
      <c r="N90" s="342"/>
      <c r="O90" s="271">
        <v>7.0</v>
      </c>
      <c r="P90" s="271">
        <v>3.0</v>
      </c>
      <c r="Q90" s="271">
        <v>2.0</v>
      </c>
      <c r="R90" s="271"/>
      <c r="S90" s="271">
        <v>1.0</v>
      </c>
      <c r="T90" s="342"/>
      <c r="U90" s="342"/>
      <c r="V90" s="271">
        <v>4.0</v>
      </c>
      <c r="W90" s="271"/>
      <c r="X90" s="271">
        <v>1.0</v>
      </c>
      <c r="Y90" s="271">
        <v>2.0</v>
      </c>
      <c r="Z90" s="271">
        <v>1.0</v>
      </c>
      <c r="AA90" s="342"/>
      <c r="AB90" s="342"/>
      <c r="AC90" s="271">
        <v>1.0</v>
      </c>
      <c r="AD90" s="271">
        <v>2.0</v>
      </c>
      <c r="AE90" s="271"/>
      <c r="AF90" s="271"/>
      <c r="AG90" s="271"/>
      <c r="AH90" s="342"/>
      <c r="AI90" s="342"/>
      <c r="AJ90" s="271"/>
      <c r="AK90" s="271"/>
      <c r="AL90" s="267">
        <f t="shared" si="2"/>
        <v>28</v>
      </c>
      <c r="AM90" s="143"/>
      <c r="AN90" s="268"/>
    </row>
    <row r="91" ht="13.5" customHeight="1">
      <c r="A91" s="29">
        <v>18.0</v>
      </c>
      <c r="B91" s="19" t="s">
        <v>32</v>
      </c>
      <c r="C91" s="133"/>
      <c r="D91" s="32"/>
      <c r="E91" s="424"/>
      <c r="F91" s="243"/>
      <c r="G91" s="425"/>
      <c r="H91" s="155">
        <v>11.0</v>
      </c>
      <c r="I91" s="145">
        <v>12.0</v>
      </c>
      <c r="J91" s="145">
        <v>9.0</v>
      </c>
      <c r="K91" s="155">
        <v>8.0</v>
      </c>
      <c r="L91" s="145">
        <v>11.0</v>
      </c>
      <c r="M91" s="243"/>
      <c r="N91" s="243"/>
      <c r="O91" s="155">
        <v>12.0</v>
      </c>
      <c r="P91" s="155">
        <v>9.0</v>
      </c>
      <c r="Q91" s="155">
        <v>9.0</v>
      </c>
      <c r="R91" s="145">
        <v>12.0</v>
      </c>
      <c r="S91" s="145">
        <v>7.0</v>
      </c>
      <c r="T91" s="243">
        <v>10.0</v>
      </c>
      <c r="U91" s="243"/>
      <c r="V91" s="155"/>
      <c r="W91" s="155">
        <v>10.0</v>
      </c>
      <c r="X91" s="155">
        <v>20.0</v>
      </c>
      <c r="Y91" s="155">
        <v>6.0</v>
      </c>
      <c r="Z91" s="155">
        <v>9.0</v>
      </c>
      <c r="AA91" s="243"/>
      <c r="AB91" s="243"/>
      <c r="AC91" s="155">
        <v>4.0</v>
      </c>
      <c r="AD91" s="155">
        <v>13.0</v>
      </c>
      <c r="AE91" s="155">
        <v>7.0</v>
      </c>
      <c r="AF91" s="155">
        <v>8.0</v>
      </c>
      <c r="AG91" s="155"/>
      <c r="AH91" s="243">
        <v>3.0</v>
      </c>
      <c r="AI91" s="243"/>
      <c r="AJ91" s="155">
        <v>38.0</v>
      </c>
      <c r="AK91" s="155">
        <v>11.0</v>
      </c>
      <c r="AL91" s="136">
        <f t="shared" si="2"/>
        <v>239</v>
      </c>
      <c r="AM91" s="426">
        <f>AL91/COUNT(F91:AJ91)</f>
        <v>11.38095238</v>
      </c>
      <c r="AN91" s="264"/>
    </row>
    <row r="92" ht="13.5" customHeight="1">
      <c r="A92" s="137" t="s">
        <v>78</v>
      </c>
      <c r="B92" s="132"/>
      <c r="C92" s="138"/>
      <c r="D92" s="32"/>
      <c r="E92" s="427"/>
      <c r="F92" s="462"/>
      <c r="G92" s="431"/>
      <c r="H92" s="271">
        <v>2.0</v>
      </c>
      <c r="I92" s="271"/>
      <c r="J92" s="271"/>
      <c r="K92" s="271"/>
      <c r="L92" s="271">
        <v>1.0</v>
      </c>
      <c r="M92" s="342"/>
      <c r="N92" s="342"/>
      <c r="O92" s="271"/>
      <c r="P92" s="271"/>
      <c r="Q92" s="271"/>
      <c r="R92" s="271"/>
      <c r="S92" s="271"/>
      <c r="T92" s="342"/>
      <c r="U92" s="342"/>
      <c r="V92" s="271"/>
      <c r="W92" s="271">
        <v>2.0</v>
      </c>
      <c r="X92" s="271">
        <v>5.0</v>
      </c>
      <c r="Y92" s="271"/>
      <c r="Z92" s="271"/>
      <c r="AA92" s="342"/>
      <c r="AB92" s="342"/>
      <c r="AC92" s="271">
        <v>1.0</v>
      </c>
      <c r="AD92" s="271"/>
      <c r="AE92" s="271"/>
      <c r="AF92" s="271"/>
      <c r="AG92" s="271"/>
      <c r="AH92" s="342"/>
      <c r="AI92" s="342"/>
      <c r="AJ92" s="271"/>
      <c r="AK92" s="271"/>
      <c r="AL92" s="267">
        <f t="shared" si="2"/>
        <v>11</v>
      </c>
      <c r="AM92" s="143"/>
      <c r="AN92" s="268"/>
    </row>
    <row r="93" ht="12.75" customHeight="1">
      <c r="A93" s="29">
        <v>19.0</v>
      </c>
      <c r="B93" s="19" t="s">
        <v>33</v>
      </c>
      <c r="C93" s="133"/>
      <c r="D93" s="32"/>
      <c r="E93" s="424"/>
      <c r="F93" s="243"/>
      <c r="G93" s="425"/>
      <c r="H93" s="8">
        <v>3.0</v>
      </c>
      <c r="I93" s="425"/>
      <c r="J93" s="425"/>
      <c r="K93" s="425"/>
      <c r="L93" s="155">
        <v>14.0</v>
      </c>
      <c r="M93" s="243"/>
      <c r="N93" s="243"/>
      <c r="O93" s="155">
        <v>5.0</v>
      </c>
      <c r="P93" s="155">
        <v>7.0</v>
      </c>
      <c r="Q93" s="155">
        <v>4.0</v>
      </c>
      <c r="R93" s="155">
        <v>4.0</v>
      </c>
      <c r="S93" s="155">
        <v>5.0</v>
      </c>
      <c r="T93" s="270"/>
      <c r="U93" s="243"/>
      <c r="V93" s="155">
        <v>8.0</v>
      </c>
      <c r="W93" s="155">
        <v>5.0</v>
      </c>
      <c r="X93" s="145">
        <v>7.0</v>
      </c>
      <c r="Y93" s="155">
        <v>3.0</v>
      </c>
      <c r="Z93" s="155">
        <v>8.0</v>
      </c>
      <c r="AA93" s="243">
        <v>5.0</v>
      </c>
      <c r="AB93" s="243"/>
      <c r="AC93" s="155"/>
      <c r="AD93" s="155">
        <v>11.0</v>
      </c>
      <c r="AE93" s="155">
        <v>3.0</v>
      </c>
      <c r="AF93" s="155">
        <v>7.0</v>
      </c>
      <c r="AG93" s="155">
        <v>7.0</v>
      </c>
      <c r="AH93" s="243"/>
      <c r="AI93" s="243"/>
      <c r="AJ93" s="155">
        <v>6.0</v>
      </c>
      <c r="AK93" s="155">
        <v>7.0</v>
      </c>
      <c r="AL93" s="136">
        <f t="shared" si="2"/>
        <v>119</v>
      </c>
      <c r="AM93" s="426">
        <f>AL93/COUNT(F93:AJ93)</f>
        <v>6.611111111</v>
      </c>
      <c r="AN93" s="264"/>
    </row>
    <row r="94" ht="13.5" customHeight="1">
      <c r="A94" s="137" t="s">
        <v>78</v>
      </c>
      <c r="B94" s="132"/>
      <c r="C94" s="138"/>
      <c r="D94" s="32"/>
      <c r="E94" s="427"/>
      <c r="F94" s="462"/>
      <c r="G94" s="431"/>
      <c r="H94" s="271">
        <v>3.0</v>
      </c>
      <c r="I94" s="271"/>
      <c r="J94" s="271"/>
      <c r="K94" s="271"/>
      <c r="L94" s="271">
        <v>5.0</v>
      </c>
      <c r="M94" s="342"/>
      <c r="N94" s="342"/>
      <c r="O94" s="271">
        <v>4.0</v>
      </c>
      <c r="P94" s="271">
        <v>2.0</v>
      </c>
      <c r="Q94" s="271">
        <v>2.0</v>
      </c>
      <c r="R94" s="271">
        <v>1.0</v>
      </c>
      <c r="S94" s="271"/>
      <c r="T94" s="342"/>
      <c r="U94" s="342"/>
      <c r="V94" s="271">
        <v>1.0</v>
      </c>
      <c r="W94" s="271"/>
      <c r="X94" s="464"/>
      <c r="Y94" s="271"/>
      <c r="Z94" s="271">
        <v>1.0</v>
      </c>
      <c r="AA94" s="342"/>
      <c r="AB94" s="342"/>
      <c r="AC94" s="271"/>
      <c r="AD94" s="271"/>
      <c r="AE94" s="271"/>
      <c r="AF94" s="271"/>
      <c r="AG94" s="271">
        <v>1.0</v>
      </c>
      <c r="AH94" s="342"/>
      <c r="AI94" s="342"/>
      <c r="AJ94" s="271"/>
      <c r="AK94" s="271"/>
      <c r="AL94" s="267">
        <f t="shared" si="2"/>
        <v>20</v>
      </c>
      <c r="AM94" s="143"/>
      <c r="AN94" s="268"/>
    </row>
    <row r="95" ht="13.5" customHeight="1">
      <c r="A95" s="29">
        <v>20.0</v>
      </c>
      <c r="B95" s="19" t="s">
        <v>34</v>
      </c>
      <c r="C95" s="133"/>
      <c r="D95" s="32"/>
      <c r="E95" s="424"/>
      <c r="F95" s="243"/>
      <c r="G95" s="425"/>
      <c r="H95" s="155">
        <v>11.0</v>
      </c>
      <c r="I95" s="155">
        <v>6.0</v>
      </c>
      <c r="J95" s="155">
        <v>11.0</v>
      </c>
      <c r="K95" s="155">
        <v>6.0</v>
      </c>
      <c r="L95" s="155">
        <v>11.0</v>
      </c>
      <c r="M95" s="243"/>
      <c r="N95" s="243"/>
      <c r="O95" s="155">
        <v>9.0</v>
      </c>
      <c r="P95" s="155">
        <v>11.0</v>
      </c>
      <c r="Q95" s="155">
        <v>4.0</v>
      </c>
      <c r="R95" s="155">
        <v>2.0</v>
      </c>
      <c r="S95" s="155">
        <v>6.0</v>
      </c>
      <c r="T95" s="243">
        <v>3.0</v>
      </c>
      <c r="U95" s="243"/>
      <c r="V95" s="155">
        <v>7.0</v>
      </c>
      <c r="W95" s="155">
        <v>11.0</v>
      </c>
      <c r="X95" s="155">
        <v>4.0</v>
      </c>
      <c r="Y95" s="155">
        <v>3.0</v>
      </c>
      <c r="Z95" s="155">
        <v>9.0</v>
      </c>
      <c r="AA95" s="243"/>
      <c r="AB95" s="243"/>
      <c r="AC95" s="155">
        <v>3.0</v>
      </c>
      <c r="AD95" s="155">
        <v>5.0</v>
      </c>
      <c r="AE95" s="155">
        <v>2.0</v>
      </c>
      <c r="AF95" s="155">
        <v>4.0</v>
      </c>
      <c r="AG95" s="155">
        <v>7.0</v>
      </c>
      <c r="AH95" s="243">
        <v>5.0</v>
      </c>
      <c r="AI95" s="243"/>
      <c r="AJ95" s="272">
        <v>6.0</v>
      </c>
      <c r="AK95" s="272">
        <v>4.0</v>
      </c>
      <c r="AL95" s="136">
        <f t="shared" si="2"/>
        <v>150</v>
      </c>
      <c r="AM95" s="426">
        <f>AL95/COUNT(F95:AJ95)</f>
        <v>6.52173913</v>
      </c>
      <c r="AN95" s="264"/>
    </row>
    <row r="96" ht="13.5" customHeight="1">
      <c r="A96" s="137" t="s">
        <v>78</v>
      </c>
      <c r="B96" s="132"/>
      <c r="C96" s="138"/>
      <c r="D96" s="32"/>
      <c r="E96" s="427"/>
      <c r="F96" s="462"/>
      <c r="G96" s="431"/>
      <c r="H96" s="271">
        <v>7.0</v>
      </c>
      <c r="I96" s="271"/>
      <c r="J96" s="271"/>
      <c r="K96" s="271"/>
      <c r="L96" s="271">
        <v>5.0</v>
      </c>
      <c r="M96" s="342"/>
      <c r="N96" s="342"/>
      <c r="O96" s="271">
        <v>3.0</v>
      </c>
      <c r="P96" s="271">
        <v>1.0</v>
      </c>
      <c r="Q96" s="271">
        <v>3.0</v>
      </c>
      <c r="R96" s="271"/>
      <c r="S96" s="271"/>
      <c r="T96" s="342"/>
      <c r="U96" s="342"/>
      <c r="V96" s="271">
        <v>1.0</v>
      </c>
      <c r="W96" s="271"/>
      <c r="X96" s="271"/>
      <c r="Y96" s="271"/>
      <c r="Z96" s="271"/>
      <c r="AA96" s="342"/>
      <c r="AB96" s="342"/>
      <c r="AC96" s="271"/>
      <c r="AD96" s="271"/>
      <c r="AE96" s="271"/>
      <c r="AF96" s="271"/>
      <c r="AG96" s="271"/>
      <c r="AH96" s="342"/>
      <c r="AI96" s="342"/>
      <c r="AJ96" s="271"/>
      <c r="AK96" s="271"/>
      <c r="AL96" s="267">
        <f t="shared" si="2"/>
        <v>20</v>
      </c>
      <c r="AM96" s="143"/>
      <c r="AN96" s="268"/>
    </row>
    <row r="97" ht="12.75" customHeight="1">
      <c r="A97" s="29">
        <v>21.0</v>
      </c>
      <c r="B97" s="19" t="s">
        <v>313</v>
      </c>
      <c r="C97" s="133"/>
      <c r="D97" s="32"/>
      <c r="E97" s="424"/>
      <c r="F97" s="243"/>
      <c r="G97" s="425"/>
      <c r="H97" s="155">
        <v>5.0</v>
      </c>
      <c r="I97" s="155">
        <v>4.0</v>
      </c>
      <c r="J97" s="155">
        <v>6.0</v>
      </c>
      <c r="K97" s="155">
        <v>5.0</v>
      </c>
      <c r="L97" s="155">
        <v>7.0</v>
      </c>
      <c r="M97" s="243">
        <v>5.0</v>
      </c>
      <c r="N97" s="243"/>
      <c r="O97" s="155"/>
      <c r="P97" s="155">
        <v>4.0</v>
      </c>
      <c r="Q97" s="430"/>
      <c r="R97" s="155">
        <v>6.0</v>
      </c>
      <c r="S97" s="155">
        <v>10.0</v>
      </c>
      <c r="T97" s="243"/>
      <c r="U97" s="243"/>
      <c r="V97" s="155">
        <v>5.0</v>
      </c>
      <c r="W97" s="155">
        <v>12.0</v>
      </c>
      <c r="X97" s="155">
        <v>5.0</v>
      </c>
      <c r="Y97" s="155">
        <v>10.0</v>
      </c>
      <c r="Z97" s="155"/>
      <c r="AA97" s="243"/>
      <c r="AB97" s="243">
        <v>2.0</v>
      </c>
      <c r="AC97" s="155">
        <v>6.0</v>
      </c>
      <c r="AD97" s="155">
        <v>6.0</v>
      </c>
      <c r="AE97" s="155">
        <v>5.0</v>
      </c>
      <c r="AF97" s="155">
        <v>3.0</v>
      </c>
      <c r="AG97" s="155">
        <v>7.0</v>
      </c>
      <c r="AH97" s="243"/>
      <c r="AI97" s="243"/>
      <c r="AJ97" s="155">
        <v>5.0</v>
      </c>
      <c r="AK97" s="155">
        <v>7.0</v>
      </c>
      <c r="AL97" s="136">
        <f t="shared" si="2"/>
        <v>125</v>
      </c>
      <c r="AM97" s="426">
        <f>AL97/COUNT(F97:AJ97)</f>
        <v>6.25</v>
      </c>
      <c r="AN97" s="264"/>
    </row>
    <row r="98" ht="13.5" customHeight="1">
      <c r="A98" s="137" t="s">
        <v>78</v>
      </c>
      <c r="B98" s="132"/>
      <c r="C98" s="138"/>
      <c r="D98" s="32"/>
      <c r="E98" s="427"/>
      <c r="F98" s="462"/>
      <c r="G98" s="431"/>
      <c r="H98" s="271"/>
      <c r="I98" s="271">
        <v>2.0</v>
      </c>
      <c r="J98" s="271">
        <v>2.0</v>
      </c>
      <c r="K98" s="271">
        <v>3.0</v>
      </c>
      <c r="L98" s="271">
        <v>2.0</v>
      </c>
      <c r="M98" s="342">
        <v>3.0</v>
      </c>
      <c r="N98" s="342"/>
      <c r="O98" s="271"/>
      <c r="P98" s="271"/>
      <c r="Q98" s="271"/>
      <c r="R98" s="271">
        <v>1.0</v>
      </c>
      <c r="S98" s="271">
        <v>1.0</v>
      </c>
      <c r="T98" s="342"/>
      <c r="U98" s="342"/>
      <c r="V98" s="271"/>
      <c r="W98" s="271">
        <v>2.0</v>
      </c>
      <c r="X98" s="271"/>
      <c r="Y98" s="271">
        <v>4.0</v>
      </c>
      <c r="Z98" s="271"/>
      <c r="AA98" s="342"/>
      <c r="AB98" s="342"/>
      <c r="AC98" s="271"/>
      <c r="AD98" s="271">
        <v>1.0</v>
      </c>
      <c r="AE98" s="271">
        <v>2.0</v>
      </c>
      <c r="AF98" s="271"/>
      <c r="AG98" s="271"/>
      <c r="AH98" s="342"/>
      <c r="AI98" s="342"/>
      <c r="AJ98" s="271"/>
      <c r="AK98" s="271"/>
      <c r="AL98" s="267">
        <f t="shared" si="2"/>
        <v>23</v>
      </c>
      <c r="AM98" s="143"/>
      <c r="AN98" s="268"/>
    </row>
    <row r="99" ht="13.5" customHeight="1">
      <c r="A99" s="45">
        <v>22.0</v>
      </c>
      <c r="B99" s="178" t="s">
        <v>165</v>
      </c>
      <c r="C99" s="133"/>
      <c r="D99" s="32"/>
      <c r="E99" s="424"/>
      <c r="F99" s="243">
        <v>2.0</v>
      </c>
      <c r="G99" s="425"/>
      <c r="H99" s="155">
        <v>3.0</v>
      </c>
      <c r="I99" s="155">
        <v>13.0</v>
      </c>
      <c r="J99" s="155">
        <v>7.0</v>
      </c>
      <c r="K99" s="155">
        <v>6.0</v>
      </c>
      <c r="L99" s="155">
        <v>9.0</v>
      </c>
      <c r="M99" s="243"/>
      <c r="N99" s="243"/>
      <c r="O99" s="155">
        <v>6.0</v>
      </c>
      <c r="P99" s="155">
        <v>6.0</v>
      </c>
      <c r="Q99" s="155">
        <v>5.0</v>
      </c>
      <c r="R99" s="155">
        <v>7.0</v>
      </c>
      <c r="S99" s="155">
        <v>4.0</v>
      </c>
      <c r="T99" s="243">
        <v>4.0</v>
      </c>
      <c r="U99" s="243"/>
      <c r="V99" s="155">
        <v>3.0</v>
      </c>
      <c r="W99" s="155">
        <v>4.0</v>
      </c>
      <c r="X99" s="155"/>
      <c r="Y99" s="155"/>
      <c r="Z99" s="155">
        <v>6.0</v>
      </c>
      <c r="AA99" s="243"/>
      <c r="AB99" s="243"/>
      <c r="AC99" s="155">
        <v>6.0</v>
      </c>
      <c r="AD99" s="155">
        <v>10.0</v>
      </c>
      <c r="AE99" s="155">
        <v>5.0</v>
      </c>
      <c r="AF99" s="155">
        <v>6.0</v>
      </c>
      <c r="AG99" s="155"/>
      <c r="AH99" s="243"/>
      <c r="AI99" s="243">
        <v>4.0</v>
      </c>
      <c r="AJ99" s="155">
        <v>6.0</v>
      </c>
      <c r="AK99" s="155">
        <v>7.0</v>
      </c>
      <c r="AL99" s="136">
        <f t="shared" si="2"/>
        <v>129</v>
      </c>
      <c r="AM99" s="426">
        <f>AL99/COUNT(F99:AJ99)</f>
        <v>6.142857143</v>
      </c>
      <c r="AN99" s="264"/>
    </row>
    <row r="100" ht="13.5" customHeight="1">
      <c r="A100" s="179" t="s">
        <v>78</v>
      </c>
      <c r="C100" s="133"/>
      <c r="D100" s="32"/>
      <c r="E100" s="424"/>
      <c r="F100" s="277"/>
      <c r="G100" s="434"/>
      <c r="H100" s="148">
        <v>3.0</v>
      </c>
      <c r="I100" s="148">
        <v>1.0</v>
      </c>
      <c r="J100" s="148">
        <v>3.0</v>
      </c>
      <c r="K100" s="148">
        <v>1.0</v>
      </c>
      <c r="L100" s="148">
        <v>1.0</v>
      </c>
      <c r="M100" s="277"/>
      <c r="N100" s="277"/>
      <c r="O100" s="148"/>
      <c r="P100" s="148"/>
      <c r="Q100" s="148">
        <v>1.0</v>
      </c>
      <c r="R100" s="148"/>
      <c r="S100" s="148"/>
      <c r="T100" s="277"/>
      <c r="U100" s="277"/>
      <c r="V100" s="148">
        <v>1.0</v>
      </c>
      <c r="W100" s="148"/>
      <c r="X100" s="148"/>
      <c r="Y100" s="148"/>
      <c r="Z100" s="148">
        <v>3.0</v>
      </c>
      <c r="AA100" s="277"/>
      <c r="AB100" s="277"/>
      <c r="AC100" s="148"/>
      <c r="AD100" s="148">
        <v>4.0</v>
      </c>
      <c r="AE100" s="148"/>
      <c r="AF100" s="148"/>
      <c r="AG100" s="148"/>
      <c r="AH100" s="277"/>
      <c r="AI100" s="277"/>
      <c r="AJ100" s="148">
        <v>2.0</v>
      </c>
      <c r="AK100" s="148"/>
      <c r="AL100" s="267">
        <f t="shared" si="2"/>
        <v>20</v>
      </c>
      <c r="AM100" s="136"/>
      <c r="AN100" s="264"/>
    </row>
    <row r="101" ht="13.5" customHeight="1">
      <c r="A101" s="45">
        <v>23.0</v>
      </c>
      <c r="B101" s="178" t="s">
        <v>36</v>
      </c>
      <c r="C101" s="133"/>
      <c r="D101" s="32"/>
      <c r="E101" s="424"/>
      <c r="F101" s="243"/>
      <c r="G101" s="425"/>
      <c r="H101" s="155">
        <v>4.0</v>
      </c>
      <c r="I101" s="155"/>
      <c r="J101" s="155">
        <v>5.0</v>
      </c>
      <c r="K101" s="155">
        <v>19.0</v>
      </c>
      <c r="L101" s="155">
        <v>9.0</v>
      </c>
      <c r="M101" s="243">
        <v>2.0</v>
      </c>
      <c r="N101" s="243"/>
      <c r="O101" s="155"/>
      <c r="P101" s="389">
        <v>2.0</v>
      </c>
      <c r="Q101" s="389"/>
      <c r="R101" s="389"/>
      <c r="S101" s="389"/>
      <c r="T101" s="243"/>
      <c r="U101" s="243"/>
      <c r="V101" s="155">
        <v>8.0</v>
      </c>
      <c r="W101" s="155">
        <v>17.0</v>
      </c>
      <c r="X101" s="155">
        <v>9.0</v>
      </c>
      <c r="Y101" s="155">
        <v>9.0</v>
      </c>
      <c r="Z101" s="155">
        <v>3.0</v>
      </c>
      <c r="AA101" s="243"/>
      <c r="AB101" s="243"/>
      <c r="AC101" s="155">
        <v>10.0</v>
      </c>
      <c r="AD101" s="155">
        <v>11.0</v>
      </c>
      <c r="AE101" s="155">
        <v>11.0</v>
      </c>
      <c r="AF101" s="155">
        <v>13.0</v>
      </c>
      <c r="AG101" s="155">
        <v>4.0</v>
      </c>
      <c r="AH101" s="243"/>
      <c r="AI101" s="243"/>
      <c r="AJ101" s="155">
        <v>3.0</v>
      </c>
      <c r="AK101" s="155">
        <v>5.0</v>
      </c>
      <c r="AL101" s="136">
        <f t="shared" si="2"/>
        <v>144</v>
      </c>
      <c r="AM101" s="426">
        <f>AL101/COUNT(F101:AJ101)</f>
        <v>8.470588235</v>
      </c>
      <c r="AN101" s="264"/>
    </row>
    <row r="102" ht="13.5" customHeight="1">
      <c r="A102" s="180"/>
      <c r="B102" s="181" t="s">
        <v>78</v>
      </c>
      <c r="C102" s="133"/>
      <c r="D102" s="32"/>
      <c r="E102" s="424"/>
      <c r="F102" s="277"/>
      <c r="G102" s="434"/>
      <c r="H102" s="148"/>
      <c r="I102" s="148"/>
      <c r="J102" s="148"/>
      <c r="K102" s="148">
        <v>2.0</v>
      </c>
      <c r="L102" s="148"/>
      <c r="M102" s="277"/>
      <c r="N102" s="277"/>
      <c r="O102" s="148"/>
      <c r="P102" s="148">
        <v>2.0</v>
      </c>
      <c r="Q102" s="148"/>
      <c r="R102" s="148"/>
      <c r="S102" s="148"/>
      <c r="T102" s="277"/>
      <c r="U102" s="277"/>
      <c r="V102" s="148">
        <v>5.0</v>
      </c>
      <c r="W102" s="148">
        <v>7.0</v>
      </c>
      <c r="X102" s="148"/>
      <c r="Y102" s="148">
        <v>1.0</v>
      </c>
      <c r="Z102" s="148"/>
      <c r="AA102" s="277"/>
      <c r="AB102" s="277"/>
      <c r="AC102" s="148"/>
      <c r="AD102" s="148"/>
      <c r="AE102" s="148">
        <v>5.0</v>
      </c>
      <c r="AF102" s="148">
        <v>2.0</v>
      </c>
      <c r="AG102" s="148">
        <v>1.0</v>
      </c>
      <c r="AH102" s="277"/>
      <c r="AI102" s="277"/>
      <c r="AJ102" s="148"/>
      <c r="AK102" s="148"/>
      <c r="AL102" s="267">
        <f t="shared" si="2"/>
        <v>25</v>
      </c>
      <c r="AM102" s="136"/>
      <c r="AN102" s="264"/>
    </row>
    <row r="103" ht="13.5" customHeight="1">
      <c r="A103" s="45">
        <v>24.0</v>
      </c>
      <c r="B103" s="178" t="s">
        <v>37</v>
      </c>
      <c r="C103" s="133"/>
      <c r="D103" s="32"/>
      <c r="E103" s="424"/>
      <c r="F103" s="243"/>
      <c r="G103" s="425"/>
      <c r="H103" s="155"/>
      <c r="I103" s="155">
        <v>11.0</v>
      </c>
      <c r="J103" s="155">
        <v>6.0</v>
      </c>
      <c r="K103" s="155">
        <v>7.0</v>
      </c>
      <c r="L103" s="155">
        <v>10.0</v>
      </c>
      <c r="M103" s="243">
        <v>1.0</v>
      </c>
      <c r="N103" s="243"/>
      <c r="O103" s="155">
        <v>14.0</v>
      </c>
      <c r="P103" s="155">
        <v>12.0</v>
      </c>
      <c r="Q103" s="155">
        <v>10.0</v>
      </c>
      <c r="R103" s="155">
        <v>9.0</v>
      </c>
      <c r="S103" s="155">
        <v>19.0</v>
      </c>
      <c r="T103" s="243"/>
      <c r="U103" s="243"/>
      <c r="V103" s="155">
        <v>9.0</v>
      </c>
      <c r="W103" s="155">
        <v>14.0</v>
      </c>
      <c r="X103" s="155">
        <v>10.0</v>
      </c>
      <c r="Y103" s="155">
        <v>8.0</v>
      </c>
      <c r="Z103" s="155">
        <v>11.0</v>
      </c>
      <c r="AA103" s="243">
        <v>3.0</v>
      </c>
      <c r="AB103" s="243"/>
      <c r="AC103" s="155"/>
      <c r="AD103" s="155">
        <v>16.0</v>
      </c>
      <c r="AE103" s="155">
        <v>9.0</v>
      </c>
      <c r="AF103" s="155">
        <v>5.0</v>
      </c>
      <c r="AG103" s="155">
        <v>8.0</v>
      </c>
      <c r="AH103" s="243">
        <v>9.0</v>
      </c>
      <c r="AI103" s="243"/>
      <c r="AJ103" s="155"/>
      <c r="AK103" s="155">
        <v>9.0</v>
      </c>
      <c r="AL103" s="136">
        <f t="shared" si="2"/>
        <v>210</v>
      </c>
      <c r="AM103" s="426">
        <f>AL103/COUNT(F103:AJ103)</f>
        <v>10</v>
      </c>
      <c r="AN103" s="264"/>
    </row>
    <row r="104" ht="13.5" customHeight="1">
      <c r="A104" s="180"/>
      <c r="B104" s="181" t="s">
        <v>78</v>
      </c>
      <c r="C104" s="133"/>
      <c r="D104" s="32"/>
      <c r="E104" s="424"/>
      <c r="F104" s="277"/>
      <c r="G104" s="434"/>
      <c r="H104" s="148"/>
      <c r="I104" s="148">
        <v>1.0</v>
      </c>
      <c r="J104" s="148"/>
      <c r="K104" s="148">
        <v>3.0</v>
      </c>
      <c r="L104" s="148">
        <v>5.0</v>
      </c>
      <c r="M104" s="277"/>
      <c r="N104" s="277"/>
      <c r="O104" s="148">
        <v>5.0</v>
      </c>
      <c r="P104" s="148">
        <v>4.0</v>
      </c>
      <c r="Q104" s="148">
        <v>4.0</v>
      </c>
      <c r="R104" s="148"/>
      <c r="S104" s="148"/>
      <c r="T104" s="277"/>
      <c r="U104" s="277"/>
      <c r="V104" s="148"/>
      <c r="W104" s="148"/>
      <c r="X104" s="148"/>
      <c r="Y104" s="148"/>
      <c r="Z104" s="148"/>
      <c r="AA104" s="277"/>
      <c r="AB104" s="277"/>
      <c r="AC104" s="148"/>
      <c r="AD104" s="148"/>
      <c r="AE104" s="148"/>
      <c r="AF104" s="148">
        <v>1.0</v>
      </c>
      <c r="AG104" s="148"/>
      <c r="AH104" s="277"/>
      <c r="AI104" s="277"/>
      <c r="AJ104" s="148"/>
      <c r="AK104" s="148"/>
      <c r="AL104" s="267">
        <f t="shared" si="2"/>
        <v>23</v>
      </c>
      <c r="AM104" s="136"/>
      <c r="AN104" s="264"/>
    </row>
    <row r="105" ht="13.5" customHeight="1">
      <c r="A105" s="45">
        <v>25.0</v>
      </c>
      <c r="B105" s="178" t="s">
        <v>202</v>
      </c>
      <c r="C105" s="133"/>
      <c r="D105" s="32"/>
      <c r="E105" s="424"/>
      <c r="F105" s="243">
        <v>1.0</v>
      </c>
      <c r="G105" s="425"/>
      <c r="H105" s="155"/>
      <c r="I105" s="155">
        <v>6.0</v>
      </c>
      <c r="J105" s="155">
        <v>7.0</v>
      </c>
      <c r="K105" s="155">
        <v>12.0</v>
      </c>
      <c r="L105" s="155">
        <v>10.0</v>
      </c>
      <c r="M105" s="243"/>
      <c r="N105" s="243"/>
      <c r="O105" s="155">
        <v>5.0</v>
      </c>
      <c r="P105" s="155">
        <v>10.0</v>
      </c>
      <c r="Q105" s="155">
        <v>6.0</v>
      </c>
      <c r="R105" s="155">
        <v>2.0</v>
      </c>
      <c r="S105" s="155">
        <v>4.0</v>
      </c>
      <c r="T105" s="243"/>
      <c r="U105" s="243">
        <v>5.0</v>
      </c>
      <c r="V105" s="155">
        <v>3.0</v>
      </c>
      <c r="W105" s="155"/>
      <c r="X105" s="155">
        <v>11.0</v>
      </c>
      <c r="Y105" s="155">
        <v>6.0</v>
      </c>
      <c r="Z105" s="155">
        <v>7.0</v>
      </c>
      <c r="AA105" s="243"/>
      <c r="AB105" s="243"/>
      <c r="AC105" s="155"/>
      <c r="AD105" s="155">
        <v>2.0</v>
      </c>
      <c r="AE105" s="155">
        <v>7.0</v>
      </c>
      <c r="AF105" s="155">
        <v>12.0</v>
      </c>
      <c r="AG105" s="155">
        <v>7.0</v>
      </c>
      <c r="AH105" s="243">
        <v>6.0</v>
      </c>
      <c r="AI105" s="243"/>
      <c r="AJ105" s="155">
        <v>7.0</v>
      </c>
      <c r="AK105" s="155">
        <v>9.0</v>
      </c>
      <c r="AL105" s="136">
        <f t="shared" si="2"/>
        <v>145</v>
      </c>
      <c r="AM105" s="426">
        <f>AL105/COUNT(F105:AJ105)</f>
        <v>6.904761905</v>
      </c>
      <c r="AN105" s="264"/>
    </row>
    <row r="106" ht="13.5" customHeight="1">
      <c r="A106" s="180"/>
      <c r="B106" s="181" t="s">
        <v>78</v>
      </c>
      <c r="C106" s="133"/>
      <c r="D106" s="32"/>
      <c r="E106" s="424"/>
      <c r="F106" s="277"/>
      <c r="G106" s="434"/>
      <c r="H106" s="148"/>
      <c r="I106" s="148">
        <v>2.0</v>
      </c>
      <c r="J106" s="148">
        <v>2.0</v>
      </c>
      <c r="K106" s="148">
        <v>4.0</v>
      </c>
      <c r="L106" s="148">
        <v>3.0</v>
      </c>
      <c r="M106" s="277"/>
      <c r="N106" s="277"/>
      <c r="O106" s="148">
        <v>2.0</v>
      </c>
      <c r="P106" s="148">
        <v>3.0</v>
      </c>
      <c r="Q106" s="148"/>
      <c r="R106" s="148"/>
      <c r="S106" s="148"/>
      <c r="T106" s="277"/>
      <c r="U106" s="277"/>
      <c r="V106" s="148"/>
      <c r="W106" s="148"/>
      <c r="X106" s="148"/>
      <c r="Y106" s="148">
        <v>1.0</v>
      </c>
      <c r="Z106" s="148"/>
      <c r="AA106" s="277"/>
      <c r="AB106" s="277"/>
      <c r="AC106" s="148"/>
      <c r="AD106" s="148"/>
      <c r="AE106" s="148">
        <v>1.0</v>
      </c>
      <c r="AF106" s="148"/>
      <c r="AG106" s="148">
        <v>1.0</v>
      </c>
      <c r="AH106" s="277"/>
      <c r="AI106" s="277"/>
      <c r="AJ106" s="148"/>
      <c r="AK106" s="148"/>
      <c r="AL106" s="267">
        <f t="shared" si="2"/>
        <v>19</v>
      </c>
      <c r="AM106" s="136"/>
      <c r="AN106" s="264"/>
    </row>
    <row r="107" ht="13.5" customHeight="1">
      <c r="A107" s="45">
        <v>26.0</v>
      </c>
      <c r="B107" s="178" t="s">
        <v>226</v>
      </c>
      <c r="C107" s="133"/>
      <c r="D107" s="32"/>
      <c r="E107" s="424"/>
      <c r="F107" s="243"/>
      <c r="G107" s="425"/>
      <c r="H107" s="155">
        <v>13.0</v>
      </c>
      <c r="I107" s="155">
        <v>5.0</v>
      </c>
      <c r="J107" s="155">
        <v>15.0</v>
      </c>
      <c r="K107" s="155">
        <v>14.0</v>
      </c>
      <c r="L107" s="155">
        <v>18.0</v>
      </c>
      <c r="M107" s="243"/>
      <c r="N107" s="243"/>
      <c r="O107" s="155">
        <v>35.0</v>
      </c>
      <c r="P107" s="155">
        <v>16.0</v>
      </c>
      <c r="Q107" s="155">
        <v>9.0</v>
      </c>
      <c r="R107" s="155">
        <v>21.0</v>
      </c>
      <c r="S107" s="155">
        <v>5.0</v>
      </c>
      <c r="T107" s="243">
        <v>11.0</v>
      </c>
      <c r="U107" s="243"/>
      <c r="V107" s="155">
        <v>8.0</v>
      </c>
      <c r="W107" s="155">
        <v>8.0</v>
      </c>
      <c r="X107" s="155">
        <v>9.0</v>
      </c>
      <c r="Y107" s="155">
        <v>15.0</v>
      </c>
      <c r="Z107" s="155">
        <v>12.0</v>
      </c>
      <c r="AA107" s="243"/>
      <c r="AB107" s="243"/>
      <c r="AC107" s="155">
        <v>10.0</v>
      </c>
      <c r="AD107" s="155">
        <v>11.0</v>
      </c>
      <c r="AE107" s="155">
        <v>12.0</v>
      </c>
      <c r="AF107" s="155">
        <v>11.0</v>
      </c>
      <c r="AG107" s="155">
        <v>9.0</v>
      </c>
      <c r="AH107" s="243"/>
      <c r="AI107" s="243">
        <v>7.0</v>
      </c>
      <c r="AJ107" s="155">
        <v>71.0</v>
      </c>
      <c r="AK107" s="155">
        <v>17.0</v>
      </c>
      <c r="AL107" s="136">
        <f t="shared" si="2"/>
        <v>362</v>
      </c>
      <c r="AM107" s="426">
        <f>AL107/COUNT(F107:AJ107)</f>
        <v>15.73913043</v>
      </c>
      <c r="AN107" s="264"/>
    </row>
    <row r="108" ht="13.5" customHeight="1">
      <c r="A108" s="180"/>
      <c r="B108" s="436" t="s">
        <v>78</v>
      </c>
      <c r="C108" s="133"/>
      <c r="D108" s="32"/>
      <c r="E108" s="424"/>
      <c r="F108" s="277"/>
      <c r="G108" s="434"/>
      <c r="H108" s="148">
        <v>3.0</v>
      </c>
      <c r="I108" s="148"/>
      <c r="J108" s="148"/>
      <c r="K108" s="148"/>
      <c r="L108" s="148"/>
      <c r="M108" s="277"/>
      <c r="N108" s="277"/>
      <c r="O108" s="148"/>
      <c r="P108" s="148"/>
      <c r="Q108" s="148"/>
      <c r="R108" s="148"/>
      <c r="S108" s="148"/>
      <c r="T108" s="277"/>
      <c r="U108" s="277"/>
      <c r="V108" s="148">
        <v>1.0</v>
      </c>
      <c r="W108" s="148">
        <v>2.0</v>
      </c>
      <c r="X108" s="148">
        <v>3.0</v>
      </c>
      <c r="Y108" s="148">
        <v>4.0</v>
      </c>
      <c r="Z108" s="148"/>
      <c r="AA108" s="277"/>
      <c r="AB108" s="277"/>
      <c r="AC108" s="148"/>
      <c r="AD108" s="148"/>
      <c r="AE108" s="148"/>
      <c r="AF108" s="148"/>
      <c r="AG108" s="148"/>
      <c r="AH108" s="277"/>
      <c r="AI108" s="277"/>
      <c r="AJ108" s="148"/>
      <c r="AK108" s="148"/>
      <c r="AL108" s="267">
        <f t="shared" si="2"/>
        <v>13</v>
      </c>
      <c r="AM108" s="136"/>
      <c r="AN108" s="264"/>
    </row>
    <row r="109" ht="13.5" customHeight="1">
      <c r="A109" s="45"/>
      <c r="B109" s="178" t="s">
        <v>9</v>
      </c>
      <c r="C109" s="133"/>
      <c r="D109" s="32"/>
      <c r="E109" s="424"/>
      <c r="F109" s="243"/>
      <c r="G109" s="425"/>
      <c r="H109" s="155"/>
      <c r="I109" s="155"/>
      <c r="J109" s="155"/>
      <c r="K109" s="155"/>
      <c r="L109" s="155"/>
      <c r="M109" s="243"/>
      <c r="N109" s="243"/>
      <c r="O109" s="155"/>
      <c r="P109" s="155"/>
      <c r="Q109" s="155"/>
      <c r="R109" s="155"/>
      <c r="S109" s="155"/>
      <c r="T109" s="243"/>
      <c r="U109" s="243"/>
      <c r="V109" s="155">
        <v>4.0</v>
      </c>
      <c r="W109" s="155"/>
      <c r="X109" s="155"/>
      <c r="Y109" s="155"/>
      <c r="Z109" s="155"/>
      <c r="AA109" s="243"/>
      <c r="AB109" s="243"/>
      <c r="AC109" s="155"/>
      <c r="AD109" s="155">
        <v>1.0</v>
      </c>
      <c r="AE109" s="155"/>
      <c r="AF109" s="155"/>
      <c r="AG109" s="155">
        <v>1.0</v>
      </c>
      <c r="AH109" s="243"/>
      <c r="AI109" s="243"/>
      <c r="AJ109" s="155"/>
      <c r="AK109" s="155"/>
      <c r="AL109" s="136">
        <f t="shared" si="2"/>
        <v>6</v>
      </c>
      <c r="AM109" s="426">
        <f>AL109/COUNT(F109:AJ109)</f>
        <v>2</v>
      </c>
      <c r="AN109" s="264"/>
    </row>
    <row r="110" ht="13.5" customHeight="1">
      <c r="A110" s="179" t="s">
        <v>78</v>
      </c>
      <c r="C110" s="133"/>
      <c r="D110" s="32"/>
      <c r="E110" s="424"/>
      <c r="F110" s="277"/>
      <c r="G110" s="434"/>
      <c r="H110" s="148"/>
      <c r="I110" s="148"/>
      <c r="J110" s="148"/>
      <c r="K110" s="148"/>
      <c r="L110" s="148"/>
      <c r="M110" s="277"/>
      <c r="N110" s="277"/>
      <c r="O110" s="148"/>
      <c r="P110" s="148"/>
      <c r="Q110" s="148"/>
      <c r="R110" s="148"/>
      <c r="S110" s="148"/>
      <c r="T110" s="277"/>
      <c r="U110" s="277"/>
      <c r="V110" s="148">
        <v>2.0</v>
      </c>
      <c r="W110" s="148"/>
      <c r="X110" s="148"/>
      <c r="Y110" s="148"/>
      <c r="Z110" s="148"/>
      <c r="AA110" s="277"/>
      <c r="AB110" s="277"/>
      <c r="AC110" s="148"/>
      <c r="AD110" s="148"/>
      <c r="AE110" s="148"/>
      <c r="AF110" s="148"/>
      <c r="AG110" s="148">
        <v>1.0</v>
      </c>
      <c r="AH110" s="277"/>
      <c r="AI110" s="277"/>
      <c r="AJ110" s="148"/>
      <c r="AK110" s="148"/>
      <c r="AL110" s="267">
        <f t="shared" si="2"/>
        <v>3</v>
      </c>
      <c r="AM110" s="136"/>
      <c r="AN110" s="264"/>
    </row>
    <row r="111" ht="13.5" customHeight="1">
      <c r="A111" s="45"/>
      <c r="B111" s="183" t="s">
        <v>15</v>
      </c>
      <c r="C111" s="133"/>
      <c r="D111" s="32"/>
      <c r="E111" s="424"/>
      <c r="F111" s="243"/>
      <c r="G111" s="425"/>
      <c r="H111" s="155"/>
      <c r="I111" s="155"/>
      <c r="J111" s="155"/>
      <c r="K111" s="155"/>
      <c r="L111" s="155"/>
      <c r="M111" s="243"/>
      <c r="N111" s="243"/>
      <c r="O111" s="155"/>
      <c r="P111" s="155"/>
      <c r="Q111" s="155">
        <v>1.0</v>
      </c>
      <c r="R111" s="155"/>
      <c r="S111" s="155"/>
      <c r="T111" s="243"/>
      <c r="U111" s="243"/>
      <c r="V111" s="155"/>
      <c r="W111" s="155"/>
      <c r="X111" s="155"/>
      <c r="Y111" s="155"/>
      <c r="Z111" s="155"/>
      <c r="AA111" s="243"/>
      <c r="AB111" s="243"/>
      <c r="AC111" s="155"/>
      <c r="AD111" s="155">
        <v>7.0</v>
      </c>
      <c r="AE111" s="155">
        <v>3.0</v>
      </c>
      <c r="AF111" s="155">
        <v>3.0</v>
      </c>
      <c r="AG111" s="155">
        <v>1.0</v>
      </c>
      <c r="AH111" s="243"/>
      <c r="AI111" s="243"/>
      <c r="AJ111" s="155"/>
      <c r="AK111" s="155">
        <v>1.0</v>
      </c>
      <c r="AL111" s="136">
        <f t="shared" si="2"/>
        <v>16</v>
      </c>
      <c r="AM111" s="426">
        <f>AL111/COUNT(F111:AJ111)</f>
        <v>3.2</v>
      </c>
      <c r="AN111" s="264"/>
    </row>
    <row r="112" ht="13.5" customHeight="1">
      <c r="A112" s="137" t="s">
        <v>78</v>
      </c>
      <c r="B112" s="132"/>
      <c r="C112" s="133"/>
      <c r="D112" s="32"/>
      <c r="E112" s="424"/>
      <c r="F112" s="243"/>
      <c r="G112" s="425"/>
      <c r="H112" s="155"/>
      <c r="I112" s="155"/>
      <c r="J112" s="155"/>
      <c r="K112" s="155"/>
      <c r="L112" s="155"/>
      <c r="M112" s="243"/>
      <c r="N112" s="243"/>
      <c r="O112" s="155"/>
      <c r="P112" s="155"/>
      <c r="Q112" s="155"/>
      <c r="R112" s="155"/>
      <c r="S112" s="155"/>
      <c r="T112" s="243"/>
      <c r="U112" s="243"/>
      <c r="V112" s="155"/>
      <c r="W112" s="155"/>
      <c r="X112" s="155"/>
      <c r="Y112" s="155"/>
      <c r="Z112" s="155"/>
      <c r="AA112" s="243"/>
      <c r="AB112" s="243"/>
      <c r="AC112" s="155"/>
      <c r="AD112" s="148">
        <v>7.0</v>
      </c>
      <c r="AE112" s="148">
        <v>3.0</v>
      </c>
      <c r="AF112" s="148">
        <v>3.0</v>
      </c>
      <c r="AG112" s="148">
        <v>1.0</v>
      </c>
      <c r="AH112" s="243"/>
      <c r="AI112" s="243"/>
      <c r="AJ112" s="155"/>
      <c r="AK112" s="148">
        <v>1.0</v>
      </c>
      <c r="AL112" s="267">
        <f t="shared" si="2"/>
        <v>15</v>
      </c>
      <c r="AM112" s="426"/>
      <c r="AN112" s="264"/>
    </row>
    <row r="113" ht="13.5" customHeight="1">
      <c r="A113" s="45"/>
      <c r="B113" s="183" t="s">
        <v>314</v>
      </c>
      <c r="C113" s="133"/>
      <c r="D113" s="32"/>
      <c r="E113" s="424"/>
      <c r="F113" s="243"/>
      <c r="G113" s="425"/>
      <c r="H113" s="155">
        <v>18.0</v>
      </c>
      <c r="I113" s="155"/>
      <c r="J113" s="155">
        <v>12.0</v>
      </c>
      <c r="K113" s="155"/>
      <c r="L113" s="155"/>
      <c r="M113" s="243"/>
      <c r="N113" s="243"/>
      <c r="O113" s="155"/>
      <c r="P113" s="155"/>
      <c r="Q113" s="155"/>
      <c r="R113" s="155"/>
      <c r="S113" s="155"/>
      <c r="T113" s="243"/>
      <c r="U113" s="243"/>
      <c r="V113" s="155"/>
      <c r="W113" s="155">
        <v>1.0</v>
      </c>
      <c r="X113" s="155"/>
      <c r="Y113" s="155">
        <v>7.0</v>
      </c>
      <c r="Z113" s="155"/>
      <c r="AA113" s="243"/>
      <c r="AB113" s="243"/>
      <c r="AC113" s="155"/>
      <c r="AD113" s="155"/>
      <c r="AE113" s="155">
        <v>43.0</v>
      </c>
      <c r="AF113" s="155"/>
      <c r="AG113" s="155"/>
      <c r="AH113" s="243"/>
      <c r="AI113" s="243"/>
      <c r="AJ113" s="155">
        <v>1.0</v>
      </c>
      <c r="AK113" s="155"/>
      <c r="AL113" s="136">
        <f t="shared" si="2"/>
        <v>82</v>
      </c>
      <c r="AM113" s="426">
        <f>AL113/COUNT(F113:AJ113)</f>
        <v>13.66666667</v>
      </c>
      <c r="AN113" s="264"/>
    </row>
    <row r="114" ht="13.5" customHeight="1">
      <c r="A114" s="137" t="s">
        <v>78</v>
      </c>
      <c r="B114" s="132"/>
      <c r="C114" s="138"/>
      <c r="D114" s="71"/>
      <c r="E114" s="427"/>
      <c r="F114" s="462"/>
      <c r="G114" s="431"/>
      <c r="H114" s="271"/>
      <c r="I114" s="271"/>
      <c r="J114" s="271"/>
      <c r="K114" s="271"/>
      <c r="L114" s="271"/>
      <c r="M114" s="342"/>
      <c r="N114" s="342"/>
      <c r="O114" s="271"/>
      <c r="P114" s="271"/>
      <c r="Q114" s="271"/>
      <c r="R114" s="271"/>
      <c r="S114" s="271"/>
      <c r="T114" s="342"/>
      <c r="U114" s="342"/>
      <c r="V114" s="271"/>
      <c r="W114" s="271"/>
      <c r="X114" s="271"/>
      <c r="Y114" s="271"/>
      <c r="Z114" s="271"/>
      <c r="AA114" s="342"/>
      <c r="AB114" s="342"/>
      <c r="AC114" s="271"/>
      <c r="AD114" s="271"/>
      <c r="AE114" s="271"/>
      <c r="AF114" s="271"/>
      <c r="AG114" s="271"/>
      <c r="AH114" s="342"/>
      <c r="AI114" s="342"/>
      <c r="AJ114" s="271"/>
      <c r="AK114" s="271"/>
      <c r="AL114" s="267">
        <f t="shared" si="2"/>
        <v>0</v>
      </c>
      <c r="AM114" s="143"/>
      <c r="AN114" s="268"/>
    </row>
    <row r="115" ht="51.75" customHeight="1">
      <c r="A115" s="184"/>
      <c r="B115" s="185"/>
      <c r="C115" s="186"/>
      <c r="D115" s="187">
        <v>200.0</v>
      </c>
      <c r="E115" s="188" t="s">
        <v>81</v>
      </c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90">
        <f>SUM(AL57+AL59+AL61+AL63+AL65+AL67+AL69+AL71+AL73+AL75+AL77+AL79+AL81+AL83+AL85+AL87+AL89+AL91+AL93+AL95+AL97+AL99+AL101+AL103+AL105+AL107+AL109+AL111)</f>
        <v>4783</v>
      </c>
      <c r="AN115" s="190"/>
    </row>
    <row r="116" ht="13.5" customHeight="1">
      <c r="A116" s="191">
        <v>1.0</v>
      </c>
      <c r="B116" s="19" t="s">
        <v>82</v>
      </c>
      <c r="C116" s="399">
        <v>43383.0</v>
      </c>
      <c r="D116" s="192" t="s">
        <v>292</v>
      </c>
      <c r="E116" s="465"/>
      <c r="F116" s="209"/>
      <c r="G116" s="487" t="s">
        <v>11</v>
      </c>
      <c r="H116" s="212">
        <v>3.0</v>
      </c>
      <c r="I116" s="212">
        <v>10.0</v>
      </c>
      <c r="J116" s="212">
        <v>1.0</v>
      </c>
      <c r="K116" s="212">
        <v>6.0</v>
      </c>
      <c r="L116" s="212">
        <v>2.0</v>
      </c>
      <c r="M116" s="209"/>
      <c r="N116" s="209"/>
      <c r="O116" s="212">
        <v>3.0</v>
      </c>
      <c r="P116" s="212">
        <v>3.0</v>
      </c>
      <c r="Q116" s="212">
        <v>4.0</v>
      </c>
      <c r="R116" s="212">
        <v>3.0</v>
      </c>
      <c r="S116" s="212">
        <v>3.0</v>
      </c>
      <c r="T116" s="209"/>
      <c r="U116" s="209"/>
      <c r="V116" s="212">
        <v>1.0</v>
      </c>
      <c r="W116" s="292"/>
      <c r="X116" s="212">
        <v>1.0</v>
      </c>
      <c r="Y116" s="212"/>
      <c r="Z116" s="212"/>
      <c r="AA116" s="209">
        <v>3.0</v>
      </c>
      <c r="AB116" s="209">
        <v>2.0</v>
      </c>
      <c r="AC116" s="212">
        <v>4.0</v>
      </c>
      <c r="AD116" s="212">
        <v>5.0</v>
      </c>
      <c r="AE116" s="212">
        <v>7.0</v>
      </c>
      <c r="AF116" s="212">
        <v>4.0</v>
      </c>
      <c r="AG116" s="212">
        <v>3.0</v>
      </c>
      <c r="AH116" s="209"/>
      <c r="AI116" s="209">
        <v>3.0</v>
      </c>
      <c r="AJ116" s="212">
        <v>2.0</v>
      </c>
      <c r="AK116" s="212">
        <v>4.0</v>
      </c>
      <c r="AL116" s="191">
        <f t="shared" ref="AL116:AL163" si="3">SUM(F116:AK116)</f>
        <v>77</v>
      </c>
      <c r="AM116" s="426">
        <f>AL116/COUNT(F116:AJ116)</f>
        <v>3.666666667</v>
      </c>
      <c r="AN116" s="83"/>
    </row>
    <row r="117" ht="13.5" customHeight="1">
      <c r="A117" s="168" t="s">
        <v>78</v>
      </c>
      <c r="B117" s="132"/>
      <c r="C117" s="391"/>
      <c r="D117" s="196"/>
      <c r="E117" s="71"/>
      <c r="F117" s="439"/>
      <c r="G117" s="71"/>
      <c r="H117" s="204">
        <v>1.0</v>
      </c>
      <c r="I117" s="204"/>
      <c r="J117" s="204"/>
      <c r="K117" s="204">
        <v>3.0</v>
      </c>
      <c r="L117" s="204"/>
      <c r="M117" s="316"/>
      <c r="N117" s="316"/>
      <c r="O117" s="170"/>
      <c r="P117" s="170"/>
      <c r="Q117" s="170"/>
      <c r="R117" s="170"/>
      <c r="S117" s="170"/>
      <c r="T117" s="173"/>
      <c r="U117" s="173"/>
      <c r="V117" s="170"/>
      <c r="W117" s="170"/>
      <c r="X117" s="170"/>
      <c r="Y117" s="170"/>
      <c r="Z117" s="170"/>
      <c r="AA117" s="173">
        <v>1.0</v>
      </c>
      <c r="AB117" s="173"/>
      <c r="AC117" s="170"/>
      <c r="AD117" s="170"/>
      <c r="AE117" s="170">
        <v>2.0</v>
      </c>
      <c r="AF117" s="170"/>
      <c r="AG117" s="170"/>
      <c r="AH117" s="173"/>
      <c r="AI117" s="173">
        <v>2.0</v>
      </c>
      <c r="AJ117" s="170">
        <v>1.0</v>
      </c>
      <c r="AK117" s="392"/>
      <c r="AL117" s="345">
        <f t="shared" si="3"/>
        <v>10</v>
      </c>
      <c r="AM117" s="199"/>
      <c r="AN117" s="199"/>
    </row>
    <row r="118" ht="13.5" customHeight="1">
      <c r="A118" s="191">
        <v>2.0</v>
      </c>
      <c r="B118" s="19" t="s">
        <v>85</v>
      </c>
      <c r="C118" s="192" t="s">
        <v>86</v>
      </c>
      <c r="D118" s="192" t="s">
        <v>87</v>
      </c>
      <c r="E118" s="465" t="s">
        <v>293</v>
      </c>
      <c r="F118" s="466"/>
      <c r="G118" s="487" t="s">
        <v>11</v>
      </c>
      <c r="H118" s="212">
        <v>1.0</v>
      </c>
      <c r="I118" s="212">
        <v>2.0</v>
      </c>
      <c r="J118" s="212">
        <v>9.0</v>
      </c>
      <c r="K118" s="212">
        <v>9.0</v>
      </c>
      <c r="L118" s="212">
        <v>6.0</v>
      </c>
      <c r="M118" s="209"/>
      <c r="N118" s="209"/>
      <c r="O118" s="328">
        <v>5.0</v>
      </c>
      <c r="P118" s="328">
        <v>7.0</v>
      </c>
      <c r="Q118" s="328">
        <v>5.0</v>
      </c>
      <c r="R118" s="328">
        <v>7.0</v>
      </c>
      <c r="S118" s="328">
        <v>3.0</v>
      </c>
      <c r="T118" s="298"/>
      <c r="U118" s="298"/>
      <c r="V118" s="443"/>
      <c r="W118" s="328">
        <v>7.0</v>
      </c>
      <c r="X118" s="328">
        <v>2.0</v>
      </c>
      <c r="Y118" s="328">
        <v>2.0</v>
      </c>
      <c r="Z118" s="328">
        <v>6.0</v>
      </c>
      <c r="AA118" s="209">
        <v>3.0</v>
      </c>
      <c r="AB118" s="209"/>
      <c r="AC118" s="212">
        <v>1.0</v>
      </c>
      <c r="AD118" s="212">
        <v>4.0</v>
      </c>
      <c r="AE118" s="212">
        <v>4.0</v>
      </c>
      <c r="AF118" s="212">
        <v>12.0</v>
      </c>
      <c r="AG118" s="212">
        <v>9.0</v>
      </c>
      <c r="AH118" s="209"/>
      <c r="AI118" s="209"/>
      <c r="AJ118" s="212">
        <v>5.0</v>
      </c>
      <c r="AK118" s="212">
        <v>5.0</v>
      </c>
      <c r="AL118" s="191">
        <f t="shared" si="3"/>
        <v>114</v>
      </c>
      <c r="AM118" s="426">
        <f>AL118/COUNT(F118:AJ118)</f>
        <v>5.428571429</v>
      </c>
      <c r="AN118" s="83"/>
    </row>
    <row r="119" ht="13.5" customHeight="1">
      <c r="A119" s="168" t="s">
        <v>78</v>
      </c>
      <c r="B119" s="132"/>
      <c r="C119" s="391"/>
      <c r="D119" s="196"/>
      <c r="E119" s="71"/>
      <c r="F119" s="467"/>
      <c r="G119" s="71"/>
      <c r="H119" s="212"/>
      <c r="I119" s="204"/>
      <c r="J119" s="204"/>
      <c r="K119" s="204">
        <v>5.0</v>
      </c>
      <c r="L119" s="204"/>
      <c r="M119" s="316"/>
      <c r="N119" s="316"/>
      <c r="O119" s="170">
        <v>1.0</v>
      </c>
      <c r="P119" s="170">
        <v>1.0</v>
      </c>
      <c r="Q119" s="170">
        <v>3.0</v>
      </c>
      <c r="R119" s="170">
        <v>2.0</v>
      </c>
      <c r="S119" s="170"/>
      <c r="T119" s="173"/>
      <c r="U119" s="173"/>
      <c r="V119" s="170"/>
      <c r="W119" s="170">
        <v>3.0</v>
      </c>
      <c r="X119" s="170"/>
      <c r="Y119" s="170"/>
      <c r="Z119" s="170"/>
      <c r="AA119" s="173"/>
      <c r="AB119" s="173"/>
      <c r="AC119" s="170">
        <v>1.0</v>
      </c>
      <c r="AD119" s="170"/>
      <c r="AE119" s="170"/>
      <c r="AF119" s="170"/>
      <c r="AG119" s="170"/>
      <c r="AH119" s="173"/>
      <c r="AI119" s="173"/>
      <c r="AJ119" s="170"/>
      <c r="AK119" s="392">
        <v>1.0</v>
      </c>
      <c r="AL119" s="345">
        <f t="shared" si="3"/>
        <v>17</v>
      </c>
      <c r="AM119" s="199"/>
      <c r="AN119" s="199"/>
    </row>
    <row r="120" ht="13.5" customHeight="1">
      <c r="A120" s="191">
        <v>3.0</v>
      </c>
      <c r="B120" s="19" t="s">
        <v>89</v>
      </c>
      <c r="C120" s="192" t="s">
        <v>90</v>
      </c>
      <c r="D120" s="192" t="s">
        <v>91</v>
      </c>
      <c r="E120" s="193" t="s">
        <v>315</v>
      </c>
      <c r="F120" s="209"/>
      <c r="G120" s="487" t="s">
        <v>11</v>
      </c>
      <c r="H120" s="212">
        <v>8.0</v>
      </c>
      <c r="I120" s="212">
        <v>5.0</v>
      </c>
      <c r="J120" s="212">
        <v>11.0</v>
      </c>
      <c r="K120" s="212">
        <v>4.0</v>
      </c>
      <c r="L120" s="212">
        <v>5.0</v>
      </c>
      <c r="M120" s="209"/>
      <c r="N120" s="209"/>
      <c r="O120" s="212">
        <v>7.0</v>
      </c>
      <c r="P120" s="212">
        <v>8.0</v>
      </c>
      <c r="Q120" s="212">
        <v>4.0</v>
      </c>
      <c r="R120" s="212">
        <v>2.0</v>
      </c>
      <c r="S120" s="212">
        <v>6.0</v>
      </c>
      <c r="T120" s="209"/>
      <c r="U120" s="209"/>
      <c r="V120" s="212">
        <v>4.0</v>
      </c>
      <c r="W120" s="212">
        <v>8.0</v>
      </c>
      <c r="X120" s="212">
        <v>6.0</v>
      </c>
      <c r="Y120" s="212">
        <v>7.0</v>
      </c>
      <c r="Z120" s="212">
        <v>6.0</v>
      </c>
      <c r="AA120" s="209"/>
      <c r="AB120" s="209"/>
      <c r="AC120" s="212">
        <v>5.0</v>
      </c>
      <c r="AD120" s="212">
        <v>1.0</v>
      </c>
      <c r="AE120" s="212">
        <v>3.0</v>
      </c>
      <c r="AF120" s="212">
        <v>6.0</v>
      </c>
      <c r="AG120" s="212">
        <v>10.0</v>
      </c>
      <c r="AH120" s="209"/>
      <c r="AI120" s="209"/>
      <c r="AJ120" s="212">
        <v>7.0</v>
      </c>
      <c r="AK120" s="212">
        <v>8.0</v>
      </c>
      <c r="AL120" s="191">
        <f t="shared" si="3"/>
        <v>131</v>
      </c>
      <c r="AM120" s="426">
        <f>AL120/COUNT(F120:AJ120)</f>
        <v>6.238095238</v>
      </c>
      <c r="AN120" s="83"/>
    </row>
    <row r="121" ht="13.5" customHeight="1">
      <c r="A121" s="191"/>
      <c r="B121" s="203" t="s">
        <v>78</v>
      </c>
      <c r="C121" s="192"/>
      <c r="D121" s="192"/>
      <c r="E121" s="71"/>
      <c r="F121" s="209"/>
      <c r="G121" s="71"/>
      <c r="H121" s="204">
        <v>2.0</v>
      </c>
      <c r="I121" s="204">
        <v>1.0</v>
      </c>
      <c r="J121" s="204"/>
      <c r="K121" s="204"/>
      <c r="L121" s="204">
        <v>1.0</v>
      </c>
      <c r="M121" s="316"/>
      <c r="N121" s="316"/>
      <c r="O121" s="204"/>
      <c r="P121" s="204"/>
      <c r="Q121" s="204"/>
      <c r="R121" s="204"/>
      <c r="S121" s="204">
        <v>1.0</v>
      </c>
      <c r="T121" s="316"/>
      <c r="U121" s="316"/>
      <c r="V121" s="204"/>
      <c r="W121" s="204"/>
      <c r="X121" s="204"/>
      <c r="Y121" s="204"/>
      <c r="Z121" s="204"/>
      <c r="AA121" s="316"/>
      <c r="AB121" s="316"/>
      <c r="AC121" s="204"/>
      <c r="AD121" s="204"/>
      <c r="AE121" s="204"/>
      <c r="AF121" s="204">
        <v>1.0</v>
      </c>
      <c r="AG121" s="204"/>
      <c r="AH121" s="316"/>
      <c r="AI121" s="316"/>
      <c r="AJ121" s="204">
        <v>1.0</v>
      </c>
      <c r="AK121" s="468"/>
      <c r="AL121" s="345">
        <f t="shared" si="3"/>
        <v>7</v>
      </c>
      <c r="AM121" s="191"/>
      <c r="AN121" s="83"/>
    </row>
    <row r="122" ht="13.5" customHeight="1">
      <c r="A122" s="191">
        <v>4.0</v>
      </c>
      <c r="B122" s="19" t="s">
        <v>93</v>
      </c>
      <c r="C122" s="394">
        <v>43168.0</v>
      </c>
      <c r="D122" s="192" t="s">
        <v>94</v>
      </c>
      <c r="E122" s="395"/>
      <c r="F122" s="466"/>
      <c r="G122" s="442" t="s">
        <v>11</v>
      </c>
      <c r="H122" s="212">
        <v>9.0</v>
      </c>
      <c r="I122" s="212">
        <v>8.0</v>
      </c>
      <c r="J122" s="212">
        <v>3.0</v>
      </c>
      <c r="K122" s="212">
        <v>15.0</v>
      </c>
      <c r="L122" s="212">
        <v>7.0</v>
      </c>
      <c r="M122" s="209">
        <v>2.0</v>
      </c>
      <c r="N122" s="209"/>
      <c r="O122" s="212">
        <v>9.0</v>
      </c>
      <c r="P122" s="212">
        <v>12.0</v>
      </c>
      <c r="Q122" s="212">
        <v>14.0</v>
      </c>
      <c r="R122" s="212">
        <v>20.0</v>
      </c>
      <c r="S122" s="212">
        <v>9.0</v>
      </c>
      <c r="T122" s="209">
        <v>1.0</v>
      </c>
      <c r="U122" s="209"/>
      <c r="V122" s="212">
        <v>12.0</v>
      </c>
      <c r="W122" s="212">
        <v>14.0</v>
      </c>
      <c r="X122" s="287"/>
      <c r="Y122" s="287"/>
      <c r="Z122" s="287"/>
      <c r="AA122" s="287"/>
      <c r="AB122" s="287"/>
      <c r="AC122" s="287"/>
      <c r="AD122" s="287"/>
      <c r="AE122" s="287"/>
      <c r="AF122" s="287"/>
      <c r="AG122" s="287"/>
      <c r="AH122" s="287"/>
      <c r="AI122" s="287"/>
      <c r="AJ122" s="287"/>
      <c r="AK122" s="287"/>
      <c r="AL122" s="191">
        <f t="shared" si="3"/>
        <v>135</v>
      </c>
      <c r="AM122" s="426">
        <f>AL122/COUNT(F122:AJ122)</f>
        <v>9.642857143</v>
      </c>
      <c r="AN122" s="83"/>
    </row>
    <row r="123" ht="13.5" customHeight="1">
      <c r="A123" s="168" t="s">
        <v>78</v>
      </c>
      <c r="B123" s="132"/>
      <c r="C123" s="391"/>
      <c r="D123" s="196"/>
      <c r="E123" s="32"/>
      <c r="F123" s="467"/>
      <c r="G123" s="444"/>
      <c r="H123" s="204">
        <v>5.0</v>
      </c>
      <c r="I123" s="204">
        <v>1.0</v>
      </c>
      <c r="J123" s="204">
        <v>1.0</v>
      </c>
      <c r="K123" s="204">
        <v>9.0</v>
      </c>
      <c r="L123" s="204">
        <v>3.0</v>
      </c>
      <c r="M123" s="316"/>
      <c r="N123" s="316"/>
      <c r="O123" s="170">
        <v>3.0</v>
      </c>
      <c r="P123" s="170">
        <v>2.0</v>
      </c>
      <c r="Q123" s="170">
        <v>2.0</v>
      </c>
      <c r="R123" s="170">
        <v>6.0</v>
      </c>
      <c r="S123" s="170">
        <v>5.0</v>
      </c>
      <c r="T123" s="173"/>
      <c r="U123" s="173"/>
      <c r="V123" s="170">
        <v>1.0</v>
      </c>
      <c r="W123" s="170">
        <v>1.0</v>
      </c>
      <c r="X123" s="170"/>
      <c r="Y123" s="170"/>
      <c r="Z123" s="204"/>
      <c r="AA123" s="316"/>
      <c r="AB123" s="173"/>
      <c r="AC123" s="204"/>
      <c r="AD123" s="170"/>
      <c r="AE123" s="170"/>
      <c r="AF123" s="170"/>
      <c r="AG123" s="170"/>
      <c r="AH123" s="173"/>
      <c r="AI123" s="316"/>
      <c r="AJ123" s="170"/>
      <c r="AK123" s="170"/>
      <c r="AL123" s="345">
        <f t="shared" si="3"/>
        <v>39</v>
      </c>
      <c r="AM123" s="196"/>
      <c r="AN123" s="199"/>
    </row>
    <row r="124" ht="13.5" customHeight="1">
      <c r="A124" s="191">
        <v>5.0</v>
      </c>
      <c r="B124" s="19" t="s">
        <v>96</v>
      </c>
      <c r="C124" s="192" t="s">
        <v>97</v>
      </c>
      <c r="D124" s="192" t="s">
        <v>98</v>
      </c>
      <c r="E124" s="465" t="s">
        <v>293</v>
      </c>
      <c r="F124" s="466"/>
      <c r="G124" s="442" t="s">
        <v>11</v>
      </c>
      <c r="H124" s="212"/>
      <c r="I124" s="212">
        <v>7.0</v>
      </c>
      <c r="J124" s="292"/>
      <c r="K124" s="212">
        <v>4.0</v>
      </c>
      <c r="L124" s="292"/>
      <c r="M124" s="209"/>
      <c r="N124" s="209"/>
      <c r="O124" s="212">
        <v>4.0</v>
      </c>
      <c r="P124" s="212">
        <v>2.0</v>
      </c>
      <c r="Q124" s="212">
        <v>1.0</v>
      </c>
      <c r="R124" s="212">
        <v>4.0</v>
      </c>
      <c r="S124" s="212">
        <v>3.0</v>
      </c>
      <c r="T124" s="209">
        <v>1.0</v>
      </c>
      <c r="U124" s="209"/>
      <c r="V124" s="212">
        <v>5.0</v>
      </c>
      <c r="W124" s="212">
        <v>7.0</v>
      </c>
      <c r="X124" s="212">
        <v>3.0</v>
      </c>
      <c r="Y124" s="212">
        <v>4.0</v>
      </c>
      <c r="Z124" s="212">
        <v>4.0</v>
      </c>
      <c r="AA124" s="209"/>
      <c r="AB124" s="209"/>
      <c r="AC124" s="292"/>
      <c r="AD124" s="292"/>
      <c r="AE124" s="212">
        <v>5.0</v>
      </c>
      <c r="AF124" s="292"/>
      <c r="AG124" s="212">
        <v>1.0</v>
      </c>
      <c r="AH124" s="209"/>
      <c r="AI124" s="209"/>
      <c r="AJ124" s="212">
        <v>2.0</v>
      </c>
      <c r="AK124" s="292"/>
      <c r="AL124" s="191">
        <f t="shared" si="3"/>
        <v>57</v>
      </c>
      <c r="AM124" s="426">
        <f>AL124/COUNT(F124:AJ124)</f>
        <v>3.5625</v>
      </c>
      <c r="AN124" s="83"/>
    </row>
    <row r="125" ht="13.5" customHeight="1">
      <c r="A125" s="168" t="s">
        <v>78</v>
      </c>
      <c r="B125" s="132"/>
      <c r="C125" s="391"/>
      <c r="D125" s="196"/>
      <c r="E125" s="71"/>
      <c r="F125" s="467"/>
      <c r="G125" s="444"/>
      <c r="H125" s="204"/>
      <c r="I125" s="204"/>
      <c r="J125" s="204"/>
      <c r="K125" s="204">
        <v>2.0</v>
      </c>
      <c r="L125" s="204"/>
      <c r="M125" s="316"/>
      <c r="N125" s="316"/>
      <c r="O125" s="170"/>
      <c r="P125" s="170"/>
      <c r="Q125" s="170"/>
      <c r="R125" s="170"/>
      <c r="S125" s="170">
        <v>1.0</v>
      </c>
      <c r="T125" s="173"/>
      <c r="U125" s="173"/>
      <c r="V125" s="170">
        <v>3.0</v>
      </c>
      <c r="W125" s="170">
        <v>1.0</v>
      </c>
      <c r="X125" s="170">
        <v>1.0</v>
      </c>
      <c r="Y125" s="170">
        <v>2.0</v>
      </c>
      <c r="Z125" s="170">
        <v>1.0</v>
      </c>
      <c r="AA125" s="316"/>
      <c r="AB125" s="316"/>
      <c r="AC125" s="204"/>
      <c r="AD125" s="170"/>
      <c r="AE125" s="170"/>
      <c r="AF125" s="170"/>
      <c r="AG125" s="170"/>
      <c r="AH125" s="173"/>
      <c r="AI125" s="173"/>
      <c r="AJ125" s="204"/>
      <c r="AK125" s="397"/>
      <c r="AL125" s="345">
        <f t="shared" si="3"/>
        <v>11</v>
      </c>
      <c r="AM125" s="199"/>
      <c r="AN125" s="199"/>
    </row>
    <row r="126" ht="13.5" customHeight="1">
      <c r="A126" s="191">
        <v>6.0</v>
      </c>
      <c r="B126" s="19" t="s">
        <v>100</v>
      </c>
      <c r="C126" s="192" t="s">
        <v>101</v>
      </c>
      <c r="D126" s="192" t="s">
        <v>102</v>
      </c>
      <c r="E126" s="366" t="s">
        <v>316</v>
      </c>
      <c r="F126" s="209"/>
      <c r="G126" s="442" t="s">
        <v>11</v>
      </c>
      <c r="H126" s="212">
        <v>11.0</v>
      </c>
      <c r="I126" s="212">
        <v>6.0</v>
      </c>
      <c r="J126" s="212">
        <v>10.0</v>
      </c>
      <c r="K126" s="212">
        <v>7.0</v>
      </c>
      <c r="L126" s="212">
        <v>6.0</v>
      </c>
      <c r="M126" s="209">
        <v>1.0</v>
      </c>
      <c r="N126" s="209"/>
      <c r="O126" s="212">
        <v>20.0</v>
      </c>
      <c r="P126" s="212">
        <v>16.0</v>
      </c>
      <c r="Q126" s="212">
        <v>6.0</v>
      </c>
      <c r="R126" s="212">
        <v>16.0</v>
      </c>
      <c r="S126" s="212">
        <v>11.0</v>
      </c>
      <c r="T126" s="209"/>
      <c r="U126" s="209">
        <v>2.0</v>
      </c>
      <c r="V126" s="212">
        <v>12.0</v>
      </c>
      <c r="W126" s="212">
        <v>7.0</v>
      </c>
      <c r="X126" s="212">
        <v>14.0</v>
      </c>
      <c r="Y126" s="212">
        <v>20.0</v>
      </c>
      <c r="Z126" s="212">
        <v>10.0</v>
      </c>
      <c r="AA126" s="209">
        <v>2.0</v>
      </c>
      <c r="AB126" s="209"/>
      <c r="AC126" s="212">
        <v>11.0</v>
      </c>
      <c r="AD126" s="212">
        <v>17.0</v>
      </c>
      <c r="AE126" s="212">
        <v>4.0</v>
      </c>
      <c r="AF126" s="212">
        <v>5.0</v>
      </c>
      <c r="AG126" s="212">
        <v>7.0</v>
      </c>
      <c r="AH126" s="209"/>
      <c r="AI126" s="209"/>
      <c r="AJ126" s="212">
        <v>5.0</v>
      </c>
      <c r="AK126" s="212">
        <v>17.0</v>
      </c>
      <c r="AL126" s="191">
        <f t="shared" si="3"/>
        <v>243</v>
      </c>
      <c r="AM126" s="426">
        <f>AL126/COUNT(F126:AJ126)</f>
        <v>10.125</v>
      </c>
      <c r="AN126" s="83"/>
    </row>
    <row r="127" ht="13.5" customHeight="1">
      <c r="A127" s="168" t="s">
        <v>78</v>
      </c>
      <c r="B127" s="132"/>
      <c r="C127" s="391"/>
      <c r="D127" s="196"/>
      <c r="E127" s="444"/>
      <c r="F127" s="439"/>
      <c r="G127" s="444"/>
      <c r="H127" s="212"/>
      <c r="I127" s="204"/>
      <c r="J127" s="204"/>
      <c r="K127" s="204"/>
      <c r="L127" s="204"/>
      <c r="M127" s="316"/>
      <c r="N127" s="316"/>
      <c r="O127" s="170"/>
      <c r="P127" s="170">
        <v>4.0</v>
      </c>
      <c r="Q127" s="170"/>
      <c r="R127" s="170">
        <v>2.0</v>
      </c>
      <c r="S127" s="170"/>
      <c r="T127" s="316"/>
      <c r="U127" s="316"/>
      <c r="V127" s="204"/>
      <c r="W127" s="204">
        <v>1.0</v>
      </c>
      <c r="X127" s="204"/>
      <c r="Y127" s="204">
        <v>1.0</v>
      </c>
      <c r="Z127" s="204">
        <v>1.0</v>
      </c>
      <c r="AA127" s="316"/>
      <c r="AB127" s="316"/>
      <c r="AC127" s="204"/>
      <c r="AD127" s="204"/>
      <c r="AE127" s="204"/>
      <c r="AF127" s="204"/>
      <c r="AG127" s="204"/>
      <c r="AH127" s="316"/>
      <c r="AI127" s="316"/>
      <c r="AJ127" s="204"/>
      <c r="AK127" s="469">
        <v>9.0</v>
      </c>
      <c r="AL127" s="345">
        <f t="shared" si="3"/>
        <v>18</v>
      </c>
      <c r="AM127" s="199"/>
      <c r="AN127" s="199"/>
    </row>
    <row r="128" ht="13.5" customHeight="1">
      <c r="A128" s="191">
        <v>7.0</v>
      </c>
      <c r="B128" s="19" t="s">
        <v>100</v>
      </c>
      <c r="C128" s="192" t="s">
        <v>104</v>
      </c>
      <c r="D128" s="470" t="s">
        <v>105</v>
      </c>
      <c r="E128" s="366" t="s">
        <v>317</v>
      </c>
      <c r="F128" s="466"/>
      <c r="G128" s="487" t="s">
        <v>11</v>
      </c>
      <c r="H128" s="212">
        <v>4.0</v>
      </c>
      <c r="I128" s="212">
        <v>5.0</v>
      </c>
      <c r="J128" s="212">
        <v>7.0</v>
      </c>
      <c r="K128" s="212">
        <v>10.0</v>
      </c>
      <c r="L128" s="212">
        <v>4.0</v>
      </c>
      <c r="M128" s="209"/>
      <c r="N128" s="209"/>
      <c r="O128" s="287"/>
      <c r="P128" s="287"/>
      <c r="Q128" s="287"/>
      <c r="R128" s="287"/>
      <c r="S128" s="287"/>
      <c r="T128" s="287"/>
      <c r="U128" s="287"/>
      <c r="V128" s="212">
        <v>6.0</v>
      </c>
      <c r="W128" s="212">
        <v>9.0</v>
      </c>
      <c r="X128" s="212">
        <v>8.0</v>
      </c>
      <c r="Y128" s="212">
        <v>14.0</v>
      </c>
      <c r="Z128" s="212">
        <v>8.0</v>
      </c>
      <c r="AA128" s="209"/>
      <c r="AB128" s="209">
        <v>3.0</v>
      </c>
      <c r="AC128" s="212">
        <v>6.0</v>
      </c>
      <c r="AD128" s="212">
        <v>12.0</v>
      </c>
      <c r="AE128" s="212">
        <v>3.0</v>
      </c>
      <c r="AF128" s="212">
        <v>4.0</v>
      </c>
      <c r="AG128" s="212">
        <v>12.0</v>
      </c>
      <c r="AH128" s="209"/>
      <c r="AI128" s="209"/>
      <c r="AJ128" s="212">
        <v>13.0</v>
      </c>
      <c r="AK128" s="212">
        <v>8.0</v>
      </c>
      <c r="AL128" s="191">
        <f t="shared" si="3"/>
        <v>136</v>
      </c>
      <c r="AM128" s="426">
        <f>AL128/COUNT(F128:AJ128)</f>
        <v>8</v>
      </c>
      <c r="AN128" s="83"/>
    </row>
    <row r="129" ht="13.5" customHeight="1">
      <c r="A129" s="168" t="s">
        <v>78</v>
      </c>
      <c r="B129" s="132"/>
      <c r="C129" s="391"/>
      <c r="D129" s="168"/>
      <c r="E129" s="444"/>
      <c r="F129" s="471"/>
      <c r="G129" s="71"/>
      <c r="H129" s="212"/>
      <c r="I129" s="204"/>
      <c r="J129" s="204"/>
      <c r="K129" s="204"/>
      <c r="L129" s="204"/>
      <c r="M129" s="316"/>
      <c r="N129" s="316"/>
      <c r="O129" s="170"/>
      <c r="P129" s="170"/>
      <c r="Q129" s="170"/>
      <c r="R129" s="170"/>
      <c r="S129" s="170"/>
      <c r="T129" s="173"/>
      <c r="U129" s="173"/>
      <c r="V129" s="170"/>
      <c r="W129" s="170">
        <v>4.0</v>
      </c>
      <c r="X129" s="170">
        <v>2.0</v>
      </c>
      <c r="Y129" s="170">
        <v>2.0</v>
      </c>
      <c r="Z129" s="170">
        <v>1.0</v>
      </c>
      <c r="AA129" s="173"/>
      <c r="AB129" s="173"/>
      <c r="AC129" s="170"/>
      <c r="AD129" s="170">
        <v>1.0</v>
      </c>
      <c r="AE129" s="170"/>
      <c r="AF129" s="170"/>
      <c r="AG129" s="170">
        <v>1.0</v>
      </c>
      <c r="AH129" s="173"/>
      <c r="AI129" s="173"/>
      <c r="AJ129" s="170"/>
      <c r="AK129" s="392"/>
      <c r="AL129" s="345">
        <f t="shared" si="3"/>
        <v>11</v>
      </c>
      <c r="AM129" s="199"/>
      <c r="AN129" s="199"/>
    </row>
    <row r="130" ht="13.5" customHeight="1">
      <c r="A130" s="191">
        <v>8.0</v>
      </c>
      <c r="B130" s="19" t="s">
        <v>107</v>
      </c>
      <c r="C130" s="394">
        <v>43160.0</v>
      </c>
      <c r="D130" s="470" t="s">
        <v>296</v>
      </c>
      <c r="E130" s="465" t="s">
        <v>293</v>
      </c>
      <c r="F130" s="209"/>
      <c r="G130" s="487" t="s">
        <v>11</v>
      </c>
      <c r="H130" s="212">
        <v>8.0</v>
      </c>
      <c r="I130" s="212">
        <v>9.0</v>
      </c>
      <c r="J130" s="212">
        <v>3.0</v>
      </c>
      <c r="K130" s="212">
        <v>1.0</v>
      </c>
      <c r="L130" s="212">
        <v>4.0</v>
      </c>
      <c r="M130" s="209">
        <v>1.0</v>
      </c>
      <c r="N130" s="209"/>
      <c r="O130" s="212">
        <v>18.0</v>
      </c>
      <c r="P130" s="212">
        <v>14.0</v>
      </c>
      <c r="Q130" s="212">
        <v>14.0</v>
      </c>
      <c r="R130" s="212">
        <v>3.0</v>
      </c>
      <c r="S130" s="212">
        <v>5.0</v>
      </c>
      <c r="T130" s="209">
        <v>3.0</v>
      </c>
      <c r="U130" s="209"/>
      <c r="V130" s="212">
        <v>8.0</v>
      </c>
      <c r="W130" s="212">
        <v>13.0</v>
      </c>
      <c r="X130" s="212">
        <v>9.0</v>
      </c>
      <c r="Y130" s="212">
        <v>7.0</v>
      </c>
      <c r="Z130" s="212">
        <v>9.0</v>
      </c>
      <c r="AA130" s="209">
        <v>1.0</v>
      </c>
      <c r="AB130" s="209"/>
      <c r="AC130" s="212">
        <v>4.0</v>
      </c>
      <c r="AD130" s="212">
        <v>5.0</v>
      </c>
      <c r="AE130" s="212">
        <v>4.0</v>
      </c>
      <c r="AF130" s="212">
        <v>4.0</v>
      </c>
      <c r="AG130" s="212">
        <v>7.0</v>
      </c>
      <c r="AH130" s="209"/>
      <c r="AI130" s="209"/>
      <c r="AJ130" s="212">
        <v>7.0</v>
      </c>
      <c r="AK130" s="212">
        <v>5.0</v>
      </c>
      <c r="AL130" s="191">
        <f t="shared" si="3"/>
        <v>166</v>
      </c>
      <c r="AM130" s="426">
        <f>AL130/COUNT(F130:AJ130)</f>
        <v>6.916666667</v>
      </c>
      <c r="AN130" s="83"/>
    </row>
    <row r="131" ht="13.5" customHeight="1">
      <c r="A131" s="168" t="s">
        <v>78</v>
      </c>
      <c r="B131" s="132"/>
      <c r="C131" s="391"/>
      <c r="D131" s="168"/>
      <c r="E131" s="71"/>
      <c r="F131" s="439"/>
      <c r="G131" s="71"/>
      <c r="H131" s="204">
        <v>5.0</v>
      </c>
      <c r="I131" s="204">
        <v>3.0</v>
      </c>
      <c r="J131" s="204">
        <v>2.0</v>
      </c>
      <c r="K131" s="204"/>
      <c r="L131" s="204"/>
      <c r="M131" s="316"/>
      <c r="N131" s="316"/>
      <c r="O131" s="170">
        <v>4.0</v>
      </c>
      <c r="P131" s="170">
        <v>5.0</v>
      </c>
      <c r="Q131" s="170">
        <v>9.0</v>
      </c>
      <c r="R131" s="170">
        <v>2.0</v>
      </c>
      <c r="S131" s="170">
        <v>1.0</v>
      </c>
      <c r="T131" s="173"/>
      <c r="U131" s="173"/>
      <c r="V131" s="170">
        <v>2.0</v>
      </c>
      <c r="W131" s="170"/>
      <c r="X131" s="170"/>
      <c r="Y131" s="170"/>
      <c r="Z131" s="170">
        <v>1.0</v>
      </c>
      <c r="AA131" s="173"/>
      <c r="AB131" s="173"/>
      <c r="AC131" s="170">
        <v>2.0</v>
      </c>
      <c r="AD131" s="170"/>
      <c r="AE131" s="170"/>
      <c r="AF131" s="170"/>
      <c r="AG131" s="204"/>
      <c r="AH131" s="173"/>
      <c r="AI131" s="173"/>
      <c r="AJ131" s="170"/>
      <c r="AK131" s="397">
        <v>1.0</v>
      </c>
      <c r="AL131" s="345">
        <f t="shared" si="3"/>
        <v>37</v>
      </c>
      <c r="AM131" s="199"/>
      <c r="AN131" s="199"/>
    </row>
    <row r="132" ht="15.75" customHeight="1">
      <c r="A132" s="191">
        <v>9.0</v>
      </c>
      <c r="B132" s="19" t="s">
        <v>111</v>
      </c>
      <c r="C132" s="399">
        <v>43300.0</v>
      </c>
      <c r="D132" s="470" t="s">
        <v>112</v>
      </c>
      <c r="E132" s="465" t="s">
        <v>293</v>
      </c>
      <c r="F132" s="209">
        <v>1.0</v>
      </c>
      <c r="G132" s="114"/>
      <c r="H132" s="212">
        <v>10.0</v>
      </c>
      <c r="I132" s="212">
        <v>10.0</v>
      </c>
      <c r="J132" s="212">
        <v>4.0</v>
      </c>
      <c r="K132" s="212">
        <v>7.0</v>
      </c>
      <c r="L132" s="212">
        <v>7.0</v>
      </c>
      <c r="M132" s="209"/>
      <c r="N132" s="209"/>
      <c r="O132" s="212">
        <v>10.0</v>
      </c>
      <c r="P132" s="212">
        <v>8.0</v>
      </c>
      <c r="Q132" s="212">
        <v>2.0</v>
      </c>
      <c r="R132" s="212">
        <v>10.0</v>
      </c>
      <c r="S132" s="212">
        <v>4.0</v>
      </c>
      <c r="T132" s="209"/>
      <c r="U132" s="209">
        <v>1.0</v>
      </c>
      <c r="V132" s="212">
        <v>7.0</v>
      </c>
      <c r="W132" s="212">
        <v>8.0</v>
      </c>
      <c r="X132" s="212">
        <v>4.0</v>
      </c>
      <c r="Y132" s="212">
        <v>2.0</v>
      </c>
      <c r="Z132" s="212">
        <v>2.0</v>
      </c>
      <c r="AA132" s="209">
        <v>3.0</v>
      </c>
      <c r="AB132" s="209"/>
      <c r="AC132" s="212">
        <v>7.0</v>
      </c>
      <c r="AD132" s="212">
        <v>7.0</v>
      </c>
      <c r="AE132" s="212">
        <v>5.0</v>
      </c>
      <c r="AF132" s="212">
        <v>4.0</v>
      </c>
      <c r="AG132" s="212">
        <v>2.0</v>
      </c>
      <c r="AH132" s="209">
        <v>5.0</v>
      </c>
      <c r="AI132" s="209">
        <v>3.0</v>
      </c>
      <c r="AJ132" s="212">
        <v>7.0</v>
      </c>
      <c r="AK132" s="212">
        <v>7.0</v>
      </c>
      <c r="AL132" s="191">
        <f t="shared" si="3"/>
        <v>147</v>
      </c>
      <c r="AM132" s="426">
        <f>AL132/COUNT(F132:AJ132)</f>
        <v>5.653846154</v>
      </c>
      <c r="AN132" s="83"/>
    </row>
    <row r="133" ht="15.75" customHeight="1">
      <c r="A133" s="168" t="s">
        <v>78</v>
      </c>
      <c r="B133" s="132"/>
      <c r="C133" s="391"/>
      <c r="D133" s="168"/>
      <c r="E133" s="71"/>
      <c r="F133" s="439"/>
      <c r="G133" s="71"/>
      <c r="H133" s="204">
        <v>2.0</v>
      </c>
      <c r="I133" s="204">
        <v>5.0</v>
      </c>
      <c r="J133" s="204">
        <v>3.0</v>
      </c>
      <c r="K133" s="204">
        <v>7.0</v>
      </c>
      <c r="L133" s="204">
        <v>5.0</v>
      </c>
      <c r="M133" s="316"/>
      <c r="N133" s="316"/>
      <c r="O133" s="170">
        <v>4.0</v>
      </c>
      <c r="P133" s="170">
        <v>5.0</v>
      </c>
      <c r="Q133" s="170"/>
      <c r="R133" s="170">
        <v>4.0</v>
      </c>
      <c r="S133" s="170">
        <v>1.0</v>
      </c>
      <c r="T133" s="173"/>
      <c r="U133" s="173"/>
      <c r="V133" s="170">
        <v>1.0</v>
      </c>
      <c r="W133" s="170"/>
      <c r="X133" s="170"/>
      <c r="Y133" s="204">
        <v>1.0</v>
      </c>
      <c r="Z133" s="170"/>
      <c r="AA133" s="173"/>
      <c r="AB133" s="173"/>
      <c r="AC133" s="204"/>
      <c r="AD133" s="170"/>
      <c r="AE133" s="170"/>
      <c r="AF133" s="204"/>
      <c r="AG133" s="204"/>
      <c r="AH133" s="316">
        <v>5.0</v>
      </c>
      <c r="AI133" s="316"/>
      <c r="AJ133" s="204"/>
      <c r="AK133" s="397"/>
      <c r="AL133" s="345">
        <f t="shared" si="3"/>
        <v>43</v>
      </c>
      <c r="AM133" s="199"/>
      <c r="AN133" s="199"/>
    </row>
    <row r="134" ht="13.5" customHeight="1">
      <c r="A134" s="191">
        <v>10.0</v>
      </c>
      <c r="B134" s="19" t="s">
        <v>113</v>
      </c>
      <c r="C134" s="399">
        <v>43447.0</v>
      </c>
      <c r="D134" s="192" t="s">
        <v>297</v>
      </c>
      <c r="E134" s="465"/>
      <c r="F134" s="209"/>
      <c r="G134" s="114"/>
      <c r="H134" s="212">
        <v>2.0</v>
      </c>
      <c r="I134" s="212">
        <v>11.0</v>
      </c>
      <c r="J134" s="212">
        <v>7.0</v>
      </c>
      <c r="K134" s="212">
        <v>4.0</v>
      </c>
      <c r="L134" s="212">
        <v>5.0</v>
      </c>
      <c r="M134" s="209">
        <v>1.0</v>
      </c>
      <c r="N134" s="209">
        <v>4.0</v>
      </c>
      <c r="O134" s="328">
        <v>1.0</v>
      </c>
      <c r="P134" s="328">
        <v>4.0</v>
      </c>
      <c r="Q134" s="328">
        <v>3.0</v>
      </c>
      <c r="R134" s="328">
        <v>4.0</v>
      </c>
      <c r="S134" s="328">
        <v>1.0</v>
      </c>
      <c r="T134" s="298"/>
      <c r="U134" s="298"/>
      <c r="V134" s="328">
        <v>5.0</v>
      </c>
      <c r="W134" s="328">
        <v>5.0</v>
      </c>
      <c r="X134" s="328">
        <v>2.0</v>
      </c>
      <c r="Y134" s="328">
        <v>5.0</v>
      </c>
      <c r="Z134" s="328">
        <v>2.0</v>
      </c>
      <c r="AA134" s="209">
        <v>1.0</v>
      </c>
      <c r="AB134" s="209"/>
      <c r="AC134" s="212">
        <v>3.0</v>
      </c>
      <c r="AD134" s="212">
        <v>2.0</v>
      </c>
      <c r="AE134" s="212">
        <v>7.0</v>
      </c>
      <c r="AF134" s="212">
        <v>5.0</v>
      </c>
      <c r="AG134" s="212">
        <v>4.0</v>
      </c>
      <c r="AH134" s="209"/>
      <c r="AI134" s="209"/>
      <c r="AJ134" s="212">
        <v>6.0</v>
      </c>
      <c r="AK134" s="212">
        <v>3.0</v>
      </c>
      <c r="AL134" s="191">
        <f t="shared" si="3"/>
        <v>97</v>
      </c>
      <c r="AM134" s="426">
        <f>AL134/COUNT(F134:AJ134)</f>
        <v>4.041666667</v>
      </c>
      <c r="AN134" s="83"/>
    </row>
    <row r="135" ht="13.5" customHeight="1">
      <c r="A135" s="168" t="s">
        <v>78</v>
      </c>
      <c r="B135" s="132"/>
      <c r="C135" s="391"/>
      <c r="D135" s="196"/>
      <c r="E135" s="71"/>
      <c r="F135" s="439"/>
      <c r="G135" s="71"/>
      <c r="H135" s="204">
        <v>1.0</v>
      </c>
      <c r="I135" s="204"/>
      <c r="J135" s="204">
        <v>2.0</v>
      </c>
      <c r="K135" s="204">
        <v>2.0</v>
      </c>
      <c r="L135" s="204">
        <v>3.0</v>
      </c>
      <c r="M135" s="316"/>
      <c r="N135" s="316"/>
      <c r="O135" s="170">
        <v>1.0</v>
      </c>
      <c r="P135" s="170"/>
      <c r="Q135" s="170"/>
      <c r="R135" s="170"/>
      <c r="S135" s="170"/>
      <c r="T135" s="173"/>
      <c r="U135" s="173"/>
      <c r="V135" s="170">
        <v>3.0</v>
      </c>
      <c r="W135" s="170">
        <v>1.0</v>
      </c>
      <c r="X135" s="170">
        <v>1.0</v>
      </c>
      <c r="Y135" s="170">
        <v>2.0</v>
      </c>
      <c r="Z135" s="170">
        <v>1.0</v>
      </c>
      <c r="AA135" s="173"/>
      <c r="AB135" s="173"/>
      <c r="AC135" s="170"/>
      <c r="AD135" s="170"/>
      <c r="AE135" s="170">
        <v>2.0</v>
      </c>
      <c r="AF135" s="204">
        <v>2.0</v>
      </c>
      <c r="AG135" s="204"/>
      <c r="AH135" s="173"/>
      <c r="AI135" s="173"/>
      <c r="AJ135" s="170"/>
      <c r="AK135" s="170"/>
      <c r="AL135" s="345">
        <f t="shared" si="3"/>
        <v>21</v>
      </c>
      <c r="AM135" s="199"/>
      <c r="AN135" s="199"/>
    </row>
    <row r="136" ht="13.5" customHeight="1">
      <c r="A136" s="191">
        <v>11.0</v>
      </c>
      <c r="B136" s="19" t="s">
        <v>117</v>
      </c>
      <c r="C136" s="192" t="s">
        <v>118</v>
      </c>
      <c r="D136" s="192" t="s">
        <v>119</v>
      </c>
      <c r="E136" s="465" t="s">
        <v>293</v>
      </c>
      <c r="F136" s="466"/>
      <c r="G136" s="487" t="s">
        <v>11</v>
      </c>
      <c r="H136" s="212">
        <v>2.0</v>
      </c>
      <c r="I136" s="212">
        <v>5.0</v>
      </c>
      <c r="J136" s="212">
        <v>8.0</v>
      </c>
      <c r="K136" s="212">
        <v>11.0</v>
      </c>
      <c r="L136" s="212">
        <v>5.0</v>
      </c>
      <c r="M136" s="209"/>
      <c r="N136" s="209"/>
      <c r="O136" s="292"/>
      <c r="P136" s="212">
        <v>18.0</v>
      </c>
      <c r="Q136" s="212">
        <v>3.0</v>
      </c>
      <c r="R136" s="212">
        <v>1.0</v>
      </c>
      <c r="S136" s="212">
        <v>3.0</v>
      </c>
      <c r="T136" s="209"/>
      <c r="U136" s="209"/>
      <c r="V136" s="212"/>
      <c r="W136" s="212">
        <v>5.0</v>
      </c>
      <c r="X136" s="212">
        <v>11.0</v>
      </c>
      <c r="Y136" s="212">
        <v>7.0</v>
      </c>
      <c r="Z136" s="212">
        <v>3.0</v>
      </c>
      <c r="AA136" s="209">
        <v>1.0</v>
      </c>
      <c r="AB136" s="209">
        <v>3.0</v>
      </c>
      <c r="AC136" s="212">
        <v>2.0</v>
      </c>
      <c r="AD136" s="212">
        <v>5.0</v>
      </c>
      <c r="AE136" s="212">
        <v>11.0</v>
      </c>
      <c r="AF136" s="212">
        <v>13.0</v>
      </c>
      <c r="AG136" s="212">
        <v>11.0</v>
      </c>
      <c r="AH136" s="209">
        <v>2.0</v>
      </c>
      <c r="AI136" s="209">
        <v>3.0</v>
      </c>
      <c r="AJ136" s="212">
        <v>3.0</v>
      </c>
      <c r="AK136" s="212">
        <v>3.0</v>
      </c>
      <c r="AL136" s="191">
        <f t="shared" si="3"/>
        <v>139</v>
      </c>
      <c r="AM136" s="426">
        <f>AL136/COUNT(F136:AJ136)</f>
        <v>6.043478261</v>
      </c>
      <c r="AN136" s="83"/>
    </row>
    <row r="137" ht="13.5" customHeight="1">
      <c r="A137" s="168" t="s">
        <v>78</v>
      </c>
      <c r="B137" s="132"/>
      <c r="C137" s="391"/>
      <c r="D137" s="196"/>
      <c r="E137" s="71"/>
      <c r="F137" s="467"/>
      <c r="G137" s="71"/>
      <c r="H137" s="204">
        <v>1.0</v>
      </c>
      <c r="I137" s="204"/>
      <c r="J137" s="204">
        <v>1.0</v>
      </c>
      <c r="K137" s="204"/>
      <c r="L137" s="204"/>
      <c r="M137" s="316"/>
      <c r="N137" s="316"/>
      <c r="O137" s="170"/>
      <c r="P137" s="170"/>
      <c r="Q137" s="170"/>
      <c r="R137" s="170"/>
      <c r="S137" s="170"/>
      <c r="T137" s="173"/>
      <c r="U137" s="173"/>
      <c r="V137" s="170"/>
      <c r="W137" s="170"/>
      <c r="X137" s="170"/>
      <c r="Y137" s="170"/>
      <c r="Z137" s="170"/>
      <c r="AA137" s="173"/>
      <c r="AB137" s="173"/>
      <c r="AC137" s="170"/>
      <c r="AD137" s="170"/>
      <c r="AE137" s="170"/>
      <c r="AF137" s="204">
        <v>6.0</v>
      </c>
      <c r="AG137" s="204">
        <v>1.0</v>
      </c>
      <c r="AH137" s="173"/>
      <c r="AI137" s="173"/>
      <c r="AJ137" s="170"/>
      <c r="AK137" s="170"/>
      <c r="AL137" s="345">
        <f t="shared" si="3"/>
        <v>9</v>
      </c>
      <c r="AM137" s="199"/>
      <c r="AN137" s="199"/>
    </row>
    <row r="138" ht="13.5" customHeight="1">
      <c r="A138" s="191">
        <v>12.0</v>
      </c>
      <c r="B138" s="19" t="s">
        <v>121</v>
      </c>
      <c r="C138" s="394">
        <v>43351.0</v>
      </c>
      <c r="D138" s="192" t="s">
        <v>33</v>
      </c>
      <c r="E138" s="472" t="s">
        <v>293</v>
      </c>
      <c r="F138" s="466"/>
      <c r="G138" s="114"/>
      <c r="H138" s="212">
        <v>3.0</v>
      </c>
      <c r="I138" s="212">
        <v>21.0</v>
      </c>
      <c r="J138" s="212">
        <v>10.0</v>
      </c>
      <c r="K138" s="212">
        <v>7.0</v>
      </c>
      <c r="L138" s="212">
        <v>2.0</v>
      </c>
      <c r="M138" s="209">
        <v>1.0</v>
      </c>
      <c r="N138" s="209"/>
      <c r="O138" s="212">
        <v>5.0</v>
      </c>
      <c r="P138" s="212">
        <v>6.0</v>
      </c>
      <c r="Q138" s="212">
        <v>8.0</v>
      </c>
      <c r="R138" s="212">
        <v>6.0</v>
      </c>
      <c r="S138" s="212">
        <v>9.0</v>
      </c>
      <c r="T138" s="209"/>
      <c r="U138" s="209"/>
      <c r="V138" s="212">
        <v>5.0</v>
      </c>
      <c r="W138" s="212">
        <v>9.0</v>
      </c>
      <c r="X138" s="212">
        <v>8.0</v>
      </c>
      <c r="Y138" s="212">
        <v>7.0</v>
      </c>
      <c r="Z138" s="212">
        <v>5.0</v>
      </c>
      <c r="AA138" s="209"/>
      <c r="AB138" s="209">
        <v>3.0</v>
      </c>
      <c r="AC138" s="212">
        <v>9.0</v>
      </c>
      <c r="AD138" s="212">
        <v>4.0</v>
      </c>
      <c r="AE138" s="212">
        <v>15.0</v>
      </c>
      <c r="AF138" s="212">
        <v>3.0</v>
      </c>
      <c r="AG138" s="212">
        <v>3.0</v>
      </c>
      <c r="AH138" s="209"/>
      <c r="AI138" s="209"/>
      <c r="AJ138" s="488"/>
      <c r="AK138" s="488"/>
      <c r="AL138" s="191">
        <f t="shared" si="3"/>
        <v>149</v>
      </c>
      <c r="AM138" s="426">
        <f>AL138/COUNT(F138:AJ138)</f>
        <v>6.772727273</v>
      </c>
      <c r="AN138" s="83"/>
    </row>
    <row r="139" ht="13.5" customHeight="1">
      <c r="A139" s="168" t="s">
        <v>78</v>
      </c>
      <c r="B139" s="132"/>
      <c r="C139" s="391"/>
      <c r="D139" s="196"/>
      <c r="E139" s="452"/>
      <c r="F139" s="467"/>
      <c r="G139" s="71"/>
      <c r="H139" s="204">
        <v>1.0</v>
      </c>
      <c r="I139" s="204"/>
      <c r="J139" s="204">
        <v>2.0</v>
      </c>
      <c r="K139" s="204">
        <v>1.0</v>
      </c>
      <c r="L139" s="204"/>
      <c r="M139" s="316"/>
      <c r="N139" s="316"/>
      <c r="O139" s="170">
        <v>1.0</v>
      </c>
      <c r="P139" s="170"/>
      <c r="Q139" s="170"/>
      <c r="R139" s="170"/>
      <c r="S139" s="170">
        <v>1.0</v>
      </c>
      <c r="T139" s="173"/>
      <c r="U139" s="173"/>
      <c r="V139" s="170"/>
      <c r="W139" s="170"/>
      <c r="X139" s="170">
        <v>1.0</v>
      </c>
      <c r="Y139" s="170">
        <v>1.0</v>
      </c>
      <c r="Z139" s="170">
        <v>1.0</v>
      </c>
      <c r="AA139" s="173"/>
      <c r="AB139" s="173"/>
      <c r="AC139" s="170"/>
      <c r="AD139" s="170">
        <v>2.0</v>
      </c>
      <c r="AE139" s="170">
        <v>1.0</v>
      </c>
      <c r="AF139" s="170"/>
      <c r="AG139" s="170"/>
      <c r="AH139" s="173"/>
      <c r="AI139" s="173"/>
      <c r="AJ139" s="170"/>
      <c r="AK139" s="170"/>
      <c r="AL139" s="345">
        <f t="shared" si="3"/>
        <v>12</v>
      </c>
      <c r="AM139" s="199"/>
      <c r="AN139" s="199"/>
    </row>
    <row r="140" ht="13.5" customHeight="1">
      <c r="A140" s="191">
        <v>13.0</v>
      </c>
      <c r="B140" s="19" t="s">
        <v>121</v>
      </c>
      <c r="C140" s="399">
        <v>43185.0</v>
      </c>
      <c r="D140" s="192" t="s">
        <v>57</v>
      </c>
      <c r="E140" s="452"/>
      <c r="F140" s="209"/>
      <c r="G140" s="114"/>
      <c r="H140" s="212">
        <v>6.0</v>
      </c>
      <c r="I140" s="212">
        <v>12.0</v>
      </c>
      <c r="J140" s="212">
        <v>6.0</v>
      </c>
      <c r="K140" s="212">
        <v>4.0</v>
      </c>
      <c r="L140" s="212">
        <v>5.0</v>
      </c>
      <c r="M140" s="209"/>
      <c r="N140" s="209"/>
      <c r="O140" s="212">
        <v>7.0</v>
      </c>
      <c r="P140" s="212">
        <v>6.0</v>
      </c>
      <c r="Q140" s="212">
        <v>5.0</v>
      </c>
      <c r="R140" s="212">
        <v>5.0</v>
      </c>
      <c r="S140" s="212">
        <v>12.0</v>
      </c>
      <c r="T140" s="209">
        <v>1.0</v>
      </c>
      <c r="U140" s="209"/>
      <c r="V140" s="212">
        <v>11.0</v>
      </c>
      <c r="W140" s="212">
        <v>6.0</v>
      </c>
      <c r="X140" s="212">
        <v>10.0</v>
      </c>
      <c r="Y140" s="212">
        <v>9.0</v>
      </c>
      <c r="Z140" s="212">
        <v>11.0</v>
      </c>
      <c r="AA140" s="209"/>
      <c r="AB140" s="209"/>
      <c r="AC140" s="212">
        <v>22.0</v>
      </c>
      <c r="AD140" s="212">
        <v>10.0</v>
      </c>
      <c r="AE140" s="212">
        <v>7.0</v>
      </c>
      <c r="AF140" s="212">
        <v>4.0</v>
      </c>
      <c r="AG140" s="212">
        <v>6.0</v>
      </c>
      <c r="AH140" s="209">
        <v>2.0</v>
      </c>
      <c r="AI140" s="209"/>
      <c r="AJ140" s="212">
        <v>5.0</v>
      </c>
      <c r="AK140" s="212">
        <v>1.0</v>
      </c>
      <c r="AL140" s="191">
        <f t="shared" si="3"/>
        <v>173</v>
      </c>
      <c r="AM140" s="426">
        <f>AL140/COUNT(F140:AJ140)</f>
        <v>7.52173913</v>
      </c>
      <c r="AN140" s="83"/>
    </row>
    <row r="141" ht="13.5" customHeight="1">
      <c r="A141" s="168" t="s">
        <v>78</v>
      </c>
      <c r="B141" s="132"/>
      <c r="C141" s="391"/>
      <c r="D141" s="196"/>
      <c r="E141" s="452"/>
      <c r="F141" s="439"/>
      <c r="G141" s="71"/>
      <c r="H141" s="204">
        <v>3.0</v>
      </c>
      <c r="I141" s="204">
        <v>4.0</v>
      </c>
      <c r="J141" s="204">
        <v>3.0</v>
      </c>
      <c r="K141" s="204"/>
      <c r="L141" s="204"/>
      <c r="M141" s="316"/>
      <c r="N141" s="316"/>
      <c r="O141" s="170"/>
      <c r="P141" s="170">
        <v>1.0</v>
      </c>
      <c r="Q141" s="170"/>
      <c r="R141" s="170"/>
      <c r="S141" s="170"/>
      <c r="T141" s="173"/>
      <c r="U141" s="173"/>
      <c r="V141" s="170"/>
      <c r="W141" s="170"/>
      <c r="X141" s="170">
        <v>5.0</v>
      </c>
      <c r="Y141" s="170">
        <v>4.0</v>
      </c>
      <c r="Z141" s="170">
        <v>6.0</v>
      </c>
      <c r="AA141" s="173"/>
      <c r="AB141" s="173"/>
      <c r="AC141" s="170">
        <v>1.0</v>
      </c>
      <c r="AD141" s="170">
        <v>1.0</v>
      </c>
      <c r="AE141" s="170">
        <v>1.0</v>
      </c>
      <c r="AF141" s="170"/>
      <c r="AG141" s="170"/>
      <c r="AH141" s="173"/>
      <c r="AI141" s="173"/>
      <c r="AJ141" s="170">
        <v>2.0</v>
      </c>
      <c r="AK141" s="170"/>
      <c r="AL141" s="345">
        <f t="shared" si="3"/>
        <v>31</v>
      </c>
      <c r="AM141" s="199"/>
      <c r="AN141" s="199"/>
    </row>
    <row r="142" ht="13.5" customHeight="1">
      <c r="A142" s="191">
        <v>14.0</v>
      </c>
      <c r="B142" s="19" t="s">
        <v>121</v>
      </c>
      <c r="C142" s="399">
        <v>43156.0</v>
      </c>
      <c r="D142" s="192" t="s">
        <v>59</v>
      </c>
      <c r="E142" s="452"/>
      <c r="F142" s="209"/>
      <c r="G142" s="114"/>
      <c r="H142" s="212">
        <v>11.0</v>
      </c>
      <c r="I142" s="212">
        <v>2.0</v>
      </c>
      <c r="J142" s="212">
        <v>15.0</v>
      </c>
      <c r="K142" s="212">
        <v>5.0</v>
      </c>
      <c r="L142" s="212">
        <v>1.0</v>
      </c>
      <c r="M142" s="209"/>
      <c r="N142" s="209">
        <v>2.0</v>
      </c>
      <c r="O142" s="212">
        <v>10.0</v>
      </c>
      <c r="P142" s="212">
        <v>5.0</v>
      </c>
      <c r="Q142" s="212">
        <v>8.0</v>
      </c>
      <c r="R142" s="212">
        <v>3.0</v>
      </c>
      <c r="S142" s="212">
        <v>5.0</v>
      </c>
      <c r="T142" s="209"/>
      <c r="U142" s="209"/>
      <c r="V142" s="212">
        <v>8.0</v>
      </c>
      <c r="W142" s="212">
        <v>3.0</v>
      </c>
      <c r="X142" s="212">
        <v>12.0</v>
      </c>
      <c r="Y142" s="212">
        <v>8.0</v>
      </c>
      <c r="Z142" s="212">
        <v>4.0</v>
      </c>
      <c r="AA142" s="209">
        <v>5.0</v>
      </c>
      <c r="AB142" s="209"/>
      <c r="AC142" s="212">
        <v>13.0</v>
      </c>
      <c r="AD142" s="212">
        <v>6.0</v>
      </c>
      <c r="AE142" s="212">
        <v>17.0</v>
      </c>
      <c r="AF142" s="212">
        <v>10.0</v>
      </c>
      <c r="AG142" s="212">
        <v>3.0</v>
      </c>
      <c r="AH142" s="209">
        <v>5.0</v>
      </c>
      <c r="AI142" s="209"/>
      <c r="AJ142" s="212">
        <v>5.0</v>
      </c>
      <c r="AK142" s="212">
        <v>6.0</v>
      </c>
      <c r="AL142" s="191">
        <f t="shared" si="3"/>
        <v>172</v>
      </c>
      <c r="AM142" s="426">
        <f>AL142/COUNT(F142:AJ142)</f>
        <v>7.166666667</v>
      </c>
      <c r="AN142" s="83"/>
    </row>
    <row r="143" ht="13.5" customHeight="1">
      <c r="A143" s="168" t="s">
        <v>78</v>
      </c>
      <c r="B143" s="132"/>
      <c r="C143" s="391"/>
      <c r="D143" s="196"/>
      <c r="E143" s="452"/>
      <c r="F143" s="439"/>
      <c r="G143" s="71"/>
      <c r="H143" s="204">
        <v>1.0</v>
      </c>
      <c r="I143" s="204"/>
      <c r="J143" s="204">
        <v>8.0</v>
      </c>
      <c r="K143" s="204"/>
      <c r="L143" s="204"/>
      <c r="M143" s="316"/>
      <c r="N143" s="316">
        <v>1.0</v>
      </c>
      <c r="O143" s="170">
        <v>1.0</v>
      </c>
      <c r="P143" s="170"/>
      <c r="Q143" s="170"/>
      <c r="R143" s="170"/>
      <c r="S143" s="170"/>
      <c r="T143" s="173"/>
      <c r="U143" s="173"/>
      <c r="V143" s="170"/>
      <c r="W143" s="170"/>
      <c r="X143" s="170">
        <v>1.0</v>
      </c>
      <c r="Y143" s="170">
        <v>1.0</v>
      </c>
      <c r="Z143" s="170">
        <v>4.0</v>
      </c>
      <c r="AA143" s="173">
        <v>1.0</v>
      </c>
      <c r="AB143" s="173"/>
      <c r="AC143" s="170">
        <v>1.0</v>
      </c>
      <c r="AD143" s="170">
        <v>3.0</v>
      </c>
      <c r="AE143" s="170">
        <v>3.0</v>
      </c>
      <c r="AF143" s="170"/>
      <c r="AG143" s="170">
        <v>3.0</v>
      </c>
      <c r="AH143" s="173"/>
      <c r="AI143" s="173"/>
      <c r="AJ143" s="170"/>
      <c r="AK143" s="170"/>
      <c r="AL143" s="345">
        <f t="shared" si="3"/>
        <v>28</v>
      </c>
      <c r="AM143" s="199"/>
      <c r="AN143" s="199"/>
    </row>
    <row r="144" ht="13.5" customHeight="1">
      <c r="A144" s="191">
        <v>15.0</v>
      </c>
      <c r="B144" s="19" t="s">
        <v>121</v>
      </c>
      <c r="C144" s="399">
        <v>43434.0</v>
      </c>
      <c r="D144" s="192" t="s">
        <v>58</v>
      </c>
      <c r="E144" s="452"/>
      <c r="F144" s="209">
        <v>24.0</v>
      </c>
      <c r="G144" s="487" t="s">
        <v>11</v>
      </c>
      <c r="H144" s="212"/>
      <c r="I144" s="212"/>
      <c r="J144" s="212">
        <v>9.0</v>
      </c>
      <c r="K144" s="212">
        <v>2.0</v>
      </c>
      <c r="L144" s="212">
        <v>2.0</v>
      </c>
      <c r="M144" s="209"/>
      <c r="N144" s="209"/>
      <c r="O144" s="287"/>
      <c r="P144" s="287"/>
      <c r="Q144" s="287"/>
      <c r="R144" s="287"/>
      <c r="S144" s="287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12">
        <v>3.0</v>
      </c>
      <c r="AD144" s="212">
        <v>5.0</v>
      </c>
      <c r="AE144" s="212">
        <v>3.0</v>
      </c>
      <c r="AF144" s="212">
        <v>5.0</v>
      </c>
      <c r="AG144" s="212">
        <v>3.0</v>
      </c>
      <c r="AH144" s="209"/>
      <c r="AI144" s="209"/>
      <c r="AJ144" s="212">
        <v>6.0</v>
      </c>
      <c r="AK144" s="212">
        <v>3.0</v>
      </c>
      <c r="AL144" s="191">
        <f t="shared" si="3"/>
        <v>65</v>
      </c>
      <c r="AM144" s="426">
        <f>AL144/COUNT(F144:AJ144)</f>
        <v>6.5</v>
      </c>
      <c r="AN144" s="83"/>
    </row>
    <row r="145" ht="13.5" customHeight="1">
      <c r="A145" s="168" t="s">
        <v>78</v>
      </c>
      <c r="B145" s="132"/>
      <c r="C145" s="391"/>
      <c r="D145" s="196"/>
      <c r="E145" s="444"/>
      <c r="F145" s="439"/>
      <c r="G145" s="71"/>
      <c r="H145" s="204"/>
      <c r="I145" s="204"/>
      <c r="J145" s="204"/>
      <c r="K145" s="204"/>
      <c r="L145" s="204"/>
      <c r="M145" s="316"/>
      <c r="N145" s="316"/>
      <c r="O145" s="170"/>
      <c r="P145" s="170"/>
      <c r="Q145" s="170"/>
      <c r="R145" s="170"/>
      <c r="S145" s="170"/>
      <c r="T145" s="173"/>
      <c r="U145" s="173"/>
      <c r="V145" s="170"/>
      <c r="W145" s="170"/>
      <c r="X145" s="170"/>
      <c r="Y145" s="170"/>
      <c r="Z145" s="170"/>
      <c r="AA145" s="173"/>
      <c r="AB145" s="173"/>
      <c r="AC145" s="170"/>
      <c r="AD145" s="170"/>
      <c r="AE145" s="170"/>
      <c r="AF145" s="170"/>
      <c r="AG145" s="170">
        <v>2.0</v>
      </c>
      <c r="AH145" s="173"/>
      <c r="AI145" s="173"/>
      <c r="AJ145" s="170"/>
      <c r="AK145" s="170"/>
      <c r="AL145" s="345">
        <f t="shared" si="3"/>
        <v>2</v>
      </c>
      <c r="AM145" s="199"/>
      <c r="AN145" s="199"/>
    </row>
    <row r="146" ht="13.5" customHeight="1">
      <c r="A146" s="191">
        <v>16.0</v>
      </c>
      <c r="B146" s="19" t="s">
        <v>122</v>
      </c>
      <c r="C146" s="192" t="s">
        <v>123</v>
      </c>
      <c r="D146" s="192" t="s">
        <v>124</v>
      </c>
      <c r="E146" s="193" t="s">
        <v>293</v>
      </c>
      <c r="F146" s="287"/>
      <c r="G146" s="114"/>
      <c r="H146" s="287"/>
      <c r="I146" s="287"/>
      <c r="J146" s="287"/>
      <c r="K146" s="287"/>
      <c r="L146" s="287"/>
      <c r="M146" s="287"/>
      <c r="N146" s="287"/>
      <c r="O146" s="287"/>
      <c r="P146" s="212">
        <v>8.0</v>
      </c>
      <c r="Q146" s="212">
        <v>11.0</v>
      </c>
      <c r="R146" s="212">
        <v>9.0</v>
      </c>
      <c r="S146" s="212">
        <v>12.0</v>
      </c>
      <c r="T146" s="209"/>
      <c r="U146" s="209"/>
      <c r="V146" s="212">
        <v>18.0</v>
      </c>
      <c r="W146" s="212">
        <v>13.0</v>
      </c>
      <c r="X146" s="212">
        <v>9.0</v>
      </c>
      <c r="Y146" s="212">
        <v>14.0</v>
      </c>
      <c r="Z146" s="212">
        <v>8.0</v>
      </c>
      <c r="AA146" s="209"/>
      <c r="AB146" s="209">
        <v>2.0</v>
      </c>
      <c r="AC146" s="212">
        <v>11.0</v>
      </c>
      <c r="AD146" s="212">
        <v>8.0</v>
      </c>
      <c r="AE146" s="212">
        <v>9.0</v>
      </c>
      <c r="AF146" s="212">
        <v>8.0</v>
      </c>
      <c r="AG146" s="212">
        <v>16.0</v>
      </c>
      <c r="AH146" s="209"/>
      <c r="AI146" s="209"/>
      <c r="AJ146" s="212">
        <v>15.0</v>
      </c>
      <c r="AK146" s="212">
        <v>16.0</v>
      </c>
      <c r="AL146" s="191">
        <f t="shared" si="3"/>
        <v>187</v>
      </c>
      <c r="AM146" s="426">
        <f>AL146/COUNT(F146:AJ146)</f>
        <v>11.6875</v>
      </c>
      <c r="AN146" s="83"/>
    </row>
    <row r="147" ht="13.5" customHeight="1">
      <c r="A147" s="168" t="s">
        <v>78</v>
      </c>
      <c r="B147" s="132"/>
      <c r="C147" s="391"/>
      <c r="D147" s="196"/>
      <c r="E147" s="71"/>
      <c r="F147" s="439"/>
      <c r="G147" s="71"/>
      <c r="H147" s="204"/>
      <c r="I147" s="204"/>
      <c r="J147" s="204"/>
      <c r="K147" s="204"/>
      <c r="L147" s="204"/>
      <c r="M147" s="316"/>
      <c r="N147" s="316"/>
      <c r="O147" s="204"/>
      <c r="P147" s="204">
        <v>2.0</v>
      </c>
      <c r="Q147" s="204">
        <v>6.0</v>
      </c>
      <c r="R147" s="204">
        <v>1.0</v>
      </c>
      <c r="S147" s="204">
        <v>2.0</v>
      </c>
      <c r="T147" s="316"/>
      <c r="U147" s="316"/>
      <c r="V147" s="204">
        <v>1.0</v>
      </c>
      <c r="W147" s="204"/>
      <c r="X147" s="204">
        <v>1.0</v>
      </c>
      <c r="Y147" s="204">
        <v>4.0</v>
      </c>
      <c r="Z147" s="204"/>
      <c r="AA147" s="316"/>
      <c r="AB147" s="316"/>
      <c r="AC147" s="204"/>
      <c r="AD147" s="204"/>
      <c r="AE147" s="204"/>
      <c r="AF147" s="204"/>
      <c r="AG147" s="204">
        <v>7.0</v>
      </c>
      <c r="AH147" s="316"/>
      <c r="AI147" s="316"/>
      <c r="AJ147" s="204"/>
      <c r="AK147" s="204"/>
      <c r="AL147" s="345">
        <f t="shared" si="3"/>
        <v>24</v>
      </c>
      <c r="AM147" s="199"/>
      <c r="AN147" s="199"/>
    </row>
    <row r="148" ht="13.5" customHeight="1">
      <c r="A148" s="191">
        <v>17.0</v>
      </c>
      <c r="B148" s="19" t="s">
        <v>126</v>
      </c>
      <c r="C148" s="399">
        <v>43333.0</v>
      </c>
      <c r="D148" s="192" t="s">
        <v>60</v>
      </c>
      <c r="E148" s="118"/>
      <c r="F148" s="466"/>
      <c r="G148" s="487" t="s">
        <v>11</v>
      </c>
      <c r="H148" s="212">
        <v>6.0</v>
      </c>
      <c r="I148" s="212">
        <v>10.0</v>
      </c>
      <c r="J148" s="212">
        <v>12.0</v>
      </c>
      <c r="K148" s="212">
        <v>14.0</v>
      </c>
      <c r="L148" s="212">
        <v>4.0</v>
      </c>
      <c r="M148" s="209"/>
      <c r="N148" s="209"/>
      <c r="O148" s="287"/>
      <c r="P148" s="287"/>
      <c r="Q148" s="287"/>
      <c r="R148" s="287"/>
      <c r="S148" s="287"/>
      <c r="T148" s="287"/>
      <c r="U148" s="287"/>
      <c r="V148" s="212">
        <v>5.0</v>
      </c>
      <c r="W148" s="212">
        <v>8.0</v>
      </c>
      <c r="X148" s="212">
        <v>7.0</v>
      </c>
      <c r="Y148" s="212">
        <v>8.0</v>
      </c>
      <c r="Z148" s="212">
        <v>9.0</v>
      </c>
      <c r="AA148" s="209"/>
      <c r="AB148" s="209">
        <v>1.0</v>
      </c>
      <c r="AC148" s="212">
        <v>4.0</v>
      </c>
      <c r="AD148" s="212">
        <v>9.0</v>
      </c>
      <c r="AE148" s="212">
        <v>9.0</v>
      </c>
      <c r="AF148" s="212">
        <v>8.0</v>
      </c>
      <c r="AG148" s="212">
        <v>10.0</v>
      </c>
      <c r="AH148" s="209">
        <v>2.0</v>
      </c>
      <c r="AI148" s="209">
        <v>4.0</v>
      </c>
      <c r="AJ148" s="212">
        <v>7.0</v>
      </c>
      <c r="AK148" s="212">
        <v>9.0</v>
      </c>
      <c r="AL148" s="191">
        <f t="shared" si="3"/>
        <v>146</v>
      </c>
      <c r="AM148" s="426">
        <f>AL148/COUNT(F148:AJ148)</f>
        <v>7.684210526</v>
      </c>
      <c r="AN148" s="83"/>
    </row>
    <row r="149" ht="13.5" customHeight="1">
      <c r="A149" s="168" t="s">
        <v>78</v>
      </c>
      <c r="B149" s="132"/>
      <c r="C149" s="391"/>
      <c r="D149" s="196"/>
      <c r="E149" s="71"/>
      <c r="F149" s="467"/>
      <c r="G149" s="71"/>
      <c r="H149" s="204"/>
      <c r="I149" s="204"/>
      <c r="J149" s="204"/>
      <c r="K149" s="204"/>
      <c r="L149" s="204"/>
      <c r="M149" s="316"/>
      <c r="N149" s="316"/>
      <c r="O149" s="204"/>
      <c r="P149" s="204"/>
      <c r="Q149" s="204"/>
      <c r="R149" s="204"/>
      <c r="S149" s="204"/>
      <c r="T149" s="316"/>
      <c r="U149" s="316"/>
      <c r="V149" s="204">
        <v>2.0</v>
      </c>
      <c r="W149" s="204">
        <v>3.0</v>
      </c>
      <c r="X149" s="204"/>
      <c r="Y149" s="204"/>
      <c r="Z149" s="204">
        <v>1.0</v>
      </c>
      <c r="AA149" s="316"/>
      <c r="AB149" s="316"/>
      <c r="AC149" s="204">
        <v>1.0</v>
      </c>
      <c r="AD149" s="204"/>
      <c r="AE149" s="204"/>
      <c r="AF149" s="204"/>
      <c r="AG149" s="204"/>
      <c r="AH149" s="316"/>
      <c r="AI149" s="316">
        <v>2.0</v>
      </c>
      <c r="AJ149" s="204"/>
      <c r="AK149" s="204"/>
      <c r="AL149" s="345">
        <f t="shared" si="3"/>
        <v>9</v>
      </c>
      <c r="AM149" s="199"/>
      <c r="AN149" s="199"/>
    </row>
    <row r="150" ht="14.25" customHeight="1">
      <c r="A150" s="191">
        <v>18.0</v>
      </c>
      <c r="B150" s="19" t="s">
        <v>128</v>
      </c>
      <c r="C150" s="394">
        <v>43133.0</v>
      </c>
      <c r="D150" s="192" t="s">
        <v>130</v>
      </c>
      <c r="E150" s="193" t="s">
        <v>293</v>
      </c>
      <c r="F150" s="466"/>
      <c r="G150" s="487" t="s">
        <v>11</v>
      </c>
      <c r="H150" s="212">
        <v>8.0</v>
      </c>
      <c r="I150" s="212">
        <v>4.0</v>
      </c>
      <c r="J150" s="212">
        <v>8.0</v>
      </c>
      <c r="K150" s="212">
        <v>3.0</v>
      </c>
      <c r="L150" s="212">
        <v>4.0</v>
      </c>
      <c r="M150" s="209"/>
      <c r="N150" s="209"/>
      <c r="O150" s="212">
        <v>3.0</v>
      </c>
      <c r="P150" s="212">
        <v>8.0</v>
      </c>
      <c r="Q150" s="212">
        <v>3.0</v>
      </c>
      <c r="R150" s="212">
        <v>5.0</v>
      </c>
      <c r="S150" s="212">
        <v>3.0</v>
      </c>
      <c r="T150" s="209">
        <v>1.0</v>
      </c>
      <c r="U150" s="209"/>
      <c r="V150" s="212">
        <v>2.0</v>
      </c>
      <c r="W150" s="212">
        <v>3.0</v>
      </c>
      <c r="X150" s="212">
        <v>5.0</v>
      </c>
      <c r="Y150" s="212">
        <v>1.0</v>
      </c>
      <c r="Z150" s="212">
        <v>1.0</v>
      </c>
      <c r="AA150" s="209"/>
      <c r="AB150" s="209">
        <v>1.0</v>
      </c>
      <c r="AC150" s="212">
        <v>3.0</v>
      </c>
      <c r="AD150" s="212">
        <v>5.0</v>
      </c>
      <c r="AE150" s="212">
        <v>5.0</v>
      </c>
      <c r="AF150" s="212">
        <v>7.0</v>
      </c>
      <c r="AG150" s="212">
        <v>6.0</v>
      </c>
      <c r="AH150" s="209">
        <v>8.0</v>
      </c>
      <c r="AI150" s="209">
        <v>7.0</v>
      </c>
      <c r="AJ150" s="212">
        <v>4.0</v>
      </c>
      <c r="AK150" s="212">
        <v>6.0</v>
      </c>
      <c r="AL150" s="191">
        <f t="shared" si="3"/>
        <v>114</v>
      </c>
      <c r="AM150" s="426">
        <f>AL150/COUNT(F150:AJ150)</f>
        <v>4.56</v>
      </c>
      <c r="AN150" s="83"/>
    </row>
    <row r="151" ht="13.5" customHeight="1">
      <c r="A151" s="168" t="s">
        <v>78</v>
      </c>
      <c r="B151" s="132"/>
      <c r="C151" s="391"/>
      <c r="D151" s="196"/>
      <c r="E151" s="71"/>
      <c r="F151" s="467"/>
      <c r="G151" s="71"/>
      <c r="H151" s="204">
        <v>4.0</v>
      </c>
      <c r="I151" s="204">
        <v>3.0</v>
      </c>
      <c r="J151" s="204"/>
      <c r="K151" s="204">
        <v>1.0</v>
      </c>
      <c r="L151" s="204"/>
      <c r="M151" s="316"/>
      <c r="N151" s="316"/>
      <c r="O151" s="204">
        <v>1.0</v>
      </c>
      <c r="P151" s="204"/>
      <c r="Q151" s="204"/>
      <c r="R151" s="204"/>
      <c r="S151" s="204">
        <v>1.0</v>
      </c>
      <c r="T151" s="316"/>
      <c r="U151" s="316"/>
      <c r="V151" s="204">
        <v>1.0</v>
      </c>
      <c r="W151" s="204"/>
      <c r="X151" s="204"/>
      <c r="Y151" s="204"/>
      <c r="Z151" s="204">
        <v>1.0</v>
      </c>
      <c r="AA151" s="316"/>
      <c r="AB151" s="316"/>
      <c r="AC151" s="204"/>
      <c r="AD151" s="204"/>
      <c r="AE151" s="204"/>
      <c r="AF151" s="204"/>
      <c r="AG151" s="204">
        <v>2.0</v>
      </c>
      <c r="AH151" s="316">
        <v>4.0</v>
      </c>
      <c r="AI151" s="316">
        <v>3.0</v>
      </c>
      <c r="AJ151" s="204">
        <v>1.0</v>
      </c>
      <c r="AK151" s="204"/>
      <c r="AL151" s="345">
        <f t="shared" si="3"/>
        <v>22</v>
      </c>
      <c r="AM151" s="199"/>
      <c r="AN151" s="199"/>
    </row>
    <row r="152" ht="13.5" customHeight="1">
      <c r="A152" s="191">
        <v>19.0</v>
      </c>
      <c r="B152" s="19" t="s">
        <v>131</v>
      </c>
      <c r="C152" s="399">
        <v>43355.0</v>
      </c>
      <c r="D152" s="470" t="s">
        <v>63</v>
      </c>
      <c r="E152" s="465"/>
      <c r="F152" s="209">
        <v>1.0</v>
      </c>
      <c r="G152" s="487" t="s">
        <v>11</v>
      </c>
      <c r="H152" s="212">
        <v>1.0</v>
      </c>
      <c r="I152" s="212">
        <v>9.0</v>
      </c>
      <c r="J152" s="212">
        <v>11.0</v>
      </c>
      <c r="K152" s="212">
        <v>10.0</v>
      </c>
      <c r="L152" s="212">
        <v>7.0</v>
      </c>
      <c r="M152" s="209">
        <v>1.0</v>
      </c>
      <c r="N152" s="209">
        <v>3.0</v>
      </c>
      <c r="O152" s="212">
        <v>4.0</v>
      </c>
      <c r="P152" s="212">
        <v>8.0</v>
      </c>
      <c r="Q152" s="212">
        <v>12.0</v>
      </c>
      <c r="R152" s="212">
        <v>9.0</v>
      </c>
      <c r="S152" s="212">
        <v>8.0</v>
      </c>
      <c r="T152" s="209"/>
      <c r="U152" s="209"/>
      <c r="V152" s="212">
        <v>8.0</v>
      </c>
      <c r="W152" s="212">
        <v>6.0</v>
      </c>
      <c r="X152" s="212">
        <v>8.0</v>
      </c>
      <c r="Y152" s="212">
        <v>8.0</v>
      </c>
      <c r="Z152" s="212">
        <v>6.0</v>
      </c>
      <c r="AA152" s="209"/>
      <c r="AB152" s="209"/>
      <c r="AC152" s="212">
        <v>10.0</v>
      </c>
      <c r="AD152" s="212">
        <v>7.0</v>
      </c>
      <c r="AE152" s="212">
        <v>8.0</v>
      </c>
      <c r="AF152" s="212">
        <v>14.0</v>
      </c>
      <c r="AG152" s="212">
        <v>7.0</v>
      </c>
      <c r="AH152" s="209"/>
      <c r="AI152" s="209"/>
      <c r="AJ152" s="212">
        <v>4.0</v>
      </c>
      <c r="AK152" s="212">
        <v>12.0</v>
      </c>
      <c r="AL152" s="191">
        <f t="shared" si="3"/>
        <v>182</v>
      </c>
      <c r="AM152" s="426">
        <f>AL152/COUNT(F152:AJ152)</f>
        <v>7.583333333</v>
      </c>
      <c r="AN152" s="83"/>
    </row>
    <row r="153" ht="13.5" customHeight="1">
      <c r="A153" s="168" t="s">
        <v>78</v>
      </c>
      <c r="B153" s="132"/>
      <c r="C153" s="391"/>
      <c r="D153" s="168"/>
      <c r="E153" s="71"/>
      <c r="F153" s="439"/>
      <c r="G153" s="71"/>
      <c r="H153" s="204"/>
      <c r="I153" s="204">
        <v>3.0</v>
      </c>
      <c r="J153" s="204"/>
      <c r="K153" s="204">
        <v>3.0</v>
      </c>
      <c r="L153" s="204">
        <v>1.0</v>
      </c>
      <c r="M153" s="316"/>
      <c r="N153" s="316"/>
      <c r="O153" s="204"/>
      <c r="P153" s="204">
        <v>1.0</v>
      </c>
      <c r="Q153" s="204">
        <v>8.0</v>
      </c>
      <c r="R153" s="204">
        <v>2.0</v>
      </c>
      <c r="S153" s="204">
        <v>4.0</v>
      </c>
      <c r="T153" s="316"/>
      <c r="U153" s="316"/>
      <c r="V153" s="204">
        <v>3.0</v>
      </c>
      <c r="W153" s="204"/>
      <c r="X153" s="204">
        <v>1.0</v>
      </c>
      <c r="Y153" s="204"/>
      <c r="Z153" s="204"/>
      <c r="AA153" s="316"/>
      <c r="AB153" s="316"/>
      <c r="AC153" s="204">
        <v>2.0</v>
      </c>
      <c r="AD153" s="204"/>
      <c r="AE153" s="204"/>
      <c r="AF153" s="204">
        <v>4.0</v>
      </c>
      <c r="AG153" s="204"/>
      <c r="AH153" s="316"/>
      <c r="AI153" s="316"/>
      <c r="AJ153" s="204">
        <v>1.0</v>
      </c>
      <c r="AK153" s="204"/>
      <c r="AL153" s="345">
        <f t="shared" si="3"/>
        <v>33</v>
      </c>
      <c r="AM153" s="199"/>
      <c r="AN153" s="199"/>
    </row>
    <row r="154" ht="13.5" customHeight="1">
      <c r="A154" s="191">
        <v>20.0</v>
      </c>
      <c r="B154" s="19" t="s">
        <v>132</v>
      </c>
      <c r="C154" s="394">
        <v>43347.0</v>
      </c>
      <c r="D154" s="192" t="s">
        <v>180</v>
      </c>
      <c r="E154" s="193"/>
      <c r="F154" s="209"/>
      <c r="G154" s="114"/>
      <c r="H154" s="292"/>
      <c r="I154" s="292"/>
      <c r="J154" s="212">
        <v>2.0</v>
      </c>
      <c r="K154" s="212">
        <v>1.0</v>
      </c>
      <c r="L154" s="212">
        <v>4.0</v>
      </c>
      <c r="M154" s="209"/>
      <c r="N154" s="209"/>
      <c r="O154" s="212">
        <v>4.0</v>
      </c>
      <c r="P154" s="212">
        <v>2.0</v>
      </c>
      <c r="Q154" s="212">
        <v>5.0</v>
      </c>
      <c r="R154" s="212">
        <v>3.0</v>
      </c>
      <c r="S154" s="212">
        <v>4.0</v>
      </c>
      <c r="T154" s="209"/>
      <c r="U154" s="209"/>
      <c r="V154" s="212">
        <v>2.0</v>
      </c>
      <c r="W154" s="212">
        <v>7.0</v>
      </c>
      <c r="X154" s="212">
        <v>4.0</v>
      </c>
      <c r="Y154" s="292"/>
      <c r="Z154" s="212">
        <v>4.0</v>
      </c>
      <c r="AA154" s="209"/>
      <c r="AB154" s="209">
        <v>1.0</v>
      </c>
      <c r="AC154" s="212">
        <v>1.0</v>
      </c>
      <c r="AD154" s="212">
        <v>3.0</v>
      </c>
      <c r="AE154" s="212">
        <v>5.0</v>
      </c>
      <c r="AF154" s="212">
        <v>2.0</v>
      </c>
      <c r="AG154" s="212">
        <v>8.0</v>
      </c>
      <c r="AH154" s="209">
        <v>1.0</v>
      </c>
      <c r="AI154" s="209"/>
      <c r="AJ154" s="212">
        <v>2.0</v>
      </c>
      <c r="AK154" s="212">
        <v>1.0</v>
      </c>
      <c r="AL154" s="191">
        <f t="shared" si="3"/>
        <v>66</v>
      </c>
      <c r="AM154" s="426">
        <f>AL154/COUNT(F154:AJ154)</f>
        <v>3.3</v>
      </c>
      <c r="AN154" s="83"/>
    </row>
    <row r="155" ht="13.5" customHeight="1">
      <c r="A155" s="168" t="s">
        <v>78</v>
      </c>
      <c r="B155" s="132"/>
      <c r="C155" s="391"/>
      <c r="D155" s="196"/>
      <c r="E155" s="71"/>
      <c r="F155" s="439"/>
      <c r="G155" s="71"/>
      <c r="H155" s="204"/>
      <c r="I155" s="204"/>
      <c r="J155" s="204"/>
      <c r="K155" s="204"/>
      <c r="L155" s="204">
        <v>4.0</v>
      </c>
      <c r="M155" s="316"/>
      <c r="N155" s="316"/>
      <c r="O155" s="204">
        <v>2.0</v>
      </c>
      <c r="P155" s="204">
        <v>2.0</v>
      </c>
      <c r="Q155" s="204">
        <v>4.0</v>
      </c>
      <c r="R155" s="204">
        <v>2.0</v>
      </c>
      <c r="S155" s="204">
        <v>2.0</v>
      </c>
      <c r="T155" s="316"/>
      <c r="U155" s="316"/>
      <c r="V155" s="204"/>
      <c r="W155" s="204">
        <v>3.0</v>
      </c>
      <c r="X155" s="204">
        <v>3.0</v>
      </c>
      <c r="Y155" s="204"/>
      <c r="Z155" s="204"/>
      <c r="AA155" s="316"/>
      <c r="AB155" s="316"/>
      <c r="AC155" s="204">
        <v>1.0</v>
      </c>
      <c r="AD155" s="204">
        <v>2.0</v>
      </c>
      <c r="AE155" s="204">
        <v>1.0</v>
      </c>
      <c r="AF155" s="204">
        <v>1.0</v>
      </c>
      <c r="AG155" s="204">
        <v>7.0</v>
      </c>
      <c r="AH155" s="316"/>
      <c r="AI155" s="316"/>
      <c r="AJ155" s="204">
        <v>1.0</v>
      </c>
      <c r="AK155" s="204"/>
      <c r="AL155" s="345">
        <f t="shared" si="3"/>
        <v>35</v>
      </c>
      <c r="AM155" s="199"/>
      <c r="AN155" s="199"/>
    </row>
    <row r="156" ht="13.5" customHeight="1">
      <c r="A156" s="191">
        <v>21.0</v>
      </c>
      <c r="B156" s="19" t="s">
        <v>136</v>
      </c>
      <c r="C156" s="399">
        <v>43249.0</v>
      </c>
      <c r="D156" s="192" t="s">
        <v>64</v>
      </c>
      <c r="E156" s="193" t="s">
        <v>293</v>
      </c>
      <c r="F156" s="466"/>
      <c r="G156" s="487" t="s">
        <v>11</v>
      </c>
      <c r="H156" s="292"/>
      <c r="I156" s="292"/>
      <c r="J156" s="212">
        <v>1.0</v>
      </c>
      <c r="K156" s="212">
        <v>12.0</v>
      </c>
      <c r="L156" s="212">
        <v>4.0</v>
      </c>
      <c r="M156" s="209"/>
      <c r="N156" s="209"/>
      <c r="O156" s="212">
        <v>5.0</v>
      </c>
      <c r="P156" s="212">
        <v>7.0</v>
      </c>
      <c r="Q156" s="212">
        <v>4.0</v>
      </c>
      <c r="R156" s="212">
        <v>1.0</v>
      </c>
      <c r="S156" s="212">
        <v>2.0</v>
      </c>
      <c r="T156" s="209"/>
      <c r="U156" s="209"/>
      <c r="V156" s="212">
        <v>2.0</v>
      </c>
      <c r="W156" s="212">
        <v>4.0</v>
      </c>
      <c r="X156" s="212">
        <v>4.0</v>
      </c>
      <c r="Y156" s="292"/>
      <c r="Z156" s="212">
        <v>1.0</v>
      </c>
      <c r="AA156" s="209"/>
      <c r="AB156" s="209"/>
      <c r="AC156" s="212">
        <v>6.0</v>
      </c>
      <c r="AD156" s="212">
        <v>3.0</v>
      </c>
      <c r="AE156" s="212">
        <v>2.0</v>
      </c>
      <c r="AF156" s="212">
        <v>3.0</v>
      </c>
      <c r="AG156" s="212">
        <v>2.0</v>
      </c>
      <c r="AH156" s="209"/>
      <c r="AI156" s="209"/>
      <c r="AJ156" s="212">
        <v>1.0</v>
      </c>
      <c r="AK156" s="212">
        <v>2.0</v>
      </c>
      <c r="AL156" s="191">
        <f t="shared" si="3"/>
        <v>66</v>
      </c>
      <c r="AM156" s="426">
        <f>AL156/COUNT(F156:AJ156)</f>
        <v>3.666666667</v>
      </c>
      <c r="AN156" s="83"/>
    </row>
    <row r="157" ht="12.75" customHeight="1">
      <c r="A157" s="168" t="s">
        <v>78</v>
      </c>
      <c r="B157" s="132"/>
      <c r="C157" s="391"/>
      <c r="D157" s="196"/>
      <c r="E157" s="71"/>
      <c r="F157" s="467"/>
      <c r="G157" s="71"/>
      <c r="H157" s="204"/>
      <c r="I157" s="204"/>
      <c r="J157" s="204"/>
      <c r="K157" s="204">
        <v>7.0</v>
      </c>
      <c r="L157" s="204">
        <v>2.0</v>
      </c>
      <c r="M157" s="316"/>
      <c r="N157" s="316"/>
      <c r="O157" s="204">
        <v>3.0</v>
      </c>
      <c r="P157" s="204">
        <v>3.0</v>
      </c>
      <c r="Q157" s="204"/>
      <c r="R157" s="204"/>
      <c r="S157" s="204"/>
      <c r="T157" s="316"/>
      <c r="U157" s="316"/>
      <c r="V157" s="204"/>
      <c r="W157" s="204">
        <v>1.0</v>
      </c>
      <c r="X157" s="204">
        <v>1.0</v>
      </c>
      <c r="Y157" s="204"/>
      <c r="Z157" s="204"/>
      <c r="AA157" s="316"/>
      <c r="AB157" s="316"/>
      <c r="AC157" s="204">
        <v>1.0</v>
      </c>
      <c r="AD157" s="204"/>
      <c r="AE157" s="204"/>
      <c r="AF157" s="204"/>
      <c r="AG157" s="204"/>
      <c r="AH157" s="316"/>
      <c r="AI157" s="316"/>
      <c r="AJ157" s="204"/>
      <c r="AK157" s="204">
        <v>1.0</v>
      </c>
      <c r="AL157" s="345">
        <f t="shared" si="3"/>
        <v>19</v>
      </c>
      <c r="AM157" s="199"/>
      <c r="AN157" s="199"/>
    </row>
    <row r="158" ht="13.5" customHeight="1">
      <c r="A158" s="191">
        <v>22.0</v>
      </c>
      <c r="B158" s="19" t="s">
        <v>136</v>
      </c>
      <c r="C158" s="399">
        <v>43242.0</v>
      </c>
      <c r="D158" s="192" t="s">
        <v>66</v>
      </c>
      <c r="E158" s="465"/>
      <c r="F158" s="466"/>
      <c r="G158" s="487" t="s">
        <v>11</v>
      </c>
      <c r="H158" s="212">
        <v>3.0</v>
      </c>
      <c r="I158" s="212">
        <v>3.0</v>
      </c>
      <c r="J158" s="212">
        <v>6.0</v>
      </c>
      <c r="K158" s="212">
        <v>5.0</v>
      </c>
      <c r="L158" s="212">
        <v>4.0</v>
      </c>
      <c r="M158" s="209"/>
      <c r="N158" s="209"/>
      <c r="O158" s="212">
        <v>11.0</v>
      </c>
      <c r="P158" s="212">
        <v>4.0</v>
      </c>
      <c r="Q158" s="212">
        <v>1.0</v>
      </c>
      <c r="R158" s="212">
        <v>7.0</v>
      </c>
      <c r="S158" s="212">
        <v>4.0</v>
      </c>
      <c r="T158" s="209"/>
      <c r="U158" s="209"/>
      <c r="V158" s="212">
        <v>3.0</v>
      </c>
      <c r="W158" s="212">
        <v>2.0</v>
      </c>
      <c r="X158" s="212">
        <v>2.0</v>
      </c>
      <c r="Y158" s="212">
        <v>2.0</v>
      </c>
      <c r="Z158" s="212">
        <v>3.0</v>
      </c>
      <c r="AA158" s="209"/>
      <c r="AB158" s="209"/>
      <c r="AC158" s="212">
        <v>8.0</v>
      </c>
      <c r="AD158" s="212">
        <v>3.0</v>
      </c>
      <c r="AE158" s="292"/>
      <c r="AF158" s="212">
        <v>7.0</v>
      </c>
      <c r="AG158" s="212">
        <v>1.0</v>
      </c>
      <c r="AH158" s="209"/>
      <c r="AI158" s="209"/>
      <c r="AJ158" s="212">
        <v>4.0</v>
      </c>
      <c r="AK158" s="212">
        <v>1.0</v>
      </c>
      <c r="AL158" s="191">
        <f t="shared" si="3"/>
        <v>84</v>
      </c>
      <c r="AM158" s="426">
        <f>AL158/COUNT(F158:AJ158)</f>
        <v>4.2</v>
      </c>
      <c r="AN158" s="83"/>
    </row>
    <row r="159" ht="13.5" customHeight="1">
      <c r="A159" s="168" t="s">
        <v>78</v>
      </c>
      <c r="B159" s="132"/>
      <c r="C159" s="391"/>
      <c r="D159" s="196"/>
      <c r="E159" s="71"/>
      <c r="F159" s="467"/>
      <c r="G159" s="71"/>
      <c r="H159" s="204"/>
      <c r="I159" s="204">
        <v>1.0</v>
      </c>
      <c r="J159" s="204"/>
      <c r="K159" s="204">
        <v>1.0</v>
      </c>
      <c r="L159" s="204"/>
      <c r="M159" s="316"/>
      <c r="N159" s="316"/>
      <c r="O159" s="204"/>
      <c r="P159" s="204"/>
      <c r="Q159" s="204"/>
      <c r="R159" s="204">
        <v>5.0</v>
      </c>
      <c r="S159" s="204"/>
      <c r="T159" s="316"/>
      <c r="U159" s="316"/>
      <c r="V159" s="204"/>
      <c r="W159" s="204">
        <v>1.0</v>
      </c>
      <c r="X159" s="204"/>
      <c r="Y159" s="204"/>
      <c r="Z159" s="204"/>
      <c r="AA159" s="316"/>
      <c r="AB159" s="316"/>
      <c r="AC159" s="204"/>
      <c r="AD159" s="204"/>
      <c r="AE159" s="204"/>
      <c r="AF159" s="204"/>
      <c r="AG159" s="204"/>
      <c r="AH159" s="316"/>
      <c r="AI159" s="316"/>
      <c r="AJ159" s="204"/>
      <c r="AK159" s="204"/>
      <c r="AL159" s="345">
        <f t="shared" si="3"/>
        <v>8</v>
      </c>
      <c r="AM159" s="199"/>
      <c r="AN159" s="199"/>
    </row>
    <row r="160" ht="13.5" customHeight="1">
      <c r="A160" s="191">
        <v>23.0</v>
      </c>
      <c r="B160" s="19" t="s">
        <v>139</v>
      </c>
      <c r="C160" s="399">
        <v>43269.0</v>
      </c>
      <c r="D160" s="192" t="s">
        <v>140</v>
      </c>
      <c r="E160" s="193" t="s">
        <v>293</v>
      </c>
      <c r="F160" s="209"/>
      <c r="G160" s="487" t="s">
        <v>11</v>
      </c>
      <c r="H160" s="212">
        <v>1.0</v>
      </c>
      <c r="I160" s="212">
        <v>3.0</v>
      </c>
      <c r="J160" s="212">
        <v>1.0</v>
      </c>
      <c r="K160" s="212">
        <v>11.0</v>
      </c>
      <c r="L160" s="212">
        <v>3.0</v>
      </c>
      <c r="M160" s="209"/>
      <c r="N160" s="209"/>
      <c r="O160" s="212">
        <v>4.0</v>
      </c>
      <c r="P160" s="212">
        <v>7.0</v>
      </c>
      <c r="Q160" s="212">
        <v>6.0</v>
      </c>
      <c r="R160" s="212">
        <v>8.0</v>
      </c>
      <c r="S160" s="212">
        <v>14.0</v>
      </c>
      <c r="T160" s="209">
        <v>1.0</v>
      </c>
      <c r="U160" s="209"/>
      <c r="V160" s="212">
        <v>1.0</v>
      </c>
      <c r="W160" s="212">
        <v>3.0</v>
      </c>
      <c r="X160" s="212">
        <v>6.0</v>
      </c>
      <c r="Y160" s="212">
        <v>11.0</v>
      </c>
      <c r="Z160" s="212">
        <v>2.0</v>
      </c>
      <c r="AA160" s="209"/>
      <c r="AB160" s="209">
        <v>6.0</v>
      </c>
      <c r="AC160" s="212">
        <v>4.0</v>
      </c>
      <c r="AD160" s="212">
        <v>4.0</v>
      </c>
      <c r="AE160" s="212">
        <v>6.0</v>
      </c>
      <c r="AF160" s="212">
        <v>1.0</v>
      </c>
      <c r="AG160" s="212">
        <v>5.0</v>
      </c>
      <c r="AH160" s="209"/>
      <c r="AI160" s="209">
        <v>13.0</v>
      </c>
      <c r="AJ160" s="212">
        <v>6.0</v>
      </c>
      <c r="AK160" s="212">
        <v>4.0</v>
      </c>
      <c r="AL160" s="191">
        <f t="shared" si="3"/>
        <v>131</v>
      </c>
      <c r="AM160" s="426">
        <f>AL160/COUNT(F160:AJ160)</f>
        <v>5.458333333</v>
      </c>
      <c r="AN160" s="83"/>
    </row>
    <row r="161" ht="13.5" customHeight="1">
      <c r="A161" s="168" t="s">
        <v>78</v>
      </c>
      <c r="B161" s="132"/>
      <c r="C161" s="391"/>
      <c r="D161" s="196"/>
      <c r="E161" s="71"/>
      <c r="F161" s="439"/>
      <c r="G161" s="71"/>
      <c r="H161" s="204"/>
      <c r="I161" s="204"/>
      <c r="J161" s="204"/>
      <c r="K161" s="204"/>
      <c r="L161" s="204"/>
      <c r="M161" s="316"/>
      <c r="N161" s="316"/>
      <c r="O161" s="204"/>
      <c r="P161" s="204"/>
      <c r="Q161" s="204"/>
      <c r="R161" s="204"/>
      <c r="S161" s="204"/>
      <c r="T161" s="316"/>
      <c r="U161" s="316"/>
      <c r="V161" s="204"/>
      <c r="W161" s="204"/>
      <c r="X161" s="204"/>
      <c r="Y161" s="204">
        <v>2.0</v>
      </c>
      <c r="Z161" s="204"/>
      <c r="AA161" s="316"/>
      <c r="AB161" s="316"/>
      <c r="AC161" s="204"/>
      <c r="AD161" s="204"/>
      <c r="AE161" s="204"/>
      <c r="AF161" s="204"/>
      <c r="AG161" s="204"/>
      <c r="AH161" s="316"/>
      <c r="AI161" s="316">
        <v>1.0</v>
      </c>
      <c r="AJ161" s="204">
        <v>1.0</v>
      </c>
      <c r="AK161" s="204"/>
      <c r="AL161" s="345">
        <f t="shared" si="3"/>
        <v>4</v>
      </c>
      <c r="AM161" s="199"/>
      <c r="AN161" s="199"/>
    </row>
    <row r="162" ht="13.5" customHeight="1">
      <c r="A162" s="191">
        <v>24.0</v>
      </c>
      <c r="B162" s="19" t="s">
        <v>142</v>
      </c>
      <c r="C162" s="399">
        <v>43384.0</v>
      </c>
      <c r="D162" s="192" t="s">
        <v>286</v>
      </c>
      <c r="E162" s="193" t="s">
        <v>293</v>
      </c>
      <c r="F162" s="209"/>
      <c r="G162" s="487" t="s">
        <v>11</v>
      </c>
      <c r="H162" s="212">
        <v>2.0</v>
      </c>
      <c r="I162" s="212">
        <v>11.0</v>
      </c>
      <c r="J162" s="212">
        <v>4.0</v>
      </c>
      <c r="K162" s="212">
        <v>5.0</v>
      </c>
      <c r="L162" s="212">
        <v>1.0</v>
      </c>
      <c r="M162" s="209"/>
      <c r="N162" s="209"/>
      <c r="O162" s="212">
        <v>1.0</v>
      </c>
      <c r="P162" s="212">
        <v>1.0</v>
      </c>
      <c r="Q162" s="212">
        <v>4.0</v>
      </c>
      <c r="R162" s="212">
        <v>6.0</v>
      </c>
      <c r="S162" s="212">
        <v>6.0</v>
      </c>
      <c r="T162" s="209"/>
      <c r="U162" s="209"/>
      <c r="V162" s="212">
        <v>7.0</v>
      </c>
      <c r="W162" s="212">
        <v>8.0</v>
      </c>
      <c r="X162" s="212">
        <v>6.0</v>
      </c>
      <c r="Y162" s="212">
        <v>1.0</v>
      </c>
      <c r="Z162" s="212">
        <v>4.0</v>
      </c>
      <c r="AA162" s="209"/>
      <c r="AB162" s="209">
        <v>1.0</v>
      </c>
      <c r="AC162" s="212">
        <v>2.0</v>
      </c>
      <c r="AD162" s="212">
        <v>3.0</v>
      </c>
      <c r="AE162" s="212">
        <v>2.0</v>
      </c>
      <c r="AF162" s="212">
        <v>3.0</v>
      </c>
      <c r="AG162" s="212">
        <v>10.0</v>
      </c>
      <c r="AH162" s="209"/>
      <c r="AI162" s="209"/>
      <c r="AJ162" s="212">
        <v>1.0</v>
      </c>
      <c r="AK162" s="212">
        <v>7.0</v>
      </c>
      <c r="AL162" s="191">
        <f t="shared" si="3"/>
        <v>96</v>
      </c>
      <c r="AM162" s="426">
        <f>AL162/COUNT(F162:AJ162)</f>
        <v>4.363636364</v>
      </c>
      <c r="AN162" s="83"/>
    </row>
    <row r="163" ht="13.5" customHeight="1">
      <c r="A163" s="168" t="s">
        <v>78</v>
      </c>
      <c r="B163" s="132"/>
      <c r="C163" s="391"/>
      <c r="D163" s="196"/>
      <c r="E163" s="71"/>
      <c r="F163" s="439"/>
      <c r="G163" s="71"/>
      <c r="H163" s="170">
        <v>1.0</v>
      </c>
      <c r="I163" s="204">
        <v>2.0</v>
      </c>
      <c r="J163" s="204"/>
      <c r="K163" s="204"/>
      <c r="L163" s="204"/>
      <c r="M163" s="489"/>
      <c r="N163" s="316"/>
      <c r="O163" s="204">
        <v>1.0</v>
      </c>
      <c r="P163" s="204"/>
      <c r="Q163" s="204"/>
      <c r="R163" s="204"/>
      <c r="S163" s="204"/>
      <c r="T163" s="316"/>
      <c r="U163" s="316"/>
      <c r="V163" s="204"/>
      <c r="W163" s="204">
        <v>3.0</v>
      </c>
      <c r="X163" s="204"/>
      <c r="Y163" s="204"/>
      <c r="Z163" s="204"/>
      <c r="AA163" s="316"/>
      <c r="AB163" s="316"/>
      <c r="AC163" s="204"/>
      <c r="AD163" s="204">
        <v>1.0</v>
      </c>
      <c r="AE163" s="204"/>
      <c r="AF163" s="204"/>
      <c r="AG163" s="204"/>
      <c r="AH163" s="316"/>
      <c r="AI163" s="316"/>
      <c r="AJ163" s="204"/>
      <c r="AK163" s="204"/>
      <c r="AL163" s="345">
        <f t="shared" si="3"/>
        <v>8</v>
      </c>
      <c r="AM163" s="199"/>
      <c r="AN163" s="199"/>
    </row>
    <row r="164" ht="15.75" customHeight="1">
      <c r="A164" s="218"/>
      <c r="B164" s="320"/>
      <c r="C164" s="320"/>
      <c r="D164" s="320"/>
      <c r="E164" s="320"/>
      <c r="F164" s="320"/>
      <c r="G164" s="320"/>
      <c r="H164" s="320"/>
      <c r="I164" s="320"/>
      <c r="J164" s="320"/>
      <c r="K164" s="320"/>
      <c r="L164" s="320"/>
      <c r="M164" s="320"/>
      <c r="N164" s="320"/>
      <c r="O164" s="320"/>
      <c r="P164" s="320"/>
      <c r="Q164" s="320"/>
      <c r="R164" s="320"/>
      <c r="S164" s="320"/>
      <c r="T164" s="320"/>
      <c r="U164" s="320"/>
      <c r="V164" s="320"/>
      <c r="W164" s="320"/>
      <c r="X164" s="320"/>
      <c r="Y164" s="320"/>
      <c r="Z164" s="320"/>
      <c r="AA164" s="320"/>
      <c r="AB164" s="320"/>
      <c r="AC164" s="320"/>
      <c r="AD164" s="320"/>
      <c r="AE164" s="320"/>
      <c r="AF164" s="320"/>
      <c r="AG164" s="320"/>
      <c r="AH164" s="320"/>
      <c r="AI164" s="320"/>
      <c r="AJ164" s="320"/>
      <c r="AK164" s="320"/>
      <c r="AL164" s="320"/>
      <c r="AM164" s="321"/>
      <c r="AN164" s="84"/>
    </row>
    <row r="165" ht="23.25" customHeight="1">
      <c r="A165" s="219"/>
      <c r="B165" s="322"/>
      <c r="C165" s="323" t="s">
        <v>221</v>
      </c>
      <c r="D165" s="220" t="s">
        <v>146</v>
      </c>
      <c r="E165" s="132"/>
      <c r="F165" s="15">
        <f t="shared" ref="F165:F166" si="5">F116+F118+F120+F122+F124+F126+F128+F130+F132+F134+F136+F138+F140+F142+F144+F146+F148+F150+F152+F154+F156+F158+F160+F162</f>
        <v>26</v>
      </c>
      <c r="G165" s="117"/>
      <c r="H165" s="9">
        <f t="shared" ref="H165:AK165" si="4">H116+H118+H120+H122+H124+H126+H128+H130+H132+H134+H136+H138+H140+H142+H144+H146+H148+H150+H152+H154+H156+H158+H160+H162</f>
        <v>99</v>
      </c>
      <c r="I165" s="9">
        <f t="shared" si="4"/>
        <v>153</v>
      </c>
      <c r="J165" s="9">
        <f t="shared" si="4"/>
        <v>148</v>
      </c>
      <c r="K165" s="9">
        <f t="shared" si="4"/>
        <v>157</v>
      </c>
      <c r="L165" s="9">
        <f t="shared" si="4"/>
        <v>92</v>
      </c>
      <c r="M165" s="15">
        <f t="shared" si="4"/>
        <v>7</v>
      </c>
      <c r="N165" s="15">
        <f t="shared" si="4"/>
        <v>9</v>
      </c>
      <c r="O165" s="9">
        <f t="shared" si="4"/>
        <v>131</v>
      </c>
      <c r="P165" s="9">
        <f t="shared" si="4"/>
        <v>154</v>
      </c>
      <c r="Q165" s="9">
        <f t="shared" si="4"/>
        <v>123</v>
      </c>
      <c r="R165" s="9">
        <f t="shared" si="4"/>
        <v>132</v>
      </c>
      <c r="S165" s="9">
        <f t="shared" si="4"/>
        <v>127</v>
      </c>
      <c r="T165" s="15">
        <f t="shared" si="4"/>
        <v>8</v>
      </c>
      <c r="U165" s="15">
        <f t="shared" si="4"/>
        <v>3</v>
      </c>
      <c r="V165" s="9">
        <f t="shared" si="4"/>
        <v>132</v>
      </c>
      <c r="W165" s="9">
        <f t="shared" si="4"/>
        <v>155</v>
      </c>
      <c r="X165" s="9">
        <f t="shared" si="4"/>
        <v>141</v>
      </c>
      <c r="Y165" s="9">
        <f t="shared" si="4"/>
        <v>137</v>
      </c>
      <c r="Z165" s="9">
        <f t="shared" si="4"/>
        <v>108</v>
      </c>
      <c r="AA165" s="15">
        <f t="shared" si="4"/>
        <v>19</v>
      </c>
      <c r="AB165" s="15">
        <f t="shared" si="4"/>
        <v>23</v>
      </c>
      <c r="AC165" s="9">
        <f t="shared" si="4"/>
        <v>139</v>
      </c>
      <c r="AD165" s="9">
        <f t="shared" si="4"/>
        <v>128</v>
      </c>
      <c r="AE165" s="9">
        <f t="shared" si="4"/>
        <v>141</v>
      </c>
      <c r="AF165" s="9">
        <f t="shared" si="4"/>
        <v>132</v>
      </c>
      <c r="AG165" s="9">
        <f t="shared" si="4"/>
        <v>146</v>
      </c>
      <c r="AH165" s="15">
        <f t="shared" si="4"/>
        <v>25</v>
      </c>
      <c r="AI165" s="15">
        <f t="shared" si="4"/>
        <v>33</v>
      </c>
      <c r="AJ165" s="9">
        <f t="shared" si="4"/>
        <v>117</v>
      </c>
      <c r="AK165" s="9">
        <f t="shared" si="4"/>
        <v>128</v>
      </c>
      <c r="AL165" s="454">
        <f>SUM(F165:AK165)</f>
        <v>3073</v>
      </c>
      <c r="AM165" s="31" t="s">
        <v>146</v>
      </c>
      <c r="AN165" s="112"/>
    </row>
    <row r="166" ht="20.25" customHeight="1">
      <c r="A166" s="324"/>
      <c r="B166" s="121"/>
      <c r="C166" s="325"/>
      <c r="D166" s="224" t="s">
        <v>78</v>
      </c>
      <c r="E166" s="132"/>
      <c r="F166" s="227">
        <f t="shared" si="5"/>
        <v>0</v>
      </c>
      <c r="G166" s="226"/>
      <c r="H166" s="225">
        <f t="shared" ref="H166:AL166" si="6">H117+H119+H121+H123+H125+H127+H129+H131+H133+H135+H137+H139+H141+H143+H145+H147+H149+H151+H153+H155+H157+H159+H161+H163</f>
        <v>27</v>
      </c>
      <c r="I166" s="225">
        <f t="shared" si="6"/>
        <v>23</v>
      </c>
      <c r="J166" s="225">
        <f t="shared" si="6"/>
        <v>22</v>
      </c>
      <c r="K166" s="225">
        <f t="shared" si="6"/>
        <v>41</v>
      </c>
      <c r="L166" s="225">
        <f t="shared" si="6"/>
        <v>19</v>
      </c>
      <c r="M166" s="227">
        <f t="shared" si="6"/>
        <v>0</v>
      </c>
      <c r="N166" s="227">
        <f t="shared" si="6"/>
        <v>1</v>
      </c>
      <c r="O166" s="225">
        <f t="shared" si="6"/>
        <v>22</v>
      </c>
      <c r="P166" s="225">
        <f t="shared" si="6"/>
        <v>26</v>
      </c>
      <c r="Q166" s="225">
        <f t="shared" si="6"/>
        <v>32</v>
      </c>
      <c r="R166" s="225">
        <f t="shared" si="6"/>
        <v>26</v>
      </c>
      <c r="S166" s="225">
        <f t="shared" si="6"/>
        <v>19</v>
      </c>
      <c r="T166" s="227">
        <f t="shared" si="6"/>
        <v>0</v>
      </c>
      <c r="U166" s="227">
        <f t="shared" si="6"/>
        <v>0</v>
      </c>
      <c r="V166" s="225">
        <f t="shared" si="6"/>
        <v>17</v>
      </c>
      <c r="W166" s="225">
        <f t="shared" si="6"/>
        <v>22</v>
      </c>
      <c r="X166" s="225">
        <f t="shared" si="6"/>
        <v>17</v>
      </c>
      <c r="Y166" s="225">
        <f t="shared" si="6"/>
        <v>20</v>
      </c>
      <c r="Z166" s="225">
        <f t="shared" si="6"/>
        <v>18</v>
      </c>
      <c r="AA166" s="227">
        <f t="shared" si="6"/>
        <v>2</v>
      </c>
      <c r="AB166" s="227">
        <f t="shared" si="6"/>
        <v>0</v>
      </c>
      <c r="AC166" s="225">
        <f t="shared" si="6"/>
        <v>10</v>
      </c>
      <c r="AD166" s="225">
        <f t="shared" si="6"/>
        <v>10</v>
      </c>
      <c r="AE166" s="225">
        <f t="shared" si="6"/>
        <v>10</v>
      </c>
      <c r="AF166" s="225">
        <f t="shared" si="6"/>
        <v>14</v>
      </c>
      <c r="AG166" s="225">
        <f t="shared" si="6"/>
        <v>23</v>
      </c>
      <c r="AH166" s="227">
        <f t="shared" si="6"/>
        <v>9</v>
      </c>
      <c r="AI166" s="227">
        <f t="shared" si="6"/>
        <v>8</v>
      </c>
      <c r="AJ166" s="225">
        <f t="shared" si="6"/>
        <v>8</v>
      </c>
      <c r="AK166" s="225">
        <f t="shared" si="6"/>
        <v>12</v>
      </c>
      <c r="AL166" s="225">
        <f t="shared" si="6"/>
        <v>458</v>
      </c>
      <c r="AM166" s="203" t="s">
        <v>147</v>
      </c>
      <c r="AN166" s="294"/>
    </row>
    <row r="167" ht="19.5" customHeight="1">
      <c r="A167" s="324"/>
      <c r="B167" s="121"/>
      <c r="C167" s="325"/>
      <c r="D167" s="220" t="s">
        <v>148</v>
      </c>
      <c r="E167" s="132"/>
      <c r="F167" s="15">
        <f>sum (F57,F59,F61,F63,F65,F67,F69,F71,F73,F75,F77,F79,F81,F83,F85,F87,F89,F91,F93,F95,F97,F99,F101,F103,F105,F107,F109,F111)</f>
        <v>8</v>
      </c>
      <c r="G167" s="117"/>
      <c r="H167" s="9">
        <f t="shared" ref="H167:AK167" si="7">sum (H57,H59,H61,H63,H65,H67,H69,H71,H73,H75,H77,H79,H81,H83,H85,H87,H89,H91,H93,H95,H97,H99,H101,H103,H105,H107,H109,H111)</f>
        <v>142</v>
      </c>
      <c r="I167" s="9">
        <f t="shared" si="7"/>
        <v>189</v>
      </c>
      <c r="J167" s="9">
        <f t="shared" si="7"/>
        <v>217</v>
      </c>
      <c r="K167" s="9">
        <f t="shared" si="7"/>
        <v>189</v>
      </c>
      <c r="L167" s="9">
        <f t="shared" si="7"/>
        <v>218</v>
      </c>
      <c r="M167" s="15">
        <f t="shared" si="7"/>
        <v>76</v>
      </c>
      <c r="N167" s="15">
        <f t="shared" si="7"/>
        <v>14</v>
      </c>
      <c r="O167" s="9">
        <f t="shared" si="7"/>
        <v>231</v>
      </c>
      <c r="P167" s="9">
        <f t="shared" si="7"/>
        <v>207</v>
      </c>
      <c r="Q167" s="9">
        <f t="shared" si="7"/>
        <v>223</v>
      </c>
      <c r="R167" s="9">
        <f t="shared" si="7"/>
        <v>218</v>
      </c>
      <c r="S167" s="9">
        <f t="shared" si="7"/>
        <v>171</v>
      </c>
      <c r="T167" s="15">
        <f t="shared" si="7"/>
        <v>69</v>
      </c>
      <c r="U167" s="15">
        <f t="shared" si="7"/>
        <v>25</v>
      </c>
      <c r="V167" s="9">
        <f t="shared" si="7"/>
        <v>181</v>
      </c>
      <c r="W167" s="9">
        <f t="shared" si="7"/>
        <v>244</v>
      </c>
      <c r="X167" s="9">
        <f t="shared" si="7"/>
        <v>218</v>
      </c>
      <c r="Y167" s="9">
        <f t="shared" si="7"/>
        <v>184</v>
      </c>
      <c r="Z167" s="9">
        <f t="shared" si="7"/>
        <v>188</v>
      </c>
      <c r="AA167" s="15">
        <f t="shared" si="7"/>
        <v>53</v>
      </c>
      <c r="AB167" s="15">
        <f t="shared" si="7"/>
        <v>24</v>
      </c>
      <c r="AC167" s="9">
        <f t="shared" si="7"/>
        <v>171</v>
      </c>
      <c r="AD167" s="9">
        <f t="shared" si="7"/>
        <v>224</v>
      </c>
      <c r="AE167" s="9">
        <f t="shared" si="7"/>
        <v>189</v>
      </c>
      <c r="AF167" s="9">
        <f t="shared" si="7"/>
        <v>209</v>
      </c>
      <c r="AG167" s="9">
        <f t="shared" si="7"/>
        <v>155</v>
      </c>
      <c r="AH167" s="15">
        <f t="shared" si="7"/>
        <v>45</v>
      </c>
      <c r="AI167" s="15">
        <f t="shared" si="7"/>
        <v>25</v>
      </c>
      <c r="AJ167" s="9">
        <f t="shared" si="7"/>
        <v>264</v>
      </c>
      <c r="AK167" s="9">
        <f t="shared" si="7"/>
        <v>212</v>
      </c>
      <c r="AL167" s="454">
        <f t="shared" ref="AL167:AL170" si="9">SUM(F167:AK167)</f>
        <v>4783</v>
      </c>
      <c r="AM167" s="31" t="s">
        <v>148</v>
      </c>
      <c r="AN167" s="112"/>
    </row>
    <row r="168" ht="19.5" customHeight="1">
      <c r="A168" s="324"/>
      <c r="B168" s="121"/>
      <c r="C168" s="325"/>
      <c r="D168" s="224" t="s">
        <v>78</v>
      </c>
      <c r="E168" s="132"/>
      <c r="F168" s="227">
        <f>sum (F58,F60,F62,F64,F66,F68,F70,F72,F74,F76,F78,F80,F82,F84,F86,F88,F90,F92,F94,F96,F98,F100,F102,F104,F106,F108,F110,F114)</f>
        <v>0</v>
      </c>
      <c r="G168" s="226"/>
      <c r="H168" s="225">
        <f t="shared" ref="H168:AK168" si="8">sum (H58,H60,H62,H64,H66,H68,H70,H72,H74,H76,H78,H80,H82,H84,H86,H88,H90,H92,H94,H96,H98,H100,H102,H104,H106,H108,H110,H114)</f>
        <v>46</v>
      </c>
      <c r="I168" s="225">
        <f t="shared" si="8"/>
        <v>25</v>
      </c>
      <c r="J168" s="225">
        <f t="shared" si="8"/>
        <v>20</v>
      </c>
      <c r="K168" s="225">
        <f t="shared" si="8"/>
        <v>18</v>
      </c>
      <c r="L168" s="225">
        <f t="shared" si="8"/>
        <v>33</v>
      </c>
      <c r="M168" s="227">
        <f t="shared" si="8"/>
        <v>3</v>
      </c>
      <c r="N168" s="227">
        <f t="shared" si="8"/>
        <v>0</v>
      </c>
      <c r="O168" s="225">
        <f t="shared" si="8"/>
        <v>49</v>
      </c>
      <c r="P168" s="225">
        <f t="shared" si="8"/>
        <v>31</v>
      </c>
      <c r="Q168" s="225">
        <f t="shared" si="8"/>
        <v>24</v>
      </c>
      <c r="R168" s="225">
        <f t="shared" si="8"/>
        <v>7</v>
      </c>
      <c r="S168" s="225">
        <f t="shared" si="8"/>
        <v>3</v>
      </c>
      <c r="T168" s="227">
        <f t="shared" si="8"/>
        <v>0</v>
      </c>
      <c r="U168" s="227">
        <f t="shared" si="8"/>
        <v>0</v>
      </c>
      <c r="V168" s="225">
        <f t="shared" si="8"/>
        <v>29</v>
      </c>
      <c r="W168" s="225">
        <f t="shared" si="8"/>
        <v>19</v>
      </c>
      <c r="X168" s="225">
        <f t="shared" si="8"/>
        <v>15</v>
      </c>
      <c r="Y168" s="225">
        <f t="shared" si="8"/>
        <v>19</v>
      </c>
      <c r="Z168" s="225">
        <f t="shared" si="8"/>
        <v>12</v>
      </c>
      <c r="AA168" s="227">
        <f t="shared" si="8"/>
        <v>2</v>
      </c>
      <c r="AB168" s="227">
        <f t="shared" si="8"/>
        <v>0</v>
      </c>
      <c r="AC168" s="225">
        <f t="shared" si="8"/>
        <v>8</v>
      </c>
      <c r="AD168" s="225">
        <f t="shared" si="8"/>
        <v>16</v>
      </c>
      <c r="AE168" s="225">
        <f t="shared" si="8"/>
        <v>10</v>
      </c>
      <c r="AF168" s="225">
        <f t="shared" si="8"/>
        <v>8</v>
      </c>
      <c r="AG168" s="225">
        <f t="shared" si="8"/>
        <v>7</v>
      </c>
      <c r="AH168" s="227">
        <f t="shared" si="8"/>
        <v>2</v>
      </c>
      <c r="AI168" s="227">
        <f t="shared" si="8"/>
        <v>0</v>
      </c>
      <c r="AJ168" s="225">
        <f t="shared" si="8"/>
        <v>15</v>
      </c>
      <c r="AK168" s="225">
        <f t="shared" si="8"/>
        <v>1</v>
      </c>
      <c r="AL168" s="455">
        <f t="shared" si="9"/>
        <v>422</v>
      </c>
      <c r="AM168" s="203" t="s">
        <v>149</v>
      </c>
      <c r="AN168" s="294"/>
    </row>
    <row r="169" ht="15.75" customHeight="1">
      <c r="A169" s="324"/>
      <c r="B169" s="121"/>
      <c r="C169" s="325"/>
      <c r="D169" s="220" t="s">
        <v>150</v>
      </c>
      <c r="E169" s="132"/>
      <c r="F169" s="230">
        <f>sum (F167,F165)</f>
        <v>34</v>
      </c>
      <c r="G169" s="229"/>
      <c r="H169" s="120">
        <f t="shared" ref="H169:AK169" si="10">sum (H167,H165)</f>
        <v>241</v>
      </c>
      <c r="I169" s="120">
        <f t="shared" si="10"/>
        <v>342</v>
      </c>
      <c r="J169" s="120">
        <f t="shared" si="10"/>
        <v>365</v>
      </c>
      <c r="K169" s="120">
        <f t="shared" si="10"/>
        <v>346</v>
      </c>
      <c r="L169" s="120">
        <f t="shared" si="10"/>
        <v>310</v>
      </c>
      <c r="M169" s="230">
        <f t="shared" si="10"/>
        <v>83</v>
      </c>
      <c r="N169" s="230">
        <f t="shared" si="10"/>
        <v>23</v>
      </c>
      <c r="O169" s="120">
        <f t="shared" si="10"/>
        <v>362</v>
      </c>
      <c r="P169" s="120">
        <f t="shared" si="10"/>
        <v>361</v>
      </c>
      <c r="Q169" s="120">
        <f t="shared" si="10"/>
        <v>346</v>
      </c>
      <c r="R169" s="120">
        <f t="shared" si="10"/>
        <v>350</v>
      </c>
      <c r="S169" s="120">
        <f t="shared" si="10"/>
        <v>298</v>
      </c>
      <c r="T169" s="230">
        <f t="shared" si="10"/>
        <v>77</v>
      </c>
      <c r="U169" s="230">
        <f t="shared" si="10"/>
        <v>28</v>
      </c>
      <c r="V169" s="120">
        <f t="shared" si="10"/>
        <v>313</v>
      </c>
      <c r="W169" s="120">
        <f t="shared" si="10"/>
        <v>399</v>
      </c>
      <c r="X169" s="120">
        <f t="shared" si="10"/>
        <v>359</v>
      </c>
      <c r="Y169" s="120">
        <f t="shared" si="10"/>
        <v>321</v>
      </c>
      <c r="Z169" s="120">
        <f t="shared" si="10"/>
        <v>296</v>
      </c>
      <c r="AA169" s="230">
        <f t="shared" si="10"/>
        <v>72</v>
      </c>
      <c r="AB169" s="230">
        <f t="shared" si="10"/>
        <v>47</v>
      </c>
      <c r="AC169" s="120">
        <f t="shared" si="10"/>
        <v>310</v>
      </c>
      <c r="AD169" s="120">
        <f t="shared" si="10"/>
        <v>352</v>
      </c>
      <c r="AE169" s="120">
        <f t="shared" si="10"/>
        <v>330</v>
      </c>
      <c r="AF169" s="120">
        <f t="shared" si="10"/>
        <v>341</v>
      </c>
      <c r="AG169" s="120">
        <f t="shared" si="10"/>
        <v>301</v>
      </c>
      <c r="AH169" s="230">
        <f t="shared" si="10"/>
        <v>70</v>
      </c>
      <c r="AI169" s="230">
        <f t="shared" si="10"/>
        <v>58</v>
      </c>
      <c r="AJ169" s="120">
        <f t="shared" si="10"/>
        <v>381</v>
      </c>
      <c r="AK169" s="120">
        <f t="shared" si="10"/>
        <v>340</v>
      </c>
      <c r="AL169" s="454">
        <f t="shared" si="9"/>
        <v>7856</v>
      </c>
      <c r="AM169" s="31" t="s">
        <v>150</v>
      </c>
      <c r="AN169" s="112"/>
    </row>
    <row r="170" ht="20.25" customHeight="1">
      <c r="A170" s="324"/>
      <c r="B170" s="121"/>
      <c r="C170" s="325"/>
      <c r="D170" s="231" t="s">
        <v>147</v>
      </c>
      <c r="E170" s="132"/>
      <c r="F170" s="227">
        <f>SUM(F166,F168)</f>
        <v>0</v>
      </c>
      <c r="G170" s="226"/>
      <c r="H170" s="225">
        <f t="shared" ref="H170:AK170" si="11">sum (H168,H166)</f>
        <v>73</v>
      </c>
      <c r="I170" s="225">
        <f t="shared" si="11"/>
        <v>48</v>
      </c>
      <c r="J170" s="225">
        <f t="shared" si="11"/>
        <v>42</v>
      </c>
      <c r="K170" s="225">
        <f t="shared" si="11"/>
        <v>59</v>
      </c>
      <c r="L170" s="225">
        <f t="shared" si="11"/>
        <v>52</v>
      </c>
      <c r="M170" s="227">
        <f t="shared" si="11"/>
        <v>3</v>
      </c>
      <c r="N170" s="227">
        <f t="shared" si="11"/>
        <v>1</v>
      </c>
      <c r="O170" s="225">
        <f t="shared" si="11"/>
        <v>71</v>
      </c>
      <c r="P170" s="225">
        <f t="shared" si="11"/>
        <v>57</v>
      </c>
      <c r="Q170" s="225">
        <f t="shared" si="11"/>
        <v>56</v>
      </c>
      <c r="R170" s="225">
        <f t="shared" si="11"/>
        <v>33</v>
      </c>
      <c r="S170" s="225">
        <f t="shared" si="11"/>
        <v>22</v>
      </c>
      <c r="T170" s="227">
        <f t="shared" si="11"/>
        <v>0</v>
      </c>
      <c r="U170" s="227">
        <f t="shared" si="11"/>
        <v>0</v>
      </c>
      <c r="V170" s="225">
        <f t="shared" si="11"/>
        <v>46</v>
      </c>
      <c r="W170" s="225">
        <f t="shared" si="11"/>
        <v>41</v>
      </c>
      <c r="X170" s="225">
        <f t="shared" si="11"/>
        <v>32</v>
      </c>
      <c r="Y170" s="225">
        <f t="shared" si="11"/>
        <v>39</v>
      </c>
      <c r="Z170" s="225">
        <f t="shared" si="11"/>
        <v>30</v>
      </c>
      <c r="AA170" s="227">
        <f t="shared" si="11"/>
        <v>4</v>
      </c>
      <c r="AB170" s="227">
        <f t="shared" si="11"/>
        <v>0</v>
      </c>
      <c r="AC170" s="225">
        <f t="shared" si="11"/>
        <v>18</v>
      </c>
      <c r="AD170" s="225">
        <f t="shared" si="11"/>
        <v>26</v>
      </c>
      <c r="AE170" s="225">
        <f t="shared" si="11"/>
        <v>20</v>
      </c>
      <c r="AF170" s="225">
        <f t="shared" si="11"/>
        <v>22</v>
      </c>
      <c r="AG170" s="225">
        <f t="shared" si="11"/>
        <v>30</v>
      </c>
      <c r="AH170" s="227">
        <f t="shared" si="11"/>
        <v>11</v>
      </c>
      <c r="AI170" s="227">
        <f t="shared" si="11"/>
        <v>8</v>
      </c>
      <c r="AJ170" s="225">
        <f t="shared" si="11"/>
        <v>23</v>
      </c>
      <c r="AK170" s="225">
        <f t="shared" si="11"/>
        <v>13</v>
      </c>
      <c r="AL170" s="455">
        <f t="shared" si="9"/>
        <v>880</v>
      </c>
      <c r="AM170" s="203" t="s">
        <v>147</v>
      </c>
      <c r="AN170" s="294"/>
    </row>
    <row r="171" ht="15.75" customHeight="1">
      <c r="A171" s="79"/>
      <c r="B171" s="79"/>
      <c r="C171" s="81"/>
      <c r="D171" s="79"/>
      <c r="E171" s="79"/>
      <c r="F171" s="79"/>
      <c r="G171" s="79"/>
      <c r="H171" s="112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112"/>
      <c r="AM171" s="112"/>
      <c r="AN171" s="112"/>
    </row>
    <row r="172" ht="15.75" customHeight="1">
      <c r="A172" s="79"/>
      <c r="B172" s="239"/>
      <c r="C172" s="240"/>
      <c r="D172" s="82"/>
      <c r="E172" s="79"/>
      <c r="F172" s="79"/>
      <c r="G172" s="79"/>
      <c r="H172" s="112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112"/>
      <c r="AM172" s="112"/>
      <c r="AN172" s="112"/>
    </row>
    <row r="173" ht="15.75" customHeight="1">
      <c r="A173" s="79"/>
      <c r="B173" s="241"/>
      <c r="C173" s="240"/>
      <c r="D173" s="79"/>
      <c r="E173" s="79"/>
      <c r="F173" s="79"/>
      <c r="G173" s="79"/>
      <c r="H173" s="112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112"/>
      <c r="AM173" s="112"/>
      <c r="AN173" s="112"/>
    </row>
    <row r="174" ht="15.75" customHeight="1">
      <c r="A174" s="79"/>
      <c r="B174" s="241"/>
      <c r="C174" s="240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112"/>
      <c r="AG174" s="112"/>
      <c r="AH174" s="79"/>
      <c r="AI174" s="79"/>
      <c r="AJ174" s="79"/>
      <c r="AK174" s="79"/>
      <c r="AL174" s="112"/>
      <c r="AM174" s="112"/>
      <c r="AN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112"/>
      <c r="AM175" s="112"/>
      <c r="AN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112"/>
      <c r="AM176" s="112"/>
      <c r="AN176" s="112"/>
    </row>
    <row r="177" ht="15.75" customHeight="1">
      <c r="A177" s="79"/>
      <c r="B177" s="79"/>
      <c r="C177" s="81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2">
    <mergeCell ref="C1:AJ1"/>
    <mergeCell ref="D3:D29"/>
    <mergeCell ref="C32:D34"/>
    <mergeCell ref="Z32:AC32"/>
    <mergeCell ref="D37:D40"/>
    <mergeCell ref="E37:E40"/>
    <mergeCell ref="E42:E43"/>
    <mergeCell ref="A62:B62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A88:B88"/>
    <mergeCell ref="A90:B90"/>
    <mergeCell ref="A92:B92"/>
    <mergeCell ref="A94:B94"/>
    <mergeCell ref="A96:B96"/>
    <mergeCell ref="A98:B98"/>
    <mergeCell ref="A100:B100"/>
    <mergeCell ref="A114:B114"/>
    <mergeCell ref="E115:AL115"/>
    <mergeCell ref="D42:D43"/>
    <mergeCell ref="D45:D46"/>
    <mergeCell ref="E45:E46"/>
    <mergeCell ref="C55:AM55"/>
    <mergeCell ref="D57:D114"/>
    <mergeCell ref="A58:B58"/>
    <mergeCell ref="A60:B60"/>
    <mergeCell ref="A123:B123"/>
    <mergeCell ref="A125:B125"/>
    <mergeCell ref="G144:G145"/>
    <mergeCell ref="G146:G147"/>
    <mergeCell ref="G134:G135"/>
    <mergeCell ref="G136:G137"/>
    <mergeCell ref="E138:E145"/>
    <mergeCell ref="G138:G139"/>
    <mergeCell ref="G140:G141"/>
    <mergeCell ref="G142:G143"/>
    <mergeCell ref="E146:E147"/>
    <mergeCell ref="E156:E157"/>
    <mergeCell ref="E158:E159"/>
    <mergeCell ref="E160:E161"/>
    <mergeCell ref="E162:E163"/>
    <mergeCell ref="G158:G159"/>
    <mergeCell ref="G160:G161"/>
    <mergeCell ref="G162:G163"/>
    <mergeCell ref="E150:E151"/>
    <mergeCell ref="G150:G151"/>
    <mergeCell ref="E152:E153"/>
    <mergeCell ref="G152:G153"/>
    <mergeCell ref="E154:E155"/>
    <mergeCell ref="G154:G155"/>
    <mergeCell ref="G156:G157"/>
    <mergeCell ref="A133:B133"/>
    <mergeCell ref="A135:B135"/>
    <mergeCell ref="A139:B139"/>
    <mergeCell ref="A141:B141"/>
    <mergeCell ref="A143:B143"/>
    <mergeCell ref="A145:B145"/>
    <mergeCell ref="A147:B147"/>
    <mergeCell ref="A149:B149"/>
    <mergeCell ref="A151:B151"/>
    <mergeCell ref="A153:B153"/>
    <mergeCell ref="A155:B155"/>
    <mergeCell ref="A157:B157"/>
    <mergeCell ref="A159:B159"/>
    <mergeCell ref="A161:B161"/>
    <mergeCell ref="A110:B110"/>
    <mergeCell ref="A112:B112"/>
    <mergeCell ref="E116:E117"/>
    <mergeCell ref="G116:G117"/>
    <mergeCell ref="A117:B117"/>
    <mergeCell ref="G118:G119"/>
    <mergeCell ref="A119:B119"/>
    <mergeCell ref="G124:G125"/>
    <mergeCell ref="G126:G127"/>
    <mergeCell ref="A127:B127"/>
    <mergeCell ref="E128:E129"/>
    <mergeCell ref="G128:G129"/>
    <mergeCell ref="A129:B129"/>
    <mergeCell ref="E118:E119"/>
    <mergeCell ref="E120:E121"/>
    <mergeCell ref="G120:G121"/>
    <mergeCell ref="E122:E123"/>
    <mergeCell ref="G122:G123"/>
    <mergeCell ref="E124:E125"/>
    <mergeCell ref="E126:E127"/>
    <mergeCell ref="E130:E131"/>
    <mergeCell ref="G130:G131"/>
    <mergeCell ref="A131:B131"/>
    <mergeCell ref="E132:E133"/>
    <mergeCell ref="G132:G133"/>
    <mergeCell ref="E134:E135"/>
    <mergeCell ref="E136:E137"/>
    <mergeCell ref="A137:B137"/>
    <mergeCell ref="E148:E149"/>
    <mergeCell ref="G148:G149"/>
    <mergeCell ref="A163:B163"/>
    <mergeCell ref="D165:E165"/>
    <mergeCell ref="D166:E166"/>
    <mergeCell ref="D167:E167"/>
    <mergeCell ref="D168:E168"/>
    <mergeCell ref="D169:E169"/>
    <mergeCell ref="D170:E170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318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319</v>
      </c>
      <c r="F2" s="155">
        <v>1.0</v>
      </c>
      <c r="G2" s="7" t="s">
        <v>320</v>
      </c>
      <c r="H2" s="297">
        <v>2.0</v>
      </c>
      <c r="I2" s="297">
        <v>3.0</v>
      </c>
      <c r="J2" s="166">
        <v>4.0</v>
      </c>
      <c r="K2" s="298">
        <v>5.0</v>
      </c>
      <c r="L2" s="328">
        <v>6.0</v>
      </c>
      <c r="M2" s="212">
        <v>7.0</v>
      </c>
      <c r="N2" s="165">
        <v>8.0</v>
      </c>
      <c r="O2" s="165">
        <v>9.0</v>
      </c>
      <c r="P2" s="165">
        <v>10.0</v>
      </c>
      <c r="Q2" s="166">
        <v>11.0</v>
      </c>
      <c r="R2" s="166">
        <v>12.0</v>
      </c>
      <c r="S2" s="165">
        <v>13.0</v>
      </c>
      <c r="T2" s="165">
        <v>14.0</v>
      </c>
      <c r="U2" s="165">
        <v>15.0</v>
      </c>
      <c r="V2" s="165">
        <v>16.0</v>
      </c>
      <c r="W2" s="165">
        <v>17.0</v>
      </c>
      <c r="X2" s="166">
        <v>18.0</v>
      </c>
      <c r="Y2" s="166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6">
        <v>25.0</v>
      </c>
      <c r="AF2" s="166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165">
        <v>31.0</v>
      </c>
      <c r="AL2" s="401" t="s">
        <v>274</v>
      </c>
      <c r="AM2" s="18" t="s">
        <v>8</v>
      </c>
      <c r="AN2" s="264" t="s">
        <v>321</v>
      </c>
    </row>
    <row r="3" ht="15.75" customHeight="1">
      <c r="A3" s="19">
        <v>1.0</v>
      </c>
      <c r="B3" s="20" t="s">
        <v>155</v>
      </c>
      <c r="C3" s="402"/>
      <c r="D3" s="22" t="s">
        <v>10</v>
      </c>
      <c r="E3" s="23"/>
      <c r="F3" s="35">
        <v>12.0</v>
      </c>
      <c r="G3" s="41"/>
      <c r="H3" s="24">
        <v>8.0</v>
      </c>
      <c r="I3" s="24">
        <v>8.0</v>
      </c>
      <c r="J3" s="27">
        <v>8.0</v>
      </c>
      <c r="K3" s="27"/>
      <c r="L3" s="24"/>
      <c r="M3" s="37">
        <v>13.0</v>
      </c>
      <c r="N3" s="24">
        <v>8.0</v>
      </c>
      <c r="O3" s="24">
        <v>8.0</v>
      </c>
      <c r="P3" s="24">
        <v>8.0</v>
      </c>
      <c r="Q3" s="35">
        <v>12.0</v>
      </c>
      <c r="R3" s="27"/>
      <c r="S3" s="24"/>
      <c r="T3" s="24">
        <v>8.0</v>
      </c>
      <c r="U3" s="24">
        <v>8.0</v>
      </c>
      <c r="V3" s="24">
        <v>8.0</v>
      </c>
      <c r="W3" s="35">
        <v>12.0</v>
      </c>
      <c r="X3" s="27"/>
      <c r="Y3" s="27"/>
      <c r="Z3" s="24">
        <v>8.0</v>
      </c>
      <c r="AA3" s="490" t="s">
        <v>322</v>
      </c>
      <c r="AB3" s="490" t="s">
        <v>323</v>
      </c>
      <c r="AC3" s="490" t="s">
        <v>324</v>
      </c>
      <c r="AD3" s="490" t="s">
        <v>325</v>
      </c>
      <c r="AE3" s="490" t="s">
        <v>326</v>
      </c>
      <c r="AF3" s="490" t="s">
        <v>327</v>
      </c>
      <c r="AG3" s="490" t="s">
        <v>328</v>
      </c>
      <c r="AH3" s="490" t="s">
        <v>327</v>
      </c>
      <c r="AI3" s="490" t="s">
        <v>329</v>
      </c>
      <c r="AJ3" s="490" t="s">
        <v>328</v>
      </c>
      <c r="AK3" s="491"/>
      <c r="AL3" s="404">
        <f t="shared" ref="AL3:AL31" si="1">COUNT(F3:AK3)</f>
        <v>14</v>
      </c>
      <c r="AM3" s="147"/>
      <c r="AN3" s="18"/>
    </row>
    <row r="4" ht="15.75" customHeight="1">
      <c r="A4" s="19">
        <v>2.0</v>
      </c>
      <c r="B4" s="19" t="s">
        <v>157</v>
      </c>
      <c r="C4" s="358"/>
      <c r="D4" s="32"/>
      <c r="E4" s="23"/>
      <c r="F4" s="24">
        <v>8.0</v>
      </c>
      <c r="G4" s="23"/>
      <c r="H4" s="35">
        <v>12.0</v>
      </c>
      <c r="I4" s="24"/>
      <c r="J4" s="25"/>
      <c r="K4" s="25"/>
      <c r="L4" s="24">
        <v>8.0</v>
      </c>
      <c r="M4" s="24">
        <v>8.0</v>
      </c>
      <c r="N4" s="35">
        <v>12.0</v>
      </c>
      <c r="O4" s="24">
        <v>8.0</v>
      </c>
      <c r="P4" s="24">
        <v>8.0</v>
      </c>
      <c r="Q4" s="35">
        <v>12.0</v>
      </c>
      <c r="R4" s="27"/>
      <c r="S4" s="24"/>
      <c r="T4" s="24">
        <v>8.0</v>
      </c>
      <c r="U4" s="24">
        <v>8.0</v>
      </c>
      <c r="V4" s="35">
        <v>12.0</v>
      </c>
      <c r="W4" s="24">
        <v>8.0</v>
      </c>
      <c r="X4" s="27"/>
      <c r="Y4" s="27"/>
      <c r="Z4" s="37">
        <v>13.0</v>
      </c>
      <c r="AA4" s="24">
        <v>8.0</v>
      </c>
      <c r="AB4" s="24">
        <v>8.0</v>
      </c>
      <c r="AC4" s="24">
        <v>8.0</v>
      </c>
      <c r="AD4" s="24"/>
      <c r="AE4" s="27"/>
      <c r="AF4" s="35">
        <v>12.0</v>
      </c>
      <c r="AG4" s="24">
        <v>8.0</v>
      </c>
      <c r="AH4" s="67"/>
      <c r="AI4" s="492" t="s">
        <v>304</v>
      </c>
      <c r="AJ4" s="492" t="s">
        <v>304</v>
      </c>
      <c r="AK4" s="339">
        <v>8.0</v>
      </c>
      <c r="AL4" s="404">
        <f t="shared" si="1"/>
        <v>19</v>
      </c>
      <c r="AM4" s="29"/>
      <c r="AN4" s="18"/>
    </row>
    <row r="5" ht="15.75" customHeight="1">
      <c r="A5" s="19">
        <v>3.0</v>
      </c>
      <c r="B5" s="19" t="s">
        <v>19</v>
      </c>
      <c r="C5" s="359"/>
      <c r="D5" s="32"/>
      <c r="E5" s="23"/>
      <c r="F5" s="24">
        <v>8.0</v>
      </c>
      <c r="G5" s="23"/>
      <c r="H5" s="24">
        <v>8.0</v>
      </c>
      <c r="I5" s="24">
        <v>8.0</v>
      </c>
      <c r="J5" s="25"/>
      <c r="K5" s="27"/>
      <c r="L5" s="52"/>
      <c r="M5" s="52"/>
      <c r="N5" s="252"/>
      <c r="O5" s="52"/>
      <c r="P5" s="52"/>
      <c r="Q5" s="52"/>
      <c r="R5" s="52"/>
      <c r="S5" s="52"/>
      <c r="T5" s="52"/>
      <c r="U5" s="52"/>
      <c r="V5" s="52"/>
      <c r="W5" s="252"/>
      <c r="X5" s="252"/>
      <c r="Y5" s="52"/>
      <c r="Z5" s="52"/>
      <c r="AA5" s="52"/>
      <c r="AB5" s="52"/>
      <c r="AC5" s="52"/>
      <c r="AD5" s="24">
        <v>8.0</v>
      </c>
      <c r="AE5" s="27">
        <v>8.0</v>
      </c>
      <c r="AF5" s="27"/>
      <c r="AG5" s="24"/>
      <c r="AH5" s="24">
        <v>8.0</v>
      </c>
      <c r="AI5" s="37">
        <v>13.0</v>
      </c>
      <c r="AJ5" s="24">
        <v>8.0</v>
      </c>
      <c r="AK5" s="339">
        <v>8.0</v>
      </c>
      <c r="AL5" s="404">
        <f t="shared" si="1"/>
        <v>9</v>
      </c>
      <c r="AM5" s="29"/>
      <c r="AN5" s="18"/>
    </row>
    <row r="6" ht="15.75" customHeight="1">
      <c r="A6" s="19">
        <v>4.0</v>
      </c>
      <c r="B6" s="251" t="s">
        <v>20</v>
      </c>
      <c r="C6" s="358"/>
      <c r="D6" s="32"/>
      <c r="E6" s="23"/>
      <c r="F6" s="35">
        <v>12.0</v>
      </c>
      <c r="G6" s="23"/>
      <c r="H6" s="24">
        <v>8.0</v>
      </c>
      <c r="I6" s="24">
        <v>8.0</v>
      </c>
      <c r="J6" s="35">
        <v>12.0</v>
      </c>
      <c r="K6" s="27"/>
      <c r="L6" s="24"/>
      <c r="M6" s="24">
        <v>8.0</v>
      </c>
      <c r="N6" s="24">
        <v>8.0</v>
      </c>
      <c r="O6" s="24">
        <v>8.0</v>
      </c>
      <c r="P6" s="24">
        <v>8.0</v>
      </c>
      <c r="Q6" s="27"/>
      <c r="R6" s="27"/>
      <c r="S6" s="24">
        <v>8.0</v>
      </c>
      <c r="T6" s="35">
        <v>12.0</v>
      </c>
      <c r="U6" s="24">
        <v>8.0</v>
      </c>
      <c r="V6" s="24">
        <v>8.0</v>
      </c>
      <c r="W6" s="24">
        <v>8.0</v>
      </c>
      <c r="X6" s="27">
        <v>8.0</v>
      </c>
      <c r="Y6" s="27"/>
      <c r="Z6" s="24"/>
      <c r="AA6" s="24">
        <v>8.0</v>
      </c>
      <c r="AB6" s="24">
        <v>8.0</v>
      </c>
      <c r="AC6" s="24">
        <v>8.0</v>
      </c>
      <c r="AD6" s="35">
        <v>12.0</v>
      </c>
      <c r="AE6" s="27"/>
      <c r="AF6" s="27"/>
      <c r="AG6" s="24">
        <v>8.0</v>
      </c>
      <c r="AH6" s="24">
        <v>8.0</v>
      </c>
      <c r="AI6" s="24">
        <v>8.0</v>
      </c>
      <c r="AJ6" s="37">
        <v>13.0</v>
      </c>
      <c r="AK6" s="339">
        <v>8.0</v>
      </c>
      <c r="AL6" s="404">
        <f t="shared" si="1"/>
        <v>23</v>
      </c>
      <c r="AM6" s="45"/>
      <c r="AN6" s="180"/>
    </row>
    <row r="7" ht="15.75" customHeight="1">
      <c r="A7" s="19">
        <v>5.0</v>
      </c>
      <c r="B7" s="19" t="s">
        <v>198</v>
      </c>
      <c r="C7" s="358"/>
      <c r="D7" s="32"/>
      <c r="E7" s="23"/>
      <c r="F7" s="24">
        <v>8.0</v>
      </c>
      <c r="G7" s="23"/>
      <c r="H7" s="35">
        <v>12.0</v>
      </c>
      <c r="I7" s="24">
        <v>8.0</v>
      </c>
      <c r="J7" s="35">
        <v>12.0</v>
      </c>
      <c r="K7" s="27"/>
      <c r="L7" s="24"/>
      <c r="M7" s="24">
        <v>8.0</v>
      </c>
      <c r="N7" s="24">
        <v>8.0</v>
      </c>
      <c r="O7" s="24">
        <v>8.0</v>
      </c>
      <c r="P7" s="37">
        <v>13.0</v>
      </c>
      <c r="Q7" s="27"/>
      <c r="R7" s="27"/>
      <c r="S7" s="24">
        <v>8.0</v>
      </c>
      <c r="T7" s="24">
        <v>8.0</v>
      </c>
      <c r="U7" s="35">
        <v>12.0</v>
      </c>
      <c r="V7" s="24"/>
      <c r="W7" s="35">
        <v>12.0</v>
      </c>
      <c r="X7" s="27"/>
      <c r="Y7" s="35">
        <v>12.0</v>
      </c>
      <c r="Z7" s="24">
        <v>8.0</v>
      </c>
      <c r="AA7" s="24">
        <v>8.0</v>
      </c>
      <c r="AB7" s="24">
        <v>8.0</v>
      </c>
      <c r="AC7" s="35">
        <v>12.0</v>
      </c>
      <c r="AD7" s="24">
        <v>8.0</v>
      </c>
      <c r="AE7" s="27"/>
      <c r="AF7" s="25"/>
      <c r="AG7" s="24">
        <v>8.0</v>
      </c>
      <c r="AH7" s="24">
        <v>8.0</v>
      </c>
      <c r="AI7" s="24">
        <v>8.0</v>
      </c>
      <c r="AJ7" s="24">
        <v>8.0</v>
      </c>
      <c r="AK7" s="493"/>
      <c r="AL7" s="404">
        <f t="shared" si="1"/>
        <v>22</v>
      </c>
      <c r="AM7" s="45"/>
      <c r="AN7" s="180"/>
    </row>
    <row r="8" ht="15.75" customHeight="1">
      <c r="A8" s="19">
        <v>6.0</v>
      </c>
      <c r="B8" s="300" t="s">
        <v>199</v>
      </c>
      <c r="C8" s="358"/>
      <c r="D8" s="32"/>
      <c r="E8" s="23"/>
      <c r="F8" s="24">
        <v>8.0</v>
      </c>
      <c r="G8" s="23"/>
      <c r="H8" s="24">
        <v>8.0</v>
      </c>
      <c r="I8" s="35">
        <v>12.0</v>
      </c>
      <c r="J8" s="27"/>
      <c r="K8" s="25"/>
      <c r="L8" s="24">
        <v>8.0</v>
      </c>
      <c r="M8" s="24">
        <v>8.0</v>
      </c>
      <c r="N8" s="41"/>
      <c r="O8" s="23"/>
      <c r="P8" s="23"/>
      <c r="Q8" s="23"/>
      <c r="R8" s="23"/>
      <c r="S8" s="41"/>
      <c r="T8" s="41"/>
      <c r="U8" s="41"/>
      <c r="V8" s="23"/>
      <c r="W8" s="41"/>
      <c r="X8" s="27"/>
      <c r="Y8" s="27"/>
      <c r="Z8" s="24">
        <v>8.0</v>
      </c>
      <c r="AA8" s="24">
        <v>8.0</v>
      </c>
      <c r="AB8" s="35">
        <v>12.0</v>
      </c>
      <c r="AC8" s="24">
        <v>8.0</v>
      </c>
      <c r="AD8" s="24">
        <v>8.0</v>
      </c>
      <c r="AE8" s="25"/>
      <c r="AF8" s="27"/>
      <c r="AG8" s="37">
        <v>13.0</v>
      </c>
      <c r="AH8" s="24">
        <v>8.0</v>
      </c>
      <c r="AI8" s="24">
        <v>8.0</v>
      </c>
      <c r="AJ8" s="24">
        <v>8.0</v>
      </c>
      <c r="AK8" s="384">
        <v>13.0</v>
      </c>
      <c r="AL8" s="404">
        <f t="shared" si="1"/>
        <v>15</v>
      </c>
      <c r="AM8" s="45"/>
      <c r="AN8" s="180"/>
    </row>
    <row r="9" ht="15.75" customHeight="1">
      <c r="A9" s="19">
        <v>7.0</v>
      </c>
      <c r="B9" s="20" t="s">
        <v>203</v>
      </c>
      <c r="C9" s="359"/>
      <c r="D9" s="32"/>
      <c r="E9" s="23"/>
      <c r="F9" s="35">
        <v>12.0</v>
      </c>
      <c r="G9" s="23"/>
      <c r="H9" s="24">
        <v>8.0</v>
      </c>
      <c r="I9" s="24"/>
      <c r="J9" s="27"/>
      <c r="K9" s="35">
        <v>12.0</v>
      </c>
      <c r="L9" s="24"/>
      <c r="M9" s="24">
        <v>8.0</v>
      </c>
      <c r="N9" s="24">
        <v>8.0</v>
      </c>
      <c r="O9" s="35">
        <v>12.0</v>
      </c>
      <c r="P9" s="24">
        <v>8.0</v>
      </c>
      <c r="Q9" s="27"/>
      <c r="R9" s="27"/>
      <c r="S9" s="35">
        <v>12.0</v>
      </c>
      <c r="T9" s="24">
        <v>8.0</v>
      </c>
      <c r="U9" s="24">
        <v>8.0</v>
      </c>
      <c r="V9" s="24">
        <v>8.0</v>
      </c>
      <c r="W9" s="24">
        <v>8.0</v>
      </c>
      <c r="X9" s="27">
        <v>8.0</v>
      </c>
      <c r="Y9" s="27"/>
      <c r="Z9" s="24"/>
      <c r="AA9" s="35">
        <v>12.0</v>
      </c>
      <c r="AB9" s="24">
        <v>8.0</v>
      </c>
      <c r="AC9" s="24">
        <v>8.0</v>
      </c>
      <c r="AD9" s="24">
        <v>8.0</v>
      </c>
      <c r="AE9" s="27"/>
      <c r="AF9" s="27"/>
      <c r="AG9" s="24">
        <v>8.0</v>
      </c>
      <c r="AH9" s="334"/>
      <c r="AI9" s="303"/>
      <c r="AJ9" s="303"/>
      <c r="AK9" s="494"/>
      <c r="AL9" s="404">
        <f t="shared" si="1"/>
        <v>18</v>
      </c>
      <c r="AM9" s="45"/>
      <c r="AN9" s="180"/>
    </row>
    <row r="10" ht="15.75" customHeight="1">
      <c r="A10" s="19">
        <v>8.0</v>
      </c>
      <c r="B10" s="20" t="s">
        <v>23</v>
      </c>
      <c r="C10" s="358"/>
      <c r="D10" s="32"/>
      <c r="E10" s="23"/>
      <c r="F10" s="24">
        <v>8.0</v>
      </c>
      <c r="G10" s="23" t="s">
        <v>11</v>
      </c>
      <c r="H10" s="35">
        <v>12.0</v>
      </c>
      <c r="I10" s="24">
        <v>8.0</v>
      </c>
      <c r="J10" s="25"/>
      <c r="K10" s="27"/>
      <c r="L10" s="37">
        <v>13.0</v>
      </c>
      <c r="M10" s="24">
        <v>8.0</v>
      </c>
      <c r="N10" s="24">
        <v>8.0</v>
      </c>
      <c r="O10" s="24">
        <v>8.0</v>
      </c>
      <c r="P10" s="24">
        <v>8.0</v>
      </c>
      <c r="Q10" s="27">
        <v>8.0</v>
      </c>
      <c r="R10" s="27"/>
      <c r="S10" s="24"/>
      <c r="T10" s="495">
        <v>8.0</v>
      </c>
      <c r="U10" s="37">
        <v>13.0</v>
      </c>
      <c r="V10" s="24">
        <v>8.0</v>
      </c>
      <c r="W10" s="24">
        <v>8.0</v>
      </c>
      <c r="X10" s="27"/>
      <c r="Y10" s="27"/>
      <c r="Z10" s="35">
        <v>12.0</v>
      </c>
      <c r="AA10" s="24">
        <v>8.0</v>
      </c>
      <c r="AB10" s="24">
        <v>8.0</v>
      </c>
      <c r="AC10" s="24">
        <v>8.0</v>
      </c>
      <c r="AD10" s="24">
        <v>8.0</v>
      </c>
      <c r="AE10" s="25"/>
      <c r="AF10" s="27"/>
      <c r="AG10" s="52"/>
      <c r="AH10" s="52"/>
      <c r="AI10" s="252"/>
      <c r="AJ10" s="52"/>
      <c r="AK10" s="413"/>
      <c r="AL10" s="404">
        <f t="shared" si="1"/>
        <v>18</v>
      </c>
      <c r="AM10" s="29"/>
      <c r="AN10" s="18"/>
    </row>
    <row r="11" ht="15.75" customHeight="1">
      <c r="A11" s="19">
        <v>9.0</v>
      </c>
      <c r="B11" s="19" t="s">
        <v>24</v>
      </c>
      <c r="C11" s="358"/>
      <c r="D11" s="32"/>
      <c r="E11" s="23"/>
      <c r="F11" s="24">
        <v>8.0</v>
      </c>
      <c r="G11" s="23"/>
      <c r="H11" s="24">
        <v>8.0</v>
      </c>
      <c r="I11" s="67"/>
      <c r="J11" s="27"/>
      <c r="K11" s="27">
        <v>8.0</v>
      </c>
      <c r="L11" s="24">
        <v>8.0</v>
      </c>
      <c r="M11" s="24">
        <v>8.0</v>
      </c>
      <c r="N11" s="24">
        <v>8.0</v>
      </c>
      <c r="O11" s="24">
        <v>8.0</v>
      </c>
      <c r="P11" s="24">
        <v>8.0</v>
      </c>
      <c r="Q11" s="27"/>
      <c r="R11" s="27"/>
      <c r="S11" s="24">
        <v>8.0</v>
      </c>
      <c r="T11" s="37">
        <v>13.0</v>
      </c>
      <c r="U11" s="24">
        <v>8.0</v>
      </c>
      <c r="V11" s="24">
        <v>8.0</v>
      </c>
      <c r="W11" s="24">
        <v>8.0</v>
      </c>
      <c r="X11" s="25"/>
      <c r="Y11" s="27"/>
      <c r="Z11" s="24">
        <v>8.0</v>
      </c>
      <c r="AA11" s="24">
        <v>8.0</v>
      </c>
      <c r="AB11" s="24">
        <v>8.0</v>
      </c>
      <c r="AC11" s="24">
        <v>8.0</v>
      </c>
      <c r="AD11" s="35">
        <v>12.0</v>
      </c>
      <c r="AE11" s="27">
        <v>8.0</v>
      </c>
      <c r="AF11" s="27"/>
      <c r="AG11" s="24"/>
      <c r="AH11" s="24">
        <v>8.0</v>
      </c>
      <c r="AI11" s="24">
        <v>8.0</v>
      </c>
      <c r="AJ11" s="37">
        <v>13.0</v>
      </c>
      <c r="AK11" s="339">
        <v>8.0</v>
      </c>
      <c r="AL11" s="404">
        <f t="shared" si="1"/>
        <v>23</v>
      </c>
      <c r="AM11" s="29"/>
      <c r="AN11" s="18"/>
    </row>
    <row r="12" ht="15.75" customHeight="1">
      <c r="A12" s="19">
        <v>10.0</v>
      </c>
      <c r="B12" s="19" t="s">
        <v>253</v>
      </c>
      <c r="C12" s="358"/>
      <c r="D12" s="32"/>
      <c r="E12" s="23"/>
      <c r="F12" s="37">
        <v>13.0</v>
      </c>
      <c r="G12" s="23"/>
      <c r="H12" s="24">
        <v>8.0</v>
      </c>
      <c r="I12" s="24">
        <v>8.0</v>
      </c>
      <c r="J12" s="27">
        <v>8.0</v>
      </c>
      <c r="K12" s="27"/>
      <c r="L12" s="24"/>
      <c r="M12" s="24"/>
      <c r="N12" s="24">
        <v>8.0</v>
      </c>
      <c r="O12" s="35">
        <v>12.0</v>
      </c>
      <c r="P12" s="24">
        <v>8.0</v>
      </c>
      <c r="Q12" s="27"/>
      <c r="R12" s="27">
        <v>8.0</v>
      </c>
      <c r="S12" s="37">
        <v>13.0</v>
      </c>
      <c r="T12" s="24">
        <v>8.0</v>
      </c>
      <c r="U12" s="24">
        <v>8.0</v>
      </c>
      <c r="V12" s="24">
        <v>8.0</v>
      </c>
      <c r="W12" s="24">
        <v>8.0</v>
      </c>
      <c r="X12" s="25"/>
      <c r="Y12" s="25"/>
      <c r="Z12" s="37">
        <v>13.0</v>
      </c>
      <c r="AA12" s="24">
        <v>8.0</v>
      </c>
      <c r="AB12" s="24">
        <v>8.0</v>
      </c>
      <c r="AC12" s="35">
        <v>12.0</v>
      </c>
      <c r="AD12" s="24">
        <v>8.0</v>
      </c>
      <c r="AE12" s="27"/>
      <c r="AF12" s="25"/>
      <c r="AG12" s="24">
        <v>8.0</v>
      </c>
      <c r="AH12" s="24">
        <v>8.0</v>
      </c>
      <c r="AI12" s="24">
        <v>8.0</v>
      </c>
      <c r="AJ12" s="24">
        <v>8.0</v>
      </c>
      <c r="AK12" s="384">
        <v>13.0</v>
      </c>
      <c r="AL12" s="404">
        <f t="shared" si="1"/>
        <v>23</v>
      </c>
      <c r="AM12" s="29"/>
      <c r="AN12" s="18"/>
    </row>
    <row r="13" ht="15.75" customHeight="1">
      <c r="A13" s="19">
        <v>11.0</v>
      </c>
      <c r="B13" s="20" t="s">
        <v>25</v>
      </c>
      <c r="C13" s="358"/>
      <c r="D13" s="32"/>
      <c r="E13" s="23"/>
      <c r="F13" s="24">
        <v>8.0</v>
      </c>
      <c r="G13" s="23"/>
      <c r="H13" s="24">
        <v>8.0</v>
      </c>
      <c r="I13" s="24">
        <v>8.0</v>
      </c>
      <c r="J13" s="35">
        <v>12.0</v>
      </c>
      <c r="K13" s="27"/>
      <c r="L13" s="24"/>
      <c r="M13" s="24">
        <v>8.0</v>
      </c>
      <c r="N13" s="24">
        <v>8.0</v>
      </c>
      <c r="O13" s="24">
        <v>8.0</v>
      </c>
      <c r="P13" s="35">
        <v>12.0</v>
      </c>
      <c r="Q13" s="25"/>
      <c r="R13" s="27"/>
      <c r="S13" s="24">
        <v>8.0</v>
      </c>
      <c r="T13" s="24">
        <v>8.0</v>
      </c>
      <c r="U13" s="24">
        <v>8.0</v>
      </c>
      <c r="V13" s="37">
        <v>13.0</v>
      </c>
      <c r="W13" s="24"/>
      <c r="X13" s="27"/>
      <c r="Y13" s="27">
        <v>8.0</v>
      </c>
      <c r="Z13" s="24">
        <v>8.0</v>
      </c>
      <c r="AA13" s="24">
        <v>8.0</v>
      </c>
      <c r="AB13" s="35">
        <v>12.0</v>
      </c>
      <c r="AC13" s="24">
        <v>8.0</v>
      </c>
      <c r="AD13" s="24">
        <v>8.0</v>
      </c>
      <c r="AE13" s="25"/>
      <c r="AF13" s="27"/>
      <c r="AG13" s="35">
        <v>12.0</v>
      </c>
      <c r="AH13" s="24">
        <v>8.0</v>
      </c>
      <c r="AI13" s="24">
        <v>8.0</v>
      </c>
      <c r="AJ13" s="24">
        <v>8.0</v>
      </c>
      <c r="AK13" s="339"/>
      <c r="AL13" s="404">
        <f t="shared" si="1"/>
        <v>22</v>
      </c>
      <c r="AM13" s="45"/>
      <c r="AN13" s="180"/>
    </row>
    <row r="14" ht="15.75" customHeight="1">
      <c r="A14" s="19">
        <v>12.0</v>
      </c>
      <c r="B14" s="300" t="s">
        <v>278</v>
      </c>
      <c r="C14" s="359"/>
      <c r="D14" s="32"/>
      <c r="E14" s="23"/>
      <c r="F14" s="24">
        <v>8.0</v>
      </c>
      <c r="G14" s="23"/>
      <c r="H14" s="37">
        <v>13.0</v>
      </c>
      <c r="I14" s="24">
        <v>8.0</v>
      </c>
      <c r="J14" s="27">
        <v>8.0</v>
      </c>
      <c r="K14" s="25"/>
      <c r="L14" s="24"/>
      <c r="M14" s="35">
        <v>12.0</v>
      </c>
      <c r="N14" s="24">
        <v>8.0</v>
      </c>
      <c r="O14" s="24">
        <v>8.0</v>
      </c>
      <c r="P14" s="24">
        <v>8.0</v>
      </c>
      <c r="Q14" s="27"/>
      <c r="R14" s="27"/>
      <c r="S14" s="35">
        <v>12.0</v>
      </c>
      <c r="T14" s="24">
        <v>8.0</v>
      </c>
      <c r="U14" s="24">
        <v>8.0</v>
      </c>
      <c r="V14" s="24">
        <v>8.0</v>
      </c>
      <c r="W14" s="37">
        <v>13.0</v>
      </c>
      <c r="X14" s="478"/>
      <c r="Y14" s="27"/>
      <c r="Z14" s="24">
        <v>8.0</v>
      </c>
      <c r="AA14" s="35">
        <v>12.0</v>
      </c>
      <c r="AB14" s="24">
        <v>8.0</v>
      </c>
      <c r="AC14" s="24">
        <v>8.0</v>
      </c>
      <c r="AD14" s="24">
        <v>8.0</v>
      </c>
      <c r="AE14" s="35">
        <v>12.0</v>
      </c>
      <c r="AF14" s="27"/>
      <c r="AG14" s="24"/>
      <c r="AH14" s="35">
        <v>12.0</v>
      </c>
      <c r="AI14" s="24">
        <v>8.0</v>
      </c>
      <c r="AJ14" s="24">
        <v>8.0</v>
      </c>
      <c r="AK14" s="339">
        <v>8.0</v>
      </c>
      <c r="AL14" s="404">
        <f t="shared" si="1"/>
        <v>23</v>
      </c>
      <c r="AM14" s="29"/>
      <c r="AN14" s="18"/>
    </row>
    <row r="15" ht="15.75" customHeight="1">
      <c r="A15" s="19">
        <v>13.0</v>
      </c>
      <c r="B15" s="300" t="s">
        <v>200</v>
      </c>
      <c r="C15" s="359"/>
      <c r="D15" s="32"/>
      <c r="E15" s="23"/>
      <c r="F15" s="24">
        <v>8.0</v>
      </c>
      <c r="G15" s="23"/>
      <c r="H15" s="24">
        <v>8.0</v>
      </c>
      <c r="I15" s="37">
        <v>13.0</v>
      </c>
      <c r="J15" s="25"/>
      <c r="K15" s="27"/>
      <c r="L15" s="35">
        <v>12.0</v>
      </c>
      <c r="M15" s="24">
        <v>8.0</v>
      </c>
      <c r="N15" s="24">
        <v>8.0</v>
      </c>
      <c r="O15" s="24">
        <v>8.0</v>
      </c>
      <c r="P15" s="24"/>
      <c r="Q15" s="27"/>
      <c r="R15" s="35">
        <v>12.0</v>
      </c>
      <c r="S15" s="24">
        <v>8.0</v>
      </c>
      <c r="T15" s="24">
        <v>8.0</v>
      </c>
      <c r="U15" s="37">
        <v>13.0</v>
      </c>
      <c r="V15" s="24">
        <v>8.0</v>
      </c>
      <c r="W15" s="24">
        <v>8.0</v>
      </c>
      <c r="X15" s="27"/>
      <c r="Y15" s="27"/>
      <c r="Z15" s="35">
        <v>12.0</v>
      </c>
      <c r="AA15" s="24">
        <v>8.0</v>
      </c>
      <c r="AB15" s="24">
        <v>8.0</v>
      </c>
      <c r="AC15" s="24">
        <v>8.0</v>
      </c>
      <c r="AD15" s="24"/>
      <c r="AE15" s="27"/>
      <c r="AF15" s="27">
        <v>8.0</v>
      </c>
      <c r="AG15" s="24">
        <v>8.0</v>
      </c>
      <c r="AH15" s="24">
        <v>8.0</v>
      </c>
      <c r="AI15" s="35">
        <v>12.0</v>
      </c>
      <c r="AJ15" s="24">
        <v>8.0</v>
      </c>
      <c r="AK15" s="339">
        <v>8.0</v>
      </c>
      <c r="AL15" s="404">
        <f t="shared" si="1"/>
        <v>23</v>
      </c>
      <c r="AM15" s="29"/>
      <c r="AN15" s="18"/>
    </row>
    <row r="16" ht="15.75" customHeight="1">
      <c r="A16" s="19">
        <v>14.0</v>
      </c>
      <c r="B16" s="480" t="s">
        <v>26</v>
      </c>
      <c r="C16" s="358"/>
      <c r="D16" s="32"/>
      <c r="E16" s="23"/>
      <c r="F16" s="52"/>
      <c r="G16" s="23"/>
      <c r="H16" s="52"/>
      <c r="I16" s="24">
        <v>8.0</v>
      </c>
      <c r="J16" s="27"/>
      <c r="K16" s="27"/>
      <c r="L16" s="35">
        <v>12.0</v>
      </c>
      <c r="M16" s="24">
        <v>8.0</v>
      </c>
      <c r="N16" s="24">
        <v>8.0</v>
      </c>
      <c r="O16" s="24">
        <v>8.0</v>
      </c>
      <c r="P16" s="24">
        <v>8.0</v>
      </c>
      <c r="Q16" s="25"/>
      <c r="R16" s="27"/>
      <c r="S16" s="35">
        <v>12.0</v>
      </c>
      <c r="T16" s="37">
        <v>13.0</v>
      </c>
      <c r="U16" s="35">
        <v>12.0</v>
      </c>
      <c r="V16" s="37">
        <v>13.0</v>
      </c>
      <c r="W16" s="37">
        <v>13.0</v>
      </c>
      <c r="X16" s="35">
        <v>12.0</v>
      </c>
      <c r="Y16" s="27"/>
      <c r="Z16" s="24"/>
      <c r="AA16" s="24">
        <v>8.0</v>
      </c>
      <c r="AB16" s="24">
        <v>8.0</v>
      </c>
      <c r="AC16" s="24">
        <v>8.0</v>
      </c>
      <c r="AD16" s="35">
        <v>12.0</v>
      </c>
      <c r="AE16" s="27"/>
      <c r="AF16" s="27"/>
      <c r="AG16" s="24">
        <v>8.0</v>
      </c>
      <c r="AH16" s="24">
        <v>8.0</v>
      </c>
      <c r="AI16" s="24">
        <v>8.0</v>
      </c>
      <c r="AJ16" s="35">
        <v>12.0</v>
      </c>
      <c r="AK16" s="339">
        <v>8.0</v>
      </c>
      <c r="AL16" s="404">
        <f t="shared" si="1"/>
        <v>21</v>
      </c>
      <c r="AM16" s="29"/>
      <c r="AN16" s="18"/>
    </row>
    <row r="17" ht="15.75" customHeight="1">
      <c r="A17" s="19">
        <v>15.0</v>
      </c>
      <c r="B17" s="19" t="s">
        <v>27</v>
      </c>
      <c r="C17" s="359"/>
      <c r="D17" s="32"/>
      <c r="E17" s="23"/>
      <c r="F17" s="37">
        <v>13.0</v>
      </c>
      <c r="G17" s="23"/>
      <c r="H17" s="24">
        <v>8.0</v>
      </c>
      <c r="I17" s="24"/>
      <c r="J17" s="27"/>
      <c r="K17" s="27">
        <v>8.0</v>
      </c>
      <c r="L17" s="24">
        <v>8.0</v>
      </c>
      <c r="M17" s="24">
        <v>8.0</v>
      </c>
      <c r="N17" s="35">
        <v>12.0</v>
      </c>
      <c r="O17" s="24">
        <v>8.0</v>
      </c>
      <c r="P17" s="24">
        <v>8.0</v>
      </c>
      <c r="Q17" s="27"/>
      <c r="R17" s="27"/>
      <c r="S17" s="24">
        <v>8.0</v>
      </c>
      <c r="T17" s="24">
        <v>8.0</v>
      </c>
      <c r="U17" s="35">
        <v>12.0</v>
      </c>
      <c r="V17" s="24">
        <v>8.0</v>
      </c>
      <c r="W17" s="24">
        <v>8.0</v>
      </c>
      <c r="X17" s="27"/>
      <c r="Y17" s="25"/>
      <c r="Z17" s="24">
        <v>8.0</v>
      </c>
      <c r="AA17" s="24">
        <v>8.0</v>
      </c>
      <c r="AB17" s="24">
        <v>8.0</v>
      </c>
      <c r="AC17" s="35">
        <v>12.0</v>
      </c>
      <c r="AD17" s="24">
        <v>8.0</v>
      </c>
      <c r="AE17" s="35">
        <v>12.0</v>
      </c>
      <c r="AF17" s="27"/>
      <c r="AG17" s="24"/>
      <c r="AH17" s="24">
        <v>8.0</v>
      </c>
      <c r="AI17" s="24">
        <v>8.0</v>
      </c>
      <c r="AJ17" s="24">
        <v>8.0</v>
      </c>
      <c r="AK17" s="385">
        <v>12.0</v>
      </c>
      <c r="AL17" s="404">
        <f t="shared" si="1"/>
        <v>23</v>
      </c>
      <c r="AM17" s="29"/>
      <c r="AN17" s="18"/>
    </row>
    <row r="18" ht="15.75" customHeight="1">
      <c r="A18" s="19">
        <v>16.0</v>
      </c>
      <c r="B18" s="46" t="s">
        <v>28</v>
      </c>
      <c r="C18" s="359"/>
      <c r="D18" s="32"/>
      <c r="E18" s="23"/>
      <c r="F18" s="24">
        <v>8.0</v>
      </c>
      <c r="G18" s="23" t="s">
        <v>11</v>
      </c>
      <c r="H18" s="24">
        <v>8.0</v>
      </c>
      <c r="I18" s="24">
        <v>8.0</v>
      </c>
      <c r="J18" s="27"/>
      <c r="K18" s="27"/>
      <c r="L18" s="24"/>
      <c r="M18" s="334"/>
      <c r="N18" s="24">
        <v>8.0</v>
      </c>
      <c r="O18" s="24">
        <v>8.0</v>
      </c>
      <c r="P18" s="35">
        <v>12.0</v>
      </c>
      <c r="Q18" s="27"/>
      <c r="R18" s="27">
        <v>8.0</v>
      </c>
      <c r="S18" s="37">
        <v>13.0</v>
      </c>
      <c r="T18" s="24">
        <v>8.0</v>
      </c>
      <c r="U18" s="24">
        <v>8.0</v>
      </c>
      <c r="V18" s="35">
        <v>12.0</v>
      </c>
      <c r="W18" s="24">
        <v>8.0</v>
      </c>
      <c r="X18" s="27"/>
      <c r="Y18" s="27"/>
      <c r="Z18" s="24">
        <v>8.0</v>
      </c>
      <c r="AA18" s="24">
        <v>8.0</v>
      </c>
      <c r="AB18" s="35">
        <v>12.0</v>
      </c>
      <c r="AC18" s="24">
        <v>8.0</v>
      </c>
      <c r="AD18" s="24"/>
      <c r="AE18" s="27"/>
      <c r="AF18" s="27">
        <v>8.0</v>
      </c>
      <c r="AG18" s="35">
        <v>12.0</v>
      </c>
      <c r="AH18" s="24">
        <v>8.0</v>
      </c>
      <c r="AI18" s="24">
        <v>8.0</v>
      </c>
      <c r="AJ18" s="24">
        <v>8.0</v>
      </c>
      <c r="AK18" s="339">
        <v>8.0</v>
      </c>
      <c r="AL18" s="404">
        <f t="shared" si="1"/>
        <v>22</v>
      </c>
      <c r="AM18" s="45"/>
      <c r="AN18" s="180"/>
    </row>
    <row r="19" ht="15.75" customHeight="1">
      <c r="A19" s="19">
        <v>17.0</v>
      </c>
      <c r="B19" s="481" t="s">
        <v>306</v>
      </c>
      <c r="C19" s="359"/>
      <c r="D19" s="32"/>
      <c r="E19" s="23"/>
      <c r="F19" s="24">
        <v>8.0</v>
      </c>
      <c r="G19" s="23" t="s">
        <v>11</v>
      </c>
      <c r="H19" s="37">
        <v>13.0</v>
      </c>
      <c r="I19" s="24">
        <v>8.0</v>
      </c>
      <c r="J19" s="27"/>
      <c r="K19" s="27"/>
      <c r="L19" s="24">
        <v>8.0</v>
      </c>
      <c r="M19" s="24">
        <v>8.0</v>
      </c>
      <c r="N19" s="35">
        <v>12.0</v>
      </c>
      <c r="O19" s="24">
        <v>8.0</v>
      </c>
      <c r="P19" s="24">
        <v>8.0</v>
      </c>
      <c r="Q19" s="27">
        <v>8.0</v>
      </c>
      <c r="R19" s="27"/>
      <c r="S19" s="24"/>
      <c r="T19" s="24">
        <v>8.0</v>
      </c>
      <c r="U19" s="24">
        <v>8.0</v>
      </c>
      <c r="V19" s="24">
        <v>8.0</v>
      </c>
      <c r="W19" s="67"/>
      <c r="X19" s="27"/>
      <c r="Y19" s="27"/>
      <c r="Z19" s="24">
        <v>8.0</v>
      </c>
      <c r="AA19" s="35">
        <v>12.0</v>
      </c>
      <c r="AB19" s="24">
        <v>8.0</v>
      </c>
      <c r="AC19" s="24">
        <v>8.0</v>
      </c>
      <c r="AD19" s="24">
        <v>8.0</v>
      </c>
      <c r="AE19" s="27"/>
      <c r="AF19" s="35">
        <v>12.0</v>
      </c>
      <c r="AG19" s="24">
        <v>8.0</v>
      </c>
      <c r="AH19" s="35">
        <v>12.0</v>
      </c>
      <c r="AI19" s="24">
        <v>8.0</v>
      </c>
      <c r="AJ19" s="24">
        <v>8.0</v>
      </c>
      <c r="AK19" s="339">
        <v>8.0</v>
      </c>
      <c r="AL19" s="404">
        <f t="shared" si="1"/>
        <v>23</v>
      </c>
      <c r="AM19" s="45"/>
      <c r="AN19" s="180"/>
    </row>
    <row r="20" ht="15.75" customHeight="1">
      <c r="A20" s="19">
        <v>18.0</v>
      </c>
      <c r="B20" s="46" t="s">
        <v>32</v>
      </c>
      <c r="C20" s="362"/>
      <c r="D20" s="32"/>
      <c r="E20" s="23"/>
      <c r="F20" s="24">
        <v>8.0</v>
      </c>
      <c r="G20" s="23"/>
      <c r="H20" s="24">
        <v>8.0</v>
      </c>
      <c r="I20" s="37">
        <v>13.0</v>
      </c>
      <c r="J20" s="25"/>
      <c r="K20" s="27"/>
      <c r="L20" s="24">
        <v>8.0</v>
      </c>
      <c r="M20" s="24">
        <v>8.0</v>
      </c>
      <c r="N20" s="24">
        <v>8.0</v>
      </c>
      <c r="O20" s="35">
        <v>12.0</v>
      </c>
      <c r="P20" s="24">
        <v>8.0</v>
      </c>
      <c r="Q20" s="35">
        <v>12.0</v>
      </c>
      <c r="R20" s="25"/>
      <c r="S20" s="252"/>
      <c r="T20" s="52"/>
      <c r="U20" s="52"/>
      <c r="V20" s="52"/>
      <c r="W20" s="52"/>
      <c r="X20" s="52"/>
      <c r="Y20" s="52"/>
      <c r="Z20" s="252"/>
      <c r="AA20" s="52"/>
      <c r="AB20" s="52"/>
      <c r="AC20" s="52"/>
      <c r="AD20" s="52"/>
      <c r="AE20" s="52"/>
      <c r="AF20" s="52"/>
      <c r="AG20" s="24">
        <v>8.0</v>
      </c>
      <c r="AH20" s="24">
        <v>8.0</v>
      </c>
      <c r="AI20" s="35">
        <v>12.0</v>
      </c>
      <c r="AJ20" s="24">
        <v>8.0</v>
      </c>
      <c r="AK20" s="339">
        <v>8.0</v>
      </c>
      <c r="AL20" s="404">
        <f t="shared" si="1"/>
        <v>14</v>
      </c>
      <c r="AM20" s="61"/>
      <c r="AN20" s="253"/>
    </row>
    <row r="21" ht="15.75" customHeight="1">
      <c r="A21" s="19">
        <v>19.0</v>
      </c>
      <c r="B21" s="300" t="s">
        <v>33</v>
      </c>
      <c r="C21" s="359"/>
      <c r="D21" s="32"/>
      <c r="E21" s="23"/>
      <c r="F21" s="24"/>
      <c r="G21" s="23"/>
      <c r="H21" s="24">
        <v>8.0</v>
      </c>
      <c r="I21" s="24">
        <v>8.0</v>
      </c>
      <c r="J21" s="35">
        <v>12.0</v>
      </c>
      <c r="K21" s="27">
        <v>8.0</v>
      </c>
      <c r="L21" s="24"/>
      <c r="M21" s="24">
        <v>8.0</v>
      </c>
      <c r="N21" s="24">
        <v>8.0</v>
      </c>
      <c r="O21" s="24">
        <v>8.0</v>
      </c>
      <c r="P21" s="35">
        <v>12.0</v>
      </c>
      <c r="Q21" s="27"/>
      <c r="R21" s="27"/>
      <c r="S21" s="24">
        <v>8.0</v>
      </c>
      <c r="T21" s="35">
        <v>12.0</v>
      </c>
      <c r="U21" s="24">
        <v>8.0</v>
      </c>
      <c r="V21" s="24">
        <v>8.0</v>
      </c>
      <c r="W21" s="24">
        <v>8.0</v>
      </c>
      <c r="X21" s="27"/>
      <c r="Y21" s="25"/>
      <c r="Z21" s="37">
        <v>13.0</v>
      </c>
      <c r="AA21" s="24">
        <v>8.0</v>
      </c>
      <c r="AB21" s="24">
        <v>8.0</v>
      </c>
      <c r="AC21" s="24">
        <v>8.0</v>
      </c>
      <c r="AD21" s="24">
        <v>8.0</v>
      </c>
      <c r="AE21" s="35">
        <v>12.0</v>
      </c>
      <c r="AF21" s="27"/>
      <c r="AG21" s="24"/>
      <c r="AH21" s="24">
        <v>8.0</v>
      </c>
      <c r="AI21" s="24">
        <v>8.0</v>
      </c>
      <c r="AJ21" s="67"/>
      <c r="AK21" s="339">
        <v>8.0</v>
      </c>
      <c r="AL21" s="404">
        <f t="shared" si="1"/>
        <v>22</v>
      </c>
      <c r="AM21" s="45"/>
      <c r="AN21" s="180"/>
    </row>
    <row r="22" ht="15.75" customHeight="1">
      <c r="A22" s="19">
        <v>20.0</v>
      </c>
      <c r="B22" s="20" t="s">
        <v>34</v>
      </c>
      <c r="C22" s="380"/>
      <c r="D22" s="32"/>
      <c r="E22" s="78"/>
      <c r="F22" s="24">
        <v>8.0</v>
      </c>
      <c r="G22" s="23"/>
      <c r="H22" s="24">
        <v>8.0</v>
      </c>
      <c r="I22" s="35">
        <v>12.0</v>
      </c>
      <c r="J22" s="27"/>
      <c r="K22" s="27"/>
      <c r="L22" s="24">
        <v>8.0</v>
      </c>
      <c r="M22" s="24">
        <v>8.0</v>
      </c>
      <c r="N22" s="37">
        <v>13.0</v>
      </c>
      <c r="O22" s="24">
        <v>8.0</v>
      </c>
      <c r="P22" s="24">
        <v>8.0</v>
      </c>
      <c r="Q22" s="27"/>
      <c r="R22" s="27"/>
      <c r="S22" s="35">
        <v>12.0</v>
      </c>
      <c r="T22" s="24">
        <v>8.0</v>
      </c>
      <c r="U22" s="24">
        <v>8.0</v>
      </c>
      <c r="V22" s="24">
        <v>8.0</v>
      </c>
      <c r="W22" s="35">
        <v>12.0</v>
      </c>
      <c r="X22" s="35">
        <v>12.0</v>
      </c>
      <c r="Y22" s="27"/>
      <c r="Z22" s="24"/>
      <c r="AA22" s="24">
        <v>8.0</v>
      </c>
      <c r="AB22" s="24">
        <v>8.0</v>
      </c>
      <c r="AC22" s="24">
        <v>8.0</v>
      </c>
      <c r="AD22" s="37">
        <v>13.0</v>
      </c>
      <c r="AE22" s="27"/>
      <c r="AF22" s="27"/>
      <c r="AG22" s="24">
        <v>8.0</v>
      </c>
      <c r="AH22" s="24">
        <v>8.0</v>
      </c>
      <c r="AI22" s="24">
        <v>8.0</v>
      </c>
      <c r="AJ22" s="24">
        <v>8.0</v>
      </c>
      <c r="AK22" s="385">
        <v>12.0</v>
      </c>
      <c r="AL22" s="404">
        <f t="shared" si="1"/>
        <v>23</v>
      </c>
      <c r="AM22" s="45"/>
      <c r="AN22" s="180"/>
    </row>
    <row r="23" ht="15.75" customHeight="1">
      <c r="A23" s="19">
        <v>21.0</v>
      </c>
      <c r="B23" s="65" t="s">
        <v>307</v>
      </c>
      <c r="C23" s="364"/>
      <c r="D23" s="32"/>
      <c r="E23" s="382"/>
      <c r="F23" s="24">
        <v>8.0</v>
      </c>
      <c r="G23" s="23"/>
      <c r="H23" s="24">
        <v>8.0</v>
      </c>
      <c r="I23" s="24">
        <v>8.0</v>
      </c>
      <c r="J23" s="27"/>
      <c r="K23" s="27"/>
      <c r="L23" s="35">
        <v>12.0</v>
      </c>
      <c r="M23" s="24">
        <v>8.0</v>
      </c>
      <c r="N23" s="24">
        <v>8.0</v>
      </c>
      <c r="O23" s="24">
        <v>8.0</v>
      </c>
      <c r="P23" s="37">
        <v>13.0</v>
      </c>
      <c r="Q23" s="27"/>
      <c r="R23" s="25"/>
      <c r="S23" s="24">
        <v>8.0</v>
      </c>
      <c r="T23" s="24">
        <v>8.0</v>
      </c>
      <c r="U23" s="24">
        <v>8.0</v>
      </c>
      <c r="V23" s="24">
        <v>8.0</v>
      </c>
      <c r="W23" s="24"/>
      <c r="X23" s="27"/>
      <c r="Y23" s="35">
        <v>12.0</v>
      </c>
      <c r="Z23" s="24">
        <v>8.0</v>
      </c>
      <c r="AA23" s="24">
        <v>8.0</v>
      </c>
      <c r="AB23" s="24">
        <v>8.0</v>
      </c>
      <c r="AC23" s="37">
        <v>13.0</v>
      </c>
      <c r="AD23" s="24">
        <v>8.0</v>
      </c>
      <c r="AE23" s="27"/>
      <c r="AF23" s="27"/>
      <c r="AG23" s="35">
        <v>12.0</v>
      </c>
      <c r="AH23" s="24">
        <v>8.0</v>
      </c>
      <c r="AI23" s="24">
        <v>8.0</v>
      </c>
      <c r="AJ23" s="24">
        <v>8.0</v>
      </c>
      <c r="AK23" s="339"/>
      <c r="AL23" s="404">
        <f t="shared" si="1"/>
        <v>22</v>
      </c>
      <c r="AM23" s="45"/>
      <c r="AN23" s="180"/>
    </row>
    <row r="24" ht="15.75" customHeight="1">
      <c r="A24" s="19">
        <v>22.0</v>
      </c>
      <c r="B24" s="65" t="s">
        <v>330</v>
      </c>
      <c r="C24" s="364"/>
      <c r="D24" s="32"/>
      <c r="E24" s="382"/>
      <c r="F24" s="496"/>
      <c r="G24" s="23"/>
      <c r="H24" s="496"/>
      <c r="I24" s="496"/>
      <c r="J24" s="27"/>
      <c r="K24" s="27"/>
      <c r="L24" s="497"/>
      <c r="M24" s="496"/>
      <c r="N24" s="496"/>
      <c r="O24" s="496"/>
      <c r="P24" s="24">
        <v>8.0</v>
      </c>
      <c r="Q24" s="27"/>
      <c r="R24" s="25"/>
      <c r="S24" s="24">
        <v>8.0</v>
      </c>
      <c r="T24" s="24">
        <v>8.0</v>
      </c>
      <c r="U24" s="24">
        <v>8.0</v>
      </c>
      <c r="V24" s="24">
        <v>8.0</v>
      </c>
      <c r="W24" s="24">
        <v>8.0</v>
      </c>
      <c r="X24" s="27">
        <v>8.0</v>
      </c>
      <c r="Y24" s="27"/>
      <c r="Z24" s="24"/>
      <c r="AA24" s="24">
        <v>8.0</v>
      </c>
      <c r="AB24" s="24">
        <v>8.0</v>
      </c>
      <c r="AC24" s="24">
        <v>8.0</v>
      </c>
      <c r="AD24" s="37">
        <v>13.0</v>
      </c>
      <c r="AE24" s="27"/>
      <c r="AF24" s="27"/>
      <c r="AG24" s="24">
        <v>8.0</v>
      </c>
      <c r="AH24" s="24">
        <v>8.0</v>
      </c>
      <c r="AI24" s="24">
        <v>8.0</v>
      </c>
      <c r="AJ24" s="24">
        <v>8.0</v>
      </c>
      <c r="AK24" s="339">
        <v>8.0</v>
      </c>
      <c r="AL24" s="404">
        <f t="shared" si="1"/>
        <v>16</v>
      </c>
      <c r="AM24" s="45"/>
      <c r="AN24" s="180"/>
    </row>
    <row r="25" ht="15.75" customHeight="1">
      <c r="A25" s="19">
        <v>23.0</v>
      </c>
      <c r="B25" s="300" t="s">
        <v>165</v>
      </c>
      <c r="C25" s="364"/>
      <c r="D25" s="32"/>
      <c r="E25" s="23"/>
      <c r="F25" s="24">
        <v>8.0</v>
      </c>
      <c r="G25" s="23" t="s">
        <v>11</v>
      </c>
      <c r="H25" s="24">
        <v>8.0</v>
      </c>
      <c r="I25" s="35">
        <v>12.0</v>
      </c>
      <c r="J25" s="27"/>
      <c r="K25" s="25"/>
      <c r="L25" s="24">
        <v>8.0</v>
      </c>
      <c r="M25" s="35">
        <v>12.0</v>
      </c>
      <c r="N25" s="24">
        <v>8.0</v>
      </c>
      <c r="O25" s="37">
        <v>13.0</v>
      </c>
      <c r="P25" s="24"/>
      <c r="Q25" s="25"/>
      <c r="R25" s="35">
        <v>12.0</v>
      </c>
      <c r="S25" s="24">
        <v>8.0</v>
      </c>
      <c r="T25" s="35">
        <v>12.0</v>
      </c>
      <c r="U25" s="24">
        <v>8.0</v>
      </c>
      <c r="V25" s="24">
        <v>8.0</v>
      </c>
      <c r="W25" s="24">
        <v>8.0</v>
      </c>
      <c r="X25" s="35">
        <v>12.0</v>
      </c>
      <c r="Y25" s="27"/>
      <c r="Z25" s="24">
        <v>8.0</v>
      </c>
      <c r="AA25" s="24"/>
      <c r="AB25" s="67"/>
      <c r="AC25" s="24"/>
      <c r="AD25" s="24">
        <v>8.0</v>
      </c>
      <c r="AE25" s="27">
        <v>8.0</v>
      </c>
      <c r="AF25" s="27"/>
      <c r="AG25" s="24">
        <v>8.0</v>
      </c>
      <c r="AH25" s="35">
        <v>12.0</v>
      </c>
      <c r="AI25" s="24">
        <v>8.0</v>
      </c>
      <c r="AJ25" s="24">
        <v>8.0</v>
      </c>
      <c r="AK25" s="339">
        <v>8.0</v>
      </c>
      <c r="AL25" s="404">
        <f t="shared" si="1"/>
        <v>22</v>
      </c>
      <c r="AM25" s="45"/>
      <c r="AN25" s="180"/>
    </row>
    <row r="26" ht="15.75" customHeight="1">
      <c r="A26" s="19">
        <v>24.0</v>
      </c>
      <c r="B26" s="300" t="s">
        <v>36</v>
      </c>
      <c r="C26" s="364"/>
      <c r="D26" s="32"/>
      <c r="E26" s="23"/>
      <c r="F26" s="24">
        <v>8.0</v>
      </c>
      <c r="G26" s="23"/>
      <c r="H26" s="24">
        <v>8.0</v>
      </c>
      <c r="I26" s="24"/>
      <c r="J26" s="25"/>
      <c r="K26" s="35">
        <v>12.0</v>
      </c>
      <c r="L26" s="24">
        <v>8.0</v>
      </c>
      <c r="M26" s="24">
        <v>8.0</v>
      </c>
      <c r="N26" s="24">
        <v>8.0</v>
      </c>
      <c r="O26" s="24">
        <v>8.0</v>
      </c>
      <c r="P26" s="24">
        <v>8.0</v>
      </c>
      <c r="Q26" s="27"/>
      <c r="R26" s="27"/>
      <c r="S26" s="24">
        <v>8.0</v>
      </c>
      <c r="T26" s="24">
        <v>8.0</v>
      </c>
      <c r="U26" s="35">
        <v>12.0</v>
      </c>
      <c r="V26" s="24">
        <v>8.0</v>
      </c>
      <c r="W26" s="24">
        <v>8.0</v>
      </c>
      <c r="X26" s="27"/>
      <c r="Y26" s="27"/>
      <c r="Z26" s="52"/>
      <c r="AA26" s="252"/>
      <c r="AB26" s="52"/>
      <c r="AC26" s="252"/>
      <c r="AD26" s="52"/>
      <c r="AE26" s="52"/>
      <c r="AF26" s="52"/>
      <c r="AG26" s="52"/>
      <c r="AH26" s="52"/>
      <c r="AI26" s="252"/>
      <c r="AJ26" s="52"/>
      <c r="AK26" s="413"/>
      <c r="AL26" s="404">
        <f t="shared" si="1"/>
        <v>13</v>
      </c>
      <c r="AM26" s="45"/>
      <c r="AN26" s="180"/>
    </row>
    <row r="27" ht="15.75" customHeight="1">
      <c r="A27" s="19">
        <v>25.0</v>
      </c>
      <c r="B27" s="300" t="s">
        <v>37</v>
      </c>
      <c r="C27" s="364"/>
      <c r="D27" s="32"/>
      <c r="E27" s="23"/>
      <c r="F27" s="24">
        <v>8.0</v>
      </c>
      <c r="G27" s="23"/>
      <c r="H27" s="24">
        <v>8.0</v>
      </c>
      <c r="I27" s="24">
        <v>8.0</v>
      </c>
      <c r="J27" s="27"/>
      <c r="K27" s="27"/>
      <c r="L27" s="24">
        <v>8.0</v>
      </c>
      <c r="M27" s="37">
        <v>13.0</v>
      </c>
      <c r="N27" s="24">
        <v>8.0</v>
      </c>
      <c r="O27" s="24">
        <v>8.0</v>
      </c>
      <c r="P27" s="24">
        <v>8.0</v>
      </c>
      <c r="Q27" s="27"/>
      <c r="R27" s="27"/>
      <c r="S27" s="24">
        <v>8.0</v>
      </c>
      <c r="T27" s="24">
        <v>8.0</v>
      </c>
      <c r="U27" s="24">
        <v>8.0</v>
      </c>
      <c r="V27" s="35">
        <v>12.0</v>
      </c>
      <c r="W27" s="24">
        <v>8.0</v>
      </c>
      <c r="X27" s="35">
        <v>12.0</v>
      </c>
      <c r="Y27" s="25"/>
      <c r="Z27" s="24"/>
      <c r="AA27" s="24">
        <v>8.0</v>
      </c>
      <c r="AB27" s="37">
        <v>13.0</v>
      </c>
      <c r="AC27" s="24">
        <v>8.0</v>
      </c>
      <c r="AD27" s="24">
        <v>8.0</v>
      </c>
      <c r="AE27" s="25"/>
      <c r="AF27" s="27"/>
      <c r="AG27" s="24">
        <v>8.0</v>
      </c>
      <c r="AH27" s="24">
        <v>8.0</v>
      </c>
      <c r="AI27" s="24">
        <v>8.0</v>
      </c>
      <c r="AJ27" s="35">
        <v>12.0</v>
      </c>
      <c r="AK27" s="339">
        <v>8.0</v>
      </c>
      <c r="AL27" s="404">
        <f t="shared" si="1"/>
        <v>23</v>
      </c>
      <c r="AM27" s="45"/>
      <c r="AN27" s="180"/>
    </row>
    <row r="28" ht="15.75" customHeight="1">
      <c r="A28" s="19">
        <v>26.0</v>
      </c>
      <c r="B28" s="300" t="s">
        <v>202</v>
      </c>
      <c r="C28" s="364"/>
      <c r="D28" s="32"/>
      <c r="E28" s="23"/>
      <c r="F28" s="24">
        <v>8.0</v>
      </c>
      <c r="G28" s="23"/>
      <c r="H28" s="24">
        <v>8.0</v>
      </c>
      <c r="I28" s="24">
        <v>8.0</v>
      </c>
      <c r="J28" s="27"/>
      <c r="K28" s="27"/>
      <c r="L28" s="37">
        <v>13.0</v>
      </c>
      <c r="M28" s="24">
        <v>8.0</v>
      </c>
      <c r="N28" s="24">
        <v>8.0</v>
      </c>
      <c r="O28" s="24">
        <v>8.0</v>
      </c>
      <c r="P28" s="24">
        <v>8.0</v>
      </c>
      <c r="Q28" s="27">
        <v>8.0</v>
      </c>
      <c r="R28" s="25"/>
      <c r="S28" s="67"/>
      <c r="T28" s="24">
        <v>8.0</v>
      </c>
      <c r="U28" s="24">
        <v>8.0</v>
      </c>
      <c r="V28" s="24"/>
      <c r="W28" s="67"/>
      <c r="X28" s="27"/>
      <c r="Y28" s="303"/>
      <c r="Z28" s="24"/>
      <c r="AA28" s="67"/>
      <c r="AB28" s="334"/>
      <c r="AC28" s="303"/>
      <c r="AD28" s="24">
        <v>8.0</v>
      </c>
      <c r="AE28" s="35">
        <v>12.0</v>
      </c>
      <c r="AF28" s="35">
        <v>12.0</v>
      </c>
      <c r="AG28" s="24">
        <v>8.0</v>
      </c>
      <c r="AH28" s="35">
        <v>12.0</v>
      </c>
      <c r="AI28" s="24">
        <v>8.0</v>
      </c>
      <c r="AJ28" s="334"/>
      <c r="AK28" s="498"/>
      <c r="AL28" s="404">
        <f t="shared" si="1"/>
        <v>17</v>
      </c>
      <c r="AM28" s="45"/>
      <c r="AN28" s="180"/>
    </row>
    <row r="29" ht="15.75" customHeight="1">
      <c r="A29" s="19">
        <v>27.0</v>
      </c>
      <c r="B29" s="300" t="s">
        <v>226</v>
      </c>
      <c r="C29" s="364"/>
      <c r="D29" s="32"/>
      <c r="E29" s="78"/>
      <c r="F29" s="24">
        <v>8.0</v>
      </c>
      <c r="G29" s="23"/>
      <c r="H29" s="24">
        <v>8.0</v>
      </c>
      <c r="I29" s="24">
        <v>8.0</v>
      </c>
      <c r="J29" s="27"/>
      <c r="K29" s="27"/>
      <c r="L29" s="24"/>
      <c r="M29" s="24">
        <v>8.0</v>
      </c>
      <c r="N29" s="24">
        <v>8.0</v>
      </c>
      <c r="O29" s="24">
        <v>8.0</v>
      </c>
      <c r="P29" s="24">
        <v>8.0</v>
      </c>
      <c r="Q29" s="35">
        <v>12.0</v>
      </c>
      <c r="R29" s="27"/>
      <c r="S29" s="24">
        <v>8.0</v>
      </c>
      <c r="T29" s="24">
        <v>8.0</v>
      </c>
      <c r="U29" s="24">
        <v>8.0</v>
      </c>
      <c r="V29" s="24">
        <v>8.0</v>
      </c>
      <c r="W29" s="24">
        <v>8.0</v>
      </c>
      <c r="X29" s="27"/>
      <c r="Y29" s="27"/>
      <c r="Z29" s="24">
        <v>8.0</v>
      </c>
      <c r="AA29" s="24">
        <v>8.0</v>
      </c>
      <c r="AB29" s="24">
        <v>8.0</v>
      </c>
      <c r="AC29" s="24">
        <v>8.0</v>
      </c>
      <c r="AD29" s="24">
        <v>8.0</v>
      </c>
      <c r="AE29" s="27"/>
      <c r="AF29" s="27"/>
      <c r="AG29" s="24">
        <v>8.0</v>
      </c>
      <c r="AH29" s="24">
        <v>8.0</v>
      </c>
      <c r="AI29" s="24">
        <v>8.0</v>
      </c>
      <c r="AJ29" s="24">
        <v>8.0</v>
      </c>
      <c r="AK29" s="339">
        <v>8.0</v>
      </c>
      <c r="AL29" s="404">
        <f t="shared" si="1"/>
        <v>23</v>
      </c>
      <c r="AM29" s="45"/>
      <c r="AN29" s="180"/>
    </row>
    <row r="30" ht="15.75" customHeight="1">
      <c r="A30" s="19"/>
      <c r="B30" s="300" t="s">
        <v>308</v>
      </c>
      <c r="C30" s="364"/>
      <c r="D30" s="71"/>
      <c r="E30" s="78"/>
      <c r="F30" s="24">
        <v>8.0</v>
      </c>
      <c r="G30" s="23"/>
      <c r="H30" s="24">
        <v>8.0</v>
      </c>
      <c r="I30" s="24">
        <v>8.0</v>
      </c>
      <c r="J30" s="27"/>
      <c r="K30" s="27"/>
      <c r="L30" s="24">
        <v>8.0</v>
      </c>
      <c r="M30" s="24">
        <v>8.0</v>
      </c>
      <c r="N30" s="24">
        <v>8.0</v>
      </c>
      <c r="O30" s="24">
        <v>8.0</v>
      </c>
      <c r="P30" s="24">
        <v>8.0</v>
      </c>
      <c r="Q30" s="27"/>
      <c r="R30" s="27"/>
      <c r="S30" s="24">
        <v>8.0</v>
      </c>
      <c r="T30" s="24">
        <v>8.0</v>
      </c>
      <c r="U30" s="24">
        <v>8.0</v>
      </c>
      <c r="V30" s="24">
        <v>8.0</v>
      </c>
      <c r="W30" s="24">
        <v>8.0</v>
      </c>
      <c r="X30" s="27"/>
      <c r="Y30" s="27"/>
      <c r="Z30" s="24">
        <v>8.0</v>
      </c>
      <c r="AA30" s="24">
        <v>8.0</v>
      </c>
      <c r="AB30" s="24">
        <v>8.0</v>
      </c>
      <c r="AC30" s="24">
        <v>8.0</v>
      </c>
      <c r="AD30" s="24">
        <v>8.0</v>
      </c>
      <c r="AE30" s="27"/>
      <c r="AF30" s="27"/>
      <c r="AG30" s="24">
        <v>8.0</v>
      </c>
      <c r="AH30" s="24">
        <v>8.0</v>
      </c>
      <c r="AI30" s="24">
        <v>8.0</v>
      </c>
      <c r="AJ30" s="24">
        <v>8.0</v>
      </c>
      <c r="AK30" s="339">
        <v>8.0</v>
      </c>
      <c r="AL30" s="404">
        <f t="shared" si="1"/>
        <v>23</v>
      </c>
      <c r="AM30" s="45"/>
      <c r="AN30" s="180"/>
    </row>
    <row r="31" ht="15.75" customHeight="1">
      <c r="A31" s="19"/>
      <c r="B31" s="300" t="s">
        <v>309</v>
      </c>
      <c r="C31" s="364"/>
      <c r="D31" s="31"/>
      <c r="E31" s="78"/>
      <c r="F31" s="24">
        <v>8.0</v>
      </c>
      <c r="G31" s="23"/>
      <c r="H31" s="24">
        <v>8.0</v>
      </c>
      <c r="I31" s="24">
        <v>8.0</v>
      </c>
      <c r="J31" s="28"/>
      <c r="K31" s="28"/>
      <c r="L31" s="24">
        <v>8.0</v>
      </c>
      <c r="M31" s="24">
        <v>8.0</v>
      </c>
      <c r="N31" s="24">
        <v>8.0</v>
      </c>
      <c r="O31" s="24">
        <v>8.0</v>
      </c>
      <c r="P31" s="24">
        <v>8.0</v>
      </c>
      <c r="Q31" s="28"/>
      <c r="R31" s="28"/>
      <c r="S31" s="24">
        <v>8.0</v>
      </c>
      <c r="T31" s="24">
        <v>8.0</v>
      </c>
      <c r="U31" s="24">
        <v>8.0</v>
      </c>
      <c r="V31" s="24">
        <v>8.0</v>
      </c>
      <c r="W31" s="24">
        <v>8.0</v>
      </c>
      <c r="X31" s="28"/>
      <c r="Y31" s="28"/>
      <c r="Z31" s="24">
        <v>8.0</v>
      </c>
      <c r="AA31" s="24">
        <v>8.0</v>
      </c>
      <c r="AB31" s="24">
        <v>8.0</v>
      </c>
      <c r="AC31" s="24">
        <v>8.0</v>
      </c>
      <c r="AD31" s="24">
        <v>8.0</v>
      </c>
      <c r="AE31" s="28"/>
      <c r="AF31" s="28"/>
      <c r="AG31" s="24">
        <v>8.0</v>
      </c>
      <c r="AH31" s="24">
        <v>8.0</v>
      </c>
      <c r="AI31" s="24">
        <v>8.0</v>
      </c>
      <c r="AJ31" s="24">
        <v>8.0</v>
      </c>
      <c r="AK31" s="339">
        <v>8.0</v>
      </c>
      <c r="AL31" s="404">
        <f t="shared" si="1"/>
        <v>23</v>
      </c>
      <c r="AM31" s="45"/>
      <c r="AN31" s="180"/>
    </row>
    <row r="32" ht="15.75" customHeight="1">
      <c r="A32" s="79"/>
      <c r="B32" s="423"/>
      <c r="C32" s="81"/>
      <c r="D32" s="79"/>
      <c r="E32" s="82"/>
      <c r="F32" s="82"/>
      <c r="G32" s="82"/>
      <c r="H32" s="83"/>
      <c r="I32" s="84"/>
      <c r="J32" s="82"/>
      <c r="K32" s="82"/>
      <c r="L32" s="82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82"/>
      <c r="AM32" s="82"/>
      <c r="AN32" s="82"/>
    </row>
    <row r="33" ht="15.75" customHeight="1">
      <c r="A33" s="306"/>
      <c r="B33" s="306"/>
      <c r="C33" s="307" t="s">
        <v>276</v>
      </c>
      <c r="D33" s="127"/>
      <c r="E33" s="87" t="s">
        <v>42</v>
      </c>
      <c r="F33" s="31" t="s">
        <v>43</v>
      </c>
      <c r="G33" s="82"/>
      <c r="H33" s="88"/>
      <c r="I33" s="79" t="s">
        <v>44</v>
      </c>
      <c r="J33" s="89"/>
      <c r="K33" s="89"/>
      <c r="L33" s="89"/>
      <c r="M33" s="89"/>
      <c r="N33" s="82"/>
      <c r="O33" s="82"/>
      <c r="P33" s="90"/>
      <c r="Q33" s="79" t="s">
        <v>45</v>
      </c>
      <c r="R33" s="79"/>
      <c r="S33" s="79"/>
      <c r="T33" s="82"/>
      <c r="U33" s="256"/>
      <c r="V33" s="82" t="s">
        <v>46</v>
      </c>
      <c r="W33" s="82"/>
      <c r="X33" s="82"/>
      <c r="Y33" s="485"/>
      <c r="Z33" s="486" t="s">
        <v>310</v>
      </c>
      <c r="AD33" s="79"/>
      <c r="AE33" s="79"/>
      <c r="AF33" s="79"/>
      <c r="AG33" s="79"/>
      <c r="AH33" s="79"/>
      <c r="AI33" s="79"/>
      <c r="AJ33" s="79"/>
      <c r="AK33" s="79"/>
      <c r="AL33" s="82"/>
      <c r="AM33" s="82"/>
      <c r="AN33" s="82"/>
    </row>
    <row r="34" ht="15.75" customHeight="1">
      <c r="A34" s="306"/>
      <c r="B34" s="306"/>
      <c r="C34" s="222"/>
      <c r="D34" s="223"/>
      <c r="E34" s="87" t="s">
        <v>48</v>
      </c>
      <c r="F34" s="35" t="s">
        <v>49</v>
      </c>
      <c r="G34" s="82"/>
      <c r="H34" s="93"/>
      <c r="I34" s="82"/>
      <c r="J34" s="82"/>
      <c r="K34" s="82"/>
      <c r="L34" s="82"/>
      <c r="M34" s="82"/>
      <c r="N34" s="82"/>
      <c r="O34" s="82"/>
      <c r="P34" s="94"/>
      <c r="Q34" s="82" t="s">
        <v>50</v>
      </c>
      <c r="R34" s="89"/>
      <c r="S34" s="82"/>
      <c r="T34" s="82"/>
      <c r="U34" s="95"/>
      <c r="V34" s="79" t="s">
        <v>51</v>
      </c>
      <c r="W34" s="79"/>
      <c r="X34" s="82"/>
      <c r="Y34" s="82"/>
      <c r="Z34" s="82"/>
      <c r="AA34" s="79"/>
      <c r="AB34" s="79"/>
      <c r="AC34" s="85"/>
      <c r="AD34" s="79"/>
      <c r="AE34" s="79"/>
      <c r="AF34" s="79"/>
      <c r="AG34" s="79"/>
      <c r="AH34" s="79"/>
      <c r="AI34" s="79"/>
      <c r="AJ34" s="79"/>
      <c r="AK34" s="79"/>
      <c r="AL34" s="82"/>
      <c r="AM34" s="82"/>
      <c r="AN34" s="82"/>
    </row>
    <row r="35" ht="15.75" customHeight="1">
      <c r="A35" s="306"/>
      <c r="B35" s="306"/>
      <c r="C35" s="128"/>
      <c r="D35" s="130"/>
      <c r="E35" s="87" t="s">
        <v>53</v>
      </c>
      <c r="F35" s="97" t="s">
        <v>54</v>
      </c>
      <c r="G35" s="98"/>
      <c r="H35" s="89"/>
      <c r="I35" s="89"/>
      <c r="J35" s="89"/>
      <c r="K35" s="89"/>
      <c r="L35" s="89"/>
      <c r="M35" s="82"/>
      <c r="N35" s="82"/>
      <c r="O35" s="82"/>
      <c r="P35" s="89"/>
      <c r="Q35" s="89"/>
      <c r="R35" s="99"/>
      <c r="S35" s="99"/>
      <c r="T35" s="100"/>
      <c r="U35" s="100"/>
      <c r="V35" s="99"/>
      <c r="W35" s="99"/>
      <c r="X35" s="99"/>
      <c r="Y35" s="99"/>
      <c r="Z35" s="99"/>
      <c r="AA35" s="99"/>
      <c r="AB35" s="100"/>
      <c r="AC35" s="85"/>
      <c r="AD35" s="101"/>
      <c r="AE35" s="101"/>
      <c r="AF35" s="101"/>
      <c r="AG35" s="101"/>
      <c r="AH35" s="101"/>
      <c r="AI35" s="101"/>
      <c r="AJ35" s="101"/>
      <c r="AK35" s="101"/>
      <c r="AL35" s="102"/>
      <c r="AM35" s="102"/>
      <c r="AN35" s="102"/>
    </row>
    <row r="36" ht="16.5" customHeight="1">
      <c r="A36" s="103"/>
      <c r="B36" s="104"/>
      <c r="C36" s="105"/>
      <c r="D36" s="103"/>
      <c r="E36" s="103"/>
      <c r="F36" s="106"/>
      <c r="G36" s="107" t="s">
        <v>55</v>
      </c>
      <c r="H36" s="108"/>
      <c r="I36" s="109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1"/>
      <c r="AM36" s="104"/>
      <c r="AN36" s="104"/>
    </row>
    <row r="37" ht="15.75" customHeight="1">
      <c r="A37" s="79"/>
      <c r="B37" s="82"/>
      <c r="C37" s="96"/>
      <c r="D37" s="79"/>
      <c r="E37" s="79"/>
      <c r="F37" s="79"/>
      <c r="G37" s="79"/>
      <c r="H37" s="112"/>
      <c r="I37" s="84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82"/>
      <c r="AM37" s="82"/>
      <c r="AN37" s="82"/>
    </row>
    <row r="38" ht="16.5" customHeight="1">
      <c r="A38" s="19">
        <v>1.0</v>
      </c>
      <c r="B38" s="19" t="s">
        <v>33</v>
      </c>
      <c r="C38" s="380"/>
      <c r="D38" s="113" t="s">
        <v>56</v>
      </c>
      <c r="E38" s="114"/>
      <c r="F38" s="9"/>
      <c r="G38" s="117"/>
      <c r="H38" s="9"/>
      <c r="I38" s="9"/>
      <c r="J38" s="15"/>
      <c r="K38" s="15"/>
      <c r="L38" s="9"/>
      <c r="M38" s="9"/>
      <c r="N38" s="9"/>
      <c r="O38" s="9"/>
      <c r="P38" s="9"/>
      <c r="Q38" s="15"/>
      <c r="R38" s="15"/>
      <c r="S38" s="9"/>
      <c r="T38" s="9"/>
      <c r="U38" s="9"/>
      <c r="V38" s="9"/>
      <c r="W38" s="9"/>
      <c r="X38" s="15"/>
      <c r="Y38" s="15"/>
      <c r="Z38" s="9"/>
      <c r="AA38" s="9"/>
      <c r="AB38" s="9"/>
      <c r="AC38" s="9"/>
      <c r="AD38" s="9"/>
      <c r="AE38" s="15"/>
      <c r="AF38" s="15"/>
      <c r="AG38" s="9"/>
      <c r="AH38" s="9"/>
      <c r="AI38" s="9"/>
      <c r="AJ38" s="9"/>
      <c r="AK38" s="9"/>
      <c r="AL38" s="31"/>
      <c r="AM38" s="31"/>
      <c r="AN38" s="112"/>
    </row>
    <row r="39" ht="15.75" customHeight="1">
      <c r="A39" s="19">
        <v>2.0</v>
      </c>
      <c r="B39" s="19" t="s">
        <v>57</v>
      </c>
      <c r="C39" s="387"/>
      <c r="D39" s="32"/>
      <c r="E39" s="32"/>
      <c r="F39" s="9"/>
      <c r="G39" s="117"/>
      <c r="H39" s="9"/>
      <c r="I39" s="9"/>
      <c r="J39" s="15"/>
      <c r="K39" s="15"/>
      <c r="L39" s="9"/>
      <c r="M39" s="9"/>
      <c r="N39" s="9"/>
      <c r="O39" s="9"/>
      <c r="P39" s="9"/>
      <c r="Q39" s="15"/>
      <c r="R39" s="15"/>
      <c r="S39" s="9"/>
      <c r="T39" s="9"/>
      <c r="U39" s="9"/>
      <c r="V39" s="9"/>
      <c r="W39" s="9"/>
      <c r="X39" s="15"/>
      <c r="Y39" s="15"/>
      <c r="Z39" s="9"/>
      <c r="AA39" s="9"/>
      <c r="AB39" s="9"/>
      <c r="AC39" s="9"/>
      <c r="AD39" s="9"/>
      <c r="AE39" s="15"/>
      <c r="AF39" s="15"/>
      <c r="AG39" s="9"/>
      <c r="AH39" s="9"/>
      <c r="AI39" s="9"/>
      <c r="AJ39" s="9"/>
      <c r="AK39" s="9"/>
      <c r="AL39" s="31"/>
      <c r="AM39" s="31"/>
      <c r="AN39" s="112"/>
    </row>
    <row r="40" ht="15.75" customHeight="1">
      <c r="A40" s="19">
        <v>3.0</v>
      </c>
      <c r="B40" s="19" t="s">
        <v>58</v>
      </c>
      <c r="C40" s="364"/>
      <c r="D40" s="32"/>
      <c r="E40" s="32"/>
      <c r="F40" s="9"/>
      <c r="G40" s="117"/>
      <c r="H40" s="9"/>
      <c r="I40" s="9"/>
      <c r="J40" s="15"/>
      <c r="K40" s="15"/>
      <c r="L40" s="9"/>
      <c r="M40" s="9"/>
      <c r="N40" s="9"/>
      <c r="O40" s="9"/>
      <c r="P40" s="9"/>
      <c r="Q40" s="15"/>
      <c r="R40" s="15"/>
      <c r="S40" s="9"/>
      <c r="T40" s="14"/>
      <c r="U40" s="14"/>
      <c r="V40" s="9"/>
      <c r="W40" s="9"/>
      <c r="X40" s="15"/>
      <c r="Y40" s="15"/>
      <c r="Z40" s="9"/>
      <c r="AA40" s="9"/>
      <c r="AB40" s="9"/>
      <c r="AC40" s="9"/>
      <c r="AD40" s="9"/>
      <c r="AE40" s="15"/>
      <c r="AF40" s="15"/>
      <c r="AG40" s="9"/>
      <c r="AH40" s="9"/>
      <c r="AI40" s="9"/>
      <c r="AJ40" s="9"/>
      <c r="AK40" s="9"/>
      <c r="AL40" s="31"/>
      <c r="AM40" s="31"/>
      <c r="AN40" s="112"/>
    </row>
    <row r="41" ht="16.5" customHeight="1">
      <c r="A41" s="19">
        <v>4.0</v>
      </c>
      <c r="B41" s="19" t="s">
        <v>59</v>
      </c>
      <c r="C41" s="364"/>
      <c r="D41" s="71"/>
      <c r="E41" s="71"/>
      <c r="F41" s="9"/>
      <c r="G41" s="117"/>
      <c r="H41" s="9"/>
      <c r="I41" s="9"/>
      <c r="J41" s="15"/>
      <c r="K41" s="15"/>
      <c r="L41" s="9"/>
      <c r="M41" s="9"/>
      <c r="N41" s="9"/>
      <c r="O41" s="9"/>
      <c r="P41" s="9"/>
      <c r="Q41" s="15"/>
      <c r="R41" s="15"/>
      <c r="S41" s="9"/>
      <c r="T41" s="9"/>
      <c r="U41" s="9"/>
      <c r="V41" s="9"/>
      <c r="W41" s="9"/>
      <c r="X41" s="15"/>
      <c r="Y41" s="15"/>
      <c r="Z41" s="9"/>
      <c r="AA41" s="9"/>
      <c r="AB41" s="9"/>
      <c r="AC41" s="9"/>
      <c r="AD41" s="9"/>
      <c r="AE41" s="15"/>
      <c r="AF41" s="15"/>
      <c r="AG41" s="9"/>
      <c r="AH41" s="9"/>
      <c r="AI41" s="9"/>
      <c r="AJ41" s="9"/>
      <c r="AK41" s="9"/>
      <c r="AL41" s="31"/>
      <c r="AM41" s="31"/>
      <c r="AN41" s="112"/>
    </row>
    <row r="42" ht="21.75" customHeight="1">
      <c r="A42" s="79"/>
      <c r="B42" s="80"/>
      <c r="C42" s="112"/>
      <c r="D42" s="79"/>
      <c r="E42" s="112"/>
      <c r="F42" s="237"/>
      <c r="G42" s="237"/>
      <c r="H42" s="237"/>
      <c r="I42" s="237"/>
      <c r="J42" s="237"/>
      <c r="K42" s="237"/>
      <c r="L42" s="237"/>
      <c r="M42" s="25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92"/>
      <c r="AA42" s="237"/>
      <c r="AB42" s="237"/>
      <c r="AC42" s="237"/>
      <c r="AD42" s="237"/>
      <c r="AE42" s="237"/>
      <c r="AF42" s="237"/>
      <c r="AG42" s="237"/>
      <c r="AH42" s="237"/>
      <c r="AI42" s="237"/>
      <c r="AJ42" s="237"/>
      <c r="AK42" s="237"/>
      <c r="AL42" s="31"/>
      <c r="AM42" s="31"/>
      <c r="AN42" s="112"/>
    </row>
    <row r="43" ht="17.25" customHeight="1">
      <c r="A43" s="19">
        <v>1.0</v>
      </c>
      <c r="B43" s="20" t="s">
        <v>60</v>
      </c>
      <c r="C43" s="364"/>
      <c r="D43" s="113" t="s">
        <v>61</v>
      </c>
      <c r="E43" s="118"/>
      <c r="F43" s="9"/>
      <c r="G43" s="117"/>
      <c r="H43" s="9"/>
      <c r="I43" s="9"/>
      <c r="J43" s="15"/>
      <c r="K43" s="15"/>
      <c r="L43" s="9"/>
      <c r="M43" s="9"/>
      <c r="N43" s="9"/>
      <c r="O43" s="9"/>
      <c r="P43" s="9"/>
      <c r="Q43" s="15"/>
      <c r="R43" s="15"/>
      <c r="S43" s="9"/>
      <c r="T43" s="9"/>
      <c r="U43" s="9"/>
      <c r="V43" s="9"/>
      <c r="W43" s="9"/>
      <c r="X43" s="15"/>
      <c r="Y43" s="15"/>
      <c r="Z43" s="9"/>
      <c r="AA43" s="9"/>
      <c r="AB43" s="9"/>
      <c r="AC43" s="9"/>
      <c r="AD43" s="9"/>
      <c r="AE43" s="15"/>
      <c r="AF43" s="15"/>
      <c r="AG43" s="9"/>
      <c r="AH43" s="9"/>
      <c r="AI43" s="9"/>
      <c r="AJ43" s="9"/>
      <c r="AK43" s="9"/>
      <c r="AL43" s="31"/>
      <c r="AM43" s="31"/>
      <c r="AN43" s="112"/>
    </row>
    <row r="44" ht="18.0" customHeight="1">
      <c r="A44" s="19">
        <v>2.0</v>
      </c>
      <c r="B44" s="20" t="s">
        <v>63</v>
      </c>
      <c r="C44" s="364"/>
      <c r="D44" s="71"/>
      <c r="E44" s="71"/>
      <c r="F44" s="9">
        <v>8.0</v>
      </c>
      <c r="G44" s="117"/>
      <c r="H44" s="9">
        <v>8.0</v>
      </c>
      <c r="I44" s="9">
        <v>8.0</v>
      </c>
      <c r="J44" s="15"/>
      <c r="K44" s="15"/>
      <c r="L44" s="9"/>
      <c r="M44" s="9"/>
      <c r="N44" s="9">
        <v>8.0</v>
      </c>
      <c r="O44" s="9">
        <v>8.0</v>
      </c>
      <c r="P44" s="9">
        <v>8.0</v>
      </c>
      <c r="Q44" s="15">
        <v>8.0</v>
      </c>
      <c r="R44" s="15"/>
      <c r="S44" s="9">
        <v>8.0</v>
      </c>
      <c r="T44" s="9">
        <v>8.0</v>
      </c>
      <c r="U44" s="9">
        <v>8.0</v>
      </c>
      <c r="V44" s="9">
        <v>8.0</v>
      </c>
      <c r="W44" s="9">
        <v>8.0</v>
      </c>
      <c r="X44" s="15">
        <v>8.0</v>
      </c>
      <c r="Y44" s="15"/>
      <c r="Z44" s="9">
        <v>8.0</v>
      </c>
      <c r="AA44" s="9">
        <v>8.0</v>
      </c>
      <c r="AB44" s="9">
        <v>8.0</v>
      </c>
      <c r="AC44" s="9">
        <v>8.0</v>
      </c>
      <c r="AD44" s="9">
        <v>8.0</v>
      </c>
      <c r="AE44" s="15"/>
      <c r="AF44" s="15"/>
      <c r="AG44" s="9">
        <v>8.0</v>
      </c>
      <c r="AH44" s="9">
        <v>8.0</v>
      </c>
      <c r="AI44" s="9">
        <v>8.0</v>
      </c>
      <c r="AJ44" s="9">
        <v>8.0</v>
      </c>
      <c r="AK44" s="9">
        <v>8.0</v>
      </c>
      <c r="AL44" s="31"/>
      <c r="AM44" s="31"/>
      <c r="AN44" s="112"/>
    </row>
    <row r="45" ht="15.75" customHeight="1">
      <c r="A45" s="79"/>
      <c r="B45" s="80"/>
      <c r="C45" s="112"/>
      <c r="D45" s="121"/>
      <c r="E45" s="121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59"/>
      <c r="X45" s="259"/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259"/>
      <c r="AJ45" s="259"/>
      <c r="AK45" s="259"/>
      <c r="AL45" s="121"/>
      <c r="AM45" s="121"/>
      <c r="AN45" s="121"/>
    </row>
    <row r="46" ht="18.75" customHeight="1">
      <c r="A46" s="19">
        <v>1.0</v>
      </c>
      <c r="B46" s="20" t="s">
        <v>64</v>
      </c>
      <c r="C46" s="364"/>
      <c r="D46" s="113" t="s">
        <v>65</v>
      </c>
      <c r="E46" s="114"/>
      <c r="F46" s="9"/>
      <c r="G46" s="117"/>
      <c r="H46" s="9"/>
      <c r="I46" s="9"/>
      <c r="J46" s="15"/>
      <c r="K46" s="15"/>
      <c r="L46" s="9"/>
      <c r="M46" s="9"/>
      <c r="N46" s="9"/>
      <c r="O46" s="9"/>
      <c r="P46" s="9"/>
      <c r="Q46" s="15"/>
      <c r="R46" s="15"/>
      <c r="S46" s="9"/>
      <c r="T46" s="9"/>
      <c r="U46" s="9"/>
      <c r="V46" s="9"/>
      <c r="W46" s="9"/>
      <c r="X46" s="15"/>
      <c r="Y46" s="15"/>
      <c r="Z46" s="9"/>
      <c r="AA46" s="9"/>
      <c r="AB46" s="9"/>
      <c r="AC46" s="9"/>
      <c r="AD46" s="9"/>
      <c r="AE46" s="15"/>
      <c r="AF46" s="15"/>
      <c r="AG46" s="9"/>
      <c r="AH46" s="9"/>
      <c r="AI46" s="9"/>
      <c r="AJ46" s="9"/>
      <c r="AK46" s="9"/>
      <c r="AL46" s="31"/>
      <c r="AM46" s="31"/>
      <c r="AN46" s="112"/>
    </row>
    <row r="47" ht="17.25" customHeight="1">
      <c r="A47" s="19">
        <v>2.0</v>
      </c>
      <c r="B47" s="20" t="s">
        <v>66</v>
      </c>
      <c r="C47" s="364"/>
      <c r="D47" s="71"/>
      <c r="E47" s="71"/>
      <c r="F47" s="9"/>
      <c r="G47" s="117"/>
      <c r="H47" s="9"/>
      <c r="I47" s="9"/>
      <c r="J47" s="15"/>
      <c r="K47" s="15"/>
      <c r="L47" s="9"/>
      <c r="M47" s="9"/>
      <c r="N47" s="9"/>
      <c r="O47" s="9"/>
      <c r="P47" s="9"/>
      <c r="Q47" s="15"/>
      <c r="R47" s="15"/>
      <c r="S47" s="9"/>
      <c r="T47" s="9"/>
      <c r="U47" s="9"/>
      <c r="V47" s="9"/>
      <c r="W47" s="9"/>
      <c r="X47" s="15"/>
      <c r="Y47" s="15"/>
      <c r="Z47" s="9"/>
      <c r="AA47" s="9"/>
      <c r="AB47" s="9"/>
      <c r="AC47" s="9"/>
      <c r="AD47" s="9"/>
      <c r="AE47" s="15"/>
      <c r="AF47" s="15"/>
      <c r="AG47" s="9"/>
      <c r="AH47" s="9"/>
      <c r="AI47" s="9"/>
      <c r="AJ47" s="9"/>
      <c r="AK47" s="9"/>
      <c r="AL47" s="31"/>
      <c r="AM47" s="31"/>
      <c r="AN47" s="112"/>
    </row>
    <row r="48" ht="18.0" customHeight="1">
      <c r="A48" s="79"/>
      <c r="B48" s="80"/>
      <c r="C48" s="112"/>
      <c r="D48" s="79"/>
      <c r="E48" s="79"/>
      <c r="F48" s="260"/>
      <c r="G48" s="260"/>
      <c r="H48" s="237"/>
      <c r="I48" s="260"/>
      <c r="J48" s="260"/>
      <c r="K48" s="260"/>
      <c r="L48" s="260"/>
      <c r="M48" s="261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31"/>
      <c r="AM48" s="31"/>
      <c r="AN48" s="112"/>
    </row>
    <row r="49" ht="18.0" customHeight="1">
      <c r="A49" s="19">
        <v>1.0</v>
      </c>
      <c r="B49" s="20" t="s">
        <v>67</v>
      </c>
      <c r="C49" s="364">
        <v>42852.0</v>
      </c>
      <c r="D49" s="31" t="s">
        <v>68</v>
      </c>
      <c r="E49" s="78">
        <v>7.9220318245E10</v>
      </c>
      <c r="F49" s="9">
        <v>8.0</v>
      </c>
      <c r="G49" s="117"/>
      <c r="H49" s="9">
        <v>8.0</v>
      </c>
      <c r="I49" s="9">
        <v>8.0</v>
      </c>
      <c r="J49" s="15"/>
      <c r="K49" s="15"/>
      <c r="L49" s="9">
        <v>8.0</v>
      </c>
      <c r="M49" s="9">
        <v>8.0</v>
      </c>
      <c r="N49" s="9">
        <v>8.0</v>
      </c>
      <c r="O49" s="9">
        <v>8.0</v>
      </c>
      <c r="P49" s="9">
        <v>8.0</v>
      </c>
      <c r="Q49" s="15"/>
      <c r="R49" s="15"/>
      <c r="S49" s="9">
        <v>8.0</v>
      </c>
      <c r="T49" s="9">
        <v>8.0</v>
      </c>
      <c r="U49" s="9">
        <v>8.0</v>
      </c>
      <c r="V49" s="9">
        <v>8.0</v>
      </c>
      <c r="W49" s="9">
        <v>8.0</v>
      </c>
      <c r="X49" s="15"/>
      <c r="Y49" s="15"/>
      <c r="Z49" s="9">
        <v>8.0</v>
      </c>
      <c r="AA49" s="9">
        <v>8.0</v>
      </c>
      <c r="AB49" s="9">
        <v>8.0</v>
      </c>
      <c r="AC49" s="9">
        <v>8.0</v>
      </c>
      <c r="AD49" s="9">
        <v>8.0</v>
      </c>
      <c r="AE49" s="15"/>
      <c r="AF49" s="15"/>
      <c r="AG49" s="9">
        <v>8.0</v>
      </c>
      <c r="AH49" s="9">
        <v>8.0</v>
      </c>
      <c r="AI49" s="9">
        <v>8.0</v>
      </c>
      <c r="AJ49" s="9">
        <v>8.0</v>
      </c>
      <c r="AK49" s="9">
        <v>8.0</v>
      </c>
      <c r="AL49" s="404">
        <f t="shared" ref="AL49:AL54" si="2">COUNT(F49:AK49)</f>
        <v>23</v>
      </c>
      <c r="AM49" s="31"/>
      <c r="AN49" s="112"/>
    </row>
    <row r="50" ht="18.0" customHeight="1">
      <c r="A50" s="19">
        <v>2.0</v>
      </c>
      <c r="B50" s="20" t="s">
        <v>69</v>
      </c>
      <c r="C50" s="364">
        <v>42667.0</v>
      </c>
      <c r="D50" s="31" t="s">
        <v>70</v>
      </c>
      <c r="E50" s="78">
        <v>7.9220318242E10</v>
      </c>
      <c r="F50" s="9">
        <v>12.0</v>
      </c>
      <c r="G50" s="117"/>
      <c r="H50" s="9">
        <v>11.0</v>
      </c>
      <c r="I50" s="9">
        <v>8.0</v>
      </c>
      <c r="J50" s="15"/>
      <c r="K50" s="15"/>
      <c r="L50" s="9">
        <v>8.0</v>
      </c>
      <c r="M50" s="9">
        <v>8.0</v>
      </c>
      <c r="N50" s="9">
        <v>12.0</v>
      </c>
      <c r="O50" s="9">
        <v>13.0</v>
      </c>
      <c r="P50" s="9">
        <v>8.0</v>
      </c>
      <c r="Q50" s="15"/>
      <c r="R50" s="15"/>
      <c r="S50" s="9">
        <v>10.0</v>
      </c>
      <c r="T50" s="9">
        <v>8.0</v>
      </c>
      <c r="U50" s="9">
        <v>8.0</v>
      </c>
      <c r="V50" s="9">
        <v>8.0</v>
      </c>
      <c r="W50" s="9">
        <v>8.0</v>
      </c>
      <c r="X50" s="15"/>
      <c r="Y50" s="15"/>
      <c r="Z50" s="9">
        <v>8.0</v>
      </c>
      <c r="AA50" s="9">
        <v>8.0</v>
      </c>
      <c r="AB50" s="9">
        <v>8.0</v>
      </c>
      <c r="AC50" s="9">
        <v>8.0</v>
      </c>
      <c r="AD50" s="9">
        <v>8.0</v>
      </c>
      <c r="AE50" s="15"/>
      <c r="AF50" s="15"/>
      <c r="AG50" s="9">
        <v>8.0</v>
      </c>
      <c r="AH50" s="9">
        <v>8.0</v>
      </c>
      <c r="AI50" s="9">
        <v>8.0</v>
      </c>
      <c r="AJ50" s="9">
        <v>8.0</v>
      </c>
      <c r="AK50" s="9">
        <v>8.0</v>
      </c>
      <c r="AL50" s="404">
        <f t="shared" si="2"/>
        <v>23</v>
      </c>
      <c r="AM50" s="31"/>
      <c r="AN50" s="112"/>
    </row>
    <row r="51" ht="17.25" customHeight="1">
      <c r="A51" s="19">
        <v>3.0</v>
      </c>
      <c r="B51" s="20" t="s">
        <v>331</v>
      </c>
      <c r="C51" s="380">
        <v>43239.0</v>
      </c>
      <c r="D51" s="31" t="s">
        <v>70</v>
      </c>
      <c r="E51" s="78"/>
      <c r="F51" s="9"/>
      <c r="G51" s="117"/>
      <c r="H51" s="9"/>
      <c r="I51" s="9"/>
      <c r="J51" s="15"/>
      <c r="K51" s="15"/>
      <c r="L51" s="9"/>
      <c r="M51" s="9"/>
      <c r="N51" s="9"/>
      <c r="O51" s="9">
        <v>12.0</v>
      </c>
      <c r="P51" s="9"/>
      <c r="Q51" s="15"/>
      <c r="R51" s="15">
        <v>12.0</v>
      </c>
      <c r="S51" s="9">
        <v>12.0</v>
      </c>
      <c r="T51" s="9"/>
      <c r="U51" s="9"/>
      <c r="V51" s="9">
        <v>12.0</v>
      </c>
      <c r="W51" s="9">
        <v>12.0</v>
      </c>
      <c r="X51" s="15"/>
      <c r="Y51" s="15"/>
      <c r="Z51" s="9"/>
      <c r="AA51" s="9">
        <v>12.0</v>
      </c>
      <c r="AB51" s="9"/>
      <c r="AC51" s="9"/>
      <c r="AD51" s="9">
        <v>12.0</v>
      </c>
      <c r="AE51" s="15">
        <v>12.0</v>
      </c>
      <c r="AF51" s="15">
        <v>12.0</v>
      </c>
      <c r="AG51" s="9"/>
      <c r="AH51" s="9">
        <v>12.0</v>
      </c>
      <c r="AI51" s="9">
        <v>12.0</v>
      </c>
      <c r="AJ51" s="9"/>
      <c r="AK51" s="9"/>
      <c r="AL51" s="404">
        <f t="shared" si="2"/>
        <v>11</v>
      </c>
      <c r="AM51" s="31"/>
      <c r="AN51" s="112"/>
    </row>
    <row r="52" ht="17.25" customHeight="1">
      <c r="A52" s="19">
        <v>4.0</v>
      </c>
      <c r="B52" s="20" t="s">
        <v>290</v>
      </c>
      <c r="C52" s="380">
        <v>43292.0</v>
      </c>
      <c r="D52" s="31" t="s">
        <v>70</v>
      </c>
      <c r="E52" s="78">
        <v>7.9221277764E10</v>
      </c>
      <c r="F52" s="9">
        <v>12.0</v>
      </c>
      <c r="G52" s="117"/>
      <c r="H52" s="9"/>
      <c r="I52" s="9"/>
      <c r="J52" s="15">
        <v>12.0</v>
      </c>
      <c r="K52" s="15">
        <v>12.0</v>
      </c>
      <c r="L52" s="9"/>
      <c r="M52" s="9"/>
      <c r="N52" s="9">
        <v>13.0</v>
      </c>
      <c r="O52" s="9">
        <v>8.0</v>
      </c>
      <c r="P52" s="9">
        <v>8.0</v>
      </c>
      <c r="Q52" s="15"/>
      <c r="R52" s="15"/>
      <c r="S52" s="9">
        <v>8.0</v>
      </c>
      <c r="T52" s="9">
        <v>8.0</v>
      </c>
      <c r="U52" s="9">
        <v>8.0</v>
      </c>
      <c r="V52" s="9">
        <v>8.0</v>
      </c>
      <c r="W52" s="9">
        <v>8.0</v>
      </c>
      <c r="X52" s="15"/>
      <c r="Y52" s="15"/>
      <c r="Z52" s="9">
        <v>8.0</v>
      </c>
      <c r="AA52" s="9">
        <v>8.0</v>
      </c>
      <c r="AB52" s="9">
        <v>8.0</v>
      </c>
      <c r="AC52" s="9">
        <v>8.0</v>
      </c>
      <c r="AD52" s="9">
        <v>8.0</v>
      </c>
      <c r="AE52" s="15"/>
      <c r="AF52" s="15"/>
      <c r="AG52" s="9">
        <v>8.0</v>
      </c>
      <c r="AH52" s="9">
        <v>8.0</v>
      </c>
      <c r="AI52" s="9">
        <v>8.0</v>
      </c>
      <c r="AJ52" s="9">
        <v>8.0</v>
      </c>
      <c r="AK52" s="9">
        <v>8.0</v>
      </c>
      <c r="AL52" s="404">
        <f t="shared" si="2"/>
        <v>21</v>
      </c>
      <c r="AM52" s="31"/>
      <c r="AN52" s="112"/>
    </row>
    <row r="53" ht="17.25" customHeight="1">
      <c r="A53" s="19">
        <v>5.0</v>
      </c>
      <c r="B53" s="20" t="s">
        <v>72</v>
      </c>
      <c r="C53" s="380">
        <v>43072.0</v>
      </c>
      <c r="D53" s="31" t="s">
        <v>70</v>
      </c>
      <c r="E53" s="78">
        <v>7.9221946634E10</v>
      </c>
      <c r="F53" s="9"/>
      <c r="G53" s="117"/>
      <c r="H53" s="9">
        <v>12.0</v>
      </c>
      <c r="I53" s="9">
        <v>12.0</v>
      </c>
      <c r="J53" s="15"/>
      <c r="K53" s="15"/>
      <c r="L53" s="9">
        <v>12.0</v>
      </c>
      <c r="M53" s="9">
        <v>12.0</v>
      </c>
      <c r="N53" s="9"/>
      <c r="O53" s="9"/>
      <c r="P53" s="9">
        <v>12.0</v>
      </c>
      <c r="Q53" s="15">
        <v>13.0</v>
      </c>
      <c r="R53" s="15"/>
      <c r="S53" s="9"/>
      <c r="T53" s="9">
        <v>12.0</v>
      </c>
      <c r="U53" s="9">
        <v>12.0</v>
      </c>
      <c r="V53" s="9"/>
      <c r="W53" s="9"/>
      <c r="X53" s="15">
        <v>12.0</v>
      </c>
      <c r="Y53" s="15">
        <v>12.0</v>
      </c>
      <c r="Z53" s="9">
        <v>12.0</v>
      </c>
      <c r="AA53" s="9">
        <v>7.0</v>
      </c>
      <c r="AB53" s="9">
        <v>12.0</v>
      </c>
      <c r="AC53" s="9">
        <v>12.0</v>
      </c>
      <c r="AD53" s="9"/>
      <c r="AE53" s="15"/>
      <c r="AF53" s="15"/>
      <c r="AG53" s="9">
        <v>12.0</v>
      </c>
      <c r="AH53" s="9"/>
      <c r="AI53" s="9"/>
      <c r="AJ53" s="9">
        <v>12.0</v>
      </c>
      <c r="AK53" s="9">
        <v>12.0</v>
      </c>
      <c r="AL53" s="404">
        <f t="shared" si="2"/>
        <v>17</v>
      </c>
      <c r="AM53" s="31"/>
      <c r="AN53" s="112"/>
    </row>
    <row r="54" ht="17.25" customHeight="1">
      <c r="A54" s="19">
        <v>6.0</v>
      </c>
      <c r="B54" s="20" t="s">
        <v>73</v>
      </c>
      <c r="C54" s="499">
        <v>43242.0</v>
      </c>
      <c r="D54" s="125" t="s">
        <v>332</v>
      </c>
      <c r="E54" s="78">
        <v>7.9220318285E10</v>
      </c>
      <c r="F54" s="120"/>
      <c r="G54" s="117"/>
      <c r="H54" s="9"/>
      <c r="I54" s="9"/>
      <c r="J54" s="15"/>
      <c r="K54" s="15"/>
      <c r="L54" s="9"/>
      <c r="M54" s="9"/>
      <c r="N54" s="9"/>
      <c r="O54" s="9"/>
      <c r="P54" s="9"/>
      <c r="Q54" s="15"/>
      <c r="R54" s="15"/>
      <c r="S54" s="9">
        <v>8.0</v>
      </c>
      <c r="T54" s="9">
        <v>8.0</v>
      </c>
      <c r="U54" s="9">
        <v>8.0</v>
      </c>
      <c r="V54" s="9">
        <v>8.0</v>
      </c>
      <c r="W54" s="9">
        <v>8.0</v>
      </c>
      <c r="X54" s="15"/>
      <c r="Y54" s="15"/>
      <c r="Z54" s="9">
        <v>8.0</v>
      </c>
      <c r="AA54" s="9">
        <v>8.0</v>
      </c>
      <c r="AB54" s="9">
        <v>8.0</v>
      </c>
      <c r="AC54" s="9">
        <v>8.0</v>
      </c>
      <c r="AD54" s="9">
        <v>8.0</v>
      </c>
      <c r="AE54" s="15"/>
      <c r="AF54" s="15"/>
      <c r="AG54" s="9">
        <v>8.0</v>
      </c>
      <c r="AH54" s="9">
        <v>8.0</v>
      </c>
      <c r="AI54" s="9">
        <v>8.0</v>
      </c>
      <c r="AJ54" s="9">
        <v>8.0</v>
      </c>
      <c r="AK54" s="9">
        <v>8.0</v>
      </c>
      <c r="AL54" s="404">
        <f t="shared" si="2"/>
        <v>15</v>
      </c>
      <c r="AM54" s="31"/>
      <c r="AN54" s="112"/>
    </row>
    <row r="55" ht="21.0" customHeight="1">
      <c r="A55" s="19">
        <v>7.0</v>
      </c>
      <c r="B55" s="19" t="s">
        <v>75</v>
      </c>
      <c r="C55" s="388">
        <v>42539.0</v>
      </c>
      <c r="D55" s="125" t="s">
        <v>76</v>
      </c>
      <c r="E55" s="43">
        <v>7.9220220031E10</v>
      </c>
      <c r="F55" s="120"/>
      <c r="G55" s="117"/>
      <c r="H55" s="9"/>
      <c r="I55" s="9"/>
      <c r="J55" s="15"/>
      <c r="K55" s="15"/>
      <c r="L55" s="9"/>
      <c r="M55" s="9"/>
      <c r="N55" s="9"/>
      <c r="O55" s="9"/>
      <c r="P55" s="9"/>
      <c r="Q55" s="15"/>
      <c r="R55" s="15"/>
      <c r="S55" s="9"/>
      <c r="T55" s="9"/>
      <c r="U55" s="9"/>
      <c r="V55" s="9"/>
      <c r="W55" s="9"/>
      <c r="X55" s="15"/>
      <c r="Y55" s="15"/>
      <c r="Z55" s="9"/>
      <c r="AA55" s="9"/>
      <c r="AB55" s="9"/>
      <c r="AC55" s="9"/>
      <c r="AD55" s="9"/>
      <c r="AE55" s="15"/>
      <c r="AF55" s="15"/>
      <c r="AG55" s="9"/>
      <c r="AH55" s="9"/>
      <c r="AI55" s="9"/>
      <c r="AJ55" s="9"/>
      <c r="AK55" s="9"/>
      <c r="AL55" s="9"/>
      <c r="AM55" s="9"/>
      <c r="AN55" s="9"/>
    </row>
    <row r="56" ht="12.0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</row>
    <row r="57" ht="9.75" customHeight="1">
      <c r="A57" s="500"/>
      <c r="B57" s="501"/>
      <c r="C57" s="308" t="s">
        <v>333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502"/>
    </row>
    <row r="58" ht="15.75" customHeight="1">
      <c r="A58" s="131"/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10"/>
      <c r="AN58" s="79"/>
    </row>
    <row r="59" ht="12.75" customHeight="1">
      <c r="A59" s="29">
        <v>1.0</v>
      </c>
      <c r="B59" s="19" t="s">
        <v>155</v>
      </c>
      <c r="C59" s="133"/>
      <c r="D59" s="134"/>
      <c r="E59" s="424"/>
      <c r="F59" s="155">
        <v>4.0</v>
      </c>
      <c r="G59" s="425"/>
      <c r="H59" s="155">
        <v>8.0</v>
      </c>
      <c r="I59" s="155">
        <v>7.0</v>
      </c>
      <c r="J59" s="243">
        <v>7.0</v>
      </c>
      <c r="K59" s="243"/>
      <c r="L59" s="155"/>
      <c r="M59" s="155">
        <v>4.0</v>
      </c>
      <c r="N59" s="430">
        <v>1.0</v>
      </c>
      <c r="O59" s="430"/>
      <c r="P59" s="430">
        <v>1.0</v>
      </c>
      <c r="Q59" s="243">
        <v>13.0</v>
      </c>
      <c r="R59" s="243"/>
      <c r="S59" s="155"/>
      <c r="T59" s="155">
        <v>5.0</v>
      </c>
      <c r="U59" s="155">
        <v>8.0</v>
      </c>
      <c r="V59" s="155">
        <v>9.0</v>
      </c>
      <c r="W59" s="155">
        <v>9.0</v>
      </c>
      <c r="X59" s="243"/>
      <c r="Y59" s="243"/>
      <c r="Z59" s="155">
        <v>10.0</v>
      </c>
      <c r="AA59" s="503"/>
      <c r="AB59" s="503"/>
      <c r="AC59" s="503"/>
      <c r="AD59" s="503"/>
      <c r="AE59" s="503"/>
      <c r="AF59" s="503"/>
      <c r="AG59" s="503"/>
      <c r="AH59" s="503"/>
      <c r="AI59" s="503"/>
      <c r="AJ59" s="503"/>
      <c r="AK59" s="503"/>
      <c r="AL59" s="136">
        <f t="shared" ref="AL59:AL118" si="3">SUM(F59:AK59)</f>
        <v>86</v>
      </c>
      <c r="AM59" s="504">
        <f>AL59/COUNT(F59:AK59)</f>
        <v>6.615384615</v>
      </c>
      <c r="AN59" s="264" t="s">
        <v>334</v>
      </c>
    </row>
    <row r="60" ht="13.5" customHeight="1">
      <c r="A60" s="137" t="s">
        <v>78</v>
      </c>
      <c r="B60" s="132"/>
      <c r="C60" s="138"/>
      <c r="D60" s="32"/>
      <c r="E60" s="427"/>
      <c r="F60" s="140"/>
      <c r="G60" s="427"/>
      <c r="H60" s="265"/>
      <c r="I60" s="265"/>
      <c r="J60" s="266"/>
      <c r="K60" s="266"/>
      <c r="L60" s="265"/>
      <c r="M60" s="265"/>
      <c r="N60" s="265"/>
      <c r="O60" s="265"/>
      <c r="P60" s="265"/>
      <c r="Q60" s="266"/>
      <c r="R60" s="266"/>
      <c r="S60" s="265"/>
      <c r="T60" s="265"/>
      <c r="U60" s="265"/>
      <c r="V60" s="265"/>
      <c r="W60" s="265"/>
      <c r="X60" s="266"/>
      <c r="Y60" s="266"/>
      <c r="Z60" s="265"/>
      <c r="AA60" s="265"/>
      <c r="AB60" s="265"/>
      <c r="AC60" s="265"/>
      <c r="AD60" s="265"/>
      <c r="AE60" s="266"/>
      <c r="AF60" s="266"/>
      <c r="AG60" s="265"/>
      <c r="AH60" s="265"/>
      <c r="AI60" s="265"/>
      <c r="AJ60" s="265"/>
      <c r="AK60" s="265"/>
      <c r="AL60" s="267">
        <f t="shared" si="3"/>
        <v>0</v>
      </c>
      <c r="AM60" s="143"/>
      <c r="AN60" s="268"/>
    </row>
    <row r="61" ht="12.75" customHeight="1">
      <c r="A61" s="45">
        <v>2.0</v>
      </c>
      <c r="B61" s="144" t="s">
        <v>157</v>
      </c>
      <c r="C61" s="133"/>
      <c r="D61" s="32"/>
      <c r="E61" s="424"/>
      <c r="F61" s="155">
        <v>7.0</v>
      </c>
      <c r="G61" s="425"/>
      <c r="H61" s="155">
        <v>7.0</v>
      </c>
      <c r="I61" s="155"/>
      <c r="J61" s="243"/>
      <c r="K61" s="243"/>
      <c r="L61" s="155">
        <v>6.0</v>
      </c>
      <c r="M61" s="155">
        <v>6.0</v>
      </c>
      <c r="N61" s="430">
        <v>3.0</v>
      </c>
      <c r="O61" s="155">
        <v>5.0</v>
      </c>
      <c r="P61" s="430">
        <v>1.0</v>
      </c>
      <c r="Q61" s="243">
        <v>5.0</v>
      </c>
      <c r="R61" s="243"/>
      <c r="S61" s="155"/>
      <c r="T61" s="155">
        <v>4.0</v>
      </c>
      <c r="U61" s="155">
        <v>7.0</v>
      </c>
      <c r="V61" s="155">
        <v>7.0</v>
      </c>
      <c r="W61" s="155">
        <v>10.0</v>
      </c>
      <c r="X61" s="311"/>
      <c r="Y61" s="243"/>
      <c r="Z61" s="155">
        <v>9.0</v>
      </c>
      <c r="AA61" s="155">
        <v>9.0</v>
      </c>
      <c r="AB61" s="155">
        <v>15.0</v>
      </c>
      <c r="AC61" s="155">
        <v>8.0</v>
      </c>
      <c r="AD61" s="155"/>
      <c r="AE61" s="243"/>
      <c r="AF61" s="243">
        <v>7.0</v>
      </c>
      <c r="AG61" s="155">
        <v>10.0</v>
      </c>
      <c r="AH61" s="155"/>
      <c r="AI61" s="155">
        <v>10.0</v>
      </c>
      <c r="AJ61" s="155"/>
      <c r="AK61" s="155"/>
      <c r="AL61" s="136">
        <f t="shared" si="3"/>
        <v>136</v>
      </c>
      <c r="AM61" s="505">
        <f>AL61/COUNT(F61:AJ61)</f>
        <v>7.157894737</v>
      </c>
      <c r="AN61" s="264" t="s">
        <v>335</v>
      </c>
    </row>
    <row r="62" ht="13.5" customHeight="1">
      <c r="A62" s="137" t="s">
        <v>78</v>
      </c>
      <c r="B62" s="132"/>
      <c r="C62" s="138"/>
      <c r="D62" s="32"/>
      <c r="E62" s="427"/>
      <c r="F62" s="140"/>
      <c r="G62" s="427"/>
      <c r="H62" s="265">
        <v>3.0</v>
      </c>
      <c r="I62" s="265"/>
      <c r="J62" s="266"/>
      <c r="K62" s="266"/>
      <c r="L62" s="265"/>
      <c r="M62" s="265"/>
      <c r="N62" s="265"/>
      <c r="O62" s="265"/>
      <c r="P62" s="265"/>
      <c r="Q62" s="266"/>
      <c r="R62" s="266"/>
      <c r="S62" s="265"/>
      <c r="T62" s="265"/>
      <c r="U62" s="265"/>
      <c r="V62" s="265"/>
      <c r="W62" s="265">
        <v>1.0</v>
      </c>
      <c r="X62" s="312"/>
      <c r="Y62" s="266"/>
      <c r="Z62" s="265"/>
      <c r="AA62" s="265"/>
      <c r="AB62" s="265"/>
      <c r="AC62" s="265"/>
      <c r="AD62" s="265"/>
      <c r="AE62" s="266"/>
      <c r="AF62" s="266"/>
      <c r="AG62" s="265"/>
      <c r="AH62" s="265"/>
      <c r="AI62" s="265">
        <v>1.0</v>
      </c>
      <c r="AJ62" s="265"/>
      <c r="AK62" s="265"/>
      <c r="AL62" s="267">
        <f t="shared" si="3"/>
        <v>5</v>
      </c>
      <c r="AM62" s="143"/>
      <c r="AN62" s="268"/>
    </row>
    <row r="63" ht="12.75" customHeight="1">
      <c r="A63" s="29">
        <v>3.0</v>
      </c>
      <c r="B63" s="19" t="s">
        <v>19</v>
      </c>
      <c r="C63" s="133"/>
      <c r="D63" s="32"/>
      <c r="E63" s="424"/>
      <c r="F63" s="155">
        <v>5.0</v>
      </c>
      <c r="G63" s="425"/>
      <c r="H63" s="155">
        <v>3.0</v>
      </c>
      <c r="I63" s="155">
        <v>5.0</v>
      </c>
      <c r="J63" s="428"/>
      <c r="K63" s="428"/>
      <c r="L63" s="428"/>
      <c r="M63" s="428"/>
      <c r="N63" s="428"/>
      <c r="O63" s="428"/>
      <c r="P63" s="428"/>
      <c r="Q63" s="428"/>
      <c r="R63" s="428"/>
      <c r="S63" s="428"/>
      <c r="T63" s="428"/>
      <c r="U63" s="428"/>
      <c r="V63" s="428"/>
      <c r="W63" s="428"/>
      <c r="X63" s="428"/>
      <c r="Y63" s="428"/>
      <c r="Z63" s="428"/>
      <c r="AA63" s="428"/>
      <c r="AB63" s="428"/>
      <c r="AC63" s="428"/>
      <c r="AD63" s="155">
        <v>15.0</v>
      </c>
      <c r="AE63" s="243">
        <v>4.0</v>
      </c>
      <c r="AF63" s="243"/>
      <c r="AG63" s="155"/>
      <c r="AH63" s="155">
        <v>5.0</v>
      </c>
      <c r="AI63" s="155">
        <v>12.0</v>
      </c>
      <c r="AJ63" s="155"/>
      <c r="AK63" s="155">
        <v>6.0</v>
      </c>
      <c r="AL63" s="136">
        <f t="shared" si="3"/>
        <v>55</v>
      </c>
      <c r="AM63" s="504">
        <f>AL63/COUNT(F63:AK63)</f>
        <v>6.875</v>
      </c>
      <c r="AN63" s="264" t="s">
        <v>335</v>
      </c>
    </row>
    <row r="64" ht="13.5" customHeight="1">
      <c r="A64" s="137" t="s">
        <v>78</v>
      </c>
      <c r="B64" s="132"/>
      <c r="C64" s="138"/>
      <c r="D64" s="32"/>
      <c r="E64" s="427"/>
      <c r="F64" s="140"/>
      <c r="G64" s="427"/>
      <c r="H64" s="265"/>
      <c r="I64" s="265"/>
      <c r="J64" s="266"/>
      <c r="K64" s="266"/>
      <c r="L64" s="265"/>
      <c r="M64" s="265"/>
      <c r="N64" s="265"/>
      <c r="O64" s="265"/>
      <c r="P64" s="265"/>
      <c r="Q64" s="266"/>
      <c r="R64" s="266"/>
      <c r="S64" s="265"/>
      <c r="T64" s="271"/>
      <c r="U64" s="271"/>
      <c r="V64" s="265"/>
      <c r="W64" s="265"/>
      <c r="X64" s="266"/>
      <c r="Y64" s="266"/>
      <c r="Z64" s="265"/>
      <c r="AA64" s="265"/>
      <c r="AB64" s="265"/>
      <c r="AC64" s="265"/>
      <c r="AD64" s="265"/>
      <c r="AE64" s="266"/>
      <c r="AF64" s="266"/>
      <c r="AG64" s="265"/>
      <c r="AH64" s="265"/>
      <c r="AI64" s="265"/>
      <c r="AJ64" s="265"/>
      <c r="AK64" s="265"/>
      <c r="AL64" s="267">
        <f t="shared" si="3"/>
        <v>0</v>
      </c>
      <c r="AM64" s="143"/>
      <c r="AN64" s="268"/>
    </row>
    <row r="65" ht="12.75" customHeight="1">
      <c r="A65" s="29">
        <v>4.0</v>
      </c>
      <c r="B65" s="19" t="s">
        <v>20</v>
      </c>
      <c r="C65" s="133"/>
      <c r="D65" s="32"/>
      <c r="E65" s="424"/>
      <c r="F65" s="155">
        <v>10.0</v>
      </c>
      <c r="G65" s="425"/>
      <c r="H65" s="155">
        <v>10.0</v>
      </c>
      <c r="I65" s="155">
        <v>6.0</v>
      </c>
      <c r="J65" s="243">
        <v>6.0</v>
      </c>
      <c r="K65" s="243"/>
      <c r="L65" s="155"/>
      <c r="M65" s="155">
        <v>10.0</v>
      </c>
      <c r="N65" s="155">
        <v>13.0</v>
      </c>
      <c r="O65" s="155">
        <v>7.0</v>
      </c>
      <c r="P65" s="155">
        <v>5.0</v>
      </c>
      <c r="Q65" s="243"/>
      <c r="R65" s="243"/>
      <c r="S65" s="155">
        <v>8.0</v>
      </c>
      <c r="T65" s="155">
        <v>10.0</v>
      </c>
      <c r="U65" s="155">
        <v>10.0</v>
      </c>
      <c r="V65" s="155">
        <v>10.0</v>
      </c>
      <c r="W65" s="155">
        <v>16.0</v>
      </c>
      <c r="X65" s="243">
        <v>10.0</v>
      </c>
      <c r="Y65" s="243"/>
      <c r="Z65" s="155"/>
      <c r="AA65" s="155">
        <v>9.0</v>
      </c>
      <c r="AB65" s="155">
        <v>11.0</v>
      </c>
      <c r="AC65" s="155">
        <v>12.0</v>
      </c>
      <c r="AD65" s="155">
        <v>15.0</v>
      </c>
      <c r="AE65" s="243"/>
      <c r="AF65" s="243"/>
      <c r="AG65" s="155">
        <v>12.0</v>
      </c>
      <c r="AH65" s="155">
        <v>12.0</v>
      </c>
      <c r="AI65" s="155">
        <v>11.0</v>
      </c>
      <c r="AJ65" s="155">
        <v>9.0</v>
      </c>
      <c r="AK65" s="155">
        <v>15.0</v>
      </c>
      <c r="AL65" s="136">
        <f t="shared" si="3"/>
        <v>237</v>
      </c>
      <c r="AM65" s="426">
        <f>AL65/COUNT(F65:AK65)</f>
        <v>10.30434783</v>
      </c>
      <c r="AN65" s="264" t="s">
        <v>336</v>
      </c>
    </row>
    <row r="66" ht="13.5" customHeight="1">
      <c r="A66" s="137" t="s">
        <v>78</v>
      </c>
      <c r="B66" s="132"/>
      <c r="C66" s="138"/>
      <c r="D66" s="32"/>
      <c r="E66" s="427"/>
      <c r="F66" s="140"/>
      <c r="G66" s="427"/>
      <c r="H66" s="265"/>
      <c r="I66" s="265"/>
      <c r="J66" s="266"/>
      <c r="K66" s="266"/>
      <c r="L66" s="265"/>
      <c r="M66" s="265"/>
      <c r="N66" s="265"/>
      <c r="O66" s="265"/>
      <c r="P66" s="265"/>
      <c r="Q66" s="266"/>
      <c r="R66" s="266"/>
      <c r="S66" s="265"/>
      <c r="T66" s="265"/>
      <c r="U66" s="265">
        <v>1.0</v>
      </c>
      <c r="V66" s="265">
        <v>1.0</v>
      </c>
      <c r="W66" s="265"/>
      <c r="X66" s="266"/>
      <c r="Y66" s="266"/>
      <c r="Z66" s="265"/>
      <c r="AA66" s="265"/>
      <c r="AB66" s="265"/>
      <c r="AC66" s="265"/>
      <c r="AD66" s="265">
        <v>1.0</v>
      </c>
      <c r="AE66" s="266"/>
      <c r="AF66" s="266"/>
      <c r="AG66" s="265">
        <v>1.0</v>
      </c>
      <c r="AH66" s="265"/>
      <c r="AI66" s="265"/>
      <c r="AJ66" s="265"/>
      <c r="AK66" s="265"/>
      <c r="AL66" s="267">
        <f t="shared" si="3"/>
        <v>4</v>
      </c>
      <c r="AM66" s="143"/>
      <c r="AN66" s="268"/>
    </row>
    <row r="67" ht="15.75" customHeight="1">
      <c r="A67" s="45">
        <v>5.0</v>
      </c>
      <c r="B67" s="144" t="s">
        <v>198</v>
      </c>
      <c r="C67" s="133"/>
      <c r="D67" s="32"/>
      <c r="E67" s="424"/>
      <c r="F67" s="155">
        <v>11.0</v>
      </c>
      <c r="G67" s="425"/>
      <c r="H67" s="155">
        <v>5.0</v>
      </c>
      <c r="I67" s="155">
        <v>8.0</v>
      </c>
      <c r="J67" s="243">
        <v>8.0</v>
      </c>
      <c r="K67" s="243"/>
      <c r="L67" s="155"/>
      <c r="M67" s="155">
        <v>40.0</v>
      </c>
      <c r="N67" s="155">
        <v>22.0</v>
      </c>
      <c r="O67" s="155">
        <v>30.0</v>
      </c>
      <c r="P67" s="155">
        <v>27.0</v>
      </c>
      <c r="Q67" s="243">
        <v>3.0</v>
      </c>
      <c r="R67" s="243"/>
      <c r="S67" s="155">
        <v>21.0</v>
      </c>
      <c r="T67" s="155">
        <v>12.0</v>
      </c>
      <c r="U67" s="155">
        <v>10.0</v>
      </c>
      <c r="V67" s="155">
        <v>2.0</v>
      </c>
      <c r="W67" s="155">
        <v>7.0</v>
      </c>
      <c r="X67" s="243"/>
      <c r="Y67" s="243">
        <v>9.0</v>
      </c>
      <c r="Z67" s="155">
        <v>8.0</v>
      </c>
      <c r="AA67" s="155">
        <v>6.0</v>
      </c>
      <c r="AB67" s="155">
        <v>6.0</v>
      </c>
      <c r="AC67" s="155">
        <v>10.0</v>
      </c>
      <c r="AD67" s="155">
        <v>11.0</v>
      </c>
      <c r="AE67" s="243"/>
      <c r="AF67" s="243"/>
      <c r="AG67" s="155">
        <v>10.0</v>
      </c>
      <c r="AH67" s="155">
        <v>13.0</v>
      </c>
      <c r="AI67" s="155">
        <v>9.0</v>
      </c>
      <c r="AJ67" s="155">
        <v>12.0</v>
      </c>
      <c r="AK67" s="155"/>
      <c r="AL67" s="136">
        <f t="shared" si="3"/>
        <v>300</v>
      </c>
      <c r="AM67" s="426">
        <f>AL67/COUNT(F67:AK67)</f>
        <v>12.5</v>
      </c>
      <c r="AN67" s="264" t="s">
        <v>336</v>
      </c>
    </row>
    <row r="68" ht="13.5" customHeight="1">
      <c r="A68" s="137" t="s">
        <v>78</v>
      </c>
      <c r="B68" s="132"/>
      <c r="C68" s="138"/>
      <c r="D68" s="32"/>
      <c r="E68" s="427"/>
      <c r="F68" s="140"/>
      <c r="G68" s="427"/>
      <c r="H68" s="265"/>
      <c r="I68" s="148"/>
      <c r="J68" s="277">
        <v>1.0</v>
      </c>
      <c r="K68" s="277"/>
      <c r="L68" s="148"/>
      <c r="M68" s="265">
        <v>4.0</v>
      </c>
      <c r="N68" s="265"/>
      <c r="O68" s="265"/>
      <c r="P68" s="265"/>
      <c r="Q68" s="266"/>
      <c r="R68" s="266"/>
      <c r="S68" s="265"/>
      <c r="T68" s="265"/>
      <c r="U68" s="265"/>
      <c r="V68" s="265"/>
      <c r="W68" s="265"/>
      <c r="X68" s="266"/>
      <c r="Y68" s="266"/>
      <c r="Z68" s="265"/>
      <c r="AA68" s="265"/>
      <c r="AB68" s="265"/>
      <c r="AC68" s="265"/>
      <c r="AD68" s="265"/>
      <c r="AE68" s="266"/>
      <c r="AF68" s="266"/>
      <c r="AG68" s="265"/>
      <c r="AH68" s="265">
        <v>4.0</v>
      </c>
      <c r="AI68" s="265">
        <v>1.0</v>
      </c>
      <c r="AJ68" s="265">
        <v>1.0</v>
      </c>
      <c r="AK68" s="265"/>
      <c r="AL68" s="267">
        <f t="shared" si="3"/>
        <v>11</v>
      </c>
      <c r="AM68" s="143"/>
      <c r="AN68" s="268"/>
    </row>
    <row r="69" ht="15.75" customHeight="1">
      <c r="A69" s="29">
        <v>6.0</v>
      </c>
      <c r="B69" s="19" t="s">
        <v>199</v>
      </c>
      <c r="C69" s="133"/>
      <c r="D69" s="32"/>
      <c r="E69" s="424"/>
      <c r="F69" s="155">
        <v>1.0</v>
      </c>
      <c r="G69" s="425"/>
      <c r="H69" s="155">
        <v>3.0</v>
      </c>
      <c r="I69" s="155">
        <v>2.0</v>
      </c>
      <c r="J69" s="243"/>
      <c r="K69" s="243"/>
      <c r="L69" s="155">
        <v>12.0</v>
      </c>
      <c r="M69" s="155"/>
      <c r="N69" s="425"/>
      <c r="O69" s="425"/>
      <c r="P69" s="425"/>
      <c r="Q69" s="425"/>
      <c r="R69" s="425"/>
      <c r="S69" s="425"/>
      <c r="T69" s="425"/>
      <c r="U69" s="425"/>
      <c r="V69" s="425"/>
      <c r="W69" s="425"/>
      <c r="X69" s="243"/>
      <c r="Y69" s="243"/>
      <c r="Z69" s="155">
        <v>17.0</v>
      </c>
      <c r="AA69" s="155">
        <v>8.0</v>
      </c>
      <c r="AB69" s="155">
        <v>10.0</v>
      </c>
      <c r="AC69" s="155">
        <v>2.0</v>
      </c>
      <c r="AD69" s="155">
        <v>7.0</v>
      </c>
      <c r="AE69" s="243"/>
      <c r="AF69" s="243"/>
      <c r="AG69" s="155">
        <v>23.0</v>
      </c>
      <c r="AH69" s="155"/>
      <c r="AI69" s="155">
        <v>11.0</v>
      </c>
      <c r="AJ69" s="155">
        <v>7.0</v>
      </c>
      <c r="AK69" s="155">
        <v>11.0</v>
      </c>
      <c r="AL69" s="136">
        <f t="shared" si="3"/>
        <v>114</v>
      </c>
      <c r="AM69" s="504">
        <f>AL69/COUNT(F69:AK69)</f>
        <v>8.769230769</v>
      </c>
      <c r="AN69" s="264" t="s">
        <v>335</v>
      </c>
    </row>
    <row r="70" ht="13.5" customHeight="1">
      <c r="A70" s="137" t="s">
        <v>78</v>
      </c>
      <c r="B70" s="132"/>
      <c r="C70" s="138"/>
      <c r="D70" s="32"/>
      <c r="E70" s="427"/>
      <c r="F70" s="140"/>
      <c r="G70" s="427"/>
      <c r="H70" s="265">
        <v>1.0</v>
      </c>
      <c r="I70" s="148"/>
      <c r="J70" s="277"/>
      <c r="K70" s="277"/>
      <c r="L70" s="148"/>
      <c r="M70" s="265"/>
      <c r="N70" s="265"/>
      <c r="O70" s="265"/>
      <c r="P70" s="265"/>
      <c r="Q70" s="266"/>
      <c r="R70" s="266"/>
      <c r="S70" s="265"/>
      <c r="T70" s="265"/>
      <c r="U70" s="265"/>
      <c r="V70" s="265"/>
      <c r="W70" s="265"/>
      <c r="X70" s="266"/>
      <c r="Y70" s="266"/>
      <c r="Z70" s="265"/>
      <c r="AA70" s="265"/>
      <c r="AB70" s="265">
        <v>1.0</v>
      </c>
      <c r="AC70" s="265"/>
      <c r="AD70" s="265">
        <v>1.0</v>
      </c>
      <c r="AE70" s="266"/>
      <c r="AF70" s="342"/>
      <c r="AG70" s="265"/>
      <c r="AH70" s="265"/>
      <c r="AI70" s="265"/>
      <c r="AJ70" s="265">
        <v>2.0</v>
      </c>
      <c r="AK70" s="265"/>
      <c r="AL70" s="267">
        <f t="shared" si="3"/>
        <v>5</v>
      </c>
      <c r="AM70" s="143"/>
      <c r="AN70" s="268"/>
    </row>
    <row r="71" ht="12.75" customHeight="1">
      <c r="A71" s="29">
        <v>7.0</v>
      </c>
      <c r="B71" s="19" t="s">
        <v>203</v>
      </c>
      <c r="C71" s="133"/>
      <c r="D71" s="32"/>
      <c r="E71" s="424"/>
      <c r="F71" s="155">
        <v>7.0</v>
      </c>
      <c r="G71" s="425"/>
      <c r="H71" s="155">
        <v>7.0</v>
      </c>
      <c r="I71" s="155"/>
      <c r="J71" s="243"/>
      <c r="K71" s="243">
        <v>8.0</v>
      </c>
      <c r="L71" s="155"/>
      <c r="M71" s="155">
        <v>9.0</v>
      </c>
      <c r="N71" s="155">
        <v>10.0</v>
      </c>
      <c r="O71" s="155">
        <v>7.0</v>
      </c>
      <c r="P71" s="155">
        <v>13.0</v>
      </c>
      <c r="Q71" s="243"/>
      <c r="R71" s="243"/>
      <c r="S71" s="155">
        <v>10.0</v>
      </c>
      <c r="T71" s="155">
        <v>8.0</v>
      </c>
      <c r="U71" s="155">
        <v>12.0</v>
      </c>
      <c r="V71" s="155">
        <v>6.0</v>
      </c>
      <c r="W71" s="155">
        <v>10.0</v>
      </c>
      <c r="X71" s="243">
        <v>10.0</v>
      </c>
      <c r="Y71" s="243"/>
      <c r="Z71" s="155"/>
      <c r="AA71" s="155">
        <v>11.0</v>
      </c>
      <c r="AB71" s="155">
        <v>11.0</v>
      </c>
      <c r="AC71" s="155">
        <v>10.0</v>
      </c>
      <c r="AD71" s="155">
        <v>9.0</v>
      </c>
      <c r="AE71" s="243"/>
      <c r="AF71" s="243"/>
      <c r="AG71" s="155">
        <v>12.0</v>
      </c>
      <c r="AH71" s="389"/>
      <c r="AI71" s="389"/>
      <c r="AJ71" s="389"/>
      <c r="AK71" s="389"/>
      <c r="AL71" s="136">
        <f t="shared" si="3"/>
        <v>170</v>
      </c>
      <c r="AM71" s="426">
        <f>AL71/COUNT(F71:AK71)</f>
        <v>9.444444444</v>
      </c>
      <c r="AN71" s="264"/>
    </row>
    <row r="72" ht="13.5" customHeight="1">
      <c r="A72" s="137" t="s">
        <v>78</v>
      </c>
      <c r="B72" s="132"/>
      <c r="C72" s="138"/>
      <c r="D72" s="32"/>
      <c r="E72" s="427"/>
      <c r="F72" s="140"/>
      <c r="G72" s="427"/>
      <c r="H72" s="265"/>
      <c r="I72" s="148"/>
      <c r="J72" s="277"/>
      <c r="K72" s="277"/>
      <c r="L72" s="148"/>
      <c r="M72" s="265">
        <v>1.0</v>
      </c>
      <c r="N72" s="265"/>
      <c r="O72" s="265"/>
      <c r="P72" s="265"/>
      <c r="Q72" s="266"/>
      <c r="R72" s="266"/>
      <c r="S72" s="265"/>
      <c r="T72" s="265"/>
      <c r="U72" s="265"/>
      <c r="V72" s="265"/>
      <c r="W72" s="265"/>
      <c r="X72" s="266"/>
      <c r="Y72" s="266"/>
      <c r="Z72" s="265"/>
      <c r="AA72" s="265"/>
      <c r="AB72" s="265"/>
      <c r="AC72" s="265"/>
      <c r="AD72" s="265"/>
      <c r="AE72" s="266"/>
      <c r="AF72" s="266"/>
      <c r="AG72" s="265">
        <v>1.0</v>
      </c>
      <c r="AH72" s="265"/>
      <c r="AI72" s="265"/>
      <c r="AJ72" s="265"/>
      <c r="AK72" s="265"/>
      <c r="AL72" s="267">
        <f t="shared" si="3"/>
        <v>2</v>
      </c>
      <c r="AM72" s="143"/>
      <c r="AN72" s="268"/>
    </row>
    <row r="73" ht="15.75" customHeight="1">
      <c r="A73" s="45">
        <v>8.0</v>
      </c>
      <c r="B73" s="144" t="s">
        <v>23</v>
      </c>
      <c r="C73" s="133"/>
      <c r="D73" s="32"/>
      <c r="E73" s="424"/>
      <c r="F73" s="155">
        <v>12.0</v>
      </c>
      <c r="G73" s="425"/>
      <c r="H73" s="155">
        <v>16.0</v>
      </c>
      <c r="I73" s="155">
        <v>10.0</v>
      </c>
      <c r="J73" s="243"/>
      <c r="K73" s="243"/>
      <c r="L73" s="155">
        <v>8.0</v>
      </c>
      <c r="M73" s="155">
        <v>12.0</v>
      </c>
      <c r="N73" s="155">
        <v>11.0</v>
      </c>
      <c r="O73" s="155">
        <v>13.0</v>
      </c>
      <c r="P73" s="155">
        <v>10.0</v>
      </c>
      <c r="Q73" s="243">
        <v>12.0</v>
      </c>
      <c r="R73" s="243"/>
      <c r="S73" s="155"/>
      <c r="T73" s="155">
        <v>13.0</v>
      </c>
      <c r="U73" s="155">
        <v>14.0</v>
      </c>
      <c r="V73" s="155">
        <v>8.0</v>
      </c>
      <c r="W73" s="155">
        <v>10.0</v>
      </c>
      <c r="X73" s="243"/>
      <c r="Y73" s="243"/>
      <c r="Z73" s="155">
        <v>15.0</v>
      </c>
      <c r="AA73" s="155">
        <v>14.0</v>
      </c>
      <c r="AB73" s="155">
        <v>11.0</v>
      </c>
      <c r="AC73" s="155">
        <v>13.0</v>
      </c>
      <c r="AD73" s="155">
        <v>10.0</v>
      </c>
      <c r="AE73" s="243"/>
      <c r="AF73" s="243"/>
      <c r="AG73" s="428"/>
      <c r="AH73" s="428"/>
      <c r="AI73" s="428"/>
      <c r="AJ73" s="428"/>
      <c r="AK73" s="428"/>
      <c r="AL73" s="136">
        <f t="shared" si="3"/>
        <v>212</v>
      </c>
      <c r="AM73" s="426">
        <f>AL73/COUNT(F73:AK73)</f>
        <v>11.77777778</v>
      </c>
      <c r="AN73" s="264" t="s">
        <v>336</v>
      </c>
    </row>
    <row r="74" ht="13.5" customHeight="1">
      <c r="A74" s="137" t="s">
        <v>78</v>
      </c>
      <c r="B74" s="132"/>
      <c r="C74" s="138"/>
      <c r="D74" s="32"/>
      <c r="E74" s="427"/>
      <c r="F74" s="140"/>
      <c r="G74" s="427"/>
      <c r="H74" s="265"/>
      <c r="I74" s="148"/>
      <c r="J74" s="277"/>
      <c r="K74" s="277"/>
      <c r="L74" s="148"/>
      <c r="M74" s="265"/>
      <c r="N74" s="265"/>
      <c r="O74" s="265"/>
      <c r="P74" s="265"/>
      <c r="Q74" s="266"/>
      <c r="R74" s="266"/>
      <c r="S74" s="265"/>
      <c r="T74" s="265"/>
      <c r="U74" s="265">
        <v>1.0</v>
      </c>
      <c r="V74" s="265"/>
      <c r="W74" s="265"/>
      <c r="X74" s="266"/>
      <c r="Y74" s="342"/>
      <c r="Z74" s="265"/>
      <c r="AA74" s="265"/>
      <c r="AB74" s="265"/>
      <c r="AC74" s="265"/>
      <c r="AD74" s="265"/>
      <c r="AE74" s="266"/>
      <c r="AF74" s="266"/>
      <c r="AG74" s="265"/>
      <c r="AH74" s="265"/>
      <c r="AI74" s="265"/>
      <c r="AJ74" s="265"/>
      <c r="AK74" s="459"/>
      <c r="AL74" s="267">
        <f t="shared" si="3"/>
        <v>1</v>
      </c>
      <c r="AM74" s="143"/>
      <c r="AN74" s="268"/>
    </row>
    <row r="75" ht="15.75" customHeight="1">
      <c r="A75" s="45">
        <v>9.0</v>
      </c>
      <c r="B75" s="144" t="s">
        <v>24</v>
      </c>
      <c r="C75" s="133"/>
      <c r="D75" s="32"/>
      <c r="E75" s="424"/>
      <c r="F75" s="155">
        <v>4.0</v>
      </c>
      <c r="G75" s="425"/>
      <c r="H75" s="155">
        <v>5.0</v>
      </c>
      <c r="I75" s="155"/>
      <c r="J75" s="243"/>
      <c r="K75" s="243">
        <v>10.0</v>
      </c>
      <c r="L75" s="155">
        <v>4.0</v>
      </c>
      <c r="M75" s="155">
        <v>9.0</v>
      </c>
      <c r="N75" s="155">
        <v>11.0</v>
      </c>
      <c r="O75" s="155">
        <v>8.0</v>
      </c>
      <c r="P75" s="155">
        <v>5.0</v>
      </c>
      <c r="Q75" s="243"/>
      <c r="R75" s="243"/>
      <c r="S75" s="155">
        <v>14.0</v>
      </c>
      <c r="T75" s="155">
        <v>10.0</v>
      </c>
      <c r="U75" s="155">
        <v>11.0</v>
      </c>
      <c r="V75" s="155">
        <v>10.0</v>
      </c>
      <c r="W75" s="155">
        <v>14.0</v>
      </c>
      <c r="X75" s="243"/>
      <c r="Y75" s="243"/>
      <c r="Z75" s="155">
        <v>11.0</v>
      </c>
      <c r="AA75" s="155">
        <v>10.0</v>
      </c>
      <c r="AB75" s="155">
        <v>26.0</v>
      </c>
      <c r="AC75" s="155">
        <v>14.0</v>
      </c>
      <c r="AD75" s="155">
        <v>13.0</v>
      </c>
      <c r="AE75" s="243">
        <v>6.0</v>
      </c>
      <c r="AF75" s="243"/>
      <c r="AG75" s="155"/>
      <c r="AH75" s="155">
        <v>12.0</v>
      </c>
      <c r="AI75" s="155">
        <v>14.0</v>
      </c>
      <c r="AJ75" s="155">
        <v>12.0</v>
      </c>
      <c r="AK75" s="155">
        <v>18.0</v>
      </c>
      <c r="AL75" s="136">
        <f t="shared" si="3"/>
        <v>251</v>
      </c>
      <c r="AM75" s="426">
        <f>AL75/COUNT(F75:AK75)</f>
        <v>10.91304348</v>
      </c>
      <c r="AN75" s="264" t="s">
        <v>336</v>
      </c>
    </row>
    <row r="76" ht="13.5" customHeight="1">
      <c r="A76" s="137" t="s">
        <v>78</v>
      </c>
      <c r="B76" s="132"/>
      <c r="C76" s="138"/>
      <c r="D76" s="32"/>
      <c r="E76" s="427"/>
      <c r="F76" s="140"/>
      <c r="G76" s="427"/>
      <c r="H76" s="265"/>
      <c r="I76" s="148"/>
      <c r="J76" s="277"/>
      <c r="K76" s="277"/>
      <c r="L76" s="148"/>
      <c r="M76" s="265"/>
      <c r="N76" s="265"/>
      <c r="O76" s="265"/>
      <c r="P76" s="265">
        <v>1.0</v>
      </c>
      <c r="Q76" s="266"/>
      <c r="R76" s="266"/>
      <c r="S76" s="265"/>
      <c r="T76" s="265"/>
      <c r="U76" s="265"/>
      <c r="V76" s="265"/>
      <c r="W76" s="265"/>
      <c r="X76" s="266"/>
      <c r="Y76" s="266"/>
      <c r="Z76" s="265"/>
      <c r="AA76" s="265"/>
      <c r="AB76" s="265"/>
      <c r="AC76" s="265"/>
      <c r="AD76" s="265"/>
      <c r="AE76" s="266"/>
      <c r="AF76" s="266"/>
      <c r="AG76" s="265"/>
      <c r="AH76" s="265"/>
      <c r="AI76" s="265">
        <v>1.0</v>
      </c>
      <c r="AJ76" s="265">
        <v>1.0</v>
      </c>
      <c r="AK76" s="265"/>
      <c r="AL76" s="267">
        <f t="shared" si="3"/>
        <v>3</v>
      </c>
      <c r="AM76" s="143"/>
      <c r="AN76" s="268"/>
    </row>
    <row r="77" ht="15.75" customHeight="1">
      <c r="A77" s="45">
        <v>10.0</v>
      </c>
      <c r="B77" s="144" t="s">
        <v>253</v>
      </c>
      <c r="C77" s="133"/>
      <c r="D77" s="32"/>
      <c r="E77" s="424"/>
      <c r="F77" s="155">
        <v>6.0</v>
      </c>
      <c r="G77" s="425"/>
      <c r="H77" s="155">
        <v>11.0</v>
      </c>
      <c r="I77" s="155">
        <v>3.0</v>
      </c>
      <c r="J77" s="243">
        <v>10.0</v>
      </c>
      <c r="K77" s="243"/>
      <c r="L77" s="155"/>
      <c r="M77" s="155"/>
      <c r="N77" s="155">
        <v>9.0</v>
      </c>
      <c r="O77" s="155">
        <v>6.0</v>
      </c>
      <c r="P77" s="155">
        <v>5.0</v>
      </c>
      <c r="Q77" s="243"/>
      <c r="R77" s="243">
        <v>8.0</v>
      </c>
      <c r="S77" s="155">
        <v>6.0</v>
      </c>
      <c r="T77" s="155">
        <v>6.0</v>
      </c>
      <c r="U77" s="155">
        <v>9.0</v>
      </c>
      <c r="V77" s="155">
        <v>9.0</v>
      </c>
      <c r="W77" s="155">
        <v>6.0</v>
      </c>
      <c r="X77" s="243"/>
      <c r="Y77" s="243"/>
      <c r="Z77" s="155">
        <v>9.0</v>
      </c>
      <c r="AA77" s="155">
        <v>7.0</v>
      </c>
      <c r="AB77" s="155">
        <v>13.0</v>
      </c>
      <c r="AC77" s="155">
        <v>8.0</v>
      </c>
      <c r="AD77" s="155">
        <v>10.0</v>
      </c>
      <c r="AE77" s="243"/>
      <c r="AF77" s="243"/>
      <c r="AG77" s="155">
        <v>11.0</v>
      </c>
      <c r="AH77" s="155">
        <v>10.0</v>
      </c>
      <c r="AI77" s="155">
        <v>7.0</v>
      </c>
      <c r="AJ77" s="155">
        <v>9.0</v>
      </c>
      <c r="AK77" s="155">
        <v>16.0</v>
      </c>
      <c r="AL77" s="136">
        <f t="shared" si="3"/>
        <v>194</v>
      </c>
      <c r="AM77" s="504">
        <f>AL77/COUNT(F77:AK77)</f>
        <v>8.434782609</v>
      </c>
      <c r="AN77" s="264" t="s">
        <v>335</v>
      </c>
    </row>
    <row r="78" ht="13.5" customHeight="1">
      <c r="A78" s="137" t="s">
        <v>78</v>
      </c>
      <c r="B78" s="132"/>
      <c r="C78" s="138"/>
      <c r="D78" s="32"/>
      <c r="E78" s="427"/>
      <c r="F78" s="140">
        <v>1.0</v>
      </c>
      <c r="G78" s="427"/>
      <c r="H78" s="265">
        <v>1.0</v>
      </c>
      <c r="I78" s="148"/>
      <c r="J78" s="277"/>
      <c r="K78" s="277"/>
      <c r="L78" s="148"/>
      <c r="M78" s="265"/>
      <c r="N78" s="265"/>
      <c r="O78" s="265"/>
      <c r="P78" s="265"/>
      <c r="Q78" s="266"/>
      <c r="R78" s="266"/>
      <c r="S78" s="265">
        <v>3.0</v>
      </c>
      <c r="T78" s="265"/>
      <c r="U78" s="265">
        <v>2.0</v>
      </c>
      <c r="V78" s="265"/>
      <c r="W78" s="265"/>
      <c r="X78" s="266"/>
      <c r="Y78" s="266"/>
      <c r="Z78" s="265"/>
      <c r="AA78" s="271"/>
      <c r="AB78" s="265"/>
      <c r="AC78" s="265"/>
      <c r="AD78" s="265"/>
      <c r="AE78" s="266"/>
      <c r="AF78" s="266"/>
      <c r="AG78" s="265">
        <v>2.0</v>
      </c>
      <c r="AH78" s="265">
        <v>1.0</v>
      </c>
      <c r="AI78" s="265">
        <v>2.0</v>
      </c>
      <c r="AJ78" s="265">
        <v>1.0</v>
      </c>
      <c r="AK78" s="265"/>
      <c r="AL78" s="267">
        <f t="shared" si="3"/>
        <v>13</v>
      </c>
      <c r="AM78" s="143"/>
      <c r="AN78" s="268"/>
    </row>
    <row r="79" ht="15.75" customHeight="1">
      <c r="A79" s="45">
        <v>11.0</v>
      </c>
      <c r="B79" s="144" t="s">
        <v>25</v>
      </c>
      <c r="C79" s="133"/>
      <c r="D79" s="32"/>
      <c r="E79" s="424"/>
      <c r="F79" s="155">
        <v>4.0</v>
      </c>
      <c r="G79" s="425"/>
      <c r="H79" s="155">
        <v>8.0</v>
      </c>
      <c r="I79" s="155">
        <v>8.0</v>
      </c>
      <c r="J79" s="243">
        <v>15.0</v>
      </c>
      <c r="K79" s="243"/>
      <c r="L79" s="155"/>
      <c r="M79" s="155">
        <v>4.0</v>
      </c>
      <c r="N79" s="155">
        <v>9.0</v>
      </c>
      <c r="O79" s="155">
        <v>7.0</v>
      </c>
      <c r="P79" s="155">
        <v>10.0</v>
      </c>
      <c r="Q79" s="243"/>
      <c r="R79" s="243"/>
      <c r="S79" s="155">
        <v>9.0</v>
      </c>
      <c r="T79" s="155">
        <v>9.0</v>
      </c>
      <c r="U79" s="155">
        <v>12.0</v>
      </c>
      <c r="V79" s="155">
        <v>8.0</v>
      </c>
      <c r="W79" s="155"/>
      <c r="X79" s="243"/>
      <c r="Y79" s="243">
        <v>21.0</v>
      </c>
      <c r="Z79" s="155">
        <v>11.0</v>
      </c>
      <c r="AA79" s="155">
        <v>10.0</v>
      </c>
      <c r="AB79" s="155">
        <v>11.0</v>
      </c>
      <c r="AC79" s="155">
        <v>10.0</v>
      </c>
      <c r="AD79" s="155">
        <v>10.0</v>
      </c>
      <c r="AE79" s="243"/>
      <c r="AF79" s="243"/>
      <c r="AG79" s="155">
        <v>11.0</v>
      </c>
      <c r="AH79" s="155">
        <v>11.0</v>
      </c>
      <c r="AI79" s="155">
        <v>8.0</v>
      </c>
      <c r="AJ79" s="155">
        <v>11.0</v>
      </c>
      <c r="AK79" s="155"/>
      <c r="AL79" s="136">
        <f t="shared" si="3"/>
        <v>217</v>
      </c>
      <c r="AM79" s="426">
        <f>AL79/COUNT(F79:AK79)</f>
        <v>9.863636364</v>
      </c>
      <c r="AN79" s="264"/>
    </row>
    <row r="80" ht="13.5" customHeight="1">
      <c r="A80" s="137" t="s">
        <v>78</v>
      </c>
      <c r="B80" s="132"/>
      <c r="C80" s="153"/>
      <c r="D80" s="32"/>
      <c r="E80" s="427"/>
      <c r="F80" s="156"/>
      <c r="G80" s="431"/>
      <c r="H80" s="271">
        <v>2.0</v>
      </c>
      <c r="I80" s="148"/>
      <c r="J80" s="277"/>
      <c r="K80" s="277"/>
      <c r="L80" s="148"/>
      <c r="M80" s="271"/>
      <c r="N80" s="271">
        <v>1.0</v>
      </c>
      <c r="O80" s="271"/>
      <c r="P80" s="271"/>
      <c r="Q80" s="342"/>
      <c r="R80" s="342"/>
      <c r="S80" s="271"/>
      <c r="T80" s="271"/>
      <c r="U80" s="271"/>
      <c r="V80" s="271">
        <v>1.0</v>
      </c>
      <c r="W80" s="271"/>
      <c r="X80" s="342"/>
      <c r="Y80" s="342">
        <v>1.0</v>
      </c>
      <c r="Z80" s="271"/>
      <c r="AA80" s="271"/>
      <c r="AB80" s="271"/>
      <c r="AC80" s="271"/>
      <c r="AD80" s="271"/>
      <c r="AE80" s="342"/>
      <c r="AF80" s="342"/>
      <c r="AG80" s="271">
        <v>1.0</v>
      </c>
      <c r="AH80" s="271"/>
      <c r="AI80" s="271"/>
      <c r="AJ80" s="271">
        <v>1.0</v>
      </c>
      <c r="AK80" s="271"/>
      <c r="AL80" s="267">
        <f t="shared" si="3"/>
        <v>7</v>
      </c>
      <c r="AM80" s="143"/>
      <c r="AN80" s="268"/>
    </row>
    <row r="81" ht="14.25" customHeight="1">
      <c r="A81" s="29">
        <v>12.0</v>
      </c>
      <c r="B81" s="19" t="s">
        <v>278</v>
      </c>
      <c r="C81" s="133"/>
      <c r="D81" s="32"/>
      <c r="E81" s="424"/>
      <c r="F81" s="155">
        <v>12.0</v>
      </c>
      <c r="G81" s="425"/>
      <c r="H81" s="155">
        <v>2.0</v>
      </c>
      <c r="I81" s="155">
        <v>6.0</v>
      </c>
      <c r="J81" s="243">
        <v>6.0</v>
      </c>
      <c r="K81" s="243"/>
      <c r="L81" s="155"/>
      <c r="M81" s="155">
        <v>4.0</v>
      </c>
      <c r="N81" s="430">
        <v>3.0</v>
      </c>
      <c r="O81" s="155">
        <v>5.0</v>
      </c>
      <c r="P81" s="155">
        <v>9.0</v>
      </c>
      <c r="Q81" s="243"/>
      <c r="R81" s="243"/>
      <c r="S81" s="155">
        <v>5.0</v>
      </c>
      <c r="T81" s="155">
        <v>9.0</v>
      </c>
      <c r="U81" s="155">
        <v>6.0</v>
      </c>
      <c r="V81" s="155">
        <v>8.0</v>
      </c>
      <c r="W81" s="155">
        <v>6.0</v>
      </c>
      <c r="X81" s="243"/>
      <c r="Y81" s="243"/>
      <c r="Z81" s="155">
        <v>11.0</v>
      </c>
      <c r="AA81" s="155">
        <v>6.0</v>
      </c>
      <c r="AB81" s="155">
        <v>9.0</v>
      </c>
      <c r="AC81" s="155">
        <v>5.0</v>
      </c>
      <c r="AD81" s="155">
        <v>13.0</v>
      </c>
      <c r="AE81" s="430"/>
      <c r="AF81" s="243"/>
      <c r="AG81" s="155"/>
      <c r="AH81" s="155">
        <v>7.0</v>
      </c>
      <c r="AI81" s="155">
        <v>10.0</v>
      </c>
      <c r="AJ81" s="155">
        <v>8.0</v>
      </c>
      <c r="AK81" s="155">
        <v>12.0</v>
      </c>
      <c r="AL81" s="136">
        <f t="shared" si="3"/>
        <v>162</v>
      </c>
      <c r="AM81" s="504">
        <f>AL81/COUNT(F81:AK81)</f>
        <v>7.363636364</v>
      </c>
      <c r="AN81" s="264" t="s">
        <v>335</v>
      </c>
    </row>
    <row r="82" ht="13.5" customHeight="1">
      <c r="A82" s="137" t="s">
        <v>78</v>
      </c>
      <c r="B82" s="132"/>
      <c r="C82" s="138"/>
      <c r="D82" s="32"/>
      <c r="E82" s="427"/>
      <c r="F82" s="156"/>
      <c r="G82" s="431"/>
      <c r="H82" s="271">
        <v>2.0</v>
      </c>
      <c r="I82" s="271"/>
      <c r="J82" s="342"/>
      <c r="K82" s="342"/>
      <c r="L82" s="271"/>
      <c r="M82" s="271"/>
      <c r="N82" s="271"/>
      <c r="O82" s="271"/>
      <c r="P82" s="271"/>
      <c r="Q82" s="342"/>
      <c r="R82" s="342"/>
      <c r="S82" s="271"/>
      <c r="T82" s="271"/>
      <c r="U82" s="271">
        <v>1.0</v>
      </c>
      <c r="V82" s="271">
        <v>1.0</v>
      </c>
      <c r="W82" s="271">
        <v>1.0</v>
      </c>
      <c r="X82" s="342"/>
      <c r="Y82" s="342"/>
      <c r="Z82" s="271"/>
      <c r="AA82" s="271"/>
      <c r="AB82" s="271"/>
      <c r="AC82" s="271"/>
      <c r="AD82" s="271"/>
      <c r="AE82" s="342"/>
      <c r="AF82" s="342"/>
      <c r="AG82" s="271"/>
      <c r="AH82" s="271"/>
      <c r="AI82" s="271"/>
      <c r="AJ82" s="271"/>
      <c r="AK82" s="271">
        <v>1.0</v>
      </c>
      <c r="AL82" s="267">
        <f t="shared" si="3"/>
        <v>6</v>
      </c>
      <c r="AM82" s="136"/>
      <c r="AN82" s="264"/>
    </row>
    <row r="83" ht="12.75" customHeight="1">
      <c r="A83" s="29">
        <v>13.0</v>
      </c>
      <c r="B83" s="19" t="s">
        <v>200</v>
      </c>
      <c r="C83" s="133"/>
      <c r="D83" s="32"/>
      <c r="E83" s="424"/>
      <c r="F83" s="155">
        <v>9.0</v>
      </c>
      <c r="G83" s="425"/>
      <c r="H83" s="155">
        <v>9.0</v>
      </c>
      <c r="I83" s="155">
        <v>10.0</v>
      </c>
      <c r="J83" s="243"/>
      <c r="K83" s="243"/>
      <c r="L83" s="155">
        <v>12.0</v>
      </c>
      <c r="M83" s="155">
        <v>3.0</v>
      </c>
      <c r="N83" s="155">
        <v>11.0</v>
      </c>
      <c r="O83" s="155">
        <v>8.0</v>
      </c>
      <c r="P83" s="155"/>
      <c r="Q83" s="243"/>
      <c r="R83" s="243">
        <v>4.0</v>
      </c>
      <c r="S83" s="155">
        <v>13.0</v>
      </c>
      <c r="T83" s="155">
        <v>9.0</v>
      </c>
      <c r="U83" s="155">
        <v>10.0</v>
      </c>
      <c r="V83" s="155">
        <v>9.0</v>
      </c>
      <c r="W83" s="155">
        <v>8.0</v>
      </c>
      <c r="X83" s="243"/>
      <c r="Y83" s="243"/>
      <c r="Z83" s="155">
        <v>20.0</v>
      </c>
      <c r="AA83" s="155">
        <v>14.0</v>
      </c>
      <c r="AB83" s="155">
        <v>13.0</v>
      </c>
      <c r="AC83" s="155">
        <v>14.0</v>
      </c>
      <c r="AD83" s="155"/>
      <c r="AE83" s="243"/>
      <c r="AF83" s="243">
        <v>7.0</v>
      </c>
      <c r="AG83" s="155">
        <v>13.0</v>
      </c>
      <c r="AH83" s="155">
        <v>12.0</v>
      </c>
      <c r="AI83" s="155">
        <v>12.0</v>
      </c>
      <c r="AJ83" s="155">
        <v>14.0</v>
      </c>
      <c r="AK83" s="155">
        <v>12.0</v>
      </c>
      <c r="AL83" s="136">
        <f t="shared" si="3"/>
        <v>246</v>
      </c>
      <c r="AM83" s="426">
        <f>AL83/COUNT(F83:AK83)</f>
        <v>10.69565217</v>
      </c>
      <c r="AN83" s="264" t="s">
        <v>336</v>
      </c>
    </row>
    <row r="84" ht="13.5" customHeight="1">
      <c r="A84" s="137" t="s">
        <v>78</v>
      </c>
      <c r="B84" s="132"/>
      <c r="C84" s="138"/>
      <c r="D84" s="32"/>
      <c r="E84" s="427"/>
      <c r="F84" s="156">
        <v>2.0</v>
      </c>
      <c r="G84" s="431"/>
      <c r="H84" s="271"/>
      <c r="I84" s="271"/>
      <c r="J84" s="342"/>
      <c r="K84" s="342"/>
      <c r="L84" s="271"/>
      <c r="M84" s="271">
        <v>1.0</v>
      </c>
      <c r="N84" s="271"/>
      <c r="O84" s="271"/>
      <c r="P84" s="271"/>
      <c r="Q84" s="342"/>
      <c r="R84" s="342"/>
      <c r="S84" s="271"/>
      <c r="T84" s="271">
        <v>1.0</v>
      </c>
      <c r="U84" s="271">
        <v>1.0</v>
      </c>
      <c r="V84" s="271"/>
      <c r="W84" s="271"/>
      <c r="X84" s="342"/>
      <c r="Y84" s="342"/>
      <c r="Z84" s="271"/>
      <c r="AA84" s="271"/>
      <c r="AB84" s="271"/>
      <c r="AC84" s="271"/>
      <c r="AD84" s="271"/>
      <c r="AE84" s="342"/>
      <c r="AF84" s="342">
        <v>1.0</v>
      </c>
      <c r="AG84" s="271">
        <v>4.0</v>
      </c>
      <c r="AH84" s="271">
        <v>1.0</v>
      </c>
      <c r="AI84" s="271"/>
      <c r="AJ84" s="271">
        <v>1.0</v>
      </c>
      <c r="AK84" s="271"/>
      <c r="AL84" s="267">
        <f t="shared" si="3"/>
        <v>12</v>
      </c>
      <c r="AM84" s="143"/>
      <c r="AN84" s="268"/>
    </row>
    <row r="85" ht="12.75" customHeight="1">
      <c r="A85" s="154">
        <v>14.0</v>
      </c>
      <c r="B85" s="144" t="s">
        <v>26</v>
      </c>
      <c r="C85" s="133"/>
      <c r="D85" s="32"/>
      <c r="E85" s="424"/>
      <c r="F85" s="428"/>
      <c r="G85" s="425"/>
      <c r="H85" s="428"/>
      <c r="I85" s="155">
        <v>6.0</v>
      </c>
      <c r="J85" s="243"/>
      <c r="K85" s="243"/>
      <c r="L85" s="155">
        <v>12.0</v>
      </c>
      <c r="M85" s="155">
        <v>9.0</v>
      </c>
      <c r="N85" s="155">
        <v>12.0</v>
      </c>
      <c r="O85" s="155">
        <v>9.0</v>
      </c>
      <c r="P85" s="155">
        <v>9.0</v>
      </c>
      <c r="Q85" s="243"/>
      <c r="R85" s="243"/>
      <c r="S85" s="155">
        <v>5.0</v>
      </c>
      <c r="T85" s="155">
        <v>5.0</v>
      </c>
      <c r="U85" s="155">
        <v>7.0</v>
      </c>
      <c r="V85" s="155">
        <v>2.0</v>
      </c>
      <c r="W85" s="155">
        <v>8.0</v>
      </c>
      <c r="X85" s="243">
        <v>7.0</v>
      </c>
      <c r="Y85" s="243"/>
      <c r="Z85" s="155"/>
      <c r="AA85" s="155">
        <v>14.0</v>
      </c>
      <c r="AB85" s="155">
        <v>13.0</v>
      </c>
      <c r="AC85" s="155">
        <v>8.0</v>
      </c>
      <c r="AD85" s="155">
        <v>10.0</v>
      </c>
      <c r="AE85" s="243"/>
      <c r="AF85" s="243"/>
      <c r="AG85" s="155">
        <v>21.0</v>
      </c>
      <c r="AH85" s="155">
        <v>10.0</v>
      </c>
      <c r="AI85" s="155">
        <v>12.0</v>
      </c>
      <c r="AJ85" s="155">
        <v>8.0</v>
      </c>
      <c r="AK85" s="155">
        <v>7.0</v>
      </c>
      <c r="AL85" s="136">
        <f t="shared" si="3"/>
        <v>194</v>
      </c>
      <c r="AM85" s="426">
        <f>AL85/COUNT(F85:AK85)</f>
        <v>9.238095238</v>
      </c>
      <c r="AN85" s="264"/>
    </row>
    <row r="86" ht="13.5" customHeight="1">
      <c r="A86" s="137" t="s">
        <v>78</v>
      </c>
      <c r="B86" s="132"/>
      <c r="C86" s="138"/>
      <c r="D86" s="32"/>
      <c r="E86" s="427"/>
      <c r="F86" s="156"/>
      <c r="G86" s="431"/>
      <c r="H86" s="271"/>
      <c r="I86" s="271"/>
      <c r="J86" s="342"/>
      <c r="K86" s="342"/>
      <c r="L86" s="271"/>
      <c r="M86" s="271"/>
      <c r="N86" s="271"/>
      <c r="O86" s="271">
        <v>1.0</v>
      </c>
      <c r="P86" s="271"/>
      <c r="Q86" s="342"/>
      <c r="R86" s="342"/>
      <c r="S86" s="271"/>
      <c r="T86" s="271"/>
      <c r="U86" s="271"/>
      <c r="V86" s="271"/>
      <c r="W86" s="271"/>
      <c r="X86" s="342"/>
      <c r="Y86" s="342"/>
      <c r="Z86" s="271"/>
      <c r="AA86" s="271"/>
      <c r="AB86" s="271"/>
      <c r="AC86" s="271"/>
      <c r="AD86" s="271"/>
      <c r="AE86" s="342"/>
      <c r="AF86" s="342"/>
      <c r="AG86" s="271">
        <v>1.0</v>
      </c>
      <c r="AH86" s="271"/>
      <c r="AI86" s="271"/>
      <c r="AJ86" s="271"/>
      <c r="AK86" s="271"/>
      <c r="AL86" s="267">
        <f t="shared" si="3"/>
        <v>2</v>
      </c>
      <c r="AM86" s="143"/>
      <c r="AN86" s="268"/>
    </row>
    <row r="87" ht="12.75" customHeight="1">
      <c r="A87" s="45">
        <v>15.0</v>
      </c>
      <c r="B87" s="144" t="s">
        <v>27</v>
      </c>
      <c r="C87" s="133"/>
      <c r="D87" s="32"/>
      <c r="E87" s="424"/>
      <c r="F87" s="155">
        <v>3.0</v>
      </c>
      <c r="G87" s="425"/>
      <c r="H87" s="155">
        <v>13.0</v>
      </c>
      <c r="I87" s="155"/>
      <c r="J87" s="243"/>
      <c r="K87" s="243">
        <v>4.0</v>
      </c>
      <c r="L87" s="155">
        <v>6.0</v>
      </c>
      <c r="M87" s="155">
        <v>11.0</v>
      </c>
      <c r="N87" s="155">
        <v>8.0</v>
      </c>
      <c r="O87" s="155">
        <v>4.0</v>
      </c>
      <c r="P87" s="155">
        <v>8.0</v>
      </c>
      <c r="Q87" s="243"/>
      <c r="R87" s="243"/>
      <c r="S87" s="155">
        <v>9.0</v>
      </c>
      <c r="T87" s="155">
        <v>19.0</v>
      </c>
      <c r="U87" s="155">
        <v>13.0</v>
      </c>
      <c r="V87" s="155">
        <v>8.0</v>
      </c>
      <c r="W87" s="155">
        <v>19.0</v>
      </c>
      <c r="X87" s="243"/>
      <c r="Y87" s="243"/>
      <c r="Z87" s="155">
        <v>10.0</v>
      </c>
      <c r="AA87" s="155">
        <v>9.0</v>
      </c>
      <c r="AB87" s="155">
        <v>8.0</v>
      </c>
      <c r="AC87" s="155">
        <v>10.0</v>
      </c>
      <c r="AD87" s="155">
        <v>10.0</v>
      </c>
      <c r="AE87" s="243">
        <v>11.0</v>
      </c>
      <c r="AF87" s="243"/>
      <c r="AG87" s="155"/>
      <c r="AH87" s="155">
        <v>9.0</v>
      </c>
      <c r="AI87" s="155">
        <v>11.0</v>
      </c>
      <c r="AJ87" s="155">
        <v>10.0</v>
      </c>
      <c r="AK87" s="155">
        <v>12.0</v>
      </c>
      <c r="AL87" s="136">
        <f t="shared" si="3"/>
        <v>225</v>
      </c>
      <c r="AM87" s="426">
        <f>AL87/COUNT(F87:AK87)</f>
        <v>9.782608696</v>
      </c>
      <c r="AN87" s="264" t="s">
        <v>336</v>
      </c>
    </row>
    <row r="88" ht="13.5" customHeight="1">
      <c r="A88" s="137" t="s">
        <v>78</v>
      </c>
      <c r="B88" s="132"/>
      <c r="C88" s="153"/>
      <c r="D88" s="32"/>
      <c r="E88" s="427"/>
      <c r="F88" s="156"/>
      <c r="G88" s="431"/>
      <c r="H88" s="271"/>
      <c r="I88" s="271"/>
      <c r="J88" s="342"/>
      <c r="K88" s="342"/>
      <c r="L88" s="271">
        <v>2.0</v>
      </c>
      <c r="M88" s="271"/>
      <c r="N88" s="271"/>
      <c r="O88" s="271"/>
      <c r="P88" s="271">
        <v>1.0</v>
      </c>
      <c r="Q88" s="342"/>
      <c r="R88" s="342"/>
      <c r="S88" s="271"/>
      <c r="T88" s="271"/>
      <c r="U88" s="271"/>
      <c r="V88" s="271"/>
      <c r="W88" s="271"/>
      <c r="X88" s="342"/>
      <c r="Y88" s="342"/>
      <c r="Z88" s="271"/>
      <c r="AA88" s="271"/>
      <c r="AB88" s="271"/>
      <c r="AC88" s="271"/>
      <c r="AD88" s="271"/>
      <c r="AE88" s="342"/>
      <c r="AF88" s="342"/>
      <c r="AG88" s="271"/>
      <c r="AH88" s="271"/>
      <c r="AI88" s="271">
        <v>1.0</v>
      </c>
      <c r="AJ88" s="271"/>
      <c r="AK88" s="271"/>
      <c r="AL88" s="267">
        <f t="shared" si="3"/>
        <v>4</v>
      </c>
      <c r="AM88" s="143"/>
      <c r="AN88" s="268"/>
    </row>
    <row r="89" ht="12.75" customHeight="1">
      <c r="A89" s="45">
        <v>16.0</v>
      </c>
      <c r="B89" s="19" t="s">
        <v>28</v>
      </c>
      <c r="C89" s="157"/>
      <c r="D89" s="32"/>
      <c r="E89" s="424"/>
      <c r="F89" s="155">
        <v>10.0</v>
      </c>
      <c r="G89" s="425"/>
      <c r="H89" s="155">
        <v>7.0</v>
      </c>
      <c r="I89" s="155">
        <v>6.0</v>
      </c>
      <c r="J89" s="243"/>
      <c r="K89" s="243"/>
      <c r="L89" s="155"/>
      <c r="M89" s="155"/>
      <c r="N89" s="155">
        <v>10.0</v>
      </c>
      <c r="O89" s="155">
        <v>7.0</v>
      </c>
      <c r="P89" s="155">
        <v>5.0</v>
      </c>
      <c r="Q89" s="243"/>
      <c r="R89" s="243">
        <v>5.0</v>
      </c>
      <c r="S89" s="155">
        <v>8.0</v>
      </c>
      <c r="T89" s="155">
        <v>9.0</v>
      </c>
      <c r="U89" s="155">
        <v>10.0</v>
      </c>
      <c r="V89" s="155">
        <v>8.0</v>
      </c>
      <c r="W89" s="155">
        <v>12.0</v>
      </c>
      <c r="X89" s="243"/>
      <c r="Y89" s="243"/>
      <c r="Z89" s="155">
        <v>8.0</v>
      </c>
      <c r="AA89" s="155">
        <v>14.0</v>
      </c>
      <c r="AB89" s="155">
        <v>13.0</v>
      </c>
      <c r="AC89" s="155">
        <v>14.0</v>
      </c>
      <c r="AD89" s="155"/>
      <c r="AE89" s="243"/>
      <c r="AF89" s="243">
        <v>11.0</v>
      </c>
      <c r="AG89" s="155">
        <v>8.0</v>
      </c>
      <c r="AH89" s="155">
        <v>14.0</v>
      </c>
      <c r="AI89" s="155">
        <v>5.0</v>
      </c>
      <c r="AJ89" s="155">
        <v>11.0</v>
      </c>
      <c r="AK89" s="155">
        <v>10.0</v>
      </c>
      <c r="AL89" s="136">
        <f t="shared" si="3"/>
        <v>205</v>
      </c>
      <c r="AM89" s="426">
        <f>AL89/COUNT(F89:AK89)</f>
        <v>9.318181818</v>
      </c>
      <c r="AN89" s="264"/>
    </row>
    <row r="90" ht="13.5" customHeight="1">
      <c r="A90" s="137" t="s">
        <v>78</v>
      </c>
      <c r="B90" s="132"/>
      <c r="C90" s="159"/>
      <c r="D90" s="32"/>
      <c r="E90" s="427"/>
      <c r="F90" s="156"/>
      <c r="G90" s="431"/>
      <c r="H90" s="271"/>
      <c r="I90" s="271"/>
      <c r="J90" s="342"/>
      <c r="K90" s="342"/>
      <c r="L90" s="271"/>
      <c r="M90" s="271"/>
      <c r="N90" s="271"/>
      <c r="O90" s="271"/>
      <c r="P90" s="271"/>
      <c r="Q90" s="342"/>
      <c r="R90" s="342"/>
      <c r="S90" s="271"/>
      <c r="T90" s="271"/>
      <c r="U90" s="271"/>
      <c r="V90" s="271"/>
      <c r="W90" s="271"/>
      <c r="X90" s="342"/>
      <c r="Y90" s="342"/>
      <c r="Z90" s="271"/>
      <c r="AA90" s="271">
        <v>2.0</v>
      </c>
      <c r="AB90" s="271"/>
      <c r="AC90" s="271"/>
      <c r="AD90" s="271"/>
      <c r="AE90" s="342"/>
      <c r="AF90" s="342"/>
      <c r="AG90" s="271">
        <v>1.0</v>
      </c>
      <c r="AH90" s="271">
        <v>2.0</v>
      </c>
      <c r="AI90" s="271"/>
      <c r="AJ90" s="271">
        <v>4.0</v>
      </c>
      <c r="AK90" s="271"/>
      <c r="AL90" s="267">
        <f t="shared" si="3"/>
        <v>9</v>
      </c>
      <c r="AM90" s="143"/>
      <c r="AN90" s="268"/>
    </row>
    <row r="91" ht="12.75" customHeight="1">
      <c r="A91" s="29">
        <v>17.0</v>
      </c>
      <c r="B91" s="19" t="s">
        <v>312</v>
      </c>
      <c r="C91" s="133"/>
      <c r="D91" s="32"/>
      <c r="E91" s="424"/>
      <c r="F91" s="155">
        <v>10.0</v>
      </c>
      <c r="G91" s="425"/>
      <c r="H91" s="155"/>
      <c r="I91" s="155">
        <v>7.0</v>
      </c>
      <c r="J91" s="243"/>
      <c r="K91" s="243"/>
      <c r="L91" s="155">
        <v>7.0</v>
      </c>
      <c r="M91" s="155">
        <v>2.0</v>
      </c>
      <c r="N91" s="155">
        <v>6.0</v>
      </c>
      <c r="O91" s="430">
        <v>1.0</v>
      </c>
      <c r="P91" s="430">
        <v>1.0</v>
      </c>
      <c r="Q91" s="243">
        <v>4.0</v>
      </c>
      <c r="R91" s="243"/>
      <c r="S91" s="155">
        <v>14.0</v>
      </c>
      <c r="T91" s="155">
        <v>5.0</v>
      </c>
      <c r="U91" s="155">
        <v>15.0</v>
      </c>
      <c r="V91" s="155">
        <v>7.0</v>
      </c>
      <c r="W91" s="155"/>
      <c r="X91" s="243"/>
      <c r="Y91" s="243"/>
      <c r="Z91" s="155">
        <v>10.0</v>
      </c>
      <c r="AA91" s="155">
        <v>12.0</v>
      </c>
      <c r="AB91" s="155">
        <v>10.0</v>
      </c>
      <c r="AC91" s="155">
        <v>7.0</v>
      </c>
      <c r="AD91" s="155">
        <v>8.0</v>
      </c>
      <c r="AE91" s="243"/>
      <c r="AF91" s="243">
        <v>5.0</v>
      </c>
      <c r="AG91" s="155">
        <v>7.0</v>
      </c>
      <c r="AH91" s="155">
        <v>4.0</v>
      </c>
      <c r="AI91" s="155">
        <v>5.0</v>
      </c>
      <c r="AJ91" s="155">
        <v>7.0</v>
      </c>
      <c r="AK91" s="155">
        <v>11.0</v>
      </c>
      <c r="AL91" s="136">
        <f t="shared" si="3"/>
        <v>165</v>
      </c>
      <c r="AM91" s="504">
        <f>AL91/COUNT(F91:AK91)</f>
        <v>7.173913043</v>
      </c>
      <c r="AN91" s="264" t="s">
        <v>335</v>
      </c>
    </row>
    <row r="92" ht="13.5" customHeight="1">
      <c r="A92" s="137" t="s">
        <v>78</v>
      </c>
      <c r="B92" s="132"/>
      <c r="C92" s="138"/>
      <c r="D92" s="32"/>
      <c r="E92" s="427"/>
      <c r="F92" s="156">
        <v>1.0</v>
      </c>
      <c r="G92" s="431"/>
      <c r="H92" s="271"/>
      <c r="I92" s="271"/>
      <c r="J92" s="342"/>
      <c r="K92" s="342"/>
      <c r="L92" s="271"/>
      <c r="M92" s="271"/>
      <c r="N92" s="271"/>
      <c r="O92" s="271"/>
      <c r="P92" s="271"/>
      <c r="Q92" s="342"/>
      <c r="R92" s="342"/>
      <c r="S92" s="271"/>
      <c r="T92" s="271">
        <v>1.0</v>
      </c>
      <c r="U92" s="271">
        <v>1.0</v>
      </c>
      <c r="V92" s="271"/>
      <c r="W92" s="271"/>
      <c r="X92" s="342"/>
      <c r="Y92" s="342"/>
      <c r="Z92" s="271"/>
      <c r="AA92" s="271"/>
      <c r="AB92" s="271"/>
      <c r="AC92" s="271"/>
      <c r="AD92" s="271"/>
      <c r="AE92" s="342"/>
      <c r="AF92" s="342">
        <v>2.0</v>
      </c>
      <c r="AG92" s="271"/>
      <c r="AH92" s="271"/>
      <c r="AI92" s="271">
        <v>1.0</v>
      </c>
      <c r="AJ92" s="271"/>
      <c r="AK92" s="271"/>
      <c r="AL92" s="267">
        <f t="shared" si="3"/>
        <v>6</v>
      </c>
      <c r="AM92" s="143"/>
      <c r="AN92" s="268"/>
    </row>
    <row r="93" ht="13.5" customHeight="1">
      <c r="A93" s="29">
        <v>18.0</v>
      </c>
      <c r="B93" s="19" t="s">
        <v>32</v>
      </c>
      <c r="C93" s="133"/>
      <c r="D93" s="32"/>
      <c r="E93" s="424"/>
      <c r="F93" s="155">
        <v>4.0</v>
      </c>
      <c r="G93" s="425"/>
      <c r="H93" s="155">
        <v>8.0</v>
      </c>
      <c r="I93" s="145">
        <v>12.0</v>
      </c>
      <c r="J93" s="311"/>
      <c r="K93" s="243"/>
      <c r="L93" s="145">
        <v>9.0</v>
      </c>
      <c r="M93" s="155">
        <v>5.0</v>
      </c>
      <c r="N93" s="155">
        <v>11.0</v>
      </c>
      <c r="O93" s="155">
        <v>8.0</v>
      </c>
      <c r="P93" s="155">
        <v>8.0</v>
      </c>
      <c r="Q93" s="243"/>
      <c r="R93" s="311"/>
      <c r="S93" s="463"/>
      <c r="T93" s="428"/>
      <c r="U93" s="428"/>
      <c r="V93" s="428"/>
      <c r="W93" s="428"/>
      <c r="X93" s="428"/>
      <c r="Y93" s="428"/>
      <c r="Z93" s="428"/>
      <c r="AA93" s="428"/>
      <c r="AB93" s="428"/>
      <c r="AC93" s="428"/>
      <c r="AD93" s="428"/>
      <c r="AE93" s="428"/>
      <c r="AF93" s="428"/>
      <c r="AG93" s="155">
        <v>5.0</v>
      </c>
      <c r="AH93" s="155">
        <v>10.0</v>
      </c>
      <c r="AI93" s="155">
        <v>10.0</v>
      </c>
      <c r="AJ93" s="155">
        <v>7.0</v>
      </c>
      <c r="AK93" s="155">
        <v>7.0</v>
      </c>
      <c r="AL93" s="136">
        <f t="shared" si="3"/>
        <v>104</v>
      </c>
      <c r="AM93" s="426">
        <f>AL93/COUNT(F93:AK93)</f>
        <v>8</v>
      </c>
      <c r="AN93" s="264"/>
    </row>
    <row r="94" ht="13.5" customHeight="1">
      <c r="A94" s="137" t="s">
        <v>78</v>
      </c>
      <c r="B94" s="132"/>
      <c r="C94" s="138"/>
      <c r="D94" s="32"/>
      <c r="E94" s="427"/>
      <c r="F94" s="156"/>
      <c r="G94" s="431"/>
      <c r="H94" s="271"/>
      <c r="I94" s="271"/>
      <c r="J94" s="342"/>
      <c r="K94" s="342"/>
      <c r="L94" s="271"/>
      <c r="M94" s="271"/>
      <c r="N94" s="271"/>
      <c r="O94" s="271"/>
      <c r="P94" s="271"/>
      <c r="Q94" s="342"/>
      <c r="R94" s="342"/>
      <c r="S94" s="271"/>
      <c r="T94" s="271"/>
      <c r="U94" s="271"/>
      <c r="V94" s="271"/>
      <c r="W94" s="271"/>
      <c r="X94" s="342"/>
      <c r="Y94" s="342"/>
      <c r="Z94" s="271"/>
      <c r="AA94" s="271"/>
      <c r="AB94" s="271"/>
      <c r="AC94" s="271"/>
      <c r="AD94" s="271"/>
      <c r="AE94" s="342"/>
      <c r="AF94" s="342"/>
      <c r="AG94" s="271">
        <v>1.0</v>
      </c>
      <c r="AH94" s="271"/>
      <c r="AI94" s="271"/>
      <c r="AJ94" s="271"/>
      <c r="AK94" s="271"/>
      <c r="AL94" s="267">
        <f t="shared" si="3"/>
        <v>1</v>
      </c>
      <c r="AM94" s="143"/>
      <c r="AN94" s="268"/>
    </row>
    <row r="95" ht="12.75" customHeight="1">
      <c r="A95" s="29">
        <v>19.0</v>
      </c>
      <c r="B95" s="19" t="s">
        <v>33</v>
      </c>
      <c r="C95" s="133"/>
      <c r="D95" s="32"/>
      <c r="E95" s="424"/>
      <c r="F95" s="155"/>
      <c r="G95" s="425"/>
      <c r="H95" s="155">
        <v>8.0</v>
      </c>
      <c r="I95" s="155">
        <v>7.0</v>
      </c>
      <c r="J95" s="243">
        <v>9.0</v>
      </c>
      <c r="K95" s="243">
        <v>7.0</v>
      </c>
      <c r="L95" s="155"/>
      <c r="M95" s="155">
        <v>5.0</v>
      </c>
      <c r="N95" s="155">
        <v>8.0</v>
      </c>
      <c r="O95" s="155">
        <v>10.0</v>
      </c>
      <c r="P95" s="155">
        <v>7.0</v>
      </c>
      <c r="Q95" s="243"/>
      <c r="R95" s="243"/>
      <c r="S95" s="155">
        <v>8.0</v>
      </c>
      <c r="T95" s="155">
        <v>4.0</v>
      </c>
      <c r="U95" s="155">
        <v>9.0</v>
      </c>
      <c r="V95" s="155">
        <v>6.0</v>
      </c>
      <c r="W95" s="155">
        <v>10.0</v>
      </c>
      <c r="X95" s="311"/>
      <c r="Y95" s="243"/>
      <c r="Z95" s="155">
        <v>7.0</v>
      </c>
      <c r="AA95" s="155">
        <v>7.0</v>
      </c>
      <c r="AB95" s="155">
        <v>4.0</v>
      </c>
      <c r="AC95" s="155">
        <v>7.0</v>
      </c>
      <c r="AD95" s="155">
        <v>7.0</v>
      </c>
      <c r="AE95" s="243">
        <v>8.0</v>
      </c>
      <c r="AF95" s="243"/>
      <c r="AG95" s="155"/>
      <c r="AH95" s="155">
        <v>10.0</v>
      </c>
      <c r="AI95" s="155">
        <v>4.0</v>
      </c>
      <c r="AJ95" s="155"/>
      <c r="AK95" s="155">
        <v>8.0</v>
      </c>
      <c r="AL95" s="136">
        <f t="shared" si="3"/>
        <v>160</v>
      </c>
      <c r="AM95" s="504">
        <f>AL95/COUNT(F95:AK95)</f>
        <v>7.272727273</v>
      </c>
      <c r="AN95" s="264" t="s">
        <v>335</v>
      </c>
    </row>
    <row r="96" ht="13.5" customHeight="1">
      <c r="A96" s="137" t="s">
        <v>78</v>
      </c>
      <c r="B96" s="132"/>
      <c r="C96" s="138"/>
      <c r="D96" s="32"/>
      <c r="E96" s="427"/>
      <c r="F96" s="156"/>
      <c r="G96" s="431"/>
      <c r="H96" s="271"/>
      <c r="I96" s="271"/>
      <c r="J96" s="342"/>
      <c r="K96" s="342">
        <v>1.0</v>
      </c>
      <c r="L96" s="271"/>
      <c r="M96" s="271"/>
      <c r="N96" s="271"/>
      <c r="O96" s="271"/>
      <c r="P96" s="271"/>
      <c r="Q96" s="342"/>
      <c r="R96" s="342"/>
      <c r="S96" s="271"/>
      <c r="T96" s="271"/>
      <c r="U96" s="271"/>
      <c r="V96" s="271"/>
      <c r="W96" s="271"/>
      <c r="X96" s="432"/>
      <c r="Y96" s="342"/>
      <c r="Z96" s="271">
        <v>1.0</v>
      </c>
      <c r="AA96" s="271"/>
      <c r="AB96" s="271"/>
      <c r="AC96" s="271"/>
      <c r="AD96" s="271"/>
      <c r="AE96" s="342"/>
      <c r="AF96" s="342"/>
      <c r="AG96" s="271"/>
      <c r="AH96" s="271"/>
      <c r="AI96" s="271"/>
      <c r="AJ96" s="271"/>
      <c r="AK96" s="271">
        <v>1.0</v>
      </c>
      <c r="AL96" s="267">
        <f t="shared" si="3"/>
        <v>3</v>
      </c>
      <c r="AM96" s="143"/>
      <c r="AN96" s="268"/>
    </row>
    <row r="97" ht="13.5" customHeight="1">
      <c r="A97" s="29">
        <v>20.0</v>
      </c>
      <c r="B97" s="19" t="s">
        <v>34</v>
      </c>
      <c r="C97" s="133"/>
      <c r="D97" s="32"/>
      <c r="E97" s="424"/>
      <c r="F97" s="155">
        <v>3.0</v>
      </c>
      <c r="G97" s="425"/>
      <c r="H97" s="155">
        <v>7.0</v>
      </c>
      <c r="I97" s="155">
        <v>8.0</v>
      </c>
      <c r="J97" s="243"/>
      <c r="K97" s="243"/>
      <c r="L97" s="155">
        <v>7.0</v>
      </c>
      <c r="M97" s="155">
        <v>6.0</v>
      </c>
      <c r="N97" s="155">
        <v>7.0</v>
      </c>
      <c r="O97" s="155">
        <v>6.0</v>
      </c>
      <c r="P97" s="430">
        <v>3.0</v>
      </c>
      <c r="Q97" s="243"/>
      <c r="R97" s="243"/>
      <c r="S97" s="155">
        <v>5.0</v>
      </c>
      <c r="T97" s="155">
        <v>6.0</v>
      </c>
      <c r="U97" s="155">
        <v>11.0</v>
      </c>
      <c r="V97" s="155">
        <v>5.0</v>
      </c>
      <c r="W97" s="155">
        <v>10.0</v>
      </c>
      <c r="X97" s="243">
        <v>6.0</v>
      </c>
      <c r="Y97" s="243"/>
      <c r="Z97" s="155"/>
      <c r="AA97" s="155">
        <v>5.0</v>
      </c>
      <c r="AB97" s="155">
        <v>5.0</v>
      </c>
      <c r="AC97" s="155">
        <v>6.0</v>
      </c>
      <c r="AD97" s="155">
        <v>6.0</v>
      </c>
      <c r="AE97" s="243"/>
      <c r="AF97" s="243"/>
      <c r="AG97" s="155">
        <v>6.0</v>
      </c>
      <c r="AH97" s="155">
        <v>8.0</v>
      </c>
      <c r="AI97" s="155">
        <v>5.0</v>
      </c>
      <c r="AJ97" s="272">
        <v>8.0</v>
      </c>
      <c r="AK97" s="272">
        <v>5.0</v>
      </c>
      <c r="AL97" s="136">
        <f t="shared" si="3"/>
        <v>144</v>
      </c>
      <c r="AM97" s="504">
        <f>AL97/COUNT(F97:AK97)</f>
        <v>6.260869565</v>
      </c>
      <c r="AN97" s="264" t="s">
        <v>335</v>
      </c>
    </row>
    <row r="98" ht="13.5" customHeight="1">
      <c r="A98" s="137" t="s">
        <v>78</v>
      </c>
      <c r="B98" s="132"/>
      <c r="C98" s="138"/>
      <c r="D98" s="32"/>
      <c r="E98" s="427"/>
      <c r="F98" s="156"/>
      <c r="G98" s="431"/>
      <c r="H98" s="271"/>
      <c r="I98" s="271"/>
      <c r="J98" s="342"/>
      <c r="K98" s="342"/>
      <c r="L98" s="271"/>
      <c r="M98" s="271">
        <v>1.0</v>
      </c>
      <c r="N98" s="271"/>
      <c r="O98" s="271"/>
      <c r="P98" s="271">
        <v>2.0</v>
      </c>
      <c r="Q98" s="342"/>
      <c r="R98" s="342"/>
      <c r="S98" s="271"/>
      <c r="T98" s="271"/>
      <c r="U98" s="271"/>
      <c r="V98" s="271"/>
      <c r="W98" s="271"/>
      <c r="X98" s="342"/>
      <c r="Y98" s="342"/>
      <c r="Z98" s="271"/>
      <c r="AA98" s="271"/>
      <c r="AB98" s="271"/>
      <c r="AC98" s="271"/>
      <c r="AD98" s="271"/>
      <c r="AE98" s="342"/>
      <c r="AF98" s="342"/>
      <c r="AG98" s="271"/>
      <c r="AH98" s="271"/>
      <c r="AI98" s="271"/>
      <c r="AJ98" s="271">
        <v>1.0</v>
      </c>
      <c r="AK98" s="271">
        <v>1.0</v>
      </c>
      <c r="AL98" s="267">
        <f t="shared" si="3"/>
        <v>5</v>
      </c>
      <c r="AM98" s="143"/>
      <c r="AN98" s="268"/>
    </row>
    <row r="99" ht="12.75" customHeight="1">
      <c r="A99" s="29">
        <v>21.0</v>
      </c>
      <c r="B99" s="19" t="s">
        <v>313</v>
      </c>
      <c r="C99" s="133"/>
      <c r="D99" s="32"/>
      <c r="E99" s="424"/>
      <c r="F99" s="155">
        <v>3.0</v>
      </c>
      <c r="G99" s="425"/>
      <c r="H99" s="155">
        <v>9.0</v>
      </c>
      <c r="I99" s="155">
        <v>6.0</v>
      </c>
      <c r="J99" s="243"/>
      <c r="K99" s="243"/>
      <c r="L99" s="155">
        <v>8.0</v>
      </c>
      <c r="M99" s="155">
        <v>8.0</v>
      </c>
      <c r="N99" s="155">
        <v>12.0</v>
      </c>
      <c r="O99" s="155">
        <v>6.0</v>
      </c>
      <c r="P99" s="155">
        <v>4.0</v>
      </c>
      <c r="Q99" s="243"/>
      <c r="R99" s="243"/>
      <c r="S99" s="155">
        <v>4.0</v>
      </c>
      <c r="T99" s="155">
        <v>7.0</v>
      </c>
      <c r="U99" s="155">
        <v>24.0</v>
      </c>
      <c r="V99" s="155">
        <v>9.0</v>
      </c>
      <c r="W99" s="155"/>
      <c r="X99" s="243"/>
      <c r="Y99" s="243">
        <v>7.0</v>
      </c>
      <c r="Z99" s="155">
        <v>9.0</v>
      </c>
      <c r="AA99" s="155">
        <v>5.0</v>
      </c>
      <c r="AB99" s="155">
        <v>6.0</v>
      </c>
      <c r="AC99" s="155">
        <v>7.0</v>
      </c>
      <c r="AD99" s="155">
        <v>10.0</v>
      </c>
      <c r="AE99" s="243"/>
      <c r="AF99" s="243"/>
      <c r="AG99" s="155">
        <v>7.0</v>
      </c>
      <c r="AH99" s="155">
        <v>13.0</v>
      </c>
      <c r="AI99" s="155">
        <v>9.0</v>
      </c>
      <c r="AJ99" s="155">
        <v>10.0</v>
      </c>
      <c r="AK99" s="155"/>
      <c r="AL99" s="136">
        <f t="shared" si="3"/>
        <v>183</v>
      </c>
      <c r="AM99" s="504">
        <f>AL99/COUNT(F99:AK99)</f>
        <v>8.318181818</v>
      </c>
      <c r="AN99" s="264" t="s">
        <v>335</v>
      </c>
    </row>
    <row r="100" ht="13.5" customHeight="1">
      <c r="A100" s="137" t="s">
        <v>78</v>
      </c>
      <c r="B100" s="132"/>
      <c r="C100" s="138"/>
      <c r="D100" s="32"/>
      <c r="E100" s="427"/>
      <c r="F100" s="156"/>
      <c r="G100" s="431"/>
      <c r="H100" s="271"/>
      <c r="I100" s="271"/>
      <c r="J100" s="342"/>
      <c r="K100" s="342"/>
      <c r="L100" s="271">
        <v>1.0</v>
      </c>
      <c r="M100" s="271"/>
      <c r="N100" s="271"/>
      <c r="O100" s="271">
        <v>1.0</v>
      </c>
      <c r="P100" s="271">
        <v>2.0</v>
      </c>
      <c r="Q100" s="342"/>
      <c r="R100" s="342"/>
      <c r="S100" s="271"/>
      <c r="T100" s="271"/>
      <c r="U100" s="271"/>
      <c r="V100" s="271"/>
      <c r="W100" s="271"/>
      <c r="X100" s="342"/>
      <c r="Y100" s="342"/>
      <c r="Z100" s="271"/>
      <c r="AA100" s="271"/>
      <c r="AB100" s="271"/>
      <c r="AC100" s="271"/>
      <c r="AD100" s="271"/>
      <c r="AE100" s="342"/>
      <c r="AF100" s="342"/>
      <c r="AG100" s="271"/>
      <c r="AH100" s="271">
        <v>1.0</v>
      </c>
      <c r="AI100" s="271">
        <v>1.0</v>
      </c>
      <c r="AJ100" s="271">
        <v>3.0</v>
      </c>
      <c r="AK100" s="271"/>
      <c r="AL100" s="267">
        <f t="shared" si="3"/>
        <v>9</v>
      </c>
      <c r="AM100" s="143"/>
      <c r="AN100" s="268"/>
    </row>
    <row r="101" ht="13.5" customHeight="1">
      <c r="A101" s="45">
        <v>22.0</v>
      </c>
      <c r="B101" s="178" t="s">
        <v>165</v>
      </c>
      <c r="C101" s="133"/>
      <c r="D101" s="32"/>
      <c r="E101" s="424"/>
      <c r="F101" s="155">
        <v>9.0</v>
      </c>
      <c r="G101" s="425"/>
      <c r="H101" s="155">
        <v>3.0</v>
      </c>
      <c r="I101" s="155">
        <v>6.0</v>
      </c>
      <c r="J101" s="243"/>
      <c r="K101" s="243"/>
      <c r="L101" s="155">
        <v>7.0</v>
      </c>
      <c r="M101" s="155">
        <v>6.0</v>
      </c>
      <c r="N101" s="155">
        <v>6.0</v>
      </c>
      <c r="O101" s="430">
        <v>3.0</v>
      </c>
      <c r="P101" s="155"/>
      <c r="Q101" s="243"/>
      <c r="R101" s="243">
        <v>8.0</v>
      </c>
      <c r="S101" s="155">
        <v>6.0</v>
      </c>
      <c r="T101" s="155">
        <v>5.0</v>
      </c>
      <c r="U101" s="155">
        <v>4.0</v>
      </c>
      <c r="V101" s="155">
        <v>6.0</v>
      </c>
      <c r="W101" s="155">
        <v>9.0</v>
      </c>
      <c r="X101" s="243">
        <v>5.0</v>
      </c>
      <c r="Y101" s="243"/>
      <c r="Z101" s="155">
        <v>8.0</v>
      </c>
      <c r="AA101" s="155"/>
      <c r="AB101" s="155"/>
      <c r="AC101" s="155"/>
      <c r="AD101" s="155"/>
      <c r="AE101" s="243">
        <v>7.0</v>
      </c>
      <c r="AF101" s="243"/>
      <c r="AG101" s="155">
        <v>7.0</v>
      </c>
      <c r="AH101" s="155">
        <v>6.0</v>
      </c>
      <c r="AI101" s="155">
        <v>9.0</v>
      </c>
      <c r="AJ101" s="155">
        <v>10.0</v>
      </c>
      <c r="AK101" s="155">
        <v>9.0</v>
      </c>
      <c r="AL101" s="136">
        <f t="shared" si="3"/>
        <v>139</v>
      </c>
      <c r="AM101" s="504">
        <f>AL101/COUNT(F101:AK101)</f>
        <v>6.619047619</v>
      </c>
      <c r="AN101" s="264" t="s">
        <v>335</v>
      </c>
    </row>
    <row r="102" ht="13.5" customHeight="1">
      <c r="A102" s="179" t="s">
        <v>78</v>
      </c>
      <c r="C102" s="133"/>
      <c r="D102" s="32"/>
      <c r="E102" s="424"/>
      <c r="F102" s="148"/>
      <c r="G102" s="434"/>
      <c r="H102" s="148"/>
      <c r="I102" s="148"/>
      <c r="J102" s="277"/>
      <c r="K102" s="277"/>
      <c r="L102" s="148">
        <v>1.0</v>
      </c>
      <c r="M102" s="148">
        <v>1.0</v>
      </c>
      <c r="N102" s="148">
        <v>1.0</v>
      </c>
      <c r="O102" s="148"/>
      <c r="P102" s="148"/>
      <c r="Q102" s="277"/>
      <c r="R102" s="277"/>
      <c r="S102" s="148"/>
      <c r="T102" s="148"/>
      <c r="U102" s="148"/>
      <c r="V102" s="148"/>
      <c r="W102" s="148">
        <v>1.0</v>
      </c>
      <c r="X102" s="277"/>
      <c r="Y102" s="277"/>
      <c r="Z102" s="148"/>
      <c r="AA102" s="148"/>
      <c r="AB102" s="148"/>
      <c r="AC102" s="148"/>
      <c r="AD102" s="148"/>
      <c r="AE102" s="277"/>
      <c r="AF102" s="277"/>
      <c r="AG102" s="148"/>
      <c r="AH102" s="148"/>
      <c r="AI102" s="148">
        <v>1.0</v>
      </c>
      <c r="AJ102" s="148"/>
      <c r="AK102" s="148"/>
      <c r="AL102" s="267">
        <f t="shared" si="3"/>
        <v>5</v>
      </c>
      <c r="AM102" s="136"/>
      <c r="AN102" s="264"/>
    </row>
    <row r="103" ht="13.5" customHeight="1">
      <c r="A103" s="45">
        <v>23.0</v>
      </c>
      <c r="B103" s="178" t="s">
        <v>36</v>
      </c>
      <c r="C103" s="133"/>
      <c r="D103" s="32"/>
      <c r="E103" s="424"/>
      <c r="F103" s="155">
        <v>2.0</v>
      </c>
      <c r="G103" s="425"/>
      <c r="H103" s="155">
        <v>19.0</v>
      </c>
      <c r="I103" s="155">
        <v>3.0</v>
      </c>
      <c r="J103" s="243"/>
      <c r="K103" s="243"/>
      <c r="L103" s="155">
        <v>8.0</v>
      </c>
      <c r="M103" s="155">
        <v>3.0</v>
      </c>
      <c r="N103" s="155">
        <v>13.0</v>
      </c>
      <c r="O103" s="155">
        <v>3.0</v>
      </c>
      <c r="P103" s="155">
        <v>7.0</v>
      </c>
      <c r="Q103" s="243"/>
      <c r="R103" s="243"/>
      <c r="S103" s="155">
        <v>7.0</v>
      </c>
      <c r="T103" s="155">
        <v>9.0</v>
      </c>
      <c r="U103" s="155">
        <v>8.0</v>
      </c>
      <c r="V103" s="155">
        <v>10.0</v>
      </c>
      <c r="W103" s="155">
        <v>13.0</v>
      </c>
      <c r="X103" s="243"/>
      <c r="Y103" s="243"/>
      <c r="Z103" s="428"/>
      <c r="AA103" s="428"/>
      <c r="AB103" s="428"/>
      <c r="AC103" s="428"/>
      <c r="AD103" s="428"/>
      <c r="AE103" s="428"/>
      <c r="AF103" s="428"/>
      <c r="AG103" s="428"/>
      <c r="AH103" s="428"/>
      <c r="AI103" s="428"/>
      <c r="AJ103" s="428"/>
      <c r="AK103" s="428"/>
      <c r="AL103" s="136">
        <f t="shared" si="3"/>
        <v>105</v>
      </c>
      <c r="AM103" s="426">
        <f>AL103/COUNT(F103:AK103)</f>
        <v>8.076923077</v>
      </c>
      <c r="AN103" s="264"/>
    </row>
    <row r="104" ht="13.5" customHeight="1">
      <c r="A104" s="180"/>
      <c r="B104" s="181" t="s">
        <v>78</v>
      </c>
      <c r="C104" s="133"/>
      <c r="D104" s="32"/>
      <c r="E104" s="424"/>
      <c r="F104" s="148"/>
      <c r="G104" s="434"/>
      <c r="H104" s="148"/>
      <c r="I104" s="148"/>
      <c r="J104" s="277"/>
      <c r="K104" s="277"/>
      <c r="L104" s="148">
        <v>2.0</v>
      </c>
      <c r="M104" s="148"/>
      <c r="N104" s="148"/>
      <c r="O104" s="148">
        <v>1.0</v>
      </c>
      <c r="P104" s="148"/>
      <c r="Q104" s="277"/>
      <c r="R104" s="277"/>
      <c r="S104" s="148"/>
      <c r="T104" s="148"/>
      <c r="U104" s="148"/>
      <c r="V104" s="148"/>
      <c r="W104" s="148">
        <v>2.0</v>
      </c>
      <c r="X104" s="277"/>
      <c r="Y104" s="277"/>
      <c r="Z104" s="148"/>
      <c r="AA104" s="148"/>
      <c r="AB104" s="148"/>
      <c r="AC104" s="148"/>
      <c r="AD104" s="148"/>
      <c r="AE104" s="277"/>
      <c r="AF104" s="277"/>
      <c r="AG104" s="148"/>
      <c r="AH104" s="148"/>
      <c r="AI104" s="148"/>
      <c r="AJ104" s="148"/>
      <c r="AK104" s="148"/>
      <c r="AL104" s="267">
        <f t="shared" si="3"/>
        <v>5</v>
      </c>
      <c r="AM104" s="136"/>
      <c r="AN104" s="264"/>
    </row>
    <row r="105" ht="13.5" customHeight="1">
      <c r="A105" s="45">
        <v>24.0</v>
      </c>
      <c r="B105" s="178" t="s">
        <v>37</v>
      </c>
      <c r="C105" s="133"/>
      <c r="D105" s="32"/>
      <c r="E105" s="424"/>
      <c r="F105" s="155">
        <v>10.0</v>
      </c>
      <c r="G105" s="425"/>
      <c r="H105" s="155">
        <v>8.0</v>
      </c>
      <c r="I105" s="155">
        <v>6.0</v>
      </c>
      <c r="J105" s="243"/>
      <c r="K105" s="243"/>
      <c r="L105" s="155">
        <v>9.0</v>
      </c>
      <c r="M105" s="155">
        <v>6.0</v>
      </c>
      <c r="N105" s="155">
        <v>9.0</v>
      </c>
      <c r="O105" s="155">
        <v>8.0</v>
      </c>
      <c r="P105" s="155">
        <v>11.0</v>
      </c>
      <c r="Q105" s="243"/>
      <c r="R105" s="243"/>
      <c r="S105" s="155">
        <v>15.0</v>
      </c>
      <c r="T105" s="155">
        <v>17.0</v>
      </c>
      <c r="U105" s="155">
        <v>12.0</v>
      </c>
      <c r="V105" s="155">
        <v>13.0</v>
      </c>
      <c r="W105" s="155">
        <v>14.0</v>
      </c>
      <c r="X105" s="243">
        <v>12.0</v>
      </c>
      <c r="Y105" s="243"/>
      <c r="Z105" s="155"/>
      <c r="AA105" s="155">
        <v>13.0</v>
      </c>
      <c r="AB105" s="155">
        <v>13.0</v>
      </c>
      <c r="AC105" s="155">
        <v>12.0</v>
      </c>
      <c r="AD105" s="155">
        <v>12.0</v>
      </c>
      <c r="AE105" s="243"/>
      <c r="AF105" s="243"/>
      <c r="AG105" s="155">
        <v>11.0</v>
      </c>
      <c r="AH105" s="155">
        <v>14.0</v>
      </c>
      <c r="AI105" s="155">
        <v>12.0</v>
      </c>
      <c r="AJ105" s="155">
        <v>7.0</v>
      </c>
      <c r="AK105" s="155">
        <v>9.0</v>
      </c>
      <c r="AL105" s="136">
        <f t="shared" si="3"/>
        <v>253</v>
      </c>
      <c r="AM105" s="426">
        <f>AL105/COUNT(F105:AK105)</f>
        <v>11</v>
      </c>
      <c r="AN105" s="264" t="s">
        <v>336</v>
      </c>
    </row>
    <row r="106" ht="13.5" customHeight="1">
      <c r="A106" s="180"/>
      <c r="B106" s="181" t="s">
        <v>78</v>
      </c>
      <c r="C106" s="133"/>
      <c r="D106" s="32"/>
      <c r="E106" s="424"/>
      <c r="F106" s="148"/>
      <c r="G106" s="434"/>
      <c r="H106" s="148"/>
      <c r="I106" s="148"/>
      <c r="J106" s="277"/>
      <c r="K106" s="277"/>
      <c r="L106" s="148"/>
      <c r="M106" s="148"/>
      <c r="N106" s="148"/>
      <c r="O106" s="148"/>
      <c r="P106" s="148"/>
      <c r="Q106" s="277"/>
      <c r="R106" s="277"/>
      <c r="S106" s="148"/>
      <c r="T106" s="148"/>
      <c r="U106" s="148"/>
      <c r="V106" s="148"/>
      <c r="W106" s="148"/>
      <c r="X106" s="277"/>
      <c r="Y106" s="277"/>
      <c r="Z106" s="148"/>
      <c r="AA106" s="148"/>
      <c r="AB106" s="148"/>
      <c r="AC106" s="148"/>
      <c r="AD106" s="148"/>
      <c r="AE106" s="277"/>
      <c r="AF106" s="277"/>
      <c r="AG106" s="148"/>
      <c r="AH106" s="148"/>
      <c r="AI106" s="148"/>
      <c r="AJ106" s="148"/>
      <c r="AK106" s="148"/>
      <c r="AL106" s="267">
        <f t="shared" si="3"/>
        <v>0</v>
      </c>
      <c r="AM106" s="136"/>
      <c r="AN106" s="264"/>
    </row>
    <row r="107" ht="13.5" customHeight="1">
      <c r="A107" s="45">
        <v>25.0</v>
      </c>
      <c r="B107" s="178" t="s">
        <v>202</v>
      </c>
      <c r="C107" s="133"/>
      <c r="D107" s="32"/>
      <c r="E107" s="424"/>
      <c r="F107" s="155">
        <v>5.0</v>
      </c>
      <c r="G107" s="425"/>
      <c r="H107" s="155">
        <v>2.0</v>
      </c>
      <c r="I107" s="155">
        <v>9.0</v>
      </c>
      <c r="J107" s="243"/>
      <c r="K107" s="243"/>
      <c r="L107" s="155">
        <v>3.0</v>
      </c>
      <c r="M107" s="155">
        <v>4.0</v>
      </c>
      <c r="N107" s="430">
        <v>3.0</v>
      </c>
      <c r="O107" s="155">
        <v>6.0</v>
      </c>
      <c r="P107" s="155">
        <v>8.0</v>
      </c>
      <c r="Q107" s="243">
        <v>7.0</v>
      </c>
      <c r="R107" s="243"/>
      <c r="S107" s="155"/>
      <c r="T107" s="155">
        <v>5.0</v>
      </c>
      <c r="U107" s="155">
        <v>10.0</v>
      </c>
      <c r="V107" s="155">
        <v>1.0</v>
      </c>
      <c r="W107" s="155"/>
      <c r="X107" s="243"/>
      <c r="Y107" s="389"/>
      <c r="Z107" s="389"/>
      <c r="AA107" s="389"/>
      <c r="AB107" s="389"/>
      <c r="AC107" s="389"/>
      <c r="AD107" s="155">
        <v>6.0</v>
      </c>
      <c r="AE107" s="243">
        <v>4.0</v>
      </c>
      <c r="AF107" s="243">
        <v>4.0</v>
      </c>
      <c r="AG107" s="155">
        <v>5.0</v>
      </c>
      <c r="AH107" s="389"/>
      <c r="AI107" s="389"/>
      <c r="AJ107" s="389"/>
      <c r="AK107" s="389"/>
      <c r="AL107" s="136">
        <f t="shared" si="3"/>
        <v>82</v>
      </c>
      <c r="AM107" s="504">
        <f>AL107/COUNT(F107:AK107)</f>
        <v>5.125</v>
      </c>
      <c r="AN107" s="264" t="s">
        <v>335</v>
      </c>
    </row>
    <row r="108" ht="13.5" customHeight="1">
      <c r="A108" s="180"/>
      <c r="B108" s="181" t="s">
        <v>78</v>
      </c>
      <c r="C108" s="133"/>
      <c r="D108" s="32"/>
      <c r="E108" s="424"/>
      <c r="F108" s="148">
        <v>1.0</v>
      </c>
      <c r="G108" s="434"/>
      <c r="H108" s="148"/>
      <c r="I108" s="148">
        <v>1.0</v>
      </c>
      <c r="J108" s="277"/>
      <c r="K108" s="277"/>
      <c r="L108" s="148"/>
      <c r="M108" s="148"/>
      <c r="N108" s="148"/>
      <c r="O108" s="148"/>
      <c r="P108" s="148"/>
      <c r="Q108" s="277"/>
      <c r="R108" s="277"/>
      <c r="S108" s="148"/>
      <c r="T108" s="148"/>
      <c r="U108" s="148"/>
      <c r="V108" s="148"/>
      <c r="W108" s="148"/>
      <c r="X108" s="277"/>
      <c r="Y108" s="277"/>
      <c r="Z108" s="148"/>
      <c r="AA108" s="148"/>
      <c r="AB108" s="148"/>
      <c r="AC108" s="148"/>
      <c r="AD108" s="148"/>
      <c r="AE108" s="277">
        <v>1.0</v>
      </c>
      <c r="AF108" s="277">
        <v>1.0</v>
      </c>
      <c r="AG108" s="148"/>
      <c r="AH108" s="148"/>
      <c r="AI108" s="148"/>
      <c r="AJ108" s="148"/>
      <c r="AK108" s="148"/>
      <c r="AL108" s="267">
        <f t="shared" si="3"/>
        <v>4</v>
      </c>
      <c r="AM108" s="136"/>
      <c r="AN108" s="264"/>
    </row>
    <row r="109" ht="13.5" customHeight="1">
      <c r="A109" s="45">
        <v>26.0</v>
      </c>
      <c r="B109" s="178" t="s">
        <v>226</v>
      </c>
      <c r="C109" s="133"/>
      <c r="D109" s="32"/>
      <c r="E109" s="424"/>
      <c r="F109" s="155">
        <v>8.0</v>
      </c>
      <c r="G109" s="425"/>
      <c r="H109" s="155">
        <v>15.0</v>
      </c>
      <c r="I109" s="155">
        <v>4.0</v>
      </c>
      <c r="J109" s="243"/>
      <c r="K109" s="243"/>
      <c r="L109" s="155">
        <v>5.0</v>
      </c>
      <c r="M109" s="155">
        <v>11.0</v>
      </c>
      <c r="N109" s="155">
        <v>8.0</v>
      </c>
      <c r="O109" s="155">
        <v>7.0</v>
      </c>
      <c r="P109" s="155">
        <v>6.0</v>
      </c>
      <c r="Q109" s="243">
        <v>12.0</v>
      </c>
      <c r="R109" s="243"/>
      <c r="S109" s="155">
        <v>7.0</v>
      </c>
      <c r="T109" s="155">
        <v>16.0</v>
      </c>
      <c r="U109" s="155">
        <v>41.0</v>
      </c>
      <c r="V109" s="155">
        <v>11.0</v>
      </c>
      <c r="W109" s="155">
        <v>16.0</v>
      </c>
      <c r="X109" s="243"/>
      <c r="Y109" s="243"/>
      <c r="Z109" s="155">
        <v>10.0</v>
      </c>
      <c r="AA109" s="155">
        <v>8.0</v>
      </c>
      <c r="AB109" s="155">
        <v>8.0</v>
      </c>
      <c r="AC109" s="155">
        <v>7.0</v>
      </c>
      <c r="AD109" s="155">
        <v>14.0</v>
      </c>
      <c r="AE109" s="243"/>
      <c r="AF109" s="243"/>
      <c r="AG109" s="155">
        <v>7.0</v>
      </c>
      <c r="AH109" s="155">
        <v>6.0</v>
      </c>
      <c r="AI109" s="155">
        <v>22.0</v>
      </c>
      <c r="AJ109" s="155">
        <v>8.0</v>
      </c>
      <c r="AK109" s="155">
        <v>6.0</v>
      </c>
      <c r="AL109" s="136">
        <f t="shared" si="3"/>
        <v>263</v>
      </c>
      <c r="AM109" s="426">
        <f>AL109/COUNT(F109:AK109)</f>
        <v>10.95833333</v>
      </c>
      <c r="AN109" s="264" t="s">
        <v>336</v>
      </c>
    </row>
    <row r="110" ht="13.5" customHeight="1">
      <c r="A110" s="180"/>
      <c r="B110" s="436" t="s">
        <v>78</v>
      </c>
      <c r="C110" s="133"/>
      <c r="D110" s="32"/>
      <c r="E110" s="424"/>
      <c r="F110" s="148">
        <v>1.0</v>
      </c>
      <c r="G110" s="434"/>
      <c r="H110" s="148"/>
      <c r="I110" s="148"/>
      <c r="J110" s="277"/>
      <c r="K110" s="277"/>
      <c r="L110" s="148"/>
      <c r="M110" s="148"/>
      <c r="N110" s="148"/>
      <c r="O110" s="148"/>
      <c r="P110" s="148">
        <v>1.0</v>
      </c>
      <c r="Q110" s="277"/>
      <c r="R110" s="277"/>
      <c r="S110" s="148"/>
      <c r="T110" s="148"/>
      <c r="U110" s="148"/>
      <c r="V110" s="148"/>
      <c r="W110" s="148"/>
      <c r="X110" s="277"/>
      <c r="Y110" s="277"/>
      <c r="Z110" s="148"/>
      <c r="AA110" s="148">
        <v>1.0</v>
      </c>
      <c r="AB110" s="148"/>
      <c r="AC110" s="148"/>
      <c r="AD110" s="148"/>
      <c r="AE110" s="277"/>
      <c r="AF110" s="277"/>
      <c r="AG110" s="148"/>
      <c r="AH110" s="148"/>
      <c r="AI110" s="148"/>
      <c r="AJ110" s="148"/>
      <c r="AK110" s="148"/>
      <c r="AL110" s="267">
        <f t="shared" si="3"/>
        <v>3</v>
      </c>
      <c r="AM110" s="136"/>
      <c r="AN110" s="264"/>
    </row>
    <row r="111" ht="13.5" customHeight="1">
      <c r="A111" s="45">
        <v>27.0</v>
      </c>
      <c r="B111" s="506" t="s">
        <v>337</v>
      </c>
      <c r="C111" s="133"/>
      <c r="D111" s="32"/>
      <c r="E111" s="424"/>
      <c r="F111" s="507"/>
      <c r="G111" s="434"/>
      <c r="H111" s="507"/>
      <c r="I111" s="507"/>
      <c r="J111" s="507"/>
      <c r="K111" s="507"/>
      <c r="L111" s="508"/>
      <c r="M111" s="508"/>
      <c r="N111" s="508"/>
      <c r="O111" s="508"/>
      <c r="P111" s="155">
        <v>3.0</v>
      </c>
      <c r="Q111" s="243"/>
      <c r="R111" s="243"/>
      <c r="S111" s="155">
        <v>5.0</v>
      </c>
      <c r="T111" s="155">
        <v>4.0</v>
      </c>
      <c r="U111" s="155">
        <v>7.0</v>
      </c>
      <c r="V111" s="155">
        <v>4.0</v>
      </c>
      <c r="W111" s="155">
        <v>8.0</v>
      </c>
      <c r="X111" s="243">
        <v>7.0</v>
      </c>
      <c r="Y111" s="243"/>
      <c r="Z111" s="155"/>
      <c r="AA111" s="155">
        <v>4.0</v>
      </c>
      <c r="AB111" s="155"/>
      <c r="AC111" s="155">
        <v>4.0</v>
      </c>
      <c r="AD111" s="155">
        <v>6.0</v>
      </c>
      <c r="AE111" s="243"/>
      <c r="AF111" s="243"/>
      <c r="AG111" s="155">
        <v>2.0</v>
      </c>
      <c r="AH111" s="155"/>
      <c r="AI111" s="155">
        <v>3.0</v>
      </c>
      <c r="AJ111" s="155">
        <v>1.0</v>
      </c>
      <c r="AK111" s="155">
        <v>3.0</v>
      </c>
      <c r="AL111" s="136">
        <f t="shared" si="3"/>
        <v>61</v>
      </c>
      <c r="AM111" s="426">
        <f>AL111/COUNT(F111:AK111)</f>
        <v>4.357142857</v>
      </c>
      <c r="AN111" s="264"/>
    </row>
    <row r="112" ht="13.5" customHeight="1">
      <c r="A112" s="180"/>
      <c r="B112" s="436" t="s">
        <v>78</v>
      </c>
      <c r="C112" s="133"/>
      <c r="D112" s="32"/>
      <c r="E112" s="424"/>
      <c r="F112" s="148"/>
      <c r="G112" s="434"/>
      <c r="H112" s="148"/>
      <c r="I112" s="148"/>
      <c r="J112" s="277"/>
      <c r="K112" s="277"/>
      <c r="L112" s="148"/>
      <c r="M112" s="148"/>
      <c r="N112" s="148"/>
      <c r="O112" s="148"/>
      <c r="P112" s="148"/>
      <c r="Q112" s="277"/>
      <c r="R112" s="277"/>
      <c r="S112" s="148"/>
      <c r="T112" s="148"/>
      <c r="U112" s="148"/>
      <c r="V112" s="148">
        <v>1.0</v>
      </c>
      <c r="W112" s="148"/>
      <c r="X112" s="277"/>
      <c r="Y112" s="277"/>
      <c r="Z112" s="148"/>
      <c r="AA112" s="148"/>
      <c r="AB112" s="148"/>
      <c r="AC112" s="148"/>
      <c r="AD112" s="148"/>
      <c r="AE112" s="277"/>
      <c r="AF112" s="277"/>
      <c r="AG112" s="148"/>
      <c r="AH112" s="148"/>
      <c r="AI112" s="148"/>
      <c r="AJ112" s="148"/>
      <c r="AK112" s="148"/>
      <c r="AL112" s="267">
        <f t="shared" si="3"/>
        <v>1</v>
      </c>
      <c r="AM112" s="136"/>
      <c r="AN112" s="264"/>
    </row>
    <row r="113" ht="13.5" customHeight="1">
      <c r="A113" s="45"/>
      <c r="B113" s="178" t="s">
        <v>9</v>
      </c>
      <c r="C113" s="133"/>
      <c r="D113" s="32"/>
      <c r="E113" s="424"/>
      <c r="F113" s="155"/>
      <c r="G113" s="425"/>
      <c r="H113" s="155">
        <v>2.0</v>
      </c>
      <c r="I113" s="155"/>
      <c r="J113" s="243"/>
      <c r="K113" s="243"/>
      <c r="L113" s="155"/>
      <c r="M113" s="155"/>
      <c r="N113" s="155"/>
      <c r="O113" s="155"/>
      <c r="P113" s="155">
        <v>2.0</v>
      </c>
      <c r="Q113" s="243"/>
      <c r="R113" s="243"/>
      <c r="S113" s="155"/>
      <c r="T113" s="155"/>
      <c r="U113" s="155">
        <v>3.0</v>
      </c>
      <c r="V113" s="155"/>
      <c r="W113" s="155"/>
      <c r="X113" s="243"/>
      <c r="Y113" s="243"/>
      <c r="Z113" s="155">
        <v>1.0</v>
      </c>
      <c r="AA113" s="155"/>
      <c r="AB113" s="155"/>
      <c r="AC113" s="155"/>
      <c r="AD113" s="155"/>
      <c r="AE113" s="243"/>
      <c r="AF113" s="243"/>
      <c r="AG113" s="155"/>
      <c r="AH113" s="155"/>
      <c r="AI113" s="155"/>
      <c r="AJ113" s="155"/>
      <c r="AK113" s="155"/>
      <c r="AL113" s="136">
        <f t="shared" si="3"/>
        <v>8</v>
      </c>
      <c r="AM113" s="426">
        <f>AL113/COUNT(F113:AK113)</f>
        <v>2</v>
      </c>
      <c r="AN113" s="264"/>
    </row>
    <row r="114" ht="13.5" customHeight="1">
      <c r="A114" s="179" t="s">
        <v>78</v>
      </c>
      <c r="C114" s="133"/>
      <c r="D114" s="32"/>
      <c r="E114" s="424"/>
      <c r="F114" s="148"/>
      <c r="G114" s="434"/>
      <c r="H114" s="148"/>
      <c r="I114" s="148"/>
      <c r="J114" s="277"/>
      <c r="K114" s="277"/>
      <c r="L114" s="148"/>
      <c r="M114" s="148"/>
      <c r="N114" s="148"/>
      <c r="O114" s="148"/>
      <c r="P114" s="148"/>
      <c r="Q114" s="277"/>
      <c r="R114" s="277"/>
      <c r="S114" s="148"/>
      <c r="T114" s="148"/>
      <c r="U114" s="148"/>
      <c r="V114" s="148"/>
      <c r="W114" s="148"/>
      <c r="X114" s="277"/>
      <c r="Y114" s="277"/>
      <c r="Z114" s="148"/>
      <c r="AA114" s="148"/>
      <c r="AB114" s="148"/>
      <c r="AC114" s="148"/>
      <c r="AD114" s="148"/>
      <c r="AE114" s="277"/>
      <c r="AF114" s="277"/>
      <c r="AG114" s="148"/>
      <c r="AH114" s="148"/>
      <c r="AI114" s="148"/>
      <c r="AJ114" s="148"/>
      <c r="AK114" s="148"/>
      <c r="AL114" s="267">
        <f t="shared" si="3"/>
        <v>0</v>
      </c>
      <c r="AM114" s="136"/>
      <c r="AN114" s="264"/>
    </row>
    <row r="115" ht="13.5" customHeight="1">
      <c r="A115" s="45"/>
      <c r="B115" s="183" t="s">
        <v>15</v>
      </c>
      <c r="C115" s="133"/>
      <c r="D115" s="32"/>
      <c r="E115" s="424"/>
      <c r="F115" s="155">
        <v>1.0</v>
      </c>
      <c r="G115" s="425"/>
      <c r="H115" s="155"/>
      <c r="I115" s="155">
        <v>2.0</v>
      </c>
      <c r="J115" s="243"/>
      <c r="K115" s="243"/>
      <c r="L115" s="155">
        <v>1.0</v>
      </c>
      <c r="M115" s="155"/>
      <c r="N115" s="155"/>
      <c r="O115" s="155"/>
      <c r="P115" s="155"/>
      <c r="Q115" s="243"/>
      <c r="R115" s="243"/>
      <c r="S115" s="155"/>
      <c r="T115" s="155">
        <v>1.0</v>
      </c>
      <c r="U115" s="155"/>
      <c r="V115" s="155"/>
      <c r="W115" s="155"/>
      <c r="X115" s="243"/>
      <c r="Y115" s="243"/>
      <c r="Z115" s="155">
        <v>1.0</v>
      </c>
      <c r="AA115" s="155"/>
      <c r="AB115" s="155"/>
      <c r="AC115" s="155"/>
      <c r="AD115" s="155">
        <v>2.0</v>
      </c>
      <c r="AE115" s="243"/>
      <c r="AF115" s="243"/>
      <c r="AG115" s="155"/>
      <c r="AH115" s="155"/>
      <c r="AI115" s="155"/>
      <c r="AJ115" s="155"/>
      <c r="AK115" s="155"/>
      <c r="AL115" s="136">
        <f t="shared" si="3"/>
        <v>8</v>
      </c>
      <c r="AM115" s="426">
        <f>AL115/COUNT(F115:AK115)</f>
        <v>1.333333333</v>
      </c>
      <c r="AN115" s="264"/>
    </row>
    <row r="116" ht="13.5" customHeight="1">
      <c r="A116" s="137" t="s">
        <v>78</v>
      </c>
      <c r="B116" s="132"/>
      <c r="C116" s="133"/>
      <c r="D116" s="32"/>
      <c r="E116" s="424"/>
      <c r="F116" s="155"/>
      <c r="G116" s="425"/>
      <c r="H116" s="155"/>
      <c r="I116" s="148">
        <v>2.0</v>
      </c>
      <c r="J116" s="243"/>
      <c r="K116" s="243"/>
      <c r="L116" s="148">
        <v>1.0</v>
      </c>
      <c r="M116" s="155"/>
      <c r="N116" s="155"/>
      <c r="O116" s="155"/>
      <c r="P116" s="155"/>
      <c r="Q116" s="243"/>
      <c r="R116" s="243"/>
      <c r="S116" s="155"/>
      <c r="T116" s="155"/>
      <c r="U116" s="155"/>
      <c r="V116" s="155"/>
      <c r="W116" s="155"/>
      <c r="X116" s="243"/>
      <c r="Y116" s="243"/>
      <c r="Z116" s="155"/>
      <c r="AA116" s="155"/>
      <c r="AB116" s="155"/>
      <c r="AC116" s="155"/>
      <c r="AD116" s="155"/>
      <c r="AE116" s="243"/>
      <c r="AF116" s="243"/>
      <c r="AG116" s="155"/>
      <c r="AH116" s="155"/>
      <c r="AI116" s="155"/>
      <c r="AJ116" s="155"/>
      <c r="AK116" s="155"/>
      <c r="AL116" s="267">
        <f t="shared" si="3"/>
        <v>3</v>
      </c>
      <c r="AM116" s="426"/>
      <c r="AN116" s="264"/>
    </row>
    <row r="117" ht="13.5" customHeight="1">
      <c r="A117" s="45"/>
      <c r="B117" s="183" t="s">
        <v>314</v>
      </c>
      <c r="C117" s="133"/>
      <c r="D117" s="32"/>
      <c r="E117" s="424"/>
      <c r="F117" s="155"/>
      <c r="G117" s="425"/>
      <c r="H117" s="155">
        <v>8.0</v>
      </c>
      <c r="I117" s="155"/>
      <c r="J117" s="243">
        <v>3.0</v>
      </c>
      <c r="K117" s="243">
        <v>3.0</v>
      </c>
      <c r="L117" s="155"/>
      <c r="M117" s="155"/>
      <c r="N117" s="155"/>
      <c r="O117" s="155">
        <v>4.0</v>
      </c>
      <c r="P117" s="155">
        <v>4.0</v>
      </c>
      <c r="Q117" s="243"/>
      <c r="R117" s="243"/>
      <c r="S117" s="155"/>
      <c r="T117" s="155">
        <v>7.0</v>
      </c>
      <c r="U117" s="155"/>
      <c r="V117" s="155"/>
      <c r="W117" s="155"/>
      <c r="X117" s="243"/>
      <c r="Y117" s="243"/>
      <c r="Z117" s="155"/>
      <c r="AA117" s="155"/>
      <c r="AB117" s="155">
        <v>7.0</v>
      </c>
      <c r="AC117" s="155">
        <v>4.0</v>
      </c>
      <c r="AD117" s="155"/>
      <c r="AE117" s="243"/>
      <c r="AF117" s="243"/>
      <c r="AG117" s="155"/>
      <c r="AH117" s="155"/>
      <c r="AI117" s="155"/>
      <c r="AJ117" s="155">
        <v>1.0</v>
      </c>
      <c r="AK117" s="155">
        <v>1.0</v>
      </c>
      <c r="AL117" s="136">
        <f t="shared" si="3"/>
        <v>42</v>
      </c>
      <c r="AM117" s="426">
        <f>AL117/COUNT(F117:AK117)</f>
        <v>4.2</v>
      </c>
      <c r="AN117" s="264"/>
    </row>
    <row r="118" ht="13.5" customHeight="1">
      <c r="A118" s="137" t="s">
        <v>78</v>
      </c>
      <c r="B118" s="132"/>
      <c r="C118" s="138"/>
      <c r="D118" s="71"/>
      <c r="E118" s="427"/>
      <c r="F118" s="156"/>
      <c r="G118" s="431"/>
      <c r="H118" s="271"/>
      <c r="I118" s="271"/>
      <c r="J118" s="342"/>
      <c r="K118" s="342"/>
      <c r="L118" s="271"/>
      <c r="M118" s="271"/>
      <c r="N118" s="271"/>
      <c r="O118" s="271"/>
      <c r="P118" s="271">
        <v>2.0</v>
      </c>
      <c r="Q118" s="342"/>
      <c r="R118" s="342"/>
      <c r="S118" s="271"/>
      <c r="T118" s="271"/>
      <c r="U118" s="271"/>
      <c r="V118" s="271"/>
      <c r="W118" s="271"/>
      <c r="X118" s="342"/>
      <c r="Y118" s="342"/>
      <c r="Z118" s="271"/>
      <c r="AA118" s="271"/>
      <c r="AB118" s="271"/>
      <c r="AC118" s="271"/>
      <c r="AD118" s="271"/>
      <c r="AE118" s="342"/>
      <c r="AF118" s="342"/>
      <c r="AG118" s="271"/>
      <c r="AH118" s="271"/>
      <c r="AI118" s="271"/>
      <c r="AJ118" s="271"/>
      <c r="AK118" s="271"/>
      <c r="AL118" s="267">
        <f t="shared" si="3"/>
        <v>2</v>
      </c>
      <c r="AM118" s="143"/>
      <c r="AN118" s="268"/>
    </row>
    <row r="119" ht="51.75" customHeight="1">
      <c r="A119" s="184"/>
      <c r="B119" s="185"/>
      <c r="C119" s="186"/>
      <c r="D119" s="187">
        <v>200.0</v>
      </c>
      <c r="E119" s="188" t="s">
        <v>81</v>
      </c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90">
        <f>SUM(AL59+AL61+AL63+AL65+AL67+AL69+AL71+AL73+AL75+AL77+AL79+AL81+AL83+AL85+AL87+AL89+AL91+AL93+AL95+AL97+AL99+AL101+AL103+AL105+AL107+AL109+AL111)</f>
        <v>4663</v>
      </c>
      <c r="AN119" s="190">
        <f>AM119/24</f>
        <v>194.2916667</v>
      </c>
    </row>
    <row r="120" ht="13.5" customHeight="1">
      <c r="A120" s="191">
        <v>1.0</v>
      </c>
      <c r="B120" s="19" t="s">
        <v>82</v>
      </c>
      <c r="C120" s="399">
        <v>43383.0</v>
      </c>
      <c r="D120" s="192" t="s">
        <v>292</v>
      </c>
      <c r="E120" s="465"/>
      <c r="F120" s="212">
        <v>4.0</v>
      </c>
      <c r="G120" s="114"/>
      <c r="H120" s="212"/>
      <c r="I120" s="212">
        <v>1.0</v>
      </c>
      <c r="J120" s="209"/>
      <c r="K120" s="209"/>
      <c r="L120" s="212">
        <v>5.0</v>
      </c>
      <c r="M120" s="212">
        <v>1.0</v>
      </c>
      <c r="N120" s="212">
        <v>1.0</v>
      </c>
      <c r="O120" s="212"/>
      <c r="P120" s="212">
        <v>2.0</v>
      </c>
      <c r="Q120" s="209"/>
      <c r="R120" s="209">
        <v>1.0</v>
      </c>
      <c r="S120" s="212"/>
      <c r="T120" s="212">
        <v>11.0</v>
      </c>
      <c r="U120" s="212">
        <v>16.0</v>
      </c>
      <c r="V120" s="212">
        <v>3.0</v>
      </c>
      <c r="W120" s="212"/>
      <c r="X120" s="209"/>
      <c r="Y120" s="209"/>
      <c r="Z120" s="212">
        <v>7.0</v>
      </c>
      <c r="AA120" s="212">
        <v>4.0</v>
      </c>
      <c r="AB120" s="212">
        <v>8.0</v>
      </c>
      <c r="AC120" s="212">
        <v>2.0</v>
      </c>
      <c r="AD120" s="212">
        <v>4.0</v>
      </c>
      <c r="AE120" s="209"/>
      <c r="AF120" s="209"/>
      <c r="AG120" s="212">
        <v>10.0</v>
      </c>
      <c r="AH120" s="212">
        <v>5.0</v>
      </c>
      <c r="AI120" s="212">
        <v>3.0</v>
      </c>
      <c r="AJ120" s="212">
        <v>1.0</v>
      </c>
      <c r="AK120" s="212">
        <v>1.0</v>
      </c>
      <c r="AL120" s="191">
        <f t="shared" ref="AL120:AL142" si="4">SUM(F120:AK120)</f>
        <v>90</v>
      </c>
      <c r="AM120" s="191"/>
      <c r="AN120" s="83"/>
    </row>
    <row r="121" ht="13.5" customHeight="1">
      <c r="A121" s="168" t="s">
        <v>78</v>
      </c>
      <c r="B121" s="132"/>
      <c r="C121" s="391"/>
      <c r="D121" s="196"/>
      <c r="E121" s="71"/>
      <c r="F121" s="438"/>
      <c r="G121" s="71"/>
      <c r="H121" s="204"/>
      <c r="I121" s="204"/>
      <c r="J121" s="316"/>
      <c r="K121" s="316"/>
      <c r="L121" s="204"/>
      <c r="M121" s="204">
        <v>1.0</v>
      </c>
      <c r="N121" s="204"/>
      <c r="O121" s="170"/>
      <c r="P121" s="170"/>
      <c r="Q121" s="173"/>
      <c r="R121" s="173"/>
      <c r="S121" s="170"/>
      <c r="T121" s="170"/>
      <c r="U121" s="170"/>
      <c r="V121" s="170">
        <v>1.0</v>
      </c>
      <c r="W121" s="170"/>
      <c r="X121" s="173"/>
      <c r="Y121" s="173"/>
      <c r="Z121" s="170">
        <v>2.0</v>
      </c>
      <c r="AA121" s="170">
        <v>1.0</v>
      </c>
      <c r="AB121" s="170">
        <v>2.0</v>
      </c>
      <c r="AC121" s="170"/>
      <c r="AD121" s="170"/>
      <c r="AE121" s="173"/>
      <c r="AF121" s="173"/>
      <c r="AG121" s="170"/>
      <c r="AH121" s="170"/>
      <c r="AI121" s="170"/>
      <c r="AJ121" s="170"/>
      <c r="AK121" s="392"/>
      <c r="AL121" s="345">
        <f t="shared" si="4"/>
        <v>7</v>
      </c>
      <c r="AM121" s="199"/>
      <c r="AN121" s="199"/>
    </row>
    <row r="122" ht="13.5" customHeight="1">
      <c r="A122" s="191">
        <v>2.0</v>
      </c>
      <c r="B122" s="19" t="s">
        <v>85</v>
      </c>
      <c r="C122" s="192" t="s">
        <v>86</v>
      </c>
      <c r="D122" s="192" t="s">
        <v>87</v>
      </c>
      <c r="E122" s="465"/>
      <c r="F122" s="509">
        <v>4.0</v>
      </c>
      <c r="G122" s="114"/>
      <c r="H122" s="212">
        <v>4.0</v>
      </c>
      <c r="I122" s="212">
        <v>6.0</v>
      </c>
      <c r="J122" s="209"/>
      <c r="K122" s="209"/>
      <c r="L122" s="212">
        <v>3.0</v>
      </c>
      <c r="M122" s="212">
        <v>5.0</v>
      </c>
      <c r="N122" s="212">
        <v>2.0</v>
      </c>
      <c r="O122" s="328">
        <v>4.0</v>
      </c>
      <c r="P122" s="328">
        <v>2.0</v>
      </c>
      <c r="Q122" s="298"/>
      <c r="R122" s="298"/>
      <c r="S122" s="328">
        <v>4.0</v>
      </c>
      <c r="T122" s="328">
        <v>4.0</v>
      </c>
      <c r="U122" s="328">
        <v>2.0</v>
      </c>
      <c r="V122" s="328">
        <v>3.0</v>
      </c>
      <c r="W122" s="328">
        <v>2.0</v>
      </c>
      <c r="X122" s="298"/>
      <c r="Y122" s="298"/>
      <c r="Z122" s="328">
        <v>9.0</v>
      </c>
      <c r="AA122" s="212">
        <v>4.0</v>
      </c>
      <c r="AB122" s="212">
        <v>3.0</v>
      </c>
      <c r="AC122" s="212">
        <v>7.0</v>
      </c>
      <c r="AD122" s="212">
        <v>4.0</v>
      </c>
      <c r="AE122" s="209"/>
      <c r="AF122" s="209"/>
      <c r="AG122" s="212">
        <v>2.0</v>
      </c>
      <c r="AH122" s="212">
        <v>5.0</v>
      </c>
      <c r="AI122" s="212">
        <v>2.0</v>
      </c>
      <c r="AJ122" s="212">
        <v>5.0</v>
      </c>
      <c r="AK122" s="212">
        <v>2.0</v>
      </c>
      <c r="AL122" s="191">
        <f t="shared" si="4"/>
        <v>88</v>
      </c>
      <c r="AM122" s="191"/>
      <c r="AN122" s="83"/>
    </row>
    <row r="123" ht="13.5" customHeight="1">
      <c r="A123" s="168" t="s">
        <v>78</v>
      </c>
      <c r="B123" s="132"/>
      <c r="C123" s="391"/>
      <c r="D123" s="196"/>
      <c r="E123" s="71"/>
      <c r="F123" s="510"/>
      <c r="G123" s="71"/>
      <c r="H123" s="212"/>
      <c r="I123" s="204"/>
      <c r="J123" s="316"/>
      <c r="K123" s="316"/>
      <c r="L123" s="204"/>
      <c r="M123" s="204">
        <v>1.0</v>
      </c>
      <c r="N123" s="204"/>
      <c r="O123" s="170"/>
      <c r="P123" s="170"/>
      <c r="Q123" s="173"/>
      <c r="R123" s="173"/>
      <c r="S123" s="170"/>
      <c r="T123" s="170"/>
      <c r="U123" s="170">
        <v>1.0</v>
      </c>
      <c r="V123" s="170">
        <v>1.0</v>
      </c>
      <c r="W123" s="170"/>
      <c r="X123" s="173"/>
      <c r="Y123" s="173"/>
      <c r="Z123" s="170">
        <v>6.0</v>
      </c>
      <c r="AA123" s="170"/>
      <c r="AB123" s="170">
        <v>2.0</v>
      </c>
      <c r="AC123" s="170"/>
      <c r="AD123" s="170">
        <v>1.0</v>
      </c>
      <c r="AE123" s="173"/>
      <c r="AF123" s="173"/>
      <c r="AG123" s="170">
        <v>1.0</v>
      </c>
      <c r="AH123" s="170"/>
      <c r="AI123" s="170">
        <v>1.0</v>
      </c>
      <c r="AJ123" s="170"/>
      <c r="AK123" s="392"/>
      <c r="AL123" s="345">
        <f t="shared" si="4"/>
        <v>14</v>
      </c>
      <c r="AM123" s="199"/>
      <c r="AN123" s="199"/>
    </row>
    <row r="124" ht="13.5" customHeight="1">
      <c r="A124" s="191">
        <v>3.0</v>
      </c>
      <c r="B124" s="19" t="s">
        <v>89</v>
      </c>
      <c r="C124" s="192" t="s">
        <v>90</v>
      </c>
      <c r="D124" s="192" t="s">
        <v>91</v>
      </c>
      <c r="E124" s="193"/>
      <c r="F124" s="212">
        <v>11.0</v>
      </c>
      <c r="G124" s="114" t="s">
        <v>11</v>
      </c>
      <c r="H124" s="212">
        <v>6.0</v>
      </c>
      <c r="I124" s="212">
        <v>5.0</v>
      </c>
      <c r="J124" s="209"/>
      <c r="K124" s="209"/>
      <c r="L124" s="212">
        <v>7.0</v>
      </c>
      <c r="M124" s="212">
        <v>1.0</v>
      </c>
      <c r="N124" s="212">
        <v>9.0</v>
      </c>
      <c r="O124" s="212">
        <v>7.0</v>
      </c>
      <c r="P124" s="212">
        <v>7.0</v>
      </c>
      <c r="Q124" s="209">
        <v>2.0</v>
      </c>
      <c r="R124" s="209"/>
      <c r="S124" s="212">
        <v>5.0</v>
      </c>
      <c r="T124" s="212">
        <v>27.0</v>
      </c>
      <c r="U124" s="212">
        <v>11.0</v>
      </c>
      <c r="V124" s="212">
        <v>15.0</v>
      </c>
      <c r="W124" s="212">
        <v>3.0</v>
      </c>
      <c r="X124" s="209"/>
      <c r="Y124" s="209"/>
      <c r="Z124" s="212">
        <v>7.0</v>
      </c>
      <c r="AA124" s="212">
        <v>5.0</v>
      </c>
      <c r="AB124" s="212">
        <v>6.0</v>
      </c>
      <c r="AC124" s="212">
        <v>5.0</v>
      </c>
      <c r="AD124" s="212">
        <v>5.0</v>
      </c>
      <c r="AE124" s="209"/>
      <c r="AF124" s="209"/>
      <c r="AG124" s="212">
        <v>2.0</v>
      </c>
      <c r="AH124" s="212">
        <v>8.0</v>
      </c>
      <c r="AI124" s="212">
        <v>3.0</v>
      </c>
      <c r="AJ124" s="212">
        <v>4.0</v>
      </c>
      <c r="AK124" s="212">
        <v>9.0</v>
      </c>
      <c r="AL124" s="191">
        <f t="shared" si="4"/>
        <v>170</v>
      </c>
      <c r="AM124" s="191"/>
      <c r="AN124" s="83"/>
    </row>
    <row r="125" ht="13.5" customHeight="1">
      <c r="A125" s="191"/>
      <c r="B125" s="203" t="s">
        <v>78</v>
      </c>
      <c r="C125" s="192"/>
      <c r="D125" s="192"/>
      <c r="E125" s="71"/>
      <c r="F125" s="212"/>
      <c r="G125" s="71"/>
      <c r="H125" s="204"/>
      <c r="I125" s="204">
        <v>2.0</v>
      </c>
      <c r="J125" s="316"/>
      <c r="K125" s="316"/>
      <c r="L125" s="204">
        <v>1.0</v>
      </c>
      <c r="M125" s="204"/>
      <c r="N125" s="204"/>
      <c r="O125" s="204"/>
      <c r="P125" s="204"/>
      <c r="Q125" s="316"/>
      <c r="R125" s="316"/>
      <c r="S125" s="204"/>
      <c r="T125" s="204"/>
      <c r="U125" s="204"/>
      <c r="V125" s="204"/>
      <c r="W125" s="204"/>
      <c r="X125" s="316"/>
      <c r="Y125" s="316"/>
      <c r="Z125" s="204"/>
      <c r="AA125" s="204"/>
      <c r="AB125" s="204"/>
      <c r="AC125" s="204"/>
      <c r="AD125" s="204"/>
      <c r="AE125" s="316"/>
      <c r="AF125" s="316"/>
      <c r="AG125" s="204"/>
      <c r="AH125" s="204"/>
      <c r="AI125" s="204"/>
      <c r="AJ125" s="204">
        <v>1.0</v>
      </c>
      <c r="AK125" s="468"/>
      <c r="AL125" s="345">
        <f t="shared" si="4"/>
        <v>4</v>
      </c>
      <c r="AM125" s="191"/>
      <c r="AN125" s="83"/>
    </row>
    <row r="126" ht="13.5" customHeight="1">
      <c r="A126" s="191">
        <v>4.0</v>
      </c>
      <c r="B126" s="19" t="s">
        <v>93</v>
      </c>
      <c r="C126" s="394">
        <v>43168.0</v>
      </c>
      <c r="D126" s="192" t="s">
        <v>94</v>
      </c>
      <c r="E126" s="395"/>
      <c r="F126" s="212">
        <v>8.0</v>
      </c>
      <c r="G126" s="511" t="s">
        <v>11</v>
      </c>
      <c r="H126" s="212">
        <v>15.0</v>
      </c>
      <c r="I126" s="212">
        <v>7.0</v>
      </c>
      <c r="J126" s="209"/>
      <c r="K126" s="209"/>
      <c r="L126" s="212">
        <v>14.0</v>
      </c>
      <c r="M126" s="212">
        <v>7.0</v>
      </c>
      <c r="N126" s="212">
        <v>7.0</v>
      </c>
      <c r="O126" s="212">
        <v>6.0</v>
      </c>
      <c r="P126" s="212">
        <v>10.0</v>
      </c>
      <c r="Q126" s="209"/>
      <c r="R126" s="209"/>
      <c r="S126" s="212">
        <v>15.0</v>
      </c>
      <c r="T126" s="212">
        <v>8.0</v>
      </c>
      <c r="U126" s="212">
        <v>5.0</v>
      </c>
      <c r="V126" s="212">
        <v>6.0</v>
      </c>
      <c r="W126" s="212">
        <v>4.0</v>
      </c>
      <c r="X126" s="209">
        <v>2.0</v>
      </c>
      <c r="Y126" s="209"/>
      <c r="Z126" s="212">
        <v>8.0</v>
      </c>
      <c r="AA126" s="212">
        <v>10.0</v>
      </c>
      <c r="AB126" s="212">
        <v>7.0</v>
      </c>
      <c r="AC126" s="212">
        <v>8.0</v>
      </c>
      <c r="AD126" s="212">
        <v>12.0</v>
      </c>
      <c r="AE126" s="209"/>
      <c r="AF126" s="209"/>
      <c r="AG126" s="212">
        <v>11.0</v>
      </c>
      <c r="AH126" s="212">
        <v>15.0</v>
      </c>
      <c r="AI126" s="212">
        <v>5.0</v>
      </c>
      <c r="AJ126" s="212">
        <v>6.0</v>
      </c>
      <c r="AK126" s="212">
        <v>7.0</v>
      </c>
      <c r="AL126" s="191">
        <f t="shared" si="4"/>
        <v>203</v>
      </c>
      <c r="AM126" s="191"/>
      <c r="AN126" s="83"/>
    </row>
    <row r="127" ht="13.5" customHeight="1">
      <c r="A127" s="168" t="s">
        <v>78</v>
      </c>
      <c r="B127" s="132"/>
      <c r="C127" s="391"/>
      <c r="D127" s="196"/>
      <c r="E127" s="32"/>
      <c r="F127" s="204">
        <v>1.0</v>
      </c>
      <c r="G127" s="130"/>
      <c r="H127" s="204">
        <v>1.0</v>
      </c>
      <c r="I127" s="204">
        <v>2.0</v>
      </c>
      <c r="J127" s="316"/>
      <c r="K127" s="316"/>
      <c r="L127" s="204">
        <v>2.0</v>
      </c>
      <c r="M127" s="204">
        <v>2.0</v>
      </c>
      <c r="N127" s="204">
        <v>3.0</v>
      </c>
      <c r="O127" s="170">
        <v>1.0</v>
      </c>
      <c r="P127" s="170"/>
      <c r="Q127" s="173"/>
      <c r="R127" s="173"/>
      <c r="S127" s="170"/>
      <c r="T127" s="170">
        <v>1.0</v>
      </c>
      <c r="U127" s="170"/>
      <c r="V127" s="170"/>
      <c r="W127" s="170">
        <v>1.0</v>
      </c>
      <c r="X127" s="173"/>
      <c r="Y127" s="173"/>
      <c r="Z127" s="204">
        <v>1.0</v>
      </c>
      <c r="AA127" s="204"/>
      <c r="AB127" s="170"/>
      <c r="AC127" s="204"/>
      <c r="AD127" s="170">
        <v>2.0</v>
      </c>
      <c r="AE127" s="173"/>
      <c r="AF127" s="173"/>
      <c r="AG127" s="170">
        <v>1.0</v>
      </c>
      <c r="AH127" s="170">
        <v>1.0</v>
      </c>
      <c r="AI127" s="204"/>
      <c r="AJ127" s="170"/>
      <c r="AK127" s="170"/>
      <c r="AL127" s="345">
        <f t="shared" si="4"/>
        <v>19</v>
      </c>
      <c r="AM127" s="196"/>
      <c r="AN127" s="199"/>
    </row>
    <row r="128" ht="13.5" customHeight="1">
      <c r="A128" s="191">
        <v>5.0</v>
      </c>
      <c r="B128" s="19" t="s">
        <v>96</v>
      </c>
      <c r="C128" s="192" t="s">
        <v>97</v>
      </c>
      <c r="D128" s="192" t="s">
        <v>98</v>
      </c>
      <c r="E128" s="465"/>
      <c r="F128" s="212">
        <v>2.0</v>
      </c>
      <c r="G128" s="511"/>
      <c r="H128" s="212">
        <v>1.0</v>
      </c>
      <c r="I128" s="212">
        <v>1.0</v>
      </c>
      <c r="J128" s="209"/>
      <c r="K128" s="209"/>
      <c r="L128" s="212">
        <v>1.0</v>
      </c>
      <c r="M128" s="212">
        <v>5.0</v>
      </c>
      <c r="N128" s="212">
        <v>2.0</v>
      </c>
      <c r="O128" s="212">
        <v>3.0</v>
      </c>
      <c r="P128" s="287"/>
      <c r="Q128" s="287"/>
      <c r="R128" s="287"/>
      <c r="S128" s="287"/>
      <c r="T128" s="287"/>
      <c r="U128" s="287"/>
      <c r="V128" s="287"/>
      <c r="W128" s="287"/>
      <c r="X128" s="287"/>
      <c r="Y128" s="287"/>
      <c r="Z128" s="287"/>
      <c r="AA128" s="287"/>
      <c r="AB128" s="282">
        <v>1.0</v>
      </c>
      <c r="AC128" s="282">
        <v>17.0</v>
      </c>
      <c r="AD128" s="212">
        <v>1.0</v>
      </c>
      <c r="AE128" s="209">
        <v>13.0</v>
      </c>
      <c r="AF128" s="209"/>
      <c r="AG128" s="212">
        <v>4.0</v>
      </c>
      <c r="AH128" s="292"/>
      <c r="AI128" s="212">
        <v>2.0</v>
      </c>
      <c r="AJ128" s="212">
        <v>5.0</v>
      </c>
      <c r="AK128" s="292"/>
      <c r="AL128" s="191">
        <f t="shared" si="4"/>
        <v>58</v>
      </c>
      <c r="AM128" s="191"/>
      <c r="AN128" s="83"/>
    </row>
    <row r="129" ht="13.5" customHeight="1">
      <c r="A129" s="168" t="s">
        <v>78</v>
      </c>
      <c r="B129" s="132"/>
      <c r="C129" s="391"/>
      <c r="D129" s="196"/>
      <c r="E129" s="71"/>
      <c r="F129" s="204">
        <v>1.0</v>
      </c>
      <c r="G129" s="130"/>
      <c r="H129" s="204"/>
      <c r="I129" s="204"/>
      <c r="J129" s="316"/>
      <c r="K129" s="316"/>
      <c r="L129" s="204"/>
      <c r="M129" s="204">
        <v>3.0</v>
      </c>
      <c r="N129" s="204">
        <v>2.0</v>
      </c>
      <c r="O129" s="170">
        <v>3.0</v>
      </c>
      <c r="P129" s="170"/>
      <c r="Q129" s="173"/>
      <c r="R129" s="173"/>
      <c r="S129" s="170"/>
      <c r="T129" s="170"/>
      <c r="U129" s="170"/>
      <c r="V129" s="170"/>
      <c r="W129" s="170"/>
      <c r="X129" s="173"/>
      <c r="Y129" s="173"/>
      <c r="Z129" s="170"/>
      <c r="AA129" s="204"/>
      <c r="AB129" s="204"/>
      <c r="AC129" s="204">
        <v>1.0</v>
      </c>
      <c r="AD129" s="170">
        <v>1.0</v>
      </c>
      <c r="AE129" s="173">
        <v>2.0</v>
      </c>
      <c r="AF129" s="173"/>
      <c r="AG129" s="170"/>
      <c r="AH129" s="170"/>
      <c r="AI129" s="170"/>
      <c r="AJ129" s="204">
        <v>1.0</v>
      </c>
      <c r="AK129" s="397"/>
      <c r="AL129" s="345">
        <f t="shared" si="4"/>
        <v>14</v>
      </c>
      <c r="AM129" s="199"/>
      <c r="AN129" s="199"/>
    </row>
    <row r="130" ht="13.5" customHeight="1">
      <c r="A130" s="191">
        <v>6.0</v>
      </c>
      <c r="B130" s="19" t="s">
        <v>100</v>
      </c>
      <c r="C130" s="192" t="s">
        <v>101</v>
      </c>
      <c r="D130" s="192" t="s">
        <v>102</v>
      </c>
      <c r="E130" s="366" t="s">
        <v>293</v>
      </c>
      <c r="F130" s="212">
        <v>21.0</v>
      </c>
      <c r="G130" s="472" t="s">
        <v>11</v>
      </c>
      <c r="H130" s="212">
        <v>12.0</v>
      </c>
      <c r="I130" s="212">
        <v>6.0</v>
      </c>
      <c r="J130" s="209"/>
      <c r="K130" s="209">
        <v>1.0</v>
      </c>
      <c r="L130" s="212">
        <v>10.0</v>
      </c>
      <c r="M130" s="212">
        <v>10.0</v>
      </c>
      <c r="N130" s="212">
        <v>9.0</v>
      </c>
      <c r="O130" s="212">
        <v>8.0</v>
      </c>
      <c r="P130" s="212">
        <v>17.0</v>
      </c>
      <c r="Q130" s="209"/>
      <c r="R130" s="209"/>
      <c r="S130" s="212">
        <v>12.0</v>
      </c>
      <c r="T130" s="212">
        <v>8.0</v>
      </c>
      <c r="U130" s="212">
        <v>9.0</v>
      </c>
      <c r="V130" s="212">
        <v>14.0</v>
      </c>
      <c r="W130" s="212">
        <v>10.0</v>
      </c>
      <c r="X130" s="209">
        <v>2.0</v>
      </c>
      <c r="Y130" s="209"/>
      <c r="Z130" s="212">
        <v>2.0</v>
      </c>
      <c r="AA130" s="212">
        <v>6.0</v>
      </c>
      <c r="AB130" s="212">
        <v>10.0</v>
      </c>
      <c r="AC130" s="212">
        <v>15.0</v>
      </c>
      <c r="AD130" s="212">
        <v>7.0</v>
      </c>
      <c r="AE130" s="209">
        <v>1.0</v>
      </c>
      <c r="AF130" s="209"/>
      <c r="AG130" s="212">
        <v>9.0</v>
      </c>
      <c r="AH130" s="212">
        <v>9.0</v>
      </c>
      <c r="AI130" s="212">
        <v>5.0</v>
      </c>
      <c r="AJ130" s="212">
        <v>4.0</v>
      </c>
      <c r="AK130" s="212">
        <v>6.0</v>
      </c>
      <c r="AL130" s="191">
        <f t="shared" si="4"/>
        <v>223</v>
      </c>
      <c r="AM130" s="191"/>
      <c r="AN130" s="83"/>
    </row>
    <row r="131" ht="13.5" customHeight="1">
      <c r="A131" s="168" t="s">
        <v>78</v>
      </c>
      <c r="B131" s="132"/>
      <c r="C131" s="391"/>
      <c r="D131" s="196"/>
      <c r="E131" s="444"/>
      <c r="F131" s="204">
        <v>1.0</v>
      </c>
      <c r="G131" s="444"/>
      <c r="H131" s="204">
        <v>2.0</v>
      </c>
      <c r="I131" s="204">
        <v>1.0</v>
      </c>
      <c r="J131" s="316"/>
      <c r="K131" s="316"/>
      <c r="L131" s="204">
        <v>1.0</v>
      </c>
      <c r="M131" s="204"/>
      <c r="N131" s="204"/>
      <c r="O131" s="170"/>
      <c r="P131" s="170"/>
      <c r="Q131" s="173"/>
      <c r="R131" s="173"/>
      <c r="S131" s="170"/>
      <c r="T131" s="204"/>
      <c r="U131" s="204"/>
      <c r="V131" s="204"/>
      <c r="W131" s="204"/>
      <c r="X131" s="316"/>
      <c r="Y131" s="316"/>
      <c r="Z131" s="204"/>
      <c r="AA131" s="204"/>
      <c r="AB131" s="204"/>
      <c r="AC131" s="204"/>
      <c r="AD131" s="204"/>
      <c r="AE131" s="316"/>
      <c r="AF131" s="316"/>
      <c r="AG131" s="204"/>
      <c r="AH131" s="204"/>
      <c r="AI131" s="204"/>
      <c r="AJ131" s="204"/>
      <c r="AK131" s="469">
        <v>1.0</v>
      </c>
      <c r="AL131" s="345">
        <f t="shared" si="4"/>
        <v>6</v>
      </c>
      <c r="AM131" s="199"/>
      <c r="AN131" s="199"/>
    </row>
    <row r="132" ht="13.5" customHeight="1">
      <c r="A132" s="191">
        <v>7.0</v>
      </c>
      <c r="B132" s="19" t="s">
        <v>100</v>
      </c>
      <c r="C132" s="192" t="s">
        <v>104</v>
      </c>
      <c r="D132" s="470" t="s">
        <v>105</v>
      </c>
      <c r="E132" s="366" t="s">
        <v>293</v>
      </c>
      <c r="F132" s="509">
        <v>20.0</v>
      </c>
      <c r="G132" s="114"/>
      <c r="H132" s="212">
        <v>9.0</v>
      </c>
      <c r="I132" s="212">
        <v>8.0</v>
      </c>
      <c r="J132" s="209"/>
      <c r="K132" s="209"/>
      <c r="L132" s="212">
        <v>5.0</v>
      </c>
      <c r="M132" s="212">
        <v>4.0</v>
      </c>
      <c r="N132" s="212">
        <v>5.0</v>
      </c>
      <c r="O132" s="212">
        <v>4.0</v>
      </c>
      <c r="P132" s="212">
        <v>12.0</v>
      </c>
      <c r="Q132" s="209"/>
      <c r="R132" s="209">
        <v>1.0</v>
      </c>
      <c r="S132" s="212">
        <v>7.0</v>
      </c>
      <c r="T132" s="212">
        <v>16.0</v>
      </c>
      <c r="U132" s="212">
        <v>6.0</v>
      </c>
      <c r="V132" s="212">
        <v>3.0</v>
      </c>
      <c r="W132" s="212">
        <v>7.0</v>
      </c>
      <c r="X132" s="209"/>
      <c r="Y132" s="209"/>
      <c r="Z132" s="212">
        <v>8.0</v>
      </c>
      <c r="AA132" s="212">
        <v>3.0</v>
      </c>
      <c r="AB132" s="212">
        <v>8.0</v>
      </c>
      <c r="AC132" s="212">
        <v>3.0</v>
      </c>
      <c r="AD132" s="212">
        <v>1.0</v>
      </c>
      <c r="AE132" s="209"/>
      <c r="AF132" s="209"/>
      <c r="AG132" s="212">
        <v>3.0</v>
      </c>
      <c r="AH132" s="212">
        <v>4.0</v>
      </c>
      <c r="AI132" s="212">
        <v>6.0</v>
      </c>
      <c r="AJ132" s="292"/>
      <c r="AK132" s="212">
        <v>9.0</v>
      </c>
      <c r="AL132" s="191">
        <f t="shared" si="4"/>
        <v>152</v>
      </c>
      <c r="AM132" s="191"/>
      <c r="AN132" s="83"/>
    </row>
    <row r="133" ht="13.5" customHeight="1">
      <c r="A133" s="168" t="s">
        <v>78</v>
      </c>
      <c r="B133" s="132"/>
      <c r="C133" s="391"/>
      <c r="D133" s="168"/>
      <c r="E133" s="444"/>
      <c r="F133" s="512">
        <v>1.0</v>
      </c>
      <c r="G133" s="71"/>
      <c r="H133" s="204">
        <v>2.0</v>
      </c>
      <c r="I133" s="204">
        <v>5.0</v>
      </c>
      <c r="J133" s="316"/>
      <c r="K133" s="316"/>
      <c r="L133" s="204"/>
      <c r="M133" s="204"/>
      <c r="N133" s="204"/>
      <c r="O133" s="170"/>
      <c r="P133" s="170"/>
      <c r="Q133" s="173"/>
      <c r="R133" s="173">
        <v>1.0</v>
      </c>
      <c r="S133" s="170"/>
      <c r="T133" s="170">
        <v>1.0</v>
      </c>
      <c r="U133" s="170"/>
      <c r="V133" s="170"/>
      <c r="W133" s="170"/>
      <c r="X133" s="173"/>
      <c r="Y133" s="173"/>
      <c r="Z133" s="170"/>
      <c r="AA133" s="170"/>
      <c r="AB133" s="170"/>
      <c r="AC133" s="170"/>
      <c r="AD133" s="170">
        <v>1.0</v>
      </c>
      <c r="AE133" s="173"/>
      <c r="AF133" s="173"/>
      <c r="AG133" s="170"/>
      <c r="AH133" s="170"/>
      <c r="AI133" s="170"/>
      <c r="AJ133" s="170"/>
      <c r="AK133" s="392">
        <v>5.0</v>
      </c>
      <c r="AL133" s="345">
        <f t="shared" si="4"/>
        <v>16</v>
      </c>
      <c r="AM133" s="199"/>
      <c r="AN133" s="199"/>
    </row>
    <row r="134" ht="13.5" customHeight="1">
      <c r="A134" s="191">
        <v>8.0</v>
      </c>
      <c r="B134" s="19" t="s">
        <v>107</v>
      </c>
      <c r="C134" s="394">
        <v>43160.0</v>
      </c>
      <c r="D134" s="470" t="s">
        <v>296</v>
      </c>
      <c r="E134" s="465"/>
      <c r="F134" s="212">
        <v>25.0</v>
      </c>
      <c r="G134" s="114" t="s">
        <v>11</v>
      </c>
      <c r="H134" s="212">
        <v>12.0</v>
      </c>
      <c r="I134" s="212">
        <v>1.0</v>
      </c>
      <c r="J134" s="209"/>
      <c r="K134" s="209">
        <v>1.0</v>
      </c>
      <c r="L134" s="212">
        <v>8.0</v>
      </c>
      <c r="M134" s="212">
        <v>2.0</v>
      </c>
      <c r="N134" s="212">
        <v>1.0</v>
      </c>
      <c r="O134" s="212">
        <v>5.0</v>
      </c>
      <c r="P134" s="212">
        <v>5.0</v>
      </c>
      <c r="Q134" s="209"/>
      <c r="R134" s="209"/>
      <c r="S134" s="212">
        <v>5.0</v>
      </c>
      <c r="T134" s="212"/>
      <c r="U134" s="212">
        <v>8.0</v>
      </c>
      <c r="V134" s="212">
        <v>5.0</v>
      </c>
      <c r="W134" s="212">
        <v>13.0</v>
      </c>
      <c r="X134" s="209">
        <v>1.0</v>
      </c>
      <c r="Y134" s="209"/>
      <c r="Z134" s="212">
        <v>9.0</v>
      </c>
      <c r="AA134" s="212">
        <v>11.0</v>
      </c>
      <c r="AB134" s="212">
        <v>3.0</v>
      </c>
      <c r="AC134" s="212">
        <v>1.0</v>
      </c>
      <c r="AD134" s="292"/>
      <c r="AE134" s="209"/>
      <c r="AF134" s="209">
        <v>1.0</v>
      </c>
      <c r="AG134" s="212">
        <v>11.0</v>
      </c>
      <c r="AH134" s="212">
        <v>9.0</v>
      </c>
      <c r="AI134" s="212">
        <v>1.0</v>
      </c>
      <c r="AJ134" s="212">
        <v>5.0</v>
      </c>
      <c r="AK134" s="212">
        <v>5.0</v>
      </c>
      <c r="AL134" s="191">
        <f t="shared" si="4"/>
        <v>148</v>
      </c>
      <c r="AM134" s="191"/>
      <c r="AN134" s="83"/>
    </row>
    <row r="135" ht="13.5" customHeight="1">
      <c r="A135" s="168" t="s">
        <v>78</v>
      </c>
      <c r="B135" s="132"/>
      <c r="C135" s="391"/>
      <c r="D135" s="168"/>
      <c r="E135" s="71"/>
      <c r="F135" s="204">
        <v>7.0</v>
      </c>
      <c r="G135" s="71"/>
      <c r="H135" s="204">
        <v>2.0</v>
      </c>
      <c r="I135" s="204"/>
      <c r="J135" s="316"/>
      <c r="K135" s="316"/>
      <c r="L135" s="204"/>
      <c r="M135" s="204"/>
      <c r="N135" s="204"/>
      <c r="O135" s="170"/>
      <c r="P135" s="170">
        <v>1.0</v>
      </c>
      <c r="Q135" s="173"/>
      <c r="R135" s="173"/>
      <c r="S135" s="170"/>
      <c r="T135" s="170"/>
      <c r="U135" s="170">
        <v>2.0</v>
      </c>
      <c r="V135" s="170">
        <v>2.0</v>
      </c>
      <c r="W135" s="170">
        <v>1.0</v>
      </c>
      <c r="X135" s="173"/>
      <c r="Y135" s="173"/>
      <c r="Z135" s="170"/>
      <c r="AA135" s="170"/>
      <c r="AB135" s="170">
        <v>1.0</v>
      </c>
      <c r="AC135" s="170"/>
      <c r="AD135" s="170"/>
      <c r="AE135" s="173"/>
      <c r="AF135" s="173"/>
      <c r="AG135" s="204"/>
      <c r="AH135" s="170"/>
      <c r="AI135" s="170"/>
      <c r="AJ135" s="170"/>
      <c r="AK135" s="397"/>
      <c r="AL135" s="345">
        <f t="shared" si="4"/>
        <v>16</v>
      </c>
      <c r="AM135" s="199"/>
      <c r="AN135" s="199"/>
    </row>
    <row r="136" ht="15.75" customHeight="1">
      <c r="A136" s="191">
        <v>9.0</v>
      </c>
      <c r="B136" s="19" t="s">
        <v>111</v>
      </c>
      <c r="C136" s="399">
        <v>43300.0</v>
      </c>
      <c r="D136" s="470" t="s">
        <v>112</v>
      </c>
      <c r="E136" s="465"/>
      <c r="F136" s="212">
        <v>5.0</v>
      </c>
      <c r="G136" s="114"/>
      <c r="H136" s="212">
        <v>10.0</v>
      </c>
      <c r="I136" s="212">
        <v>5.0</v>
      </c>
      <c r="J136" s="209"/>
      <c r="K136" s="209"/>
      <c r="L136" s="212">
        <v>10.0</v>
      </c>
      <c r="M136" s="212">
        <v>3.0</v>
      </c>
      <c r="N136" s="212">
        <v>2.0</v>
      </c>
      <c r="O136" s="212">
        <v>3.0</v>
      </c>
      <c r="P136" s="212">
        <v>2.0</v>
      </c>
      <c r="Q136" s="209"/>
      <c r="R136" s="209"/>
      <c r="S136" s="212">
        <v>3.0</v>
      </c>
      <c r="T136" s="212">
        <v>2.0</v>
      </c>
      <c r="U136" s="212">
        <v>2.0</v>
      </c>
      <c r="V136" s="212">
        <v>8.0</v>
      </c>
      <c r="W136" s="212">
        <v>1.0</v>
      </c>
      <c r="X136" s="209"/>
      <c r="Y136" s="209"/>
      <c r="Z136" s="287"/>
      <c r="AA136" s="287"/>
      <c r="AB136" s="287"/>
      <c r="AC136" s="287"/>
      <c r="AD136" s="287"/>
      <c r="AE136" s="287"/>
      <c r="AF136" s="287"/>
      <c r="AG136" s="287"/>
      <c r="AH136" s="287"/>
      <c r="AI136" s="287"/>
      <c r="AJ136" s="287"/>
      <c r="AK136" s="287"/>
      <c r="AL136" s="191">
        <f t="shared" si="4"/>
        <v>56</v>
      </c>
      <c r="AM136" s="191"/>
      <c r="AN136" s="83"/>
    </row>
    <row r="137" ht="15.75" customHeight="1">
      <c r="A137" s="168" t="s">
        <v>78</v>
      </c>
      <c r="B137" s="132"/>
      <c r="C137" s="391"/>
      <c r="D137" s="168"/>
      <c r="E137" s="71"/>
      <c r="F137" s="438"/>
      <c r="G137" s="71"/>
      <c r="H137" s="204"/>
      <c r="I137" s="204"/>
      <c r="J137" s="316"/>
      <c r="K137" s="316"/>
      <c r="L137" s="204">
        <v>2.0</v>
      </c>
      <c r="M137" s="204">
        <v>1.0</v>
      </c>
      <c r="N137" s="204"/>
      <c r="O137" s="170"/>
      <c r="P137" s="170"/>
      <c r="Q137" s="173"/>
      <c r="R137" s="173"/>
      <c r="S137" s="170"/>
      <c r="T137" s="170"/>
      <c r="U137" s="170"/>
      <c r="V137" s="170">
        <v>7.0</v>
      </c>
      <c r="W137" s="170"/>
      <c r="X137" s="173"/>
      <c r="Y137" s="316"/>
      <c r="Z137" s="170"/>
      <c r="AA137" s="170"/>
      <c r="AB137" s="170"/>
      <c r="AC137" s="204"/>
      <c r="AD137" s="170"/>
      <c r="AE137" s="173"/>
      <c r="AF137" s="316"/>
      <c r="AG137" s="204"/>
      <c r="AH137" s="204"/>
      <c r="AI137" s="204"/>
      <c r="AJ137" s="204"/>
      <c r="AK137" s="397"/>
      <c r="AL137" s="345">
        <f t="shared" si="4"/>
        <v>10</v>
      </c>
      <c r="AM137" s="199"/>
      <c r="AN137" s="199"/>
    </row>
    <row r="138" ht="13.5" customHeight="1">
      <c r="A138" s="191">
        <v>10.0</v>
      </c>
      <c r="B138" s="19" t="s">
        <v>113</v>
      </c>
      <c r="C138" s="399">
        <v>43447.0</v>
      </c>
      <c r="D138" s="192" t="s">
        <v>297</v>
      </c>
      <c r="E138" s="465"/>
      <c r="F138" s="212">
        <v>4.0</v>
      </c>
      <c r="G138" s="114"/>
      <c r="H138" s="212">
        <v>8.0</v>
      </c>
      <c r="I138" s="212">
        <v>5.0</v>
      </c>
      <c r="J138" s="209"/>
      <c r="K138" s="209"/>
      <c r="L138" s="212">
        <v>6.0</v>
      </c>
      <c r="M138" s="212">
        <v>3.0</v>
      </c>
      <c r="N138" s="212">
        <v>5.0</v>
      </c>
      <c r="O138" s="328">
        <v>4.0</v>
      </c>
      <c r="P138" s="328">
        <v>2.0</v>
      </c>
      <c r="Q138" s="298"/>
      <c r="R138" s="298"/>
      <c r="S138" s="328">
        <v>3.0</v>
      </c>
      <c r="T138" s="328">
        <v>16.0</v>
      </c>
      <c r="U138" s="328">
        <v>2.0</v>
      </c>
      <c r="V138" s="328">
        <v>9.0</v>
      </c>
      <c r="W138" s="328">
        <v>12.0</v>
      </c>
      <c r="X138" s="298">
        <v>1.0</v>
      </c>
      <c r="Y138" s="298"/>
      <c r="Z138" s="328">
        <v>2.0</v>
      </c>
      <c r="AA138" s="212">
        <v>1.0</v>
      </c>
      <c r="AB138" s="212">
        <v>5.0</v>
      </c>
      <c r="AC138" s="212">
        <v>12.0</v>
      </c>
      <c r="AD138" s="212">
        <v>7.0</v>
      </c>
      <c r="AE138" s="209"/>
      <c r="AF138" s="209">
        <v>1.0</v>
      </c>
      <c r="AG138" s="292"/>
      <c r="AH138" s="212">
        <v>2.0</v>
      </c>
      <c r="AI138" s="212">
        <v>4.0</v>
      </c>
      <c r="AJ138" s="212">
        <v>4.0</v>
      </c>
      <c r="AK138" s="212">
        <v>12.0</v>
      </c>
      <c r="AL138" s="191">
        <f t="shared" si="4"/>
        <v>130</v>
      </c>
      <c r="AM138" s="191"/>
      <c r="AN138" s="83"/>
    </row>
    <row r="139" ht="13.5" customHeight="1">
      <c r="A139" s="168" t="s">
        <v>78</v>
      </c>
      <c r="B139" s="132"/>
      <c r="C139" s="391"/>
      <c r="D139" s="196"/>
      <c r="E139" s="71"/>
      <c r="F139" s="204">
        <v>3.0</v>
      </c>
      <c r="G139" s="71"/>
      <c r="H139" s="204">
        <v>5.0</v>
      </c>
      <c r="I139" s="204">
        <v>1.0</v>
      </c>
      <c r="J139" s="316"/>
      <c r="K139" s="316"/>
      <c r="L139" s="204">
        <v>2.0</v>
      </c>
      <c r="M139" s="204">
        <v>1.0</v>
      </c>
      <c r="N139" s="204">
        <v>4.0</v>
      </c>
      <c r="O139" s="170">
        <v>2.0</v>
      </c>
      <c r="P139" s="170">
        <v>1.0</v>
      </c>
      <c r="Q139" s="173"/>
      <c r="R139" s="173"/>
      <c r="S139" s="170"/>
      <c r="T139" s="170"/>
      <c r="U139" s="170"/>
      <c r="V139" s="170"/>
      <c r="W139" s="170"/>
      <c r="X139" s="173">
        <v>1.0</v>
      </c>
      <c r="Y139" s="173"/>
      <c r="Z139" s="170"/>
      <c r="AA139" s="170"/>
      <c r="AB139" s="170"/>
      <c r="AC139" s="170">
        <v>1.0</v>
      </c>
      <c r="AD139" s="170">
        <v>1.0</v>
      </c>
      <c r="AE139" s="173"/>
      <c r="AF139" s="316"/>
      <c r="AG139" s="204"/>
      <c r="AH139" s="170"/>
      <c r="AI139" s="170">
        <v>1.0</v>
      </c>
      <c r="AJ139" s="170">
        <v>1.0</v>
      </c>
      <c r="AK139" s="170"/>
      <c r="AL139" s="345">
        <f t="shared" si="4"/>
        <v>24</v>
      </c>
      <c r="AM139" s="199"/>
      <c r="AN139" s="199"/>
    </row>
    <row r="140" ht="13.5" customHeight="1">
      <c r="A140" s="191">
        <v>11.0</v>
      </c>
      <c r="B140" s="19" t="s">
        <v>117</v>
      </c>
      <c r="C140" s="192" t="s">
        <v>118</v>
      </c>
      <c r="D140" s="192" t="s">
        <v>119</v>
      </c>
      <c r="E140" s="465" t="s">
        <v>293</v>
      </c>
      <c r="F140" s="509">
        <v>2.0</v>
      </c>
      <c r="G140" s="114" t="s">
        <v>11</v>
      </c>
      <c r="H140" s="212">
        <v>7.0</v>
      </c>
      <c r="I140" s="212">
        <v>4.0</v>
      </c>
      <c r="J140" s="209"/>
      <c r="K140" s="209"/>
      <c r="L140" s="212">
        <v>3.0</v>
      </c>
      <c r="M140" s="212">
        <v>6.0</v>
      </c>
      <c r="N140" s="212">
        <v>8.0</v>
      </c>
      <c r="O140" s="212">
        <v>2.0</v>
      </c>
      <c r="P140" s="212">
        <v>15.0</v>
      </c>
      <c r="Q140" s="209"/>
      <c r="R140" s="209"/>
      <c r="S140" s="212">
        <v>5.0</v>
      </c>
      <c r="T140" s="212">
        <v>4.0</v>
      </c>
      <c r="U140" s="212"/>
      <c r="V140" s="212"/>
      <c r="W140" s="212">
        <v>9.0</v>
      </c>
      <c r="X140" s="209"/>
      <c r="Y140" s="209"/>
      <c r="Z140" s="212">
        <v>8.0</v>
      </c>
      <c r="AA140" s="212">
        <v>6.0</v>
      </c>
      <c r="AB140" s="212">
        <v>1.0</v>
      </c>
      <c r="AC140" s="212">
        <v>8.0</v>
      </c>
      <c r="AD140" s="212">
        <v>6.0</v>
      </c>
      <c r="AE140" s="209"/>
      <c r="AF140" s="209"/>
      <c r="AG140" s="212">
        <v>4.0</v>
      </c>
      <c r="AH140" s="212">
        <v>7.0</v>
      </c>
      <c r="AI140" s="212">
        <v>3.0</v>
      </c>
      <c r="AJ140" s="212">
        <v>5.0</v>
      </c>
      <c r="AK140" s="212">
        <v>12.0</v>
      </c>
      <c r="AL140" s="191">
        <f t="shared" si="4"/>
        <v>125</v>
      </c>
      <c r="AM140" s="191"/>
      <c r="AN140" s="83"/>
    </row>
    <row r="141" ht="13.5" customHeight="1">
      <c r="A141" s="168" t="s">
        <v>78</v>
      </c>
      <c r="B141" s="132"/>
      <c r="C141" s="391"/>
      <c r="D141" s="196"/>
      <c r="E141" s="71"/>
      <c r="F141" s="510"/>
      <c r="G141" s="71"/>
      <c r="H141" s="204"/>
      <c r="I141" s="204"/>
      <c r="J141" s="316"/>
      <c r="K141" s="316"/>
      <c r="L141" s="204"/>
      <c r="M141" s="204"/>
      <c r="N141" s="204"/>
      <c r="O141" s="170">
        <v>2.0</v>
      </c>
      <c r="P141" s="170">
        <v>1.0</v>
      </c>
      <c r="Q141" s="173"/>
      <c r="R141" s="173"/>
      <c r="S141" s="170"/>
      <c r="T141" s="170"/>
      <c r="U141" s="170"/>
      <c r="V141" s="170"/>
      <c r="W141" s="170"/>
      <c r="X141" s="173"/>
      <c r="Y141" s="173"/>
      <c r="Z141" s="170">
        <v>2.0</v>
      </c>
      <c r="AA141" s="170"/>
      <c r="AB141" s="170"/>
      <c r="AC141" s="170"/>
      <c r="AD141" s="170"/>
      <c r="AE141" s="173"/>
      <c r="AF141" s="316"/>
      <c r="AG141" s="204"/>
      <c r="AH141" s="170"/>
      <c r="AI141" s="170"/>
      <c r="AJ141" s="170"/>
      <c r="AK141" s="170">
        <v>2.0</v>
      </c>
      <c r="AL141" s="345">
        <f t="shared" si="4"/>
        <v>7</v>
      </c>
      <c r="AM141" s="199"/>
      <c r="AN141" s="199"/>
    </row>
    <row r="142" ht="13.5" customHeight="1">
      <c r="A142" s="191">
        <v>12.0</v>
      </c>
      <c r="B142" s="19" t="s">
        <v>121</v>
      </c>
      <c r="C142" s="394">
        <v>43351.0</v>
      </c>
      <c r="D142" s="192" t="s">
        <v>338</v>
      </c>
      <c r="E142" s="472"/>
      <c r="F142" s="513"/>
      <c r="G142" s="114"/>
      <c r="H142" s="474"/>
      <c r="I142" s="474"/>
      <c r="J142" s="474"/>
      <c r="K142" s="474"/>
      <c r="L142" s="514"/>
      <c r="M142" s="514"/>
      <c r="N142" s="212">
        <v>4.0</v>
      </c>
      <c r="O142" s="212">
        <v>7.0</v>
      </c>
      <c r="P142" s="212">
        <v>1.0</v>
      </c>
      <c r="Q142" s="209">
        <v>2.0</v>
      </c>
      <c r="R142" s="209"/>
      <c r="S142" s="212">
        <v>5.0</v>
      </c>
      <c r="T142" s="212">
        <v>3.0</v>
      </c>
      <c r="U142" s="212">
        <v>2.0</v>
      </c>
      <c r="V142" s="212">
        <v>2.0</v>
      </c>
      <c r="W142" s="212">
        <v>3.0</v>
      </c>
      <c r="X142" s="209"/>
      <c r="Y142" s="209"/>
      <c r="Z142" s="212">
        <v>6.0</v>
      </c>
      <c r="AA142" s="212">
        <v>4.0</v>
      </c>
      <c r="AB142" s="212">
        <v>4.0</v>
      </c>
      <c r="AC142" s="212">
        <v>7.0</v>
      </c>
      <c r="AD142" s="212">
        <v>5.0</v>
      </c>
      <c r="AE142" s="209"/>
      <c r="AF142" s="209"/>
      <c r="AG142" s="212">
        <v>3.0</v>
      </c>
      <c r="AH142" s="212">
        <v>6.0</v>
      </c>
      <c r="AI142" s="212"/>
      <c r="AJ142" s="212">
        <v>5.0</v>
      </c>
      <c r="AK142" s="212">
        <v>8.0</v>
      </c>
      <c r="AL142" s="191">
        <f t="shared" si="4"/>
        <v>77</v>
      </c>
      <c r="AM142" s="191"/>
      <c r="AN142" s="83"/>
    </row>
    <row r="143" ht="13.5" customHeight="1">
      <c r="A143" s="515" t="s">
        <v>78</v>
      </c>
      <c r="B143" s="132"/>
      <c r="C143" s="394"/>
      <c r="D143" s="192"/>
      <c r="E143" s="452"/>
      <c r="F143" s="509"/>
      <c r="G143" s="32"/>
      <c r="H143" s="212"/>
      <c r="I143" s="212"/>
      <c r="J143" s="209"/>
      <c r="K143" s="209"/>
      <c r="L143" s="212"/>
      <c r="M143" s="212"/>
      <c r="N143" s="212"/>
      <c r="O143" s="212">
        <v>2.0</v>
      </c>
      <c r="P143" s="212"/>
      <c r="Q143" s="209"/>
      <c r="R143" s="209"/>
      <c r="S143" s="212"/>
      <c r="T143" s="204">
        <v>3.0</v>
      </c>
      <c r="U143" s="212"/>
      <c r="V143" s="212"/>
      <c r="W143" s="204">
        <v>1.0</v>
      </c>
      <c r="X143" s="209"/>
      <c r="Y143" s="209"/>
      <c r="Z143" s="204">
        <v>2.0</v>
      </c>
      <c r="AA143" s="212"/>
      <c r="AB143" s="212"/>
      <c r="AC143" s="212"/>
      <c r="AD143" s="212"/>
      <c r="AE143" s="209"/>
      <c r="AF143" s="209"/>
      <c r="AG143" s="212"/>
      <c r="AH143" s="212"/>
      <c r="AI143" s="212"/>
      <c r="AJ143" s="204">
        <v>1.0</v>
      </c>
      <c r="AK143" s="204">
        <v>1.0</v>
      </c>
      <c r="AL143" s="191"/>
      <c r="AM143" s="191"/>
      <c r="AN143" s="83"/>
    </row>
    <row r="144" ht="13.5" customHeight="1">
      <c r="A144" s="191">
        <v>13.0</v>
      </c>
      <c r="B144" s="19" t="s">
        <v>121</v>
      </c>
      <c r="C144" s="394"/>
      <c r="D144" s="192" t="s">
        <v>339</v>
      </c>
      <c r="E144" s="452"/>
      <c r="F144" s="509"/>
      <c r="G144" s="32"/>
      <c r="H144" s="212"/>
      <c r="I144" s="212"/>
      <c r="J144" s="209"/>
      <c r="K144" s="209"/>
      <c r="L144" s="212"/>
      <c r="M144" s="212"/>
      <c r="N144" s="212">
        <v>3.0</v>
      </c>
      <c r="O144" s="212">
        <v>5.0</v>
      </c>
      <c r="P144" s="212">
        <v>1.0</v>
      </c>
      <c r="Q144" s="209"/>
      <c r="R144" s="209"/>
      <c r="S144" s="212">
        <v>7.0</v>
      </c>
      <c r="T144" s="212">
        <v>5.0</v>
      </c>
      <c r="U144" s="212">
        <v>2.0</v>
      </c>
      <c r="V144" s="212">
        <v>8.0</v>
      </c>
      <c r="W144" s="212">
        <v>2.0</v>
      </c>
      <c r="X144" s="209"/>
      <c r="Y144" s="209">
        <v>1.0</v>
      </c>
      <c r="Z144" s="212">
        <v>13.0</v>
      </c>
      <c r="AA144" s="212">
        <v>5.0</v>
      </c>
      <c r="AB144" s="212">
        <v>10.0</v>
      </c>
      <c r="AC144" s="212">
        <v>7.0</v>
      </c>
      <c r="AD144" s="212">
        <v>7.0</v>
      </c>
      <c r="AE144" s="209"/>
      <c r="AF144" s="209"/>
      <c r="AG144" s="212">
        <v>5.0</v>
      </c>
      <c r="AH144" s="212">
        <v>5.0</v>
      </c>
      <c r="AI144" s="212">
        <v>3.0</v>
      </c>
      <c r="AJ144" s="212">
        <v>5.0</v>
      </c>
      <c r="AK144" s="212">
        <v>8.0</v>
      </c>
      <c r="AL144" s="191">
        <f t="shared" ref="AL144:AL169" si="5">SUM(F144:AK144)</f>
        <v>102</v>
      </c>
      <c r="AM144" s="191"/>
      <c r="AN144" s="83"/>
    </row>
    <row r="145" ht="13.5" customHeight="1">
      <c r="A145" s="168" t="s">
        <v>78</v>
      </c>
      <c r="B145" s="132"/>
      <c r="C145" s="391"/>
      <c r="D145" s="196"/>
      <c r="E145" s="452"/>
      <c r="F145" s="510"/>
      <c r="G145" s="71"/>
      <c r="H145" s="204"/>
      <c r="I145" s="204"/>
      <c r="J145" s="316"/>
      <c r="K145" s="316"/>
      <c r="L145" s="204"/>
      <c r="M145" s="204"/>
      <c r="N145" s="204">
        <v>2.0</v>
      </c>
      <c r="O145" s="170"/>
      <c r="P145" s="170"/>
      <c r="Q145" s="173"/>
      <c r="R145" s="173"/>
      <c r="S145" s="170"/>
      <c r="T145" s="170">
        <v>1.0</v>
      </c>
      <c r="U145" s="170"/>
      <c r="V145" s="170"/>
      <c r="W145" s="170"/>
      <c r="X145" s="173"/>
      <c r="Y145" s="173"/>
      <c r="Z145" s="170">
        <v>4.0</v>
      </c>
      <c r="AA145" s="170"/>
      <c r="AB145" s="170"/>
      <c r="AC145" s="170">
        <v>1.0</v>
      </c>
      <c r="AD145" s="170"/>
      <c r="AE145" s="173"/>
      <c r="AF145" s="173"/>
      <c r="AG145" s="170"/>
      <c r="AH145" s="170"/>
      <c r="AI145" s="170"/>
      <c r="AJ145" s="170"/>
      <c r="AK145" s="170"/>
      <c r="AL145" s="345">
        <f t="shared" si="5"/>
        <v>8</v>
      </c>
      <c r="AM145" s="196"/>
      <c r="AN145" s="199"/>
    </row>
    <row r="146" ht="13.5" customHeight="1">
      <c r="A146" s="191">
        <v>13.0</v>
      </c>
      <c r="B146" s="19" t="s">
        <v>121</v>
      </c>
      <c r="C146" s="399">
        <v>43185.0</v>
      </c>
      <c r="D146" s="192" t="s">
        <v>57</v>
      </c>
      <c r="E146" s="452"/>
      <c r="F146" s="212">
        <v>13.0</v>
      </c>
      <c r="G146" s="114"/>
      <c r="H146" s="212">
        <v>7.0</v>
      </c>
      <c r="I146" s="212">
        <v>8.0</v>
      </c>
      <c r="J146" s="209">
        <v>1.0</v>
      </c>
      <c r="K146" s="209">
        <v>1.0</v>
      </c>
      <c r="L146" s="212">
        <v>7.0</v>
      </c>
      <c r="M146" s="212">
        <v>13.0</v>
      </c>
      <c r="N146" s="212">
        <v>5.0</v>
      </c>
      <c r="O146" s="212">
        <v>6.0</v>
      </c>
      <c r="P146" s="212">
        <v>3.0</v>
      </c>
      <c r="Q146" s="209"/>
      <c r="R146" s="209"/>
      <c r="S146" s="212">
        <v>5.0</v>
      </c>
      <c r="T146" s="212">
        <v>4.0</v>
      </c>
      <c r="U146" s="212">
        <v>11.0</v>
      </c>
      <c r="V146" s="212">
        <v>3.0</v>
      </c>
      <c r="W146" s="212">
        <v>9.0</v>
      </c>
      <c r="X146" s="209">
        <v>1.0</v>
      </c>
      <c r="Y146" s="209"/>
      <c r="Z146" s="212">
        <v>1.0</v>
      </c>
      <c r="AA146" s="212">
        <v>6.0</v>
      </c>
      <c r="AB146" s="212">
        <v>7.0</v>
      </c>
      <c r="AC146" s="212">
        <v>7.0</v>
      </c>
      <c r="AD146" s="212">
        <v>8.0</v>
      </c>
      <c r="AE146" s="209">
        <v>1.0</v>
      </c>
      <c r="AF146" s="209"/>
      <c r="AG146" s="212">
        <v>2.0</v>
      </c>
      <c r="AH146" s="212">
        <v>3.0</v>
      </c>
      <c r="AI146" s="212">
        <v>8.0</v>
      </c>
      <c r="AJ146" s="212">
        <v>4.0</v>
      </c>
      <c r="AK146" s="212">
        <v>13.0</v>
      </c>
      <c r="AL146" s="191">
        <f t="shared" si="5"/>
        <v>157</v>
      </c>
      <c r="AM146" s="191"/>
      <c r="AN146" s="83"/>
    </row>
    <row r="147" ht="13.5" customHeight="1">
      <c r="A147" s="168" t="s">
        <v>78</v>
      </c>
      <c r="B147" s="132"/>
      <c r="C147" s="391"/>
      <c r="D147" s="196"/>
      <c r="E147" s="452"/>
      <c r="F147" s="204">
        <v>3.0</v>
      </c>
      <c r="G147" s="71"/>
      <c r="H147" s="204"/>
      <c r="I147" s="204"/>
      <c r="J147" s="316"/>
      <c r="K147" s="316"/>
      <c r="L147" s="204">
        <v>2.0</v>
      </c>
      <c r="M147" s="204"/>
      <c r="N147" s="204"/>
      <c r="O147" s="170">
        <v>2.0</v>
      </c>
      <c r="P147" s="170"/>
      <c r="Q147" s="173"/>
      <c r="R147" s="173"/>
      <c r="S147" s="170"/>
      <c r="T147" s="170"/>
      <c r="U147" s="170"/>
      <c r="V147" s="170"/>
      <c r="W147" s="170"/>
      <c r="X147" s="173"/>
      <c r="Y147" s="173"/>
      <c r="Z147" s="170"/>
      <c r="AA147" s="170"/>
      <c r="AB147" s="170"/>
      <c r="AC147" s="170"/>
      <c r="AD147" s="170"/>
      <c r="AE147" s="173"/>
      <c r="AF147" s="173"/>
      <c r="AG147" s="170"/>
      <c r="AH147" s="170">
        <v>1.0</v>
      </c>
      <c r="AI147" s="170"/>
      <c r="AJ147" s="170">
        <v>2.0</v>
      </c>
      <c r="AK147" s="170">
        <v>1.0</v>
      </c>
      <c r="AL147" s="345">
        <f t="shared" si="5"/>
        <v>11</v>
      </c>
      <c r="AM147" s="199"/>
      <c r="AN147" s="199"/>
    </row>
    <row r="148" ht="13.5" customHeight="1">
      <c r="A148" s="191">
        <v>14.0</v>
      </c>
      <c r="B148" s="19" t="s">
        <v>121</v>
      </c>
      <c r="C148" s="399">
        <v>43156.0</v>
      </c>
      <c r="D148" s="192" t="s">
        <v>59</v>
      </c>
      <c r="E148" s="452"/>
      <c r="F148" s="212">
        <v>6.0</v>
      </c>
      <c r="G148" s="114"/>
      <c r="H148" s="212">
        <v>7.0</v>
      </c>
      <c r="I148" s="212">
        <v>5.0</v>
      </c>
      <c r="J148" s="209">
        <v>2.0</v>
      </c>
      <c r="K148" s="209"/>
      <c r="L148" s="287"/>
      <c r="M148" s="287"/>
      <c r="N148" s="287"/>
      <c r="O148" s="287"/>
      <c r="P148" s="287"/>
      <c r="Q148" s="287"/>
      <c r="R148" s="287"/>
      <c r="S148" s="212">
        <v>5.0</v>
      </c>
      <c r="T148" s="212">
        <v>3.0</v>
      </c>
      <c r="U148" s="212">
        <v>10.0</v>
      </c>
      <c r="V148" s="212">
        <v>10.0</v>
      </c>
      <c r="W148" s="212">
        <v>6.0</v>
      </c>
      <c r="X148" s="209">
        <v>5.0</v>
      </c>
      <c r="Y148" s="209"/>
      <c r="Z148" s="212">
        <v>5.0</v>
      </c>
      <c r="AA148" s="212">
        <v>8.0</v>
      </c>
      <c r="AB148" s="212">
        <v>19.0</v>
      </c>
      <c r="AC148" s="212">
        <v>6.0</v>
      </c>
      <c r="AD148" s="212">
        <v>7.0</v>
      </c>
      <c r="AE148" s="209"/>
      <c r="AF148" s="209"/>
      <c r="AG148" s="212">
        <v>2.0</v>
      </c>
      <c r="AH148" s="212">
        <v>6.0</v>
      </c>
      <c r="AI148" s="212">
        <v>4.0</v>
      </c>
      <c r="AJ148" s="212">
        <v>10.0</v>
      </c>
      <c r="AK148" s="212">
        <v>8.0</v>
      </c>
      <c r="AL148" s="191">
        <f t="shared" si="5"/>
        <v>134</v>
      </c>
      <c r="AM148" s="191"/>
      <c r="AN148" s="83"/>
    </row>
    <row r="149" ht="13.5" customHeight="1">
      <c r="A149" s="168" t="s">
        <v>78</v>
      </c>
      <c r="B149" s="132"/>
      <c r="C149" s="391"/>
      <c r="D149" s="196"/>
      <c r="E149" s="452"/>
      <c r="F149" s="204">
        <v>2.0</v>
      </c>
      <c r="G149" s="71"/>
      <c r="H149" s="204">
        <v>2.0</v>
      </c>
      <c r="I149" s="204"/>
      <c r="J149" s="316"/>
      <c r="K149" s="316"/>
      <c r="L149" s="204"/>
      <c r="M149" s="204"/>
      <c r="N149" s="204"/>
      <c r="O149" s="170"/>
      <c r="P149" s="170"/>
      <c r="Q149" s="173"/>
      <c r="R149" s="173"/>
      <c r="S149" s="170">
        <v>2.0</v>
      </c>
      <c r="T149" s="170"/>
      <c r="U149" s="170"/>
      <c r="V149" s="170"/>
      <c r="W149" s="170">
        <v>1.0</v>
      </c>
      <c r="X149" s="173">
        <v>1.0</v>
      </c>
      <c r="Y149" s="173"/>
      <c r="Z149" s="170">
        <v>1.0</v>
      </c>
      <c r="AA149" s="170"/>
      <c r="AB149" s="170"/>
      <c r="AC149" s="170"/>
      <c r="AD149" s="170">
        <v>2.0</v>
      </c>
      <c r="AE149" s="173"/>
      <c r="AF149" s="173"/>
      <c r="AG149" s="170"/>
      <c r="AH149" s="170"/>
      <c r="AI149" s="170"/>
      <c r="AJ149" s="170">
        <v>7.0</v>
      </c>
      <c r="AK149" s="170">
        <v>1.0</v>
      </c>
      <c r="AL149" s="345">
        <f t="shared" si="5"/>
        <v>19</v>
      </c>
      <c r="AM149" s="199"/>
      <c r="AN149" s="199"/>
    </row>
    <row r="150" ht="13.5" customHeight="1">
      <c r="A150" s="191">
        <v>15.0</v>
      </c>
      <c r="B150" s="19" t="s">
        <v>121</v>
      </c>
      <c r="C150" s="399">
        <v>43434.0</v>
      </c>
      <c r="D150" s="192" t="s">
        <v>340</v>
      </c>
      <c r="E150" s="452"/>
      <c r="F150" s="212">
        <v>4.0</v>
      </c>
      <c r="G150" s="114"/>
      <c r="H150" s="212">
        <v>4.0</v>
      </c>
      <c r="I150" s="474"/>
      <c r="J150" s="514"/>
      <c r="K150" s="514"/>
      <c r="L150" s="514"/>
      <c r="M150" s="514"/>
      <c r="N150" s="212">
        <v>3.0</v>
      </c>
      <c r="O150" s="212">
        <v>8.0</v>
      </c>
      <c r="P150" s="212">
        <v>4.0</v>
      </c>
      <c r="Q150" s="209"/>
      <c r="R150" s="209">
        <v>2.0</v>
      </c>
      <c r="S150" s="212">
        <v>3.0</v>
      </c>
      <c r="T150" s="212">
        <v>5.0</v>
      </c>
      <c r="U150" s="212">
        <v>4.0</v>
      </c>
      <c r="V150" s="212">
        <v>3.0</v>
      </c>
      <c r="W150" s="212">
        <v>3.0</v>
      </c>
      <c r="X150" s="209"/>
      <c r="Y150" s="209"/>
      <c r="Z150" s="212">
        <v>6.0</v>
      </c>
      <c r="AA150" s="212">
        <v>4.0</v>
      </c>
      <c r="AB150" s="212">
        <v>6.0</v>
      </c>
      <c r="AC150" s="212">
        <v>1.0</v>
      </c>
      <c r="AD150" s="212">
        <v>7.0</v>
      </c>
      <c r="AE150" s="209"/>
      <c r="AF150" s="209"/>
      <c r="AG150" s="212">
        <v>1.0</v>
      </c>
      <c r="AH150" s="212">
        <v>5.0</v>
      </c>
      <c r="AI150" s="212">
        <v>4.0</v>
      </c>
      <c r="AJ150" s="212">
        <v>9.0</v>
      </c>
      <c r="AK150" s="212">
        <v>3.0</v>
      </c>
      <c r="AL150" s="191">
        <f t="shared" si="5"/>
        <v>89</v>
      </c>
      <c r="AM150" s="191"/>
      <c r="AN150" s="83"/>
    </row>
    <row r="151" ht="13.5" customHeight="1">
      <c r="A151" s="168" t="s">
        <v>78</v>
      </c>
      <c r="B151" s="132"/>
      <c r="C151" s="391"/>
      <c r="D151" s="196"/>
      <c r="E151" s="444"/>
      <c r="F151" s="438"/>
      <c r="G151" s="71"/>
      <c r="H151" s="204">
        <v>2.0</v>
      </c>
      <c r="I151" s="204"/>
      <c r="J151" s="316"/>
      <c r="K151" s="316"/>
      <c r="L151" s="204"/>
      <c r="M151" s="204"/>
      <c r="N151" s="204">
        <v>1.0</v>
      </c>
      <c r="O151" s="170">
        <v>1.0</v>
      </c>
      <c r="P151" s="170"/>
      <c r="Q151" s="173"/>
      <c r="R151" s="173"/>
      <c r="S151" s="170"/>
      <c r="T151" s="170"/>
      <c r="U151" s="170"/>
      <c r="V151" s="170">
        <v>1.0</v>
      </c>
      <c r="W151" s="170"/>
      <c r="X151" s="173"/>
      <c r="Y151" s="173"/>
      <c r="Z151" s="170">
        <v>1.0</v>
      </c>
      <c r="AA151" s="170">
        <v>1.0</v>
      </c>
      <c r="AB151" s="170"/>
      <c r="AC151" s="170"/>
      <c r="AD151" s="170"/>
      <c r="AE151" s="173"/>
      <c r="AF151" s="173"/>
      <c r="AG151" s="170"/>
      <c r="AH151" s="170"/>
      <c r="AI151" s="170"/>
      <c r="AJ151" s="170">
        <v>1.0</v>
      </c>
      <c r="AK151" s="170"/>
      <c r="AL151" s="345">
        <f t="shared" si="5"/>
        <v>8</v>
      </c>
      <c r="AM151" s="199"/>
      <c r="AN151" s="199"/>
    </row>
    <row r="152" ht="13.5" customHeight="1">
      <c r="A152" s="191">
        <v>16.0</v>
      </c>
      <c r="B152" s="19" t="s">
        <v>122</v>
      </c>
      <c r="C152" s="192" t="s">
        <v>123</v>
      </c>
      <c r="D152" s="192" t="s">
        <v>124</v>
      </c>
      <c r="E152" s="193"/>
      <c r="F152" s="212">
        <v>11.0</v>
      </c>
      <c r="G152" s="114" t="s">
        <v>11</v>
      </c>
      <c r="H152" s="212">
        <v>19.0</v>
      </c>
      <c r="I152" s="212">
        <v>10.0</v>
      </c>
      <c r="J152" s="209">
        <v>1.0</v>
      </c>
      <c r="K152" s="209">
        <v>1.0</v>
      </c>
      <c r="L152" s="212">
        <v>9.0</v>
      </c>
      <c r="M152" s="212">
        <v>17.0</v>
      </c>
      <c r="N152" s="212">
        <v>6.0</v>
      </c>
      <c r="O152" s="212">
        <v>8.0</v>
      </c>
      <c r="P152" s="212">
        <v>9.0</v>
      </c>
      <c r="Q152" s="209"/>
      <c r="R152" s="209"/>
      <c r="S152" s="212">
        <v>10.0</v>
      </c>
      <c r="T152" s="212">
        <v>11.0</v>
      </c>
      <c r="U152" s="212">
        <v>10.0</v>
      </c>
      <c r="V152" s="212">
        <v>9.0</v>
      </c>
      <c r="W152" s="212">
        <v>9.0</v>
      </c>
      <c r="X152" s="209"/>
      <c r="Y152" s="209"/>
      <c r="Z152" s="212">
        <v>14.0</v>
      </c>
      <c r="AA152" s="212">
        <v>8.0</v>
      </c>
      <c r="AB152" s="212">
        <v>8.0</v>
      </c>
      <c r="AC152" s="212">
        <v>9.0</v>
      </c>
      <c r="AD152" s="212">
        <v>7.0</v>
      </c>
      <c r="AE152" s="209"/>
      <c r="AF152" s="209"/>
      <c r="AG152" s="212">
        <v>9.0</v>
      </c>
      <c r="AH152" s="212">
        <v>8.0</v>
      </c>
      <c r="AI152" s="212">
        <v>8.0</v>
      </c>
      <c r="AJ152" s="212">
        <v>7.0</v>
      </c>
      <c r="AK152" s="212">
        <v>6.0</v>
      </c>
      <c r="AL152" s="191">
        <f t="shared" si="5"/>
        <v>224</v>
      </c>
      <c r="AM152" s="191"/>
      <c r="AN152" s="83"/>
    </row>
    <row r="153" ht="13.5" customHeight="1">
      <c r="A153" s="168" t="s">
        <v>78</v>
      </c>
      <c r="B153" s="132"/>
      <c r="C153" s="391"/>
      <c r="D153" s="196"/>
      <c r="E153" s="71"/>
      <c r="F153" s="438"/>
      <c r="G153" s="71"/>
      <c r="H153" s="204"/>
      <c r="I153" s="204"/>
      <c r="J153" s="316"/>
      <c r="K153" s="316"/>
      <c r="L153" s="204">
        <v>5.0</v>
      </c>
      <c r="M153" s="204">
        <v>2.0</v>
      </c>
      <c r="N153" s="204">
        <v>2.0</v>
      </c>
      <c r="O153" s="204">
        <v>1.0</v>
      </c>
      <c r="P153" s="204">
        <v>1.0</v>
      </c>
      <c r="Q153" s="316"/>
      <c r="R153" s="316"/>
      <c r="S153" s="204"/>
      <c r="T153" s="204">
        <v>1.0</v>
      </c>
      <c r="U153" s="204"/>
      <c r="V153" s="204">
        <v>1.0</v>
      </c>
      <c r="W153" s="204"/>
      <c r="X153" s="316"/>
      <c r="Y153" s="316"/>
      <c r="Z153" s="204">
        <v>1.0</v>
      </c>
      <c r="AA153" s="204"/>
      <c r="AB153" s="204"/>
      <c r="AC153" s="204"/>
      <c r="AD153" s="204"/>
      <c r="AE153" s="316"/>
      <c r="AF153" s="316"/>
      <c r="AG153" s="204">
        <v>2.0</v>
      </c>
      <c r="AH153" s="204">
        <v>1.0</v>
      </c>
      <c r="AI153" s="204"/>
      <c r="AJ153" s="204"/>
      <c r="AK153" s="204"/>
      <c r="AL153" s="345">
        <f t="shared" si="5"/>
        <v>17</v>
      </c>
      <c r="AM153" s="199"/>
      <c r="AN153" s="199"/>
    </row>
    <row r="154" ht="13.5" customHeight="1">
      <c r="A154" s="191">
        <v>17.0</v>
      </c>
      <c r="B154" s="19" t="s">
        <v>126</v>
      </c>
      <c r="C154" s="399">
        <v>43333.0</v>
      </c>
      <c r="D154" s="192" t="s">
        <v>60</v>
      </c>
      <c r="E154" s="118"/>
      <c r="F154" s="509">
        <v>9.0</v>
      </c>
      <c r="G154" s="114"/>
      <c r="H154" s="212">
        <v>12.0</v>
      </c>
      <c r="I154" s="212">
        <v>10.0</v>
      </c>
      <c r="J154" s="209"/>
      <c r="K154" s="209"/>
      <c r="L154" s="212">
        <v>9.0</v>
      </c>
      <c r="M154" s="212">
        <v>3.0</v>
      </c>
      <c r="N154" s="212">
        <v>1.0</v>
      </c>
      <c r="O154" s="212">
        <v>5.0</v>
      </c>
      <c r="P154" s="212">
        <v>4.0</v>
      </c>
      <c r="Q154" s="209"/>
      <c r="R154" s="209"/>
      <c r="S154" s="212">
        <v>2.0</v>
      </c>
      <c r="T154" s="212">
        <v>7.0</v>
      </c>
      <c r="U154" s="212">
        <v>8.0</v>
      </c>
      <c r="V154" s="212">
        <v>1.0</v>
      </c>
      <c r="W154" s="212">
        <v>20.0</v>
      </c>
      <c r="X154" s="209"/>
      <c r="Y154" s="209"/>
      <c r="Z154" s="212">
        <v>4.0</v>
      </c>
      <c r="AA154" s="212">
        <v>8.0</v>
      </c>
      <c r="AB154" s="212">
        <v>6.0</v>
      </c>
      <c r="AC154" s="212">
        <v>9.0</v>
      </c>
      <c r="AD154" s="212">
        <v>6.0</v>
      </c>
      <c r="AE154" s="209"/>
      <c r="AF154" s="209"/>
      <c r="AG154" s="212">
        <v>8.0</v>
      </c>
      <c r="AH154" s="212">
        <v>7.0</v>
      </c>
      <c r="AI154" s="212">
        <v>5.0</v>
      </c>
      <c r="AJ154" s="212">
        <v>10.0</v>
      </c>
      <c r="AK154" s="212">
        <v>6.0</v>
      </c>
      <c r="AL154" s="191">
        <f t="shared" si="5"/>
        <v>160</v>
      </c>
      <c r="AM154" s="191"/>
      <c r="AN154" s="83"/>
    </row>
    <row r="155" ht="13.5" customHeight="1">
      <c r="A155" s="168" t="s">
        <v>78</v>
      </c>
      <c r="B155" s="132"/>
      <c r="C155" s="391"/>
      <c r="D155" s="196"/>
      <c r="E155" s="71"/>
      <c r="F155" s="510"/>
      <c r="G155" s="71"/>
      <c r="H155" s="204"/>
      <c r="I155" s="204"/>
      <c r="J155" s="316"/>
      <c r="K155" s="316"/>
      <c r="L155" s="204"/>
      <c r="M155" s="204"/>
      <c r="N155" s="204"/>
      <c r="O155" s="204"/>
      <c r="P155" s="204"/>
      <c r="Q155" s="316"/>
      <c r="R155" s="316"/>
      <c r="S155" s="204">
        <v>1.0</v>
      </c>
      <c r="T155" s="204">
        <v>1.0</v>
      </c>
      <c r="U155" s="204">
        <v>1.0</v>
      </c>
      <c r="V155" s="204"/>
      <c r="W155" s="204"/>
      <c r="X155" s="316"/>
      <c r="Y155" s="316"/>
      <c r="Z155" s="204"/>
      <c r="AA155" s="204">
        <v>1.0</v>
      </c>
      <c r="AB155" s="204"/>
      <c r="AC155" s="204"/>
      <c r="AD155" s="204"/>
      <c r="AE155" s="316"/>
      <c r="AF155" s="316"/>
      <c r="AG155" s="204"/>
      <c r="AH155" s="204"/>
      <c r="AI155" s="204"/>
      <c r="AJ155" s="204"/>
      <c r="AK155" s="204">
        <v>1.0</v>
      </c>
      <c r="AL155" s="345">
        <f t="shared" si="5"/>
        <v>5</v>
      </c>
      <c r="AM155" s="199"/>
      <c r="AN155" s="199"/>
    </row>
    <row r="156" ht="14.25" customHeight="1">
      <c r="A156" s="191">
        <v>18.0</v>
      </c>
      <c r="B156" s="19" t="s">
        <v>128</v>
      </c>
      <c r="C156" s="394">
        <v>43133.0</v>
      </c>
      <c r="D156" s="192" t="s">
        <v>130</v>
      </c>
      <c r="E156" s="193"/>
      <c r="F156" s="509">
        <v>10.0</v>
      </c>
      <c r="G156" s="114"/>
      <c r="H156" s="212">
        <v>3.0</v>
      </c>
      <c r="I156" s="212">
        <v>3.0</v>
      </c>
      <c r="J156" s="209"/>
      <c r="K156" s="209"/>
      <c r="L156" s="212">
        <v>3.0</v>
      </c>
      <c r="M156" s="212">
        <v>1.0</v>
      </c>
      <c r="N156" s="212">
        <v>4.0</v>
      </c>
      <c r="O156" s="212">
        <v>2.0</v>
      </c>
      <c r="P156" s="212">
        <v>1.0</v>
      </c>
      <c r="Q156" s="209"/>
      <c r="R156" s="209"/>
      <c r="S156" s="212">
        <v>10.0</v>
      </c>
      <c r="T156" s="212">
        <v>18.0</v>
      </c>
      <c r="U156" s="212">
        <v>5.0</v>
      </c>
      <c r="V156" s="212">
        <v>4.0</v>
      </c>
      <c r="W156" s="212">
        <v>10.0</v>
      </c>
      <c r="X156" s="209"/>
      <c r="Y156" s="209"/>
      <c r="Z156" s="212">
        <v>5.0</v>
      </c>
      <c r="AA156" s="212">
        <v>7.0</v>
      </c>
      <c r="AB156" s="212">
        <v>17.0</v>
      </c>
      <c r="AC156" s="212">
        <v>7.0</v>
      </c>
      <c r="AD156" s="212">
        <v>14.0</v>
      </c>
      <c r="AE156" s="209"/>
      <c r="AF156" s="209"/>
      <c r="AG156" s="212">
        <v>15.0</v>
      </c>
      <c r="AH156" s="212">
        <v>12.0</v>
      </c>
      <c r="AI156" s="212">
        <v>5.0</v>
      </c>
      <c r="AJ156" s="212">
        <v>2.0</v>
      </c>
      <c r="AK156" s="212">
        <v>4.0</v>
      </c>
      <c r="AL156" s="191">
        <f t="shared" si="5"/>
        <v>162</v>
      </c>
      <c r="AM156" s="191"/>
      <c r="AN156" s="83"/>
    </row>
    <row r="157" ht="13.5" customHeight="1">
      <c r="A157" s="168" t="s">
        <v>78</v>
      </c>
      <c r="B157" s="132"/>
      <c r="C157" s="391"/>
      <c r="D157" s="196"/>
      <c r="E157" s="71"/>
      <c r="F157" s="510"/>
      <c r="G157" s="71"/>
      <c r="H157" s="204"/>
      <c r="I157" s="204"/>
      <c r="J157" s="316"/>
      <c r="K157" s="316"/>
      <c r="L157" s="204"/>
      <c r="M157" s="204"/>
      <c r="N157" s="204"/>
      <c r="O157" s="204"/>
      <c r="P157" s="204"/>
      <c r="Q157" s="316"/>
      <c r="R157" s="316"/>
      <c r="S157" s="204"/>
      <c r="T157" s="204"/>
      <c r="U157" s="204"/>
      <c r="V157" s="204">
        <v>2.0</v>
      </c>
      <c r="W157" s="204"/>
      <c r="X157" s="316"/>
      <c r="Y157" s="316"/>
      <c r="Z157" s="204"/>
      <c r="AA157" s="204"/>
      <c r="AB157" s="204"/>
      <c r="AC157" s="204"/>
      <c r="AD157" s="204"/>
      <c r="AE157" s="316"/>
      <c r="AF157" s="316"/>
      <c r="AG157" s="204"/>
      <c r="AH157" s="204"/>
      <c r="AI157" s="204"/>
      <c r="AJ157" s="204"/>
      <c r="AK157" s="204">
        <v>2.0</v>
      </c>
      <c r="AL157" s="345">
        <f t="shared" si="5"/>
        <v>4</v>
      </c>
      <c r="AM157" s="199"/>
      <c r="AN157" s="199"/>
    </row>
    <row r="158" ht="13.5" customHeight="1">
      <c r="A158" s="191">
        <v>19.0</v>
      </c>
      <c r="B158" s="19" t="s">
        <v>131</v>
      </c>
      <c r="C158" s="399">
        <v>43355.0</v>
      </c>
      <c r="D158" s="470" t="s">
        <v>63</v>
      </c>
      <c r="E158" s="465" t="s">
        <v>293</v>
      </c>
      <c r="F158" s="212">
        <v>6.0</v>
      </c>
      <c r="G158" s="114"/>
      <c r="H158" s="212">
        <v>4.0</v>
      </c>
      <c r="I158" s="212">
        <v>5.0</v>
      </c>
      <c r="J158" s="209">
        <v>1.0</v>
      </c>
      <c r="K158" s="209"/>
      <c r="L158" s="212"/>
      <c r="M158" s="212"/>
      <c r="N158" s="212">
        <v>3.0</v>
      </c>
      <c r="O158" s="212">
        <v>2.0</v>
      </c>
      <c r="P158" s="212">
        <v>2.0</v>
      </c>
      <c r="Q158" s="209"/>
      <c r="R158" s="209"/>
      <c r="S158" s="212">
        <v>12.0</v>
      </c>
      <c r="T158" s="212">
        <v>7.0</v>
      </c>
      <c r="U158" s="212">
        <v>13.0</v>
      </c>
      <c r="V158" s="212">
        <v>5.0</v>
      </c>
      <c r="W158" s="212">
        <v>9.0</v>
      </c>
      <c r="X158" s="209">
        <v>10.0</v>
      </c>
      <c r="Y158" s="209"/>
      <c r="Z158" s="212">
        <v>13.0</v>
      </c>
      <c r="AA158" s="212">
        <v>11.0</v>
      </c>
      <c r="AB158" s="212">
        <v>6.0</v>
      </c>
      <c r="AC158" s="212">
        <v>7.0</v>
      </c>
      <c r="AD158" s="212">
        <v>5.0</v>
      </c>
      <c r="AE158" s="209">
        <v>1.0</v>
      </c>
      <c r="AF158" s="209"/>
      <c r="AG158" s="287"/>
      <c r="AH158" s="287"/>
      <c r="AI158" s="287"/>
      <c r="AJ158" s="287"/>
      <c r="AK158" s="287"/>
      <c r="AL158" s="191">
        <f t="shared" si="5"/>
        <v>122</v>
      </c>
      <c r="AM158" s="191"/>
      <c r="AN158" s="83"/>
    </row>
    <row r="159" ht="13.5" customHeight="1">
      <c r="A159" s="168" t="s">
        <v>78</v>
      </c>
      <c r="B159" s="132"/>
      <c r="C159" s="391"/>
      <c r="D159" s="168"/>
      <c r="E159" s="71"/>
      <c r="F159" s="438"/>
      <c r="G159" s="71"/>
      <c r="H159" s="204"/>
      <c r="I159" s="204"/>
      <c r="J159" s="316"/>
      <c r="K159" s="316"/>
      <c r="L159" s="204"/>
      <c r="M159" s="204"/>
      <c r="N159" s="204"/>
      <c r="O159" s="204"/>
      <c r="P159" s="204"/>
      <c r="Q159" s="316"/>
      <c r="R159" s="316"/>
      <c r="S159" s="204"/>
      <c r="T159" s="204">
        <v>1.0</v>
      </c>
      <c r="U159" s="204"/>
      <c r="V159" s="204">
        <v>1.0</v>
      </c>
      <c r="W159" s="204">
        <v>1.0</v>
      </c>
      <c r="X159" s="316"/>
      <c r="Y159" s="316"/>
      <c r="Z159" s="204"/>
      <c r="AA159" s="204"/>
      <c r="AB159" s="204"/>
      <c r="AC159" s="204"/>
      <c r="AD159" s="204"/>
      <c r="AE159" s="316"/>
      <c r="AF159" s="316"/>
      <c r="AG159" s="204"/>
      <c r="AH159" s="204"/>
      <c r="AI159" s="204"/>
      <c r="AJ159" s="204"/>
      <c r="AK159" s="204"/>
      <c r="AL159" s="345">
        <f t="shared" si="5"/>
        <v>3</v>
      </c>
      <c r="AM159" s="199"/>
      <c r="AN159" s="199"/>
    </row>
    <row r="160" ht="13.5" customHeight="1">
      <c r="A160" s="191">
        <v>20.0</v>
      </c>
      <c r="B160" s="19" t="s">
        <v>132</v>
      </c>
      <c r="C160" s="394">
        <v>43347.0</v>
      </c>
      <c r="D160" s="192" t="s">
        <v>180</v>
      </c>
      <c r="E160" s="193"/>
      <c r="F160" s="212"/>
      <c r="G160" s="114"/>
      <c r="H160" s="292"/>
      <c r="I160" s="212"/>
      <c r="J160" s="209"/>
      <c r="K160" s="209"/>
      <c r="L160" s="212">
        <v>3.0</v>
      </c>
      <c r="M160" s="292"/>
      <c r="N160" s="292"/>
      <c r="O160" s="212">
        <v>3.0</v>
      </c>
      <c r="P160" s="292"/>
      <c r="Q160" s="209"/>
      <c r="R160" s="209"/>
      <c r="S160" s="212">
        <v>2.0</v>
      </c>
      <c r="T160" s="212">
        <v>10.0</v>
      </c>
      <c r="U160" s="212">
        <v>3.0</v>
      </c>
      <c r="V160" s="212">
        <v>1.0</v>
      </c>
      <c r="W160" s="292"/>
      <c r="X160" s="209"/>
      <c r="Y160" s="209"/>
      <c r="Z160" s="212">
        <v>3.0</v>
      </c>
      <c r="AA160" s="212"/>
      <c r="AB160" s="212">
        <v>3.0</v>
      </c>
      <c r="AC160" s="212">
        <v>3.0</v>
      </c>
      <c r="AD160" s="212">
        <v>2.0</v>
      </c>
      <c r="AE160" s="209"/>
      <c r="AF160" s="209"/>
      <c r="AG160" s="212">
        <v>1.0</v>
      </c>
      <c r="AH160" s="212">
        <v>3.0</v>
      </c>
      <c r="AI160" s="212">
        <v>1.0</v>
      </c>
      <c r="AJ160" s="212">
        <v>3.0</v>
      </c>
      <c r="AK160" s="212">
        <v>4.0</v>
      </c>
      <c r="AL160" s="191">
        <f t="shared" si="5"/>
        <v>45</v>
      </c>
      <c r="AM160" s="191"/>
      <c r="AN160" s="83"/>
    </row>
    <row r="161" ht="13.5" customHeight="1">
      <c r="A161" s="168" t="s">
        <v>78</v>
      </c>
      <c r="B161" s="132"/>
      <c r="C161" s="391"/>
      <c r="D161" s="196"/>
      <c r="E161" s="71"/>
      <c r="F161" s="438"/>
      <c r="G161" s="71"/>
      <c r="H161" s="204"/>
      <c r="I161" s="204"/>
      <c r="J161" s="316"/>
      <c r="K161" s="316"/>
      <c r="L161" s="204"/>
      <c r="M161" s="204"/>
      <c r="N161" s="204"/>
      <c r="O161" s="204">
        <v>3.0</v>
      </c>
      <c r="P161" s="204"/>
      <c r="Q161" s="316"/>
      <c r="R161" s="316"/>
      <c r="S161" s="204"/>
      <c r="T161" s="204">
        <v>2.0</v>
      </c>
      <c r="U161" s="204"/>
      <c r="V161" s="204"/>
      <c r="W161" s="204"/>
      <c r="X161" s="316"/>
      <c r="Y161" s="316"/>
      <c r="Z161" s="204">
        <v>1.0</v>
      </c>
      <c r="AA161" s="204"/>
      <c r="AB161" s="204">
        <v>1.0</v>
      </c>
      <c r="AC161" s="204">
        <v>2.0</v>
      </c>
      <c r="AD161" s="204">
        <v>1.0</v>
      </c>
      <c r="AE161" s="316"/>
      <c r="AF161" s="316"/>
      <c r="AG161" s="204"/>
      <c r="AH161" s="204">
        <v>1.0</v>
      </c>
      <c r="AI161" s="204"/>
      <c r="AJ161" s="204"/>
      <c r="AK161" s="204">
        <v>2.0</v>
      </c>
      <c r="AL161" s="345">
        <f t="shared" si="5"/>
        <v>13</v>
      </c>
      <c r="AM161" s="199"/>
      <c r="AN161" s="199"/>
    </row>
    <row r="162" ht="13.5" customHeight="1">
      <c r="A162" s="191">
        <v>21.0</v>
      </c>
      <c r="B162" s="19" t="s">
        <v>136</v>
      </c>
      <c r="C162" s="399">
        <v>43249.0</v>
      </c>
      <c r="D162" s="192" t="s">
        <v>64</v>
      </c>
      <c r="E162" s="193" t="s">
        <v>341</v>
      </c>
      <c r="F162" s="509">
        <v>12.0</v>
      </c>
      <c r="G162" s="114" t="s">
        <v>11</v>
      </c>
      <c r="H162" s="212">
        <v>2.0</v>
      </c>
      <c r="I162" s="212">
        <v>1.0</v>
      </c>
      <c r="J162" s="209">
        <v>1.0</v>
      </c>
      <c r="K162" s="209"/>
      <c r="L162" s="212">
        <v>6.0</v>
      </c>
      <c r="M162" s="292"/>
      <c r="N162" s="212">
        <v>2.0</v>
      </c>
      <c r="O162" s="212">
        <v>2.0</v>
      </c>
      <c r="P162" s="212">
        <v>1.0</v>
      </c>
      <c r="Q162" s="209">
        <v>2.0</v>
      </c>
      <c r="R162" s="209"/>
      <c r="S162" s="212">
        <v>6.0</v>
      </c>
      <c r="T162" s="212">
        <v>2.0</v>
      </c>
      <c r="U162" s="292"/>
      <c r="V162" s="212">
        <v>1.0</v>
      </c>
      <c r="W162" s="212">
        <v>1.0</v>
      </c>
      <c r="X162" s="209"/>
      <c r="Y162" s="209"/>
      <c r="Z162" s="212">
        <v>3.0</v>
      </c>
      <c r="AA162" s="212">
        <v>8.0</v>
      </c>
      <c r="AB162" s="212">
        <v>16.0</v>
      </c>
      <c r="AC162" s="212">
        <v>3.0</v>
      </c>
      <c r="AD162" s="212">
        <v>5.0</v>
      </c>
      <c r="AE162" s="209"/>
      <c r="AF162" s="209">
        <v>2.0</v>
      </c>
      <c r="AG162" s="212">
        <v>15.0</v>
      </c>
      <c r="AH162" s="292"/>
      <c r="AI162" s="212">
        <v>6.0</v>
      </c>
      <c r="AJ162" s="212">
        <v>1.0</v>
      </c>
      <c r="AK162" s="212">
        <v>5.0</v>
      </c>
      <c r="AL162" s="191">
        <f t="shared" si="5"/>
        <v>103</v>
      </c>
      <c r="AM162" s="191"/>
      <c r="AN162" s="83"/>
    </row>
    <row r="163" ht="12.75" customHeight="1">
      <c r="A163" s="168" t="s">
        <v>78</v>
      </c>
      <c r="B163" s="132"/>
      <c r="C163" s="391"/>
      <c r="D163" s="196"/>
      <c r="E163" s="71"/>
      <c r="F163" s="510"/>
      <c r="G163" s="71"/>
      <c r="H163" s="204"/>
      <c r="I163" s="204"/>
      <c r="J163" s="316"/>
      <c r="K163" s="316"/>
      <c r="L163" s="204">
        <v>1.0</v>
      </c>
      <c r="M163" s="204"/>
      <c r="N163" s="204"/>
      <c r="O163" s="204"/>
      <c r="P163" s="204"/>
      <c r="Q163" s="316"/>
      <c r="R163" s="316"/>
      <c r="S163" s="204">
        <v>2.0</v>
      </c>
      <c r="T163" s="204"/>
      <c r="U163" s="204"/>
      <c r="V163" s="204"/>
      <c r="W163" s="204"/>
      <c r="X163" s="316"/>
      <c r="Y163" s="316"/>
      <c r="Z163" s="204"/>
      <c r="AA163" s="204"/>
      <c r="AB163" s="204"/>
      <c r="AC163" s="204">
        <v>1.0</v>
      </c>
      <c r="AD163" s="204">
        <v>1.0</v>
      </c>
      <c r="AE163" s="316"/>
      <c r="AF163" s="316">
        <v>2.0</v>
      </c>
      <c r="AG163" s="204"/>
      <c r="AH163" s="204"/>
      <c r="AI163" s="204">
        <v>1.0</v>
      </c>
      <c r="AJ163" s="204"/>
      <c r="AK163" s="204"/>
      <c r="AL163" s="345">
        <f t="shared" si="5"/>
        <v>8</v>
      </c>
      <c r="AM163" s="199"/>
      <c r="AN163" s="199"/>
    </row>
    <row r="164" ht="13.5" customHeight="1">
      <c r="A164" s="191">
        <v>22.0</v>
      </c>
      <c r="B164" s="19" t="s">
        <v>136</v>
      </c>
      <c r="C164" s="399">
        <v>43242.0</v>
      </c>
      <c r="D164" s="192" t="s">
        <v>66</v>
      </c>
      <c r="E164" s="465"/>
      <c r="F164" s="509">
        <v>5.0</v>
      </c>
      <c r="G164" s="114"/>
      <c r="H164" s="212">
        <v>4.0</v>
      </c>
      <c r="I164" s="212">
        <v>4.0</v>
      </c>
      <c r="J164" s="209"/>
      <c r="K164" s="209"/>
      <c r="L164" s="212">
        <v>4.0</v>
      </c>
      <c r="M164" s="212">
        <v>3.0</v>
      </c>
      <c r="N164" s="212">
        <v>5.0</v>
      </c>
      <c r="O164" s="212">
        <v>7.0</v>
      </c>
      <c r="P164" s="212">
        <v>6.0</v>
      </c>
      <c r="Q164" s="209"/>
      <c r="R164" s="209">
        <v>1.0</v>
      </c>
      <c r="S164" s="212">
        <v>7.0</v>
      </c>
      <c r="T164" s="212">
        <v>4.0</v>
      </c>
      <c r="U164" s="212">
        <v>4.0</v>
      </c>
      <c r="V164" s="212">
        <v>4.0</v>
      </c>
      <c r="W164" s="212">
        <v>1.0</v>
      </c>
      <c r="X164" s="209"/>
      <c r="Y164" s="209"/>
      <c r="Z164" s="212">
        <v>7.0</v>
      </c>
      <c r="AA164" s="212">
        <v>4.0</v>
      </c>
      <c r="AB164" s="212">
        <v>4.0</v>
      </c>
      <c r="AC164" s="212">
        <v>5.0</v>
      </c>
      <c r="AD164" s="212">
        <v>4.0</v>
      </c>
      <c r="AE164" s="209"/>
      <c r="AF164" s="209"/>
      <c r="AG164" s="212">
        <v>1.0</v>
      </c>
      <c r="AH164" s="212">
        <v>4.0</v>
      </c>
      <c r="AI164" s="212">
        <v>1.0</v>
      </c>
      <c r="AJ164" s="212">
        <v>6.0</v>
      </c>
      <c r="AK164" s="212">
        <v>15.0</v>
      </c>
      <c r="AL164" s="191">
        <f t="shared" si="5"/>
        <v>110</v>
      </c>
      <c r="AM164" s="191"/>
      <c r="AN164" s="83"/>
    </row>
    <row r="165" ht="13.5" customHeight="1">
      <c r="A165" s="168" t="s">
        <v>78</v>
      </c>
      <c r="B165" s="132"/>
      <c r="C165" s="391"/>
      <c r="D165" s="196"/>
      <c r="E165" s="71"/>
      <c r="F165" s="510"/>
      <c r="G165" s="71"/>
      <c r="H165" s="204"/>
      <c r="I165" s="204"/>
      <c r="J165" s="316"/>
      <c r="K165" s="316"/>
      <c r="L165" s="204"/>
      <c r="M165" s="204">
        <v>1.0</v>
      </c>
      <c r="N165" s="204">
        <v>1.0</v>
      </c>
      <c r="O165" s="204">
        <v>4.0</v>
      </c>
      <c r="P165" s="204"/>
      <c r="Q165" s="316"/>
      <c r="R165" s="316"/>
      <c r="S165" s="204"/>
      <c r="T165" s="204"/>
      <c r="U165" s="204"/>
      <c r="V165" s="204"/>
      <c r="W165" s="204"/>
      <c r="X165" s="316"/>
      <c r="Y165" s="316"/>
      <c r="Z165" s="204">
        <v>2.0</v>
      </c>
      <c r="AA165" s="204"/>
      <c r="AB165" s="204"/>
      <c r="AC165" s="204"/>
      <c r="AD165" s="204"/>
      <c r="AE165" s="316"/>
      <c r="AF165" s="316"/>
      <c r="AG165" s="204"/>
      <c r="AH165" s="204"/>
      <c r="AI165" s="204"/>
      <c r="AJ165" s="204"/>
      <c r="AK165" s="204">
        <v>1.0</v>
      </c>
      <c r="AL165" s="345">
        <f t="shared" si="5"/>
        <v>9</v>
      </c>
      <c r="AM165" s="199"/>
      <c r="AN165" s="199"/>
    </row>
    <row r="166" ht="13.5" customHeight="1">
      <c r="A166" s="191">
        <v>23.0</v>
      </c>
      <c r="B166" s="19" t="s">
        <v>139</v>
      </c>
      <c r="C166" s="399">
        <v>43269.0</v>
      </c>
      <c r="D166" s="192" t="s">
        <v>140</v>
      </c>
      <c r="E166" s="193" t="s">
        <v>293</v>
      </c>
      <c r="F166" s="212">
        <v>6.0</v>
      </c>
      <c r="G166" s="114" t="s">
        <v>11</v>
      </c>
      <c r="H166" s="212">
        <v>4.0</v>
      </c>
      <c r="I166" s="212">
        <v>1.0</v>
      </c>
      <c r="J166" s="209">
        <v>1.0</v>
      </c>
      <c r="K166" s="209"/>
      <c r="L166" s="212">
        <v>3.0</v>
      </c>
      <c r="M166" s="212">
        <v>3.0</v>
      </c>
      <c r="N166" s="212">
        <v>2.0</v>
      </c>
      <c r="O166" s="212">
        <v>5.0</v>
      </c>
      <c r="P166" s="212">
        <v>1.0</v>
      </c>
      <c r="Q166" s="209"/>
      <c r="R166" s="209"/>
      <c r="S166" s="212">
        <v>2.0</v>
      </c>
      <c r="T166" s="212">
        <v>1.0</v>
      </c>
      <c r="U166" s="212">
        <v>5.0</v>
      </c>
      <c r="V166" s="212">
        <v>4.0</v>
      </c>
      <c r="W166" s="212">
        <v>1.0</v>
      </c>
      <c r="X166" s="209">
        <v>1.0</v>
      </c>
      <c r="Y166" s="209"/>
      <c r="Z166" s="212">
        <v>2.0</v>
      </c>
      <c r="AA166" s="212">
        <v>9.0</v>
      </c>
      <c r="AB166" s="212">
        <v>2.0</v>
      </c>
      <c r="AC166" s="212">
        <v>4.0</v>
      </c>
      <c r="AD166" s="292"/>
      <c r="AE166" s="209"/>
      <c r="AF166" s="209">
        <v>1.0</v>
      </c>
      <c r="AG166" s="212">
        <v>8.0</v>
      </c>
      <c r="AH166" s="212">
        <v>1.0</v>
      </c>
      <c r="AI166" s="212">
        <v>4.0</v>
      </c>
      <c r="AJ166" s="212">
        <v>2.0</v>
      </c>
      <c r="AK166" s="212">
        <v>1.0</v>
      </c>
      <c r="AL166" s="191">
        <f t="shared" si="5"/>
        <v>74</v>
      </c>
      <c r="AM166" s="191"/>
      <c r="AN166" s="83"/>
    </row>
    <row r="167" ht="13.5" customHeight="1">
      <c r="A167" s="168" t="s">
        <v>78</v>
      </c>
      <c r="B167" s="132"/>
      <c r="C167" s="391"/>
      <c r="D167" s="196"/>
      <c r="E167" s="71"/>
      <c r="F167" s="438"/>
      <c r="G167" s="71"/>
      <c r="H167" s="204"/>
      <c r="I167" s="204"/>
      <c r="J167" s="316"/>
      <c r="K167" s="316"/>
      <c r="L167" s="204"/>
      <c r="M167" s="204"/>
      <c r="N167" s="204"/>
      <c r="O167" s="204"/>
      <c r="P167" s="204"/>
      <c r="Q167" s="316"/>
      <c r="R167" s="316"/>
      <c r="S167" s="204"/>
      <c r="T167" s="204"/>
      <c r="U167" s="204"/>
      <c r="V167" s="204"/>
      <c r="W167" s="204"/>
      <c r="X167" s="316"/>
      <c r="Y167" s="316"/>
      <c r="Z167" s="204"/>
      <c r="AA167" s="204"/>
      <c r="AB167" s="204"/>
      <c r="AC167" s="204"/>
      <c r="AD167" s="204"/>
      <c r="AE167" s="316"/>
      <c r="AF167" s="316"/>
      <c r="AG167" s="204"/>
      <c r="AH167" s="204"/>
      <c r="AI167" s="204"/>
      <c r="AJ167" s="204"/>
      <c r="AK167" s="204"/>
      <c r="AL167" s="345">
        <f t="shared" si="5"/>
        <v>0</v>
      </c>
      <c r="AM167" s="199"/>
      <c r="AN167" s="199"/>
    </row>
    <row r="168" ht="13.5" customHeight="1">
      <c r="A168" s="191">
        <v>24.0</v>
      </c>
      <c r="B168" s="19" t="s">
        <v>142</v>
      </c>
      <c r="C168" s="399">
        <v>43384.0</v>
      </c>
      <c r="D168" s="192" t="s">
        <v>286</v>
      </c>
      <c r="E168" s="193" t="s">
        <v>293</v>
      </c>
      <c r="F168" s="212">
        <v>13.0</v>
      </c>
      <c r="G168" s="114" t="s">
        <v>11</v>
      </c>
      <c r="H168" s="212">
        <v>5.0</v>
      </c>
      <c r="I168" s="212">
        <v>1.0</v>
      </c>
      <c r="J168" s="209"/>
      <c r="K168" s="209"/>
      <c r="L168" s="212">
        <v>2.0</v>
      </c>
      <c r="M168" s="212">
        <v>1.0</v>
      </c>
      <c r="N168" s="212">
        <v>7.0</v>
      </c>
      <c r="O168" s="212">
        <v>4.0</v>
      </c>
      <c r="P168" s="212">
        <v>2.0</v>
      </c>
      <c r="Q168" s="209"/>
      <c r="R168" s="209"/>
      <c r="S168" s="212">
        <v>1.0</v>
      </c>
      <c r="T168" s="212">
        <v>4.0</v>
      </c>
      <c r="U168" s="212">
        <v>8.0</v>
      </c>
      <c r="V168" s="212">
        <v>8.0</v>
      </c>
      <c r="W168" s="212">
        <v>6.0</v>
      </c>
      <c r="X168" s="209"/>
      <c r="Y168" s="209"/>
      <c r="Z168" s="212">
        <v>2.0</v>
      </c>
      <c r="AA168" s="212">
        <v>5.0</v>
      </c>
      <c r="AB168" s="212">
        <v>4.0</v>
      </c>
      <c r="AC168" s="212">
        <v>6.0</v>
      </c>
      <c r="AD168" s="212">
        <v>3.0</v>
      </c>
      <c r="AE168" s="209"/>
      <c r="AF168" s="209">
        <v>1.0</v>
      </c>
      <c r="AG168" s="212">
        <v>2.0</v>
      </c>
      <c r="AH168" s="212">
        <v>23.0</v>
      </c>
      <c r="AI168" s="212">
        <v>1.0</v>
      </c>
      <c r="AJ168" s="212">
        <v>17.0</v>
      </c>
      <c r="AK168" s="212">
        <v>3.0</v>
      </c>
      <c r="AL168" s="191">
        <f t="shared" si="5"/>
        <v>129</v>
      </c>
      <c r="AM168" s="191"/>
      <c r="AN168" s="83"/>
    </row>
    <row r="169" ht="13.5" customHeight="1">
      <c r="A169" s="168" t="s">
        <v>78</v>
      </c>
      <c r="B169" s="132"/>
      <c r="C169" s="391"/>
      <c r="D169" s="196"/>
      <c r="E169" s="71"/>
      <c r="F169" s="438"/>
      <c r="G169" s="71"/>
      <c r="H169" s="170"/>
      <c r="I169" s="204"/>
      <c r="J169" s="316"/>
      <c r="K169" s="316"/>
      <c r="L169" s="204">
        <v>1.0</v>
      </c>
      <c r="M169" s="346"/>
      <c r="N169" s="204">
        <v>1.0</v>
      </c>
      <c r="O169" s="204"/>
      <c r="P169" s="204"/>
      <c r="Q169" s="316"/>
      <c r="R169" s="316"/>
      <c r="S169" s="204"/>
      <c r="T169" s="204"/>
      <c r="U169" s="204"/>
      <c r="V169" s="204"/>
      <c r="W169" s="204"/>
      <c r="X169" s="316"/>
      <c r="Y169" s="316"/>
      <c r="Z169" s="204"/>
      <c r="AA169" s="204">
        <v>1.0</v>
      </c>
      <c r="AB169" s="204"/>
      <c r="AC169" s="204"/>
      <c r="AD169" s="204"/>
      <c r="AE169" s="316"/>
      <c r="AF169" s="316"/>
      <c r="AG169" s="204"/>
      <c r="AH169" s="204"/>
      <c r="AI169" s="204"/>
      <c r="AJ169" s="204"/>
      <c r="AK169" s="204">
        <v>1.0</v>
      </c>
      <c r="AL169" s="345">
        <f t="shared" si="5"/>
        <v>4</v>
      </c>
      <c r="AM169" s="199"/>
      <c r="AN169" s="199"/>
    </row>
    <row r="170" ht="15.75" customHeight="1">
      <c r="A170" s="218"/>
      <c r="B170" s="320"/>
      <c r="C170" s="320"/>
      <c r="D170" s="320"/>
      <c r="E170" s="320"/>
      <c r="F170" s="320"/>
      <c r="G170" s="320"/>
      <c r="H170" s="320"/>
      <c r="I170" s="320"/>
      <c r="J170" s="320"/>
      <c r="K170" s="320"/>
      <c r="L170" s="320"/>
      <c r="M170" s="320"/>
      <c r="N170" s="320"/>
      <c r="O170" s="320"/>
      <c r="P170" s="320"/>
      <c r="Q170" s="320"/>
      <c r="R170" s="320"/>
      <c r="S170" s="320"/>
      <c r="T170" s="320"/>
      <c r="U170" s="320"/>
      <c r="V170" s="320"/>
      <c r="W170" s="320"/>
      <c r="X170" s="320"/>
      <c r="Y170" s="320"/>
      <c r="Z170" s="320"/>
      <c r="AA170" s="320"/>
      <c r="AB170" s="320"/>
      <c r="AC170" s="320"/>
      <c r="AD170" s="320"/>
      <c r="AE170" s="320"/>
      <c r="AF170" s="320"/>
      <c r="AG170" s="320"/>
      <c r="AH170" s="320"/>
      <c r="AI170" s="320"/>
      <c r="AJ170" s="320"/>
      <c r="AK170" s="320"/>
      <c r="AL170" s="320"/>
      <c r="AM170" s="321"/>
      <c r="AN170" s="84"/>
    </row>
    <row r="171" ht="23.25" customHeight="1">
      <c r="A171" s="219"/>
      <c r="B171" s="322"/>
      <c r="C171" s="323" t="s">
        <v>221</v>
      </c>
      <c r="D171" s="220" t="s">
        <v>146</v>
      </c>
      <c r="E171" s="132"/>
      <c r="F171" s="9">
        <f>F120+F122+F124+F126+F128+F130+F132+F134+F136+F138+F140+F142+F146+F148+F150+F152+F154+F156+F158+F160+F162+F164+F166+F168</f>
        <v>201</v>
      </c>
      <c r="G171" s="117"/>
      <c r="H171" s="9">
        <f t="shared" ref="H171:X171" si="6">H120+H122+H124+H126+H128+H130+H132+H134+H136+H138+H140+H142+H146+H148+H150+H152+H154+H156+H158+H160+H162+H164+H166+H168</f>
        <v>155</v>
      </c>
      <c r="I171" s="9">
        <f t="shared" si="6"/>
        <v>97</v>
      </c>
      <c r="J171" s="15">
        <f t="shared" si="6"/>
        <v>7</v>
      </c>
      <c r="K171" s="15">
        <f t="shared" si="6"/>
        <v>4</v>
      </c>
      <c r="L171" s="9">
        <f t="shared" si="6"/>
        <v>118</v>
      </c>
      <c r="M171" s="9">
        <f t="shared" si="6"/>
        <v>88</v>
      </c>
      <c r="N171" s="9">
        <f t="shared" si="6"/>
        <v>93</v>
      </c>
      <c r="O171" s="9">
        <f t="shared" si="6"/>
        <v>105</v>
      </c>
      <c r="P171" s="9">
        <f t="shared" si="6"/>
        <v>108</v>
      </c>
      <c r="Q171" s="15">
        <f t="shared" si="6"/>
        <v>6</v>
      </c>
      <c r="R171" s="15">
        <f t="shared" si="6"/>
        <v>5</v>
      </c>
      <c r="S171" s="9">
        <f t="shared" si="6"/>
        <v>129</v>
      </c>
      <c r="T171" s="9">
        <f t="shared" si="6"/>
        <v>175</v>
      </c>
      <c r="U171" s="9">
        <f t="shared" si="6"/>
        <v>144</v>
      </c>
      <c r="V171" s="9">
        <f t="shared" si="6"/>
        <v>121</v>
      </c>
      <c r="W171" s="9">
        <f t="shared" si="6"/>
        <v>139</v>
      </c>
      <c r="X171" s="15">
        <f t="shared" si="6"/>
        <v>23</v>
      </c>
      <c r="Y171" s="15">
        <f t="shared" ref="Y171:Y172" si="9">Y120+Y122+Y124+Y126+Y128+Y130+Y132+Y134+Y136+Y138+Y140+Y142+Y144+Y146+Y148+Y150+Y152+Y154+Y156+Y158+Y160+Y162+Y164+Y166+Y168</f>
        <v>1</v>
      </c>
      <c r="Z171" s="9">
        <f t="shared" ref="Z171:AK171" si="7">Z120+Z122+Z124+Z126+Z128+Z130+Z132+Z134+Z136+Z138+Z140+Z142+Z146+Z148+Z150+Z152+Z154+Z156+Z158+Z160+Z162+Z164+Z166+Z168</f>
        <v>131</v>
      </c>
      <c r="AA171" s="9">
        <f t="shared" si="7"/>
        <v>132</v>
      </c>
      <c r="AB171" s="9">
        <f t="shared" si="7"/>
        <v>154</v>
      </c>
      <c r="AC171" s="9">
        <f t="shared" si="7"/>
        <v>152</v>
      </c>
      <c r="AD171" s="9">
        <f t="shared" si="7"/>
        <v>120</v>
      </c>
      <c r="AE171" s="15">
        <f t="shared" si="7"/>
        <v>16</v>
      </c>
      <c r="AF171" s="15">
        <f t="shared" si="7"/>
        <v>6</v>
      </c>
      <c r="AG171" s="9">
        <f t="shared" si="7"/>
        <v>123</v>
      </c>
      <c r="AH171" s="9">
        <f t="shared" si="7"/>
        <v>142</v>
      </c>
      <c r="AI171" s="9">
        <f t="shared" si="7"/>
        <v>81</v>
      </c>
      <c r="AJ171" s="9">
        <f t="shared" si="7"/>
        <v>115</v>
      </c>
      <c r="AK171" s="9">
        <f t="shared" si="7"/>
        <v>139</v>
      </c>
      <c r="AL171" s="454">
        <f>SUM(F171:AK171)</f>
        <v>3030</v>
      </c>
      <c r="AM171" s="31" t="s">
        <v>146</v>
      </c>
      <c r="AN171" s="112"/>
    </row>
    <row r="172" ht="20.25" customHeight="1">
      <c r="A172" s="324"/>
      <c r="B172" s="121"/>
      <c r="C172" s="325"/>
      <c r="D172" s="224" t="s">
        <v>78</v>
      </c>
      <c r="E172" s="132"/>
      <c r="F172" s="225">
        <f>F121+F123+F125+F127+F129+F131+F133+F135+F137+F139+F141+F145+F147+F149+F151+F153+F155+F157+F159+F161+F163+F165+F167+F169</f>
        <v>19</v>
      </c>
      <c r="G172" s="226"/>
      <c r="H172" s="225">
        <f t="shared" ref="H172:X172" si="8">H121+H123+H125+H127+H129+H131+H133+H135+H137+H139+H141+H145+H147+H149+H151+H153+H155+H157+H159+H161+H163+H165+H167+H169</f>
        <v>16</v>
      </c>
      <c r="I172" s="225">
        <f t="shared" si="8"/>
        <v>11</v>
      </c>
      <c r="J172" s="227">
        <f t="shared" si="8"/>
        <v>0</v>
      </c>
      <c r="K172" s="227">
        <f t="shared" si="8"/>
        <v>0</v>
      </c>
      <c r="L172" s="225">
        <f t="shared" si="8"/>
        <v>17</v>
      </c>
      <c r="M172" s="225">
        <f t="shared" si="8"/>
        <v>12</v>
      </c>
      <c r="N172" s="225">
        <f t="shared" si="8"/>
        <v>16</v>
      </c>
      <c r="O172" s="225">
        <f t="shared" si="8"/>
        <v>19</v>
      </c>
      <c r="P172" s="225">
        <f t="shared" si="8"/>
        <v>4</v>
      </c>
      <c r="Q172" s="227">
        <f t="shared" si="8"/>
        <v>0</v>
      </c>
      <c r="R172" s="227">
        <f t="shared" si="8"/>
        <v>1</v>
      </c>
      <c r="S172" s="225">
        <f t="shared" si="8"/>
        <v>5</v>
      </c>
      <c r="T172" s="225">
        <f t="shared" si="8"/>
        <v>8</v>
      </c>
      <c r="U172" s="225">
        <f t="shared" si="8"/>
        <v>4</v>
      </c>
      <c r="V172" s="225">
        <f t="shared" si="8"/>
        <v>16</v>
      </c>
      <c r="W172" s="225">
        <f t="shared" si="8"/>
        <v>4</v>
      </c>
      <c r="X172" s="227">
        <f t="shared" si="8"/>
        <v>2</v>
      </c>
      <c r="Y172" s="227">
        <f t="shared" si="9"/>
        <v>0</v>
      </c>
      <c r="Z172" s="225">
        <f t="shared" ref="Z172:AL172" si="10">Z121+Z123+Z125+Z127+Z129+Z131+Z133+Z135+Z137+Z139+Z141+Z145+Z147+Z149+Z151+Z153+Z155+Z157+Z159+Z161+Z163+Z165+Z167+Z169</f>
        <v>21</v>
      </c>
      <c r="AA172" s="225">
        <f t="shared" si="10"/>
        <v>4</v>
      </c>
      <c r="AB172" s="225">
        <f t="shared" si="10"/>
        <v>6</v>
      </c>
      <c r="AC172" s="225">
        <f t="shared" si="10"/>
        <v>6</v>
      </c>
      <c r="AD172" s="225">
        <f t="shared" si="10"/>
        <v>10</v>
      </c>
      <c r="AE172" s="227">
        <f t="shared" si="10"/>
        <v>2</v>
      </c>
      <c r="AF172" s="227">
        <f t="shared" si="10"/>
        <v>2</v>
      </c>
      <c r="AG172" s="225">
        <f t="shared" si="10"/>
        <v>4</v>
      </c>
      <c r="AH172" s="225">
        <f t="shared" si="10"/>
        <v>4</v>
      </c>
      <c r="AI172" s="225">
        <f t="shared" si="10"/>
        <v>3</v>
      </c>
      <c r="AJ172" s="225">
        <f t="shared" si="10"/>
        <v>13</v>
      </c>
      <c r="AK172" s="225">
        <f t="shared" si="10"/>
        <v>17</v>
      </c>
      <c r="AL172" s="225">
        <f t="shared" si="10"/>
        <v>246</v>
      </c>
      <c r="AM172" s="203" t="s">
        <v>147</v>
      </c>
      <c r="AN172" s="294"/>
    </row>
    <row r="173" ht="19.5" customHeight="1">
      <c r="A173" s="324"/>
      <c r="B173" s="121"/>
      <c r="C173" s="325"/>
      <c r="D173" s="220" t="s">
        <v>148</v>
      </c>
      <c r="E173" s="132"/>
      <c r="F173" s="9">
        <f>sum (F59,F61,F63,F65,F67,F69,F71,F73,F75,F77,F79,F81,F83,F85,F87,F89,F91,F93,F95,F97,F99,F101,F103,F105,F107,F109,F113,F115)</f>
        <v>160</v>
      </c>
      <c r="G173" s="117"/>
      <c r="H173" s="9">
        <f t="shared" ref="H173:K173" si="11">sum (H59,H61,H63,H65,H67,H69,H71,H73,H75,H77,H79,H81,H83,H85,H87,H89,H91,H93,H95,H97,H99,H101,H103,H105,H107,H109,H113,H115)</f>
        <v>195</v>
      </c>
      <c r="I173" s="9">
        <f t="shared" si="11"/>
        <v>147</v>
      </c>
      <c r="J173" s="15">
        <f t="shared" si="11"/>
        <v>61</v>
      </c>
      <c r="K173" s="15">
        <f t="shared" si="11"/>
        <v>29</v>
      </c>
      <c r="L173" s="9">
        <f t="shared" ref="L173:P173" si="12">sum (L59,L61,L63,L65,L67,L69,L71,L73,L75,L77,L79,L81,L83,L85,L87,L89,L91,L93,L95,L97,L99,L101,L103,L105,L107,L109,L111,L113,L115,L117)</f>
        <v>124</v>
      </c>
      <c r="M173" s="9">
        <f t="shared" si="12"/>
        <v>177</v>
      </c>
      <c r="N173" s="9">
        <f t="shared" si="12"/>
        <v>216</v>
      </c>
      <c r="O173" s="9">
        <f t="shared" si="12"/>
        <v>178</v>
      </c>
      <c r="P173" s="9">
        <f t="shared" si="12"/>
        <v>172</v>
      </c>
      <c r="Q173" s="15">
        <f t="shared" ref="Q173:R173" si="13">sum (Q59,Q61,Q63,Q65,Q67,Q69,Q71,Q73,Q75,Q77,Q79,Q81,Q83,Q85,Q87,Q89,Q91,Q93,Q95,Q97,Q99,Q101,Q103,Q105,Q107,Q109,Q113,Q115)</f>
        <v>56</v>
      </c>
      <c r="R173" s="15">
        <f t="shared" si="13"/>
        <v>25</v>
      </c>
      <c r="S173" s="9">
        <f t="shared" ref="S173:W173" si="14">sum (S59,S61,S63,S65,S67,S69,S71,S73,S75,S77,S79,S81,S83,S85,S87,S89,S91,S93,S95,S97,S99,S101,S103,S105,S107,S109,S111,S113,S115,S117)</f>
        <v>179</v>
      </c>
      <c r="T173" s="9">
        <f t="shared" si="14"/>
        <v>214</v>
      </c>
      <c r="U173" s="9">
        <f t="shared" si="14"/>
        <v>283</v>
      </c>
      <c r="V173" s="9">
        <f t="shared" si="14"/>
        <v>176</v>
      </c>
      <c r="W173" s="9">
        <f t="shared" si="14"/>
        <v>215</v>
      </c>
      <c r="X173" s="15">
        <f t="shared" ref="X173:Y173" si="15">sum (X59,X61,X63,X65,X67,X69,X71,X73,X75,X77,X79,X81,X83,X85,X87,X89,X91,X93,X95,X97,X99,X101,X103,X105,X107,X109,X113,X115)</f>
        <v>50</v>
      </c>
      <c r="Y173" s="15">
        <f t="shared" si="15"/>
        <v>37</v>
      </c>
      <c r="Z173" s="9">
        <f t="shared" ref="Z173:AD173" si="16">sum (Z59,Z61,Z63,Z65,Z67,Z69,Z71,Z73,Z75,Z77,Z79,Z81,Z83,Z85,Z87,Z89,Z91,Z93,Z95,Z97,Z99,Z101,Z103,Z105,Z107,Z109,Z111,Z113,Z115,Z117)</f>
        <v>185</v>
      </c>
      <c r="AA173" s="9">
        <f t="shared" si="16"/>
        <v>195</v>
      </c>
      <c r="AB173" s="9">
        <f t="shared" si="16"/>
        <v>223</v>
      </c>
      <c r="AC173" s="9">
        <f t="shared" si="16"/>
        <v>192</v>
      </c>
      <c r="AD173" s="9">
        <f t="shared" si="16"/>
        <v>204</v>
      </c>
      <c r="AE173" s="15">
        <f t="shared" ref="AE173:AF173" si="17">sum (AE59,AE61,AE63,AE65,AE67,AE69,AE71,AE73,AE75,AE77,AE79,AE81,AE83,AE85,AE87,AE89,AE91,AE93,AE95,AE97,AE99,AE101,AE103,AE105,AE107,AE109,AE113,AE115)</f>
        <v>40</v>
      </c>
      <c r="AF173" s="15">
        <f t="shared" si="17"/>
        <v>34</v>
      </c>
      <c r="AG173" s="9">
        <f t="shared" ref="AG173:AK173" si="18">sum (AG59,AG61,AG63,AG65,AG67,AG69,AG71,AG73,AG75,AG77,AG79,AG81,AG83,AG85,AG87,AG89,AG91,AG93,AG95,AG97,AG99,AG101,AG103,AG105,AG107,AG109,AG111,AG113,AG115,AG117)</f>
        <v>188</v>
      </c>
      <c r="AH173" s="9">
        <f t="shared" si="18"/>
        <v>186</v>
      </c>
      <c r="AI173" s="9">
        <f t="shared" si="18"/>
        <v>211</v>
      </c>
      <c r="AJ173" s="9">
        <f t="shared" si="18"/>
        <v>170</v>
      </c>
      <c r="AK173" s="9">
        <f t="shared" si="18"/>
        <v>178</v>
      </c>
      <c r="AL173" s="454">
        <f t="shared" ref="AL173:AL176" si="27">SUM(F173:AK173)</f>
        <v>4700</v>
      </c>
      <c r="AM173" s="31" t="s">
        <v>148</v>
      </c>
      <c r="AN173" s="112"/>
    </row>
    <row r="174" ht="19.5" customHeight="1">
      <c r="A174" s="324"/>
      <c r="B174" s="121"/>
      <c r="C174" s="325"/>
      <c r="D174" s="224" t="s">
        <v>78</v>
      </c>
      <c r="E174" s="132"/>
      <c r="F174" s="225">
        <f>sum (F60,F62,F64,F66,F68,F70,F72,F74,F76,F78,F80,F82,F84,F86,F88,F90,F92,F94,F96,F98,F100,F102,F104,F106,F108,F110,F114,F118)</f>
        <v>6</v>
      </c>
      <c r="G174" s="226"/>
      <c r="H174" s="225">
        <f t="shared" ref="H174:K174" si="19">sum (H60,H62,H64,H66,H68,H70,H72,H74,H76,H78,H80,H82,H84,H86,H88,H90,H92,H94,H96,H98,H100,H102,H104,H106,H108,H110,H114,H118)</f>
        <v>9</v>
      </c>
      <c r="I174" s="225">
        <f t="shared" si="19"/>
        <v>1</v>
      </c>
      <c r="J174" s="227">
        <f t="shared" si="19"/>
        <v>1</v>
      </c>
      <c r="K174" s="227">
        <f t="shared" si="19"/>
        <v>1</v>
      </c>
      <c r="L174" s="225">
        <f t="shared" ref="L174:P174" si="20">sum (L60,L62,L64,L66,L68,L70,L72,L74,L76,L78,L80,L82,L84,L86,L88,L90,L92,L94,L96,L98,L100,L102,L104,L106,L108,L110,L112,L114,L116,L118)</f>
        <v>7</v>
      </c>
      <c r="M174" s="225">
        <f t="shared" si="20"/>
        <v>8</v>
      </c>
      <c r="N174" s="225">
        <f t="shared" si="20"/>
        <v>2</v>
      </c>
      <c r="O174" s="225">
        <f t="shared" si="20"/>
        <v>3</v>
      </c>
      <c r="P174" s="225">
        <f t="shared" si="20"/>
        <v>9</v>
      </c>
      <c r="Q174" s="227">
        <f t="shared" ref="Q174:R174" si="21">sum (Q60,Q62,Q64,Q66,Q68,Q70,Q72,Q74,Q76,Q78,Q80,Q82,Q84,Q86,Q88,Q90,Q92,Q94,Q96,Q98,Q100,Q102,Q104,Q106,Q108,Q110,Q114,Q118)</f>
        <v>0</v>
      </c>
      <c r="R174" s="227">
        <f t="shared" si="21"/>
        <v>0</v>
      </c>
      <c r="S174" s="225">
        <f t="shared" ref="S174:W174" si="22">sum (S60,S62,S64,S66,S68,S70,S72,S74,S76,S78,S80,S82,S84,S86,S88,S90,S92,S94,S96,S98,S100,S102,S104,S106,S108,S110,S112,S114,S116,S118)</f>
        <v>3</v>
      </c>
      <c r="T174" s="225">
        <f t="shared" si="22"/>
        <v>2</v>
      </c>
      <c r="U174" s="225">
        <f t="shared" si="22"/>
        <v>7</v>
      </c>
      <c r="V174" s="225">
        <f t="shared" si="22"/>
        <v>4</v>
      </c>
      <c r="W174" s="225">
        <f t="shared" si="22"/>
        <v>5</v>
      </c>
      <c r="X174" s="227">
        <f t="shared" ref="X174:Y174" si="23">sum (X60,X62,X64,X66,X68,X70,X72,X74,X76,X78,X80,X82,X84,X86,X88,X90,X92,X94,X96,X98,X100,X102,X104,X106,X108,X110,X114,X118)</f>
        <v>0</v>
      </c>
      <c r="Y174" s="227">
        <f t="shared" si="23"/>
        <v>1</v>
      </c>
      <c r="Z174" s="225">
        <f t="shared" ref="Z174:AD174" si="24">sum (Z60,Z62,Z64,Z66,Z68,Z70,Z72,Z74,Z76,Z78,Z80,Z82,Z84,Z86,Z88,Z90,Z92,Z94,Z96,Z98,Z100,Z102,Z104,Z106,Z108,Z110,Z112,Z114,Z116,Z118)</f>
        <v>1</v>
      </c>
      <c r="AA174" s="225">
        <f t="shared" si="24"/>
        <v>3</v>
      </c>
      <c r="AB174" s="225">
        <f t="shared" si="24"/>
        <v>1</v>
      </c>
      <c r="AC174" s="225">
        <f t="shared" si="24"/>
        <v>0</v>
      </c>
      <c r="AD174" s="225">
        <f t="shared" si="24"/>
        <v>2</v>
      </c>
      <c r="AE174" s="227">
        <f t="shared" ref="AE174:AF174" si="25">sum (AE60,AE62,AE64,AE66,AE68,AE70,AE72,AE74,AE76,AE78,AE80,AE82,AE84,AE86,AE88,AE90,AE92,AE94,AE96,AE98,AE100,AE102,AE104,AE106,AE108,AE110,AE114,AE118)</f>
        <v>1</v>
      </c>
      <c r="AF174" s="227">
        <f t="shared" si="25"/>
        <v>4</v>
      </c>
      <c r="AG174" s="225">
        <f t="shared" ref="AG174:AK174" si="26">sum (AG60,AG62,AG64,AG66,AG68,AG70,AG72,AG74,AG76,AG78,AG80,AG82,AG84,AG86,AG88,AG90,AG92,AG94,AG96,AG98,AG100,AG102,AG104,AG106,AG108,AG110,AG112,AG114,AG116,AG118)</f>
        <v>12</v>
      </c>
      <c r="AH174" s="225">
        <f t="shared" si="26"/>
        <v>9</v>
      </c>
      <c r="AI174" s="225">
        <f t="shared" si="26"/>
        <v>9</v>
      </c>
      <c r="AJ174" s="225">
        <f t="shared" si="26"/>
        <v>15</v>
      </c>
      <c r="AK174" s="225">
        <f t="shared" si="26"/>
        <v>3</v>
      </c>
      <c r="AL174" s="455">
        <f t="shared" si="27"/>
        <v>129</v>
      </c>
      <c r="AM174" s="203" t="s">
        <v>149</v>
      </c>
      <c r="AN174" s="294"/>
    </row>
    <row r="175" ht="15.75" customHeight="1">
      <c r="A175" s="324"/>
      <c r="B175" s="121"/>
      <c r="C175" s="325"/>
      <c r="D175" s="220" t="s">
        <v>150</v>
      </c>
      <c r="E175" s="132"/>
      <c r="F175" s="120">
        <f>sum (F173,F171)</f>
        <v>361</v>
      </c>
      <c r="G175" s="229"/>
      <c r="H175" s="120">
        <f t="shared" ref="H175:AK175" si="28">sum (H173,H171)</f>
        <v>350</v>
      </c>
      <c r="I175" s="120">
        <f t="shared" si="28"/>
        <v>244</v>
      </c>
      <c r="J175" s="230">
        <f t="shared" si="28"/>
        <v>68</v>
      </c>
      <c r="K175" s="230">
        <f t="shared" si="28"/>
        <v>33</v>
      </c>
      <c r="L175" s="120">
        <f t="shared" si="28"/>
        <v>242</v>
      </c>
      <c r="M175" s="120">
        <f t="shared" si="28"/>
        <v>265</v>
      </c>
      <c r="N175" s="120">
        <f t="shared" si="28"/>
        <v>309</v>
      </c>
      <c r="O175" s="120">
        <f t="shared" si="28"/>
        <v>283</v>
      </c>
      <c r="P175" s="120">
        <f t="shared" si="28"/>
        <v>280</v>
      </c>
      <c r="Q175" s="230">
        <f t="shared" si="28"/>
        <v>62</v>
      </c>
      <c r="R175" s="230">
        <f t="shared" si="28"/>
        <v>30</v>
      </c>
      <c r="S175" s="120">
        <f t="shared" si="28"/>
        <v>308</v>
      </c>
      <c r="T175" s="120">
        <f t="shared" si="28"/>
        <v>389</v>
      </c>
      <c r="U175" s="120">
        <f t="shared" si="28"/>
        <v>427</v>
      </c>
      <c r="V175" s="120">
        <f t="shared" si="28"/>
        <v>297</v>
      </c>
      <c r="W175" s="120">
        <f t="shared" si="28"/>
        <v>354</v>
      </c>
      <c r="X175" s="230">
        <f t="shared" si="28"/>
        <v>73</v>
      </c>
      <c r="Y175" s="230">
        <f t="shared" si="28"/>
        <v>38</v>
      </c>
      <c r="Z175" s="120">
        <f t="shared" si="28"/>
        <v>316</v>
      </c>
      <c r="AA175" s="120">
        <f t="shared" si="28"/>
        <v>327</v>
      </c>
      <c r="AB175" s="120">
        <f t="shared" si="28"/>
        <v>377</v>
      </c>
      <c r="AC175" s="120">
        <f t="shared" si="28"/>
        <v>344</v>
      </c>
      <c r="AD175" s="120">
        <f t="shared" si="28"/>
        <v>324</v>
      </c>
      <c r="AE175" s="230">
        <f t="shared" si="28"/>
        <v>56</v>
      </c>
      <c r="AF175" s="230">
        <f t="shared" si="28"/>
        <v>40</v>
      </c>
      <c r="AG175" s="120">
        <f t="shared" si="28"/>
        <v>311</v>
      </c>
      <c r="AH175" s="120">
        <f t="shared" si="28"/>
        <v>328</v>
      </c>
      <c r="AI175" s="120">
        <f t="shared" si="28"/>
        <v>292</v>
      </c>
      <c r="AJ175" s="120">
        <f t="shared" si="28"/>
        <v>285</v>
      </c>
      <c r="AK175" s="120">
        <f t="shared" si="28"/>
        <v>317</v>
      </c>
      <c r="AL175" s="454">
        <f t="shared" si="27"/>
        <v>7730</v>
      </c>
      <c r="AM175" s="31" t="s">
        <v>150</v>
      </c>
      <c r="AN175" s="112"/>
    </row>
    <row r="176" ht="20.25" customHeight="1">
      <c r="A176" s="324"/>
      <c r="B176" s="121"/>
      <c r="C176" s="325"/>
      <c r="D176" s="231" t="s">
        <v>147</v>
      </c>
      <c r="E176" s="132"/>
      <c r="F176" s="225">
        <f>SUM(F172,F174)</f>
        <v>25</v>
      </c>
      <c r="G176" s="226"/>
      <c r="H176" s="225">
        <f t="shared" ref="H176:AK176" si="29">sum (H174,H172)</f>
        <v>25</v>
      </c>
      <c r="I176" s="225">
        <f t="shared" si="29"/>
        <v>12</v>
      </c>
      <c r="J176" s="227">
        <f t="shared" si="29"/>
        <v>1</v>
      </c>
      <c r="K176" s="227">
        <f t="shared" si="29"/>
        <v>1</v>
      </c>
      <c r="L176" s="225">
        <f t="shared" si="29"/>
        <v>24</v>
      </c>
      <c r="M176" s="225">
        <f t="shared" si="29"/>
        <v>20</v>
      </c>
      <c r="N176" s="225">
        <f t="shared" si="29"/>
        <v>18</v>
      </c>
      <c r="O176" s="225">
        <f t="shared" si="29"/>
        <v>22</v>
      </c>
      <c r="P176" s="225">
        <f t="shared" si="29"/>
        <v>13</v>
      </c>
      <c r="Q176" s="227">
        <f t="shared" si="29"/>
        <v>0</v>
      </c>
      <c r="R176" s="227">
        <f t="shared" si="29"/>
        <v>1</v>
      </c>
      <c r="S176" s="225">
        <f t="shared" si="29"/>
        <v>8</v>
      </c>
      <c r="T176" s="225">
        <f t="shared" si="29"/>
        <v>10</v>
      </c>
      <c r="U176" s="225">
        <f t="shared" si="29"/>
        <v>11</v>
      </c>
      <c r="V176" s="225">
        <f t="shared" si="29"/>
        <v>20</v>
      </c>
      <c r="W176" s="225">
        <f t="shared" si="29"/>
        <v>9</v>
      </c>
      <c r="X176" s="227">
        <f t="shared" si="29"/>
        <v>2</v>
      </c>
      <c r="Y176" s="227">
        <f t="shared" si="29"/>
        <v>1</v>
      </c>
      <c r="Z176" s="225">
        <f t="shared" si="29"/>
        <v>22</v>
      </c>
      <c r="AA176" s="225">
        <f t="shared" si="29"/>
        <v>7</v>
      </c>
      <c r="AB176" s="225">
        <f t="shared" si="29"/>
        <v>7</v>
      </c>
      <c r="AC176" s="225">
        <f t="shared" si="29"/>
        <v>6</v>
      </c>
      <c r="AD176" s="225">
        <f t="shared" si="29"/>
        <v>12</v>
      </c>
      <c r="AE176" s="227">
        <f t="shared" si="29"/>
        <v>3</v>
      </c>
      <c r="AF176" s="227">
        <f t="shared" si="29"/>
        <v>6</v>
      </c>
      <c r="AG176" s="225">
        <f t="shared" si="29"/>
        <v>16</v>
      </c>
      <c r="AH176" s="225">
        <f t="shared" si="29"/>
        <v>13</v>
      </c>
      <c r="AI176" s="225">
        <f t="shared" si="29"/>
        <v>12</v>
      </c>
      <c r="AJ176" s="225">
        <f t="shared" si="29"/>
        <v>28</v>
      </c>
      <c r="AK176" s="225">
        <f t="shared" si="29"/>
        <v>20</v>
      </c>
      <c r="AL176" s="455">
        <f t="shared" si="27"/>
        <v>375</v>
      </c>
      <c r="AM176" s="203" t="s">
        <v>147</v>
      </c>
      <c r="AN176" s="294"/>
    </row>
    <row r="177" ht="15.75" customHeight="1">
      <c r="A177" s="79"/>
      <c r="B177" s="79"/>
      <c r="C177" s="81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112"/>
      <c r="AM177" s="112"/>
      <c r="AN177" s="112"/>
    </row>
    <row r="178" ht="15.75" customHeight="1">
      <c r="A178" s="79">
        <v>25.0</v>
      </c>
      <c r="B178" s="239" t="s">
        <v>342</v>
      </c>
      <c r="C178" s="240"/>
      <c r="D178" s="82"/>
      <c r="E178" s="79"/>
      <c r="F178" s="79"/>
      <c r="G178" s="79" t="s">
        <v>11</v>
      </c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112"/>
      <c r="AM178" s="112"/>
      <c r="AN178" s="112"/>
    </row>
    <row r="179" ht="15.75" customHeight="1">
      <c r="A179" s="79">
        <v>26.0</v>
      </c>
      <c r="B179" s="241" t="s">
        <v>343</v>
      </c>
      <c r="C179" s="240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  <c r="AN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112"/>
      <c r="AG180" s="112"/>
      <c r="AH180" s="79"/>
      <c r="AI180" s="79"/>
      <c r="AJ180" s="79"/>
      <c r="AK180" s="79"/>
      <c r="AL180" s="112"/>
      <c r="AM180" s="112"/>
      <c r="AN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112"/>
      <c r="AM181" s="112"/>
      <c r="AN181" s="112"/>
    </row>
    <row r="182" ht="15.75" customHeight="1">
      <c r="A182" s="79"/>
      <c r="B182" s="241"/>
      <c r="C182" s="240"/>
      <c r="D182" s="79"/>
      <c r="E182" s="79"/>
      <c r="F182" s="79"/>
      <c r="G182" s="79"/>
      <c r="H182" s="112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112"/>
      <c r="AM182" s="112"/>
      <c r="AN182" s="112"/>
    </row>
    <row r="183" ht="15.75" customHeight="1">
      <c r="A183" s="79"/>
      <c r="B183" s="79"/>
      <c r="C183" s="81"/>
      <c r="D183" s="79"/>
      <c r="E183" s="79"/>
      <c r="F183" s="79"/>
      <c r="G183" s="79"/>
      <c r="H183" s="112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112"/>
      <c r="AM183" s="112"/>
      <c r="AN183" s="112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</row>
    <row r="375" ht="15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</row>
    <row r="376" ht="15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</row>
    <row r="377" ht="15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  <c r="AL377" s="89"/>
      <c r="AM377" s="89"/>
      <c r="AN377" s="89"/>
    </row>
    <row r="378" ht="15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  <c r="AL378" s="89"/>
      <c r="AM378" s="89"/>
      <c r="AN378" s="89"/>
    </row>
    <row r="379" ht="15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  <c r="AL379" s="89"/>
      <c r="AM379" s="89"/>
      <c r="AN379" s="89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3">
    <mergeCell ref="C1:AJ1"/>
    <mergeCell ref="D3:D30"/>
    <mergeCell ref="C33:D35"/>
    <mergeCell ref="Z33:AC33"/>
    <mergeCell ref="D38:D41"/>
    <mergeCell ref="E38:E41"/>
    <mergeCell ref="E43:E44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A88:B88"/>
    <mergeCell ref="A90:B90"/>
    <mergeCell ref="A92:B92"/>
    <mergeCell ref="A94:B94"/>
    <mergeCell ref="A96:B96"/>
    <mergeCell ref="A98:B98"/>
    <mergeCell ref="A100:B100"/>
    <mergeCell ref="A102:B102"/>
    <mergeCell ref="A118:B118"/>
    <mergeCell ref="E119:AL119"/>
    <mergeCell ref="D43:D44"/>
    <mergeCell ref="D46:D47"/>
    <mergeCell ref="E46:E47"/>
    <mergeCell ref="C57:AM57"/>
    <mergeCell ref="D59:D118"/>
    <mergeCell ref="A60:B60"/>
    <mergeCell ref="A62:B62"/>
    <mergeCell ref="A127:B127"/>
    <mergeCell ref="A129:B129"/>
    <mergeCell ref="G150:G151"/>
    <mergeCell ref="G152:G153"/>
    <mergeCell ref="G138:G139"/>
    <mergeCell ref="G140:G141"/>
    <mergeCell ref="E142:E151"/>
    <mergeCell ref="G142:G145"/>
    <mergeCell ref="G146:G147"/>
    <mergeCell ref="G148:G149"/>
    <mergeCell ref="E152:E153"/>
    <mergeCell ref="G164:G165"/>
    <mergeCell ref="G166:G167"/>
    <mergeCell ref="G168:G169"/>
    <mergeCell ref="E156:E157"/>
    <mergeCell ref="G156:G157"/>
    <mergeCell ref="E158:E159"/>
    <mergeCell ref="G158:G159"/>
    <mergeCell ref="E160:E161"/>
    <mergeCell ref="G160:G161"/>
    <mergeCell ref="G162:G163"/>
    <mergeCell ref="D174:E174"/>
    <mergeCell ref="D175:E175"/>
    <mergeCell ref="D176:E176"/>
    <mergeCell ref="E162:E163"/>
    <mergeCell ref="E164:E165"/>
    <mergeCell ref="E166:E167"/>
    <mergeCell ref="E168:E169"/>
    <mergeCell ref="D171:E171"/>
    <mergeCell ref="D172:E172"/>
    <mergeCell ref="D173:E173"/>
    <mergeCell ref="A167:B167"/>
    <mergeCell ref="A169:B169"/>
    <mergeCell ref="A153:B153"/>
    <mergeCell ref="A155:B155"/>
    <mergeCell ref="A157:B157"/>
    <mergeCell ref="A159:B159"/>
    <mergeCell ref="A161:B161"/>
    <mergeCell ref="A163:B163"/>
    <mergeCell ref="A165:B165"/>
    <mergeCell ref="A114:B114"/>
    <mergeCell ref="A116:B116"/>
    <mergeCell ref="E120:E121"/>
    <mergeCell ref="G120:G121"/>
    <mergeCell ref="A121:B121"/>
    <mergeCell ref="G122:G123"/>
    <mergeCell ref="A123:B123"/>
    <mergeCell ref="G128:G129"/>
    <mergeCell ref="G130:G131"/>
    <mergeCell ref="A131:B131"/>
    <mergeCell ref="E132:E133"/>
    <mergeCell ref="G132:G133"/>
    <mergeCell ref="A133:B133"/>
    <mergeCell ref="E122:E123"/>
    <mergeCell ref="E124:E125"/>
    <mergeCell ref="G124:G125"/>
    <mergeCell ref="E126:E127"/>
    <mergeCell ref="G126:G127"/>
    <mergeCell ref="E128:E129"/>
    <mergeCell ref="E130:E131"/>
    <mergeCell ref="E134:E135"/>
    <mergeCell ref="G134:G135"/>
    <mergeCell ref="A135:B135"/>
    <mergeCell ref="E136:E137"/>
    <mergeCell ref="G136:G137"/>
    <mergeCell ref="E138:E139"/>
    <mergeCell ref="E140:E141"/>
    <mergeCell ref="A141:B141"/>
    <mergeCell ref="E154:E155"/>
    <mergeCell ref="G154:G155"/>
    <mergeCell ref="A137:B137"/>
    <mergeCell ref="A139:B139"/>
    <mergeCell ref="A143:B143"/>
    <mergeCell ref="A145:B145"/>
    <mergeCell ref="A147:B147"/>
    <mergeCell ref="A149:B149"/>
    <mergeCell ref="A151:B151"/>
  </mergeCells>
  <conditionalFormatting sqref="AN119">
    <cfRule type="notContainsBlanks" dxfId="0" priority="1">
      <formula>LEN(TRIM(AN119))&gt;0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6" width="5.86"/>
    <col customWidth="1" min="37" max="37" width="8.0"/>
    <col customWidth="1" min="38" max="39" width="36.86"/>
  </cols>
  <sheetData>
    <row r="1" ht="18.75" customHeight="1">
      <c r="A1" s="1"/>
      <c r="B1" s="295"/>
      <c r="C1" s="295" t="s">
        <v>344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400"/>
      <c r="AL1" s="296" t="s">
        <v>335</v>
      </c>
      <c r="AM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345</v>
      </c>
      <c r="F2" s="243">
        <v>1.0</v>
      </c>
      <c r="G2" s="7" t="s">
        <v>346</v>
      </c>
      <c r="H2" s="297">
        <v>2.0</v>
      </c>
      <c r="I2" s="297">
        <v>3.0</v>
      </c>
      <c r="J2" s="165">
        <v>4.0</v>
      </c>
      <c r="K2" s="328">
        <v>5.0</v>
      </c>
      <c r="L2" s="32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5">
        <v>12.0</v>
      </c>
      <c r="S2" s="165">
        <v>13.0</v>
      </c>
      <c r="T2" s="166">
        <v>14.0</v>
      </c>
      <c r="U2" s="166">
        <v>15.0</v>
      </c>
      <c r="V2" s="165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6">
        <v>21.0</v>
      </c>
      <c r="AB2" s="166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6">
        <v>29.0</v>
      </c>
      <c r="AJ2" s="166">
        <v>30.0</v>
      </c>
      <c r="AK2" s="401" t="s">
        <v>274</v>
      </c>
      <c r="AM2" s="18"/>
    </row>
    <row r="3" ht="15.75" customHeight="1">
      <c r="A3" s="19"/>
      <c r="B3" s="20" t="s">
        <v>9</v>
      </c>
      <c r="C3" s="402">
        <v>43182.0</v>
      </c>
      <c r="D3" s="22" t="s">
        <v>10</v>
      </c>
      <c r="E3" s="23"/>
      <c r="F3" s="27"/>
      <c r="G3" s="41"/>
      <c r="H3" s="24">
        <v>8.0</v>
      </c>
      <c r="I3" s="24">
        <v>8.0</v>
      </c>
      <c r="J3" s="24">
        <v>8.0</v>
      </c>
      <c r="K3" s="24">
        <v>8.0</v>
      </c>
      <c r="L3" s="24">
        <v>8.0</v>
      </c>
      <c r="M3" s="28"/>
      <c r="N3" s="28"/>
      <c r="O3" s="24">
        <v>8.0</v>
      </c>
      <c r="P3" s="24">
        <v>8.0</v>
      </c>
      <c r="Q3" s="24">
        <v>8.0</v>
      </c>
      <c r="R3" s="24">
        <v>8.0</v>
      </c>
      <c r="S3" s="24">
        <v>8.0</v>
      </c>
      <c r="T3" s="28"/>
      <c r="U3" s="28"/>
      <c r="V3" s="14">
        <v>8.0</v>
      </c>
      <c r="W3" s="14">
        <v>8.0</v>
      </c>
      <c r="X3" s="14">
        <v>8.0</v>
      </c>
      <c r="Y3" s="14">
        <v>8.0</v>
      </c>
      <c r="Z3" s="14">
        <v>8.0</v>
      </c>
      <c r="AA3" s="28"/>
      <c r="AB3" s="28"/>
      <c r="AC3" s="14">
        <v>8.0</v>
      </c>
      <c r="AD3" s="14">
        <v>8.0</v>
      </c>
      <c r="AE3" s="14">
        <v>8.0</v>
      </c>
      <c r="AF3" s="14">
        <v>8.0</v>
      </c>
      <c r="AG3" s="14">
        <v>8.0</v>
      </c>
      <c r="AH3" s="14">
        <v>8.0</v>
      </c>
      <c r="AI3" s="28"/>
      <c r="AJ3" s="28"/>
      <c r="AK3" s="404">
        <f t="shared" ref="AK3:AK29" si="1">COUNT(F3:AJ3)</f>
        <v>21</v>
      </c>
      <c r="AL3" s="29"/>
      <c r="AM3" s="18"/>
    </row>
    <row r="4" ht="15.75" customHeight="1">
      <c r="A4" s="19">
        <v>1.0</v>
      </c>
      <c r="B4" s="19" t="s">
        <v>155</v>
      </c>
      <c r="C4" s="358">
        <v>43350.0</v>
      </c>
      <c r="D4" s="32"/>
      <c r="E4" s="23"/>
      <c r="F4" s="25"/>
      <c r="G4" s="360" t="s">
        <v>11</v>
      </c>
      <c r="H4" s="24">
        <v>8.0</v>
      </c>
      <c r="I4" s="24">
        <v>8.0</v>
      </c>
      <c r="J4" s="24">
        <v>8.0</v>
      </c>
      <c r="K4" s="24">
        <v>8.0</v>
      </c>
      <c r="L4" s="24">
        <v>8.0</v>
      </c>
      <c r="M4" s="28"/>
      <c r="N4" s="40"/>
      <c r="O4" s="37">
        <v>13.0</v>
      </c>
      <c r="P4" s="24">
        <v>8.0</v>
      </c>
      <c r="Q4" s="24">
        <v>8.0</v>
      </c>
      <c r="R4" s="24">
        <v>8.0</v>
      </c>
      <c r="S4" s="24">
        <v>8.0</v>
      </c>
      <c r="T4" s="28">
        <v>8.0</v>
      </c>
      <c r="U4" s="28"/>
      <c r="V4" s="14"/>
      <c r="W4" s="14">
        <v>8.0</v>
      </c>
      <c r="X4" s="14">
        <v>8.0</v>
      </c>
      <c r="Y4" s="14">
        <v>8.0</v>
      </c>
      <c r="Z4" s="14">
        <v>8.0</v>
      </c>
      <c r="AA4" s="40"/>
      <c r="AB4" s="28"/>
      <c r="AC4" s="14">
        <v>8.0</v>
      </c>
      <c r="AD4" s="47">
        <v>13.0</v>
      </c>
      <c r="AE4" s="14">
        <v>8.0</v>
      </c>
      <c r="AF4" s="14">
        <v>8.0</v>
      </c>
      <c r="AG4" s="47">
        <v>13.0</v>
      </c>
      <c r="AH4" s="14"/>
      <c r="AI4" s="28">
        <v>8.0</v>
      </c>
      <c r="AJ4" s="28"/>
      <c r="AK4" s="404">
        <f t="shared" si="1"/>
        <v>21</v>
      </c>
      <c r="AL4" s="29"/>
      <c r="AM4" s="18"/>
    </row>
    <row r="5" ht="15.75" customHeight="1">
      <c r="A5" s="19">
        <v>2.0</v>
      </c>
      <c r="B5" s="19" t="s">
        <v>15</v>
      </c>
      <c r="C5" s="359">
        <v>43456.0</v>
      </c>
      <c r="D5" s="32"/>
      <c r="E5" s="23"/>
      <c r="F5" s="27">
        <v>8.0</v>
      </c>
      <c r="G5" s="360" t="s">
        <v>11</v>
      </c>
      <c r="H5" s="24">
        <v>8.0</v>
      </c>
      <c r="I5" s="24">
        <v>8.0</v>
      </c>
      <c r="J5" s="24">
        <v>8.0</v>
      </c>
      <c r="K5" s="24">
        <v>8.0</v>
      </c>
      <c r="L5" s="24">
        <v>8.0</v>
      </c>
      <c r="M5" s="28"/>
      <c r="N5" s="28"/>
      <c r="O5" s="52"/>
      <c r="P5" s="52"/>
      <c r="Q5" s="52"/>
      <c r="R5" s="52"/>
      <c r="S5" s="52"/>
      <c r="T5" s="60"/>
      <c r="U5" s="60"/>
      <c r="V5" s="14">
        <v>8.0</v>
      </c>
      <c r="W5" s="14">
        <v>8.0</v>
      </c>
      <c r="X5" s="14">
        <v>8.0</v>
      </c>
      <c r="Y5" s="14">
        <v>8.0</v>
      </c>
      <c r="Z5" s="14">
        <v>8.0</v>
      </c>
      <c r="AA5" s="28"/>
      <c r="AB5" s="28"/>
      <c r="AC5" s="14">
        <v>8.0</v>
      </c>
      <c r="AD5" s="14">
        <v>8.0</v>
      </c>
      <c r="AE5" s="14">
        <v>8.0</v>
      </c>
      <c r="AF5" s="14">
        <v>8.0</v>
      </c>
      <c r="AG5" s="14">
        <v>8.0</v>
      </c>
      <c r="AH5" s="14">
        <v>8.0</v>
      </c>
      <c r="AI5" s="28"/>
      <c r="AJ5" s="28"/>
      <c r="AK5" s="404">
        <f t="shared" si="1"/>
        <v>17</v>
      </c>
      <c r="AL5" s="29"/>
      <c r="AM5" s="18"/>
    </row>
    <row r="6" ht="15.75" customHeight="1">
      <c r="A6" s="19">
        <v>3.0</v>
      </c>
      <c r="B6" s="251" t="s">
        <v>157</v>
      </c>
      <c r="C6" s="358">
        <v>43315.0</v>
      </c>
      <c r="D6" s="32"/>
      <c r="E6" s="23"/>
      <c r="F6" s="52"/>
      <c r="G6" s="360" t="s">
        <v>11</v>
      </c>
      <c r="H6" s="52"/>
      <c r="I6" s="52"/>
      <c r="J6" s="52"/>
      <c r="K6" s="52"/>
      <c r="L6" s="52"/>
      <c r="M6" s="60"/>
      <c r="N6" s="60"/>
      <c r="O6" s="24">
        <v>8.0</v>
      </c>
      <c r="P6" s="24" t="s">
        <v>193</v>
      </c>
      <c r="Q6" s="24">
        <v>8.0</v>
      </c>
      <c r="R6" s="24" t="s">
        <v>193</v>
      </c>
      <c r="S6" s="37" t="s">
        <v>193</v>
      </c>
      <c r="T6" s="28"/>
      <c r="U6" s="28">
        <v>8.0</v>
      </c>
      <c r="V6" s="50">
        <v>12.0</v>
      </c>
      <c r="W6" s="14">
        <v>8.0</v>
      </c>
      <c r="X6" s="14" t="s">
        <v>193</v>
      </c>
      <c r="Y6" s="14">
        <v>8.0</v>
      </c>
      <c r="Z6" s="14" t="s">
        <v>193</v>
      </c>
      <c r="AA6" s="28">
        <v>8.0</v>
      </c>
      <c r="AB6" s="28"/>
      <c r="AC6" s="14"/>
      <c r="AD6" s="14" t="s">
        <v>193</v>
      </c>
      <c r="AE6" s="47">
        <v>13.0</v>
      </c>
      <c r="AF6" s="14" t="s">
        <v>193</v>
      </c>
      <c r="AG6" s="14">
        <v>8.0</v>
      </c>
      <c r="AH6" s="14" t="s">
        <v>193</v>
      </c>
      <c r="AI6" s="40"/>
      <c r="AJ6" s="50">
        <v>12.0</v>
      </c>
      <c r="AK6" s="404">
        <f t="shared" si="1"/>
        <v>10</v>
      </c>
      <c r="AL6" s="45"/>
      <c r="AM6" s="180"/>
    </row>
    <row r="7" ht="18.0" customHeight="1">
      <c r="A7" s="19">
        <v>4.0</v>
      </c>
      <c r="B7" s="19" t="s">
        <v>19</v>
      </c>
      <c r="C7" s="358">
        <v>43109.0</v>
      </c>
      <c r="D7" s="32"/>
      <c r="E7" s="23"/>
      <c r="F7" s="52"/>
      <c r="G7" s="360" t="s">
        <v>11</v>
      </c>
      <c r="H7" s="52"/>
      <c r="I7" s="52"/>
      <c r="J7" s="52"/>
      <c r="K7" s="52"/>
      <c r="L7" s="52"/>
      <c r="M7" s="60"/>
      <c r="N7" s="60"/>
      <c r="O7" s="60"/>
      <c r="P7" s="60"/>
      <c r="Q7" s="60"/>
      <c r="R7" s="60"/>
      <c r="S7" s="379"/>
      <c r="T7" s="60"/>
      <c r="U7" s="60"/>
      <c r="V7" s="60"/>
      <c r="W7" s="60"/>
      <c r="X7" s="60"/>
      <c r="Y7" s="60"/>
      <c r="Z7" s="60"/>
      <c r="AA7" s="28"/>
      <c r="AB7" s="40"/>
      <c r="AC7" s="14">
        <v>8.0</v>
      </c>
      <c r="AD7" s="47">
        <v>13.0</v>
      </c>
      <c r="AE7" s="14">
        <v>8.0</v>
      </c>
      <c r="AF7" s="14">
        <v>8.0</v>
      </c>
      <c r="AG7" s="14">
        <v>8.0</v>
      </c>
      <c r="AH7" s="14">
        <v>8.0</v>
      </c>
      <c r="AI7" s="50">
        <v>12.0</v>
      </c>
      <c r="AJ7" s="28"/>
      <c r="AK7" s="404">
        <f t="shared" si="1"/>
        <v>7</v>
      </c>
      <c r="AL7" s="45"/>
      <c r="AM7" s="180"/>
    </row>
    <row r="8" ht="15.75" customHeight="1">
      <c r="A8" s="19">
        <v>5.0</v>
      </c>
      <c r="B8" s="300" t="s">
        <v>20</v>
      </c>
      <c r="C8" s="358">
        <v>43413.0</v>
      </c>
      <c r="D8" s="32"/>
      <c r="E8" s="23"/>
      <c r="F8" s="27"/>
      <c r="G8" s="360" t="s">
        <v>11</v>
      </c>
      <c r="H8" s="24">
        <v>8.0</v>
      </c>
      <c r="I8" s="35">
        <v>12.0</v>
      </c>
      <c r="J8" s="24">
        <v>8.0</v>
      </c>
      <c r="K8" s="24">
        <v>8.0</v>
      </c>
      <c r="L8" s="24">
        <v>8.0</v>
      </c>
      <c r="M8" s="40"/>
      <c r="N8" s="28"/>
      <c r="O8" s="24">
        <v>8.0</v>
      </c>
      <c r="P8" s="24">
        <v>8.0</v>
      </c>
      <c r="Q8" s="24">
        <v>8.0</v>
      </c>
      <c r="R8" s="37">
        <v>13.0</v>
      </c>
      <c r="S8" s="24">
        <v>8.0</v>
      </c>
      <c r="T8" s="28">
        <v>8.0</v>
      </c>
      <c r="U8" s="28"/>
      <c r="V8" s="14"/>
      <c r="W8" s="50">
        <v>12.0</v>
      </c>
      <c r="X8" s="14">
        <v>8.0</v>
      </c>
      <c r="Y8" s="14">
        <v>8.0</v>
      </c>
      <c r="Z8" s="14">
        <v>8.0</v>
      </c>
      <c r="AA8" s="28"/>
      <c r="AB8" s="28"/>
      <c r="AC8" s="47">
        <v>13.0</v>
      </c>
      <c r="AD8" s="14">
        <v>8.0</v>
      </c>
      <c r="AE8" s="14">
        <v>8.0</v>
      </c>
      <c r="AF8" s="14">
        <v>8.0</v>
      </c>
      <c r="AG8" s="14">
        <v>8.0</v>
      </c>
      <c r="AH8" s="14"/>
      <c r="AI8" s="28">
        <v>8.0</v>
      </c>
      <c r="AJ8" s="40"/>
      <c r="AK8" s="404">
        <f t="shared" si="1"/>
        <v>21</v>
      </c>
      <c r="AL8" s="45"/>
      <c r="AM8" s="180"/>
    </row>
    <row r="9" ht="15.75" customHeight="1">
      <c r="A9" s="19">
        <v>6.0</v>
      </c>
      <c r="B9" s="20" t="s">
        <v>198</v>
      </c>
      <c r="C9" s="359">
        <v>43401.0</v>
      </c>
      <c r="D9" s="32"/>
      <c r="E9" s="23"/>
      <c r="F9" s="25"/>
      <c r="G9" s="360" t="s">
        <v>11</v>
      </c>
      <c r="H9" s="24">
        <v>8.0</v>
      </c>
      <c r="I9" s="24">
        <v>8.0</v>
      </c>
      <c r="J9" s="35">
        <v>12.0</v>
      </c>
      <c r="K9" s="24">
        <v>8.0</v>
      </c>
      <c r="L9" s="24">
        <v>8.0</v>
      </c>
      <c r="M9" s="40"/>
      <c r="N9" s="28"/>
      <c r="O9" s="24">
        <v>8.0</v>
      </c>
      <c r="P9" s="24">
        <v>8.0</v>
      </c>
      <c r="Q9" s="24">
        <v>8.0</v>
      </c>
      <c r="R9" s="37">
        <v>13.0</v>
      </c>
      <c r="S9" s="24">
        <v>8.0</v>
      </c>
      <c r="T9" s="50">
        <v>12.0</v>
      </c>
      <c r="U9" s="40"/>
      <c r="V9" s="14"/>
      <c r="W9" s="14">
        <v>8.0</v>
      </c>
      <c r="X9" s="50">
        <v>12.0</v>
      </c>
      <c r="Y9" s="14">
        <v>8.0</v>
      </c>
      <c r="Z9" s="14">
        <v>8.0</v>
      </c>
      <c r="AA9" s="28"/>
      <c r="AB9" s="28"/>
      <c r="AC9" s="14">
        <v>8.0</v>
      </c>
      <c r="AD9" s="14">
        <v>8.0</v>
      </c>
      <c r="AE9" s="14">
        <v>8.0</v>
      </c>
      <c r="AF9" s="14">
        <v>8.0</v>
      </c>
      <c r="AG9" s="47">
        <v>13.0</v>
      </c>
      <c r="AH9" s="14"/>
      <c r="AI9" s="28"/>
      <c r="AJ9" s="50">
        <v>12.0</v>
      </c>
      <c r="AK9" s="404">
        <f t="shared" si="1"/>
        <v>21</v>
      </c>
      <c r="AL9" s="45"/>
      <c r="AM9" s="180"/>
    </row>
    <row r="10" ht="15.75" customHeight="1">
      <c r="A10" s="19">
        <v>7.0</v>
      </c>
      <c r="B10" s="20" t="s">
        <v>199</v>
      </c>
      <c r="C10" s="358">
        <v>43132.0</v>
      </c>
      <c r="D10" s="32"/>
      <c r="E10" s="23"/>
      <c r="F10" s="27"/>
      <c r="G10" s="360" t="s">
        <v>11</v>
      </c>
      <c r="H10" s="24">
        <v>8.0</v>
      </c>
      <c r="I10" s="24">
        <v>8.0</v>
      </c>
      <c r="J10" s="24">
        <v>8.0</v>
      </c>
      <c r="K10" s="35">
        <v>12.0</v>
      </c>
      <c r="L10" s="24">
        <v>8.0</v>
      </c>
      <c r="M10" s="28"/>
      <c r="N10" s="40"/>
      <c r="O10" s="24">
        <v>8.0</v>
      </c>
      <c r="P10" s="24">
        <v>8.0</v>
      </c>
      <c r="Q10" s="24">
        <v>8.0</v>
      </c>
      <c r="R10" s="24">
        <v>8.0</v>
      </c>
      <c r="S10" s="24">
        <v>8.0</v>
      </c>
      <c r="T10" s="40"/>
      <c r="U10" s="28"/>
      <c r="V10" s="14">
        <v>8.0</v>
      </c>
      <c r="W10" s="14">
        <v>8.0</v>
      </c>
      <c r="X10" s="14">
        <v>8.0</v>
      </c>
      <c r="Y10" s="14">
        <v>8.0</v>
      </c>
      <c r="Z10" s="14">
        <v>8.0</v>
      </c>
      <c r="AA10" s="28"/>
      <c r="AB10" s="28"/>
      <c r="AC10" s="14">
        <v>8.0</v>
      </c>
      <c r="AD10" s="47">
        <v>13.0</v>
      </c>
      <c r="AE10" s="47">
        <v>13.0</v>
      </c>
      <c r="AF10" s="14">
        <v>8.0</v>
      </c>
      <c r="AG10" s="14">
        <v>8.0</v>
      </c>
      <c r="AH10" s="14">
        <v>8.0</v>
      </c>
      <c r="AI10" s="28"/>
      <c r="AJ10" s="28"/>
      <c r="AK10" s="404">
        <f t="shared" si="1"/>
        <v>21</v>
      </c>
      <c r="AL10" s="29"/>
      <c r="AM10" s="18"/>
    </row>
    <row r="11" ht="15.75" customHeight="1">
      <c r="A11" s="19">
        <v>8.0</v>
      </c>
      <c r="B11" s="19" t="s">
        <v>203</v>
      </c>
      <c r="C11" s="358">
        <v>43318.0</v>
      </c>
      <c r="D11" s="32"/>
      <c r="E11" s="23"/>
      <c r="F11" s="27"/>
      <c r="G11" s="360" t="s">
        <v>11</v>
      </c>
      <c r="H11" s="457">
        <v>12.0</v>
      </c>
      <c r="I11" s="24">
        <v>8.0</v>
      </c>
      <c r="J11" s="24">
        <v>8.0</v>
      </c>
      <c r="K11" s="24">
        <v>8.0</v>
      </c>
      <c r="L11" s="35">
        <v>12.0</v>
      </c>
      <c r="M11" s="28"/>
      <c r="N11" s="40"/>
      <c r="O11" s="24">
        <v>8.0</v>
      </c>
      <c r="P11" s="37">
        <v>13.0</v>
      </c>
      <c r="Q11" s="24">
        <v>8.0</v>
      </c>
      <c r="R11" s="24">
        <v>8.0</v>
      </c>
      <c r="S11" s="24">
        <v>8.0</v>
      </c>
      <c r="T11" s="28">
        <v>8.0</v>
      </c>
      <c r="U11" s="28"/>
      <c r="V11" s="14"/>
      <c r="W11" s="14">
        <v>8.0</v>
      </c>
      <c r="X11" s="14">
        <v>8.0</v>
      </c>
      <c r="Y11" s="14">
        <v>8.0</v>
      </c>
      <c r="Z11" s="50">
        <v>12.0</v>
      </c>
      <c r="AA11" s="28"/>
      <c r="AB11" s="28"/>
      <c r="AC11" s="14">
        <v>8.0</v>
      </c>
      <c r="AD11" s="14">
        <v>8.0</v>
      </c>
      <c r="AE11" s="14">
        <v>8.0</v>
      </c>
      <c r="AF11" s="47">
        <v>13.0</v>
      </c>
      <c r="AG11" s="14">
        <v>8.0</v>
      </c>
      <c r="AH11" s="14"/>
      <c r="AI11" s="50">
        <v>12.0</v>
      </c>
      <c r="AJ11" s="28"/>
      <c r="AK11" s="404">
        <f t="shared" si="1"/>
        <v>21</v>
      </c>
      <c r="AL11" s="29"/>
      <c r="AM11" s="18"/>
    </row>
    <row r="12" ht="15.75" customHeight="1">
      <c r="A12" s="19">
        <v>9.0</v>
      </c>
      <c r="B12" s="19" t="s">
        <v>23</v>
      </c>
      <c r="C12" s="358">
        <v>43288.0</v>
      </c>
      <c r="D12" s="32"/>
      <c r="E12" s="23"/>
      <c r="F12" s="27"/>
      <c r="G12" s="516" t="s">
        <v>11</v>
      </c>
      <c r="H12" s="24">
        <v>8.0</v>
      </c>
      <c r="I12" s="24">
        <v>8.0</v>
      </c>
      <c r="J12" s="24">
        <v>8.0</v>
      </c>
      <c r="K12" s="24">
        <v>8.0</v>
      </c>
      <c r="L12" s="24">
        <v>8.0</v>
      </c>
      <c r="M12" s="28">
        <v>8.0</v>
      </c>
      <c r="N12" s="28"/>
      <c r="O12" s="24"/>
      <c r="P12" s="24">
        <v>8.0</v>
      </c>
      <c r="Q12" s="37">
        <v>13.0</v>
      </c>
      <c r="R12" s="24">
        <v>8.0</v>
      </c>
      <c r="S12" s="24">
        <v>8.0</v>
      </c>
      <c r="T12" s="28"/>
      <c r="U12" s="28">
        <v>8.0</v>
      </c>
      <c r="V12" s="50">
        <v>12.0</v>
      </c>
      <c r="W12" s="14">
        <v>8.0</v>
      </c>
      <c r="X12" s="14">
        <v>8.0</v>
      </c>
      <c r="Y12" s="14">
        <v>8.0</v>
      </c>
      <c r="Z12" s="14"/>
      <c r="AA12" s="28"/>
      <c r="AB12" s="28"/>
      <c r="AC12" s="14">
        <v>8.0</v>
      </c>
      <c r="AD12" s="14">
        <v>8.0</v>
      </c>
      <c r="AE12" s="14">
        <v>8.0</v>
      </c>
      <c r="AF12" s="14">
        <v>8.0</v>
      </c>
      <c r="AG12" s="14">
        <v>8.0</v>
      </c>
      <c r="AH12" s="14">
        <v>8.0</v>
      </c>
      <c r="AI12" s="28"/>
      <c r="AJ12" s="28"/>
      <c r="AK12" s="404">
        <f t="shared" si="1"/>
        <v>21</v>
      </c>
      <c r="AL12" s="29"/>
      <c r="AM12" s="18"/>
    </row>
    <row r="13" ht="15.75" customHeight="1">
      <c r="A13" s="19">
        <v>10.0</v>
      </c>
      <c r="B13" s="30" t="s">
        <v>251</v>
      </c>
      <c r="C13" s="358">
        <v>43145.0</v>
      </c>
      <c r="D13" s="32"/>
      <c r="E13" s="23"/>
      <c r="F13" s="27"/>
      <c r="G13" s="516" t="s">
        <v>11</v>
      </c>
      <c r="H13" s="247">
        <v>8.0</v>
      </c>
      <c r="I13" s="35">
        <v>12.0</v>
      </c>
      <c r="J13" s="247">
        <v>8.0</v>
      </c>
      <c r="K13" s="247">
        <v>8.0</v>
      </c>
      <c r="L13" s="247"/>
      <c r="M13" s="28"/>
      <c r="N13" s="28"/>
      <c r="O13" s="247">
        <v>8.0</v>
      </c>
      <c r="P13" s="247">
        <v>8.0</v>
      </c>
      <c r="Q13" s="37">
        <v>13.0</v>
      </c>
      <c r="R13" s="247">
        <v>8.0</v>
      </c>
      <c r="S13" s="247">
        <v>8.0</v>
      </c>
      <c r="T13" s="28"/>
      <c r="U13" s="28"/>
      <c r="V13" s="248">
        <v>8.0</v>
      </c>
      <c r="W13" s="50">
        <v>12.0</v>
      </c>
      <c r="X13" s="248">
        <v>8.0</v>
      </c>
      <c r="Y13" s="248">
        <v>8.0</v>
      </c>
      <c r="Z13" s="248">
        <v>8.0</v>
      </c>
      <c r="AA13" s="28">
        <v>8.0</v>
      </c>
      <c r="AB13" s="28"/>
      <c r="AC13" s="248">
        <v>8.0</v>
      </c>
      <c r="AD13" s="248">
        <v>8.0</v>
      </c>
      <c r="AE13" s="248">
        <v>8.0</v>
      </c>
      <c r="AF13" s="47">
        <v>13.0</v>
      </c>
      <c r="AG13" s="248">
        <v>8.0</v>
      </c>
      <c r="AH13" s="248">
        <v>8.0</v>
      </c>
      <c r="AI13" s="28"/>
      <c r="AJ13" s="40"/>
      <c r="AK13" s="404">
        <f t="shared" si="1"/>
        <v>21</v>
      </c>
      <c r="AL13" s="45"/>
      <c r="AM13" s="180"/>
    </row>
    <row r="14" ht="15.75" customHeight="1">
      <c r="A14" s="19">
        <v>11.0</v>
      </c>
      <c r="B14" s="20" t="s">
        <v>24</v>
      </c>
      <c r="C14" s="359">
        <v>43323.0</v>
      </c>
      <c r="D14" s="32"/>
      <c r="E14" s="23"/>
      <c r="F14" s="27"/>
      <c r="G14" s="516" t="s">
        <v>11</v>
      </c>
      <c r="H14" s="24"/>
      <c r="I14" s="24">
        <v>8.0</v>
      </c>
      <c r="J14" s="35">
        <v>12.0</v>
      </c>
      <c r="K14" s="24">
        <v>8.0</v>
      </c>
      <c r="L14" s="24">
        <v>8.0</v>
      </c>
      <c r="M14" s="40"/>
      <c r="N14" s="28"/>
      <c r="O14" s="52"/>
      <c r="P14" s="52"/>
      <c r="Q14" s="52"/>
      <c r="R14" s="52"/>
      <c r="S14" s="52"/>
      <c r="T14" s="299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404">
        <f t="shared" si="1"/>
        <v>4</v>
      </c>
      <c r="AL14" s="29"/>
      <c r="AM14" s="18"/>
    </row>
    <row r="15" ht="15.75" customHeight="1">
      <c r="A15" s="19">
        <v>12.0</v>
      </c>
      <c r="B15" s="410" t="s">
        <v>250</v>
      </c>
      <c r="C15" s="359">
        <v>43388.0</v>
      </c>
      <c r="D15" s="32"/>
      <c r="E15" s="23"/>
      <c r="F15" s="27"/>
      <c r="G15" s="516" t="s">
        <v>11</v>
      </c>
      <c r="H15" s="247"/>
      <c r="I15" s="247">
        <v>8.0</v>
      </c>
      <c r="J15" s="247">
        <v>8.0</v>
      </c>
      <c r="K15" s="35">
        <v>12.0</v>
      </c>
      <c r="L15" s="247">
        <v>8.0</v>
      </c>
      <c r="M15" s="28"/>
      <c r="N15" s="28"/>
      <c r="O15" s="37">
        <v>13.0</v>
      </c>
      <c r="P15" s="247">
        <v>8.0</v>
      </c>
      <c r="Q15" s="247">
        <v>8.0</v>
      </c>
      <c r="R15" s="247">
        <v>8.0</v>
      </c>
      <c r="S15" s="247">
        <v>8.0</v>
      </c>
      <c r="T15" s="28">
        <v>8.0</v>
      </c>
      <c r="U15" s="28"/>
      <c r="V15" s="248"/>
      <c r="W15" s="248">
        <v>8.0</v>
      </c>
      <c r="X15" s="248">
        <v>8.0</v>
      </c>
      <c r="Y15" s="50">
        <v>12.0</v>
      </c>
      <c r="Z15" s="248">
        <v>8.0</v>
      </c>
      <c r="AA15" s="28"/>
      <c r="AB15" s="28"/>
      <c r="AC15" s="47">
        <v>13.0</v>
      </c>
      <c r="AD15" s="248">
        <v>8.0</v>
      </c>
      <c r="AE15" s="248">
        <v>8.0</v>
      </c>
      <c r="AF15" s="248">
        <v>8.0</v>
      </c>
      <c r="AG15" s="248">
        <v>8.0</v>
      </c>
      <c r="AH15" s="47">
        <v>13.0</v>
      </c>
      <c r="AI15" s="28">
        <v>8.0</v>
      </c>
      <c r="AJ15" s="28"/>
      <c r="AK15" s="404">
        <f t="shared" si="1"/>
        <v>21</v>
      </c>
      <c r="AL15" s="29"/>
      <c r="AM15" s="18"/>
    </row>
    <row r="16" ht="15.75" customHeight="1">
      <c r="A16" s="19">
        <v>13.0</v>
      </c>
      <c r="B16" s="300" t="s">
        <v>25</v>
      </c>
      <c r="C16" s="358">
        <v>43227.0</v>
      </c>
      <c r="D16" s="32"/>
      <c r="E16" s="23"/>
      <c r="F16" s="27"/>
      <c r="G16" s="516" t="s">
        <v>11</v>
      </c>
      <c r="H16" s="457">
        <v>12.0</v>
      </c>
      <c r="I16" s="24">
        <v>8.0</v>
      </c>
      <c r="J16" s="24">
        <v>8.0</v>
      </c>
      <c r="K16" s="24">
        <v>8.0</v>
      </c>
      <c r="L16" s="35">
        <v>12.0</v>
      </c>
      <c r="M16" s="28"/>
      <c r="N16" s="28"/>
      <c r="O16" s="24">
        <v>8.0</v>
      </c>
      <c r="P16" s="37">
        <v>13.0</v>
      </c>
      <c r="Q16" s="24">
        <v>8.0</v>
      </c>
      <c r="R16" s="24">
        <v>8.0</v>
      </c>
      <c r="S16" s="24"/>
      <c r="T16" s="28"/>
      <c r="U16" s="50">
        <v>12.0</v>
      </c>
      <c r="V16" s="14">
        <v>8.0</v>
      </c>
      <c r="W16" s="14">
        <v>8.0</v>
      </c>
      <c r="X16" s="14">
        <v>8.0</v>
      </c>
      <c r="Y16" s="14">
        <v>8.0</v>
      </c>
      <c r="Z16" s="50">
        <v>12.0</v>
      </c>
      <c r="AA16" s="28"/>
      <c r="AB16" s="28"/>
      <c r="AC16" s="14">
        <v>8.0</v>
      </c>
      <c r="AD16" s="14">
        <v>8.0</v>
      </c>
      <c r="AE16" s="50">
        <v>12.0</v>
      </c>
      <c r="AF16" s="14">
        <v>8.0</v>
      </c>
      <c r="AG16" s="14">
        <v>8.0</v>
      </c>
      <c r="AH16" s="14"/>
      <c r="AI16" s="28">
        <v>8.0</v>
      </c>
      <c r="AJ16" s="28"/>
      <c r="AK16" s="404">
        <f t="shared" si="1"/>
        <v>21</v>
      </c>
      <c r="AL16" s="29"/>
      <c r="AM16" s="18"/>
    </row>
    <row r="17" ht="15.75" customHeight="1">
      <c r="A17" s="19">
        <v>14.0</v>
      </c>
      <c r="B17" s="411" t="s">
        <v>275</v>
      </c>
      <c r="C17" s="359">
        <v>43367.0</v>
      </c>
      <c r="D17" s="32"/>
      <c r="E17" s="23"/>
      <c r="F17" s="27"/>
      <c r="G17" s="516" t="s">
        <v>11</v>
      </c>
      <c r="H17" s="247">
        <v>8.0</v>
      </c>
      <c r="I17" s="247">
        <v>8.0</v>
      </c>
      <c r="J17" s="247">
        <v>8.0</v>
      </c>
      <c r="K17" s="247">
        <v>8.0</v>
      </c>
      <c r="L17" s="517"/>
      <c r="M17" s="40"/>
      <c r="N17" s="50">
        <v>12.0</v>
      </c>
      <c r="O17" s="247">
        <v>8.0</v>
      </c>
      <c r="P17" s="247">
        <v>8.0</v>
      </c>
      <c r="Q17" s="35">
        <v>12.0</v>
      </c>
      <c r="R17" s="247">
        <v>8.0</v>
      </c>
      <c r="S17" s="247">
        <v>8.0</v>
      </c>
      <c r="T17" s="28"/>
      <c r="U17" s="28"/>
      <c r="V17" s="248">
        <v>8.0</v>
      </c>
      <c r="W17" s="248">
        <v>8.0</v>
      </c>
      <c r="X17" s="248">
        <v>8.0</v>
      </c>
      <c r="Y17" s="248">
        <v>8.0</v>
      </c>
      <c r="Z17" s="47">
        <v>13.0</v>
      </c>
      <c r="AA17" s="28">
        <v>8.0</v>
      </c>
      <c r="AB17" s="28"/>
      <c r="AC17" s="248">
        <v>8.0</v>
      </c>
      <c r="AD17" s="248">
        <v>8.0</v>
      </c>
      <c r="AE17" s="50">
        <v>12.0</v>
      </c>
      <c r="AF17" s="248">
        <v>8.0</v>
      </c>
      <c r="AG17" s="248">
        <v>8.0</v>
      </c>
      <c r="AH17" s="248">
        <v>8.0</v>
      </c>
      <c r="AI17" s="28"/>
      <c r="AJ17" s="28"/>
      <c r="AK17" s="404">
        <f t="shared" si="1"/>
        <v>22</v>
      </c>
      <c r="AL17" s="29"/>
      <c r="AM17" s="18"/>
    </row>
    <row r="18" ht="15.75" customHeight="1">
      <c r="A18" s="19">
        <v>15.0</v>
      </c>
      <c r="B18" s="19" t="s">
        <v>200</v>
      </c>
      <c r="C18" s="359">
        <v>43433.0</v>
      </c>
      <c r="D18" s="32"/>
      <c r="E18" s="23"/>
      <c r="F18" s="27"/>
      <c r="G18" s="516" t="s">
        <v>11</v>
      </c>
      <c r="H18" s="24">
        <v>8.0</v>
      </c>
      <c r="I18" s="24">
        <v>8.0</v>
      </c>
      <c r="J18" s="24">
        <v>8.0</v>
      </c>
      <c r="K18" s="37">
        <v>13.0</v>
      </c>
      <c r="L18" s="24">
        <v>8.0</v>
      </c>
      <c r="M18" s="28">
        <v>8.0</v>
      </c>
      <c r="N18" s="40"/>
      <c r="O18" s="24"/>
      <c r="P18" s="35">
        <v>12.0</v>
      </c>
      <c r="Q18" s="24">
        <v>8.0</v>
      </c>
      <c r="R18" s="24">
        <v>8.0</v>
      </c>
      <c r="S18" s="24">
        <v>8.0</v>
      </c>
      <c r="T18" s="28"/>
      <c r="U18" s="28"/>
      <c r="V18" s="14">
        <v>8.0</v>
      </c>
      <c r="W18" s="14">
        <v>8.0</v>
      </c>
      <c r="X18" s="14">
        <v>8.0</v>
      </c>
      <c r="Y18" s="47">
        <v>13.0</v>
      </c>
      <c r="Z18" s="14">
        <v>8.0</v>
      </c>
      <c r="AA18" s="28"/>
      <c r="AB18" s="28"/>
      <c r="AC18" s="50">
        <v>12.0</v>
      </c>
      <c r="AD18" s="14">
        <v>8.0</v>
      </c>
      <c r="AE18" s="14">
        <v>8.0</v>
      </c>
      <c r="AF18" s="14">
        <v>8.0</v>
      </c>
      <c r="AG18" s="14">
        <v>8.0</v>
      </c>
      <c r="AH18" s="50">
        <v>12.0</v>
      </c>
      <c r="AI18" s="40"/>
      <c r="AJ18" s="28"/>
      <c r="AK18" s="404">
        <f t="shared" si="1"/>
        <v>21</v>
      </c>
      <c r="AL18" s="45"/>
      <c r="AM18" s="180"/>
    </row>
    <row r="19" ht="15.75" customHeight="1">
      <c r="A19" s="19">
        <v>16.0</v>
      </c>
      <c r="B19" s="46" t="s">
        <v>26</v>
      </c>
      <c r="C19" s="359">
        <v>43211.0</v>
      </c>
      <c r="D19" s="32"/>
      <c r="E19" s="23"/>
      <c r="F19" s="25"/>
      <c r="G19" s="516" t="s">
        <v>11</v>
      </c>
      <c r="H19" s="24">
        <v>8.0</v>
      </c>
      <c r="I19" s="24">
        <v>8.0</v>
      </c>
      <c r="J19" s="37">
        <v>13.0</v>
      </c>
      <c r="K19" s="24">
        <v>8.0</v>
      </c>
      <c r="L19" s="24">
        <v>8.0</v>
      </c>
      <c r="M19" s="50">
        <v>12.0</v>
      </c>
      <c r="N19" s="28"/>
      <c r="O19" s="24"/>
      <c r="P19" s="24">
        <v>8.0</v>
      </c>
      <c r="Q19" s="24">
        <v>8.0</v>
      </c>
      <c r="R19" s="35">
        <v>12.0</v>
      </c>
      <c r="S19" s="24">
        <v>8.0</v>
      </c>
      <c r="T19" s="28"/>
      <c r="U19" s="28"/>
      <c r="V19" s="47">
        <v>13.0</v>
      </c>
      <c r="W19" s="14">
        <v>8.0</v>
      </c>
      <c r="X19" s="14">
        <v>8.0</v>
      </c>
      <c r="Y19" s="14">
        <v>8.0</v>
      </c>
      <c r="Z19" s="14">
        <v>8.0</v>
      </c>
      <c r="AA19" s="40"/>
      <c r="AB19" s="28"/>
      <c r="AC19" s="14"/>
      <c r="AD19" s="14">
        <v>8.0</v>
      </c>
      <c r="AE19" s="14">
        <v>8.0</v>
      </c>
      <c r="AF19" s="14">
        <v>8.0</v>
      </c>
      <c r="AG19" s="50">
        <v>12.0</v>
      </c>
      <c r="AH19" s="14">
        <v>8.0</v>
      </c>
      <c r="AI19" s="28"/>
      <c r="AJ19" s="40"/>
      <c r="AK19" s="404">
        <f t="shared" si="1"/>
        <v>20</v>
      </c>
      <c r="AL19" s="45"/>
      <c r="AM19" s="180"/>
    </row>
    <row r="20" ht="15.75" customHeight="1">
      <c r="A20" s="19">
        <v>17.0</v>
      </c>
      <c r="B20" s="58" t="s">
        <v>27</v>
      </c>
      <c r="C20" s="362">
        <v>43453.0</v>
      </c>
      <c r="D20" s="32"/>
      <c r="E20" s="23"/>
      <c r="F20" s="27"/>
      <c r="G20" s="516" t="s">
        <v>11</v>
      </c>
      <c r="H20" s="24"/>
      <c r="I20" s="37">
        <v>13.0</v>
      </c>
      <c r="J20" s="24">
        <v>8.0</v>
      </c>
      <c r="K20" s="24">
        <v>8.0</v>
      </c>
      <c r="L20" s="24">
        <v>8.0</v>
      </c>
      <c r="M20" s="28"/>
      <c r="N20" s="28"/>
      <c r="O20" s="35">
        <v>12.0</v>
      </c>
      <c r="P20" s="24">
        <v>8.0</v>
      </c>
      <c r="Q20" s="24">
        <v>8.0</v>
      </c>
      <c r="R20" s="24">
        <v>8.0</v>
      </c>
      <c r="S20" s="35">
        <v>12.0</v>
      </c>
      <c r="T20" s="28"/>
      <c r="U20" s="28"/>
      <c r="V20" s="14">
        <v>8.0</v>
      </c>
      <c r="W20" s="14">
        <v>8.0</v>
      </c>
      <c r="X20" s="47">
        <v>13.0</v>
      </c>
      <c r="Y20" s="14">
        <v>8.0</v>
      </c>
      <c r="Z20" s="14"/>
      <c r="AA20" s="28"/>
      <c r="AB20" s="28">
        <v>8.0</v>
      </c>
      <c r="AC20" s="14">
        <v>8.0</v>
      </c>
      <c r="AD20" s="14">
        <v>8.0</v>
      </c>
      <c r="AE20" s="14">
        <v>8.0</v>
      </c>
      <c r="AF20" s="14">
        <v>8.0</v>
      </c>
      <c r="AG20" s="14">
        <v>8.0</v>
      </c>
      <c r="AH20" s="14">
        <v>8.0</v>
      </c>
      <c r="AI20" s="28"/>
      <c r="AJ20" s="40"/>
      <c r="AK20" s="404">
        <f t="shared" si="1"/>
        <v>20</v>
      </c>
      <c r="AL20" s="61"/>
      <c r="AM20" s="253"/>
    </row>
    <row r="21" ht="15.75" customHeight="1">
      <c r="A21" s="19">
        <v>18.0</v>
      </c>
      <c r="B21" s="46" t="s">
        <v>28</v>
      </c>
      <c r="C21" s="359">
        <v>43119.0</v>
      </c>
      <c r="D21" s="32"/>
      <c r="E21" s="23"/>
      <c r="F21" s="27"/>
      <c r="G21" s="516" t="s">
        <v>11</v>
      </c>
      <c r="H21" s="37">
        <v>13.0</v>
      </c>
      <c r="I21" s="24">
        <v>8.0</v>
      </c>
      <c r="J21" s="24">
        <v>8.0</v>
      </c>
      <c r="K21" s="24">
        <v>8.0</v>
      </c>
      <c r="L21" s="24"/>
      <c r="M21" s="28"/>
      <c r="N21" s="368">
        <v>8.0</v>
      </c>
      <c r="O21" s="24">
        <v>8.0</v>
      </c>
      <c r="P21" s="24">
        <v>8.0</v>
      </c>
      <c r="Q21" s="24">
        <v>8.0</v>
      </c>
      <c r="R21" s="24">
        <v>8.0</v>
      </c>
      <c r="S21" s="35">
        <v>12.0</v>
      </c>
      <c r="T21" s="28"/>
      <c r="U21" s="28"/>
      <c r="V21" s="14">
        <v>8.0</v>
      </c>
      <c r="W21" s="47">
        <v>13.0</v>
      </c>
      <c r="X21" s="14">
        <v>8.0</v>
      </c>
      <c r="Y21" s="14">
        <v>8.0</v>
      </c>
      <c r="Z21" s="14">
        <v>8.0</v>
      </c>
      <c r="AA21" s="50">
        <v>12.0</v>
      </c>
      <c r="AB21" s="28"/>
      <c r="AC21" s="14"/>
      <c r="AD21" s="14">
        <v>8.0</v>
      </c>
      <c r="AE21" s="14">
        <v>8.0</v>
      </c>
      <c r="AF21" s="14">
        <v>8.0</v>
      </c>
      <c r="AG21" s="14">
        <v>8.0</v>
      </c>
      <c r="AH21" s="47">
        <v>13.0</v>
      </c>
      <c r="AI21" s="28"/>
      <c r="AJ21" s="28"/>
      <c r="AK21" s="404">
        <f t="shared" si="1"/>
        <v>21</v>
      </c>
      <c r="AL21" s="45"/>
      <c r="AM21" s="180"/>
    </row>
    <row r="22" ht="15.75" customHeight="1">
      <c r="A22" s="19">
        <v>19.0</v>
      </c>
      <c r="B22" s="300" t="s">
        <v>32</v>
      </c>
      <c r="C22" s="380">
        <v>43202.0</v>
      </c>
      <c r="D22" s="32"/>
      <c r="E22" s="382"/>
      <c r="F22" s="27"/>
      <c r="G22" s="516" t="s">
        <v>11</v>
      </c>
      <c r="H22" s="24">
        <v>8.0</v>
      </c>
      <c r="I22" s="24">
        <v>8.0</v>
      </c>
      <c r="J22" s="24">
        <v>8.0</v>
      </c>
      <c r="K22" s="24">
        <v>8.0</v>
      </c>
      <c r="L22" s="37">
        <v>13.0</v>
      </c>
      <c r="M22" s="28">
        <v>8.0</v>
      </c>
      <c r="N22" s="28"/>
      <c r="O22" s="24"/>
      <c r="P22" s="24">
        <v>8.0</v>
      </c>
      <c r="Q22" s="24">
        <v>8.0</v>
      </c>
      <c r="R22" s="35">
        <v>12.0</v>
      </c>
      <c r="S22" s="24">
        <v>8.0</v>
      </c>
      <c r="T22" s="40"/>
      <c r="U22" s="28"/>
      <c r="V22" s="14">
        <v>8.0</v>
      </c>
      <c r="W22" s="14">
        <v>8.0</v>
      </c>
      <c r="X22" s="14">
        <v>8.0</v>
      </c>
      <c r="Y22" s="14">
        <v>8.0</v>
      </c>
      <c r="Z22" s="47">
        <v>13.0</v>
      </c>
      <c r="AA22" s="28"/>
      <c r="AB22" s="299"/>
      <c r="AC22" s="60"/>
      <c r="AD22" s="60"/>
      <c r="AE22" s="60"/>
      <c r="AF22" s="60"/>
      <c r="AG22" s="60"/>
      <c r="AH22" s="60"/>
      <c r="AI22" s="28"/>
      <c r="AJ22" s="28"/>
      <c r="AK22" s="404">
        <f t="shared" si="1"/>
        <v>15</v>
      </c>
      <c r="AL22" s="45"/>
      <c r="AM22" s="180"/>
    </row>
    <row r="23" ht="15.75" customHeight="1">
      <c r="A23" s="19">
        <v>20.0</v>
      </c>
      <c r="B23" s="20" t="s">
        <v>33</v>
      </c>
      <c r="C23" s="364">
        <v>43232.0</v>
      </c>
      <c r="D23" s="32"/>
      <c r="E23" s="23"/>
      <c r="F23" s="27"/>
      <c r="G23" s="516" t="s">
        <v>11</v>
      </c>
      <c r="H23" s="24"/>
      <c r="I23" s="24">
        <v>8.0</v>
      </c>
      <c r="J23" s="24">
        <v>8.0</v>
      </c>
      <c r="K23" s="37">
        <v>13.0</v>
      </c>
      <c r="L23" s="24">
        <v>8.0</v>
      </c>
      <c r="M23" s="28"/>
      <c r="N23" s="28"/>
      <c r="O23" s="24">
        <v>8.0</v>
      </c>
      <c r="P23" s="24">
        <v>8.0</v>
      </c>
      <c r="Q23" s="35">
        <v>12.0</v>
      </c>
      <c r="R23" s="24">
        <v>8.0</v>
      </c>
      <c r="S23" s="24"/>
      <c r="T23" s="28"/>
      <c r="U23" s="50">
        <v>12.0</v>
      </c>
      <c r="V23" s="14">
        <v>8.0</v>
      </c>
      <c r="W23" s="14">
        <v>8.0</v>
      </c>
      <c r="X23" s="14">
        <v>8.0</v>
      </c>
      <c r="Y23" s="47">
        <v>13.0</v>
      </c>
      <c r="Z23" s="14">
        <v>8.0</v>
      </c>
      <c r="AA23" s="40"/>
      <c r="AB23" s="28"/>
      <c r="AC23" s="50">
        <v>12.0</v>
      </c>
      <c r="AD23" s="14">
        <v>8.0</v>
      </c>
      <c r="AE23" s="14">
        <v>8.0</v>
      </c>
      <c r="AF23" s="14">
        <v>8.0</v>
      </c>
      <c r="AG23" s="14">
        <v>8.0</v>
      </c>
      <c r="AH23" s="14">
        <v>8.0</v>
      </c>
      <c r="AI23" s="28"/>
      <c r="AJ23" s="28">
        <v>8.0</v>
      </c>
      <c r="AK23" s="404">
        <f t="shared" si="1"/>
        <v>21</v>
      </c>
      <c r="AL23" s="45"/>
      <c r="AM23" s="180"/>
    </row>
    <row r="24" ht="15.75" customHeight="1">
      <c r="A24" s="19">
        <v>21.0</v>
      </c>
      <c r="B24" s="300" t="s">
        <v>34</v>
      </c>
      <c r="C24" s="364">
        <v>43425.0</v>
      </c>
      <c r="D24" s="32"/>
      <c r="E24" s="23"/>
      <c r="F24" s="35">
        <v>12.0</v>
      </c>
      <c r="G24" s="516" t="s">
        <v>11</v>
      </c>
      <c r="H24" s="24">
        <v>8.0</v>
      </c>
      <c r="I24" s="24">
        <v>8.0</v>
      </c>
      <c r="J24" s="37">
        <v>13.0</v>
      </c>
      <c r="K24" s="24">
        <v>8.0</v>
      </c>
      <c r="L24" s="24">
        <v>8.0</v>
      </c>
      <c r="M24" s="40"/>
      <c r="N24" s="28"/>
      <c r="O24" s="24">
        <v>8.0</v>
      </c>
      <c r="P24" s="35">
        <v>12.0</v>
      </c>
      <c r="Q24" s="24">
        <v>8.0</v>
      </c>
      <c r="R24" s="24">
        <v>8.0</v>
      </c>
      <c r="S24" s="24">
        <v>8.0</v>
      </c>
      <c r="T24" s="28"/>
      <c r="U24" s="28"/>
      <c r="V24" s="14">
        <v>8.0</v>
      </c>
      <c r="W24" s="14">
        <v>8.0</v>
      </c>
      <c r="X24" s="47">
        <v>13.0</v>
      </c>
      <c r="Y24" s="14">
        <v>8.0</v>
      </c>
      <c r="Z24" s="14">
        <v>8.0</v>
      </c>
      <c r="AA24" s="50">
        <v>12.0</v>
      </c>
      <c r="AB24" s="28"/>
      <c r="AC24" s="14"/>
      <c r="AD24" s="14">
        <v>8.0</v>
      </c>
      <c r="AE24" s="14">
        <v>8.0</v>
      </c>
      <c r="AF24" s="50">
        <v>12.0</v>
      </c>
      <c r="AG24" s="14">
        <v>8.0</v>
      </c>
      <c r="AH24" s="14">
        <v>8.0</v>
      </c>
      <c r="AI24" s="28"/>
      <c r="AJ24" s="28"/>
      <c r="AK24" s="404">
        <f t="shared" si="1"/>
        <v>22</v>
      </c>
      <c r="AL24" s="45"/>
      <c r="AM24" s="180"/>
    </row>
    <row r="25" ht="15.75" customHeight="1">
      <c r="A25" s="19">
        <v>22.0</v>
      </c>
      <c r="B25" s="300" t="s">
        <v>165</v>
      </c>
      <c r="C25" s="364"/>
      <c r="D25" s="32"/>
      <c r="E25" s="23"/>
      <c r="F25" s="27"/>
      <c r="G25" s="516" t="s">
        <v>11</v>
      </c>
      <c r="H25" s="24">
        <v>8.0</v>
      </c>
      <c r="I25" s="24">
        <v>8.0</v>
      </c>
      <c r="J25" s="52"/>
      <c r="K25" s="52"/>
      <c r="L25" s="52"/>
      <c r="M25" s="60"/>
      <c r="N25" s="60"/>
      <c r="O25" s="252"/>
      <c r="P25" s="52"/>
      <c r="Q25" s="52"/>
      <c r="R25" s="52"/>
      <c r="S25" s="52"/>
      <c r="T25" s="299"/>
      <c r="U25" s="60"/>
      <c r="V25" s="60"/>
      <c r="W25" s="47">
        <v>13.0</v>
      </c>
      <c r="X25" s="14">
        <v>8.0</v>
      </c>
      <c r="Y25" s="14">
        <v>8.0</v>
      </c>
      <c r="Z25" s="14"/>
      <c r="AA25" s="28"/>
      <c r="AB25" s="50">
        <v>12.0</v>
      </c>
      <c r="AC25" s="14">
        <v>8.0</v>
      </c>
      <c r="AD25" s="44"/>
      <c r="AE25" s="44"/>
      <c r="AF25" s="44"/>
      <c r="AG25" s="78"/>
      <c r="AH25" s="44"/>
      <c r="AI25" s="28"/>
      <c r="AJ25" s="28"/>
      <c r="AK25" s="404">
        <f t="shared" si="1"/>
        <v>7</v>
      </c>
      <c r="AL25" s="45"/>
      <c r="AM25" s="180"/>
    </row>
    <row r="26" ht="15.75" customHeight="1">
      <c r="A26" s="19">
        <v>23.0</v>
      </c>
      <c r="B26" s="300" t="s">
        <v>36</v>
      </c>
      <c r="C26" s="364">
        <v>43121.0</v>
      </c>
      <c r="D26" s="32"/>
      <c r="E26" s="23"/>
      <c r="F26" s="27"/>
      <c r="G26" s="516" t="s">
        <v>11</v>
      </c>
      <c r="H26" s="24">
        <v>8.0</v>
      </c>
      <c r="I26" s="37">
        <v>13.0</v>
      </c>
      <c r="J26" s="24">
        <v>8.0</v>
      </c>
      <c r="K26" s="24">
        <v>8.0</v>
      </c>
      <c r="L26" s="24">
        <v>8.0</v>
      </c>
      <c r="M26" s="50">
        <v>12.0</v>
      </c>
      <c r="N26" s="28"/>
      <c r="O26" s="24"/>
      <c r="P26" s="24">
        <v>8.0</v>
      </c>
      <c r="Q26" s="24">
        <v>8.0</v>
      </c>
      <c r="R26" s="24">
        <v>8.0</v>
      </c>
      <c r="S26" s="24">
        <v>8.0</v>
      </c>
      <c r="T26" s="28"/>
      <c r="U26" s="40"/>
      <c r="V26" s="14">
        <v>8.0</v>
      </c>
      <c r="W26" s="14">
        <v>8.0</v>
      </c>
      <c r="X26" s="14">
        <v>8.0</v>
      </c>
      <c r="Y26" s="14">
        <v>8.0</v>
      </c>
      <c r="Z26" s="14">
        <v>8.0</v>
      </c>
      <c r="AA26" s="28"/>
      <c r="AB26" s="28"/>
      <c r="AC26" s="14">
        <v>8.0</v>
      </c>
      <c r="AD26" s="50">
        <v>12.0</v>
      </c>
      <c r="AE26" s="14">
        <v>8.0</v>
      </c>
      <c r="AF26" s="14">
        <v>8.0</v>
      </c>
      <c r="AG26" s="14"/>
      <c r="AH26" s="14"/>
      <c r="AI26" s="40"/>
      <c r="AJ26" s="28">
        <v>8.0</v>
      </c>
      <c r="AK26" s="404">
        <f t="shared" si="1"/>
        <v>20</v>
      </c>
      <c r="AL26" s="45"/>
      <c r="AM26" s="180"/>
    </row>
    <row r="27" ht="15.75" customHeight="1">
      <c r="A27" s="19">
        <v>24.0</v>
      </c>
      <c r="B27" s="300" t="s">
        <v>37</v>
      </c>
      <c r="C27" s="364">
        <v>43292.0</v>
      </c>
      <c r="D27" s="32"/>
      <c r="E27" s="78"/>
      <c r="F27" s="25"/>
      <c r="G27" s="516" t="s">
        <v>11</v>
      </c>
      <c r="H27" s="37">
        <v>13.0</v>
      </c>
      <c r="I27" s="24">
        <v>8.0</v>
      </c>
      <c r="J27" s="24">
        <v>8.0</v>
      </c>
      <c r="K27" s="24">
        <v>8.0</v>
      </c>
      <c r="L27" s="24">
        <v>8.0</v>
      </c>
      <c r="M27" s="50">
        <v>12.0</v>
      </c>
      <c r="N27" s="28"/>
      <c r="O27" s="24"/>
      <c r="P27" s="24">
        <v>8.0</v>
      </c>
      <c r="Q27" s="24">
        <v>8.0</v>
      </c>
      <c r="R27" s="24">
        <v>8.0</v>
      </c>
      <c r="S27" s="37">
        <v>13.0</v>
      </c>
      <c r="T27" s="28"/>
      <c r="U27" s="28"/>
      <c r="V27" s="54"/>
      <c r="W27" s="14">
        <v>8.0</v>
      </c>
      <c r="X27" s="14">
        <v>8.0</v>
      </c>
      <c r="Y27" s="14">
        <v>8.0</v>
      </c>
      <c r="Z27" s="14">
        <v>8.0</v>
      </c>
      <c r="AA27" s="28"/>
      <c r="AB27" s="50">
        <v>12.0</v>
      </c>
      <c r="AC27" s="60"/>
      <c r="AD27" s="60"/>
      <c r="AE27" s="299"/>
      <c r="AF27" s="60"/>
      <c r="AG27" s="60"/>
      <c r="AH27" s="60"/>
      <c r="AI27" s="60"/>
      <c r="AJ27" s="60"/>
      <c r="AK27" s="404">
        <f t="shared" si="1"/>
        <v>15</v>
      </c>
      <c r="AL27" s="45"/>
      <c r="AM27" s="180"/>
    </row>
    <row r="28" ht="15.75" customHeight="1">
      <c r="A28" s="19">
        <v>25.0</v>
      </c>
      <c r="B28" s="65" t="s">
        <v>38</v>
      </c>
      <c r="C28" s="364">
        <v>43328.0</v>
      </c>
      <c r="D28" s="32"/>
      <c r="E28" s="78"/>
      <c r="F28" s="27">
        <v>8.0</v>
      </c>
      <c r="G28" s="516" t="s">
        <v>11</v>
      </c>
      <c r="H28" s="517"/>
      <c r="I28" s="248"/>
      <c r="J28" s="248">
        <v>8.0</v>
      </c>
      <c r="K28" s="248">
        <v>8.0</v>
      </c>
      <c r="L28" s="47">
        <v>13.0</v>
      </c>
      <c r="M28" s="28">
        <v>8.0</v>
      </c>
      <c r="N28" s="50">
        <v>12.0</v>
      </c>
      <c r="O28" s="247"/>
      <c r="P28" s="247"/>
      <c r="Q28" s="247">
        <v>8.0</v>
      </c>
      <c r="R28" s="415">
        <v>8.0</v>
      </c>
      <c r="S28" s="415">
        <v>8.0</v>
      </c>
      <c r="T28" s="385">
        <v>12.0</v>
      </c>
      <c r="U28" s="383">
        <v>8.0</v>
      </c>
      <c r="V28" s="415"/>
      <c r="W28" s="247"/>
      <c r="X28" s="247">
        <v>8.0</v>
      </c>
      <c r="Y28" s="415">
        <v>8.0</v>
      </c>
      <c r="Z28" s="415">
        <v>8.0</v>
      </c>
      <c r="AA28" s="383">
        <v>8.0</v>
      </c>
      <c r="AB28" s="383">
        <v>8.0</v>
      </c>
      <c r="AC28" s="415"/>
      <c r="AD28" s="517"/>
      <c r="AE28" s="247">
        <v>8.0</v>
      </c>
      <c r="AF28" s="385">
        <v>12.0</v>
      </c>
      <c r="AG28" s="246">
        <v>8.0</v>
      </c>
      <c r="AH28" s="248">
        <v>8.0</v>
      </c>
      <c r="AI28" s="36">
        <v>12.0</v>
      </c>
      <c r="AJ28" s="34"/>
      <c r="AK28" s="404">
        <f t="shared" si="1"/>
        <v>21</v>
      </c>
      <c r="AL28" s="45"/>
      <c r="AM28" s="180"/>
    </row>
    <row r="29" ht="15.75" customHeight="1">
      <c r="A29" s="19">
        <v>26.0</v>
      </c>
      <c r="B29" s="53" t="s">
        <v>228</v>
      </c>
      <c r="C29" s="364">
        <v>43127.0</v>
      </c>
      <c r="D29" s="71"/>
      <c r="E29" s="78"/>
      <c r="F29" s="27"/>
      <c r="G29" s="518" t="s">
        <v>243</v>
      </c>
      <c r="H29" s="247">
        <v>10.0</v>
      </c>
      <c r="I29" s="247">
        <v>10.0</v>
      </c>
      <c r="J29" s="247">
        <v>10.0</v>
      </c>
      <c r="K29" s="247">
        <v>10.0</v>
      </c>
      <c r="L29" s="247">
        <v>10.0</v>
      </c>
      <c r="M29" s="28"/>
      <c r="N29" s="27"/>
      <c r="O29" s="247">
        <v>10.0</v>
      </c>
      <c r="P29" s="247">
        <v>10.0</v>
      </c>
      <c r="Q29" s="247">
        <v>10.0</v>
      </c>
      <c r="R29" s="247">
        <v>10.0</v>
      </c>
      <c r="S29" s="247">
        <v>10.0</v>
      </c>
      <c r="T29" s="27"/>
      <c r="U29" s="27"/>
      <c r="V29" s="247">
        <v>10.0</v>
      </c>
      <c r="W29" s="247">
        <v>10.0</v>
      </c>
      <c r="X29" s="247">
        <v>10.0</v>
      </c>
      <c r="Y29" s="247"/>
      <c r="Z29" s="247">
        <v>10.0</v>
      </c>
      <c r="AA29" s="27">
        <v>10.0</v>
      </c>
      <c r="AB29" s="27"/>
      <c r="AC29" s="247">
        <v>10.0</v>
      </c>
      <c r="AD29" s="247">
        <v>10.0</v>
      </c>
      <c r="AE29" s="247">
        <v>10.0</v>
      </c>
      <c r="AF29" s="247">
        <v>10.0</v>
      </c>
      <c r="AG29" s="247">
        <v>10.0</v>
      </c>
      <c r="AH29" s="247">
        <v>10.0</v>
      </c>
      <c r="AI29" s="27"/>
      <c r="AJ29" s="27"/>
      <c r="AK29" s="404">
        <f t="shared" si="1"/>
        <v>21</v>
      </c>
      <c r="AL29" s="45"/>
      <c r="AM29" s="180"/>
    </row>
    <row r="30" ht="15.75" customHeight="1">
      <c r="A30" s="79"/>
      <c r="B30" s="423"/>
      <c r="C30" s="81"/>
      <c r="D30" s="79"/>
      <c r="E30" s="82"/>
      <c r="F30" s="82"/>
      <c r="G30" s="82"/>
      <c r="H30" s="83"/>
      <c r="I30" s="84"/>
      <c r="J30" s="82"/>
      <c r="K30" s="82"/>
      <c r="L30" s="82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260"/>
      <c r="AI30" s="79"/>
      <c r="AJ30" s="79"/>
      <c r="AK30" s="82"/>
      <c r="AL30" s="82"/>
      <c r="AM30" s="82"/>
    </row>
    <row r="31" ht="15.75" customHeight="1">
      <c r="A31" s="306"/>
      <c r="B31" s="306"/>
      <c r="C31" s="307" t="s">
        <v>276</v>
      </c>
      <c r="D31" s="127"/>
      <c r="E31" s="87" t="s">
        <v>42</v>
      </c>
      <c r="F31" s="31" t="s">
        <v>43</v>
      </c>
      <c r="G31" s="82"/>
      <c r="H31" s="88"/>
      <c r="I31" s="79" t="s">
        <v>44</v>
      </c>
      <c r="J31" s="89"/>
      <c r="K31" s="89"/>
      <c r="L31" s="89"/>
      <c r="M31" s="89"/>
      <c r="N31" s="82"/>
      <c r="O31" s="82"/>
      <c r="P31" s="90"/>
      <c r="Q31" s="79" t="s">
        <v>45</v>
      </c>
      <c r="R31" s="79"/>
      <c r="S31" s="79"/>
      <c r="T31" s="82"/>
      <c r="U31" s="256"/>
      <c r="V31" s="82" t="s">
        <v>46</v>
      </c>
      <c r="W31" s="82"/>
      <c r="X31" s="82"/>
      <c r="Y31" s="92"/>
      <c r="Z31" s="82"/>
      <c r="AA31" s="79"/>
      <c r="AB31" s="79"/>
      <c r="AC31" s="85"/>
      <c r="AD31" s="79"/>
      <c r="AE31" s="79"/>
      <c r="AF31" s="79"/>
      <c r="AG31" s="79"/>
      <c r="AH31" s="260"/>
      <c r="AI31" s="79"/>
      <c r="AJ31" s="79"/>
      <c r="AK31" s="82"/>
      <c r="AL31" s="82"/>
      <c r="AM31" s="82"/>
    </row>
    <row r="32" ht="15.75" customHeight="1">
      <c r="A32" s="306"/>
      <c r="B32" s="306"/>
      <c r="C32" s="222"/>
      <c r="D32" s="223"/>
      <c r="E32" s="87" t="s">
        <v>48</v>
      </c>
      <c r="F32" s="35" t="s">
        <v>49</v>
      </c>
      <c r="G32" s="82"/>
      <c r="H32" s="93"/>
      <c r="I32" s="82"/>
      <c r="J32" s="82"/>
      <c r="K32" s="82"/>
      <c r="L32" s="82"/>
      <c r="M32" s="82"/>
      <c r="N32" s="82"/>
      <c r="O32" s="82"/>
      <c r="P32" s="94"/>
      <c r="Q32" s="82" t="s">
        <v>50</v>
      </c>
      <c r="R32" s="89"/>
      <c r="S32" s="82"/>
      <c r="T32" s="82"/>
      <c r="U32" s="95"/>
      <c r="V32" s="79" t="s">
        <v>51</v>
      </c>
      <c r="W32" s="79"/>
      <c r="X32" s="82"/>
      <c r="Y32" s="82"/>
      <c r="Z32" s="82"/>
      <c r="AA32" s="79"/>
      <c r="AB32" s="79"/>
      <c r="AC32" s="85"/>
      <c r="AD32" s="79"/>
      <c r="AE32" s="79"/>
      <c r="AF32" s="79"/>
      <c r="AG32" s="79"/>
      <c r="AH32" s="260"/>
      <c r="AI32" s="79"/>
      <c r="AJ32" s="79"/>
      <c r="AK32" s="82"/>
      <c r="AL32" s="82"/>
      <c r="AM32" s="82"/>
    </row>
    <row r="33" ht="15.75" customHeight="1">
      <c r="A33" s="306"/>
      <c r="B33" s="306"/>
      <c r="C33" s="128"/>
      <c r="D33" s="130"/>
      <c r="E33" s="87" t="s">
        <v>53</v>
      </c>
      <c r="F33" s="97" t="s">
        <v>54</v>
      </c>
      <c r="G33" s="98"/>
      <c r="H33" s="89"/>
      <c r="I33" s="89"/>
      <c r="J33" s="89"/>
      <c r="K33" s="89"/>
      <c r="L33" s="89"/>
      <c r="M33" s="82"/>
      <c r="N33" s="82"/>
      <c r="O33" s="82"/>
      <c r="P33" s="89"/>
      <c r="Q33" s="89"/>
      <c r="R33" s="99"/>
      <c r="S33" s="99"/>
      <c r="T33" s="100"/>
      <c r="U33" s="100"/>
      <c r="V33" s="99"/>
      <c r="W33" s="99"/>
      <c r="X33" s="99"/>
      <c r="Y33" s="99"/>
      <c r="Z33" s="99"/>
      <c r="AA33" s="99"/>
      <c r="AB33" s="100"/>
      <c r="AC33" s="85"/>
      <c r="AD33" s="101"/>
      <c r="AE33" s="101"/>
      <c r="AF33" s="101"/>
      <c r="AG33" s="101"/>
      <c r="AH33" s="519"/>
      <c r="AI33" s="101"/>
      <c r="AJ33" s="101"/>
      <c r="AK33" s="102"/>
      <c r="AL33" s="102"/>
      <c r="AM33" s="102"/>
    </row>
    <row r="34" ht="16.5" customHeight="1">
      <c r="A34" s="103"/>
      <c r="B34" s="104"/>
      <c r="C34" s="105"/>
      <c r="D34" s="103"/>
      <c r="E34" s="103"/>
      <c r="F34" s="106"/>
      <c r="G34" s="107" t="s">
        <v>55</v>
      </c>
      <c r="H34" s="108"/>
      <c r="I34" s="109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1"/>
      <c r="AL34" s="104"/>
      <c r="AM34" s="104"/>
    </row>
    <row r="35" ht="15.75" customHeight="1">
      <c r="A35" s="79"/>
      <c r="B35" s="82"/>
      <c r="C35" s="96"/>
      <c r="D35" s="79"/>
      <c r="E35" s="79"/>
      <c r="F35" s="79"/>
      <c r="G35" s="79"/>
      <c r="H35" s="112"/>
      <c r="I35" s="84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260"/>
      <c r="AI35" s="79"/>
      <c r="AJ35" s="79"/>
      <c r="AK35" s="82"/>
      <c r="AL35" s="82"/>
      <c r="AM35" s="82"/>
    </row>
    <row r="36" ht="16.5" customHeight="1">
      <c r="A36" s="19">
        <v>1.0</v>
      </c>
      <c r="B36" s="19" t="s">
        <v>33</v>
      </c>
      <c r="C36" s="380">
        <v>42621.0</v>
      </c>
      <c r="D36" s="113" t="s">
        <v>56</v>
      </c>
      <c r="E36" s="114"/>
      <c r="F36" s="15"/>
      <c r="G36" s="117"/>
      <c r="H36" s="9"/>
      <c r="I36" s="9"/>
      <c r="J36" s="9"/>
      <c r="K36" s="9"/>
      <c r="L36" s="9"/>
      <c r="M36" s="15"/>
      <c r="N36" s="15"/>
      <c r="O36" s="9"/>
      <c r="P36" s="9"/>
      <c r="Q36" s="9"/>
      <c r="R36" s="9"/>
      <c r="S36" s="9"/>
      <c r="T36" s="15"/>
      <c r="U36" s="15"/>
      <c r="V36" s="9"/>
      <c r="W36" s="9"/>
      <c r="X36" s="9"/>
      <c r="Y36" s="9"/>
      <c r="Z36" s="9"/>
      <c r="AA36" s="15"/>
      <c r="AB36" s="15"/>
      <c r="AC36" s="9"/>
      <c r="AD36" s="9"/>
      <c r="AE36" s="9"/>
      <c r="AF36" s="9"/>
      <c r="AG36" s="9"/>
      <c r="AH36" s="9"/>
      <c r="AI36" s="15"/>
      <c r="AJ36" s="15"/>
      <c r="AK36" s="31"/>
      <c r="AL36" s="31"/>
      <c r="AM36" s="112"/>
    </row>
    <row r="37" ht="15.75" customHeight="1">
      <c r="A37" s="19">
        <v>2.0</v>
      </c>
      <c r="B37" s="19" t="s">
        <v>57</v>
      </c>
      <c r="C37" s="387">
        <v>42455.0</v>
      </c>
      <c r="D37" s="32"/>
      <c r="E37" s="32"/>
      <c r="F37" s="15"/>
      <c r="G37" s="117"/>
      <c r="H37" s="9"/>
      <c r="I37" s="9"/>
      <c r="J37" s="9"/>
      <c r="K37" s="9"/>
      <c r="L37" s="9"/>
      <c r="M37" s="15"/>
      <c r="N37" s="15"/>
      <c r="O37" s="9"/>
      <c r="P37" s="9"/>
      <c r="Q37" s="9"/>
      <c r="R37" s="9"/>
      <c r="S37" s="9"/>
      <c r="T37" s="15"/>
      <c r="U37" s="15"/>
      <c r="V37" s="9"/>
      <c r="W37" s="9"/>
      <c r="X37" s="9"/>
      <c r="Y37" s="9"/>
      <c r="Z37" s="9"/>
      <c r="AA37" s="15"/>
      <c r="AB37" s="15"/>
      <c r="AC37" s="9"/>
      <c r="AD37" s="9"/>
      <c r="AE37" s="9"/>
      <c r="AF37" s="9"/>
      <c r="AG37" s="9"/>
      <c r="AH37" s="9"/>
      <c r="AI37" s="15"/>
      <c r="AJ37" s="15"/>
      <c r="AK37" s="31"/>
      <c r="AL37" s="31"/>
      <c r="AM37" s="112"/>
    </row>
    <row r="38" ht="15.75" customHeight="1">
      <c r="A38" s="19">
        <v>3.0</v>
      </c>
      <c r="B38" s="19" t="s">
        <v>58</v>
      </c>
      <c r="C38" s="364">
        <v>42704.0</v>
      </c>
      <c r="D38" s="32"/>
      <c r="E38" s="32"/>
      <c r="F38" s="15"/>
      <c r="G38" s="117"/>
      <c r="H38" s="9"/>
      <c r="I38" s="9"/>
      <c r="J38" s="9"/>
      <c r="K38" s="9"/>
      <c r="L38" s="9"/>
      <c r="M38" s="15"/>
      <c r="N38" s="15"/>
      <c r="O38" s="9"/>
      <c r="P38" s="9"/>
      <c r="Q38" s="9"/>
      <c r="R38" s="9"/>
      <c r="S38" s="9"/>
      <c r="T38" s="28"/>
      <c r="U38" s="28"/>
      <c r="V38" s="9"/>
      <c r="W38" s="9"/>
      <c r="X38" s="9"/>
      <c r="Y38" s="9"/>
      <c r="Z38" s="9"/>
      <c r="AA38" s="15"/>
      <c r="AB38" s="15"/>
      <c r="AC38" s="9"/>
      <c r="AD38" s="9"/>
      <c r="AE38" s="9"/>
      <c r="AF38" s="9"/>
      <c r="AG38" s="9"/>
      <c r="AH38" s="9"/>
      <c r="AI38" s="15"/>
      <c r="AJ38" s="15"/>
      <c r="AK38" s="31"/>
      <c r="AL38" s="31"/>
      <c r="AM38" s="112"/>
    </row>
    <row r="39" ht="16.5" customHeight="1">
      <c r="A39" s="19">
        <v>4.0</v>
      </c>
      <c r="B39" s="19" t="s">
        <v>59</v>
      </c>
      <c r="C39" s="364">
        <v>42425.0</v>
      </c>
      <c r="D39" s="71"/>
      <c r="E39" s="71"/>
      <c r="F39" s="15"/>
      <c r="G39" s="117"/>
      <c r="H39" s="9"/>
      <c r="I39" s="9"/>
      <c r="J39" s="9"/>
      <c r="K39" s="9"/>
      <c r="L39" s="9"/>
      <c r="M39" s="15"/>
      <c r="N39" s="15"/>
      <c r="O39" s="9"/>
      <c r="P39" s="9"/>
      <c r="Q39" s="9"/>
      <c r="R39" s="9"/>
      <c r="S39" s="9"/>
      <c r="T39" s="15"/>
      <c r="U39" s="15"/>
      <c r="V39" s="9"/>
      <c r="W39" s="9"/>
      <c r="X39" s="9"/>
      <c r="Y39" s="9"/>
      <c r="Z39" s="9"/>
      <c r="AA39" s="15"/>
      <c r="AB39" s="15"/>
      <c r="AC39" s="9"/>
      <c r="AD39" s="9"/>
      <c r="AE39" s="9"/>
      <c r="AF39" s="9"/>
      <c r="AG39" s="9"/>
      <c r="AH39" s="9"/>
      <c r="AI39" s="15"/>
      <c r="AJ39" s="15"/>
      <c r="AK39" s="31"/>
      <c r="AL39" s="31"/>
      <c r="AM39" s="112"/>
    </row>
    <row r="40" ht="21.75" customHeight="1">
      <c r="A40" s="79"/>
      <c r="B40" s="80"/>
      <c r="C40" s="112"/>
      <c r="D40" s="79"/>
      <c r="E40" s="112"/>
      <c r="F40" s="237"/>
      <c r="G40" s="237"/>
      <c r="H40" s="237"/>
      <c r="I40" s="237"/>
      <c r="J40" s="237"/>
      <c r="K40" s="237"/>
      <c r="L40" s="237"/>
      <c r="M40" s="25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92"/>
      <c r="AA40" s="237"/>
      <c r="AB40" s="237"/>
      <c r="AC40" s="237"/>
      <c r="AD40" s="237"/>
      <c r="AE40" s="237"/>
      <c r="AF40" s="237"/>
      <c r="AG40" s="237"/>
      <c r="AH40" s="237"/>
      <c r="AI40" s="237"/>
      <c r="AJ40" s="237"/>
      <c r="AK40" s="31"/>
      <c r="AL40" s="31"/>
      <c r="AM40" s="112"/>
    </row>
    <row r="41" ht="17.25" customHeight="1">
      <c r="A41" s="19">
        <v>1.0</v>
      </c>
      <c r="B41" s="20" t="s">
        <v>60</v>
      </c>
      <c r="C41" s="364">
        <v>42603.0</v>
      </c>
      <c r="D41" s="113" t="s">
        <v>61</v>
      </c>
      <c r="E41" s="118"/>
      <c r="F41" s="15"/>
      <c r="G41" s="117"/>
      <c r="H41" s="9"/>
      <c r="I41" s="9"/>
      <c r="J41" s="9"/>
      <c r="K41" s="9"/>
      <c r="L41" s="9"/>
      <c r="M41" s="15"/>
      <c r="N41" s="15"/>
      <c r="O41" s="9"/>
      <c r="P41" s="9"/>
      <c r="Q41" s="9"/>
      <c r="R41" s="9"/>
      <c r="S41" s="9"/>
      <c r="T41" s="15"/>
      <c r="U41" s="15"/>
      <c r="V41" s="9"/>
      <c r="W41" s="9"/>
      <c r="X41" s="9"/>
      <c r="Y41" s="9"/>
      <c r="Z41" s="9"/>
      <c r="AA41" s="15"/>
      <c r="AB41" s="15"/>
      <c r="AC41" s="9"/>
      <c r="AD41" s="9"/>
      <c r="AE41" s="9"/>
      <c r="AF41" s="9"/>
      <c r="AG41" s="9"/>
      <c r="AH41" s="9"/>
      <c r="AI41" s="15"/>
      <c r="AJ41" s="15"/>
      <c r="AK41" s="31"/>
      <c r="AL41" s="31"/>
      <c r="AM41" s="112"/>
    </row>
    <row r="42" ht="18.0" customHeight="1">
      <c r="A42" s="19">
        <v>2.0</v>
      </c>
      <c r="B42" s="20" t="s">
        <v>63</v>
      </c>
      <c r="C42" s="364">
        <v>42625.0</v>
      </c>
      <c r="D42" s="71"/>
      <c r="E42" s="71"/>
      <c r="F42" s="15"/>
      <c r="G42" s="117"/>
      <c r="H42" s="9"/>
      <c r="I42" s="9"/>
      <c r="J42" s="9"/>
      <c r="K42" s="9"/>
      <c r="L42" s="9"/>
      <c r="M42" s="15"/>
      <c r="N42" s="15"/>
      <c r="O42" s="120"/>
      <c r="P42" s="120"/>
      <c r="Q42" s="9"/>
      <c r="R42" s="9"/>
      <c r="S42" s="9"/>
      <c r="T42" s="15"/>
      <c r="U42" s="15"/>
      <c r="V42" s="9"/>
      <c r="W42" s="9"/>
      <c r="X42" s="9"/>
      <c r="Y42" s="9"/>
      <c r="Z42" s="9"/>
      <c r="AA42" s="15"/>
      <c r="AB42" s="15"/>
      <c r="AC42" s="9"/>
      <c r="AD42" s="9"/>
      <c r="AE42" s="9"/>
      <c r="AF42" s="9"/>
      <c r="AG42" s="9"/>
      <c r="AH42" s="9"/>
      <c r="AI42" s="15"/>
      <c r="AJ42" s="15"/>
      <c r="AK42" s="31"/>
      <c r="AL42" s="31"/>
      <c r="AM42" s="112"/>
    </row>
    <row r="43" ht="15.75" customHeight="1">
      <c r="A43" s="79"/>
      <c r="B43" s="80"/>
      <c r="C43" s="112"/>
      <c r="D43" s="121"/>
      <c r="E43" s="121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121"/>
      <c r="AL43" s="121"/>
      <c r="AM43" s="121"/>
    </row>
    <row r="44" ht="18.75" customHeight="1">
      <c r="A44" s="19">
        <v>1.0</v>
      </c>
      <c r="B44" s="20" t="s">
        <v>64</v>
      </c>
      <c r="C44" s="364">
        <v>43249.0</v>
      </c>
      <c r="D44" s="113" t="s">
        <v>65</v>
      </c>
      <c r="E44" s="114"/>
      <c r="F44" s="15"/>
      <c r="G44" s="117"/>
      <c r="H44" s="9"/>
      <c r="I44" s="9"/>
      <c r="J44" s="9"/>
      <c r="K44" s="9"/>
      <c r="L44" s="9"/>
      <c r="M44" s="15"/>
      <c r="N44" s="15"/>
      <c r="O44" s="9"/>
      <c r="P44" s="9"/>
      <c r="Q44" s="9"/>
      <c r="R44" s="9"/>
      <c r="S44" s="9"/>
      <c r="T44" s="15"/>
      <c r="U44" s="15"/>
      <c r="V44" s="9"/>
      <c r="W44" s="9"/>
      <c r="X44" s="9"/>
      <c r="Y44" s="9"/>
      <c r="Z44" s="9"/>
      <c r="AA44" s="15"/>
      <c r="AB44" s="15"/>
      <c r="AC44" s="9"/>
      <c r="AD44" s="9"/>
      <c r="AE44" s="9"/>
      <c r="AF44" s="9"/>
      <c r="AG44" s="9"/>
      <c r="AH44" s="9"/>
      <c r="AI44" s="15"/>
      <c r="AJ44" s="15"/>
      <c r="AK44" s="31"/>
      <c r="AL44" s="31"/>
      <c r="AM44" s="112"/>
    </row>
    <row r="45" ht="17.25" customHeight="1">
      <c r="A45" s="19">
        <v>2.0</v>
      </c>
      <c r="B45" s="20" t="s">
        <v>66</v>
      </c>
      <c r="C45" s="364">
        <v>42512.0</v>
      </c>
      <c r="D45" s="71"/>
      <c r="E45" s="71"/>
      <c r="F45" s="15"/>
      <c r="G45" s="117"/>
      <c r="H45" s="9"/>
      <c r="I45" s="9"/>
      <c r="J45" s="9"/>
      <c r="K45" s="9"/>
      <c r="L45" s="9"/>
      <c r="M45" s="15"/>
      <c r="N45" s="15"/>
      <c r="O45" s="9"/>
      <c r="P45" s="9"/>
      <c r="Q45" s="9"/>
      <c r="R45" s="9"/>
      <c r="S45" s="9"/>
      <c r="T45" s="15"/>
      <c r="U45" s="15"/>
      <c r="V45" s="9"/>
      <c r="W45" s="9"/>
      <c r="X45" s="9"/>
      <c r="Y45" s="9"/>
      <c r="Z45" s="9"/>
      <c r="AA45" s="15"/>
      <c r="AB45" s="15"/>
      <c r="AC45" s="9"/>
      <c r="AD45" s="9"/>
      <c r="AE45" s="9"/>
      <c r="AF45" s="9"/>
      <c r="AG45" s="9"/>
      <c r="AH45" s="9"/>
      <c r="AI45" s="15"/>
      <c r="AJ45" s="15"/>
      <c r="AK45" s="31"/>
      <c r="AL45" s="31"/>
      <c r="AM45" s="112"/>
    </row>
    <row r="46" ht="18.0" customHeight="1">
      <c r="A46" s="79"/>
      <c r="B46" s="80"/>
      <c r="C46" s="112"/>
      <c r="D46" s="79"/>
      <c r="E46" s="79"/>
      <c r="F46" s="260"/>
      <c r="G46" s="260"/>
      <c r="H46" s="237"/>
      <c r="I46" s="260"/>
      <c r="J46" s="260"/>
      <c r="K46" s="260"/>
      <c r="L46" s="260"/>
      <c r="M46" s="261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31"/>
      <c r="AL46" s="31"/>
      <c r="AM46" s="112"/>
    </row>
    <row r="47" ht="18.0" customHeight="1">
      <c r="A47" s="19">
        <v>1.0</v>
      </c>
      <c r="B47" s="20" t="s">
        <v>67</v>
      </c>
      <c r="C47" s="364">
        <v>42852.0</v>
      </c>
      <c r="D47" s="31" t="s">
        <v>68</v>
      </c>
      <c r="E47" s="78">
        <v>7.9220318245E10</v>
      </c>
      <c r="F47" s="15"/>
      <c r="G47" s="117"/>
      <c r="H47" s="9">
        <v>8.0</v>
      </c>
      <c r="I47" s="9">
        <v>8.0</v>
      </c>
      <c r="J47" s="9">
        <v>8.0</v>
      </c>
      <c r="K47" s="9">
        <v>8.0</v>
      </c>
      <c r="L47" s="9">
        <v>8.0</v>
      </c>
      <c r="M47" s="15"/>
      <c r="N47" s="15"/>
      <c r="O47" s="9">
        <v>8.0</v>
      </c>
      <c r="P47" s="9">
        <v>8.0</v>
      </c>
      <c r="Q47" s="9">
        <v>8.0</v>
      </c>
      <c r="R47" s="123"/>
      <c r="S47" s="123"/>
      <c r="T47" s="15"/>
      <c r="U47" s="15"/>
      <c r="V47" s="9">
        <v>8.0</v>
      </c>
      <c r="W47" s="9">
        <v>8.0</v>
      </c>
      <c r="X47" s="9">
        <v>8.0</v>
      </c>
      <c r="Y47" s="9">
        <v>8.0</v>
      </c>
      <c r="Z47" s="9">
        <v>8.0</v>
      </c>
      <c r="AA47" s="15"/>
      <c r="AB47" s="15"/>
      <c r="AC47" s="9">
        <v>8.0</v>
      </c>
      <c r="AD47" s="9">
        <v>8.0</v>
      </c>
      <c r="AE47" s="9">
        <v>8.0</v>
      </c>
      <c r="AF47" s="9">
        <v>8.0</v>
      </c>
      <c r="AG47" s="9">
        <v>8.0</v>
      </c>
      <c r="AH47" s="9">
        <v>8.0</v>
      </c>
      <c r="AI47" s="15"/>
      <c r="AJ47" s="15"/>
      <c r="AK47" s="31"/>
      <c r="AL47" s="31"/>
      <c r="AM47" s="112"/>
    </row>
    <row r="48" ht="18.0" customHeight="1">
      <c r="A48" s="19">
        <v>2.0</v>
      </c>
      <c r="B48" s="20" t="s">
        <v>69</v>
      </c>
      <c r="C48" s="364">
        <v>42667.0</v>
      </c>
      <c r="D48" s="31" t="s">
        <v>70</v>
      </c>
      <c r="E48" s="78">
        <v>7.9220318242E10</v>
      </c>
      <c r="F48" s="15"/>
      <c r="G48" s="117"/>
      <c r="H48" s="9">
        <v>8.0</v>
      </c>
      <c r="I48" s="9">
        <v>8.0</v>
      </c>
      <c r="J48" s="9">
        <v>8.0</v>
      </c>
      <c r="K48" s="9">
        <v>8.0</v>
      </c>
      <c r="L48" s="9">
        <v>8.0</v>
      </c>
      <c r="M48" s="15"/>
      <c r="N48" s="15"/>
      <c r="O48" s="115"/>
      <c r="P48" s="115"/>
      <c r="Q48" s="115"/>
      <c r="R48" s="115"/>
      <c r="S48" s="115"/>
      <c r="T48" s="115"/>
      <c r="U48" s="115"/>
      <c r="V48" s="9">
        <v>8.0</v>
      </c>
      <c r="W48" s="9">
        <v>12.0</v>
      </c>
      <c r="X48" s="9">
        <v>10.0</v>
      </c>
      <c r="Y48" s="9">
        <v>12.0</v>
      </c>
      <c r="Z48" s="9">
        <v>10.0</v>
      </c>
      <c r="AA48" s="15"/>
      <c r="AB48" s="15"/>
      <c r="AC48" s="9">
        <v>9.0</v>
      </c>
      <c r="AD48" s="9">
        <v>12.0</v>
      </c>
      <c r="AE48" s="9">
        <v>12.0</v>
      </c>
      <c r="AF48" s="9">
        <v>9.0</v>
      </c>
      <c r="AG48" s="9">
        <v>8.0</v>
      </c>
      <c r="AH48" s="9">
        <v>8.0</v>
      </c>
      <c r="AI48" s="15"/>
      <c r="AJ48" s="15"/>
      <c r="AK48" s="9"/>
      <c r="AL48" s="31"/>
      <c r="AM48" s="112"/>
    </row>
    <row r="49" ht="17.25" customHeight="1">
      <c r="A49" s="19">
        <v>3.0</v>
      </c>
      <c r="B49" s="20" t="s">
        <v>71</v>
      </c>
      <c r="C49" s="380">
        <v>43072.0</v>
      </c>
      <c r="D49" s="31" t="s">
        <v>70</v>
      </c>
      <c r="E49" s="78">
        <v>7.9220318285E10</v>
      </c>
      <c r="F49" s="15">
        <v>12.0</v>
      </c>
      <c r="G49" s="117"/>
      <c r="H49" s="9"/>
      <c r="I49" s="9"/>
      <c r="J49" s="9">
        <v>12.0</v>
      </c>
      <c r="K49" s="9">
        <v>12.0</v>
      </c>
      <c r="L49" s="9"/>
      <c r="M49" s="15"/>
      <c r="N49" s="15">
        <v>12.0</v>
      </c>
      <c r="O49" s="9">
        <v>12.0</v>
      </c>
      <c r="P49" s="9"/>
      <c r="Q49" s="9"/>
      <c r="R49" s="9">
        <v>12.0</v>
      </c>
      <c r="S49" s="9">
        <v>12.0</v>
      </c>
      <c r="T49" s="15"/>
      <c r="U49" s="15"/>
      <c r="V49" s="9">
        <v>12.0</v>
      </c>
      <c r="W49" s="9">
        <v>12.0</v>
      </c>
      <c r="X49" s="9"/>
      <c r="Y49" s="9"/>
      <c r="Z49" s="9">
        <v>12.0</v>
      </c>
      <c r="AA49" s="15">
        <v>12.0</v>
      </c>
      <c r="AB49" s="15"/>
      <c r="AC49" s="9"/>
      <c r="AD49" s="9">
        <v>12.0</v>
      </c>
      <c r="AE49" s="9">
        <v>12.0</v>
      </c>
      <c r="AF49" s="9"/>
      <c r="AG49" s="9"/>
      <c r="AH49" s="9">
        <v>12.0</v>
      </c>
      <c r="AI49" s="15">
        <v>12.0</v>
      </c>
      <c r="AJ49" s="15"/>
      <c r="AK49" s="31"/>
      <c r="AL49" s="31"/>
      <c r="AM49" s="112"/>
    </row>
    <row r="50" ht="17.25" customHeight="1">
      <c r="A50" s="19">
        <v>4.0</v>
      </c>
      <c r="B50" s="20" t="s">
        <v>72</v>
      </c>
      <c r="C50" s="380">
        <v>43072.0</v>
      </c>
      <c r="D50" s="31" t="s">
        <v>70</v>
      </c>
      <c r="E50" s="78">
        <v>7.9221946634E10</v>
      </c>
      <c r="F50" s="15"/>
      <c r="G50" s="117"/>
      <c r="H50" s="9">
        <v>12.0</v>
      </c>
      <c r="I50" s="9">
        <v>12.0</v>
      </c>
      <c r="J50" s="9"/>
      <c r="K50" s="9"/>
      <c r="L50" s="9">
        <v>12.0</v>
      </c>
      <c r="M50" s="15">
        <v>12.0</v>
      </c>
      <c r="N50" s="15"/>
      <c r="O50" s="9"/>
      <c r="P50" s="9">
        <v>12.0</v>
      </c>
      <c r="Q50" s="9">
        <v>12.0</v>
      </c>
      <c r="R50" s="9"/>
      <c r="S50" s="9"/>
      <c r="T50" s="15">
        <v>12.0</v>
      </c>
      <c r="U50" s="15">
        <v>12.0</v>
      </c>
      <c r="V50" s="9"/>
      <c r="W50" s="9"/>
      <c r="X50" s="9">
        <v>12.0</v>
      </c>
      <c r="Y50" s="9">
        <v>12.0</v>
      </c>
      <c r="Z50" s="9"/>
      <c r="AA50" s="15"/>
      <c r="AB50" s="15">
        <v>12.0</v>
      </c>
      <c r="AC50" s="9">
        <v>12.0</v>
      </c>
      <c r="AD50" s="9"/>
      <c r="AE50" s="9"/>
      <c r="AF50" s="9">
        <v>12.0</v>
      </c>
      <c r="AG50" s="9">
        <v>12.0</v>
      </c>
      <c r="AH50" s="9"/>
      <c r="AI50" s="15"/>
      <c r="AJ50" s="15">
        <v>12.0</v>
      </c>
      <c r="AK50" s="31"/>
      <c r="AL50" s="31"/>
      <c r="AM50" s="112"/>
    </row>
    <row r="51" ht="20.25" customHeight="1">
      <c r="A51" s="19">
        <v>5.0</v>
      </c>
      <c r="B51" s="19" t="s">
        <v>73</v>
      </c>
      <c r="C51" s="364">
        <v>42512.0</v>
      </c>
      <c r="D51" s="31" t="s">
        <v>74</v>
      </c>
      <c r="E51" s="78">
        <v>7.9221277764E10</v>
      </c>
      <c r="F51" s="15"/>
      <c r="G51" s="117"/>
      <c r="H51" s="9">
        <v>8.0</v>
      </c>
      <c r="I51" s="9">
        <v>8.0</v>
      </c>
      <c r="J51" s="9">
        <v>8.0</v>
      </c>
      <c r="K51" s="9">
        <v>8.0</v>
      </c>
      <c r="L51" s="9">
        <v>8.0</v>
      </c>
      <c r="M51" s="15"/>
      <c r="N51" s="15"/>
      <c r="O51" s="9">
        <v>8.0</v>
      </c>
      <c r="P51" s="9">
        <v>8.0</v>
      </c>
      <c r="Q51" s="9">
        <v>8.0</v>
      </c>
      <c r="R51" s="9">
        <v>8.0</v>
      </c>
      <c r="S51" s="9">
        <v>8.0</v>
      </c>
      <c r="T51" s="15"/>
      <c r="U51" s="15"/>
      <c r="V51" s="9">
        <v>8.0</v>
      </c>
      <c r="W51" s="9">
        <v>8.0</v>
      </c>
      <c r="X51" s="9">
        <v>8.0</v>
      </c>
      <c r="Y51" s="9">
        <v>8.0</v>
      </c>
      <c r="Z51" s="9">
        <v>8.0</v>
      </c>
      <c r="AA51" s="15"/>
      <c r="AB51" s="15"/>
      <c r="AC51" s="9">
        <v>8.0</v>
      </c>
      <c r="AD51" s="9">
        <v>8.0</v>
      </c>
      <c r="AE51" s="9">
        <v>8.0</v>
      </c>
      <c r="AF51" s="9">
        <v>8.0</v>
      </c>
      <c r="AG51" s="9">
        <v>8.0</v>
      </c>
      <c r="AH51" s="9">
        <v>8.0</v>
      </c>
      <c r="AI51" s="15"/>
      <c r="AJ51" s="15"/>
      <c r="AK51" s="9"/>
      <c r="AL51" s="31"/>
      <c r="AM51" s="112"/>
    </row>
    <row r="52" ht="21.0" customHeight="1">
      <c r="A52" s="19">
        <v>6.0</v>
      </c>
      <c r="B52" s="19" t="s">
        <v>75</v>
      </c>
      <c r="C52" s="388">
        <v>42539.0</v>
      </c>
      <c r="D52" s="125" t="s">
        <v>76</v>
      </c>
      <c r="E52" s="43">
        <v>7.9220220031E10</v>
      </c>
      <c r="F52" s="230"/>
      <c r="G52" s="117"/>
      <c r="H52" s="9"/>
      <c r="I52" s="9"/>
      <c r="J52" s="9"/>
      <c r="K52" s="9"/>
      <c r="L52" s="9"/>
      <c r="M52" s="15"/>
      <c r="N52" s="15"/>
      <c r="O52" s="9"/>
      <c r="P52" s="9"/>
      <c r="Q52" s="9"/>
      <c r="R52" s="9"/>
      <c r="S52" s="9"/>
      <c r="T52" s="15"/>
      <c r="U52" s="15"/>
      <c r="V52" s="9"/>
      <c r="W52" s="9"/>
      <c r="X52" s="9"/>
      <c r="Y52" s="9"/>
      <c r="Z52" s="9"/>
      <c r="AA52" s="15"/>
      <c r="AB52" s="15"/>
      <c r="AC52" s="9"/>
      <c r="AD52" s="9"/>
      <c r="AE52" s="9"/>
      <c r="AF52" s="9"/>
      <c r="AG52" s="9"/>
      <c r="AH52" s="9"/>
      <c r="AI52" s="15"/>
      <c r="AJ52" s="15"/>
      <c r="AK52" s="9"/>
      <c r="AL52" s="9"/>
      <c r="AM52" s="9"/>
    </row>
    <row r="53" ht="12.0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</row>
    <row r="54" ht="125.25" customHeight="1">
      <c r="A54" s="126"/>
      <c r="B54" s="520">
        <v>180.0</v>
      </c>
      <c r="C54" s="308" t="s">
        <v>347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79"/>
    </row>
    <row r="55" ht="15.75" customHeight="1">
      <c r="A55" s="131"/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10"/>
      <c r="AM55" s="79"/>
    </row>
    <row r="56" ht="12.75" customHeight="1">
      <c r="A56" s="29"/>
      <c r="B56" s="19" t="s">
        <v>9</v>
      </c>
      <c r="C56" s="133"/>
      <c r="D56" s="134"/>
      <c r="E56" s="424"/>
      <c r="F56" s="243"/>
      <c r="G56" s="425"/>
      <c r="H56" s="155"/>
      <c r="I56" s="155"/>
      <c r="J56" s="155"/>
      <c r="K56" s="155"/>
      <c r="L56" s="155"/>
      <c r="M56" s="243"/>
      <c r="N56" s="243"/>
      <c r="O56" s="155"/>
      <c r="P56" s="155">
        <v>3.0</v>
      </c>
      <c r="Q56" s="155"/>
      <c r="R56" s="155"/>
      <c r="S56" s="155">
        <v>2.0</v>
      </c>
      <c r="T56" s="243"/>
      <c r="U56" s="243"/>
      <c r="V56" s="155"/>
      <c r="W56" s="155"/>
      <c r="X56" s="155"/>
      <c r="Y56" s="155"/>
      <c r="Z56" s="155"/>
      <c r="AA56" s="243"/>
      <c r="AB56" s="243"/>
      <c r="AC56" s="155"/>
      <c r="AD56" s="155"/>
      <c r="AE56" s="155">
        <v>6.0</v>
      </c>
      <c r="AF56" s="155"/>
      <c r="AG56" s="155"/>
      <c r="AH56" s="155"/>
      <c r="AI56" s="243"/>
      <c r="AJ56" s="243"/>
      <c r="AK56" s="136">
        <f t="shared" ref="AK56:AK111" si="2">SUM(F56:AJ56)</f>
        <v>11</v>
      </c>
      <c r="AL56" s="521">
        <f>AK56/COUNT(F56:AJ56)</f>
        <v>3.666666667</v>
      </c>
      <c r="AM56" s="264"/>
    </row>
    <row r="57" ht="13.5" customHeight="1">
      <c r="A57" s="137" t="s">
        <v>78</v>
      </c>
      <c r="B57" s="132"/>
      <c r="C57" s="138"/>
      <c r="D57" s="32"/>
      <c r="E57" s="427"/>
      <c r="F57" s="142"/>
      <c r="G57" s="427"/>
      <c r="H57" s="265"/>
      <c r="I57" s="265"/>
      <c r="J57" s="265"/>
      <c r="K57" s="265"/>
      <c r="L57" s="265"/>
      <c r="M57" s="266"/>
      <c r="N57" s="266"/>
      <c r="O57" s="265"/>
      <c r="P57" s="265"/>
      <c r="Q57" s="265"/>
      <c r="R57" s="265"/>
      <c r="S57" s="265"/>
      <c r="T57" s="266"/>
      <c r="U57" s="266"/>
      <c r="V57" s="265"/>
      <c r="W57" s="265"/>
      <c r="X57" s="265"/>
      <c r="Y57" s="265"/>
      <c r="Z57" s="265"/>
      <c r="AA57" s="266"/>
      <c r="AB57" s="266"/>
      <c r="AC57" s="265"/>
      <c r="AD57" s="265"/>
      <c r="AE57" s="265"/>
      <c r="AF57" s="265"/>
      <c r="AG57" s="265"/>
      <c r="AH57" s="265"/>
      <c r="AI57" s="266"/>
      <c r="AJ57" s="266"/>
      <c r="AK57" s="267">
        <f t="shared" si="2"/>
        <v>0</v>
      </c>
      <c r="AL57" s="522"/>
      <c r="AM57" s="268"/>
    </row>
    <row r="58" ht="12.75" customHeight="1">
      <c r="A58" s="45">
        <v>1.0</v>
      </c>
      <c r="B58" s="144" t="s">
        <v>155</v>
      </c>
      <c r="C58" s="133"/>
      <c r="D58" s="32"/>
      <c r="E58" s="424"/>
      <c r="F58" s="243"/>
      <c r="G58" s="425"/>
      <c r="H58" s="155">
        <v>11.0</v>
      </c>
      <c r="I58" s="155">
        <v>11.0</v>
      </c>
      <c r="J58" s="155">
        <v>17.0</v>
      </c>
      <c r="K58" s="155">
        <v>12.0</v>
      </c>
      <c r="L58" s="155">
        <v>9.0</v>
      </c>
      <c r="M58" s="243"/>
      <c r="N58" s="243"/>
      <c r="O58" s="155">
        <v>10.0</v>
      </c>
      <c r="P58" s="155">
        <v>3.0</v>
      </c>
      <c r="Q58" s="155">
        <v>14.0</v>
      </c>
      <c r="R58" s="155">
        <v>8.0</v>
      </c>
      <c r="S58" s="155">
        <v>7.0</v>
      </c>
      <c r="T58" s="243">
        <v>8.0</v>
      </c>
      <c r="U58" s="243"/>
      <c r="V58" s="155"/>
      <c r="W58" s="155">
        <v>11.0</v>
      </c>
      <c r="X58" s="145">
        <v>6.0</v>
      </c>
      <c r="Y58" s="155">
        <v>8.0</v>
      </c>
      <c r="Z58" s="155">
        <v>8.0</v>
      </c>
      <c r="AA58" s="243"/>
      <c r="AB58" s="243"/>
      <c r="AC58" s="155">
        <v>5.0</v>
      </c>
      <c r="AD58" s="155">
        <v>5.0</v>
      </c>
      <c r="AE58" s="155">
        <v>7.0</v>
      </c>
      <c r="AF58" s="155">
        <v>10.0</v>
      </c>
      <c r="AG58" s="155">
        <v>3.0</v>
      </c>
      <c r="AH58" s="155"/>
      <c r="AI58" s="243">
        <v>4.0</v>
      </c>
      <c r="AJ58" s="243"/>
      <c r="AK58" s="136">
        <f t="shared" si="2"/>
        <v>177</v>
      </c>
      <c r="AL58" s="521">
        <f>AK58/COUNT(F58:AJ58)</f>
        <v>8.428571429</v>
      </c>
      <c r="AM58" s="264"/>
    </row>
    <row r="59" ht="13.5" customHeight="1">
      <c r="A59" s="137" t="s">
        <v>78</v>
      </c>
      <c r="B59" s="132"/>
      <c r="C59" s="138"/>
      <c r="D59" s="32"/>
      <c r="E59" s="427"/>
      <c r="F59" s="142"/>
      <c r="G59" s="427"/>
      <c r="H59" s="265"/>
      <c r="I59" s="265"/>
      <c r="J59" s="265"/>
      <c r="K59" s="265"/>
      <c r="L59" s="265"/>
      <c r="M59" s="266"/>
      <c r="N59" s="266"/>
      <c r="O59" s="265"/>
      <c r="P59" s="265"/>
      <c r="Q59" s="265"/>
      <c r="R59" s="265"/>
      <c r="S59" s="265"/>
      <c r="T59" s="266"/>
      <c r="U59" s="266"/>
      <c r="V59" s="265"/>
      <c r="W59" s="265"/>
      <c r="X59" s="146"/>
      <c r="Y59" s="265"/>
      <c r="Z59" s="265"/>
      <c r="AA59" s="266"/>
      <c r="AB59" s="266"/>
      <c r="AC59" s="265"/>
      <c r="AD59" s="265"/>
      <c r="AE59" s="265"/>
      <c r="AF59" s="265"/>
      <c r="AG59" s="265"/>
      <c r="AH59" s="265"/>
      <c r="AI59" s="266">
        <v>1.0</v>
      </c>
      <c r="AJ59" s="266"/>
      <c r="AK59" s="267">
        <f t="shared" si="2"/>
        <v>1</v>
      </c>
      <c r="AL59" s="522"/>
      <c r="AM59" s="268"/>
    </row>
    <row r="60" ht="12.75" customHeight="1">
      <c r="A60" s="29">
        <v>2.0</v>
      </c>
      <c r="B60" s="19" t="s">
        <v>15</v>
      </c>
      <c r="C60" s="133"/>
      <c r="D60" s="32"/>
      <c r="E60" s="424"/>
      <c r="F60" s="243">
        <v>7.0</v>
      </c>
      <c r="G60" s="425"/>
      <c r="H60" s="155"/>
      <c r="I60" s="155">
        <v>1.0</v>
      </c>
      <c r="J60" s="155"/>
      <c r="K60" s="155">
        <v>2.0</v>
      </c>
      <c r="L60" s="155"/>
      <c r="M60" s="243"/>
      <c r="N60" s="243"/>
      <c r="O60" s="428"/>
      <c r="P60" s="428"/>
      <c r="Q60" s="151">
        <v>1.0</v>
      </c>
      <c r="R60" s="428"/>
      <c r="S60" s="428"/>
      <c r="T60" s="428"/>
      <c r="U60" s="428"/>
      <c r="V60" s="155"/>
      <c r="W60" s="155"/>
      <c r="X60" s="155"/>
      <c r="Y60" s="155"/>
      <c r="Z60" s="155">
        <v>2.0</v>
      </c>
      <c r="AA60" s="243">
        <v>2.0</v>
      </c>
      <c r="AB60" s="243"/>
      <c r="AC60" s="155"/>
      <c r="AD60" s="155">
        <v>2.0</v>
      </c>
      <c r="AE60" s="155"/>
      <c r="AF60" s="155"/>
      <c r="AG60" s="155"/>
      <c r="AH60" s="155"/>
      <c r="AI60" s="243"/>
      <c r="AJ60" s="243"/>
      <c r="AK60" s="136">
        <f t="shared" si="2"/>
        <v>17</v>
      </c>
      <c r="AL60" s="521">
        <f>AK60/COUNT(F60:AJ60)</f>
        <v>2.428571429</v>
      </c>
      <c r="AM60" s="264"/>
    </row>
    <row r="61" ht="13.5" customHeight="1">
      <c r="A61" s="137" t="s">
        <v>78</v>
      </c>
      <c r="B61" s="132"/>
      <c r="C61" s="138"/>
      <c r="D61" s="32"/>
      <c r="E61" s="427"/>
      <c r="F61" s="142"/>
      <c r="G61" s="427"/>
      <c r="H61" s="265"/>
      <c r="I61" s="265"/>
      <c r="J61" s="265"/>
      <c r="K61" s="265"/>
      <c r="L61" s="265"/>
      <c r="M61" s="266"/>
      <c r="N61" s="266"/>
      <c r="O61" s="265"/>
      <c r="P61" s="265"/>
      <c r="Q61" s="265"/>
      <c r="R61" s="265"/>
      <c r="S61" s="265"/>
      <c r="T61" s="266"/>
      <c r="U61" s="266"/>
      <c r="V61" s="265"/>
      <c r="W61" s="265"/>
      <c r="X61" s="265"/>
      <c r="Y61" s="265"/>
      <c r="Z61" s="265"/>
      <c r="AA61" s="266"/>
      <c r="AB61" s="266"/>
      <c r="AC61" s="265"/>
      <c r="AD61" s="265"/>
      <c r="AE61" s="265"/>
      <c r="AF61" s="265"/>
      <c r="AG61" s="265"/>
      <c r="AH61" s="265"/>
      <c r="AI61" s="266"/>
      <c r="AJ61" s="266"/>
      <c r="AK61" s="267">
        <f t="shared" si="2"/>
        <v>0</v>
      </c>
      <c r="AL61" s="522"/>
      <c r="AM61" s="268"/>
    </row>
    <row r="62" ht="12.75" customHeight="1">
      <c r="A62" s="29">
        <v>3.0</v>
      </c>
      <c r="B62" s="19" t="s">
        <v>157</v>
      </c>
      <c r="C62" s="133"/>
      <c r="D62" s="32"/>
      <c r="E62" s="424"/>
      <c r="F62" s="428"/>
      <c r="G62" s="425"/>
      <c r="H62" s="428"/>
      <c r="I62" s="428"/>
      <c r="J62" s="428"/>
      <c r="K62" s="428"/>
      <c r="L62" s="428"/>
      <c r="M62" s="428"/>
      <c r="N62" s="428"/>
      <c r="O62" s="155">
        <v>4.0</v>
      </c>
      <c r="P62" s="155">
        <v>7.0</v>
      </c>
      <c r="Q62" s="155">
        <v>5.0</v>
      </c>
      <c r="R62" s="155">
        <v>7.0</v>
      </c>
      <c r="S62" s="155">
        <v>7.0</v>
      </c>
      <c r="T62" s="243"/>
      <c r="U62" s="243">
        <v>4.0</v>
      </c>
      <c r="V62" s="155">
        <v>6.0</v>
      </c>
      <c r="W62" s="155">
        <v>4.0</v>
      </c>
      <c r="X62" s="155">
        <v>12.0</v>
      </c>
      <c r="Y62" s="155">
        <v>3.0</v>
      </c>
      <c r="Z62" s="155">
        <v>8.0</v>
      </c>
      <c r="AA62" s="243">
        <v>3.0</v>
      </c>
      <c r="AB62" s="243"/>
      <c r="AC62" s="155"/>
      <c r="AD62" s="155">
        <v>8.0</v>
      </c>
      <c r="AE62" s="155">
        <v>7.0</v>
      </c>
      <c r="AF62" s="155">
        <v>12.0</v>
      </c>
      <c r="AG62" s="155">
        <v>6.0</v>
      </c>
      <c r="AH62" s="155">
        <v>7.0</v>
      </c>
      <c r="AI62" s="243"/>
      <c r="AJ62" s="243">
        <v>15.0</v>
      </c>
      <c r="AK62" s="136">
        <f t="shared" si="2"/>
        <v>125</v>
      </c>
      <c r="AL62" s="521">
        <f>AK62/COUNT(F62:AJ62)</f>
        <v>6.944444444</v>
      </c>
      <c r="AM62" s="264"/>
    </row>
    <row r="63" ht="13.5" customHeight="1">
      <c r="A63" s="137" t="s">
        <v>78</v>
      </c>
      <c r="B63" s="132"/>
      <c r="C63" s="138"/>
      <c r="D63" s="32"/>
      <c r="E63" s="427"/>
      <c r="F63" s="142"/>
      <c r="G63" s="427"/>
      <c r="H63" s="265"/>
      <c r="I63" s="265"/>
      <c r="J63" s="265"/>
      <c r="K63" s="265"/>
      <c r="L63" s="265"/>
      <c r="M63" s="266"/>
      <c r="N63" s="266"/>
      <c r="O63" s="265"/>
      <c r="P63" s="265"/>
      <c r="Q63" s="265"/>
      <c r="R63" s="265"/>
      <c r="S63" s="265"/>
      <c r="T63" s="266"/>
      <c r="U63" s="266"/>
      <c r="V63" s="265"/>
      <c r="W63" s="265"/>
      <c r="X63" s="265"/>
      <c r="Y63" s="265"/>
      <c r="Z63" s="265"/>
      <c r="AA63" s="266"/>
      <c r="AB63" s="266"/>
      <c r="AC63" s="265"/>
      <c r="AD63" s="265"/>
      <c r="AE63" s="265">
        <v>1.0</v>
      </c>
      <c r="AF63" s="265"/>
      <c r="AG63" s="265"/>
      <c r="AH63" s="265">
        <v>1.0</v>
      </c>
      <c r="AI63" s="266"/>
      <c r="AJ63" s="266"/>
      <c r="AK63" s="267">
        <f t="shared" si="2"/>
        <v>2</v>
      </c>
      <c r="AL63" s="522"/>
      <c r="AM63" s="268"/>
    </row>
    <row r="64" ht="15.75" customHeight="1">
      <c r="A64" s="45">
        <v>4.0</v>
      </c>
      <c r="B64" s="144" t="s">
        <v>19</v>
      </c>
      <c r="C64" s="133"/>
      <c r="D64" s="32"/>
      <c r="E64" s="424"/>
      <c r="F64" s="428"/>
      <c r="G64" s="425"/>
      <c r="H64" s="428"/>
      <c r="I64" s="428"/>
      <c r="J64" s="428"/>
      <c r="K64" s="428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8"/>
      <c r="Z64" s="428"/>
      <c r="AA64" s="243"/>
      <c r="AB64" s="243"/>
      <c r="AC64" s="155">
        <v>2.0</v>
      </c>
      <c r="AD64" s="155">
        <v>10.0</v>
      </c>
      <c r="AE64" s="155">
        <v>5.0</v>
      </c>
      <c r="AF64" s="155">
        <v>12.0</v>
      </c>
      <c r="AG64" s="155">
        <v>6.0</v>
      </c>
      <c r="AH64" s="155">
        <v>3.0</v>
      </c>
      <c r="AI64" s="243">
        <v>2.0</v>
      </c>
      <c r="AJ64" s="243"/>
      <c r="AK64" s="136">
        <f t="shared" si="2"/>
        <v>40</v>
      </c>
      <c r="AL64" s="521">
        <f>AK64/COUNT(F64:AJ64)</f>
        <v>5.714285714</v>
      </c>
      <c r="AM64" s="264"/>
    </row>
    <row r="65" ht="13.5" customHeight="1">
      <c r="A65" s="137" t="s">
        <v>78</v>
      </c>
      <c r="B65" s="132"/>
      <c r="C65" s="138"/>
      <c r="D65" s="32"/>
      <c r="E65" s="427"/>
      <c r="F65" s="142"/>
      <c r="G65" s="427"/>
      <c r="H65" s="265"/>
      <c r="I65" s="148"/>
      <c r="J65" s="148"/>
      <c r="K65" s="148"/>
      <c r="L65" s="148"/>
      <c r="M65" s="266"/>
      <c r="N65" s="266"/>
      <c r="O65" s="265"/>
      <c r="P65" s="265"/>
      <c r="Q65" s="265"/>
      <c r="R65" s="265"/>
      <c r="S65" s="265"/>
      <c r="T65" s="266"/>
      <c r="U65" s="266"/>
      <c r="V65" s="265"/>
      <c r="W65" s="265"/>
      <c r="X65" s="265"/>
      <c r="Y65" s="265"/>
      <c r="Z65" s="265"/>
      <c r="AA65" s="266"/>
      <c r="AB65" s="266"/>
      <c r="AC65" s="265"/>
      <c r="AD65" s="265">
        <v>2.0</v>
      </c>
      <c r="AE65" s="265"/>
      <c r="AF65" s="265"/>
      <c r="AG65" s="265"/>
      <c r="AH65" s="265"/>
      <c r="AI65" s="266">
        <v>1.0</v>
      </c>
      <c r="AJ65" s="266"/>
      <c r="AK65" s="267">
        <f t="shared" si="2"/>
        <v>3</v>
      </c>
      <c r="AL65" s="522"/>
      <c r="AM65" s="268"/>
    </row>
    <row r="66" ht="15.75" customHeight="1">
      <c r="A66" s="29">
        <v>5.0</v>
      </c>
      <c r="B66" s="19" t="s">
        <v>20</v>
      </c>
      <c r="C66" s="133"/>
      <c r="D66" s="32"/>
      <c r="E66" s="424"/>
      <c r="F66" s="243"/>
      <c r="G66" s="425"/>
      <c r="H66" s="155">
        <v>11.0</v>
      </c>
      <c r="I66" s="155">
        <v>7.0</v>
      </c>
      <c r="J66" s="155">
        <v>11.0</v>
      </c>
      <c r="K66" s="155">
        <v>12.0</v>
      </c>
      <c r="L66" s="155">
        <v>9.0</v>
      </c>
      <c r="M66" s="243"/>
      <c r="N66" s="243"/>
      <c r="O66" s="155">
        <v>15.0</v>
      </c>
      <c r="P66" s="155">
        <v>8.0</v>
      </c>
      <c r="Q66" s="430"/>
      <c r="R66" s="155">
        <v>5.0</v>
      </c>
      <c r="S66" s="155">
        <v>5.0</v>
      </c>
      <c r="T66" s="243">
        <v>8.0</v>
      </c>
      <c r="U66" s="243"/>
      <c r="V66" s="155">
        <v>3.0</v>
      </c>
      <c r="W66" s="155">
        <v>10.0</v>
      </c>
      <c r="X66" s="155">
        <v>9.0</v>
      </c>
      <c r="Y66" s="155">
        <v>6.0</v>
      </c>
      <c r="Z66" s="155">
        <v>7.0</v>
      </c>
      <c r="AA66" s="243"/>
      <c r="AB66" s="243"/>
      <c r="AC66" s="155">
        <v>9.0</v>
      </c>
      <c r="AD66" s="155">
        <v>14.0</v>
      </c>
      <c r="AE66" s="155">
        <v>8.0</v>
      </c>
      <c r="AF66" s="155">
        <v>6.0</v>
      </c>
      <c r="AG66" s="155">
        <v>8.0</v>
      </c>
      <c r="AH66" s="155"/>
      <c r="AI66" s="243">
        <v>7.0</v>
      </c>
      <c r="AJ66" s="243"/>
      <c r="AK66" s="136">
        <f t="shared" si="2"/>
        <v>178</v>
      </c>
      <c r="AL66" s="521">
        <f>AK66/COUNT(F66:AJ66)</f>
        <v>8.476190476</v>
      </c>
      <c r="AM66" s="264"/>
    </row>
    <row r="67" ht="13.5" customHeight="1">
      <c r="A67" s="137" t="s">
        <v>78</v>
      </c>
      <c r="B67" s="132"/>
      <c r="C67" s="138"/>
      <c r="D67" s="32"/>
      <c r="E67" s="427"/>
      <c r="F67" s="142"/>
      <c r="G67" s="427"/>
      <c r="H67" s="265">
        <v>1.0</v>
      </c>
      <c r="I67" s="148"/>
      <c r="J67" s="148"/>
      <c r="K67" s="148"/>
      <c r="L67" s="148"/>
      <c r="M67" s="266"/>
      <c r="N67" s="266"/>
      <c r="O67" s="265"/>
      <c r="P67" s="265"/>
      <c r="Q67" s="265"/>
      <c r="R67" s="265"/>
      <c r="S67" s="265"/>
      <c r="T67" s="266"/>
      <c r="U67" s="266"/>
      <c r="V67" s="265"/>
      <c r="W67" s="265">
        <v>1.0</v>
      </c>
      <c r="X67" s="265"/>
      <c r="Y67" s="265"/>
      <c r="Z67" s="265"/>
      <c r="AA67" s="266"/>
      <c r="AB67" s="266"/>
      <c r="AC67" s="265"/>
      <c r="AD67" s="265"/>
      <c r="AE67" s="265"/>
      <c r="AF67" s="265"/>
      <c r="AG67" s="265"/>
      <c r="AH67" s="265"/>
      <c r="AI67" s="266">
        <v>1.0</v>
      </c>
      <c r="AJ67" s="266"/>
      <c r="AK67" s="267">
        <f t="shared" si="2"/>
        <v>3</v>
      </c>
      <c r="AL67" s="522"/>
      <c r="AM67" s="268"/>
    </row>
    <row r="68" ht="12.75" customHeight="1">
      <c r="A68" s="29">
        <v>6.0</v>
      </c>
      <c r="B68" s="19" t="s">
        <v>198</v>
      </c>
      <c r="C68" s="133"/>
      <c r="D68" s="32"/>
      <c r="E68" s="424"/>
      <c r="F68" s="243"/>
      <c r="G68" s="425"/>
      <c r="H68" s="155">
        <v>10.0</v>
      </c>
      <c r="I68" s="155">
        <v>16.0</v>
      </c>
      <c r="J68" s="155">
        <v>8.0</v>
      </c>
      <c r="K68" s="155">
        <v>8.0</v>
      </c>
      <c r="L68" s="155"/>
      <c r="M68" s="243"/>
      <c r="N68" s="243"/>
      <c r="O68" s="155">
        <v>9.0</v>
      </c>
      <c r="P68" s="155">
        <v>6.0</v>
      </c>
      <c r="Q68" s="155">
        <v>5.0</v>
      </c>
      <c r="R68" s="155">
        <v>13.0</v>
      </c>
      <c r="S68" s="155">
        <v>7.0</v>
      </c>
      <c r="T68" s="243">
        <v>5.0</v>
      </c>
      <c r="U68" s="243">
        <v>1.0</v>
      </c>
      <c r="V68" s="155"/>
      <c r="W68" s="155">
        <v>7.0</v>
      </c>
      <c r="X68" s="155">
        <v>7.0</v>
      </c>
      <c r="Y68" s="155">
        <v>9.0</v>
      </c>
      <c r="Z68" s="155">
        <v>13.0</v>
      </c>
      <c r="AA68" s="243"/>
      <c r="AB68" s="243"/>
      <c r="AC68" s="155">
        <v>6.0</v>
      </c>
      <c r="AD68" s="155">
        <v>5.0</v>
      </c>
      <c r="AE68" s="155">
        <v>13.0</v>
      </c>
      <c r="AF68" s="155">
        <v>12.0</v>
      </c>
      <c r="AG68" s="155">
        <v>13.0</v>
      </c>
      <c r="AH68" s="155"/>
      <c r="AI68" s="243"/>
      <c r="AJ68" s="243">
        <v>10.0</v>
      </c>
      <c r="AK68" s="136">
        <f t="shared" si="2"/>
        <v>183</v>
      </c>
      <c r="AL68" s="521">
        <f>AK68/COUNT(F68:AJ68)</f>
        <v>8.714285714</v>
      </c>
      <c r="AM68" s="264"/>
    </row>
    <row r="69" ht="13.5" customHeight="1">
      <c r="A69" s="137" t="s">
        <v>78</v>
      </c>
      <c r="B69" s="132"/>
      <c r="C69" s="138"/>
      <c r="D69" s="32"/>
      <c r="E69" s="427"/>
      <c r="F69" s="142"/>
      <c r="G69" s="427"/>
      <c r="H69" s="265"/>
      <c r="I69" s="148"/>
      <c r="J69" s="148"/>
      <c r="K69" s="148"/>
      <c r="L69" s="148"/>
      <c r="M69" s="266"/>
      <c r="N69" s="266"/>
      <c r="O69" s="265"/>
      <c r="P69" s="265"/>
      <c r="Q69" s="265"/>
      <c r="R69" s="265"/>
      <c r="S69" s="265"/>
      <c r="T69" s="266"/>
      <c r="U69" s="266"/>
      <c r="V69" s="265"/>
      <c r="W69" s="265"/>
      <c r="X69" s="265"/>
      <c r="Y69" s="265"/>
      <c r="Z69" s="265"/>
      <c r="AA69" s="266"/>
      <c r="AB69" s="266"/>
      <c r="AC69" s="265"/>
      <c r="AD69" s="265"/>
      <c r="AE69" s="265">
        <v>3.0</v>
      </c>
      <c r="AF69" s="265"/>
      <c r="AG69" s="265"/>
      <c r="AH69" s="265"/>
      <c r="AI69" s="266"/>
      <c r="AJ69" s="266"/>
      <c r="AK69" s="267">
        <f t="shared" si="2"/>
        <v>3</v>
      </c>
      <c r="AL69" s="522"/>
      <c r="AM69" s="268"/>
    </row>
    <row r="70" ht="15.75" customHeight="1">
      <c r="A70" s="45">
        <v>7.0</v>
      </c>
      <c r="B70" s="144" t="s">
        <v>199</v>
      </c>
      <c r="C70" s="133"/>
      <c r="D70" s="32"/>
      <c r="E70" s="424"/>
      <c r="F70" s="243"/>
      <c r="G70" s="425"/>
      <c r="H70" s="155">
        <v>11.0</v>
      </c>
      <c r="I70" s="155">
        <v>10.0</v>
      </c>
      <c r="J70" s="155">
        <v>7.0</v>
      </c>
      <c r="K70" s="155">
        <v>8.0</v>
      </c>
      <c r="L70" s="155">
        <v>9.0</v>
      </c>
      <c r="M70" s="243"/>
      <c r="N70" s="243"/>
      <c r="O70" s="155">
        <v>7.0</v>
      </c>
      <c r="P70" s="155"/>
      <c r="Q70" s="155"/>
      <c r="R70" s="155"/>
      <c r="S70" s="155">
        <v>6.0</v>
      </c>
      <c r="T70" s="243"/>
      <c r="U70" s="243"/>
      <c r="V70" s="155"/>
      <c r="W70" s="155">
        <v>1.0</v>
      </c>
      <c r="X70" s="155"/>
      <c r="Y70" s="155">
        <v>1.0</v>
      </c>
      <c r="Z70" s="155"/>
      <c r="AA70" s="243"/>
      <c r="AB70" s="243"/>
      <c r="AC70" s="155"/>
      <c r="AD70" s="155">
        <v>1.0</v>
      </c>
      <c r="AE70" s="155"/>
      <c r="AF70" s="155"/>
      <c r="AG70" s="155"/>
      <c r="AH70" s="155"/>
      <c r="AI70" s="243"/>
      <c r="AJ70" s="243"/>
      <c r="AK70" s="136">
        <f t="shared" si="2"/>
        <v>61</v>
      </c>
      <c r="AL70" s="521">
        <f>AK70/COUNT(F70:AJ70)</f>
        <v>6.1</v>
      </c>
      <c r="AM70" s="264"/>
    </row>
    <row r="71" ht="13.5" customHeight="1">
      <c r="A71" s="137" t="s">
        <v>78</v>
      </c>
      <c r="B71" s="132"/>
      <c r="C71" s="138"/>
      <c r="D71" s="32"/>
      <c r="E71" s="427"/>
      <c r="F71" s="142"/>
      <c r="G71" s="427"/>
      <c r="H71" s="265">
        <v>1.0</v>
      </c>
      <c r="I71" s="148">
        <v>1.0</v>
      </c>
      <c r="J71" s="148"/>
      <c r="K71" s="148"/>
      <c r="L71" s="148"/>
      <c r="M71" s="266"/>
      <c r="N71" s="266"/>
      <c r="O71" s="265"/>
      <c r="P71" s="265"/>
      <c r="Q71" s="265"/>
      <c r="R71" s="265"/>
      <c r="S71" s="265"/>
      <c r="T71" s="266"/>
      <c r="U71" s="266"/>
      <c r="V71" s="265"/>
      <c r="W71" s="265"/>
      <c r="X71" s="265"/>
      <c r="Y71" s="265"/>
      <c r="Z71" s="265"/>
      <c r="AA71" s="266"/>
      <c r="AB71" s="266"/>
      <c r="AC71" s="265"/>
      <c r="AD71" s="265"/>
      <c r="AE71" s="265"/>
      <c r="AF71" s="265"/>
      <c r="AG71" s="265"/>
      <c r="AH71" s="265"/>
      <c r="AI71" s="266"/>
      <c r="AJ71" s="266"/>
      <c r="AK71" s="267">
        <f t="shared" si="2"/>
        <v>2</v>
      </c>
      <c r="AL71" s="522"/>
      <c r="AM71" s="268"/>
    </row>
    <row r="72" ht="15.75" customHeight="1">
      <c r="A72" s="45">
        <v>8.0</v>
      </c>
      <c r="B72" s="144" t="s">
        <v>203</v>
      </c>
      <c r="C72" s="133"/>
      <c r="D72" s="32"/>
      <c r="E72" s="424"/>
      <c r="F72" s="243"/>
      <c r="G72" s="425"/>
      <c r="H72" s="155">
        <v>7.0</v>
      </c>
      <c r="I72" s="155">
        <v>6.0</v>
      </c>
      <c r="J72" s="155">
        <v>12.0</v>
      </c>
      <c r="K72" s="155">
        <v>9.0</v>
      </c>
      <c r="L72" s="155">
        <v>10.0</v>
      </c>
      <c r="M72" s="243"/>
      <c r="N72" s="243"/>
      <c r="O72" s="155">
        <v>8.0</v>
      </c>
      <c r="P72" s="155">
        <v>9.0</v>
      </c>
      <c r="Q72" s="155">
        <v>12.0</v>
      </c>
      <c r="R72" s="155">
        <v>10.0</v>
      </c>
      <c r="S72" s="155">
        <v>9.0</v>
      </c>
      <c r="T72" s="243">
        <v>6.0</v>
      </c>
      <c r="U72" s="243"/>
      <c r="V72" s="155"/>
      <c r="W72" s="155">
        <v>8.0</v>
      </c>
      <c r="X72" s="155">
        <v>7.0</v>
      </c>
      <c r="Y72" s="155">
        <v>8.0</v>
      </c>
      <c r="Z72" s="155">
        <v>9.0</v>
      </c>
      <c r="AA72" s="243"/>
      <c r="AB72" s="243"/>
      <c r="AC72" s="155">
        <v>13.0</v>
      </c>
      <c r="AD72" s="155">
        <v>10.0</v>
      </c>
      <c r="AE72" s="155">
        <v>9.0</v>
      </c>
      <c r="AF72" s="155">
        <v>10.0</v>
      </c>
      <c r="AG72" s="155">
        <v>11.0</v>
      </c>
      <c r="AH72" s="155"/>
      <c r="AI72" s="243">
        <v>6.0</v>
      </c>
      <c r="AJ72" s="243"/>
      <c r="AK72" s="136">
        <f t="shared" si="2"/>
        <v>189</v>
      </c>
      <c r="AL72" s="521">
        <f>AK72/COUNT(F72:AJ72)</f>
        <v>9</v>
      </c>
      <c r="AM72" s="264"/>
    </row>
    <row r="73" ht="13.5" customHeight="1">
      <c r="A73" s="137" t="s">
        <v>78</v>
      </c>
      <c r="B73" s="132"/>
      <c r="C73" s="138"/>
      <c r="D73" s="32"/>
      <c r="E73" s="427"/>
      <c r="F73" s="142"/>
      <c r="G73" s="427"/>
      <c r="H73" s="265">
        <v>2.0</v>
      </c>
      <c r="I73" s="148"/>
      <c r="J73" s="148"/>
      <c r="K73" s="148"/>
      <c r="L73" s="148"/>
      <c r="M73" s="266"/>
      <c r="N73" s="266"/>
      <c r="O73" s="265"/>
      <c r="P73" s="265"/>
      <c r="Q73" s="265"/>
      <c r="R73" s="265"/>
      <c r="S73" s="265"/>
      <c r="T73" s="266"/>
      <c r="U73" s="266"/>
      <c r="V73" s="265"/>
      <c r="W73" s="265"/>
      <c r="X73" s="265"/>
      <c r="Y73" s="265"/>
      <c r="Z73" s="265"/>
      <c r="AA73" s="266"/>
      <c r="AB73" s="266"/>
      <c r="AC73" s="265"/>
      <c r="AD73" s="265"/>
      <c r="AE73" s="265"/>
      <c r="AF73" s="265">
        <v>1.0</v>
      </c>
      <c r="AG73" s="265"/>
      <c r="AH73" s="265"/>
      <c r="AI73" s="266">
        <v>1.0</v>
      </c>
      <c r="AJ73" s="266"/>
      <c r="AK73" s="267">
        <f t="shared" si="2"/>
        <v>4</v>
      </c>
      <c r="AL73" s="522"/>
      <c r="AM73" s="268"/>
    </row>
    <row r="74" ht="15.75" customHeight="1">
      <c r="A74" s="45">
        <v>9.0</v>
      </c>
      <c r="B74" s="144" t="s">
        <v>23</v>
      </c>
      <c r="C74" s="133"/>
      <c r="D74" s="32"/>
      <c r="E74" s="424"/>
      <c r="F74" s="243"/>
      <c r="G74" s="425"/>
      <c r="H74" s="155">
        <v>11.0</v>
      </c>
      <c r="I74" s="155">
        <v>12.0</v>
      </c>
      <c r="J74" s="155">
        <v>14.0</v>
      </c>
      <c r="K74" s="155">
        <v>14.0</v>
      </c>
      <c r="L74" s="155">
        <v>16.0</v>
      </c>
      <c r="M74" s="243">
        <v>5.0</v>
      </c>
      <c r="N74" s="243"/>
      <c r="O74" s="155"/>
      <c r="P74" s="155">
        <v>13.0</v>
      </c>
      <c r="Q74" s="155">
        <v>14.0</v>
      </c>
      <c r="R74" s="155">
        <v>9.0</v>
      </c>
      <c r="S74" s="155">
        <v>6.0</v>
      </c>
      <c r="T74" s="243"/>
      <c r="U74" s="243">
        <v>2.0</v>
      </c>
      <c r="V74" s="155">
        <v>14.0</v>
      </c>
      <c r="W74" s="155">
        <v>9.0</v>
      </c>
      <c r="X74" s="155">
        <v>12.0</v>
      </c>
      <c r="Y74" s="155">
        <v>6.0</v>
      </c>
      <c r="Z74" s="155"/>
      <c r="AA74" s="243"/>
      <c r="AB74" s="243"/>
      <c r="AC74" s="155">
        <v>11.0</v>
      </c>
      <c r="AD74" s="155">
        <v>10.0</v>
      </c>
      <c r="AE74" s="155">
        <v>13.0</v>
      </c>
      <c r="AF74" s="155">
        <v>6.0</v>
      </c>
      <c r="AG74" s="155">
        <v>9.0</v>
      </c>
      <c r="AH74" s="155">
        <v>4.0</v>
      </c>
      <c r="AI74" s="243"/>
      <c r="AJ74" s="243"/>
      <c r="AK74" s="136">
        <f t="shared" si="2"/>
        <v>210</v>
      </c>
      <c r="AL74" s="521">
        <f>AK74/COUNT(F74:AJ74)</f>
        <v>10</v>
      </c>
      <c r="AM74" s="264"/>
    </row>
    <row r="75" ht="13.5" customHeight="1">
      <c r="A75" s="137" t="s">
        <v>78</v>
      </c>
      <c r="B75" s="132"/>
      <c r="C75" s="138"/>
      <c r="D75" s="32"/>
      <c r="E75" s="427"/>
      <c r="F75" s="142"/>
      <c r="G75" s="427"/>
      <c r="H75" s="265">
        <v>1.0</v>
      </c>
      <c r="I75" s="148"/>
      <c r="J75" s="148"/>
      <c r="K75" s="148"/>
      <c r="L75" s="148"/>
      <c r="M75" s="266"/>
      <c r="N75" s="266"/>
      <c r="O75" s="265"/>
      <c r="P75" s="265"/>
      <c r="Q75" s="265"/>
      <c r="R75" s="265"/>
      <c r="S75" s="265"/>
      <c r="T75" s="266"/>
      <c r="U75" s="266"/>
      <c r="V75" s="265">
        <v>1.0</v>
      </c>
      <c r="W75" s="265"/>
      <c r="X75" s="265"/>
      <c r="Y75" s="265"/>
      <c r="Z75" s="265"/>
      <c r="AA75" s="266"/>
      <c r="AB75" s="266"/>
      <c r="AC75" s="265"/>
      <c r="AD75" s="265"/>
      <c r="AE75" s="265"/>
      <c r="AF75" s="265"/>
      <c r="AG75" s="265"/>
      <c r="AH75" s="265"/>
      <c r="AI75" s="266"/>
      <c r="AJ75" s="266"/>
      <c r="AK75" s="267">
        <f t="shared" si="2"/>
        <v>2</v>
      </c>
      <c r="AL75" s="522"/>
      <c r="AM75" s="268"/>
    </row>
    <row r="76" ht="15.75" customHeight="1">
      <c r="A76" s="45">
        <v>10.0</v>
      </c>
      <c r="B76" s="144" t="s">
        <v>254</v>
      </c>
      <c r="C76" s="133"/>
      <c r="D76" s="32"/>
      <c r="E76" s="424"/>
      <c r="F76" s="243"/>
      <c r="G76" s="425"/>
      <c r="H76" s="155">
        <v>7.0</v>
      </c>
      <c r="I76" s="155">
        <v>1.0</v>
      </c>
      <c r="J76" s="155">
        <v>11.0</v>
      </c>
      <c r="K76" s="155">
        <v>16.0</v>
      </c>
      <c r="L76" s="155"/>
      <c r="M76" s="243"/>
      <c r="N76" s="243">
        <v>2.0</v>
      </c>
      <c r="O76" s="155">
        <v>6.0</v>
      </c>
      <c r="P76" s="155">
        <v>10.0</v>
      </c>
      <c r="Q76" s="155">
        <v>2.0</v>
      </c>
      <c r="R76" s="155">
        <v>12.0</v>
      </c>
      <c r="S76" s="155">
        <v>14.0</v>
      </c>
      <c r="T76" s="243"/>
      <c r="U76" s="243"/>
      <c r="V76" s="155">
        <v>10.0</v>
      </c>
      <c r="W76" s="155">
        <v>7.0</v>
      </c>
      <c r="X76" s="155">
        <v>5.0</v>
      </c>
      <c r="Y76" s="155">
        <v>8.0</v>
      </c>
      <c r="Z76" s="155">
        <v>10.0</v>
      </c>
      <c r="AA76" s="243">
        <v>5.0</v>
      </c>
      <c r="AB76" s="243"/>
      <c r="AC76" s="155">
        <v>8.0</v>
      </c>
      <c r="AD76" s="155">
        <v>14.0</v>
      </c>
      <c r="AE76" s="155">
        <v>12.0</v>
      </c>
      <c r="AF76" s="155">
        <v>8.0</v>
      </c>
      <c r="AG76" s="155">
        <v>11.0</v>
      </c>
      <c r="AH76" s="155">
        <v>6.0</v>
      </c>
      <c r="AI76" s="243"/>
      <c r="AJ76" s="243"/>
      <c r="AK76" s="136">
        <f t="shared" si="2"/>
        <v>185</v>
      </c>
      <c r="AL76" s="521">
        <f>AK76/COUNT(F76:AJ76)</f>
        <v>8.409090909</v>
      </c>
      <c r="AM76" s="264"/>
    </row>
    <row r="77" ht="13.5" customHeight="1">
      <c r="A77" s="137" t="s">
        <v>78</v>
      </c>
      <c r="B77" s="132"/>
      <c r="C77" s="153"/>
      <c r="D77" s="32"/>
      <c r="E77" s="427"/>
      <c r="F77" s="462"/>
      <c r="G77" s="431"/>
      <c r="H77" s="271"/>
      <c r="I77" s="148"/>
      <c r="J77" s="148"/>
      <c r="K77" s="148"/>
      <c r="L77" s="148"/>
      <c r="M77" s="342"/>
      <c r="N77" s="342"/>
      <c r="O77" s="271"/>
      <c r="P77" s="271">
        <v>6.0</v>
      </c>
      <c r="Q77" s="271"/>
      <c r="R77" s="271"/>
      <c r="S77" s="271"/>
      <c r="T77" s="342"/>
      <c r="U77" s="342"/>
      <c r="V77" s="271"/>
      <c r="W77" s="271"/>
      <c r="X77" s="271"/>
      <c r="Y77" s="271"/>
      <c r="Z77" s="271"/>
      <c r="AA77" s="342"/>
      <c r="AB77" s="342"/>
      <c r="AC77" s="271"/>
      <c r="AD77" s="271"/>
      <c r="AE77" s="271"/>
      <c r="AF77" s="271"/>
      <c r="AG77" s="271"/>
      <c r="AH77" s="271"/>
      <c r="AI77" s="342"/>
      <c r="AJ77" s="342"/>
      <c r="AK77" s="267">
        <f t="shared" si="2"/>
        <v>6</v>
      </c>
      <c r="AL77" s="522"/>
      <c r="AM77" s="268"/>
    </row>
    <row r="78" ht="14.25" customHeight="1">
      <c r="A78" s="29">
        <v>11.0</v>
      </c>
      <c r="B78" s="19" t="s">
        <v>24</v>
      </c>
      <c r="C78" s="133"/>
      <c r="D78" s="32"/>
      <c r="E78" s="424"/>
      <c r="F78" s="243"/>
      <c r="G78" s="425"/>
      <c r="H78" s="155"/>
      <c r="I78" s="155">
        <v>10.0</v>
      </c>
      <c r="J78" s="155">
        <v>9.0</v>
      </c>
      <c r="K78" s="155">
        <v>9.0</v>
      </c>
      <c r="L78" s="155">
        <v>8.0</v>
      </c>
      <c r="M78" s="243"/>
      <c r="N78" s="243"/>
      <c r="O78" s="428"/>
      <c r="P78" s="428"/>
      <c r="Q78" s="428"/>
      <c r="R78" s="428"/>
      <c r="S78" s="428"/>
      <c r="T78" s="428"/>
      <c r="U78" s="428"/>
      <c r="V78" s="428"/>
      <c r="W78" s="428"/>
      <c r="X78" s="428"/>
      <c r="Y78" s="428"/>
      <c r="Z78" s="428"/>
      <c r="AA78" s="428"/>
      <c r="AB78" s="428"/>
      <c r="AC78" s="428"/>
      <c r="AD78" s="428"/>
      <c r="AE78" s="428"/>
      <c r="AF78" s="428"/>
      <c r="AG78" s="428"/>
      <c r="AH78" s="428"/>
      <c r="AI78" s="428"/>
      <c r="AJ78" s="428"/>
      <c r="AK78" s="136">
        <f t="shared" si="2"/>
        <v>36</v>
      </c>
      <c r="AL78" s="521">
        <f>AK78/COUNT(F78:AJ78)</f>
        <v>9</v>
      </c>
      <c r="AM78" s="264"/>
    </row>
    <row r="79" ht="13.5" customHeight="1">
      <c r="A79" s="137" t="s">
        <v>78</v>
      </c>
      <c r="B79" s="132"/>
      <c r="C79" s="138"/>
      <c r="D79" s="32"/>
      <c r="E79" s="427"/>
      <c r="F79" s="462"/>
      <c r="G79" s="431"/>
      <c r="H79" s="271"/>
      <c r="I79" s="271"/>
      <c r="J79" s="271"/>
      <c r="K79" s="271"/>
      <c r="L79" s="271"/>
      <c r="M79" s="342"/>
      <c r="N79" s="342"/>
      <c r="O79" s="271"/>
      <c r="P79" s="271"/>
      <c r="Q79" s="271"/>
      <c r="R79" s="271"/>
      <c r="S79" s="271"/>
      <c r="T79" s="342"/>
      <c r="U79" s="342"/>
      <c r="V79" s="271"/>
      <c r="W79" s="271"/>
      <c r="X79" s="271"/>
      <c r="Y79" s="271"/>
      <c r="Z79" s="271"/>
      <c r="AA79" s="342"/>
      <c r="AB79" s="342"/>
      <c r="AC79" s="271"/>
      <c r="AD79" s="271"/>
      <c r="AE79" s="271"/>
      <c r="AF79" s="271"/>
      <c r="AG79" s="271"/>
      <c r="AH79" s="271"/>
      <c r="AI79" s="342"/>
      <c r="AJ79" s="342"/>
      <c r="AK79" s="267">
        <f t="shared" si="2"/>
        <v>0</v>
      </c>
      <c r="AL79" s="521"/>
      <c r="AM79" s="264"/>
    </row>
    <row r="80" ht="12.75" customHeight="1">
      <c r="A80" s="29">
        <v>12.0</v>
      </c>
      <c r="B80" s="19" t="s">
        <v>253</v>
      </c>
      <c r="C80" s="133"/>
      <c r="D80" s="32"/>
      <c r="E80" s="424"/>
      <c r="F80" s="243"/>
      <c r="G80" s="425"/>
      <c r="H80" s="155">
        <v>15.0</v>
      </c>
      <c r="I80" s="155">
        <v>6.0</v>
      </c>
      <c r="J80" s="155">
        <v>10.0</v>
      </c>
      <c r="K80" s="155">
        <v>11.0</v>
      </c>
      <c r="L80" s="155">
        <v>8.0</v>
      </c>
      <c r="M80" s="243"/>
      <c r="N80" s="243"/>
      <c r="O80" s="155">
        <v>7.0</v>
      </c>
      <c r="P80" s="155">
        <v>7.0</v>
      </c>
      <c r="Q80" s="155">
        <v>3.0</v>
      </c>
      <c r="R80" s="155">
        <v>10.0</v>
      </c>
      <c r="S80" s="155">
        <v>7.0</v>
      </c>
      <c r="T80" s="243">
        <v>18.0</v>
      </c>
      <c r="U80" s="243"/>
      <c r="V80" s="155">
        <v>14.0</v>
      </c>
      <c r="W80" s="155">
        <v>7.0</v>
      </c>
      <c r="X80" s="155">
        <v>7.0</v>
      </c>
      <c r="Y80" s="155">
        <v>8.0</v>
      </c>
      <c r="Z80" s="155">
        <v>6.0</v>
      </c>
      <c r="AA80" s="243"/>
      <c r="AB80" s="243"/>
      <c r="AC80" s="155">
        <v>9.0</v>
      </c>
      <c r="AD80" s="155">
        <v>10.0</v>
      </c>
      <c r="AE80" s="155">
        <v>8.0</v>
      </c>
      <c r="AF80" s="155">
        <v>9.0</v>
      </c>
      <c r="AG80" s="155">
        <v>8.0</v>
      </c>
      <c r="AH80" s="155">
        <v>11.0</v>
      </c>
      <c r="AI80" s="243">
        <v>3.0</v>
      </c>
      <c r="AJ80" s="243"/>
      <c r="AK80" s="136">
        <f t="shared" si="2"/>
        <v>202</v>
      </c>
      <c r="AL80" s="521">
        <f>AK80/COUNT(F80:AJ80)</f>
        <v>8.782608696</v>
      </c>
      <c r="AM80" s="264"/>
    </row>
    <row r="81" ht="13.5" customHeight="1">
      <c r="A81" s="137" t="s">
        <v>78</v>
      </c>
      <c r="B81" s="132"/>
      <c r="C81" s="138"/>
      <c r="D81" s="32"/>
      <c r="E81" s="427"/>
      <c r="F81" s="462"/>
      <c r="G81" s="431"/>
      <c r="H81" s="271">
        <v>3.0</v>
      </c>
      <c r="I81" s="271"/>
      <c r="J81" s="271"/>
      <c r="K81" s="271">
        <v>1.0</v>
      </c>
      <c r="L81" s="271"/>
      <c r="M81" s="342"/>
      <c r="N81" s="342"/>
      <c r="O81" s="271"/>
      <c r="P81" s="271"/>
      <c r="Q81" s="271"/>
      <c r="R81" s="271">
        <v>1.0</v>
      </c>
      <c r="S81" s="271"/>
      <c r="T81" s="342"/>
      <c r="U81" s="342"/>
      <c r="V81" s="271"/>
      <c r="W81" s="271">
        <v>1.0</v>
      </c>
      <c r="X81" s="271"/>
      <c r="Y81" s="271"/>
      <c r="Z81" s="271"/>
      <c r="AA81" s="342"/>
      <c r="AB81" s="342"/>
      <c r="AC81" s="271"/>
      <c r="AD81" s="271"/>
      <c r="AE81" s="271">
        <v>1.0</v>
      </c>
      <c r="AF81" s="271"/>
      <c r="AG81" s="271"/>
      <c r="AH81" s="271"/>
      <c r="AI81" s="342"/>
      <c r="AJ81" s="342"/>
      <c r="AK81" s="267">
        <f t="shared" si="2"/>
        <v>7</v>
      </c>
      <c r="AL81" s="522"/>
      <c r="AM81" s="268"/>
    </row>
    <row r="82" ht="12.75" customHeight="1">
      <c r="A82" s="154">
        <v>13.0</v>
      </c>
      <c r="B82" s="144" t="s">
        <v>25</v>
      </c>
      <c r="C82" s="133"/>
      <c r="D82" s="32"/>
      <c r="E82" s="424"/>
      <c r="F82" s="243"/>
      <c r="G82" s="425"/>
      <c r="H82" s="155">
        <v>8.0</v>
      </c>
      <c r="I82" s="155">
        <v>10.0</v>
      </c>
      <c r="J82" s="155">
        <v>9.0</v>
      </c>
      <c r="K82" s="155">
        <v>8.0</v>
      </c>
      <c r="L82" s="155">
        <v>12.0</v>
      </c>
      <c r="M82" s="243"/>
      <c r="N82" s="243"/>
      <c r="O82" s="155">
        <v>9.0</v>
      </c>
      <c r="P82" s="155">
        <v>8.0</v>
      </c>
      <c r="Q82" s="155">
        <v>9.0</v>
      </c>
      <c r="R82" s="155">
        <v>10.0</v>
      </c>
      <c r="S82" s="155"/>
      <c r="T82" s="243"/>
      <c r="U82" s="243">
        <v>11.0</v>
      </c>
      <c r="V82" s="155">
        <v>7.0</v>
      </c>
      <c r="W82" s="155">
        <v>6.0</v>
      </c>
      <c r="X82" s="155">
        <v>10.0</v>
      </c>
      <c r="Y82" s="155">
        <v>8.0</v>
      </c>
      <c r="Z82" s="155">
        <v>6.0</v>
      </c>
      <c r="AA82" s="243"/>
      <c r="AB82" s="243"/>
      <c r="AC82" s="155">
        <v>9.0</v>
      </c>
      <c r="AD82" s="155">
        <v>10.0</v>
      </c>
      <c r="AE82" s="155">
        <v>8.0</v>
      </c>
      <c r="AF82" s="155">
        <v>7.0</v>
      </c>
      <c r="AG82" s="155">
        <v>8.0</v>
      </c>
      <c r="AH82" s="155"/>
      <c r="AI82" s="243">
        <v>5.0</v>
      </c>
      <c r="AJ82" s="243"/>
      <c r="AK82" s="136">
        <f t="shared" si="2"/>
        <v>178</v>
      </c>
      <c r="AL82" s="521">
        <f>AK82/COUNT(F82:AJ82)</f>
        <v>8.476190476</v>
      </c>
      <c r="AM82" s="264"/>
    </row>
    <row r="83" ht="13.5" customHeight="1">
      <c r="A83" s="137" t="s">
        <v>78</v>
      </c>
      <c r="B83" s="132"/>
      <c r="C83" s="138"/>
      <c r="D83" s="32"/>
      <c r="E83" s="427"/>
      <c r="F83" s="462"/>
      <c r="G83" s="431"/>
      <c r="H83" s="271">
        <v>1.0</v>
      </c>
      <c r="I83" s="271">
        <v>1.0</v>
      </c>
      <c r="J83" s="271"/>
      <c r="K83" s="271"/>
      <c r="L83" s="271"/>
      <c r="M83" s="342"/>
      <c r="N83" s="342"/>
      <c r="O83" s="271"/>
      <c r="P83" s="271">
        <v>1.0</v>
      </c>
      <c r="Q83" s="271"/>
      <c r="R83" s="271"/>
      <c r="S83" s="271"/>
      <c r="T83" s="342"/>
      <c r="U83" s="342"/>
      <c r="V83" s="271"/>
      <c r="W83" s="271"/>
      <c r="X83" s="271"/>
      <c r="Y83" s="271">
        <v>1.0</v>
      </c>
      <c r="Z83" s="271"/>
      <c r="AA83" s="342"/>
      <c r="AB83" s="342"/>
      <c r="AC83" s="271">
        <v>1.0</v>
      </c>
      <c r="AD83" s="271">
        <v>1.0</v>
      </c>
      <c r="AE83" s="271">
        <v>2.0</v>
      </c>
      <c r="AF83" s="271"/>
      <c r="AG83" s="271"/>
      <c r="AH83" s="271"/>
      <c r="AI83" s="342">
        <v>3.0</v>
      </c>
      <c r="AJ83" s="342"/>
      <c r="AK83" s="267">
        <f t="shared" si="2"/>
        <v>11</v>
      </c>
      <c r="AL83" s="522"/>
      <c r="AM83" s="268"/>
    </row>
    <row r="84" ht="12.75" customHeight="1">
      <c r="A84" s="45">
        <v>14.0</v>
      </c>
      <c r="B84" s="144" t="s">
        <v>278</v>
      </c>
      <c r="C84" s="133"/>
      <c r="D84" s="32"/>
      <c r="E84" s="424"/>
      <c r="F84" s="243"/>
      <c r="G84" s="425"/>
      <c r="H84" s="155">
        <v>4.0</v>
      </c>
      <c r="I84" s="155">
        <v>2.0</v>
      </c>
      <c r="J84" s="155">
        <v>6.0</v>
      </c>
      <c r="K84" s="155">
        <v>5.0</v>
      </c>
      <c r="L84" s="155"/>
      <c r="M84" s="243"/>
      <c r="N84" s="243">
        <v>6.0</v>
      </c>
      <c r="O84" s="155">
        <v>5.0</v>
      </c>
      <c r="P84" s="155">
        <v>6.0</v>
      </c>
      <c r="Q84" s="155">
        <v>2.0</v>
      </c>
      <c r="R84" s="155">
        <v>4.0</v>
      </c>
      <c r="S84" s="155">
        <v>5.0</v>
      </c>
      <c r="T84" s="243"/>
      <c r="U84" s="243"/>
      <c r="V84" s="155">
        <v>9.0</v>
      </c>
      <c r="W84" s="155">
        <v>4.0</v>
      </c>
      <c r="X84" s="155">
        <v>3.0</v>
      </c>
      <c r="Y84" s="155">
        <v>3.0</v>
      </c>
      <c r="Z84" s="155">
        <v>5.0</v>
      </c>
      <c r="AA84" s="243">
        <v>2.0</v>
      </c>
      <c r="AB84" s="243"/>
      <c r="AC84" s="155">
        <v>7.0</v>
      </c>
      <c r="AD84" s="155">
        <v>4.0</v>
      </c>
      <c r="AE84" s="155">
        <v>8.0</v>
      </c>
      <c r="AF84" s="155">
        <v>9.0</v>
      </c>
      <c r="AG84" s="155">
        <v>11.0</v>
      </c>
      <c r="AH84" s="155">
        <v>13.0</v>
      </c>
      <c r="AI84" s="243"/>
      <c r="AJ84" s="243"/>
      <c r="AK84" s="136">
        <f t="shared" si="2"/>
        <v>123</v>
      </c>
      <c r="AL84" s="521">
        <f>AK84/COUNT(F84:AJ84)</f>
        <v>5.590909091</v>
      </c>
      <c r="AM84" s="264"/>
    </row>
    <row r="85" ht="13.5" customHeight="1">
      <c r="A85" s="137" t="s">
        <v>78</v>
      </c>
      <c r="B85" s="132"/>
      <c r="C85" s="153"/>
      <c r="D85" s="32"/>
      <c r="E85" s="427"/>
      <c r="F85" s="462"/>
      <c r="G85" s="431"/>
      <c r="H85" s="271"/>
      <c r="I85" s="271"/>
      <c r="J85" s="271">
        <v>1.0</v>
      </c>
      <c r="K85" s="271"/>
      <c r="L85" s="271"/>
      <c r="M85" s="342"/>
      <c r="N85" s="342"/>
      <c r="O85" s="271"/>
      <c r="P85" s="271">
        <v>2.0</v>
      </c>
      <c r="Q85" s="271"/>
      <c r="R85" s="271"/>
      <c r="S85" s="271">
        <v>1.0</v>
      </c>
      <c r="T85" s="342"/>
      <c r="U85" s="342"/>
      <c r="V85" s="271"/>
      <c r="W85" s="271"/>
      <c r="X85" s="271"/>
      <c r="Y85" s="271"/>
      <c r="Z85" s="271"/>
      <c r="AA85" s="342"/>
      <c r="AB85" s="342"/>
      <c r="AC85" s="271">
        <v>1.0</v>
      </c>
      <c r="AD85" s="271"/>
      <c r="AE85" s="271">
        <v>1.0</v>
      </c>
      <c r="AF85" s="271"/>
      <c r="AG85" s="271">
        <v>1.0</v>
      </c>
      <c r="AH85" s="271">
        <v>6.0</v>
      </c>
      <c r="AI85" s="342"/>
      <c r="AJ85" s="342"/>
      <c r="AK85" s="267">
        <f t="shared" si="2"/>
        <v>13</v>
      </c>
      <c r="AL85" s="522"/>
      <c r="AM85" s="268"/>
    </row>
    <row r="86" ht="12.75" customHeight="1">
      <c r="A86" s="45">
        <v>15.0</v>
      </c>
      <c r="B86" s="19" t="s">
        <v>200</v>
      </c>
      <c r="C86" s="157"/>
      <c r="D86" s="32"/>
      <c r="E86" s="424"/>
      <c r="F86" s="243"/>
      <c r="G86" s="425"/>
      <c r="H86" s="155">
        <v>7.0</v>
      </c>
      <c r="I86" s="155">
        <v>7.0</v>
      </c>
      <c r="J86" s="155">
        <v>12.0</v>
      </c>
      <c r="K86" s="155">
        <v>9.0</v>
      </c>
      <c r="L86" s="155">
        <v>9.0</v>
      </c>
      <c r="M86" s="243">
        <v>11.0</v>
      </c>
      <c r="N86" s="243"/>
      <c r="O86" s="155"/>
      <c r="P86" s="155">
        <v>13.0</v>
      </c>
      <c r="Q86" s="155">
        <v>8.0</v>
      </c>
      <c r="R86" s="155">
        <v>11.0</v>
      </c>
      <c r="S86" s="155">
        <v>11.0</v>
      </c>
      <c r="T86" s="243"/>
      <c r="U86" s="243"/>
      <c r="V86" s="155">
        <v>8.0</v>
      </c>
      <c r="W86" s="155">
        <v>9.0</v>
      </c>
      <c r="X86" s="155">
        <v>10.0</v>
      </c>
      <c r="Y86" s="155">
        <v>7.0</v>
      </c>
      <c r="Z86" s="155">
        <v>10.0</v>
      </c>
      <c r="AA86" s="243"/>
      <c r="AB86" s="243"/>
      <c r="AC86" s="155">
        <v>10.0</v>
      </c>
      <c r="AD86" s="155">
        <v>13.0</v>
      </c>
      <c r="AE86" s="155">
        <v>13.0</v>
      </c>
      <c r="AF86" s="155">
        <v>10.0</v>
      </c>
      <c r="AG86" s="155">
        <v>7.0</v>
      </c>
      <c r="AH86" s="155">
        <v>8.0</v>
      </c>
      <c r="AI86" s="243"/>
      <c r="AJ86" s="243"/>
      <c r="AK86" s="136">
        <f t="shared" si="2"/>
        <v>203</v>
      </c>
      <c r="AL86" s="521">
        <f>AK86/COUNT(F86:AJ86)</f>
        <v>9.666666667</v>
      </c>
      <c r="AM86" s="264"/>
    </row>
    <row r="87" ht="13.5" customHeight="1">
      <c r="A87" s="137" t="s">
        <v>78</v>
      </c>
      <c r="B87" s="132"/>
      <c r="C87" s="159"/>
      <c r="D87" s="32"/>
      <c r="E87" s="427"/>
      <c r="F87" s="462"/>
      <c r="G87" s="431"/>
      <c r="H87" s="271">
        <v>4.0</v>
      </c>
      <c r="I87" s="271"/>
      <c r="J87" s="271">
        <v>1.0</v>
      </c>
      <c r="K87" s="271"/>
      <c r="L87" s="271"/>
      <c r="M87" s="342"/>
      <c r="N87" s="342"/>
      <c r="O87" s="271"/>
      <c r="P87" s="271"/>
      <c r="Q87" s="271">
        <v>2.0</v>
      </c>
      <c r="R87" s="271">
        <v>1.0</v>
      </c>
      <c r="S87" s="271"/>
      <c r="T87" s="342"/>
      <c r="U87" s="342"/>
      <c r="V87" s="271"/>
      <c r="W87" s="271"/>
      <c r="X87" s="271"/>
      <c r="Y87" s="271">
        <v>1.0</v>
      </c>
      <c r="Z87" s="271">
        <v>1.0</v>
      </c>
      <c r="AA87" s="342"/>
      <c r="AB87" s="342"/>
      <c r="AC87" s="271"/>
      <c r="AD87" s="271"/>
      <c r="AE87" s="271"/>
      <c r="AF87" s="271"/>
      <c r="AG87" s="271">
        <v>2.0</v>
      </c>
      <c r="AH87" s="271">
        <v>1.0</v>
      </c>
      <c r="AI87" s="342"/>
      <c r="AJ87" s="342"/>
      <c r="AK87" s="267">
        <f t="shared" si="2"/>
        <v>13</v>
      </c>
      <c r="AL87" s="522"/>
      <c r="AM87" s="268"/>
    </row>
    <row r="88" ht="12.75" customHeight="1">
      <c r="A88" s="29">
        <v>16.0</v>
      </c>
      <c r="B88" s="19" t="s">
        <v>26</v>
      </c>
      <c r="C88" s="133"/>
      <c r="D88" s="32"/>
      <c r="E88" s="424"/>
      <c r="F88" s="243"/>
      <c r="G88" s="425"/>
      <c r="H88" s="155">
        <v>12.0</v>
      </c>
      <c r="I88" s="155">
        <v>11.0</v>
      </c>
      <c r="J88" s="155">
        <v>5.0</v>
      </c>
      <c r="K88" s="155">
        <v>9.0</v>
      </c>
      <c r="L88" s="155">
        <v>13.0</v>
      </c>
      <c r="M88" s="243">
        <v>6.0</v>
      </c>
      <c r="N88" s="243"/>
      <c r="O88" s="155"/>
      <c r="P88" s="155">
        <v>10.0</v>
      </c>
      <c r="Q88" s="155">
        <v>4.0</v>
      </c>
      <c r="R88" s="155">
        <v>6.0</v>
      </c>
      <c r="S88" s="155">
        <v>5.0</v>
      </c>
      <c r="T88" s="243"/>
      <c r="U88" s="243"/>
      <c r="V88" s="155">
        <v>6.0</v>
      </c>
      <c r="W88" s="155">
        <v>6.0</v>
      </c>
      <c r="X88" s="155">
        <v>12.0</v>
      </c>
      <c r="Y88" s="155">
        <v>14.0</v>
      </c>
      <c r="Z88" s="155">
        <v>12.0</v>
      </c>
      <c r="AA88" s="243"/>
      <c r="AB88" s="243"/>
      <c r="AC88" s="155"/>
      <c r="AD88" s="155">
        <v>16.0</v>
      </c>
      <c r="AE88" s="155">
        <v>24.0</v>
      </c>
      <c r="AF88" s="155">
        <v>15.0</v>
      </c>
      <c r="AG88" s="155">
        <v>7.0</v>
      </c>
      <c r="AH88" s="155">
        <v>23.0</v>
      </c>
      <c r="AI88" s="243"/>
      <c r="AJ88" s="243"/>
      <c r="AK88" s="136">
        <f t="shared" si="2"/>
        <v>216</v>
      </c>
      <c r="AL88" s="521">
        <f>AK88/COUNT(F88:AJ88)</f>
        <v>10.8</v>
      </c>
      <c r="AM88" s="264"/>
    </row>
    <row r="89" ht="13.5" customHeight="1">
      <c r="A89" s="137" t="s">
        <v>78</v>
      </c>
      <c r="B89" s="132"/>
      <c r="C89" s="138"/>
      <c r="D89" s="32"/>
      <c r="E89" s="427"/>
      <c r="F89" s="462"/>
      <c r="G89" s="431"/>
      <c r="H89" s="271"/>
      <c r="I89" s="271">
        <v>2.0</v>
      </c>
      <c r="J89" s="271">
        <v>1.0</v>
      </c>
      <c r="K89" s="271"/>
      <c r="L89" s="271"/>
      <c r="M89" s="342"/>
      <c r="N89" s="342"/>
      <c r="O89" s="271"/>
      <c r="P89" s="271"/>
      <c r="Q89" s="271"/>
      <c r="R89" s="271"/>
      <c r="S89" s="271"/>
      <c r="T89" s="342"/>
      <c r="U89" s="342"/>
      <c r="V89" s="271"/>
      <c r="W89" s="271"/>
      <c r="X89" s="271"/>
      <c r="Y89" s="271"/>
      <c r="Z89" s="271"/>
      <c r="AA89" s="342"/>
      <c r="AB89" s="342"/>
      <c r="AC89" s="271"/>
      <c r="AD89" s="271"/>
      <c r="AE89" s="271"/>
      <c r="AF89" s="271"/>
      <c r="AG89" s="271"/>
      <c r="AH89" s="271"/>
      <c r="AI89" s="342"/>
      <c r="AJ89" s="342"/>
      <c r="AK89" s="267">
        <f t="shared" si="2"/>
        <v>3</v>
      </c>
      <c r="AL89" s="522"/>
      <c r="AM89" s="268"/>
    </row>
    <row r="90" ht="13.5" customHeight="1">
      <c r="A90" s="29">
        <v>17.0</v>
      </c>
      <c r="B90" s="19" t="s">
        <v>27</v>
      </c>
      <c r="C90" s="133"/>
      <c r="D90" s="32"/>
      <c r="E90" s="424"/>
      <c r="F90" s="243"/>
      <c r="G90" s="425"/>
      <c r="H90" s="155"/>
      <c r="I90" s="145">
        <v>5.0</v>
      </c>
      <c r="J90" s="145">
        <v>7.0</v>
      </c>
      <c r="K90" s="155">
        <v>13.0</v>
      </c>
      <c r="L90" s="273">
        <v>11.0</v>
      </c>
      <c r="M90" s="243"/>
      <c r="N90" s="243"/>
      <c r="O90" s="155">
        <v>10.0</v>
      </c>
      <c r="P90" s="155">
        <v>9.0</v>
      </c>
      <c r="Q90" s="155">
        <v>7.0</v>
      </c>
      <c r="R90" s="145">
        <v>6.0</v>
      </c>
      <c r="S90" s="145">
        <v>10.0</v>
      </c>
      <c r="T90" s="243"/>
      <c r="U90" s="243"/>
      <c r="V90" s="155">
        <v>6.0</v>
      </c>
      <c r="W90" s="155">
        <v>9.0</v>
      </c>
      <c r="X90" s="155">
        <v>7.0</v>
      </c>
      <c r="Y90" s="155">
        <v>10.0</v>
      </c>
      <c r="Z90" s="155"/>
      <c r="AA90" s="243"/>
      <c r="AB90" s="243">
        <v>10.0</v>
      </c>
      <c r="AC90" s="155">
        <v>8.0</v>
      </c>
      <c r="AD90" s="155">
        <v>9.0</v>
      </c>
      <c r="AE90" s="155">
        <v>12.0</v>
      </c>
      <c r="AF90" s="155">
        <v>9.0</v>
      </c>
      <c r="AG90" s="155">
        <v>13.0</v>
      </c>
      <c r="AH90" s="155">
        <v>10.0</v>
      </c>
      <c r="AI90" s="243"/>
      <c r="AJ90" s="243"/>
      <c r="AK90" s="136">
        <f t="shared" si="2"/>
        <v>181</v>
      </c>
      <c r="AL90" s="521">
        <f>AK90/COUNT(F90:AJ90)</f>
        <v>9.05</v>
      </c>
      <c r="AM90" s="264"/>
    </row>
    <row r="91" ht="13.5" customHeight="1">
      <c r="A91" s="137" t="s">
        <v>78</v>
      </c>
      <c r="B91" s="132"/>
      <c r="C91" s="138"/>
      <c r="D91" s="32"/>
      <c r="E91" s="427"/>
      <c r="F91" s="462"/>
      <c r="G91" s="431"/>
      <c r="H91" s="271"/>
      <c r="I91" s="271"/>
      <c r="J91" s="271"/>
      <c r="K91" s="271">
        <v>3.0</v>
      </c>
      <c r="L91" s="271">
        <v>1.0</v>
      </c>
      <c r="M91" s="342"/>
      <c r="N91" s="342"/>
      <c r="O91" s="271"/>
      <c r="P91" s="271"/>
      <c r="Q91" s="271">
        <v>1.0</v>
      </c>
      <c r="R91" s="271"/>
      <c r="S91" s="271">
        <v>1.0</v>
      </c>
      <c r="T91" s="342"/>
      <c r="U91" s="342"/>
      <c r="V91" s="271"/>
      <c r="W91" s="271"/>
      <c r="X91" s="271"/>
      <c r="Y91" s="271">
        <v>1.0</v>
      </c>
      <c r="Z91" s="271"/>
      <c r="AA91" s="342"/>
      <c r="AB91" s="342">
        <v>1.0</v>
      </c>
      <c r="AC91" s="271">
        <v>1.0</v>
      </c>
      <c r="AD91" s="271"/>
      <c r="AE91" s="271">
        <v>1.0</v>
      </c>
      <c r="AF91" s="271"/>
      <c r="AG91" s="271">
        <v>1.0</v>
      </c>
      <c r="AH91" s="271">
        <v>3.0</v>
      </c>
      <c r="AI91" s="342"/>
      <c r="AJ91" s="342"/>
      <c r="AK91" s="267">
        <f t="shared" si="2"/>
        <v>14</v>
      </c>
      <c r="AL91" s="522"/>
      <c r="AM91" s="268"/>
    </row>
    <row r="92" ht="12.75" customHeight="1">
      <c r="A92" s="29">
        <v>18.0</v>
      </c>
      <c r="B92" s="19" t="s">
        <v>28</v>
      </c>
      <c r="C92" s="133"/>
      <c r="D92" s="32"/>
      <c r="E92" s="424"/>
      <c r="F92" s="243"/>
      <c r="G92" s="425"/>
      <c r="H92" s="155">
        <v>5.0</v>
      </c>
      <c r="I92" s="155">
        <v>5.0</v>
      </c>
      <c r="J92" s="155">
        <v>10.0</v>
      </c>
      <c r="K92" s="155">
        <v>8.0</v>
      </c>
      <c r="L92" s="155"/>
      <c r="M92" s="243"/>
      <c r="N92" s="243">
        <v>2.0</v>
      </c>
      <c r="O92" s="155">
        <v>7.0</v>
      </c>
      <c r="P92" s="155">
        <v>8.0</v>
      </c>
      <c r="Q92" s="155">
        <v>9.0</v>
      </c>
      <c r="R92" s="155">
        <v>7.0</v>
      </c>
      <c r="S92" s="155">
        <v>8.0</v>
      </c>
      <c r="T92" s="243"/>
      <c r="U92" s="243"/>
      <c r="V92" s="155">
        <v>7.0</v>
      </c>
      <c r="W92" s="155">
        <v>6.0</v>
      </c>
      <c r="X92" s="145">
        <v>8.0</v>
      </c>
      <c r="Y92" s="155">
        <v>2.0</v>
      </c>
      <c r="Z92" s="155">
        <v>6.0</v>
      </c>
      <c r="AA92" s="243">
        <v>4.0</v>
      </c>
      <c r="AB92" s="243"/>
      <c r="AC92" s="155"/>
      <c r="AD92" s="155">
        <v>3.0</v>
      </c>
      <c r="AE92" s="155">
        <v>12.0</v>
      </c>
      <c r="AF92" s="155">
        <v>5.0</v>
      </c>
      <c r="AG92" s="155">
        <v>8.0</v>
      </c>
      <c r="AH92" s="155">
        <v>6.0</v>
      </c>
      <c r="AI92" s="243"/>
      <c r="AJ92" s="243"/>
      <c r="AK92" s="136">
        <f t="shared" si="2"/>
        <v>136</v>
      </c>
      <c r="AL92" s="521">
        <f>AK92/COUNT(F92:AJ92)</f>
        <v>6.476190476</v>
      </c>
      <c r="AM92" s="264"/>
    </row>
    <row r="93" ht="13.5" customHeight="1">
      <c r="A93" s="137" t="s">
        <v>78</v>
      </c>
      <c r="B93" s="132"/>
      <c r="C93" s="138"/>
      <c r="D93" s="32"/>
      <c r="E93" s="427"/>
      <c r="F93" s="462"/>
      <c r="G93" s="431"/>
      <c r="H93" s="271"/>
      <c r="I93" s="271"/>
      <c r="J93" s="271"/>
      <c r="K93" s="271"/>
      <c r="L93" s="271"/>
      <c r="M93" s="342"/>
      <c r="N93" s="342"/>
      <c r="O93" s="271"/>
      <c r="P93" s="271"/>
      <c r="Q93" s="271"/>
      <c r="R93" s="271"/>
      <c r="S93" s="271"/>
      <c r="T93" s="342"/>
      <c r="U93" s="342"/>
      <c r="V93" s="271"/>
      <c r="W93" s="271"/>
      <c r="X93" s="464"/>
      <c r="Y93" s="271"/>
      <c r="Z93" s="271"/>
      <c r="AA93" s="342"/>
      <c r="AB93" s="342"/>
      <c r="AC93" s="271"/>
      <c r="AD93" s="271"/>
      <c r="AE93" s="271"/>
      <c r="AF93" s="271"/>
      <c r="AG93" s="271"/>
      <c r="AH93" s="271"/>
      <c r="AI93" s="342"/>
      <c r="AJ93" s="342"/>
      <c r="AK93" s="267">
        <f t="shared" si="2"/>
        <v>0</v>
      </c>
      <c r="AL93" s="522"/>
      <c r="AM93" s="268"/>
    </row>
    <row r="94" ht="13.5" customHeight="1">
      <c r="A94" s="29">
        <v>19.0</v>
      </c>
      <c r="B94" s="19" t="s">
        <v>32</v>
      </c>
      <c r="C94" s="133"/>
      <c r="D94" s="32"/>
      <c r="E94" s="424"/>
      <c r="F94" s="243"/>
      <c r="G94" s="425"/>
      <c r="H94" s="155">
        <v>9.0</v>
      </c>
      <c r="I94" s="155">
        <v>11.0</v>
      </c>
      <c r="J94" s="155">
        <v>12.0</v>
      </c>
      <c r="K94" s="155">
        <v>8.0</v>
      </c>
      <c r="L94" s="155">
        <v>7.0</v>
      </c>
      <c r="M94" s="243">
        <v>5.0</v>
      </c>
      <c r="N94" s="243"/>
      <c r="O94" s="155"/>
      <c r="P94" s="155">
        <v>10.0</v>
      </c>
      <c r="Q94" s="155">
        <v>9.0</v>
      </c>
      <c r="R94" s="155">
        <v>6.0</v>
      </c>
      <c r="S94" s="155">
        <v>9.0</v>
      </c>
      <c r="T94" s="243"/>
      <c r="U94" s="243"/>
      <c r="V94" s="155">
        <v>7.0</v>
      </c>
      <c r="W94" s="155">
        <v>10.0</v>
      </c>
      <c r="X94" s="155">
        <v>5.0</v>
      </c>
      <c r="Y94" s="155">
        <v>4.0</v>
      </c>
      <c r="Z94" s="155">
        <v>7.0</v>
      </c>
      <c r="AA94" s="243"/>
      <c r="AB94" s="428"/>
      <c r="AC94" s="428"/>
      <c r="AD94" s="428"/>
      <c r="AE94" s="428"/>
      <c r="AF94" s="428"/>
      <c r="AG94" s="428"/>
      <c r="AH94" s="433"/>
      <c r="AI94" s="435"/>
      <c r="AJ94" s="435"/>
      <c r="AK94" s="136">
        <f t="shared" si="2"/>
        <v>119</v>
      </c>
      <c r="AL94" s="521">
        <f>AK94/COUNT(F94:AJ94)</f>
        <v>7.933333333</v>
      </c>
      <c r="AM94" s="264"/>
    </row>
    <row r="95" ht="13.5" customHeight="1">
      <c r="A95" s="137" t="s">
        <v>78</v>
      </c>
      <c r="B95" s="132"/>
      <c r="C95" s="138"/>
      <c r="D95" s="32"/>
      <c r="E95" s="427"/>
      <c r="F95" s="462"/>
      <c r="G95" s="431"/>
      <c r="H95" s="271">
        <v>1.0</v>
      </c>
      <c r="I95" s="271">
        <v>2.0</v>
      </c>
      <c r="J95" s="271">
        <v>9.0</v>
      </c>
      <c r="K95" s="271"/>
      <c r="L95" s="271"/>
      <c r="M95" s="342">
        <v>1.0</v>
      </c>
      <c r="N95" s="342"/>
      <c r="O95" s="271"/>
      <c r="P95" s="271">
        <v>1.0</v>
      </c>
      <c r="Q95" s="271">
        <v>1.0</v>
      </c>
      <c r="R95" s="271"/>
      <c r="S95" s="271"/>
      <c r="T95" s="342"/>
      <c r="U95" s="342"/>
      <c r="V95" s="271"/>
      <c r="W95" s="271"/>
      <c r="X95" s="271"/>
      <c r="Y95" s="271"/>
      <c r="Z95" s="271"/>
      <c r="AA95" s="342"/>
      <c r="AB95" s="342"/>
      <c r="AC95" s="271"/>
      <c r="AD95" s="271"/>
      <c r="AE95" s="271"/>
      <c r="AF95" s="271"/>
      <c r="AG95" s="271"/>
      <c r="AH95" s="271"/>
      <c r="AI95" s="342"/>
      <c r="AJ95" s="342"/>
      <c r="AK95" s="267">
        <f t="shared" si="2"/>
        <v>15</v>
      </c>
      <c r="AL95" s="522"/>
      <c r="AM95" s="268"/>
    </row>
    <row r="96" ht="12.75" customHeight="1">
      <c r="A96" s="29">
        <v>20.0</v>
      </c>
      <c r="B96" s="19" t="s">
        <v>33</v>
      </c>
      <c r="C96" s="133"/>
      <c r="D96" s="32"/>
      <c r="E96" s="424"/>
      <c r="F96" s="243"/>
      <c r="G96" s="425"/>
      <c r="H96" s="155">
        <v>1.0</v>
      </c>
      <c r="I96" s="155">
        <v>3.0</v>
      </c>
      <c r="J96" s="155">
        <v>2.0</v>
      </c>
      <c r="K96" s="155">
        <v>9.0</v>
      </c>
      <c r="L96" s="155">
        <v>9.0</v>
      </c>
      <c r="M96" s="243"/>
      <c r="N96" s="243"/>
      <c r="O96" s="155">
        <v>4.0</v>
      </c>
      <c r="P96" s="155">
        <v>4.0</v>
      </c>
      <c r="Q96" s="155">
        <v>5.0</v>
      </c>
      <c r="R96" s="155">
        <v>4.0</v>
      </c>
      <c r="S96" s="155"/>
      <c r="T96" s="243"/>
      <c r="U96" s="243">
        <v>2.0</v>
      </c>
      <c r="V96" s="155">
        <v>12.0</v>
      </c>
      <c r="W96" s="155">
        <v>6.0</v>
      </c>
      <c r="X96" s="155">
        <v>5.0</v>
      </c>
      <c r="Y96" s="155">
        <v>5.0</v>
      </c>
      <c r="Z96" s="155">
        <v>6.0</v>
      </c>
      <c r="AA96" s="243"/>
      <c r="AB96" s="243"/>
      <c r="AC96" s="155">
        <v>8.0</v>
      </c>
      <c r="AD96" s="155">
        <v>13.0</v>
      </c>
      <c r="AE96" s="155">
        <v>5.0</v>
      </c>
      <c r="AF96" s="155">
        <v>7.0</v>
      </c>
      <c r="AG96" s="155">
        <v>5.0</v>
      </c>
      <c r="AH96" s="155">
        <v>8.0</v>
      </c>
      <c r="AI96" s="243"/>
      <c r="AJ96" s="243">
        <v>5.0</v>
      </c>
      <c r="AK96" s="136">
        <f t="shared" si="2"/>
        <v>128</v>
      </c>
      <c r="AL96" s="521">
        <f>AK96/COUNT(F96:AJ96)</f>
        <v>5.818181818</v>
      </c>
      <c r="AM96" s="264"/>
    </row>
    <row r="97" ht="13.5" customHeight="1">
      <c r="A97" s="137" t="s">
        <v>78</v>
      </c>
      <c r="B97" s="132"/>
      <c r="C97" s="138"/>
      <c r="D97" s="32"/>
      <c r="E97" s="427"/>
      <c r="F97" s="462"/>
      <c r="G97" s="431"/>
      <c r="H97" s="271">
        <v>1.0</v>
      </c>
      <c r="I97" s="271"/>
      <c r="J97" s="271"/>
      <c r="K97" s="271"/>
      <c r="L97" s="271"/>
      <c r="M97" s="342"/>
      <c r="N97" s="342"/>
      <c r="O97" s="271"/>
      <c r="P97" s="271"/>
      <c r="Q97" s="271"/>
      <c r="R97" s="271"/>
      <c r="S97" s="271"/>
      <c r="T97" s="342"/>
      <c r="U97" s="342"/>
      <c r="V97" s="271"/>
      <c r="W97" s="271">
        <v>2.0</v>
      </c>
      <c r="X97" s="271"/>
      <c r="Y97" s="271"/>
      <c r="Z97" s="271"/>
      <c r="AA97" s="342"/>
      <c r="AB97" s="342"/>
      <c r="AC97" s="271"/>
      <c r="AD97" s="271"/>
      <c r="AE97" s="271"/>
      <c r="AF97" s="271">
        <v>2.0</v>
      </c>
      <c r="AG97" s="271"/>
      <c r="AH97" s="271"/>
      <c r="AI97" s="342"/>
      <c r="AJ97" s="342"/>
      <c r="AK97" s="267">
        <f t="shared" si="2"/>
        <v>5</v>
      </c>
      <c r="AL97" s="522"/>
      <c r="AM97" s="268"/>
    </row>
    <row r="98" ht="13.5" customHeight="1">
      <c r="A98" s="45">
        <v>21.0</v>
      </c>
      <c r="B98" s="178" t="s">
        <v>34</v>
      </c>
      <c r="C98" s="133"/>
      <c r="D98" s="32"/>
      <c r="E98" s="424"/>
      <c r="F98" s="243">
        <v>4.0</v>
      </c>
      <c r="G98" s="425"/>
      <c r="H98" s="155">
        <v>10.0</v>
      </c>
      <c r="I98" s="155">
        <v>6.0</v>
      </c>
      <c r="J98" s="155">
        <v>8.0</v>
      </c>
      <c r="K98" s="155">
        <v>6.0</v>
      </c>
      <c r="L98" s="155">
        <v>5.0</v>
      </c>
      <c r="M98" s="243"/>
      <c r="N98" s="243"/>
      <c r="O98" s="155">
        <v>8.0</v>
      </c>
      <c r="P98" s="155">
        <v>5.0</v>
      </c>
      <c r="Q98" s="155">
        <v>3.0</v>
      </c>
      <c r="R98" s="155">
        <v>8.0</v>
      </c>
      <c r="S98" s="155">
        <v>4.0</v>
      </c>
      <c r="T98" s="243"/>
      <c r="U98" s="243"/>
      <c r="V98" s="155">
        <v>6.0</v>
      </c>
      <c r="W98" s="155">
        <v>7.0</v>
      </c>
      <c r="X98" s="155">
        <v>8.0</v>
      </c>
      <c r="Y98" s="155">
        <v>12.0</v>
      </c>
      <c r="Z98" s="155">
        <v>7.0</v>
      </c>
      <c r="AA98" s="243">
        <v>6.0</v>
      </c>
      <c r="AB98" s="243"/>
      <c r="AC98" s="155"/>
      <c r="AD98" s="155">
        <v>7.0</v>
      </c>
      <c r="AE98" s="155">
        <v>8.0</v>
      </c>
      <c r="AF98" s="155">
        <v>7.0</v>
      </c>
      <c r="AG98" s="155">
        <v>5.0</v>
      </c>
      <c r="AH98" s="155">
        <v>3.0</v>
      </c>
      <c r="AI98" s="243"/>
      <c r="AJ98" s="243"/>
      <c r="AK98" s="136">
        <f t="shared" si="2"/>
        <v>143</v>
      </c>
      <c r="AL98" s="521">
        <f>AK98/COUNT(F98:AJ98)</f>
        <v>6.5</v>
      </c>
      <c r="AM98" s="264"/>
    </row>
    <row r="99" ht="13.5" customHeight="1">
      <c r="A99" s="179" t="s">
        <v>78</v>
      </c>
      <c r="C99" s="133"/>
      <c r="D99" s="32"/>
      <c r="E99" s="424"/>
      <c r="F99" s="277"/>
      <c r="G99" s="434"/>
      <c r="H99" s="148">
        <v>4.0</v>
      </c>
      <c r="I99" s="148"/>
      <c r="J99" s="148">
        <v>1.0</v>
      </c>
      <c r="K99" s="148"/>
      <c r="L99" s="148"/>
      <c r="M99" s="277"/>
      <c r="N99" s="277"/>
      <c r="O99" s="148"/>
      <c r="P99" s="148"/>
      <c r="Q99" s="148"/>
      <c r="R99" s="148"/>
      <c r="S99" s="148"/>
      <c r="T99" s="277"/>
      <c r="U99" s="277"/>
      <c r="V99" s="148"/>
      <c r="W99" s="148">
        <v>1.0</v>
      </c>
      <c r="X99" s="148"/>
      <c r="Y99" s="148"/>
      <c r="Z99" s="148"/>
      <c r="AA99" s="277"/>
      <c r="AB99" s="277"/>
      <c r="AC99" s="148"/>
      <c r="AD99" s="148"/>
      <c r="AE99" s="148">
        <v>1.0</v>
      </c>
      <c r="AF99" s="148">
        <v>1.0</v>
      </c>
      <c r="AG99" s="148">
        <v>1.0</v>
      </c>
      <c r="AH99" s="148"/>
      <c r="AI99" s="277"/>
      <c r="AJ99" s="277"/>
      <c r="AK99" s="267">
        <f t="shared" si="2"/>
        <v>9</v>
      </c>
      <c r="AL99" s="521"/>
      <c r="AM99" s="264"/>
    </row>
    <row r="100" ht="13.5" customHeight="1">
      <c r="A100" s="45">
        <v>22.0</v>
      </c>
      <c r="B100" s="178" t="s">
        <v>165</v>
      </c>
      <c r="C100" s="133"/>
      <c r="D100" s="32"/>
      <c r="E100" s="424"/>
      <c r="F100" s="243"/>
      <c r="G100" s="425"/>
      <c r="H100" s="155">
        <v>8.0</v>
      </c>
      <c r="I100" s="155">
        <v>5.0</v>
      </c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155">
        <v>6.0</v>
      </c>
      <c r="X100" s="155">
        <v>5.0</v>
      </c>
      <c r="Y100" s="155">
        <v>7.0</v>
      </c>
      <c r="Z100" s="155"/>
      <c r="AA100" s="243"/>
      <c r="AB100" s="243">
        <v>6.0</v>
      </c>
      <c r="AC100" s="155">
        <v>5.0</v>
      </c>
      <c r="AD100" s="425"/>
      <c r="AE100" s="425"/>
      <c r="AF100" s="425"/>
      <c r="AG100" s="425"/>
      <c r="AH100" s="425"/>
      <c r="AI100" s="243"/>
      <c r="AJ100" s="243"/>
      <c r="AK100" s="136">
        <f t="shared" si="2"/>
        <v>42</v>
      </c>
      <c r="AL100" s="521">
        <f>AK100/COUNT(F100:AJ100)</f>
        <v>6</v>
      </c>
      <c r="AM100" s="264"/>
    </row>
    <row r="101" ht="13.5" customHeight="1">
      <c r="A101" s="180"/>
      <c r="B101" s="181" t="s">
        <v>78</v>
      </c>
      <c r="C101" s="133"/>
      <c r="D101" s="32"/>
      <c r="E101" s="424"/>
      <c r="F101" s="277"/>
      <c r="G101" s="434"/>
      <c r="H101" s="148">
        <v>2.0</v>
      </c>
      <c r="I101" s="148">
        <v>1.0</v>
      </c>
      <c r="J101" s="148"/>
      <c r="K101" s="148"/>
      <c r="L101" s="148"/>
      <c r="M101" s="277"/>
      <c r="N101" s="277"/>
      <c r="O101" s="148"/>
      <c r="P101" s="148"/>
      <c r="Q101" s="148"/>
      <c r="R101" s="148"/>
      <c r="S101" s="148"/>
      <c r="T101" s="277"/>
      <c r="U101" s="277"/>
      <c r="V101" s="148"/>
      <c r="W101" s="148"/>
      <c r="X101" s="148">
        <v>1.0</v>
      </c>
      <c r="Y101" s="148"/>
      <c r="Z101" s="148"/>
      <c r="AA101" s="277"/>
      <c r="AB101" s="277"/>
      <c r="AC101" s="148"/>
      <c r="AD101" s="148"/>
      <c r="AE101" s="148"/>
      <c r="AF101" s="148"/>
      <c r="AG101" s="148"/>
      <c r="AH101" s="148"/>
      <c r="AI101" s="277"/>
      <c r="AJ101" s="277"/>
      <c r="AK101" s="267">
        <f t="shared" si="2"/>
        <v>4</v>
      </c>
      <c r="AL101" s="521"/>
      <c r="AM101" s="264"/>
    </row>
    <row r="102" ht="13.5" customHeight="1">
      <c r="A102" s="45">
        <v>23.0</v>
      </c>
      <c r="B102" s="178" t="s">
        <v>36</v>
      </c>
      <c r="C102" s="133"/>
      <c r="D102" s="32"/>
      <c r="E102" s="424"/>
      <c r="F102" s="243"/>
      <c r="G102" s="425"/>
      <c r="H102" s="155">
        <v>6.0</v>
      </c>
      <c r="I102" s="155">
        <v>5.0</v>
      </c>
      <c r="J102" s="430"/>
      <c r="K102" s="155">
        <v>8.0</v>
      </c>
      <c r="L102" s="155">
        <v>2.0</v>
      </c>
      <c r="M102" s="243">
        <v>5.0</v>
      </c>
      <c r="N102" s="243"/>
      <c r="O102" s="155">
        <v>2.0</v>
      </c>
      <c r="P102" s="155">
        <v>4.0</v>
      </c>
      <c r="Q102" s="155">
        <v>7.0</v>
      </c>
      <c r="R102" s="155">
        <v>3.0</v>
      </c>
      <c r="S102" s="155">
        <v>2.0</v>
      </c>
      <c r="T102" s="243"/>
      <c r="U102" s="243"/>
      <c r="V102" s="155">
        <v>4.0</v>
      </c>
      <c r="W102" s="155">
        <v>2.0</v>
      </c>
      <c r="X102" s="155">
        <v>18.0</v>
      </c>
      <c r="Y102" s="155">
        <v>5.0</v>
      </c>
      <c r="Z102" s="155">
        <v>6.0</v>
      </c>
      <c r="AA102" s="243"/>
      <c r="AB102" s="243"/>
      <c r="AC102" s="155">
        <v>3.0</v>
      </c>
      <c r="AD102" s="155">
        <v>6.0</v>
      </c>
      <c r="AE102" s="155">
        <v>12.0</v>
      </c>
      <c r="AF102" s="155">
        <v>17.0</v>
      </c>
      <c r="AG102" s="155"/>
      <c r="AH102" s="155"/>
      <c r="AI102" s="243"/>
      <c r="AJ102" s="243">
        <v>1.0</v>
      </c>
      <c r="AK102" s="136">
        <f t="shared" si="2"/>
        <v>118</v>
      </c>
      <c r="AL102" s="521">
        <f>AK102/COUNT(F102:AJ102)</f>
        <v>5.9</v>
      </c>
      <c r="AM102" s="264"/>
    </row>
    <row r="103" ht="13.5" customHeight="1">
      <c r="A103" s="180"/>
      <c r="B103" s="181" t="s">
        <v>78</v>
      </c>
      <c r="C103" s="133"/>
      <c r="D103" s="32"/>
      <c r="E103" s="424"/>
      <c r="F103" s="277"/>
      <c r="G103" s="434"/>
      <c r="H103" s="148"/>
      <c r="I103" s="148"/>
      <c r="J103" s="148"/>
      <c r="K103" s="148"/>
      <c r="L103" s="148"/>
      <c r="M103" s="277"/>
      <c r="N103" s="277"/>
      <c r="O103" s="148">
        <v>1.0</v>
      </c>
      <c r="P103" s="148"/>
      <c r="Q103" s="148"/>
      <c r="R103" s="148"/>
      <c r="S103" s="148"/>
      <c r="T103" s="277"/>
      <c r="U103" s="277"/>
      <c r="V103" s="148"/>
      <c r="W103" s="148"/>
      <c r="X103" s="148"/>
      <c r="Y103" s="148"/>
      <c r="Z103" s="148"/>
      <c r="AA103" s="277"/>
      <c r="AB103" s="277"/>
      <c r="AC103" s="148"/>
      <c r="AD103" s="148"/>
      <c r="AE103" s="148">
        <v>1.0</v>
      </c>
      <c r="AF103" s="148"/>
      <c r="AG103" s="148"/>
      <c r="AH103" s="148"/>
      <c r="AI103" s="277"/>
      <c r="AJ103" s="277"/>
      <c r="AK103" s="267">
        <f t="shared" si="2"/>
        <v>2</v>
      </c>
      <c r="AL103" s="521"/>
      <c r="AM103" s="264"/>
    </row>
    <row r="104" ht="13.5" customHeight="1">
      <c r="A104" s="45">
        <v>24.0</v>
      </c>
      <c r="B104" s="178" t="s">
        <v>37</v>
      </c>
      <c r="C104" s="133"/>
      <c r="D104" s="32"/>
      <c r="E104" s="424"/>
      <c r="F104" s="243"/>
      <c r="G104" s="425"/>
      <c r="H104" s="155">
        <v>7.0</v>
      </c>
      <c r="I104" s="155">
        <v>5.0</v>
      </c>
      <c r="J104" s="155">
        <v>11.0</v>
      </c>
      <c r="K104" s="155">
        <v>9.0</v>
      </c>
      <c r="L104" s="155">
        <v>12.0</v>
      </c>
      <c r="M104" s="243">
        <v>5.0</v>
      </c>
      <c r="N104" s="243"/>
      <c r="O104" s="155"/>
      <c r="P104" s="155">
        <v>4.0</v>
      </c>
      <c r="Q104" s="155">
        <v>8.0</v>
      </c>
      <c r="R104" s="155">
        <v>8.0</v>
      </c>
      <c r="S104" s="155">
        <v>5.0</v>
      </c>
      <c r="T104" s="243"/>
      <c r="U104" s="243"/>
      <c r="V104" s="155"/>
      <c r="W104" s="155">
        <v>10.0</v>
      </c>
      <c r="X104" s="155">
        <v>8.0</v>
      </c>
      <c r="Y104" s="155">
        <v>3.0</v>
      </c>
      <c r="Z104" s="155">
        <v>3.0</v>
      </c>
      <c r="AA104" s="243"/>
      <c r="AB104" s="243">
        <v>9.0</v>
      </c>
      <c r="AC104" s="428"/>
      <c r="AD104" s="428"/>
      <c r="AE104" s="428"/>
      <c r="AF104" s="428"/>
      <c r="AG104" s="428"/>
      <c r="AH104" s="428"/>
      <c r="AI104" s="428"/>
      <c r="AJ104" s="428"/>
      <c r="AK104" s="136">
        <f t="shared" si="2"/>
        <v>107</v>
      </c>
      <c r="AL104" s="521">
        <f>AK104/COUNT(F104:AJ104)</f>
        <v>7.133333333</v>
      </c>
      <c r="AM104" s="264"/>
    </row>
    <row r="105" ht="13.5" customHeight="1">
      <c r="A105" s="180"/>
      <c r="B105" s="181" t="s">
        <v>78</v>
      </c>
      <c r="C105" s="133"/>
      <c r="D105" s="32"/>
      <c r="E105" s="424"/>
      <c r="F105" s="277"/>
      <c r="G105" s="434"/>
      <c r="H105" s="148">
        <v>1.0</v>
      </c>
      <c r="I105" s="148"/>
      <c r="J105" s="148"/>
      <c r="K105" s="148"/>
      <c r="L105" s="148"/>
      <c r="M105" s="277"/>
      <c r="N105" s="277"/>
      <c r="O105" s="148"/>
      <c r="P105" s="148"/>
      <c r="Q105" s="148"/>
      <c r="R105" s="148"/>
      <c r="S105" s="148"/>
      <c r="T105" s="277"/>
      <c r="U105" s="277"/>
      <c r="V105" s="148"/>
      <c r="W105" s="148"/>
      <c r="X105" s="148"/>
      <c r="Y105" s="148"/>
      <c r="Z105" s="148"/>
      <c r="AA105" s="277"/>
      <c r="AB105" s="277"/>
      <c r="AC105" s="148"/>
      <c r="AD105" s="148"/>
      <c r="AE105" s="148"/>
      <c r="AF105" s="148"/>
      <c r="AG105" s="148"/>
      <c r="AH105" s="148"/>
      <c r="AI105" s="277"/>
      <c r="AJ105" s="277"/>
      <c r="AK105" s="267">
        <f t="shared" si="2"/>
        <v>1</v>
      </c>
      <c r="AL105" s="521"/>
      <c r="AM105" s="264"/>
    </row>
    <row r="106" ht="13.5" customHeight="1">
      <c r="A106" s="45">
        <v>25.0</v>
      </c>
      <c r="B106" s="178" t="s">
        <v>202</v>
      </c>
      <c r="C106" s="133"/>
      <c r="D106" s="32"/>
      <c r="E106" s="424"/>
      <c r="F106" s="243">
        <v>4.0</v>
      </c>
      <c r="G106" s="425"/>
      <c r="H106" s="155">
        <v>3.0</v>
      </c>
      <c r="I106" s="155"/>
      <c r="J106" s="155">
        <v>4.0</v>
      </c>
      <c r="K106" s="155">
        <v>9.0</v>
      </c>
      <c r="L106" s="155">
        <v>9.0</v>
      </c>
      <c r="M106" s="243">
        <v>4.0</v>
      </c>
      <c r="N106" s="243">
        <v>8.0</v>
      </c>
      <c r="O106" s="155"/>
      <c r="P106" s="155"/>
      <c r="Q106" s="155">
        <v>10.0</v>
      </c>
      <c r="R106" s="155">
        <v>5.0</v>
      </c>
      <c r="S106" s="155">
        <v>12.0</v>
      </c>
      <c r="T106" s="243">
        <v>6.0</v>
      </c>
      <c r="U106" s="243">
        <v>3.0</v>
      </c>
      <c r="V106" s="155">
        <v>6.0</v>
      </c>
      <c r="W106" s="155"/>
      <c r="X106" s="155">
        <v>7.0</v>
      </c>
      <c r="Y106" s="155">
        <v>1.0</v>
      </c>
      <c r="Z106" s="155">
        <v>6.0</v>
      </c>
      <c r="AA106" s="243">
        <v>5.0</v>
      </c>
      <c r="AB106" s="243">
        <v>9.0</v>
      </c>
      <c r="AC106" s="155"/>
      <c r="AD106" s="155"/>
      <c r="AE106" s="155">
        <v>3.0</v>
      </c>
      <c r="AF106" s="155">
        <v>6.0</v>
      </c>
      <c r="AG106" s="155">
        <v>10.0</v>
      </c>
      <c r="AH106" s="155">
        <v>5.0</v>
      </c>
      <c r="AI106" s="243">
        <v>7.0</v>
      </c>
      <c r="AJ106" s="243"/>
      <c r="AK106" s="136">
        <f t="shared" si="2"/>
        <v>142</v>
      </c>
      <c r="AL106" s="521">
        <f>AK106/COUNT(F106:AJ106)</f>
        <v>6.173913043</v>
      </c>
      <c r="AM106" s="264"/>
    </row>
    <row r="107" ht="13.5" customHeight="1">
      <c r="A107" s="180"/>
      <c r="B107" s="436" t="s">
        <v>78</v>
      </c>
      <c r="C107" s="133"/>
      <c r="D107" s="32"/>
      <c r="E107" s="424"/>
      <c r="F107" s="277"/>
      <c r="G107" s="434"/>
      <c r="H107" s="148">
        <v>3.0</v>
      </c>
      <c r="I107" s="148"/>
      <c r="J107" s="148"/>
      <c r="K107" s="148">
        <v>1.0</v>
      </c>
      <c r="L107" s="148">
        <v>1.0</v>
      </c>
      <c r="M107" s="277"/>
      <c r="N107" s="277">
        <v>1.0</v>
      </c>
      <c r="O107" s="148"/>
      <c r="P107" s="148"/>
      <c r="Q107" s="148">
        <v>2.0</v>
      </c>
      <c r="R107" s="148"/>
      <c r="S107" s="148">
        <v>4.0</v>
      </c>
      <c r="T107" s="277"/>
      <c r="U107" s="277"/>
      <c r="V107" s="148">
        <v>2.0</v>
      </c>
      <c r="W107" s="148"/>
      <c r="X107" s="148"/>
      <c r="Y107" s="148"/>
      <c r="Z107" s="148"/>
      <c r="AA107" s="277"/>
      <c r="AB107" s="277"/>
      <c r="AC107" s="148"/>
      <c r="AD107" s="148"/>
      <c r="AE107" s="148">
        <v>1.0</v>
      </c>
      <c r="AF107" s="148">
        <v>2.0</v>
      </c>
      <c r="AG107" s="148">
        <v>3.0</v>
      </c>
      <c r="AH107" s="148">
        <v>1.0</v>
      </c>
      <c r="AI107" s="277">
        <v>1.0</v>
      </c>
      <c r="AJ107" s="277"/>
      <c r="AK107" s="267">
        <f t="shared" si="2"/>
        <v>22</v>
      </c>
      <c r="AL107" s="521"/>
      <c r="AM107" s="264"/>
    </row>
    <row r="108" ht="13.5" customHeight="1">
      <c r="A108" s="45">
        <v>26.0</v>
      </c>
      <c r="B108" s="178" t="s">
        <v>226</v>
      </c>
      <c r="C108" s="133"/>
      <c r="D108" s="32"/>
      <c r="E108" s="424"/>
      <c r="F108" s="243"/>
      <c r="G108" s="425"/>
      <c r="H108" s="155">
        <v>9.0</v>
      </c>
      <c r="I108" s="155">
        <v>6.0</v>
      </c>
      <c r="J108" s="155">
        <v>10.0</v>
      </c>
      <c r="K108" s="155">
        <v>11.0</v>
      </c>
      <c r="L108" s="155">
        <v>10.0</v>
      </c>
      <c r="M108" s="243"/>
      <c r="N108" s="243"/>
      <c r="O108" s="155">
        <v>9.0</v>
      </c>
      <c r="P108" s="155">
        <v>8.0</v>
      </c>
      <c r="Q108" s="155">
        <v>8.0</v>
      </c>
      <c r="R108" s="155">
        <v>10.0</v>
      </c>
      <c r="S108" s="155">
        <v>6.0</v>
      </c>
      <c r="T108" s="243"/>
      <c r="U108" s="243"/>
      <c r="V108" s="155">
        <v>8.0</v>
      </c>
      <c r="W108" s="155">
        <v>12.0</v>
      </c>
      <c r="X108" s="155">
        <v>4.0</v>
      </c>
      <c r="Y108" s="155"/>
      <c r="Z108" s="155">
        <v>6.0</v>
      </c>
      <c r="AA108" s="243">
        <v>7.0</v>
      </c>
      <c r="AB108" s="243"/>
      <c r="AC108" s="155">
        <v>6.0</v>
      </c>
      <c r="AD108" s="155">
        <v>6.0</v>
      </c>
      <c r="AE108" s="155">
        <v>10.0</v>
      </c>
      <c r="AF108" s="155">
        <v>11.0</v>
      </c>
      <c r="AG108" s="155">
        <v>27.0</v>
      </c>
      <c r="AH108" s="155">
        <v>8.0</v>
      </c>
      <c r="AI108" s="243"/>
      <c r="AJ108" s="243"/>
      <c r="AK108" s="136">
        <f t="shared" si="2"/>
        <v>192</v>
      </c>
      <c r="AL108" s="521">
        <f>AK108/COUNT(F108:AJ108)</f>
        <v>9.142857143</v>
      </c>
      <c r="AM108" s="264"/>
    </row>
    <row r="109" ht="13.5" customHeight="1">
      <c r="A109" s="179" t="s">
        <v>78</v>
      </c>
      <c r="C109" s="133"/>
      <c r="D109" s="32"/>
      <c r="E109" s="424"/>
      <c r="F109" s="277"/>
      <c r="G109" s="434"/>
      <c r="H109" s="148">
        <v>1.0</v>
      </c>
      <c r="I109" s="148"/>
      <c r="J109" s="148"/>
      <c r="K109" s="148"/>
      <c r="L109" s="148"/>
      <c r="M109" s="277"/>
      <c r="N109" s="277"/>
      <c r="O109" s="148"/>
      <c r="P109" s="148"/>
      <c r="Q109" s="148"/>
      <c r="R109" s="148"/>
      <c r="S109" s="148">
        <v>1.0</v>
      </c>
      <c r="T109" s="277"/>
      <c r="U109" s="277"/>
      <c r="V109" s="148"/>
      <c r="W109" s="148"/>
      <c r="X109" s="148"/>
      <c r="Y109" s="148"/>
      <c r="Z109" s="148"/>
      <c r="AA109" s="277"/>
      <c r="AB109" s="277"/>
      <c r="AC109" s="148">
        <v>1.0</v>
      </c>
      <c r="AD109" s="148"/>
      <c r="AE109" s="148"/>
      <c r="AF109" s="148">
        <v>2.0</v>
      </c>
      <c r="AG109" s="148"/>
      <c r="AH109" s="148"/>
      <c r="AI109" s="277"/>
      <c r="AJ109" s="277"/>
      <c r="AK109" s="267">
        <f t="shared" si="2"/>
        <v>5</v>
      </c>
      <c r="AL109" s="521"/>
      <c r="AM109" s="264"/>
    </row>
    <row r="110" ht="13.5" customHeight="1">
      <c r="A110" s="45"/>
      <c r="B110" s="183" t="s">
        <v>80</v>
      </c>
      <c r="C110" s="133"/>
      <c r="D110" s="32"/>
      <c r="E110" s="424"/>
      <c r="F110" s="243"/>
      <c r="G110" s="425"/>
      <c r="H110" s="155"/>
      <c r="I110" s="155"/>
      <c r="J110" s="155">
        <v>9.0</v>
      </c>
      <c r="K110" s="155"/>
      <c r="L110" s="155"/>
      <c r="M110" s="243"/>
      <c r="N110" s="243"/>
      <c r="O110" s="155">
        <v>8.0</v>
      </c>
      <c r="P110" s="155">
        <v>2.0</v>
      </c>
      <c r="Q110" s="155">
        <v>6.0</v>
      </c>
      <c r="R110" s="155"/>
      <c r="S110" s="155"/>
      <c r="T110" s="243"/>
      <c r="U110" s="243"/>
      <c r="V110" s="155">
        <v>2.0</v>
      </c>
      <c r="W110" s="155"/>
      <c r="X110" s="155"/>
      <c r="Y110" s="155">
        <v>2.0</v>
      </c>
      <c r="Z110" s="155"/>
      <c r="AA110" s="243"/>
      <c r="AB110" s="243"/>
      <c r="AC110" s="155"/>
      <c r="AD110" s="155"/>
      <c r="AE110" s="155">
        <v>4.0</v>
      </c>
      <c r="AF110" s="155">
        <v>4.0</v>
      </c>
      <c r="AG110" s="155"/>
      <c r="AH110" s="155">
        <v>3.0</v>
      </c>
      <c r="AI110" s="243"/>
      <c r="AJ110" s="243"/>
      <c r="AK110" s="136">
        <f t="shared" si="2"/>
        <v>40</v>
      </c>
      <c r="AL110" s="521">
        <f>AK110/COUNT(F110:AJ110)</f>
        <v>4.444444444</v>
      </c>
      <c r="AM110" s="264"/>
    </row>
    <row r="111" ht="13.5" customHeight="1">
      <c r="A111" s="137" t="s">
        <v>78</v>
      </c>
      <c r="B111" s="132"/>
      <c r="C111" s="138"/>
      <c r="D111" s="71"/>
      <c r="E111" s="427"/>
      <c r="F111" s="462"/>
      <c r="G111" s="431"/>
      <c r="H111" s="271"/>
      <c r="I111" s="271"/>
      <c r="J111" s="271"/>
      <c r="K111" s="271"/>
      <c r="L111" s="271"/>
      <c r="M111" s="342"/>
      <c r="N111" s="342"/>
      <c r="O111" s="271"/>
      <c r="P111" s="271"/>
      <c r="Q111" s="271"/>
      <c r="R111" s="271"/>
      <c r="S111" s="271"/>
      <c r="T111" s="342"/>
      <c r="U111" s="342"/>
      <c r="V111" s="271">
        <v>2.0</v>
      </c>
      <c r="W111" s="271"/>
      <c r="X111" s="271"/>
      <c r="Y111" s="271"/>
      <c r="Z111" s="271"/>
      <c r="AA111" s="342"/>
      <c r="AB111" s="342"/>
      <c r="AC111" s="271"/>
      <c r="AD111" s="271"/>
      <c r="AE111" s="271"/>
      <c r="AF111" s="271"/>
      <c r="AG111" s="271"/>
      <c r="AH111" s="271"/>
      <c r="AI111" s="342"/>
      <c r="AJ111" s="342"/>
      <c r="AK111" s="267">
        <f t="shared" si="2"/>
        <v>2</v>
      </c>
      <c r="AL111" s="522"/>
      <c r="AM111" s="268"/>
    </row>
    <row r="112" ht="51.75" customHeight="1">
      <c r="A112" s="184"/>
      <c r="B112" s="185"/>
      <c r="C112" s="186"/>
      <c r="D112" s="187">
        <v>200.0</v>
      </c>
      <c r="E112" s="188" t="s">
        <v>81</v>
      </c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90">
        <f>SUM(AK56+AK58+AK60+AK62+AK64+AK66+AK68+AK70+AK72+AK74+AK76+AK78+AK80+AK82+AK84+AK86+AK88+AK90+AK92+AK94+AK96+AK98+AK100+AK102+AK104+AK106+AK110)</f>
        <v>3490</v>
      </c>
      <c r="AM112" s="190"/>
    </row>
    <row r="113" ht="13.5" customHeight="1">
      <c r="A113" s="191">
        <v>1.0</v>
      </c>
      <c r="B113" s="19" t="s">
        <v>82</v>
      </c>
      <c r="C113" s="192"/>
      <c r="D113" s="192" t="s">
        <v>292</v>
      </c>
      <c r="E113" s="193"/>
      <c r="F113" s="209"/>
      <c r="G113" s="523" t="s">
        <v>11</v>
      </c>
      <c r="H113" s="212"/>
      <c r="I113" s="212">
        <v>8.0</v>
      </c>
      <c r="J113" s="212">
        <v>8.0</v>
      </c>
      <c r="K113" s="212">
        <v>7.0</v>
      </c>
      <c r="L113" s="212">
        <v>4.0</v>
      </c>
      <c r="M113" s="209">
        <v>8.0</v>
      </c>
      <c r="N113" s="209"/>
      <c r="O113" s="212">
        <v>3.0</v>
      </c>
      <c r="P113" s="212">
        <v>1.0</v>
      </c>
      <c r="Q113" s="212">
        <v>5.0</v>
      </c>
      <c r="R113" s="212">
        <v>3.0</v>
      </c>
      <c r="S113" s="212">
        <v>4.0</v>
      </c>
      <c r="T113" s="209"/>
      <c r="U113" s="209"/>
      <c r="V113" s="212">
        <v>6.0</v>
      </c>
      <c r="W113" s="212">
        <v>4.0</v>
      </c>
      <c r="X113" s="212">
        <v>3.0</v>
      </c>
      <c r="Y113" s="212">
        <v>2.0</v>
      </c>
      <c r="Z113" s="212">
        <v>2.0</v>
      </c>
      <c r="AA113" s="209"/>
      <c r="AB113" s="209">
        <v>3.0</v>
      </c>
      <c r="AC113" s="212">
        <v>4.0</v>
      </c>
      <c r="AD113" s="212">
        <v>5.0</v>
      </c>
      <c r="AE113" s="292"/>
      <c r="AF113" s="212">
        <v>1.0</v>
      </c>
      <c r="AG113" s="212"/>
      <c r="AH113" s="212">
        <v>1.0</v>
      </c>
      <c r="AI113" s="209"/>
      <c r="AJ113" s="209"/>
      <c r="AK113" s="191">
        <f t="shared" ref="AK113:AK160" si="3">SUM(F113:AJ113)</f>
        <v>82</v>
      </c>
      <c r="AL113" s="191"/>
      <c r="AM113" s="83"/>
    </row>
    <row r="114" ht="13.5" customHeight="1">
      <c r="A114" s="168" t="s">
        <v>78</v>
      </c>
      <c r="B114" s="132"/>
      <c r="C114" s="391"/>
      <c r="D114" s="196"/>
      <c r="E114" s="71"/>
      <c r="F114" s="439"/>
      <c r="G114" s="71"/>
      <c r="H114" s="204"/>
      <c r="I114" s="204"/>
      <c r="J114" s="204"/>
      <c r="K114" s="204"/>
      <c r="L114" s="204">
        <v>1.0</v>
      </c>
      <c r="M114" s="316"/>
      <c r="N114" s="316"/>
      <c r="O114" s="170">
        <v>1.0</v>
      </c>
      <c r="P114" s="170"/>
      <c r="Q114" s="170"/>
      <c r="R114" s="170"/>
      <c r="S114" s="170"/>
      <c r="T114" s="173"/>
      <c r="U114" s="173"/>
      <c r="V114" s="170"/>
      <c r="W114" s="170"/>
      <c r="X114" s="170"/>
      <c r="Y114" s="170"/>
      <c r="Z114" s="170">
        <v>2.0</v>
      </c>
      <c r="AA114" s="173"/>
      <c r="AB114" s="173"/>
      <c r="AC114" s="170"/>
      <c r="AD114" s="170"/>
      <c r="AE114" s="170"/>
      <c r="AF114" s="170"/>
      <c r="AG114" s="170"/>
      <c r="AH114" s="170"/>
      <c r="AI114" s="173"/>
      <c r="AJ114" s="173"/>
      <c r="AK114" s="345">
        <f t="shared" si="3"/>
        <v>4</v>
      </c>
      <c r="AL114" s="199"/>
      <c r="AM114" s="199"/>
    </row>
    <row r="115" ht="13.5" customHeight="1">
      <c r="A115" s="191">
        <v>2.0</v>
      </c>
      <c r="B115" s="19" t="s">
        <v>85</v>
      </c>
      <c r="C115" s="192" t="s">
        <v>86</v>
      </c>
      <c r="D115" s="192" t="s">
        <v>87</v>
      </c>
      <c r="E115" s="441" t="s">
        <v>348</v>
      </c>
      <c r="F115" s="209"/>
      <c r="G115" s="523" t="s">
        <v>11</v>
      </c>
      <c r="H115" s="212">
        <v>4.0</v>
      </c>
      <c r="I115" s="212">
        <v>2.0</v>
      </c>
      <c r="J115" s="212">
        <v>4.0</v>
      </c>
      <c r="K115" s="212">
        <v>4.0</v>
      </c>
      <c r="L115" s="212">
        <v>2.0</v>
      </c>
      <c r="M115" s="209">
        <v>1.0</v>
      </c>
      <c r="N115" s="209"/>
      <c r="O115" s="328">
        <v>2.0</v>
      </c>
      <c r="P115" s="328">
        <v>4.0</v>
      </c>
      <c r="Q115" s="443"/>
      <c r="R115" s="328">
        <v>7.0</v>
      </c>
      <c r="S115" s="328">
        <v>8.0</v>
      </c>
      <c r="T115" s="298"/>
      <c r="U115" s="298"/>
      <c r="V115" s="328">
        <v>5.0</v>
      </c>
      <c r="W115" s="328">
        <v>3.0</v>
      </c>
      <c r="X115" s="328">
        <v>1.0</v>
      </c>
      <c r="Y115" s="328">
        <v>1.0</v>
      </c>
      <c r="Z115" s="328">
        <v>5.0</v>
      </c>
      <c r="AA115" s="209"/>
      <c r="AB115" s="209"/>
      <c r="AC115" s="212">
        <v>3.0</v>
      </c>
      <c r="AD115" s="212">
        <v>7.0</v>
      </c>
      <c r="AE115" s="212">
        <v>8.0</v>
      </c>
      <c r="AF115" s="212">
        <v>6.0</v>
      </c>
      <c r="AG115" s="212">
        <v>2.0</v>
      </c>
      <c r="AH115" s="212">
        <v>8.0</v>
      </c>
      <c r="AI115" s="209"/>
      <c r="AJ115" s="209"/>
      <c r="AK115" s="191">
        <f t="shared" si="3"/>
        <v>87</v>
      </c>
      <c r="AL115" s="191"/>
      <c r="AM115" s="83"/>
    </row>
    <row r="116" ht="13.5" customHeight="1">
      <c r="A116" s="168" t="s">
        <v>78</v>
      </c>
      <c r="B116" s="132"/>
      <c r="C116" s="391"/>
      <c r="D116" s="196"/>
      <c r="E116" s="71"/>
      <c r="F116" s="439"/>
      <c r="G116" s="71"/>
      <c r="H116" s="204"/>
      <c r="I116" s="204"/>
      <c r="J116" s="204"/>
      <c r="K116" s="204"/>
      <c r="L116" s="204"/>
      <c r="M116" s="316"/>
      <c r="N116" s="316"/>
      <c r="O116" s="170"/>
      <c r="P116" s="170"/>
      <c r="Q116" s="170"/>
      <c r="R116" s="170"/>
      <c r="S116" s="170"/>
      <c r="T116" s="173"/>
      <c r="U116" s="173"/>
      <c r="V116" s="170"/>
      <c r="W116" s="170"/>
      <c r="X116" s="170"/>
      <c r="Y116" s="170"/>
      <c r="Z116" s="170"/>
      <c r="AA116" s="173"/>
      <c r="AB116" s="173"/>
      <c r="AC116" s="170"/>
      <c r="AD116" s="170"/>
      <c r="AE116" s="170"/>
      <c r="AF116" s="170"/>
      <c r="AG116" s="170"/>
      <c r="AH116" s="170"/>
      <c r="AI116" s="173"/>
      <c r="AJ116" s="173"/>
      <c r="AK116" s="345">
        <f t="shared" si="3"/>
        <v>0</v>
      </c>
      <c r="AL116" s="199"/>
      <c r="AM116" s="199"/>
    </row>
    <row r="117" ht="13.5" customHeight="1">
      <c r="A117" s="191">
        <v>3.0</v>
      </c>
      <c r="B117" s="19" t="s">
        <v>89</v>
      </c>
      <c r="C117" s="192" t="s">
        <v>90</v>
      </c>
      <c r="D117" s="192" t="s">
        <v>91</v>
      </c>
      <c r="E117" s="441" t="s">
        <v>349</v>
      </c>
      <c r="F117" s="209"/>
      <c r="G117" s="523" t="s">
        <v>11</v>
      </c>
      <c r="H117" s="212">
        <v>14.0</v>
      </c>
      <c r="I117" s="212">
        <v>4.0</v>
      </c>
      <c r="J117" s="212">
        <v>3.0</v>
      </c>
      <c r="K117" s="212">
        <v>5.0</v>
      </c>
      <c r="L117" s="212">
        <v>8.0</v>
      </c>
      <c r="M117" s="209"/>
      <c r="N117" s="209"/>
      <c r="O117" s="212">
        <v>4.0</v>
      </c>
      <c r="P117" s="212">
        <v>4.0</v>
      </c>
      <c r="Q117" s="212">
        <v>3.0</v>
      </c>
      <c r="R117" s="212">
        <v>7.0</v>
      </c>
      <c r="S117" s="212">
        <v>2.0</v>
      </c>
      <c r="T117" s="209">
        <v>1.0</v>
      </c>
      <c r="U117" s="209"/>
      <c r="V117" s="212">
        <v>2.0</v>
      </c>
      <c r="W117" s="212">
        <v>9.0</v>
      </c>
      <c r="X117" s="212">
        <v>5.0</v>
      </c>
      <c r="Y117" s="212">
        <v>9.0</v>
      </c>
      <c r="Z117" s="212">
        <v>1.0</v>
      </c>
      <c r="AA117" s="209"/>
      <c r="AB117" s="209"/>
      <c r="AC117" s="212">
        <v>6.0</v>
      </c>
      <c r="AD117" s="212">
        <v>4.0</v>
      </c>
      <c r="AE117" s="212"/>
      <c r="AF117" s="212"/>
      <c r="AG117" s="212">
        <v>3.0</v>
      </c>
      <c r="AH117" s="212">
        <v>3.0</v>
      </c>
      <c r="AI117" s="209"/>
      <c r="AJ117" s="209"/>
      <c r="AK117" s="191">
        <f t="shared" si="3"/>
        <v>97</v>
      </c>
      <c r="AL117" s="191"/>
      <c r="AM117" s="83"/>
    </row>
    <row r="118" ht="13.5" customHeight="1">
      <c r="A118" s="191"/>
      <c r="B118" s="203" t="s">
        <v>78</v>
      </c>
      <c r="C118" s="192"/>
      <c r="D118" s="192"/>
      <c r="E118" s="71"/>
      <c r="F118" s="209"/>
      <c r="G118" s="71"/>
      <c r="H118" s="204"/>
      <c r="I118" s="204"/>
      <c r="J118" s="204"/>
      <c r="K118" s="204"/>
      <c r="L118" s="204"/>
      <c r="M118" s="316"/>
      <c r="N118" s="316"/>
      <c r="O118" s="204"/>
      <c r="P118" s="204"/>
      <c r="Q118" s="204"/>
      <c r="R118" s="204"/>
      <c r="S118" s="204"/>
      <c r="T118" s="316"/>
      <c r="U118" s="316"/>
      <c r="V118" s="204"/>
      <c r="W118" s="204"/>
      <c r="X118" s="204"/>
      <c r="Y118" s="204"/>
      <c r="Z118" s="204"/>
      <c r="AA118" s="316"/>
      <c r="AB118" s="316"/>
      <c r="AC118" s="204"/>
      <c r="AD118" s="204"/>
      <c r="AE118" s="204"/>
      <c r="AF118" s="204"/>
      <c r="AG118" s="204"/>
      <c r="AH118" s="204"/>
      <c r="AI118" s="316"/>
      <c r="AJ118" s="316"/>
      <c r="AK118" s="345">
        <f t="shared" si="3"/>
        <v>0</v>
      </c>
      <c r="AL118" s="191"/>
      <c r="AM118" s="83"/>
    </row>
    <row r="119" ht="13.5" customHeight="1">
      <c r="A119" s="191">
        <v>4.0</v>
      </c>
      <c r="B119" s="19" t="s">
        <v>93</v>
      </c>
      <c r="C119" s="394">
        <v>43168.0</v>
      </c>
      <c r="D119" s="192" t="s">
        <v>94</v>
      </c>
      <c r="E119" s="395"/>
      <c r="F119" s="209"/>
      <c r="G119" s="523" t="s">
        <v>11</v>
      </c>
      <c r="H119" s="212">
        <v>5.0</v>
      </c>
      <c r="I119" s="212">
        <v>8.0</v>
      </c>
      <c r="J119" s="212">
        <v>1.0</v>
      </c>
      <c r="K119" s="212">
        <v>8.0</v>
      </c>
      <c r="L119" s="212">
        <v>5.0</v>
      </c>
      <c r="M119" s="209">
        <v>1.0</v>
      </c>
      <c r="N119" s="209"/>
      <c r="O119" s="212">
        <v>3.0</v>
      </c>
      <c r="P119" s="212">
        <v>5.0</v>
      </c>
      <c r="Q119" s="212">
        <v>4.0</v>
      </c>
      <c r="R119" s="212">
        <v>5.0</v>
      </c>
      <c r="S119" s="212">
        <v>3.0</v>
      </c>
      <c r="T119" s="209"/>
      <c r="U119" s="209"/>
      <c r="V119" s="212">
        <v>4.0</v>
      </c>
      <c r="W119" s="212">
        <v>8.0</v>
      </c>
      <c r="X119" s="212">
        <v>4.0</v>
      </c>
      <c r="Y119" s="212">
        <v>2.0</v>
      </c>
      <c r="Z119" s="212">
        <v>8.0</v>
      </c>
      <c r="AA119" s="209"/>
      <c r="AB119" s="209"/>
      <c r="AC119" s="212">
        <v>2.0</v>
      </c>
      <c r="AD119" s="212">
        <v>6.0</v>
      </c>
      <c r="AE119" s="212">
        <v>4.0</v>
      </c>
      <c r="AF119" s="212">
        <v>4.0</v>
      </c>
      <c r="AG119" s="212">
        <v>2.0</v>
      </c>
      <c r="AH119" s="212">
        <v>2.0</v>
      </c>
      <c r="AI119" s="209"/>
      <c r="AJ119" s="209"/>
      <c r="AK119" s="191">
        <f t="shared" si="3"/>
        <v>94</v>
      </c>
      <c r="AL119" s="191"/>
      <c r="AM119" s="83"/>
    </row>
    <row r="120" ht="13.5" customHeight="1">
      <c r="A120" s="168" t="s">
        <v>78</v>
      </c>
      <c r="B120" s="132"/>
      <c r="C120" s="391"/>
      <c r="D120" s="196"/>
      <c r="E120" s="32"/>
      <c r="F120" s="439"/>
      <c r="G120" s="71"/>
      <c r="H120" s="204"/>
      <c r="I120" s="204"/>
      <c r="J120" s="204"/>
      <c r="K120" s="204"/>
      <c r="L120" s="204"/>
      <c r="M120" s="316"/>
      <c r="N120" s="316"/>
      <c r="O120" s="170"/>
      <c r="P120" s="170"/>
      <c r="Q120" s="170"/>
      <c r="R120" s="170"/>
      <c r="S120" s="170">
        <v>1.0</v>
      </c>
      <c r="T120" s="173"/>
      <c r="U120" s="173"/>
      <c r="V120" s="170"/>
      <c r="W120" s="170"/>
      <c r="X120" s="170"/>
      <c r="Y120" s="170"/>
      <c r="Z120" s="170"/>
      <c r="AA120" s="173"/>
      <c r="AB120" s="173"/>
      <c r="AC120" s="170"/>
      <c r="AD120" s="170"/>
      <c r="AE120" s="170">
        <v>1.0</v>
      </c>
      <c r="AF120" s="170"/>
      <c r="AG120" s="170"/>
      <c r="AH120" s="170"/>
      <c r="AI120" s="173"/>
      <c r="AJ120" s="173"/>
      <c r="AK120" s="345">
        <f t="shared" si="3"/>
        <v>2</v>
      </c>
      <c r="AL120" s="196"/>
      <c r="AM120" s="199"/>
    </row>
    <row r="121" ht="13.5" customHeight="1">
      <c r="A121" s="191">
        <v>5.0</v>
      </c>
      <c r="B121" s="19" t="s">
        <v>96</v>
      </c>
      <c r="C121" s="192" t="s">
        <v>97</v>
      </c>
      <c r="D121" s="192" t="s">
        <v>98</v>
      </c>
      <c r="E121" s="193"/>
      <c r="F121" s="466"/>
      <c r="G121" s="523" t="s">
        <v>11</v>
      </c>
      <c r="H121" s="212">
        <v>1.0</v>
      </c>
      <c r="I121" s="212"/>
      <c r="J121" s="212">
        <v>2.0</v>
      </c>
      <c r="K121" s="212">
        <v>7.0</v>
      </c>
      <c r="L121" s="212">
        <v>4.0</v>
      </c>
      <c r="M121" s="209"/>
      <c r="N121" s="209"/>
      <c r="O121" s="212">
        <v>7.0</v>
      </c>
      <c r="P121" s="212">
        <v>9.0</v>
      </c>
      <c r="Q121" s="212">
        <v>4.0</v>
      </c>
      <c r="R121" s="212">
        <v>6.0</v>
      </c>
      <c r="S121" s="212">
        <v>6.0</v>
      </c>
      <c r="T121" s="209"/>
      <c r="U121" s="209"/>
      <c r="V121" s="212">
        <v>4.0</v>
      </c>
      <c r="W121" s="212">
        <v>4.0</v>
      </c>
      <c r="X121" s="212">
        <v>2.0</v>
      </c>
      <c r="Y121" s="212"/>
      <c r="Z121" s="212">
        <v>12.0</v>
      </c>
      <c r="AA121" s="209"/>
      <c r="AB121" s="209"/>
      <c r="AC121" s="212">
        <v>2.0</v>
      </c>
      <c r="AD121" s="212">
        <v>4.0</v>
      </c>
      <c r="AE121" s="212">
        <v>4.0</v>
      </c>
      <c r="AF121" s="212">
        <v>4.0</v>
      </c>
      <c r="AG121" s="292"/>
      <c r="AH121" s="212">
        <v>1.0</v>
      </c>
      <c r="AI121" s="209"/>
      <c r="AJ121" s="209"/>
      <c r="AK121" s="191">
        <f t="shared" si="3"/>
        <v>83</v>
      </c>
      <c r="AL121" s="191"/>
      <c r="AM121" s="83"/>
    </row>
    <row r="122" ht="13.5" customHeight="1">
      <c r="A122" s="168" t="s">
        <v>78</v>
      </c>
      <c r="B122" s="132"/>
      <c r="C122" s="391"/>
      <c r="D122" s="196"/>
      <c r="E122" s="32"/>
      <c r="F122" s="467"/>
      <c r="G122" s="71"/>
      <c r="H122" s="204"/>
      <c r="I122" s="204"/>
      <c r="J122" s="204"/>
      <c r="K122" s="204"/>
      <c r="L122" s="204"/>
      <c r="M122" s="316"/>
      <c r="N122" s="316"/>
      <c r="O122" s="170"/>
      <c r="P122" s="170">
        <v>1.0</v>
      </c>
      <c r="Q122" s="170"/>
      <c r="R122" s="170"/>
      <c r="S122" s="170"/>
      <c r="T122" s="173"/>
      <c r="U122" s="173"/>
      <c r="V122" s="170"/>
      <c r="W122" s="170"/>
      <c r="X122" s="170"/>
      <c r="Y122" s="170"/>
      <c r="Z122" s="170">
        <v>1.0</v>
      </c>
      <c r="AA122" s="173"/>
      <c r="AB122" s="173"/>
      <c r="AC122" s="170"/>
      <c r="AD122" s="170">
        <v>2.0</v>
      </c>
      <c r="AE122" s="170"/>
      <c r="AF122" s="170"/>
      <c r="AG122" s="170"/>
      <c r="AH122" s="170"/>
      <c r="AI122" s="173"/>
      <c r="AJ122" s="173"/>
      <c r="AK122" s="345">
        <f t="shared" si="3"/>
        <v>4</v>
      </c>
      <c r="AL122" s="199"/>
      <c r="AM122" s="199"/>
    </row>
    <row r="123" ht="13.5" customHeight="1">
      <c r="A123" s="191">
        <v>6.0</v>
      </c>
      <c r="B123" s="19" t="s">
        <v>100</v>
      </c>
      <c r="C123" s="192" t="s">
        <v>101</v>
      </c>
      <c r="D123" s="192" t="s">
        <v>102</v>
      </c>
      <c r="E123" s="447" t="s">
        <v>11</v>
      </c>
      <c r="F123" s="209"/>
      <c r="G123" s="523" t="s">
        <v>11</v>
      </c>
      <c r="H123" s="212">
        <v>10.0</v>
      </c>
      <c r="I123" s="212">
        <v>9.0</v>
      </c>
      <c r="J123" s="212">
        <v>13.0</v>
      </c>
      <c r="K123" s="212">
        <v>23.0</v>
      </c>
      <c r="L123" s="212">
        <v>10.0</v>
      </c>
      <c r="M123" s="209"/>
      <c r="N123" s="209"/>
      <c r="O123" s="212">
        <v>10.0</v>
      </c>
      <c r="P123" s="212">
        <v>14.0</v>
      </c>
      <c r="Q123" s="212">
        <v>7.0</v>
      </c>
      <c r="R123" s="212">
        <v>17.0</v>
      </c>
      <c r="S123" s="212">
        <v>9.0</v>
      </c>
      <c r="T123" s="209"/>
      <c r="U123" s="209"/>
      <c r="V123" s="212">
        <v>16.0</v>
      </c>
      <c r="W123" s="212">
        <v>9.0</v>
      </c>
      <c r="X123" s="212">
        <v>12.0</v>
      </c>
      <c r="Y123" s="212">
        <v>8.0</v>
      </c>
      <c r="Z123" s="212">
        <v>10.0</v>
      </c>
      <c r="AA123" s="209">
        <v>1.0</v>
      </c>
      <c r="AB123" s="209"/>
      <c r="AC123" s="212">
        <v>13.0</v>
      </c>
      <c r="AD123" s="212">
        <v>15.0</v>
      </c>
      <c r="AE123" s="212">
        <v>7.0</v>
      </c>
      <c r="AF123" s="212">
        <v>13.0</v>
      </c>
      <c r="AG123" s="212">
        <v>8.0</v>
      </c>
      <c r="AH123" s="212">
        <v>11.0</v>
      </c>
      <c r="AI123" s="209"/>
      <c r="AJ123" s="209"/>
      <c r="AK123" s="191">
        <f t="shared" si="3"/>
        <v>245</v>
      </c>
      <c r="AL123" s="191"/>
      <c r="AM123" s="83"/>
    </row>
    <row r="124" ht="13.5" customHeight="1">
      <c r="A124" s="168" t="s">
        <v>78</v>
      </c>
      <c r="B124" s="132"/>
      <c r="C124" s="391"/>
      <c r="D124" s="196"/>
      <c r="E124" s="444"/>
      <c r="F124" s="439"/>
      <c r="G124" s="71"/>
      <c r="H124" s="204"/>
      <c r="I124" s="204"/>
      <c r="J124" s="204"/>
      <c r="K124" s="204"/>
      <c r="L124" s="204"/>
      <c r="M124" s="316"/>
      <c r="N124" s="316"/>
      <c r="O124" s="170"/>
      <c r="P124" s="170"/>
      <c r="Q124" s="170"/>
      <c r="R124" s="170"/>
      <c r="S124" s="170"/>
      <c r="T124" s="316"/>
      <c r="U124" s="316"/>
      <c r="V124" s="204"/>
      <c r="W124" s="204"/>
      <c r="X124" s="204"/>
      <c r="Y124" s="204"/>
      <c r="Z124" s="204"/>
      <c r="AA124" s="316"/>
      <c r="AB124" s="316"/>
      <c r="AC124" s="204"/>
      <c r="AD124" s="204"/>
      <c r="AE124" s="204"/>
      <c r="AF124" s="204"/>
      <c r="AG124" s="204"/>
      <c r="AH124" s="204"/>
      <c r="AI124" s="316"/>
      <c r="AJ124" s="316"/>
      <c r="AK124" s="345">
        <f t="shared" si="3"/>
        <v>0</v>
      </c>
      <c r="AL124" s="199"/>
      <c r="AM124" s="199"/>
    </row>
    <row r="125" ht="13.5" customHeight="1">
      <c r="A125" s="191">
        <v>7.0</v>
      </c>
      <c r="B125" s="19" t="s">
        <v>100</v>
      </c>
      <c r="C125" s="192" t="s">
        <v>104</v>
      </c>
      <c r="D125" s="192" t="s">
        <v>105</v>
      </c>
      <c r="E125" s="447" t="s">
        <v>350</v>
      </c>
      <c r="F125" s="209"/>
      <c r="G125" s="523" t="s">
        <v>11</v>
      </c>
      <c r="H125" s="212">
        <v>8.0</v>
      </c>
      <c r="I125" s="212">
        <v>5.0</v>
      </c>
      <c r="J125" s="212">
        <v>6.0</v>
      </c>
      <c r="K125" s="212">
        <v>14.0</v>
      </c>
      <c r="L125" s="212">
        <v>7.0</v>
      </c>
      <c r="M125" s="209"/>
      <c r="N125" s="209">
        <v>1.0</v>
      </c>
      <c r="O125" s="212">
        <v>5.0</v>
      </c>
      <c r="P125" s="212">
        <v>5.0</v>
      </c>
      <c r="Q125" s="212">
        <v>6.0</v>
      </c>
      <c r="R125" s="212">
        <v>6.0</v>
      </c>
      <c r="S125" s="212">
        <v>5.0</v>
      </c>
      <c r="T125" s="209"/>
      <c r="U125" s="209"/>
      <c r="V125" s="212">
        <v>4.0</v>
      </c>
      <c r="W125" s="212">
        <v>9.0</v>
      </c>
      <c r="X125" s="212">
        <v>4.0</v>
      </c>
      <c r="Y125" s="212">
        <v>6.0</v>
      </c>
      <c r="Z125" s="212">
        <v>4.0</v>
      </c>
      <c r="AA125" s="209"/>
      <c r="AB125" s="209">
        <v>1.0</v>
      </c>
      <c r="AC125" s="212">
        <v>7.0</v>
      </c>
      <c r="AD125" s="212">
        <v>3.0</v>
      </c>
      <c r="AE125" s="212">
        <v>10.0</v>
      </c>
      <c r="AF125" s="212">
        <v>7.0</v>
      </c>
      <c r="AG125" s="212">
        <v>8.0</v>
      </c>
      <c r="AH125" s="212">
        <v>7.0</v>
      </c>
      <c r="AI125" s="209">
        <v>1.0</v>
      </c>
      <c r="AJ125" s="209"/>
      <c r="AK125" s="191">
        <f t="shared" si="3"/>
        <v>139</v>
      </c>
      <c r="AL125" s="191"/>
      <c r="AM125" s="83"/>
    </row>
    <row r="126" ht="13.5" customHeight="1">
      <c r="A126" s="168" t="s">
        <v>78</v>
      </c>
      <c r="B126" s="132"/>
      <c r="C126" s="391"/>
      <c r="D126" s="196"/>
      <c r="E126" s="444"/>
      <c r="F126" s="316"/>
      <c r="G126" s="71"/>
      <c r="H126" s="204"/>
      <c r="I126" s="204"/>
      <c r="J126" s="204"/>
      <c r="K126" s="204"/>
      <c r="L126" s="204"/>
      <c r="M126" s="316"/>
      <c r="N126" s="316"/>
      <c r="O126" s="170"/>
      <c r="P126" s="170"/>
      <c r="Q126" s="170"/>
      <c r="R126" s="170"/>
      <c r="S126" s="170"/>
      <c r="T126" s="173"/>
      <c r="U126" s="173"/>
      <c r="V126" s="170"/>
      <c r="W126" s="170"/>
      <c r="X126" s="170"/>
      <c r="Y126" s="170"/>
      <c r="Z126" s="170">
        <v>1.0</v>
      </c>
      <c r="AA126" s="173"/>
      <c r="AB126" s="173"/>
      <c r="AC126" s="170"/>
      <c r="AD126" s="170"/>
      <c r="AE126" s="170"/>
      <c r="AF126" s="170"/>
      <c r="AG126" s="170"/>
      <c r="AH126" s="170"/>
      <c r="AI126" s="173"/>
      <c r="AJ126" s="173"/>
      <c r="AK126" s="345">
        <f t="shared" si="3"/>
        <v>1</v>
      </c>
      <c r="AL126" s="199"/>
      <c r="AM126" s="199"/>
    </row>
    <row r="127" ht="13.5" customHeight="1">
      <c r="A127" s="191">
        <v>8.0</v>
      </c>
      <c r="B127" s="19" t="s">
        <v>107</v>
      </c>
      <c r="C127" s="192" t="s">
        <v>108</v>
      </c>
      <c r="D127" s="192"/>
      <c r="E127" s="447" t="s">
        <v>11</v>
      </c>
      <c r="F127" s="287"/>
      <c r="G127" s="523" t="s">
        <v>11</v>
      </c>
      <c r="H127" s="287"/>
      <c r="I127" s="287"/>
      <c r="J127" s="212">
        <v>5.0</v>
      </c>
      <c r="K127" s="212">
        <v>5.0</v>
      </c>
      <c r="L127" s="212">
        <v>5.0</v>
      </c>
      <c r="M127" s="209">
        <v>1.0</v>
      </c>
      <c r="N127" s="209"/>
      <c r="O127" s="212">
        <v>7.0</v>
      </c>
      <c r="P127" s="212">
        <v>7.0</v>
      </c>
      <c r="Q127" s="212">
        <v>8.0</v>
      </c>
      <c r="R127" s="212">
        <v>11.0</v>
      </c>
      <c r="S127" s="212">
        <v>5.0</v>
      </c>
      <c r="T127" s="209">
        <v>1.0</v>
      </c>
      <c r="U127" s="209"/>
      <c r="V127" s="212">
        <v>6.0</v>
      </c>
      <c r="W127" s="212">
        <v>5.0</v>
      </c>
      <c r="X127" s="212">
        <v>9.0</v>
      </c>
      <c r="Y127" s="212">
        <v>2.0</v>
      </c>
      <c r="Z127" s="212">
        <v>1.0</v>
      </c>
      <c r="AA127" s="209"/>
      <c r="AB127" s="209">
        <v>1.0</v>
      </c>
      <c r="AC127" s="212">
        <v>3.0</v>
      </c>
      <c r="AD127" s="212">
        <v>10.0</v>
      </c>
      <c r="AE127" s="212">
        <v>7.0</v>
      </c>
      <c r="AF127" s="212">
        <v>8.0</v>
      </c>
      <c r="AG127" s="212">
        <v>5.0</v>
      </c>
      <c r="AH127" s="212">
        <v>3.0</v>
      </c>
      <c r="AI127" s="209">
        <v>1.0</v>
      </c>
      <c r="AJ127" s="209"/>
      <c r="AK127" s="191">
        <f t="shared" si="3"/>
        <v>116</v>
      </c>
      <c r="AL127" s="191"/>
      <c r="AM127" s="83"/>
    </row>
    <row r="128" ht="13.5" customHeight="1">
      <c r="A128" s="168" t="s">
        <v>78</v>
      </c>
      <c r="B128" s="132"/>
      <c r="C128" s="391"/>
      <c r="D128" s="196"/>
      <c r="E128" s="444"/>
      <c r="F128" s="439"/>
      <c r="G128" s="71"/>
      <c r="H128" s="204"/>
      <c r="I128" s="204"/>
      <c r="J128" s="204">
        <v>5.0</v>
      </c>
      <c r="K128" s="204">
        <v>5.0</v>
      </c>
      <c r="L128" s="204">
        <v>5.0</v>
      </c>
      <c r="M128" s="316"/>
      <c r="N128" s="316"/>
      <c r="O128" s="204">
        <v>5.0</v>
      </c>
      <c r="P128" s="204">
        <v>4.0</v>
      </c>
      <c r="Q128" s="204">
        <v>2.0</v>
      </c>
      <c r="R128" s="204">
        <v>6.0</v>
      </c>
      <c r="S128" s="204">
        <v>4.0</v>
      </c>
      <c r="T128" s="173"/>
      <c r="U128" s="173"/>
      <c r="V128" s="170">
        <v>1.0</v>
      </c>
      <c r="W128" s="170"/>
      <c r="X128" s="170"/>
      <c r="Y128" s="170"/>
      <c r="Z128" s="170"/>
      <c r="AA128" s="173"/>
      <c r="AB128" s="173"/>
      <c r="AC128" s="170">
        <v>3.0</v>
      </c>
      <c r="AD128" s="170">
        <v>7.0</v>
      </c>
      <c r="AE128" s="170">
        <v>3.0</v>
      </c>
      <c r="AF128" s="170">
        <v>5.0</v>
      </c>
      <c r="AG128" s="204">
        <v>1.0</v>
      </c>
      <c r="AH128" s="170"/>
      <c r="AI128" s="173"/>
      <c r="AJ128" s="173"/>
      <c r="AK128" s="345">
        <f t="shared" si="3"/>
        <v>56</v>
      </c>
      <c r="AL128" s="199"/>
      <c r="AM128" s="199"/>
    </row>
    <row r="129" ht="15.75" customHeight="1">
      <c r="A129" s="191">
        <v>9.0</v>
      </c>
      <c r="B129" s="19" t="s">
        <v>111</v>
      </c>
      <c r="C129" s="399">
        <v>43300.0</v>
      </c>
      <c r="D129" s="192" t="s">
        <v>112</v>
      </c>
      <c r="E129" s="193"/>
      <c r="F129" s="209"/>
      <c r="G129" s="437"/>
      <c r="H129" s="212">
        <v>4.0</v>
      </c>
      <c r="I129" s="212">
        <v>2.0</v>
      </c>
      <c r="J129" s="212">
        <v>1.0</v>
      </c>
      <c r="K129" s="212">
        <v>5.0</v>
      </c>
      <c r="L129" s="212">
        <v>4.0</v>
      </c>
      <c r="M129" s="209"/>
      <c r="N129" s="209"/>
      <c r="O129" s="212">
        <v>6.0</v>
      </c>
      <c r="P129" s="212">
        <v>3.0</v>
      </c>
      <c r="Q129" s="212">
        <v>10.0</v>
      </c>
      <c r="R129" s="212">
        <v>7.0</v>
      </c>
      <c r="S129" s="212">
        <v>3.0</v>
      </c>
      <c r="T129" s="209">
        <v>3.0</v>
      </c>
      <c r="U129" s="209">
        <v>2.0</v>
      </c>
      <c r="V129" s="212">
        <v>5.0</v>
      </c>
      <c r="W129" s="212">
        <v>3.0</v>
      </c>
      <c r="X129" s="212">
        <v>2.0</v>
      </c>
      <c r="Y129" s="212">
        <v>4.0</v>
      </c>
      <c r="Z129" s="212">
        <v>5.0</v>
      </c>
      <c r="AA129" s="209">
        <v>1.0</v>
      </c>
      <c r="AB129" s="209"/>
      <c r="AC129" s="292"/>
      <c r="AD129" s="212">
        <v>4.0</v>
      </c>
      <c r="AE129" s="212">
        <v>4.0</v>
      </c>
      <c r="AF129" s="212">
        <v>3.0</v>
      </c>
      <c r="AG129" s="212">
        <v>5.0</v>
      </c>
      <c r="AH129" s="212">
        <v>7.0</v>
      </c>
      <c r="AI129" s="209"/>
      <c r="AJ129" s="209"/>
      <c r="AK129" s="191">
        <f t="shared" si="3"/>
        <v>93</v>
      </c>
      <c r="AL129" s="191"/>
      <c r="AM129" s="83"/>
    </row>
    <row r="130" ht="15.75" customHeight="1">
      <c r="A130" s="168" t="s">
        <v>78</v>
      </c>
      <c r="B130" s="132"/>
      <c r="C130" s="391"/>
      <c r="D130" s="196"/>
      <c r="E130" s="71"/>
      <c r="F130" s="439"/>
      <c r="G130" s="71"/>
      <c r="H130" s="204">
        <v>1.0</v>
      </c>
      <c r="I130" s="204">
        <v>2.0</v>
      </c>
      <c r="J130" s="204">
        <v>1.0</v>
      </c>
      <c r="K130" s="204">
        <v>4.0</v>
      </c>
      <c r="L130" s="204">
        <v>4.0</v>
      </c>
      <c r="M130" s="316"/>
      <c r="N130" s="316"/>
      <c r="O130" s="204">
        <v>5.0</v>
      </c>
      <c r="P130" s="170"/>
      <c r="Q130" s="170">
        <v>7.0</v>
      </c>
      <c r="R130" s="170"/>
      <c r="S130" s="170">
        <v>1.0</v>
      </c>
      <c r="T130" s="173"/>
      <c r="U130" s="173"/>
      <c r="V130" s="170"/>
      <c r="W130" s="170"/>
      <c r="X130" s="170"/>
      <c r="Y130" s="170">
        <v>1.0</v>
      </c>
      <c r="Z130" s="170"/>
      <c r="AA130" s="173"/>
      <c r="AB130" s="173"/>
      <c r="AC130" s="170"/>
      <c r="AD130" s="170">
        <v>2.0</v>
      </c>
      <c r="AE130" s="170"/>
      <c r="AF130" s="204">
        <v>2.0</v>
      </c>
      <c r="AG130" s="204">
        <v>1.0</v>
      </c>
      <c r="AH130" s="170">
        <v>1.0</v>
      </c>
      <c r="AI130" s="173"/>
      <c r="AJ130" s="173"/>
      <c r="AK130" s="345">
        <f t="shared" si="3"/>
        <v>32</v>
      </c>
      <c r="AL130" s="199"/>
      <c r="AM130" s="199"/>
    </row>
    <row r="131" ht="13.5" customHeight="1">
      <c r="A131" s="191">
        <v>10.0</v>
      </c>
      <c r="B131" s="19" t="s">
        <v>113</v>
      </c>
      <c r="C131" s="192" t="s">
        <v>114</v>
      </c>
      <c r="D131" s="192" t="s">
        <v>115</v>
      </c>
      <c r="E131" s="447" t="s">
        <v>11</v>
      </c>
      <c r="F131" s="209"/>
      <c r="G131" s="523" t="s">
        <v>11</v>
      </c>
      <c r="H131" s="212">
        <v>3.0</v>
      </c>
      <c r="I131" s="212">
        <v>10.0</v>
      </c>
      <c r="J131" s="212">
        <v>8.0</v>
      </c>
      <c r="K131" s="212">
        <v>6.0</v>
      </c>
      <c r="L131" s="212">
        <v>8.0</v>
      </c>
      <c r="M131" s="209"/>
      <c r="N131" s="209"/>
      <c r="O131" s="328">
        <v>4.0</v>
      </c>
      <c r="P131" s="328">
        <v>9.0</v>
      </c>
      <c r="Q131" s="328">
        <v>4.0</v>
      </c>
      <c r="R131" s="328">
        <v>5.0</v>
      </c>
      <c r="S131" s="328">
        <v>3.0</v>
      </c>
      <c r="T131" s="298"/>
      <c r="U131" s="298"/>
      <c r="V131" s="328">
        <v>7.0</v>
      </c>
      <c r="W131" s="328">
        <v>6.0</v>
      </c>
      <c r="X131" s="328">
        <v>2.0</v>
      </c>
      <c r="Y131" s="328">
        <v>4.0</v>
      </c>
      <c r="Z131" s="443"/>
      <c r="AA131" s="209"/>
      <c r="AB131" s="209"/>
      <c r="AC131" s="212">
        <v>8.0</v>
      </c>
      <c r="AD131" s="212">
        <v>5.0</v>
      </c>
      <c r="AE131" s="292"/>
      <c r="AF131" s="212">
        <v>7.0</v>
      </c>
      <c r="AG131" s="212">
        <v>4.0</v>
      </c>
      <c r="AH131" s="292"/>
      <c r="AI131" s="209"/>
      <c r="AJ131" s="209"/>
      <c r="AK131" s="191">
        <f t="shared" si="3"/>
        <v>103</v>
      </c>
      <c r="AL131" s="191"/>
      <c r="AM131" s="83"/>
    </row>
    <row r="132" ht="13.5" customHeight="1">
      <c r="A132" s="168" t="s">
        <v>78</v>
      </c>
      <c r="B132" s="132"/>
      <c r="C132" s="391"/>
      <c r="D132" s="196"/>
      <c r="E132" s="444"/>
      <c r="F132" s="439"/>
      <c r="G132" s="71"/>
      <c r="H132" s="204"/>
      <c r="I132" s="204"/>
      <c r="J132" s="204"/>
      <c r="K132" s="204"/>
      <c r="L132" s="204"/>
      <c r="M132" s="316"/>
      <c r="N132" s="316"/>
      <c r="O132" s="170"/>
      <c r="P132" s="170"/>
      <c r="Q132" s="170"/>
      <c r="R132" s="170"/>
      <c r="S132" s="170"/>
      <c r="T132" s="173"/>
      <c r="U132" s="173"/>
      <c r="V132" s="170"/>
      <c r="W132" s="170"/>
      <c r="X132" s="170"/>
      <c r="Y132" s="170"/>
      <c r="Z132" s="170"/>
      <c r="AA132" s="173"/>
      <c r="AB132" s="173"/>
      <c r="AC132" s="170"/>
      <c r="AD132" s="170"/>
      <c r="AE132" s="170"/>
      <c r="AF132" s="204">
        <v>1.0</v>
      </c>
      <c r="AG132" s="204"/>
      <c r="AH132" s="170"/>
      <c r="AI132" s="173"/>
      <c r="AJ132" s="173"/>
      <c r="AK132" s="345">
        <f t="shared" si="3"/>
        <v>1</v>
      </c>
      <c r="AL132" s="199"/>
      <c r="AM132" s="199"/>
    </row>
    <row r="133" ht="13.5" customHeight="1">
      <c r="A133" s="191">
        <v>11.0</v>
      </c>
      <c r="B133" s="19" t="s">
        <v>117</v>
      </c>
      <c r="C133" s="192" t="s">
        <v>118</v>
      </c>
      <c r="D133" s="192" t="s">
        <v>119</v>
      </c>
      <c r="E133" s="441" t="s">
        <v>351</v>
      </c>
      <c r="F133" s="209">
        <v>4.0</v>
      </c>
      <c r="G133" s="523" t="s">
        <v>11</v>
      </c>
      <c r="H133" s="212">
        <v>5.0</v>
      </c>
      <c r="I133" s="212">
        <v>6.0</v>
      </c>
      <c r="J133" s="212">
        <v>7.0</v>
      </c>
      <c r="K133" s="212">
        <v>9.0</v>
      </c>
      <c r="L133" s="212">
        <v>11.0</v>
      </c>
      <c r="M133" s="209">
        <v>3.0</v>
      </c>
      <c r="N133" s="209"/>
      <c r="O133" s="212">
        <v>11.0</v>
      </c>
      <c r="P133" s="212">
        <v>3.0</v>
      </c>
      <c r="Q133" s="212">
        <v>4.0</v>
      </c>
      <c r="R133" s="212">
        <v>7.0</v>
      </c>
      <c r="S133" s="212">
        <v>4.0</v>
      </c>
      <c r="T133" s="209">
        <v>2.0</v>
      </c>
      <c r="U133" s="209"/>
      <c r="V133" s="212">
        <v>15.0</v>
      </c>
      <c r="W133" s="212">
        <v>7.0</v>
      </c>
      <c r="X133" s="212">
        <v>10.0</v>
      </c>
      <c r="Y133" s="212">
        <v>5.0</v>
      </c>
      <c r="Z133" s="212">
        <v>7.0</v>
      </c>
      <c r="AA133" s="209"/>
      <c r="AB133" s="209">
        <v>5.0</v>
      </c>
      <c r="AC133" s="292"/>
      <c r="AD133" s="212">
        <v>6.0</v>
      </c>
      <c r="AE133" s="212">
        <v>5.0</v>
      </c>
      <c r="AF133" s="212">
        <v>7.0</v>
      </c>
      <c r="AG133" s="212">
        <v>10.0</v>
      </c>
      <c r="AH133" s="212">
        <v>3.0</v>
      </c>
      <c r="AI133" s="209"/>
      <c r="AJ133" s="209">
        <v>2.0</v>
      </c>
      <c r="AK133" s="191">
        <f t="shared" si="3"/>
        <v>158</v>
      </c>
      <c r="AL133" s="191"/>
      <c r="AM133" s="83"/>
    </row>
    <row r="134" ht="13.5" customHeight="1">
      <c r="A134" s="168" t="s">
        <v>78</v>
      </c>
      <c r="B134" s="132"/>
      <c r="C134" s="391"/>
      <c r="D134" s="196"/>
      <c r="E134" s="71"/>
      <c r="F134" s="439"/>
      <c r="G134" s="71"/>
      <c r="H134" s="204"/>
      <c r="I134" s="204"/>
      <c r="J134" s="204"/>
      <c r="K134" s="204"/>
      <c r="L134" s="204"/>
      <c r="M134" s="316"/>
      <c r="N134" s="316"/>
      <c r="O134" s="170"/>
      <c r="P134" s="170"/>
      <c r="Q134" s="170"/>
      <c r="R134" s="170"/>
      <c r="S134" s="170"/>
      <c r="T134" s="173"/>
      <c r="U134" s="173"/>
      <c r="V134" s="170">
        <v>1.0</v>
      </c>
      <c r="W134" s="170"/>
      <c r="X134" s="170"/>
      <c r="Y134" s="170"/>
      <c r="Z134" s="170"/>
      <c r="AA134" s="173"/>
      <c r="AB134" s="173"/>
      <c r="AC134" s="170"/>
      <c r="AD134" s="170"/>
      <c r="AE134" s="170"/>
      <c r="AF134" s="204">
        <v>1.0</v>
      </c>
      <c r="AG134" s="204"/>
      <c r="AH134" s="170"/>
      <c r="AI134" s="173"/>
      <c r="AJ134" s="173"/>
      <c r="AK134" s="345">
        <f t="shared" si="3"/>
        <v>2</v>
      </c>
      <c r="AL134" s="199"/>
      <c r="AM134" s="199"/>
    </row>
    <row r="135" ht="13.5" customHeight="1">
      <c r="A135" s="191">
        <v>12.0</v>
      </c>
      <c r="B135" s="19" t="s">
        <v>121</v>
      </c>
      <c r="C135" s="192"/>
      <c r="D135" s="192" t="s">
        <v>33</v>
      </c>
      <c r="E135" s="447" t="s">
        <v>11</v>
      </c>
      <c r="F135" s="209"/>
      <c r="G135" s="523" t="s">
        <v>11</v>
      </c>
      <c r="H135" s="212">
        <v>7.0</v>
      </c>
      <c r="I135" s="212">
        <v>7.0</v>
      </c>
      <c r="J135" s="212">
        <v>8.0</v>
      </c>
      <c r="K135" s="212">
        <v>11.0</v>
      </c>
      <c r="L135" s="212">
        <v>6.0</v>
      </c>
      <c r="M135" s="209"/>
      <c r="N135" s="209"/>
      <c r="O135" s="212">
        <v>6.0</v>
      </c>
      <c r="P135" s="212">
        <v>5.0</v>
      </c>
      <c r="Q135" s="212">
        <v>2.0</v>
      </c>
      <c r="R135" s="212">
        <v>4.0</v>
      </c>
      <c r="S135" s="212">
        <v>7.0</v>
      </c>
      <c r="T135" s="209">
        <v>1.0</v>
      </c>
      <c r="U135" s="209"/>
      <c r="V135" s="212">
        <v>5.0</v>
      </c>
      <c r="W135" s="212">
        <v>6.0</v>
      </c>
      <c r="X135" s="212">
        <v>6.0</v>
      </c>
      <c r="Y135" s="212">
        <v>18.0</v>
      </c>
      <c r="Z135" s="212">
        <v>3.0</v>
      </c>
      <c r="AA135" s="209"/>
      <c r="AB135" s="209"/>
      <c r="AC135" s="212">
        <v>7.0</v>
      </c>
      <c r="AD135" s="212">
        <v>1.0</v>
      </c>
      <c r="AE135" s="212">
        <v>7.0</v>
      </c>
      <c r="AF135" s="212">
        <v>9.0</v>
      </c>
      <c r="AG135" s="212">
        <v>4.0</v>
      </c>
      <c r="AH135" s="212">
        <v>4.0</v>
      </c>
      <c r="AI135" s="209"/>
      <c r="AJ135" s="209"/>
      <c r="AK135" s="191">
        <f t="shared" si="3"/>
        <v>134</v>
      </c>
      <c r="AL135" s="191"/>
      <c r="AM135" s="83"/>
    </row>
    <row r="136" ht="13.5" customHeight="1">
      <c r="A136" s="168" t="s">
        <v>78</v>
      </c>
      <c r="B136" s="132"/>
      <c r="C136" s="391"/>
      <c r="D136" s="196"/>
      <c r="E136" s="452"/>
      <c r="F136" s="439"/>
      <c r="G136" s="71"/>
      <c r="H136" s="204"/>
      <c r="I136" s="204"/>
      <c r="J136" s="204">
        <v>1.0</v>
      </c>
      <c r="K136" s="204"/>
      <c r="L136" s="204"/>
      <c r="M136" s="316"/>
      <c r="N136" s="316"/>
      <c r="O136" s="170"/>
      <c r="P136" s="170"/>
      <c r="Q136" s="170"/>
      <c r="R136" s="170"/>
      <c r="S136" s="170"/>
      <c r="T136" s="173"/>
      <c r="U136" s="173"/>
      <c r="V136" s="170"/>
      <c r="W136" s="170"/>
      <c r="X136" s="170"/>
      <c r="Y136" s="170"/>
      <c r="Z136" s="170"/>
      <c r="AA136" s="173"/>
      <c r="AB136" s="173"/>
      <c r="AC136" s="170"/>
      <c r="AD136" s="170">
        <v>1.0</v>
      </c>
      <c r="AE136" s="170">
        <v>1.0</v>
      </c>
      <c r="AF136" s="170"/>
      <c r="AG136" s="170"/>
      <c r="AH136" s="170"/>
      <c r="AI136" s="173"/>
      <c r="AJ136" s="173"/>
      <c r="AK136" s="345">
        <f t="shared" si="3"/>
        <v>3</v>
      </c>
      <c r="AL136" s="199"/>
      <c r="AM136" s="199"/>
    </row>
    <row r="137" ht="13.5" customHeight="1">
      <c r="A137" s="191">
        <v>13.0</v>
      </c>
      <c r="B137" s="19" t="s">
        <v>121</v>
      </c>
      <c r="C137" s="192"/>
      <c r="D137" s="192" t="s">
        <v>57</v>
      </c>
      <c r="E137" s="452"/>
      <c r="F137" s="209"/>
      <c r="G137" s="437"/>
      <c r="H137" s="212">
        <v>4.0</v>
      </c>
      <c r="I137" s="212">
        <v>6.0</v>
      </c>
      <c r="J137" s="212">
        <v>7.0</v>
      </c>
      <c r="K137" s="212">
        <v>5.0</v>
      </c>
      <c r="L137" s="212">
        <v>7.0</v>
      </c>
      <c r="M137" s="209">
        <v>3.0</v>
      </c>
      <c r="N137" s="209"/>
      <c r="O137" s="212">
        <v>11.0</v>
      </c>
      <c r="P137" s="212">
        <v>4.0</v>
      </c>
      <c r="Q137" s="212">
        <v>3.0</v>
      </c>
      <c r="R137" s="212">
        <v>6.0</v>
      </c>
      <c r="S137" s="212">
        <v>4.0</v>
      </c>
      <c r="T137" s="209"/>
      <c r="U137" s="209"/>
      <c r="V137" s="212">
        <v>2.0</v>
      </c>
      <c r="W137" s="212">
        <v>9.0</v>
      </c>
      <c r="X137" s="212">
        <v>7.0</v>
      </c>
      <c r="Y137" s="212">
        <v>9.0</v>
      </c>
      <c r="Z137" s="212">
        <v>7.0</v>
      </c>
      <c r="AA137" s="209"/>
      <c r="AB137" s="209">
        <v>3.0</v>
      </c>
      <c r="AC137" s="212">
        <v>3.0</v>
      </c>
      <c r="AD137" s="212">
        <v>1.0</v>
      </c>
      <c r="AE137" s="212">
        <v>7.0</v>
      </c>
      <c r="AF137" s="212">
        <v>6.0</v>
      </c>
      <c r="AG137" s="212">
        <v>8.0</v>
      </c>
      <c r="AH137" s="212">
        <v>4.0</v>
      </c>
      <c r="AI137" s="209"/>
      <c r="AJ137" s="209"/>
      <c r="AK137" s="191">
        <f t="shared" si="3"/>
        <v>126</v>
      </c>
      <c r="AL137" s="191"/>
      <c r="AM137" s="83"/>
    </row>
    <row r="138" ht="13.5" customHeight="1">
      <c r="A138" s="168" t="s">
        <v>78</v>
      </c>
      <c r="B138" s="132"/>
      <c r="C138" s="391"/>
      <c r="D138" s="196"/>
      <c r="E138" s="452"/>
      <c r="F138" s="439"/>
      <c r="G138" s="71"/>
      <c r="H138" s="204"/>
      <c r="I138" s="204"/>
      <c r="J138" s="204"/>
      <c r="K138" s="204">
        <v>1.0</v>
      </c>
      <c r="L138" s="204">
        <v>1.0</v>
      </c>
      <c r="M138" s="316"/>
      <c r="N138" s="316"/>
      <c r="O138" s="170"/>
      <c r="P138" s="170"/>
      <c r="Q138" s="170"/>
      <c r="R138" s="170"/>
      <c r="S138" s="170"/>
      <c r="T138" s="173"/>
      <c r="U138" s="173"/>
      <c r="V138" s="170"/>
      <c r="W138" s="170"/>
      <c r="X138" s="170"/>
      <c r="Y138" s="170"/>
      <c r="Z138" s="170"/>
      <c r="AA138" s="173"/>
      <c r="AB138" s="173"/>
      <c r="AC138" s="170"/>
      <c r="AD138" s="170"/>
      <c r="AE138" s="170"/>
      <c r="AF138" s="170"/>
      <c r="AG138" s="170"/>
      <c r="AH138" s="170"/>
      <c r="AI138" s="173"/>
      <c r="AJ138" s="173"/>
      <c r="AK138" s="345">
        <f t="shared" si="3"/>
        <v>2</v>
      </c>
      <c r="AL138" s="199"/>
      <c r="AM138" s="199"/>
    </row>
    <row r="139" ht="13.5" customHeight="1">
      <c r="A139" s="191">
        <v>14.0</v>
      </c>
      <c r="B139" s="19" t="s">
        <v>121</v>
      </c>
      <c r="C139" s="192"/>
      <c r="D139" s="192" t="s">
        <v>59</v>
      </c>
      <c r="E139" s="452"/>
      <c r="F139" s="209"/>
      <c r="G139" s="447" t="s">
        <v>11</v>
      </c>
      <c r="H139" s="212">
        <v>8.0</v>
      </c>
      <c r="I139" s="212">
        <v>8.0</v>
      </c>
      <c r="J139" s="212">
        <v>9.0</v>
      </c>
      <c r="K139" s="212">
        <v>6.0</v>
      </c>
      <c r="L139" s="212">
        <v>11.0</v>
      </c>
      <c r="M139" s="209"/>
      <c r="N139" s="209"/>
      <c r="O139" s="212">
        <v>7.0</v>
      </c>
      <c r="P139" s="212">
        <v>14.0</v>
      </c>
      <c r="Q139" s="212">
        <v>6.0</v>
      </c>
      <c r="R139" s="212">
        <v>9.0</v>
      </c>
      <c r="S139" s="212">
        <v>8.0</v>
      </c>
      <c r="T139" s="209"/>
      <c r="U139" s="209">
        <v>2.0</v>
      </c>
      <c r="V139" s="212">
        <v>8.0</v>
      </c>
      <c r="W139" s="212">
        <v>10.0</v>
      </c>
      <c r="X139" s="212">
        <v>8.0</v>
      </c>
      <c r="Y139" s="212">
        <v>10.0</v>
      </c>
      <c r="Z139" s="212">
        <v>4.0</v>
      </c>
      <c r="AA139" s="209"/>
      <c r="AB139" s="209"/>
      <c r="AC139" s="212">
        <v>7.0</v>
      </c>
      <c r="AD139" s="212">
        <v>9.0</v>
      </c>
      <c r="AE139" s="212">
        <v>7.0</v>
      </c>
      <c r="AF139" s="212">
        <v>8.0</v>
      </c>
      <c r="AG139" s="212">
        <v>2.0</v>
      </c>
      <c r="AH139" s="212">
        <v>12.0</v>
      </c>
      <c r="AI139" s="209">
        <v>2.0</v>
      </c>
      <c r="AJ139" s="209"/>
      <c r="AK139" s="191">
        <f t="shared" si="3"/>
        <v>175</v>
      </c>
      <c r="AL139" s="191"/>
      <c r="AM139" s="83"/>
    </row>
    <row r="140" ht="13.5" customHeight="1">
      <c r="A140" s="168" t="s">
        <v>78</v>
      </c>
      <c r="B140" s="132"/>
      <c r="C140" s="391"/>
      <c r="D140" s="196"/>
      <c r="E140" s="452"/>
      <c r="F140" s="439"/>
      <c r="G140" s="444"/>
      <c r="H140" s="204"/>
      <c r="I140" s="204"/>
      <c r="J140" s="204"/>
      <c r="K140" s="204"/>
      <c r="L140" s="204"/>
      <c r="M140" s="316"/>
      <c r="N140" s="316"/>
      <c r="O140" s="170"/>
      <c r="P140" s="170"/>
      <c r="Q140" s="170"/>
      <c r="R140" s="170"/>
      <c r="S140" s="170"/>
      <c r="T140" s="173"/>
      <c r="U140" s="173"/>
      <c r="V140" s="170"/>
      <c r="W140" s="170">
        <v>1.0</v>
      </c>
      <c r="X140" s="170"/>
      <c r="Y140" s="170"/>
      <c r="Z140" s="170"/>
      <c r="AA140" s="173"/>
      <c r="AB140" s="173"/>
      <c r="AC140" s="170"/>
      <c r="AD140" s="170"/>
      <c r="AE140" s="170">
        <v>1.0</v>
      </c>
      <c r="AF140" s="170"/>
      <c r="AG140" s="170"/>
      <c r="AH140" s="170"/>
      <c r="AI140" s="173"/>
      <c r="AJ140" s="173"/>
      <c r="AK140" s="345">
        <f t="shared" si="3"/>
        <v>2</v>
      </c>
      <c r="AL140" s="199"/>
      <c r="AM140" s="199"/>
    </row>
    <row r="141" ht="13.5" customHeight="1">
      <c r="A141" s="191">
        <v>15.0</v>
      </c>
      <c r="B141" s="19" t="s">
        <v>121</v>
      </c>
      <c r="C141" s="192"/>
      <c r="D141" s="192" t="s">
        <v>58</v>
      </c>
      <c r="E141" s="452"/>
      <c r="F141" s="209"/>
      <c r="G141" s="447" t="s">
        <v>11</v>
      </c>
      <c r="H141" s="212">
        <v>6.0</v>
      </c>
      <c r="I141" s="212">
        <v>5.0</v>
      </c>
      <c r="J141" s="212">
        <v>6.0</v>
      </c>
      <c r="K141" s="212">
        <v>7.0</v>
      </c>
      <c r="L141" s="212">
        <v>6.0</v>
      </c>
      <c r="M141" s="209"/>
      <c r="N141" s="209"/>
      <c r="O141" s="212">
        <v>6.0</v>
      </c>
      <c r="P141" s="212">
        <v>5.0</v>
      </c>
      <c r="Q141" s="212">
        <v>8.0</v>
      </c>
      <c r="R141" s="212">
        <v>6.0</v>
      </c>
      <c r="S141" s="212">
        <v>8.0</v>
      </c>
      <c r="T141" s="209"/>
      <c r="U141" s="209"/>
      <c r="V141" s="212">
        <v>6.0</v>
      </c>
      <c r="W141" s="212">
        <v>7.0</v>
      </c>
      <c r="X141" s="212">
        <v>7.0</v>
      </c>
      <c r="Y141" s="212">
        <v>7.0</v>
      </c>
      <c r="Z141" s="212">
        <v>8.0</v>
      </c>
      <c r="AA141" s="209">
        <v>1.0</v>
      </c>
      <c r="AB141" s="209"/>
      <c r="AC141" s="212">
        <v>7.0</v>
      </c>
      <c r="AD141" s="212">
        <v>6.0</v>
      </c>
      <c r="AE141" s="212">
        <v>5.0</v>
      </c>
      <c r="AF141" s="212">
        <v>8.0</v>
      </c>
      <c r="AG141" s="212">
        <v>4.0</v>
      </c>
      <c r="AH141" s="212">
        <v>6.0</v>
      </c>
      <c r="AI141" s="209"/>
      <c r="AJ141" s="209"/>
      <c r="AK141" s="191">
        <f t="shared" si="3"/>
        <v>135</v>
      </c>
      <c r="AL141" s="191"/>
      <c r="AM141" s="83"/>
    </row>
    <row r="142" ht="13.5" customHeight="1">
      <c r="A142" s="168" t="s">
        <v>78</v>
      </c>
      <c r="B142" s="132"/>
      <c r="C142" s="391"/>
      <c r="D142" s="196"/>
      <c r="E142" s="444"/>
      <c r="F142" s="439"/>
      <c r="G142" s="444"/>
      <c r="H142" s="204"/>
      <c r="I142" s="204"/>
      <c r="J142" s="204"/>
      <c r="K142" s="204"/>
      <c r="L142" s="204"/>
      <c r="M142" s="316"/>
      <c r="N142" s="316"/>
      <c r="O142" s="170"/>
      <c r="P142" s="170"/>
      <c r="Q142" s="170"/>
      <c r="R142" s="170"/>
      <c r="S142" s="170"/>
      <c r="T142" s="173"/>
      <c r="U142" s="173"/>
      <c r="V142" s="170"/>
      <c r="W142" s="170">
        <v>1.0</v>
      </c>
      <c r="X142" s="170"/>
      <c r="Y142" s="170"/>
      <c r="Z142" s="170"/>
      <c r="AA142" s="173"/>
      <c r="AB142" s="173"/>
      <c r="AC142" s="170"/>
      <c r="AD142" s="170"/>
      <c r="AE142" s="170"/>
      <c r="AF142" s="170"/>
      <c r="AG142" s="170"/>
      <c r="AH142" s="170"/>
      <c r="AI142" s="173"/>
      <c r="AJ142" s="173"/>
      <c r="AK142" s="345">
        <f t="shared" si="3"/>
        <v>1</v>
      </c>
      <c r="AL142" s="199"/>
      <c r="AM142" s="199"/>
    </row>
    <row r="143" ht="13.5" customHeight="1">
      <c r="A143" s="191">
        <v>16.0</v>
      </c>
      <c r="B143" s="19" t="s">
        <v>122</v>
      </c>
      <c r="C143" s="192" t="s">
        <v>123</v>
      </c>
      <c r="D143" s="192" t="s">
        <v>124</v>
      </c>
      <c r="E143" s="441" t="s">
        <v>352</v>
      </c>
      <c r="F143" s="209"/>
      <c r="G143" s="442" t="s">
        <v>11</v>
      </c>
      <c r="H143" s="212">
        <v>7.0</v>
      </c>
      <c r="I143" s="212">
        <v>5.0</v>
      </c>
      <c r="J143" s="212">
        <v>7.0</v>
      </c>
      <c r="K143" s="212">
        <v>12.0</v>
      </c>
      <c r="L143" s="212">
        <v>7.0</v>
      </c>
      <c r="M143" s="209"/>
      <c r="N143" s="209"/>
      <c r="O143" s="212">
        <v>10.0</v>
      </c>
      <c r="P143" s="212">
        <v>14.0</v>
      </c>
      <c r="Q143" s="212">
        <v>8.0</v>
      </c>
      <c r="R143" s="212">
        <v>3.0</v>
      </c>
      <c r="S143" s="212">
        <v>6.0</v>
      </c>
      <c r="T143" s="209">
        <v>1.0</v>
      </c>
      <c r="U143" s="209"/>
      <c r="V143" s="212">
        <v>6.0</v>
      </c>
      <c r="W143" s="212">
        <v>11.0</v>
      </c>
      <c r="X143" s="212">
        <v>8.0</v>
      </c>
      <c r="Y143" s="212">
        <v>9.0</v>
      </c>
      <c r="Z143" s="212">
        <v>6.0</v>
      </c>
      <c r="AA143" s="209"/>
      <c r="AB143" s="209"/>
      <c r="AC143" s="212">
        <v>6.0</v>
      </c>
      <c r="AD143" s="212">
        <v>11.0</v>
      </c>
      <c r="AE143" s="212">
        <v>8.0</v>
      </c>
      <c r="AF143" s="212">
        <v>8.0</v>
      </c>
      <c r="AG143" s="212">
        <v>8.0</v>
      </c>
      <c r="AH143" s="212">
        <v>9.0</v>
      </c>
      <c r="AI143" s="209"/>
      <c r="AJ143" s="209"/>
      <c r="AK143" s="191">
        <f t="shared" si="3"/>
        <v>170</v>
      </c>
      <c r="AL143" s="191"/>
      <c r="AM143" s="83"/>
    </row>
    <row r="144" ht="13.5" customHeight="1">
      <c r="A144" s="168" t="s">
        <v>78</v>
      </c>
      <c r="B144" s="132"/>
      <c r="C144" s="391"/>
      <c r="D144" s="196"/>
      <c r="E144" s="71"/>
      <c r="F144" s="439"/>
      <c r="G144" s="444"/>
      <c r="H144" s="204"/>
      <c r="I144" s="204"/>
      <c r="J144" s="204"/>
      <c r="K144" s="204"/>
      <c r="L144" s="204"/>
      <c r="M144" s="316"/>
      <c r="N144" s="316"/>
      <c r="O144" s="170"/>
      <c r="P144" s="170"/>
      <c r="Q144" s="170"/>
      <c r="R144" s="170"/>
      <c r="S144" s="170"/>
      <c r="T144" s="173"/>
      <c r="U144" s="173"/>
      <c r="V144" s="170"/>
      <c r="W144" s="170"/>
      <c r="X144" s="170"/>
      <c r="Y144" s="170"/>
      <c r="Z144" s="170"/>
      <c r="AA144" s="173"/>
      <c r="AB144" s="173"/>
      <c r="AC144" s="170"/>
      <c r="AD144" s="170"/>
      <c r="AE144" s="170"/>
      <c r="AF144" s="170"/>
      <c r="AG144" s="170"/>
      <c r="AH144" s="170"/>
      <c r="AI144" s="173"/>
      <c r="AJ144" s="173"/>
      <c r="AK144" s="345">
        <f t="shared" si="3"/>
        <v>0</v>
      </c>
      <c r="AL144" s="199"/>
      <c r="AM144" s="199"/>
    </row>
    <row r="145" ht="13.5" customHeight="1">
      <c r="A145" s="191">
        <v>17.0</v>
      </c>
      <c r="B145" s="19" t="s">
        <v>126</v>
      </c>
      <c r="C145" s="192"/>
      <c r="D145" s="192" t="s">
        <v>60</v>
      </c>
      <c r="E145" s="118"/>
      <c r="F145" s="466">
        <v>3.0</v>
      </c>
      <c r="G145" s="447" t="s">
        <v>11</v>
      </c>
      <c r="H145" s="212">
        <v>7.0</v>
      </c>
      <c r="I145" s="212">
        <v>4.0</v>
      </c>
      <c r="J145" s="212">
        <v>3.0</v>
      </c>
      <c r="K145" s="212">
        <v>10.0</v>
      </c>
      <c r="L145" s="212">
        <v>6.0</v>
      </c>
      <c r="M145" s="209"/>
      <c r="N145" s="209"/>
      <c r="O145" s="212">
        <v>4.0</v>
      </c>
      <c r="P145" s="212">
        <v>2.0</v>
      </c>
      <c r="Q145" s="212">
        <v>10.0</v>
      </c>
      <c r="R145" s="212">
        <v>3.0</v>
      </c>
      <c r="S145" s="212">
        <v>8.0</v>
      </c>
      <c r="T145" s="209">
        <v>3.0</v>
      </c>
      <c r="U145" s="209">
        <v>1.0</v>
      </c>
      <c r="V145" s="212">
        <v>3.0</v>
      </c>
      <c r="W145" s="212">
        <v>6.0</v>
      </c>
      <c r="X145" s="212">
        <v>9.0</v>
      </c>
      <c r="Y145" s="212">
        <v>6.0</v>
      </c>
      <c r="Z145" s="212">
        <v>4.0</v>
      </c>
      <c r="AA145" s="209">
        <v>2.0</v>
      </c>
      <c r="AB145" s="209"/>
      <c r="AC145" s="212">
        <v>9.0</v>
      </c>
      <c r="AD145" s="212">
        <v>2.0</v>
      </c>
      <c r="AE145" s="212">
        <v>3.0</v>
      </c>
      <c r="AF145" s="212">
        <v>8.0</v>
      </c>
      <c r="AG145" s="212">
        <v>6.0</v>
      </c>
      <c r="AH145" s="212">
        <v>6.0</v>
      </c>
      <c r="AI145" s="209">
        <v>3.0</v>
      </c>
      <c r="AJ145" s="209">
        <v>2.0</v>
      </c>
      <c r="AK145" s="191">
        <f t="shared" si="3"/>
        <v>133</v>
      </c>
      <c r="AL145" s="191"/>
      <c r="AM145" s="83"/>
    </row>
    <row r="146" ht="13.5" customHeight="1">
      <c r="A146" s="168" t="s">
        <v>78</v>
      </c>
      <c r="B146" s="132"/>
      <c r="C146" s="391"/>
      <c r="D146" s="196"/>
      <c r="E146" s="71"/>
      <c r="F146" s="467"/>
      <c r="G146" s="444"/>
      <c r="H146" s="204"/>
      <c r="I146" s="204"/>
      <c r="J146" s="204"/>
      <c r="K146" s="204"/>
      <c r="L146" s="204"/>
      <c r="M146" s="316"/>
      <c r="N146" s="316"/>
      <c r="O146" s="170"/>
      <c r="P146" s="170"/>
      <c r="Q146" s="170"/>
      <c r="R146" s="170"/>
      <c r="S146" s="170"/>
      <c r="T146" s="173"/>
      <c r="U146" s="173"/>
      <c r="V146" s="170"/>
      <c r="W146" s="170"/>
      <c r="X146" s="170"/>
      <c r="Y146" s="170"/>
      <c r="Z146" s="170"/>
      <c r="AA146" s="173"/>
      <c r="AB146" s="173"/>
      <c r="AC146" s="170"/>
      <c r="AD146" s="170"/>
      <c r="AE146" s="170"/>
      <c r="AF146" s="170"/>
      <c r="AG146" s="170"/>
      <c r="AH146" s="170"/>
      <c r="AI146" s="173"/>
      <c r="AJ146" s="173"/>
      <c r="AK146" s="345">
        <f t="shared" si="3"/>
        <v>0</v>
      </c>
      <c r="AL146" s="199"/>
      <c r="AM146" s="199"/>
    </row>
    <row r="147" ht="14.25" customHeight="1">
      <c r="A147" s="191">
        <v>18.0</v>
      </c>
      <c r="B147" s="19" t="s">
        <v>128</v>
      </c>
      <c r="C147" s="192" t="s">
        <v>129</v>
      </c>
      <c r="D147" s="192" t="s">
        <v>130</v>
      </c>
      <c r="E147" s="193"/>
      <c r="F147" s="209">
        <v>1.0</v>
      </c>
      <c r="G147" s="442" t="s">
        <v>11</v>
      </c>
      <c r="H147" s="212">
        <v>14.0</v>
      </c>
      <c r="I147" s="212">
        <v>2.0</v>
      </c>
      <c r="J147" s="212">
        <v>7.0</v>
      </c>
      <c r="K147" s="292"/>
      <c r="L147" s="212">
        <v>8.0</v>
      </c>
      <c r="M147" s="209"/>
      <c r="N147" s="209"/>
      <c r="O147" s="212">
        <v>13.0</v>
      </c>
      <c r="P147" s="212">
        <v>11.0</v>
      </c>
      <c r="Q147" s="212">
        <v>4.0</v>
      </c>
      <c r="R147" s="212">
        <v>2.0</v>
      </c>
      <c r="S147" s="212">
        <v>4.0</v>
      </c>
      <c r="T147" s="209"/>
      <c r="U147" s="209"/>
      <c r="V147" s="212">
        <v>1.0</v>
      </c>
      <c r="W147" s="212">
        <v>3.0</v>
      </c>
      <c r="X147" s="292"/>
      <c r="Y147" s="212">
        <v>4.0</v>
      </c>
      <c r="Z147" s="212">
        <v>1.0</v>
      </c>
      <c r="AA147" s="209">
        <v>1.0</v>
      </c>
      <c r="AB147" s="209"/>
      <c r="AC147" s="292"/>
      <c r="AD147" s="212">
        <v>7.0</v>
      </c>
      <c r="AE147" s="212">
        <v>3.0</v>
      </c>
      <c r="AF147" s="212">
        <v>3.0</v>
      </c>
      <c r="AG147" s="212">
        <v>5.0</v>
      </c>
      <c r="AH147" s="212">
        <v>5.0</v>
      </c>
      <c r="AI147" s="209"/>
      <c r="AJ147" s="209"/>
      <c r="AK147" s="191">
        <f t="shared" si="3"/>
        <v>99</v>
      </c>
      <c r="AL147" s="191"/>
      <c r="AM147" s="83"/>
    </row>
    <row r="148" ht="13.5" customHeight="1">
      <c r="A148" s="168" t="s">
        <v>78</v>
      </c>
      <c r="B148" s="132"/>
      <c r="C148" s="391"/>
      <c r="D148" s="196"/>
      <c r="E148" s="71"/>
      <c r="F148" s="439"/>
      <c r="G148" s="444"/>
      <c r="H148" s="204"/>
      <c r="I148" s="204"/>
      <c r="J148" s="204"/>
      <c r="K148" s="204"/>
      <c r="L148" s="204"/>
      <c r="M148" s="316"/>
      <c r="N148" s="316"/>
      <c r="O148" s="170"/>
      <c r="P148" s="170"/>
      <c r="Q148" s="170"/>
      <c r="R148" s="170"/>
      <c r="S148" s="170"/>
      <c r="T148" s="173"/>
      <c r="U148" s="173"/>
      <c r="V148" s="170"/>
      <c r="W148" s="170"/>
      <c r="X148" s="170"/>
      <c r="Y148" s="170"/>
      <c r="Z148" s="170"/>
      <c r="AA148" s="173"/>
      <c r="AB148" s="173"/>
      <c r="AC148" s="170"/>
      <c r="AD148" s="170"/>
      <c r="AE148" s="170"/>
      <c r="AF148" s="170"/>
      <c r="AG148" s="170"/>
      <c r="AH148" s="170"/>
      <c r="AI148" s="173"/>
      <c r="AJ148" s="173"/>
      <c r="AK148" s="345">
        <f t="shared" si="3"/>
        <v>0</v>
      </c>
      <c r="AL148" s="199"/>
      <c r="AM148" s="199"/>
    </row>
    <row r="149" ht="13.5" customHeight="1">
      <c r="A149" s="191">
        <v>19.0</v>
      </c>
      <c r="B149" s="19" t="s">
        <v>131</v>
      </c>
      <c r="C149" s="192"/>
      <c r="D149" s="192" t="s">
        <v>63</v>
      </c>
      <c r="E149" s="447" t="s">
        <v>11</v>
      </c>
      <c r="F149" s="209"/>
      <c r="G149" s="442" t="s">
        <v>11</v>
      </c>
      <c r="H149" s="212">
        <v>2.0</v>
      </c>
      <c r="I149" s="212">
        <v>3.0</v>
      </c>
      <c r="J149" s="212">
        <v>4.0</v>
      </c>
      <c r="K149" s="212">
        <v>6.0</v>
      </c>
      <c r="L149" s="212">
        <v>7.0</v>
      </c>
      <c r="M149" s="209">
        <v>2.0</v>
      </c>
      <c r="N149" s="209">
        <v>1.0</v>
      </c>
      <c r="O149" s="212">
        <v>3.0</v>
      </c>
      <c r="P149" s="212">
        <v>2.0</v>
      </c>
      <c r="Q149" s="292"/>
      <c r="R149" s="292"/>
      <c r="S149" s="212">
        <v>3.0</v>
      </c>
      <c r="T149" s="209">
        <v>3.0</v>
      </c>
      <c r="U149" s="209"/>
      <c r="V149" s="292"/>
      <c r="W149" s="212">
        <v>7.0</v>
      </c>
      <c r="X149" s="212">
        <v>7.0</v>
      </c>
      <c r="Y149" s="212">
        <v>3.0</v>
      </c>
      <c r="Z149" s="212">
        <v>1.0</v>
      </c>
      <c r="AA149" s="209">
        <v>1.0</v>
      </c>
      <c r="AB149" s="209"/>
      <c r="AC149" s="212">
        <v>4.0</v>
      </c>
      <c r="AD149" s="212">
        <v>1.0</v>
      </c>
      <c r="AE149" s="212">
        <v>5.0</v>
      </c>
      <c r="AF149" s="212">
        <v>6.0</v>
      </c>
      <c r="AG149" s="212">
        <v>5.0</v>
      </c>
      <c r="AH149" s="212">
        <v>5.0</v>
      </c>
      <c r="AI149" s="209"/>
      <c r="AJ149" s="209"/>
      <c r="AK149" s="191">
        <f t="shared" si="3"/>
        <v>81</v>
      </c>
      <c r="AL149" s="191"/>
      <c r="AM149" s="83"/>
    </row>
    <row r="150" ht="13.5" customHeight="1">
      <c r="A150" s="168" t="s">
        <v>78</v>
      </c>
      <c r="B150" s="132"/>
      <c r="C150" s="391"/>
      <c r="D150" s="196"/>
      <c r="E150" s="444"/>
      <c r="F150" s="439"/>
      <c r="G150" s="444"/>
      <c r="H150" s="204"/>
      <c r="I150" s="204"/>
      <c r="J150" s="204"/>
      <c r="K150" s="204"/>
      <c r="L150" s="204"/>
      <c r="M150" s="316"/>
      <c r="N150" s="316"/>
      <c r="O150" s="170"/>
      <c r="P150" s="170"/>
      <c r="Q150" s="170"/>
      <c r="R150" s="170"/>
      <c r="S150" s="170"/>
      <c r="T150" s="173"/>
      <c r="U150" s="173"/>
      <c r="V150" s="170"/>
      <c r="W150" s="170"/>
      <c r="X150" s="170"/>
      <c r="Y150" s="170"/>
      <c r="Z150" s="170"/>
      <c r="AA150" s="173"/>
      <c r="AB150" s="173"/>
      <c r="AC150" s="170"/>
      <c r="AD150" s="170"/>
      <c r="AE150" s="170"/>
      <c r="AF150" s="170"/>
      <c r="AG150" s="170"/>
      <c r="AH150" s="170"/>
      <c r="AI150" s="173"/>
      <c r="AJ150" s="173"/>
      <c r="AK150" s="345">
        <f t="shared" si="3"/>
        <v>0</v>
      </c>
      <c r="AL150" s="199"/>
      <c r="AM150" s="199"/>
    </row>
    <row r="151" ht="13.5" customHeight="1">
      <c r="A151" s="191">
        <v>20.0</v>
      </c>
      <c r="B151" s="19" t="s">
        <v>132</v>
      </c>
      <c r="C151" s="192"/>
      <c r="D151" s="192" t="s">
        <v>180</v>
      </c>
      <c r="E151" s="193"/>
      <c r="F151" s="209"/>
      <c r="G151" s="437"/>
      <c r="H151" s="212">
        <v>4.0</v>
      </c>
      <c r="I151" s="212">
        <v>2.0</v>
      </c>
      <c r="J151" s="212">
        <v>2.0</v>
      </c>
      <c r="K151" s="212">
        <v>4.0</v>
      </c>
      <c r="L151" s="212">
        <v>1.0</v>
      </c>
      <c r="M151" s="209"/>
      <c r="N151" s="209"/>
      <c r="O151" s="212">
        <v>4.0</v>
      </c>
      <c r="P151" s="212">
        <v>1.0</v>
      </c>
      <c r="Q151" s="212">
        <v>2.0</v>
      </c>
      <c r="R151" s="292"/>
      <c r="S151" s="212">
        <v>5.0</v>
      </c>
      <c r="T151" s="209"/>
      <c r="U151" s="209"/>
      <c r="V151" s="212">
        <v>2.0</v>
      </c>
      <c r="W151" s="292"/>
      <c r="X151" s="212">
        <v>3.0</v>
      </c>
      <c r="Y151" s="292"/>
      <c r="Z151" s="212">
        <v>2.0</v>
      </c>
      <c r="AA151" s="209"/>
      <c r="AB151" s="209"/>
      <c r="AC151" s="212">
        <v>2.0</v>
      </c>
      <c r="AD151" s="212">
        <v>1.0</v>
      </c>
      <c r="AE151" s="212">
        <v>3.0</v>
      </c>
      <c r="AF151" s="212">
        <v>3.0</v>
      </c>
      <c r="AG151" s="292"/>
      <c r="AH151" s="212">
        <v>2.0</v>
      </c>
      <c r="AI151" s="209"/>
      <c r="AJ151" s="209"/>
      <c r="AK151" s="191">
        <f t="shared" si="3"/>
        <v>43</v>
      </c>
      <c r="AL151" s="191"/>
      <c r="AM151" s="83"/>
    </row>
    <row r="152" ht="13.5" customHeight="1">
      <c r="A152" s="168" t="s">
        <v>78</v>
      </c>
      <c r="B152" s="132"/>
      <c r="C152" s="391"/>
      <c r="D152" s="196"/>
      <c r="E152" s="71"/>
      <c r="F152" s="439"/>
      <c r="G152" s="71"/>
      <c r="H152" s="204">
        <v>1.0</v>
      </c>
      <c r="I152" s="204">
        <v>1.0</v>
      </c>
      <c r="J152" s="204"/>
      <c r="K152" s="204">
        <v>1.0</v>
      </c>
      <c r="L152" s="204"/>
      <c r="M152" s="316"/>
      <c r="N152" s="316"/>
      <c r="O152" s="170">
        <v>2.0</v>
      </c>
      <c r="P152" s="170"/>
      <c r="Q152" s="170"/>
      <c r="R152" s="170"/>
      <c r="S152" s="170">
        <v>1.0</v>
      </c>
      <c r="T152" s="173"/>
      <c r="U152" s="173"/>
      <c r="V152" s="170">
        <v>1.0</v>
      </c>
      <c r="W152" s="170"/>
      <c r="X152" s="170"/>
      <c r="Y152" s="170"/>
      <c r="Z152" s="170"/>
      <c r="AA152" s="173"/>
      <c r="AB152" s="173"/>
      <c r="AC152" s="170">
        <v>1.0</v>
      </c>
      <c r="AD152" s="170"/>
      <c r="AE152" s="170"/>
      <c r="AF152" s="170">
        <v>1.0</v>
      </c>
      <c r="AG152" s="170"/>
      <c r="AH152" s="170">
        <v>2.0</v>
      </c>
      <c r="AI152" s="173"/>
      <c r="AJ152" s="173"/>
      <c r="AK152" s="345">
        <f t="shared" si="3"/>
        <v>11</v>
      </c>
      <c r="AL152" s="199"/>
      <c r="AM152" s="199"/>
    </row>
    <row r="153" ht="13.5" customHeight="1">
      <c r="A153" s="191">
        <v>21.0</v>
      </c>
      <c r="B153" s="19" t="s">
        <v>136</v>
      </c>
      <c r="C153" s="192"/>
      <c r="D153" s="192" t="s">
        <v>64</v>
      </c>
      <c r="E153" s="442" t="s">
        <v>11</v>
      </c>
      <c r="F153" s="209"/>
      <c r="G153" s="442" t="s">
        <v>11</v>
      </c>
      <c r="H153" s="212">
        <v>3.0</v>
      </c>
      <c r="I153" s="212">
        <v>7.0</v>
      </c>
      <c r="J153" s="212">
        <v>2.0</v>
      </c>
      <c r="K153" s="212">
        <v>1.0</v>
      </c>
      <c r="L153" s="292"/>
      <c r="M153" s="209"/>
      <c r="N153" s="209">
        <v>1.0</v>
      </c>
      <c r="O153" s="212">
        <v>6.0</v>
      </c>
      <c r="P153" s="212">
        <v>2.0</v>
      </c>
      <c r="Q153" s="292"/>
      <c r="R153" s="212">
        <v>1.0</v>
      </c>
      <c r="S153" s="212">
        <v>1.0</v>
      </c>
      <c r="T153" s="209">
        <v>4.0</v>
      </c>
      <c r="U153" s="209">
        <v>4.0</v>
      </c>
      <c r="V153" s="287"/>
      <c r="W153" s="287"/>
      <c r="X153" s="287"/>
      <c r="Y153" s="287"/>
      <c r="Z153" s="287"/>
      <c r="AA153" s="287"/>
      <c r="AB153" s="287"/>
      <c r="AC153" s="287"/>
      <c r="AD153" s="287"/>
      <c r="AE153" s="287"/>
      <c r="AF153" s="287"/>
      <c r="AG153" s="287"/>
      <c r="AH153" s="287"/>
      <c r="AI153" s="287"/>
      <c r="AJ153" s="209">
        <v>1.0</v>
      </c>
      <c r="AK153" s="191">
        <f t="shared" si="3"/>
        <v>33</v>
      </c>
      <c r="AL153" s="191"/>
      <c r="AM153" s="83"/>
    </row>
    <row r="154" ht="12.75" customHeight="1">
      <c r="A154" s="168" t="s">
        <v>78</v>
      </c>
      <c r="B154" s="132"/>
      <c r="C154" s="391"/>
      <c r="D154" s="196"/>
      <c r="E154" s="444"/>
      <c r="F154" s="439"/>
      <c r="G154" s="444"/>
      <c r="H154" s="204"/>
      <c r="I154" s="204"/>
      <c r="J154" s="204">
        <v>1.0</v>
      </c>
      <c r="K154" s="204"/>
      <c r="L154" s="204"/>
      <c r="M154" s="316"/>
      <c r="N154" s="316"/>
      <c r="O154" s="170">
        <v>1.0</v>
      </c>
      <c r="P154" s="170"/>
      <c r="Q154" s="170"/>
      <c r="R154" s="170"/>
      <c r="S154" s="170"/>
      <c r="T154" s="173"/>
      <c r="U154" s="173"/>
      <c r="V154" s="170"/>
      <c r="W154" s="170"/>
      <c r="X154" s="170"/>
      <c r="Y154" s="170"/>
      <c r="Z154" s="170"/>
      <c r="AA154" s="173"/>
      <c r="AB154" s="173"/>
      <c r="AC154" s="170"/>
      <c r="AD154" s="170"/>
      <c r="AE154" s="170"/>
      <c r="AF154" s="170"/>
      <c r="AG154" s="170"/>
      <c r="AH154" s="170"/>
      <c r="AI154" s="173"/>
      <c r="AJ154" s="173"/>
      <c r="AK154" s="345">
        <f t="shared" si="3"/>
        <v>2</v>
      </c>
      <c r="AL154" s="199"/>
      <c r="AM154" s="199"/>
    </row>
    <row r="155" ht="13.5" customHeight="1">
      <c r="A155" s="191">
        <v>22.0</v>
      </c>
      <c r="B155" s="19" t="s">
        <v>136</v>
      </c>
      <c r="C155" s="192"/>
      <c r="D155" s="192" t="s">
        <v>66</v>
      </c>
      <c r="E155" s="442" t="s">
        <v>11</v>
      </c>
      <c r="F155" s="209"/>
      <c r="G155" s="442" t="s">
        <v>11</v>
      </c>
      <c r="H155" s="212">
        <v>4.0</v>
      </c>
      <c r="I155" s="212">
        <v>6.0</v>
      </c>
      <c r="J155" s="212">
        <v>6.0</v>
      </c>
      <c r="K155" s="212"/>
      <c r="L155" s="212">
        <v>7.0</v>
      </c>
      <c r="M155" s="209"/>
      <c r="N155" s="209"/>
      <c r="O155" s="212">
        <v>4.0</v>
      </c>
      <c r="P155" s="212">
        <v>1.0</v>
      </c>
      <c r="Q155" s="212"/>
      <c r="R155" s="212">
        <v>3.0</v>
      </c>
      <c r="S155" s="212">
        <v>3.0</v>
      </c>
      <c r="T155" s="209">
        <v>2.0</v>
      </c>
      <c r="U155" s="209"/>
      <c r="V155" s="212">
        <v>5.0</v>
      </c>
      <c r="W155" s="212">
        <v>8.0</v>
      </c>
      <c r="X155" s="212">
        <v>2.0</v>
      </c>
      <c r="Y155" s="212">
        <v>10.0</v>
      </c>
      <c r="Z155" s="212">
        <v>2.0</v>
      </c>
      <c r="AA155" s="209"/>
      <c r="AB155" s="209"/>
      <c r="AC155" s="212">
        <v>6.0</v>
      </c>
      <c r="AD155" s="212">
        <v>5.0</v>
      </c>
      <c r="AE155" s="212">
        <v>8.0</v>
      </c>
      <c r="AF155" s="212">
        <v>12.0</v>
      </c>
      <c r="AG155" s="212">
        <v>10.0</v>
      </c>
      <c r="AH155" s="212">
        <v>7.0</v>
      </c>
      <c r="AI155" s="209"/>
      <c r="AJ155" s="209"/>
      <c r="AK155" s="191">
        <f t="shared" si="3"/>
        <v>111</v>
      </c>
      <c r="AL155" s="191"/>
      <c r="AM155" s="83"/>
    </row>
    <row r="156" ht="13.5" customHeight="1">
      <c r="A156" s="168" t="s">
        <v>78</v>
      </c>
      <c r="B156" s="132"/>
      <c r="C156" s="391"/>
      <c r="D156" s="196"/>
      <c r="E156" s="444"/>
      <c r="F156" s="439"/>
      <c r="G156" s="444"/>
      <c r="H156" s="204"/>
      <c r="I156" s="204">
        <v>2.0</v>
      </c>
      <c r="J156" s="204">
        <v>2.0</v>
      </c>
      <c r="K156" s="204"/>
      <c r="L156" s="204">
        <v>1.0</v>
      </c>
      <c r="M156" s="316"/>
      <c r="N156" s="316"/>
      <c r="O156" s="170"/>
      <c r="P156" s="170"/>
      <c r="Q156" s="170"/>
      <c r="R156" s="170"/>
      <c r="S156" s="170"/>
      <c r="T156" s="173"/>
      <c r="U156" s="173"/>
      <c r="V156" s="170"/>
      <c r="W156" s="170"/>
      <c r="X156" s="170">
        <v>1.0</v>
      </c>
      <c r="Y156" s="170"/>
      <c r="Z156" s="170"/>
      <c r="AA156" s="173"/>
      <c r="AB156" s="173"/>
      <c r="AC156" s="170"/>
      <c r="AD156" s="170">
        <v>1.0</v>
      </c>
      <c r="AE156" s="170"/>
      <c r="AF156" s="170">
        <v>3.0</v>
      </c>
      <c r="AG156" s="170"/>
      <c r="AH156" s="170">
        <v>1.0</v>
      </c>
      <c r="AI156" s="173"/>
      <c r="AJ156" s="173"/>
      <c r="AK156" s="345">
        <f t="shared" si="3"/>
        <v>11</v>
      </c>
      <c r="AL156" s="199"/>
      <c r="AM156" s="199"/>
    </row>
    <row r="157" ht="13.5" customHeight="1">
      <c r="A157" s="191">
        <v>23.0</v>
      </c>
      <c r="B157" s="19" t="s">
        <v>139</v>
      </c>
      <c r="C157" s="192"/>
      <c r="D157" s="192" t="s">
        <v>140</v>
      </c>
      <c r="E157" s="441" t="s">
        <v>353</v>
      </c>
      <c r="F157" s="209"/>
      <c r="G157" s="447" t="s">
        <v>11</v>
      </c>
      <c r="H157" s="212">
        <v>2.0</v>
      </c>
      <c r="I157" s="212">
        <v>6.0</v>
      </c>
      <c r="J157" s="212">
        <v>5.0</v>
      </c>
      <c r="K157" s="212">
        <v>1.0</v>
      </c>
      <c r="L157" s="212">
        <v>1.0</v>
      </c>
      <c r="M157" s="209"/>
      <c r="N157" s="209"/>
      <c r="O157" s="212">
        <v>1.0</v>
      </c>
      <c r="P157" s="212">
        <v>1.0</v>
      </c>
      <c r="Q157" s="212">
        <v>2.0</v>
      </c>
      <c r="R157" s="212">
        <v>1.0</v>
      </c>
      <c r="S157" s="212">
        <v>2.0</v>
      </c>
      <c r="T157" s="209"/>
      <c r="U157" s="209"/>
      <c r="V157" s="212">
        <v>3.0</v>
      </c>
      <c r="W157" s="212">
        <v>1.0</v>
      </c>
      <c r="X157" s="212">
        <v>5.0</v>
      </c>
      <c r="Y157" s="212">
        <v>1.0</v>
      </c>
      <c r="Z157" s="212">
        <v>1.0</v>
      </c>
      <c r="AA157" s="209"/>
      <c r="AB157" s="209"/>
      <c r="AC157" s="212">
        <v>6.0</v>
      </c>
      <c r="AD157" s="212">
        <v>4.0</v>
      </c>
      <c r="AE157" s="212">
        <v>1.0</v>
      </c>
      <c r="AF157" s="212">
        <v>2.0</v>
      </c>
      <c r="AG157" s="212">
        <v>1.0</v>
      </c>
      <c r="AH157" s="212">
        <v>2.0</v>
      </c>
      <c r="AI157" s="209"/>
      <c r="AJ157" s="209">
        <v>1.0</v>
      </c>
      <c r="AK157" s="191">
        <f t="shared" si="3"/>
        <v>50</v>
      </c>
      <c r="AL157" s="191"/>
      <c r="AM157" s="83"/>
    </row>
    <row r="158" ht="13.5" customHeight="1">
      <c r="A158" s="168" t="s">
        <v>78</v>
      </c>
      <c r="B158" s="132"/>
      <c r="C158" s="391"/>
      <c r="D158" s="196"/>
      <c r="E158" s="71"/>
      <c r="F158" s="439"/>
      <c r="G158" s="444"/>
      <c r="H158" s="204"/>
      <c r="I158" s="204"/>
      <c r="J158" s="204"/>
      <c r="K158" s="204"/>
      <c r="L158" s="204"/>
      <c r="M158" s="316"/>
      <c r="N158" s="316"/>
      <c r="O158" s="170"/>
      <c r="P158" s="170"/>
      <c r="Q158" s="170"/>
      <c r="R158" s="170"/>
      <c r="S158" s="170"/>
      <c r="T158" s="173"/>
      <c r="U158" s="173"/>
      <c r="V158" s="170"/>
      <c r="W158" s="170"/>
      <c r="X158" s="170"/>
      <c r="Y158" s="170"/>
      <c r="Z158" s="170"/>
      <c r="AA158" s="173"/>
      <c r="AB158" s="173"/>
      <c r="AC158" s="170"/>
      <c r="AD158" s="170"/>
      <c r="AE158" s="170"/>
      <c r="AF158" s="170"/>
      <c r="AG158" s="170"/>
      <c r="AH158" s="170"/>
      <c r="AI158" s="173"/>
      <c r="AJ158" s="173"/>
      <c r="AK158" s="345">
        <f t="shared" si="3"/>
        <v>0</v>
      </c>
      <c r="AL158" s="199"/>
      <c r="AM158" s="199"/>
    </row>
    <row r="159" ht="13.5" customHeight="1">
      <c r="A159" s="191">
        <v>24.0</v>
      </c>
      <c r="B159" s="19" t="s">
        <v>142</v>
      </c>
      <c r="C159" s="399">
        <v>43097.0</v>
      </c>
      <c r="D159" s="192" t="s">
        <v>286</v>
      </c>
      <c r="E159" s="193"/>
      <c r="F159" s="209">
        <v>1.0</v>
      </c>
      <c r="G159" s="447" t="s">
        <v>11</v>
      </c>
      <c r="H159" s="212">
        <v>14.0</v>
      </c>
      <c r="I159" s="212">
        <v>5.0</v>
      </c>
      <c r="J159" s="212">
        <v>7.0</v>
      </c>
      <c r="K159" s="212">
        <v>4.0</v>
      </c>
      <c r="L159" s="212">
        <v>21.0</v>
      </c>
      <c r="M159" s="209">
        <v>2.0</v>
      </c>
      <c r="N159" s="209">
        <v>1.0</v>
      </c>
      <c r="O159" s="212">
        <v>4.0</v>
      </c>
      <c r="P159" s="212">
        <v>5.0</v>
      </c>
      <c r="Q159" s="212">
        <v>4.0</v>
      </c>
      <c r="R159" s="212">
        <v>2.0</v>
      </c>
      <c r="S159" s="212">
        <v>3.0</v>
      </c>
      <c r="T159" s="209"/>
      <c r="U159" s="209"/>
      <c r="V159" s="212">
        <v>3.0</v>
      </c>
      <c r="W159" s="212">
        <v>6.0</v>
      </c>
      <c r="X159" s="212">
        <v>2.0</v>
      </c>
      <c r="Y159" s="212">
        <v>5.0</v>
      </c>
      <c r="Z159" s="292"/>
      <c r="AA159" s="209"/>
      <c r="AB159" s="209"/>
      <c r="AC159" s="212">
        <v>1.0</v>
      </c>
      <c r="AD159" s="212">
        <v>2.0</v>
      </c>
      <c r="AE159" s="212">
        <v>2.0</v>
      </c>
      <c r="AF159" s="212">
        <v>5.0</v>
      </c>
      <c r="AG159" s="212">
        <v>9.0</v>
      </c>
      <c r="AH159" s="212">
        <v>5.0</v>
      </c>
      <c r="AI159" s="209"/>
      <c r="AJ159" s="209"/>
      <c r="AK159" s="191">
        <f t="shared" si="3"/>
        <v>113</v>
      </c>
      <c r="AL159" s="191"/>
      <c r="AM159" s="83"/>
    </row>
    <row r="160" ht="13.5" customHeight="1">
      <c r="A160" s="168" t="s">
        <v>78</v>
      </c>
      <c r="B160" s="132"/>
      <c r="C160" s="391"/>
      <c r="D160" s="196"/>
      <c r="E160" s="71"/>
      <c r="F160" s="439"/>
      <c r="G160" s="444"/>
      <c r="H160" s="204">
        <v>3.0</v>
      </c>
      <c r="I160" s="170">
        <v>3.0</v>
      </c>
      <c r="J160" s="170">
        <v>6.0</v>
      </c>
      <c r="K160" s="170">
        <v>1.0</v>
      </c>
      <c r="L160" s="204">
        <v>1.0</v>
      </c>
      <c r="M160" s="281"/>
      <c r="N160" s="173"/>
      <c r="O160" s="170"/>
      <c r="P160" s="204">
        <v>2.0</v>
      </c>
      <c r="Q160" s="170"/>
      <c r="R160" s="170"/>
      <c r="S160" s="170"/>
      <c r="T160" s="173"/>
      <c r="U160" s="173"/>
      <c r="V160" s="170"/>
      <c r="W160" s="170"/>
      <c r="X160" s="170"/>
      <c r="Y160" s="170"/>
      <c r="Z160" s="170"/>
      <c r="AA160" s="173"/>
      <c r="AB160" s="173"/>
      <c r="AC160" s="170"/>
      <c r="AD160" s="170"/>
      <c r="AE160" s="170">
        <v>1.0</v>
      </c>
      <c r="AF160" s="170">
        <v>2.0</v>
      </c>
      <c r="AG160" s="170">
        <v>2.0</v>
      </c>
      <c r="AH160" s="170"/>
      <c r="AI160" s="173"/>
      <c r="AJ160" s="173"/>
      <c r="AK160" s="345">
        <f t="shared" si="3"/>
        <v>21</v>
      </c>
      <c r="AL160" s="199"/>
      <c r="AM160" s="199"/>
    </row>
    <row r="161" ht="15.75" customHeight="1">
      <c r="A161" s="218"/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R161" s="320"/>
      <c r="S161" s="32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320"/>
      <c r="AL161" s="321"/>
      <c r="AM161" s="84"/>
    </row>
    <row r="162" ht="23.25" customHeight="1">
      <c r="A162" s="219"/>
      <c r="B162" s="322"/>
      <c r="C162" s="323" t="s">
        <v>221</v>
      </c>
      <c r="D162" s="220" t="s">
        <v>146</v>
      </c>
      <c r="E162" s="132"/>
      <c r="F162" s="15">
        <f t="shared" ref="F162:F163" si="5">F113+F115+F117+F119+F121+F123+F125+F127+F129+F131+F133+F135+F137+F139+F141+F143+F145+F147+F149+F151+F153+F155+F157+F159</f>
        <v>9</v>
      </c>
      <c r="G162" s="117"/>
      <c r="H162" s="9">
        <f t="shared" ref="H162:AJ162" si="4">H113+H115+H117+H119+H121+H123+H125+H127+H129+H131+H133+H135+H137+H139+H141+H143+H145+H147+H149+H151+H153+H155+H157+H159</f>
        <v>136</v>
      </c>
      <c r="I162" s="9">
        <f t="shared" si="4"/>
        <v>120</v>
      </c>
      <c r="J162" s="9">
        <f t="shared" si="4"/>
        <v>131</v>
      </c>
      <c r="K162" s="9">
        <f t="shared" si="4"/>
        <v>160</v>
      </c>
      <c r="L162" s="9">
        <f t="shared" si="4"/>
        <v>156</v>
      </c>
      <c r="M162" s="15">
        <f t="shared" si="4"/>
        <v>21</v>
      </c>
      <c r="N162" s="15">
        <f t="shared" si="4"/>
        <v>4</v>
      </c>
      <c r="O162" s="9">
        <f t="shared" si="4"/>
        <v>141</v>
      </c>
      <c r="P162" s="9">
        <f t="shared" si="4"/>
        <v>131</v>
      </c>
      <c r="Q162" s="9">
        <f t="shared" si="4"/>
        <v>104</v>
      </c>
      <c r="R162" s="9">
        <f t="shared" si="4"/>
        <v>121</v>
      </c>
      <c r="S162" s="9">
        <f t="shared" si="4"/>
        <v>114</v>
      </c>
      <c r="T162" s="15">
        <f t="shared" si="4"/>
        <v>21</v>
      </c>
      <c r="U162" s="15">
        <f t="shared" si="4"/>
        <v>9</v>
      </c>
      <c r="V162" s="9">
        <f t="shared" si="4"/>
        <v>118</v>
      </c>
      <c r="W162" s="9">
        <f t="shared" si="4"/>
        <v>141</v>
      </c>
      <c r="X162" s="9">
        <f t="shared" si="4"/>
        <v>118</v>
      </c>
      <c r="Y162" s="9">
        <f t="shared" si="4"/>
        <v>125</v>
      </c>
      <c r="Z162" s="9">
        <f t="shared" si="4"/>
        <v>94</v>
      </c>
      <c r="AA162" s="15">
        <f t="shared" si="4"/>
        <v>7</v>
      </c>
      <c r="AB162" s="15">
        <f t="shared" si="4"/>
        <v>13</v>
      </c>
      <c r="AC162" s="9">
        <f t="shared" si="4"/>
        <v>106</v>
      </c>
      <c r="AD162" s="9">
        <f t="shared" si="4"/>
        <v>119</v>
      </c>
      <c r="AE162" s="9">
        <f t="shared" si="4"/>
        <v>108</v>
      </c>
      <c r="AF162" s="9">
        <f t="shared" si="4"/>
        <v>138</v>
      </c>
      <c r="AG162" s="9">
        <f t="shared" si="4"/>
        <v>109</v>
      </c>
      <c r="AH162" s="9">
        <f t="shared" si="4"/>
        <v>113</v>
      </c>
      <c r="AI162" s="15">
        <f t="shared" si="4"/>
        <v>7</v>
      </c>
      <c r="AJ162" s="15">
        <f t="shared" si="4"/>
        <v>6</v>
      </c>
      <c r="AK162" s="454">
        <f>SUM(F162:AJ162)</f>
        <v>2700</v>
      </c>
      <c r="AL162" s="31" t="s">
        <v>146</v>
      </c>
      <c r="AM162" s="112"/>
    </row>
    <row r="163" ht="20.25" customHeight="1">
      <c r="A163" s="324"/>
      <c r="B163" s="121"/>
      <c r="C163" s="325"/>
      <c r="D163" s="224" t="s">
        <v>78</v>
      </c>
      <c r="E163" s="132"/>
      <c r="F163" s="227">
        <f t="shared" si="5"/>
        <v>0</v>
      </c>
      <c r="G163" s="226"/>
      <c r="H163" s="225">
        <f t="shared" ref="H163:AK163" si="6">H114+H116+H118+H120+H122+H124+H126+H128+H130+H132+H134+H136+H138+H140+H142+H144+H146+H148+H150+H152+H154+H156+H158+H160</f>
        <v>5</v>
      </c>
      <c r="I163" s="225">
        <f t="shared" si="6"/>
        <v>8</v>
      </c>
      <c r="J163" s="225">
        <f t="shared" si="6"/>
        <v>16</v>
      </c>
      <c r="K163" s="225">
        <f t="shared" si="6"/>
        <v>12</v>
      </c>
      <c r="L163" s="225">
        <f t="shared" si="6"/>
        <v>13</v>
      </c>
      <c r="M163" s="227">
        <f t="shared" si="6"/>
        <v>0</v>
      </c>
      <c r="N163" s="227">
        <f t="shared" si="6"/>
        <v>0</v>
      </c>
      <c r="O163" s="225">
        <f t="shared" si="6"/>
        <v>14</v>
      </c>
      <c r="P163" s="225">
        <f t="shared" si="6"/>
        <v>7</v>
      </c>
      <c r="Q163" s="225">
        <f t="shared" si="6"/>
        <v>9</v>
      </c>
      <c r="R163" s="225">
        <f t="shared" si="6"/>
        <v>6</v>
      </c>
      <c r="S163" s="225">
        <f t="shared" si="6"/>
        <v>7</v>
      </c>
      <c r="T163" s="227">
        <f t="shared" si="6"/>
        <v>0</v>
      </c>
      <c r="U163" s="227">
        <f t="shared" si="6"/>
        <v>0</v>
      </c>
      <c r="V163" s="225">
        <f t="shared" si="6"/>
        <v>3</v>
      </c>
      <c r="W163" s="225">
        <f t="shared" si="6"/>
        <v>2</v>
      </c>
      <c r="X163" s="225">
        <f t="shared" si="6"/>
        <v>1</v>
      </c>
      <c r="Y163" s="225">
        <f t="shared" si="6"/>
        <v>1</v>
      </c>
      <c r="Z163" s="225">
        <f t="shared" si="6"/>
        <v>4</v>
      </c>
      <c r="AA163" s="227">
        <f t="shared" si="6"/>
        <v>0</v>
      </c>
      <c r="AB163" s="227">
        <f t="shared" si="6"/>
        <v>0</v>
      </c>
      <c r="AC163" s="225">
        <f t="shared" si="6"/>
        <v>4</v>
      </c>
      <c r="AD163" s="225">
        <f t="shared" si="6"/>
        <v>13</v>
      </c>
      <c r="AE163" s="225">
        <f t="shared" si="6"/>
        <v>7</v>
      </c>
      <c r="AF163" s="225">
        <f t="shared" si="6"/>
        <v>15</v>
      </c>
      <c r="AG163" s="225">
        <f t="shared" si="6"/>
        <v>4</v>
      </c>
      <c r="AH163" s="225">
        <f t="shared" si="6"/>
        <v>4</v>
      </c>
      <c r="AI163" s="227">
        <f t="shared" si="6"/>
        <v>0</v>
      </c>
      <c r="AJ163" s="227">
        <f t="shared" si="6"/>
        <v>0</v>
      </c>
      <c r="AK163" s="225">
        <f t="shared" si="6"/>
        <v>155</v>
      </c>
      <c r="AL163" s="203" t="s">
        <v>147</v>
      </c>
      <c r="AM163" s="294"/>
    </row>
    <row r="164" ht="19.5" customHeight="1">
      <c r="A164" s="324"/>
      <c r="B164" s="121"/>
      <c r="C164" s="325"/>
      <c r="D164" s="220" t="s">
        <v>148</v>
      </c>
      <c r="E164" s="132"/>
      <c r="F164" s="15">
        <f t="shared" ref="F164:F165" si="8">sum (F56,F58,F60,F62,F64,F66,F68,F70,F72,F74,F76,F78,F80,F82,F84,F86,F88,F90,F92,F94,F96,F98,F100,F102,F104,F106,F108,F110)</f>
        <v>15</v>
      </c>
      <c r="G164" s="117"/>
      <c r="H164" s="9">
        <f t="shared" ref="H164:AJ164" si="7">sum (H56,H58,H60,H62,H64,H66,H68,H70,H72,H74,H76,H78,H80,H82,H84,H86,H88,H90,H92,H94,H96,H98,H100,H102,H104,H106,H108,H110)</f>
        <v>172</v>
      </c>
      <c r="I164" s="9">
        <f t="shared" si="7"/>
        <v>161</v>
      </c>
      <c r="J164" s="9">
        <f t="shared" si="7"/>
        <v>204</v>
      </c>
      <c r="K164" s="9">
        <f t="shared" si="7"/>
        <v>213</v>
      </c>
      <c r="L164" s="9">
        <f t="shared" si="7"/>
        <v>168</v>
      </c>
      <c r="M164" s="15">
        <f t="shared" si="7"/>
        <v>41</v>
      </c>
      <c r="N164" s="15">
        <f t="shared" si="7"/>
        <v>18</v>
      </c>
      <c r="O164" s="9">
        <f t="shared" si="7"/>
        <v>128</v>
      </c>
      <c r="P164" s="9">
        <f t="shared" si="7"/>
        <v>157</v>
      </c>
      <c r="Q164" s="9">
        <f t="shared" si="7"/>
        <v>151</v>
      </c>
      <c r="R164" s="9">
        <f t="shared" si="7"/>
        <v>162</v>
      </c>
      <c r="S164" s="9">
        <f t="shared" si="7"/>
        <v>147</v>
      </c>
      <c r="T164" s="15">
        <f t="shared" si="7"/>
        <v>51</v>
      </c>
      <c r="U164" s="15">
        <f t="shared" si="7"/>
        <v>23</v>
      </c>
      <c r="V164" s="9">
        <f t="shared" si="7"/>
        <v>135</v>
      </c>
      <c r="W164" s="9">
        <f t="shared" si="7"/>
        <v>157</v>
      </c>
      <c r="X164" s="9">
        <f t="shared" si="7"/>
        <v>175</v>
      </c>
      <c r="Y164" s="9">
        <f t="shared" si="7"/>
        <v>140</v>
      </c>
      <c r="Z164" s="9">
        <f t="shared" si="7"/>
        <v>143</v>
      </c>
      <c r="AA164" s="15">
        <f t="shared" si="7"/>
        <v>34</v>
      </c>
      <c r="AB164" s="15">
        <f t="shared" si="7"/>
        <v>34</v>
      </c>
      <c r="AC164" s="9">
        <f t="shared" si="7"/>
        <v>119</v>
      </c>
      <c r="AD164" s="9">
        <f t="shared" si="7"/>
        <v>176</v>
      </c>
      <c r="AE164" s="9">
        <f t="shared" si="7"/>
        <v>207</v>
      </c>
      <c r="AF164" s="9">
        <f t="shared" si="7"/>
        <v>192</v>
      </c>
      <c r="AG164" s="9">
        <f t="shared" si="7"/>
        <v>176</v>
      </c>
      <c r="AH164" s="9">
        <f t="shared" si="7"/>
        <v>118</v>
      </c>
      <c r="AI164" s="15">
        <f t="shared" si="7"/>
        <v>34</v>
      </c>
      <c r="AJ164" s="15">
        <f t="shared" si="7"/>
        <v>31</v>
      </c>
      <c r="AK164" s="454">
        <f t="shared" ref="AK164:AK167" si="10">SUM(F164:AJ164)</f>
        <v>3682</v>
      </c>
      <c r="AL164" s="31" t="s">
        <v>148</v>
      </c>
      <c r="AM164" s="112"/>
    </row>
    <row r="165" ht="19.5" customHeight="1">
      <c r="A165" s="324"/>
      <c r="B165" s="121"/>
      <c r="C165" s="325"/>
      <c r="D165" s="224" t="s">
        <v>78</v>
      </c>
      <c r="E165" s="132"/>
      <c r="F165" s="227">
        <f t="shared" si="8"/>
        <v>0</v>
      </c>
      <c r="G165" s="226"/>
      <c r="H165" s="225">
        <f t="shared" ref="H165:AJ165" si="9">sum (H57,H59,H61,H63,H65,H67,H69,H71,H73,H75,H77,H79,H81,H83,H85,H87,H89,H91,H93,H95,H97,H99,H101,H103,H105,H107,H109,H111)</f>
        <v>26</v>
      </c>
      <c r="I165" s="225">
        <f t="shared" si="9"/>
        <v>7</v>
      </c>
      <c r="J165" s="225">
        <f t="shared" si="9"/>
        <v>13</v>
      </c>
      <c r="K165" s="225">
        <f t="shared" si="9"/>
        <v>5</v>
      </c>
      <c r="L165" s="225">
        <f t="shared" si="9"/>
        <v>2</v>
      </c>
      <c r="M165" s="227">
        <f t="shared" si="9"/>
        <v>1</v>
      </c>
      <c r="N165" s="227">
        <f t="shared" si="9"/>
        <v>1</v>
      </c>
      <c r="O165" s="225">
        <f t="shared" si="9"/>
        <v>1</v>
      </c>
      <c r="P165" s="225">
        <f t="shared" si="9"/>
        <v>10</v>
      </c>
      <c r="Q165" s="225">
        <f t="shared" si="9"/>
        <v>6</v>
      </c>
      <c r="R165" s="225">
        <f t="shared" si="9"/>
        <v>2</v>
      </c>
      <c r="S165" s="225">
        <f t="shared" si="9"/>
        <v>7</v>
      </c>
      <c r="T165" s="227">
        <f t="shared" si="9"/>
        <v>0</v>
      </c>
      <c r="U165" s="227">
        <f t="shared" si="9"/>
        <v>0</v>
      </c>
      <c r="V165" s="225">
        <f t="shared" si="9"/>
        <v>5</v>
      </c>
      <c r="W165" s="225">
        <f t="shared" si="9"/>
        <v>5</v>
      </c>
      <c r="X165" s="225">
        <f t="shared" si="9"/>
        <v>1</v>
      </c>
      <c r="Y165" s="225">
        <f t="shared" si="9"/>
        <v>3</v>
      </c>
      <c r="Z165" s="225">
        <f t="shared" si="9"/>
        <v>1</v>
      </c>
      <c r="AA165" s="227">
        <f t="shared" si="9"/>
        <v>0</v>
      </c>
      <c r="AB165" s="227">
        <f t="shared" si="9"/>
        <v>1</v>
      </c>
      <c r="AC165" s="225">
        <f t="shared" si="9"/>
        <v>4</v>
      </c>
      <c r="AD165" s="225">
        <f t="shared" si="9"/>
        <v>3</v>
      </c>
      <c r="AE165" s="225">
        <f t="shared" si="9"/>
        <v>12</v>
      </c>
      <c r="AF165" s="225">
        <f t="shared" si="9"/>
        <v>8</v>
      </c>
      <c r="AG165" s="225">
        <f t="shared" si="9"/>
        <v>8</v>
      </c>
      <c r="AH165" s="225">
        <f t="shared" si="9"/>
        <v>12</v>
      </c>
      <c r="AI165" s="227">
        <f t="shared" si="9"/>
        <v>8</v>
      </c>
      <c r="AJ165" s="227">
        <f t="shared" si="9"/>
        <v>0</v>
      </c>
      <c r="AK165" s="455">
        <f t="shared" si="10"/>
        <v>152</v>
      </c>
      <c r="AL165" s="203" t="s">
        <v>149</v>
      </c>
      <c r="AM165" s="294"/>
    </row>
    <row r="166" ht="15.75" customHeight="1">
      <c r="A166" s="324"/>
      <c r="B166" s="121"/>
      <c r="C166" s="325"/>
      <c r="D166" s="220" t="s">
        <v>150</v>
      </c>
      <c r="E166" s="132"/>
      <c r="F166" s="230">
        <f>sum (F164,F162)</f>
        <v>24</v>
      </c>
      <c r="G166" s="229"/>
      <c r="H166" s="120">
        <f t="shared" ref="H166:AJ166" si="11">sum (H164,H162)</f>
        <v>308</v>
      </c>
      <c r="I166" s="120">
        <f t="shared" si="11"/>
        <v>281</v>
      </c>
      <c r="J166" s="120">
        <f t="shared" si="11"/>
        <v>335</v>
      </c>
      <c r="K166" s="120">
        <f t="shared" si="11"/>
        <v>373</v>
      </c>
      <c r="L166" s="120">
        <f t="shared" si="11"/>
        <v>324</v>
      </c>
      <c r="M166" s="230">
        <f t="shared" si="11"/>
        <v>62</v>
      </c>
      <c r="N166" s="230">
        <f t="shared" si="11"/>
        <v>22</v>
      </c>
      <c r="O166" s="120">
        <f t="shared" si="11"/>
        <v>269</v>
      </c>
      <c r="P166" s="120">
        <f t="shared" si="11"/>
        <v>288</v>
      </c>
      <c r="Q166" s="120">
        <f t="shared" si="11"/>
        <v>255</v>
      </c>
      <c r="R166" s="120">
        <f t="shared" si="11"/>
        <v>283</v>
      </c>
      <c r="S166" s="120">
        <f t="shared" si="11"/>
        <v>261</v>
      </c>
      <c r="T166" s="230">
        <f t="shared" si="11"/>
        <v>72</v>
      </c>
      <c r="U166" s="230">
        <f t="shared" si="11"/>
        <v>32</v>
      </c>
      <c r="V166" s="120">
        <f t="shared" si="11"/>
        <v>253</v>
      </c>
      <c r="W166" s="120">
        <f t="shared" si="11"/>
        <v>298</v>
      </c>
      <c r="X166" s="120">
        <f t="shared" si="11"/>
        <v>293</v>
      </c>
      <c r="Y166" s="120">
        <f t="shared" si="11"/>
        <v>265</v>
      </c>
      <c r="Z166" s="120">
        <f t="shared" si="11"/>
        <v>237</v>
      </c>
      <c r="AA166" s="230">
        <f t="shared" si="11"/>
        <v>41</v>
      </c>
      <c r="AB166" s="230">
        <f t="shared" si="11"/>
        <v>47</v>
      </c>
      <c r="AC166" s="120">
        <f t="shared" si="11"/>
        <v>225</v>
      </c>
      <c r="AD166" s="120">
        <f t="shared" si="11"/>
        <v>295</v>
      </c>
      <c r="AE166" s="120">
        <f t="shared" si="11"/>
        <v>315</v>
      </c>
      <c r="AF166" s="120">
        <f t="shared" si="11"/>
        <v>330</v>
      </c>
      <c r="AG166" s="120">
        <f t="shared" si="11"/>
        <v>285</v>
      </c>
      <c r="AH166" s="120">
        <f t="shared" si="11"/>
        <v>231</v>
      </c>
      <c r="AI166" s="230">
        <f t="shared" si="11"/>
        <v>41</v>
      </c>
      <c r="AJ166" s="230">
        <f t="shared" si="11"/>
        <v>37</v>
      </c>
      <c r="AK166" s="454">
        <f t="shared" si="10"/>
        <v>6382</v>
      </c>
      <c r="AL166" s="31" t="s">
        <v>150</v>
      </c>
      <c r="AM166" s="112"/>
    </row>
    <row r="167" ht="20.25" customHeight="1">
      <c r="A167" s="324"/>
      <c r="B167" s="121"/>
      <c r="C167" s="325"/>
      <c r="D167" s="231" t="s">
        <v>147</v>
      </c>
      <c r="E167" s="132"/>
      <c r="F167" s="227">
        <f>SUM(F163,F165)</f>
        <v>0</v>
      </c>
      <c r="G167" s="226"/>
      <c r="H167" s="225">
        <f t="shared" ref="H167:AJ167" si="12">sum (H165,H163)</f>
        <v>31</v>
      </c>
      <c r="I167" s="225">
        <f t="shared" si="12"/>
        <v>15</v>
      </c>
      <c r="J167" s="225">
        <f t="shared" si="12"/>
        <v>29</v>
      </c>
      <c r="K167" s="225">
        <f t="shared" si="12"/>
        <v>17</v>
      </c>
      <c r="L167" s="225">
        <f t="shared" si="12"/>
        <v>15</v>
      </c>
      <c r="M167" s="227">
        <f t="shared" si="12"/>
        <v>1</v>
      </c>
      <c r="N167" s="227">
        <f t="shared" si="12"/>
        <v>1</v>
      </c>
      <c r="O167" s="225">
        <f t="shared" si="12"/>
        <v>15</v>
      </c>
      <c r="P167" s="225">
        <f t="shared" si="12"/>
        <v>17</v>
      </c>
      <c r="Q167" s="225">
        <f t="shared" si="12"/>
        <v>15</v>
      </c>
      <c r="R167" s="225">
        <f t="shared" si="12"/>
        <v>8</v>
      </c>
      <c r="S167" s="225">
        <f t="shared" si="12"/>
        <v>14</v>
      </c>
      <c r="T167" s="227">
        <f t="shared" si="12"/>
        <v>0</v>
      </c>
      <c r="U167" s="227">
        <f t="shared" si="12"/>
        <v>0</v>
      </c>
      <c r="V167" s="225">
        <f t="shared" si="12"/>
        <v>8</v>
      </c>
      <c r="W167" s="225">
        <f t="shared" si="12"/>
        <v>7</v>
      </c>
      <c r="X167" s="225">
        <f t="shared" si="12"/>
        <v>2</v>
      </c>
      <c r="Y167" s="225">
        <f t="shared" si="12"/>
        <v>4</v>
      </c>
      <c r="Z167" s="225">
        <f t="shared" si="12"/>
        <v>5</v>
      </c>
      <c r="AA167" s="227">
        <f t="shared" si="12"/>
        <v>0</v>
      </c>
      <c r="AB167" s="227">
        <f t="shared" si="12"/>
        <v>1</v>
      </c>
      <c r="AC167" s="225">
        <f t="shared" si="12"/>
        <v>8</v>
      </c>
      <c r="AD167" s="225">
        <f t="shared" si="12"/>
        <v>16</v>
      </c>
      <c r="AE167" s="225">
        <f t="shared" si="12"/>
        <v>19</v>
      </c>
      <c r="AF167" s="225">
        <f t="shared" si="12"/>
        <v>23</v>
      </c>
      <c r="AG167" s="225">
        <f t="shared" si="12"/>
        <v>12</v>
      </c>
      <c r="AH167" s="225">
        <f t="shared" si="12"/>
        <v>16</v>
      </c>
      <c r="AI167" s="227">
        <f t="shared" si="12"/>
        <v>8</v>
      </c>
      <c r="AJ167" s="227">
        <f t="shared" si="12"/>
        <v>0</v>
      </c>
      <c r="AK167" s="455">
        <f t="shared" si="10"/>
        <v>307</v>
      </c>
      <c r="AL167" s="203" t="s">
        <v>147</v>
      </c>
      <c r="AM167" s="294"/>
    </row>
    <row r="168" ht="15.75" customHeight="1">
      <c r="A168" s="79"/>
      <c r="B168" s="235"/>
      <c r="C168" s="81"/>
      <c r="D168" s="236"/>
      <c r="E168" s="82"/>
      <c r="F168" s="237"/>
      <c r="G168" s="237"/>
      <c r="H168" s="237"/>
      <c r="I168" s="237"/>
      <c r="J168" s="237"/>
      <c r="K168" s="237"/>
      <c r="L168" s="237"/>
      <c r="M168" s="237"/>
      <c r="N168" s="237"/>
      <c r="O168" s="237"/>
      <c r="P168" s="237"/>
      <c r="Q168" s="237"/>
      <c r="R168" s="237"/>
      <c r="S168" s="237"/>
      <c r="T168" s="237"/>
      <c r="U168" s="237"/>
      <c r="V168" s="237"/>
      <c r="W168" s="237"/>
      <c r="X168" s="237"/>
      <c r="Y168" s="237"/>
      <c r="Z168" s="237"/>
      <c r="AA168" s="237"/>
      <c r="AB168" s="237"/>
      <c r="AC168" s="237"/>
      <c r="AD168" s="237"/>
      <c r="AE168" s="237"/>
      <c r="AF168" s="237"/>
      <c r="AG168" s="237"/>
      <c r="AH168" s="237"/>
      <c r="AI168" s="237"/>
      <c r="AJ168" s="237"/>
      <c r="AK168" s="237"/>
      <c r="AL168" s="112"/>
      <c r="AM168" s="112"/>
    </row>
    <row r="169" ht="15.75" customHeight="1">
      <c r="A169" s="112"/>
      <c r="B169" s="238"/>
      <c r="C169" s="81"/>
      <c r="D169" s="220" t="s">
        <v>151</v>
      </c>
      <c r="E169" s="132"/>
      <c r="F169" s="15"/>
      <c r="G169" s="117"/>
      <c r="H169" s="9"/>
      <c r="I169" s="9"/>
      <c r="J169" s="9"/>
      <c r="K169" s="9"/>
      <c r="L169" s="9"/>
      <c r="M169" s="28"/>
      <c r="N169" s="28"/>
      <c r="O169" s="14"/>
      <c r="P169" s="14"/>
      <c r="Q169" s="9"/>
      <c r="R169" s="9"/>
      <c r="S169" s="9"/>
      <c r="T169" s="15"/>
      <c r="U169" s="15"/>
      <c r="V169" s="9"/>
      <c r="W169" s="9"/>
      <c r="X169" s="9"/>
      <c r="Y169" s="9"/>
      <c r="Z169" s="9"/>
      <c r="AA169" s="15"/>
      <c r="AB169" s="15"/>
      <c r="AC169" s="9"/>
      <c r="AD169" s="9"/>
      <c r="AE169" s="9"/>
      <c r="AF169" s="9"/>
      <c r="AG169" s="9"/>
      <c r="AH169" s="9"/>
      <c r="AI169" s="15"/>
      <c r="AJ169" s="15"/>
      <c r="AK169" s="456">
        <f t="shared" ref="AK169:AK170" si="13">SUM(F169:AJ169)</f>
        <v>0</v>
      </c>
      <c r="AL169" s="112"/>
      <c r="AM169" s="112"/>
    </row>
    <row r="170" ht="15.75" customHeight="1">
      <c r="A170" s="112"/>
      <c r="B170" s="238"/>
      <c r="C170" s="112"/>
      <c r="D170" s="220" t="s">
        <v>152</v>
      </c>
      <c r="E170" s="132"/>
      <c r="F170" s="15"/>
      <c r="G170" s="117"/>
      <c r="H170" s="9"/>
      <c r="I170" s="9"/>
      <c r="J170" s="9"/>
      <c r="K170" s="9"/>
      <c r="L170" s="9"/>
      <c r="M170" s="28"/>
      <c r="N170" s="28"/>
      <c r="O170" s="14"/>
      <c r="P170" s="14"/>
      <c r="Q170" s="9"/>
      <c r="R170" s="9"/>
      <c r="S170" s="9"/>
      <c r="T170" s="15"/>
      <c r="U170" s="15"/>
      <c r="V170" s="9"/>
      <c r="W170" s="9"/>
      <c r="X170" s="9"/>
      <c r="Y170" s="9"/>
      <c r="Z170" s="9"/>
      <c r="AA170" s="15"/>
      <c r="AB170" s="15"/>
      <c r="AC170" s="9"/>
      <c r="AD170" s="9"/>
      <c r="AE170" s="9"/>
      <c r="AF170" s="9"/>
      <c r="AG170" s="9"/>
      <c r="AH170" s="9"/>
      <c r="AI170" s="15"/>
      <c r="AJ170" s="15"/>
      <c r="AK170" s="456">
        <f t="shared" si="13"/>
        <v>0</v>
      </c>
      <c r="AL170" s="112"/>
      <c r="AM170" s="112"/>
    </row>
    <row r="171" ht="15.75" customHeight="1">
      <c r="A171" s="79"/>
      <c r="B171" s="79"/>
      <c r="C171" s="81"/>
      <c r="D171" s="79"/>
      <c r="E171" s="79"/>
      <c r="F171" s="79"/>
      <c r="G171" s="79"/>
      <c r="H171" s="112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112"/>
      <c r="AL171" s="112"/>
      <c r="AM171" s="112"/>
    </row>
    <row r="172" ht="15.75" customHeight="1">
      <c r="A172" s="79"/>
      <c r="B172" s="239"/>
      <c r="C172" s="240"/>
      <c r="D172" s="82"/>
      <c r="E172" s="79"/>
      <c r="F172" s="79"/>
      <c r="G172" s="79"/>
      <c r="H172" s="112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112"/>
      <c r="AL172" s="112"/>
      <c r="AM172" s="112"/>
    </row>
    <row r="173" ht="15.75" customHeight="1">
      <c r="A173" s="79"/>
      <c r="B173" s="241"/>
      <c r="C173" s="240"/>
      <c r="D173" s="79"/>
      <c r="E173" s="79"/>
      <c r="F173" s="79"/>
      <c r="G173" s="79"/>
      <c r="H173" s="112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112"/>
      <c r="AL173" s="112"/>
      <c r="AM173" s="112"/>
    </row>
    <row r="174" ht="15.75" customHeight="1">
      <c r="A174" s="79"/>
      <c r="B174" s="241"/>
      <c r="C174" s="240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112"/>
      <c r="AG174" s="112"/>
      <c r="AH174" s="79"/>
      <c r="AI174" s="79"/>
      <c r="AJ174" s="79"/>
      <c r="AK174" s="112"/>
      <c r="AL174" s="112"/>
      <c r="AM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112"/>
      <c r="AL175" s="112"/>
      <c r="AM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112"/>
      <c r="AL176" s="112"/>
      <c r="AM176" s="112"/>
    </row>
    <row r="177" ht="15.75" customHeight="1">
      <c r="A177" s="79"/>
      <c r="B177" s="79"/>
      <c r="C177" s="81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112"/>
      <c r="AL177" s="112"/>
      <c r="AM177" s="112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3">
    <mergeCell ref="C1:AJ1"/>
    <mergeCell ref="AL1:AL2"/>
    <mergeCell ref="D3:D29"/>
    <mergeCell ref="C31:D33"/>
    <mergeCell ref="D36:D39"/>
    <mergeCell ref="E36:E39"/>
    <mergeCell ref="E41:E42"/>
    <mergeCell ref="C54:AL54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G121:G122"/>
    <mergeCell ref="G123:G124"/>
    <mergeCell ref="G125:G126"/>
    <mergeCell ref="G127:G128"/>
    <mergeCell ref="G129:G130"/>
    <mergeCell ref="G131:G132"/>
    <mergeCell ref="G133:G134"/>
    <mergeCell ref="A83:B83"/>
    <mergeCell ref="A85:B85"/>
    <mergeCell ref="E112:AK112"/>
    <mergeCell ref="G113:G114"/>
    <mergeCell ref="G115:G116"/>
    <mergeCell ref="G117:G118"/>
    <mergeCell ref="G119:G120"/>
    <mergeCell ref="E119:E120"/>
    <mergeCell ref="E121:E122"/>
    <mergeCell ref="E123:E124"/>
    <mergeCell ref="E125:E126"/>
    <mergeCell ref="E127:E128"/>
    <mergeCell ref="E129:E130"/>
    <mergeCell ref="E131:E132"/>
    <mergeCell ref="G145:G146"/>
    <mergeCell ref="G147:G148"/>
    <mergeCell ref="G149:G150"/>
    <mergeCell ref="G151:G152"/>
    <mergeCell ref="G153:G154"/>
    <mergeCell ref="G155:G156"/>
    <mergeCell ref="G157:G158"/>
    <mergeCell ref="G159:G160"/>
    <mergeCell ref="E133:E134"/>
    <mergeCell ref="E135:E142"/>
    <mergeCell ref="G135:G136"/>
    <mergeCell ref="G137:G138"/>
    <mergeCell ref="G139:G140"/>
    <mergeCell ref="G141:G142"/>
    <mergeCell ref="G143:G144"/>
    <mergeCell ref="E143:E144"/>
    <mergeCell ref="E145:E146"/>
    <mergeCell ref="E147:E148"/>
    <mergeCell ref="E149:E150"/>
    <mergeCell ref="E151:E152"/>
    <mergeCell ref="E153:E154"/>
    <mergeCell ref="E155:E156"/>
    <mergeCell ref="D167:E167"/>
    <mergeCell ref="D169:E169"/>
    <mergeCell ref="D170:E170"/>
    <mergeCell ref="E157:E158"/>
    <mergeCell ref="E159:E160"/>
    <mergeCell ref="D162:E162"/>
    <mergeCell ref="D163:E163"/>
    <mergeCell ref="D164:E164"/>
    <mergeCell ref="D165:E165"/>
    <mergeCell ref="D166:E166"/>
    <mergeCell ref="A150:B150"/>
    <mergeCell ref="A152:B152"/>
    <mergeCell ref="A154:B154"/>
    <mergeCell ref="A156:B156"/>
    <mergeCell ref="A158:B158"/>
    <mergeCell ref="A160:B160"/>
    <mergeCell ref="A136:B136"/>
    <mergeCell ref="A138:B138"/>
    <mergeCell ref="A140:B140"/>
    <mergeCell ref="A142:B142"/>
    <mergeCell ref="A144:B144"/>
    <mergeCell ref="A146:B146"/>
    <mergeCell ref="A148:B148"/>
    <mergeCell ref="A87:B87"/>
    <mergeCell ref="A89:B89"/>
    <mergeCell ref="A91:B91"/>
    <mergeCell ref="A93:B93"/>
    <mergeCell ref="A95:B95"/>
    <mergeCell ref="A97:B97"/>
    <mergeCell ref="A99:B99"/>
    <mergeCell ref="A109:B109"/>
    <mergeCell ref="D41:D42"/>
    <mergeCell ref="D44:D45"/>
    <mergeCell ref="E44:E45"/>
    <mergeCell ref="D56:D111"/>
    <mergeCell ref="A57:B57"/>
    <mergeCell ref="A59:B59"/>
    <mergeCell ref="A61:B61"/>
    <mergeCell ref="A111:B111"/>
    <mergeCell ref="E113:E114"/>
    <mergeCell ref="A114:B114"/>
    <mergeCell ref="E115:E116"/>
    <mergeCell ref="A116:B116"/>
    <mergeCell ref="E117:E118"/>
    <mergeCell ref="A120:B120"/>
    <mergeCell ref="A122:B122"/>
    <mergeCell ref="A124:B124"/>
    <mergeCell ref="A126:B126"/>
    <mergeCell ref="A128:B128"/>
    <mergeCell ref="A130:B130"/>
    <mergeCell ref="A132:B132"/>
    <mergeCell ref="A134:B134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6" width="5.86"/>
    <col customWidth="1" min="37" max="37" width="8.0"/>
    <col customWidth="1" min="38" max="39" width="36.86"/>
  </cols>
  <sheetData>
    <row r="1" ht="18.75" customHeight="1">
      <c r="A1" s="1"/>
      <c r="B1" s="295"/>
      <c r="C1" s="295" t="s">
        <v>354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400"/>
      <c r="AL1" s="296" t="s">
        <v>335</v>
      </c>
      <c r="AM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355</v>
      </c>
      <c r="F2" s="155">
        <v>1.0</v>
      </c>
      <c r="G2" s="7" t="s">
        <v>356</v>
      </c>
      <c r="H2" s="327">
        <v>2.0</v>
      </c>
      <c r="I2" s="327">
        <v>3.0</v>
      </c>
      <c r="J2" s="165">
        <v>4.0</v>
      </c>
      <c r="K2" s="328">
        <v>5.0</v>
      </c>
      <c r="L2" s="328">
        <v>6.0</v>
      </c>
      <c r="M2" s="212">
        <v>7.0</v>
      </c>
      <c r="N2" s="165">
        <v>8.0</v>
      </c>
      <c r="O2" s="165">
        <v>9.0</v>
      </c>
      <c r="P2" s="166">
        <v>10.0</v>
      </c>
      <c r="Q2" s="166">
        <v>11.0</v>
      </c>
      <c r="R2" s="166">
        <v>12.0</v>
      </c>
      <c r="S2" s="165">
        <v>13.0</v>
      </c>
      <c r="T2" s="165">
        <v>14.0</v>
      </c>
      <c r="U2" s="165">
        <v>15.0</v>
      </c>
      <c r="V2" s="166">
        <v>16.0</v>
      </c>
      <c r="W2" s="166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6">
        <v>30.0</v>
      </c>
      <c r="AK2" s="401" t="s">
        <v>274</v>
      </c>
      <c r="AM2" s="18"/>
    </row>
    <row r="3" ht="15.75" customHeight="1">
      <c r="A3" s="19"/>
      <c r="B3" s="20" t="s">
        <v>9</v>
      </c>
      <c r="C3" s="402">
        <v>43182.0</v>
      </c>
      <c r="D3" s="22" t="s">
        <v>10</v>
      </c>
      <c r="E3" s="23"/>
      <c r="F3" s="24">
        <v>8.0</v>
      </c>
      <c r="G3" s="524"/>
      <c r="H3" s="27"/>
      <c r="I3" s="27"/>
      <c r="J3" s="24">
        <v>8.0</v>
      </c>
      <c r="K3" s="24">
        <v>8.0</v>
      </c>
      <c r="L3" s="24">
        <v>8.0</v>
      </c>
      <c r="M3" s="24">
        <v>8.0</v>
      </c>
      <c r="N3" s="24">
        <v>8.0</v>
      </c>
      <c r="O3" s="24">
        <v>8.0</v>
      </c>
      <c r="P3" s="27"/>
      <c r="Q3" s="27"/>
      <c r="R3" s="27"/>
      <c r="S3" s="24">
        <v>8.0</v>
      </c>
      <c r="T3" s="24">
        <v>8.0</v>
      </c>
      <c r="U3" s="24">
        <v>8.0</v>
      </c>
      <c r="V3" s="28"/>
      <c r="W3" s="28"/>
      <c r="X3" s="14">
        <v>8.0</v>
      </c>
      <c r="Y3" s="14">
        <v>8.0</v>
      </c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28"/>
      <c r="AK3" s="404">
        <f t="shared" ref="AK3:AK29" si="1">COUNT(F3:AJ3)</f>
        <v>12</v>
      </c>
      <c r="AL3" s="29"/>
      <c r="AM3" s="18"/>
    </row>
    <row r="4" ht="15.75" customHeight="1">
      <c r="A4" s="19">
        <v>1.0</v>
      </c>
      <c r="B4" s="19" t="s">
        <v>155</v>
      </c>
      <c r="C4" s="358">
        <v>43350.0</v>
      </c>
      <c r="D4" s="32"/>
      <c r="E4" s="23"/>
      <c r="F4" s="35">
        <v>12.0</v>
      </c>
      <c r="G4" s="23"/>
      <c r="H4" s="27"/>
      <c r="I4" s="27"/>
      <c r="J4" s="24">
        <v>8.0</v>
      </c>
      <c r="K4" s="24">
        <v>8.0</v>
      </c>
      <c r="L4" s="24">
        <v>8.0</v>
      </c>
      <c r="M4" s="24">
        <v>8.0</v>
      </c>
      <c r="N4" s="35">
        <v>12.0</v>
      </c>
      <c r="O4" s="24"/>
      <c r="P4" s="27">
        <v>8.0</v>
      </c>
      <c r="Q4" s="27"/>
      <c r="R4" s="27"/>
      <c r="S4" s="37">
        <v>13.0</v>
      </c>
      <c r="T4" s="24">
        <v>8.0</v>
      </c>
      <c r="U4" s="525">
        <v>8.0</v>
      </c>
      <c r="V4" s="28"/>
      <c r="W4" s="28"/>
      <c r="X4" s="14">
        <v>8.0</v>
      </c>
      <c r="Y4" s="14">
        <v>8.0</v>
      </c>
      <c r="Z4" s="14">
        <v>8.0</v>
      </c>
      <c r="AA4" s="14">
        <v>8.0</v>
      </c>
      <c r="AB4" s="50">
        <v>12.0</v>
      </c>
      <c r="AC4" s="526">
        <v>8.0</v>
      </c>
      <c r="AD4" s="40"/>
      <c r="AE4" s="14"/>
      <c r="AF4" s="14">
        <v>8.0</v>
      </c>
      <c r="AG4" s="14">
        <v>8.0</v>
      </c>
      <c r="AH4" s="14">
        <v>8.0</v>
      </c>
      <c r="AI4" s="14">
        <v>8.0</v>
      </c>
      <c r="AJ4" s="28"/>
      <c r="AK4" s="404">
        <f t="shared" si="1"/>
        <v>20</v>
      </c>
      <c r="AL4" s="29"/>
      <c r="AM4" s="18"/>
    </row>
    <row r="5" ht="15.75" customHeight="1">
      <c r="A5" s="19"/>
      <c r="B5" s="19" t="s">
        <v>15</v>
      </c>
      <c r="C5" s="359">
        <v>43456.0</v>
      </c>
      <c r="D5" s="32"/>
      <c r="E5" s="23"/>
      <c r="F5" s="24">
        <v>8.0</v>
      </c>
      <c r="G5" s="23"/>
      <c r="H5" s="27"/>
      <c r="I5" s="27"/>
      <c r="J5" s="24">
        <v>8.0</v>
      </c>
      <c r="K5" s="24">
        <v>8.0</v>
      </c>
      <c r="L5" s="24">
        <v>8.0</v>
      </c>
      <c r="M5" s="24">
        <v>8.0</v>
      </c>
      <c r="N5" s="24">
        <v>8.0</v>
      </c>
      <c r="O5" s="24">
        <v>8.0</v>
      </c>
      <c r="P5" s="27"/>
      <c r="Q5" s="27"/>
      <c r="R5" s="27"/>
      <c r="S5" s="24">
        <v>8.0</v>
      </c>
      <c r="T5" s="125">
        <v>8.0</v>
      </c>
      <c r="U5" s="24">
        <v>8.0</v>
      </c>
      <c r="V5" s="28"/>
      <c r="W5" s="28"/>
      <c r="X5" s="14">
        <v>8.0</v>
      </c>
      <c r="Y5" s="14">
        <v>8.0</v>
      </c>
      <c r="Z5" s="14">
        <v>8.0</v>
      </c>
      <c r="AA5" s="14">
        <v>8.0</v>
      </c>
      <c r="AB5" s="14">
        <v>8.0</v>
      </c>
      <c r="AC5" s="526">
        <v>8.0</v>
      </c>
      <c r="AD5" s="28"/>
      <c r="AE5" s="14">
        <v>8.0</v>
      </c>
      <c r="AF5" s="14">
        <v>8.0</v>
      </c>
      <c r="AG5" s="14">
        <v>8.0</v>
      </c>
      <c r="AH5" s="14">
        <v>8.0</v>
      </c>
      <c r="AI5" s="14">
        <v>8.0</v>
      </c>
      <c r="AJ5" s="28"/>
      <c r="AK5" s="404">
        <f t="shared" si="1"/>
        <v>21</v>
      </c>
      <c r="AL5" s="29"/>
      <c r="AM5" s="18"/>
    </row>
    <row r="6" ht="15.75" customHeight="1">
      <c r="A6" s="19">
        <v>2.0</v>
      </c>
      <c r="B6" s="251" t="s">
        <v>157</v>
      </c>
      <c r="C6" s="358">
        <v>43315.0</v>
      </c>
      <c r="D6" s="32"/>
      <c r="E6" s="23"/>
      <c r="F6" s="24">
        <v>8.0</v>
      </c>
      <c r="G6" s="516" t="s">
        <v>11</v>
      </c>
      <c r="H6" s="27"/>
      <c r="I6" s="27"/>
      <c r="J6" s="37">
        <v>13.0</v>
      </c>
      <c r="K6" s="24">
        <v>8.0</v>
      </c>
      <c r="L6" s="24">
        <v>8.0</v>
      </c>
      <c r="M6" s="24">
        <v>8.0</v>
      </c>
      <c r="N6" s="24"/>
      <c r="O6" s="35">
        <v>12.0</v>
      </c>
      <c r="P6" s="27"/>
      <c r="Q6" s="27">
        <v>8.0</v>
      </c>
      <c r="R6" s="27"/>
      <c r="S6" s="24">
        <v>8.0</v>
      </c>
      <c r="T6" s="37">
        <v>13.0</v>
      </c>
      <c r="U6" s="24">
        <v>8.0</v>
      </c>
      <c r="V6" s="40"/>
      <c r="W6" s="28"/>
      <c r="X6" s="14">
        <v>8.0</v>
      </c>
      <c r="Y6" s="14">
        <v>8.0</v>
      </c>
      <c r="Z6" s="14">
        <v>8.0</v>
      </c>
      <c r="AA6" s="50">
        <v>12.0</v>
      </c>
      <c r="AB6" s="14">
        <v>8.0</v>
      </c>
      <c r="AC6" s="50"/>
      <c r="AD6" s="28"/>
      <c r="AE6" s="54"/>
      <c r="AF6" s="14">
        <v>8.0</v>
      </c>
      <c r="AG6" s="14">
        <v>8.0</v>
      </c>
      <c r="AH6" s="14">
        <v>8.0</v>
      </c>
      <c r="AI6" s="14">
        <v>8.0</v>
      </c>
      <c r="AJ6" s="28">
        <v>8.0</v>
      </c>
      <c r="AK6" s="404">
        <f t="shared" si="1"/>
        <v>20</v>
      </c>
      <c r="AL6" s="45"/>
      <c r="AM6" s="180"/>
    </row>
    <row r="7" ht="18.0" customHeight="1">
      <c r="A7" s="19">
        <v>3.0</v>
      </c>
      <c r="B7" s="19" t="s">
        <v>19</v>
      </c>
      <c r="C7" s="358">
        <v>43109.0</v>
      </c>
      <c r="D7" s="32"/>
      <c r="E7" s="23"/>
      <c r="F7" s="24">
        <v>8.0</v>
      </c>
      <c r="G7" s="516" t="s">
        <v>11</v>
      </c>
      <c r="H7" s="27"/>
      <c r="I7" s="27"/>
      <c r="J7" s="24">
        <v>8.0</v>
      </c>
      <c r="K7" s="24">
        <v>8.0</v>
      </c>
      <c r="L7" s="24">
        <v>8.0</v>
      </c>
      <c r="M7" s="24">
        <v>8.0</v>
      </c>
      <c r="N7" s="24">
        <v>8.0</v>
      </c>
      <c r="O7" s="24">
        <v>8.0</v>
      </c>
      <c r="P7" s="28"/>
      <c r="Q7" s="28">
        <v>14.0</v>
      </c>
      <c r="R7" s="28">
        <v>8.0</v>
      </c>
      <c r="S7" s="24">
        <v>8.0</v>
      </c>
      <c r="T7" s="24">
        <v>8.0</v>
      </c>
      <c r="U7" s="24">
        <v>8.0</v>
      </c>
      <c r="V7" s="28"/>
      <c r="W7" s="28"/>
      <c r="X7" s="14">
        <v>8.0</v>
      </c>
      <c r="Y7" s="14">
        <v>8.0</v>
      </c>
      <c r="Z7" s="50">
        <v>12.0</v>
      </c>
      <c r="AA7" s="14">
        <v>8.0</v>
      </c>
      <c r="AB7" s="14">
        <v>8.0</v>
      </c>
      <c r="AC7" s="28"/>
      <c r="AD7" s="40"/>
      <c r="AE7" s="47">
        <v>13.0</v>
      </c>
      <c r="AF7" s="14">
        <v>8.0</v>
      </c>
      <c r="AG7" s="14">
        <v>8.0</v>
      </c>
      <c r="AH7" s="14">
        <v>8.0</v>
      </c>
      <c r="AI7" s="14">
        <v>8.0</v>
      </c>
      <c r="AJ7" s="28"/>
      <c r="AK7" s="404">
        <f t="shared" si="1"/>
        <v>22</v>
      </c>
      <c r="AL7" s="45"/>
      <c r="AM7" s="180"/>
    </row>
    <row r="8" ht="15.75" customHeight="1">
      <c r="A8" s="19">
        <v>4.0</v>
      </c>
      <c r="B8" s="300" t="s">
        <v>20</v>
      </c>
      <c r="C8" s="358">
        <v>43413.0</v>
      </c>
      <c r="D8" s="32"/>
      <c r="E8" s="23"/>
      <c r="F8" s="24">
        <v>8.0</v>
      </c>
      <c r="G8" s="516" t="s">
        <v>11</v>
      </c>
      <c r="H8" s="27"/>
      <c r="I8" s="25"/>
      <c r="J8" s="24">
        <v>8.0</v>
      </c>
      <c r="K8" s="24">
        <v>8.0</v>
      </c>
      <c r="L8" s="24">
        <v>8.0</v>
      </c>
      <c r="M8" s="35">
        <v>12.0</v>
      </c>
      <c r="N8" s="24"/>
      <c r="O8" s="24">
        <v>8.0</v>
      </c>
      <c r="P8" s="27"/>
      <c r="Q8" s="27"/>
      <c r="R8" s="35">
        <v>12.0</v>
      </c>
      <c r="S8" s="24">
        <v>8.0</v>
      </c>
      <c r="T8" s="24">
        <v>8.0</v>
      </c>
      <c r="U8" s="37">
        <v>13.0</v>
      </c>
      <c r="V8" s="28"/>
      <c r="W8" s="40"/>
      <c r="X8" s="526">
        <v>8.0</v>
      </c>
      <c r="Y8" s="50">
        <v>12.0</v>
      </c>
      <c r="Z8" s="14">
        <v>8.0</v>
      </c>
      <c r="AA8" s="14">
        <v>8.0</v>
      </c>
      <c r="AB8" s="14">
        <v>8.0</v>
      </c>
      <c r="AC8" s="28">
        <v>8.0</v>
      </c>
      <c r="AD8" s="28"/>
      <c r="AE8" s="14"/>
      <c r="AF8" s="47">
        <v>13.0</v>
      </c>
      <c r="AG8" s="14">
        <v>8.0</v>
      </c>
      <c r="AH8" s="14">
        <v>8.0</v>
      </c>
      <c r="AI8" s="14">
        <v>8.0</v>
      </c>
      <c r="AJ8" s="40"/>
      <c r="AK8" s="404">
        <f t="shared" si="1"/>
        <v>20</v>
      </c>
      <c r="AL8" s="45"/>
      <c r="AM8" s="180"/>
    </row>
    <row r="9" ht="15.75" customHeight="1">
      <c r="A9" s="19">
        <v>5.0</v>
      </c>
      <c r="B9" s="20" t="s">
        <v>198</v>
      </c>
      <c r="C9" s="359">
        <v>43401.0</v>
      </c>
      <c r="D9" s="32"/>
      <c r="E9" s="23"/>
      <c r="F9" s="24">
        <v>8.0</v>
      </c>
      <c r="G9" s="516" t="s">
        <v>11</v>
      </c>
      <c r="H9" s="27">
        <v>8.0</v>
      </c>
      <c r="I9" s="27"/>
      <c r="J9" s="24"/>
      <c r="K9" s="24">
        <v>8.0</v>
      </c>
      <c r="L9" s="35">
        <v>12.0</v>
      </c>
      <c r="M9" s="24">
        <v>8.0</v>
      </c>
      <c r="N9" s="24">
        <v>8.0</v>
      </c>
      <c r="O9" s="24">
        <v>8.0</v>
      </c>
      <c r="P9" s="27"/>
      <c r="Q9" s="27"/>
      <c r="R9" s="25"/>
      <c r="S9" s="37">
        <v>13.0</v>
      </c>
      <c r="T9" s="24">
        <v>8.0</v>
      </c>
      <c r="U9" s="24">
        <v>8.0</v>
      </c>
      <c r="V9" s="50">
        <v>12.0</v>
      </c>
      <c r="W9" s="28"/>
      <c r="X9" s="14"/>
      <c r="Y9" s="14">
        <v>8.0</v>
      </c>
      <c r="Z9" s="14">
        <v>8.0</v>
      </c>
      <c r="AA9" s="14">
        <v>8.0</v>
      </c>
      <c r="AB9" s="14"/>
      <c r="AC9" s="28"/>
      <c r="AD9" s="50">
        <v>12.0</v>
      </c>
      <c r="AE9" s="14">
        <v>8.0</v>
      </c>
      <c r="AF9" s="14">
        <v>8.0</v>
      </c>
      <c r="AG9" s="47">
        <v>13.0</v>
      </c>
      <c r="AH9" s="14">
        <v>8.0</v>
      </c>
      <c r="AI9" s="526">
        <v>8.0</v>
      </c>
      <c r="AJ9" s="40"/>
      <c r="AK9" s="404">
        <f t="shared" si="1"/>
        <v>20</v>
      </c>
      <c r="AL9" s="45"/>
      <c r="AM9" s="180"/>
    </row>
    <row r="10" ht="15.75" customHeight="1">
      <c r="A10" s="19">
        <v>6.0</v>
      </c>
      <c r="B10" s="20" t="s">
        <v>199</v>
      </c>
      <c r="C10" s="358">
        <v>43132.0</v>
      </c>
      <c r="D10" s="32"/>
      <c r="E10" s="23"/>
      <c r="F10" s="24">
        <v>8.0</v>
      </c>
      <c r="G10" s="23"/>
      <c r="H10" s="35">
        <v>12.0</v>
      </c>
      <c r="I10" s="27"/>
      <c r="J10" s="24">
        <v>8.0</v>
      </c>
      <c r="K10" s="35">
        <v>12.0</v>
      </c>
      <c r="L10" s="24"/>
      <c r="M10" s="24">
        <v>8.0</v>
      </c>
      <c r="N10" s="35">
        <v>12.0</v>
      </c>
      <c r="O10" s="24">
        <v>8.0</v>
      </c>
      <c r="P10" s="27"/>
      <c r="Q10" s="27"/>
      <c r="R10" s="27"/>
      <c r="S10" s="525">
        <v>8.0</v>
      </c>
      <c r="T10" s="37">
        <v>13.0</v>
      </c>
      <c r="U10" s="24">
        <v>8.0</v>
      </c>
      <c r="V10" s="50">
        <v>12.0</v>
      </c>
      <c r="W10" s="526"/>
      <c r="X10" s="14"/>
      <c r="Y10" s="14">
        <v>8.0</v>
      </c>
      <c r="Z10" s="14">
        <v>8.0</v>
      </c>
      <c r="AA10" s="14">
        <v>8.0</v>
      </c>
      <c r="AB10" s="14"/>
      <c r="AC10" s="28"/>
      <c r="AD10" s="526">
        <v>8.0</v>
      </c>
      <c r="AE10" s="14">
        <v>8.0</v>
      </c>
      <c r="AF10" s="14">
        <v>8.0</v>
      </c>
      <c r="AG10" s="526">
        <v>8.0</v>
      </c>
      <c r="AH10" s="526">
        <v>8.0</v>
      </c>
      <c r="AI10" s="47">
        <v>13.0</v>
      </c>
      <c r="AJ10" s="28"/>
      <c r="AK10" s="404">
        <f t="shared" si="1"/>
        <v>20</v>
      </c>
      <c r="AL10" s="29"/>
      <c r="AM10" s="18"/>
    </row>
    <row r="11" ht="15.75" customHeight="1">
      <c r="A11" s="19">
        <v>7.0</v>
      </c>
      <c r="B11" s="19" t="s">
        <v>203</v>
      </c>
      <c r="C11" s="358">
        <v>43318.0</v>
      </c>
      <c r="D11" s="32"/>
      <c r="E11" s="23"/>
      <c r="F11" s="24">
        <v>8.0</v>
      </c>
      <c r="G11" s="516" t="s">
        <v>11</v>
      </c>
      <c r="H11" s="457">
        <v>12.0</v>
      </c>
      <c r="I11" s="27"/>
      <c r="J11" s="24"/>
      <c r="K11" s="24">
        <v>8.0</v>
      </c>
      <c r="L11" s="24">
        <v>8.0</v>
      </c>
      <c r="M11" s="35">
        <v>12.0</v>
      </c>
      <c r="N11" s="24">
        <v>8.0</v>
      </c>
      <c r="O11" s="24">
        <v>8.0</v>
      </c>
      <c r="P11" s="25"/>
      <c r="Q11" s="27"/>
      <c r="R11" s="27"/>
      <c r="S11" s="24">
        <v>8.0</v>
      </c>
      <c r="T11" s="24">
        <v>8.0</v>
      </c>
      <c r="U11" s="37">
        <v>13.0</v>
      </c>
      <c r="V11" s="28"/>
      <c r="W11" s="527"/>
      <c r="X11" s="50">
        <v>12.0</v>
      </c>
      <c r="Y11" s="14">
        <v>8.0</v>
      </c>
      <c r="Z11" s="14">
        <v>8.0</v>
      </c>
      <c r="AA11" s="14">
        <v>8.0</v>
      </c>
      <c r="AB11" s="526">
        <v>8.0</v>
      </c>
      <c r="AC11" s="50">
        <v>12.0</v>
      </c>
      <c r="AD11" s="28"/>
      <c r="AE11" s="14"/>
      <c r="AF11" s="14">
        <v>8.0</v>
      </c>
      <c r="AG11" s="14">
        <v>8.0</v>
      </c>
      <c r="AH11" s="14">
        <v>8.0</v>
      </c>
      <c r="AI11" s="47">
        <v>13.0</v>
      </c>
      <c r="AJ11" s="28"/>
      <c r="AK11" s="404">
        <f t="shared" si="1"/>
        <v>20</v>
      </c>
      <c r="AL11" s="29"/>
      <c r="AM11" s="18"/>
    </row>
    <row r="12" ht="15.75" customHeight="1">
      <c r="A12" s="19">
        <v>8.0</v>
      </c>
      <c r="B12" s="19" t="s">
        <v>23</v>
      </c>
      <c r="C12" s="358">
        <v>43288.0</v>
      </c>
      <c r="D12" s="32"/>
      <c r="E12" s="23"/>
      <c r="F12" s="24">
        <v>8.0</v>
      </c>
      <c r="G12" s="516" t="s">
        <v>11</v>
      </c>
      <c r="H12" s="27"/>
      <c r="I12" s="27"/>
      <c r="J12" s="24"/>
      <c r="K12" s="24">
        <v>8.0</v>
      </c>
      <c r="L12" s="35">
        <v>12.0</v>
      </c>
      <c r="M12" s="24">
        <v>8.0</v>
      </c>
      <c r="N12" s="24">
        <v>8.0</v>
      </c>
      <c r="O12" s="24">
        <v>8.0</v>
      </c>
      <c r="P12" s="27"/>
      <c r="Q12" s="25"/>
      <c r="R12" s="27">
        <v>8.0</v>
      </c>
      <c r="S12" s="24">
        <v>8.0</v>
      </c>
      <c r="T12" s="24">
        <v>8.0</v>
      </c>
      <c r="U12" s="24">
        <v>8.0</v>
      </c>
      <c r="V12" s="40"/>
      <c r="W12" s="28"/>
      <c r="X12" s="14">
        <v>8.0</v>
      </c>
      <c r="Y12" s="50">
        <v>12.0</v>
      </c>
      <c r="Z12" s="14">
        <v>8.0</v>
      </c>
      <c r="AA12" s="14">
        <v>8.0</v>
      </c>
      <c r="AB12" s="14"/>
      <c r="AC12" s="28"/>
      <c r="AD12" s="28">
        <v>8.0</v>
      </c>
      <c r="AE12" s="14">
        <v>8.0</v>
      </c>
      <c r="AF12" s="14">
        <v>8.0</v>
      </c>
      <c r="AG12" s="14">
        <v>8.0</v>
      </c>
      <c r="AH12" s="526">
        <v>8.0</v>
      </c>
      <c r="AI12" s="47">
        <v>13.0</v>
      </c>
      <c r="AJ12" s="28"/>
      <c r="AK12" s="404">
        <f t="shared" si="1"/>
        <v>20</v>
      </c>
      <c r="AL12" s="29"/>
      <c r="AM12" s="18"/>
    </row>
    <row r="13" ht="15.75" customHeight="1">
      <c r="A13" s="19">
        <v>9.0</v>
      </c>
      <c r="B13" s="20" t="s">
        <v>24</v>
      </c>
      <c r="C13" s="359">
        <v>43323.0</v>
      </c>
      <c r="D13" s="32"/>
      <c r="E13" s="23"/>
      <c r="F13" s="35">
        <v>12.0</v>
      </c>
      <c r="G13" s="41"/>
      <c r="H13" s="27"/>
      <c r="I13" s="27"/>
      <c r="J13" s="24">
        <v>8.0</v>
      </c>
      <c r="K13" s="35">
        <v>12.0</v>
      </c>
      <c r="L13" s="24">
        <v>8.0</v>
      </c>
      <c r="M13" s="24">
        <v>8.0</v>
      </c>
      <c r="N13" s="24">
        <v>8.0</v>
      </c>
      <c r="O13" s="24" t="s">
        <v>357</v>
      </c>
      <c r="P13" s="27">
        <v>8.0</v>
      </c>
      <c r="Q13" s="27"/>
      <c r="R13" s="27"/>
      <c r="S13" s="24">
        <v>8.0</v>
      </c>
      <c r="T13" s="24">
        <v>8.0</v>
      </c>
      <c r="U13" s="24">
        <v>8.0</v>
      </c>
      <c r="V13" s="28"/>
      <c r="W13" s="528">
        <v>12.0</v>
      </c>
      <c r="X13" s="50">
        <v>12.0</v>
      </c>
      <c r="Y13" s="14">
        <v>8.0</v>
      </c>
      <c r="Z13" s="14">
        <v>8.0</v>
      </c>
      <c r="AA13" s="14">
        <v>8.0</v>
      </c>
      <c r="AB13" s="14">
        <v>8.0</v>
      </c>
      <c r="AC13" s="28"/>
      <c r="AD13" s="40"/>
      <c r="AE13" s="14">
        <v>8.0</v>
      </c>
      <c r="AF13" s="14">
        <v>8.0</v>
      </c>
      <c r="AG13" s="14">
        <v>8.0</v>
      </c>
      <c r="AH13" s="47">
        <v>13.0</v>
      </c>
      <c r="AI13" s="14">
        <v>8.0</v>
      </c>
      <c r="AJ13" s="28"/>
      <c r="AK13" s="404">
        <f t="shared" si="1"/>
        <v>21</v>
      </c>
      <c r="AL13" s="29"/>
      <c r="AM13" s="18"/>
    </row>
    <row r="14" ht="15.75" customHeight="1">
      <c r="A14" s="19">
        <v>10.0</v>
      </c>
      <c r="B14" s="410" t="s">
        <v>250</v>
      </c>
      <c r="C14" s="359">
        <v>43388.0</v>
      </c>
      <c r="D14" s="32"/>
      <c r="E14" s="23"/>
      <c r="F14" s="24">
        <v>8.0</v>
      </c>
      <c r="G14" s="516" t="s">
        <v>11</v>
      </c>
      <c r="H14" s="27"/>
      <c r="I14" s="27"/>
      <c r="J14" s="35">
        <v>12.0</v>
      </c>
      <c r="K14" s="24">
        <v>8.0</v>
      </c>
      <c r="L14" s="24">
        <v>8.0</v>
      </c>
      <c r="M14" s="24">
        <v>8.0</v>
      </c>
      <c r="N14" s="24">
        <v>8.0</v>
      </c>
      <c r="O14" s="24"/>
      <c r="P14" s="27"/>
      <c r="Q14" s="35">
        <v>12.0</v>
      </c>
      <c r="R14" s="27"/>
      <c r="S14" s="24">
        <v>8.0</v>
      </c>
      <c r="T14" s="24">
        <v>8.0</v>
      </c>
      <c r="U14" s="24">
        <v>8.0</v>
      </c>
      <c r="V14" s="28"/>
      <c r="W14" s="28"/>
      <c r="X14" s="14">
        <v>8.0</v>
      </c>
      <c r="Y14" s="14">
        <v>8.0</v>
      </c>
      <c r="Z14" s="50">
        <v>12.0</v>
      </c>
      <c r="AA14" s="14">
        <v>8.0</v>
      </c>
      <c r="AB14" s="14"/>
      <c r="AC14" s="40"/>
      <c r="AD14" s="50">
        <v>12.0</v>
      </c>
      <c r="AE14" s="14">
        <v>8.0</v>
      </c>
      <c r="AF14" s="526">
        <v>8.0</v>
      </c>
      <c r="AG14" s="47">
        <v>13.0</v>
      </c>
      <c r="AH14" s="14">
        <v>8.0</v>
      </c>
      <c r="AI14" s="14">
        <v>8.0</v>
      </c>
      <c r="AJ14" s="28"/>
      <c r="AK14" s="404">
        <f t="shared" si="1"/>
        <v>20</v>
      </c>
      <c r="AL14" s="29"/>
      <c r="AM14" s="18"/>
    </row>
    <row r="15" ht="15.75" customHeight="1">
      <c r="A15" s="19">
        <v>11.0</v>
      </c>
      <c r="B15" s="300" t="s">
        <v>25</v>
      </c>
      <c r="C15" s="358">
        <v>43227.0</v>
      </c>
      <c r="D15" s="32"/>
      <c r="E15" s="23"/>
      <c r="F15" s="24">
        <v>8.0</v>
      </c>
      <c r="G15" s="516" t="s">
        <v>11</v>
      </c>
      <c r="H15" s="529"/>
      <c r="I15" s="27"/>
      <c r="J15" s="35">
        <v>12.0</v>
      </c>
      <c r="K15" s="24">
        <v>8.0</v>
      </c>
      <c r="L15" s="24">
        <v>8.0</v>
      </c>
      <c r="M15" s="24">
        <v>8.0</v>
      </c>
      <c r="N15" s="24">
        <v>8.0</v>
      </c>
      <c r="O15" s="24"/>
      <c r="P15" s="35">
        <v>12.0</v>
      </c>
      <c r="Q15" s="27"/>
      <c r="R15" s="27"/>
      <c r="S15" s="24">
        <v>8.0</v>
      </c>
      <c r="T15" s="24">
        <v>8.0</v>
      </c>
      <c r="U15" s="24">
        <v>8.0</v>
      </c>
      <c r="V15" s="28"/>
      <c r="W15" s="28"/>
      <c r="X15" s="47">
        <v>13.0</v>
      </c>
      <c r="Y15" s="14">
        <v>8.0</v>
      </c>
      <c r="Z15" s="14">
        <v>8.0</v>
      </c>
      <c r="AA15" s="50">
        <v>12.0</v>
      </c>
      <c r="AB15" s="14">
        <v>8.0</v>
      </c>
      <c r="AC15" s="28"/>
      <c r="AD15" s="28"/>
      <c r="AE15" s="526">
        <v>8.0</v>
      </c>
      <c r="AF15" s="47">
        <v>13.0</v>
      </c>
      <c r="AG15" s="14">
        <v>8.0</v>
      </c>
      <c r="AH15" s="14">
        <v>8.0</v>
      </c>
      <c r="AI15" s="14"/>
      <c r="AJ15" s="50">
        <v>12.0</v>
      </c>
      <c r="AK15" s="404">
        <f t="shared" si="1"/>
        <v>20</v>
      </c>
      <c r="AL15" s="29"/>
      <c r="AM15" s="18"/>
    </row>
    <row r="16" ht="15.75" customHeight="1">
      <c r="A16" s="19">
        <v>12.0</v>
      </c>
      <c r="B16" s="411" t="s">
        <v>275</v>
      </c>
      <c r="C16" s="359">
        <v>43367.0</v>
      </c>
      <c r="D16" s="32"/>
      <c r="E16" s="23"/>
      <c r="F16" s="24">
        <v>8.0</v>
      </c>
      <c r="G16" s="530"/>
      <c r="H16" s="27"/>
      <c r="I16" s="27"/>
      <c r="J16" s="24">
        <v>8.0</v>
      </c>
      <c r="K16" s="24">
        <v>8.0</v>
      </c>
      <c r="L16" s="24">
        <v>8.0</v>
      </c>
      <c r="M16" s="24"/>
      <c r="N16" s="24">
        <v>8.0</v>
      </c>
      <c r="O16" s="35">
        <v>12.0</v>
      </c>
      <c r="P16" s="27">
        <v>8.0</v>
      </c>
      <c r="Q16" s="25"/>
      <c r="R16" s="27"/>
      <c r="S16" s="24">
        <v>8.0</v>
      </c>
      <c r="T16" s="24">
        <v>8.0</v>
      </c>
      <c r="U16" s="24">
        <v>8.0</v>
      </c>
      <c r="V16" s="526">
        <v>8.0</v>
      </c>
      <c r="W16" s="28"/>
      <c r="X16" s="54"/>
      <c r="Y16" s="14">
        <v>8.0</v>
      </c>
      <c r="Z16" s="14">
        <v>8.0</v>
      </c>
      <c r="AA16" s="14">
        <v>8.0</v>
      </c>
      <c r="AB16" s="50">
        <v>12.0</v>
      </c>
      <c r="AC16" s="28">
        <v>8.0</v>
      </c>
      <c r="AD16" s="28"/>
      <c r="AE16" s="14"/>
      <c r="AF16" s="14">
        <v>8.0</v>
      </c>
      <c r="AG16" s="14">
        <v>8.0</v>
      </c>
      <c r="AH16" s="14">
        <v>8.0</v>
      </c>
      <c r="AI16" s="14">
        <v>8.0</v>
      </c>
      <c r="AJ16" s="28"/>
      <c r="AK16" s="404">
        <f t="shared" si="1"/>
        <v>20</v>
      </c>
      <c r="AL16" s="29"/>
      <c r="AM16" s="18"/>
    </row>
    <row r="17" ht="15.75" customHeight="1">
      <c r="A17" s="19">
        <v>13.0</v>
      </c>
      <c r="B17" s="19" t="s">
        <v>200</v>
      </c>
      <c r="C17" s="359">
        <v>43433.0</v>
      </c>
      <c r="D17" s="32"/>
      <c r="E17" s="23"/>
      <c r="F17" s="305">
        <v>8.0</v>
      </c>
      <c r="G17" s="516" t="s">
        <v>11</v>
      </c>
      <c r="H17" s="531">
        <v>12.0</v>
      </c>
      <c r="I17" s="27"/>
      <c r="J17" s="305">
        <v>8.0</v>
      </c>
      <c r="K17" s="24">
        <v>8.0</v>
      </c>
      <c r="L17" s="532" t="s">
        <v>29</v>
      </c>
      <c r="M17" s="24">
        <v>8.0</v>
      </c>
      <c r="N17" s="24">
        <v>8.0</v>
      </c>
      <c r="O17" s="37">
        <v>13.0</v>
      </c>
      <c r="P17" s="25"/>
      <c r="Q17" s="27"/>
      <c r="R17" s="63">
        <v>8.0</v>
      </c>
      <c r="S17" s="24">
        <v>8.0</v>
      </c>
      <c r="T17" s="533" t="s">
        <v>29</v>
      </c>
      <c r="U17" s="24">
        <v>8.0</v>
      </c>
      <c r="V17" s="28">
        <v>8.0</v>
      </c>
      <c r="W17" s="527">
        <v>12.0</v>
      </c>
      <c r="X17" s="14"/>
      <c r="Y17" s="47">
        <v>13.0</v>
      </c>
      <c r="Z17" s="14">
        <v>8.0</v>
      </c>
      <c r="AA17" s="14">
        <v>8.0</v>
      </c>
      <c r="AB17" s="14">
        <v>8.0</v>
      </c>
      <c r="AC17" s="527">
        <v>8.0</v>
      </c>
      <c r="AD17" s="28"/>
      <c r="AE17" s="14">
        <v>8.0</v>
      </c>
      <c r="AF17" s="14">
        <v>8.0</v>
      </c>
      <c r="AG17" s="50">
        <v>12.0</v>
      </c>
      <c r="AH17" s="14"/>
      <c r="AI17" s="14">
        <v>8.0</v>
      </c>
      <c r="AJ17" s="534">
        <v>8.0</v>
      </c>
      <c r="AK17" s="404">
        <f t="shared" si="1"/>
        <v>22</v>
      </c>
      <c r="AL17" s="45"/>
      <c r="AM17" s="180"/>
    </row>
    <row r="18" ht="15.75" customHeight="1">
      <c r="A18" s="19">
        <v>14.0</v>
      </c>
      <c r="B18" s="46" t="s">
        <v>26</v>
      </c>
      <c r="C18" s="359">
        <v>43211.0</v>
      </c>
      <c r="D18" s="32"/>
      <c r="E18" s="23"/>
      <c r="F18" s="52"/>
      <c r="G18" s="41"/>
      <c r="H18" s="52"/>
      <c r="I18" s="52"/>
      <c r="J18" s="37">
        <v>13.0</v>
      </c>
      <c r="K18" s="24">
        <v>8.0</v>
      </c>
      <c r="L18" s="24">
        <v>8.0</v>
      </c>
      <c r="M18" s="24">
        <v>8.0</v>
      </c>
      <c r="N18" s="24">
        <v>8.0</v>
      </c>
      <c r="O18" s="24">
        <v>8.0</v>
      </c>
      <c r="P18" s="25"/>
      <c r="Q18" s="27"/>
      <c r="R18" s="25"/>
      <c r="S18" s="24">
        <v>8.0</v>
      </c>
      <c r="T18" s="475" t="s">
        <v>358</v>
      </c>
      <c r="U18" s="24">
        <v>8.0</v>
      </c>
      <c r="V18" s="40"/>
      <c r="W18" s="28"/>
      <c r="X18" s="535" t="s">
        <v>358</v>
      </c>
      <c r="Y18" s="535" t="s">
        <v>358</v>
      </c>
      <c r="Z18" s="535" t="s">
        <v>358</v>
      </c>
      <c r="AA18" s="535" t="s">
        <v>358</v>
      </c>
      <c r="AB18" s="14">
        <v>8.0</v>
      </c>
      <c r="AC18" s="28"/>
      <c r="AD18" s="40"/>
      <c r="AE18" s="14">
        <v>8.0</v>
      </c>
      <c r="AF18" s="50">
        <v>12.0</v>
      </c>
      <c r="AG18" s="14">
        <v>8.0</v>
      </c>
      <c r="AH18" s="14">
        <v>8.0</v>
      </c>
      <c r="AI18" s="14">
        <v>8.0</v>
      </c>
      <c r="AJ18" s="40"/>
      <c r="AK18" s="404">
        <f t="shared" si="1"/>
        <v>14</v>
      </c>
      <c r="AL18" s="45"/>
      <c r="AM18" s="180"/>
    </row>
    <row r="19" ht="15.75" customHeight="1">
      <c r="A19" s="19">
        <v>15.0</v>
      </c>
      <c r="B19" s="58" t="s">
        <v>27</v>
      </c>
      <c r="C19" s="362">
        <v>43453.0</v>
      </c>
      <c r="D19" s="32"/>
      <c r="E19" s="23"/>
      <c r="F19" s="24"/>
      <c r="G19" s="516" t="s">
        <v>11</v>
      </c>
      <c r="H19" s="27"/>
      <c r="I19" s="27">
        <v>8.0</v>
      </c>
      <c r="J19" s="24">
        <v>8.0</v>
      </c>
      <c r="K19" s="24">
        <v>8.0</v>
      </c>
      <c r="L19" s="24">
        <v>8.0</v>
      </c>
      <c r="M19" s="37">
        <v>13.0</v>
      </c>
      <c r="N19" s="24">
        <v>8.0</v>
      </c>
      <c r="O19" s="24">
        <v>8.0</v>
      </c>
      <c r="P19" s="27"/>
      <c r="Q19" s="27"/>
      <c r="R19" s="27"/>
      <c r="S19" s="24">
        <v>8.0</v>
      </c>
      <c r="T19" s="24">
        <v>8.0</v>
      </c>
      <c r="U19" s="525">
        <v>8.0</v>
      </c>
      <c r="V19" s="50">
        <v>12.0</v>
      </c>
      <c r="W19" s="28"/>
      <c r="X19" s="14"/>
      <c r="Y19" s="14">
        <v>8.0</v>
      </c>
      <c r="Z19" s="47">
        <v>13.0</v>
      </c>
      <c r="AA19" s="14">
        <v>8.0</v>
      </c>
      <c r="AB19" s="14">
        <v>8.0</v>
      </c>
      <c r="AC19" s="28"/>
      <c r="AD19" s="28"/>
      <c r="AE19" s="50">
        <v>12.0</v>
      </c>
      <c r="AF19" s="14">
        <v>8.0</v>
      </c>
      <c r="AG19" s="14">
        <v>8.0</v>
      </c>
      <c r="AH19" s="14">
        <v>8.0</v>
      </c>
      <c r="AI19" s="14"/>
      <c r="AJ19" s="526">
        <v>8.0</v>
      </c>
      <c r="AK19" s="404">
        <f t="shared" si="1"/>
        <v>20</v>
      </c>
      <c r="AL19" s="61"/>
      <c r="AM19" s="253"/>
    </row>
    <row r="20" ht="15.75" customHeight="1">
      <c r="A20" s="19">
        <v>16.0</v>
      </c>
      <c r="B20" s="46" t="s">
        <v>28</v>
      </c>
      <c r="C20" s="359">
        <v>43119.0</v>
      </c>
      <c r="D20" s="32"/>
      <c r="E20" s="23"/>
      <c r="F20" s="24"/>
      <c r="G20" s="530"/>
      <c r="H20" s="25"/>
      <c r="I20" s="35">
        <v>12.0</v>
      </c>
      <c r="J20" s="24">
        <v>8.0</v>
      </c>
      <c r="K20" s="24">
        <v>8.0</v>
      </c>
      <c r="L20" s="37">
        <v>13.0</v>
      </c>
      <c r="M20" s="24">
        <v>8.0</v>
      </c>
      <c r="N20" s="24">
        <v>8.0</v>
      </c>
      <c r="O20" s="24">
        <v>8.0</v>
      </c>
      <c r="P20" s="27"/>
      <c r="Q20" s="27"/>
      <c r="R20" s="27"/>
      <c r="S20" s="24">
        <v>8.0</v>
      </c>
      <c r="T20" s="525">
        <v>8.0</v>
      </c>
      <c r="U20" s="35">
        <v>12.0</v>
      </c>
      <c r="V20" s="28"/>
      <c r="W20" s="40"/>
      <c r="X20" s="14">
        <v>8.0</v>
      </c>
      <c r="Y20" s="14">
        <v>8.0</v>
      </c>
      <c r="Z20" s="14">
        <v>8.0</v>
      </c>
      <c r="AA20" s="47">
        <v>13.0</v>
      </c>
      <c r="AB20" s="14">
        <v>8.0</v>
      </c>
      <c r="AC20" s="50">
        <v>12.0</v>
      </c>
      <c r="AD20" s="28"/>
      <c r="AE20" s="54"/>
      <c r="AF20" s="14">
        <v>8.0</v>
      </c>
      <c r="AG20" s="14">
        <v>8.0</v>
      </c>
      <c r="AH20" s="14">
        <v>8.0</v>
      </c>
      <c r="AI20" s="50">
        <v>12.0</v>
      </c>
      <c r="AJ20" s="28"/>
      <c r="AK20" s="404">
        <f t="shared" si="1"/>
        <v>20</v>
      </c>
      <c r="AL20" s="45"/>
      <c r="AM20" s="180"/>
    </row>
    <row r="21" ht="15.75" customHeight="1">
      <c r="A21" s="19">
        <v>17.0</v>
      </c>
      <c r="B21" s="300" t="s">
        <v>32</v>
      </c>
      <c r="C21" s="380">
        <v>43202.0</v>
      </c>
      <c r="D21" s="32"/>
      <c r="E21" s="382"/>
      <c r="F21" s="24"/>
      <c r="G21" s="516" t="s">
        <v>11</v>
      </c>
      <c r="H21" s="27"/>
      <c r="I21" s="27">
        <v>8.0</v>
      </c>
      <c r="J21" s="24">
        <v>8.0</v>
      </c>
      <c r="K21" s="37">
        <v>13.0</v>
      </c>
      <c r="L21" s="24">
        <v>8.0</v>
      </c>
      <c r="M21" s="24">
        <v>8.0</v>
      </c>
      <c r="N21" s="24">
        <v>8.0</v>
      </c>
      <c r="O21" s="24">
        <v>8.0</v>
      </c>
      <c r="P21" s="27"/>
      <c r="Q21" s="27"/>
      <c r="R21" s="25"/>
      <c r="S21" s="525">
        <v>8.0</v>
      </c>
      <c r="T21" s="35">
        <v>12.0</v>
      </c>
      <c r="U21" s="24"/>
      <c r="V21" s="28"/>
      <c r="W21" s="28">
        <v>8.0</v>
      </c>
      <c r="X21" s="14">
        <v>8.0</v>
      </c>
      <c r="Y21" s="14">
        <v>8.0</v>
      </c>
      <c r="Z21" s="14">
        <v>8.0</v>
      </c>
      <c r="AA21" s="14">
        <v>8.0</v>
      </c>
      <c r="AB21" s="47">
        <v>13.0</v>
      </c>
      <c r="AC21" s="28"/>
      <c r="AD21" s="28"/>
      <c r="AE21" s="14">
        <v>8.0</v>
      </c>
      <c r="AF21" s="14">
        <v>8.0</v>
      </c>
      <c r="AG21" s="526">
        <v>8.0</v>
      </c>
      <c r="AH21" s="50">
        <v>12.0</v>
      </c>
      <c r="AI21" s="14"/>
      <c r="AJ21" s="28">
        <v>8.0</v>
      </c>
      <c r="AK21" s="404">
        <f t="shared" si="1"/>
        <v>20</v>
      </c>
      <c r="AL21" s="45"/>
      <c r="AM21" s="180"/>
    </row>
    <row r="22" ht="15.75" customHeight="1">
      <c r="A22" s="19">
        <v>18.0</v>
      </c>
      <c r="B22" s="20" t="s">
        <v>33</v>
      </c>
      <c r="C22" s="364">
        <v>43232.0</v>
      </c>
      <c r="D22" s="32"/>
      <c r="E22" s="23"/>
      <c r="F22" s="24">
        <v>8.0</v>
      </c>
      <c r="G22" s="530"/>
      <c r="H22" s="27"/>
      <c r="I22" s="35">
        <v>12.0</v>
      </c>
      <c r="J22" s="24">
        <v>8.0</v>
      </c>
      <c r="K22" s="37">
        <v>13.0</v>
      </c>
      <c r="L22" s="24">
        <v>8.0</v>
      </c>
      <c r="M22" s="24">
        <v>8.0</v>
      </c>
      <c r="N22" s="24">
        <v>8.0</v>
      </c>
      <c r="O22" s="24"/>
      <c r="P22" s="35">
        <v>12.0</v>
      </c>
      <c r="Q22" s="25"/>
      <c r="R22" s="27"/>
      <c r="S22" s="35">
        <v>12.0</v>
      </c>
      <c r="T22" s="24">
        <v>8.0</v>
      </c>
      <c r="U22" s="24">
        <v>8.0</v>
      </c>
      <c r="V22" s="28"/>
      <c r="W22" s="28"/>
      <c r="X22" s="14">
        <v>8.0</v>
      </c>
      <c r="Y22" s="14">
        <v>8.0</v>
      </c>
      <c r="Z22" s="14">
        <v>8.0</v>
      </c>
      <c r="AA22" s="526">
        <v>8.0</v>
      </c>
      <c r="AB22" s="47">
        <v>13.0</v>
      </c>
      <c r="AC22" s="40"/>
      <c r="AD22" s="28"/>
      <c r="AE22" s="526">
        <v>8.0</v>
      </c>
      <c r="AF22" s="50">
        <v>12.0</v>
      </c>
      <c r="AG22" s="14">
        <v>8.0</v>
      </c>
      <c r="AH22" s="14">
        <v>8.0</v>
      </c>
      <c r="AI22" s="14"/>
      <c r="AJ22" s="50">
        <v>12.0</v>
      </c>
      <c r="AK22" s="404">
        <f t="shared" si="1"/>
        <v>21</v>
      </c>
      <c r="AL22" s="45"/>
      <c r="AM22" s="180"/>
    </row>
    <row r="23" ht="15.75" customHeight="1">
      <c r="A23" s="19">
        <v>19.0</v>
      </c>
      <c r="B23" s="300" t="s">
        <v>34</v>
      </c>
      <c r="C23" s="364">
        <v>43425.0</v>
      </c>
      <c r="D23" s="32"/>
      <c r="E23" s="23"/>
      <c r="F23" s="37">
        <v>13.0</v>
      </c>
      <c r="G23" s="516" t="s">
        <v>11</v>
      </c>
      <c r="H23" s="27"/>
      <c r="I23" s="27"/>
      <c r="J23" s="24">
        <v>8.0</v>
      </c>
      <c r="K23" s="24">
        <v>8.0</v>
      </c>
      <c r="L23" s="37">
        <v>13.0</v>
      </c>
      <c r="M23" s="24"/>
      <c r="N23" s="24">
        <v>8.0</v>
      </c>
      <c r="O23" s="24">
        <v>8.0</v>
      </c>
      <c r="P23" s="25"/>
      <c r="Q23" s="35">
        <v>12.0</v>
      </c>
      <c r="R23" s="27"/>
      <c r="S23" s="24">
        <v>8.0</v>
      </c>
      <c r="T23" s="24">
        <v>8.0</v>
      </c>
      <c r="U23" s="35">
        <v>12.0</v>
      </c>
      <c r="V23" s="28">
        <v>8.0</v>
      </c>
      <c r="W23" s="28"/>
      <c r="X23" s="14"/>
      <c r="Y23" s="14">
        <v>8.0</v>
      </c>
      <c r="Z23" s="526">
        <v>8.0</v>
      </c>
      <c r="AA23" s="47">
        <v>13.0</v>
      </c>
      <c r="AB23" s="14">
        <v>8.0</v>
      </c>
      <c r="AC23" s="28"/>
      <c r="AD23" s="28"/>
      <c r="AE23" s="50">
        <v>12.0</v>
      </c>
      <c r="AF23" s="14">
        <v>8.0</v>
      </c>
      <c r="AG23" s="14">
        <v>8.0</v>
      </c>
      <c r="AH23" s="14">
        <v>8.0</v>
      </c>
      <c r="AI23" s="54"/>
      <c r="AJ23" s="50">
        <v>12.0</v>
      </c>
      <c r="AK23" s="404">
        <f t="shared" si="1"/>
        <v>20</v>
      </c>
      <c r="AL23" s="45"/>
      <c r="AM23" s="180"/>
    </row>
    <row r="24" ht="15.75" customHeight="1">
      <c r="A24" s="19">
        <v>20.0</v>
      </c>
      <c r="B24" s="300" t="s">
        <v>165</v>
      </c>
      <c r="C24" s="364">
        <v>43334.0</v>
      </c>
      <c r="D24" s="32"/>
      <c r="E24" s="23"/>
      <c r="F24" s="24">
        <v>8.0</v>
      </c>
      <c r="G24" s="516" t="s">
        <v>11</v>
      </c>
      <c r="H24" s="27">
        <v>8.0</v>
      </c>
      <c r="I24" s="27"/>
      <c r="J24" s="24"/>
      <c r="K24" s="24">
        <v>8.0</v>
      </c>
      <c r="L24" s="24">
        <v>8.0</v>
      </c>
      <c r="M24" s="37">
        <v>13.0</v>
      </c>
      <c r="N24" s="24">
        <v>8.0</v>
      </c>
      <c r="O24" s="24"/>
      <c r="P24" s="27"/>
      <c r="Q24" s="27"/>
      <c r="R24" s="35">
        <v>12.0</v>
      </c>
      <c r="S24" s="24">
        <v>8.0</v>
      </c>
      <c r="T24" s="24">
        <v>8.0</v>
      </c>
      <c r="U24" s="24"/>
      <c r="V24" s="28"/>
      <c r="W24" s="50">
        <v>12.0</v>
      </c>
      <c r="X24" s="14">
        <v>8.0</v>
      </c>
      <c r="Y24" s="526">
        <v>8.0</v>
      </c>
      <c r="Z24" s="47">
        <v>13.0</v>
      </c>
      <c r="AA24" s="14">
        <v>8.0</v>
      </c>
      <c r="AB24" s="14">
        <v>8.0</v>
      </c>
      <c r="AC24" s="28"/>
      <c r="AD24" s="28"/>
      <c r="AE24" s="47">
        <v>13.0</v>
      </c>
      <c r="AF24" s="14">
        <v>8.0</v>
      </c>
      <c r="AG24" s="14">
        <v>8.0</v>
      </c>
      <c r="AH24" s="50">
        <v>12.0</v>
      </c>
      <c r="AI24" s="14">
        <v>8.0</v>
      </c>
      <c r="AJ24" s="28"/>
      <c r="AK24" s="404">
        <f t="shared" si="1"/>
        <v>20</v>
      </c>
      <c r="AL24" s="45"/>
      <c r="AM24" s="180"/>
    </row>
    <row r="25" ht="15.75" customHeight="1">
      <c r="A25" s="19">
        <v>21.0</v>
      </c>
      <c r="B25" s="300" t="s">
        <v>36</v>
      </c>
      <c r="C25" s="364">
        <v>43121.0</v>
      </c>
      <c r="D25" s="32"/>
      <c r="E25" s="23"/>
      <c r="F25" s="24"/>
      <c r="G25" s="41"/>
      <c r="H25" s="27"/>
      <c r="I25" s="25"/>
      <c r="J25" s="24">
        <v>8.0</v>
      </c>
      <c r="K25" s="24">
        <v>8.0</v>
      </c>
      <c r="L25" s="24">
        <v>8.0</v>
      </c>
      <c r="M25" s="24">
        <v>8.0</v>
      </c>
      <c r="N25" s="37">
        <v>13.0</v>
      </c>
      <c r="O25" s="24">
        <v>8.0</v>
      </c>
      <c r="P25" s="27"/>
      <c r="Q25" s="27"/>
      <c r="R25" s="27"/>
      <c r="S25" s="67"/>
      <c r="T25" s="24">
        <v>8.0</v>
      </c>
      <c r="U25" s="24">
        <v>8.0</v>
      </c>
      <c r="V25" s="526">
        <v>8.0</v>
      </c>
      <c r="W25" s="28"/>
      <c r="X25" s="47">
        <v>13.0</v>
      </c>
      <c r="Y25" s="47">
        <v>13.0</v>
      </c>
      <c r="Z25" s="14">
        <v>8.0</v>
      </c>
      <c r="AA25" s="14">
        <v>8.0</v>
      </c>
      <c r="AB25" s="14">
        <v>8.0</v>
      </c>
      <c r="AC25" s="28"/>
      <c r="AD25" s="40"/>
      <c r="AE25" s="14">
        <v>8.0</v>
      </c>
      <c r="AF25" s="526">
        <v>8.0</v>
      </c>
      <c r="AG25" s="50">
        <v>12.0</v>
      </c>
      <c r="AH25" s="14">
        <v>8.0</v>
      </c>
      <c r="AI25" s="14">
        <v>8.0</v>
      </c>
      <c r="AJ25" s="28"/>
      <c r="AK25" s="404">
        <f t="shared" si="1"/>
        <v>19</v>
      </c>
      <c r="AL25" s="45"/>
      <c r="AM25" s="180"/>
    </row>
    <row r="26" ht="15.75" customHeight="1">
      <c r="A26" s="19">
        <v>22.0</v>
      </c>
      <c r="B26" s="300" t="s">
        <v>37</v>
      </c>
      <c r="C26" s="364">
        <v>43292.0</v>
      </c>
      <c r="D26" s="32"/>
      <c r="E26" s="78"/>
      <c r="F26" s="24">
        <v>8.0</v>
      </c>
      <c r="G26" s="516" t="s">
        <v>11</v>
      </c>
      <c r="H26" s="27">
        <v>8.0</v>
      </c>
      <c r="I26" s="27"/>
      <c r="J26" s="483">
        <v>8.0</v>
      </c>
      <c r="K26" s="24">
        <v>8.0</v>
      </c>
      <c r="L26" s="24">
        <v>8.0</v>
      </c>
      <c r="M26" s="24">
        <v>8.0</v>
      </c>
      <c r="N26" s="24">
        <v>8.0</v>
      </c>
      <c r="O26" s="37">
        <v>13.0</v>
      </c>
      <c r="P26" s="27"/>
      <c r="Q26" s="27"/>
      <c r="R26" s="27"/>
      <c r="S26" s="24">
        <v>8.0</v>
      </c>
      <c r="T26" s="35">
        <v>12.0</v>
      </c>
      <c r="U26" s="24"/>
      <c r="V26" s="40"/>
      <c r="W26" s="50">
        <v>12.0</v>
      </c>
      <c r="X26" s="14">
        <v>8.0</v>
      </c>
      <c r="Y26" s="44"/>
      <c r="Z26" s="117"/>
      <c r="AA26" s="44"/>
      <c r="AB26" s="44"/>
      <c r="AC26" s="44"/>
      <c r="AD26" s="44"/>
      <c r="AE26" s="44"/>
      <c r="AF26" s="44"/>
      <c r="AG26" s="44"/>
      <c r="AH26" s="536"/>
      <c r="AI26" s="78"/>
      <c r="AJ26" s="28"/>
      <c r="AK26" s="404">
        <f t="shared" si="1"/>
        <v>12</v>
      </c>
      <c r="AL26" s="45"/>
      <c r="AM26" s="180"/>
    </row>
    <row r="27" ht="15.75" customHeight="1">
      <c r="A27" s="19">
        <v>23.0</v>
      </c>
      <c r="B27" s="65" t="s">
        <v>38</v>
      </c>
      <c r="C27" s="364">
        <v>43328.0</v>
      </c>
      <c r="D27" s="32"/>
      <c r="E27" s="78"/>
      <c r="F27" s="37">
        <v>13.0</v>
      </c>
      <c r="G27" s="516" t="s">
        <v>11</v>
      </c>
      <c r="H27" s="27">
        <v>8.0</v>
      </c>
      <c r="I27" s="28">
        <v>8.0</v>
      </c>
      <c r="J27" s="24"/>
      <c r="K27" s="24"/>
      <c r="L27" s="24"/>
      <c r="M27" s="24"/>
      <c r="N27" s="37">
        <v>13.0</v>
      </c>
      <c r="O27" s="24">
        <v>8.0</v>
      </c>
      <c r="P27" s="27">
        <v>8.0</v>
      </c>
      <c r="Q27" s="27">
        <v>8.0</v>
      </c>
      <c r="R27" s="537">
        <v>8.0</v>
      </c>
      <c r="S27" s="24"/>
      <c r="T27" s="24"/>
      <c r="U27" s="24">
        <v>8.0</v>
      </c>
      <c r="V27" s="383">
        <v>8.0</v>
      </c>
      <c r="W27" s="27">
        <v>8.0</v>
      </c>
      <c r="X27" s="14"/>
      <c r="Y27" s="14"/>
      <c r="Z27" s="14">
        <v>8.0</v>
      </c>
      <c r="AA27" s="14">
        <v>8.0</v>
      </c>
      <c r="AB27" s="14">
        <v>8.0</v>
      </c>
      <c r="AC27" s="383">
        <v>8.0</v>
      </c>
      <c r="AD27" s="525">
        <v>8.0</v>
      </c>
      <c r="AE27" s="14"/>
      <c r="AF27" s="14"/>
      <c r="AG27" s="14">
        <v>8.0</v>
      </c>
      <c r="AH27" s="14">
        <v>8.0</v>
      </c>
      <c r="AI27" s="14">
        <v>8.0</v>
      </c>
      <c r="AJ27" s="34">
        <v>8.0</v>
      </c>
      <c r="AK27" s="404">
        <f t="shared" si="1"/>
        <v>20</v>
      </c>
      <c r="AL27" s="45"/>
      <c r="AM27" s="180"/>
    </row>
    <row r="28" ht="15.75" customHeight="1">
      <c r="A28" s="19">
        <v>24.0</v>
      </c>
      <c r="B28" s="53" t="s">
        <v>228</v>
      </c>
      <c r="C28" s="364">
        <v>43127.0</v>
      </c>
      <c r="D28" s="71"/>
      <c r="E28" s="78"/>
      <c r="F28" s="24">
        <v>8.0</v>
      </c>
      <c r="G28" s="44"/>
      <c r="H28" s="27"/>
      <c r="I28" s="27"/>
      <c r="J28" s="24">
        <v>8.0</v>
      </c>
      <c r="K28" s="24">
        <v>8.0</v>
      </c>
      <c r="L28" s="24">
        <v>8.0</v>
      </c>
      <c r="M28" s="24">
        <v>8.0</v>
      </c>
      <c r="N28" s="24">
        <v>8.0</v>
      </c>
      <c r="O28" s="24">
        <v>8.0</v>
      </c>
      <c r="P28" s="27"/>
      <c r="Q28" s="27"/>
      <c r="R28" s="27"/>
      <c r="S28" s="24">
        <v>8.0</v>
      </c>
      <c r="T28" s="24">
        <v>8.0</v>
      </c>
      <c r="U28" s="24">
        <v>8.0</v>
      </c>
      <c r="V28" s="27"/>
      <c r="W28" s="27"/>
      <c r="X28" s="24">
        <v>8.0</v>
      </c>
      <c r="Y28" s="24">
        <v>8.0</v>
      </c>
      <c r="Z28" s="24">
        <v>8.0</v>
      </c>
      <c r="AA28" s="24">
        <v>8.0</v>
      </c>
      <c r="AB28" s="525">
        <v>8.0</v>
      </c>
      <c r="AC28" s="27"/>
      <c r="AD28" s="27"/>
      <c r="AE28" s="24">
        <v>8.0</v>
      </c>
      <c r="AF28" s="24">
        <v>8.0</v>
      </c>
      <c r="AG28" s="24">
        <v>8.0</v>
      </c>
      <c r="AH28" s="24">
        <v>8.0</v>
      </c>
      <c r="AI28" s="525">
        <v>8.0</v>
      </c>
      <c r="AJ28" s="27"/>
      <c r="AK28" s="404">
        <f t="shared" si="1"/>
        <v>20</v>
      </c>
      <c r="AL28" s="45"/>
      <c r="AM28" s="180"/>
    </row>
    <row r="29" ht="15.75" customHeight="1">
      <c r="A29" s="19">
        <v>25.0</v>
      </c>
      <c r="B29" s="65" t="s">
        <v>306</v>
      </c>
      <c r="C29" s="364"/>
      <c r="D29" s="31"/>
      <c r="E29" s="78"/>
      <c r="F29" s="14"/>
      <c r="G29" s="44"/>
      <c r="H29" s="28"/>
      <c r="I29" s="28"/>
      <c r="J29" s="14"/>
      <c r="K29" s="14"/>
      <c r="L29" s="14">
        <v>8.0</v>
      </c>
      <c r="M29" s="14">
        <v>8.0</v>
      </c>
      <c r="N29" s="14">
        <v>8.0</v>
      </c>
      <c r="O29" s="14">
        <v>8.0</v>
      </c>
      <c r="P29" s="28"/>
      <c r="Q29" s="28"/>
      <c r="R29" s="28"/>
      <c r="S29" s="14">
        <v>8.0</v>
      </c>
      <c r="T29" s="14">
        <v>8.0</v>
      </c>
      <c r="U29" s="14">
        <v>8.0</v>
      </c>
      <c r="V29" s="28"/>
      <c r="W29" s="28"/>
      <c r="X29" s="14">
        <v>8.0</v>
      </c>
      <c r="Y29" s="538">
        <v>8.0</v>
      </c>
      <c r="Z29" s="14">
        <v>8.0</v>
      </c>
      <c r="AA29" s="14">
        <v>8.0</v>
      </c>
      <c r="AB29" s="14">
        <v>8.0</v>
      </c>
      <c r="AC29" s="28"/>
      <c r="AD29" s="28"/>
      <c r="AE29" s="14">
        <v>8.0</v>
      </c>
      <c r="AF29" s="14">
        <v>8.0</v>
      </c>
      <c r="AG29" s="14">
        <v>8.0</v>
      </c>
      <c r="AH29" s="14">
        <v>8.0</v>
      </c>
      <c r="AI29" s="14"/>
      <c r="AJ29" s="28"/>
      <c r="AK29" s="404">
        <f t="shared" si="1"/>
        <v>16</v>
      </c>
      <c r="AL29" s="45"/>
      <c r="AM29" s="180"/>
    </row>
    <row r="30" ht="15.75" customHeight="1">
      <c r="A30" s="19"/>
      <c r="B30" s="300" t="s">
        <v>40</v>
      </c>
      <c r="C30" s="364"/>
      <c r="D30" s="31"/>
      <c r="E30" s="78"/>
      <c r="F30" s="14"/>
      <c r="G30" s="44"/>
      <c r="H30" s="28"/>
      <c r="I30" s="28"/>
      <c r="J30" s="14"/>
      <c r="K30" s="14"/>
      <c r="L30" s="14"/>
      <c r="M30" s="14"/>
      <c r="N30" s="14"/>
      <c r="O30" s="14"/>
      <c r="P30" s="28"/>
      <c r="Q30" s="28"/>
      <c r="R30" s="28"/>
      <c r="S30" s="14"/>
      <c r="T30" s="14"/>
      <c r="U30" s="14"/>
      <c r="V30" s="28"/>
      <c r="W30" s="28"/>
      <c r="X30" s="14"/>
      <c r="Y30" s="14"/>
      <c r="Z30" s="14"/>
      <c r="AA30" s="14"/>
      <c r="AB30" s="14"/>
      <c r="AC30" s="28"/>
      <c r="AD30" s="28"/>
      <c r="AE30" s="14"/>
      <c r="AF30" s="14"/>
      <c r="AG30" s="14"/>
      <c r="AH30" s="14"/>
      <c r="AI30" s="14"/>
      <c r="AJ30" s="28"/>
      <c r="AK30" s="404"/>
      <c r="AL30" s="45"/>
      <c r="AM30" s="180"/>
    </row>
    <row r="31" ht="15.75" customHeight="1">
      <c r="A31" s="79"/>
      <c r="B31" s="423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260"/>
      <c r="AI31" s="79"/>
      <c r="AJ31" s="79"/>
      <c r="AK31" s="82"/>
      <c r="AL31" s="82"/>
      <c r="AM31" s="82"/>
    </row>
    <row r="32" ht="15.75" customHeight="1">
      <c r="A32" s="306"/>
      <c r="B32" s="306"/>
      <c r="C32" s="307" t="s">
        <v>276</v>
      </c>
      <c r="D32" s="127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256"/>
      <c r="V32" s="82" t="s">
        <v>46</v>
      </c>
      <c r="W32" s="82"/>
      <c r="X32" s="82"/>
      <c r="Y32" s="92"/>
      <c r="Z32" s="82"/>
      <c r="AA32" s="79"/>
      <c r="AB32" s="79"/>
      <c r="AC32" s="85"/>
      <c r="AD32" s="79"/>
      <c r="AE32" s="79"/>
      <c r="AF32" s="79"/>
      <c r="AG32" s="79"/>
      <c r="AH32" s="260"/>
      <c r="AI32" s="79"/>
      <c r="AJ32" s="79"/>
      <c r="AK32" s="82"/>
      <c r="AL32" s="82"/>
      <c r="AM32" s="82"/>
    </row>
    <row r="33" ht="15.75" customHeight="1">
      <c r="A33" s="306"/>
      <c r="B33" s="306"/>
      <c r="C33" s="222"/>
      <c r="D33" s="223"/>
      <c r="E33" s="87" t="s">
        <v>48</v>
      </c>
      <c r="F33" s="35" t="s">
        <v>49</v>
      </c>
      <c r="G33" s="82"/>
      <c r="H33" s="539"/>
      <c r="I33" s="82" t="s">
        <v>359</v>
      </c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85"/>
      <c r="AD33" s="79"/>
      <c r="AE33" s="79"/>
      <c r="AF33" s="79"/>
      <c r="AG33" s="79"/>
      <c r="AH33" s="260"/>
      <c r="AI33" s="79"/>
      <c r="AJ33" s="79"/>
      <c r="AK33" s="82"/>
      <c r="AL33" s="82"/>
      <c r="AM33" s="82"/>
    </row>
    <row r="34" ht="15.75" customHeight="1">
      <c r="A34" s="306"/>
      <c r="B34" s="306"/>
      <c r="C34" s="128"/>
      <c r="D34" s="130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85"/>
      <c r="AD34" s="101"/>
      <c r="AE34" s="101"/>
      <c r="AF34" s="101"/>
      <c r="AG34" s="101"/>
      <c r="AH34" s="519"/>
      <c r="AI34" s="101"/>
      <c r="AJ34" s="101"/>
      <c r="AK34" s="102"/>
      <c r="AL34" s="102"/>
      <c r="AM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1"/>
      <c r="AL35" s="104"/>
      <c r="AM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260"/>
      <c r="AI36" s="79"/>
      <c r="AJ36" s="79"/>
      <c r="AK36" s="82"/>
      <c r="AL36" s="82"/>
      <c r="AM36" s="82"/>
    </row>
    <row r="37" ht="16.5" customHeight="1">
      <c r="A37" s="19">
        <v>1.0</v>
      </c>
      <c r="B37" s="19" t="s">
        <v>33</v>
      </c>
      <c r="C37" s="380">
        <v>42621.0</v>
      </c>
      <c r="D37" s="113" t="s">
        <v>56</v>
      </c>
      <c r="E37" s="114"/>
      <c r="F37" s="9"/>
      <c r="G37" s="117"/>
      <c r="H37" s="15"/>
      <c r="I37" s="15"/>
      <c r="J37" s="9"/>
      <c r="K37" s="9"/>
      <c r="L37" s="9"/>
      <c r="M37" s="9"/>
      <c r="N37" s="9"/>
      <c r="O37" s="9"/>
      <c r="P37" s="15"/>
      <c r="Q37" s="15"/>
      <c r="R37" s="15"/>
      <c r="S37" s="9"/>
      <c r="T37" s="9"/>
      <c r="U37" s="9"/>
      <c r="V37" s="15"/>
      <c r="W37" s="15"/>
      <c r="X37" s="9"/>
      <c r="Y37" s="9"/>
      <c r="Z37" s="9"/>
      <c r="AA37" s="9"/>
      <c r="AB37" s="9"/>
      <c r="AC37" s="15"/>
      <c r="AD37" s="15"/>
      <c r="AE37" s="9"/>
      <c r="AF37" s="9"/>
      <c r="AG37" s="9"/>
      <c r="AH37" s="9"/>
      <c r="AI37" s="9"/>
      <c r="AJ37" s="15"/>
      <c r="AK37" s="31"/>
      <c r="AL37" s="31"/>
      <c r="AM37" s="112"/>
    </row>
    <row r="38" ht="15.75" customHeight="1">
      <c r="A38" s="19">
        <v>2.0</v>
      </c>
      <c r="B38" s="19" t="s">
        <v>57</v>
      </c>
      <c r="C38" s="387">
        <v>42455.0</v>
      </c>
      <c r="D38" s="32"/>
      <c r="E38" s="32"/>
      <c r="F38" s="9"/>
      <c r="G38" s="117"/>
      <c r="H38" s="15"/>
      <c r="I38" s="15"/>
      <c r="J38" s="9"/>
      <c r="K38" s="9"/>
      <c r="L38" s="9"/>
      <c r="M38" s="9"/>
      <c r="N38" s="9"/>
      <c r="O38" s="9"/>
      <c r="P38" s="15"/>
      <c r="Q38" s="15"/>
      <c r="R38" s="15"/>
      <c r="S38" s="9"/>
      <c r="T38" s="9"/>
      <c r="U38" s="9"/>
      <c r="V38" s="15"/>
      <c r="W38" s="15"/>
      <c r="X38" s="9"/>
      <c r="Y38" s="9"/>
      <c r="Z38" s="9"/>
      <c r="AA38" s="9"/>
      <c r="AB38" s="9"/>
      <c r="AC38" s="15"/>
      <c r="AD38" s="15"/>
      <c r="AE38" s="9"/>
      <c r="AF38" s="9"/>
      <c r="AG38" s="9"/>
      <c r="AH38" s="9"/>
      <c r="AI38" s="9"/>
      <c r="AJ38" s="15"/>
      <c r="AK38" s="31"/>
      <c r="AL38" s="31"/>
      <c r="AM38" s="112"/>
    </row>
    <row r="39" ht="15.75" customHeight="1">
      <c r="A39" s="19">
        <v>3.0</v>
      </c>
      <c r="B39" s="19" t="s">
        <v>58</v>
      </c>
      <c r="C39" s="364">
        <v>42704.0</v>
      </c>
      <c r="D39" s="32"/>
      <c r="E39" s="32"/>
      <c r="F39" s="9"/>
      <c r="G39" s="117"/>
      <c r="H39" s="15"/>
      <c r="I39" s="15"/>
      <c r="J39" s="9"/>
      <c r="K39" s="9"/>
      <c r="L39" s="9"/>
      <c r="M39" s="9"/>
      <c r="N39" s="9"/>
      <c r="O39" s="9"/>
      <c r="P39" s="15"/>
      <c r="Q39" s="15"/>
      <c r="R39" s="15"/>
      <c r="S39" s="9"/>
      <c r="T39" s="14"/>
      <c r="U39" s="14"/>
      <c r="V39" s="15"/>
      <c r="W39" s="15"/>
      <c r="X39" s="9"/>
      <c r="Y39" s="9"/>
      <c r="Z39" s="9"/>
      <c r="AA39" s="9"/>
      <c r="AB39" s="9"/>
      <c r="AC39" s="15"/>
      <c r="AD39" s="15"/>
      <c r="AE39" s="9"/>
      <c r="AF39" s="9"/>
      <c r="AG39" s="9"/>
      <c r="AH39" s="9"/>
      <c r="AI39" s="9"/>
      <c r="AJ39" s="15"/>
      <c r="AK39" s="31"/>
      <c r="AL39" s="31"/>
      <c r="AM39" s="112"/>
    </row>
    <row r="40" ht="16.5" customHeight="1">
      <c r="A40" s="19">
        <v>4.0</v>
      </c>
      <c r="B40" s="19" t="s">
        <v>59</v>
      </c>
      <c r="C40" s="364">
        <v>42425.0</v>
      </c>
      <c r="D40" s="71"/>
      <c r="E40" s="71"/>
      <c r="F40" s="9"/>
      <c r="G40" s="117"/>
      <c r="H40" s="15"/>
      <c r="I40" s="15"/>
      <c r="J40" s="9"/>
      <c r="K40" s="9"/>
      <c r="L40" s="9"/>
      <c r="M40" s="9"/>
      <c r="N40" s="9"/>
      <c r="O40" s="9"/>
      <c r="P40" s="15"/>
      <c r="Q40" s="15"/>
      <c r="R40" s="15"/>
      <c r="S40" s="9"/>
      <c r="T40" s="9"/>
      <c r="U40" s="9"/>
      <c r="V40" s="15"/>
      <c r="W40" s="15"/>
      <c r="X40" s="9"/>
      <c r="Y40" s="9"/>
      <c r="Z40" s="9"/>
      <c r="AA40" s="9"/>
      <c r="AB40" s="9"/>
      <c r="AC40" s="15"/>
      <c r="AD40" s="15"/>
      <c r="AE40" s="9"/>
      <c r="AF40" s="9"/>
      <c r="AG40" s="9"/>
      <c r="AH40" s="9"/>
      <c r="AI40" s="9"/>
      <c r="AJ40" s="15"/>
      <c r="AK40" s="31"/>
      <c r="AL40" s="31"/>
      <c r="AM40" s="112"/>
    </row>
    <row r="41" ht="21.75" customHeight="1">
      <c r="A41" s="79"/>
      <c r="B41" s="80"/>
      <c r="C41" s="112"/>
      <c r="D41" s="79"/>
      <c r="E41" s="112"/>
      <c r="F41" s="237"/>
      <c r="G41" s="237"/>
      <c r="H41" s="237"/>
      <c r="I41" s="237"/>
      <c r="J41" s="237"/>
      <c r="K41" s="237"/>
      <c r="L41" s="237"/>
      <c r="M41" s="25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92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31"/>
      <c r="AL41" s="31"/>
      <c r="AM41" s="112"/>
    </row>
    <row r="42" ht="17.25" customHeight="1">
      <c r="A42" s="19">
        <v>1.0</v>
      </c>
      <c r="B42" s="20" t="s">
        <v>60</v>
      </c>
      <c r="C42" s="364">
        <v>42603.0</v>
      </c>
      <c r="D42" s="113" t="s">
        <v>61</v>
      </c>
      <c r="E42" s="118"/>
      <c r="F42" s="9"/>
      <c r="G42" s="117"/>
      <c r="H42" s="15"/>
      <c r="I42" s="15"/>
      <c r="J42" s="9"/>
      <c r="K42" s="9"/>
      <c r="L42" s="9"/>
      <c r="M42" s="9"/>
      <c r="N42" s="9"/>
      <c r="O42" s="9"/>
      <c r="P42" s="15"/>
      <c r="Q42" s="15"/>
      <c r="R42" s="15"/>
      <c r="S42" s="9"/>
      <c r="T42" s="9"/>
      <c r="U42" s="9"/>
      <c r="V42" s="15"/>
      <c r="W42" s="15"/>
      <c r="X42" s="9"/>
      <c r="Y42" s="9"/>
      <c r="Z42" s="9"/>
      <c r="AA42" s="9"/>
      <c r="AB42" s="9"/>
      <c r="AC42" s="15"/>
      <c r="AD42" s="15"/>
      <c r="AE42" s="9"/>
      <c r="AF42" s="9"/>
      <c r="AG42" s="9"/>
      <c r="AH42" s="9"/>
      <c r="AI42" s="9"/>
      <c r="AJ42" s="15"/>
      <c r="AK42" s="31"/>
      <c r="AL42" s="31"/>
      <c r="AM42" s="112"/>
    </row>
    <row r="43" ht="18.0" customHeight="1">
      <c r="A43" s="19">
        <v>2.0</v>
      </c>
      <c r="B43" s="20" t="s">
        <v>63</v>
      </c>
      <c r="C43" s="364">
        <v>42625.0</v>
      </c>
      <c r="D43" s="71"/>
      <c r="E43" s="71"/>
      <c r="F43" s="9"/>
      <c r="G43" s="117"/>
      <c r="H43" s="15"/>
      <c r="I43" s="15"/>
      <c r="J43" s="9"/>
      <c r="K43" s="9"/>
      <c r="L43" s="9"/>
      <c r="M43" s="9"/>
      <c r="N43" s="9"/>
      <c r="O43" s="120"/>
      <c r="P43" s="230"/>
      <c r="Q43" s="15"/>
      <c r="R43" s="15"/>
      <c r="S43" s="9"/>
      <c r="T43" s="9"/>
      <c r="U43" s="9"/>
      <c r="V43" s="15"/>
      <c r="W43" s="15"/>
      <c r="X43" s="9"/>
      <c r="Y43" s="9"/>
      <c r="Z43" s="9"/>
      <c r="AA43" s="9"/>
      <c r="AB43" s="9"/>
      <c r="AC43" s="15"/>
      <c r="AD43" s="15"/>
      <c r="AE43" s="9"/>
      <c r="AF43" s="9"/>
      <c r="AG43" s="9"/>
      <c r="AH43" s="9"/>
      <c r="AI43" s="9"/>
      <c r="AJ43" s="15"/>
      <c r="AK43" s="31"/>
      <c r="AL43" s="31"/>
      <c r="AM43" s="112"/>
    </row>
    <row r="44" ht="15.75" customHeight="1">
      <c r="A44" s="79"/>
      <c r="B44" s="80"/>
      <c r="C44" s="112"/>
      <c r="D44" s="121"/>
      <c r="E44" s="121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121"/>
      <c r="AL44" s="121"/>
      <c r="AM44" s="121"/>
    </row>
    <row r="45" ht="18.75" customHeight="1">
      <c r="A45" s="19">
        <v>1.0</v>
      </c>
      <c r="B45" s="20" t="s">
        <v>64</v>
      </c>
      <c r="C45" s="364">
        <v>43249.0</v>
      </c>
      <c r="D45" s="113" t="s">
        <v>65</v>
      </c>
      <c r="E45" s="114"/>
      <c r="F45" s="9"/>
      <c r="G45" s="117"/>
      <c r="H45" s="15"/>
      <c r="I45" s="15"/>
      <c r="J45" s="9"/>
      <c r="K45" s="9"/>
      <c r="L45" s="9"/>
      <c r="M45" s="9"/>
      <c r="N45" s="9"/>
      <c r="O45" s="9"/>
      <c r="P45" s="15"/>
      <c r="Q45" s="15"/>
      <c r="R45" s="15"/>
      <c r="S45" s="9"/>
      <c r="T45" s="9"/>
      <c r="U45" s="9"/>
      <c r="V45" s="15"/>
      <c r="W45" s="15"/>
      <c r="X45" s="9"/>
      <c r="Y45" s="9"/>
      <c r="Z45" s="9"/>
      <c r="AA45" s="9"/>
      <c r="AB45" s="9"/>
      <c r="AC45" s="15"/>
      <c r="AD45" s="15"/>
      <c r="AE45" s="9"/>
      <c r="AF45" s="9"/>
      <c r="AG45" s="9"/>
      <c r="AH45" s="9"/>
      <c r="AI45" s="9"/>
      <c r="AJ45" s="15"/>
      <c r="AK45" s="31"/>
      <c r="AL45" s="31"/>
      <c r="AM45" s="112"/>
    </row>
    <row r="46" ht="17.25" customHeight="1">
      <c r="A46" s="19">
        <v>2.0</v>
      </c>
      <c r="B46" s="20" t="s">
        <v>66</v>
      </c>
      <c r="C46" s="364">
        <v>42512.0</v>
      </c>
      <c r="D46" s="71"/>
      <c r="E46" s="71"/>
      <c r="F46" s="9"/>
      <c r="G46" s="117"/>
      <c r="H46" s="15"/>
      <c r="I46" s="15"/>
      <c r="J46" s="9"/>
      <c r="K46" s="9"/>
      <c r="L46" s="9"/>
      <c r="M46" s="9"/>
      <c r="N46" s="9"/>
      <c r="O46" s="9"/>
      <c r="P46" s="15"/>
      <c r="Q46" s="15"/>
      <c r="R46" s="15"/>
      <c r="S46" s="9"/>
      <c r="T46" s="9"/>
      <c r="U46" s="9"/>
      <c r="V46" s="15"/>
      <c r="W46" s="15"/>
      <c r="X46" s="9"/>
      <c r="Y46" s="9"/>
      <c r="Z46" s="9"/>
      <c r="AA46" s="9"/>
      <c r="AB46" s="9"/>
      <c r="AC46" s="15"/>
      <c r="AD46" s="15"/>
      <c r="AE46" s="9"/>
      <c r="AF46" s="9"/>
      <c r="AG46" s="9"/>
      <c r="AH46" s="9"/>
      <c r="AI46" s="9"/>
      <c r="AJ46" s="15"/>
      <c r="AK46" s="31"/>
      <c r="AL46" s="31"/>
      <c r="AM46" s="112"/>
    </row>
    <row r="47" ht="18.0" customHeight="1">
      <c r="A47" s="79"/>
      <c r="B47" s="80"/>
      <c r="C47" s="112"/>
      <c r="D47" s="79"/>
      <c r="E47" s="79"/>
      <c r="F47" s="260"/>
      <c r="G47" s="260"/>
      <c r="H47" s="237"/>
      <c r="I47" s="260"/>
      <c r="J47" s="260"/>
      <c r="K47" s="260"/>
      <c r="L47" s="260"/>
      <c r="M47" s="261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31"/>
      <c r="AL47" s="31"/>
      <c r="AM47" s="112"/>
    </row>
    <row r="48" ht="18.0" customHeight="1">
      <c r="A48" s="19">
        <v>1.0</v>
      </c>
      <c r="B48" s="20" t="s">
        <v>67</v>
      </c>
      <c r="C48" s="364">
        <v>42852.0</v>
      </c>
      <c r="D48" s="31" t="s">
        <v>68</v>
      </c>
      <c r="E48" s="78">
        <v>7.9220318245E10</v>
      </c>
      <c r="F48" s="9">
        <v>8.0</v>
      </c>
      <c r="G48" s="117"/>
      <c r="H48" s="15"/>
      <c r="I48" s="15"/>
      <c r="J48" s="9">
        <v>8.0</v>
      </c>
      <c r="K48" s="9">
        <v>8.0</v>
      </c>
      <c r="L48" s="9">
        <v>8.0</v>
      </c>
      <c r="M48" s="9">
        <v>8.0</v>
      </c>
      <c r="N48" s="9">
        <v>8.0</v>
      </c>
      <c r="O48" s="9">
        <v>8.0</v>
      </c>
      <c r="P48" s="15"/>
      <c r="Q48" s="15"/>
      <c r="R48" s="15"/>
      <c r="S48" s="9">
        <v>8.0</v>
      </c>
      <c r="T48" s="9">
        <v>8.0</v>
      </c>
      <c r="U48" s="9">
        <v>8.0</v>
      </c>
      <c r="V48" s="15"/>
      <c r="W48" s="15"/>
      <c r="X48" s="9">
        <v>8.0</v>
      </c>
      <c r="Y48" s="9">
        <v>8.0</v>
      </c>
      <c r="Z48" s="9">
        <v>8.0</v>
      </c>
      <c r="AA48" s="9">
        <v>8.0</v>
      </c>
      <c r="AB48" s="9">
        <v>8.0</v>
      </c>
      <c r="AC48" s="15"/>
      <c r="AD48" s="15"/>
      <c r="AE48" s="9">
        <v>8.0</v>
      </c>
      <c r="AF48" s="9">
        <v>8.0</v>
      </c>
      <c r="AG48" s="9">
        <v>8.0</v>
      </c>
      <c r="AH48" s="9">
        <v>8.0</v>
      </c>
      <c r="AI48" s="9">
        <v>8.0</v>
      </c>
      <c r="AJ48" s="15"/>
      <c r="AK48" s="31"/>
      <c r="AL48" s="31"/>
      <c r="AM48" s="112"/>
    </row>
    <row r="49" ht="18.0" customHeight="1">
      <c r="A49" s="19">
        <v>2.0</v>
      </c>
      <c r="B49" s="20" t="s">
        <v>69</v>
      </c>
      <c r="C49" s="364">
        <v>42667.0</v>
      </c>
      <c r="D49" s="31" t="s">
        <v>70</v>
      </c>
      <c r="E49" s="78">
        <v>7.9220318242E10</v>
      </c>
      <c r="F49" s="9">
        <v>8.0</v>
      </c>
      <c r="G49" s="117"/>
      <c r="H49" s="15"/>
      <c r="I49" s="15"/>
      <c r="J49" s="9">
        <v>8.0</v>
      </c>
      <c r="K49" s="9">
        <v>8.0</v>
      </c>
      <c r="L49" s="9">
        <v>8.0</v>
      </c>
      <c r="M49" s="9">
        <v>8.0</v>
      </c>
      <c r="N49" s="9">
        <v>8.0</v>
      </c>
      <c r="O49" s="9">
        <v>8.0</v>
      </c>
      <c r="P49" s="15"/>
      <c r="Q49" s="15"/>
      <c r="R49" s="15"/>
      <c r="S49" s="9">
        <v>8.0</v>
      </c>
      <c r="T49" s="9">
        <v>8.0</v>
      </c>
      <c r="U49" s="9">
        <v>8.0</v>
      </c>
      <c r="V49" s="15"/>
      <c r="W49" s="15"/>
      <c r="X49" s="9">
        <v>8.0</v>
      </c>
      <c r="Y49" s="9">
        <v>8.0</v>
      </c>
      <c r="Z49" s="9">
        <v>8.0</v>
      </c>
      <c r="AA49" s="9">
        <v>8.0</v>
      </c>
      <c r="AB49" s="9">
        <v>8.0</v>
      </c>
      <c r="AC49" s="15"/>
      <c r="AD49" s="15"/>
      <c r="AE49" s="9">
        <v>8.0</v>
      </c>
      <c r="AF49" s="9">
        <v>8.0</v>
      </c>
      <c r="AG49" s="9">
        <v>8.0</v>
      </c>
      <c r="AH49" s="9">
        <v>8.0</v>
      </c>
      <c r="AI49" s="9">
        <v>8.0</v>
      </c>
      <c r="AJ49" s="15"/>
      <c r="AK49" s="9"/>
      <c r="AL49" s="31"/>
      <c r="AM49" s="112"/>
    </row>
    <row r="50" ht="17.25" customHeight="1">
      <c r="A50" s="19">
        <v>3.0</v>
      </c>
      <c r="B50" s="20" t="s">
        <v>71</v>
      </c>
      <c r="C50" s="380">
        <v>43072.0</v>
      </c>
      <c r="D50" s="31" t="s">
        <v>70</v>
      </c>
      <c r="E50" s="78">
        <v>7.9220318285E10</v>
      </c>
      <c r="F50" s="9"/>
      <c r="G50" s="117"/>
      <c r="H50" s="15"/>
      <c r="I50" s="15">
        <v>12.0</v>
      </c>
      <c r="J50" s="9">
        <v>13.0</v>
      </c>
      <c r="K50" s="9"/>
      <c r="L50" s="9"/>
      <c r="M50" s="9">
        <v>12.0</v>
      </c>
      <c r="N50" s="9">
        <v>12.0</v>
      </c>
      <c r="O50" s="9"/>
      <c r="P50" s="15"/>
      <c r="Q50" s="15">
        <v>12.0</v>
      </c>
      <c r="R50" s="15">
        <v>12.0</v>
      </c>
      <c r="S50" s="9"/>
      <c r="T50" s="9"/>
      <c r="U50" s="9">
        <v>12.0</v>
      </c>
      <c r="V50" s="15">
        <v>12.0</v>
      </c>
      <c r="W50" s="15"/>
      <c r="X50" s="9"/>
      <c r="Y50" s="9">
        <v>12.0</v>
      </c>
      <c r="Z50" s="9">
        <v>12.0</v>
      </c>
      <c r="AA50" s="9"/>
      <c r="AB50" s="9"/>
      <c r="AC50" s="15">
        <v>12.0</v>
      </c>
      <c r="AD50" s="15">
        <v>12.0</v>
      </c>
      <c r="AE50" s="9"/>
      <c r="AF50" s="9"/>
      <c r="AG50" s="9">
        <v>12.0</v>
      </c>
      <c r="AH50" s="9">
        <v>12.0</v>
      </c>
      <c r="AI50" s="9"/>
      <c r="AJ50" s="15"/>
      <c r="AK50" s="31"/>
      <c r="AL50" s="31"/>
      <c r="AM50" s="112"/>
    </row>
    <row r="51" ht="17.25" customHeight="1">
      <c r="A51" s="19">
        <v>4.0</v>
      </c>
      <c r="B51" s="20" t="s">
        <v>72</v>
      </c>
      <c r="C51" s="380">
        <v>43072.0</v>
      </c>
      <c r="D51" s="31" t="s">
        <v>70</v>
      </c>
      <c r="E51" s="78">
        <v>7.9221946634E10</v>
      </c>
      <c r="F51" s="9">
        <v>12.0</v>
      </c>
      <c r="G51" s="117"/>
      <c r="H51" s="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9">
        <v>8.0</v>
      </c>
      <c r="Y51" s="9">
        <v>8.0</v>
      </c>
      <c r="Z51" s="9">
        <v>13.0</v>
      </c>
      <c r="AA51" s="9">
        <v>8.0</v>
      </c>
      <c r="AB51" s="9">
        <v>8.0</v>
      </c>
      <c r="AC51" s="15"/>
      <c r="AD51" s="15"/>
      <c r="AE51" s="9">
        <v>8.0</v>
      </c>
      <c r="AF51" s="9">
        <v>8.0</v>
      </c>
      <c r="AG51" s="9">
        <v>8.0</v>
      </c>
      <c r="AH51" s="9">
        <v>8.0</v>
      </c>
      <c r="AI51" s="9">
        <v>8.0</v>
      </c>
      <c r="AJ51" s="15"/>
      <c r="AK51" s="31"/>
      <c r="AL51" s="31"/>
      <c r="AM51" s="112"/>
    </row>
    <row r="52" ht="20.25" customHeight="1">
      <c r="A52" s="19">
        <v>5.0</v>
      </c>
      <c r="B52" s="19" t="s">
        <v>290</v>
      </c>
      <c r="C52" s="364"/>
      <c r="D52" s="31" t="s">
        <v>70</v>
      </c>
      <c r="E52" s="78">
        <v>7.9221277764E10</v>
      </c>
      <c r="F52" s="9"/>
      <c r="G52" s="117"/>
      <c r="H52" s="15">
        <v>12.0</v>
      </c>
      <c r="I52" s="15"/>
      <c r="J52" s="9"/>
      <c r="K52" s="9">
        <v>12.0</v>
      </c>
      <c r="L52" s="9">
        <v>12.0</v>
      </c>
      <c r="M52" s="9"/>
      <c r="N52" s="9"/>
      <c r="O52" s="9">
        <v>12.0</v>
      </c>
      <c r="P52" s="15">
        <v>12.0</v>
      </c>
      <c r="Q52" s="15"/>
      <c r="R52" s="15"/>
      <c r="S52" s="9">
        <v>12.0</v>
      </c>
      <c r="T52" s="9">
        <v>12.0</v>
      </c>
      <c r="U52" s="9"/>
      <c r="V52" s="15"/>
      <c r="W52" s="15">
        <v>12.0</v>
      </c>
      <c r="X52" s="9">
        <v>12.0</v>
      </c>
      <c r="Y52" s="9"/>
      <c r="Z52" s="9"/>
      <c r="AA52" s="9">
        <v>12.0</v>
      </c>
      <c r="AB52" s="9">
        <v>12.0</v>
      </c>
      <c r="AC52" s="15"/>
      <c r="AD52" s="15"/>
      <c r="AE52" s="9">
        <v>12.0</v>
      </c>
      <c r="AF52" s="9">
        <v>12.0</v>
      </c>
      <c r="AG52" s="9"/>
      <c r="AH52" s="9"/>
      <c r="AI52" s="9">
        <v>12.0</v>
      </c>
      <c r="AJ52" s="15">
        <v>12.0</v>
      </c>
      <c r="AK52" s="9"/>
      <c r="AL52" s="31"/>
      <c r="AM52" s="112"/>
    </row>
    <row r="53" ht="21.0" customHeight="1">
      <c r="A53" s="19">
        <v>6.0</v>
      </c>
      <c r="B53" s="19" t="s">
        <v>75</v>
      </c>
      <c r="C53" s="388">
        <v>42539.0</v>
      </c>
      <c r="D53" s="125" t="s">
        <v>76</v>
      </c>
      <c r="E53" s="43">
        <v>7.9220220031E10</v>
      </c>
      <c r="F53" s="120"/>
      <c r="G53" s="117"/>
      <c r="H53" s="15"/>
      <c r="I53" s="15"/>
      <c r="J53" s="9"/>
      <c r="K53" s="9"/>
      <c r="L53" s="9"/>
      <c r="M53" s="9"/>
      <c r="N53" s="9"/>
      <c r="O53" s="9"/>
      <c r="P53" s="15"/>
      <c r="Q53" s="15"/>
      <c r="R53" s="15"/>
      <c r="S53" s="9"/>
      <c r="T53" s="9"/>
      <c r="U53" s="9"/>
      <c r="V53" s="15"/>
      <c r="W53" s="15"/>
      <c r="X53" s="9"/>
      <c r="Y53" s="9"/>
      <c r="Z53" s="9"/>
      <c r="AA53" s="9"/>
      <c r="AB53" s="9"/>
      <c r="AC53" s="15"/>
      <c r="AD53" s="15"/>
      <c r="AE53" s="9"/>
      <c r="AF53" s="9"/>
      <c r="AG53" s="9"/>
      <c r="AH53" s="9"/>
      <c r="AI53" s="9"/>
      <c r="AJ53" s="15"/>
      <c r="AK53" s="9"/>
      <c r="AL53" s="9"/>
      <c r="AM53" s="9"/>
    </row>
    <row r="54" ht="12.0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</row>
    <row r="55" ht="125.25" customHeight="1">
      <c r="A55" s="126"/>
      <c r="B55" s="520">
        <v>180.0</v>
      </c>
      <c r="C55" s="308" t="s">
        <v>360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79"/>
    </row>
    <row r="56" ht="15.75" customHeight="1">
      <c r="A56" s="131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10"/>
      <c r="AM56" s="79"/>
    </row>
    <row r="57" ht="12.75" customHeight="1">
      <c r="A57" s="29"/>
      <c r="B57" s="19" t="s">
        <v>9</v>
      </c>
      <c r="C57" s="133"/>
      <c r="D57" s="134"/>
      <c r="E57" s="424"/>
      <c r="F57" s="155">
        <v>1.0</v>
      </c>
      <c r="G57" s="425"/>
      <c r="H57" s="243"/>
      <c r="I57" s="243"/>
      <c r="J57" s="155"/>
      <c r="K57" s="155"/>
      <c r="L57" s="155"/>
      <c r="M57" s="155"/>
      <c r="N57" s="155"/>
      <c r="O57" s="155"/>
      <c r="P57" s="243"/>
      <c r="Q57" s="243"/>
      <c r="R57" s="243"/>
      <c r="S57" s="155"/>
      <c r="T57" s="155"/>
      <c r="U57" s="155"/>
      <c r="V57" s="243"/>
      <c r="W57" s="243"/>
      <c r="X57" s="155"/>
      <c r="Y57" s="155"/>
      <c r="Z57" s="428"/>
      <c r="AA57" s="428"/>
      <c r="AB57" s="428"/>
      <c r="AC57" s="428"/>
      <c r="AD57" s="428"/>
      <c r="AE57" s="428"/>
      <c r="AF57" s="428"/>
      <c r="AG57" s="428"/>
      <c r="AH57" s="428"/>
      <c r="AI57" s="428"/>
      <c r="AJ57" s="428"/>
      <c r="AK57" s="136">
        <f t="shared" ref="AK57:AK114" si="2">SUM(F57:AJ57)</f>
        <v>1</v>
      </c>
      <c r="AL57" s="521">
        <f>AK57/COUNT(F57:AJ57)</f>
        <v>1</v>
      </c>
      <c r="AM57" s="264"/>
    </row>
    <row r="58" ht="13.5" customHeight="1">
      <c r="A58" s="137" t="s">
        <v>78</v>
      </c>
      <c r="B58" s="132"/>
      <c r="C58" s="138"/>
      <c r="D58" s="32"/>
      <c r="E58" s="427"/>
      <c r="F58" s="140"/>
      <c r="G58" s="427"/>
      <c r="H58" s="266"/>
      <c r="I58" s="266"/>
      <c r="J58" s="265"/>
      <c r="K58" s="265"/>
      <c r="L58" s="265"/>
      <c r="M58" s="265"/>
      <c r="N58" s="265"/>
      <c r="O58" s="265"/>
      <c r="P58" s="266"/>
      <c r="Q58" s="266"/>
      <c r="R58" s="266"/>
      <c r="S58" s="265"/>
      <c r="T58" s="265"/>
      <c r="U58" s="265"/>
      <c r="V58" s="266"/>
      <c r="W58" s="266"/>
      <c r="X58" s="265"/>
      <c r="Y58" s="265"/>
      <c r="Z58" s="265"/>
      <c r="AA58" s="265"/>
      <c r="AB58" s="265"/>
      <c r="AC58" s="266"/>
      <c r="AD58" s="266"/>
      <c r="AE58" s="265"/>
      <c r="AF58" s="265"/>
      <c r="AG58" s="265"/>
      <c r="AH58" s="265"/>
      <c r="AI58" s="265"/>
      <c r="AJ58" s="266"/>
      <c r="AK58" s="267">
        <f t="shared" si="2"/>
        <v>0</v>
      </c>
      <c r="AL58" s="522"/>
      <c r="AM58" s="268"/>
    </row>
    <row r="59" ht="12.75" customHeight="1">
      <c r="A59" s="45">
        <v>1.0</v>
      </c>
      <c r="B59" s="144" t="s">
        <v>155</v>
      </c>
      <c r="C59" s="133"/>
      <c r="D59" s="32"/>
      <c r="E59" s="424"/>
      <c r="F59" s="155">
        <v>7.0</v>
      </c>
      <c r="G59" s="425"/>
      <c r="H59" s="243"/>
      <c r="I59" s="243"/>
      <c r="J59" s="155">
        <v>4.0</v>
      </c>
      <c r="K59" s="155">
        <v>2.0</v>
      </c>
      <c r="L59" s="155">
        <v>4.0</v>
      </c>
      <c r="M59" s="155">
        <v>7.0</v>
      </c>
      <c r="N59" s="155">
        <v>3.0</v>
      </c>
      <c r="O59" s="155"/>
      <c r="P59" s="243">
        <v>4.0</v>
      </c>
      <c r="Q59" s="243"/>
      <c r="R59" s="243"/>
      <c r="S59" s="155">
        <v>7.0</v>
      </c>
      <c r="T59" s="155">
        <v>5.0</v>
      </c>
      <c r="U59" s="155">
        <v>8.0</v>
      </c>
      <c r="V59" s="243"/>
      <c r="W59" s="243"/>
      <c r="X59" s="145">
        <v>7.0</v>
      </c>
      <c r="Y59" s="155">
        <v>4.0</v>
      </c>
      <c r="Z59" s="155">
        <v>12.0</v>
      </c>
      <c r="AA59" s="155">
        <v>10.0</v>
      </c>
      <c r="AB59" s="155">
        <v>6.0</v>
      </c>
      <c r="AC59" s="243">
        <v>7.0</v>
      </c>
      <c r="AD59" s="243"/>
      <c r="AE59" s="155"/>
      <c r="AF59" s="155">
        <v>2.0</v>
      </c>
      <c r="AG59" s="155"/>
      <c r="AH59" s="155"/>
      <c r="AI59" s="155"/>
      <c r="AJ59" s="243"/>
      <c r="AK59" s="136">
        <f t="shared" si="2"/>
        <v>99</v>
      </c>
      <c r="AL59" s="521">
        <f>AK59/COUNT(F59:AJ59)</f>
        <v>5.823529412</v>
      </c>
      <c r="AM59" s="264"/>
    </row>
    <row r="60" ht="13.5" customHeight="1">
      <c r="A60" s="137" t="s">
        <v>78</v>
      </c>
      <c r="B60" s="132"/>
      <c r="C60" s="138"/>
      <c r="D60" s="32"/>
      <c r="E60" s="427"/>
      <c r="F60" s="140"/>
      <c r="G60" s="427"/>
      <c r="H60" s="266"/>
      <c r="I60" s="266"/>
      <c r="J60" s="265">
        <v>1.0</v>
      </c>
      <c r="K60" s="265"/>
      <c r="L60" s="265"/>
      <c r="M60" s="265"/>
      <c r="N60" s="265"/>
      <c r="O60" s="265"/>
      <c r="P60" s="266"/>
      <c r="Q60" s="266"/>
      <c r="R60" s="266"/>
      <c r="S60" s="265">
        <v>2.0</v>
      </c>
      <c r="T60" s="265"/>
      <c r="U60" s="265"/>
      <c r="V60" s="266"/>
      <c r="W60" s="266"/>
      <c r="X60" s="146"/>
      <c r="Y60" s="265"/>
      <c r="Z60" s="265"/>
      <c r="AA60" s="265"/>
      <c r="AB60" s="265">
        <v>1.0</v>
      </c>
      <c r="AC60" s="266"/>
      <c r="AD60" s="266"/>
      <c r="AE60" s="265"/>
      <c r="AF60" s="265"/>
      <c r="AG60" s="265"/>
      <c r="AH60" s="265"/>
      <c r="AI60" s="265"/>
      <c r="AJ60" s="266"/>
      <c r="AK60" s="267">
        <f t="shared" si="2"/>
        <v>4</v>
      </c>
      <c r="AL60" s="522"/>
      <c r="AM60" s="268"/>
    </row>
    <row r="61" ht="12.75" customHeight="1">
      <c r="A61" s="29"/>
      <c r="B61" s="19" t="s">
        <v>15</v>
      </c>
      <c r="C61" s="133"/>
      <c r="D61" s="32"/>
      <c r="E61" s="424"/>
      <c r="F61" s="155"/>
      <c r="G61" s="425"/>
      <c r="H61" s="243"/>
      <c r="I61" s="243"/>
      <c r="J61" s="155"/>
      <c r="K61" s="155"/>
      <c r="L61" s="155"/>
      <c r="M61" s="155"/>
      <c r="N61" s="155">
        <v>1.0</v>
      </c>
      <c r="O61" s="155">
        <v>1.0</v>
      </c>
      <c r="P61" s="243"/>
      <c r="Q61" s="270"/>
      <c r="R61" s="243"/>
      <c r="S61" s="155"/>
      <c r="T61" s="155"/>
      <c r="U61" s="155"/>
      <c r="V61" s="243"/>
      <c r="W61" s="243"/>
      <c r="X61" s="155"/>
      <c r="Y61" s="155"/>
      <c r="Z61" s="155"/>
      <c r="AA61" s="155"/>
      <c r="AB61" s="155"/>
      <c r="AC61" s="243"/>
      <c r="AD61" s="243"/>
      <c r="AE61" s="155"/>
      <c r="AF61" s="155"/>
      <c r="AG61" s="155"/>
      <c r="AH61" s="155"/>
      <c r="AI61" s="155"/>
      <c r="AJ61" s="243"/>
      <c r="AK61" s="136">
        <f t="shared" si="2"/>
        <v>2</v>
      </c>
      <c r="AL61" s="521">
        <f>AK61/COUNT(F61:AJ61)</f>
        <v>1</v>
      </c>
      <c r="AM61" s="264"/>
    </row>
    <row r="62" ht="13.5" customHeight="1">
      <c r="A62" s="137" t="s">
        <v>78</v>
      </c>
      <c r="B62" s="132"/>
      <c r="C62" s="138"/>
      <c r="D62" s="32"/>
      <c r="E62" s="427"/>
      <c r="F62" s="140"/>
      <c r="G62" s="427"/>
      <c r="H62" s="266"/>
      <c r="I62" s="266"/>
      <c r="J62" s="265"/>
      <c r="K62" s="265"/>
      <c r="L62" s="265"/>
      <c r="M62" s="265"/>
      <c r="N62" s="265"/>
      <c r="O62" s="265"/>
      <c r="P62" s="266"/>
      <c r="Q62" s="266"/>
      <c r="R62" s="266"/>
      <c r="S62" s="265"/>
      <c r="T62" s="265"/>
      <c r="U62" s="265"/>
      <c r="V62" s="266"/>
      <c r="W62" s="266"/>
      <c r="X62" s="265"/>
      <c r="Y62" s="265"/>
      <c r="Z62" s="265"/>
      <c r="AA62" s="265"/>
      <c r="AB62" s="265"/>
      <c r="AC62" s="266"/>
      <c r="AD62" s="266"/>
      <c r="AE62" s="265"/>
      <c r="AF62" s="265"/>
      <c r="AG62" s="265"/>
      <c r="AH62" s="265"/>
      <c r="AI62" s="265"/>
      <c r="AJ62" s="266"/>
      <c r="AK62" s="267">
        <f t="shared" si="2"/>
        <v>0</v>
      </c>
      <c r="AL62" s="522"/>
      <c r="AM62" s="268"/>
    </row>
    <row r="63" ht="12.75" customHeight="1">
      <c r="A63" s="29">
        <v>2.0</v>
      </c>
      <c r="B63" s="19" t="s">
        <v>157</v>
      </c>
      <c r="C63" s="133"/>
      <c r="D63" s="32"/>
      <c r="E63" s="424"/>
      <c r="F63" s="155">
        <v>11.0</v>
      </c>
      <c r="G63" s="425"/>
      <c r="H63" s="243"/>
      <c r="I63" s="243"/>
      <c r="J63" s="155">
        <v>9.0</v>
      </c>
      <c r="K63" s="155">
        <v>5.0</v>
      </c>
      <c r="L63" s="155">
        <v>2.0</v>
      </c>
      <c r="M63" s="155">
        <v>8.0</v>
      </c>
      <c r="N63" s="155"/>
      <c r="O63" s="155">
        <v>13.0</v>
      </c>
      <c r="P63" s="243"/>
      <c r="Q63" s="243">
        <v>7.0</v>
      </c>
      <c r="R63" s="243"/>
      <c r="S63" s="155">
        <v>8.0</v>
      </c>
      <c r="T63" s="155">
        <v>1.0</v>
      </c>
      <c r="U63" s="155">
        <v>6.0</v>
      </c>
      <c r="V63" s="243"/>
      <c r="W63" s="243"/>
      <c r="X63" s="155">
        <v>8.0</v>
      </c>
      <c r="Y63" s="155">
        <v>8.0</v>
      </c>
      <c r="Z63" s="155">
        <v>5.0</v>
      </c>
      <c r="AA63" s="155">
        <v>6.0</v>
      </c>
      <c r="AB63" s="155">
        <v>8.0</v>
      </c>
      <c r="AC63" s="243"/>
      <c r="AD63" s="243"/>
      <c r="AE63" s="155">
        <v>1.0</v>
      </c>
      <c r="AF63" s="155">
        <v>6.0</v>
      </c>
      <c r="AG63" s="155"/>
      <c r="AH63" s="155"/>
      <c r="AI63" s="155"/>
      <c r="AJ63" s="243"/>
      <c r="AK63" s="136">
        <f t="shared" si="2"/>
        <v>112</v>
      </c>
      <c r="AL63" s="521">
        <f>AK63/COUNT(F63:AJ63)</f>
        <v>6.588235294</v>
      </c>
      <c r="AM63" s="264"/>
    </row>
    <row r="64" ht="13.5" customHeight="1">
      <c r="A64" s="137" t="s">
        <v>78</v>
      </c>
      <c r="B64" s="132"/>
      <c r="C64" s="138"/>
      <c r="D64" s="32"/>
      <c r="E64" s="427"/>
      <c r="F64" s="140">
        <v>2.0</v>
      </c>
      <c r="G64" s="427"/>
      <c r="H64" s="266"/>
      <c r="I64" s="266"/>
      <c r="J64" s="265">
        <v>3.0</v>
      </c>
      <c r="K64" s="265">
        <v>2.0</v>
      </c>
      <c r="L64" s="265"/>
      <c r="M64" s="265"/>
      <c r="N64" s="265"/>
      <c r="O64" s="265"/>
      <c r="P64" s="266"/>
      <c r="Q64" s="266"/>
      <c r="R64" s="266"/>
      <c r="S64" s="265">
        <v>2.0</v>
      </c>
      <c r="T64" s="265"/>
      <c r="U64" s="265">
        <v>1.0</v>
      </c>
      <c r="V64" s="266"/>
      <c r="W64" s="266"/>
      <c r="X64" s="265">
        <v>2.0</v>
      </c>
      <c r="Y64" s="265"/>
      <c r="Z64" s="265">
        <v>1.0</v>
      </c>
      <c r="AA64" s="265">
        <v>1.0</v>
      </c>
      <c r="AB64" s="265"/>
      <c r="AC64" s="266"/>
      <c r="AD64" s="266"/>
      <c r="AE64" s="265"/>
      <c r="AF64" s="265">
        <v>1.0</v>
      </c>
      <c r="AG64" s="265"/>
      <c r="AH64" s="265"/>
      <c r="AI64" s="265"/>
      <c r="AJ64" s="266"/>
      <c r="AK64" s="267">
        <f t="shared" si="2"/>
        <v>15</v>
      </c>
      <c r="AL64" s="522"/>
      <c r="AM64" s="268"/>
    </row>
    <row r="65" ht="15.75" customHeight="1">
      <c r="A65" s="45">
        <v>3.0</v>
      </c>
      <c r="B65" s="144" t="s">
        <v>19</v>
      </c>
      <c r="C65" s="133"/>
      <c r="D65" s="32"/>
      <c r="E65" s="424"/>
      <c r="F65" s="155">
        <v>10.0</v>
      </c>
      <c r="G65" s="425"/>
      <c r="H65" s="243"/>
      <c r="I65" s="243"/>
      <c r="J65" s="155">
        <v>5.0</v>
      </c>
      <c r="K65" s="155"/>
      <c r="L65" s="155">
        <v>8.0</v>
      </c>
      <c r="M65" s="155"/>
      <c r="N65" s="155">
        <v>2.0</v>
      </c>
      <c r="O65" s="155"/>
      <c r="P65" s="243"/>
      <c r="Q65" s="243"/>
      <c r="R65" s="243"/>
      <c r="S65" s="155">
        <v>2.0</v>
      </c>
      <c r="T65" s="155"/>
      <c r="U65" s="155"/>
      <c r="V65" s="243"/>
      <c r="W65" s="243"/>
      <c r="X65" s="155">
        <v>51.0</v>
      </c>
      <c r="Y65" s="155"/>
      <c r="Z65" s="155"/>
      <c r="AA65" s="155"/>
      <c r="AB65" s="155"/>
      <c r="AC65" s="243"/>
      <c r="AD65" s="243"/>
      <c r="AE65" s="155"/>
      <c r="AF65" s="155"/>
      <c r="AG65" s="155"/>
      <c r="AH65" s="155"/>
      <c r="AI65" s="155"/>
      <c r="AJ65" s="243"/>
      <c r="AK65" s="136">
        <f t="shared" si="2"/>
        <v>78</v>
      </c>
      <c r="AL65" s="521">
        <f>AK65/COUNT(F65:AJ65)</f>
        <v>13</v>
      </c>
      <c r="AM65" s="264"/>
    </row>
    <row r="66" ht="13.5" customHeight="1">
      <c r="A66" s="137" t="s">
        <v>78</v>
      </c>
      <c r="B66" s="132"/>
      <c r="C66" s="138"/>
      <c r="D66" s="32"/>
      <c r="E66" s="427"/>
      <c r="F66" s="140"/>
      <c r="G66" s="427"/>
      <c r="H66" s="266"/>
      <c r="I66" s="277"/>
      <c r="J66" s="148"/>
      <c r="K66" s="148"/>
      <c r="L66" s="148">
        <v>2.0</v>
      </c>
      <c r="M66" s="265"/>
      <c r="N66" s="265"/>
      <c r="O66" s="265"/>
      <c r="P66" s="266"/>
      <c r="Q66" s="266"/>
      <c r="R66" s="266"/>
      <c r="S66" s="265"/>
      <c r="T66" s="265"/>
      <c r="U66" s="265"/>
      <c r="V66" s="266"/>
      <c r="W66" s="266"/>
      <c r="X66" s="265"/>
      <c r="Y66" s="265"/>
      <c r="Z66" s="265"/>
      <c r="AA66" s="265"/>
      <c r="AB66" s="265"/>
      <c r="AC66" s="266"/>
      <c r="AD66" s="266"/>
      <c r="AE66" s="265"/>
      <c r="AF66" s="265"/>
      <c r="AG66" s="265"/>
      <c r="AH66" s="265"/>
      <c r="AI66" s="265"/>
      <c r="AJ66" s="266"/>
      <c r="AK66" s="267">
        <f t="shared" si="2"/>
        <v>2</v>
      </c>
      <c r="AL66" s="522"/>
      <c r="AM66" s="268"/>
    </row>
    <row r="67" ht="15.75" customHeight="1">
      <c r="A67" s="29">
        <v>4.0</v>
      </c>
      <c r="B67" s="19" t="s">
        <v>20</v>
      </c>
      <c r="C67" s="133"/>
      <c r="D67" s="32"/>
      <c r="E67" s="424"/>
      <c r="F67" s="155">
        <v>10.0</v>
      </c>
      <c r="G67" s="425"/>
      <c r="H67" s="243"/>
      <c r="I67" s="243"/>
      <c r="J67" s="155">
        <v>9.0</v>
      </c>
      <c r="K67" s="155">
        <v>8.0</v>
      </c>
      <c r="L67" s="155">
        <v>11.0</v>
      </c>
      <c r="M67" s="155">
        <v>9.0</v>
      </c>
      <c r="N67" s="155"/>
      <c r="O67" s="155">
        <v>10.0</v>
      </c>
      <c r="P67" s="243"/>
      <c r="Q67" s="243"/>
      <c r="R67" s="243">
        <v>4.0</v>
      </c>
      <c r="S67" s="155">
        <v>7.0</v>
      </c>
      <c r="T67" s="155">
        <v>19.0</v>
      </c>
      <c r="U67" s="155">
        <v>8.0</v>
      </c>
      <c r="V67" s="243"/>
      <c r="W67" s="243"/>
      <c r="X67" s="155">
        <v>19.0</v>
      </c>
      <c r="Y67" s="155">
        <v>11.0</v>
      </c>
      <c r="Z67" s="155">
        <v>9.0</v>
      </c>
      <c r="AA67" s="155">
        <v>8.0</v>
      </c>
      <c r="AB67" s="155">
        <v>10.0</v>
      </c>
      <c r="AC67" s="243">
        <v>6.0</v>
      </c>
      <c r="AD67" s="243"/>
      <c r="AE67" s="155"/>
      <c r="AF67" s="155">
        <v>9.0</v>
      </c>
      <c r="AG67" s="155"/>
      <c r="AH67" s="155"/>
      <c r="AI67" s="155"/>
      <c r="AJ67" s="243"/>
      <c r="AK67" s="136">
        <f t="shared" si="2"/>
        <v>167</v>
      </c>
      <c r="AL67" s="521">
        <f>AK67/COUNT(F67:AJ67)</f>
        <v>9.823529412</v>
      </c>
      <c r="AM67" s="264"/>
    </row>
    <row r="68" ht="13.5" customHeight="1">
      <c r="A68" s="137" t="s">
        <v>78</v>
      </c>
      <c r="B68" s="132"/>
      <c r="C68" s="138"/>
      <c r="D68" s="32"/>
      <c r="E68" s="427"/>
      <c r="F68" s="140"/>
      <c r="G68" s="427"/>
      <c r="H68" s="266"/>
      <c r="I68" s="277"/>
      <c r="J68" s="148">
        <v>2.0</v>
      </c>
      <c r="K68" s="148">
        <v>1.0</v>
      </c>
      <c r="L68" s="148"/>
      <c r="M68" s="265"/>
      <c r="N68" s="265"/>
      <c r="O68" s="265">
        <v>1.0</v>
      </c>
      <c r="P68" s="266"/>
      <c r="Q68" s="266"/>
      <c r="R68" s="266"/>
      <c r="S68" s="265">
        <v>1.0</v>
      </c>
      <c r="T68" s="265">
        <v>1.0</v>
      </c>
      <c r="U68" s="265">
        <v>3.0</v>
      </c>
      <c r="V68" s="266"/>
      <c r="W68" s="266"/>
      <c r="X68" s="265"/>
      <c r="Y68" s="265">
        <v>1.0</v>
      </c>
      <c r="Z68" s="265">
        <v>1.0</v>
      </c>
      <c r="AA68" s="265"/>
      <c r="AB68" s="265">
        <v>2.0</v>
      </c>
      <c r="AC68" s="266">
        <v>1.0</v>
      </c>
      <c r="AD68" s="266"/>
      <c r="AE68" s="265"/>
      <c r="AF68" s="265"/>
      <c r="AG68" s="265"/>
      <c r="AH68" s="265"/>
      <c r="AI68" s="265"/>
      <c r="AJ68" s="266"/>
      <c r="AK68" s="267">
        <f t="shared" si="2"/>
        <v>14</v>
      </c>
      <c r="AL68" s="522"/>
      <c r="AM68" s="268"/>
    </row>
    <row r="69" ht="12.75" customHeight="1">
      <c r="A69" s="29">
        <v>5.0</v>
      </c>
      <c r="B69" s="19" t="s">
        <v>198</v>
      </c>
      <c r="C69" s="133"/>
      <c r="D69" s="32"/>
      <c r="E69" s="424"/>
      <c r="F69" s="155">
        <v>69.0</v>
      </c>
      <c r="G69" s="425"/>
      <c r="H69" s="243">
        <v>6.0</v>
      </c>
      <c r="I69" s="243"/>
      <c r="J69" s="155"/>
      <c r="K69" s="155">
        <v>11.0</v>
      </c>
      <c r="L69" s="155">
        <v>8.0</v>
      </c>
      <c r="M69" s="155">
        <v>12.0</v>
      </c>
      <c r="N69" s="155">
        <v>10.0</v>
      </c>
      <c r="O69" s="155">
        <v>14.0</v>
      </c>
      <c r="P69" s="243"/>
      <c r="Q69" s="243"/>
      <c r="R69" s="243"/>
      <c r="S69" s="155">
        <v>12.0</v>
      </c>
      <c r="T69" s="155">
        <v>15.0</v>
      </c>
      <c r="U69" s="155">
        <v>15.0</v>
      </c>
      <c r="V69" s="243">
        <v>9.0</v>
      </c>
      <c r="W69" s="243"/>
      <c r="X69" s="155"/>
      <c r="Y69" s="155">
        <v>7.0</v>
      </c>
      <c r="Z69" s="155">
        <v>4.0</v>
      </c>
      <c r="AA69" s="155">
        <v>8.0</v>
      </c>
      <c r="AB69" s="155">
        <v>1.0</v>
      </c>
      <c r="AC69" s="243"/>
      <c r="AD69" s="243">
        <v>8.0</v>
      </c>
      <c r="AE69" s="155">
        <v>6.0</v>
      </c>
      <c r="AF69" s="155">
        <v>8.0</v>
      </c>
      <c r="AG69" s="155"/>
      <c r="AH69" s="155"/>
      <c r="AI69" s="155"/>
      <c r="AJ69" s="243"/>
      <c r="AK69" s="136">
        <f t="shared" si="2"/>
        <v>223</v>
      </c>
      <c r="AL69" s="521">
        <f>AK69/COUNT(F69:AJ69)</f>
        <v>12.38888889</v>
      </c>
      <c r="AM69" s="264"/>
    </row>
    <row r="70" ht="13.5" customHeight="1">
      <c r="A70" s="137" t="s">
        <v>78</v>
      </c>
      <c r="B70" s="132"/>
      <c r="C70" s="138"/>
      <c r="D70" s="32"/>
      <c r="E70" s="427"/>
      <c r="F70" s="140"/>
      <c r="G70" s="427"/>
      <c r="H70" s="266"/>
      <c r="I70" s="277"/>
      <c r="J70" s="148"/>
      <c r="K70" s="148"/>
      <c r="L70" s="148"/>
      <c r="M70" s="265">
        <v>1.0</v>
      </c>
      <c r="N70" s="265">
        <v>1.0</v>
      </c>
      <c r="O70" s="265"/>
      <c r="P70" s="266"/>
      <c r="Q70" s="266"/>
      <c r="R70" s="266"/>
      <c r="S70" s="265">
        <v>1.0</v>
      </c>
      <c r="T70" s="265"/>
      <c r="U70" s="265">
        <v>1.0</v>
      </c>
      <c r="V70" s="266"/>
      <c r="W70" s="266"/>
      <c r="X70" s="265"/>
      <c r="Y70" s="265"/>
      <c r="Z70" s="265"/>
      <c r="AA70" s="265"/>
      <c r="AB70" s="265"/>
      <c r="AC70" s="266"/>
      <c r="AD70" s="266">
        <v>1.0</v>
      </c>
      <c r="AE70" s="265">
        <v>1.0</v>
      </c>
      <c r="AF70" s="265">
        <v>1.0</v>
      </c>
      <c r="AG70" s="265"/>
      <c r="AH70" s="265"/>
      <c r="AI70" s="265"/>
      <c r="AJ70" s="266"/>
      <c r="AK70" s="267">
        <f t="shared" si="2"/>
        <v>7</v>
      </c>
      <c r="AL70" s="522"/>
      <c r="AM70" s="268"/>
    </row>
    <row r="71" ht="15.75" customHeight="1">
      <c r="A71" s="45">
        <v>6.0</v>
      </c>
      <c r="B71" s="144" t="s">
        <v>199</v>
      </c>
      <c r="C71" s="133"/>
      <c r="D71" s="32"/>
      <c r="E71" s="424"/>
      <c r="F71" s="155"/>
      <c r="G71" s="425"/>
      <c r="H71" s="243">
        <v>5.0</v>
      </c>
      <c r="I71" s="243"/>
      <c r="J71" s="155">
        <v>4.0</v>
      </c>
      <c r="K71" s="155"/>
      <c r="L71" s="155"/>
      <c r="M71" s="155">
        <v>2.0</v>
      </c>
      <c r="N71" s="155"/>
      <c r="O71" s="155"/>
      <c r="P71" s="243"/>
      <c r="Q71" s="243"/>
      <c r="R71" s="243"/>
      <c r="S71" s="155"/>
      <c r="T71" s="155">
        <v>1.0</v>
      </c>
      <c r="U71" s="155"/>
      <c r="V71" s="243"/>
      <c r="W71" s="243"/>
      <c r="X71" s="155">
        <v>35.0</v>
      </c>
      <c r="Y71" s="155">
        <v>34.0</v>
      </c>
      <c r="Z71" s="155">
        <v>3.0</v>
      </c>
      <c r="AA71" s="155">
        <v>2.0</v>
      </c>
      <c r="AB71" s="155"/>
      <c r="AC71" s="243"/>
      <c r="AD71" s="243">
        <v>6.0</v>
      </c>
      <c r="AE71" s="155"/>
      <c r="AF71" s="155">
        <v>3.0</v>
      </c>
      <c r="AG71" s="155"/>
      <c r="AH71" s="155"/>
      <c r="AI71" s="155"/>
      <c r="AJ71" s="243"/>
      <c r="AK71" s="136">
        <f t="shared" si="2"/>
        <v>95</v>
      </c>
      <c r="AL71" s="521">
        <f>AK71/COUNT(F71:AJ71)</f>
        <v>9.5</v>
      </c>
      <c r="AM71" s="264"/>
    </row>
    <row r="72" ht="13.5" customHeight="1">
      <c r="A72" s="137" t="s">
        <v>78</v>
      </c>
      <c r="B72" s="132"/>
      <c r="C72" s="138"/>
      <c r="D72" s="32"/>
      <c r="E72" s="427"/>
      <c r="F72" s="140"/>
      <c r="G72" s="427"/>
      <c r="H72" s="266"/>
      <c r="I72" s="277"/>
      <c r="J72" s="148">
        <v>4.0</v>
      </c>
      <c r="K72" s="148"/>
      <c r="L72" s="148"/>
      <c r="M72" s="265"/>
      <c r="N72" s="265"/>
      <c r="O72" s="265"/>
      <c r="P72" s="266"/>
      <c r="Q72" s="266"/>
      <c r="R72" s="266"/>
      <c r="S72" s="265"/>
      <c r="T72" s="265"/>
      <c r="U72" s="265"/>
      <c r="V72" s="266"/>
      <c r="W72" s="266"/>
      <c r="X72" s="265"/>
      <c r="Y72" s="265"/>
      <c r="Z72" s="265"/>
      <c r="AA72" s="265"/>
      <c r="AB72" s="265"/>
      <c r="AC72" s="266"/>
      <c r="AD72" s="266">
        <v>2.0</v>
      </c>
      <c r="AE72" s="265"/>
      <c r="AF72" s="265"/>
      <c r="AG72" s="265"/>
      <c r="AH72" s="265"/>
      <c r="AI72" s="265"/>
      <c r="AJ72" s="266"/>
      <c r="AK72" s="267">
        <f t="shared" si="2"/>
        <v>6</v>
      </c>
      <c r="AL72" s="522"/>
      <c r="AM72" s="268"/>
    </row>
    <row r="73" ht="15.75" customHeight="1">
      <c r="A73" s="45">
        <v>7.0</v>
      </c>
      <c r="B73" s="144" t="s">
        <v>203</v>
      </c>
      <c r="C73" s="133"/>
      <c r="D73" s="32"/>
      <c r="E73" s="424"/>
      <c r="F73" s="155">
        <v>11.0</v>
      </c>
      <c r="G73" s="425"/>
      <c r="H73" s="243">
        <v>5.0</v>
      </c>
      <c r="I73" s="243"/>
      <c r="J73" s="155">
        <v>8.0</v>
      </c>
      <c r="K73" s="155">
        <v>3.0</v>
      </c>
      <c r="L73" s="155">
        <v>7.0</v>
      </c>
      <c r="M73" s="155">
        <v>8.0</v>
      </c>
      <c r="N73" s="155">
        <v>5.0</v>
      </c>
      <c r="O73" s="155">
        <v>6.0</v>
      </c>
      <c r="P73" s="243"/>
      <c r="Q73" s="243"/>
      <c r="R73" s="243"/>
      <c r="S73" s="155">
        <v>9.0</v>
      </c>
      <c r="T73" s="155">
        <v>9.0</v>
      </c>
      <c r="U73" s="155">
        <v>5.0</v>
      </c>
      <c r="V73" s="243"/>
      <c r="W73" s="243"/>
      <c r="X73" s="155">
        <v>7.0</v>
      </c>
      <c r="Y73" s="155">
        <v>9.0</v>
      </c>
      <c r="Z73" s="155">
        <v>6.0</v>
      </c>
      <c r="AA73" s="155">
        <v>8.0</v>
      </c>
      <c r="AB73" s="155">
        <v>4.0</v>
      </c>
      <c r="AC73" s="243">
        <v>6.0</v>
      </c>
      <c r="AD73" s="243"/>
      <c r="AE73" s="155"/>
      <c r="AF73" s="155">
        <v>6.0</v>
      </c>
      <c r="AG73" s="155"/>
      <c r="AH73" s="155"/>
      <c r="AI73" s="155"/>
      <c r="AJ73" s="243"/>
      <c r="AK73" s="136">
        <f t="shared" si="2"/>
        <v>122</v>
      </c>
      <c r="AL73" s="521">
        <f>AK73/COUNT(F73:AJ73)</f>
        <v>6.777777778</v>
      </c>
      <c r="AM73" s="264"/>
    </row>
    <row r="74" ht="13.5" customHeight="1">
      <c r="A74" s="137" t="s">
        <v>78</v>
      </c>
      <c r="B74" s="132"/>
      <c r="C74" s="138"/>
      <c r="D74" s="32"/>
      <c r="E74" s="427"/>
      <c r="F74" s="140"/>
      <c r="G74" s="427"/>
      <c r="H74" s="266"/>
      <c r="I74" s="277"/>
      <c r="J74" s="148">
        <v>6.0</v>
      </c>
      <c r="K74" s="148"/>
      <c r="L74" s="148"/>
      <c r="M74" s="265"/>
      <c r="N74" s="265">
        <v>1.0</v>
      </c>
      <c r="O74" s="265"/>
      <c r="P74" s="266"/>
      <c r="Q74" s="266"/>
      <c r="R74" s="266"/>
      <c r="S74" s="265"/>
      <c r="T74" s="265"/>
      <c r="U74" s="265"/>
      <c r="V74" s="266"/>
      <c r="W74" s="266"/>
      <c r="X74" s="265"/>
      <c r="Y74" s="265"/>
      <c r="Z74" s="265"/>
      <c r="AA74" s="265"/>
      <c r="AB74" s="265"/>
      <c r="AC74" s="266">
        <v>2.0</v>
      </c>
      <c r="AD74" s="266"/>
      <c r="AE74" s="265"/>
      <c r="AF74" s="265"/>
      <c r="AG74" s="265"/>
      <c r="AH74" s="265"/>
      <c r="AI74" s="265"/>
      <c r="AJ74" s="266"/>
      <c r="AK74" s="267">
        <f t="shared" si="2"/>
        <v>9</v>
      </c>
      <c r="AL74" s="522"/>
      <c r="AM74" s="268"/>
    </row>
    <row r="75" ht="15.75" customHeight="1">
      <c r="A75" s="45">
        <v>8.0</v>
      </c>
      <c r="B75" s="144" t="s">
        <v>23</v>
      </c>
      <c r="C75" s="133"/>
      <c r="D75" s="32"/>
      <c r="E75" s="424"/>
      <c r="F75" s="155">
        <v>12.0</v>
      </c>
      <c r="G75" s="425"/>
      <c r="H75" s="243"/>
      <c r="I75" s="243"/>
      <c r="J75" s="155"/>
      <c r="K75" s="155">
        <v>13.0</v>
      </c>
      <c r="L75" s="155">
        <v>14.0</v>
      </c>
      <c r="M75" s="155">
        <v>11.0</v>
      </c>
      <c r="N75" s="155">
        <v>14.0</v>
      </c>
      <c r="O75" s="155">
        <v>9.0</v>
      </c>
      <c r="P75" s="243"/>
      <c r="Q75" s="243"/>
      <c r="R75" s="243">
        <v>5.0</v>
      </c>
      <c r="S75" s="155">
        <v>14.0</v>
      </c>
      <c r="T75" s="155">
        <v>11.0</v>
      </c>
      <c r="U75" s="155">
        <v>12.0</v>
      </c>
      <c r="V75" s="243"/>
      <c r="W75" s="243"/>
      <c r="X75" s="155">
        <v>13.0</v>
      </c>
      <c r="Y75" s="155">
        <v>7.0</v>
      </c>
      <c r="Z75" s="155">
        <v>4.0</v>
      </c>
      <c r="AA75" s="155">
        <v>8.0</v>
      </c>
      <c r="AB75" s="155"/>
      <c r="AC75" s="243"/>
      <c r="AD75" s="243">
        <v>6.0</v>
      </c>
      <c r="AE75" s="155">
        <v>13.0</v>
      </c>
      <c r="AF75" s="155">
        <v>10.0</v>
      </c>
      <c r="AG75" s="155"/>
      <c r="AH75" s="155"/>
      <c r="AI75" s="155"/>
      <c r="AJ75" s="243"/>
      <c r="AK75" s="136">
        <f t="shared" si="2"/>
        <v>176</v>
      </c>
      <c r="AL75" s="521">
        <f>AK75/COUNT(F75:AJ75)</f>
        <v>10.35294118</v>
      </c>
      <c r="AM75" s="264"/>
    </row>
    <row r="76" ht="13.5" customHeight="1">
      <c r="A76" s="137" t="s">
        <v>78</v>
      </c>
      <c r="B76" s="132"/>
      <c r="C76" s="138"/>
      <c r="D76" s="32"/>
      <c r="E76" s="427"/>
      <c r="F76" s="140">
        <v>1.0</v>
      </c>
      <c r="G76" s="427"/>
      <c r="H76" s="266"/>
      <c r="I76" s="277"/>
      <c r="J76" s="148"/>
      <c r="K76" s="148">
        <v>2.0</v>
      </c>
      <c r="L76" s="148"/>
      <c r="M76" s="265"/>
      <c r="N76" s="265"/>
      <c r="O76" s="265"/>
      <c r="P76" s="266"/>
      <c r="Q76" s="266"/>
      <c r="R76" s="266"/>
      <c r="S76" s="265">
        <v>4.0</v>
      </c>
      <c r="T76" s="265"/>
      <c r="U76" s="265"/>
      <c r="V76" s="266"/>
      <c r="W76" s="266"/>
      <c r="X76" s="265">
        <v>1.0</v>
      </c>
      <c r="Y76" s="265"/>
      <c r="Z76" s="265"/>
      <c r="AA76" s="265">
        <v>1.0</v>
      </c>
      <c r="AB76" s="265"/>
      <c r="AC76" s="266"/>
      <c r="AD76" s="266"/>
      <c r="AE76" s="265">
        <v>3.0</v>
      </c>
      <c r="AF76" s="265"/>
      <c r="AG76" s="265"/>
      <c r="AH76" s="265"/>
      <c r="AI76" s="265"/>
      <c r="AJ76" s="266"/>
      <c r="AK76" s="267">
        <f t="shared" si="2"/>
        <v>12</v>
      </c>
      <c r="AL76" s="522"/>
      <c r="AM76" s="268"/>
    </row>
    <row r="77" ht="14.25" customHeight="1">
      <c r="A77" s="29">
        <v>9.0</v>
      </c>
      <c r="B77" s="19" t="s">
        <v>24</v>
      </c>
      <c r="C77" s="133"/>
      <c r="D77" s="32"/>
      <c r="E77" s="424"/>
      <c r="F77" s="155">
        <v>10.0</v>
      </c>
      <c r="G77" s="425"/>
      <c r="H77" s="243"/>
      <c r="I77" s="243"/>
      <c r="J77" s="155">
        <v>4.0</v>
      </c>
      <c r="K77" s="155">
        <v>8.0</v>
      </c>
      <c r="L77" s="155">
        <v>8.0</v>
      </c>
      <c r="M77" s="155">
        <v>7.0</v>
      </c>
      <c r="N77" s="155">
        <v>12.0</v>
      </c>
      <c r="O77" s="155">
        <v>4.0</v>
      </c>
      <c r="P77" s="243">
        <v>3.0</v>
      </c>
      <c r="Q77" s="243"/>
      <c r="R77" s="243"/>
      <c r="S77" s="155">
        <v>8.0</v>
      </c>
      <c r="T77" s="155">
        <v>15.0</v>
      </c>
      <c r="U77" s="155">
        <v>10.0</v>
      </c>
      <c r="V77" s="243"/>
      <c r="W77" s="243">
        <v>2.0</v>
      </c>
      <c r="X77" s="155">
        <v>10.0</v>
      </c>
      <c r="Y77" s="155">
        <v>7.0</v>
      </c>
      <c r="Z77" s="155">
        <v>6.0</v>
      </c>
      <c r="AA77" s="155">
        <v>9.0</v>
      </c>
      <c r="AB77" s="155">
        <v>5.0</v>
      </c>
      <c r="AC77" s="243"/>
      <c r="AD77" s="243"/>
      <c r="AE77" s="155">
        <v>8.0</v>
      </c>
      <c r="AF77" s="155">
        <v>11.0</v>
      </c>
      <c r="AG77" s="155"/>
      <c r="AH77" s="155"/>
      <c r="AI77" s="155"/>
      <c r="AJ77" s="243"/>
      <c r="AK77" s="136">
        <f t="shared" si="2"/>
        <v>147</v>
      </c>
      <c r="AL77" s="521">
        <f>AK77/COUNT(F77:AJ77)</f>
        <v>7.736842105</v>
      </c>
      <c r="AM77" s="264"/>
    </row>
    <row r="78" ht="13.5" customHeight="1">
      <c r="A78" s="137" t="s">
        <v>78</v>
      </c>
      <c r="B78" s="132"/>
      <c r="C78" s="138"/>
      <c r="D78" s="32"/>
      <c r="E78" s="427"/>
      <c r="F78" s="156">
        <v>1.0</v>
      </c>
      <c r="G78" s="431"/>
      <c r="H78" s="342"/>
      <c r="I78" s="342"/>
      <c r="J78" s="271"/>
      <c r="K78" s="271"/>
      <c r="L78" s="271">
        <v>1.0</v>
      </c>
      <c r="M78" s="271"/>
      <c r="N78" s="271"/>
      <c r="O78" s="271"/>
      <c r="P78" s="342"/>
      <c r="Q78" s="342"/>
      <c r="R78" s="342"/>
      <c r="S78" s="271"/>
      <c r="T78" s="271"/>
      <c r="U78" s="271"/>
      <c r="V78" s="342"/>
      <c r="W78" s="342"/>
      <c r="X78" s="271">
        <v>2.0</v>
      </c>
      <c r="Y78" s="271"/>
      <c r="Z78" s="271"/>
      <c r="AA78" s="271">
        <v>1.0</v>
      </c>
      <c r="AB78" s="271">
        <v>1.0</v>
      </c>
      <c r="AC78" s="342"/>
      <c r="AD78" s="342"/>
      <c r="AE78" s="271"/>
      <c r="AF78" s="271"/>
      <c r="AG78" s="271"/>
      <c r="AH78" s="271"/>
      <c r="AI78" s="271"/>
      <c r="AJ78" s="342"/>
      <c r="AK78" s="267">
        <f t="shared" si="2"/>
        <v>6</v>
      </c>
      <c r="AL78" s="521"/>
      <c r="AM78" s="264"/>
    </row>
    <row r="79" ht="12.75" customHeight="1">
      <c r="A79" s="29">
        <v>10.0</v>
      </c>
      <c r="B79" s="19" t="s">
        <v>253</v>
      </c>
      <c r="C79" s="133"/>
      <c r="D79" s="32"/>
      <c r="E79" s="424"/>
      <c r="F79" s="155">
        <v>8.0</v>
      </c>
      <c r="G79" s="425"/>
      <c r="H79" s="243"/>
      <c r="I79" s="243"/>
      <c r="J79" s="155">
        <v>11.0</v>
      </c>
      <c r="K79" s="155">
        <v>10.0</v>
      </c>
      <c r="L79" s="155">
        <v>3.0</v>
      </c>
      <c r="M79" s="155">
        <v>8.0</v>
      </c>
      <c r="N79" s="155">
        <v>12.0</v>
      </c>
      <c r="O79" s="155"/>
      <c r="P79" s="243"/>
      <c r="Q79" s="243">
        <v>8.0</v>
      </c>
      <c r="R79" s="243"/>
      <c r="S79" s="155">
        <v>4.0</v>
      </c>
      <c r="T79" s="155">
        <v>8.0</v>
      </c>
      <c r="U79" s="155">
        <v>5.0</v>
      </c>
      <c r="V79" s="243"/>
      <c r="W79" s="243"/>
      <c r="X79" s="155">
        <v>5.0</v>
      </c>
      <c r="Y79" s="155">
        <v>1.0</v>
      </c>
      <c r="Z79" s="155">
        <v>5.0</v>
      </c>
      <c r="AA79" s="155">
        <v>11.0</v>
      </c>
      <c r="AB79" s="155"/>
      <c r="AC79" s="243"/>
      <c r="AD79" s="243">
        <v>7.0</v>
      </c>
      <c r="AE79" s="155"/>
      <c r="AF79" s="155">
        <v>10.0</v>
      </c>
      <c r="AG79" s="155"/>
      <c r="AH79" s="155"/>
      <c r="AI79" s="155"/>
      <c r="AJ79" s="243"/>
      <c r="AK79" s="136">
        <f t="shared" si="2"/>
        <v>116</v>
      </c>
      <c r="AL79" s="521">
        <f>AK79/COUNT(F79:AJ79)</f>
        <v>7.25</v>
      </c>
      <c r="AM79" s="264"/>
    </row>
    <row r="80" ht="13.5" customHeight="1">
      <c r="A80" s="137" t="s">
        <v>78</v>
      </c>
      <c r="B80" s="132"/>
      <c r="C80" s="138"/>
      <c r="D80" s="32"/>
      <c r="E80" s="427"/>
      <c r="F80" s="156"/>
      <c r="G80" s="431"/>
      <c r="H80" s="342"/>
      <c r="I80" s="342"/>
      <c r="J80" s="271">
        <v>2.0</v>
      </c>
      <c r="K80" s="271"/>
      <c r="L80" s="271">
        <v>1.0</v>
      </c>
      <c r="M80" s="271">
        <v>2.0</v>
      </c>
      <c r="N80" s="271">
        <v>1.0</v>
      </c>
      <c r="O80" s="271"/>
      <c r="P80" s="342"/>
      <c r="Q80" s="342"/>
      <c r="R80" s="342"/>
      <c r="S80" s="271">
        <v>1.0</v>
      </c>
      <c r="T80" s="271"/>
      <c r="U80" s="271">
        <v>1.0</v>
      </c>
      <c r="V80" s="342"/>
      <c r="W80" s="342"/>
      <c r="X80" s="271"/>
      <c r="Y80" s="271"/>
      <c r="Z80" s="271"/>
      <c r="AA80" s="271"/>
      <c r="AB80" s="271"/>
      <c r="AC80" s="342"/>
      <c r="AD80" s="342">
        <v>2.0</v>
      </c>
      <c r="AE80" s="271"/>
      <c r="AF80" s="271"/>
      <c r="AG80" s="271"/>
      <c r="AH80" s="271"/>
      <c r="AI80" s="271"/>
      <c r="AJ80" s="342"/>
      <c r="AK80" s="267">
        <f t="shared" si="2"/>
        <v>10</v>
      </c>
      <c r="AL80" s="522"/>
      <c r="AM80" s="268"/>
    </row>
    <row r="81" ht="12.75" customHeight="1">
      <c r="A81" s="154">
        <v>11.0</v>
      </c>
      <c r="B81" s="144" t="s">
        <v>25</v>
      </c>
      <c r="C81" s="133"/>
      <c r="D81" s="32"/>
      <c r="E81" s="424"/>
      <c r="F81" s="155">
        <v>10.0</v>
      </c>
      <c r="G81" s="425"/>
      <c r="H81" s="243"/>
      <c r="I81" s="243"/>
      <c r="J81" s="155">
        <v>8.0</v>
      </c>
      <c r="K81" s="155">
        <v>11.0</v>
      </c>
      <c r="L81" s="155">
        <v>11.0</v>
      </c>
      <c r="M81" s="155">
        <v>9.0</v>
      </c>
      <c r="N81" s="155">
        <v>6.0</v>
      </c>
      <c r="O81" s="155"/>
      <c r="P81" s="243">
        <v>6.0</v>
      </c>
      <c r="Q81" s="243"/>
      <c r="R81" s="243"/>
      <c r="S81" s="155">
        <v>11.0</v>
      </c>
      <c r="T81" s="155">
        <v>9.0</v>
      </c>
      <c r="U81" s="155">
        <v>9.0</v>
      </c>
      <c r="V81" s="243"/>
      <c r="W81" s="243"/>
      <c r="X81" s="155">
        <v>1.0</v>
      </c>
      <c r="Y81" s="155">
        <v>12.0</v>
      </c>
      <c r="Z81" s="155">
        <v>10.0</v>
      </c>
      <c r="AA81" s="155">
        <v>12.0</v>
      </c>
      <c r="AB81" s="155">
        <v>8.0</v>
      </c>
      <c r="AC81" s="243"/>
      <c r="AD81" s="243"/>
      <c r="AE81" s="155">
        <v>11.0</v>
      </c>
      <c r="AF81" s="155">
        <v>10.0</v>
      </c>
      <c r="AG81" s="155"/>
      <c r="AH81" s="155"/>
      <c r="AI81" s="155"/>
      <c r="AJ81" s="243"/>
      <c r="AK81" s="136">
        <f t="shared" si="2"/>
        <v>154</v>
      </c>
      <c r="AL81" s="521">
        <f>AK81/COUNT(F81:AJ81)</f>
        <v>9.058823529</v>
      </c>
      <c r="AM81" s="264"/>
    </row>
    <row r="82" ht="13.5" customHeight="1">
      <c r="A82" s="137" t="s">
        <v>78</v>
      </c>
      <c r="B82" s="132"/>
      <c r="C82" s="138"/>
      <c r="D82" s="32"/>
      <c r="E82" s="427"/>
      <c r="F82" s="156">
        <v>5.0</v>
      </c>
      <c r="G82" s="431"/>
      <c r="H82" s="342"/>
      <c r="I82" s="342"/>
      <c r="J82" s="271">
        <v>6.0</v>
      </c>
      <c r="K82" s="271">
        <v>2.0</v>
      </c>
      <c r="L82" s="271">
        <v>3.0</v>
      </c>
      <c r="M82" s="271">
        <v>7.0</v>
      </c>
      <c r="N82" s="271">
        <v>2.0</v>
      </c>
      <c r="O82" s="271"/>
      <c r="P82" s="342">
        <v>1.0</v>
      </c>
      <c r="Q82" s="342"/>
      <c r="R82" s="342"/>
      <c r="S82" s="271">
        <v>4.0</v>
      </c>
      <c r="T82" s="271">
        <v>3.0</v>
      </c>
      <c r="U82" s="271">
        <v>1.0</v>
      </c>
      <c r="V82" s="342"/>
      <c r="W82" s="342"/>
      <c r="X82" s="271"/>
      <c r="Y82" s="271">
        <v>2.0</v>
      </c>
      <c r="Z82" s="271">
        <v>3.0</v>
      </c>
      <c r="AA82" s="271">
        <v>1.0</v>
      </c>
      <c r="AB82" s="271">
        <v>2.0</v>
      </c>
      <c r="AC82" s="342"/>
      <c r="AD82" s="342"/>
      <c r="AE82" s="271">
        <v>2.0</v>
      </c>
      <c r="AF82" s="271">
        <v>3.0</v>
      </c>
      <c r="AG82" s="271"/>
      <c r="AH82" s="271"/>
      <c r="AI82" s="271"/>
      <c r="AJ82" s="342"/>
      <c r="AK82" s="267">
        <f t="shared" si="2"/>
        <v>47</v>
      </c>
      <c r="AL82" s="522"/>
      <c r="AM82" s="268"/>
    </row>
    <row r="83" ht="12.75" customHeight="1">
      <c r="A83" s="45">
        <v>12.0</v>
      </c>
      <c r="B83" s="144" t="s">
        <v>278</v>
      </c>
      <c r="C83" s="133"/>
      <c r="D83" s="32"/>
      <c r="E83" s="424"/>
      <c r="F83" s="155">
        <v>5.0</v>
      </c>
      <c r="G83" s="425"/>
      <c r="H83" s="243"/>
      <c r="I83" s="243"/>
      <c r="J83" s="155">
        <v>14.0</v>
      </c>
      <c r="K83" s="155">
        <v>7.0</v>
      </c>
      <c r="L83" s="155">
        <v>8.0</v>
      </c>
      <c r="M83" s="155"/>
      <c r="N83" s="155">
        <v>9.0</v>
      </c>
      <c r="O83" s="155">
        <v>10.0</v>
      </c>
      <c r="P83" s="243">
        <v>5.0</v>
      </c>
      <c r="Q83" s="243"/>
      <c r="R83" s="243"/>
      <c r="S83" s="155">
        <v>18.0</v>
      </c>
      <c r="T83" s="155">
        <v>9.0</v>
      </c>
      <c r="U83" s="155">
        <v>10.0</v>
      </c>
      <c r="V83" s="243">
        <v>5.0</v>
      </c>
      <c r="W83" s="243"/>
      <c r="X83" s="155"/>
      <c r="Y83" s="155">
        <v>4.0</v>
      </c>
      <c r="Z83" s="155">
        <v>3.0</v>
      </c>
      <c r="AA83" s="155">
        <v>8.0</v>
      </c>
      <c r="AB83" s="155">
        <v>7.0</v>
      </c>
      <c r="AC83" s="243">
        <v>5.0</v>
      </c>
      <c r="AD83" s="243"/>
      <c r="AE83" s="155"/>
      <c r="AF83" s="155">
        <v>12.0</v>
      </c>
      <c r="AG83" s="155"/>
      <c r="AH83" s="155"/>
      <c r="AI83" s="155"/>
      <c r="AJ83" s="243"/>
      <c r="AK83" s="136">
        <f t="shared" si="2"/>
        <v>139</v>
      </c>
      <c r="AL83" s="521">
        <f>AK83/COUNT(F83:AJ83)</f>
        <v>8.176470588</v>
      </c>
      <c r="AM83" s="264"/>
    </row>
    <row r="84" ht="13.5" customHeight="1">
      <c r="A84" s="137" t="s">
        <v>78</v>
      </c>
      <c r="B84" s="132"/>
      <c r="C84" s="153"/>
      <c r="D84" s="32"/>
      <c r="E84" s="427"/>
      <c r="F84" s="156"/>
      <c r="G84" s="431"/>
      <c r="H84" s="342"/>
      <c r="I84" s="342"/>
      <c r="J84" s="271">
        <v>2.0</v>
      </c>
      <c r="K84" s="271">
        <v>1.0</v>
      </c>
      <c r="L84" s="271">
        <v>3.0</v>
      </c>
      <c r="M84" s="271"/>
      <c r="N84" s="271">
        <v>1.0</v>
      </c>
      <c r="O84" s="271">
        <v>2.0</v>
      </c>
      <c r="P84" s="342"/>
      <c r="Q84" s="342"/>
      <c r="R84" s="342"/>
      <c r="S84" s="271"/>
      <c r="T84" s="271">
        <v>4.0</v>
      </c>
      <c r="U84" s="271"/>
      <c r="V84" s="342"/>
      <c r="W84" s="342"/>
      <c r="X84" s="271"/>
      <c r="Y84" s="271">
        <v>2.0</v>
      </c>
      <c r="Z84" s="271"/>
      <c r="AA84" s="271">
        <v>2.0</v>
      </c>
      <c r="AB84" s="271">
        <v>2.0</v>
      </c>
      <c r="AC84" s="342"/>
      <c r="AD84" s="342"/>
      <c r="AE84" s="271"/>
      <c r="AF84" s="271"/>
      <c r="AG84" s="271"/>
      <c r="AH84" s="271"/>
      <c r="AI84" s="271"/>
      <c r="AJ84" s="342"/>
      <c r="AK84" s="267">
        <f t="shared" si="2"/>
        <v>19</v>
      </c>
      <c r="AL84" s="522"/>
      <c r="AM84" s="268"/>
    </row>
    <row r="85" ht="12.75" customHeight="1">
      <c r="A85" s="45">
        <v>13.0</v>
      </c>
      <c r="B85" s="19" t="s">
        <v>200</v>
      </c>
      <c r="C85" s="157"/>
      <c r="D85" s="32"/>
      <c r="E85" s="424"/>
      <c r="F85" s="155">
        <v>14.0</v>
      </c>
      <c r="G85" s="425"/>
      <c r="H85" s="243">
        <v>8.0</v>
      </c>
      <c r="I85" s="243"/>
      <c r="J85" s="155">
        <v>10.0</v>
      </c>
      <c r="K85" s="155">
        <v>8.0</v>
      </c>
      <c r="L85" s="155">
        <v>11.0</v>
      </c>
      <c r="M85" s="155">
        <v>9.0</v>
      </c>
      <c r="N85" s="155">
        <v>9.0</v>
      </c>
      <c r="O85" s="155">
        <v>11.0</v>
      </c>
      <c r="P85" s="243"/>
      <c r="Q85" s="243"/>
      <c r="R85" s="243">
        <v>6.0</v>
      </c>
      <c r="S85" s="155">
        <v>12.0</v>
      </c>
      <c r="T85" s="155">
        <v>19.0</v>
      </c>
      <c r="U85" s="155">
        <v>10.0</v>
      </c>
      <c r="V85" s="243">
        <v>9.0</v>
      </c>
      <c r="W85" s="243">
        <v>5.0</v>
      </c>
      <c r="X85" s="155">
        <v>2.0</v>
      </c>
      <c r="Y85" s="155">
        <v>13.0</v>
      </c>
      <c r="Z85" s="155">
        <v>9.0</v>
      </c>
      <c r="AA85" s="155">
        <v>7.0</v>
      </c>
      <c r="AB85" s="155">
        <v>13.0</v>
      </c>
      <c r="AC85" s="243">
        <v>2.0</v>
      </c>
      <c r="AD85" s="243"/>
      <c r="AE85" s="155">
        <v>16.0</v>
      </c>
      <c r="AF85" s="155">
        <v>11.0</v>
      </c>
      <c r="AG85" s="155"/>
      <c r="AH85" s="155"/>
      <c r="AI85" s="155"/>
      <c r="AJ85" s="243"/>
      <c r="AK85" s="136">
        <f t="shared" si="2"/>
        <v>214</v>
      </c>
      <c r="AL85" s="521">
        <f>AK85/COUNT(F85:AJ85)</f>
        <v>9.727272727</v>
      </c>
      <c r="AM85" s="264"/>
    </row>
    <row r="86" ht="13.5" customHeight="1">
      <c r="A86" s="137" t="s">
        <v>78</v>
      </c>
      <c r="B86" s="132"/>
      <c r="C86" s="159"/>
      <c r="D86" s="32"/>
      <c r="E86" s="427"/>
      <c r="F86" s="156"/>
      <c r="G86" s="431"/>
      <c r="H86" s="342"/>
      <c r="I86" s="342"/>
      <c r="J86" s="271">
        <v>4.0</v>
      </c>
      <c r="K86" s="271">
        <v>3.0</v>
      </c>
      <c r="L86" s="271">
        <v>1.0</v>
      </c>
      <c r="M86" s="271">
        <v>2.0</v>
      </c>
      <c r="N86" s="271">
        <v>1.0</v>
      </c>
      <c r="O86" s="271"/>
      <c r="P86" s="342"/>
      <c r="Q86" s="342"/>
      <c r="R86" s="342"/>
      <c r="S86" s="271">
        <v>5.0</v>
      </c>
      <c r="T86" s="271"/>
      <c r="U86" s="271"/>
      <c r="V86" s="342">
        <v>1.0</v>
      </c>
      <c r="W86" s="342">
        <v>1.0</v>
      </c>
      <c r="X86" s="271">
        <v>2.0</v>
      </c>
      <c r="Y86" s="271">
        <v>1.0</v>
      </c>
      <c r="Z86" s="271"/>
      <c r="AA86" s="271"/>
      <c r="AB86" s="271">
        <v>1.0</v>
      </c>
      <c r="AC86" s="342"/>
      <c r="AD86" s="342"/>
      <c r="AE86" s="271"/>
      <c r="AF86" s="271">
        <v>3.0</v>
      </c>
      <c r="AG86" s="271"/>
      <c r="AH86" s="271"/>
      <c r="AI86" s="271"/>
      <c r="AJ86" s="342"/>
      <c r="AK86" s="267">
        <f t="shared" si="2"/>
        <v>25</v>
      </c>
      <c r="AL86" s="522"/>
      <c r="AM86" s="268"/>
    </row>
    <row r="87" ht="12.75" customHeight="1">
      <c r="A87" s="29">
        <v>14.0</v>
      </c>
      <c r="B87" s="19" t="s">
        <v>26</v>
      </c>
      <c r="C87" s="133"/>
      <c r="D87" s="32"/>
      <c r="E87" s="424"/>
      <c r="F87" s="155"/>
      <c r="G87" s="425"/>
      <c r="H87" s="243"/>
      <c r="I87" s="243"/>
      <c r="J87" s="155">
        <v>7.0</v>
      </c>
      <c r="K87" s="155">
        <v>6.0</v>
      </c>
      <c r="L87" s="155">
        <v>7.0</v>
      </c>
      <c r="M87" s="155">
        <v>18.0</v>
      </c>
      <c r="N87" s="155">
        <v>12.0</v>
      </c>
      <c r="O87" s="155">
        <v>6.0</v>
      </c>
      <c r="P87" s="243"/>
      <c r="Q87" s="243"/>
      <c r="R87" s="243"/>
      <c r="S87" s="155">
        <v>8.0</v>
      </c>
      <c r="T87" s="155"/>
      <c r="U87" s="155">
        <v>11.0</v>
      </c>
      <c r="V87" s="243"/>
      <c r="W87" s="243"/>
      <c r="X87" s="155"/>
      <c r="Y87" s="155"/>
      <c r="Z87" s="155"/>
      <c r="AA87" s="155"/>
      <c r="AB87" s="155">
        <v>8.0</v>
      </c>
      <c r="AC87" s="243"/>
      <c r="AD87" s="243"/>
      <c r="AE87" s="155">
        <v>11.0</v>
      </c>
      <c r="AF87" s="155">
        <v>9.0</v>
      </c>
      <c r="AG87" s="155"/>
      <c r="AH87" s="155"/>
      <c r="AI87" s="155"/>
      <c r="AJ87" s="243"/>
      <c r="AK87" s="136">
        <f t="shared" si="2"/>
        <v>103</v>
      </c>
      <c r="AL87" s="521">
        <f>AK87/COUNT(F87:AJ87)</f>
        <v>9.363636364</v>
      </c>
      <c r="AM87" s="264"/>
    </row>
    <row r="88" ht="13.5" customHeight="1">
      <c r="A88" s="137" t="s">
        <v>78</v>
      </c>
      <c r="B88" s="132"/>
      <c r="C88" s="138"/>
      <c r="D88" s="32"/>
      <c r="E88" s="427"/>
      <c r="F88" s="156"/>
      <c r="G88" s="431"/>
      <c r="H88" s="342"/>
      <c r="I88" s="342"/>
      <c r="J88" s="271"/>
      <c r="K88" s="271"/>
      <c r="L88" s="271"/>
      <c r="M88" s="271"/>
      <c r="N88" s="271"/>
      <c r="O88" s="271"/>
      <c r="P88" s="342"/>
      <c r="Q88" s="342"/>
      <c r="R88" s="342"/>
      <c r="S88" s="271"/>
      <c r="T88" s="271"/>
      <c r="U88" s="271"/>
      <c r="V88" s="342"/>
      <c r="W88" s="342"/>
      <c r="X88" s="271"/>
      <c r="Y88" s="271"/>
      <c r="Z88" s="271"/>
      <c r="AA88" s="271"/>
      <c r="AB88" s="271">
        <v>2.0</v>
      </c>
      <c r="AC88" s="342"/>
      <c r="AD88" s="342"/>
      <c r="AE88" s="271">
        <v>3.0</v>
      </c>
      <c r="AF88" s="271">
        <v>1.0</v>
      </c>
      <c r="AG88" s="271"/>
      <c r="AH88" s="271"/>
      <c r="AI88" s="271"/>
      <c r="AJ88" s="342"/>
      <c r="AK88" s="267">
        <f t="shared" si="2"/>
        <v>6</v>
      </c>
      <c r="AL88" s="522"/>
      <c r="AM88" s="268"/>
    </row>
    <row r="89" ht="13.5" customHeight="1">
      <c r="A89" s="29">
        <v>15.0</v>
      </c>
      <c r="B89" s="19" t="s">
        <v>27</v>
      </c>
      <c r="C89" s="133"/>
      <c r="D89" s="32"/>
      <c r="E89" s="424"/>
      <c r="F89" s="155"/>
      <c r="G89" s="425"/>
      <c r="H89" s="243"/>
      <c r="I89" s="311">
        <v>4.0</v>
      </c>
      <c r="J89" s="145">
        <v>12.0</v>
      </c>
      <c r="K89" s="155">
        <v>6.0</v>
      </c>
      <c r="L89" s="273">
        <v>21.0</v>
      </c>
      <c r="M89" s="155">
        <v>8.0</v>
      </c>
      <c r="N89" s="155">
        <v>8.0</v>
      </c>
      <c r="O89" s="155">
        <v>13.0</v>
      </c>
      <c r="P89" s="243"/>
      <c r="Q89" s="243"/>
      <c r="R89" s="311"/>
      <c r="S89" s="145">
        <v>10.0</v>
      </c>
      <c r="T89" s="155">
        <v>11.0</v>
      </c>
      <c r="U89" s="155">
        <v>9.0</v>
      </c>
      <c r="V89" s="243">
        <v>7.0</v>
      </c>
      <c r="W89" s="243"/>
      <c r="X89" s="155">
        <v>1.0</v>
      </c>
      <c r="Y89" s="155">
        <v>7.0</v>
      </c>
      <c r="Z89" s="155">
        <v>9.0</v>
      </c>
      <c r="AA89" s="155">
        <v>9.0</v>
      </c>
      <c r="AB89" s="155">
        <v>9.0</v>
      </c>
      <c r="AC89" s="243"/>
      <c r="AD89" s="243"/>
      <c r="AE89" s="155">
        <v>13.0</v>
      </c>
      <c r="AF89" s="155">
        <v>8.0</v>
      </c>
      <c r="AG89" s="155"/>
      <c r="AH89" s="155"/>
      <c r="AI89" s="155"/>
      <c r="AJ89" s="243"/>
      <c r="AK89" s="136">
        <f t="shared" si="2"/>
        <v>165</v>
      </c>
      <c r="AL89" s="521">
        <f>AK89/COUNT(F89:AJ89)</f>
        <v>9.166666667</v>
      </c>
      <c r="AM89" s="264"/>
    </row>
    <row r="90" ht="13.5" customHeight="1">
      <c r="A90" s="137" t="s">
        <v>78</v>
      </c>
      <c r="B90" s="132"/>
      <c r="C90" s="138"/>
      <c r="D90" s="32"/>
      <c r="E90" s="427"/>
      <c r="F90" s="156"/>
      <c r="G90" s="431"/>
      <c r="H90" s="342"/>
      <c r="I90" s="342"/>
      <c r="J90" s="271">
        <v>3.0</v>
      </c>
      <c r="K90" s="271">
        <v>2.0</v>
      </c>
      <c r="L90" s="271">
        <v>2.0</v>
      </c>
      <c r="M90" s="271">
        <v>3.0</v>
      </c>
      <c r="N90" s="271">
        <v>2.0</v>
      </c>
      <c r="O90" s="271">
        <v>4.0</v>
      </c>
      <c r="P90" s="342"/>
      <c r="Q90" s="342"/>
      <c r="R90" s="342"/>
      <c r="S90" s="271">
        <v>1.0</v>
      </c>
      <c r="T90" s="271"/>
      <c r="U90" s="271"/>
      <c r="V90" s="342"/>
      <c r="W90" s="342"/>
      <c r="X90" s="271">
        <v>1.0</v>
      </c>
      <c r="Y90" s="271"/>
      <c r="Z90" s="271">
        <v>2.0</v>
      </c>
      <c r="AA90" s="271"/>
      <c r="AB90" s="271">
        <v>2.0</v>
      </c>
      <c r="AC90" s="342"/>
      <c r="AD90" s="342"/>
      <c r="AE90" s="271">
        <v>3.0</v>
      </c>
      <c r="AF90" s="271">
        <v>1.0</v>
      </c>
      <c r="AG90" s="271"/>
      <c r="AH90" s="271"/>
      <c r="AI90" s="271"/>
      <c r="AJ90" s="342"/>
      <c r="AK90" s="267">
        <f t="shared" si="2"/>
        <v>26</v>
      </c>
      <c r="AL90" s="522"/>
      <c r="AM90" s="268"/>
    </row>
    <row r="91" ht="12.75" customHeight="1">
      <c r="A91" s="29">
        <v>16.0</v>
      </c>
      <c r="B91" s="19" t="s">
        <v>28</v>
      </c>
      <c r="C91" s="133"/>
      <c r="D91" s="32"/>
      <c r="E91" s="424"/>
      <c r="F91" s="155"/>
      <c r="G91" s="425"/>
      <c r="H91" s="243"/>
      <c r="I91" s="243">
        <v>4.0</v>
      </c>
      <c r="J91" s="155">
        <v>6.0</v>
      </c>
      <c r="K91" s="155">
        <v>1.0</v>
      </c>
      <c r="L91" s="155">
        <v>4.0</v>
      </c>
      <c r="M91" s="155">
        <v>8.0</v>
      </c>
      <c r="N91" s="155">
        <v>6.0</v>
      </c>
      <c r="O91" s="155">
        <v>4.0</v>
      </c>
      <c r="P91" s="243"/>
      <c r="Q91" s="243"/>
      <c r="R91" s="243"/>
      <c r="S91" s="155">
        <v>9.0</v>
      </c>
      <c r="T91" s="155">
        <v>9.0</v>
      </c>
      <c r="U91" s="155">
        <v>9.0</v>
      </c>
      <c r="V91" s="243"/>
      <c r="W91" s="243"/>
      <c r="X91" s="145">
        <v>8.0</v>
      </c>
      <c r="Y91" s="155">
        <v>8.0</v>
      </c>
      <c r="Z91" s="155">
        <v>14.0</v>
      </c>
      <c r="AA91" s="155">
        <v>14.0</v>
      </c>
      <c r="AB91" s="155">
        <v>3.0</v>
      </c>
      <c r="AC91" s="243">
        <v>3.0</v>
      </c>
      <c r="AD91" s="243"/>
      <c r="AE91" s="155"/>
      <c r="AF91" s="155">
        <v>4.0</v>
      </c>
      <c r="AG91" s="155"/>
      <c r="AH91" s="155"/>
      <c r="AI91" s="155"/>
      <c r="AJ91" s="243"/>
      <c r="AK91" s="136">
        <f t="shared" si="2"/>
        <v>114</v>
      </c>
      <c r="AL91" s="521">
        <f>AK91/COUNT(F91:AJ91)</f>
        <v>6.705882353</v>
      </c>
      <c r="AM91" s="264"/>
    </row>
    <row r="92" ht="13.5" customHeight="1">
      <c r="A92" s="137" t="s">
        <v>78</v>
      </c>
      <c r="B92" s="132"/>
      <c r="C92" s="138"/>
      <c r="D92" s="32"/>
      <c r="E92" s="427"/>
      <c r="F92" s="156"/>
      <c r="G92" s="431"/>
      <c r="H92" s="342"/>
      <c r="I92" s="342"/>
      <c r="J92" s="271"/>
      <c r="K92" s="271"/>
      <c r="L92" s="271"/>
      <c r="M92" s="271"/>
      <c r="N92" s="271"/>
      <c r="O92" s="271"/>
      <c r="P92" s="342"/>
      <c r="Q92" s="342"/>
      <c r="R92" s="342"/>
      <c r="S92" s="271"/>
      <c r="T92" s="271"/>
      <c r="U92" s="271">
        <v>1.0</v>
      </c>
      <c r="V92" s="342"/>
      <c r="W92" s="342"/>
      <c r="X92" s="464"/>
      <c r="Y92" s="271"/>
      <c r="Z92" s="271"/>
      <c r="AA92" s="271"/>
      <c r="AB92" s="271"/>
      <c r="AC92" s="342"/>
      <c r="AD92" s="342"/>
      <c r="AE92" s="271"/>
      <c r="AF92" s="271"/>
      <c r="AG92" s="271"/>
      <c r="AH92" s="271"/>
      <c r="AI92" s="271"/>
      <c r="AJ92" s="342"/>
      <c r="AK92" s="267">
        <f t="shared" si="2"/>
        <v>1</v>
      </c>
      <c r="AL92" s="522"/>
      <c r="AM92" s="268"/>
    </row>
    <row r="93" ht="13.5" customHeight="1">
      <c r="A93" s="540">
        <v>17.0</v>
      </c>
      <c r="B93" s="541" t="s">
        <v>312</v>
      </c>
      <c r="C93" s="138"/>
      <c r="D93" s="32"/>
      <c r="E93" s="427"/>
      <c r="F93" s="160"/>
      <c r="G93" s="542"/>
      <c r="H93" s="311"/>
      <c r="I93" s="311"/>
      <c r="J93" s="145"/>
      <c r="K93" s="145"/>
      <c r="L93" s="145">
        <v>4.0</v>
      </c>
      <c r="M93" s="145">
        <v>1.0</v>
      </c>
      <c r="N93" s="145">
        <v>3.0</v>
      </c>
      <c r="O93" s="145">
        <v>6.0</v>
      </c>
      <c r="P93" s="311"/>
      <c r="Q93" s="311"/>
      <c r="R93" s="311"/>
      <c r="S93" s="145">
        <v>4.0</v>
      </c>
      <c r="T93" s="145">
        <v>6.0</v>
      </c>
      <c r="U93" s="145">
        <v>6.0</v>
      </c>
      <c r="V93" s="311"/>
      <c r="W93" s="311"/>
      <c r="X93" s="543">
        <v>10.0</v>
      </c>
      <c r="Y93" s="145">
        <v>7.0</v>
      </c>
      <c r="Z93" s="145">
        <v>4.0</v>
      </c>
      <c r="AA93" s="145">
        <v>5.0</v>
      </c>
      <c r="AB93" s="145">
        <v>4.0</v>
      </c>
      <c r="AC93" s="311"/>
      <c r="AD93" s="311"/>
      <c r="AE93" s="145">
        <v>3.0</v>
      </c>
      <c r="AF93" s="145">
        <v>8.0</v>
      </c>
      <c r="AG93" s="145"/>
      <c r="AH93" s="145"/>
      <c r="AI93" s="145"/>
      <c r="AJ93" s="311"/>
      <c r="AK93" s="136">
        <f t="shared" si="2"/>
        <v>71</v>
      </c>
      <c r="AL93" s="521">
        <f>AK93/COUNT(F93:AJ93)</f>
        <v>5.071428571</v>
      </c>
      <c r="AM93" s="268"/>
    </row>
    <row r="94" ht="13.5" customHeight="1">
      <c r="A94" s="137" t="s">
        <v>78</v>
      </c>
      <c r="B94" s="132"/>
      <c r="C94" s="138"/>
      <c r="D94" s="32"/>
      <c r="E94" s="427"/>
      <c r="F94" s="156"/>
      <c r="G94" s="431"/>
      <c r="H94" s="342"/>
      <c r="I94" s="342"/>
      <c r="J94" s="271"/>
      <c r="K94" s="271"/>
      <c r="L94" s="271"/>
      <c r="M94" s="271"/>
      <c r="N94" s="271"/>
      <c r="O94" s="271"/>
      <c r="P94" s="342"/>
      <c r="Q94" s="342"/>
      <c r="R94" s="342"/>
      <c r="S94" s="271"/>
      <c r="T94" s="271">
        <v>1.0</v>
      </c>
      <c r="U94" s="271">
        <v>1.0</v>
      </c>
      <c r="V94" s="342"/>
      <c r="W94" s="342"/>
      <c r="X94" s="271"/>
      <c r="Y94" s="271">
        <v>3.0</v>
      </c>
      <c r="Z94" s="271">
        <v>2.0</v>
      </c>
      <c r="AA94" s="271"/>
      <c r="AB94" s="271">
        <v>1.0</v>
      </c>
      <c r="AC94" s="342"/>
      <c r="AD94" s="342"/>
      <c r="AE94" s="271">
        <v>1.0</v>
      </c>
      <c r="AF94" s="271"/>
      <c r="AG94" s="271"/>
      <c r="AH94" s="271"/>
      <c r="AI94" s="271"/>
      <c r="AJ94" s="342"/>
      <c r="AK94" s="267">
        <f t="shared" si="2"/>
        <v>9</v>
      </c>
      <c r="AL94" s="522"/>
      <c r="AM94" s="268"/>
    </row>
    <row r="95" ht="13.5" customHeight="1">
      <c r="A95" s="29">
        <v>18.0</v>
      </c>
      <c r="B95" s="19" t="s">
        <v>32</v>
      </c>
      <c r="C95" s="133"/>
      <c r="D95" s="32"/>
      <c r="E95" s="424"/>
      <c r="F95" s="155"/>
      <c r="G95" s="425"/>
      <c r="H95" s="243"/>
      <c r="I95" s="243">
        <v>5.0</v>
      </c>
      <c r="J95" s="155">
        <v>4.0</v>
      </c>
      <c r="K95" s="155">
        <v>10.0</v>
      </c>
      <c r="L95" s="155">
        <v>8.0</v>
      </c>
      <c r="M95" s="155">
        <v>5.0</v>
      </c>
      <c r="N95" s="155">
        <v>10.0</v>
      </c>
      <c r="O95" s="155">
        <v>11.0</v>
      </c>
      <c r="P95" s="243"/>
      <c r="Q95" s="243"/>
      <c r="R95" s="243"/>
      <c r="S95" s="155">
        <v>6.0</v>
      </c>
      <c r="T95" s="155">
        <v>9.0</v>
      </c>
      <c r="U95" s="155"/>
      <c r="V95" s="243"/>
      <c r="W95" s="243">
        <v>1.0</v>
      </c>
      <c r="X95" s="155">
        <v>7.0</v>
      </c>
      <c r="Y95" s="155">
        <v>12.0</v>
      </c>
      <c r="Z95" s="155">
        <v>5.0</v>
      </c>
      <c r="AA95" s="155">
        <v>5.0</v>
      </c>
      <c r="AB95" s="155">
        <v>5.0</v>
      </c>
      <c r="AC95" s="243"/>
      <c r="AD95" s="243"/>
      <c r="AE95" s="155">
        <v>8.0</v>
      </c>
      <c r="AF95" s="155">
        <v>3.0</v>
      </c>
      <c r="AG95" s="155"/>
      <c r="AH95" s="272"/>
      <c r="AI95" s="272"/>
      <c r="AJ95" s="435"/>
      <c r="AK95" s="136">
        <f t="shared" si="2"/>
        <v>114</v>
      </c>
      <c r="AL95" s="521">
        <f>AK95/COUNT(F95:AJ95)</f>
        <v>6.705882353</v>
      </c>
      <c r="AM95" s="264"/>
    </row>
    <row r="96" ht="13.5" customHeight="1">
      <c r="A96" s="137" t="s">
        <v>78</v>
      </c>
      <c r="B96" s="132"/>
      <c r="C96" s="138"/>
      <c r="D96" s="32"/>
      <c r="E96" s="427"/>
      <c r="F96" s="156"/>
      <c r="G96" s="431"/>
      <c r="H96" s="342"/>
      <c r="I96" s="342"/>
      <c r="J96" s="271"/>
      <c r="K96" s="271"/>
      <c r="L96" s="271"/>
      <c r="M96" s="271"/>
      <c r="N96" s="271"/>
      <c r="O96" s="271"/>
      <c r="P96" s="342"/>
      <c r="Q96" s="342"/>
      <c r="R96" s="342"/>
      <c r="S96" s="271"/>
      <c r="T96" s="271"/>
      <c r="U96" s="271"/>
      <c r="V96" s="342"/>
      <c r="W96" s="342"/>
      <c r="X96" s="271">
        <v>4.0</v>
      </c>
      <c r="Y96" s="271"/>
      <c r="Z96" s="271"/>
      <c r="AA96" s="271"/>
      <c r="AB96" s="271"/>
      <c r="AC96" s="342"/>
      <c r="AD96" s="342"/>
      <c r="AE96" s="271"/>
      <c r="AF96" s="271"/>
      <c r="AG96" s="271"/>
      <c r="AH96" s="271"/>
      <c r="AI96" s="271"/>
      <c r="AJ96" s="342"/>
      <c r="AK96" s="267">
        <f t="shared" si="2"/>
        <v>4</v>
      </c>
      <c r="AL96" s="522"/>
      <c r="AM96" s="268"/>
    </row>
    <row r="97" ht="12.75" customHeight="1">
      <c r="A97" s="29">
        <v>19.0</v>
      </c>
      <c r="B97" s="19" t="s">
        <v>33</v>
      </c>
      <c r="C97" s="133"/>
      <c r="D97" s="32"/>
      <c r="E97" s="424"/>
      <c r="F97" s="155">
        <v>10.0</v>
      </c>
      <c r="G97" s="425"/>
      <c r="H97" s="243"/>
      <c r="I97" s="243">
        <v>1.0</v>
      </c>
      <c r="J97" s="155">
        <v>22.0</v>
      </c>
      <c r="K97" s="155">
        <v>4.0</v>
      </c>
      <c r="L97" s="155">
        <v>9.0</v>
      </c>
      <c r="M97" s="155">
        <v>6.0</v>
      </c>
      <c r="N97" s="155">
        <v>9.0</v>
      </c>
      <c r="O97" s="155"/>
      <c r="P97" s="243">
        <v>4.0</v>
      </c>
      <c r="Q97" s="243"/>
      <c r="R97" s="243"/>
      <c r="S97" s="155">
        <v>10.0</v>
      </c>
      <c r="T97" s="155">
        <v>11.0</v>
      </c>
      <c r="U97" s="155">
        <v>13.0</v>
      </c>
      <c r="V97" s="243"/>
      <c r="W97" s="243"/>
      <c r="X97" s="155">
        <v>7.0</v>
      </c>
      <c r="Y97" s="155">
        <v>5.0</v>
      </c>
      <c r="Z97" s="155">
        <v>6.0</v>
      </c>
      <c r="AA97" s="155">
        <v>7.0</v>
      </c>
      <c r="AB97" s="155">
        <v>8.0</v>
      </c>
      <c r="AC97" s="243"/>
      <c r="AD97" s="243"/>
      <c r="AE97" s="155">
        <v>4.0</v>
      </c>
      <c r="AF97" s="155">
        <v>10.0</v>
      </c>
      <c r="AG97" s="155"/>
      <c r="AH97" s="155"/>
      <c r="AI97" s="155"/>
      <c r="AJ97" s="243"/>
      <c r="AK97" s="136">
        <f t="shared" si="2"/>
        <v>146</v>
      </c>
      <c r="AL97" s="521">
        <f>AK97/COUNT(F97:AJ97)</f>
        <v>8.111111111</v>
      </c>
      <c r="AM97" s="264"/>
    </row>
    <row r="98" ht="13.5" customHeight="1">
      <c r="A98" s="137" t="s">
        <v>78</v>
      </c>
      <c r="B98" s="132"/>
      <c r="C98" s="138"/>
      <c r="D98" s="32"/>
      <c r="E98" s="427"/>
      <c r="F98" s="156">
        <v>1.0</v>
      </c>
      <c r="G98" s="431"/>
      <c r="H98" s="342"/>
      <c r="I98" s="342"/>
      <c r="J98" s="271">
        <v>18.0</v>
      </c>
      <c r="K98" s="271"/>
      <c r="L98" s="271">
        <v>1.0</v>
      </c>
      <c r="M98" s="271"/>
      <c r="N98" s="271"/>
      <c r="O98" s="271"/>
      <c r="P98" s="342"/>
      <c r="Q98" s="342"/>
      <c r="R98" s="342"/>
      <c r="S98" s="271">
        <v>4.0</v>
      </c>
      <c r="T98" s="271"/>
      <c r="U98" s="271"/>
      <c r="V98" s="342"/>
      <c r="W98" s="342"/>
      <c r="X98" s="271">
        <v>1.0</v>
      </c>
      <c r="Y98" s="271">
        <v>2.0</v>
      </c>
      <c r="Z98" s="271"/>
      <c r="AA98" s="271"/>
      <c r="AB98" s="271">
        <v>2.0</v>
      </c>
      <c r="AC98" s="342"/>
      <c r="AD98" s="342"/>
      <c r="AE98" s="271">
        <v>1.0</v>
      </c>
      <c r="AF98" s="271"/>
      <c r="AG98" s="271"/>
      <c r="AH98" s="271"/>
      <c r="AI98" s="271"/>
      <c r="AJ98" s="342"/>
      <c r="AK98" s="267">
        <f t="shared" si="2"/>
        <v>30</v>
      </c>
      <c r="AL98" s="522"/>
      <c r="AM98" s="268"/>
    </row>
    <row r="99" ht="13.5" customHeight="1">
      <c r="A99" s="45">
        <v>20.0</v>
      </c>
      <c r="B99" s="178" t="s">
        <v>34</v>
      </c>
      <c r="C99" s="133"/>
      <c r="D99" s="32"/>
      <c r="E99" s="424"/>
      <c r="F99" s="155">
        <v>10.0</v>
      </c>
      <c r="G99" s="425"/>
      <c r="H99" s="243"/>
      <c r="I99" s="243"/>
      <c r="J99" s="155">
        <v>10.0</v>
      </c>
      <c r="K99" s="155">
        <v>12.0</v>
      </c>
      <c r="L99" s="155">
        <v>2.0</v>
      </c>
      <c r="M99" s="155"/>
      <c r="N99" s="155">
        <v>7.0</v>
      </c>
      <c r="O99" s="155">
        <v>1.0</v>
      </c>
      <c r="P99" s="243"/>
      <c r="Q99" s="243"/>
      <c r="R99" s="243"/>
      <c r="S99" s="155">
        <v>4.0</v>
      </c>
      <c r="T99" s="155">
        <v>6.0</v>
      </c>
      <c r="U99" s="155">
        <v>10.0</v>
      </c>
      <c r="V99" s="243">
        <v>8.0</v>
      </c>
      <c r="W99" s="243"/>
      <c r="X99" s="155"/>
      <c r="Y99" s="155">
        <v>5.0</v>
      </c>
      <c r="Z99" s="155"/>
      <c r="AA99" s="155">
        <v>4.0</v>
      </c>
      <c r="AB99" s="155">
        <v>8.0</v>
      </c>
      <c r="AC99" s="243"/>
      <c r="AD99" s="243"/>
      <c r="AE99" s="155">
        <v>6.0</v>
      </c>
      <c r="AF99" s="155">
        <v>12.0</v>
      </c>
      <c r="AG99" s="155"/>
      <c r="AH99" s="155"/>
      <c r="AI99" s="155"/>
      <c r="AJ99" s="243"/>
      <c r="AK99" s="136">
        <f t="shared" si="2"/>
        <v>105</v>
      </c>
      <c r="AL99" s="521">
        <f>AK99/COUNT(F99:AJ99)</f>
        <v>7</v>
      </c>
      <c r="AM99" s="264"/>
    </row>
    <row r="100" ht="13.5" customHeight="1">
      <c r="A100" s="179" t="s">
        <v>78</v>
      </c>
      <c r="C100" s="133"/>
      <c r="D100" s="32"/>
      <c r="E100" s="424"/>
      <c r="F100" s="148">
        <v>6.0</v>
      </c>
      <c r="G100" s="434"/>
      <c r="H100" s="277"/>
      <c r="I100" s="277"/>
      <c r="J100" s="148"/>
      <c r="K100" s="148"/>
      <c r="L100" s="148"/>
      <c r="M100" s="148"/>
      <c r="N100" s="148"/>
      <c r="O100" s="148"/>
      <c r="P100" s="277"/>
      <c r="Q100" s="277"/>
      <c r="R100" s="277"/>
      <c r="S100" s="148"/>
      <c r="T100" s="148">
        <v>1.0</v>
      </c>
      <c r="U100" s="148">
        <v>1.0</v>
      </c>
      <c r="V100" s="277"/>
      <c r="W100" s="277"/>
      <c r="X100" s="148"/>
      <c r="Y100" s="148"/>
      <c r="Z100" s="148"/>
      <c r="AA100" s="148"/>
      <c r="AB100" s="148"/>
      <c r="AC100" s="277"/>
      <c r="AD100" s="277"/>
      <c r="AE100" s="148"/>
      <c r="AF100" s="148"/>
      <c r="AG100" s="148"/>
      <c r="AH100" s="148"/>
      <c r="AI100" s="148"/>
      <c r="AJ100" s="277"/>
      <c r="AK100" s="267">
        <f t="shared" si="2"/>
        <v>8</v>
      </c>
      <c r="AL100" s="521"/>
      <c r="AM100" s="264"/>
    </row>
    <row r="101" ht="13.5" customHeight="1">
      <c r="A101" s="45">
        <v>21.0</v>
      </c>
      <c r="B101" s="178" t="s">
        <v>165</v>
      </c>
      <c r="C101" s="133"/>
      <c r="D101" s="32"/>
      <c r="E101" s="424"/>
      <c r="F101" s="155">
        <v>9.0</v>
      </c>
      <c r="G101" s="425"/>
      <c r="H101" s="243">
        <v>4.0</v>
      </c>
      <c r="I101" s="243"/>
      <c r="J101" s="155">
        <v>2.0</v>
      </c>
      <c r="K101" s="155">
        <v>7.0</v>
      </c>
      <c r="L101" s="155">
        <v>5.0</v>
      </c>
      <c r="M101" s="155">
        <v>5.0</v>
      </c>
      <c r="N101" s="155">
        <v>6.0</v>
      </c>
      <c r="O101" s="155">
        <v>4.0</v>
      </c>
      <c r="P101" s="243"/>
      <c r="Q101" s="243"/>
      <c r="R101" s="243">
        <v>5.0</v>
      </c>
      <c r="S101" s="155">
        <v>8.0</v>
      </c>
      <c r="T101" s="155">
        <v>13.0</v>
      </c>
      <c r="U101" s="155">
        <v>2.0</v>
      </c>
      <c r="V101" s="243"/>
      <c r="W101" s="243">
        <v>5.0</v>
      </c>
      <c r="X101" s="155">
        <v>7.0</v>
      </c>
      <c r="Y101" s="155">
        <v>6.0</v>
      </c>
      <c r="Z101" s="155">
        <v>11.0</v>
      </c>
      <c r="AA101" s="155">
        <v>5.0</v>
      </c>
      <c r="AB101" s="155">
        <v>6.0</v>
      </c>
      <c r="AC101" s="243"/>
      <c r="AD101" s="243"/>
      <c r="AE101" s="155">
        <v>9.0</v>
      </c>
      <c r="AF101" s="155">
        <v>6.0</v>
      </c>
      <c r="AG101" s="155"/>
      <c r="AH101" s="155"/>
      <c r="AI101" s="155"/>
      <c r="AJ101" s="243"/>
      <c r="AK101" s="136">
        <f t="shared" si="2"/>
        <v>125</v>
      </c>
      <c r="AL101" s="521">
        <f>AK101/COUNT(F101:AJ101)</f>
        <v>6.25</v>
      </c>
      <c r="AM101" s="264"/>
    </row>
    <row r="102" ht="13.5" customHeight="1">
      <c r="A102" s="180"/>
      <c r="B102" s="181" t="s">
        <v>78</v>
      </c>
      <c r="C102" s="133"/>
      <c r="D102" s="32"/>
      <c r="E102" s="424"/>
      <c r="F102" s="148">
        <v>2.0</v>
      </c>
      <c r="G102" s="434"/>
      <c r="H102" s="277"/>
      <c r="I102" s="277"/>
      <c r="J102" s="148"/>
      <c r="K102" s="148">
        <v>3.0</v>
      </c>
      <c r="L102" s="148">
        <v>3.0</v>
      </c>
      <c r="M102" s="148">
        <v>1.0</v>
      </c>
      <c r="N102" s="148">
        <v>1.0</v>
      </c>
      <c r="O102" s="148"/>
      <c r="P102" s="277"/>
      <c r="Q102" s="277"/>
      <c r="R102" s="277"/>
      <c r="S102" s="148">
        <v>1.0</v>
      </c>
      <c r="T102" s="148">
        <v>5.0</v>
      </c>
      <c r="U102" s="148"/>
      <c r="V102" s="277"/>
      <c r="W102" s="277"/>
      <c r="X102" s="148">
        <v>1.0</v>
      </c>
      <c r="Y102" s="148">
        <v>2.0</v>
      </c>
      <c r="Z102" s="148"/>
      <c r="AA102" s="148">
        <v>1.0</v>
      </c>
      <c r="AB102" s="148">
        <v>2.0</v>
      </c>
      <c r="AC102" s="277"/>
      <c r="AD102" s="277"/>
      <c r="AE102" s="148">
        <v>6.0</v>
      </c>
      <c r="AF102" s="148">
        <v>2.0</v>
      </c>
      <c r="AG102" s="148"/>
      <c r="AH102" s="148"/>
      <c r="AI102" s="148"/>
      <c r="AJ102" s="277"/>
      <c r="AK102" s="267">
        <f t="shared" si="2"/>
        <v>30</v>
      </c>
      <c r="AL102" s="521"/>
      <c r="AM102" s="264"/>
    </row>
    <row r="103" ht="13.5" customHeight="1">
      <c r="A103" s="45">
        <v>22.0</v>
      </c>
      <c r="B103" s="178" t="s">
        <v>36</v>
      </c>
      <c r="C103" s="133"/>
      <c r="D103" s="32"/>
      <c r="E103" s="424"/>
      <c r="F103" s="155"/>
      <c r="G103" s="425"/>
      <c r="H103" s="243"/>
      <c r="I103" s="243"/>
      <c r="J103" s="155">
        <v>9.0</v>
      </c>
      <c r="K103" s="155">
        <v>3.0</v>
      </c>
      <c r="L103" s="155">
        <v>3.0</v>
      </c>
      <c r="M103" s="155">
        <v>10.0</v>
      </c>
      <c r="N103" s="155">
        <v>10.0</v>
      </c>
      <c r="O103" s="155">
        <v>5.0</v>
      </c>
      <c r="P103" s="243"/>
      <c r="Q103" s="243"/>
      <c r="R103" s="243"/>
      <c r="S103" s="155"/>
      <c r="T103" s="155">
        <v>8.0</v>
      </c>
      <c r="U103" s="155">
        <v>6.0</v>
      </c>
      <c r="V103" s="243"/>
      <c r="W103" s="243"/>
      <c r="X103" s="155">
        <v>3.0</v>
      </c>
      <c r="Y103" s="155">
        <v>13.0</v>
      </c>
      <c r="Z103" s="155">
        <v>3.0</v>
      </c>
      <c r="AA103" s="155">
        <v>9.0</v>
      </c>
      <c r="AB103" s="155"/>
      <c r="AC103" s="243"/>
      <c r="AD103" s="243"/>
      <c r="AE103" s="155">
        <v>6.0</v>
      </c>
      <c r="AF103" s="155">
        <v>3.0</v>
      </c>
      <c r="AG103" s="155"/>
      <c r="AH103" s="155"/>
      <c r="AI103" s="155"/>
      <c r="AJ103" s="243"/>
      <c r="AK103" s="136">
        <f t="shared" si="2"/>
        <v>91</v>
      </c>
      <c r="AL103" s="521">
        <f>AK103/COUNT(F103:AJ103)</f>
        <v>6.5</v>
      </c>
      <c r="AM103" s="264"/>
    </row>
    <row r="104" ht="13.5" customHeight="1">
      <c r="A104" s="180"/>
      <c r="B104" s="181" t="s">
        <v>78</v>
      </c>
      <c r="C104" s="133"/>
      <c r="D104" s="32"/>
      <c r="E104" s="424"/>
      <c r="F104" s="148"/>
      <c r="G104" s="434"/>
      <c r="H104" s="277"/>
      <c r="I104" s="277"/>
      <c r="J104" s="148">
        <v>2.0</v>
      </c>
      <c r="K104" s="148">
        <v>2.0</v>
      </c>
      <c r="L104" s="148"/>
      <c r="M104" s="148"/>
      <c r="N104" s="148"/>
      <c r="O104" s="148">
        <v>1.0</v>
      </c>
      <c r="P104" s="277"/>
      <c r="Q104" s="277"/>
      <c r="R104" s="277"/>
      <c r="S104" s="148"/>
      <c r="T104" s="148">
        <v>1.0</v>
      </c>
      <c r="U104" s="148"/>
      <c r="V104" s="277"/>
      <c r="W104" s="277"/>
      <c r="X104" s="148"/>
      <c r="Y104" s="148"/>
      <c r="Z104" s="148"/>
      <c r="AA104" s="148"/>
      <c r="AB104" s="148"/>
      <c r="AC104" s="277"/>
      <c r="AD104" s="277"/>
      <c r="AE104" s="148"/>
      <c r="AF104" s="148"/>
      <c r="AG104" s="148"/>
      <c r="AH104" s="148"/>
      <c r="AI104" s="148"/>
      <c r="AJ104" s="277"/>
      <c r="AK104" s="267">
        <f t="shared" si="2"/>
        <v>6</v>
      </c>
      <c r="AL104" s="521"/>
      <c r="AM104" s="264"/>
    </row>
    <row r="105" ht="13.5" customHeight="1">
      <c r="A105" s="45">
        <v>23.0</v>
      </c>
      <c r="B105" s="178" t="s">
        <v>37</v>
      </c>
      <c r="C105" s="133"/>
      <c r="D105" s="32"/>
      <c r="E105" s="424"/>
      <c r="F105" s="155">
        <v>16.0</v>
      </c>
      <c r="G105" s="425"/>
      <c r="H105" s="243">
        <v>11.0</v>
      </c>
      <c r="I105" s="243"/>
      <c r="J105" s="155">
        <v>13.0</v>
      </c>
      <c r="K105" s="155">
        <v>7.0</v>
      </c>
      <c r="L105" s="155">
        <v>11.0</v>
      </c>
      <c r="M105" s="155">
        <v>9.0</v>
      </c>
      <c r="N105" s="155">
        <v>11.0</v>
      </c>
      <c r="O105" s="155">
        <v>6.0</v>
      </c>
      <c r="P105" s="243"/>
      <c r="Q105" s="243"/>
      <c r="R105" s="243"/>
      <c r="S105" s="155">
        <v>7.0</v>
      </c>
      <c r="T105" s="155">
        <v>16.0</v>
      </c>
      <c r="U105" s="155"/>
      <c r="V105" s="243"/>
      <c r="W105" s="243">
        <v>2.0</v>
      </c>
      <c r="X105" s="155">
        <v>10.0</v>
      </c>
      <c r="Y105" s="155">
        <v>12.0</v>
      </c>
      <c r="Z105" s="425"/>
      <c r="AA105" s="425"/>
      <c r="AB105" s="425"/>
      <c r="AC105" s="425"/>
      <c r="AD105" s="425"/>
      <c r="AE105" s="425"/>
      <c r="AF105" s="425"/>
      <c r="AG105" s="425"/>
      <c r="AH105" s="425"/>
      <c r="AI105" s="425"/>
      <c r="AJ105" s="243"/>
      <c r="AK105" s="136">
        <f t="shared" si="2"/>
        <v>131</v>
      </c>
      <c r="AL105" s="521">
        <f>AK105/COUNT(F105:AJ105)</f>
        <v>10.07692308</v>
      </c>
      <c r="AM105" s="264"/>
    </row>
    <row r="106" ht="13.5" customHeight="1">
      <c r="A106" s="180"/>
      <c r="B106" s="181" t="s">
        <v>78</v>
      </c>
      <c r="C106" s="133"/>
      <c r="D106" s="32"/>
      <c r="E106" s="424"/>
      <c r="F106" s="148"/>
      <c r="G106" s="434"/>
      <c r="H106" s="277"/>
      <c r="I106" s="277"/>
      <c r="J106" s="148">
        <v>11.0</v>
      </c>
      <c r="K106" s="148"/>
      <c r="L106" s="148"/>
      <c r="M106" s="148">
        <v>1.0</v>
      </c>
      <c r="N106" s="148">
        <v>2.0</v>
      </c>
      <c r="O106" s="148"/>
      <c r="P106" s="277"/>
      <c r="Q106" s="277"/>
      <c r="R106" s="277"/>
      <c r="S106" s="148">
        <v>1.0</v>
      </c>
      <c r="T106" s="148">
        <v>3.0</v>
      </c>
      <c r="U106" s="148"/>
      <c r="V106" s="277"/>
      <c r="W106" s="277"/>
      <c r="X106" s="148">
        <v>1.0</v>
      </c>
      <c r="Y106" s="148">
        <v>2.0</v>
      </c>
      <c r="Z106" s="148"/>
      <c r="AA106" s="148"/>
      <c r="AB106" s="148"/>
      <c r="AC106" s="277"/>
      <c r="AD106" s="277"/>
      <c r="AE106" s="148"/>
      <c r="AF106" s="148"/>
      <c r="AG106" s="148"/>
      <c r="AH106" s="148"/>
      <c r="AI106" s="148"/>
      <c r="AJ106" s="277"/>
      <c r="AK106" s="267">
        <f t="shared" si="2"/>
        <v>21</v>
      </c>
      <c r="AL106" s="521"/>
      <c r="AM106" s="264"/>
    </row>
    <row r="107" ht="13.5" customHeight="1">
      <c r="A107" s="45">
        <v>24.0</v>
      </c>
      <c r="B107" s="178" t="s">
        <v>202</v>
      </c>
      <c r="C107" s="133"/>
      <c r="D107" s="32"/>
      <c r="E107" s="424"/>
      <c r="F107" s="155">
        <v>8.0</v>
      </c>
      <c r="G107" s="425"/>
      <c r="H107" s="243">
        <v>7.0</v>
      </c>
      <c r="I107" s="243">
        <v>5.0</v>
      </c>
      <c r="J107" s="155">
        <v>4.0</v>
      </c>
      <c r="K107" s="155"/>
      <c r="L107" s="155"/>
      <c r="M107" s="155"/>
      <c r="N107" s="155">
        <v>7.0</v>
      </c>
      <c r="O107" s="155">
        <v>7.0</v>
      </c>
      <c r="P107" s="243">
        <v>4.0</v>
      </c>
      <c r="Q107" s="243">
        <v>6.0</v>
      </c>
      <c r="R107" s="243">
        <v>3.0</v>
      </c>
      <c r="S107" s="155">
        <v>3.0</v>
      </c>
      <c r="T107" s="155"/>
      <c r="U107" s="155">
        <v>8.0</v>
      </c>
      <c r="V107" s="243">
        <v>4.0</v>
      </c>
      <c r="W107" s="243">
        <v>5.0</v>
      </c>
      <c r="X107" s="155">
        <v>2.0</v>
      </c>
      <c r="Y107" s="155"/>
      <c r="Z107" s="155">
        <v>8.0</v>
      </c>
      <c r="AA107" s="155"/>
      <c r="AB107" s="155">
        <v>7.0</v>
      </c>
      <c r="AC107" s="243">
        <v>4.0</v>
      </c>
      <c r="AD107" s="243">
        <v>2.0</v>
      </c>
      <c r="AE107" s="155"/>
      <c r="AF107" s="155"/>
      <c r="AG107" s="155"/>
      <c r="AH107" s="155"/>
      <c r="AI107" s="155"/>
      <c r="AJ107" s="243"/>
      <c r="AK107" s="136">
        <f t="shared" si="2"/>
        <v>94</v>
      </c>
      <c r="AL107" s="521">
        <f>AK107/COUNT(F107:AJ107)</f>
        <v>5.222222222</v>
      </c>
      <c r="AM107" s="264"/>
    </row>
    <row r="108" ht="13.5" customHeight="1">
      <c r="A108" s="180"/>
      <c r="B108" s="436" t="s">
        <v>78</v>
      </c>
      <c r="C108" s="133"/>
      <c r="D108" s="32"/>
      <c r="E108" s="424"/>
      <c r="F108" s="148">
        <v>3.0</v>
      </c>
      <c r="G108" s="434"/>
      <c r="H108" s="277"/>
      <c r="I108" s="277"/>
      <c r="J108" s="148">
        <v>4.0</v>
      </c>
      <c r="K108" s="148"/>
      <c r="L108" s="148"/>
      <c r="M108" s="148"/>
      <c r="N108" s="148">
        <v>1.0</v>
      </c>
      <c r="O108" s="148">
        <v>1.0</v>
      </c>
      <c r="P108" s="277"/>
      <c r="Q108" s="277"/>
      <c r="R108" s="277"/>
      <c r="S108" s="148">
        <v>2.0</v>
      </c>
      <c r="T108" s="148"/>
      <c r="U108" s="148"/>
      <c r="V108" s="277"/>
      <c r="W108" s="277"/>
      <c r="X108" s="148">
        <v>1.0</v>
      </c>
      <c r="Y108" s="148"/>
      <c r="Z108" s="148"/>
      <c r="AA108" s="148"/>
      <c r="AB108" s="148"/>
      <c r="AC108" s="277"/>
      <c r="AD108" s="277">
        <v>1.0</v>
      </c>
      <c r="AE108" s="148"/>
      <c r="AF108" s="148"/>
      <c r="AG108" s="148"/>
      <c r="AH108" s="148"/>
      <c r="AI108" s="148"/>
      <c r="AJ108" s="277"/>
      <c r="AK108" s="267">
        <f t="shared" si="2"/>
        <v>13</v>
      </c>
      <c r="AL108" s="521"/>
      <c r="AM108" s="264"/>
    </row>
    <row r="109" ht="13.5" customHeight="1">
      <c r="A109" s="45">
        <v>25.0</v>
      </c>
      <c r="B109" s="178" t="s">
        <v>226</v>
      </c>
      <c r="C109" s="133"/>
      <c r="D109" s="32"/>
      <c r="E109" s="424"/>
      <c r="F109" s="155">
        <v>12.0</v>
      </c>
      <c r="G109" s="425"/>
      <c r="H109" s="243"/>
      <c r="I109" s="243"/>
      <c r="J109" s="155">
        <v>9.0</v>
      </c>
      <c r="K109" s="155">
        <v>11.0</v>
      </c>
      <c r="L109" s="155">
        <v>14.0</v>
      </c>
      <c r="M109" s="155">
        <v>13.0</v>
      </c>
      <c r="N109" s="155">
        <v>2.0</v>
      </c>
      <c r="O109" s="155">
        <v>8.0</v>
      </c>
      <c r="P109" s="243"/>
      <c r="Q109" s="243"/>
      <c r="R109" s="243"/>
      <c r="S109" s="155">
        <v>7.0</v>
      </c>
      <c r="T109" s="155">
        <v>4.0</v>
      </c>
      <c r="U109" s="155">
        <v>14.0</v>
      </c>
      <c r="V109" s="243"/>
      <c r="W109" s="243"/>
      <c r="X109" s="155">
        <v>6.0</v>
      </c>
      <c r="Y109" s="155">
        <v>10.0</v>
      </c>
      <c r="Z109" s="155">
        <v>3.0</v>
      </c>
      <c r="AA109" s="155">
        <v>15.0</v>
      </c>
      <c r="AB109" s="155">
        <v>14.0</v>
      </c>
      <c r="AC109" s="243"/>
      <c r="AD109" s="243"/>
      <c r="AE109" s="155">
        <v>21.0</v>
      </c>
      <c r="AF109" s="155">
        <v>8.0</v>
      </c>
      <c r="AG109" s="155"/>
      <c r="AH109" s="155"/>
      <c r="AI109" s="155"/>
      <c r="AJ109" s="243"/>
      <c r="AK109" s="136">
        <f t="shared" si="2"/>
        <v>171</v>
      </c>
      <c r="AL109" s="521">
        <f>AK109/COUNT(F109:AJ109)</f>
        <v>10.05882353</v>
      </c>
      <c r="AM109" s="264"/>
    </row>
    <row r="110" ht="13.5" customHeight="1">
      <c r="A110" s="179" t="s">
        <v>78</v>
      </c>
      <c r="C110" s="133"/>
      <c r="D110" s="32"/>
      <c r="E110" s="424"/>
      <c r="F110" s="148">
        <v>1.0</v>
      </c>
      <c r="G110" s="434"/>
      <c r="H110" s="277"/>
      <c r="I110" s="277"/>
      <c r="J110" s="148">
        <v>1.0</v>
      </c>
      <c r="K110" s="148">
        <v>1.0</v>
      </c>
      <c r="L110" s="148"/>
      <c r="M110" s="148"/>
      <c r="N110" s="148"/>
      <c r="O110" s="148">
        <v>2.0</v>
      </c>
      <c r="P110" s="277"/>
      <c r="Q110" s="277"/>
      <c r="R110" s="277"/>
      <c r="S110" s="148"/>
      <c r="T110" s="148"/>
      <c r="U110" s="148">
        <v>1.0</v>
      </c>
      <c r="V110" s="277"/>
      <c r="W110" s="277"/>
      <c r="X110" s="148"/>
      <c r="Y110" s="148"/>
      <c r="Z110" s="148"/>
      <c r="AA110" s="148"/>
      <c r="AB110" s="148"/>
      <c r="AC110" s="277"/>
      <c r="AD110" s="277"/>
      <c r="AE110" s="148">
        <v>2.0</v>
      </c>
      <c r="AF110" s="148"/>
      <c r="AG110" s="148"/>
      <c r="AH110" s="148"/>
      <c r="AI110" s="148"/>
      <c r="AJ110" s="277"/>
      <c r="AK110" s="267">
        <f t="shared" si="2"/>
        <v>8</v>
      </c>
      <c r="AL110" s="521"/>
      <c r="AM110" s="264"/>
    </row>
    <row r="111" ht="13.5" customHeight="1">
      <c r="A111" s="544">
        <v>26.0</v>
      </c>
      <c r="B111" s="545" t="s">
        <v>307</v>
      </c>
      <c r="C111" s="546"/>
      <c r="D111" s="32"/>
      <c r="E111" s="425"/>
      <c r="F111" s="155"/>
      <c r="G111" s="425"/>
      <c r="H111" s="243"/>
      <c r="I111" s="243"/>
      <c r="J111" s="155"/>
      <c r="K111" s="155"/>
      <c r="L111" s="155"/>
      <c r="M111" s="155"/>
      <c r="N111" s="155"/>
      <c r="O111" s="155"/>
      <c r="P111" s="243"/>
      <c r="Q111" s="243"/>
      <c r="R111" s="243"/>
      <c r="S111" s="155"/>
      <c r="T111" s="155"/>
      <c r="U111" s="155"/>
      <c r="V111" s="243"/>
      <c r="W111" s="243"/>
      <c r="X111" s="155"/>
      <c r="Y111" s="155"/>
      <c r="Z111" s="155">
        <v>4.0</v>
      </c>
      <c r="AA111" s="155"/>
      <c r="AB111" s="155"/>
      <c r="AC111" s="243"/>
      <c r="AD111" s="243"/>
      <c r="AE111" s="155">
        <v>3.0</v>
      </c>
      <c r="AF111" s="155">
        <v>3.0</v>
      </c>
      <c r="AG111" s="155"/>
      <c r="AH111" s="155"/>
      <c r="AI111" s="155"/>
      <c r="AJ111" s="243"/>
      <c r="AK111" s="136">
        <f t="shared" si="2"/>
        <v>10</v>
      </c>
      <c r="AL111" s="521">
        <f>AK111/COUNT(F111:AJ111)</f>
        <v>3.333333333</v>
      </c>
      <c r="AM111" s="547"/>
    </row>
    <row r="112" ht="13.5" customHeight="1">
      <c r="A112" s="179"/>
      <c r="B112" s="179" t="s">
        <v>78</v>
      </c>
      <c r="C112" s="133"/>
      <c r="D112" s="32"/>
      <c r="E112" s="424"/>
      <c r="F112" s="148"/>
      <c r="G112" s="434"/>
      <c r="H112" s="277"/>
      <c r="I112" s="277"/>
      <c r="J112" s="148"/>
      <c r="K112" s="148"/>
      <c r="L112" s="148"/>
      <c r="M112" s="148"/>
      <c r="N112" s="148"/>
      <c r="O112" s="148"/>
      <c r="P112" s="277"/>
      <c r="Q112" s="277"/>
      <c r="R112" s="277"/>
      <c r="S112" s="148"/>
      <c r="T112" s="148"/>
      <c r="U112" s="148"/>
      <c r="V112" s="277"/>
      <c r="W112" s="277"/>
      <c r="X112" s="148"/>
      <c r="Y112" s="148"/>
      <c r="Z112" s="148">
        <v>1.0</v>
      </c>
      <c r="AA112" s="148"/>
      <c r="AB112" s="148"/>
      <c r="AC112" s="277"/>
      <c r="AD112" s="277"/>
      <c r="AE112" s="148"/>
      <c r="AF112" s="148"/>
      <c r="AG112" s="148"/>
      <c r="AH112" s="148"/>
      <c r="AI112" s="148"/>
      <c r="AJ112" s="277"/>
      <c r="AK112" s="267">
        <f t="shared" si="2"/>
        <v>1</v>
      </c>
      <c r="AL112" s="521"/>
      <c r="AM112" s="264"/>
    </row>
    <row r="113" ht="13.5" customHeight="1">
      <c r="A113" s="45"/>
      <c r="B113" s="183" t="s">
        <v>361</v>
      </c>
      <c r="C113" s="133"/>
      <c r="D113" s="32"/>
      <c r="E113" s="424"/>
      <c r="F113" s="155"/>
      <c r="G113" s="425"/>
      <c r="H113" s="243"/>
      <c r="I113" s="243"/>
      <c r="J113" s="155">
        <v>3.0</v>
      </c>
      <c r="K113" s="155"/>
      <c r="L113" s="155">
        <v>18.0</v>
      </c>
      <c r="M113" s="155"/>
      <c r="N113" s="155">
        <v>14.0</v>
      </c>
      <c r="O113" s="155"/>
      <c r="P113" s="243"/>
      <c r="Q113" s="243"/>
      <c r="R113" s="243"/>
      <c r="S113" s="155"/>
      <c r="T113" s="155">
        <v>3.0</v>
      </c>
      <c r="U113" s="155">
        <v>6.0</v>
      </c>
      <c r="V113" s="243"/>
      <c r="W113" s="243"/>
      <c r="X113" s="155">
        <v>42.0</v>
      </c>
      <c r="Y113" s="155">
        <v>6.0</v>
      </c>
      <c r="Z113" s="155">
        <v>6.0</v>
      </c>
      <c r="AA113" s="155"/>
      <c r="AB113" s="155">
        <v>3.0</v>
      </c>
      <c r="AC113" s="243"/>
      <c r="AD113" s="243"/>
      <c r="AE113" s="155"/>
      <c r="AF113" s="155"/>
      <c r="AG113" s="155"/>
      <c r="AH113" s="155"/>
      <c r="AI113" s="155"/>
      <c r="AJ113" s="243"/>
      <c r="AK113" s="136">
        <f t="shared" si="2"/>
        <v>101</v>
      </c>
      <c r="AL113" s="521">
        <f>AK113/COUNT(F113:AJ113)</f>
        <v>11.22222222</v>
      </c>
      <c r="AM113" s="264"/>
    </row>
    <row r="114" ht="13.5" customHeight="1">
      <c r="A114" s="137" t="s">
        <v>78</v>
      </c>
      <c r="B114" s="132"/>
      <c r="C114" s="138"/>
      <c r="D114" s="71"/>
      <c r="E114" s="427"/>
      <c r="F114" s="156"/>
      <c r="G114" s="431"/>
      <c r="H114" s="342"/>
      <c r="I114" s="342"/>
      <c r="J114" s="271"/>
      <c r="K114" s="271"/>
      <c r="L114" s="271"/>
      <c r="M114" s="271"/>
      <c r="N114" s="271"/>
      <c r="O114" s="271"/>
      <c r="P114" s="342"/>
      <c r="Q114" s="342"/>
      <c r="R114" s="342"/>
      <c r="S114" s="271"/>
      <c r="T114" s="271"/>
      <c r="U114" s="271"/>
      <c r="V114" s="342"/>
      <c r="W114" s="342"/>
      <c r="X114" s="271">
        <v>1.0</v>
      </c>
      <c r="Y114" s="271"/>
      <c r="Z114" s="271"/>
      <c r="AA114" s="271"/>
      <c r="AB114" s="271"/>
      <c r="AC114" s="342"/>
      <c r="AD114" s="342"/>
      <c r="AE114" s="271"/>
      <c r="AF114" s="271"/>
      <c r="AG114" s="271"/>
      <c r="AH114" s="271"/>
      <c r="AI114" s="271"/>
      <c r="AJ114" s="342"/>
      <c r="AK114" s="267">
        <f t="shared" si="2"/>
        <v>1</v>
      </c>
      <c r="AL114" s="522"/>
      <c r="AM114" s="268"/>
    </row>
    <row r="115" ht="51.75" customHeight="1">
      <c r="A115" s="184"/>
      <c r="B115" s="185"/>
      <c r="C115" s="186"/>
      <c r="D115" s="187">
        <v>200.0</v>
      </c>
      <c r="E115" s="188" t="s">
        <v>81</v>
      </c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90">
        <f>SUM(AK57+AK59+AK61+AK63+AK65+AK67+AK69+AK71+AK73+AK75+AK77+AK79+AK81+AK83+AK85+AK87+AK89+AK91+AK95+AK97+AK99+AK101+AK103+AK105+AK107+AK111+AK113)</f>
        <v>3144</v>
      </c>
      <c r="AM115" s="190"/>
    </row>
    <row r="116" ht="13.5" customHeight="1">
      <c r="A116" s="191">
        <v>1.0</v>
      </c>
      <c r="B116" s="19" t="s">
        <v>82</v>
      </c>
      <c r="C116" s="399">
        <v>43383.0</v>
      </c>
      <c r="D116" s="192" t="s">
        <v>292</v>
      </c>
      <c r="E116" s="193"/>
      <c r="F116" s="212">
        <v>1.0</v>
      </c>
      <c r="G116" s="523" t="s">
        <v>11</v>
      </c>
      <c r="H116" s="209"/>
      <c r="I116" s="209"/>
      <c r="J116" s="212">
        <v>7.0</v>
      </c>
      <c r="K116" s="212">
        <v>1.0</v>
      </c>
      <c r="L116" s="212"/>
      <c r="M116" s="212">
        <v>3.0</v>
      </c>
      <c r="N116" s="212">
        <v>7.0</v>
      </c>
      <c r="O116" s="212">
        <v>5.0</v>
      </c>
      <c r="P116" s="209"/>
      <c r="Q116" s="209"/>
      <c r="R116" s="209"/>
      <c r="S116" s="212">
        <v>4.0</v>
      </c>
      <c r="T116" s="212">
        <v>7.0</v>
      </c>
      <c r="U116" s="292"/>
      <c r="V116" s="209"/>
      <c r="W116" s="209"/>
      <c r="X116" s="212">
        <v>3.0</v>
      </c>
      <c r="Y116" s="212">
        <v>4.0</v>
      </c>
      <c r="Z116" s="212">
        <v>6.0</v>
      </c>
      <c r="AA116" s="212">
        <v>7.0</v>
      </c>
      <c r="AB116" s="212">
        <v>4.0</v>
      </c>
      <c r="AC116" s="209"/>
      <c r="AD116" s="209"/>
      <c r="AE116" s="212">
        <v>6.0</v>
      </c>
      <c r="AF116" s="212">
        <v>3.0</v>
      </c>
      <c r="AG116" s="212"/>
      <c r="AH116" s="212"/>
      <c r="AI116" s="212"/>
      <c r="AJ116" s="209"/>
      <c r="AK116" s="191">
        <f t="shared" ref="AK116:AK163" si="3">SUM(F116:AJ116)</f>
        <v>68</v>
      </c>
      <c r="AL116" s="191"/>
      <c r="AM116" s="83"/>
    </row>
    <row r="117" ht="13.5" customHeight="1">
      <c r="A117" s="168" t="s">
        <v>78</v>
      </c>
      <c r="B117" s="132"/>
      <c r="C117" s="391"/>
      <c r="D117" s="196"/>
      <c r="E117" s="71"/>
      <c r="F117" s="438"/>
      <c r="G117" s="71"/>
      <c r="H117" s="316"/>
      <c r="I117" s="316"/>
      <c r="J117" s="204"/>
      <c r="K117" s="204"/>
      <c r="L117" s="204"/>
      <c r="M117" s="204">
        <v>1.0</v>
      </c>
      <c r="N117" s="204">
        <v>1.0</v>
      </c>
      <c r="O117" s="170"/>
      <c r="P117" s="173"/>
      <c r="Q117" s="173"/>
      <c r="R117" s="173"/>
      <c r="S117" s="170"/>
      <c r="T117" s="170"/>
      <c r="U117" s="170"/>
      <c r="V117" s="173"/>
      <c r="W117" s="173"/>
      <c r="X117" s="170"/>
      <c r="Y117" s="170"/>
      <c r="Z117" s="170">
        <v>1.0</v>
      </c>
      <c r="AA117" s="170"/>
      <c r="AB117" s="170"/>
      <c r="AC117" s="173"/>
      <c r="AD117" s="173"/>
      <c r="AE117" s="170"/>
      <c r="AF117" s="170"/>
      <c r="AG117" s="170"/>
      <c r="AH117" s="170"/>
      <c r="AI117" s="170"/>
      <c r="AJ117" s="173"/>
      <c r="AK117" s="345">
        <f t="shared" si="3"/>
        <v>3</v>
      </c>
      <c r="AL117" s="199"/>
      <c r="AM117" s="199"/>
    </row>
    <row r="118" ht="13.5" customHeight="1">
      <c r="A118" s="191">
        <v>2.0</v>
      </c>
      <c r="B118" s="19" t="s">
        <v>85</v>
      </c>
      <c r="C118" s="192" t="s">
        <v>86</v>
      </c>
      <c r="D118" s="192" t="s">
        <v>87</v>
      </c>
      <c r="E118" s="441" t="s">
        <v>362</v>
      </c>
      <c r="F118" s="287"/>
      <c r="G118" s="523" t="s">
        <v>11</v>
      </c>
      <c r="H118" s="287"/>
      <c r="I118" s="287"/>
      <c r="J118" s="212">
        <v>2.0</v>
      </c>
      <c r="K118" s="212">
        <v>4.0</v>
      </c>
      <c r="L118" s="212">
        <v>7.0</v>
      </c>
      <c r="M118" s="212">
        <v>10.0</v>
      </c>
      <c r="N118" s="212">
        <v>4.0</v>
      </c>
      <c r="O118" s="328">
        <v>8.0</v>
      </c>
      <c r="P118" s="298"/>
      <c r="Q118" s="298"/>
      <c r="R118" s="298"/>
      <c r="S118" s="328">
        <v>6.0</v>
      </c>
      <c r="T118" s="328">
        <v>1.0</v>
      </c>
      <c r="U118" s="328">
        <v>8.0</v>
      </c>
      <c r="V118" s="298"/>
      <c r="W118" s="298"/>
      <c r="X118" s="328">
        <v>5.0</v>
      </c>
      <c r="Y118" s="328">
        <v>4.0</v>
      </c>
      <c r="Z118" s="328">
        <v>10.0</v>
      </c>
      <c r="AA118" s="212">
        <v>9.0</v>
      </c>
      <c r="AB118" s="212">
        <v>9.0</v>
      </c>
      <c r="AC118" s="209">
        <v>1.0</v>
      </c>
      <c r="AD118" s="209"/>
      <c r="AE118" s="212">
        <v>1.0</v>
      </c>
      <c r="AF118" s="212">
        <v>6.0</v>
      </c>
      <c r="AG118" s="212"/>
      <c r="AH118" s="212"/>
      <c r="AI118" s="212"/>
      <c r="AJ118" s="209"/>
      <c r="AK118" s="191">
        <f t="shared" si="3"/>
        <v>95</v>
      </c>
      <c r="AL118" s="191"/>
      <c r="AM118" s="83"/>
    </row>
    <row r="119" ht="13.5" customHeight="1">
      <c r="A119" s="168" t="s">
        <v>78</v>
      </c>
      <c r="B119" s="132"/>
      <c r="C119" s="391"/>
      <c r="D119" s="196"/>
      <c r="E119" s="71"/>
      <c r="F119" s="438"/>
      <c r="G119" s="71"/>
      <c r="H119" s="316"/>
      <c r="I119" s="316"/>
      <c r="J119" s="204">
        <v>1.0</v>
      </c>
      <c r="K119" s="204">
        <v>3.0</v>
      </c>
      <c r="L119" s="204">
        <v>3.0</v>
      </c>
      <c r="M119" s="204">
        <v>1.0</v>
      </c>
      <c r="N119" s="204">
        <v>2.0</v>
      </c>
      <c r="O119" s="170">
        <v>2.0</v>
      </c>
      <c r="P119" s="173"/>
      <c r="Q119" s="173"/>
      <c r="R119" s="173"/>
      <c r="S119" s="170">
        <v>3.0</v>
      </c>
      <c r="T119" s="170"/>
      <c r="U119" s="170"/>
      <c r="V119" s="173"/>
      <c r="W119" s="173"/>
      <c r="X119" s="170">
        <v>2.0</v>
      </c>
      <c r="Y119" s="170"/>
      <c r="Z119" s="170">
        <v>3.0</v>
      </c>
      <c r="AA119" s="170">
        <v>1.0</v>
      </c>
      <c r="AB119" s="170"/>
      <c r="AC119" s="173"/>
      <c r="AD119" s="173"/>
      <c r="AE119" s="170"/>
      <c r="AF119" s="170"/>
      <c r="AG119" s="170"/>
      <c r="AH119" s="170"/>
      <c r="AI119" s="170"/>
      <c r="AJ119" s="173"/>
      <c r="AK119" s="345">
        <f t="shared" si="3"/>
        <v>21</v>
      </c>
      <c r="AL119" s="199"/>
      <c r="AM119" s="199"/>
    </row>
    <row r="120" ht="13.5" customHeight="1">
      <c r="A120" s="191">
        <v>3.0</v>
      </c>
      <c r="B120" s="19" t="s">
        <v>89</v>
      </c>
      <c r="C120" s="192" t="s">
        <v>90</v>
      </c>
      <c r="D120" s="192" t="s">
        <v>91</v>
      </c>
      <c r="E120" s="441" t="s">
        <v>363</v>
      </c>
      <c r="F120" s="212">
        <v>6.0</v>
      </c>
      <c r="G120" s="523" t="s">
        <v>11</v>
      </c>
      <c r="H120" s="209"/>
      <c r="I120" s="209"/>
      <c r="J120" s="212">
        <v>19.0</v>
      </c>
      <c r="K120" s="212">
        <v>8.0</v>
      </c>
      <c r="L120" s="212">
        <v>13.0</v>
      </c>
      <c r="M120" s="212">
        <v>12.0</v>
      </c>
      <c r="N120" s="212">
        <v>8.0</v>
      </c>
      <c r="O120" s="212">
        <v>5.0</v>
      </c>
      <c r="P120" s="209"/>
      <c r="Q120" s="209"/>
      <c r="R120" s="209"/>
      <c r="S120" s="212">
        <v>14.0</v>
      </c>
      <c r="T120" s="212">
        <v>6.0</v>
      </c>
      <c r="U120" s="212">
        <v>1.0</v>
      </c>
      <c r="V120" s="209"/>
      <c r="W120" s="209">
        <v>1.0</v>
      </c>
      <c r="X120" s="212">
        <v>13.0</v>
      </c>
      <c r="Y120" s="212">
        <v>3.0</v>
      </c>
      <c r="Z120" s="212">
        <v>1.0</v>
      </c>
      <c r="AA120" s="212">
        <v>20.0</v>
      </c>
      <c r="AB120" s="212">
        <v>11.0</v>
      </c>
      <c r="AC120" s="209"/>
      <c r="AD120" s="209"/>
      <c r="AE120" s="212">
        <v>16.0</v>
      </c>
      <c r="AF120" s="212">
        <v>10.0</v>
      </c>
      <c r="AG120" s="212"/>
      <c r="AH120" s="212"/>
      <c r="AI120" s="212"/>
      <c r="AJ120" s="209"/>
      <c r="AK120" s="191">
        <f t="shared" si="3"/>
        <v>167</v>
      </c>
      <c r="AL120" s="191"/>
      <c r="AM120" s="83"/>
    </row>
    <row r="121" ht="13.5" customHeight="1">
      <c r="A121" s="191"/>
      <c r="B121" s="203" t="s">
        <v>78</v>
      </c>
      <c r="C121" s="192"/>
      <c r="D121" s="192"/>
      <c r="E121" s="71"/>
      <c r="F121" s="204">
        <v>3.0</v>
      </c>
      <c r="G121" s="71"/>
      <c r="H121" s="316"/>
      <c r="I121" s="316"/>
      <c r="J121" s="204"/>
      <c r="K121" s="204"/>
      <c r="L121" s="204">
        <v>5.0</v>
      </c>
      <c r="M121" s="204"/>
      <c r="N121" s="204"/>
      <c r="O121" s="204"/>
      <c r="P121" s="316"/>
      <c r="Q121" s="316"/>
      <c r="R121" s="316"/>
      <c r="S121" s="204"/>
      <c r="T121" s="204"/>
      <c r="U121" s="204"/>
      <c r="V121" s="316"/>
      <c r="W121" s="316"/>
      <c r="X121" s="204"/>
      <c r="Y121" s="204"/>
      <c r="Z121" s="204"/>
      <c r="AA121" s="204"/>
      <c r="AB121" s="204">
        <v>2.0</v>
      </c>
      <c r="AC121" s="316"/>
      <c r="AD121" s="316"/>
      <c r="AE121" s="204"/>
      <c r="AF121" s="204"/>
      <c r="AG121" s="204"/>
      <c r="AH121" s="204"/>
      <c r="AI121" s="204"/>
      <c r="AJ121" s="316"/>
      <c r="AK121" s="345">
        <f t="shared" si="3"/>
        <v>10</v>
      </c>
      <c r="AL121" s="191"/>
      <c r="AM121" s="83"/>
    </row>
    <row r="122" ht="13.5" customHeight="1">
      <c r="A122" s="191">
        <v>4.0</v>
      </c>
      <c r="B122" s="19" t="s">
        <v>93</v>
      </c>
      <c r="C122" s="394">
        <v>43168.0</v>
      </c>
      <c r="D122" s="192" t="s">
        <v>94</v>
      </c>
      <c r="E122" s="395"/>
      <c r="F122" s="212">
        <v>3.0</v>
      </c>
      <c r="G122" s="447" t="s">
        <v>11</v>
      </c>
      <c r="H122" s="209"/>
      <c r="I122" s="209"/>
      <c r="J122" s="212">
        <v>3.0</v>
      </c>
      <c r="K122" s="212">
        <v>4.0</v>
      </c>
      <c r="L122" s="212">
        <v>5.0</v>
      </c>
      <c r="M122" s="212">
        <v>4.0</v>
      </c>
      <c r="N122" s="212">
        <v>6.0</v>
      </c>
      <c r="O122" s="212">
        <v>4.0</v>
      </c>
      <c r="P122" s="209"/>
      <c r="Q122" s="209"/>
      <c r="R122" s="209"/>
      <c r="S122" s="212">
        <v>5.0</v>
      </c>
      <c r="T122" s="212">
        <v>4.0</v>
      </c>
      <c r="U122" s="212">
        <v>6.0</v>
      </c>
      <c r="V122" s="209"/>
      <c r="W122" s="209">
        <v>1.0</v>
      </c>
      <c r="X122" s="212">
        <v>1.0</v>
      </c>
      <c r="Y122" s="212">
        <v>3.0</v>
      </c>
      <c r="Z122" s="212">
        <v>16.0</v>
      </c>
      <c r="AA122" s="212">
        <v>12.0</v>
      </c>
      <c r="AB122" s="212">
        <v>9.0</v>
      </c>
      <c r="AC122" s="209"/>
      <c r="AD122" s="209"/>
      <c r="AE122" s="212">
        <v>5.0</v>
      </c>
      <c r="AF122" s="212">
        <v>9.0</v>
      </c>
      <c r="AG122" s="212"/>
      <c r="AH122" s="212"/>
      <c r="AI122" s="212"/>
      <c r="AJ122" s="209"/>
      <c r="AK122" s="191">
        <f t="shared" si="3"/>
        <v>100</v>
      </c>
      <c r="AL122" s="191"/>
      <c r="AM122" s="83"/>
    </row>
    <row r="123" ht="13.5" customHeight="1">
      <c r="A123" s="168" t="s">
        <v>78</v>
      </c>
      <c r="B123" s="132"/>
      <c r="C123" s="391"/>
      <c r="D123" s="196"/>
      <c r="E123" s="32"/>
      <c r="F123" s="204">
        <v>2.0</v>
      </c>
      <c r="G123" s="444"/>
      <c r="H123" s="316"/>
      <c r="I123" s="316"/>
      <c r="J123" s="204"/>
      <c r="K123" s="204"/>
      <c r="L123" s="204">
        <v>2.0</v>
      </c>
      <c r="M123" s="204">
        <v>2.0</v>
      </c>
      <c r="N123" s="204">
        <v>5.0</v>
      </c>
      <c r="O123" s="170">
        <v>2.0</v>
      </c>
      <c r="P123" s="173"/>
      <c r="Q123" s="173"/>
      <c r="R123" s="173"/>
      <c r="S123" s="170">
        <v>1.0</v>
      </c>
      <c r="T123" s="170">
        <v>4.0</v>
      </c>
      <c r="U123" s="170"/>
      <c r="V123" s="173"/>
      <c r="W123" s="173"/>
      <c r="X123" s="170"/>
      <c r="Y123" s="170">
        <v>1.0</v>
      </c>
      <c r="Z123" s="170"/>
      <c r="AA123" s="170">
        <v>2.0</v>
      </c>
      <c r="AB123" s="170"/>
      <c r="AC123" s="173"/>
      <c r="AD123" s="173"/>
      <c r="AE123" s="170"/>
      <c r="AF123" s="170">
        <v>4.0</v>
      </c>
      <c r="AG123" s="170"/>
      <c r="AH123" s="170"/>
      <c r="AI123" s="170"/>
      <c r="AJ123" s="173"/>
      <c r="AK123" s="345">
        <f t="shared" si="3"/>
        <v>25</v>
      </c>
      <c r="AL123" s="196"/>
      <c r="AM123" s="199"/>
    </row>
    <row r="124" ht="13.5" customHeight="1">
      <c r="A124" s="191">
        <v>5.0</v>
      </c>
      <c r="B124" s="19" t="s">
        <v>96</v>
      </c>
      <c r="C124" s="192" t="s">
        <v>97</v>
      </c>
      <c r="D124" s="192" t="s">
        <v>98</v>
      </c>
      <c r="E124" s="193"/>
      <c r="F124" s="509">
        <v>3.0</v>
      </c>
      <c r="G124" s="447" t="s">
        <v>11</v>
      </c>
      <c r="H124" s="209"/>
      <c r="I124" s="209"/>
      <c r="J124" s="292"/>
      <c r="K124" s="212">
        <v>5.0</v>
      </c>
      <c r="L124" s="212">
        <v>1.0</v>
      </c>
      <c r="M124" s="212">
        <v>4.0</v>
      </c>
      <c r="N124" s="212">
        <v>2.0</v>
      </c>
      <c r="O124" s="212">
        <v>3.0</v>
      </c>
      <c r="P124" s="209"/>
      <c r="Q124" s="209"/>
      <c r="R124" s="209">
        <v>4.0</v>
      </c>
      <c r="S124" s="212">
        <v>4.0</v>
      </c>
      <c r="T124" s="212">
        <v>8.0</v>
      </c>
      <c r="U124" s="212">
        <v>1.0</v>
      </c>
      <c r="V124" s="209"/>
      <c r="W124" s="209"/>
      <c r="X124" s="212">
        <v>6.0</v>
      </c>
      <c r="Y124" s="212">
        <v>2.0</v>
      </c>
      <c r="Z124" s="212">
        <v>4.0</v>
      </c>
      <c r="AA124" s="212">
        <v>2.0</v>
      </c>
      <c r="AB124" s="212">
        <v>5.0</v>
      </c>
      <c r="AC124" s="209"/>
      <c r="AD124" s="209"/>
      <c r="AE124" s="212">
        <v>5.0</v>
      </c>
      <c r="AF124" s="212">
        <v>1.0</v>
      </c>
      <c r="AG124" s="212"/>
      <c r="AH124" s="212"/>
      <c r="AI124" s="212"/>
      <c r="AJ124" s="209"/>
      <c r="AK124" s="191">
        <f t="shared" si="3"/>
        <v>60</v>
      </c>
      <c r="AL124" s="191"/>
      <c r="AM124" s="83"/>
    </row>
    <row r="125" ht="13.5" customHeight="1">
      <c r="A125" s="168" t="s">
        <v>78</v>
      </c>
      <c r="B125" s="132"/>
      <c r="C125" s="391"/>
      <c r="D125" s="196"/>
      <c r="E125" s="32"/>
      <c r="F125" s="512">
        <v>3.0</v>
      </c>
      <c r="G125" s="444"/>
      <c r="H125" s="316"/>
      <c r="I125" s="316"/>
      <c r="J125" s="204"/>
      <c r="K125" s="204">
        <v>2.0</v>
      </c>
      <c r="L125" s="204">
        <v>1.0</v>
      </c>
      <c r="M125" s="204"/>
      <c r="N125" s="204"/>
      <c r="O125" s="170"/>
      <c r="P125" s="173"/>
      <c r="Q125" s="173"/>
      <c r="R125" s="173"/>
      <c r="S125" s="170">
        <v>2.0</v>
      </c>
      <c r="T125" s="170">
        <v>2.0</v>
      </c>
      <c r="U125" s="170"/>
      <c r="V125" s="173"/>
      <c r="W125" s="173"/>
      <c r="X125" s="170"/>
      <c r="Y125" s="170"/>
      <c r="Z125" s="170">
        <v>2.0</v>
      </c>
      <c r="AA125" s="170"/>
      <c r="AB125" s="170">
        <v>2.0</v>
      </c>
      <c r="AC125" s="173"/>
      <c r="AD125" s="173"/>
      <c r="AE125" s="170"/>
      <c r="AF125" s="170"/>
      <c r="AG125" s="170"/>
      <c r="AH125" s="170"/>
      <c r="AI125" s="170"/>
      <c r="AJ125" s="173"/>
      <c r="AK125" s="345">
        <f t="shared" si="3"/>
        <v>14</v>
      </c>
      <c r="AL125" s="199"/>
      <c r="AM125" s="199"/>
    </row>
    <row r="126" ht="13.5" customHeight="1">
      <c r="A126" s="191">
        <v>6.0</v>
      </c>
      <c r="B126" s="19" t="s">
        <v>100</v>
      </c>
      <c r="C126" s="192" t="s">
        <v>101</v>
      </c>
      <c r="D126" s="192" t="s">
        <v>102</v>
      </c>
      <c r="E126" s="366"/>
      <c r="F126" s="212">
        <v>9.0</v>
      </c>
      <c r="G126" s="442" t="s">
        <v>11</v>
      </c>
      <c r="H126" s="209"/>
      <c r="I126" s="209"/>
      <c r="J126" s="212">
        <v>7.0</v>
      </c>
      <c r="K126" s="212">
        <v>3.0</v>
      </c>
      <c r="L126" s="212">
        <v>7.0</v>
      </c>
      <c r="M126" s="212">
        <v>8.0</v>
      </c>
      <c r="N126" s="212">
        <v>17.0</v>
      </c>
      <c r="O126" s="212">
        <v>7.0</v>
      </c>
      <c r="P126" s="209">
        <v>4.0</v>
      </c>
      <c r="Q126" s="209">
        <v>2.0</v>
      </c>
      <c r="R126" s="209"/>
      <c r="S126" s="212">
        <v>12.0</v>
      </c>
      <c r="T126" s="212">
        <v>16.0</v>
      </c>
      <c r="U126" s="212">
        <v>18.0</v>
      </c>
      <c r="V126" s="209"/>
      <c r="W126" s="209">
        <v>1.0</v>
      </c>
      <c r="X126" s="212">
        <v>12.0</v>
      </c>
      <c r="Y126" s="212">
        <v>14.0</v>
      </c>
      <c r="Z126" s="212">
        <v>15.0</v>
      </c>
      <c r="AA126" s="212">
        <v>27.0</v>
      </c>
      <c r="AB126" s="212">
        <v>15.0</v>
      </c>
      <c r="AC126" s="209"/>
      <c r="AD126" s="209"/>
      <c r="AE126" s="212">
        <v>20.0</v>
      </c>
      <c r="AF126" s="212">
        <v>4.0</v>
      </c>
      <c r="AG126" s="212"/>
      <c r="AH126" s="212"/>
      <c r="AI126" s="212"/>
      <c r="AJ126" s="209"/>
      <c r="AK126" s="191">
        <f t="shared" si="3"/>
        <v>218</v>
      </c>
      <c r="AL126" s="191"/>
      <c r="AM126" s="83"/>
    </row>
    <row r="127" ht="13.5" customHeight="1">
      <c r="A127" s="168" t="s">
        <v>78</v>
      </c>
      <c r="B127" s="132"/>
      <c r="C127" s="391"/>
      <c r="D127" s="196"/>
      <c r="E127" s="444"/>
      <c r="F127" s="438"/>
      <c r="G127" s="444"/>
      <c r="H127" s="316"/>
      <c r="I127" s="316"/>
      <c r="J127" s="204"/>
      <c r="K127" s="204"/>
      <c r="L127" s="204"/>
      <c r="M127" s="204"/>
      <c r="N127" s="204"/>
      <c r="O127" s="170"/>
      <c r="P127" s="173">
        <v>1.0</v>
      </c>
      <c r="Q127" s="173"/>
      <c r="R127" s="173"/>
      <c r="S127" s="170"/>
      <c r="T127" s="204"/>
      <c r="U127" s="204"/>
      <c r="V127" s="316"/>
      <c r="W127" s="316"/>
      <c r="X127" s="204"/>
      <c r="Y127" s="204"/>
      <c r="Z127" s="204"/>
      <c r="AA127" s="204"/>
      <c r="AB127" s="204">
        <v>6.0</v>
      </c>
      <c r="AC127" s="316"/>
      <c r="AD127" s="316"/>
      <c r="AE127" s="204">
        <v>6.0</v>
      </c>
      <c r="AF127" s="204"/>
      <c r="AG127" s="204"/>
      <c r="AH127" s="204"/>
      <c r="AI127" s="204"/>
      <c r="AJ127" s="316"/>
      <c r="AK127" s="345">
        <f t="shared" si="3"/>
        <v>13</v>
      </c>
      <c r="AL127" s="199"/>
      <c r="AM127" s="199"/>
    </row>
    <row r="128" ht="13.5" customHeight="1">
      <c r="A128" s="191">
        <v>7.0</v>
      </c>
      <c r="B128" s="19" t="s">
        <v>100</v>
      </c>
      <c r="C128" s="192" t="s">
        <v>104</v>
      </c>
      <c r="D128" s="192" t="s">
        <v>105</v>
      </c>
      <c r="E128" s="447" t="s">
        <v>364</v>
      </c>
      <c r="F128" s="212">
        <v>6.0</v>
      </c>
      <c r="G128" s="442" t="s">
        <v>11</v>
      </c>
      <c r="H128" s="209"/>
      <c r="I128" s="209"/>
      <c r="J128" s="212">
        <v>6.0</v>
      </c>
      <c r="K128" s="212">
        <v>8.0</v>
      </c>
      <c r="L128" s="212">
        <v>2.0</v>
      </c>
      <c r="M128" s="212">
        <v>67.0</v>
      </c>
      <c r="N128" s="212">
        <v>11.0</v>
      </c>
      <c r="O128" s="212">
        <v>6.0</v>
      </c>
      <c r="P128" s="209"/>
      <c r="Q128" s="209"/>
      <c r="R128" s="209"/>
      <c r="S128" s="212">
        <v>11.0</v>
      </c>
      <c r="T128" s="212">
        <v>7.0</v>
      </c>
      <c r="U128" s="212">
        <v>6.0</v>
      </c>
      <c r="V128" s="209">
        <v>7.0</v>
      </c>
      <c r="W128" s="209">
        <v>3.0</v>
      </c>
      <c r="X128" s="212">
        <v>8.0</v>
      </c>
      <c r="Y128" s="212">
        <v>3.0</v>
      </c>
      <c r="Z128" s="212">
        <v>13.0</v>
      </c>
      <c r="AA128" s="212">
        <v>8.0</v>
      </c>
      <c r="AB128" s="212">
        <v>6.0</v>
      </c>
      <c r="AC128" s="209"/>
      <c r="AD128" s="209"/>
      <c r="AE128" s="212">
        <v>12.0</v>
      </c>
      <c r="AF128" s="212">
        <v>5.0</v>
      </c>
      <c r="AG128" s="212"/>
      <c r="AH128" s="212"/>
      <c r="AI128" s="212"/>
      <c r="AJ128" s="209"/>
      <c r="AK128" s="191">
        <f t="shared" si="3"/>
        <v>195</v>
      </c>
      <c r="AL128" s="191"/>
      <c r="AM128" s="83"/>
    </row>
    <row r="129" ht="13.5" customHeight="1">
      <c r="A129" s="168" t="s">
        <v>78</v>
      </c>
      <c r="B129" s="132"/>
      <c r="C129" s="391"/>
      <c r="D129" s="196"/>
      <c r="E129" s="444"/>
      <c r="F129" s="204"/>
      <c r="G129" s="444"/>
      <c r="H129" s="316"/>
      <c r="I129" s="316"/>
      <c r="J129" s="204"/>
      <c r="K129" s="204"/>
      <c r="L129" s="204"/>
      <c r="M129" s="204"/>
      <c r="N129" s="204"/>
      <c r="O129" s="170"/>
      <c r="P129" s="173"/>
      <c r="Q129" s="173"/>
      <c r="R129" s="173"/>
      <c r="S129" s="170"/>
      <c r="T129" s="170"/>
      <c r="U129" s="170"/>
      <c r="V129" s="173"/>
      <c r="W129" s="173"/>
      <c r="X129" s="170"/>
      <c r="Y129" s="170"/>
      <c r="Z129" s="170"/>
      <c r="AA129" s="170"/>
      <c r="AB129" s="170"/>
      <c r="AC129" s="173"/>
      <c r="AD129" s="173"/>
      <c r="AE129" s="170">
        <v>2.0</v>
      </c>
      <c r="AF129" s="170">
        <v>1.0</v>
      </c>
      <c r="AG129" s="170"/>
      <c r="AH129" s="170"/>
      <c r="AI129" s="170"/>
      <c r="AJ129" s="173"/>
      <c r="AK129" s="345">
        <f t="shared" si="3"/>
        <v>3</v>
      </c>
      <c r="AL129" s="199"/>
      <c r="AM129" s="199"/>
    </row>
    <row r="130" ht="13.5" customHeight="1">
      <c r="A130" s="191">
        <v>8.0</v>
      </c>
      <c r="B130" s="19" t="s">
        <v>107</v>
      </c>
      <c r="C130" s="394">
        <v>43160.0</v>
      </c>
      <c r="D130" s="192" t="s">
        <v>365</v>
      </c>
      <c r="E130" s="366"/>
      <c r="F130" s="212">
        <v>3.0</v>
      </c>
      <c r="G130" s="442" t="s">
        <v>11</v>
      </c>
      <c r="H130" s="209"/>
      <c r="I130" s="209"/>
      <c r="J130" s="212">
        <v>3.0</v>
      </c>
      <c r="K130" s="212">
        <v>7.0</v>
      </c>
      <c r="L130" s="212">
        <v>11.0</v>
      </c>
      <c r="M130" s="212">
        <v>5.0</v>
      </c>
      <c r="N130" s="212">
        <v>2.0</v>
      </c>
      <c r="O130" s="212">
        <v>16.0</v>
      </c>
      <c r="P130" s="209"/>
      <c r="Q130" s="209"/>
      <c r="R130" s="209"/>
      <c r="S130" s="212">
        <v>3.0</v>
      </c>
      <c r="T130" s="212">
        <v>7.0</v>
      </c>
      <c r="U130" s="212">
        <v>10.0</v>
      </c>
      <c r="V130" s="209">
        <v>1.0</v>
      </c>
      <c r="W130" s="209"/>
      <c r="X130" s="212">
        <v>1.0</v>
      </c>
      <c r="Y130" s="212">
        <v>2.0</v>
      </c>
      <c r="Z130" s="212">
        <v>7.0</v>
      </c>
      <c r="AA130" s="212">
        <v>17.0</v>
      </c>
      <c r="AB130" s="212">
        <v>6.0</v>
      </c>
      <c r="AC130" s="209"/>
      <c r="AD130" s="209"/>
      <c r="AE130" s="548"/>
      <c r="AF130" s="548"/>
      <c r="AG130" s="548"/>
      <c r="AH130" s="212"/>
      <c r="AI130" s="212"/>
      <c r="AJ130" s="209"/>
      <c r="AK130" s="191">
        <f t="shared" si="3"/>
        <v>101</v>
      </c>
      <c r="AL130" s="191"/>
      <c r="AM130" s="83"/>
    </row>
    <row r="131" ht="13.5" customHeight="1">
      <c r="A131" s="168" t="s">
        <v>78</v>
      </c>
      <c r="B131" s="132"/>
      <c r="C131" s="391"/>
      <c r="D131" s="196"/>
      <c r="E131" s="444"/>
      <c r="F131" s="438"/>
      <c r="G131" s="444"/>
      <c r="H131" s="316"/>
      <c r="I131" s="316"/>
      <c r="J131" s="204"/>
      <c r="K131" s="204">
        <v>1.0</v>
      </c>
      <c r="L131" s="204">
        <v>4.0</v>
      </c>
      <c r="M131" s="204">
        <v>4.0</v>
      </c>
      <c r="N131" s="204"/>
      <c r="O131" s="204">
        <v>3.0</v>
      </c>
      <c r="P131" s="316"/>
      <c r="Q131" s="316"/>
      <c r="R131" s="316"/>
      <c r="S131" s="204"/>
      <c r="T131" s="170">
        <v>3.0</v>
      </c>
      <c r="U131" s="170">
        <v>1.0</v>
      </c>
      <c r="V131" s="173"/>
      <c r="W131" s="173"/>
      <c r="X131" s="170"/>
      <c r="Y131" s="170">
        <v>1.0</v>
      </c>
      <c r="Z131" s="170">
        <v>2.0</v>
      </c>
      <c r="AA131" s="170"/>
      <c r="AB131" s="170"/>
      <c r="AC131" s="173"/>
      <c r="AD131" s="173"/>
      <c r="AE131" s="170"/>
      <c r="AF131" s="170"/>
      <c r="AG131" s="204"/>
      <c r="AH131" s="170"/>
      <c r="AI131" s="170"/>
      <c r="AJ131" s="173"/>
      <c r="AK131" s="345">
        <f t="shared" si="3"/>
        <v>19</v>
      </c>
      <c r="AL131" s="199"/>
      <c r="AM131" s="199"/>
    </row>
    <row r="132" ht="15.75" customHeight="1">
      <c r="A132" s="191">
        <v>9.0</v>
      </c>
      <c r="B132" s="19" t="s">
        <v>111</v>
      </c>
      <c r="C132" s="399">
        <v>43300.0</v>
      </c>
      <c r="D132" s="192" t="s">
        <v>112</v>
      </c>
      <c r="E132" s="193"/>
      <c r="F132" s="212">
        <v>3.0</v>
      </c>
      <c r="G132" s="447" t="s">
        <v>11</v>
      </c>
      <c r="H132" s="209"/>
      <c r="I132" s="209"/>
      <c r="J132" s="212">
        <v>6.0</v>
      </c>
      <c r="K132" s="212">
        <v>2.0</v>
      </c>
      <c r="L132" s="212">
        <v>11.0</v>
      </c>
      <c r="M132" s="212">
        <v>4.0</v>
      </c>
      <c r="N132" s="212">
        <v>9.0</v>
      </c>
      <c r="O132" s="212">
        <v>6.0</v>
      </c>
      <c r="P132" s="209"/>
      <c r="Q132" s="209"/>
      <c r="R132" s="209"/>
      <c r="S132" s="212">
        <v>12.0</v>
      </c>
      <c r="T132" s="212">
        <v>8.0</v>
      </c>
      <c r="U132" s="212">
        <v>6.0</v>
      </c>
      <c r="V132" s="209">
        <v>1.0</v>
      </c>
      <c r="W132" s="209">
        <v>1.0</v>
      </c>
      <c r="X132" s="212">
        <v>4.0</v>
      </c>
      <c r="Y132" s="212">
        <v>3.0</v>
      </c>
      <c r="Z132" s="212">
        <v>6.0</v>
      </c>
      <c r="AA132" s="212">
        <v>3.0</v>
      </c>
      <c r="AB132" s="212">
        <v>3.0</v>
      </c>
      <c r="AC132" s="209">
        <v>1.0</v>
      </c>
      <c r="AD132" s="209"/>
      <c r="AE132" s="212">
        <v>3.0</v>
      </c>
      <c r="AF132" s="292"/>
      <c r="AG132" s="212"/>
      <c r="AH132" s="212"/>
      <c r="AI132" s="212"/>
      <c r="AJ132" s="209"/>
      <c r="AK132" s="191">
        <f t="shared" si="3"/>
        <v>92</v>
      </c>
      <c r="AL132" s="191"/>
      <c r="AM132" s="83"/>
    </row>
    <row r="133" ht="15.75" customHeight="1">
      <c r="A133" s="168" t="s">
        <v>78</v>
      </c>
      <c r="B133" s="132"/>
      <c r="C133" s="391"/>
      <c r="D133" s="196"/>
      <c r="E133" s="71"/>
      <c r="F133" s="204">
        <v>2.0</v>
      </c>
      <c r="G133" s="444"/>
      <c r="H133" s="316"/>
      <c r="I133" s="316"/>
      <c r="J133" s="204">
        <v>1.0</v>
      </c>
      <c r="K133" s="204">
        <v>1.0</v>
      </c>
      <c r="L133" s="204">
        <v>8.0</v>
      </c>
      <c r="M133" s="204">
        <v>4.0</v>
      </c>
      <c r="N133" s="204">
        <v>9.0</v>
      </c>
      <c r="O133" s="204">
        <v>4.0</v>
      </c>
      <c r="P133" s="173"/>
      <c r="Q133" s="173"/>
      <c r="R133" s="173"/>
      <c r="S133" s="170">
        <v>7.0</v>
      </c>
      <c r="T133" s="170">
        <v>4.0</v>
      </c>
      <c r="U133" s="170">
        <v>4.0</v>
      </c>
      <c r="V133" s="173"/>
      <c r="W133" s="173"/>
      <c r="X133" s="170">
        <v>1.0</v>
      </c>
      <c r="Y133" s="170"/>
      <c r="Z133" s="170"/>
      <c r="AA133" s="170"/>
      <c r="AB133" s="170"/>
      <c r="AC133" s="173"/>
      <c r="AD133" s="173"/>
      <c r="AE133" s="170"/>
      <c r="AF133" s="204"/>
      <c r="AG133" s="204"/>
      <c r="AH133" s="170"/>
      <c r="AI133" s="170"/>
      <c r="AJ133" s="173"/>
      <c r="AK133" s="345">
        <f t="shared" si="3"/>
        <v>45</v>
      </c>
      <c r="AL133" s="199"/>
      <c r="AM133" s="199"/>
    </row>
    <row r="134" ht="13.5" customHeight="1">
      <c r="A134" s="191">
        <v>10.0</v>
      </c>
      <c r="B134" s="19" t="s">
        <v>113</v>
      </c>
      <c r="C134" s="192" t="s">
        <v>114</v>
      </c>
      <c r="D134" s="192" t="s">
        <v>115</v>
      </c>
      <c r="E134" s="366"/>
      <c r="F134" s="212">
        <v>4.0</v>
      </c>
      <c r="G134" s="549"/>
      <c r="H134" s="209"/>
      <c r="I134" s="209"/>
      <c r="J134" s="212">
        <v>4.0</v>
      </c>
      <c r="K134" s="212">
        <v>1.0</v>
      </c>
      <c r="L134" s="212">
        <v>7.0</v>
      </c>
      <c r="M134" s="212">
        <v>4.0</v>
      </c>
      <c r="N134" s="212">
        <v>2.0</v>
      </c>
      <c r="O134" s="328">
        <v>1.0</v>
      </c>
      <c r="P134" s="298"/>
      <c r="Q134" s="298">
        <v>4.0</v>
      </c>
      <c r="R134" s="298"/>
      <c r="S134" s="328">
        <v>4.0</v>
      </c>
      <c r="T134" s="328">
        <v>4.0</v>
      </c>
      <c r="U134" s="328">
        <v>7.0</v>
      </c>
      <c r="V134" s="298"/>
      <c r="W134" s="298"/>
      <c r="X134" s="328">
        <v>4.0</v>
      </c>
      <c r="Y134" s="328">
        <v>4.0</v>
      </c>
      <c r="Z134" s="328">
        <v>1.0</v>
      </c>
      <c r="AA134" s="212">
        <v>7.0</v>
      </c>
      <c r="AB134" s="212">
        <v>15.0</v>
      </c>
      <c r="AC134" s="209">
        <v>1.0</v>
      </c>
      <c r="AD134" s="209"/>
      <c r="AE134" s="212">
        <v>7.0</v>
      </c>
      <c r="AF134" s="292"/>
      <c r="AG134" s="212"/>
      <c r="AH134" s="212"/>
      <c r="AI134" s="212"/>
      <c r="AJ134" s="209"/>
      <c r="AK134" s="191">
        <f t="shared" si="3"/>
        <v>81</v>
      </c>
      <c r="AL134" s="191"/>
      <c r="AM134" s="83"/>
    </row>
    <row r="135" ht="13.5" customHeight="1">
      <c r="A135" s="168" t="s">
        <v>78</v>
      </c>
      <c r="B135" s="132"/>
      <c r="C135" s="391"/>
      <c r="D135" s="196"/>
      <c r="E135" s="444"/>
      <c r="F135" s="204">
        <v>1.0</v>
      </c>
      <c r="G135" s="71"/>
      <c r="H135" s="316"/>
      <c r="I135" s="316"/>
      <c r="J135" s="204">
        <v>1.0</v>
      </c>
      <c r="K135" s="204">
        <v>1.0</v>
      </c>
      <c r="L135" s="204">
        <v>1.0</v>
      </c>
      <c r="M135" s="204">
        <v>4.0</v>
      </c>
      <c r="N135" s="204"/>
      <c r="O135" s="170">
        <v>1.0</v>
      </c>
      <c r="P135" s="173"/>
      <c r="Q135" s="173"/>
      <c r="R135" s="173"/>
      <c r="S135" s="170"/>
      <c r="T135" s="170"/>
      <c r="U135" s="170"/>
      <c r="V135" s="173"/>
      <c r="W135" s="173"/>
      <c r="X135" s="170">
        <v>1.0</v>
      </c>
      <c r="Y135" s="170">
        <v>1.0</v>
      </c>
      <c r="Z135" s="170">
        <v>1.0</v>
      </c>
      <c r="AA135" s="170">
        <v>2.0</v>
      </c>
      <c r="AB135" s="170">
        <v>2.0</v>
      </c>
      <c r="AC135" s="173"/>
      <c r="AD135" s="173"/>
      <c r="AE135" s="170"/>
      <c r="AF135" s="204"/>
      <c r="AG135" s="204"/>
      <c r="AH135" s="170"/>
      <c r="AI135" s="170"/>
      <c r="AJ135" s="173"/>
      <c r="AK135" s="345">
        <f t="shared" si="3"/>
        <v>16</v>
      </c>
      <c r="AL135" s="199"/>
      <c r="AM135" s="199"/>
    </row>
    <row r="136" ht="13.5" customHeight="1">
      <c r="A136" s="191">
        <v>11.0</v>
      </c>
      <c r="B136" s="19" t="s">
        <v>117</v>
      </c>
      <c r="C136" s="192" t="s">
        <v>118</v>
      </c>
      <c r="D136" s="192" t="s">
        <v>119</v>
      </c>
      <c r="E136" s="193"/>
      <c r="F136" s="212">
        <v>5.0</v>
      </c>
      <c r="G136" s="447" t="s">
        <v>11</v>
      </c>
      <c r="H136" s="209"/>
      <c r="I136" s="209"/>
      <c r="J136" s="212">
        <v>3.0</v>
      </c>
      <c r="K136" s="212">
        <v>7.0</v>
      </c>
      <c r="L136" s="287"/>
      <c r="M136" s="287"/>
      <c r="N136" s="287"/>
      <c r="O136" s="287"/>
      <c r="P136" s="287"/>
      <c r="Q136" s="287"/>
      <c r="R136" s="282">
        <v>4.0</v>
      </c>
      <c r="S136" s="212">
        <v>4.0</v>
      </c>
      <c r="T136" s="212">
        <v>6.0</v>
      </c>
      <c r="U136" s="212">
        <v>9.0</v>
      </c>
      <c r="V136" s="209"/>
      <c r="W136" s="209"/>
      <c r="X136" s="212">
        <v>6.0</v>
      </c>
      <c r="Y136" s="212">
        <v>11.0</v>
      </c>
      <c r="Z136" s="212">
        <v>9.0</v>
      </c>
      <c r="AA136" s="212">
        <v>13.0</v>
      </c>
      <c r="AB136" s="212">
        <v>5.0</v>
      </c>
      <c r="AC136" s="209"/>
      <c r="AD136" s="209">
        <v>1.0</v>
      </c>
      <c r="AE136" s="212">
        <v>15.0</v>
      </c>
      <c r="AF136" s="212">
        <v>13.0</v>
      </c>
      <c r="AG136" s="212"/>
      <c r="AH136" s="212"/>
      <c r="AI136" s="212"/>
      <c r="AJ136" s="209"/>
      <c r="AK136" s="191">
        <f t="shared" si="3"/>
        <v>111</v>
      </c>
      <c r="AL136" s="191"/>
      <c r="AM136" s="83"/>
    </row>
    <row r="137" ht="13.5" customHeight="1">
      <c r="A137" s="168" t="s">
        <v>78</v>
      </c>
      <c r="B137" s="132"/>
      <c r="C137" s="391"/>
      <c r="D137" s="196"/>
      <c r="E137" s="71"/>
      <c r="F137" s="438"/>
      <c r="G137" s="444"/>
      <c r="H137" s="316"/>
      <c r="I137" s="316"/>
      <c r="J137" s="204"/>
      <c r="K137" s="204"/>
      <c r="L137" s="204"/>
      <c r="M137" s="204"/>
      <c r="N137" s="204"/>
      <c r="O137" s="170"/>
      <c r="P137" s="173"/>
      <c r="Q137" s="173"/>
      <c r="R137" s="173"/>
      <c r="S137" s="170"/>
      <c r="T137" s="170"/>
      <c r="U137" s="170"/>
      <c r="V137" s="173"/>
      <c r="W137" s="173"/>
      <c r="X137" s="170">
        <v>1.0</v>
      </c>
      <c r="Y137" s="170"/>
      <c r="Z137" s="170"/>
      <c r="AA137" s="170"/>
      <c r="AB137" s="170"/>
      <c r="AC137" s="173"/>
      <c r="AD137" s="173"/>
      <c r="AE137" s="170"/>
      <c r="AF137" s="204"/>
      <c r="AG137" s="204"/>
      <c r="AH137" s="170"/>
      <c r="AI137" s="170"/>
      <c r="AJ137" s="173"/>
      <c r="AK137" s="345">
        <f t="shared" si="3"/>
        <v>1</v>
      </c>
      <c r="AL137" s="199"/>
      <c r="AM137" s="199"/>
    </row>
    <row r="138" ht="13.5" customHeight="1">
      <c r="A138" s="191">
        <v>12.0</v>
      </c>
      <c r="B138" s="19" t="s">
        <v>121</v>
      </c>
      <c r="C138" s="394">
        <v>43351.0</v>
      </c>
      <c r="D138" s="192" t="s">
        <v>33</v>
      </c>
      <c r="E138" s="366"/>
      <c r="F138" s="212">
        <v>1.0</v>
      </c>
      <c r="G138" s="447" t="s">
        <v>11</v>
      </c>
      <c r="H138" s="209"/>
      <c r="I138" s="209"/>
      <c r="J138" s="212">
        <v>4.0</v>
      </c>
      <c r="K138" s="212">
        <v>4.0</v>
      </c>
      <c r="L138" s="212">
        <v>2.0</v>
      </c>
      <c r="M138" s="212">
        <v>3.0</v>
      </c>
      <c r="N138" s="292"/>
      <c r="O138" s="212">
        <v>3.0</v>
      </c>
      <c r="P138" s="209"/>
      <c r="Q138" s="209">
        <v>1.0</v>
      </c>
      <c r="R138" s="209"/>
      <c r="S138" s="212">
        <v>19.0</v>
      </c>
      <c r="T138" s="212">
        <v>7.0</v>
      </c>
      <c r="U138" s="212">
        <v>8.0</v>
      </c>
      <c r="V138" s="209"/>
      <c r="W138" s="209"/>
      <c r="X138" s="212">
        <v>8.0</v>
      </c>
      <c r="Y138" s="212">
        <v>1.0</v>
      </c>
      <c r="Z138" s="212">
        <v>1.0</v>
      </c>
      <c r="AA138" s="212">
        <v>13.0</v>
      </c>
      <c r="AB138" s="212">
        <v>19.0</v>
      </c>
      <c r="AC138" s="209"/>
      <c r="AD138" s="209"/>
      <c r="AE138" s="212">
        <v>6.0</v>
      </c>
      <c r="AF138" s="212">
        <v>9.0</v>
      </c>
      <c r="AG138" s="212"/>
      <c r="AH138" s="212"/>
      <c r="AI138" s="212"/>
      <c r="AJ138" s="209"/>
      <c r="AK138" s="191">
        <f t="shared" si="3"/>
        <v>109</v>
      </c>
      <c r="AL138" s="191"/>
      <c r="AM138" s="83"/>
    </row>
    <row r="139" ht="13.5" customHeight="1">
      <c r="A139" s="168" t="s">
        <v>78</v>
      </c>
      <c r="B139" s="132"/>
      <c r="C139" s="391"/>
      <c r="D139" s="196"/>
      <c r="E139" s="452"/>
      <c r="F139" s="438"/>
      <c r="G139" s="444"/>
      <c r="H139" s="316"/>
      <c r="I139" s="316"/>
      <c r="J139" s="204"/>
      <c r="K139" s="204"/>
      <c r="L139" s="204"/>
      <c r="M139" s="204">
        <v>2.0</v>
      </c>
      <c r="N139" s="204"/>
      <c r="O139" s="170">
        <v>1.0</v>
      </c>
      <c r="P139" s="173"/>
      <c r="Q139" s="173"/>
      <c r="R139" s="173"/>
      <c r="S139" s="170"/>
      <c r="T139" s="170">
        <v>1.0</v>
      </c>
      <c r="U139" s="170"/>
      <c r="V139" s="173"/>
      <c r="W139" s="173"/>
      <c r="X139" s="170"/>
      <c r="Y139" s="170"/>
      <c r="Z139" s="170"/>
      <c r="AA139" s="170">
        <v>1.0</v>
      </c>
      <c r="AB139" s="170"/>
      <c r="AC139" s="173"/>
      <c r="AD139" s="173"/>
      <c r="AE139" s="170"/>
      <c r="AF139" s="170"/>
      <c r="AG139" s="170"/>
      <c r="AH139" s="170"/>
      <c r="AI139" s="170"/>
      <c r="AJ139" s="173"/>
      <c r="AK139" s="345">
        <f t="shared" si="3"/>
        <v>5</v>
      </c>
      <c r="AL139" s="199"/>
      <c r="AM139" s="199"/>
    </row>
    <row r="140" ht="13.5" customHeight="1">
      <c r="A140" s="191">
        <v>13.0</v>
      </c>
      <c r="B140" s="19" t="s">
        <v>121</v>
      </c>
      <c r="C140" s="399">
        <v>43185.0</v>
      </c>
      <c r="D140" s="192" t="s">
        <v>57</v>
      </c>
      <c r="E140" s="452"/>
      <c r="F140" s="212">
        <v>6.0</v>
      </c>
      <c r="G140" s="437"/>
      <c r="H140" s="209">
        <v>1.0</v>
      </c>
      <c r="I140" s="209"/>
      <c r="J140" s="212">
        <v>10.0</v>
      </c>
      <c r="K140" s="212">
        <v>5.0</v>
      </c>
      <c r="L140" s="212">
        <v>3.0</v>
      </c>
      <c r="M140" s="212">
        <v>5.0</v>
      </c>
      <c r="N140" s="212">
        <v>9.0</v>
      </c>
      <c r="O140" s="212">
        <v>6.0</v>
      </c>
      <c r="P140" s="209"/>
      <c r="Q140" s="209"/>
      <c r="R140" s="209"/>
      <c r="S140" s="212">
        <v>7.0</v>
      </c>
      <c r="T140" s="212">
        <v>5.0</v>
      </c>
      <c r="U140" s="212">
        <v>7.0</v>
      </c>
      <c r="V140" s="209">
        <v>2.0</v>
      </c>
      <c r="W140" s="209">
        <v>5.0</v>
      </c>
      <c r="X140" s="212">
        <v>18.0</v>
      </c>
      <c r="Y140" s="212">
        <v>5.0</v>
      </c>
      <c r="Z140" s="212">
        <v>4.0</v>
      </c>
      <c r="AA140" s="212">
        <v>2.0</v>
      </c>
      <c r="AB140" s="212">
        <v>26.0</v>
      </c>
      <c r="AC140" s="209">
        <v>1.0</v>
      </c>
      <c r="AD140" s="209">
        <v>2.0</v>
      </c>
      <c r="AE140" s="212">
        <v>8.0</v>
      </c>
      <c r="AF140" s="212"/>
      <c r="AG140" s="212"/>
      <c r="AH140" s="212"/>
      <c r="AI140" s="212"/>
      <c r="AJ140" s="209"/>
      <c r="AK140" s="191">
        <f t="shared" si="3"/>
        <v>137</v>
      </c>
      <c r="AL140" s="191"/>
      <c r="AM140" s="83"/>
    </row>
    <row r="141" ht="13.5" customHeight="1">
      <c r="A141" s="168" t="s">
        <v>78</v>
      </c>
      <c r="B141" s="132"/>
      <c r="C141" s="391"/>
      <c r="D141" s="196"/>
      <c r="E141" s="452"/>
      <c r="F141" s="438"/>
      <c r="G141" s="71"/>
      <c r="H141" s="316"/>
      <c r="I141" s="316"/>
      <c r="J141" s="204"/>
      <c r="K141" s="204"/>
      <c r="L141" s="204"/>
      <c r="M141" s="204">
        <v>2.0</v>
      </c>
      <c r="N141" s="204"/>
      <c r="O141" s="170">
        <v>1.0</v>
      </c>
      <c r="P141" s="173"/>
      <c r="Q141" s="173"/>
      <c r="R141" s="173"/>
      <c r="S141" s="170"/>
      <c r="T141" s="170"/>
      <c r="U141" s="170"/>
      <c r="V141" s="173"/>
      <c r="W141" s="173"/>
      <c r="X141" s="170">
        <v>10.0</v>
      </c>
      <c r="Y141" s="170"/>
      <c r="Z141" s="170"/>
      <c r="AA141" s="170"/>
      <c r="AB141" s="170">
        <v>2.0</v>
      </c>
      <c r="AC141" s="173"/>
      <c r="AD141" s="173"/>
      <c r="AE141" s="170">
        <v>4.0</v>
      </c>
      <c r="AF141" s="170"/>
      <c r="AG141" s="170"/>
      <c r="AH141" s="170"/>
      <c r="AI141" s="170"/>
      <c r="AJ141" s="173"/>
      <c r="AK141" s="345">
        <f t="shared" si="3"/>
        <v>19</v>
      </c>
      <c r="AL141" s="199"/>
      <c r="AM141" s="199"/>
    </row>
    <row r="142" ht="13.5" customHeight="1">
      <c r="A142" s="191">
        <v>14.0</v>
      </c>
      <c r="B142" s="19" t="s">
        <v>121</v>
      </c>
      <c r="C142" s="399">
        <v>43156.0</v>
      </c>
      <c r="D142" s="192" t="s">
        <v>59</v>
      </c>
      <c r="E142" s="452"/>
      <c r="F142" s="212">
        <v>6.0</v>
      </c>
      <c r="G142" s="366"/>
      <c r="H142" s="209"/>
      <c r="I142" s="209"/>
      <c r="J142" s="212">
        <v>3.0</v>
      </c>
      <c r="K142" s="212">
        <v>6.0</v>
      </c>
      <c r="L142" s="212">
        <v>5.0</v>
      </c>
      <c r="M142" s="212">
        <v>6.0</v>
      </c>
      <c r="N142" s="212">
        <v>3.0</v>
      </c>
      <c r="O142" s="212">
        <v>7.0</v>
      </c>
      <c r="P142" s="209">
        <v>2.0</v>
      </c>
      <c r="Q142" s="209"/>
      <c r="R142" s="209"/>
      <c r="S142" s="212">
        <v>14.0</v>
      </c>
      <c r="T142" s="212">
        <v>7.0</v>
      </c>
      <c r="U142" s="212">
        <v>4.0</v>
      </c>
      <c r="V142" s="209"/>
      <c r="W142" s="209"/>
      <c r="X142" s="212">
        <v>5.0</v>
      </c>
      <c r="Y142" s="212">
        <v>16.0</v>
      </c>
      <c r="Z142" s="212">
        <v>19.0</v>
      </c>
      <c r="AA142" s="212">
        <v>12.0</v>
      </c>
      <c r="AB142" s="212">
        <v>6.0</v>
      </c>
      <c r="AC142" s="209">
        <v>2.0</v>
      </c>
      <c r="AD142" s="209"/>
      <c r="AE142" s="212">
        <v>10.0</v>
      </c>
      <c r="AF142" s="212">
        <v>9.0</v>
      </c>
      <c r="AG142" s="212"/>
      <c r="AH142" s="212"/>
      <c r="AI142" s="212"/>
      <c r="AJ142" s="209"/>
      <c r="AK142" s="191">
        <f t="shared" si="3"/>
        <v>142</v>
      </c>
      <c r="AL142" s="191"/>
      <c r="AM142" s="83"/>
    </row>
    <row r="143" ht="13.5" customHeight="1">
      <c r="A143" s="168" t="s">
        <v>78</v>
      </c>
      <c r="B143" s="132"/>
      <c r="C143" s="391"/>
      <c r="D143" s="196"/>
      <c r="E143" s="452"/>
      <c r="F143" s="204">
        <v>1.0</v>
      </c>
      <c r="G143" s="444"/>
      <c r="H143" s="316"/>
      <c r="I143" s="316"/>
      <c r="J143" s="204"/>
      <c r="K143" s="204">
        <v>1.0</v>
      </c>
      <c r="L143" s="204">
        <v>2.0</v>
      </c>
      <c r="M143" s="204"/>
      <c r="N143" s="204"/>
      <c r="O143" s="170"/>
      <c r="P143" s="173">
        <v>1.0</v>
      </c>
      <c r="Q143" s="173"/>
      <c r="R143" s="173"/>
      <c r="S143" s="170"/>
      <c r="T143" s="170"/>
      <c r="U143" s="170"/>
      <c r="V143" s="173"/>
      <c r="W143" s="173"/>
      <c r="X143" s="170"/>
      <c r="Y143" s="170"/>
      <c r="Z143" s="170"/>
      <c r="AA143" s="170"/>
      <c r="AB143" s="170"/>
      <c r="AC143" s="173"/>
      <c r="AD143" s="173"/>
      <c r="AE143" s="170">
        <v>1.0</v>
      </c>
      <c r="AF143" s="170"/>
      <c r="AG143" s="170"/>
      <c r="AH143" s="170"/>
      <c r="AI143" s="170"/>
      <c r="AJ143" s="173"/>
      <c r="AK143" s="345">
        <f t="shared" si="3"/>
        <v>6</v>
      </c>
      <c r="AL143" s="199"/>
      <c r="AM143" s="199"/>
    </row>
    <row r="144" ht="13.5" customHeight="1">
      <c r="A144" s="191">
        <v>15.0</v>
      </c>
      <c r="B144" s="19" t="s">
        <v>121</v>
      </c>
      <c r="C144" s="399">
        <v>43434.0</v>
      </c>
      <c r="D144" s="192" t="s">
        <v>58</v>
      </c>
      <c r="E144" s="452"/>
      <c r="F144" s="212">
        <v>4.0</v>
      </c>
      <c r="G144" s="437"/>
      <c r="H144" s="209"/>
      <c r="I144" s="209"/>
      <c r="J144" s="212">
        <v>4.0</v>
      </c>
      <c r="K144" s="212">
        <v>5.0</v>
      </c>
      <c r="L144" s="212">
        <v>7.0</v>
      </c>
      <c r="M144" s="212">
        <v>6.0</v>
      </c>
      <c r="N144" s="212">
        <v>8.0</v>
      </c>
      <c r="O144" s="212">
        <v>5.0</v>
      </c>
      <c r="P144" s="209"/>
      <c r="Q144" s="209"/>
      <c r="R144" s="209"/>
      <c r="S144" s="212">
        <v>7.0</v>
      </c>
      <c r="T144" s="212">
        <v>8.0</v>
      </c>
      <c r="U144" s="212">
        <v>6.0</v>
      </c>
      <c r="V144" s="209"/>
      <c r="W144" s="209"/>
      <c r="X144" s="212">
        <v>7.0</v>
      </c>
      <c r="Y144" s="212">
        <v>4.0</v>
      </c>
      <c r="Z144" s="212">
        <v>10.0</v>
      </c>
      <c r="AA144" s="212">
        <v>8.0</v>
      </c>
      <c r="AB144" s="212">
        <v>8.0</v>
      </c>
      <c r="AC144" s="209"/>
      <c r="AD144" s="209"/>
      <c r="AE144" s="212">
        <v>10.0</v>
      </c>
      <c r="AF144" s="212">
        <v>7.0</v>
      </c>
      <c r="AG144" s="212"/>
      <c r="AH144" s="212"/>
      <c r="AI144" s="212"/>
      <c r="AJ144" s="209"/>
      <c r="AK144" s="191">
        <f t="shared" si="3"/>
        <v>114</v>
      </c>
      <c r="AL144" s="191"/>
      <c r="AM144" s="83"/>
    </row>
    <row r="145" ht="13.5" customHeight="1">
      <c r="A145" s="168" t="s">
        <v>78</v>
      </c>
      <c r="B145" s="132"/>
      <c r="C145" s="391"/>
      <c r="D145" s="196"/>
      <c r="E145" s="444"/>
      <c r="F145" s="438"/>
      <c r="G145" s="71"/>
      <c r="H145" s="316"/>
      <c r="I145" s="316"/>
      <c r="J145" s="204"/>
      <c r="K145" s="204"/>
      <c r="L145" s="204"/>
      <c r="M145" s="204"/>
      <c r="N145" s="204"/>
      <c r="O145" s="170"/>
      <c r="P145" s="173"/>
      <c r="Q145" s="173"/>
      <c r="R145" s="173"/>
      <c r="S145" s="170"/>
      <c r="T145" s="170">
        <v>1.0</v>
      </c>
      <c r="U145" s="170"/>
      <c r="V145" s="173"/>
      <c r="W145" s="173"/>
      <c r="X145" s="170"/>
      <c r="Y145" s="170"/>
      <c r="Z145" s="170"/>
      <c r="AA145" s="170"/>
      <c r="AB145" s="170"/>
      <c r="AC145" s="173"/>
      <c r="AD145" s="173"/>
      <c r="AE145" s="170"/>
      <c r="AF145" s="170"/>
      <c r="AG145" s="170"/>
      <c r="AH145" s="170"/>
      <c r="AI145" s="170"/>
      <c r="AJ145" s="173"/>
      <c r="AK145" s="345">
        <f t="shared" si="3"/>
        <v>1</v>
      </c>
      <c r="AL145" s="199"/>
      <c r="AM145" s="199"/>
    </row>
    <row r="146" ht="13.5" customHeight="1">
      <c r="A146" s="191">
        <v>16.0</v>
      </c>
      <c r="B146" s="19" t="s">
        <v>122</v>
      </c>
      <c r="C146" s="192" t="s">
        <v>123</v>
      </c>
      <c r="D146" s="192" t="s">
        <v>124</v>
      </c>
      <c r="E146" s="193"/>
      <c r="F146" s="212">
        <v>13.0</v>
      </c>
      <c r="G146" s="447" t="s">
        <v>11</v>
      </c>
      <c r="H146" s="209"/>
      <c r="I146" s="209"/>
      <c r="J146" s="212">
        <v>7.0</v>
      </c>
      <c r="K146" s="212">
        <v>12.0</v>
      </c>
      <c r="L146" s="212">
        <v>7.0</v>
      </c>
      <c r="M146" s="212">
        <v>16.0</v>
      </c>
      <c r="N146" s="212">
        <v>11.0</v>
      </c>
      <c r="O146" s="212">
        <v>4.0</v>
      </c>
      <c r="P146" s="209"/>
      <c r="Q146" s="209"/>
      <c r="R146" s="209"/>
      <c r="S146" s="212">
        <v>11.0</v>
      </c>
      <c r="T146" s="212">
        <v>8.0</v>
      </c>
      <c r="U146" s="212">
        <v>11.0</v>
      </c>
      <c r="V146" s="209"/>
      <c r="W146" s="209"/>
      <c r="X146" s="212">
        <v>8.0</v>
      </c>
      <c r="Y146" s="212">
        <v>8.0</v>
      </c>
      <c r="Z146" s="212">
        <v>7.0</v>
      </c>
      <c r="AA146" s="212">
        <v>11.0</v>
      </c>
      <c r="AB146" s="212">
        <v>7.0</v>
      </c>
      <c r="AC146" s="209"/>
      <c r="AD146" s="209"/>
      <c r="AE146" s="212">
        <v>9.0</v>
      </c>
      <c r="AF146" s="287"/>
      <c r="AG146" s="287"/>
      <c r="AH146" s="287"/>
      <c r="AI146" s="287"/>
      <c r="AJ146" s="287"/>
      <c r="AK146" s="191">
        <f t="shared" si="3"/>
        <v>150</v>
      </c>
      <c r="AL146" s="191"/>
      <c r="AM146" s="83"/>
    </row>
    <row r="147" ht="13.5" customHeight="1">
      <c r="A147" s="168" t="s">
        <v>78</v>
      </c>
      <c r="B147" s="132"/>
      <c r="C147" s="391"/>
      <c r="D147" s="196"/>
      <c r="E147" s="71"/>
      <c r="F147" s="438"/>
      <c r="G147" s="444"/>
      <c r="H147" s="316"/>
      <c r="I147" s="316"/>
      <c r="J147" s="204"/>
      <c r="K147" s="204"/>
      <c r="L147" s="204"/>
      <c r="M147" s="204"/>
      <c r="N147" s="204"/>
      <c r="O147" s="170"/>
      <c r="P147" s="173"/>
      <c r="Q147" s="173"/>
      <c r="R147" s="173"/>
      <c r="S147" s="170"/>
      <c r="T147" s="170"/>
      <c r="U147" s="170"/>
      <c r="V147" s="173"/>
      <c r="W147" s="173"/>
      <c r="X147" s="170"/>
      <c r="Y147" s="170"/>
      <c r="Z147" s="170"/>
      <c r="AA147" s="170"/>
      <c r="AB147" s="170"/>
      <c r="AC147" s="173"/>
      <c r="AD147" s="173"/>
      <c r="AE147" s="170"/>
      <c r="AF147" s="170"/>
      <c r="AG147" s="170"/>
      <c r="AH147" s="170"/>
      <c r="AI147" s="170"/>
      <c r="AJ147" s="173"/>
      <c r="AK147" s="345">
        <f t="shared" si="3"/>
        <v>0</v>
      </c>
      <c r="AL147" s="199"/>
      <c r="AM147" s="199"/>
    </row>
    <row r="148" ht="13.5" customHeight="1">
      <c r="A148" s="191">
        <v>17.0</v>
      </c>
      <c r="B148" s="19" t="s">
        <v>126</v>
      </c>
      <c r="C148" s="399">
        <v>43333.0</v>
      </c>
      <c r="D148" s="192" t="s">
        <v>60</v>
      </c>
      <c r="E148" s="118"/>
      <c r="F148" s="509">
        <v>6.0</v>
      </c>
      <c r="G148" s="447" t="s">
        <v>11</v>
      </c>
      <c r="H148" s="209">
        <v>1.0</v>
      </c>
      <c r="I148" s="209">
        <v>1.0</v>
      </c>
      <c r="J148" s="212">
        <v>8.0</v>
      </c>
      <c r="K148" s="212">
        <v>9.0</v>
      </c>
      <c r="L148" s="212">
        <v>9.0</v>
      </c>
      <c r="M148" s="212">
        <v>4.0</v>
      </c>
      <c r="N148" s="212">
        <v>7.0</v>
      </c>
      <c r="O148" s="212">
        <v>8.0</v>
      </c>
      <c r="P148" s="209">
        <v>1.0</v>
      </c>
      <c r="Q148" s="209">
        <v>1.0</v>
      </c>
      <c r="R148" s="209"/>
      <c r="S148" s="212">
        <v>8.0</v>
      </c>
      <c r="T148" s="212">
        <v>8.0</v>
      </c>
      <c r="U148" s="212">
        <v>4.0</v>
      </c>
      <c r="V148" s="209"/>
      <c r="W148" s="209"/>
      <c r="X148" s="212">
        <v>4.0</v>
      </c>
      <c r="Y148" s="212">
        <v>3.0</v>
      </c>
      <c r="Z148" s="212">
        <v>3.0</v>
      </c>
      <c r="AA148" s="212">
        <v>3.0</v>
      </c>
      <c r="AB148" s="212">
        <v>4.0</v>
      </c>
      <c r="AC148" s="209">
        <v>3.0</v>
      </c>
      <c r="AD148" s="209"/>
      <c r="AE148" s="212">
        <v>6.0</v>
      </c>
      <c r="AF148" s="212"/>
      <c r="AG148" s="212"/>
      <c r="AH148" s="212"/>
      <c r="AI148" s="212"/>
      <c r="AJ148" s="209"/>
      <c r="AK148" s="191">
        <f t="shared" si="3"/>
        <v>101</v>
      </c>
      <c r="AL148" s="191"/>
      <c r="AM148" s="83"/>
    </row>
    <row r="149" ht="13.5" customHeight="1">
      <c r="A149" s="168" t="s">
        <v>78</v>
      </c>
      <c r="B149" s="132"/>
      <c r="C149" s="391"/>
      <c r="D149" s="196"/>
      <c r="E149" s="71"/>
      <c r="F149" s="510"/>
      <c r="G149" s="444"/>
      <c r="H149" s="316"/>
      <c r="I149" s="316"/>
      <c r="J149" s="204"/>
      <c r="K149" s="204"/>
      <c r="L149" s="204"/>
      <c r="M149" s="204"/>
      <c r="N149" s="204"/>
      <c r="O149" s="170"/>
      <c r="P149" s="173"/>
      <c r="Q149" s="173"/>
      <c r="R149" s="173"/>
      <c r="S149" s="170"/>
      <c r="T149" s="170"/>
      <c r="U149" s="170"/>
      <c r="V149" s="173"/>
      <c r="W149" s="173"/>
      <c r="X149" s="170"/>
      <c r="Y149" s="170"/>
      <c r="Z149" s="170"/>
      <c r="AA149" s="170"/>
      <c r="AB149" s="170"/>
      <c r="AC149" s="173"/>
      <c r="AD149" s="173"/>
      <c r="AE149" s="170"/>
      <c r="AF149" s="170"/>
      <c r="AG149" s="170"/>
      <c r="AH149" s="170"/>
      <c r="AI149" s="170"/>
      <c r="AJ149" s="173"/>
      <c r="AK149" s="345">
        <f t="shared" si="3"/>
        <v>0</v>
      </c>
      <c r="AL149" s="199"/>
      <c r="AM149" s="199"/>
    </row>
    <row r="150" ht="14.25" customHeight="1">
      <c r="A150" s="191">
        <v>18.0</v>
      </c>
      <c r="B150" s="19" t="s">
        <v>128</v>
      </c>
      <c r="C150" s="394">
        <v>43133.0</v>
      </c>
      <c r="D150" s="192" t="s">
        <v>130</v>
      </c>
      <c r="E150" s="193"/>
      <c r="F150" s="212">
        <v>11.0</v>
      </c>
      <c r="G150" s="472"/>
      <c r="H150" s="209"/>
      <c r="I150" s="209"/>
      <c r="J150" s="212">
        <v>7.0</v>
      </c>
      <c r="K150" s="292"/>
      <c r="L150" s="212">
        <v>7.0</v>
      </c>
      <c r="M150" s="212">
        <v>9.0</v>
      </c>
      <c r="N150" s="212">
        <v>3.0</v>
      </c>
      <c r="O150" s="212">
        <v>8.0</v>
      </c>
      <c r="P150" s="209"/>
      <c r="Q150" s="209"/>
      <c r="R150" s="209">
        <v>2.0</v>
      </c>
      <c r="S150" s="212">
        <v>7.0</v>
      </c>
      <c r="T150" s="212"/>
      <c r="U150" s="212">
        <v>6.0</v>
      </c>
      <c r="V150" s="209"/>
      <c r="W150" s="209"/>
      <c r="X150" s="212">
        <v>8.0</v>
      </c>
      <c r="Y150" s="212">
        <v>2.0</v>
      </c>
      <c r="Z150" s="212">
        <v>5.0</v>
      </c>
      <c r="AA150" s="212">
        <v>3.0</v>
      </c>
      <c r="AB150" s="212">
        <v>4.0</v>
      </c>
      <c r="AC150" s="209"/>
      <c r="AD150" s="209"/>
      <c r="AE150" s="212">
        <v>2.0</v>
      </c>
      <c r="AF150" s="212"/>
      <c r="AG150" s="212"/>
      <c r="AH150" s="212"/>
      <c r="AI150" s="212"/>
      <c r="AJ150" s="209"/>
      <c r="AK150" s="191">
        <f t="shared" si="3"/>
        <v>84</v>
      </c>
      <c r="AL150" s="191"/>
      <c r="AM150" s="83"/>
    </row>
    <row r="151" ht="13.5" customHeight="1">
      <c r="A151" s="168" t="s">
        <v>78</v>
      </c>
      <c r="B151" s="132"/>
      <c r="C151" s="391"/>
      <c r="D151" s="196"/>
      <c r="E151" s="71"/>
      <c r="F151" s="438"/>
      <c r="G151" s="444"/>
      <c r="H151" s="316"/>
      <c r="I151" s="316"/>
      <c r="J151" s="204">
        <v>1.0</v>
      </c>
      <c r="K151" s="204"/>
      <c r="L151" s="204"/>
      <c r="M151" s="204"/>
      <c r="N151" s="204"/>
      <c r="O151" s="170"/>
      <c r="P151" s="173"/>
      <c r="Q151" s="173"/>
      <c r="R151" s="173"/>
      <c r="S151" s="170">
        <v>2.0</v>
      </c>
      <c r="T151" s="170"/>
      <c r="U151" s="170">
        <v>4.0</v>
      </c>
      <c r="V151" s="173"/>
      <c r="W151" s="173"/>
      <c r="X151" s="170">
        <v>3.0</v>
      </c>
      <c r="Y151" s="170"/>
      <c r="Z151" s="170"/>
      <c r="AA151" s="170"/>
      <c r="AB151" s="170"/>
      <c r="AC151" s="173"/>
      <c r="AD151" s="173"/>
      <c r="AE151" s="170"/>
      <c r="AF151" s="170"/>
      <c r="AG151" s="170"/>
      <c r="AH151" s="170"/>
      <c r="AI151" s="170"/>
      <c r="AJ151" s="173"/>
      <c r="AK151" s="345">
        <f t="shared" si="3"/>
        <v>10</v>
      </c>
      <c r="AL151" s="199"/>
      <c r="AM151" s="199"/>
    </row>
    <row r="152" ht="13.5" customHeight="1">
      <c r="A152" s="191">
        <v>19.0</v>
      </c>
      <c r="B152" s="19" t="s">
        <v>131</v>
      </c>
      <c r="C152" s="399">
        <v>43355.0</v>
      </c>
      <c r="D152" s="192" t="s">
        <v>63</v>
      </c>
      <c r="E152" s="366"/>
      <c r="F152" s="212">
        <v>7.0</v>
      </c>
      <c r="G152" s="447" t="s">
        <v>11</v>
      </c>
      <c r="H152" s="209"/>
      <c r="I152" s="209"/>
      <c r="J152" s="212">
        <v>6.0</v>
      </c>
      <c r="K152" s="212">
        <v>2.0</v>
      </c>
      <c r="L152" s="212">
        <v>6.0</v>
      </c>
      <c r="M152" s="212">
        <v>5.0</v>
      </c>
      <c r="N152" s="212">
        <v>8.0</v>
      </c>
      <c r="O152" s="212">
        <v>8.0</v>
      </c>
      <c r="P152" s="209"/>
      <c r="Q152" s="209"/>
      <c r="R152" s="209"/>
      <c r="S152" s="212">
        <v>5.0</v>
      </c>
      <c r="T152" s="212">
        <v>6.0</v>
      </c>
      <c r="U152" s="212">
        <v>8.0</v>
      </c>
      <c r="V152" s="209"/>
      <c r="W152" s="209">
        <v>1.0</v>
      </c>
      <c r="X152" s="212">
        <v>7.0</v>
      </c>
      <c r="Y152" s="212">
        <v>5.0</v>
      </c>
      <c r="Z152" s="212">
        <v>6.0</v>
      </c>
      <c r="AA152" s="212">
        <v>8.0</v>
      </c>
      <c r="AB152" s="212">
        <v>7.0</v>
      </c>
      <c r="AC152" s="209">
        <v>1.0</v>
      </c>
      <c r="AD152" s="209"/>
      <c r="AE152" s="212">
        <v>8.0</v>
      </c>
      <c r="AF152" s="212"/>
      <c r="AG152" s="212"/>
      <c r="AH152" s="212"/>
      <c r="AI152" s="212"/>
      <c r="AJ152" s="209"/>
      <c r="AK152" s="191">
        <f t="shared" si="3"/>
        <v>104</v>
      </c>
      <c r="AL152" s="191"/>
      <c r="AM152" s="83"/>
    </row>
    <row r="153" ht="13.5" customHeight="1">
      <c r="A153" s="168" t="s">
        <v>78</v>
      </c>
      <c r="B153" s="132"/>
      <c r="C153" s="391"/>
      <c r="D153" s="196"/>
      <c r="E153" s="444"/>
      <c r="F153" s="438"/>
      <c r="G153" s="444"/>
      <c r="H153" s="316"/>
      <c r="I153" s="316"/>
      <c r="J153" s="204"/>
      <c r="K153" s="204"/>
      <c r="L153" s="204"/>
      <c r="M153" s="204"/>
      <c r="N153" s="204"/>
      <c r="O153" s="170"/>
      <c r="P153" s="173"/>
      <c r="Q153" s="173"/>
      <c r="R153" s="173"/>
      <c r="S153" s="170"/>
      <c r="T153" s="170"/>
      <c r="U153" s="170"/>
      <c r="V153" s="173"/>
      <c r="W153" s="173"/>
      <c r="X153" s="170"/>
      <c r="Y153" s="170"/>
      <c r="Z153" s="170"/>
      <c r="AA153" s="170"/>
      <c r="AB153" s="170"/>
      <c r="AC153" s="173"/>
      <c r="AD153" s="173"/>
      <c r="AE153" s="170"/>
      <c r="AF153" s="170"/>
      <c r="AG153" s="170"/>
      <c r="AH153" s="170"/>
      <c r="AI153" s="170"/>
      <c r="AJ153" s="173"/>
      <c r="AK153" s="345">
        <f t="shared" si="3"/>
        <v>0</v>
      </c>
      <c r="AL153" s="199"/>
      <c r="AM153" s="199"/>
    </row>
    <row r="154" ht="13.5" customHeight="1">
      <c r="A154" s="191">
        <v>20.0</v>
      </c>
      <c r="B154" s="19" t="s">
        <v>132</v>
      </c>
      <c r="C154" s="394">
        <v>43347.0</v>
      </c>
      <c r="D154" s="192" t="s">
        <v>180</v>
      </c>
      <c r="E154" s="193"/>
      <c r="F154" s="212">
        <v>1.0</v>
      </c>
      <c r="G154" s="447" t="s">
        <v>11</v>
      </c>
      <c r="H154" s="209"/>
      <c r="I154" s="209"/>
      <c r="J154" s="292"/>
      <c r="K154" s="212">
        <v>3.0</v>
      </c>
      <c r="L154" s="292"/>
      <c r="M154" s="292"/>
      <c r="N154" s="212">
        <v>7.0</v>
      </c>
      <c r="O154" s="292"/>
      <c r="P154" s="209"/>
      <c r="Q154" s="209"/>
      <c r="R154" s="209"/>
      <c r="S154" s="212">
        <v>7.0</v>
      </c>
      <c r="T154" s="212">
        <v>2.0</v>
      </c>
      <c r="U154" s="212">
        <v>3.0</v>
      </c>
      <c r="V154" s="209"/>
      <c r="W154" s="209"/>
      <c r="X154" s="212">
        <v>8.0</v>
      </c>
      <c r="Y154" s="212">
        <v>2.0</v>
      </c>
      <c r="Z154" s="212">
        <v>7.0</v>
      </c>
      <c r="AA154" s="212">
        <v>3.0</v>
      </c>
      <c r="AB154" s="212">
        <v>6.0</v>
      </c>
      <c r="AC154" s="209"/>
      <c r="AD154" s="209"/>
      <c r="AE154" s="212">
        <v>6.0</v>
      </c>
      <c r="AF154" s="212"/>
      <c r="AG154" s="212"/>
      <c r="AH154" s="212"/>
      <c r="AI154" s="212"/>
      <c r="AJ154" s="209"/>
      <c r="AK154" s="191">
        <f t="shared" si="3"/>
        <v>55</v>
      </c>
      <c r="AL154" s="191"/>
      <c r="AM154" s="83"/>
    </row>
    <row r="155" ht="13.5" customHeight="1">
      <c r="A155" s="168" t="s">
        <v>78</v>
      </c>
      <c r="B155" s="132"/>
      <c r="C155" s="391"/>
      <c r="D155" s="196"/>
      <c r="E155" s="71"/>
      <c r="F155" s="438"/>
      <c r="G155" s="444"/>
      <c r="H155" s="316"/>
      <c r="I155" s="316"/>
      <c r="J155" s="204"/>
      <c r="K155" s="204">
        <v>1.0</v>
      </c>
      <c r="L155" s="204"/>
      <c r="M155" s="204"/>
      <c r="N155" s="204">
        <v>4.0</v>
      </c>
      <c r="O155" s="170"/>
      <c r="P155" s="173"/>
      <c r="Q155" s="173"/>
      <c r="R155" s="173"/>
      <c r="S155" s="170">
        <v>5.0</v>
      </c>
      <c r="T155" s="170"/>
      <c r="U155" s="170"/>
      <c r="V155" s="173"/>
      <c r="W155" s="173"/>
      <c r="X155" s="170">
        <v>2.0</v>
      </c>
      <c r="Y155" s="170"/>
      <c r="Z155" s="170">
        <v>1.0</v>
      </c>
      <c r="AA155" s="170"/>
      <c r="AB155" s="170"/>
      <c r="AC155" s="173"/>
      <c r="AD155" s="173"/>
      <c r="AE155" s="170"/>
      <c r="AF155" s="170"/>
      <c r="AG155" s="170"/>
      <c r="AH155" s="170"/>
      <c r="AI155" s="170"/>
      <c r="AJ155" s="173"/>
      <c r="AK155" s="345">
        <f t="shared" si="3"/>
        <v>13</v>
      </c>
      <c r="AL155" s="199"/>
      <c r="AM155" s="199"/>
    </row>
    <row r="156" ht="13.5" customHeight="1">
      <c r="A156" s="191">
        <v>21.0</v>
      </c>
      <c r="B156" s="19" t="s">
        <v>136</v>
      </c>
      <c r="C156" s="399">
        <v>43249.0</v>
      </c>
      <c r="D156" s="192" t="s">
        <v>64</v>
      </c>
      <c r="E156" s="472"/>
      <c r="F156" s="509">
        <v>5.0</v>
      </c>
      <c r="G156" s="442" t="s">
        <v>11</v>
      </c>
      <c r="H156" s="209"/>
      <c r="I156" s="209"/>
      <c r="J156" s="212">
        <v>14.0</v>
      </c>
      <c r="K156" s="212">
        <v>9.0</v>
      </c>
      <c r="L156" s="212">
        <v>6.0</v>
      </c>
      <c r="M156" s="212">
        <v>2.0</v>
      </c>
      <c r="N156" s="212">
        <v>6.0</v>
      </c>
      <c r="O156" s="212">
        <v>8.0</v>
      </c>
      <c r="P156" s="209"/>
      <c r="Q156" s="209">
        <v>1.0</v>
      </c>
      <c r="R156" s="209"/>
      <c r="S156" s="212">
        <v>7.0</v>
      </c>
      <c r="T156" s="212">
        <v>1.0</v>
      </c>
      <c r="U156" s="212">
        <v>2.0</v>
      </c>
      <c r="V156" s="209">
        <v>1.0</v>
      </c>
      <c r="W156" s="209"/>
      <c r="X156" s="212">
        <v>4.0</v>
      </c>
      <c r="Y156" s="212">
        <v>2.0</v>
      </c>
      <c r="Z156" s="212">
        <v>5.0</v>
      </c>
      <c r="AA156" s="212">
        <v>1.0</v>
      </c>
      <c r="AB156" s="212">
        <v>2.0</v>
      </c>
      <c r="AC156" s="209"/>
      <c r="AD156" s="209"/>
      <c r="AE156" s="212">
        <v>3.0</v>
      </c>
      <c r="AF156" s="212"/>
      <c r="AG156" s="212"/>
      <c r="AH156" s="212"/>
      <c r="AI156" s="212"/>
      <c r="AJ156" s="209"/>
      <c r="AK156" s="191">
        <f t="shared" si="3"/>
        <v>79</v>
      </c>
      <c r="AL156" s="191"/>
      <c r="AM156" s="83"/>
    </row>
    <row r="157" ht="12.75" customHeight="1">
      <c r="A157" s="168" t="s">
        <v>78</v>
      </c>
      <c r="B157" s="132"/>
      <c r="C157" s="391"/>
      <c r="D157" s="196"/>
      <c r="E157" s="444"/>
      <c r="F157" s="510"/>
      <c r="G157" s="444"/>
      <c r="H157" s="316"/>
      <c r="I157" s="316"/>
      <c r="J157" s="204">
        <v>1.0</v>
      </c>
      <c r="K157" s="204">
        <v>2.0</v>
      </c>
      <c r="L157" s="204"/>
      <c r="M157" s="204"/>
      <c r="N157" s="204"/>
      <c r="O157" s="170"/>
      <c r="P157" s="173"/>
      <c r="Q157" s="173"/>
      <c r="R157" s="173"/>
      <c r="S157" s="170">
        <v>3.0</v>
      </c>
      <c r="T157" s="170"/>
      <c r="U157" s="170"/>
      <c r="V157" s="173"/>
      <c r="W157" s="173"/>
      <c r="X157" s="170"/>
      <c r="Y157" s="170"/>
      <c r="Z157" s="170"/>
      <c r="AA157" s="170"/>
      <c r="AB157" s="170"/>
      <c r="AC157" s="173"/>
      <c r="AD157" s="173"/>
      <c r="AE157" s="170"/>
      <c r="AF157" s="170"/>
      <c r="AG157" s="170"/>
      <c r="AH157" s="170"/>
      <c r="AI157" s="170"/>
      <c r="AJ157" s="173"/>
      <c r="AK157" s="345">
        <f t="shared" si="3"/>
        <v>6</v>
      </c>
      <c r="AL157" s="199"/>
      <c r="AM157" s="199"/>
    </row>
    <row r="158" ht="13.5" customHeight="1">
      <c r="A158" s="191">
        <v>22.0</v>
      </c>
      <c r="B158" s="19" t="s">
        <v>136</v>
      </c>
      <c r="C158" s="399">
        <v>43242.0</v>
      </c>
      <c r="D158" s="192" t="s">
        <v>66</v>
      </c>
      <c r="E158" s="472"/>
      <c r="F158" s="212">
        <v>11.0</v>
      </c>
      <c r="G158" s="442" t="s">
        <v>11</v>
      </c>
      <c r="H158" s="209"/>
      <c r="I158" s="209"/>
      <c r="J158" s="287"/>
      <c r="K158" s="287"/>
      <c r="L158" s="287"/>
      <c r="M158" s="287"/>
      <c r="N158" s="287"/>
      <c r="O158" s="287"/>
      <c r="P158" s="287"/>
      <c r="Q158" s="209"/>
      <c r="R158" s="209"/>
      <c r="S158" s="212">
        <v>1.0</v>
      </c>
      <c r="T158" s="212">
        <v>5.0</v>
      </c>
      <c r="U158" s="212">
        <v>3.0</v>
      </c>
      <c r="V158" s="209"/>
      <c r="W158" s="209"/>
      <c r="X158" s="212">
        <v>6.0</v>
      </c>
      <c r="Y158" s="212">
        <v>4.0</v>
      </c>
      <c r="Z158" s="212">
        <v>1.0</v>
      </c>
      <c r="AA158" s="212">
        <v>3.0</v>
      </c>
      <c r="AB158" s="212">
        <v>8.0</v>
      </c>
      <c r="AC158" s="209"/>
      <c r="AD158" s="209"/>
      <c r="AE158" s="212">
        <v>5.0</v>
      </c>
      <c r="AF158" s="212"/>
      <c r="AG158" s="212"/>
      <c r="AH158" s="212"/>
      <c r="AI158" s="212"/>
      <c r="AJ158" s="209"/>
      <c r="AK158" s="191">
        <f t="shared" si="3"/>
        <v>47</v>
      </c>
      <c r="AL158" s="191"/>
      <c r="AM158" s="83"/>
    </row>
    <row r="159" ht="13.5" customHeight="1">
      <c r="A159" s="168" t="s">
        <v>78</v>
      </c>
      <c r="B159" s="132"/>
      <c r="C159" s="391"/>
      <c r="D159" s="196"/>
      <c r="E159" s="444"/>
      <c r="F159" s="438"/>
      <c r="G159" s="444"/>
      <c r="H159" s="316"/>
      <c r="I159" s="316"/>
      <c r="J159" s="204"/>
      <c r="K159" s="204"/>
      <c r="L159" s="204"/>
      <c r="M159" s="204"/>
      <c r="N159" s="204"/>
      <c r="O159" s="170"/>
      <c r="P159" s="173"/>
      <c r="Q159" s="173"/>
      <c r="R159" s="173"/>
      <c r="S159" s="170"/>
      <c r="T159" s="170"/>
      <c r="U159" s="170"/>
      <c r="V159" s="173"/>
      <c r="W159" s="173"/>
      <c r="X159" s="170">
        <v>1.0</v>
      </c>
      <c r="Y159" s="170"/>
      <c r="Z159" s="170"/>
      <c r="AA159" s="170"/>
      <c r="AB159" s="170"/>
      <c r="AC159" s="173"/>
      <c r="AD159" s="173"/>
      <c r="AE159" s="170"/>
      <c r="AF159" s="170"/>
      <c r="AG159" s="170"/>
      <c r="AH159" s="170"/>
      <c r="AI159" s="170"/>
      <c r="AJ159" s="173"/>
      <c r="AK159" s="345">
        <f t="shared" si="3"/>
        <v>1</v>
      </c>
      <c r="AL159" s="199"/>
      <c r="AM159" s="199"/>
    </row>
    <row r="160" ht="13.5" customHeight="1">
      <c r="A160" s="191">
        <v>23.0</v>
      </c>
      <c r="B160" s="19" t="s">
        <v>139</v>
      </c>
      <c r="C160" s="399">
        <v>43269.0</v>
      </c>
      <c r="D160" s="192" t="s">
        <v>140</v>
      </c>
      <c r="E160" s="441" t="s">
        <v>366</v>
      </c>
      <c r="F160" s="212">
        <v>2.0</v>
      </c>
      <c r="G160" s="442" t="s">
        <v>11</v>
      </c>
      <c r="H160" s="209"/>
      <c r="I160" s="209"/>
      <c r="J160" s="212">
        <v>1.0</v>
      </c>
      <c r="K160" s="212">
        <v>4.0</v>
      </c>
      <c r="L160" s="212">
        <v>10.0</v>
      </c>
      <c r="M160" s="212">
        <v>2.0</v>
      </c>
      <c r="N160" s="212">
        <v>4.0</v>
      </c>
      <c r="O160" s="212">
        <v>4.0</v>
      </c>
      <c r="P160" s="209"/>
      <c r="Q160" s="209"/>
      <c r="R160" s="209"/>
      <c r="S160" s="212">
        <v>4.0</v>
      </c>
      <c r="T160" s="212">
        <v>4.0</v>
      </c>
      <c r="U160" s="212">
        <v>13.0</v>
      </c>
      <c r="V160" s="209"/>
      <c r="W160" s="209"/>
      <c r="X160" s="212">
        <v>8.0</v>
      </c>
      <c r="Y160" s="212">
        <v>7.0</v>
      </c>
      <c r="Z160" s="212">
        <v>4.0</v>
      </c>
      <c r="AA160" s="212">
        <v>4.0</v>
      </c>
      <c r="AB160" s="212">
        <v>6.0</v>
      </c>
      <c r="AC160" s="209"/>
      <c r="AD160" s="209"/>
      <c r="AE160" s="212">
        <v>1.0</v>
      </c>
      <c r="AF160" s="212"/>
      <c r="AG160" s="212"/>
      <c r="AH160" s="212"/>
      <c r="AI160" s="212"/>
      <c r="AJ160" s="209"/>
      <c r="AK160" s="191">
        <f t="shared" si="3"/>
        <v>78</v>
      </c>
      <c r="AL160" s="191"/>
      <c r="AM160" s="83"/>
    </row>
    <row r="161" ht="13.5" customHeight="1">
      <c r="A161" s="168" t="s">
        <v>78</v>
      </c>
      <c r="B161" s="132"/>
      <c r="C161" s="391"/>
      <c r="D161" s="196"/>
      <c r="E161" s="71"/>
      <c r="F161" s="438"/>
      <c r="G161" s="444"/>
      <c r="H161" s="316"/>
      <c r="I161" s="316"/>
      <c r="J161" s="204"/>
      <c r="K161" s="204"/>
      <c r="L161" s="204">
        <v>1.0</v>
      </c>
      <c r="M161" s="204"/>
      <c r="N161" s="204"/>
      <c r="O161" s="170"/>
      <c r="P161" s="173"/>
      <c r="Q161" s="173"/>
      <c r="R161" s="173"/>
      <c r="S161" s="170"/>
      <c r="T161" s="170"/>
      <c r="U161" s="170"/>
      <c r="V161" s="173"/>
      <c r="W161" s="173"/>
      <c r="X161" s="170"/>
      <c r="Y161" s="170"/>
      <c r="Z161" s="170"/>
      <c r="AA161" s="170"/>
      <c r="AB161" s="170"/>
      <c r="AC161" s="173"/>
      <c r="AD161" s="173"/>
      <c r="AE161" s="170"/>
      <c r="AF161" s="170"/>
      <c r="AG161" s="170"/>
      <c r="AH161" s="170"/>
      <c r="AI161" s="170"/>
      <c r="AJ161" s="173"/>
      <c r="AK161" s="345">
        <f t="shared" si="3"/>
        <v>1</v>
      </c>
      <c r="AL161" s="199"/>
      <c r="AM161" s="199"/>
    </row>
    <row r="162" ht="13.5" customHeight="1">
      <c r="A162" s="191">
        <v>24.0</v>
      </c>
      <c r="B162" s="19" t="s">
        <v>142</v>
      </c>
      <c r="C162" s="399">
        <v>43384.0</v>
      </c>
      <c r="D162" s="192" t="s">
        <v>286</v>
      </c>
      <c r="E162" s="193"/>
      <c r="F162" s="509">
        <v>3.0</v>
      </c>
      <c r="G162" s="442" t="s">
        <v>11</v>
      </c>
      <c r="H162" s="209"/>
      <c r="I162" s="209"/>
      <c r="J162" s="212">
        <v>5.0</v>
      </c>
      <c r="K162" s="212">
        <v>5.0</v>
      </c>
      <c r="L162" s="212">
        <v>4.0</v>
      </c>
      <c r="M162" s="212">
        <v>4.0</v>
      </c>
      <c r="N162" s="212">
        <v>16.0</v>
      </c>
      <c r="O162" s="212">
        <v>3.0</v>
      </c>
      <c r="P162" s="209"/>
      <c r="Q162" s="209"/>
      <c r="R162" s="209"/>
      <c r="S162" s="212">
        <v>5.0</v>
      </c>
      <c r="T162" s="212">
        <v>4.0</v>
      </c>
      <c r="U162" s="212">
        <v>1.0</v>
      </c>
      <c r="V162" s="209"/>
      <c r="W162" s="209"/>
      <c r="X162" s="212">
        <v>1.0</v>
      </c>
      <c r="Y162" s="212">
        <v>2.0</v>
      </c>
      <c r="Z162" s="212">
        <v>3.0</v>
      </c>
      <c r="AA162" s="212">
        <v>9.0</v>
      </c>
      <c r="AB162" s="212">
        <v>9.0</v>
      </c>
      <c r="AC162" s="209"/>
      <c r="AD162" s="209"/>
      <c r="AE162" s="212">
        <v>2.0</v>
      </c>
      <c r="AF162" s="212"/>
      <c r="AG162" s="212"/>
      <c r="AH162" s="212"/>
      <c r="AI162" s="212"/>
      <c r="AJ162" s="209"/>
      <c r="AK162" s="191">
        <f t="shared" si="3"/>
        <v>76</v>
      </c>
      <c r="AL162" s="191"/>
      <c r="AM162" s="83"/>
    </row>
    <row r="163" ht="13.5" customHeight="1">
      <c r="A163" s="168" t="s">
        <v>78</v>
      </c>
      <c r="B163" s="132"/>
      <c r="C163" s="391"/>
      <c r="D163" s="196"/>
      <c r="E163" s="71"/>
      <c r="F163" s="510"/>
      <c r="G163" s="444"/>
      <c r="H163" s="316"/>
      <c r="I163" s="173"/>
      <c r="J163" s="170"/>
      <c r="K163" s="170"/>
      <c r="L163" s="204"/>
      <c r="M163" s="197"/>
      <c r="N163" s="170"/>
      <c r="O163" s="170"/>
      <c r="P163" s="316"/>
      <c r="Q163" s="173"/>
      <c r="R163" s="173"/>
      <c r="S163" s="170"/>
      <c r="T163" s="170"/>
      <c r="U163" s="170"/>
      <c r="V163" s="173"/>
      <c r="W163" s="173"/>
      <c r="X163" s="170"/>
      <c r="Y163" s="170"/>
      <c r="Z163" s="170"/>
      <c r="AA163" s="170"/>
      <c r="AB163" s="170"/>
      <c r="AC163" s="173"/>
      <c r="AD163" s="173"/>
      <c r="AE163" s="170"/>
      <c r="AF163" s="170"/>
      <c r="AG163" s="170"/>
      <c r="AH163" s="170"/>
      <c r="AI163" s="170"/>
      <c r="AJ163" s="173"/>
      <c r="AK163" s="345">
        <f t="shared" si="3"/>
        <v>0</v>
      </c>
      <c r="AL163" s="199"/>
      <c r="AM163" s="199"/>
    </row>
    <row r="164" ht="15.75" customHeight="1">
      <c r="A164" s="218"/>
      <c r="B164" s="320"/>
      <c r="C164" s="320"/>
      <c r="D164" s="320"/>
      <c r="E164" s="320"/>
      <c r="F164" s="320"/>
      <c r="G164" s="320"/>
      <c r="H164" s="320"/>
      <c r="I164" s="320"/>
      <c r="J164" s="320"/>
      <c r="K164" s="320"/>
      <c r="L164" s="320"/>
      <c r="M164" s="320"/>
      <c r="N164" s="320"/>
      <c r="O164" s="320"/>
      <c r="P164" s="320"/>
      <c r="Q164" s="320"/>
      <c r="R164" s="320"/>
      <c r="S164" s="320"/>
      <c r="T164" s="320"/>
      <c r="U164" s="320"/>
      <c r="V164" s="320"/>
      <c r="W164" s="320"/>
      <c r="X164" s="320"/>
      <c r="Y164" s="320"/>
      <c r="Z164" s="320"/>
      <c r="AA164" s="320"/>
      <c r="AB164" s="320"/>
      <c r="AC164" s="320"/>
      <c r="AD164" s="320"/>
      <c r="AE164" s="320"/>
      <c r="AF164" s="320"/>
      <c r="AG164" s="320"/>
      <c r="AH164" s="320"/>
      <c r="AI164" s="320"/>
      <c r="AJ164" s="320"/>
      <c r="AK164" s="320"/>
      <c r="AL164" s="321"/>
      <c r="AM164" s="84"/>
    </row>
    <row r="165" ht="23.25" customHeight="1">
      <c r="A165" s="219"/>
      <c r="B165" s="322"/>
      <c r="C165" s="323" t="s">
        <v>221</v>
      </c>
      <c r="D165" s="220" t="s">
        <v>146</v>
      </c>
      <c r="E165" s="132"/>
      <c r="F165" s="9">
        <f t="shared" ref="F165:F166" si="5">F116+F118+F120+F122+F124+F126+F128+F130+F132+F134+F136+F138+F140+F142+F144+F146+F148+F150+F152+F154+F156+F158+F160+F162</f>
        <v>119</v>
      </c>
      <c r="G165" s="117"/>
      <c r="H165" s="15">
        <f t="shared" ref="H165:AJ165" si="4">H116+H118+H120+H122+H124+H126+H128+H130+H132+H134+H136+H138+H140+H142+H144+H146+H148+H150+H152+H154+H156+H158+H160+H162</f>
        <v>2</v>
      </c>
      <c r="I165" s="15">
        <f t="shared" si="4"/>
        <v>1</v>
      </c>
      <c r="J165" s="9">
        <f t="shared" si="4"/>
        <v>129</v>
      </c>
      <c r="K165" s="9">
        <f t="shared" si="4"/>
        <v>114</v>
      </c>
      <c r="L165" s="9">
        <f t="shared" si="4"/>
        <v>130</v>
      </c>
      <c r="M165" s="9">
        <f t="shared" si="4"/>
        <v>183</v>
      </c>
      <c r="N165" s="9">
        <f t="shared" si="4"/>
        <v>150</v>
      </c>
      <c r="O165" s="9">
        <f t="shared" si="4"/>
        <v>125</v>
      </c>
      <c r="P165" s="15">
        <f t="shared" si="4"/>
        <v>7</v>
      </c>
      <c r="Q165" s="15">
        <f t="shared" si="4"/>
        <v>9</v>
      </c>
      <c r="R165" s="15">
        <f t="shared" si="4"/>
        <v>10</v>
      </c>
      <c r="S165" s="9">
        <f t="shared" si="4"/>
        <v>181</v>
      </c>
      <c r="T165" s="9">
        <f t="shared" si="4"/>
        <v>139</v>
      </c>
      <c r="U165" s="9">
        <f t="shared" si="4"/>
        <v>148</v>
      </c>
      <c r="V165" s="15">
        <f t="shared" si="4"/>
        <v>12</v>
      </c>
      <c r="W165" s="15">
        <f t="shared" si="4"/>
        <v>13</v>
      </c>
      <c r="X165" s="9">
        <f t="shared" si="4"/>
        <v>155</v>
      </c>
      <c r="Y165" s="9">
        <f t="shared" si="4"/>
        <v>114</v>
      </c>
      <c r="Z165" s="9">
        <f t="shared" si="4"/>
        <v>163</v>
      </c>
      <c r="AA165" s="9">
        <f t="shared" si="4"/>
        <v>205</v>
      </c>
      <c r="AB165" s="9">
        <f t="shared" si="4"/>
        <v>200</v>
      </c>
      <c r="AC165" s="15">
        <f t="shared" si="4"/>
        <v>10</v>
      </c>
      <c r="AD165" s="15">
        <f t="shared" si="4"/>
        <v>3</v>
      </c>
      <c r="AE165" s="9">
        <f t="shared" si="4"/>
        <v>166</v>
      </c>
      <c r="AF165" s="9">
        <f t="shared" si="4"/>
        <v>76</v>
      </c>
      <c r="AG165" s="9">
        <f t="shared" si="4"/>
        <v>0</v>
      </c>
      <c r="AH165" s="9">
        <f t="shared" si="4"/>
        <v>0</v>
      </c>
      <c r="AI165" s="9">
        <f t="shared" si="4"/>
        <v>0</v>
      </c>
      <c r="AJ165" s="15">
        <f t="shared" si="4"/>
        <v>0</v>
      </c>
      <c r="AK165" s="454">
        <f>SUM(F165:AJ165)</f>
        <v>2564</v>
      </c>
      <c r="AL165" s="31" t="s">
        <v>146</v>
      </c>
      <c r="AM165" s="112"/>
    </row>
    <row r="166" ht="20.25" customHeight="1">
      <c r="A166" s="324"/>
      <c r="B166" s="121"/>
      <c r="C166" s="325"/>
      <c r="D166" s="224" t="s">
        <v>78</v>
      </c>
      <c r="E166" s="132"/>
      <c r="F166" s="225">
        <f t="shared" si="5"/>
        <v>12</v>
      </c>
      <c r="G166" s="226"/>
      <c r="H166" s="227">
        <f t="shared" ref="H166:AK166" si="6">H117+H119+H121+H123+H125+H127+H129+H131+H133+H135+H137+H139+H141+H143+H145+H147+H149+H151+H153+H155+H157+H159+H161+H163</f>
        <v>0</v>
      </c>
      <c r="I166" s="227">
        <f t="shared" si="6"/>
        <v>0</v>
      </c>
      <c r="J166" s="225">
        <f t="shared" si="6"/>
        <v>5</v>
      </c>
      <c r="K166" s="225">
        <f t="shared" si="6"/>
        <v>12</v>
      </c>
      <c r="L166" s="225">
        <f t="shared" si="6"/>
        <v>27</v>
      </c>
      <c r="M166" s="225">
        <f t="shared" si="6"/>
        <v>20</v>
      </c>
      <c r="N166" s="225">
        <f t="shared" si="6"/>
        <v>21</v>
      </c>
      <c r="O166" s="225">
        <f t="shared" si="6"/>
        <v>14</v>
      </c>
      <c r="P166" s="227">
        <f t="shared" si="6"/>
        <v>2</v>
      </c>
      <c r="Q166" s="227">
        <f t="shared" si="6"/>
        <v>0</v>
      </c>
      <c r="R166" s="227">
        <f t="shared" si="6"/>
        <v>0</v>
      </c>
      <c r="S166" s="225">
        <f t="shared" si="6"/>
        <v>23</v>
      </c>
      <c r="T166" s="225">
        <f t="shared" si="6"/>
        <v>15</v>
      </c>
      <c r="U166" s="225">
        <f t="shared" si="6"/>
        <v>9</v>
      </c>
      <c r="V166" s="227">
        <f t="shared" si="6"/>
        <v>0</v>
      </c>
      <c r="W166" s="227">
        <f t="shared" si="6"/>
        <v>0</v>
      </c>
      <c r="X166" s="225">
        <f t="shared" si="6"/>
        <v>21</v>
      </c>
      <c r="Y166" s="225">
        <f t="shared" si="6"/>
        <v>3</v>
      </c>
      <c r="Z166" s="225">
        <f t="shared" si="6"/>
        <v>10</v>
      </c>
      <c r="AA166" s="225">
        <f t="shared" si="6"/>
        <v>6</v>
      </c>
      <c r="AB166" s="225">
        <f t="shared" si="6"/>
        <v>14</v>
      </c>
      <c r="AC166" s="227">
        <f t="shared" si="6"/>
        <v>0</v>
      </c>
      <c r="AD166" s="227">
        <f t="shared" si="6"/>
        <v>0</v>
      </c>
      <c r="AE166" s="225">
        <f t="shared" si="6"/>
        <v>13</v>
      </c>
      <c r="AF166" s="225">
        <f t="shared" si="6"/>
        <v>5</v>
      </c>
      <c r="AG166" s="225">
        <f t="shared" si="6"/>
        <v>0</v>
      </c>
      <c r="AH166" s="225">
        <f t="shared" si="6"/>
        <v>0</v>
      </c>
      <c r="AI166" s="225">
        <f t="shared" si="6"/>
        <v>0</v>
      </c>
      <c r="AJ166" s="227">
        <f t="shared" si="6"/>
        <v>0</v>
      </c>
      <c r="AK166" s="225">
        <f t="shared" si="6"/>
        <v>232</v>
      </c>
      <c r="AL166" s="203" t="s">
        <v>147</v>
      </c>
      <c r="AM166" s="294"/>
    </row>
    <row r="167" ht="19.5" customHeight="1">
      <c r="A167" s="324"/>
      <c r="B167" s="121"/>
      <c r="C167" s="325"/>
      <c r="D167" s="220" t="s">
        <v>148</v>
      </c>
      <c r="E167" s="132"/>
      <c r="F167" s="9">
        <f t="shared" ref="F167:F168" si="12">sum (F57,F59,F61,F63,F65,F67,F69,F71,F73,F75,F77,F79,F81,F83,F85,F87,F89,F91,F95,F97,F99,F101,F103,F105,F107,F109,F113)</f>
        <v>243</v>
      </c>
      <c r="G167" s="117"/>
      <c r="H167" s="15">
        <f t="shared" ref="H167:I167" si="7">sum (H57,H59,H61,H63,H65,H67,H69,H71,H73,H75,H77,H79,H81,H83,H85,H87,H89,H91,H95,H97,H99,H101,H103,H105,H107,H109,H113)</f>
        <v>46</v>
      </c>
      <c r="I167" s="15">
        <f t="shared" si="7"/>
        <v>19</v>
      </c>
      <c r="J167" s="9">
        <f t="shared" ref="J167:W167" si="8">sum (J57,J59,J61,J63,J65,J67,J69,J71,J73,J75,J77,J79,J81,J83,J85,J87,J89,J91,J93,J95,J97,J99,J101,J103,J105,J107,J109,J113)</f>
        <v>187</v>
      </c>
      <c r="K167" s="9">
        <f t="shared" si="8"/>
        <v>153</v>
      </c>
      <c r="L167" s="9">
        <f t="shared" si="8"/>
        <v>201</v>
      </c>
      <c r="M167" s="9">
        <f t="shared" si="8"/>
        <v>173</v>
      </c>
      <c r="N167" s="9">
        <f t="shared" si="8"/>
        <v>188</v>
      </c>
      <c r="O167" s="9">
        <f t="shared" si="8"/>
        <v>149</v>
      </c>
      <c r="P167" s="15">
        <f t="shared" si="8"/>
        <v>26</v>
      </c>
      <c r="Q167" s="15">
        <f t="shared" si="8"/>
        <v>21</v>
      </c>
      <c r="R167" s="15">
        <f t="shared" si="8"/>
        <v>23</v>
      </c>
      <c r="S167" s="9">
        <f t="shared" si="8"/>
        <v>188</v>
      </c>
      <c r="T167" s="9">
        <f t="shared" si="8"/>
        <v>217</v>
      </c>
      <c r="U167" s="9">
        <f t="shared" si="8"/>
        <v>192</v>
      </c>
      <c r="V167" s="15">
        <f t="shared" si="8"/>
        <v>42</v>
      </c>
      <c r="W167" s="15">
        <f t="shared" si="8"/>
        <v>20</v>
      </c>
      <c r="X167" s="9">
        <f t="shared" ref="X167:AB167" si="9">sum (X57,X59,X61,X63,X65,X67,X69,X71,X73,X75,X77,X79,X81,X83,X85,X87,X89,X91,X93,X95,X97,X99,X101,X103,X105,X107,X109,X111,X113)</f>
        <v>261</v>
      </c>
      <c r="Y167" s="9">
        <f t="shared" si="9"/>
        <v>208</v>
      </c>
      <c r="Z167" s="9">
        <f t="shared" si="9"/>
        <v>149</v>
      </c>
      <c r="AA167" s="9">
        <f t="shared" si="9"/>
        <v>170</v>
      </c>
      <c r="AB167" s="9">
        <f t="shared" si="9"/>
        <v>137</v>
      </c>
      <c r="AC167" s="15">
        <f t="shared" ref="AC167:AD167" si="10">sum (AC57,AC59,AC61,AC63,AC65,AC67,AC69,AC71,AC73,AC75,AC77,AC79,AC81,AC83,AC85,AC87,AC89,AC91,AC93,AC95,AC97,AC99,AC101,AC103,AC105,AC107,AC109,AC113)</f>
        <v>33</v>
      </c>
      <c r="AD167" s="15">
        <f t="shared" si="10"/>
        <v>29</v>
      </c>
      <c r="AE167" s="9">
        <f t="shared" ref="AE167:AI167" si="11">sum (AE57,AE59,AE61,AE63,AE65,AE67,AE69,AE71,AE73,AE75,AE77,AE79,AE81,AE83,AE85,AE87,AE89,AE91,AE93,AE95,AE97,AE99,AE101,AE103,AE105,AE107,AE109,AE111,AE113)</f>
        <v>139</v>
      </c>
      <c r="AF167" s="9">
        <f t="shared" si="11"/>
        <v>172</v>
      </c>
      <c r="AG167" s="9">
        <f t="shared" si="11"/>
        <v>0</v>
      </c>
      <c r="AH167" s="9">
        <f t="shared" si="11"/>
        <v>0</v>
      </c>
      <c r="AI167" s="9">
        <f t="shared" si="11"/>
        <v>0</v>
      </c>
      <c r="AJ167" s="15">
        <f t="shared" ref="AJ167:AJ168" si="18">sum (AJ57,AJ59,AJ61,AJ63,AJ65,AJ67,AJ69,AJ71,AJ73,AJ75,AJ77,AJ79,AJ81,AJ83,AJ85,AJ87,AJ89,AJ91,AJ93,AJ95,AJ97,AJ99,AJ101,AJ103,AJ105,AJ107,AJ109,AJ113)</f>
        <v>0</v>
      </c>
      <c r="AK167" s="454">
        <f t="shared" ref="AK167:AK170" si="19">SUM(F167:AJ167)</f>
        <v>3386</v>
      </c>
      <c r="AL167" s="31" t="s">
        <v>148</v>
      </c>
      <c r="AM167" s="112"/>
    </row>
    <row r="168" ht="19.5" customHeight="1">
      <c r="A168" s="324"/>
      <c r="B168" s="121"/>
      <c r="C168" s="325"/>
      <c r="D168" s="224" t="s">
        <v>78</v>
      </c>
      <c r="E168" s="132"/>
      <c r="F168" s="225">
        <f t="shared" si="12"/>
        <v>22</v>
      </c>
      <c r="G168" s="226"/>
      <c r="H168" s="227">
        <f t="shared" ref="H168:I168" si="13">sum (H58,H60,H62,H64,H66,H68,H70,H72,H74,H76,H78,H80,H82,H84,H86,H88,H90,H92,H96,H98,H100,H102,H104,H106,H108,H110,H114)</f>
        <v>0</v>
      </c>
      <c r="I168" s="227">
        <f t="shared" si="13"/>
        <v>0</v>
      </c>
      <c r="J168" s="225">
        <f t="shared" ref="J168:W168" si="14">sum (J58,J60,J62,J64,J66,J68,J70,J72,J74,J76,J78,J80,J82,J84,J86,J88,J90,J92,J94,J96,J98,J100,J102,J104,J106,J108,J110,J114)</f>
        <v>69</v>
      </c>
      <c r="K168" s="225">
        <f t="shared" si="14"/>
        <v>19</v>
      </c>
      <c r="L168" s="225">
        <f t="shared" si="14"/>
        <v>17</v>
      </c>
      <c r="M168" s="225">
        <f t="shared" si="14"/>
        <v>17</v>
      </c>
      <c r="N168" s="225">
        <f t="shared" si="14"/>
        <v>13</v>
      </c>
      <c r="O168" s="225">
        <f t="shared" si="14"/>
        <v>11</v>
      </c>
      <c r="P168" s="227">
        <f t="shared" si="14"/>
        <v>1</v>
      </c>
      <c r="Q168" s="227">
        <f t="shared" si="14"/>
        <v>0</v>
      </c>
      <c r="R168" s="227">
        <f t="shared" si="14"/>
        <v>0</v>
      </c>
      <c r="S168" s="225">
        <f t="shared" si="14"/>
        <v>29</v>
      </c>
      <c r="T168" s="225">
        <f t="shared" si="14"/>
        <v>19</v>
      </c>
      <c r="U168" s="225">
        <f t="shared" si="14"/>
        <v>11</v>
      </c>
      <c r="V168" s="227">
        <f t="shared" si="14"/>
        <v>1</v>
      </c>
      <c r="W168" s="227">
        <f t="shared" si="14"/>
        <v>1</v>
      </c>
      <c r="X168" s="225">
        <f t="shared" ref="X168:AB168" si="15">sum (X58,X60,X62,X64,X66,X68,X70,X72,X74,X76,X78,X80,X82,X84,X86,X88,X90,X92,X94,X96,X98,X100,X102,X104,X106,X108,X110,X112,X114)</f>
        <v>17</v>
      </c>
      <c r="Y168" s="225">
        <f t="shared" si="15"/>
        <v>15</v>
      </c>
      <c r="Z168" s="225">
        <f t="shared" si="15"/>
        <v>10</v>
      </c>
      <c r="AA168" s="225">
        <f t="shared" si="15"/>
        <v>7</v>
      </c>
      <c r="AB168" s="225">
        <f t="shared" si="15"/>
        <v>18</v>
      </c>
      <c r="AC168" s="227">
        <f t="shared" ref="AC168:AD168" si="16">sum (AC58,AC60,AC62,AC64,AC66,AC68,AC70,AC72,AC74,AC76,AC78,AC80,AC82,AC84,AC86,AC88,AC90,AC92,AC94,AC96,AC98,AC100,AC102,AC104,AC106,AC108,AC110,AC114)</f>
        <v>3</v>
      </c>
      <c r="AD168" s="227">
        <f t="shared" si="16"/>
        <v>6</v>
      </c>
      <c r="AE168" s="225">
        <f t="shared" ref="AE168:AI168" si="17">sum (AE58,AE60,AE62,AE64,AE66,AE68,AE70,AE72,AE74,AE76,AE78,AE80,AE82,AE84,AE86,AE88,AE90,AE92,AE94,AE96,AE98,AE100,AE102,AE104,AE106,AE108,AE110,AE112,AE114)</f>
        <v>22</v>
      </c>
      <c r="AF168" s="225">
        <f t="shared" si="17"/>
        <v>12</v>
      </c>
      <c r="AG168" s="225">
        <f t="shared" si="17"/>
        <v>0</v>
      </c>
      <c r="AH168" s="225">
        <f t="shared" si="17"/>
        <v>0</v>
      </c>
      <c r="AI168" s="225">
        <f t="shared" si="17"/>
        <v>0</v>
      </c>
      <c r="AJ168" s="227">
        <f t="shared" si="18"/>
        <v>0</v>
      </c>
      <c r="AK168" s="455">
        <f t="shared" si="19"/>
        <v>340</v>
      </c>
      <c r="AL168" s="203" t="s">
        <v>149</v>
      </c>
      <c r="AM168" s="294"/>
    </row>
    <row r="169" ht="15.75" customHeight="1">
      <c r="A169" s="324"/>
      <c r="B169" s="121"/>
      <c r="C169" s="325"/>
      <c r="D169" s="220" t="s">
        <v>150</v>
      </c>
      <c r="E169" s="132"/>
      <c r="F169" s="120">
        <f>sum (F167,F165)</f>
        <v>362</v>
      </c>
      <c r="G169" s="229"/>
      <c r="H169" s="230">
        <f t="shared" ref="H169:AJ169" si="20">sum (H167,H165)</f>
        <v>48</v>
      </c>
      <c r="I169" s="230">
        <f t="shared" si="20"/>
        <v>20</v>
      </c>
      <c r="J169" s="120">
        <f t="shared" si="20"/>
        <v>316</v>
      </c>
      <c r="K169" s="120">
        <f t="shared" si="20"/>
        <v>267</v>
      </c>
      <c r="L169" s="120">
        <f t="shared" si="20"/>
        <v>331</v>
      </c>
      <c r="M169" s="120">
        <f t="shared" si="20"/>
        <v>356</v>
      </c>
      <c r="N169" s="120">
        <f t="shared" si="20"/>
        <v>338</v>
      </c>
      <c r="O169" s="120">
        <f t="shared" si="20"/>
        <v>274</v>
      </c>
      <c r="P169" s="230">
        <f t="shared" si="20"/>
        <v>33</v>
      </c>
      <c r="Q169" s="230">
        <f t="shared" si="20"/>
        <v>30</v>
      </c>
      <c r="R169" s="230">
        <f t="shared" si="20"/>
        <v>33</v>
      </c>
      <c r="S169" s="120">
        <f t="shared" si="20"/>
        <v>369</v>
      </c>
      <c r="T169" s="120">
        <f t="shared" si="20"/>
        <v>356</v>
      </c>
      <c r="U169" s="120">
        <f t="shared" si="20"/>
        <v>340</v>
      </c>
      <c r="V169" s="230">
        <f t="shared" si="20"/>
        <v>54</v>
      </c>
      <c r="W169" s="230">
        <f t="shared" si="20"/>
        <v>33</v>
      </c>
      <c r="X169" s="120">
        <f t="shared" si="20"/>
        <v>416</v>
      </c>
      <c r="Y169" s="120">
        <f t="shared" si="20"/>
        <v>322</v>
      </c>
      <c r="Z169" s="120">
        <f t="shared" si="20"/>
        <v>312</v>
      </c>
      <c r="AA169" s="120">
        <f t="shared" si="20"/>
        <v>375</v>
      </c>
      <c r="AB169" s="120">
        <f t="shared" si="20"/>
        <v>337</v>
      </c>
      <c r="AC169" s="230">
        <f t="shared" si="20"/>
        <v>43</v>
      </c>
      <c r="AD169" s="230">
        <f t="shared" si="20"/>
        <v>32</v>
      </c>
      <c r="AE169" s="120">
        <f t="shared" si="20"/>
        <v>305</v>
      </c>
      <c r="AF169" s="120">
        <f t="shared" si="20"/>
        <v>248</v>
      </c>
      <c r="AG169" s="120">
        <f t="shared" si="20"/>
        <v>0</v>
      </c>
      <c r="AH169" s="120">
        <f t="shared" si="20"/>
        <v>0</v>
      </c>
      <c r="AI169" s="120">
        <f t="shared" si="20"/>
        <v>0</v>
      </c>
      <c r="AJ169" s="230">
        <f t="shared" si="20"/>
        <v>0</v>
      </c>
      <c r="AK169" s="454">
        <f t="shared" si="19"/>
        <v>5950</v>
      </c>
      <c r="AL169" s="31" t="s">
        <v>150</v>
      </c>
      <c r="AM169" s="112"/>
    </row>
    <row r="170" ht="20.25" customHeight="1">
      <c r="A170" s="324"/>
      <c r="B170" s="121"/>
      <c r="C170" s="325"/>
      <c r="D170" s="231" t="s">
        <v>147</v>
      </c>
      <c r="E170" s="132"/>
      <c r="F170" s="225">
        <f>SUM(F166,F168)</f>
        <v>34</v>
      </c>
      <c r="G170" s="226"/>
      <c r="H170" s="227">
        <f t="shared" ref="H170:AJ170" si="21">sum (H168,H166)</f>
        <v>0</v>
      </c>
      <c r="I170" s="227">
        <f t="shared" si="21"/>
        <v>0</v>
      </c>
      <c r="J170" s="225">
        <f t="shared" si="21"/>
        <v>74</v>
      </c>
      <c r="K170" s="225">
        <f t="shared" si="21"/>
        <v>31</v>
      </c>
      <c r="L170" s="225">
        <f t="shared" si="21"/>
        <v>44</v>
      </c>
      <c r="M170" s="225">
        <f t="shared" si="21"/>
        <v>37</v>
      </c>
      <c r="N170" s="225">
        <f t="shared" si="21"/>
        <v>34</v>
      </c>
      <c r="O170" s="225">
        <f t="shared" si="21"/>
        <v>25</v>
      </c>
      <c r="P170" s="227">
        <f t="shared" si="21"/>
        <v>3</v>
      </c>
      <c r="Q170" s="227">
        <f t="shared" si="21"/>
        <v>0</v>
      </c>
      <c r="R170" s="227">
        <f t="shared" si="21"/>
        <v>0</v>
      </c>
      <c r="S170" s="225">
        <f t="shared" si="21"/>
        <v>52</v>
      </c>
      <c r="T170" s="225">
        <f t="shared" si="21"/>
        <v>34</v>
      </c>
      <c r="U170" s="225">
        <f t="shared" si="21"/>
        <v>20</v>
      </c>
      <c r="V170" s="227">
        <f t="shared" si="21"/>
        <v>1</v>
      </c>
      <c r="W170" s="227">
        <f t="shared" si="21"/>
        <v>1</v>
      </c>
      <c r="X170" s="225">
        <f t="shared" si="21"/>
        <v>38</v>
      </c>
      <c r="Y170" s="225">
        <f t="shared" si="21"/>
        <v>18</v>
      </c>
      <c r="Z170" s="225">
        <f t="shared" si="21"/>
        <v>20</v>
      </c>
      <c r="AA170" s="225">
        <f t="shared" si="21"/>
        <v>13</v>
      </c>
      <c r="AB170" s="225">
        <f t="shared" si="21"/>
        <v>32</v>
      </c>
      <c r="AC170" s="227">
        <f t="shared" si="21"/>
        <v>3</v>
      </c>
      <c r="AD170" s="227">
        <f t="shared" si="21"/>
        <v>6</v>
      </c>
      <c r="AE170" s="225">
        <f t="shared" si="21"/>
        <v>35</v>
      </c>
      <c r="AF170" s="225">
        <f t="shared" si="21"/>
        <v>17</v>
      </c>
      <c r="AG170" s="225">
        <f t="shared" si="21"/>
        <v>0</v>
      </c>
      <c r="AH170" s="225">
        <f t="shared" si="21"/>
        <v>0</v>
      </c>
      <c r="AI170" s="225">
        <f t="shared" si="21"/>
        <v>0</v>
      </c>
      <c r="AJ170" s="227">
        <f t="shared" si="21"/>
        <v>0</v>
      </c>
      <c r="AK170" s="455">
        <f t="shared" si="19"/>
        <v>572</v>
      </c>
      <c r="AL170" s="203" t="s">
        <v>147</v>
      </c>
      <c r="AM170" s="294"/>
    </row>
    <row r="171" ht="15.75" customHeight="1">
      <c r="A171" s="79"/>
      <c r="B171" s="235"/>
      <c r="C171" s="81"/>
      <c r="D171" s="236"/>
      <c r="E171" s="82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  <c r="AA171" s="237"/>
      <c r="AB171" s="237"/>
      <c r="AC171" s="237"/>
      <c r="AD171" s="237"/>
      <c r="AE171" s="237"/>
      <c r="AF171" s="237"/>
      <c r="AG171" s="237"/>
      <c r="AH171" s="237"/>
      <c r="AI171" s="237"/>
      <c r="AJ171" s="237"/>
      <c r="AK171" s="237"/>
      <c r="AL171" s="112"/>
      <c r="AM171" s="112"/>
    </row>
    <row r="172" ht="15.75" customHeight="1">
      <c r="A172" s="112"/>
      <c r="B172" s="238"/>
      <c r="C172" s="81"/>
      <c r="D172" s="220" t="s">
        <v>151</v>
      </c>
      <c r="E172" s="132"/>
      <c r="F172" s="9">
        <v>346.0</v>
      </c>
      <c r="G172" s="117"/>
      <c r="H172" s="15">
        <v>56.0</v>
      </c>
      <c r="I172" s="15">
        <v>33.0</v>
      </c>
      <c r="J172" s="9">
        <v>305.0</v>
      </c>
      <c r="K172" s="9">
        <v>210.0</v>
      </c>
      <c r="L172" s="9">
        <v>319.0</v>
      </c>
      <c r="M172" s="14">
        <v>235.0</v>
      </c>
      <c r="N172" s="14">
        <v>274.0</v>
      </c>
      <c r="O172" s="14">
        <v>250.0</v>
      </c>
      <c r="P172" s="28">
        <v>66.0</v>
      </c>
      <c r="Q172" s="15">
        <v>34.0</v>
      </c>
      <c r="R172" s="15">
        <v>24.0</v>
      </c>
      <c r="S172" s="9">
        <v>262.0</v>
      </c>
      <c r="T172" s="9">
        <v>335.0</v>
      </c>
      <c r="U172" s="9">
        <v>229.0</v>
      </c>
      <c r="V172" s="15">
        <v>57.0</v>
      </c>
      <c r="W172" s="15">
        <v>40.0</v>
      </c>
      <c r="X172" s="9">
        <v>433.0</v>
      </c>
      <c r="Y172" s="9">
        <v>265.0</v>
      </c>
      <c r="Z172" s="9">
        <v>344.0</v>
      </c>
      <c r="AA172" s="9">
        <v>385.0</v>
      </c>
      <c r="AB172" s="9">
        <v>316.0</v>
      </c>
      <c r="AC172" s="15">
        <v>81.0</v>
      </c>
      <c r="AD172" s="15">
        <v>51.0</v>
      </c>
      <c r="AE172" s="9"/>
      <c r="AF172" s="9"/>
      <c r="AG172" s="9"/>
      <c r="AH172" s="9"/>
      <c r="AI172" s="9"/>
      <c r="AJ172" s="15"/>
      <c r="AK172" s="456">
        <f t="shared" ref="AK172:AK173" si="22">SUM(F172:AJ172)</f>
        <v>4950</v>
      </c>
      <c r="AL172" s="112"/>
      <c r="AM172" s="112"/>
    </row>
    <row r="173" ht="15.75" customHeight="1">
      <c r="A173" s="112"/>
      <c r="B173" s="238"/>
      <c r="C173" s="112"/>
      <c r="D173" s="220" t="s">
        <v>152</v>
      </c>
      <c r="E173" s="132"/>
      <c r="F173" s="9">
        <v>106.0</v>
      </c>
      <c r="G173" s="117"/>
      <c r="H173" s="15">
        <v>18.0</v>
      </c>
      <c r="I173" s="15">
        <v>4.0</v>
      </c>
      <c r="J173" s="9">
        <v>141.0</v>
      </c>
      <c r="K173" s="9">
        <v>102.0</v>
      </c>
      <c r="L173" s="9">
        <v>286.0</v>
      </c>
      <c r="M173" s="14">
        <v>272.0</v>
      </c>
      <c r="N173" s="14">
        <v>307.0</v>
      </c>
      <c r="O173" s="14">
        <v>202.0</v>
      </c>
      <c r="P173" s="28">
        <v>28.0</v>
      </c>
      <c r="Q173" s="15">
        <v>48.0</v>
      </c>
      <c r="R173" s="15">
        <v>10.0</v>
      </c>
      <c r="S173" s="9">
        <v>101.0</v>
      </c>
      <c r="T173" s="9">
        <v>111.0</v>
      </c>
      <c r="U173" s="9">
        <v>125.0</v>
      </c>
      <c r="V173" s="15">
        <v>23.0</v>
      </c>
      <c r="W173" s="15">
        <v>13.0</v>
      </c>
      <c r="X173" s="9">
        <v>129.0</v>
      </c>
      <c r="Y173" s="9">
        <v>119.0</v>
      </c>
      <c r="Z173" s="9">
        <v>102.0</v>
      </c>
      <c r="AA173" s="9">
        <v>118.0</v>
      </c>
      <c r="AB173" s="9">
        <v>96.0</v>
      </c>
      <c r="AC173" s="15">
        <v>9.0</v>
      </c>
      <c r="AD173" s="15">
        <v>26.0</v>
      </c>
      <c r="AE173" s="9"/>
      <c r="AF173" s="9"/>
      <c r="AG173" s="9"/>
      <c r="AH173" s="9"/>
      <c r="AI173" s="9"/>
      <c r="AJ173" s="15"/>
      <c r="AK173" s="456">
        <f t="shared" si="22"/>
        <v>2496</v>
      </c>
      <c r="AL173" s="112"/>
      <c r="AM173" s="112"/>
    </row>
    <row r="174" ht="15.75" customHeight="1">
      <c r="A174" s="79"/>
      <c r="B174" s="79"/>
      <c r="C174" s="81"/>
      <c r="D174" s="79"/>
      <c r="E174" s="79"/>
      <c r="F174" s="79"/>
      <c r="G174" s="79"/>
      <c r="H174" s="112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112"/>
      <c r="AL174" s="112"/>
      <c r="AM174" s="112"/>
    </row>
    <row r="175" ht="15.75" customHeight="1">
      <c r="A175" s="79"/>
      <c r="B175" s="239"/>
      <c r="C175" s="240"/>
      <c r="D175" s="82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112"/>
      <c r="AL175" s="112"/>
      <c r="AM175" s="112"/>
    </row>
    <row r="176" ht="15.75" customHeight="1">
      <c r="A176" s="79"/>
      <c r="B176" s="241"/>
      <c r="C176" s="240"/>
      <c r="D176" s="79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112"/>
      <c r="AL176" s="112"/>
      <c r="AM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112"/>
      <c r="AG177" s="112"/>
      <c r="AH177" s="79"/>
      <c r="AI177" s="79"/>
      <c r="AJ177" s="79"/>
      <c r="AK177" s="112"/>
      <c r="AL177" s="112"/>
      <c r="AM177" s="112"/>
    </row>
    <row r="178" ht="15.75" customHeight="1">
      <c r="A178" s="79"/>
      <c r="B178" s="79"/>
      <c r="C178" s="81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112"/>
      <c r="AL178" s="112"/>
      <c r="AM178" s="112"/>
    </row>
    <row r="179" ht="15.75" customHeight="1">
      <c r="A179" s="79"/>
      <c r="B179" s="241"/>
      <c r="C179" s="240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112"/>
      <c r="AL179" s="112"/>
      <c r="AM179" s="112"/>
    </row>
    <row r="180" ht="15.75" customHeight="1">
      <c r="A180" s="79"/>
      <c r="B180" s="79"/>
      <c r="C180" s="81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112"/>
      <c r="AL180" s="112"/>
      <c r="AM180" s="112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3">
    <mergeCell ref="C1:AJ1"/>
    <mergeCell ref="AL1:AL2"/>
    <mergeCell ref="D3:D28"/>
    <mergeCell ref="C32:D34"/>
    <mergeCell ref="D37:D40"/>
    <mergeCell ref="E37:E40"/>
    <mergeCell ref="E42:E43"/>
    <mergeCell ref="C55:AL55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G124:G125"/>
    <mergeCell ref="G126:G127"/>
    <mergeCell ref="G128:G129"/>
    <mergeCell ref="G130:G131"/>
    <mergeCell ref="G132:G133"/>
    <mergeCell ref="G134:G135"/>
    <mergeCell ref="G136:G137"/>
    <mergeCell ref="A84:B84"/>
    <mergeCell ref="A86:B86"/>
    <mergeCell ref="E115:AK115"/>
    <mergeCell ref="G116:G117"/>
    <mergeCell ref="G118:G119"/>
    <mergeCell ref="G120:G121"/>
    <mergeCell ref="G122:G123"/>
    <mergeCell ref="E122:E123"/>
    <mergeCell ref="E124:E125"/>
    <mergeCell ref="E126:E127"/>
    <mergeCell ref="E128:E129"/>
    <mergeCell ref="E130:E131"/>
    <mergeCell ref="E132:E133"/>
    <mergeCell ref="E134:E135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E136:E137"/>
    <mergeCell ref="E138:E145"/>
    <mergeCell ref="G138:G139"/>
    <mergeCell ref="G140:G141"/>
    <mergeCell ref="G142:G143"/>
    <mergeCell ref="G144:G145"/>
    <mergeCell ref="G146:G147"/>
    <mergeCell ref="E146:E147"/>
    <mergeCell ref="E148:E149"/>
    <mergeCell ref="E150:E151"/>
    <mergeCell ref="E152:E153"/>
    <mergeCell ref="E154:E155"/>
    <mergeCell ref="E156:E157"/>
    <mergeCell ref="E158:E159"/>
    <mergeCell ref="D170:E170"/>
    <mergeCell ref="D172:E172"/>
    <mergeCell ref="D173:E173"/>
    <mergeCell ref="E160:E161"/>
    <mergeCell ref="E162:E163"/>
    <mergeCell ref="D165:E165"/>
    <mergeCell ref="D166:E166"/>
    <mergeCell ref="D167:E167"/>
    <mergeCell ref="D168:E168"/>
    <mergeCell ref="D169:E169"/>
    <mergeCell ref="A153:B153"/>
    <mergeCell ref="A155:B155"/>
    <mergeCell ref="A157:B157"/>
    <mergeCell ref="A159:B159"/>
    <mergeCell ref="A161:B161"/>
    <mergeCell ref="A163:B163"/>
    <mergeCell ref="A139:B139"/>
    <mergeCell ref="A141:B141"/>
    <mergeCell ref="A143:B143"/>
    <mergeCell ref="A145:B145"/>
    <mergeCell ref="A147:B147"/>
    <mergeCell ref="A149:B149"/>
    <mergeCell ref="A151:B151"/>
    <mergeCell ref="A88:B88"/>
    <mergeCell ref="A90:B90"/>
    <mergeCell ref="A92:B92"/>
    <mergeCell ref="A94:B94"/>
    <mergeCell ref="A96:B96"/>
    <mergeCell ref="A98:B98"/>
    <mergeCell ref="A100:B100"/>
    <mergeCell ref="A110:B110"/>
    <mergeCell ref="D42:D43"/>
    <mergeCell ref="D45:D46"/>
    <mergeCell ref="E45:E46"/>
    <mergeCell ref="D57:D114"/>
    <mergeCell ref="A58:B58"/>
    <mergeCell ref="A60:B60"/>
    <mergeCell ref="A62:B62"/>
    <mergeCell ref="A114:B114"/>
    <mergeCell ref="E116:E117"/>
    <mergeCell ref="A117:B117"/>
    <mergeCell ref="E118:E119"/>
    <mergeCell ref="A119:B119"/>
    <mergeCell ref="E120:E121"/>
    <mergeCell ref="A123:B123"/>
    <mergeCell ref="A125:B125"/>
    <mergeCell ref="A127:B127"/>
    <mergeCell ref="A129:B129"/>
    <mergeCell ref="A131:B131"/>
    <mergeCell ref="A133:B133"/>
    <mergeCell ref="A135:B135"/>
    <mergeCell ref="A137:B137"/>
  </mergeCell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4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4" width="5.86"/>
    <col customWidth="1" min="35" max="35" width="8.0"/>
    <col customWidth="1" min="36" max="36" width="26.0"/>
    <col customWidth="1" min="37" max="37" width="36.86"/>
  </cols>
  <sheetData>
    <row r="1" ht="18.75" customHeight="1">
      <c r="A1" s="1"/>
      <c r="B1" s="295"/>
      <c r="C1" s="295" t="s">
        <v>367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96" t="s">
        <v>0</v>
      </c>
      <c r="AJ1" s="4"/>
      <c r="AK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368</v>
      </c>
      <c r="F2" s="155">
        <v>1.0</v>
      </c>
      <c r="G2" s="7" t="s">
        <v>369</v>
      </c>
      <c r="H2" s="297">
        <v>2.0</v>
      </c>
      <c r="I2" s="327">
        <v>3.0</v>
      </c>
      <c r="J2" s="166">
        <v>4.0</v>
      </c>
      <c r="K2" s="328">
        <v>5.0</v>
      </c>
      <c r="L2" s="328">
        <v>6.0</v>
      </c>
      <c r="M2" s="212">
        <v>7.0</v>
      </c>
      <c r="N2" s="165">
        <v>8.0</v>
      </c>
      <c r="O2" s="165">
        <v>9.0</v>
      </c>
      <c r="P2" s="166">
        <v>10.0</v>
      </c>
      <c r="Q2" s="166">
        <v>11.0</v>
      </c>
      <c r="R2" s="165">
        <v>12.0</v>
      </c>
      <c r="S2" s="165">
        <v>13.0</v>
      </c>
      <c r="T2" s="165">
        <v>14.0</v>
      </c>
      <c r="U2" s="165">
        <v>15.0</v>
      </c>
      <c r="V2" s="165">
        <v>16.0</v>
      </c>
      <c r="W2" s="166">
        <v>17.0</v>
      </c>
      <c r="X2" s="166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6">
        <v>25.0</v>
      </c>
      <c r="AF2" s="165">
        <v>26.0</v>
      </c>
      <c r="AG2" s="165">
        <v>27.0</v>
      </c>
      <c r="AH2" s="165">
        <v>28.0</v>
      </c>
      <c r="AI2" s="17" t="s">
        <v>7</v>
      </c>
      <c r="AJ2" s="18" t="s">
        <v>8</v>
      </c>
      <c r="AK2" s="18"/>
    </row>
    <row r="3" ht="15.75" customHeight="1">
      <c r="A3" s="19"/>
      <c r="B3" s="20" t="s">
        <v>9</v>
      </c>
      <c r="C3" s="402">
        <v>43182.0</v>
      </c>
      <c r="D3" s="22" t="s">
        <v>10</v>
      </c>
      <c r="E3" s="23"/>
      <c r="F3" s="24">
        <v>8.0</v>
      </c>
      <c r="G3" s="23"/>
      <c r="H3" s="24">
        <v>8.0</v>
      </c>
      <c r="I3" s="27"/>
      <c r="J3" s="28"/>
      <c r="K3" s="14">
        <v>8.0</v>
      </c>
      <c r="L3" s="14">
        <v>8.0</v>
      </c>
      <c r="M3" s="14">
        <v>8.0</v>
      </c>
      <c r="N3" s="14">
        <v>8.0</v>
      </c>
      <c r="O3" s="14">
        <v>8.0</v>
      </c>
      <c r="P3" s="27"/>
      <c r="Q3" s="27"/>
      <c r="R3" s="24">
        <v>8.0</v>
      </c>
      <c r="S3" s="24">
        <v>8.0</v>
      </c>
      <c r="T3" s="24">
        <v>8.0</v>
      </c>
      <c r="U3" s="24">
        <v>8.0</v>
      </c>
      <c r="V3" s="24">
        <v>8.0</v>
      </c>
      <c r="W3" s="27"/>
      <c r="X3" s="27"/>
      <c r="Y3" s="24">
        <v>8.0</v>
      </c>
      <c r="Z3" s="24">
        <v>8.0</v>
      </c>
      <c r="AA3" s="24">
        <v>8.0</v>
      </c>
      <c r="AB3" s="24">
        <v>8.0</v>
      </c>
      <c r="AC3" s="27"/>
      <c r="AD3" s="27"/>
      <c r="AE3" s="27"/>
      <c r="AF3" s="24">
        <v>8.0</v>
      </c>
      <c r="AG3" s="24">
        <v>8.0</v>
      </c>
      <c r="AH3" s="24">
        <v>8.0</v>
      </c>
      <c r="AI3" s="29"/>
      <c r="AJ3" s="29"/>
      <c r="AK3" s="18"/>
    </row>
    <row r="4" ht="15.75" customHeight="1">
      <c r="A4" s="19">
        <v>1.0</v>
      </c>
      <c r="B4" s="19" t="s">
        <v>155</v>
      </c>
      <c r="C4" s="358">
        <v>43350.0</v>
      </c>
      <c r="D4" s="32"/>
      <c r="E4" s="23"/>
      <c r="F4" s="35" t="s">
        <v>14</v>
      </c>
      <c r="G4" s="360" t="s">
        <v>11</v>
      </c>
      <c r="H4" s="24">
        <v>8.0</v>
      </c>
      <c r="I4" s="25"/>
      <c r="J4" s="28"/>
      <c r="K4" s="47" t="s">
        <v>13</v>
      </c>
      <c r="L4" s="14">
        <v>8.0</v>
      </c>
      <c r="M4" s="14">
        <v>8.0</v>
      </c>
      <c r="N4" s="14">
        <v>8.0</v>
      </c>
      <c r="O4" s="14">
        <v>8.0</v>
      </c>
      <c r="P4" s="27"/>
      <c r="Q4" s="27"/>
      <c r="R4" s="24">
        <v>8.0</v>
      </c>
      <c r="S4" s="35" t="s">
        <v>14</v>
      </c>
      <c r="T4" s="24">
        <v>8.0</v>
      </c>
      <c r="U4" s="24">
        <v>8.0</v>
      </c>
      <c r="V4" s="24">
        <v>8.0</v>
      </c>
      <c r="W4" s="27">
        <v>8.0</v>
      </c>
      <c r="X4" s="27"/>
      <c r="Y4" s="24"/>
      <c r="Z4" s="24">
        <v>8.0</v>
      </c>
      <c r="AA4" s="24">
        <v>8.0</v>
      </c>
      <c r="AB4" s="37" t="s">
        <v>156</v>
      </c>
      <c r="AC4" s="27"/>
      <c r="AD4" s="27">
        <v>8.0</v>
      </c>
      <c r="AE4" s="27"/>
      <c r="AF4" s="24"/>
      <c r="AG4" s="24">
        <v>8.0</v>
      </c>
      <c r="AH4" s="24">
        <v>8.0</v>
      </c>
      <c r="AI4" s="29"/>
      <c r="AJ4" s="29"/>
      <c r="AK4" s="18"/>
    </row>
    <row r="5" ht="15.75" customHeight="1">
      <c r="A5" s="19">
        <v>2.0</v>
      </c>
      <c r="B5" s="19" t="s">
        <v>15</v>
      </c>
      <c r="C5" s="359">
        <v>43456.0</v>
      </c>
      <c r="D5" s="32"/>
      <c r="E5" s="23"/>
      <c r="F5" s="24">
        <v>8.0</v>
      </c>
      <c r="G5" s="360" t="s">
        <v>11</v>
      </c>
      <c r="H5" s="24">
        <v>8.0</v>
      </c>
      <c r="I5" s="27">
        <v>8.0</v>
      </c>
      <c r="J5" s="40"/>
      <c r="K5" s="14"/>
      <c r="L5" s="14">
        <v>8.0</v>
      </c>
      <c r="M5" s="14">
        <v>8.0</v>
      </c>
      <c r="N5" s="14">
        <v>8.0</v>
      </c>
      <c r="O5" s="14"/>
      <c r="P5" s="25"/>
      <c r="Q5" s="492">
        <v>8.0</v>
      </c>
      <c r="R5" s="24">
        <v>8.0</v>
      </c>
      <c r="S5" s="24">
        <v>8.0</v>
      </c>
      <c r="T5" s="35" t="s">
        <v>14</v>
      </c>
      <c r="U5" s="24">
        <v>8.0</v>
      </c>
      <c r="V5" s="24"/>
      <c r="W5" s="27"/>
      <c r="X5" s="27">
        <v>8.0</v>
      </c>
      <c r="Y5" s="24">
        <v>8.0</v>
      </c>
      <c r="Z5" s="24">
        <v>8.0</v>
      </c>
      <c r="AA5" s="24">
        <v>8.0</v>
      </c>
      <c r="AB5" s="24">
        <v>8.0</v>
      </c>
      <c r="AC5" s="25"/>
      <c r="AD5" s="27"/>
      <c r="AE5" s="27"/>
      <c r="AF5" s="24">
        <v>8.0</v>
      </c>
      <c r="AG5" s="24">
        <v>8.0</v>
      </c>
      <c r="AH5" s="24">
        <v>8.0</v>
      </c>
      <c r="AI5" s="29"/>
      <c r="AJ5" s="45"/>
      <c r="AK5" s="180"/>
    </row>
    <row r="6" ht="18.0" customHeight="1">
      <c r="A6" s="19">
        <v>3.0</v>
      </c>
      <c r="B6" s="251" t="s">
        <v>157</v>
      </c>
      <c r="C6" s="358">
        <v>43315.0</v>
      </c>
      <c r="D6" s="32"/>
      <c r="E6" s="23"/>
      <c r="F6" s="24">
        <v>8.0</v>
      </c>
      <c r="G6" s="360" t="s">
        <v>11</v>
      </c>
      <c r="H6" s="24"/>
      <c r="I6" s="27"/>
      <c r="J6" s="28">
        <v>8.0</v>
      </c>
      <c r="K6" s="14">
        <v>8.0</v>
      </c>
      <c r="L6" s="14">
        <v>8.0</v>
      </c>
      <c r="M6" s="47" t="s">
        <v>13</v>
      </c>
      <c r="N6" s="14">
        <v>8.0</v>
      </c>
      <c r="O6" s="14">
        <v>8.0</v>
      </c>
      <c r="P6" s="25"/>
      <c r="Q6" s="25"/>
      <c r="R6" s="24">
        <v>8.0</v>
      </c>
      <c r="S6" s="24">
        <v>8.0</v>
      </c>
      <c r="T6" s="24">
        <v>8.0</v>
      </c>
      <c r="U6" s="35" t="s">
        <v>14</v>
      </c>
      <c r="V6" s="24"/>
      <c r="W6" s="27"/>
      <c r="X6" s="35" t="s">
        <v>14</v>
      </c>
      <c r="Y6" s="24">
        <v>8.0</v>
      </c>
      <c r="Z6" s="24">
        <v>8.0</v>
      </c>
      <c r="AA6" s="24">
        <v>8.0</v>
      </c>
      <c r="AB6" s="24">
        <v>8.0</v>
      </c>
      <c r="AC6" s="27"/>
      <c r="AD6" s="25"/>
      <c r="AE6" s="27"/>
      <c r="AF6" s="35" t="s">
        <v>14</v>
      </c>
      <c r="AG6" s="24">
        <v>8.0</v>
      </c>
      <c r="AH6" s="24">
        <v>8.0</v>
      </c>
      <c r="AI6" s="29"/>
      <c r="AJ6" s="45"/>
      <c r="AK6" s="180"/>
    </row>
    <row r="7" ht="15.75" customHeight="1">
      <c r="A7" s="19">
        <v>4.0</v>
      </c>
      <c r="B7" s="19" t="s">
        <v>19</v>
      </c>
      <c r="C7" s="358">
        <v>43109.0</v>
      </c>
      <c r="D7" s="32"/>
      <c r="E7" s="23"/>
      <c r="F7" s="24">
        <v>8.0</v>
      </c>
      <c r="G7" s="360" t="s">
        <v>11</v>
      </c>
      <c r="H7" s="24">
        <v>8.0</v>
      </c>
      <c r="I7" s="27"/>
      <c r="J7" s="27"/>
      <c r="K7" s="14">
        <v>8.0</v>
      </c>
      <c r="L7" s="14">
        <v>8.0</v>
      </c>
      <c r="M7" s="14">
        <v>8.0</v>
      </c>
      <c r="N7" s="47" t="s">
        <v>13</v>
      </c>
      <c r="O7" s="14">
        <v>8.0</v>
      </c>
      <c r="P7" s="27"/>
      <c r="Q7" s="27"/>
      <c r="R7" s="24">
        <v>8.0</v>
      </c>
      <c r="S7" s="24">
        <v>8.0</v>
      </c>
      <c r="T7" s="35" t="s">
        <v>14</v>
      </c>
      <c r="U7" s="24">
        <v>8.0</v>
      </c>
      <c r="V7" s="24"/>
      <c r="W7" s="27"/>
      <c r="X7" s="27">
        <v>8.0</v>
      </c>
      <c r="Y7" s="24">
        <v>8.0</v>
      </c>
      <c r="Z7" s="37" t="s">
        <v>156</v>
      </c>
      <c r="AA7" s="24">
        <v>8.0</v>
      </c>
      <c r="AB7" s="24">
        <v>8.0</v>
      </c>
      <c r="AC7" s="27"/>
      <c r="AD7" s="27"/>
      <c r="AE7" s="25"/>
      <c r="AF7" s="24">
        <v>8.0</v>
      </c>
      <c r="AG7" s="24">
        <v>8.0</v>
      </c>
      <c r="AH7" s="24">
        <v>8.0</v>
      </c>
      <c r="AI7" s="29"/>
      <c r="AJ7" s="45"/>
      <c r="AK7" s="180"/>
    </row>
    <row r="8" ht="15.75" customHeight="1">
      <c r="A8" s="19">
        <v>5.0</v>
      </c>
      <c r="B8" s="300" t="s">
        <v>20</v>
      </c>
      <c r="C8" s="358">
        <v>43413.0</v>
      </c>
      <c r="D8" s="32"/>
      <c r="E8" s="23"/>
      <c r="F8" s="35" t="s">
        <v>14</v>
      </c>
      <c r="G8" s="360" t="s">
        <v>11</v>
      </c>
      <c r="H8" s="24"/>
      <c r="I8" s="27"/>
      <c r="J8" s="28">
        <v>8.0</v>
      </c>
      <c r="K8" s="14">
        <v>8.0</v>
      </c>
      <c r="L8" s="14">
        <v>8.0</v>
      </c>
      <c r="M8" s="14">
        <v>8.0</v>
      </c>
      <c r="N8" s="14">
        <v>8.0</v>
      </c>
      <c r="O8" s="47" t="s">
        <v>13</v>
      </c>
      <c r="P8" s="27"/>
      <c r="Q8" s="27"/>
      <c r="R8" s="24">
        <v>8.0</v>
      </c>
      <c r="S8" s="24">
        <v>8.0</v>
      </c>
      <c r="T8" s="24">
        <v>8.0</v>
      </c>
      <c r="U8" s="35" t="s">
        <v>14</v>
      </c>
      <c r="V8" s="24">
        <v>8.0</v>
      </c>
      <c r="W8" s="25"/>
      <c r="X8" s="27"/>
      <c r="Y8" s="24">
        <v>8.0</v>
      </c>
      <c r="Z8" s="24">
        <v>8.0</v>
      </c>
      <c r="AA8" s="24">
        <v>8.0</v>
      </c>
      <c r="AB8" s="24">
        <v>8.0</v>
      </c>
      <c r="AC8" s="27"/>
      <c r="AD8" s="27">
        <v>8.0</v>
      </c>
      <c r="AE8" s="27"/>
      <c r="AF8" s="24"/>
      <c r="AG8" s="24">
        <v>8.0</v>
      </c>
      <c r="AH8" s="37" t="s">
        <v>13</v>
      </c>
      <c r="AI8" s="29"/>
      <c r="AJ8" s="45"/>
      <c r="AK8" s="180"/>
    </row>
    <row r="9" ht="15.75" customHeight="1">
      <c r="A9" s="19">
        <v>6.0</v>
      </c>
      <c r="B9" s="20" t="s">
        <v>198</v>
      </c>
      <c r="C9" s="359">
        <v>43401.0</v>
      </c>
      <c r="D9" s="32"/>
      <c r="E9" s="23"/>
      <c r="F9" s="24">
        <v>8.0</v>
      </c>
      <c r="G9" s="360" t="s">
        <v>11</v>
      </c>
      <c r="H9" s="35" t="s">
        <v>14</v>
      </c>
      <c r="I9" s="27"/>
      <c r="J9" s="28"/>
      <c r="K9" s="14">
        <v>8.0</v>
      </c>
      <c r="L9" s="14">
        <v>8.0</v>
      </c>
      <c r="M9" s="14">
        <v>8.0</v>
      </c>
      <c r="N9" s="14">
        <v>8.0</v>
      </c>
      <c r="O9" s="14"/>
      <c r="P9" s="25"/>
      <c r="Q9" s="27">
        <v>8.0</v>
      </c>
      <c r="R9" s="24">
        <v>8.0</v>
      </c>
      <c r="S9" s="35" t="s">
        <v>14</v>
      </c>
      <c r="T9" s="24">
        <v>8.0</v>
      </c>
      <c r="U9" s="24">
        <v>8.0</v>
      </c>
      <c r="V9" s="24">
        <v>8.0</v>
      </c>
      <c r="W9" s="27"/>
      <c r="X9" s="27"/>
      <c r="Y9" s="37" t="s">
        <v>156</v>
      </c>
      <c r="Z9" s="24">
        <v>8.0</v>
      </c>
      <c r="AA9" s="24">
        <v>8.0</v>
      </c>
      <c r="AB9" s="24">
        <v>8.0</v>
      </c>
      <c r="AC9" s="27">
        <v>8.0</v>
      </c>
      <c r="AD9" s="27"/>
      <c r="AE9" s="27"/>
      <c r="AF9" s="24">
        <v>8.0</v>
      </c>
      <c r="AG9" s="24">
        <v>8.0</v>
      </c>
      <c r="AH9" s="24">
        <v>8.0</v>
      </c>
      <c r="AI9" s="29"/>
      <c r="AJ9" s="29"/>
      <c r="AK9" s="18"/>
    </row>
    <row r="10" ht="15.75" customHeight="1">
      <c r="A10" s="19">
        <v>7.0</v>
      </c>
      <c r="B10" s="20" t="s">
        <v>199</v>
      </c>
      <c r="C10" s="358">
        <v>43132.0</v>
      </c>
      <c r="D10" s="32"/>
      <c r="E10" s="23"/>
      <c r="F10" s="24">
        <v>8.0</v>
      </c>
      <c r="G10" s="360" t="s">
        <v>11</v>
      </c>
      <c r="H10" s="24"/>
      <c r="I10" s="27"/>
      <c r="J10" s="78" t="s">
        <v>247</v>
      </c>
      <c r="K10" s="78" t="s">
        <v>247</v>
      </c>
      <c r="L10" s="78" t="s">
        <v>247</v>
      </c>
      <c r="M10" s="78" t="s">
        <v>247</v>
      </c>
      <c r="N10" s="78" t="s">
        <v>247</v>
      </c>
      <c r="O10" s="47" t="s">
        <v>13</v>
      </c>
      <c r="P10" s="27"/>
      <c r="Q10" s="25"/>
      <c r="R10" s="35" t="s">
        <v>14</v>
      </c>
      <c r="S10" s="24">
        <v>8.0</v>
      </c>
      <c r="T10" s="24">
        <v>8.0</v>
      </c>
      <c r="U10" s="24">
        <v>8.0</v>
      </c>
      <c r="V10" s="24">
        <v>8.0</v>
      </c>
      <c r="W10" s="27"/>
      <c r="X10" s="27"/>
      <c r="Y10" s="24">
        <v>8.0</v>
      </c>
      <c r="Z10" s="37" t="s">
        <v>156</v>
      </c>
      <c r="AA10" s="24">
        <v>8.0</v>
      </c>
      <c r="AB10" s="24">
        <v>8.0</v>
      </c>
      <c r="AC10" s="25"/>
      <c r="AD10" s="27"/>
      <c r="AE10" s="27"/>
      <c r="AF10" s="24">
        <v>8.0</v>
      </c>
      <c r="AG10" s="303"/>
      <c r="AH10" s="303"/>
      <c r="AI10" s="29"/>
      <c r="AJ10" s="29"/>
      <c r="AK10" s="18"/>
    </row>
    <row r="11" ht="15.75" customHeight="1">
      <c r="A11" s="19">
        <v>8.0</v>
      </c>
      <c r="B11" s="30" t="s">
        <v>167</v>
      </c>
      <c r="C11" s="358">
        <v>43318.0</v>
      </c>
      <c r="D11" s="32"/>
      <c r="E11" s="23"/>
      <c r="F11" s="247">
        <v>8.0</v>
      </c>
      <c r="G11" s="360" t="s">
        <v>11</v>
      </c>
      <c r="H11" s="247">
        <v>8.0</v>
      </c>
      <c r="I11" s="50" t="s">
        <v>14</v>
      </c>
      <c r="J11" s="28"/>
      <c r="K11" s="248"/>
      <c r="L11" s="248">
        <v>8.0</v>
      </c>
      <c r="M11" s="248">
        <v>8.0</v>
      </c>
      <c r="N11" s="47" t="s">
        <v>13</v>
      </c>
      <c r="O11" s="248">
        <v>8.0</v>
      </c>
      <c r="P11" s="27"/>
      <c r="Q11" s="27"/>
      <c r="R11" s="35" t="s">
        <v>14</v>
      </c>
      <c r="S11" s="247">
        <v>8.0</v>
      </c>
      <c r="T11" s="247">
        <v>8.0</v>
      </c>
      <c r="U11" s="247">
        <v>8.0</v>
      </c>
      <c r="V11" s="247">
        <v>8.0</v>
      </c>
      <c r="W11" s="27">
        <v>8.0</v>
      </c>
      <c r="X11" s="27"/>
      <c r="Y11" s="247"/>
      <c r="Z11" s="247">
        <v>8.0</v>
      </c>
      <c r="AA11" s="37" t="s">
        <v>156</v>
      </c>
      <c r="AB11" s="247">
        <v>8.0</v>
      </c>
      <c r="AC11" s="27">
        <v>8.0</v>
      </c>
      <c r="AD11" s="27"/>
      <c r="AE11" s="27"/>
      <c r="AF11" s="37" t="s">
        <v>13</v>
      </c>
      <c r="AG11" s="247">
        <v>8.0</v>
      </c>
      <c r="AH11" s="247">
        <v>8.0</v>
      </c>
      <c r="AI11" s="29"/>
      <c r="AJ11" s="29"/>
      <c r="AK11" s="18"/>
    </row>
    <row r="12" ht="15.75" customHeight="1">
      <c r="A12" s="19">
        <v>9.0</v>
      </c>
      <c r="B12" s="19" t="s">
        <v>23</v>
      </c>
      <c r="C12" s="358">
        <v>43288.0</v>
      </c>
      <c r="D12" s="32"/>
      <c r="E12" s="23"/>
      <c r="F12" s="24">
        <v>8.0</v>
      </c>
      <c r="G12" s="360" t="s">
        <v>11</v>
      </c>
      <c r="H12" s="24">
        <v>8.0</v>
      </c>
      <c r="I12" s="27"/>
      <c r="J12" s="28"/>
      <c r="K12" s="14">
        <v>8.0</v>
      </c>
      <c r="L12" s="14">
        <v>8.0</v>
      </c>
      <c r="M12" s="47" t="s">
        <v>13</v>
      </c>
      <c r="N12" s="14">
        <v>8.0</v>
      </c>
      <c r="O12" s="14">
        <v>8.0</v>
      </c>
      <c r="P12" s="27">
        <v>8.0</v>
      </c>
      <c r="Q12" s="27"/>
      <c r="R12" s="24"/>
      <c r="S12" s="24">
        <v>8.0</v>
      </c>
      <c r="T12" s="24">
        <v>8.0</v>
      </c>
      <c r="U12" s="24">
        <v>8.0</v>
      </c>
      <c r="V12" s="35" t="s">
        <v>14</v>
      </c>
      <c r="W12" s="25"/>
      <c r="X12" s="27"/>
      <c r="Y12" s="24">
        <v>8.0</v>
      </c>
      <c r="Z12" s="24">
        <v>8.0</v>
      </c>
      <c r="AA12" s="24">
        <v>8.0</v>
      </c>
      <c r="AB12" s="35" t="s">
        <v>14</v>
      </c>
      <c r="AC12" s="27"/>
      <c r="AD12" s="25"/>
      <c r="AE12" s="27"/>
      <c r="AF12" s="52"/>
      <c r="AG12" s="52"/>
      <c r="AH12" s="52"/>
      <c r="AI12" s="29"/>
      <c r="AJ12" s="45"/>
      <c r="AK12" s="180"/>
    </row>
    <row r="13" ht="15.75" customHeight="1">
      <c r="A13" s="19">
        <v>10.0</v>
      </c>
      <c r="B13" s="30" t="s">
        <v>251</v>
      </c>
      <c r="C13" s="358">
        <v>43145.0</v>
      </c>
      <c r="D13" s="32"/>
      <c r="E13" s="23"/>
      <c r="F13" s="247">
        <v>8.0</v>
      </c>
      <c r="G13" s="360" t="s">
        <v>11</v>
      </c>
      <c r="H13" s="247">
        <v>8.0</v>
      </c>
      <c r="I13" s="27">
        <v>8.0</v>
      </c>
      <c r="J13" s="28"/>
      <c r="K13" s="248">
        <v>8.0</v>
      </c>
      <c r="L13" s="47" t="s">
        <v>13</v>
      </c>
      <c r="M13" s="248">
        <v>8.0</v>
      </c>
      <c r="N13" s="248">
        <v>8.0</v>
      </c>
      <c r="O13" s="248">
        <v>8.0</v>
      </c>
      <c r="P13" s="27"/>
      <c r="Q13" s="27"/>
      <c r="R13" s="247">
        <v>8.0</v>
      </c>
      <c r="S13" s="247">
        <v>8.0</v>
      </c>
      <c r="T13" s="247">
        <v>8.0</v>
      </c>
      <c r="U13" s="247">
        <v>8.0</v>
      </c>
      <c r="V13" s="247">
        <v>8.0</v>
      </c>
      <c r="W13" s="25"/>
      <c r="X13" s="27"/>
      <c r="Y13" s="247">
        <v>8.0</v>
      </c>
      <c r="Z13" s="247">
        <v>8.0</v>
      </c>
      <c r="AA13" s="247">
        <v>8.0</v>
      </c>
      <c r="AB13" s="247">
        <v>8.0</v>
      </c>
      <c r="AC13" s="27">
        <v>8.0</v>
      </c>
      <c r="AD13" s="25"/>
      <c r="AE13" s="27"/>
      <c r="AF13" s="35" t="s">
        <v>14</v>
      </c>
      <c r="AG13" s="247">
        <v>8.0</v>
      </c>
      <c r="AH13" s="247">
        <v>8.0</v>
      </c>
      <c r="AI13" s="29"/>
      <c r="AJ13" s="45"/>
      <c r="AK13" s="180"/>
    </row>
    <row r="14" ht="15.75" customHeight="1">
      <c r="A14" s="19">
        <v>11.0</v>
      </c>
      <c r="B14" s="20" t="s">
        <v>24</v>
      </c>
      <c r="C14" s="359">
        <v>43323.0</v>
      </c>
      <c r="D14" s="32"/>
      <c r="E14" s="23"/>
      <c r="F14" s="24" t="s">
        <v>193</v>
      </c>
      <c r="G14" s="360" t="s">
        <v>11</v>
      </c>
      <c r="H14" s="24" t="s">
        <v>193</v>
      </c>
      <c r="I14" s="27"/>
      <c r="J14" s="28"/>
      <c r="K14" s="24" t="s">
        <v>193</v>
      </c>
      <c r="L14" s="24" t="s">
        <v>193</v>
      </c>
      <c r="M14" s="24" t="s">
        <v>193</v>
      </c>
      <c r="N14" s="24" t="s">
        <v>193</v>
      </c>
      <c r="O14" s="14"/>
      <c r="P14" s="27"/>
      <c r="Q14" s="27" t="s">
        <v>193</v>
      </c>
      <c r="R14" s="24" t="s">
        <v>193</v>
      </c>
      <c r="S14" s="24" t="s">
        <v>193</v>
      </c>
      <c r="T14" s="24" t="s">
        <v>193</v>
      </c>
      <c r="U14" s="24" t="s">
        <v>193</v>
      </c>
      <c r="V14" s="24" t="s">
        <v>193</v>
      </c>
      <c r="W14" s="27"/>
      <c r="X14" s="27"/>
      <c r="Y14" s="24" t="s">
        <v>193</v>
      </c>
      <c r="Z14" s="24">
        <v>8.0</v>
      </c>
      <c r="AA14" s="24">
        <v>8.0</v>
      </c>
      <c r="AB14" s="24">
        <v>8.0</v>
      </c>
      <c r="AC14" s="27"/>
      <c r="AD14" s="27"/>
      <c r="AE14" s="27"/>
      <c r="AF14" s="24">
        <v>8.0</v>
      </c>
      <c r="AG14" s="35" t="s">
        <v>14</v>
      </c>
      <c r="AH14" s="24">
        <v>8.0</v>
      </c>
      <c r="AI14" s="29"/>
      <c r="AJ14" s="29"/>
      <c r="AK14" s="18"/>
    </row>
    <row r="15" ht="15.75" customHeight="1">
      <c r="A15" s="19">
        <v>12.0</v>
      </c>
      <c r="B15" s="410" t="s">
        <v>250</v>
      </c>
      <c r="C15" s="359">
        <v>43388.0</v>
      </c>
      <c r="D15" s="32"/>
      <c r="E15" s="23"/>
      <c r="F15" s="37" t="s">
        <v>13</v>
      </c>
      <c r="G15" s="360" t="s">
        <v>11</v>
      </c>
      <c r="H15" s="247">
        <v>8.0</v>
      </c>
      <c r="I15" s="27"/>
      <c r="J15" s="28"/>
      <c r="K15" s="248">
        <v>8.0</v>
      </c>
      <c r="L15" s="248">
        <v>8.0</v>
      </c>
      <c r="M15" s="248">
        <v>8.0</v>
      </c>
      <c r="N15" s="248">
        <v>8.0</v>
      </c>
      <c r="O15" s="50" t="s">
        <v>14</v>
      </c>
      <c r="P15" s="27"/>
      <c r="Q15" s="27"/>
      <c r="R15" s="37" t="s">
        <v>13</v>
      </c>
      <c r="S15" s="247">
        <v>8.0</v>
      </c>
      <c r="T15" s="247">
        <v>8.0</v>
      </c>
      <c r="U15" s="247">
        <v>8.0</v>
      </c>
      <c r="V15" s="247">
        <v>8.0</v>
      </c>
      <c r="W15" s="27"/>
      <c r="X15" s="25"/>
      <c r="Y15" s="247">
        <v>8.0</v>
      </c>
      <c r="Z15" s="247">
        <v>8.0</v>
      </c>
      <c r="AA15" s="247">
        <v>8.0</v>
      </c>
      <c r="AB15" s="37" t="s">
        <v>156</v>
      </c>
      <c r="AC15" s="27"/>
      <c r="AD15" s="27"/>
      <c r="AE15" s="27"/>
      <c r="AF15" s="247">
        <v>8.0</v>
      </c>
      <c r="AG15" s="35" t="s">
        <v>14</v>
      </c>
      <c r="AH15" s="247">
        <v>8.0</v>
      </c>
      <c r="AI15" s="29"/>
      <c r="AJ15" s="29"/>
      <c r="AK15" s="18"/>
    </row>
    <row r="16" ht="15.75" customHeight="1">
      <c r="A16" s="19">
        <v>13.0</v>
      </c>
      <c r="B16" s="300" t="s">
        <v>25</v>
      </c>
      <c r="C16" s="358">
        <v>43227.0</v>
      </c>
      <c r="D16" s="32"/>
      <c r="E16" s="23"/>
      <c r="F16" s="24">
        <v>8.0</v>
      </c>
      <c r="G16" s="360" t="s">
        <v>11</v>
      </c>
      <c r="H16" s="37" t="s">
        <v>13</v>
      </c>
      <c r="I16" s="336"/>
      <c r="J16" s="40"/>
      <c r="K16" s="14">
        <v>8.0</v>
      </c>
      <c r="L16" s="14">
        <v>8.0</v>
      </c>
      <c r="M16" s="14">
        <v>8.0</v>
      </c>
      <c r="N16" s="14">
        <v>8.0</v>
      </c>
      <c r="O16" s="14">
        <v>8.0</v>
      </c>
      <c r="P16" s="27">
        <v>8.0</v>
      </c>
      <c r="Q16" s="25"/>
      <c r="R16" s="24"/>
      <c r="S16" s="24">
        <v>8.0</v>
      </c>
      <c r="T16" s="24">
        <v>8.0</v>
      </c>
      <c r="U16" s="24">
        <v>8.0</v>
      </c>
      <c r="V16" s="24">
        <v>8.0</v>
      </c>
      <c r="W16" s="27"/>
      <c r="X16" s="27"/>
      <c r="Y16" s="37" t="s">
        <v>156</v>
      </c>
      <c r="Z16" s="24">
        <v>8.0</v>
      </c>
      <c r="AA16" s="24">
        <v>8.0</v>
      </c>
      <c r="AB16" s="24">
        <v>8.0</v>
      </c>
      <c r="AC16" s="27"/>
      <c r="AD16" s="27">
        <v>8.0</v>
      </c>
      <c r="AE16" s="27"/>
      <c r="AF16" s="24"/>
      <c r="AG16" s="37" t="s">
        <v>13</v>
      </c>
      <c r="AH16" s="24">
        <v>8.0</v>
      </c>
      <c r="AI16" s="29"/>
      <c r="AJ16" s="29"/>
      <c r="AK16" s="18"/>
    </row>
    <row r="17" ht="15.75" customHeight="1">
      <c r="A17" s="19">
        <v>14.0</v>
      </c>
      <c r="B17" s="30" t="s">
        <v>159</v>
      </c>
      <c r="C17" s="359">
        <v>43433.0</v>
      </c>
      <c r="D17" s="32"/>
      <c r="E17" s="23"/>
      <c r="F17" s="303"/>
      <c r="G17" s="360" t="s">
        <v>11</v>
      </c>
      <c r="H17" s="35" t="s">
        <v>22</v>
      </c>
      <c r="I17" s="25"/>
      <c r="J17" s="28"/>
      <c r="K17" s="248">
        <v>8.0</v>
      </c>
      <c r="L17" s="248">
        <v>8.0</v>
      </c>
      <c r="M17" s="248" t="s">
        <v>193</v>
      </c>
      <c r="N17" s="248" t="s">
        <v>193</v>
      </c>
      <c r="O17" s="248"/>
      <c r="P17" s="27"/>
      <c r="Q17" s="27" t="s">
        <v>193</v>
      </c>
      <c r="R17" s="247">
        <v>8.0</v>
      </c>
      <c r="S17" s="247" t="s">
        <v>193</v>
      </c>
      <c r="T17" s="247" t="s">
        <v>193</v>
      </c>
      <c r="U17" s="247">
        <v>8.0</v>
      </c>
      <c r="V17" s="247">
        <v>8.0</v>
      </c>
      <c r="W17" s="27"/>
      <c r="X17" s="27"/>
      <c r="Y17" s="247" t="s">
        <v>193</v>
      </c>
      <c r="Z17" s="247">
        <v>8.0</v>
      </c>
      <c r="AA17" s="247" t="s">
        <v>193</v>
      </c>
      <c r="AB17" s="247">
        <v>8.0</v>
      </c>
      <c r="AC17" s="27" t="s">
        <v>193</v>
      </c>
      <c r="AD17" s="27"/>
      <c r="AE17" s="27"/>
      <c r="AF17" s="247" t="s">
        <v>193</v>
      </c>
      <c r="AG17" s="247">
        <v>8.0</v>
      </c>
      <c r="AH17" s="247" t="s">
        <v>193</v>
      </c>
      <c r="AI17" s="29"/>
      <c r="AJ17" s="29"/>
      <c r="AK17" s="18"/>
    </row>
    <row r="18" ht="15.75" customHeight="1">
      <c r="A18" s="19">
        <v>15.0</v>
      </c>
      <c r="B18" s="46" t="s">
        <v>26</v>
      </c>
      <c r="C18" s="359">
        <v>43211.0</v>
      </c>
      <c r="D18" s="32"/>
      <c r="E18" s="23"/>
      <c r="F18" s="24">
        <v>8.0</v>
      </c>
      <c r="G18" s="360" t="s">
        <v>11</v>
      </c>
      <c r="H18" s="24">
        <v>8.0</v>
      </c>
      <c r="I18" s="27"/>
      <c r="J18" s="28"/>
      <c r="K18" s="14">
        <v>8.0</v>
      </c>
      <c r="L18" s="14">
        <v>8.0</v>
      </c>
      <c r="M18" s="14">
        <v>8.0</v>
      </c>
      <c r="N18" s="14">
        <v>8.0</v>
      </c>
      <c r="O18" s="14"/>
      <c r="P18" s="25"/>
      <c r="Q18" s="492">
        <v>8.0</v>
      </c>
      <c r="R18" s="24">
        <v>8.0</v>
      </c>
      <c r="S18" s="24">
        <v>8.0</v>
      </c>
      <c r="T18" s="24">
        <v>8.0</v>
      </c>
      <c r="U18" s="24">
        <v>8.0</v>
      </c>
      <c r="V18" s="37" t="s">
        <v>13</v>
      </c>
      <c r="W18" s="27"/>
      <c r="X18" s="27"/>
      <c r="Y18" s="24">
        <v>8.0</v>
      </c>
      <c r="Z18" s="24">
        <v>8.0</v>
      </c>
      <c r="AA18" s="24">
        <v>8.0</v>
      </c>
      <c r="AB18" s="24"/>
      <c r="AC18" s="27"/>
      <c r="AD18" s="27"/>
      <c r="AE18" s="35" t="s">
        <v>14</v>
      </c>
      <c r="AF18" s="24">
        <v>8.0</v>
      </c>
      <c r="AG18" s="24">
        <v>8.0</v>
      </c>
      <c r="AH18" s="24">
        <v>8.0</v>
      </c>
      <c r="AI18" s="29"/>
      <c r="AJ18" s="45"/>
      <c r="AK18" s="180"/>
    </row>
    <row r="19" ht="15.75" customHeight="1">
      <c r="A19" s="19">
        <v>16.0</v>
      </c>
      <c r="B19" s="58" t="s">
        <v>27</v>
      </c>
      <c r="C19" s="362">
        <v>43453.0</v>
      </c>
      <c r="D19" s="32"/>
      <c r="E19" s="23"/>
      <c r="F19" s="24">
        <v>8.0</v>
      </c>
      <c r="G19" s="360" t="s">
        <v>11</v>
      </c>
      <c r="H19" s="24">
        <v>8.0</v>
      </c>
      <c r="I19" s="332"/>
      <c r="J19" s="363"/>
      <c r="K19" s="50" t="s">
        <v>14</v>
      </c>
      <c r="L19" s="14">
        <v>8.0</v>
      </c>
      <c r="M19" s="14">
        <v>8.0</v>
      </c>
      <c r="N19" s="14">
        <v>8.0</v>
      </c>
      <c r="O19" s="14"/>
      <c r="P19" s="27"/>
      <c r="Q19" s="27">
        <v>8.0</v>
      </c>
      <c r="R19" s="24">
        <v>8.0</v>
      </c>
      <c r="S19" s="24">
        <v>8.0</v>
      </c>
      <c r="T19" s="24">
        <v>8.0</v>
      </c>
      <c r="U19" s="37" t="s">
        <v>13</v>
      </c>
      <c r="V19" s="24">
        <v>8.0</v>
      </c>
      <c r="W19" s="27"/>
      <c r="X19" s="27"/>
      <c r="Y19" s="35" t="s">
        <v>22</v>
      </c>
      <c r="Z19" s="24">
        <v>8.0</v>
      </c>
      <c r="AA19" s="24">
        <v>8.0</v>
      </c>
      <c r="AB19" s="24">
        <v>8.0</v>
      </c>
      <c r="AC19" s="27"/>
      <c r="AD19" s="27"/>
      <c r="AE19" s="27"/>
      <c r="AF19" s="23" t="s">
        <v>247</v>
      </c>
      <c r="AG19" s="23" t="s">
        <v>247</v>
      </c>
      <c r="AH19" s="23" t="s">
        <v>247</v>
      </c>
      <c r="AI19" s="29"/>
      <c r="AJ19" s="45"/>
      <c r="AK19" s="180"/>
    </row>
    <row r="20" ht="15.75" customHeight="1">
      <c r="A20" s="19">
        <v>17.0</v>
      </c>
      <c r="B20" s="46" t="s">
        <v>28</v>
      </c>
      <c r="C20" s="359">
        <v>43119.0</v>
      </c>
      <c r="D20" s="32"/>
      <c r="E20" s="23"/>
      <c r="F20" s="24">
        <v>8.0</v>
      </c>
      <c r="G20" s="360" t="s">
        <v>11</v>
      </c>
      <c r="H20" s="24">
        <v>8.0</v>
      </c>
      <c r="I20" s="27"/>
      <c r="J20" s="28"/>
      <c r="K20" s="14">
        <v>8.0</v>
      </c>
      <c r="L20" s="50" t="s">
        <v>14</v>
      </c>
      <c r="M20" s="14">
        <v>8.0</v>
      </c>
      <c r="N20" s="14">
        <v>8.0</v>
      </c>
      <c r="O20" s="14">
        <v>8.0</v>
      </c>
      <c r="P20" s="35" t="s">
        <v>14</v>
      </c>
      <c r="Q20" s="27"/>
      <c r="R20" s="24"/>
      <c r="S20" s="24">
        <v>8.0</v>
      </c>
      <c r="T20" s="37" t="s">
        <v>13</v>
      </c>
      <c r="U20" s="24">
        <v>8.0</v>
      </c>
      <c r="V20" s="24">
        <v>8.0</v>
      </c>
      <c r="W20" s="27"/>
      <c r="X20" s="27"/>
      <c r="Y20" s="24">
        <v>8.0</v>
      </c>
      <c r="Z20" s="35" t="s">
        <v>22</v>
      </c>
      <c r="AA20" s="24">
        <v>8.0</v>
      </c>
      <c r="AB20" s="24"/>
      <c r="AC20" s="27"/>
      <c r="AD20" s="25"/>
      <c r="AE20" s="27">
        <v>8.0</v>
      </c>
      <c r="AF20" s="24">
        <v>8.0</v>
      </c>
      <c r="AG20" s="24">
        <v>8.0</v>
      </c>
      <c r="AH20" s="37" t="s">
        <v>13</v>
      </c>
      <c r="AI20" s="29"/>
      <c r="AJ20" s="61"/>
      <c r="AK20" s="253"/>
    </row>
    <row r="21" ht="15.75" customHeight="1">
      <c r="A21" s="19">
        <v>18.0</v>
      </c>
      <c r="B21" s="20" t="s">
        <v>201</v>
      </c>
      <c r="C21" s="364">
        <v>43147.0</v>
      </c>
      <c r="D21" s="32"/>
      <c r="E21" s="23"/>
      <c r="F21" s="24">
        <v>8.0</v>
      </c>
      <c r="G21" s="360" t="s">
        <v>11</v>
      </c>
      <c r="H21" s="37" t="s">
        <v>13</v>
      </c>
      <c r="I21" s="27"/>
      <c r="J21" s="28"/>
      <c r="K21" s="14">
        <v>8.0</v>
      </c>
      <c r="L21" s="14">
        <v>8.0</v>
      </c>
      <c r="M21" s="50" t="s">
        <v>14</v>
      </c>
      <c r="N21" s="14">
        <v>8.0</v>
      </c>
      <c r="O21" s="14">
        <v>8.0</v>
      </c>
      <c r="P21" s="27">
        <v>8.0</v>
      </c>
      <c r="Q21" s="27"/>
      <c r="R21" s="24"/>
      <c r="S21" s="37" t="s">
        <v>13</v>
      </c>
      <c r="T21" s="24">
        <v>8.0</v>
      </c>
      <c r="U21" s="24">
        <v>8.0</v>
      </c>
      <c r="V21" s="24">
        <v>8.0</v>
      </c>
      <c r="W21" s="27"/>
      <c r="X21" s="25"/>
      <c r="Y21" s="24">
        <v>8.0</v>
      </c>
      <c r="Z21" s="24">
        <v>8.0</v>
      </c>
      <c r="AA21" s="35" t="s">
        <v>22</v>
      </c>
      <c r="AB21" s="24">
        <v>8.0</v>
      </c>
      <c r="AC21" s="25"/>
      <c r="AD21" s="35" t="s">
        <v>14</v>
      </c>
      <c r="AE21" s="27"/>
      <c r="AF21" s="24"/>
      <c r="AG21" s="24">
        <v>8.0</v>
      </c>
      <c r="AH21" s="24">
        <v>8.0</v>
      </c>
      <c r="AI21" s="45"/>
      <c r="AJ21" s="45"/>
      <c r="AK21" s="180"/>
    </row>
    <row r="22" ht="15.75" customHeight="1">
      <c r="A22" s="19">
        <v>19.0</v>
      </c>
      <c r="B22" s="300" t="s">
        <v>32</v>
      </c>
      <c r="C22" s="380">
        <v>43202.0</v>
      </c>
      <c r="D22" s="32"/>
      <c r="E22" s="23"/>
      <c r="F22" s="24">
        <v>8.0</v>
      </c>
      <c r="G22" s="360" t="s">
        <v>11</v>
      </c>
      <c r="H22" s="24">
        <v>8.0</v>
      </c>
      <c r="I22" s="27"/>
      <c r="J22" s="363"/>
      <c r="K22" s="50" t="s">
        <v>14</v>
      </c>
      <c r="L22" s="14">
        <v>8.0</v>
      </c>
      <c r="M22" s="14">
        <v>8.0</v>
      </c>
      <c r="N22" s="14">
        <v>8.0</v>
      </c>
      <c r="O22" s="14">
        <v>8.0</v>
      </c>
      <c r="P22" s="27">
        <v>8.0</v>
      </c>
      <c r="Q22" s="27"/>
      <c r="R22" s="24"/>
      <c r="S22" s="24">
        <v>8.0</v>
      </c>
      <c r="T22" s="24">
        <v>8.0</v>
      </c>
      <c r="U22" s="24">
        <v>8.0</v>
      </c>
      <c r="V22" s="37" t="s">
        <v>13</v>
      </c>
      <c r="W22" s="25"/>
      <c r="X22" s="27"/>
      <c r="Y22" s="24">
        <v>8.0</v>
      </c>
      <c r="Z22" s="24">
        <v>8.0</v>
      </c>
      <c r="AA22" s="24">
        <v>8.0</v>
      </c>
      <c r="AB22" s="24"/>
      <c r="AC22" s="27"/>
      <c r="AD22" s="27"/>
      <c r="AE22" s="27">
        <v>8.0</v>
      </c>
      <c r="AF22" s="24">
        <v>8.0</v>
      </c>
      <c r="AG22" s="24">
        <v>8.0</v>
      </c>
      <c r="AH22" s="35" t="s">
        <v>14</v>
      </c>
      <c r="AI22" s="45"/>
      <c r="AJ22" s="45"/>
      <c r="AK22" s="180"/>
    </row>
    <row r="23" ht="15.75" customHeight="1">
      <c r="A23" s="19">
        <v>20.0</v>
      </c>
      <c r="B23" s="20" t="s">
        <v>33</v>
      </c>
      <c r="C23" s="364">
        <v>43232.0</v>
      </c>
      <c r="D23" s="32"/>
      <c r="E23" s="23"/>
      <c r="F23" s="24">
        <v>8.0</v>
      </c>
      <c r="G23" s="360" t="s">
        <v>11</v>
      </c>
      <c r="H23" s="24">
        <v>8.0</v>
      </c>
      <c r="I23" s="27"/>
      <c r="J23" s="28"/>
      <c r="K23" s="78" t="s">
        <v>247</v>
      </c>
      <c r="L23" s="78" t="s">
        <v>247</v>
      </c>
      <c r="M23" s="78" t="s">
        <v>247</v>
      </c>
      <c r="N23" s="78" t="s">
        <v>247</v>
      </c>
      <c r="O23" s="78" t="s">
        <v>247</v>
      </c>
      <c r="P23" s="25"/>
      <c r="Q23" s="27"/>
      <c r="R23" s="37" t="s">
        <v>13</v>
      </c>
      <c r="S23" s="24">
        <v>8.0</v>
      </c>
      <c r="T23" s="24">
        <v>8.0</v>
      </c>
      <c r="U23" s="24">
        <v>8.0</v>
      </c>
      <c r="V23" s="24">
        <v>8.0</v>
      </c>
      <c r="W23" s="35" t="s">
        <v>22</v>
      </c>
      <c r="X23" s="27"/>
      <c r="Y23" s="24"/>
      <c r="Z23" s="24">
        <v>8.0</v>
      </c>
      <c r="AA23" s="24">
        <v>8.0</v>
      </c>
      <c r="AB23" s="24">
        <v>8.0</v>
      </c>
      <c r="AC23" s="27">
        <v>8.0</v>
      </c>
      <c r="AD23" s="27"/>
      <c r="AE23" s="27"/>
      <c r="AF23" s="24">
        <v>8.0</v>
      </c>
      <c r="AG23" s="24">
        <v>8.0</v>
      </c>
      <c r="AH23" s="35" t="s">
        <v>14</v>
      </c>
      <c r="AI23" s="45"/>
      <c r="AJ23" s="45"/>
      <c r="AK23" s="180"/>
    </row>
    <row r="24" ht="15.75" customHeight="1">
      <c r="A24" s="19">
        <v>21.0</v>
      </c>
      <c r="B24" s="300" t="s">
        <v>34</v>
      </c>
      <c r="C24" s="364">
        <v>43425.0</v>
      </c>
      <c r="D24" s="32"/>
      <c r="E24" s="23"/>
      <c r="F24" s="24">
        <v>8.0</v>
      </c>
      <c r="G24" s="360" t="s">
        <v>11</v>
      </c>
      <c r="H24" s="24"/>
      <c r="I24" s="25"/>
      <c r="J24" s="50" t="s">
        <v>14</v>
      </c>
      <c r="K24" s="14">
        <v>8.0</v>
      </c>
      <c r="L24" s="14">
        <v>8.0</v>
      </c>
      <c r="M24" s="14">
        <v>8.0</v>
      </c>
      <c r="N24" s="14">
        <v>8.0</v>
      </c>
      <c r="O24" s="14">
        <v>8.0</v>
      </c>
      <c r="P24" s="27"/>
      <c r="Q24" s="25"/>
      <c r="R24" s="24">
        <v>8.0</v>
      </c>
      <c r="S24" s="37" t="s">
        <v>13</v>
      </c>
      <c r="T24" s="24">
        <v>8.0</v>
      </c>
      <c r="U24" s="24">
        <v>8.0</v>
      </c>
      <c r="V24" s="24">
        <v>8.0</v>
      </c>
      <c r="W24" s="27"/>
      <c r="X24" s="27"/>
      <c r="Y24" s="24">
        <v>8.0</v>
      </c>
      <c r="Z24" s="24">
        <v>8.0</v>
      </c>
      <c r="AA24" s="24">
        <v>8.0</v>
      </c>
      <c r="AB24" s="35" t="s">
        <v>22</v>
      </c>
      <c r="AC24" s="27"/>
      <c r="AD24" s="35" t="s">
        <v>14</v>
      </c>
      <c r="AE24" s="27"/>
      <c r="AF24" s="24"/>
      <c r="AG24" s="24">
        <v>8.0</v>
      </c>
      <c r="AH24" s="24">
        <v>8.0</v>
      </c>
      <c r="AI24" s="45"/>
      <c r="AJ24" s="45"/>
      <c r="AK24" s="180"/>
    </row>
    <row r="25" ht="15.75" customHeight="1">
      <c r="A25" s="19">
        <v>22.0</v>
      </c>
      <c r="B25" s="300" t="s">
        <v>165</v>
      </c>
      <c r="C25" s="364"/>
      <c r="D25" s="32"/>
      <c r="E25" s="23"/>
      <c r="F25" s="24">
        <v>8.0</v>
      </c>
      <c r="G25" s="360" t="s">
        <v>11</v>
      </c>
      <c r="H25" s="24">
        <v>8.0</v>
      </c>
      <c r="I25" s="27"/>
      <c r="J25" s="40"/>
      <c r="K25" s="14">
        <v>8.0</v>
      </c>
      <c r="L25" s="14">
        <v>8.0</v>
      </c>
      <c r="M25" s="50" t="s">
        <v>14</v>
      </c>
      <c r="N25" s="14">
        <v>8.0</v>
      </c>
      <c r="O25" s="14">
        <v>8.0</v>
      </c>
      <c r="P25" s="35" t="s">
        <v>14</v>
      </c>
      <c r="Q25" s="27"/>
      <c r="R25" s="24"/>
      <c r="S25" s="24">
        <v>8.0</v>
      </c>
      <c r="T25" s="24">
        <v>8.0</v>
      </c>
      <c r="U25" s="37" t="s">
        <v>13</v>
      </c>
      <c r="V25" s="24">
        <v>8.0</v>
      </c>
      <c r="W25" s="27"/>
      <c r="X25" s="27"/>
      <c r="Y25" s="24">
        <v>8.0</v>
      </c>
      <c r="Z25" s="35" t="s">
        <v>22</v>
      </c>
      <c r="AA25" s="24">
        <v>8.0</v>
      </c>
      <c r="AB25" s="24"/>
      <c r="AC25" s="27"/>
      <c r="AD25" s="27"/>
      <c r="AE25" s="35" t="s">
        <v>14</v>
      </c>
      <c r="AF25" s="24">
        <v>8.0</v>
      </c>
      <c r="AG25" s="24">
        <v>8.0</v>
      </c>
      <c r="AH25" s="24">
        <v>8.0</v>
      </c>
      <c r="AI25" s="45"/>
      <c r="AJ25" s="45"/>
      <c r="AK25" s="180"/>
    </row>
    <row r="26" ht="15.75" customHeight="1">
      <c r="A26" s="19">
        <v>23.0</v>
      </c>
      <c r="B26" s="300" t="s">
        <v>36</v>
      </c>
      <c r="C26" s="364">
        <v>43121.0</v>
      </c>
      <c r="D26" s="32"/>
      <c r="E26" s="23"/>
      <c r="F26" s="24">
        <v>8.0</v>
      </c>
      <c r="G26" s="360" t="s">
        <v>11</v>
      </c>
      <c r="H26" s="24">
        <v>8.0</v>
      </c>
      <c r="I26" s="27">
        <v>8.0</v>
      </c>
      <c r="J26" s="28"/>
      <c r="K26" s="14"/>
      <c r="L26" s="14">
        <v>8.0</v>
      </c>
      <c r="M26" s="14">
        <v>8.0</v>
      </c>
      <c r="N26" s="50" t="s">
        <v>14</v>
      </c>
      <c r="O26" s="14">
        <v>8.0</v>
      </c>
      <c r="P26" s="27"/>
      <c r="Q26" s="27"/>
      <c r="R26" s="24">
        <v>8.0</v>
      </c>
      <c r="S26" s="24">
        <v>8.0</v>
      </c>
      <c r="T26" s="37" t="s">
        <v>13</v>
      </c>
      <c r="U26" s="24">
        <v>8.0</v>
      </c>
      <c r="V26" s="24">
        <v>8.0</v>
      </c>
      <c r="W26" s="35" t="s">
        <v>22</v>
      </c>
      <c r="X26" s="25"/>
      <c r="Y26" s="24"/>
      <c r="Z26" s="24">
        <v>8.0</v>
      </c>
      <c r="AA26" s="24">
        <v>8.0</v>
      </c>
      <c r="AB26" s="24">
        <v>8.0</v>
      </c>
      <c r="AC26" s="27"/>
      <c r="AD26" s="27"/>
      <c r="AE26" s="27"/>
      <c r="AF26" s="24">
        <v>8.0</v>
      </c>
      <c r="AG26" s="24">
        <v>8.0</v>
      </c>
      <c r="AH26" s="24">
        <v>8.0</v>
      </c>
      <c r="AI26" s="45"/>
      <c r="AJ26" s="45"/>
      <c r="AK26" s="180"/>
    </row>
    <row r="27" ht="15.75" customHeight="1">
      <c r="A27" s="19">
        <v>24.0</v>
      </c>
      <c r="B27" s="300" t="s">
        <v>37</v>
      </c>
      <c r="C27" s="364">
        <v>43292.0</v>
      </c>
      <c r="D27" s="32"/>
      <c r="E27" s="78"/>
      <c r="F27" s="24">
        <v>8.0</v>
      </c>
      <c r="G27" s="360" t="s">
        <v>11</v>
      </c>
      <c r="H27" s="24">
        <v>8.0</v>
      </c>
      <c r="I27" s="35" t="s">
        <v>14</v>
      </c>
      <c r="J27" s="28"/>
      <c r="K27" s="14"/>
      <c r="L27" s="14">
        <v>8.0</v>
      </c>
      <c r="M27" s="14">
        <v>8.0</v>
      </c>
      <c r="N27" s="14">
        <v>8.0</v>
      </c>
      <c r="O27" s="14">
        <v>8.0</v>
      </c>
      <c r="P27" s="27"/>
      <c r="Q27" s="27"/>
      <c r="R27" s="24">
        <v>8.0</v>
      </c>
      <c r="S27" s="24">
        <v>8.0</v>
      </c>
      <c r="T27" s="24">
        <v>8.0</v>
      </c>
      <c r="U27" s="24">
        <v>8.0</v>
      </c>
      <c r="V27" s="24">
        <v>8.0</v>
      </c>
      <c r="W27" s="27">
        <v>8.0</v>
      </c>
      <c r="X27" s="27"/>
      <c r="Y27" s="24"/>
      <c r="Z27" s="24">
        <v>8.0</v>
      </c>
      <c r="AA27" s="24">
        <v>8.0</v>
      </c>
      <c r="AB27" s="24">
        <v>8.0</v>
      </c>
      <c r="AC27" s="35" t="s">
        <v>22</v>
      </c>
      <c r="AD27" s="27"/>
      <c r="AE27" s="27"/>
      <c r="AF27" s="24">
        <v>8.0</v>
      </c>
      <c r="AG27" s="24">
        <v>8.0</v>
      </c>
      <c r="AH27" s="24">
        <v>8.0</v>
      </c>
      <c r="AI27" s="45"/>
      <c r="AJ27" s="45"/>
      <c r="AK27" s="180"/>
    </row>
    <row r="28" ht="15.75" customHeight="1">
      <c r="A28" s="19">
        <v>25.0</v>
      </c>
      <c r="B28" s="65" t="s">
        <v>38</v>
      </c>
      <c r="C28" s="364">
        <v>43328.0</v>
      </c>
      <c r="D28" s="32"/>
      <c r="E28" s="78"/>
      <c r="F28" s="247">
        <v>8.0</v>
      </c>
      <c r="G28" s="550" t="s">
        <v>370</v>
      </c>
      <c r="H28" s="247">
        <v>8.0</v>
      </c>
      <c r="I28" s="50" t="s">
        <v>14</v>
      </c>
      <c r="J28" s="40"/>
      <c r="K28" s="248"/>
      <c r="L28" s="248">
        <v>8.0</v>
      </c>
      <c r="M28" s="248">
        <v>8.0</v>
      </c>
      <c r="N28" s="248"/>
      <c r="O28" s="248">
        <v>8.0</v>
      </c>
      <c r="P28" s="27">
        <v>8.0</v>
      </c>
      <c r="Q28" s="25"/>
      <c r="R28" s="247">
        <v>8.0</v>
      </c>
      <c r="S28" s="247">
        <v>8.0</v>
      </c>
      <c r="T28" s="247">
        <v>8.0</v>
      </c>
      <c r="U28" s="247">
        <v>8.0</v>
      </c>
      <c r="V28" s="247"/>
      <c r="W28" s="27">
        <v>8.0</v>
      </c>
      <c r="X28" s="25"/>
      <c r="Y28" s="247">
        <v>8.0</v>
      </c>
      <c r="Z28" s="247">
        <v>8.0</v>
      </c>
      <c r="AA28" s="35" t="s">
        <v>22</v>
      </c>
      <c r="AB28" s="247">
        <v>8.0</v>
      </c>
      <c r="AC28" s="35" t="s">
        <v>22</v>
      </c>
      <c r="AD28" s="25"/>
      <c r="AE28" s="25"/>
      <c r="AF28" s="247">
        <v>8.0</v>
      </c>
      <c r="AG28" s="247">
        <v>8.0</v>
      </c>
      <c r="AH28" s="247"/>
      <c r="AI28" s="45"/>
      <c r="AJ28" s="45"/>
      <c r="AK28" s="180"/>
    </row>
    <row r="29" ht="15.75" customHeight="1">
      <c r="A29" s="19">
        <v>26.0</v>
      </c>
      <c r="B29" s="53" t="s">
        <v>228</v>
      </c>
      <c r="C29" s="364">
        <v>43127.0</v>
      </c>
      <c r="D29" s="32"/>
      <c r="E29" s="78"/>
      <c r="F29" s="247" t="s">
        <v>371</v>
      </c>
      <c r="G29" s="44"/>
      <c r="H29" s="247" t="s">
        <v>371</v>
      </c>
      <c r="I29" s="27"/>
      <c r="J29" s="28"/>
      <c r="K29" s="248" t="s">
        <v>371</v>
      </c>
      <c r="L29" s="248" t="s">
        <v>371</v>
      </c>
      <c r="M29" s="248" t="s">
        <v>371</v>
      </c>
      <c r="N29" s="248" t="s">
        <v>371</v>
      </c>
      <c r="O29" s="248" t="s">
        <v>371</v>
      </c>
      <c r="P29" s="27"/>
      <c r="Q29" s="27"/>
      <c r="R29" s="247" t="s">
        <v>371</v>
      </c>
      <c r="S29" s="247" t="s">
        <v>371</v>
      </c>
      <c r="T29" s="247" t="s">
        <v>371</v>
      </c>
      <c r="U29" s="247" t="s">
        <v>371</v>
      </c>
      <c r="V29" s="247" t="s">
        <v>371</v>
      </c>
      <c r="W29" s="27"/>
      <c r="X29" s="27"/>
      <c r="Y29" s="247" t="s">
        <v>371</v>
      </c>
      <c r="Z29" s="247" t="s">
        <v>371</v>
      </c>
      <c r="AA29" s="247" t="s">
        <v>371</v>
      </c>
      <c r="AB29" s="247" t="s">
        <v>371</v>
      </c>
      <c r="AC29" s="27"/>
      <c r="AD29" s="27"/>
      <c r="AE29" s="25"/>
      <c r="AF29" s="247" t="s">
        <v>371</v>
      </c>
      <c r="AG29" s="247" t="s">
        <v>371</v>
      </c>
      <c r="AH29" s="247" t="s">
        <v>371</v>
      </c>
      <c r="AI29" s="45"/>
      <c r="AJ29" s="45"/>
      <c r="AK29" s="180"/>
    </row>
    <row r="30" ht="15.75" customHeight="1">
      <c r="A30" s="19">
        <v>27.0</v>
      </c>
      <c r="B30" s="65" t="s">
        <v>275</v>
      </c>
      <c r="C30" s="364">
        <v>43367.0</v>
      </c>
      <c r="D30" s="32"/>
      <c r="E30" s="78"/>
      <c r="F30" s="248"/>
      <c r="G30" s="44"/>
      <c r="H30" s="248"/>
      <c r="I30" s="28"/>
      <c r="J30" s="28"/>
      <c r="K30" s="248"/>
      <c r="L30" s="551"/>
      <c r="M30" s="248">
        <v>8.0</v>
      </c>
      <c r="N30" s="248">
        <v>8.0</v>
      </c>
      <c r="O30" s="248">
        <v>8.0</v>
      </c>
      <c r="P30" s="28"/>
      <c r="Q30" s="28"/>
      <c r="R30" s="248">
        <v>8.0</v>
      </c>
      <c r="S30" s="248">
        <v>8.0</v>
      </c>
      <c r="T30" s="248">
        <v>8.0</v>
      </c>
      <c r="U30" s="248">
        <v>8.0</v>
      </c>
      <c r="V30" s="248">
        <v>8.0</v>
      </c>
      <c r="W30" s="28"/>
      <c r="X30" s="28"/>
      <c r="Y30" s="248">
        <v>8.0</v>
      </c>
      <c r="Z30" s="248">
        <v>8.0</v>
      </c>
      <c r="AA30" s="248">
        <v>8.0</v>
      </c>
      <c r="AB30" s="248">
        <v>8.0</v>
      </c>
      <c r="AC30" s="28"/>
      <c r="AD30" s="28"/>
      <c r="AE30" s="40"/>
      <c r="AF30" s="248">
        <v>8.0</v>
      </c>
      <c r="AG30" s="248">
        <v>8.0</v>
      </c>
      <c r="AH30" s="248">
        <v>8.0</v>
      </c>
      <c r="AI30" s="45"/>
      <c r="AJ30" s="45"/>
      <c r="AK30" s="180"/>
    </row>
    <row r="31" ht="15.75" customHeight="1">
      <c r="A31" s="19">
        <v>28.0</v>
      </c>
      <c r="B31" s="416" t="s">
        <v>40</v>
      </c>
      <c r="C31" s="364"/>
      <c r="D31" s="71"/>
      <c r="E31" s="78"/>
      <c r="F31" s="14"/>
      <c r="G31" s="44"/>
      <c r="H31" s="14"/>
      <c r="I31" s="28"/>
      <c r="J31" s="28"/>
      <c r="K31" s="14"/>
      <c r="L31" s="54"/>
      <c r="M31" s="54"/>
      <c r="N31" s="14"/>
      <c r="O31" s="14"/>
      <c r="P31" s="28"/>
      <c r="Q31" s="28"/>
      <c r="R31" s="14"/>
      <c r="S31" s="14"/>
      <c r="T31" s="14"/>
      <c r="U31" s="54"/>
      <c r="V31" s="14"/>
      <c r="W31" s="28"/>
      <c r="X31" s="28"/>
      <c r="Y31" s="14"/>
      <c r="Z31" s="54"/>
      <c r="AA31" s="14"/>
      <c r="AB31" s="14"/>
      <c r="AC31" s="28"/>
      <c r="AD31" s="28"/>
      <c r="AE31" s="40"/>
      <c r="AF31" s="14"/>
      <c r="AG31" s="14"/>
      <c r="AH31" s="14"/>
      <c r="AI31" s="45"/>
      <c r="AJ31" s="45"/>
      <c r="AK31" s="180"/>
    </row>
    <row r="32" ht="15.75" customHeight="1">
      <c r="A32" s="79"/>
      <c r="B32" s="80"/>
      <c r="C32" s="81"/>
      <c r="D32" s="79"/>
      <c r="E32" s="82"/>
      <c r="F32" s="82"/>
      <c r="G32" s="82"/>
      <c r="H32" s="83"/>
      <c r="I32" s="84"/>
      <c r="J32" s="82"/>
      <c r="K32" s="82"/>
      <c r="L32" s="82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82"/>
      <c r="AJ32" s="82"/>
      <c r="AK32" s="82"/>
    </row>
    <row r="33" ht="15.75" customHeight="1">
      <c r="A33" s="306"/>
      <c r="B33" s="306"/>
      <c r="C33" s="307" t="s">
        <v>194</v>
      </c>
      <c r="D33" s="127"/>
      <c r="E33" s="87" t="s">
        <v>42</v>
      </c>
      <c r="F33" s="31" t="s">
        <v>43</v>
      </c>
      <c r="G33" s="82"/>
      <c r="H33" s="88"/>
      <c r="I33" s="79" t="s">
        <v>44</v>
      </c>
      <c r="J33" s="89"/>
      <c r="K33" s="89"/>
      <c r="L33" s="89"/>
      <c r="M33" s="89"/>
      <c r="N33" s="82"/>
      <c r="O33" s="82"/>
      <c r="P33" s="90"/>
      <c r="Q33" s="79" t="s">
        <v>45</v>
      </c>
      <c r="R33" s="79"/>
      <c r="S33" s="79"/>
      <c r="T33" s="82"/>
      <c r="U33" s="256"/>
      <c r="V33" s="82" t="s">
        <v>46</v>
      </c>
      <c r="W33" s="82"/>
      <c r="X33" s="82"/>
      <c r="Y33" s="92"/>
      <c r="Z33" s="82"/>
      <c r="AA33" s="79"/>
      <c r="AB33" s="79"/>
      <c r="AC33" s="85"/>
      <c r="AD33" s="79"/>
      <c r="AE33" s="79"/>
      <c r="AF33" s="79"/>
      <c r="AG33" s="79"/>
      <c r="AH33" s="79"/>
      <c r="AI33" s="82"/>
      <c r="AJ33" s="82"/>
      <c r="AK33" s="82"/>
    </row>
    <row r="34" ht="15.75" customHeight="1">
      <c r="A34" s="306"/>
      <c r="B34" s="306"/>
      <c r="C34" s="222"/>
      <c r="D34" s="223"/>
      <c r="E34" s="87" t="s">
        <v>48</v>
      </c>
      <c r="F34" s="35" t="s">
        <v>49</v>
      </c>
      <c r="G34" s="82"/>
      <c r="H34" s="93"/>
      <c r="I34" s="82"/>
      <c r="J34" s="82"/>
      <c r="K34" s="82"/>
      <c r="L34" s="82"/>
      <c r="M34" s="82"/>
      <c r="N34" s="82"/>
      <c r="O34" s="82"/>
      <c r="P34" s="94"/>
      <c r="Q34" s="82" t="s">
        <v>50</v>
      </c>
      <c r="R34" s="89"/>
      <c r="S34" s="82"/>
      <c r="T34" s="82"/>
      <c r="U34" s="95"/>
      <c r="V34" s="79" t="s">
        <v>51</v>
      </c>
      <c r="W34" s="79"/>
      <c r="X34" s="82"/>
      <c r="Y34" s="82"/>
      <c r="Z34" s="82"/>
      <c r="AA34" s="79"/>
      <c r="AB34" s="79"/>
      <c r="AC34" s="85"/>
      <c r="AD34" s="79"/>
      <c r="AE34" s="79"/>
      <c r="AF34" s="79"/>
      <c r="AG34" s="79"/>
      <c r="AH34" s="79"/>
      <c r="AI34" s="82"/>
      <c r="AJ34" s="82"/>
      <c r="AK34" s="82"/>
    </row>
    <row r="35" ht="15.75" customHeight="1">
      <c r="A35" s="306"/>
      <c r="B35" s="306"/>
      <c r="C35" s="128"/>
      <c r="D35" s="130"/>
      <c r="E35" s="87" t="s">
        <v>53</v>
      </c>
      <c r="F35" s="97" t="s">
        <v>54</v>
      </c>
      <c r="G35" s="98"/>
      <c r="H35" s="89"/>
      <c r="I35" s="89"/>
      <c r="J35" s="89"/>
      <c r="K35" s="89"/>
      <c r="L35" s="89"/>
      <c r="M35" s="82"/>
      <c r="N35" s="82"/>
      <c r="O35" s="82"/>
      <c r="P35" s="89"/>
      <c r="Q35" s="89"/>
      <c r="R35" s="99"/>
      <c r="S35" s="99"/>
      <c r="T35" s="100"/>
      <c r="U35" s="100"/>
      <c r="V35" s="99"/>
      <c r="W35" s="99"/>
      <c r="X35" s="99"/>
      <c r="Y35" s="99"/>
      <c r="Z35" s="99"/>
      <c r="AA35" s="99"/>
      <c r="AB35" s="100"/>
      <c r="AC35" s="85"/>
      <c r="AD35" s="101"/>
      <c r="AE35" s="101"/>
      <c r="AF35" s="101"/>
      <c r="AG35" s="101"/>
      <c r="AH35" s="101"/>
      <c r="AI35" s="102"/>
      <c r="AJ35" s="102"/>
      <c r="AK35" s="102"/>
    </row>
    <row r="36" ht="16.5" customHeight="1">
      <c r="A36" s="103"/>
      <c r="B36" s="104"/>
      <c r="C36" s="105"/>
      <c r="D36" s="103"/>
      <c r="E36" s="103"/>
      <c r="F36" s="106"/>
      <c r="G36" s="107" t="s">
        <v>55</v>
      </c>
      <c r="H36" s="108"/>
      <c r="I36" s="109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1"/>
      <c r="AJ36" s="104"/>
      <c r="AK36" s="104"/>
    </row>
    <row r="37" ht="15.75" customHeight="1">
      <c r="A37" s="79"/>
      <c r="B37" s="82"/>
      <c r="C37" s="96"/>
      <c r="D37" s="79"/>
      <c r="E37" s="79"/>
      <c r="F37" s="79"/>
      <c r="G37" s="79"/>
      <c r="H37" s="112"/>
      <c r="I37" s="84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82"/>
      <c r="AJ37" s="82"/>
      <c r="AK37" s="82"/>
    </row>
    <row r="38" ht="16.5" customHeight="1">
      <c r="A38" s="19">
        <v>1.0</v>
      </c>
      <c r="B38" s="19" t="s">
        <v>33</v>
      </c>
      <c r="C38" s="380">
        <v>42621.0</v>
      </c>
      <c r="D38" s="113" t="s">
        <v>56</v>
      </c>
      <c r="E38" s="114"/>
      <c r="F38" s="9">
        <v>8.0</v>
      </c>
      <c r="G38" s="117"/>
      <c r="H38" s="9">
        <v>8.0</v>
      </c>
      <c r="I38" s="15"/>
      <c r="J38" s="15"/>
      <c r="K38" s="9">
        <v>8.0</v>
      </c>
      <c r="L38" s="9">
        <v>8.0</v>
      </c>
      <c r="M38" s="9">
        <v>8.0</v>
      </c>
      <c r="N38" s="9">
        <v>8.0</v>
      </c>
      <c r="O38" s="9">
        <v>8.0</v>
      </c>
      <c r="P38" s="15"/>
      <c r="Q38" s="15"/>
      <c r="R38" s="9"/>
      <c r="S38" s="9"/>
      <c r="T38" s="9"/>
      <c r="U38" s="9"/>
      <c r="V38" s="9"/>
      <c r="W38" s="15"/>
      <c r="X38" s="15"/>
      <c r="Y38" s="9"/>
      <c r="Z38" s="9"/>
      <c r="AA38" s="9"/>
      <c r="AB38" s="9"/>
      <c r="AC38" s="15">
        <v>8.0</v>
      </c>
      <c r="AD38" s="15"/>
      <c r="AE38" s="15"/>
      <c r="AF38" s="9"/>
      <c r="AG38" s="9"/>
      <c r="AH38" s="9"/>
      <c r="AI38" s="31"/>
      <c r="AJ38" s="31"/>
      <c r="AK38" s="112"/>
    </row>
    <row r="39" ht="15.75" customHeight="1">
      <c r="A39" s="19">
        <v>2.0</v>
      </c>
      <c r="B39" s="19" t="s">
        <v>57</v>
      </c>
      <c r="C39" s="387">
        <v>42455.0</v>
      </c>
      <c r="D39" s="32"/>
      <c r="E39" s="32"/>
      <c r="F39" s="9">
        <v>8.0</v>
      </c>
      <c r="G39" s="117"/>
      <c r="H39" s="9">
        <v>8.0</v>
      </c>
      <c r="I39" s="15"/>
      <c r="J39" s="15"/>
      <c r="K39" s="9">
        <v>8.0</v>
      </c>
      <c r="L39" s="9">
        <v>8.0</v>
      </c>
      <c r="M39" s="9">
        <v>8.0</v>
      </c>
      <c r="N39" s="9">
        <v>8.0</v>
      </c>
      <c r="O39" s="9">
        <v>8.0</v>
      </c>
      <c r="P39" s="15"/>
      <c r="Q39" s="15"/>
      <c r="R39" s="9"/>
      <c r="S39" s="9"/>
      <c r="T39" s="9"/>
      <c r="U39" s="9"/>
      <c r="V39" s="9"/>
      <c r="W39" s="15"/>
      <c r="X39" s="15"/>
      <c r="Y39" s="9"/>
      <c r="Z39" s="9"/>
      <c r="AA39" s="9"/>
      <c r="AB39" s="9"/>
      <c r="AC39" s="15"/>
      <c r="AD39" s="15"/>
      <c r="AE39" s="15">
        <v>8.0</v>
      </c>
      <c r="AF39" s="9"/>
      <c r="AG39" s="9"/>
      <c r="AH39" s="9"/>
      <c r="AI39" s="31"/>
      <c r="AJ39" s="31"/>
      <c r="AK39" s="112"/>
    </row>
    <row r="40" ht="15.75" customHeight="1">
      <c r="A40" s="19">
        <v>3.0</v>
      </c>
      <c r="B40" s="19" t="s">
        <v>58</v>
      </c>
      <c r="C40" s="364">
        <v>42704.0</v>
      </c>
      <c r="D40" s="32"/>
      <c r="E40" s="32"/>
      <c r="F40" s="9">
        <v>8.0</v>
      </c>
      <c r="G40" s="117"/>
      <c r="H40" s="9">
        <v>8.0</v>
      </c>
      <c r="I40" s="15"/>
      <c r="J40" s="15"/>
      <c r="K40" s="9">
        <v>8.0</v>
      </c>
      <c r="L40" s="9">
        <v>8.0</v>
      </c>
      <c r="M40" s="9">
        <v>8.0</v>
      </c>
      <c r="N40" s="9">
        <v>8.0</v>
      </c>
      <c r="O40" s="9">
        <v>8.0</v>
      </c>
      <c r="P40" s="15"/>
      <c r="Q40" s="15"/>
      <c r="R40" s="9"/>
      <c r="S40" s="9"/>
      <c r="T40" s="14"/>
      <c r="U40" s="14"/>
      <c r="V40" s="9"/>
      <c r="W40" s="15"/>
      <c r="X40" s="15"/>
      <c r="Y40" s="9"/>
      <c r="Z40" s="9"/>
      <c r="AA40" s="9"/>
      <c r="AB40" s="9"/>
      <c r="AC40" s="15"/>
      <c r="AD40" s="15">
        <v>8.0</v>
      </c>
      <c r="AE40" s="15"/>
      <c r="AF40" s="9"/>
      <c r="AG40" s="9"/>
      <c r="AH40" s="9"/>
      <c r="AI40" s="31"/>
      <c r="AJ40" s="31"/>
      <c r="AK40" s="112"/>
    </row>
    <row r="41" ht="16.5" customHeight="1">
      <c r="A41" s="19">
        <v>4.0</v>
      </c>
      <c r="B41" s="19" t="s">
        <v>59</v>
      </c>
      <c r="C41" s="364">
        <v>42425.0</v>
      </c>
      <c r="D41" s="71"/>
      <c r="E41" s="71"/>
      <c r="F41" s="9">
        <v>8.0</v>
      </c>
      <c r="G41" s="117"/>
      <c r="H41" s="9">
        <v>8.0</v>
      </c>
      <c r="I41" s="15"/>
      <c r="J41" s="15"/>
      <c r="K41" s="9">
        <v>8.0</v>
      </c>
      <c r="L41" s="9">
        <v>8.0</v>
      </c>
      <c r="M41" s="9">
        <v>8.0</v>
      </c>
      <c r="N41" s="9">
        <v>8.0</v>
      </c>
      <c r="O41" s="9">
        <v>8.0</v>
      </c>
      <c r="P41" s="15"/>
      <c r="Q41" s="15"/>
      <c r="R41" s="9"/>
      <c r="S41" s="9"/>
      <c r="T41" s="9"/>
      <c r="U41" s="9"/>
      <c r="V41" s="9"/>
      <c r="W41" s="15"/>
      <c r="X41" s="15"/>
      <c r="Y41" s="9"/>
      <c r="Z41" s="9"/>
      <c r="AA41" s="9"/>
      <c r="AB41" s="9"/>
      <c r="AC41" s="15"/>
      <c r="AD41" s="15"/>
      <c r="AE41" s="15"/>
      <c r="AF41" s="9"/>
      <c r="AG41" s="9"/>
      <c r="AH41" s="9"/>
      <c r="AI41" s="31"/>
      <c r="AJ41" s="31"/>
      <c r="AK41" s="112"/>
    </row>
    <row r="42" ht="21.75" customHeight="1">
      <c r="A42" s="79"/>
      <c r="B42" s="80"/>
      <c r="C42" s="112"/>
      <c r="D42" s="79"/>
      <c r="E42" s="112"/>
      <c r="F42" s="112"/>
      <c r="G42" s="112"/>
      <c r="H42" s="237"/>
      <c r="I42" s="237"/>
      <c r="J42" s="237"/>
      <c r="K42" s="237"/>
      <c r="L42" s="237"/>
      <c r="M42" s="25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92"/>
      <c r="AA42" s="237"/>
      <c r="AB42" s="237"/>
      <c r="AC42" s="237"/>
      <c r="AD42" s="237"/>
      <c r="AE42" s="237"/>
      <c r="AF42" s="237"/>
      <c r="AG42" s="237"/>
      <c r="AH42" s="237"/>
      <c r="AI42" s="31"/>
      <c r="AJ42" s="31"/>
      <c r="AK42" s="112"/>
    </row>
    <row r="43" ht="17.25" customHeight="1">
      <c r="A43" s="19">
        <v>1.0</v>
      </c>
      <c r="B43" s="20" t="s">
        <v>60</v>
      </c>
      <c r="C43" s="364">
        <v>42603.0</v>
      </c>
      <c r="D43" s="113" t="s">
        <v>61</v>
      </c>
      <c r="E43" s="118"/>
      <c r="F43" s="9"/>
      <c r="G43" s="117"/>
      <c r="H43" s="9"/>
      <c r="I43" s="15"/>
      <c r="J43" s="15"/>
      <c r="K43" s="9"/>
      <c r="L43" s="9"/>
      <c r="M43" s="9"/>
      <c r="N43" s="9"/>
      <c r="O43" s="9"/>
      <c r="P43" s="15"/>
      <c r="Q43" s="15"/>
      <c r="R43" s="9"/>
      <c r="S43" s="9"/>
      <c r="T43" s="9"/>
      <c r="U43" s="9"/>
      <c r="V43" s="9"/>
      <c r="W43" s="15"/>
      <c r="X43" s="15"/>
      <c r="Y43" s="9"/>
      <c r="Z43" s="9"/>
      <c r="AA43" s="9"/>
      <c r="AB43" s="9"/>
      <c r="AC43" s="15"/>
      <c r="AD43" s="15"/>
      <c r="AE43" s="15"/>
      <c r="AF43" s="9"/>
      <c r="AG43" s="9"/>
      <c r="AH43" s="9"/>
      <c r="AI43" s="31"/>
      <c r="AJ43" s="31"/>
      <c r="AK43" s="112"/>
    </row>
    <row r="44" ht="18.0" customHeight="1">
      <c r="A44" s="19">
        <v>2.0</v>
      </c>
      <c r="B44" s="20" t="s">
        <v>63</v>
      </c>
      <c r="C44" s="364">
        <v>42625.0</v>
      </c>
      <c r="D44" s="71"/>
      <c r="E44" s="71"/>
      <c r="F44" s="9"/>
      <c r="G44" s="117"/>
      <c r="H44" s="9"/>
      <c r="I44" s="15"/>
      <c r="J44" s="15"/>
      <c r="K44" s="9"/>
      <c r="L44" s="9"/>
      <c r="M44" s="9"/>
      <c r="N44" s="9"/>
      <c r="O44" s="120"/>
      <c r="P44" s="230"/>
      <c r="Q44" s="15"/>
      <c r="R44" s="9"/>
      <c r="S44" s="9"/>
      <c r="T44" s="9"/>
      <c r="U44" s="9"/>
      <c r="V44" s="9"/>
      <c r="W44" s="15"/>
      <c r="X44" s="15"/>
      <c r="Y44" s="9"/>
      <c r="Z44" s="9"/>
      <c r="AA44" s="9"/>
      <c r="AB44" s="9"/>
      <c r="AC44" s="15"/>
      <c r="AD44" s="15"/>
      <c r="AE44" s="15"/>
      <c r="AF44" s="9"/>
      <c r="AG44" s="9"/>
      <c r="AH44" s="9"/>
      <c r="AI44" s="31"/>
      <c r="AJ44" s="31"/>
      <c r="AK44" s="112"/>
    </row>
    <row r="45" ht="15.75" customHeight="1">
      <c r="A45" s="79"/>
      <c r="B45" s="80"/>
      <c r="C45" s="112"/>
      <c r="D45" s="121"/>
      <c r="E45" s="121"/>
      <c r="F45" s="121"/>
      <c r="G45" s="121"/>
      <c r="H45" s="259"/>
      <c r="I45" s="259"/>
      <c r="J45" s="259"/>
      <c r="K45" s="259"/>
      <c r="L45" s="259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59"/>
      <c r="X45" s="259"/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121"/>
      <c r="AJ45" s="121"/>
      <c r="AK45" s="121"/>
    </row>
    <row r="46" ht="18.75" customHeight="1">
      <c r="A46" s="19">
        <v>1.0</v>
      </c>
      <c r="B46" s="20" t="s">
        <v>64</v>
      </c>
      <c r="C46" s="364">
        <v>43249.0</v>
      </c>
      <c r="D46" s="113" t="s">
        <v>65</v>
      </c>
      <c r="E46" s="114"/>
      <c r="F46" s="9"/>
      <c r="G46" s="117"/>
      <c r="H46" s="9"/>
      <c r="I46" s="15"/>
      <c r="J46" s="15"/>
      <c r="K46" s="9"/>
      <c r="L46" s="9"/>
      <c r="M46" s="9"/>
      <c r="N46" s="9"/>
      <c r="O46" s="9"/>
      <c r="P46" s="15"/>
      <c r="Q46" s="15"/>
      <c r="R46" s="9"/>
      <c r="S46" s="9"/>
      <c r="T46" s="9"/>
      <c r="U46" s="9"/>
      <c r="V46" s="9"/>
      <c r="W46" s="15"/>
      <c r="X46" s="15"/>
      <c r="Y46" s="9"/>
      <c r="Z46" s="9"/>
      <c r="AA46" s="9"/>
      <c r="AB46" s="9"/>
      <c r="AC46" s="15"/>
      <c r="AD46" s="15"/>
      <c r="AE46" s="15"/>
      <c r="AF46" s="9"/>
      <c r="AG46" s="9"/>
      <c r="AH46" s="9"/>
      <c r="AI46" s="31"/>
      <c r="AJ46" s="31"/>
      <c r="AK46" s="112"/>
    </row>
    <row r="47" ht="17.25" customHeight="1">
      <c r="A47" s="19">
        <v>2.0</v>
      </c>
      <c r="B47" s="20" t="s">
        <v>66</v>
      </c>
      <c r="C47" s="364">
        <v>42512.0</v>
      </c>
      <c r="D47" s="71"/>
      <c r="E47" s="71"/>
      <c r="F47" s="9"/>
      <c r="G47" s="117"/>
      <c r="H47" s="9"/>
      <c r="I47" s="15"/>
      <c r="J47" s="15"/>
      <c r="K47" s="9"/>
      <c r="L47" s="9"/>
      <c r="M47" s="9"/>
      <c r="N47" s="9"/>
      <c r="O47" s="9"/>
      <c r="P47" s="15"/>
      <c r="Q47" s="15"/>
      <c r="R47" s="9"/>
      <c r="S47" s="9"/>
      <c r="T47" s="9"/>
      <c r="U47" s="9"/>
      <c r="V47" s="9"/>
      <c r="W47" s="15"/>
      <c r="X47" s="15"/>
      <c r="Y47" s="9"/>
      <c r="Z47" s="9"/>
      <c r="AA47" s="9"/>
      <c r="AB47" s="9"/>
      <c r="AC47" s="15"/>
      <c r="AD47" s="15"/>
      <c r="AE47" s="15"/>
      <c r="AF47" s="9"/>
      <c r="AG47" s="9"/>
      <c r="AH47" s="9"/>
      <c r="AI47" s="31"/>
      <c r="AJ47" s="31"/>
      <c r="AK47" s="112"/>
    </row>
    <row r="48" ht="18.0" customHeight="1">
      <c r="A48" s="79"/>
      <c r="B48" s="80"/>
      <c r="C48" s="112"/>
      <c r="D48" s="79"/>
      <c r="E48" s="79"/>
      <c r="F48" s="79"/>
      <c r="G48" s="79"/>
      <c r="H48" s="237"/>
      <c r="I48" s="260"/>
      <c r="J48" s="260"/>
      <c r="K48" s="260"/>
      <c r="L48" s="260"/>
      <c r="M48" s="261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31"/>
      <c r="AJ48" s="31"/>
      <c r="AK48" s="112"/>
    </row>
    <row r="49" ht="18.0" customHeight="1">
      <c r="A49" s="19">
        <v>1.0</v>
      </c>
      <c r="B49" s="20" t="s">
        <v>67</v>
      </c>
      <c r="C49" s="364">
        <v>42852.0</v>
      </c>
      <c r="D49" s="31" t="s">
        <v>68</v>
      </c>
      <c r="E49" s="31">
        <v>7.9220318245E10</v>
      </c>
      <c r="F49" s="9">
        <v>8.0</v>
      </c>
      <c r="G49" s="117"/>
      <c r="H49" s="9">
        <v>8.0</v>
      </c>
      <c r="I49" s="15"/>
      <c r="J49" s="15"/>
      <c r="K49" s="9">
        <v>8.0</v>
      </c>
      <c r="L49" s="9">
        <v>8.0</v>
      </c>
      <c r="M49" s="9">
        <v>8.0</v>
      </c>
      <c r="N49" s="9">
        <v>8.0</v>
      </c>
      <c r="O49" s="9">
        <v>8.0</v>
      </c>
      <c r="P49" s="15"/>
      <c r="Q49" s="15"/>
      <c r="R49" s="9">
        <v>8.0</v>
      </c>
      <c r="S49" s="9">
        <v>8.0</v>
      </c>
      <c r="T49" s="9">
        <v>8.0</v>
      </c>
      <c r="U49" s="9">
        <v>8.0</v>
      </c>
      <c r="V49" s="9">
        <v>8.0</v>
      </c>
      <c r="W49" s="15"/>
      <c r="X49" s="15"/>
      <c r="Y49" s="9">
        <v>8.0</v>
      </c>
      <c r="Z49" s="9">
        <v>8.0</v>
      </c>
      <c r="AA49" s="9">
        <v>8.0</v>
      </c>
      <c r="AB49" s="9">
        <v>8.0</v>
      </c>
      <c r="AC49" s="15"/>
      <c r="AD49" s="15"/>
      <c r="AE49" s="15"/>
      <c r="AF49" s="9">
        <v>8.0</v>
      </c>
      <c r="AG49" s="9">
        <v>8.0</v>
      </c>
      <c r="AH49" s="9">
        <v>8.0</v>
      </c>
      <c r="AI49" s="31"/>
      <c r="AJ49" s="31"/>
      <c r="AK49" s="112"/>
    </row>
    <row r="50" ht="18.0" customHeight="1">
      <c r="A50" s="19">
        <v>2.0</v>
      </c>
      <c r="B50" s="20" t="s">
        <v>69</v>
      </c>
      <c r="C50" s="364">
        <v>42667.0</v>
      </c>
      <c r="D50" s="31" t="s">
        <v>70</v>
      </c>
      <c r="E50" s="31">
        <v>7.9220318242E10</v>
      </c>
      <c r="F50" s="9">
        <v>8.0</v>
      </c>
      <c r="G50" s="117"/>
      <c r="H50" s="9">
        <v>8.0</v>
      </c>
      <c r="I50" s="15"/>
      <c r="J50" s="15"/>
      <c r="K50" s="9">
        <v>8.0</v>
      </c>
      <c r="L50" s="9">
        <v>8.0</v>
      </c>
      <c r="M50" s="9">
        <v>8.0</v>
      </c>
      <c r="N50" s="9">
        <v>8.0</v>
      </c>
      <c r="O50" s="9">
        <v>8.0</v>
      </c>
      <c r="P50" s="15"/>
      <c r="Q50" s="15"/>
      <c r="R50" s="9">
        <v>8.0</v>
      </c>
      <c r="S50" s="9">
        <v>8.0</v>
      </c>
      <c r="T50" s="9">
        <v>8.0</v>
      </c>
      <c r="U50" s="9">
        <v>8.0</v>
      </c>
      <c r="V50" s="9">
        <v>8.0</v>
      </c>
      <c r="W50" s="15"/>
      <c r="X50" s="15"/>
      <c r="Y50" s="9">
        <v>8.0</v>
      </c>
      <c r="Z50" s="9">
        <v>8.0</v>
      </c>
      <c r="AA50" s="9">
        <v>8.0</v>
      </c>
      <c r="AB50" s="9">
        <v>8.0</v>
      </c>
      <c r="AC50" s="15"/>
      <c r="AD50" s="15"/>
      <c r="AE50" s="15"/>
      <c r="AF50" s="9">
        <v>8.0</v>
      </c>
      <c r="AG50" s="9">
        <v>8.0</v>
      </c>
      <c r="AH50" s="9">
        <v>8.0</v>
      </c>
      <c r="AI50" s="9"/>
      <c r="AJ50" s="31"/>
      <c r="AK50" s="112"/>
    </row>
    <row r="51" ht="17.25" customHeight="1">
      <c r="A51" s="19">
        <v>3.0</v>
      </c>
      <c r="B51" s="20" t="s">
        <v>71</v>
      </c>
      <c r="C51" s="380">
        <v>43072.0</v>
      </c>
      <c r="D51" s="31" t="s">
        <v>70</v>
      </c>
      <c r="E51" s="31">
        <v>7.9220318285E10</v>
      </c>
      <c r="F51" s="9"/>
      <c r="G51" s="117"/>
      <c r="H51" s="9">
        <v>12.0</v>
      </c>
      <c r="I51" s="15">
        <v>12.0</v>
      </c>
      <c r="J51" s="15"/>
      <c r="K51" s="9"/>
      <c r="L51" s="9">
        <v>12.0</v>
      </c>
      <c r="M51" s="9"/>
      <c r="N51" s="9">
        <v>12.0</v>
      </c>
      <c r="O51" s="9"/>
      <c r="P51" s="15">
        <v>12.0</v>
      </c>
      <c r="Q51" s="15">
        <v>12.0</v>
      </c>
      <c r="R51" s="9"/>
      <c r="S51" s="9">
        <v>12.0</v>
      </c>
      <c r="T51" s="9"/>
      <c r="U51" s="9">
        <v>12.0</v>
      </c>
      <c r="V51" s="9"/>
      <c r="W51" s="15">
        <v>12.0</v>
      </c>
      <c r="X51" s="15"/>
      <c r="Y51" s="9"/>
      <c r="Z51" s="9">
        <v>12.0</v>
      </c>
      <c r="AA51" s="9"/>
      <c r="AB51" s="9"/>
      <c r="AC51" s="15">
        <v>12.0</v>
      </c>
      <c r="AD51" s="15">
        <v>12.0</v>
      </c>
      <c r="AE51" s="15"/>
      <c r="AF51" s="9"/>
      <c r="AG51" s="9">
        <v>12.0</v>
      </c>
      <c r="AH51" s="9"/>
      <c r="AI51" s="31"/>
      <c r="AJ51" s="31"/>
      <c r="AK51" s="112"/>
    </row>
    <row r="52" ht="17.25" customHeight="1">
      <c r="A52" s="19">
        <v>4.0</v>
      </c>
      <c r="B52" s="20" t="s">
        <v>72</v>
      </c>
      <c r="C52" s="380">
        <v>43072.0</v>
      </c>
      <c r="D52" s="31" t="s">
        <v>70</v>
      </c>
      <c r="E52" s="31">
        <v>7.9221946634E10</v>
      </c>
      <c r="F52" s="9">
        <v>12.0</v>
      </c>
      <c r="G52" s="117"/>
      <c r="H52" s="9"/>
      <c r="I52" s="15"/>
      <c r="J52" s="15">
        <v>12.0</v>
      </c>
      <c r="K52" s="9">
        <v>12.0</v>
      </c>
      <c r="L52" s="9"/>
      <c r="M52" s="9">
        <v>12.0</v>
      </c>
      <c r="N52" s="9"/>
      <c r="O52" s="9">
        <v>12.0</v>
      </c>
      <c r="P52" s="15"/>
      <c r="Q52" s="15"/>
      <c r="R52" s="9">
        <v>12.0</v>
      </c>
      <c r="S52" s="9"/>
      <c r="T52" s="9">
        <v>12.0</v>
      </c>
      <c r="U52" s="9"/>
      <c r="V52" s="9">
        <v>12.0</v>
      </c>
      <c r="W52" s="15"/>
      <c r="X52" s="15">
        <v>12.0</v>
      </c>
      <c r="Y52" s="9">
        <v>12.0</v>
      </c>
      <c r="Z52" s="9"/>
      <c r="AA52" s="9">
        <v>12.0</v>
      </c>
      <c r="AB52" s="9">
        <v>12.0</v>
      </c>
      <c r="AC52" s="15"/>
      <c r="AD52" s="15"/>
      <c r="AE52" s="15">
        <v>12.0</v>
      </c>
      <c r="AF52" s="9">
        <v>12.0</v>
      </c>
      <c r="AG52" s="9"/>
      <c r="AH52" s="9">
        <v>12.0</v>
      </c>
      <c r="AI52" s="31"/>
      <c r="AJ52" s="31"/>
      <c r="AK52" s="112"/>
    </row>
    <row r="53" ht="20.25" customHeight="1">
      <c r="A53" s="19">
        <v>5.0</v>
      </c>
      <c r="B53" s="19" t="s">
        <v>73</v>
      </c>
      <c r="C53" s="364">
        <v>42512.0</v>
      </c>
      <c r="D53" s="31" t="s">
        <v>74</v>
      </c>
      <c r="E53" s="31">
        <v>7.9221277764E10</v>
      </c>
      <c r="F53" s="9"/>
      <c r="G53" s="117"/>
      <c r="H53" s="9"/>
      <c r="I53" s="15"/>
      <c r="J53" s="15"/>
      <c r="K53" s="9">
        <v>8.0</v>
      </c>
      <c r="L53" s="9">
        <v>8.0</v>
      </c>
      <c r="M53" s="9">
        <v>8.0</v>
      </c>
      <c r="N53" s="9">
        <v>8.0</v>
      </c>
      <c r="O53" s="9">
        <v>8.0</v>
      </c>
      <c r="P53" s="15"/>
      <c r="Q53" s="15"/>
      <c r="R53" s="9">
        <v>8.0</v>
      </c>
      <c r="S53" s="9">
        <v>8.0</v>
      </c>
      <c r="T53" s="9">
        <v>8.0</v>
      </c>
      <c r="U53" s="9">
        <v>8.0</v>
      </c>
      <c r="V53" s="9">
        <v>8.0</v>
      </c>
      <c r="W53" s="15"/>
      <c r="X53" s="15"/>
      <c r="Y53" s="9">
        <v>8.0</v>
      </c>
      <c r="Z53" s="9">
        <v>8.0</v>
      </c>
      <c r="AA53" s="9">
        <v>8.0</v>
      </c>
      <c r="AB53" s="9">
        <v>8.0</v>
      </c>
      <c r="AC53" s="15"/>
      <c r="AD53" s="15"/>
      <c r="AE53" s="15"/>
      <c r="AF53" s="9">
        <v>8.0</v>
      </c>
      <c r="AG53" s="9">
        <v>8.0</v>
      </c>
      <c r="AH53" s="9">
        <v>8.0</v>
      </c>
      <c r="AI53" s="9"/>
      <c r="AJ53" s="31"/>
      <c r="AK53" s="112"/>
    </row>
    <row r="54" ht="21.0" customHeight="1">
      <c r="A54" s="19">
        <v>6.0</v>
      </c>
      <c r="B54" s="19" t="s">
        <v>75</v>
      </c>
      <c r="C54" s="388">
        <v>42539.0</v>
      </c>
      <c r="D54" s="125" t="s">
        <v>76</v>
      </c>
      <c r="E54" s="125">
        <v>7.9220220031E10</v>
      </c>
      <c r="F54" s="120">
        <v>8.0</v>
      </c>
      <c r="G54" s="117"/>
      <c r="H54" s="9">
        <v>8.0</v>
      </c>
      <c r="I54" s="15"/>
      <c r="J54" s="15"/>
      <c r="K54" s="9">
        <v>8.0</v>
      </c>
      <c r="L54" s="9">
        <v>8.0</v>
      </c>
      <c r="M54" s="9">
        <v>8.0</v>
      </c>
      <c r="N54" s="9">
        <v>8.0</v>
      </c>
      <c r="O54" s="9">
        <v>8.0</v>
      </c>
      <c r="P54" s="15"/>
      <c r="Q54" s="15"/>
      <c r="R54" s="9">
        <v>8.0</v>
      </c>
      <c r="S54" s="9">
        <v>8.0</v>
      </c>
      <c r="T54" s="9">
        <v>8.0</v>
      </c>
      <c r="U54" s="9">
        <v>8.0</v>
      </c>
      <c r="V54" s="9">
        <v>8.0</v>
      </c>
      <c r="W54" s="15"/>
      <c r="X54" s="15"/>
      <c r="Y54" s="9">
        <v>8.0</v>
      </c>
      <c r="Z54" s="9">
        <v>8.0</v>
      </c>
      <c r="AA54" s="9">
        <v>8.0</v>
      </c>
      <c r="AB54" s="9">
        <v>8.0</v>
      </c>
      <c r="AC54" s="15"/>
      <c r="AD54" s="15"/>
      <c r="AE54" s="15"/>
      <c r="AF54" s="9">
        <v>8.0</v>
      </c>
      <c r="AG54" s="9">
        <v>8.0</v>
      </c>
      <c r="AH54" s="9">
        <v>8.0</v>
      </c>
      <c r="AI54" s="9"/>
      <c r="AJ54" s="9"/>
      <c r="AK54" s="9"/>
    </row>
    <row r="55" ht="12.0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</row>
    <row r="56" ht="9.75" customHeight="1">
      <c r="A56" s="126"/>
      <c r="B56" s="308"/>
      <c r="C56" s="308" t="s">
        <v>372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262"/>
    </row>
    <row r="57" ht="15.75" customHeight="1">
      <c r="A57" s="131"/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10"/>
      <c r="AK57" s="79"/>
    </row>
    <row r="58" ht="12.75" customHeight="1">
      <c r="A58" s="29"/>
      <c r="B58" s="19" t="s">
        <v>9</v>
      </c>
      <c r="C58" s="133"/>
      <c r="D58" s="134"/>
      <c r="E58" s="263"/>
      <c r="F58" s="10"/>
      <c r="G58" s="8"/>
      <c r="H58" s="10"/>
      <c r="I58" s="16"/>
      <c r="J58" s="16"/>
      <c r="K58" s="10"/>
      <c r="L58" s="10"/>
      <c r="M58" s="10"/>
      <c r="N58" s="10"/>
      <c r="O58" s="10"/>
      <c r="P58" s="16"/>
      <c r="Q58" s="16"/>
      <c r="R58" s="10"/>
      <c r="S58" s="10"/>
      <c r="T58" s="10"/>
      <c r="U58" s="10"/>
      <c r="V58" s="10"/>
      <c r="W58" s="16"/>
      <c r="X58" s="16"/>
      <c r="Y58" s="10"/>
      <c r="Z58" s="10"/>
      <c r="AA58" s="10"/>
      <c r="AB58" s="10"/>
      <c r="AC58" s="16"/>
      <c r="AD58" s="16"/>
      <c r="AE58" s="16"/>
      <c r="AF58" s="10"/>
      <c r="AG58" s="10"/>
      <c r="AH58" s="10"/>
      <c r="AI58" s="136">
        <f t="shared" ref="AI58:AI115" si="1">SUM(F58:AH58)</f>
        <v>0</v>
      </c>
      <c r="AJ58" s="521" t="str">
        <f>AI58/COUNT(F58:AH58)</f>
        <v>#DIV/0!</v>
      </c>
      <c r="AK58" s="264"/>
    </row>
    <row r="59" ht="13.5" customHeight="1">
      <c r="A59" s="137" t="s">
        <v>78</v>
      </c>
      <c r="B59" s="132"/>
      <c r="C59" s="138"/>
      <c r="D59" s="32"/>
      <c r="E59" s="140"/>
      <c r="F59" s="140"/>
      <c r="G59" s="141"/>
      <c r="H59" s="265"/>
      <c r="I59" s="266"/>
      <c r="J59" s="266"/>
      <c r="K59" s="265"/>
      <c r="L59" s="265"/>
      <c r="M59" s="265"/>
      <c r="N59" s="265"/>
      <c r="O59" s="265"/>
      <c r="P59" s="266"/>
      <c r="Q59" s="266"/>
      <c r="R59" s="265"/>
      <c r="S59" s="265"/>
      <c r="T59" s="265"/>
      <c r="U59" s="265"/>
      <c r="V59" s="265"/>
      <c r="W59" s="266"/>
      <c r="X59" s="266"/>
      <c r="Y59" s="265"/>
      <c r="Z59" s="265"/>
      <c r="AA59" s="265"/>
      <c r="AB59" s="265"/>
      <c r="AC59" s="266"/>
      <c r="AD59" s="266"/>
      <c r="AE59" s="266"/>
      <c r="AF59" s="265"/>
      <c r="AG59" s="265"/>
      <c r="AH59" s="265"/>
      <c r="AI59" s="267">
        <f t="shared" si="1"/>
        <v>0</v>
      </c>
      <c r="AJ59" s="143"/>
      <c r="AK59" s="268"/>
    </row>
    <row r="60" ht="12.75" customHeight="1">
      <c r="A60" s="45">
        <v>1.0</v>
      </c>
      <c r="B60" s="144" t="s">
        <v>155</v>
      </c>
      <c r="C60" s="133"/>
      <c r="D60" s="32"/>
      <c r="E60" s="263"/>
      <c r="F60" s="10">
        <v>5.0</v>
      </c>
      <c r="G60" s="8"/>
      <c r="H60" s="10">
        <v>4.0</v>
      </c>
      <c r="I60" s="16"/>
      <c r="J60" s="16"/>
      <c r="K60" s="10">
        <v>5.0</v>
      </c>
      <c r="L60" s="10">
        <v>7.0</v>
      </c>
      <c r="M60" s="10">
        <v>5.0</v>
      </c>
      <c r="N60" s="10">
        <v>6.0</v>
      </c>
      <c r="O60" s="10">
        <v>6.0</v>
      </c>
      <c r="P60" s="16"/>
      <c r="Q60" s="16"/>
      <c r="R60" s="10">
        <v>11.0</v>
      </c>
      <c r="S60" s="10">
        <v>3.0</v>
      </c>
      <c r="T60" s="10">
        <v>6.0</v>
      </c>
      <c r="U60" s="10">
        <v>7.0</v>
      </c>
      <c r="V60" s="10">
        <v>12.0</v>
      </c>
      <c r="W60" s="16">
        <v>7.0</v>
      </c>
      <c r="X60" s="311"/>
      <c r="Y60" s="10"/>
      <c r="Z60" s="10">
        <v>6.0</v>
      </c>
      <c r="AA60" s="10">
        <v>3.0</v>
      </c>
      <c r="AB60" s="10">
        <v>10.0</v>
      </c>
      <c r="AC60" s="16"/>
      <c r="AD60" s="16">
        <v>4.0</v>
      </c>
      <c r="AE60" s="16"/>
      <c r="AF60" s="10">
        <v>3.0</v>
      </c>
      <c r="AG60" s="10">
        <v>6.0</v>
      </c>
      <c r="AH60" s="10">
        <v>10.0</v>
      </c>
      <c r="AI60" s="136">
        <f t="shared" si="1"/>
        <v>126</v>
      </c>
      <c r="AJ60" s="521">
        <f>AI60/COUNT(F60:AH60)</f>
        <v>6.3</v>
      </c>
      <c r="AK60" s="264"/>
    </row>
    <row r="61" ht="13.5" customHeight="1">
      <c r="A61" s="137" t="s">
        <v>78</v>
      </c>
      <c r="B61" s="132"/>
      <c r="C61" s="138"/>
      <c r="D61" s="32"/>
      <c r="E61" s="140"/>
      <c r="F61" s="140"/>
      <c r="G61" s="141"/>
      <c r="H61" s="265"/>
      <c r="I61" s="266"/>
      <c r="J61" s="266"/>
      <c r="K61" s="265"/>
      <c r="L61" s="265"/>
      <c r="M61" s="265"/>
      <c r="N61" s="265"/>
      <c r="O61" s="265"/>
      <c r="P61" s="266"/>
      <c r="Q61" s="266"/>
      <c r="R61" s="265"/>
      <c r="S61" s="265"/>
      <c r="T61" s="265"/>
      <c r="U61" s="265"/>
      <c r="V61" s="265"/>
      <c r="W61" s="266"/>
      <c r="X61" s="312"/>
      <c r="Y61" s="265"/>
      <c r="Z61" s="265"/>
      <c r="AA61" s="265"/>
      <c r="AB61" s="265"/>
      <c r="AC61" s="266"/>
      <c r="AD61" s="266"/>
      <c r="AE61" s="266"/>
      <c r="AF61" s="265">
        <v>3.0</v>
      </c>
      <c r="AG61" s="265"/>
      <c r="AH61" s="265"/>
      <c r="AI61" s="267">
        <f t="shared" si="1"/>
        <v>3</v>
      </c>
      <c r="AJ61" s="143"/>
      <c r="AK61" s="268"/>
    </row>
    <row r="62" ht="12.75" customHeight="1">
      <c r="A62" s="29">
        <v>2.0</v>
      </c>
      <c r="B62" s="19" t="s">
        <v>15</v>
      </c>
      <c r="C62" s="133"/>
      <c r="D62" s="32"/>
      <c r="E62" s="263"/>
      <c r="F62" s="10">
        <v>8.0</v>
      </c>
      <c r="G62" s="8"/>
      <c r="H62" s="10">
        <v>3.0</v>
      </c>
      <c r="I62" s="16">
        <v>3.0</v>
      </c>
      <c r="J62" s="16"/>
      <c r="K62" s="10"/>
      <c r="L62" s="10">
        <v>6.0</v>
      </c>
      <c r="M62" s="10">
        <v>9.0</v>
      </c>
      <c r="N62" s="10">
        <v>8.0</v>
      </c>
      <c r="O62" s="10"/>
      <c r="P62" s="16"/>
      <c r="Q62" s="16"/>
      <c r="R62" s="10">
        <v>49.0</v>
      </c>
      <c r="S62" s="10">
        <v>9.0</v>
      </c>
      <c r="T62" s="10">
        <v>3.0</v>
      </c>
      <c r="U62" s="10">
        <v>3.0</v>
      </c>
      <c r="V62" s="10"/>
      <c r="W62" s="16"/>
      <c r="X62" s="16">
        <v>7.0</v>
      </c>
      <c r="Y62" s="10"/>
      <c r="Z62" s="10"/>
      <c r="AA62" s="10"/>
      <c r="AB62" s="10">
        <v>1.0</v>
      </c>
      <c r="AC62" s="16"/>
      <c r="AD62" s="16"/>
      <c r="AE62" s="16"/>
      <c r="AF62" s="10">
        <v>2.0</v>
      </c>
      <c r="AG62" s="10">
        <v>2.0</v>
      </c>
      <c r="AH62" s="10">
        <v>1.0</v>
      </c>
      <c r="AI62" s="136">
        <f t="shared" si="1"/>
        <v>114</v>
      </c>
      <c r="AJ62" s="521">
        <f>AI62/COUNT(F62:AH62)</f>
        <v>7.6</v>
      </c>
      <c r="AK62" s="264"/>
    </row>
    <row r="63" ht="13.5" customHeight="1">
      <c r="A63" s="137" t="s">
        <v>78</v>
      </c>
      <c r="B63" s="132"/>
      <c r="C63" s="138"/>
      <c r="D63" s="32"/>
      <c r="E63" s="140"/>
      <c r="F63" s="140"/>
      <c r="G63" s="141"/>
      <c r="H63" s="265"/>
      <c r="I63" s="266"/>
      <c r="J63" s="266"/>
      <c r="K63" s="265"/>
      <c r="L63" s="265"/>
      <c r="M63" s="265"/>
      <c r="N63" s="265"/>
      <c r="O63" s="265"/>
      <c r="P63" s="266"/>
      <c r="Q63" s="266"/>
      <c r="R63" s="265"/>
      <c r="S63" s="265"/>
      <c r="T63" s="265"/>
      <c r="U63" s="265"/>
      <c r="V63" s="265"/>
      <c r="W63" s="266"/>
      <c r="X63" s="266"/>
      <c r="Y63" s="265"/>
      <c r="Z63" s="265"/>
      <c r="AA63" s="265"/>
      <c r="AB63" s="265"/>
      <c r="AC63" s="266"/>
      <c r="AD63" s="266"/>
      <c r="AE63" s="266"/>
      <c r="AF63" s="265"/>
      <c r="AG63" s="265"/>
      <c r="AH63" s="265"/>
      <c r="AI63" s="267">
        <f t="shared" si="1"/>
        <v>0</v>
      </c>
      <c r="AJ63" s="143"/>
      <c r="AK63" s="268"/>
    </row>
    <row r="64" ht="12.75" customHeight="1">
      <c r="A64" s="29">
        <v>3.0</v>
      </c>
      <c r="B64" s="19" t="s">
        <v>157</v>
      </c>
      <c r="C64" s="133"/>
      <c r="D64" s="32"/>
      <c r="E64" s="263"/>
      <c r="F64" s="10">
        <v>4.0</v>
      </c>
      <c r="G64" s="8"/>
      <c r="H64" s="10"/>
      <c r="I64" s="16"/>
      <c r="J64" s="16">
        <v>4.0</v>
      </c>
      <c r="K64" s="10">
        <v>5.0</v>
      </c>
      <c r="L64" s="10">
        <v>3.0</v>
      </c>
      <c r="M64" s="10">
        <v>4.0</v>
      </c>
      <c r="N64" s="10">
        <v>1.0</v>
      </c>
      <c r="O64" s="10">
        <v>11.0</v>
      </c>
      <c r="P64" s="16"/>
      <c r="Q64" s="16"/>
      <c r="R64" s="10">
        <v>4.0</v>
      </c>
      <c r="S64" s="10">
        <v>5.0</v>
      </c>
      <c r="T64" s="10">
        <v>2.0</v>
      </c>
      <c r="U64" s="10">
        <v>7.0</v>
      </c>
      <c r="V64" s="10"/>
      <c r="W64" s="16"/>
      <c r="X64" s="16">
        <v>5.0</v>
      </c>
      <c r="Y64" s="10">
        <v>4.0</v>
      </c>
      <c r="Z64" s="10">
        <v>8.0</v>
      </c>
      <c r="AA64" s="10">
        <v>4.0</v>
      </c>
      <c r="AB64" s="10">
        <v>5.0</v>
      </c>
      <c r="AC64" s="270"/>
      <c r="AD64" s="270"/>
      <c r="AE64" s="270"/>
      <c r="AF64" s="155">
        <v>4.0</v>
      </c>
      <c r="AG64" s="155">
        <v>5.0</v>
      </c>
      <c r="AH64" s="155">
        <v>6.0</v>
      </c>
      <c r="AI64" s="136">
        <f t="shared" si="1"/>
        <v>91</v>
      </c>
      <c r="AJ64" s="521">
        <f>AI64/COUNT(F64:AH64)</f>
        <v>4.789473684</v>
      </c>
      <c r="AK64" s="264"/>
    </row>
    <row r="65" ht="13.5" customHeight="1">
      <c r="A65" s="137" t="s">
        <v>78</v>
      </c>
      <c r="B65" s="132"/>
      <c r="C65" s="138"/>
      <c r="D65" s="32"/>
      <c r="E65" s="140"/>
      <c r="F65" s="140"/>
      <c r="G65" s="141"/>
      <c r="H65" s="265"/>
      <c r="I65" s="266"/>
      <c r="J65" s="266"/>
      <c r="K65" s="265"/>
      <c r="L65" s="265"/>
      <c r="M65" s="265"/>
      <c r="N65" s="265"/>
      <c r="O65" s="265"/>
      <c r="P65" s="266"/>
      <c r="Q65" s="266"/>
      <c r="R65" s="265"/>
      <c r="S65" s="265"/>
      <c r="T65" s="265"/>
      <c r="U65" s="265"/>
      <c r="V65" s="265"/>
      <c r="W65" s="266"/>
      <c r="X65" s="266"/>
      <c r="Y65" s="265"/>
      <c r="Z65" s="265"/>
      <c r="AA65" s="265"/>
      <c r="AB65" s="265"/>
      <c r="AC65" s="266"/>
      <c r="AD65" s="266"/>
      <c r="AE65" s="266"/>
      <c r="AF65" s="265"/>
      <c r="AG65" s="265"/>
      <c r="AH65" s="265"/>
      <c r="AI65" s="267">
        <f t="shared" si="1"/>
        <v>0</v>
      </c>
      <c r="AJ65" s="143"/>
      <c r="AK65" s="268"/>
    </row>
    <row r="66" ht="15.75" customHeight="1">
      <c r="A66" s="45">
        <v>4.0</v>
      </c>
      <c r="B66" s="144" t="s">
        <v>19</v>
      </c>
      <c r="C66" s="133"/>
      <c r="D66" s="32"/>
      <c r="E66" s="263"/>
      <c r="F66" s="10">
        <v>6.0</v>
      </c>
      <c r="G66" s="8"/>
      <c r="H66" s="10">
        <v>2.0</v>
      </c>
      <c r="I66" s="16"/>
      <c r="J66" s="16"/>
      <c r="K66" s="10">
        <v>15.0</v>
      </c>
      <c r="L66" s="10">
        <v>11.0</v>
      </c>
      <c r="M66" s="10">
        <v>8.0</v>
      </c>
      <c r="N66" s="10">
        <v>7.0</v>
      </c>
      <c r="O66" s="10">
        <v>3.0</v>
      </c>
      <c r="P66" s="16"/>
      <c r="Q66" s="243"/>
      <c r="R66" s="10">
        <v>3.0</v>
      </c>
      <c r="S66" s="10">
        <v>11.0</v>
      </c>
      <c r="T66" s="10">
        <v>5.0</v>
      </c>
      <c r="U66" s="10">
        <v>10.0</v>
      </c>
      <c r="V66" s="155"/>
      <c r="W66" s="16"/>
      <c r="X66" s="16">
        <v>1.0</v>
      </c>
      <c r="Y66" s="10">
        <v>7.0</v>
      </c>
      <c r="Z66" s="10">
        <v>3.0</v>
      </c>
      <c r="AA66" s="10">
        <v>2.0</v>
      </c>
      <c r="AB66" s="10">
        <v>2.0</v>
      </c>
      <c r="AC66" s="16"/>
      <c r="AD66" s="16"/>
      <c r="AE66" s="16"/>
      <c r="AF66" s="10">
        <v>9.0</v>
      </c>
      <c r="AG66" s="10">
        <v>6.0</v>
      </c>
      <c r="AH66" s="10">
        <v>6.0</v>
      </c>
      <c r="AI66" s="136">
        <f t="shared" si="1"/>
        <v>117</v>
      </c>
      <c r="AJ66" s="521">
        <f>AI66/COUNT(F66:AH66)</f>
        <v>6.157894737</v>
      </c>
      <c r="AK66" s="264"/>
    </row>
    <row r="67" ht="13.5" customHeight="1">
      <c r="A67" s="137" t="s">
        <v>78</v>
      </c>
      <c r="B67" s="132"/>
      <c r="C67" s="138"/>
      <c r="D67" s="32"/>
      <c r="E67" s="140"/>
      <c r="F67" s="140"/>
      <c r="G67" s="141"/>
      <c r="H67" s="265"/>
      <c r="I67" s="277"/>
      <c r="J67" s="277"/>
      <c r="K67" s="10"/>
      <c r="L67" s="10"/>
      <c r="M67" s="265"/>
      <c r="N67" s="265"/>
      <c r="O67" s="265"/>
      <c r="P67" s="266"/>
      <c r="Q67" s="266"/>
      <c r="R67" s="265"/>
      <c r="S67" s="265"/>
      <c r="T67" s="265"/>
      <c r="U67" s="265"/>
      <c r="V67" s="265"/>
      <c r="W67" s="266"/>
      <c r="X67" s="266"/>
      <c r="Y67" s="265"/>
      <c r="Z67" s="265"/>
      <c r="AA67" s="265"/>
      <c r="AB67" s="265"/>
      <c r="AC67" s="266"/>
      <c r="AD67" s="266"/>
      <c r="AE67" s="266"/>
      <c r="AF67" s="265"/>
      <c r="AG67" s="265"/>
      <c r="AH67" s="265"/>
      <c r="AI67" s="267">
        <f t="shared" si="1"/>
        <v>0</v>
      </c>
      <c r="AJ67" s="143"/>
      <c r="AK67" s="268"/>
    </row>
    <row r="68" ht="15.75" customHeight="1">
      <c r="A68" s="29">
        <v>5.0</v>
      </c>
      <c r="B68" s="19" t="s">
        <v>20</v>
      </c>
      <c r="C68" s="133"/>
      <c r="D68" s="32"/>
      <c r="E68" s="263"/>
      <c r="F68" s="10">
        <v>6.0</v>
      </c>
      <c r="G68" s="8"/>
      <c r="H68" s="10"/>
      <c r="I68" s="16"/>
      <c r="J68" s="16">
        <v>7.0</v>
      </c>
      <c r="K68" s="10">
        <v>8.0</v>
      </c>
      <c r="L68" s="10">
        <v>5.0</v>
      </c>
      <c r="M68" s="10">
        <v>14.0</v>
      </c>
      <c r="N68" s="10">
        <v>10.0</v>
      </c>
      <c r="O68" s="10">
        <v>14.0</v>
      </c>
      <c r="P68" s="16"/>
      <c r="Q68" s="16"/>
      <c r="R68" s="10">
        <v>13.0</v>
      </c>
      <c r="S68" s="10">
        <v>8.0</v>
      </c>
      <c r="T68" s="10">
        <v>10.0</v>
      </c>
      <c r="U68" s="10">
        <v>10.0</v>
      </c>
      <c r="V68" s="10">
        <v>13.0</v>
      </c>
      <c r="W68" s="16"/>
      <c r="X68" s="16"/>
      <c r="Y68" s="10">
        <v>7.0</v>
      </c>
      <c r="Z68" s="10">
        <v>8.0</v>
      </c>
      <c r="AA68" s="10">
        <v>7.0</v>
      </c>
      <c r="AB68" s="10">
        <v>2.0</v>
      </c>
      <c r="AC68" s="16"/>
      <c r="AD68" s="16">
        <v>6.0</v>
      </c>
      <c r="AE68" s="16"/>
      <c r="AF68" s="10">
        <v>3.0</v>
      </c>
      <c r="AG68" s="10">
        <v>5.0</v>
      </c>
      <c r="AH68" s="10">
        <v>8.0</v>
      </c>
      <c r="AI68" s="136">
        <f t="shared" si="1"/>
        <v>164</v>
      </c>
      <c r="AJ68" s="521">
        <f>AI68/COUNT(F68:AH68)</f>
        <v>8.2</v>
      </c>
      <c r="AK68" s="264"/>
    </row>
    <row r="69" ht="13.5" customHeight="1">
      <c r="A69" s="137" t="s">
        <v>78</v>
      </c>
      <c r="B69" s="132"/>
      <c r="C69" s="138"/>
      <c r="D69" s="32"/>
      <c r="E69" s="140"/>
      <c r="F69" s="140"/>
      <c r="G69" s="141"/>
      <c r="H69" s="265"/>
      <c r="I69" s="16"/>
      <c r="J69" s="277"/>
      <c r="K69" s="10"/>
      <c r="L69" s="10"/>
      <c r="M69" s="265"/>
      <c r="N69" s="265"/>
      <c r="O69" s="265"/>
      <c r="P69" s="266"/>
      <c r="Q69" s="266"/>
      <c r="R69" s="265"/>
      <c r="S69" s="265"/>
      <c r="T69" s="265"/>
      <c r="U69" s="265"/>
      <c r="V69" s="265"/>
      <c r="W69" s="266"/>
      <c r="X69" s="266"/>
      <c r="Y69" s="265"/>
      <c r="Z69" s="265"/>
      <c r="AA69" s="265"/>
      <c r="AB69" s="265"/>
      <c r="AC69" s="266"/>
      <c r="AD69" s="266">
        <v>1.0</v>
      </c>
      <c r="AE69" s="266"/>
      <c r="AF69" s="265">
        <v>2.0</v>
      </c>
      <c r="AG69" s="265"/>
      <c r="AH69" s="265"/>
      <c r="AI69" s="267">
        <f t="shared" si="1"/>
        <v>3</v>
      </c>
      <c r="AJ69" s="143"/>
      <c r="AK69" s="268"/>
    </row>
    <row r="70" ht="12.75" customHeight="1">
      <c r="A70" s="29">
        <v>6.0</v>
      </c>
      <c r="B70" s="19" t="s">
        <v>198</v>
      </c>
      <c r="C70" s="133"/>
      <c r="D70" s="32"/>
      <c r="E70" s="263"/>
      <c r="F70" s="10">
        <v>7.0</v>
      </c>
      <c r="G70" s="8"/>
      <c r="H70" s="10">
        <v>1.0</v>
      </c>
      <c r="I70" s="16"/>
      <c r="J70" s="16"/>
      <c r="K70" s="10">
        <v>7.0</v>
      </c>
      <c r="L70" s="10">
        <v>5.0</v>
      </c>
      <c r="M70" s="10">
        <v>8.0</v>
      </c>
      <c r="N70" s="10">
        <v>6.0</v>
      </c>
      <c r="O70" s="10"/>
      <c r="P70" s="16"/>
      <c r="Q70" s="16">
        <v>7.0</v>
      </c>
      <c r="R70" s="10">
        <v>4.0</v>
      </c>
      <c r="S70" s="10">
        <v>5.0</v>
      </c>
      <c r="T70" s="10">
        <v>7.0</v>
      </c>
      <c r="U70" s="10">
        <v>11.0</v>
      </c>
      <c r="V70" s="10">
        <v>10.0</v>
      </c>
      <c r="W70" s="16"/>
      <c r="X70" s="16"/>
      <c r="Y70" s="10">
        <v>11.0</v>
      </c>
      <c r="Z70" s="10">
        <v>6.0</v>
      </c>
      <c r="AA70" s="10">
        <v>8.0</v>
      </c>
      <c r="AB70" s="10">
        <v>5.0</v>
      </c>
      <c r="AC70" s="16">
        <v>18.0</v>
      </c>
      <c r="AD70" s="16"/>
      <c r="AE70" s="16"/>
      <c r="AF70" s="10">
        <v>10.0</v>
      </c>
      <c r="AG70" s="10">
        <v>7.0</v>
      </c>
      <c r="AH70" s="10">
        <v>8.0</v>
      </c>
      <c r="AI70" s="136">
        <f t="shared" si="1"/>
        <v>151</v>
      </c>
      <c r="AJ70" s="521">
        <f>AI70/COUNT(F70:AH70)</f>
        <v>7.55</v>
      </c>
      <c r="AK70" s="264"/>
    </row>
    <row r="71" ht="13.5" customHeight="1">
      <c r="A71" s="137" t="s">
        <v>78</v>
      </c>
      <c r="B71" s="132"/>
      <c r="C71" s="138"/>
      <c r="D71" s="32"/>
      <c r="E71" s="140"/>
      <c r="F71" s="140"/>
      <c r="G71" s="141"/>
      <c r="H71" s="265"/>
      <c r="I71" s="16"/>
      <c r="J71" s="277"/>
      <c r="K71" s="10"/>
      <c r="L71" s="10"/>
      <c r="M71" s="265"/>
      <c r="N71" s="265"/>
      <c r="O71" s="265"/>
      <c r="P71" s="266"/>
      <c r="Q71" s="266"/>
      <c r="R71" s="265"/>
      <c r="S71" s="265"/>
      <c r="T71" s="265"/>
      <c r="U71" s="271">
        <v>4.0</v>
      </c>
      <c r="V71" s="265">
        <v>1.0</v>
      </c>
      <c r="W71" s="266"/>
      <c r="X71" s="266"/>
      <c r="Y71" s="265"/>
      <c r="Z71" s="265">
        <v>1.0</v>
      </c>
      <c r="AA71" s="265"/>
      <c r="AB71" s="265"/>
      <c r="AC71" s="266"/>
      <c r="AD71" s="266"/>
      <c r="AE71" s="266"/>
      <c r="AF71" s="265"/>
      <c r="AG71" s="265"/>
      <c r="AH71" s="265"/>
      <c r="AI71" s="267">
        <f t="shared" si="1"/>
        <v>6</v>
      </c>
      <c r="AJ71" s="143"/>
      <c r="AK71" s="268"/>
    </row>
    <row r="72" ht="15.75" customHeight="1">
      <c r="A72" s="45">
        <v>7.0</v>
      </c>
      <c r="B72" s="144" t="s">
        <v>199</v>
      </c>
      <c r="C72" s="133"/>
      <c r="D72" s="32"/>
      <c r="E72" s="263"/>
      <c r="F72" s="10">
        <v>4.0</v>
      </c>
      <c r="G72" s="8"/>
      <c r="H72" s="10">
        <v>3.0</v>
      </c>
      <c r="I72" s="16"/>
      <c r="J72" s="16"/>
      <c r="K72" s="147"/>
      <c r="L72" s="147"/>
      <c r="M72" s="147"/>
      <c r="N72" s="147"/>
      <c r="O72" s="10">
        <v>17.0</v>
      </c>
      <c r="P72" s="16"/>
      <c r="Q72" s="16"/>
      <c r="R72" s="10">
        <v>10.0</v>
      </c>
      <c r="S72" s="10">
        <v>5.0</v>
      </c>
      <c r="T72" s="10">
        <v>5.0</v>
      </c>
      <c r="U72" s="10">
        <v>7.0</v>
      </c>
      <c r="V72" s="10">
        <v>23.0</v>
      </c>
      <c r="W72" s="16"/>
      <c r="X72" s="16"/>
      <c r="Y72" s="10">
        <v>13.0</v>
      </c>
      <c r="Z72" s="10">
        <v>5.0</v>
      </c>
      <c r="AA72" s="10">
        <v>8.0</v>
      </c>
      <c r="AB72" s="10">
        <v>7.0</v>
      </c>
      <c r="AC72" s="16"/>
      <c r="AD72" s="16"/>
      <c r="AE72" s="16"/>
      <c r="AF72" s="10">
        <v>8.0</v>
      </c>
      <c r="AG72" s="10">
        <v>1.0</v>
      </c>
      <c r="AH72" s="341"/>
      <c r="AI72" s="136">
        <f t="shared" si="1"/>
        <v>116</v>
      </c>
      <c r="AJ72" s="521">
        <f>AI72/COUNT(F72:AH72)</f>
        <v>8.285714286</v>
      </c>
      <c r="AK72" s="264"/>
    </row>
    <row r="73" ht="13.5" customHeight="1">
      <c r="A73" s="137" t="s">
        <v>78</v>
      </c>
      <c r="B73" s="132"/>
      <c r="C73" s="138"/>
      <c r="D73" s="32"/>
      <c r="E73" s="140"/>
      <c r="F73" s="140"/>
      <c r="G73" s="141"/>
      <c r="H73" s="265"/>
      <c r="I73" s="277"/>
      <c r="J73" s="277"/>
      <c r="K73" s="10"/>
      <c r="L73" s="148"/>
      <c r="M73" s="265"/>
      <c r="N73" s="265"/>
      <c r="O73" s="265"/>
      <c r="P73" s="266"/>
      <c r="Q73" s="266"/>
      <c r="R73" s="265"/>
      <c r="S73" s="265"/>
      <c r="T73" s="265"/>
      <c r="U73" s="265"/>
      <c r="V73" s="265"/>
      <c r="W73" s="266"/>
      <c r="X73" s="266"/>
      <c r="Y73" s="265"/>
      <c r="Z73" s="265"/>
      <c r="AA73" s="265"/>
      <c r="AB73" s="265"/>
      <c r="AC73" s="266"/>
      <c r="AD73" s="266"/>
      <c r="AE73" s="266"/>
      <c r="AF73" s="265"/>
      <c r="AG73" s="265"/>
      <c r="AH73" s="265"/>
      <c r="AI73" s="267">
        <f t="shared" si="1"/>
        <v>0</v>
      </c>
      <c r="AJ73" s="143"/>
      <c r="AK73" s="268"/>
    </row>
    <row r="74" ht="15.75" customHeight="1">
      <c r="A74" s="45">
        <v>8.0</v>
      </c>
      <c r="B74" s="144" t="s">
        <v>203</v>
      </c>
      <c r="C74" s="133"/>
      <c r="D74" s="32"/>
      <c r="E74" s="263"/>
      <c r="F74" s="10">
        <v>6.0</v>
      </c>
      <c r="G74" s="8"/>
      <c r="H74" s="10">
        <v>8.0</v>
      </c>
      <c r="I74" s="16">
        <v>8.0</v>
      </c>
      <c r="J74" s="16"/>
      <c r="K74" s="10"/>
      <c r="L74" s="10">
        <v>5.0</v>
      </c>
      <c r="M74" s="10">
        <v>5.0</v>
      </c>
      <c r="N74" s="10">
        <v>5.0</v>
      </c>
      <c r="O74" s="10">
        <v>9.0</v>
      </c>
      <c r="P74" s="16"/>
      <c r="Q74" s="16"/>
      <c r="R74" s="10">
        <v>9.0</v>
      </c>
      <c r="S74" s="10">
        <v>4.0</v>
      </c>
      <c r="T74" s="10">
        <v>9.0</v>
      </c>
      <c r="U74" s="10">
        <v>9.0</v>
      </c>
      <c r="V74" s="10">
        <v>9.0</v>
      </c>
      <c r="W74" s="16">
        <v>7.0</v>
      </c>
      <c r="X74" s="16"/>
      <c r="Y74" s="10"/>
      <c r="Z74" s="10">
        <v>8.0</v>
      </c>
      <c r="AA74" s="10">
        <v>6.0</v>
      </c>
      <c r="AB74" s="10">
        <v>7.0</v>
      </c>
      <c r="AC74" s="16">
        <v>12.0</v>
      </c>
      <c r="AD74" s="16"/>
      <c r="AE74" s="16"/>
      <c r="AF74" s="10">
        <v>5.0</v>
      </c>
      <c r="AG74" s="10">
        <v>9.0</v>
      </c>
      <c r="AH74" s="10">
        <v>4.0</v>
      </c>
      <c r="AI74" s="136">
        <f t="shared" si="1"/>
        <v>144</v>
      </c>
      <c r="AJ74" s="521">
        <f>AI74/COUNT(F74:AH74)</f>
        <v>7.2</v>
      </c>
      <c r="AK74" s="264"/>
    </row>
    <row r="75" ht="13.5" customHeight="1">
      <c r="A75" s="137" t="s">
        <v>78</v>
      </c>
      <c r="B75" s="132"/>
      <c r="C75" s="138"/>
      <c r="D75" s="32"/>
      <c r="E75" s="140"/>
      <c r="F75" s="140"/>
      <c r="G75" s="141"/>
      <c r="H75" s="265"/>
      <c r="I75" s="277"/>
      <c r="J75" s="277"/>
      <c r="K75" s="10"/>
      <c r="L75" s="148"/>
      <c r="M75" s="265"/>
      <c r="N75" s="265"/>
      <c r="O75" s="265"/>
      <c r="P75" s="266"/>
      <c r="Q75" s="266"/>
      <c r="R75" s="265"/>
      <c r="S75" s="265"/>
      <c r="T75" s="265"/>
      <c r="U75" s="265"/>
      <c r="V75" s="265"/>
      <c r="W75" s="266"/>
      <c r="X75" s="266"/>
      <c r="Y75" s="265"/>
      <c r="Z75" s="265"/>
      <c r="AA75" s="265"/>
      <c r="AB75" s="265"/>
      <c r="AC75" s="266"/>
      <c r="AD75" s="266"/>
      <c r="AE75" s="266"/>
      <c r="AF75" s="265"/>
      <c r="AG75" s="265"/>
      <c r="AH75" s="265"/>
      <c r="AI75" s="267">
        <f t="shared" si="1"/>
        <v>0</v>
      </c>
      <c r="AJ75" s="143"/>
      <c r="AK75" s="268"/>
    </row>
    <row r="76" ht="15.75" customHeight="1">
      <c r="A76" s="45">
        <v>9.0</v>
      </c>
      <c r="B76" s="144" t="s">
        <v>23</v>
      </c>
      <c r="C76" s="133"/>
      <c r="D76" s="32"/>
      <c r="E76" s="263"/>
      <c r="F76" s="10">
        <v>9.0</v>
      </c>
      <c r="G76" s="8"/>
      <c r="H76" s="10">
        <v>4.0</v>
      </c>
      <c r="I76" s="16"/>
      <c r="J76" s="16"/>
      <c r="K76" s="10">
        <v>3.0</v>
      </c>
      <c r="L76" s="10">
        <v>5.0</v>
      </c>
      <c r="M76" s="10">
        <v>10.0</v>
      </c>
      <c r="N76" s="10">
        <v>8.0</v>
      </c>
      <c r="O76" s="10">
        <v>11.0</v>
      </c>
      <c r="P76" s="16">
        <v>7.0</v>
      </c>
      <c r="Q76" s="16"/>
      <c r="R76" s="10"/>
      <c r="S76" s="10">
        <v>15.0</v>
      </c>
      <c r="T76" s="10">
        <v>7.0</v>
      </c>
      <c r="U76" s="10">
        <v>7.0</v>
      </c>
      <c r="V76" s="10">
        <v>11.0</v>
      </c>
      <c r="W76" s="16"/>
      <c r="X76" s="16"/>
      <c r="Y76" s="10">
        <v>9.0</v>
      </c>
      <c r="Z76" s="10">
        <v>10.0</v>
      </c>
      <c r="AA76" s="10">
        <v>7.0</v>
      </c>
      <c r="AB76" s="10">
        <v>7.0</v>
      </c>
      <c r="AC76" s="16"/>
      <c r="AD76" s="16"/>
      <c r="AE76" s="16"/>
      <c r="AF76" s="150"/>
      <c r="AG76" s="150"/>
      <c r="AH76" s="150"/>
      <c r="AI76" s="136">
        <f t="shared" si="1"/>
        <v>130</v>
      </c>
      <c r="AJ76" s="521">
        <f>AI76/COUNT(F76:AH76)</f>
        <v>8.125</v>
      </c>
      <c r="AK76" s="264"/>
    </row>
    <row r="77" ht="13.5" customHeight="1">
      <c r="A77" s="137" t="s">
        <v>78</v>
      </c>
      <c r="B77" s="132"/>
      <c r="C77" s="138"/>
      <c r="D77" s="32"/>
      <c r="E77" s="140"/>
      <c r="F77" s="140"/>
      <c r="G77" s="141"/>
      <c r="H77" s="265"/>
      <c r="I77" s="277"/>
      <c r="J77" s="277"/>
      <c r="K77" s="10"/>
      <c r="L77" s="148"/>
      <c r="M77" s="265"/>
      <c r="N77" s="265"/>
      <c r="O77" s="265"/>
      <c r="P77" s="266"/>
      <c r="Q77" s="266"/>
      <c r="R77" s="265"/>
      <c r="S77" s="265"/>
      <c r="T77" s="265"/>
      <c r="U77" s="265"/>
      <c r="V77" s="265"/>
      <c r="W77" s="266"/>
      <c r="X77" s="266"/>
      <c r="Y77" s="265"/>
      <c r="Z77" s="265"/>
      <c r="AA77" s="265"/>
      <c r="AB77" s="265"/>
      <c r="AC77" s="266"/>
      <c r="AD77" s="266"/>
      <c r="AE77" s="266"/>
      <c r="AF77" s="265"/>
      <c r="AG77" s="265"/>
      <c r="AH77" s="265"/>
      <c r="AI77" s="267">
        <f t="shared" si="1"/>
        <v>0</v>
      </c>
      <c r="AJ77" s="143"/>
      <c r="AK77" s="268"/>
    </row>
    <row r="78" ht="13.5" customHeight="1">
      <c r="A78" s="552">
        <v>10.0</v>
      </c>
      <c r="B78" s="553" t="s">
        <v>254</v>
      </c>
      <c r="C78" s="138"/>
      <c r="D78" s="32"/>
      <c r="E78" s="140"/>
      <c r="F78" s="212">
        <v>9.0</v>
      </c>
      <c r="G78" s="141"/>
      <c r="H78" s="272">
        <v>7.0</v>
      </c>
      <c r="I78" s="243">
        <v>7.0</v>
      </c>
      <c r="J78" s="277"/>
      <c r="K78" s="10">
        <v>12.0</v>
      </c>
      <c r="L78" s="155">
        <v>6.0</v>
      </c>
      <c r="M78" s="145">
        <v>2.0</v>
      </c>
      <c r="N78" s="145">
        <v>7.0</v>
      </c>
      <c r="O78" s="145">
        <v>9.0</v>
      </c>
      <c r="P78" s="313"/>
      <c r="Q78" s="313"/>
      <c r="R78" s="145">
        <v>2.0</v>
      </c>
      <c r="S78" s="145">
        <v>5.0</v>
      </c>
      <c r="T78" s="145">
        <v>4.0</v>
      </c>
      <c r="U78" s="145">
        <v>6.0</v>
      </c>
      <c r="V78" s="273">
        <v>7.0</v>
      </c>
      <c r="W78" s="313"/>
      <c r="X78" s="313"/>
      <c r="Y78" s="273">
        <v>6.0</v>
      </c>
      <c r="Z78" s="155">
        <v>14.0</v>
      </c>
      <c r="AA78" s="273">
        <v>7.0</v>
      </c>
      <c r="AB78" s="145">
        <v>4.0</v>
      </c>
      <c r="AC78" s="311">
        <v>15.0</v>
      </c>
      <c r="AD78" s="313"/>
      <c r="AE78" s="313"/>
      <c r="AF78" s="145">
        <v>14.0</v>
      </c>
      <c r="AG78" s="273">
        <v>14.0</v>
      </c>
      <c r="AH78" s="273">
        <v>15.0</v>
      </c>
      <c r="AI78" s="554">
        <f t="shared" si="1"/>
        <v>172</v>
      </c>
      <c r="AJ78" s="555">
        <f>AI78/COUNT(F78:AH78)</f>
        <v>8.19047619</v>
      </c>
      <c r="AK78" s="268"/>
    </row>
    <row r="79" ht="13.5" customHeight="1">
      <c r="A79" s="137" t="s">
        <v>78</v>
      </c>
      <c r="B79" s="132"/>
      <c r="C79" s="138"/>
      <c r="D79" s="32"/>
      <c r="E79" s="140"/>
      <c r="F79" s="140"/>
      <c r="G79" s="141"/>
      <c r="H79" s="265"/>
      <c r="I79" s="277"/>
      <c r="J79" s="277"/>
      <c r="K79" s="10"/>
      <c r="L79" s="148"/>
      <c r="M79" s="265"/>
      <c r="N79" s="265"/>
      <c r="O79" s="265"/>
      <c r="P79" s="266"/>
      <c r="Q79" s="266"/>
      <c r="R79" s="265"/>
      <c r="S79" s="265"/>
      <c r="T79" s="265"/>
      <c r="U79" s="265"/>
      <c r="V79" s="265"/>
      <c r="W79" s="266"/>
      <c r="X79" s="266"/>
      <c r="Y79" s="265"/>
      <c r="Z79" s="265"/>
      <c r="AA79" s="265"/>
      <c r="AB79" s="265"/>
      <c r="AC79" s="266"/>
      <c r="AD79" s="266"/>
      <c r="AE79" s="266"/>
      <c r="AF79" s="265"/>
      <c r="AG79" s="265"/>
      <c r="AH79" s="265"/>
      <c r="AI79" s="267">
        <f t="shared" si="1"/>
        <v>0</v>
      </c>
      <c r="AJ79" s="143"/>
      <c r="AK79" s="268"/>
    </row>
    <row r="80" ht="15.75" customHeight="1">
      <c r="A80" s="45">
        <v>11.0</v>
      </c>
      <c r="B80" s="144" t="s">
        <v>24</v>
      </c>
      <c r="C80" s="133"/>
      <c r="D80" s="32"/>
      <c r="E80" s="263"/>
      <c r="F80" s="10">
        <v>11.0</v>
      </c>
      <c r="G80" s="8"/>
      <c r="H80" s="10">
        <v>5.0</v>
      </c>
      <c r="I80" s="16"/>
      <c r="J80" s="16"/>
      <c r="K80" s="10">
        <v>7.0</v>
      </c>
      <c r="L80" s="10">
        <v>8.0</v>
      </c>
      <c r="M80" s="10">
        <v>7.0</v>
      </c>
      <c r="N80" s="10">
        <v>4.0</v>
      </c>
      <c r="O80" s="10"/>
      <c r="P80" s="16"/>
      <c r="Q80" s="16">
        <v>4.0</v>
      </c>
      <c r="R80" s="10">
        <v>9.0</v>
      </c>
      <c r="S80" s="10">
        <v>9.0</v>
      </c>
      <c r="T80" s="10">
        <v>14.0</v>
      </c>
      <c r="U80" s="10">
        <v>16.0</v>
      </c>
      <c r="V80" s="10">
        <v>11.0</v>
      </c>
      <c r="W80" s="16"/>
      <c r="X80" s="16"/>
      <c r="Y80" s="10">
        <v>10.0</v>
      </c>
      <c r="Z80" s="10">
        <v>4.0</v>
      </c>
      <c r="AA80" s="10">
        <v>3.0</v>
      </c>
      <c r="AB80" s="10">
        <v>11.0</v>
      </c>
      <c r="AC80" s="16"/>
      <c r="AD80" s="16"/>
      <c r="AE80" s="16"/>
      <c r="AF80" s="10">
        <v>5.0</v>
      </c>
      <c r="AG80" s="10">
        <v>21.0</v>
      </c>
      <c r="AH80" s="10">
        <v>3.0</v>
      </c>
      <c r="AI80" s="136">
        <f t="shared" si="1"/>
        <v>162</v>
      </c>
      <c r="AJ80" s="521">
        <f>AI80/COUNT(F80:AH80)</f>
        <v>8.526315789</v>
      </c>
      <c r="AK80" s="264"/>
    </row>
    <row r="81" ht="13.5" customHeight="1">
      <c r="A81" s="137" t="s">
        <v>78</v>
      </c>
      <c r="B81" s="2"/>
      <c r="C81" s="153"/>
      <c r="D81" s="32"/>
      <c r="E81" s="140"/>
      <c r="F81" s="140"/>
      <c r="G81" s="141"/>
      <c r="H81" s="265"/>
      <c r="I81" s="16"/>
      <c r="J81" s="277"/>
      <c r="K81" s="10"/>
      <c r="L81" s="10"/>
      <c r="M81" s="265"/>
      <c r="N81" s="265"/>
      <c r="O81" s="265"/>
      <c r="P81" s="266"/>
      <c r="Q81" s="266"/>
      <c r="R81" s="265"/>
      <c r="S81" s="265"/>
      <c r="T81" s="265"/>
      <c r="U81" s="265"/>
      <c r="V81" s="271">
        <v>2.0</v>
      </c>
      <c r="W81" s="266"/>
      <c r="X81" s="266"/>
      <c r="Y81" s="265"/>
      <c r="Z81" s="265"/>
      <c r="AA81" s="265"/>
      <c r="AB81" s="265"/>
      <c r="AC81" s="266"/>
      <c r="AD81" s="266"/>
      <c r="AE81" s="266"/>
      <c r="AF81" s="265"/>
      <c r="AG81" s="265"/>
      <c r="AH81" s="265"/>
      <c r="AI81" s="267">
        <f t="shared" si="1"/>
        <v>2</v>
      </c>
      <c r="AJ81" s="143"/>
      <c r="AK81" s="268"/>
    </row>
    <row r="82" ht="14.25" customHeight="1">
      <c r="A82" s="29">
        <v>12.0</v>
      </c>
      <c r="B82" s="19" t="s">
        <v>253</v>
      </c>
      <c r="C82" s="133"/>
      <c r="D82" s="32"/>
      <c r="E82" s="263"/>
      <c r="F82" s="10">
        <v>4.0</v>
      </c>
      <c r="G82" s="8"/>
      <c r="H82" s="10">
        <v>4.0</v>
      </c>
      <c r="I82" s="16"/>
      <c r="J82" s="16"/>
      <c r="K82" s="10">
        <v>4.0</v>
      </c>
      <c r="L82" s="10">
        <v>6.0</v>
      </c>
      <c r="M82" s="10">
        <v>4.0</v>
      </c>
      <c r="N82" s="10">
        <v>3.0</v>
      </c>
      <c r="O82" s="10">
        <v>11.0</v>
      </c>
      <c r="P82" s="16"/>
      <c r="Q82" s="16"/>
      <c r="R82" s="10">
        <v>9.0</v>
      </c>
      <c r="S82" s="10">
        <v>4.0</v>
      </c>
      <c r="T82" s="10">
        <v>5.0</v>
      </c>
      <c r="U82" s="10">
        <v>8.0</v>
      </c>
      <c r="V82" s="10">
        <v>4.0</v>
      </c>
      <c r="W82" s="16">
        <v>2.0</v>
      </c>
      <c r="X82" s="16">
        <v>1.0</v>
      </c>
      <c r="Y82" s="10">
        <v>10.0</v>
      </c>
      <c r="Z82" s="10">
        <v>3.0</v>
      </c>
      <c r="AA82" s="10">
        <v>4.0</v>
      </c>
      <c r="AB82" s="10">
        <v>4.0</v>
      </c>
      <c r="AC82" s="16"/>
      <c r="AD82" s="16"/>
      <c r="AE82" s="16"/>
      <c r="AF82" s="10">
        <v>5.0</v>
      </c>
      <c r="AG82" s="10">
        <v>1.0</v>
      </c>
      <c r="AH82" s="10"/>
      <c r="AI82" s="136">
        <f t="shared" si="1"/>
        <v>96</v>
      </c>
      <c r="AJ82" s="521">
        <f>AI82/COUNT(F82:AH82)</f>
        <v>4.8</v>
      </c>
      <c r="AK82" s="264"/>
    </row>
    <row r="83" ht="13.5" customHeight="1">
      <c r="A83" s="137" t="s">
        <v>78</v>
      </c>
      <c r="B83" s="132"/>
      <c r="C83" s="138"/>
      <c r="D83" s="32"/>
      <c r="E83" s="140"/>
      <c r="F83" s="140"/>
      <c r="G83" s="141"/>
      <c r="H83" s="265"/>
      <c r="I83" s="266"/>
      <c r="J83" s="266"/>
      <c r="K83" s="265"/>
      <c r="L83" s="265"/>
      <c r="M83" s="265"/>
      <c r="N83" s="265"/>
      <c r="O83" s="265"/>
      <c r="P83" s="266"/>
      <c r="Q83" s="266"/>
      <c r="R83" s="265"/>
      <c r="S83" s="265"/>
      <c r="T83" s="265"/>
      <c r="U83" s="265"/>
      <c r="V83" s="271">
        <v>2.0</v>
      </c>
      <c r="W83" s="266"/>
      <c r="X83" s="266"/>
      <c r="Y83" s="265">
        <v>3.0</v>
      </c>
      <c r="Z83" s="265"/>
      <c r="AA83" s="265"/>
      <c r="AB83" s="265"/>
      <c r="AC83" s="266"/>
      <c r="AD83" s="266"/>
      <c r="AE83" s="266"/>
      <c r="AF83" s="265"/>
      <c r="AG83" s="265"/>
      <c r="AH83" s="265"/>
      <c r="AI83" s="267">
        <f t="shared" si="1"/>
        <v>5</v>
      </c>
      <c r="AJ83" s="136"/>
      <c r="AK83" s="264"/>
    </row>
    <row r="84" ht="12.75" customHeight="1">
      <c r="A84" s="29">
        <v>13.0</v>
      </c>
      <c r="B84" s="19" t="s">
        <v>25</v>
      </c>
      <c r="C84" s="133"/>
      <c r="D84" s="32"/>
      <c r="E84" s="263"/>
      <c r="F84" s="155">
        <v>12.0</v>
      </c>
      <c r="G84" s="8"/>
      <c r="H84" s="10"/>
      <c r="I84" s="16"/>
      <c r="J84" s="16"/>
      <c r="K84" s="10">
        <v>6.0</v>
      </c>
      <c r="L84" s="10">
        <v>11.0</v>
      </c>
      <c r="M84" s="10">
        <v>6.0</v>
      </c>
      <c r="N84" s="10">
        <v>7.0</v>
      </c>
      <c r="O84" s="10">
        <v>19.0</v>
      </c>
      <c r="P84" s="16">
        <v>6.0</v>
      </c>
      <c r="Q84" s="16"/>
      <c r="R84" s="10"/>
      <c r="S84" s="10">
        <v>9.0</v>
      </c>
      <c r="T84" s="10">
        <v>5.0</v>
      </c>
      <c r="U84" s="10">
        <v>10.0</v>
      </c>
      <c r="V84" s="10">
        <v>11.0</v>
      </c>
      <c r="W84" s="16"/>
      <c r="X84" s="16"/>
      <c r="Y84" s="10">
        <v>11.0</v>
      </c>
      <c r="Z84" s="10">
        <v>7.0</v>
      </c>
      <c r="AA84" s="10">
        <v>6.0</v>
      </c>
      <c r="AB84" s="10">
        <v>7.0</v>
      </c>
      <c r="AC84" s="16"/>
      <c r="AD84" s="16">
        <v>5.0</v>
      </c>
      <c r="AE84" s="16"/>
      <c r="AF84" s="10">
        <v>3.0</v>
      </c>
      <c r="AG84" s="10">
        <v>9.0</v>
      </c>
      <c r="AH84" s="10">
        <v>8.0</v>
      </c>
      <c r="AI84" s="136">
        <f t="shared" si="1"/>
        <v>158</v>
      </c>
      <c r="AJ84" s="521">
        <f>AI84/COUNT(F84:AH84)</f>
        <v>8.315789474</v>
      </c>
      <c r="AK84" s="264"/>
    </row>
    <row r="85" ht="13.5" customHeight="1">
      <c r="A85" s="137" t="s">
        <v>78</v>
      </c>
      <c r="B85" s="132"/>
      <c r="C85" s="138"/>
      <c r="D85" s="32"/>
      <c r="E85" s="140"/>
      <c r="F85" s="140"/>
      <c r="G85" s="141"/>
      <c r="H85" s="265"/>
      <c r="I85" s="266"/>
      <c r="J85" s="266"/>
      <c r="K85" s="265"/>
      <c r="L85" s="265"/>
      <c r="M85" s="265"/>
      <c r="N85" s="265"/>
      <c r="O85" s="265"/>
      <c r="P85" s="266"/>
      <c r="Q85" s="266"/>
      <c r="R85" s="265"/>
      <c r="S85" s="265"/>
      <c r="T85" s="265"/>
      <c r="U85" s="265"/>
      <c r="V85" s="265"/>
      <c r="W85" s="266"/>
      <c r="X85" s="266"/>
      <c r="Y85" s="265"/>
      <c r="Z85" s="265"/>
      <c r="AA85" s="265"/>
      <c r="AB85" s="265"/>
      <c r="AC85" s="266"/>
      <c r="AD85" s="266"/>
      <c r="AE85" s="266"/>
      <c r="AF85" s="265">
        <v>2.0</v>
      </c>
      <c r="AG85" s="265"/>
      <c r="AH85" s="265"/>
      <c r="AI85" s="267">
        <f t="shared" si="1"/>
        <v>2</v>
      </c>
      <c r="AJ85" s="143"/>
      <c r="AK85" s="268"/>
    </row>
    <row r="86" ht="12.75" customHeight="1">
      <c r="A86" s="154">
        <v>14.0</v>
      </c>
      <c r="B86" s="144" t="s">
        <v>200</v>
      </c>
      <c r="C86" s="133"/>
      <c r="D86" s="32"/>
      <c r="E86" s="263"/>
      <c r="F86" s="10"/>
      <c r="G86" s="8"/>
      <c r="H86" s="10">
        <v>8.0</v>
      </c>
      <c r="I86" s="16"/>
      <c r="J86" s="16"/>
      <c r="K86" s="10">
        <v>7.0</v>
      </c>
      <c r="L86" s="10">
        <v>4.0</v>
      </c>
      <c r="M86" s="10">
        <v>4.0</v>
      </c>
      <c r="N86" s="10">
        <v>4.0</v>
      </c>
      <c r="O86" s="10"/>
      <c r="P86" s="16"/>
      <c r="Q86" s="16">
        <v>6.0</v>
      </c>
      <c r="R86" s="10">
        <v>14.0</v>
      </c>
      <c r="S86" s="10">
        <v>8.0</v>
      </c>
      <c r="T86" s="10">
        <v>7.0</v>
      </c>
      <c r="U86" s="10">
        <v>8.0</v>
      </c>
      <c r="V86" s="10">
        <v>9.0</v>
      </c>
      <c r="W86" s="16"/>
      <c r="X86" s="16"/>
      <c r="Y86" s="10">
        <v>9.0</v>
      </c>
      <c r="Z86" s="10">
        <v>8.0</v>
      </c>
      <c r="AA86" s="10">
        <v>7.0</v>
      </c>
      <c r="AB86" s="10">
        <v>13.0</v>
      </c>
      <c r="AC86" s="16">
        <v>11.0</v>
      </c>
      <c r="AD86" s="16"/>
      <c r="AE86" s="16"/>
      <c r="AF86" s="10">
        <v>10.0</v>
      </c>
      <c r="AG86" s="10">
        <v>10.0</v>
      </c>
      <c r="AH86" s="155">
        <v>10.0</v>
      </c>
      <c r="AI86" s="136">
        <f t="shared" si="1"/>
        <v>157</v>
      </c>
      <c r="AJ86" s="521">
        <f>AI86/COUNT(F86:AH86)</f>
        <v>8.263157895</v>
      </c>
      <c r="AK86" s="264"/>
    </row>
    <row r="87" ht="13.5" customHeight="1">
      <c r="A87" s="137" t="s">
        <v>78</v>
      </c>
      <c r="B87" s="132"/>
      <c r="C87" s="138"/>
      <c r="D87" s="32"/>
      <c r="E87" s="140"/>
      <c r="F87" s="140"/>
      <c r="G87" s="141"/>
      <c r="H87" s="265"/>
      <c r="I87" s="342"/>
      <c r="J87" s="266"/>
      <c r="K87" s="265"/>
      <c r="L87" s="265"/>
      <c r="M87" s="265"/>
      <c r="N87" s="265"/>
      <c r="O87" s="265"/>
      <c r="P87" s="266"/>
      <c r="Q87" s="266"/>
      <c r="R87" s="265"/>
      <c r="S87" s="265"/>
      <c r="T87" s="265"/>
      <c r="U87" s="265"/>
      <c r="V87" s="265"/>
      <c r="W87" s="266"/>
      <c r="X87" s="266"/>
      <c r="Y87" s="265"/>
      <c r="Z87" s="265"/>
      <c r="AA87" s="265"/>
      <c r="AB87" s="265"/>
      <c r="AC87" s="266"/>
      <c r="AD87" s="266"/>
      <c r="AE87" s="266"/>
      <c r="AF87" s="265"/>
      <c r="AG87" s="265"/>
      <c r="AH87" s="265"/>
      <c r="AI87" s="267">
        <f t="shared" si="1"/>
        <v>0</v>
      </c>
      <c r="AJ87" s="143"/>
      <c r="AK87" s="268"/>
    </row>
    <row r="88" ht="12.75" customHeight="1">
      <c r="A88" s="45">
        <v>15.0</v>
      </c>
      <c r="B88" s="144" t="s">
        <v>26</v>
      </c>
      <c r="C88" s="133"/>
      <c r="D88" s="32"/>
      <c r="E88" s="263"/>
      <c r="F88" s="10">
        <v>8.0</v>
      </c>
      <c r="G88" s="8"/>
      <c r="H88" s="10">
        <v>9.0</v>
      </c>
      <c r="I88" s="16"/>
      <c r="J88" s="16"/>
      <c r="K88" s="10">
        <v>7.0</v>
      </c>
      <c r="L88" s="10">
        <v>7.0</v>
      </c>
      <c r="M88" s="10">
        <v>8.0</v>
      </c>
      <c r="N88" s="10">
        <v>7.0</v>
      </c>
      <c r="O88" s="10"/>
      <c r="P88" s="16"/>
      <c r="Q88" s="16"/>
      <c r="R88" s="10">
        <v>58.0</v>
      </c>
      <c r="S88" s="10">
        <v>7.0</v>
      </c>
      <c r="T88" s="10"/>
      <c r="U88" s="10">
        <v>28.0</v>
      </c>
      <c r="V88" s="10">
        <v>7.0</v>
      </c>
      <c r="W88" s="16"/>
      <c r="X88" s="16"/>
      <c r="Y88" s="10">
        <v>7.0</v>
      </c>
      <c r="Z88" s="10">
        <v>8.0</v>
      </c>
      <c r="AA88" s="10">
        <v>14.0</v>
      </c>
      <c r="AB88" s="10"/>
      <c r="AC88" s="16"/>
      <c r="AD88" s="16"/>
      <c r="AE88" s="16">
        <v>2.0</v>
      </c>
      <c r="AF88" s="10">
        <v>9.0</v>
      </c>
      <c r="AG88" s="10">
        <v>6.0</v>
      </c>
      <c r="AH88" s="10">
        <v>12.0</v>
      </c>
      <c r="AI88" s="136">
        <f t="shared" si="1"/>
        <v>204</v>
      </c>
      <c r="AJ88" s="521">
        <f>AI88/COUNT(F88:AH88)</f>
        <v>12</v>
      </c>
      <c r="AK88" s="264"/>
    </row>
    <row r="89" ht="13.5" customHeight="1">
      <c r="A89" s="137" t="s">
        <v>78</v>
      </c>
      <c r="B89" s="132"/>
      <c r="C89" s="153"/>
      <c r="D89" s="32"/>
      <c r="E89" s="140"/>
      <c r="F89" s="140"/>
      <c r="G89" s="141"/>
      <c r="H89" s="265"/>
      <c r="I89" s="342"/>
      <c r="J89" s="266"/>
      <c r="K89" s="265"/>
      <c r="L89" s="265"/>
      <c r="M89" s="265"/>
      <c r="N89" s="265"/>
      <c r="O89" s="265"/>
      <c r="P89" s="266"/>
      <c r="Q89" s="266"/>
      <c r="R89" s="265"/>
      <c r="S89" s="265"/>
      <c r="T89" s="265"/>
      <c r="U89" s="265"/>
      <c r="V89" s="265"/>
      <c r="W89" s="266"/>
      <c r="X89" s="266"/>
      <c r="Y89" s="265"/>
      <c r="Z89" s="265"/>
      <c r="AA89" s="265"/>
      <c r="AB89" s="265"/>
      <c r="AC89" s="266"/>
      <c r="AD89" s="266"/>
      <c r="AE89" s="266"/>
      <c r="AF89" s="265"/>
      <c r="AG89" s="265"/>
      <c r="AH89" s="265"/>
      <c r="AI89" s="267">
        <f t="shared" si="1"/>
        <v>0</v>
      </c>
      <c r="AJ89" s="143"/>
      <c r="AK89" s="268"/>
    </row>
    <row r="90" ht="12.75" customHeight="1">
      <c r="A90" s="45">
        <v>16.0</v>
      </c>
      <c r="B90" s="19" t="s">
        <v>27</v>
      </c>
      <c r="C90" s="157"/>
      <c r="D90" s="32"/>
      <c r="E90" s="263"/>
      <c r="F90" s="10">
        <v>4.0</v>
      </c>
      <c r="G90" s="8"/>
      <c r="H90" s="10">
        <v>7.0</v>
      </c>
      <c r="I90" s="16"/>
      <c r="J90" s="16"/>
      <c r="K90" s="10">
        <v>7.0</v>
      </c>
      <c r="L90" s="10">
        <v>7.0</v>
      </c>
      <c r="M90" s="10">
        <v>12.0</v>
      </c>
      <c r="N90" s="10">
        <v>8.0</v>
      </c>
      <c r="O90" s="10"/>
      <c r="P90" s="16"/>
      <c r="Q90" s="16">
        <v>8.0</v>
      </c>
      <c r="R90" s="10">
        <v>9.0</v>
      </c>
      <c r="S90" s="10">
        <v>6.0</v>
      </c>
      <c r="T90" s="10">
        <v>4.0</v>
      </c>
      <c r="U90" s="10">
        <v>14.0</v>
      </c>
      <c r="V90" s="10">
        <v>10.0</v>
      </c>
      <c r="W90" s="16"/>
      <c r="X90" s="16"/>
      <c r="Y90" s="10">
        <v>8.0</v>
      </c>
      <c r="Z90" s="10">
        <v>6.0</v>
      </c>
      <c r="AA90" s="10">
        <v>7.0</v>
      </c>
      <c r="AB90" s="10">
        <v>12.0</v>
      </c>
      <c r="AC90" s="16"/>
      <c r="AD90" s="16"/>
      <c r="AE90" s="16"/>
      <c r="AF90" s="147"/>
      <c r="AG90" s="147"/>
      <c r="AH90" s="147"/>
      <c r="AI90" s="136">
        <f t="shared" si="1"/>
        <v>129</v>
      </c>
      <c r="AJ90" s="521">
        <f>AI90/COUNT(F90:AH90)</f>
        <v>8.0625</v>
      </c>
      <c r="AK90" s="264"/>
    </row>
    <row r="91" ht="13.5" customHeight="1">
      <c r="A91" s="137" t="s">
        <v>78</v>
      </c>
      <c r="B91" s="132"/>
      <c r="C91" s="159"/>
      <c r="D91" s="32"/>
      <c r="E91" s="140"/>
      <c r="F91" s="140"/>
      <c r="G91" s="141"/>
      <c r="H91" s="265"/>
      <c r="I91" s="342"/>
      <c r="J91" s="266"/>
      <c r="K91" s="265"/>
      <c r="L91" s="265"/>
      <c r="M91" s="265"/>
      <c r="N91" s="265"/>
      <c r="O91" s="265"/>
      <c r="P91" s="266"/>
      <c r="Q91" s="266"/>
      <c r="R91" s="265"/>
      <c r="S91" s="265"/>
      <c r="T91" s="265"/>
      <c r="U91" s="265"/>
      <c r="V91" s="265"/>
      <c r="W91" s="266"/>
      <c r="X91" s="266"/>
      <c r="Y91" s="265"/>
      <c r="Z91" s="265"/>
      <c r="AA91" s="265"/>
      <c r="AB91" s="265"/>
      <c r="AC91" s="266"/>
      <c r="AD91" s="266"/>
      <c r="AE91" s="266"/>
      <c r="AF91" s="265"/>
      <c r="AG91" s="265"/>
      <c r="AH91" s="265"/>
      <c r="AI91" s="267">
        <f t="shared" si="1"/>
        <v>0</v>
      </c>
      <c r="AJ91" s="143"/>
      <c r="AK91" s="268"/>
    </row>
    <row r="92" ht="12.75" customHeight="1">
      <c r="A92" s="29">
        <v>17.0</v>
      </c>
      <c r="B92" s="19" t="s">
        <v>28</v>
      </c>
      <c r="C92" s="133"/>
      <c r="D92" s="32"/>
      <c r="E92" s="263"/>
      <c r="F92" s="10">
        <v>4.0</v>
      </c>
      <c r="G92" s="8"/>
      <c r="H92" s="10">
        <v>10.0</v>
      </c>
      <c r="I92" s="16"/>
      <c r="J92" s="16"/>
      <c r="K92" s="10">
        <v>11.0</v>
      </c>
      <c r="L92" s="10">
        <v>5.0</v>
      </c>
      <c r="M92" s="10">
        <v>6.0</v>
      </c>
      <c r="N92" s="10">
        <v>9.0</v>
      </c>
      <c r="O92" s="10">
        <v>6.0</v>
      </c>
      <c r="P92" s="16">
        <v>1.0</v>
      </c>
      <c r="Q92" s="16"/>
      <c r="R92" s="10"/>
      <c r="S92" s="10">
        <v>14.0</v>
      </c>
      <c r="T92" s="10">
        <v>4.0</v>
      </c>
      <c r="U92" s="10">
        <v>7.0</v>
      </c>
      <c r="V92" s="10">
        <v>6.0</v>
      </c>
      <c r="W92" s="16"/>
      <c r="X92" s="16"/>
      <c r="Y92" s="10">
        <v>7.0</v>
      </c>
      <c r="Z92" s="10">
        <v>7.0</v>
      </c>
      <c r="AA92" s="10">
        <v>6.0</v>
      </c>
      <c r="AB92" s="10"/>
      <c r="AC92" s="16"/>
      <c r="AD92" s="16"/>
      <c r="AE92" s="16">
        <v>2.0</v>
      </c>
      <c r="AF92" s="10">
        <v>4.0</v>
      </c>
      <c r="AG92" s="10">
        <v>5.0</v>
      </c>
      <c r="AH92" s="10">
        <v>6.0</v>
      </c>
      <c r="AI92" s="136">
        <f t="shared" si="1"/>
        <v>120</v>
      </c>
      <c r="AJ92" s="521">
        <f>AI92/COUNT(F92:AH92)</f>
        <v>6.315789474</v>
      </c>
      <c r="AK92" s="264"/>
    </row>
    <row r="93" ht="13.5" customHeight="1">
      <c r="A93" s="137" t="s">
        <v>78</v>
      </c>
      <c r="B93" s="132"/>
      <c r="C93" s="138"/>
      <c r="D93" s="32"/>
      <c r="E93" s="140"/>
      <c r="F93" s="140"/>
      <c r="G93" s="141"/>
      <c r="H93" s="265"/>
      <c r="I93" s="342"/>
      <c r="J93" s="266"/>
      <c r="K93" s="265"/>
      <c r="L93" s="265"/>
      <c r="M93" s="265"/>
      <c r="N93" s="265"/>
      <c r="O93" s="265"/>
      <c r="P93" s="266"/>
      <c r="Q93" s="266"/>
      <c r="R93" s="265"/>
      <c r="S93" s="265"/>
      <c r="T93" s="265"/>
      <c r="U93" s="265"/>
      <c r="V93" s="265"/>
      <c r="W93" s="266"/>
      <c r="X93" s="266"/>
      <c r="Y93" s="265"/>
      <c r="Z93" s="265"/>
      <c r="AA93" s="265"/>
      <c r="AB93" s="265"/>
      <c r="AC93" s="266"/>
      <c r="AD93" s="266"/>
      <c r="AE93" s="266"/>
      <c r="AF93" s="265"/>
      <c r="AG93" s="265"/>
      <c r="AH93" s="265"/>
      <c r="AI93" s="267">
        <f t="shared" si="1"/>
        <v>0</v>
      </c>
      <c r="AJ93" s="143"/>
      <c r="AK93" s="268"/>
    </row>
    <row r="94" ht="13.5" customHeight="1">
      <c r="A94" s="29">
        <v>18.0</v>
      </c>
      <c r="B94" s="19" t="s">
        <v>201</v>
      </c>
      <c r="C94" s="133"/>
      <c r="D94" s="32"/>
      <c r="E94" s="263"/>
      <c r="F94" s="10">
        <v>9.0</v>
      </c>
      <c r="G94" s="8"/>
      <c r="H94" s="10">
        <v>11.0</v>
      </c>
      <c r="I94" s="311"/>
      <c r="J94" s="311"/>
      <c r="K94" s="155">
        <v>9.0</v>
      </c>
      <c r="L94" s="273">
        <v>3.0</v>
      </c>
      <c r="M94" s="10">
        <v>3.0</v>
      </c>
      <c r="N94" s="155">
        <v>6.0</v>
      </c>
      <c r="O94" s="10">
        <v>2.0</v>
      </c>
      <c r="P94" s="16">
        <v>6.0</v>
      </c>
      <c r="Q94" s="16"/>
      <c r="R94" s="145"/>
      <c r="S94" s="145">
        <v>2.0</v>
      </c>
      <c r="T94" s="10">
        <v>1.0</v>
      </c>
      <c r="U94" s="10">
        <v>8.0</v>
      </c>
      <c r="V94" s="10">
        <v>5.0</v>
      </c>
      <c r="W94" s="16"/>
      <c r="X94" s="16"/>
      <c r="Y94" s="10">
        <v>6.0</v>
      </c>
      <c r="Z94" s="10">
        <v>7.0</v>
      </c>
      <c r="AA94" s="10">
        <v>8.0</v>
      </c>
      <c r="AB94" s="10">
        <v>11.0</v>
      </c>
      <c r="AC94" s="16"/>
      <c r="AD94" s="16">
        <v>3.0</v>
      </c>
      <c r="AE94" s="16"/>
      <c r="AF94" s="10">
        <v>3.0</v>
      </c>
      <c r="AG94" s="10">
        <v>8.0</v>
      </c>
      <c r="AH94" s="10">
        <v>6.0</v>
      </c>
      <c r="AI94" s="136">
        <f t="shared" si="1"/>
        <v>117</v>
      </c>
      <c r="AJ94" s="521">
        <f>AI94/COUNT(F94:AH94)</f>
        <v>5.85</v>
      </c>
      <c r="AK94" s="264"/>
    </row>
    <row r="95" ht="13.5" customHeight="1">
      <c r="A95" s="137" t="s">
        <v>78</v>
      </c>
      <c r="B95" s="132"/>
      <c r="C95" s="138"/>
      <c r="D95" s="32"/>
      <c r="E95" s="140"/>
      <c r="F95" s="140"/>
      <c r="G95" s="141"/>
      <c r="H95" s="265"/>
      <c r="I95" s="342"/>
      <c r="J95" s="266"/>
      <c r="K95" s="265"/>
      <c r="L95" s="265"/>
      <c r="M95" s="265"/>
      <c r="N95" s="265"/>
      <c r="O95" s="265"/>
      <c r="P95" s="266"/>
      <c r="Q95" s="266"/>
      <c r="R95" s="265"/>
      <c r="S95" s="265"/>
      <c r="T95" s="265"/>
      <c r="U95" s="265"/>
      <c r="V95" s="265"/>
      <c r="W95" s="266"/>
      <c r="X95" s="266"/>
      <c r="Y95" s="265"/>
      <c r="Z95" s="265"/>
      <c r="AA95" s="265"/>
      <c r="AB95" s="265"/>
      <c r="AC95" s="266"/>
      <c r="AD95" s="266"/>
      <c r="AE95" s="266"/>
      <c r="AF95" s="265"/>
      <c r="AG95" s="265"/>
      <c r="AH95" s="265"/>
      <c r="AI95" s="267">
        <f t="shared" si="1"/>
        <v>0</v>
      </c>
      <c r="AJ95" s="143"/>
      <c r="AK95" s="268"/>
    </row>
    <row r="96" ht="12.75" customHeight="1">
      <c r="A96" s="29">
        <v>19.0</v>
      </c>
      <c r="B96" s="19" t="s">
        <v>32</v>
      </c>
      <c r="C96" s="133"/>
      <c r="D96" s="32"/>
      <c r="E96" s="263"/>
      <c r="F96" s="10">
        <v>5.0</v>
      </c>
      <c r="G96" s="8"/>
      <c r="H96" s="10">
        <v>11.0</v>
      </c>
      <c r="I96" s="16"/>
      <c r="J96" s="16"/>
      <c r="K96" s="10">
        <v>7.0</v>
      </c>
      <c r="L96" s="10">
        <v>7.0</v>
      </c>
      <c r="M96" s="10">
        <v>5.0</v>
      </c>
      <c r="N96" s="10">
        <v>6.0</v>
      </c>
      <c r="O96" s="10">
        <v>9.0</v>
      </c>
      <c r="P96" s="16">
        <v>7.0</v>
      </c>
      <c r="Q96" s="16"/>
      <c r="R96" s="10"/>
      <c r="S96" s="10">
        <v>5.0</v>
      </c>
      <c r="T96" s="10">
        <v>4.0</v>
      </c>
      <c r="U96" s="10">
        <v>10.0</v>
      </c>
      <c r="V96" s="10">
        <v>8.0</v>
      </c>
      <c r="W96" s="16"/>
      <c r="X96" s="311"/>
      <c r="Y96" s="10">
        <v>8.0</v>
      </c>
      <c r="Z96" s="10">
        <v>7.0</v>
      </c>
      <c r="AA96" s="10">
        <v>6.0</v>
      </c>
      <c r="AB96" s="10"/>
      <c r="AC96" s="16"/>
      <c r="AD96" s="16"/>
      <c r="AE96" s="16">
        <v>3.0</v>
      </c>
      <c r="AF96" s="10">
        <v>5.0</v>
      </c>
      <c r="AG96" s="10">
        <v>4.0</v>
      </c>
      <c r="AH96" s="10">
        <v>5.0</v>
      </c>
      <c r="AI96" s="136">
        <f t="shared" si="1"/>
        <v>122</v>
      </c>
      <c r="AJ96" s="521">
        <f>AI96/COUNT(F96:AH96)</f>
        <v>6.421052632</v>
      </c>
      <c r="AK96" s="264"/>
    </row>
    <row r="97" ht="13.5" customHeight="1">
      <c r="A97" s="137" t="s">
        <v>78</v>
      </c>
      <c r="B97" s="132"/>
      <c r="C97" s="138"/>
      <c r="D97" s="32"/>
      <c r="E97" s="140"/>
      <c r="F97" s="140"/>
      <c r="G97" s="141"/>
      <c r="H97" s="265"/>
      <c r="I97" s="266"/>
      <c r="J97" s="266"/>
      <c r="K97" s="265"/>
      <c r="L97" s="265"/>
      <c r="M97" s="265"/>
      <c r="N97" s="265"/>
      <c r="O97" s="265"/>
      <c r="P97" s="266"/>
      <c r="Q97" s="266"/>
      <c r="R97" s="265"/>
      <c r="S97" s="265"/>
      <c r="T97" s="265"/>
      <c r="U97" s="265"/>
      <c r="V97" s="265"/>
      <c r="W97" s="266"/>
      <c r="X97" s="314"/>
      <c r="Y97" s="265"/>
      <c r="Z97" s="265"/>
      <c r="AA97" s="265"/>
      <c r="AB97" s="265"/>
      <c r="AC97" s="266"/>
      <c r="AD97" s="266"/>
      <c r="AE97" s="266"/>
      <c r="AF97" s="265"/>
      <c r="AG97" s="265"/>
      <c r="AH97" s="265"/>
      <c r="AI97" s="267">
        <f t="shared" si="1"/>
        <v>0</v>
      </c>
      <c r="AJ97" s="143"/>
      <c r="AK97" s="268"/>
    </row>
    <row r="98" ht="13.5" customHeight="1">
      <c r="A98" s="29">
        <v>20.0</v>
      </c>
      <c r="B98" s="164" t="s">
        <v>33</v>
      </c>
      <c r="C98" s="133"/>
      <c r="D98" s="32"/>
      <c r="E98" s="263"/>
      <c r="F98" s="10">
        <v>3.0</v>
      </c>
      <c r="G98" s="8"/>
      <c r="H98" s="10">
        <v>7.0</v>
      </c>
      <c r="I98" s="16"/>
      <c r="J98" s="147"/>
      <c r="K98" s="147"/>
      <c r="L98" s="147"/>
      <c r="M98" s="147"/>
      <c r="N98" s="147"/>
      <c r="O98" s="147"/>
      <c r="P98" s="16"/>
      <c r="Q98" s="16"/>
      <c r="R98" s="10">
        <v>6.0</v>
      </c>
      <c r="S98" s="10">
        <v>12.0</v>
      </c>
      <c r="T98" s="10">
        <v>5.0</v>
      </c>
      <c r="U98" s="10">
        <v>5.0</v>
      </c>
      <c r="V98" s="10">
        <v>7.0</v>
      </c>
      <c r="W98" s="16">
        <v>8.0</v>
      </c>
      <c r="X98" s="16"/>
      <c r="Y98" s="10">
        <v>4.0</v>
      </c>
      <c r="Z98" s="10">
        <v>3.0</v>
      </c>
      <c r="AA98" s="10">
        <v>2.0</v>
      </c>
      <c r="AB98" s="10">
        <v>4.0</v>
      </c>
      <c r="AC98" s="16">
        <v>5.0</v>
      </c>
      <c r="AD98" s="16"/>
      <c r="AE98" s="16"/>
      <c r="AF98" s="10">
        <v>18.0</v>
      </c>
      <c r="AG98" s="10">
        <v>9.0</v>
      </c>
      <c r="AH98" s="152">
        <v>4.0</v>
      </c>
      <c r="AI98" s="136">
        <f t="shared" si="1"/>
        <v>102</v>
      </c>
      <c r="AJ98" s="521">
        <f>AI98/COUNT(F98:AH98)</f>
        <v>6.375</v>
      </c>
      <c r="AK98" s="264"/>
    </row>
    <row r="99" ht="13.5" customHeight="1">
      <c r="A99" s="168" t="s">
        <v>78</v>
      </c>
      <c r="B99" s="132"/>
      <c r="C99" s="133"/>
      <c r="D99" s="32"/>
      <c r="E99" s="263"/>
      <c r="F99" s="10"/>
      <c r="G99" s="8"/>
      <c r="H99" s="148"/>
      <c r="I99" s="16"/>
      <c r="J99" s="16"/>
      <c r="K99" s="10"/>
      <c r="L99" s="148"/>
      <c r="M99" s="10"/>
      <c r="N99" s="148"/>
      <c r="O99" s="148"/>
      <c r="P99" s="277"/>
      <c r="Q99" s="171"/>
      <c r="R99" s="10"/>
      <c r="S99" s="10"/>
      <c r="T99" s="169"/>
      <c r="U99" s="148"/>
      <c r="V99" s="10"/>
      <c r="W99" s="171"/>
      <c r="X99" s="277"/>
      <c r="Y99" s="10"/>
      <c r="Z99" s="169"/>
      <c r="AA99" s="169"/>
      <c r="AB99" s="169"/>
      <c r="AC99" s="171"/>
      <c r="AD99" s="16"/>
      <c r="AE99" s="315"/>
      <c r="AF99" s="169"/>
      <c r="AG99" s="278"/>
      <c r="AH99" s="152"/>
      <c r="AI99" s="267">
        <f t="shared" si="1"/>
        <v>0</v>
      </c>
      <c r="AJ99" s="136"/>
      <c r="AK99" s="264"/>
    </row>
    <row r="100" ht="13.5" customHeight="1">
      <c r="A100" s="29">
        <v>21.0</v>
      </c>
      <c r="B100" s="19" t="s">
        <v>34</v>
      </c>
      <c r="C100" s="133"/>
      <c r="D100" s="32"/>
      <c r="E100" s="263"/>
      <c r="F100" s="10">
        <v>6.0</v>
      </c>
      <c r="G100" s="8"/>
      <c r="H100" s="10"/>
      <c r="I100" s="16"/>
      <c r="J100" s="16">
        <v>2.0</v>
      </c>
      <c r="K100" s="10">
        <v>3.0</v>
      </c>
      <c r="L100" s="10">
        <v>5.0</v>
      </c>
      <c r="M100" s="10">
        <v>7.0</v>
      </c>
      <c r="N100" s="10">
        <v>4.0</v>
      </c>
      <c r="O100" s="10">
        <v>2.0</v>
      </c>
      <c r="P100" s="16"/>
      <c r="Q100" s="16"/>
      <c r="R100" s="10">
        <v>5.0</v>
      </c>
      <c r="S100" s="10">
        <v>2.0</v>
      </c>
      <c r="T100" s="10">
        <v>7.0</v>
      </c>
      <c r="U100" s="10">
        <v>4.0</v>
      </c>
      <c r="V100" s="10">
        <v>4.0</v>
      </c>
      <c r="W100" s="16"/>
      <c r="X100" s="16"/>
      <c r="Y100" s="10">
        <v>14.0</v>
      </c>
      <c r="Z100" s="10">
        <v>8.0</v>
      </c>
      <c r="AA100" s="10">
        <v>8.0</v>
      </c>
      <c r="AB100" s="10">
        <v>8.0</v>
      </c>
      <c r="AC100" s="16"/>
      <c r="AD100" s="16">
        <v>4.0</v>
      </c>
      <c r="AE100" s="16"/>
      <c r="AF100" s="10"/>
      <c r="AG100" s="10">
        <v>6.0</v>
      </c>
      <c r="AH100" s="152">
        <v>5.0</v>
      </c>
      <c r="AI100" s="136">
        <f t="shared" si="1"/>
        <v>104</v>
      </c>
      <c r="AJ100" s="521">
        <f>AI100/COUNT(F100:AH100)</f>
        <v>5.473684211</v>
      </c>
      <c r="AK100" s="264"/>
    </row>
    <row r="101" ht="13.5" customHeight="1">
      <c r="A101" s="137" t="s">
        <v>78</v>
      </c>
      <c r="B101" s="132"/>
      <c r="C101" s="138"/>
      <c r="D101" s="32"/>
      <c r="E101" s="140"/>
      <c r="F101" s="140"/>
      <c r="G101" s="141"/>
      <c r="H101" s="265"/>
      <c r="I101" s="266"/>
      <c r="J101" s="266"/>
      <c r="K101" s="265"/>
      <c r="L101" s="265"/>
      <c r="M101" s="265"/>
      <c r="N101" s="265"/>
      <c r="O101" s="265"/>
      <c r="P101" s="266"/>
      <c r="Q101" s="266"/>
      <c r="R101" s="265"/>
      <c r="S101" s="265"/>
      <c r="T101" s="265"/>
      <c r="U101" s="265"/>
      <c r="V101" s="265"/>
      <c r="W101" s="266"/>
      <c r="X101" s="266"/>
      <c r="Y101" s="265"/>
      <c r="Z101" s="265"/>
      <c r="AA101" s="265"/>
      <c r="AB101" s="265"/>
      <c r="AC101" s="266"/>
      <c r="AD101" s="266"/>
      <c r="AE101" s="266"/>
      <c r="AF101" s="265"/>
      <c r="AG101" s="265"/>
      <c r="AH101" s="265">
        <v>2.0</v>
      </c>
      <c r="AI101" s="267">
        <f t="shared" si="1"/>
        <v>2</v>
      </c>
      <c r="AJ101" s="143"/>
      <c r="AK101" s="268"/>
    </row>
    <row r="102" ht="12.75" customHeight="1">
      <c r="A102" s="29">
        <v>22.0</v>
      </c>
      <c r="B102" s="19" t="s">
        <v>165</v>
      </c>
      <c r="C102" s="133"/>
      <c r="D102" s="32"/>
      <c r="E102" s="263"/>
      <c r="F102" s="10">
        <v>7.0</v>
      </c>
      <c r="G102" s="8"/>
      <c r="H102" s="10">
        <v>6.0</v>
      </c>
      <c r="I102" s="16"/>
      <c r="J102" s="16"/>
      <c r="K102" s="10">
        <v>8.0</v>
      </c>
      <c r="L102" s="10">
        <v>4.0</v>
      </c>
      <c r="M102" s="10">
        <v>8.0</v>
      </c>
      <c r="N102" s="10">
        <v>3.0</v>
      </c>
      <c r="O102" s="155">
        <v>5.0</v>
      </c>
      <c r="P102" s="243">
        <v>3.0</v>
      </c>
      <c r="Q102" s="243"/>
      <c r="R102" s="155">
        <v>6.0</v>
      </c>
      <c r="S102" s="155">
        <v>10.0</v>
      </c>
      <c r="T102" s="155">
        <v>6.0</v>
      </c>
      <c r="U102" s="155">
        <v>15.0</v>
      </c>
      <c r="V102" s="155">
        <v>5.0</v>
      </c>
      <c r="W102" s="243"/>
      <c r="X102" s="243"/>
      <c r="Y102" s="155">
        <v>8.0</v>
      </c>
      <c r="Z102" s="155">
        <v>2.0</v>
      </c>
      <c r="AA102" s="155">
        <v>15.0</v>
      </c>
      <c r="AB102" s="155"/>
      <c r="AC102" s="16"/>
      <c r="AD102" s="16"/>
      <c r="AE102" s="16">
        <v>4.0</v>
      </c>
      <c r="AF102" s="10">
        <v>6.0</v>
      </c>
      <c r="AG102" s="10">
        <v>11.0</v>
      </c>
      <c r="AH102" s="10">
        <v>8.0</v>
      </c>
      <c r="AI102" s="136">
        <f t="shared" si="1"/>
        <v>140</v>
      </c>
      <c r="AJ102" s="521">
        <f>AI102/COUNT(F102:AH102)</f>
        <v>7</v>
      </c>
      <c r="AK102" s="264"/>
    </row>
    <row r="103" ht="13.5" customHeight="1">
      <c r="A103" s="137" t="s">
        <v>78</v>
      </c>
      <c r="B103" s="132"/>
      <c r="C103" s="138"/>
      <c r="D103" s="32"/>
      <c r="E103" s="140"/>
      <c r="F103" s="140"/>
      <c r="G103" s="141"/>
      <c r="H103" s="265"/>
      <c r="I103" s="266"/>
      <c r="J103" s="266"/>
      <c r="K103" s="265"/>
      <c r="L103" s="265"/>
      <c r="M103" s="265"/>
      <c r="N103" s="265"/>
      <c r="O103" s="265"/>
      <c r="P103" s="266"/>
      <c r="Q103" s="266"/>
      <c r="R103" s="265"/>
      <c r="S103" s="265"/>
      <c r="T103" s="265"/>
      <c r="U103" s="265"/>
      <c r="V103" s="265"/>
      <c r="W103" s="266"/>
      <c r="X103" s="266"/>
      <c r="Y103" s="265"/>
      <c r="Z103" s="265"/>
      <c r="AA103" s="265"/>
      <c r="AB103" s="265"/>
      <c r="AC103" s="266"/>
      <c r="AD103" s="266"/>
      <c r="AE103" s="266"/>
      <c r="AF103" s="265"/>
      <c r="AG103" s="265"/>
      <c r="AH103" s="265"/>
      <c r="AI103" s="267">
        <f t="shared" si="1"/>
        <v>0</v>
      </c>
      <c r="AJ103" s="143"/>
      <c r="AK103" s="268"/>
    </row>
    <row r="104" ht="13.5" customHeight="1">
      <c r="A104" s="45">
        <v>23.0</v>
      </c>
      <c r="B104" s="178" t="s">
        <v>36</v>
      </c>
      <c r="C104" s="133"/>
      <c r="D104" s="32"/>
      <c r="E104" s="263"/>
      <c r="F104" s="10">
        <v>3.0</v>
      </c>
      <c r="G104" s="8"/>
      <c r="H104" s="10">
        <v>7.0</v>
      </c>
      <c r="I104" s="16">
        <v>4.0</v>
      </c>
      <c r="J104" s="16"/>
      <c r="K104" s="10"/>
      <c r="L104" s="10">
        <v>15.0</v>
      </c>
      <c r="M104" s="10">
        <v>1.0</v>
      </c>
      <c r="N104" s="10">
        <v>6.0</v>
      </c>
      <c r="O104" s="10">
        <v>2.0</v>
      </c>
      <c r="P104" s="16"/>
      <c r="Q104" s="16"/>
      <c r="R104" s="10">
        <v>6.0</v>
      </c>
      <c r="S104" s="10">
        <v>1.0</v>
      </c>
      <c r="T104" s="10"/>
      <c r="U104" s="10">
        <v>6.0</v>
      </c>
      <c r="V104" s="10">
        <v>8.0</v>
      </c>
      <c r="W104" s="16">
        <v>4.0</v>
      </c>
      <c r="X104" s="16"/>
      <c r="Y104" s="10"/>
      <c r="Z104" s="10">
        <v>9.0</v>
      </c>
      <c r="AA104" s="10">
        <v>5.0</v>
      </c>
      <c r="AB104" s="10">
        <v>5.0</v>
      </c>
      <c r="AC104" s="16"/>
      <c r="AD104" s="16"/>
      <c r="AE104" s="16"/>
      <c r="AF104" s="10">
        <v>13.0</v>
      </c>
      <c r="AG104" s="10">
        <v>5.0</v>
      </c>
      <c r="AH104" s="10">
        <v>9.0</v>
      </c>
      <c r="AI104" s="136">
        <f t="shared" si="1"/>
        <v>109</v>
      </c>
      <c r="AJ104" s="521">
        <f>AI104/COUNT(F104:AH104)</f>
        <v>6.055555556</v>
      </c>
      <c r="AK104" s="264"/>
    </row>
    <row r="105" ht="13.5" customHeight="1">
      <c r="A105" s="179" t="s">
        <v>78</v>
      </c>
      <c r="C105" s="133"/>
      <c r="D105" s="32"/>
      <c r="E105" s="263"/>
      <c r="F105" s="148"/>
      <c r="G105" s="8"/>
      <c r="H105" s="169"/>
      <c r="I105" s="277"/>
      <c r="J105" s="16"/>
      <c r="K105" s="10"/>
      <c r="L105" s="148"/>
      <c r="M105" s="148"/>
      <c r="N105" s="10"/>
      <c r="O105" s="148"/>
      <c r="P105" s="16"/>
      <c r="Q105" s="277"/>
      <c r="R105" s="10"/>
      <c r="S105" s="10"/>
      <c r="T105" s="148"/>
      <c r="U105" s="169"/>
      <c r="V105" s="10"/>
      <c r="W105" s="277"/>
      <c r="X105" s="171"/>
      <c r="Y105" s="169"/>
      <c r="Z105" s="10"/>
      <c r="AA105" s="169"/>
      <c r="AB105" s="10"/>
      <c r="AC105" s="16"/>
      <c r="AD105" s="16"/>
      <c r="AE105" s="16"/>
      <c r="AF105" s="10"/>
      <c r="AG105" s="10"/>
      <c r="AH105" s="10"/>
      <c r="AI105" s="267">
        <f t="shared" si="1"/>
        <v>0</v>
      </c>
      <c r="AJ105" s="136"/>
      <c r="AK105" s="264"/>
    </row>
    <row r="106" ht="13.5" customHeight="1">
      <c r="A106" s="45">
        <v>24.0</v>
      </c>
      <c r="B106" s="178" t="s">
        <v>37</v>
      </c>
      <c r="C106" s="133"/>
      <c r="D106" s="32"/>
      <c r="E106" s="263"/>
      <c r="F106" s="10">
        <v>10.0</v>
      </c>
      <c r="G106" s="8"/>
      <c r="H106" s="10">
        <v>5.0</v>
      </c>
      <c r="I106" s="16">
        <v>8.0</v>
      </c>
      <c r="J106" s="16"/>
      <c r="K106" s="10"/>
      <c r="L106" s="10">
        <v>8.0</v>
      </c>
      <c r="M106" s="10">
        <v>13.0</v>
      </c>
      <c r="N106" s="10">
        <v>5.0</v>
      </c>
      <c r="O106" s="10">
        <v>8.0</v>
      </c>
      <c r="P106" s="16"/>
      <c r="Q106" s="16"/>
      <c r="R106" s="10">
        <v>11.0</v>
      </c>
      <c r="S106" s="10">
        <v>9.0</v>
      </c>
      <c r="T106" s="10">
        <v>10.0</v>
      </c>
      <c r="U106" s="10">
        <v>13.0</v>
      </c>
      <c r="V106" s="10">
        <v>15.0</v>
      </c>
      <c r="W106" s="16">
        <v>2.0</v>
      </c>
      <c r="X106" s="16"/>
      <c r="Y106" s="10"/>
      <c r="Z106" s="10">
        <v>10.0</v>
      </c>
      <c r="AA106" s="10">
        <v>5.0</v>
      </c>
      <c r="AB106" s="10">
        <v>2.0</v>
      </c>
      <c r="AC106" s="16">
        <v>7.0</v>
      </c>
      <c r="AD106" s="16"/>
      <c r="AE106" s="16"/>
      <c r="AF106" s="10">
        <v>7.0</v>
      </c>
      <c r="AG106" s="10">
        <v>7.0</v>
      </c>
      <c r="AH106" s="10">
        <v>6.0</v>
      </c>
      <c r="AI106" s="136">
        <f t="shared" si="1"/>
        <v>161</v>
      </c>
      <c r="AJ106" s="426">
        <f>AI106/COUNT(F106:AH106)</f>
        <v>8.05</v>
      </c>
      <c r="AK106" s="264"/>
    </row>
    <row r="107" ht="13.5" customHeight="1">
      <c r="A107" s="180"/>
      <c r="B107" s="181" t="s">
        <v>78</v>
      </c>
      <c r="C107" s="133"/>
      <c r="D107" s="32"/>
      <c r="E107" s="263"/>
      <c r="F107" s="10"/>
      <c r="G107" s="8"/>
      <c r="H107" s="10"/>
      <c r="I107" s="16"/>
      <c r="J107" s="16"/>
      <c r="K107" s="10"/>
      <c r="L107" s="10"/>
      <c r="M107" s="10"/>
      <c r="N107" s="10"/>
      <c r="O107" s="148"/>
      <c r="P107" s="16"/>
      <c r="Q107" s="16"/>
      <c r="R107" s="10"/>
      <c r="S107" s="10"/>
      <c r="T107" s="10"/>
      <c r="U107" s="10"/>
      <c r="V107" s="10"/>
      <c r="W107" s="16"/>
      <c r="X107" s="16"/>
      <c r="Y107" s="10"/>
      <c r="Z107" s="10"/>
      <c r="AA107" s="10"/>
      <c r="AB107" s="10"/>
      <c r="AC107" s="16"/>
      <c r="AD107" s="16"/>
      <c r="AE107" s="16"/>
      <c r="AF107" s="10"/>
      <c r="AG107" s="10"/>
      <c r="AH107" s="10"/>
      <c r="AI107" s="267">
        <f t="shared" si="1"/>
        <v>0</v>
      </c>
      <c r="AJ107" s="136"/>
      <c r="AK107" s="264"/>
    </row>
    <row r="108" ht="13.5" customHeight="1">
      <c r="A108" s="45">
        <v>25.0</v>
      </c>
      <c r="B108" s="178" t="s">
        <v>202</v>
      </c>
      <c r="C108" s="133"/>
      <c r="D108" s="32"/>
      <c r="E108" s="263"/>
      <c r="F108" s="10">
        <v>4.0</v>
      </c>
      <c r="G108" s="8"/>
      <c r="H108" s="10">
        <v>4.0</v>
      </c>
      <c r="I108" s="16">
        <v>5.0</v>
      </c>
      <c r="J108" s="16"/>
      <c r="K108" s="10"/>
      <c r="L108" s="10">
        <v>2.0</v>
      </c>
      <c r="M108" s="10">
        <v>4.0</v>
      </c>
      <c r="N108" s="10"/>
      <c r="O108" s="10">
        <v>2.0</v>
      </c>
      <c r="P108" s="16">
        <v>1.0</v>
      </c>
      <c r="Q108" s="16"/>
      <c r="R108" s="10">
        <v>5.0</v>
      </c>
      <c r="S108" s="10">
        <v>2.0</v>
      </c>
      <c r="T108" s="10">
        <v>7.0</v>
      </c>
      <c r="U108" s="10">
        <v>4.0</v>
      </c>
      <c r="V108" s="10"/>
      <c r="W108" s="16">
        <v>2.0</v>
      </c>
      <c r="X108" s="16"/>
      <c r="Y108" s="10">
        <v>10.0</v>
      </c>
      <c r="Z108" s="10">
        <v>7.0</v>
      </c>
      <c r="AA108" s="10">
        <v>2.0</v>
      </c>
      <c r="AB108" s="10">
        <v>3.0</v>
      </c>
      <c r="AC108" s="16">
        <v>6.0</v>
      </c>
      <c r="AD108" s="16"/>
      <c r="AE108" s="16"/>
      <c r="AF108" s="10">
        <v>2.0</v>
      </c>
      <c r="AG108" s="10">
        <v>6.0</v>
      </c>
      <c r="AH108" s="10">
        <v>2.0</v>
      </c>
      <c r="AI108" s="136">
        <f t="shared" si="1"/>
        <v>80</v>
      </c>
      <c r="AJ108" s="521">
        <f>AI108/COUNT(F108:AH108)</f>
        <v>4</v>
      </c>
      <c r="AK108" s="264"/>
    </row>
    <row r="109" ht="13.5" customHeight="1">
      <c r="A109" s="180"/>
      <c r="B109" s="181" t="s">
        <v>78</v>
      </c>
      <c r="C109" s="133"/>
      <c r="D109" s="32"/>
      <c r="E109" s="263"/>
      <c r="F109" s="10"/>
      <c r="G109" s="8"/>
      <c r="H109" s="148"/>
      <c r="I109" s="16"/>
      <c r="J109" s="16"/>
      <c r="K109" s="10"/>
      <c r="L109" s="10"/>
      <c r="M109" s="10"/>
      <c r="N109" s="148"/>
      <c r="O109" s="10"/>
      <c r="P109" s="277"/>
      <c r="Q109" s="16"/>
      <c r="R109" s="148">
        <v>1.0</v>
      </c>
      <c r="S109" s="10"/>
      <c r="T109" s="10"/>
      <c r="U109" s="10"/>
      <c r="V109" s="10"/>
      <c r="W109" s="16"/>
      <c r="X109" s="16"/>
      <c r="Y109" s="10"/>
      <c r="Z109" s="10"/>
      <c r="AA109" s="10"/>
      <c r="AB109" s="10"/>
      <c r="AC109" s="277">
        <v>1.0</v>
      </c>
      <c r="AD109" s="16"/>
      <c r="AE109" s="16"/>
      <c r="AF109" s="10"/>
      <c r="AG109" s="148">
        <v>1.0</v>
      </c>
      <c r="AH109" s="10"/>
      <c r="AI109" s="267">
        <f t="shared" si="1"/>
        <v>3</v>
      </c>
      <c r="AJ109" s="136"/>
      <c r="AK109" s="264"/>
    </row>
    <row r="110" ht="13.5" customHeight="1">
      <c r="A110" s="45">
        <v>26.0</v>
      </c>
      <c r="B110" s="178" t="s">
        <v>226</v>
      </c>
      <c r="C110" s="133"/>
      <c r="D110" s="32"/>
      <c r="E110" s="263"/>
      <c r="F110" s="10">
        <v>7.0</v>
      </c>
      <c r="G110" s="8"/>
      <c r="H110" s="10">
        <v>5.0</v>
      </c>
      <c r="I110" s="16"/>
      <c r="J110" s="16"/>
      <c r="K110" s="10">
        <v>6.0</v>
      </c>
      <c r="L110" s="10">
        <v>6.0</v>
      </c>
      <c r="M110" s="10">
        <v>4.0</v>
      </c>
      <c r="N110" s="10">
        <v>7.0</v>
      </c>
      <c r="O110" s="10">
        <v>5.0</v>
      </c>
      <c r="P110" s="16"/>
      <c r="Q110" s="16"/>
      <c r="R110" s="10">
        <v>1.0</v>
      </c>
      <c r="S110" s="10">
        <v>6.0</v>
      </c>
      <c r="T110" s="10">
        <v>5.0</v>
      </c>
      <c r="U110" s="10">
        <v>4.0</v>
      </c>
      <c r="V110" s="10">
        <v>6.0</v>
      </c>
      <c r="W110" s="16"/>
      <c r="X110" s="16"/>
      <c r="Y110" s="10">
        <v>5.0</v>
      </c>
      <c r="Z110" s="10">
        <v>5.0</v>
      </c>
      <c r="AA110" s="10">
        <v>8.0</v>
      </c>
      <c r="AB110" s="10">
        <v>7.0</v>
      </c>
      <c r="AC110" s="16"/>
      <c r="AD110" s="16"/>
      <c r="AE110" s="16"/>
      <c r="AF110" s="10">
        <v>9.0</v>
      </c>
      <c r="AG110" s="10">
        <v>9.0</v>
      </c>
      <c r="AH110" s="10">
        <v>6.0</v>
      </c>
      <c r="AI110" s="136">
        <f t="shared" si="1"/>
        <v>111</v>
      </c>
      <c r="AJ110" s="426">
        <f>AI110/COUNT(F110:AH110)</f>
        <v>5.842105263</v>
      </c>
      <c r="AK110" s="264"/>
    </row>
    <row r="111" ht="13.5" customHeight="1">
      <c r="A111" s="180"/>
      <c r="B111" s="181" t="s">
        <v>78</v>
      </c>
      <c r="C111" s="133"/>
      <c r="D111" s="32"/>
      <c r="E111" s="263"/>
      <c r="F111" s="10"/>
      <c r="G111" s="8"/>
      <c r="H111" s="10"/>
      <c r="I111" s="16"/>
      <c r="J111" s="277"/>
      <c r="K111" s="10"/>
      <c r="L111" s="10"/>
      <c r="M111" s="10"/>
      <c r="N111" s="10"/>
      <c r="O111" s="148"/>
      <c r="P111" s="16"/>
      <c r="Q111" s="16"/>
      <c r="R111" s="10"/>
      <c r="S111" s="10"/>
      <c r="T111" s="10"/>
      <c r="U111" s="10"/>
      <c r="V111" s="10"/>
      <c r="W111" s="16"/>
      <c r="X111" s="16"/>
      <c r="Y111" s="10"/>
      <c r="Z111" s="10"/>
      <c r="AA111" s="10"/>
      <c r="AB111" s="10"/>
      <c r="AC111" s="16"/>
      <c r="AD111" s="16"/>
      <c r="AE111" s="16"/>
      <c r="AF111" s="10"/>
      <c r="AG111" s="10"/>
      <c r="AH111" s="10"/>
      <c r="AI111" s="267">
        <f t="shared" si="1"/>
        <v>0</v>
      </c>
      <c r="AJ111" s="136"/>
      <c r="AK111" s="264"/>
    </row>
    <row r="112" ht="13.5" customHeight="1">
      <c r="A112" s="45">
        <v>27.0</v>
      </c>
      <c r="B112" s="178" t="s">
        <v>278</v>
      </c>
      <c r="C112" s="133"/>
      <c r="D112" s="32"/>
      <c r="E112" s="263"/>
      <c r="F112" s="10"/>
      <c r="G112" s="8"/>
      <c r="H112" s="10"/>
      <c r="I112" s="16"/>
      <c r="J112" s="16"/>
      <c r="K112" s="10"/>
      <c r="L112" s="10"/>
      <c r="M112" s="10"/>
      <c r="N112" s="10">
        <v>10.0</v>
      </c>
      <c r="O112" s="10">
        <v>3.0</v>
      </c>
      <c r="P112" s="16"/>
      <c r="Q112" s="16"/>
      <c r="R112" s="10"/>
      <c r="S112" s="10">
        <v>6.0</v>
      </c>
      <c r="T112" s="10">
        <v>4.0</v>
      </c>
      <c r="U112" s="10">
        <v>4.0</v>
      </c>
      <c r="V112" s="10">
        <v>7.0</v>
      </c>
      <c r="W112" s="16"/>
      <c r="X112" s="16"/>
      <c r="Y112" s="10">
        <v>2.0</v>
      </c>
      <c r="Z112" s="10">
        <v>5.0</v>
      </c>
      <c r="AA112" s="10">
        <v>10.0</v>
      </c>
      <c r="AB112" s="10">
        <v>5.0</v>
      </c>
      <c r="AC112" s="16"/>
      <c r="AD112" s="16"/>
      <c r="AE112" s="16"/>
      <c r="AF112" s="10">
        <v>7.0</v>
      </c>
      <c r="AG112" s="10">
        <v>5.0</v>
      </c>
      <c r="AH112" s="10">
        <v>2.0</v>
      </c>
      <c r="AI112" s="136">
        <f t="shared" si="1"/>
        <v>70</v>
      </c>
      <c r="AJ112" s="521">
        <f>AI112/COUNT(F112:AH112)</f>
        <v>5.384615385</v>
      </c>
      <c r="AK112" s="264"/>
    </row>
    <row r="113" ht="13.5" customHeight="1">
      <c r="A113" s="179" t="s">
        <v>78</v>
      </c>
      <c r="C113" s="133"/>
      <c r="D113" s="32"/>
      <c r="E113" s="263"/>
      <c r="F113" s="10"/>
      <c r="G113" s="8"/>
      <c r="H113" s="10"/>
      <c r="I113" s="16"/>
      <c r="J113" s="16"/>
      <c r="K113" s="10"/>
      <c r="L113" s="10"/>
      <c r="M113" s="10"/>
      <c r="N113" s="10"/>
      <c r="O113" s="10"/>
      <c r="P113" s="16"/>
      <c r="Q113" s="16"/>
      <c r="R113" s="10"/>
      <c r="S113" s="10"/>
      <c r="T113" s="10"/>
      <c r="U113" s="10"/>
      <c r="V113" s="10"/>
      <c r="W113" s="16"/>
      <c r="X113" s="171"/>
      <c r="Y113" s="10"/>
      <c r="Z113" s="148">
        <v>1.0</v>
      </c>
      <c r="AA113" s="10"/>
      <c r="AB113" s="10"/>
      <c r="AC113" s="16"/>
      <c r="AD113" s="16"/>
      <c r="AE113" s="16"/>
      <c r="AF113" s="10"/>
      <c r="AG113" s="10"/>
      <c r="AH113" s="10"/>
      <c r="AI113" s="267">
        <f t="shared" si="1"/>
        <v>1</v>
      </c>
      <c r="AJ113" s="136"/>
      <c r="AK113" s="264"/>
    </row>
    <row r="114" ht="13.5" customHeight="1">
      <c r="A114" s="45"/>
      <c r="B114" s="183" t="s">
        <v>80</v>
      </c>
      <c r="C114" s="133"/>
      <c r="D114" s="32"/>
      <c r="E114" s="263"/>
      <c r="F114" s="10"/>
      <c r="G114" s="8"/>
      <c r="H114" s="10"/>
      <c r="I114" s="16"/>
      <c r="J114" s="16"/>
      <c r="K114" s="10"/>
      <c r="L114" s="10"/>
      <c r="M114" s="10">
        <v>1.0</v>
      </c>
      <c r="N114" s="10"/>
      <c r="O114" s="10"/>
      <c r="P114" s="16"/>
      <c r="Q114" s="16"/>
      <c r="R114" s="10"/>
      <c r="S114" s="10"/>
      <c r="T114" s="10"/>
      <c r="U114" s="10"/>
      <c r="V114" s="10"/>
      <c r="W114" s="16"/>
      <c r="X114" s="16"/>
      <c r="Y114" s="10"/>
      <c r="Z114" s="10"/>
      <c r="AA114" s="10"/>
      <c r="AB114" s="10"/>
      <c r="AC114" s="16"/>
      <c r="AD114" s="16"/>
      <c r="AE114" s="16"/>
      <c r="AF114" s="10"/>
      <c r="AG114" s="10">
        <v>27.0</v>
      </c>
      <c r="AH114" s="10">
        <v>45.0</v>
      </c>
      <c r="AI114" s="136">
        <f t="shared" si="1"/>
        <v>73</v>
      </c>
      <c r="AJ114" s="521">
        <f>AI114/COUNT(F114:AH114)</f>
        <v>24.33333333</v>
      </c>
      <c r="AK114" s="264"/>
    </row>
    <row r="115" ht="13.5" customHeight="1">
      <c r="A115" s="137" t="s">
        <v>78</v>
      </c>
      <c r="B115" s="132"/>
      <c r="C115" s="138"/>
      <c r="D115" s="71"/>
      <c r="E115" s="140"/>
      <c r="F115" s="140"/>
      <c r="G115" s="141"/>
      <c r="H115" s="265"/>
      <c r="I115" s="266"/>
      <c r="J115" s="266"/>
      <c r="K115" s="265"/>
      <c r="L115" s="265"/>
      <c r="M115" s="265"/>
      <c r="N115" s="265"/>
      <c r="O115" s="265"/>
      <c r="P115" s="266"/>
      <c r="Q115" s="266"/>
      <c r="R115" s="265"/>
      <c r="S115" s="265"/>
      <c r="T115" s="265"/>
      <c r="U115" s="265"/>
      <c r="V115" s="265"/>
      <c r="W115" s="266"/>
      <c r="X115" s="266"/>
      <c r="Y115" s="265"/>
      <c r="Z115" s="265"/>
      <c r="AA115" s="265"/>
      <c r="AB115" s="265"/>
      <c r="AC115" s="266"/>
      <c r="AD115" s="266"/>
      <c r="AE115" s="266"/>
      <c r="AF115" s="265"/>
      <c r="AG115" s="265"/>
      <c r="AH115" s="265"/>
      <c r="AI115" s="267">
        <f t="shared" si="1"/>
        <v>0</v>
      </c>
      <c r="AJ115" s="143"/>
      <c r="AK115" s="268"/>
    </row>
    <row r="116" ht="51.75" customHeight="1">
      <c r="A116" s="184"/>
      <c r="B116" s="556">
        <f>(SUM(AI114,AI112,AI110,AI108,AI106,AI104,AI102,AI100,AI98,AI96,AI94,AI92,AI90,AI88,AI86,AI84,AI82,AI80,AI78,AI76,AI74,AI72,AI70,AI68,AI66,AI64,AI62,AI60)-80)/22</f>
        <v>157.2727273</v>
      </c>
      <c r="C116" s="186"/>
      <c r="D116" s="185"/>
      <c r="E116" s="188" t="s">
        <v>81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90">
        <f>SUM(AI58+AI60+AI62+AI64+AI66+AI68+AI70+AI72+AI74+AI76+AI80+AI82+AI84+AI86+AI88+AI90+AI92+AI94+AI96+AI98+AI100+AI102+AI104+AI106+AI108+AI110+AI112+AI114)</f>
        <v>3368</v>
      </c>
      <c r="AK116" s="190"/>
    </row>
    <row r="117" ht="13.5" customHeight="1">
      <c r="A117" s="191">
        <v>1.0</v>
      </c>
      <c r="B117" s="19" t="s">
        <v>82</v>
      </c>
      <c r="C117" s="192" t="s">
        <v>83</v>
      </c>
      <c r="D117" s="192" t="s">
        <v>17</v>
      </c>
      <c r="E117" s="193"/>
      <c r="F117" s="208"/>
      <c r="G117" s="557" t="s">
        <v>11</v>
      </c>
      <c r="H117" s="208"/>
      <c r="I117" s="166"/>
      <c r="J117" s="166"/>
      <c r="K117" s="165">
        <v>3.0</v>
      </c>
      <c r="L117" s="165">
        <v>2.0</v>
      </c>
      <c r="M117" s="165">
        <v>1.0</v>
      </c>
      <c r="N117" s="165">
        <v>3.0</v>
      </c>
      <c r="O117" s="165">
        <v>2.0</v>
      </c>
      <c r="P117" s="166">
        <v>1.0</v>
      </c>
      <c r="Q117" s="166">
        <v>1.0</v>
      </c>
      <c r="R117" s="175"/>
      <c r="S117" s="175"/>
      <c r="T117" s="175"/>
      <c r="U117" s="175"/>
      <c r="V117" s="175"/>
      <c r="W117" s="175"/>
      <c r="X117" s="175"/>
      <c r="Y117" s="280"/>
      <c r="Z117" s="280"/>
      <c r="AA117" s="280"/>
      <c r="AB117" s="280"/>
      <c r="AC117" s="280"/>
      <c r="AD117" s="280"/>
      <c r="AE117" s="280"/>
      <c r="AF117" s="280"/>
      <c r="AG117" s="280"/>
      <c r="AH117" s="280"/>
      <c r="AI117" s="191">
        <f t="shared" ref="AI117:AI164" si="2">SUM(F117:AH117)</f>
        <v>13</v>
      </c>
      <c r="AJ117" s="191"/>
      <c r="AK117" s="83"/>
    </row>
    <row r="118" ht="13.5" customHeight="1">
      <c r="A118" s="168" t="s">
        <v>78</v>
      </c>
      <c r="B118" s="132"/>
      <c r="C118" s="391"/>
      <c r="D118" s="196"/>
      <c r="E118" s="71"/>
      <c r="F118" s="170"/>
      <c r="G118" s="71"/>
      <c r="H118" s="165"/>
      <c r="I118" s="166"/>
      <c r="J118" s="166"/>
      <c r="K118" s="165"/>
      <c r="L118" s="165"/>
      <c r="M118" s="165"/>
      <c r="N118" s="165"/>
      <c r="O118" s="170"/>
      <c r="P118" s="173"/>
      <c r="Q118" s="173"/>
      <c r="R118" s="170"/>
      <c r="S118" s="170"/>
      <c r="T118" s="170"/>
      <c r="U118" s="170"/>
      <c r="V118" s="170"/>
      <c r="W118" s="173"/>
      <c r="X118" s="173"/>
      <c r="Y118" s="170"/>
      <c r="Z118" s="170"/>
      <c r="AA118" s="170"/>
      <c r="AB118" s="170"/>
      <c r="AC118" s="173"/>
      <c r="AD118" s="173"/>
      <c r="AE118" s="173"/>
      <c r="AF118" s="170"/>
      <c r="AG118" s="170"/>
      <c r="AH118" s="170"/>
      <c r="AI118" s="345">
        <f t="shared" si="2"/>
        <v>0</v>
      </c>
      <c r="AJ118" s="199"/>
      <c r="AK118" s="199"/>
    </row>
    <row r="119" ht="13.5" customHeight="1">
      <c r="A119" s="191">
        <v>2.0</v>
      </c>
      <c r="B119" s="19" t="s">
        <v>85</v>
      </c>
      <c r="C119" s="192" t="s">
        <v>86</v>
      </c>
      <c r="D119" s="192" t="s">
        <v>87</v>
      </c>
      <c r="E119" s="441" t="s">
        <v>373</v>
      </c>
      <c r="F119" s="165">
        <v>4.0</v>
      </c>
      <c r="G119" s="557" t="s">
        <v>11</v>
      </c>
      <c r="H119" s="165">
        <v>9.0</v>
      </c>
      <c r="I119" s="166"/>
      <c r="J119" s="166"/>
      <c r="K119" s="165">
        <v>1.0</v>
      </c>
      <c r="L119" s="165">
        <v>3.0</v>
      </c>
      <c r="M119" s="165">
        <v>4.0</v>
      </c>
      <c r="N119" s="165">
        <v>5.0</v>
      </c>
      <c r="O119" s="195">
        <v>7.0</v>
      </c>
      <c r="P119" s="210"/>
      <c r="Q119" s="210"/>
      <c r="R119" s="195">
        <v>2.0</v>
      </c>
      <c r="S119" s="195">
        <v>13.0</v>
      </c>
      <c r="T119" s="195">
        <v>2.0</v>
      </c>
      <c r="U119" s="558"/>
      <c r="V119" s="559">
        <v>1.0</v>
      </c>
      <c r="W119" s="558"/>
      <c r="X119" s="558"/>
      <c r="Y119" s="558"/>
      <c r="Z119" s="558"/>
      <c r="AA119" s="202"/>
      <c r="AB119" s="202"/>
      <c r="AC119" s="166"/>
      <c r="AD119" s="166"/>
      <c r="AE119" s="166"/>
      <c r="AF119" s="165">
        <v>4.0</v>
      </c>
      <c r="AG119" s="165">
        <v>6.0</v>
      </c>
      <c r="AH119" s="165">
        <v>9.0</v>
      </c>
      <c r="AI119" s="191">
        <f t="shared" si="2"/>
        <v>70</v>
      </c>
      <c r="AJ119" s="191"/>
      <c r="AK119" s="83"/>
    </row>
    <row r="120" ht="13.5" customHeight="1">
      <c r="A120" s="168" t="s">
        <v>78</v>
      </c>
      <c r="B120" s="132"/>
      <c r="C120" s="391"/>
      <c r="D120" s="196"/>
      <c r="E120" s="71"/>
      <c r="F120" s="170"/>
      <c r="G120" s="71"/>
      <c r="H120" s="165"/>
      <c r="I120" s="166"/>
      <c r="J120" s="166"/>
      <c r="K120" s="165"/>
      <c r="L120" s="165"/>
      <c r="M120" s="165"/>
      <c r="N120" s="204">
        <v>1.0</v>
      </c>
      <c r="O120" s="170"/>
      <c r="P120" s="173"/>
      <c r="Q120" s="173"/>
      <c r="R120" s="170"/>
      <c r="S120" s="170"/>
      <c r="T120" s="170"/>
      <c r="U120" s="170"/>
      <c r="V120" s="170"/>
      <c r="W120" s="173"/>
      <c r="X120" s="173"/>
      <c r="Y120" s="170"/>
      <c r="Z120" s="170"/>
      <c r="AA120" s="170"/>
      <c r="AB120" s="170"/>
      <c r="AC120" s="173"/>
      <c r="AD120" s="173"/>
      <c r="AE120" s="173"/>
      <c r="AF120" s="170"/>
      <c r="AG120" s="170"/>
      <c r="AH120" s="170"/>
      <c r="AI120" s="345">
        <f t="shared" si="2"/>
        <v>1</v>
      </c>
      <c r="AJ120" s="199"/>
      <c r="AK120" s="199"/>
    </row>
    <row r="121" ht="13.5" customHeight="1">
      <c r="A121" s="191">
        <v>3.0</v>
      </c>
      <c r="B121" s="19" t="s">
        <v>89</v>
      </c>
      <c r="C121" s="192" t="s">
        <v>90</v>
      </c>
      <c r="D121" s="192" t="s">
        <v>91</v>
      </c>
      <c r="E121" s="441" t="s">
        <v>374</v>
      </c>
      <c r="F121" s="165">
        <v>3.0</v>
      </c>
      <c r="G121" s="560" t="s">
        <v>375</v>
      </c>
      <c r="H121" s="165">
        <v>4.0</v>
      </c>
      <c r="I121" s="166"/>
      <c r="J121" s="166"/>
      <c r="K121" s="165">
        <v>1.0</v>
      </c>
      <c r="L121" s="165">
        <v>5.0</v>
      </c>
      <c r="M121" s="165">
        <v>7.0</v>
      </c>
      <c r="N121" s="165">
        <v>4.0</v>
      </c>
      <c r="O121" s="208"/>
      <c r="P121" s="166">
        <v>2.0</v>
      </c>
      <c r="Q121" s="166"/>
      <c r="R121" s="165">
        <v>3.0</v>
      </c>
      <c r="S121" s="165">
        <v>4.0</v>
      </c>
      <c r="T121" s="165">
        <v>7.0</v>
      </c>
      <c r="U121" s="165">
        <v>12.0</v>
      </c>
      <c r="V121" s="165">
        <v>9.0</v>
      </c>
      <c r="W121" s="166">
        <v>1.0</v>
      </c>
      <c r="X121" s="166"/>
      <c r="Y121" s="165">
        <v>5.0</v>
      </c>
      <c r="Z121" s="165">
        <v>8.0</v>
      </c>
      <c r="AA121" s="165">
        <v>9.0</v>
      </c>
      <c r="AB121" s="165">
        <v>5.0</v>
      </c>
      <c r="AC121" s="166"/>
      <c r="AD121" s="166"/>
      <c r="AE121" s="166"/>
      <c r="AF121" s="165">
        <v>8.0</v>
      </c>
      <c r="AG121" s="165">
        <v>3.0</v>
      </c>
      <c r="AH121" s="165">
        <v>2.0</v>
      </c>
      <c r="AI121" s="191">
        <f t="shared" si="2"/>
        <v>102</v>
      </c>
      <c r="AJ121" s="191"/>
      <c r="AK121" s="83"/>
    </row>
    <row r="122" ht="13.5" customHeight="1">
      <c r="A122" s="191"/>
      <c r="B122" s="203" t="s">
        <v>78</v>
      </c>
      <c r="C122" s="192"/>
      <c r="D122" s="192"/>
      <c r="E122" s="71"/>
      <c r="F122" s="165"/>
      <c r="G122" s="71"/>
      <c r="H122" s="165"/>
      <c r="I122" s="166"/>
      <c r="J122" s="166"/>
      <c r="K122" s="165"/>
      <c r="L122" s="165"/>
      <c r="M122" s="165"/>
      <c r="N122" s="165"/>
      <c r="O122" s="165"/>
      <c r="P122" s="166"/>
      <c r="Q122" s="166"/>
      <c r="R122" s="165"/>
      <c r="S122" s="165"/>
      <c r="T122" s="165"/>
      <c r="U122" s="165"/>
      <c r="V122" s="165"/>
      <c r="W122" s="166"/>
      <c r="X122" s="316"/>
      <c r="Y122" s="165"/>
      <c r="Z122" s="165"/>
      <c r="AA122" s="165"/>
      <c r="AB122" s="165"/>
      <c r="AC122" s="166"/>
      <c r="AD122" s="166"/>
      <c r="AE122" s="166"/>
      <c r="AF122" s="165"/>
      <c r="AG122" s="165"/>
      <c r="AH122" s="165"/>
      <c r="AI122" s="345">
        <f t="shared" si="2"/>
        <v>0</v>
      </c>
      <c r="AJ122" s="191"/>
      <c r="AK122" s="83"/>
    </row>
    <row r="123" ht="13.5" customHeight="1">
      <c r="A123" s="191">
        <v>4.0</v>
      </c>
      <c r="B123" s="19" t="s">
        <v>93</v>
      </c>
      <c r="C123" s="394">
        <v>43168.0</v>
      </c>
      <c r="D123" s="192" t="s">
        <v>94</v>
      </c>
      <c r="E123" s="395"/>
      <c r="F123" s="165">
        <v>3.0</v>
      </c>
      <c r="G123" s="557" t="s">
        <v>11</v>
      </c>
      <c r="H123" s="165">
        <v>3.0</v>
      </c>
      <c r="I123" s="166"/>
      <c r="J123" s="166"/>
      <c r="K123" s="165">
        <v>7.0</v>
      </c>
      <c r="L123" s="165">
        <v>4.0</v>
      </c>
      <c r="M123" s="165">
        <v>2.0</v>
      </c>
      <c r="N123" s="165">
        <v>3.0</v>
      </c>
      <c r="O123" s="165">
        <v>12.0</v>
      </c>
      <c r="P123" s="166"/>
      <c r="Q123" s="166"/>
      <c r="R123" s="165">
        <v>3.0</v>
      </c>
      <c r="S123" s="165">
        <v>3.0</v>
      </c>
      <c r="T123" s="165">
        <v>3.0</v>
      </c>
      <c r="U123" s="165">
        <v>6.0</v>
      </c>
      <c r="V123" s="165">
        <v>7.0</v>
      </c>
      <c r="W123" s="166"/>
      <c r="X123" s="166"/>
      <c r="Y123" s="165">
        <v>13.0</v>
      </c>
      <c r="Z123" s="165">
        <v>7.0</v>
      </c>
      <c r="AA123" s="165">
        <v>13.0</v>
      </c>
      <c r="AB123" s="165">
        <v>4.0</v>
      </c>
      <c r="AC123" s="166"/>
      <c r="AD123" s="166"/>
      <c r="AE123" s="166"/>
      <c r="AF123" s="165">
        <v>14.0</v>
      </c>
      <c r="AG123" s="165">
        <v>2.0</v>
      </c>
      <c r="AH123" s="165">
        <v>6.0</v>
      </c>
      <c r="AI123" s="191">
        <f t="shared" si="2"/>
        <v>115</v>
      </c>
      <c r="AJ123" s="191"/>
      <c r="AK123" s="83"/>
    </row>
    <row r="124" ht="13.5" customHeight="1">
      <c r="A124" s="168" t="s">
        <v>78</v>
      </c>
      <c r="B124" s="132"/>
      <c r="C124" s="391"/>
      <c r="D124" s="196"/>
      <c r="E124" s="32"/>
      <c r="F124" s="170"/>
      <c r="G124" s="71"/>
      <c r="H124" s="165"/>
      <c r="I124" s="166"/>
      <c r="J124" s="166"/>
      <c r="K124" s="165"/>
      <c r="L124" s="165"/>
      <c r="M124" s="165"/>
      <c r="N124" s="165"/>
      <c r="O124" s="170"/>
      <c r="P124" s="173"/>
      <c r="Q124" s="173"/>
      <c r="R124" s="170"/>
      <c r="S124" s="170"/>
      <c r="T124" s="170"/>
      <c r="U124" s="170"/>
      <c r="V124" s="170"/>
      <c r="W124" s="173"/>
      <c r="X124" s="173"/>
      <c r="Y124" s="170"/>
      <c r="Z124" s="170">
        <v>4.0</v>
      </c>
      <c r="AA124" s="170">
        <v>3.0</v>
      </c>
      <c r="AB124" s="170">
        <v>4.0</v>
      </c>
      <c r="AC124" s="173"/>
      <c r="AD124" s="173"/>
      <c r="AE124" s="173"/>
      <c r="AF124" s="170">
        <v>8.0</v>
      </c>
      <c r="AG124" s="170"/>
      <c r="AH124" s="170"/>
      <c r="AI124" s="345">
        <f t="shared" si="2"/>
        <v>19</v>
      </c>
      <c r="AJ124" s="196"/>
      <c r="AK124" s="199"/>
    </row>
    <row r="125" ht="13.5" customHeight="1">
      <c r="A125" s="191">
        <v>5.0</v>
      </c>
      <c r="B125" s="19" t="s">
        <v>96</v>
      </c>
      <c r="C125" s="192" t="s">
        <v>97</v>
      </c>
      <c r="D125" s="192" t="s">
        <v>98</v>
      </c>
      <c r="E125" s="557" t="s">
        <v>11</v>
      </c>
      <c r="F125" s="165">
        <v>5.0</v>
      </c>
      <c r="G125" s="557" t="s">
        <v>11</v>
      </c>
      <c r="H125" s="165">
        <v>1.0</v>
      </c>
      <c r="I125" s="166"/>
      <c r="J125" s="166">
        <v>1.0</v>
      </c>
      <c r="K125" s="165">
        <v>1.0</v>
      </c>
      <c r="L125" s="165">
        <v>2.0</v>
      </c>
      <c r="M125" s="165">
        <v>4.0</v>
      </c>
      <c r="N125" s="165">
        <v>6.0</v>
      </c>
      <c r="O125" s="165">
        <v>1.0</v>
      </c>
      <c r="P125" s="166"/>
      <c r="Q125" s="166"/>
      <c r="R125" s="165">
        <v>3.0</v>
      </c>
      <c r="S125" s="165">
        <v>4.0</v>
      </c>
      <c r="T125" s="165">
        <v>9.0</v>
      </c>
      <c r="U125" s="165">
        <v>2.0</v>
      </c>
      <c r="V125" s="165">
        <v>2.0</v>
      </c>
      <c r="W125" s="166"/>
      <c r="X125" s="166"/>
      <c r="Y125" s="165">
        <v>4.0</v>
      </c>
      <c r="Z125" s="165">
        <v>6.0</v>
      </c>
      <c r="AA125" s="165">
        <v>8.0</v>
      </c>
      <c r="AB125" s="165">
        <v>3.0</v>
      </c>
      <c r="AC125" s="166"/>
      <c r="AD125" s="166"/>
      <c r="AE125" s="166"/>
      <c r="AF125" s="165">
        <v>3.0</v>
      </c>
      <c r="AG125" s="165">
        <v>8.0</v>
      </c>
      <c r="AH125" s="165">
        <v>6.0</v>
      </c>
      <c r="AI125" s="191">
        <f t="shared" si="2"/>
        <v>79</v>
      </c>
      <c r="AJ125" s="191"/>
      <c r="AK125" s="83"/>
    </row>
    <row r="126" ht="13.5" customHeight="1">
      <c r="A126" s="168" t="s">
        <v>78</v>
      </c>
      <c r="B126" s="132"/>
      <c r="C126" s="391"/>
      <c r="D126" s="196"/>
      <c r="E126" s="71"/>
      <c r="F126" s="170"/>
      <c r="G126" s="71"/>
      <c r="H126" s="165"/>
      <c r="I126" s="166"/>
      <c r="J126" s="166"/>
      <c r="K126" s="165"/>
      <c r="L126" s="165"/>
      <c r="M126" s="165"/>
      <c r="N126" s="165"/>
      <c r="O126" s="170"/>
      <c r="P126" s="173"/>
      <c r="Q126" s="173"/>
      <c r="R126" s="170"/>
      <c r="S126" s="170"/>
      <c r="T126" s="170"/>
      <c r="U126" s="170"/>
      <c r="V126" s="170"/>
      <c r="W126" s="173"/>
      <c r="X126" s="173"/>
      <c r="Y126" s="170"/>
      <c r="Z126" s="170"/>
      <c r="AA126" s="170"/>
      <c r="AB126" s="170"/>
      <c r="AC126" s="173"/>
      <c r="AD126" s="173"/>
      <c r="AE126" s="173"/>
      <c r="AF126" s="170"/>
      <c r="AG126" s="170"/>
      <c r="AH126" s="170"/>
      <c r="AI126" s="345">
        <f t="shared" si="2"/>
        <v>0</v>
      </c>
      <c r="AJ126" s="199"/>
      <c r="AK126" s="199"/>
    </row>
    <row r="127" ht="13.5" customHeight="1">
      <c r="A127" s="191">
        <v>6.0</v>
      </c>
      <c r="B127" s="19" t="s">
        <v>100</v>
      </c>
      <c r="C127" s="192" t="s">
        <v>101</v>
      </c>
      <c r="D127" s="192" t="s">
        <v>102</v>
      </c>
      <c r="E127" s="441" t="s">
        <v>376</v>
      </c>
      <c r="F127" s="165">
        <v>8.0</v>
      </c>
      <c r="G127" s="557" t="s">
        <v>11</v>
      </c>
      <c r="H127" s="165">
        <v>4.0</v>
      </c>
      <c r="I127" s="166"/>
      <c r="J127" s="166">
        <v>1.0</v>
      </c>
      <c r="K127" s="165">
        <v>7.0</v>
      </c>
      <c r="L127" s="165">
        <v>6.0</v>
      </c>
      <c r="M127" s="165">
        <v>9.0</v>
      </c>
      <c r="N127" s="165">
        <v>7.0</v>
      </c>
      <c r="O127" s="165">
        <v>6.0</v>
      </c>
      <c r="P127" s="166">
        <v>1.0</v>
      </c>
      <c r="Q127" s="166">
        <v>1.0</v>
      </c>
      <c r="R127" s="165">
        <v>6.0</v>
      </c>
      <c r="S127" s="165">
        <v>8.0</v>
      </c>
      <c r="T127" s="165">
        <v>6.0</v>
      </c>
      <c r="U127" s="165">
        <v>9.0</v>
      </c>
      <c r="V127" s="165">
        <v>4.0</v>
      </c>
      <c r="W127" s="166">
        <v>3.0</v>
      </c>
      <c r="X127" s="166">
        <v>1.0</v>
      </c>
      <c r="Y127" s="165">
        <v>10.0</v>
      </c>
      <c r="Z127" s="165">
        <v>9.0</v>
      </c>
      <c r="AA127" s="165">
        <v>13.0</v>
      </c>
      <c r="AB127" s="165">
        <v>12.0</v>
      </c>
      <c r="AC127" s="166"/>
      <c r="AD127" s="166"/>
      <c r="AE127" s="166"/>
      <c r="AF127" s="165">
        <v>12.0</v>
      </c>
      <c r="AG127" s="165">
        <v>11.0</v>
      </c>
      <c r="AH127" s="165">
        <v>16.0</v>
      </c>
      <c r="AI127" s="191">
        <f t="shared" si="2"/>
        <v>170</v>
      </c>
      <c r="AJ127" s="191"/>
      <c r="AK127" s="83"/>
    </row>
    <row r="128" ht="13.5" customHeight="1">
      <c r="A128" s="168" t="s">
        <v>78</v>
      </c>
      <c r="B128" s="132"/>
      <c r="C128" s="391"/>
      <c r="D128" s="196"/>
      <c r="E128" s="71"/>
      <c r="F128" s="170"/>
      <c r="G128" s="71"/>
      <c r="H128" s="165"/>
      <c r="I128" s="166"/>
      <c r="J128" s="166"/>
      <c r="K128" s="165"/>
      <c r="L128" s="165"/>
      <c r="M128" s="165"/>
      <c r="N128" s="165"/>
      <c r="O128" s="170"/>
      <c r="P128" s="173"/>
      <c r="Q128" s="173"/>
      <c r="R128" s="170"/>
      <c r="S128" s="170"/>
      <c r="T128" s="165"/>
      <c r="U128" s="165"/>
      <c r="V128" s="165"/>
      <c r="W128" s="166"/>
      <c r="X128" s="316"/>
      <c r="Y128" s="165"/>
      <c r="Z128" s="165"/>
      <c r="AA128" s="165"/>
      <c r="AB128" s="165"/>
      <c r="AC128" s="166"/>
      <c r="AD128" s="166"/>
      <c r="AE128" s="166"/>
      <c r="AF128" s="165"/>
      <c r="AG128" s="165"/>
      <c r="AH128" s="165"/>
      <c r="AI128" s="345">
        <f t="shared" si="2"/>
        <v>0</v>
      </c>
      <c r="AJ128" s="199"/>
      <c r="AK128" s="199"/>
    </row>
    <row r="129" ht="13.5" customHeight="1">
      <c r="A129" s="191">
        <v>7.0</v>
      </c>
      <c r="B129" s="19" t="s">
        <v>100</v>
      </c>
      <c r="C129" s="192" t="s">
        <v>104</v>
      </c>
      <c r="D129" s="192" t="s">
        <v>105</v>
      </c>
      <c r="E129" s="441" t="s">
        <v>376</v>
      </c>
      <c r="F129" s="165">
        <v>7.0</v>
      </c>
      <c r="G129" s="557" t="s">
        <v>11</v>
      </c>
      <c r="H129" s="165">
        <v>1.0</v>
      </c>
      <c r="I129" s="166"/>
      <c r="J129" s="166"/>
      <c r="K129" s="165">
        <v>3.0</v>
      </c>
      <c r="L129" s="165">
        <v>3.0</v>
      </c>
      <c r="M129" s="165">
        <v>2.0</v>
      </c>
      <c r="N129" s="165">
        <v>7.0</v>
      </c>
      <c r="O129" s="165">
        <v>3.0</v>
      </c>
      <c r="P129" s="166">
        <v>2.0</v>
      </c>
      <c r="Q129" s="166">
        <v>1.0</v>
      </c>
      <c r="R129" s="165">
        <v>1.0</v>
      </c>
      <c r="S129" s="165">
        <v>4.0</v>
      </c>
      <c r="T129" s="165">
        <v>1.0</v>
      </c>
      <c r="U129" s="165">
        <v>2.0</v>
      </c>
      <c r="V129" s="165">
        <v>6.0</v>
      </c>
      <c r="W129" s="209"/>
      <c r="X129" s="166"/>
      <c r="Y129" s="165">
        <v>7.0</v>
      </c>
      <c r="Z129" s="165">
        <v>7.0</v>
      </c>
      <c r="AA129" s="165">
        <v>10.0</v>
      </c>
      <c r="AB129" s="165">
        <v>6.0</v>
      </c>
      <c r="AC129" s="166">
        <v>7.0</v>
      </c>
      <c r="AD129" s="166"/>
      <c r="AE129" s="166"/>
      <c r="AF129" s="165">
        <v>4.0</v>
      </c>
      <c r="AG129" s="165">
        <v>8.0</v>
      </c>
      <c r="AH129" s="165">
        <v>4.0</v>
      </c>
      <c r="AI129" s="191">
        <f t="shared" si="2"/>
        <v>96</v>
      </c>
      <c r="AJ129" s="191"/>
      <c r="AK129" s="83"/>
    </row>
    <row r="130" ht="13.5" customHeight="1">
      <c r="A130" s="168" t="s">
        <v>78</v>
      </c>
      <c r="B130" s="132"/>
      <c r="C130" s="391"/>
      <c r="D130" s="196"/>
      <c r="E130" s="71"/>
      <c r="F130" s="170"/>
      <c r="G130" s="71"/>
      <c r="H130" s="165"/>
      <c r="I130" s="166"/>
      <c r="J130" s="166"/>
      <c r="K130" s="165"/>
      <c r="L130" s="165"/>
      <c r="M130" s="165"/>
      <c r="N130" s="165"/>
      <c r="O130" s="170"/>
      <c r="P130" s="173"/>
      <c r="Q130" s="173"/>
      <c r="R130" s="170"/>
      <c r="S130" s="170"/>
      <c r="T130" s="170"/>
      <c r="U130" s="170"/>
      <c r="V130" s="204">
        <v>1.0</v>
      </c>
      <c r="W130" s="173"/>
      <c r="X130" s="173"/>
      <c r="Y130" s="170">
        <v>1.0</v>
      </c>
      <c r="Z130" s="170"/>
      <c r="AA130" s="170">
        <v>7.0</v>
      </c>
      <c r="AB130" s="170">
        <v>1.0</v>
      </c>
      <c r="AC130" s="173"/>
      <c r="AD130" s="173"/>
      <c r="AE130" s="173"/>
      <c r="AF130" s="170"/>
      <c r="AG130" s="170">
        <v>1.0</v>
      </c>
      <c r="AH130" s="170">
        <v>1.0</v>
      </c>
      <c r="AI130" s="345">
        <f t="shared" si="2"/>
        <v>12</v>
      </c>
      <c r="AJ130" s="199"/>
      <c r="AK130" s="199"/>
    </row>
    <row r="131" ht="13.5" customHeight="1">
      <c r="A131" s="191">
        <v>8.0</v>
      </c>
      <c r="B131" s="19" t="s">
        <v>107</v>
      </c>
      <c r="C131" s="192" t="s">
        <v>108</v>
      </c>
      <c r="D131" s="192" t="s">
        <v>109</v>
      </c>
      <c r="E131" s="193"/>
      <c r="F131" s="165">
        <v>3.0</v>
      </c>
      <c r="G131" s="557" t="s">
        <v>11</v>
      </c>
      <c r="H131" s="208"/>
      <c r="I131" s="166"/>
      <c r="J131" s="166"/>
      <c r="K131" s="165">
        <v>2.0</v>
      </c>
      <c r="L131" s="165">
        <v>1.0</v>
      </c>
      <c r="M131" s="165">
        <v>10.0</v>
      </c>
      <c r="N131" s="165">
        <v>2.0</v>
      </c>
      <c r="O131" s="208"/>
      <c r="P131" s="166"/>
      <c r="Q131" s="166"/>
      <c r="R131" s="165">
        <v>3.0</v>
      </c>
      <c r="S131" s="165">
        <v>9.0</v>
      </c>
      <c r="T131" s="165">
        <v>5.0</v>
      </c>
      <c r="U131" s="165">
        <v>3.0</v>
      </c>
      <c r="V131" s="165">
        <v>4.0</v>
      </c>
      <c r="W131" s="166"/>
      <c r="X131" s="166"/>
      <c r="Y131" s="280"/>
      <c r="Z131" s="280"/>
      <c r="AA131" s="280"/>
      <c r="AB131" s="280"/>
      <c r="AC131" s="280"/>
      <c r="AD131" s="280"/>
      <c r="AE131" s="280"/>
      <c r="AF131" s="280"/>
      <c r="AG131" s="280"/>
      <c r="AH131" s="280"/>
      <c r="AI131" s="191">
        <f t="shared" si="2"/>
        <v>42</v>
      </c>
      <c r="AJ131" s="191"/>
      <c r="AK131" s="83"/>
    </row>
    <row r="132" ht="13.5" customHeight="1">
      <c r="A132" s="168" t="s">
        <v>78</v>
      </c>
      <c r="B132" s="132"/>
      <c r="C132" s="391"/>
      <c r="D132" s="196"/>
      <c r="E132" s="71"/>
      <c r="F132" s="170"/>
      <c r="G132" s="71"/>
      <c r="H132" s="165"/>
      <c r="I132" s="166"/>
      <c r="J132" s="166"/>
      <c r="K132" s="165"/>
      <c r="L132" s="165"/>
      <c r="M132" s="165"/>
      <c r="N132" s="165"/>
      <c r="O132" s="170"/>
      <c r="P132" s="173"/>
      <c r="Q132" s="173"/>
      <c r="R132" s="170"/>
      <c r="S132" s="170"/>
      <c r="T132" s="170"/>
      <c r="U132" s="204">
        <v>2.0</v>
      </c>
      <c r="V132" s="170"/>
      <c r="W132" s="173"/>
      <c r="X132" s="173"/>
      <c r="Y132" s="170"/>
      <c r="Z132" s="170"/>
      <c r="AA132" s="170"/>
      <c r="AB132" s="170"/>
      <c r="AC132" s="173"/>
      <c r="AD132" s="173"/>
      <c r="AE132" s="173"/>
      <c r="AF132" s="170"/>
      <c r="AG132" s="165"/>
      <c r="AH132" s="170"/>
      <c r="AI132" s="345">
        <f t="shared" si="2"/>
        <v>2</v>
      </c>
      <c r="AJ132" s="199"/>
      <c r="AK132" s="199"/>
    </row>
    <row r="133" ht="15.75" customHeight="1">
      <c r="A133" s="191">
        <v>9.0</v>
      </c>
      <c r="B133" s="19" t="s">
        <v>111</v>
      </c>
      <c r="C133" s="399">
        <v>43300.0</v>
      </c>
      <c r="D133" s="192" t="s">
        <v>112</v>
      </c>
      <c r="E133" s="193"/>
      <c r="F133" s="165">
        <v>3.0</v>
      </c>
      <c r="G133" s="557" t="s">
        <v>11</v>
      </c>
      <c r="H133" s="165">
        <v>4.0</v>
      </c>
      <c r="I133" s="166"/>
      <c r="J133" s="166">
        <v>1.0</v>
      </c>
      <c r="K133" s="165">
        <v>12.0</v>
      </c>
      <c r="L133" s="165">
        <v>3.0</v>
      </c>
      <c r="M133" s="165">
        <v>3.0</v>
      </c>
      <c r="N133" s="165">
        <v>5.0</v>
      </c>
      <c r="O133" s="212">
        <v>8.0</v>
      </c>
      <c r="P133" s="166"/>
      <c r="Q133" s="166"/>
      <c r="R133" s="165">
        <v>4.0</v>
      </c>
      <c r="S133" s="165">
        <v>5.0</v>
      </c>
      <c r="T133" s="165"/>
      <c r="U133" s="165">
        <v>8.0</v>
      </c>
      <c r="V133" s="165">
        <v>5.0</v>
      </c>
      <c r="W133" s="166"/>
      <c r="X133" s="166"/>
      <c r="Y133" s="165">
        <v>1.0</v>
      </c>
      <c r="Z133" s="165">
        <v>1.0</v>
      </c>
      <c r="AA133" s="165">
        <v>4.0</v>
      </c>
      <c r="AB133" s="165">
        <v>3.0</v>
      </c>
      <c r="AC133" s="166"/>
      <c r="AD133" s="166"/>
      <c r="AE133" s="166"/>
      <c r="AF133" s="165">
        <v>9.0</v>
      </c>
      <c r="AG133" s="165">
        <v>6.0</v>
      </c>
      <c r="AH133" s="165">
        <v>4.0</v>
      </c>
      <c r="AI133" s="191">
        <f t="shared" si="2"/>
        <v>89</v>
      </c>
      <c r="AJ133" s="191"/>
      <c r="AK133" s="83"/>
    </row>
    <row r="134" ht="15.75" customHeight="1">
      <c r="A134" s="168" t="s">
        <v>78</v>
      </c>
      <c r="B134" s="132"/>
      <c r="C134" s="391"/>
      <c r="D134" s="196"/>
      <c r="E134" s="71"/>
      <c r="F134" s="170"/>
      <c r="G134" s="71"/>
      <c r="H134" s="165"/>
      <c r="I134" s="166"/>
      <c r="J134" s="166"/>
      <c r="K134" s="165"/>
      <c r="L134" s="165"/>
      <c r="M134" s="165"/>
      <c r="N134" s="165"/>
      <c r="O134" s="170"/>
      <c r="P134" s="173"/>
      <c r="Q134" s="173"/>
      <c r="R134" s="170"/>
      <c r="S134" s="170"/>
      <c r="T134" s="170"/>
      <c r="U134" s="170"/>
      <c r="V134" s="170"/>
      <c r="W134" s="173"/>
      <c r="X134" s="173"/>
      <c r="Y134" s="170"/>
      <c r="Z134" s="170"/>
      <c r="AA134" s="170"/>
      <c r="AB134" s="170"/>
      <c r="AC134" s="173"/>
      <c r="AD134" s="173"/>
      <c r="AE134" s="173"/>
      <c r="AF134" s="165"/>
      <c r="AG134" s="165"/>
      <c r="AH134" s="170"/>
      <c r="AI134" s="345">
        <f t="shared" si="2"/>
        <v>0</v>
      </c>
      <c r="AJ134" s="199"/>
      <c r="AK134" s="199"/>
    </row>
    <row r="135" ht="13.5" customHeight="1">
      <c r="A135" s="191">
        <v>10.0</v>
      </c>
      <c r="B135" s="19" t="s">
        <v>113</v>
      </c>
      <c r="C135" s="192" t="s">
        <v>114</v>
      </c>
      <c r="D135" s="192" t="s">
        <v>115</v>
      </c>
      <c r="E135" s="557" t="s">
        <v>11</v>
      </c>
      <c r="F135" s="165">
        <v>7.0</v>
      </c>
      <c r="G135" s="557" t="s">
        <v>11</v>
      </c>
      <c r="H135" s="165">
        <v>3.0</v>
      </c>
      <c r="I135" s="166"/>
      <c r="J135" s="166"/>
      <c r="K135" s="165">
        <v>5.0</v>
      </c>
      <c r="L135" s="165">
        <v>2.0</v>
      </c>
      <c r="M135" s="165">
        <v>3.0</v>
      </c>
      <c r="N135" s="165">
        <v>3.0</v>
      </c>
      <c r="O135" s="195">
        <v>2.0</v>
      </c>
      <c r="P135" s="210"/>
      <c r="Q135" s="210"/>
      <c r="R135" s="195">
        <v>2.0</v>
      </c>
      <c r="S135" s="195">
        <v>2.0</v>
      </c>
      <c r="T135" s="195">
        <v>2.0</v>
      </c>
      <c r="U135" s="195">
        <v>3.0</v>
      </c>
      <c r="V135" s="195">
        <v>3.0</v>
      </c>
      <c r="W135" s="210"/>
      <c r="X135" s="210"/>
      <c r="Y135" s="195">
        <v>4.0</v>
      </c>
      <c r="Z135" s="195">
        <v>2.0</v>
      </c>
      <c r="AA135" s="165">
        <v>5.0</v>
      </c>
      <c r="AB135" s="165">
        <v>3.0</v>
      </c>
      <c r="AC135" s="166"/>
      <c r="AD135" s="166"/>
      <c r="AE135" s="166"/>
      <c r="AF135" s="165">
        <v>3.0</v>
      </c>
      <c r="AG135" s="165">
        <v>5.0</v>
      </c>
      <c r="AH135" s="165">
        <v>6.0</v>
      </c>
      <c r="AI135" s="191">
        <f t="shared" si="2"/>
        <v>65</v>
      </c>
      <c r="AJ135" s="191"/>
      <c r="AK135" s="83"/>
    </row>
    <row r="136" ht="13.5" customHeight="1">
      <c r="A136" s="168" t="s">
        <v>78</v>
      </c>
      <c r="B136" s="132"/>
      <c r="C136" s="391"/>
      <c r="D136" s="196"/>
      <c r="E136" s="71"/>
      <c r="F136" s="170"/>
      <c r="G136" s="71"/>
      <c r="H136" s="165"/>
      <c r="I136" s="166"/>
      <c r="J136" s="166"/>
      <c r="K136" s="165"/>
      <c r="L136" s="165"/>
      <c r="M136" s="165"/>
      <c r="N136" s="165"/>
      <c r="O136" s="170"/>
      <c r="P136" s="173"/>
      <c r="Q136" s="173"/>
      <c r="R136" s="170"/>
      <c r="S136" s="170"/>
      <c r="T136" s="170"/>
      <c r="U136" s="170"/>
      <c r="V136" s="170"/>
      <c r="W136" s="173"/>
      <c r="X136" s="173"/>
      <c r="Y136" s="170"/>
      <c r="Z136" s="170"/>
      <c r="AA136" s="170"/>
      <c r="AB136" s="170"/>
      <c r="AC136" s="173"/>
      <c r="AD136" s="173"/>
      <c r="AE136" s="173"/>
      <c r="AF136" s="165"/>
      <c r="AG136" s="165"/>
      <c r="AH136" s="170"/>
      <c r="AI136" s="345">
        <f t="shared" si="2"/>
        <v>0</v>
      </c>
      <c r="AJ136" s="199"/>
      <c r="AK136" s="199"/>
    </row>
    <row r="137" ht="13.5" customHeight="1">
      <c r="A137" s="191">
        <v>11.0</v>
      </c>
      <c r="B137" s="19" t="s">
        <v>117</v>
      </c>
      <c r="C137" s="192" t="s">
        <v>118</v>
      </c>
      <c r="D137" s="192" t="s">
        <v>119</v>
      </c>
      <c r="E137" s="193"/>
      <c r="F137" s="165">
        <v>7.0</v>
      </c>
      <c r="G137" s="557" t="s">
        <v>11</v>
      </c>
      <c r="H137" s="165">
        <v>11.0</v>
      </c>
      <c r="I137" s="166"/>
      <c r="J137" s="166"/>
      <c r="K137" s="165"/>
      <c r="L137" s="165">
        <v>4.0</v>
      </c>
      <c r="M137" s="165">
        <v>2.0</v>
      </c>
      <c r="N137" s="165">
        <v>6.0</v>
      </c>
      <c r="O137" s="165">
        <v>3.0</v>
      </c>
      <c r="P137" s="166">
        <v>3.0</v>
      </c>
      <c r="Q137" s="166"/>
      <c r="R137" s="165">
        <v>5.0</v>
      </c>
      <c r="S137" s="165">
        <v>5.0</v>
      </c>
      <c r="T137" s="165">
        <v>4.0</v>
      </c>
      <c r="U137" s="165">
        <v>6.0</v>
      </c>
      <c r="V137" s="165">
        <v>4.0</v>
      </c>
      <c r="W137" s="166">
        <v>1.0</v>
      </c>
      <c r="X137" s="166"/>
      <c r="Y137" s="212">
        <v>3.0</v>
      </c>
      <c r="Z137" s="212">
        <v>2.0</v>
      </c>
      <c r="AA137" s="165">
        <v>6.0</v>
      </c>
      <c r="AB137" s="165">
        <v>6.0</v>
      </c>
      <c r="AC137" s="166"/>
      <c r="AD137" s="166">
        <v>1.0</v>
      </c>
      <c r="AE137" s="166"/>
      <c r="AF137" s="165">
        <v>10.0</v>
      </c>
      <c r="AG137" s="165">
        <v>9.0</v>
      </c>
      <c r="AH137" s="165">
        <v>9.0</v>
      </c>
      <c r="AI137" s="191">
        <f t="shared" si="2"/>
        <v>107</v>
      </c>
      <c r="AJ137" s="191"/>
      <c r="AK137" s="83"/>
    </row>
    <row r="138" ht="13.5" customHeight="1">
      <c r="A138" s="168" t="s">
        <v>78</v>
      </c>
      <c r="B138" s="132"/>
      <c r="C138" s="391"/>
      <c r="D138" s="196"/>
      <c r="E138" s="71"/>
      <c r="F138" s="170"/>
      <c r="G138" s="71"/>
      <c r="H138" s="165"/>
      <c r="I138" s="166"/>
      <c r="J138" s="166"/>
      <c r="K138" s="165"/>
      <c r="L138" s="165"/>
      <c r="M138" s="165"/>
      <c r="N138" s="165"/>
      <c r="O138" s="170"/>
      <c r="P138" s="173"/>
      <c r="Q138" s="173"/>
      <c r="R138" s="170"/>
      <c r="S138" s="170"/>
      <c r="T138" s="170"/>
      <c r="U138" s="170"/>
      <c r="V138" s="170"/>
      <c r="W138" s="173"/>
      <c r="X138" s="173"/>
      <c r="Y138" s="170"/>
      <c r="Z138" s="170"/>
      <c r="AA138" s="170"/>
      <c r="AB138" s="170"/>
      <c r="AC138" s="173"/>
      <c r="AD138" s="173"/>
      <c r="AE138" s="173"/>
      <c r="AF138" s="165"/>
      <c r="AG138" s="165"/>
      <c r="AH138" s="170"/>
      <c r="AI138" s="345">
        <f t="shared" si="2"/>
        <v>0</v>
      </c>
      <c r="AJ138" s="199"/>
      <c r="AK138" s="199"/>
    </row>
    <row r="139" ht="13.5" customHeight="1">
      <c r="A139" s="191">
        <v>12.0</v>
      </c>
      <c r="B139" s="19" t="s">
        <v>121</v>
      </c>
      <c r="C139" s="192"/>
      <c r="D139" s="192" t="s">
        <v>33</v>
      </c>
      <c r="E139" s="193"/>
      <c r="F139" s="165">
        <v>7.0</v>
      </c>
      <c r="G139" s="557" t="s">
        <v>11</v>
      </c>
      <c r="H139" s="165">
        <v>6.0</v>
      </c>
      <c r="I139" s="166"/>
      <c r="J139" s="166"/>
      <c r="K139" s="165">
        <v>4.0</v>
      </c>
      <c r="L139" s="165">
        <v>4.0</v>
      </c>
      <c r="M139" s="165">
        <v>6.0</v>
      </c>
      <c r="N139" s="165">
        <v>6.0</v>
      </c>
      <c r="O139" s="165">
        <v>5.0</v>
      </c>
      <c r="P139" s="166"/>
      <c r="Q139" s="166"/>
      <c r="R139" s="208"/>
      <c r="S139" s="208"/>
      <c r="T139" s="202"/>
      <c r="U139" s="202"/>
      <c r="V139" s="202"/>
      <c r="W139" s="166"/>
      <c r="X139" s="166"/>
      <c r="Y139" s="212">
        <v>8.0</v>
      </c>
      <c r="Z139" s="212">
        <v>6.0</v>
      </c>
      <c r="AA139" s="165">
        <v>7.0</v>
      </c>
      <c r="AB139" s="165">
        <v>9.0</v>
      </c>
      <c r="AC139" s="166">
        <v>11.0</v>
      </c>
      <c r="AD139" s="166"/>
      <c r="AE139" s="166"/>
      <c r="AF139" s="165">
        <v>4.0</v>
      </c>
      <c r="AG139" s="165">
        <v>11.0</v>
      </c>
      <c r="AH139" s="165">
        <v>6.0</v>
      </c>
      <c r="AI139" s="191">
        <f t="shared" si="2"/>
        <v>100</v>
      </c>
      <c r="AJ139" s="191"/>
      <c r="AK139" s="83"/>
    </row>
    <row r="140" ht="13.5" customHeight="1">
      <c r="A140" s="168" t="s">
        <v>78</v>
      </c>
      <c r="B140" s="132"/>
      <c r="C140" s="391"/>
      <c r="D140" s="196"/>
      <c r="E140" s="32"/>
      <c r="F140" s="170"/>
      <c r="G140" s="71"/>
      <c r="H140" s="165"/>
      <c r="I140" s="166"/>
      <c r="J140" s="166"/>
      <c r="K140" s="165"/>
      <c r="L140" s="165"/>
      <c r="M140" s="165"/>
      <c r="N140" s="204"/>
      <c r="O140" s="170"/>
      <c r="P140" s="173"/>
      <c r="Q140" s="173"/>
      <c r="R140" s="170"/>
      <c r="S140" s="170"/>
      <c r="T140" s="170"/>
      <c r="U140" s="170"/>
      <c r="V140" s="170"/>
      <c r="W140" s="173"/>
      <c r="X140" s="173"/>
      <c r="Y140" s="170"/>
      <c r="Z140" s="170"/>
      <c r="AA140" s="170"/>
      <c r="AB140" s="170"/>
      <c r="AC140" s="173"/>
      <c r="AD140" s="173"/>
      <c r="AE140" s="173"/>
      <c r="AF140" s="170"/>
      <c r="AG140" s="170"/>
      <c r="AH140" s="170"/>
      <c r="AI140" s="345">
        <f t="shared" si="2"/>
        <v>0</v>
      </c>
      <c r="AJ140" s="199"/>
      <c r="AK140" s="199"/>
    </row>
    <row r="141" ht="13.5" customHeight="1">
      <c r="A141" s="191">
        <v>13.0</v>
      </c>
      <c r="B141" s="19" t="s">
        <v>121</v>
      </c>
      <c r="C141" s="192"/>
      <c r="D141" s="192" t="s">
        <v>57</v>
      </c>
      <c r="E141" s="32"/>
      <c r="F141" s="165">
        <v>6.0</v>
      </c>
      <c r="G141" s="557" t="s">
        <v>11</v>
      </c>
      <c r="H141" s="165">
        <v>7.0</v>
      </c>
      <c r="I141" s="166"/>
      <c r="J141" s="166"/>
      <c r="K141" s="165">
        <v>1.0</v>
      </c>
      <c r="L141" s="165">
        <v>8.0</v>
      </c>
      <c r="M141" s="165">
        <v>2.0</v>
      </c>
      <c r="N141" s="165">
        <v>5.0</v>
      </c>
      <c r="O141" s="165">
        <v>5.0</v>
      </c>
      <c r="P141" s="166">
        <v>1.0</v>
      </c>
      <c r="Q141" s="166"/>
      <c r="R141" s="165">
        <v>3.0</v>
      </c>
      <c r="S141" s="165">
        <v>5.0</v>
      </c>
      <c r="T141" s="165">
        <v>6.0</v>
      </c>
      <c r="U141" s="165">
        <v>9.0</v>
      </c>
      <c r="V141" s="165">
        <v>14.0</v>
      </c>
      <c r="W141" s="166"/>
      <c r="X141" s="166"/>
      <c r="Y141" s="165">
        <v>3.0</v>
      </c>
      <c r="Z141" s="165"/>
      <c r="AA141" s="165">
        <v>6.0</v>
      </c>
      <c r="AB141" s="165">
        <v>9.0</v>
      </c>
      <c r="AC141" s="166"/>
      <c r="AD141" s="166"/>
      <c r="AE141" s="166"/>
      <c r="AF141" s="165">
        <v>8.0</v>
      </c>
      <c r="AG141" s="165">
        <v>11.0</v>
      </c>
      <c r="AH141" s="165">
        <v>8.0</v>
      </c>
      <c r="AI141" s="191">
        <f t="shared" si="2"/>
        <v>117</v>
      </c>
      <c r="AJ141" s="191"/>
      <c r="AK141" s="83"/>
    </row>
    <row r="142" ht="13.5" customHeight="1">
      <c r="A142" s="168" t="s">
        <v>78</v>
      </c>
      <c r="B142" s="132"/>
      <c r="C142" s="391"/>
      <c r="D142" s="196"/>
      <c r="E142" s="32"/>
      <c r="F142" s="170"/>
      <c r="G142" s="71"/>
      <c r="H142" s="165"/>
      <c r="I142" s="166"/>
      <c r="J142" s="166"/>
      <c r="K142" s="165"/>
      <c r="L142" s="165"/>
      <c r="M142" s="165"/>
      <c r="N142" s="165"/>
      <c r="O142" s="170"/>
      <c r="P142" s="173"/>
      <c r="Q142" s="173"/>
      <c r="R142" s="170"/>
      <c r="S142" s="170"/>
      <c r="T142" s="170"/>
      <c r="U142" s="170"/>
      <c r="V142" s="170">
        <v>2.0</v>
      </c>
      <c r="W142" s="173"/>
      <c r="X142" s="173"/>
      <c r="Y142" s="170"/>
      <c r="Z142" s="170"/>
      <c r="AA142" s="170"/>
      <c r="AB142" s="170"/>
      <c r="AC142" s="173"/>
      <c r="AD142" s="173"/>
      <c r="AE142" s="173"/>
      <c r="AF142" s="170"/>
      <c r="AG142" s="170"/>
      <c r="AH142" s="170"/>
      <c r="AI142" s="345">
        <f t="shared" si="2"/>
        <v>2</v>
      </c>
      <c r="AJ142" s="199"/>
      <c r="AK142" s="199"/>
    </row>
    <row r="143" ht="13.5" customHeight="1">
      <c r="A143" s="191">
        <v>14.0</v>
      </c>
      <c r="B143" s="19" t="s">
        <v>121</v>
      </c>
      <c r="C143" s="192"/>
      <c r="D143" s="192" t="s">
        <v>59</v>
      </c>
      <c r="E143" s="32"/>
      <c r="F143" s="165">
        <v>1.0</v>
      </c>
      <c r="G143" s="557" t="s">
        <v>11</v>
      </c>
      <c r="H143" s="165">
        <v>10.0</v>
      </c>
      <c r="I143" s="166">
        <v>7.0</v>
      </c>
      <c r="J143" s="166"/>
      <c r="K143" s="165">
        <v>1.0</v>
      </c>
      <c r="L143" s="165">
        <v>7.0</v>
      </c>
      <c r="M143" s="165">
        <v>7.0</v>
      </c>
      <c r="N143" s="165">
        <v>5.0</v>
      </c>
      <c r="O143" s="165">
        <v>3.0</v>
      </c>
      <c r="P143" s="166"/>
      <c r="Q143" s="166"/>
      <c r="R143" s="165">
        <v>8.0</v>
      </c>
      <c r="S143" s="165">
        <v>10.0</v>
      </c>
      <c r="T143" s="165">
        <v>6.0</v>
      </c>
      <c r="U143" s="165">
        <v>4.0</v>
      </c>
      <c r="V143" s="165">
        <v>8.0</v>
      </c>
      <c r="W143" s="166">
        <v>1.0</v>
      </c>
      <c r="X143" s="166">
        <v>1.0</v>
      </c>
      <c r="Y143" s="165">
        <v>8.0</v>
      </c>
      <c r="Z143" s="165">
        <v>12.0</v>
      </c>
      <c r="AA143" s="165">
        <v>7.0</v>
      </c>
      <c r="AB143" s="165">
        <v>13.0</v>
      </c>
      <c r="AC143" s="166"/>
      <c r="AD143" s="166"/>
      <c r="AE143" s="166"/>
      <c r="AF143" s="165">
        <v>8.0</v>
      </c>
      <c r="AG143" s="165">
        <v>10.0</v>
      </c>
      <c r="AH143" s="165">
        <v>9.0</v>
      </c>
      <c r="AI143" s="191">
        <f t="shared" si="2"/>
        <v>146</v>
      </c>
      <c r="AJ143" s="191"/>
      <c r="AK143" s="83"/>
    </row>
    <row r="144" ht="13.5" customHeight="1">
      <c r="A144" s="168" t="s">
        <v>78</v>
      </c>
      <c r="B144" s="132"/>
      <c r="C144" s="391"/>
      <c r="D144" s="196"/>
      <c r="E144" s="32"/>
      <c r="F144" s="170"/>
      <c r="G144" s="71"/>
      <c r="H144" s="165"/>
      <c r="I144" s="166"/>
      <c r="J144" s="166"/>
      <c r="K144" s="165"/>
      <c r="L144" s="165"/>
      <c r="M144" s="165"/>
      <c r="N144" s="165"/>
      <c r="O144" s="170"/>
      <c r="P144" s="173"/>
      <c r="Q144" s="173"/>
      <c r="R144" s="170"/>
      <c r="S144" s="170"/>
      <c r="T144" s="170"/>
      <c r="U144" s="170"/>
      <c r="V144" s="170"/>
      <c r="W144" s="173"/>
      <c r="X144" s="173"/>
      <c r="Y144" s="170"/>
      <c r="Z144" s="170"/>
      <c r="AA144" s="170"/>
      <c r="AB144" s="170"/>
      <c r="AC144" s="173"/>
      <c r="AD144" s="173"/>
      <c r="AE144" s="173"/>
      <c r="AF144" s="170"/>
      <c r="AG144" s="170"/>
      <c r="AH144" s="170"/>
      <c r="AI144" s="345">
        <f t="shared" si="2"/>
        <v>0</v>
      </c>
      <c r="AJ144" s="199"/>
      <c r="AK144" s="199"/>
    </row>
    <row r="145" ht="13.5" customHeight="1">
      <c r="A145" s="191">
        <v>15.0</v>
      </c>
      <c r="B145" s="19" t="s">
        <v>121</v>
      </c>
      <c r="C145" s="192"/>
      <c r="D145" s="192" t="s">
        <v>58</v>
      </c>
      <c r="E145" s="32"/>
      <c r="F145" s="165">
        <v>5.0</v>
      </c>
      <c r="G145" s="557" t="s">
        <v>11</v>
      </c>
      <c r="H145" s="165">
        <v>7.0</v>
      </c>
      <c r="I145" s="166"/>
      <c r="J145" s="166"/>
      <c r="K145" s="165">
        <v>6.0</v>
      </c>
      <c r="L145" s="165">
        <v>5.0</v>
      </c>
      <c r="M145" s="165">
        <v>6.0</v>
      </c>
      <c r="N145" s="165">
        <v>3.0</v>
      </c>
      <c r="O145" s="165">
        <v>8.0</v>
      </c>
      <c r="P145" s="166"/>
      <c r="Q145" s="166"/>
      <c r="R145" s="165">
        <v>4.0</v>
      </c>
      <c r="S145" s="165">
        <v>5.0</v>
      </c>
      <c r="T145" s="165">
        <v>6.0</v>
      </c>
      <c r="U145" s="165">
        <v>6.0</v>
      </c>
      <c r="V145" s="165">
        <v>7.0</v>
      </c>
      <c r="W145" s="166"/>
      <c r="X145" s="166"/>
      <c r="Y145" s="165">
        <v>9.0</v>
      </c>
      <c r="Z145" s="165">
        <v>8.0</v>
      </c>
      <c r="AA145" s="165">
        <v>5.0</v>
      </c>
      <c r="AB145" s="165">
        <v>8.0</v>
      </c>
      <c r="AC145" s="166"/>
      <c r="AD145" s="166"/>
      <c r="AE145" s="166"/>
      <c r="AF145" s="165">
        <v>7.0</v>
      </c>
      <c r="AG145" s="165">
        <v>8.0</v>
      </c>
      <c r="AH145" s="165">
        <v>7.0</v>
      </c>
      <c r="AI145" s="191">
        <f t="shared" si="2"/>
        <v>120</v>
      </c>
      <c r="AJ145" s="191"/>
      <c r="AK145" s="83"/>
    </row>
    <row r="146" ht="13.5" customHeight="1">
      <c r="A146" s="168" t="s">
        <v>78</v>
      </c>
      <c r="B146" s="132"/>
      <c r="C146" s="391"/>
      <c r="D146" s="196"/>
      <c r="E146" s="71"/>
      <c r="F146" s="170"/>
      <c r="G146" s="71"/>
      <c r="H146" s="165"/>
      <c r="I146" s="166"/>
      <c r="J146" s="166"/>
      <c r="K146" s="165"/>
      <c r="L146" s="165"/>
      <c r="M146" s="165"/>
      <c r="N146" s="165"/>
      <c r="O146" s="170"/>
      <c r="P146" s="173"/>
      <c r="Q146" s="173"/>
      <c r="R146" s="170"/>
      <c r="S146" s="170"/>
      <c r="T146" s="170"/>
      <c r="U146" s="170"/>
      <c r="V146" s="170"/>
      <c r="W146" s="173"/>
      <c r="X146" s="173"/>
      <c r="Y146" s="170"/>
      <c r="Z146" s="170"/>
      <c r="AA146" s="170"/>
      <c r="AB146" s="170"/>
      <c r="AC146" s="173"/>
      <c r="AD146" s="173"/>
      <c r="AE146" s="173"/>
      <c r="AF146" s="170"/>
      <c r="AG146" s="170"/>
      <c r="AH146" s="170"/>
      <c r="AI146" s="345">
        <f t="shared" si="2"/>
        <v>0</v>
      </c>
      <c r="AJ146" s="199"/>
      <c r="AK146" s="199"/>
    </row>
    <row r="147" ht="13.5" customHeight="1">
      <c r="A147" s="191">
        <v>16.0</v>
      </c>
      <c r="B147" s="19" t="s">
        <v>122</v>
      </c>
      <c r="C147" s="192" t="s">
        <v>123</v>
      </c>
      <c r="D147" s="192" t="s">
        <v>124</v>
      </c>
      <c r="E147" s="193"/>
      <c r="F147" s="165">
        <v>14.0</v>
      </c>
      <c r="G147" s="557" t="s">
        <v>11</v>
      </c>
      <c r="H147" s="165">
        <v>26.0</v>
      </c>
      <c r="I147" s="166"/>
      <c r="J147" s="166"/>
      <c r="K147" s="165">
        <v>6.0</v>
      </c>
      <c r="L147" s="165">
        <v>8.0</v>
      </c>
      <c r="M147" s="165">
        <v>11.0</v>
      </c>
      <c r="N147" s="165">
        <v>10.0</v>
      </c>
      <c r="O147" s="165">
        <v>6.0</v>
      </c>
      <c r="P147" s="166">
        <v>1.0</v>
      </c>
      <c r="Q147" s="166">
        <v>1.0</v>
      </c>
      <c r="R147" s="165">
        <v>2.0</v>
      </c>
      <c r="S147" s="165">
        <v>11.0</v>
      </c>
      <c r="T147" s="165">
        <v>11.0</v>
      </c>
      <c r="U147" s="165">
        <v>6.0</v>
      </c>
      <c r="V147" s="165">
        <v>4.0</v>
      </c>
      <c r="W147" s="166"/>
      <c r="X147" s="166"/>
      <c r="Y147" s="165">
        <v>8.0</v>
      </c>
      <c r="Z147" s="165">
        <v>12.0</v>
      </c>
      <c r="AA147" s="165">
        <v>4.0</v>
      </c>
      <c r="AB147" s="165">
        <v>8.0</v>
      </c>
      <c r="AC147" s="166"/>
      <c r="AD147" s="166"/>
      <c r="AE147" s="166"/>
      <c r="AF147" s="165">
        <v>11.0</v>
      </c>
      <c r="AG147" s="165">
        <v>16.0</v>
      </c>
      <c r="AH147" s="165">
        <v>13.0</v>
      </c>
      <c r="AI147" s="191">
        <f t="shared" si="2"/>
        <v>189</v>
      </c>
      <c r="AJ147" s="191"/>
      <c r="AK147" s="83"/>
    </row>
    <row r="148" ht="13.5" customHeight="1">
      <c r="A148" s="168" t="s">
        <v>78</v>
      </c>
      <c r="B148" s="132"/>
      <c r="C148" s="391"/>
      <c r="D148" s="196"/>
      <c r="E148" s="71"/>
      <c r="F148" s="170"/>
      <c r="G148" s="71"/>
      <c r="H148" s="165"/>
      <c r="I148" s="166"/>
      <c r="J148" s="166"/>
      <c r="K148" s="165"/>
      <c r="L148" s="165"/>
      <c r="M148" s="165"/>
      <c r="N148" s="165"/>
      <c r="O148" s="170"/>
      <c r="P148" s="173"/>
      <c r="Q148" s="173"/>
      <c r="R148" s="170"/>
      <c r="S148" s="170"/>
      <c r="T148" s="170"/>
      <c r="U148" s="170"/>
      <c r="V148" s="170"/>
      <c r="W148" s="173"/>
      <c r="X148" s="173"/>
      <c r="Y148" s="170"/>
      <c r="Z148" s="170"/>
      <c r="AA148" s="170"/>
      <c r="AB148" s="170"/>
      <c r="AC148" s="173"/>
      <c r="AD148" s="173"/>
      <c r="AE148" s="173"/>
      <c r="AF148" s="170"/>
      <c r="AG148" s="170"/>
      <c r="AH148" s="170"/>
      <c r="AI148" s="345">
        <f t="shared" si="2"/>
        <v>0</v>
      </c>
      <c r="AJ148" s="199"/>
      <c r="AK148" s="199"/>
    </row>
    <row r="149" ht="13.5" customHeight="1">
      <c r="A149" s="191">
        <v>17.0</v>
      </c>
      <c r="B149" s="19" t="s">
        <v>126</v>
      </c>
      <c r="C149" s="192"/>
      <c r="D149" s="192" t="s">
        <v>60</v>
      </c>
      <c r="E149" s="557" t="s">
        <v>11</v>
      </c>
      <c r="F149" s="165">
        <v>6.0</v>
      </c>
      <c r="G149" s="557" t="s">
        <v>11</v>
      </c>
      <c r="H149" s="165">
        <v>8.0</v>
      </c>
      <c r="I149" s="166"/>
      <c r="J149" s="166"/>
      <c r="K149" s="165">
        <v>3.0</v>
      </c>
      <c r="L149" s="165">
        <v>7.0</v>
      </c>
      <c r="M149" s="165">
        <v>5.0</v>
      </c>
      <c r="N149" s="165">
        <v>5.0</v>
      </c>
      <c r="O149" s="165">
        <v>4.0</v>
      </c>
      <c r="P149" s="166"/>
      <c r="Q149" s="166"/>
      <c r="R149" s="165">
        <v>6.0</v>
      </c>
      <c r="S149" s="165">
        <v>7.0</v>
      </c>
      <c r="T149" s="165">
        <v>4.0</v>
      </c>
      <c r="U149" s="165">
        <v>9.0</v>
      </c>
      <c r="V149" s="165">
        <v>6.0</v>
      </c>
      <c r="W149" s="166"/>
      <c r="X149" s="166"/>
      <c r="Y149" s="165">
        <v>9.0</v>
      </c>
      <c r="Z149" s="165">
        <v>11.0</v>
      </c>
      <c r="AA149" s="165">
        <v>5.0</v>
      </c>
      <c r="AB149" s="165">
        <v>7.0</v>
      </c>
      <c r="AC149" s="166"/>
      <c r="AD149" s="166"/>
      <c r="AE149" s="166">
        <v>1.0</v>
      </c>
      <c r="AF149" s="165">
        <v>9.0</v>
      </c>
      <c r="AG149" s="165">
        <v>7.0</v>
      </c>
      <c r="AH149" s="165">
        <v>4.0</v>
      </c>
      <c r="AI149" s="191">
        <f t="shared" si="2"/>
        <v>123</v>
      </c>
      <c r="AJ149" s="191"/>
      <c r="AK149" s="83"/>
    </row>
    <row r="150" ht="13.5" customHeight="1">
      <c r="A150" s="168" t="s">
        <v>78</v>
      </c>
      <c r="B150" s="132"/>
      <c r="C150" s="391"/>
      <c r="D150" s="196"/>
      <c r="E150" s="71"/>
      <c r="F150" s="170"/>
      <c r="G150" s="71"/>
      <c r="H150" s="165"/>
      <c r="I150" s="166"/>
      <c r="J150" s="166"/>
      <c r="K150" s="165"/>
      <c r="L150" s="165"/>
      <c r="M150" s="165"/>
      <c r="N150" s="165"/>
      <c r="O150" s="170"/>
      <c r="P150" s="173"/>
      <c r="Q150" s="173"/>
      <c r="R150" s="170"/>
      <c r="S150" s="170"/>
      <c r="T150" s="170"/>
      <c r="U150" s="170"/>
      <c r="V150" s="170"/>
      <c r="W150" s="173"/>
      <c r="X150" s="173"/>
      <c r="Y150" s="170"/>
      <c r="Z150" s="170"/>
      <c r="AA150" s="170"/>
      <c r="AB150" s="170"/>
      <c r="AC150" s="173"/>
      <c r="AD150" s="173"/>
      <c r="AE150" s="173"/>
      <c r="AF150" s="170"/>
      <c r="AG150" s="170"/>
      <c r="AH150" s="170"/>
      <c r="AI150" s="345">
        <f t="shared" si="2"/>
        <v>0</v>
      </c>
      <c r="AJ150" s="199"/>
      <c r="AK150" s="199"/>
    </row>
    <row r="151" ht="14.25" customHeight="1">
      <c r="A151" s="191">
        <v>18.0</v>
      </c>
      <c r="B151" s="19" t="s">
        <v>128</v>
      </c>
      <c r="C151" s="192" t="s">
        <v>129</v>
      </c>
      <c r="D151" s="192" t="s">
        <v>130</v>
      </c>
      <c r="E151" s="193"/>
      <c r="F151" s="165">
        <v>5.0</v>
      </c>
      <c r="G151" s="557" t="s">
        <v>11</v>
      </c>
      <c r="H151" s="165">
        <v>13.0</v>
      </c>
      <c r="I151" s="166"/>
      <c r="J151" s="166">
        <v>1.0</v>
      </c>
      <c r="K151" s="165">
        <v>8.0</v>
      </c>
      <c r="L151" s="165">
        <v>1.0</v>
      </c>
      <c r="M151" s="165">
        <v>7.0</v>
      </c>
      <c r="N151" s="165">
        <v>2.0</v>
      </c>
      <c r="O151" s="208"/>
      <c r="P151" s="166"/>
      <c r="Q151" s="166"/>
      <c r="R151" s="165">
        <v>3.0</v>
      </c>
      <c r="S151" s="165">
        <v>5.0</v>
      </c>
      <c r="T151" s="165">
        <v>4.0</v>
      </c>
      <c r="U151" s="165">
        <v>1.0</v>
      </c>
      <c r="V151" s="165">
        <v>3.0</v>
      </c>
      <c r="W151" s="166"/>
      <c r="X151" s="166"/>
      <c r="Y151" s="165">
        <v>7.0</v>
      </c>
      <c r="Z151" s="165">
        <v>8.0</v>
      </c>
      <c r="AA151" s="165">
        <v>4.0</v>
      </c>
      <c r="AB151" s="165">
        <v>3.0</v>
      </c>
      <c r="AC151" s="166"/>
      <c r="AD151" s="166"/>
      <c r="AE151" s="166"/>
      <c r="AF151" s="165">
        <v>4.0</v>
      </c>
      <c r="AG151" s="165">
        <v>4.0</v>
      </c>
      <c r="AH151" s="165">
        <v>1.0</v>
      </c>
      <c r="AI151" s="191">
        <f t="shared" si="2"/>
        <v>84</v>
      </c>
      <c r="AJ151" s="191"/>
      <c r="AK151" s="83"/>
    </row>
    <row r="152" ht="13.5" customHeight="1">
      <c r="A152" s="168" t="s">
        <v>78</v>
      </c>
      <c r="B152" s="132"/>
      <c r="C152" s="391"/>
      <c r="D152" s="196"/>
      <c r="E152" s="71"/>
      <c r="F152" s="170"/>
      <c r="G152" s="71"/>
      <c r="H152" s="165"/>
      <c r="I152" s="166"/>
      <c r="J152" s="166"/>
      <c r="K152" s="165"/>
      <c r="L152" s="165"/>
      <c r="M152" s="165"/>
      <c r="N152" s="165"/>
      <c r="O152" s="170"/>
      <c r="P152" s="173"/>
      <c r="Q152" s="173"/>
      <c r="R152" s="170"/>
      <c r="S152" s="170"/>
      <c r="T152" s="170"/>
      <c r="U152" s="170"/>
      <c r="V152" s="170"/>
      <c r="W152" s="173"/>
      <c r="X152" s="173"/>
      <c r="Y152" s="170"/>
      <c r="Z152" s="170"/>
      <c r="AA152" s="170">
        <v>2.0</v>
      </c>
      <c r="AB152" s="170"/>
      <c r="AC152" s="173"/>
      <c r="AD152" s="173"/>
      <c r="AE152" s="173"/>
      <c r="AF152" s="170"/>
      <c r="AG152" s="170"/>
      <c r="AH152" s="170"/>
      <c r="AI152" s="345">
        <f t="shared" si="2"/>
        <v>2</v>
      </c>
      <c r="AJ152" s="199"/>
      <c r="AK152" s="199"/>
    </row>
    <row r="153" ht="13.5" customHeight="1">
      <c r="A153" s="191">
        <v>19.0</v>
      </c>
      <c r="B153" s="19" t="s">
        <v>131</v>
      </c>
      <c r="C153" s="192"/>
      <c r="D153" s="192" t="s">
        <v>63</v>
      </c>
      <c r="E153" s="557" t="s">
        <v>11</v>
      </c>
      <c r="F153" s="165">
        <v>5.0</v>
      </c>
      <c r="G153" s="557" t="s">
        <v>11</v>
      </c>
      <c r="H153" s="165">
        <v>5.0</v>
      </c>
      <c r="I153" s="166"/>
      <c r="J153" s="166">
        <v>2.0</v>
      </c>
      <c r="K153" s="165">
        <v>3.0</v>
      </c>
      <c r="L153" s="165">
        <v>4.0</v>
      </c>
      <c r="M153" s="165">
        <v>5.0</v>
      </c>
      <c r="N153" s="165">
        <v>4.0</v>
      </c>
      <c r="O153" s="165">
        <v>7.0</v>
      </c>
      <c r="P153" s="166"/>
      <c r="Q153" s="166"/>
      <c r="R153" s="212">
        <v>5.0</v>
      </c>
      <c r="S153" s="165">
        <v>5.0</v>
      </c>
      <c r="T153" s="165">
        <v>4.0</v>
      </c>
      <c r="U153" s="165">
        <v>2.0</v>
      </c>
      <c r="V153" s="165">
        <v>5.0</v>
      </c>
      <c r="W153" s="166"/>
      <c r="X153" s="166"/>
      <c r="Y153" s="165">
        <v>7.0</v>
      </c>
      <c r="Z153" s="165">
        <v>4.0</v>
      </c>
      <c r="AA153" s="165">
        <v>7.0</v>
      </c>
      <c r="AB153" s="165">
        <v>8.0</v>
      </c>
      <c r="AC153" s="166"/>
      <c r="AD153" s="166"/>
      <c r="AE153" s="166"/>
      <c r="AF153" s="165">
        <v>4.0</v>
      </c>
      <c r="AG153" s="165">
        <v>6.0</v>
      </c>
      <c r="AH153" s="165">
        <v>7.0</v>
      </c>
      <c r="AI153" s="191">
        <f t="shared" si="2"/>
        <v>99</v>
      </c>
      <c r="AJ153" s="191"/>
      <c r="AK153" s="83"/>
    </row>
    <row r="154" ht="13.5" customHeight="1">
      <c r="A154" s="168" t="s">
        <v>78</v>
      </c>
      <c r="B154" s="132"/>
      <c r="C154" s="391"/>
      <c r="D154" s="196"/>
      <c r="E154" s="71"/>
      <c r="F154" s="170"/>
      <c r="G154" s="71"/>
      <c r="H154" s="165"/>
      <c r="I154" s="166"/>
      <c r="J154" s="166"/>
      <c r="K154" s="165"/>
      <c r="L154" s="165"/>
      <c r="M154" s="165"/>
      <c r="N154" s="165"/>
      <c r="O154" s="170"/>
      <c r="P154" s="173"/>
      <c r="Q154" s="173"/>
      <c r="R154" s="170"/>
      <c r="S154" s="170"/>
      <c r="T154" s="170"/>
      <c r="U154" s="170"/>
      <c r="V154" s="170"/>
      <c r="W154" s="173"/>
      <c r="X154" s="173"/>
      <c r="Y154" s="170"/>
      <c r="Z154" s="170"/>
      <c r="AA154" s="170"/>
      <c r="AB154" s="170">
        <v>3.0</v>
      </c>
      <c r="AC154" s="173"/>
      <c r="AD154" s="173"/>
      <c r="AE154" s="173"/>
      <c r="AF154" s="170"/>
      <c r="AG154" s="170"/>
      <c r="AH154" s="170"/>
      <c r="AI154" s="345">
        <f t="shared" si="2"/>
        <v>3</v>
      </c>
      <c r="AJ154" s="199"/>
      <c r="AK154" s="199"/>
    </row>
    <row r="155" ht="13.5" customHeight="1">
      <c r="A155" s="191">
        <v>20.0</v>
      </c>
      <c r="B155" s="19" t="s">
        <v>132</v>
      </c>
      <c r="C155" s="192"/>
      <c r="D155" s="192" t="s">
        <v>180</v>
      </c>
      <c r="E155" s="193"/>
      <c r="F155" s="165">
        <v>4.0</v>
      </c>
      <c r="G155" s="118"/>
      <c r="H155" s="165">
        <v>2.0</v>
      </c>
      <c r="I155" s="166"/>
      <c r="J155" s="166"/>
      <c r="K155" s="165">
        <v>2.0</v>
      </c>
      <c r="L155" s="208"/>
      <c r="M155" s="165">
        <v>2.0</v>
      </c>
      <c r="N155" s="208"/>
      <c r="O155" s="208"/>
      <c r="P155" s="166"/>
      <c r="Q155" s="166"/>
      <c r="R155" s="208"/>
      <c r="S155" s="165">
        <v>1.0</v>
      </c>
      <c r="T155" s="208"/>
      <c r="U155" s="165">
        <v>6.0</v>
      </c>
      <c r="V155" s="165">
        <v>2.0</v>
      </c>
      <c r="W155" s="166"/>
      <c r="X155" s="166"/>
      <c r="Y155" s="165">
        <v>3.0</v>
      </c>
      <c r="Z155" s="165">
        <v>5.0</v>
      </c>
      <c r="AA155" s="165">
        <v>2.0</v>
      </c>
      <c r="AB155" s="165">
        <v>2.0</v>
      </c>
      <c r="AC155" s="166"/>
      <c r="AD155" s="166"/>
      <c r="AE155" s="166"/>
      <c r="AF155" s="208"/>
      <c r="AG155" s="165">
        <v>4.0</v>
      </c>
      <c r="AH155" s="165">
        <v>5.0</v>
      </c>
      <c r="AI155" s="561">
        <f t="shared" si="2"/>
        <v>40</v>
      </c>
      <c r="AJ155" s="191"/>
      <c r="AK155" s="83"/>
    </row>
    <row r="156" ht="13.5" customHeight="1">
      <c r="A156" s="168" t="s">
        <v>78</v>
      </c>
      <c r="B156" s="132"/>
      <c r="C156" s="391"/>
      <c r="D156" s="196"/>
      <c r="E156" s="71"/>
      <c r="F156" s="170"/>
      <c r="G156" s="71"/>
      <c r="H156" s="165"/>
      <c r="I156" s="166"/>
      <c r="J156" s="166"/>
      <c r="K156" s="204">
        <v>1.0</v>
      </c>
      <c r="L156" s="165"/>
      <c r="M156" s="165"/>
      <c r="N156" s="165"/>
      <c r="O156" s="170"/>
      <c r="P156" s="173"/>
      <c r="Q156" s="173"/>
      <c r="R156" s="170"/>
      <c r="S156" s="170"/>
      <c r="T156" s="170"/>
      <c r="U156" s="170"/>
      <c r="V156" s="170"/>
      <c r="W156" s="173"/>
      <c r="X156" s="173"/>
      <c r="Y156" s="170">
        <v>1.0</v>
      </c>
      <c r="Z156" s="170">
        <v>1.0</v>
      </c>
      <c r="AA156" s="170">
        <v>1.0</v>
      </c>
      <c r="AB156" s="170"/>
      <c r="AC156" s="173"/>
      <c r="AD156" s="173"/>
      <c r="AE156" s="173"/>
      <c r="AF156" s="170"/>
      <c r="AG156" s="170"/>
      <c r="AH156" s="170"/>
      <c r="AI156" s="345">
        <f t="shared" si="2"/>
        <v>4</v>
      </c>
      <c r="AJ156" s="199"/>
      <c r="AK156" s="199"/>
    </row>
    <row r="157" ht="13.5" customHeight="1">
      <c r="A157" s="191">
        <v>21.0</v>
      </c>
      <c r="B157" s="19" t="s">
        <v>136</v>
      </c>
      <c r="C157" s="192"/>
      <c r="D157" s="192" t="s">
        <v>64</v>
      </c>
      <c r="E157" s="193"/>
      <c r="F157" s="165">
        <v>4.0</v>
      </c>
      <c r="G157" s="557" t="s">
        <v>11</v>
      </c>
      <c r="H157" s="165">
        <v>1.0</v>
      </c>
      <c r="I157" s="166"/>
      <c r="J157" s="166">
        <v>1.0</v>
      </c>
      <c r="K157" s="165">
        <v>3.0</v>
      </c>
      <c r="L157" s="165">
        <v>1.0</v>
      </c>
      <c r="M157" s="165">
        <v>1.0</v>
      </c>
      <c r="N157" s="165">
        <v>2.0</v>
      </c>
      <c r="O157" s="165">
        <v>1.0</v>
      </c>
      <c r="P157" s="166"/>
      <c r="Q157" s="166"/>
      <c r="R157" s="165">
        <v>5.0</v>
      </c>
      <c r="S157" s="165">
        <v>2.0</v>
      </c>
      <c r="T157" s="165">
        <v>7.0</v>
      </c>
      <c r="U157" s="165">
        <v>1.0</v>
      </c>
      <c r="V157" s="165">
        <v>6.0</v>
      </c>
      <c r="W157" s="166"/>
      <c r="X157" s="166"/>
      <c r="Y157" s="165">
        <v>2.0</v>
      </c>
      <c r="Z157" s="165">
        <v>3.0</v>
      </c>
      <c r="AA157" s="165">
        <v>3.0</v>
      </c>
      <c r="AB157" s="165">
        <v>1.0</v>
      </c>
      <c r="AC157" s="166"/>
      <c r="AD157" s="166"/>
      <c r="AE157" s="166"/>
      <c r="AF157" s="165">
        <v>8.0</v>
      </c>
      <c r="AG157" s="165">
        <v>5.0</v>
      </c>
      <c r="AH157" s="165">
        <v>6.0</v>
      </c>
      <c r="AI157" s="191">
        <f t="shared" si="2"/>
        <v>63</v>
      </c>
      <c r="AJ157" s="191"/>
      <c r="AK157" s="83"/>
    </row>
    <row r="158" ht="12.75" customHeight="1">
      <c r="A158" s="168" t="s">
        <v>78</v>
      </c>
      <c r="B158" s="132"/>
      <c r="C158" s="391"/>
      <c r="D158" s="196"/>
      <c r="E158" s="71"/>
      <c r="F158" s="170"/>
      <c r="G158" s="71"/>
      <c r="H158" s="165"/>
      <c r="I158" s="166"/>
      <c r="J158" s="166"/>
      <c r="K158" s="165"/>
      <c r="L158" s="165"/>
      <c r="M158" s="165"/>
      <c r="N158" s="165"/>
      <c r="O158" s="170"/>
      <c r="P158" s="173"/>
      <c r="Q158" s="173"/>
      <c r="R158" s="170"/>
      <c r="S158" s="170"/>
      <c r="T158" s="170"/>
      <c r="U158" s="170">
        <v>1.0</v>
      </c>
      <c r="V158" s="170"/>
      <c r="W158" s="173"/>
      <c r="X158" s="173"/>
      <c r="Y158" s="170"/>
      <c r="Z158" s="170"/>
      <c r="AA158" s="170"/>
      <c r="AB158" s="170"/>
      <c r="AC158" s="173"/>
      <c r="AD158" s="173"/>
      <c r="AE158" s="173"/>
      <c r="AF158" s="170"/>
      <c r="AG158" s="170"/>
      <c r="AH158" s="170"/>
      <c r="AI158" s="345">
        <f t="shared" si="2"/>
        <v>1</v>
      </c>
      <c r="AJ158" s="199"/>
      <c r="AK158" s="199"/>
    </row>
    <row r="159" ht="13.5" customHeight="1">
      <c r="A159" s="191">
        <v>22.0</v>
      </c>
      <c r="B159" s="19" t="s">
        <v>136</v>
      </c>
      <c r="C159" s="192"/>
      <c r="D159" s="192" t="s">
        <v>66</v>
      </c>
      <c r="E159" s="193"/>
      <c r="F159" s="165">
        <v>4.0</v>
      </c>
      <c r="G159" s="557" t="s">
        <v>11</v>
      </c>
      <c r="H159" s="165">
        <v>5.0</v>
      </c>
      <c r="I159" s="166"/>
      <c r="J159" s="166"/>
      <c r="K159" s="165">
        <v>2.0</v>
      </c>
      <c r="L159" s="165">
        <v>4.0</v>
      </c>
      <c r="M159" s="165">
        <v>5.0</v>
      </c>
      <c r="N159" s="165">
        <v>6.0</v>
      </c>
      <c r="O159" s="165">
        <v>6.0</v>
      </c>
      <c r="P159" s="166">
        <v>1.0</v>
      </c>
      <c r="Q159" s="166"/>
      <c r="R159" s="165">
        <v>1.0</v>
      </c>
      <c r="S159" s="165">
        <v>6.0</v>
      </c>
      <c r="T159" s="165">
        <v>2.0</v>
      </c>
      <c r="U159" s="165">
        <v>2.0</v>
      </c>
      <c r="V159" s="165">
        <v>1.0</v>
      </c>
      <c r="W159" s="166"/>
      <c r="X159" s="166"/>
      <c r="Y159" s="165">
        <v>3.0</v>
      </c>
      <c r="Z159" s="165">
        <v>5.0</v>
      </c>
      <c r="AA159" s="165">
        <v>5.0</v>
      </c>
      <c r="AB159" s="165">
        <v>1.0</v>
      </c>
      <c r="AC159" s="166"/>
      <c r="AD159" s="166"/>
      <c r="AE159" s="166"/>
      <c r="AF159" s="165">
        <v>12.0</v>
      </c>
      <c r="AG159" s="165">
        <v>1.0</v>
      </c>
      <c r="AH159" s="165">
        <v>4.0</v>
      </c>
      <c r="AI159" s="191">
        <f t="shared" si="2"/>
        <v>76</v>
      </c>
      <c r="AJ159" s="191"/>
      <c r="AK159" s="83"/>
    </row>
    <row r="160" ht="13.5" customHeight="1">
      <c r="A160" s="168" t="s">
        <v>78</v>
      </c>
      <c r="B160" s="132"/>
      <c r="C160" s="391"/>
      <c r="D160" s="196"/>
      <c r="E160" s="71"/>
      <c r="F160" s="170"/>
      <c r="G160" s="71"/>
      <c r="H160" s="165"/>
      <c r="I160" s="166"/>
      <c r="J160" s="166"/>
      <c r="K160" s="165"/>
      <c r="L160" s="165"/>
      <c r="M160" s="165"/>
      <c r="N160" s="165"/>
      <c r="O160" s="170"/>
      <c r="P160" s="173"/>
      <c r="Q160" s="173"/>
      <c r="R160" s="170"/>
      <c r="S160" s="170"/>
      <c r="T160" s="170"/>
      <c r="U160" s="170"/>
      <c r="V160" s="170"/>
      <c r="W160" s="173"/>
      <c r="X160" s="173"/>
      <c r="Y160" s="170"/>
      <c r="Z160" s="170"/>
      <c r="AA160" s="170"/>
      <c r="AB160" s="170"/>
      <c r="AC160" s="173"/>
      <c r="AD160" s="173"/>
      <c r="AE160" s="173"/>
      <c r="AF160" s="170"/>
      <c r="AG160" s="170"/>
      <c r="AH160" s="170"/>
      <c r="AI160" s="345">
        <f t="shared" si="2"/>
        <v>0</v>
      </c>
      <c r="AJ160" s="199"/>
      <c r="AK160" s="199"/>
    </row>
    <row r="161" ht="13.5" customHeight="1">
      <c r="A161" s="191">
        <v>23.0</v>
      </c>
      <c r="B161" s="19" t="s">
        <v>139</v>
      </c>
      <c r="C161" s="192"/>
      <c r="D161" s="192" t="s">
        <v>140</v>
      </c>
      <c r="E161" s="441" t="s">
        <v>377</v>
      </c>
      <c r="F161" s="208"/>
      <c r="G161" s="557" t="s">
        <v>11</v>
      </c>
      <c r="H161" s="165">
        <v>2.0</v>
      </c>
      <c r="I161" s="166"/>
      <c r="J161" s="166"/>
      <c r="K161" s="208"/>
      <c r="L161" s="165">
        <v>1.0</v>
      </c>
      <c r="M161" s="165">
        <v>4.0</v>
      </c>
      <c r="N161" s="165">
        <v>2.0</v>
      </c>
      <c r="O161" s="165">
        <v>3.0</v>
      </c>
      <c r="P161" s="166"/>
      <c r="Q161" s="166"/>
      <c r="R161" s="208"/>
      <c r="S161" s="208"/>
      <c r="T161" s="165">
        <v>10.0</v>
      </c>
      <c r="U161" s="165">
        <v>8.0</v>
      </c>
      <c r="V161" s="165">
        <v>3.0</v>
      </c>
      <c r="W161" s="166">
        <v>2.0</v>
      </c>
      <c r="X161" s="166">
        <v>1.0</v>
      </c>
      <c r="Y161" s="165"/>
      <c r="Z161" s="165">
        <v>2.0</v>
      </c>
      <c r="AA161" s="165">
        <v>9.0</v>
      </c>
      <c r="AB161" s="165">
        <v>1.0</v>
      </c>
      <c r="AC161" s="166">
        <v>1.0</v>
      </c>
      <c r="AD161" s="166"/>
      <c r="AE161" s="166"/>
      <c r="AF161" s="165">
        <v>4.0</v>
      </c>
      <c r="AG161" s="165">
        <v>2.0</v>
      </c>
      <c r="AH161" s="165">
        <v>2.0</v>
      </c>
      <c r="AI161" s="191">
        <f t="shared" si="2"/>
        <v>57</v>
      </c>
      <c r="AJ161" s="191"/>
      <c r="AK161" s="83"/>
    </row>
    <row r="162" ht="13.5" customHeight="1">
      <c r="A162" s="168" t="s">
        <v>78</v>
      </c>
      <c r="B162" s="132"/>
      <c r="C162" s="391"/>
      <c r="D162" s="196"/>
      <c r="E162" s="71"/>
      <c r="F162" s="170"/>
      <c r="G162" s="71"/>
      <c r="H162" s="165"/>
      <c r="I162" s="166"/>
      <c r="J162" s="166"/>
      <c r="K162" s="165"/>
      <c r="L162" s="165"/>
      <c r="M162" s="165"/>
      <c r="N162" s="165"/>
      <c r="O162" s="170"/>
      <c r="P162" s="173"/>
      <c r="Q162" s="173"/>
      <c r="R162" s="170"/>
      <c r="S162" s="170"/>
      <c r="T162" s="170"/>
      <c r="U162" s="170"/>
      <c r="V162" s="170"/>
      <c r="W162" s="173"/>
      <c r="X162" s="173"/>
      <c r="Y162" s="170"/>
      <c r="Z162" s="170"/>
      <c r="AA162" s="170"/>
      <c r="AB162" s="170"/>
      <c r="AC162" s="173"/>
      <c r="AD162" s="173"/>
      <c r="AE162" s="173"/>
      <c r="AF162" s="170"/>
      <c r="AG162" s="170"/>
      <c r="AH162" s="170"/>
      <c r="AI162" s="345">
        <f t="shared" si="2"/>
        <v>0</v>
      </c>
      <c r="AJ162" s="199"/>
      <c r="AK162" s="199"/>
    </row>
    <row r="163" ht="13.5" customHeight="1">
      <c r="A163" s="191">
        <v>24.0</v>
      </c>
      <c r="B163" s="19" t="s">
        <v>142</v>
      </c>
      <c r="C163" s="399">
        <v>43097.0</v>
      </c>
      <c r="D163" s="192" t="s">
        <v>270</v>
      </c>
      <c r="E163" s="441" t="s">
        <v>378</v>
      </c>
      <c r="F163" s="165">
        <v>3.0</v>
      </c>
      <c r="G163" s="562" t="s">
        <v>379</v>
      </c>
      <c r="H163" s="165">
        <v>8.0</v>
      </c>
      <c r="I163" s="166">
        <v>1.0</v>
      </c>
      <c r="J163" s="166"/>
      <c r="K163" s="165">
        <v>8.0</v>
      </c>
      <c r="L163" s="165">
        <v>10.0</v>
      </c>
      <c r="M163" s="165">
        <v>3.0</v>
      </c>
      <c r="N163" s="208"/>
      <c r="O163" s="208"/>
      <c r="P163" s="166"/>
      <c r="Q163" s="166"/>
      <c r="R163" s="165">
        <v>5.0</v>
      </c>
      <c r="S163" s="165">
        <v>6.0</v>
      </c>
      <c r="T163" s="165">
        <v>1.0</v>
      </c>
      <c r="U163" s="165">
        <v>5.0</v>
      </c>
      <c r="V163" s="208"/>
      <c r="W163" s="209"/>
      <c r="X163" s="166">
        <v>2.0</v>
      </c>
      <c r="Y163" s="165">
        <v>5.0</v>
      </c>
      <c r="Z163" s="165">
        <v>4.0</v>
      </c>
      <c r="AA163" s="165">
        <v>2.0</v>
      </c>
      <c r="AB163" s="208"/>
      <c r="AC163" s="166"/>
      <c r="AD163" s="166"/>
      <c r="AE163" s="166">
        <v>1.0</v>
      </c>
      <c r="AF163" s="202"/>
      <c r="AG163" s="202"/>
      <c r="AH163" s="202"/>
      <c r="AI163" s="191">
        <f t="shared" si="2"/>
        <v>64</v>
      </c>
      <c r="AJ163" s="191"/>
      <c r="AK163" s="83"/>
    </row>
    <row r="164" ht="13.5" customHeight="1">
      <c r="A164" s="168" t="s">
        <v>78</v>
      </c>
      <c r="B164" s="132"/>
      <c r="C164" s="391"/>
      <c r="D164" s="196"/>
      <c r="E164" s="71"/>
      <c r="F164" s="170"/>
      <c r="G164" s="71"/>
      <c r="H164" s="170">
        <v>1.0</v>
      </c>
      <c r="I164" s="173"/>
      <c r="J164" s="173"/>
      <c r="K164" s="170"/>
      <c r="L164" s="291"/>
      <c r="M164" s="197">
        <v>1.0</v>
      </c>
      <c r="N164" s="170"/>
      <c r="O164" s="170"/>
      <c r="P164" s="173"/>
      <c r="Q164" s="173"/>
      <c r="R164" s="170"/>
      <c r="S164" s="170"/>
      <c r="T164" s="170"/>
      <c r="U164" s="170"/>
      <c r="V164" s="170"/>
      <c r="W164" s="173"/>
      <c r="X164" s="173"/>
      <c r="Y164" s="170"/>
      <c r="Z164" s="170"/>
      <c r="AA164" s="170"/>
      <c r="AB164" s="170"/>
      <c r="AC164" s="173"/>
      <c r="AD164" s="173"/>
      <c r="AE164" s="173"/>
      <c r="AF164" s="170"/>
      <c r="AG164" s="170"/>
      <c r="AH164" s="170"/>
      <c r="AI164" s="345">
        <f t="shared" si="2"/>
        <v>2</v>
      </c>
      <c r="AJ164" s="199"/>
      <c r="AK164" s="199"/>
    </row>
    <row r="165" ht="15.75" customHeight="1">
      <c r="A165" s="218"/>
      <c r="B165" s="320"/>
      <c r="C165" s="320"/>
      <c r="D165" s="320"/>
      <c r="E165" s="320"/>
      <c r="F165" s="320"/>
      <c r="G165" s="320"/>
      <c r="H165" s="320"/>
      <c r="I165" s="320"/>
      <c r="J165" s="320"/>
      <c r="K165" s="320"/>
      <c r="L165" s="320"/>
      <c r="M165" s="320"/>
      <c r="N165" s="320"/>
      <c r="O165" s="320"/>
      <c r="P165" s="320"/>
      <c r="Q165" s="320"/>
      <c r="R165" s="320"/>
      <c r="S165" s="320"/>
      <c r="T165" s="320"/>
      <c r="U165" s="320"/>
      <c r="V165" s="320"/>
      <c r="W165" s="320"/>
      <c r="X165" s="320"/>
      <c r="Y165" s="320"/>
      <c r="Z165" s="320"/>
      <c r="AA165" s="320"/>
      <c r="AB165" s="320"/>
      <c r="AC165" s="320"/>
      <c r="AD165" s="320"/>
      <c r="AE165" s="320"/>
      <c r="AF165" s="320"/>
      <c r="AG165" s="320"/>
      <c r="AH165" s="320"/>
      <c r="AI165" s="320"/>
      <c r="AJ165" s="321"/>
      <c r="AK165" s="84"/>
    </row>
    <row r="166" ht="23.25" customHeight="1">
      <c r="A166" s="219"/>
      <c r="B166" s="322"/>
      <c r="C166" s="323" t="s">
        <v>221</v>
      </c>
      <c r="D166" s="220" t="s">
        <v>146</v>
      </c>
      <c r="E166" s="132"/>
      <c r="F166" s="9">
        <f t="shared" ref="F166:F167" si="4">F117+F119+F121+F123+F125+F127+F129+F131+F133+F135+F137+F139+F141+F143+F145+F147+F149+F151+F153+F155+F157+F159+F161+F163</f>
        <v>114</v>
      </c>
      <c r="G166" s="117"/>
      <c r="H166" s="9">
        <f t="shared" ref="H166:AH166" si="3">sum (H163,H161,H159,H157,H155,H153,H151,H149,H147,H145,H143,H141,H139,H137,H135,H133,H131,H129,H127,H125,H123,H121,H119,H117)</f>
        <v>140</v>
      </c>
      <c r="I166" s="15">
        <f t="shared" si="3"/>
        <v>8</v>
      </c>
      <c r="J166" s="15">
        <f t="shared" si="3"/>
        <v>7</v>
      </c>
      <c r="K166" s="9">
        <f t="shared" si="3"/>
        <v>89</v>
      </c>
      <c r="L166" s="9">
        <f t="shared" si="3"/>
        <v>95</v>
      </c>
      <c r="M166" s="9">
        <f t="shared" si="3"/>
        <v>111</v>
      </c>
      <c r="N166" s="9">
        <f t="shared" si="3"/>
        <v>101</v>
      </c>
      <c r="O166" s="9">
        <f t="shared" si="3"/>
        <v>92</v>
      </c>
      <c r="P166" s="15">
        <f t="shared" si="3"/>
        <v>12</v>
      </c>
      <c r="Q166" s="15">
        <f t="shared" si="3"/>
        <v>4</v>
      </c>
      <c r="R166" s="9">
        <f t="shared" si="3"/>
        <v>74</v>
      </c>
      <c r="S166" s="9">
        <f t="shared" si="3"/>
        <v>120</v>
      </c>
      <c r="T166" s="9">
        <f t="shared" si="3"/>
        <v>100</v>
      </c>
      <c r="U166" s="9">
        <f t="shared" si="3"/>
        <v>110</v>
      </c>
      <c r="V166" s="9">
        <f t="shared" si="3"/>
        <v>104</v>
      </c>
      <c r="W166" s="15">
        <f t="shared" si="3"/>
        <v>8</v>
      </c>
      <c r="X166" s="15">
        <f t="shared" si="3"/>
        <v>5</v>
      </c>
      <c r="Y166" s="9">
        <f t="shared" si="3"/>
        <v>119</v>
      </c>
      <c r="Z166" s="9">
        <f t="shared" si="3"/>
        <v>122</v>
      </c>
      <c r="AA166" s="9">
        <f t="shared" si="3"/>
        <v>134</v>
      </c>
      <c r="AB166" s="9">
        <f t="shared" si="3"/>
        <v>112</v>
      </c>
      <c r="AC166" s="15">
        <f t="shared" si="3"/>
        <v>19</v>
      </c>
      <c r="AD166" s="15">
        <f t="shared" si="3"/>
        <v>1</v>
      </c>
      <c r="AE166" s="15">
        <f t="shared" si="3"/>
        <v>2</v>
      </c>
      <c r="AF166" s="9">
        <f t="shared" si="3"/>
        <v>146</v>
      </c>
      <c r="AG166" s="9">
        <f t="shared" si="3"/>
        <v>143</v>
      </c>
      <c r="AH166" s="9">
        <f t="shared" si="3"/>
        <v>134</v>
      </c>
      <c r="AI166" s="293">
        <f t="shared" ref="AI166:AI171" si="6">SUM(F166:AH166)</f>
        <v>2226</v>
      </c>
      <c r="AJ166" s="31" t="s">
        <v>146</v>
      </c>
      <c r="AK166" s="112"/>
    </row>
    <row r="167" ht="20.25" customHeight="1">
      <c r="A167" s="324"/>
      <c r="B167" s="121"/>
      <c r="C167" s="325"/>
      <c r="D167" s="224" t="s">
        <v>78</v>
      </c>
      <c r="E167" s="132"/>
      <c r="F167" s="225">
        <f t="shared" si="4"/>
        <v>0</v>
      </c>
      <c r="G167" s="226"/>
      <c r="H167" s="225">
        <f t="shared" ref="H167:AH167" si="5">sum (H164,H162,H160,H158,H156,H154,H152,H150,H148,H146,H144,H142,H140,H138,H136,H134,H132,H130,H128,H126,H124,H122,H120,H118)</f>
        <v>1</v>
      </c>
      <c r="I167" s="227">
        <f t="shared" si="5"/>
        <v>0</v>
      </c>
      <c r="J167" s="227">
        <f t="shared" si="5"/>
        <v>0</v>
      </c>
      <c r="K167" s="225">
        <f t="shared" si="5"/>
        <v>1</v>
      </c>
      <c r="L167" s="225">
        <f t="shared" si="5"/>
        <v>0</v>
      </c>
      <c r="M167" s="225">
        <f t="shared" si="5"/>
        <v>1</v>
      </c>
      <c r="N167" s="225">
        <f t="shared" si="5"/>
        <v>1</v>
      </c>
      <c r="O167" s="225">
        <f t="shared" si="5"/>
        <v>0</v>
      </c>
      <c r="P167" s="227">
        <f t="shared" si="5"/>
        <v>0</v>
      </c>
      <c r="Q167" s="227">
        <f t="shared" si="5"/>
        <v>0</v>
      </c>
      <c r="R167" s="225">
        <f t="shared" si="5"/>
        <v>0</v>
      </c>
      <c r="S167" s="225">
        <f t="shared" si="5"/>
        <v>0</v>
      </c>
      <c r="T167" s="225">
        <f t="shared" si="5"/>
        <v>0</v>
      </c>
      <c r="U167" s="225">
        <f t="shared" si="5"/>
        <v>3</v>
      </c>
      <c r="V167" s="225">
        <f t="shared" si="5"/>
        <v>3</v>
      </c>
      <c r="W167" s="227">
        <f t="shared" si="5"/>
        <v>0</v>
      </c>
      <c r="X167" s="227">
        <f t="shared" si="5"/>
        <v>0</v>
      </c>
      <c r="Y167" s="225">
        <f t="shared" si="5"/>
        <v>2</v>
      </c>
      <c r="Z167" s="225">
        <f t="shared" si="5"/>
        <v>5</v>
      </c>
      <c r="AA167" s="225">
        <f t="shared" si="5"/>
        <v>13</v>
      </c>
      <c r="AB167" s="225">
        <f t="shared" si="5"/>
        <v>8</v>
      </c>
      <c r="AC167" s="227">
        <f t="shared" si="5"/>
        <v>0</v>
      </c>
      <c r="AD167" s="227">
        <f t="shared" si="5"/>
        <v>0</v>
      </c>
      <c r="AE167" s="227">
        <f t="shared" si="5"/>
        <v>0</v>
      </c>
      <c r="AF167" s="225">
        <f t="shared" si="5"/>
        <v>8</v>
      </c>
      <c r="AG167" s="225">
        <f t="shared" si="5"/>
        <v>1</v>
      </c>
      <c r="AH167" s="225">
        <f t="shared" si="5"/>
        <v>1</v>
      </c>
      <c r="AI167" s="228">
        <f t="shared" si="6"/>
        <v>48</v>
      </c>
      <c r="AJ167" s="203" t="s">
        <v>147</v>
      </c>
      <c r="AK167" s="294"/>
    </row>
    <row r="168" ht="19.5" customHeight="1">
      <c r="A168" s="324"/>
      <c r="B168" s="121"/>
      <c r="C168" s="325"/>
      <c r="D168" s="220" t="s">
        <v>148</v>
      </c>
      <c r="E168" s="132"/>
      <c r="F168" s="9">
        <f t="shared" ref="F168:F169" si="8">sum (F58,F60,F62,F64,F66,F68,F70,F72,F74,F76,F78,F80,F82,F84,F86,F88,F90,F92,F94,F96,F98,F100,F102,F104,F106,F108,F110,F112,F114)</f>
        <v>161</v>
      </c>
      <c r="G168" s="117"/>
      <c r="H168" s="9">
        <f t="shared" ref="H168:AH168" si="7">sum (H114,H112,H110,H108,H106,H104,H102,H100,H98,H96,H94,H92,H90,H88,H86,H84,H82,H80,H78,H76,H74,H72,H70,H68,H66,H64,H62,H60,H58)</f>
        <v>131</v>
      </c>
      <c r="I168" s="15">
        <f t="shared" si="7"/>
        <v>35</v>
      </c>
      <c r="J168" s="15">
        <f t="shared" si="7"/>
        <v>13</v>
      </c>
      <c r="K168" s="9">
        <f t="shared" si="7"/>
        <v>137</v>
      </c>
      <c r="L168" s="9">
        <f t="shared" si="7"/>
        <v>151</v>
      </c>
      <c r="M168" s="9">
        <f t="shared" si="7"/>
        <v>158</v>
      </c>
      <c r="N168" s="9">
        <f t="shared" si="7"/>
        <v>147</v>
      </c>
      <c r="O168" s="9">
        <f t="shared" si="7"/>
        <v>154</v>
      </c>
      <c r="P168" s="15">
        <f t="shared" si="7"/>
        <v>31</v>
      </c>
      <c r="Q168" s="15">
        <f t="shared" si="7"/>
        <v>25</v>
      </c>
      <c r="R168" s="9">
        <f t="shared" si="7"/>
        <v>244</v>
      </c>
      <c r="S168" s="9">
        <f t="shared" si="7"/>
        <v>182</v>
      </c>
      <c r="T168" s="9">
        <f t="shared" si="7"/>
        <v>146</v>
      </c>
      <c r="U168" s="9">
        <f t="shared" si="7"/>
        <v>241</v>
      </c>
      <c r="V168" s="9">
        <f t="shared" si="7"/>
        <v>208</v>
      </c>
      <c r="W168" s="15">
        <f t="shared" si="7"/>
        <v>32</v>
      </c>
      <c r="X168" s="15">
        <f t="shared" si="7"/>
        <v>14</v>
      </c>
      <c r="Y168" s="9">
        <f t="shared" si="7"/>
        <v>176</v>
      </c>
      <c r="Z168" s="9">
        <f t="shared" si="7"/>
        <v>174</v>
      </c>
      <c r="AA168" s="9">
        <f t="shared" si="7"/>
        <v>168</v>
      </c>
      <c r="AB168" s="9">
        <f t="shared" si="7"/>
        <v>142</v>
      </c>
      <c r="AC168" s="15">
        <f t="shared" si="7"/>
        <v>74</v>
      </c>
      <c r="AD168" s="15">
        <f t="shared" si="7"/>
        <v>22</v>
      </c>
      <c r="AE168" s="15">
        <f t="shared" si="7"/>
        <v>11</v>
      </c>
      <c r="AF168" s="9">
        <f t="shared" si="7"/>
        <v>164</v>
      </c>
      <c r="AG168" s="9">
        <f t="shared" si="7"/>
        <v>204</v>
      </c>
      <c r="AH168" s="9">
        <f t="shared" si="7"/>
        <v>195</v>
      </c>
      <c r="AI168" s="293">
        <f t="shared" si="6"/>
        <v>3540</v>
      </c>
      <c r="AJ168" s="31" t="s">
        <v>148</v>
      </c>
      <c r="AK168" s="112"/>
    </row>
    <row r="169" ht="19.5" customHeight="1">
      <c r="A169" s="324"/>
      <c r="B169" s="121"/>
      <c r="C169" s="325"/>
      <c r="D169" s="224" t="s">
        <v>78</v>
      </c>
      <c r="E169" s="132"/>
      <c r="F169" s="225">
        <f t="shared" si="8"/>
        <v>0</v>
      </c>
      <c r="G169" s="226"/>
      <c r="H169" s="225">
        <f t="shared" ref="H169:AH169" si="9">sum (H115,H113,H111,H109,H107,H105,H103,H101,H99,H97,H95,H93,H91,H89,H87,H85,H83,H81,H77,H75,H73,H71,H69,H67,H65,H63,H61,H59)</f>
        <v>0</v>
      </c>
      <c r="I169" s="227">
        <f t="shared" si="9"/>
        <v>0</v>
      </c>
      <c r="J169" s="227">
        <f t="shared" si="9"/>
        <v>0</v>
      </c>
      <c r="K169" s="225">
        <f t="shared" si="9"/>
        <v>0</v>
      </c>
      <c r="L169" s="225">
        <f t="shared" si="9"/>
        <v>0</v>
      </c>
      <c r="M169" s="225">
        <f t="shared" si="9"/>
        <v>0</v>
      </c>
      <c r="N169" s="225">
        <f t="shared" si="9"/>
        <v>0</v>
      </c>
      <c r="O169" s="225">
        <f t="shared" si="9"/>
        <v>0</v>
      </c>
      <c r="P169" s="227">
        <f t="shared" si="9"/>
        <v>0</v>
      </c>
      <c r="Q169" s="227">
        <f t="shared" si="9"/>
        <v>0</v>
      </c>
      <c r="R169" s="225">
        <f t="shared" si="9"/>
        <v>1</v>
      </c>
      <c r="S169" s="225">
        <f t="shared" si="9"/>
        <v>0</v>
      </c>
      <c r="T169" s="225">
        <f t="shared" si="9"/>
        <v>0</v>
      </c>
      <c r="U169" s="225">
        <f t="shared" si="9"/>
        <v>4</v>
      </c>
      <c r="V169" s="225">
        <f t="shared" si="9"/>
        <v>5</v>
      </c>
      <c r="W169" s="227">
        <f t="shared" si="9"/>
        <v>0</v>
      </c>
      <c r="X169" s="227">
        <f t="shared" si="9"/>
        <v>0</v>
      </c>
      <c r="Y169" s="225">
        <f t="shared" si="9"/>
        <v>3</v>
      </c>
      <c r="Z169" s="225">
        <f t="shared" si="9"/>
        <v>2</v>
      </c>
      <c r="AA169" s="225">
        <f t="shared" si="9"/>
        <v>0</v>
      </c>
      <c r="AB169" s="225">
        <f t="shared" si="9"/>
        <v>0</v>
      </c>
      <c r="AC169" s="227">
        <f t="shared" si="9"/>
        <v>1</v>
      </c>
      <c r="AD169" s="227">
        <f t="shared" si="9"/>
        <v>1</v>
      </c>
      <c r="AE169" s="227">
        <f t="shared" si="9"/>
        <v>0</v>
      </c>
      <c r="AF169" s="225">
        <f t="shared" si="9"/>
        <v>7</v>
      </c>
      <c r="AG169" s="225">
        <f t="shared" si="9"/>
        <v>1</v>
      </c>
      <c r="AH169" s="225">
        <f t="shared" si="9"/>
        <v>2</v>
      </c>
      <c r="AI169" s="228">
        <f t="shared" si="6"/>
        <v>27</v>
      </c>
      <c r="AJ169" s="203" t="s">
        <v>149</v>
      </c>
      <c r="AK169" s="294"/>
    </row>
    <row r="170" ht="15.75" customHeight="1">
      <c r="A170" s="324"/>
      <c r="B170" s="121"/>
      <c r="C170" s="325"/>
      <c r="D170" s="220" t="s">
        <v>150</v>
      </c>
      <c r="E170" s="132"/>
      <c r="F170" s="120">
        <f>sum (F168,F166)</f>
        <v>275</v>
      </c>
      <c r="G170" s="229"/>
      <c r="H170" s="120">
        <f t="shared" ref="H170:AH170" si="10">sum (H168,H166)</f>
        <v>271</v>
      </c>
      <c r="I170" s="230">
        <f t="shared" si="10"/>
        <v>43</v>
      </c>
      <c r="J170" s="230">
        <f t="shared" si="10"/>
        <v>20</v>
      </c>
      <c r="K170" s="120">
        <f t="shared" si="10"/>
        <v>226</v>
      </c>
      <c r="L170" s="120">
        <f t="shared" si="10"/>
        <v>246</v>
      </c>
      <c r="M170" s="120">
        <f t="shared" si="10"/>
        <v>269</v>
      </c>
      <c r="N170" s="120">
        <f t="shared" si="10"/>
        <v>248</v>
      </c>
      <c r="O170" s="120">
        <f t="shared" si="10"/>
        <v>246</v>
      </c>
      <c r="P170" s="230">
        <f t="shared" si="10"/>
        <v>43</v>
      </c>
      <c r="Q170" s="230">
        <f t="shared" si="10"/>
        <v>29</v>
      </c>
      <c r="R170" s="120">
        <f t="shared" si="10"/>
        <v>318</v>
      </c>
      <c r="S170" s="120">
        <f t="shared" si="10"/>
        <v>302</v>
      </c>
      <c r="T170" s="120">
        <f t="shared" si="10"/>
        <v>246</v>
      </c>
      <c r="U170" s="120">
        <f t="shared" si="10"/>
        <v>351</v>
      </c>
      <c r="V170" s="120">
        <f t="shared" si="10"/>
        <v>312</v>
      </c>
      <c r="W170" s="230">
        <f t="shared" si="10"/>
        <v>40</v>
      </c>
      <c r="X170" s="230">
        <f t="shared" si="10"/>
        <v>19</v>
      </c>
      <c r="Y170" s="120">
        <f t="shared" si="10"/>
        <v>295</v>
      </c>
      <c r="Z170" s="120">
        <f t="shared" si="10"/>
        <v>296</v>
      </c>
      <c r="AA170" s="120">
        <f t="shared" si="10"/>
        <v>302</v>
      </c>
      <c r="AB170" s="120">
        <f t="shared" si="10"/>
        <v>254</v>
      </c>
      <c r="AC170" s="230">
        <f t="shared" si="10"/>
        <v>93</v>
      </c>
      <c r="AD170" s="230">
        <f t="shared" si="10"/>
        <v>23</v>
      </c>
      <c r="AE170" s="230">
        <f t="shared" si="10"/>
        <v>13</v>
      </c>
      <c r="AF170" s="120">
        <f t="shared" si="10"/>
        <v>310</v>
      </c>
      <c r="AG170" s="120">
        <f t="shared" si="10"/>
        <v>347</v>
      </c>
      <c r="AH170" s="120">
        <f t="shared" si="10"/>
        <v>329</v>
      </c>
      <c r="AI170" s="293">
        <f t="shared" si="6"/>
        <v>5766</v>
      </c>
      <c r="AJ170" s="31" t="s">
        <v>150</v>
      </c>
      <c r="AK170" s="112"/>
    </row>
    <row r="171" ht="20.25" customHeight="1">
      <c r="A171" s="324"/>
      <c r="B171" s="121"/>
      <c r="C171" s="325"/>
      <c r="D171" s="231" t="s">
        <v>147</v>
      </c>
      <c r="E171" s="132"/>
      <c r="F171" s="225">
        <f>SUM(F167,F169)</f>
        <v>0</v>
      </c>
      <c r="G171" s="226"/>
      <c r="H171" s="225">
        <f t="shared" ref="H171:AH171" si="11">sum (H169,H167)</f>
        <v>1</v>
      </c>
      <c r="I171" s="227">
        <f t="shared" si="11"/>
        <v>0</v>
      </c>
      <c r="J171" s="227">
        <f t="shared" si="11"/>
        <v>0</v>
      </c>
      <c r="K171" s="225">
        <f t="shared" si="11"/>
        <v>1</v>
      </c>
      <c r="L171" s="225">
        <f t="shared" si="11"/>
        <v>0</v>
      </c>
      <c r="M171" s="225">
        <f t="shared" si="11"/>
        <v>1</v>
      </c>
      <c r="N171" s="225">
        <f t="shared" si="11"/>
        <v>1</v>
      </c>
      <c r="O171" s="225">
        <f t="shared" si="11"/>
        <v>0</v>
      </c>
      <c r="P171" s="227">
        <f t="shared" si="11"/>
        <v>0</v>
      </c>
      <c r="Q171" s="227">
        <f t="shared" si="11"/>
        <v>0</v>
      </c>
      <c r="R171" s="225">
        <f t="shared" si="11"/>
        <v>1</v>
      </c>
      <c r="S171" s="225">
        <f t="shared" si="11"/>
        <v>0</v>
      </c>
      <c r="T171" s="225">
        <f t="shared" si="11"/>
        <v>0</v>
      </c>
      <c r="U171" s="225">
        <f t="shared" si="11"/>
        <v>7</v>
      </c>
      <c r="V171" s="225">
        <f t="shared" si="11"/>
        <v>8</v>
      </c>
      <c r="W171" s="227">
        <f t="shared" si="11"/>
        <v>0</v>
      </c>
      <c r="X171" s="227">
        <f t="shared" si="11"/>
        <v>0</v>
      </c>
      <c r="Y171" s="225">
        <f t="shared" si="11"/>
        <v>5</v>
      </c>
      <c r="Z171" s="225">
        <f t="shared" si="11"/>
        <v>7</v>
      </c>
      <c r="AA171" s="225">
        <f t="shared" si="11"/>
        <v>13</v>
      </c>
      <c r="AB171" s="225">
        <f t="shared" si="11"/>
        <v>8</v>
      </c>
      <c r="AC171" s="227">
        <f t="shared" si="11"/>
        <v>1</v>
      </c>
      <c r="AD171" s="227">
        <f t="shared" si="11"/>
        <v>1</v>
      </c>
      <c r="AE171" s="227">
        <f t="shared" si="11"/>
        <v>0</v>
      </c>
      <c r="AF171" s="225">
        <f t="shared" si="11"/>
        <v>15</v>
      </c>
      <c r="AG171" s="225">
        <f t="shared" si="11"/>
        <v>2</v>
      </c>
      <c r="AH171" s="225">
        <f t="shared" si="11"/>
        <v>3</v>
      </c>
      <c r="AI171" s="228">
        <f t="shared" si="6"/>
        <v>75</v>
      </c>
      <c r="AJ171" s="203" t="s">
        <v>147</v>
      </c>
      <c r="AK171" s="294"/>
    </row>
    <row r="172" ht="15.75" customHeight="1">
      <c r="A172" s="79"/>
      <c r="B172" s="235"/>
      <c r="C172" s="81"/>
      <c r="D172" s="236"/>
      <c r="E172" s="82"/>
      <c r="F172" s="237"/>
      <c r="G172" s="112"/>
      <c r="H172" s="237"/>
      <c r="I172" s="237"/>
      <c r="J172" s="112"/>
      <c r="K172" s="112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  <c r="AA172" s="237"/>
      <c r="AB172" s="237"/>
      <c r="AC172" s="237"/>
      <c r="AD172" s="237"/>
      <c r="AE172" s="237"/>
      <c r="AF172" s="237"/>
      <c r="AG172" s="237"/>
      <c r="AH172" s="237"/>
      <c r="AI172" s="112"/>
      <c r="AJ172" s="112"/>
      <c r="AK172" s="112"/>
    </row>
    <row r="173" ht="15.75" customHeight="1">
      <c r="A173" s="112"/>
      <c r="B173" s="238"/>
      <c r="C173" s="81"/>
      <c r="D173" s="220" t="s">
        <v>151</v>
      </c>
      <c r="E173" s="132"/>
      <c r="F173" s="9"/>
      <c r="G173" s="117"/>
      <c r="H173" s="9"/>
      <c r="I173" s="15"/>
      <c r="J173" s="15"/>
      <c r="K173" s="9"/>
      <c r="L173" s="9"/>
      <c r="M173" s="14"/>
      <c r="N173" s="14"/>
      <c r="O173" s="14"/>
      <c r="P173" s="28"/>
      <c r="Q173" s="15"/>
      <c r="R173" s="9"/>
      <c r="S173" s="9"/>
      <c r="T173" s="9"/>
      <c r="U173" s="9"/>
      <c r="V173" s="9"/>
      <c r="W173" s="15"/>
      <c r="X173" s="15"/>
      <c r="Y173" s="9"/>
      <c r="Z173" s="9"/>
      <c r="AA173" s="9"/>
      <c r="AB173" s="9"/>
      <c r="AC173" s="15"/>
      <c r="AD173" s="15"/>
      <c r="AE173" s="15"/>
      <c r="AF173" s="9"/>
      <c r="AG173" s="9"/>
      <c r="AH173" s="9"/>
      <c r="AI173" s="221">
        <f t="shared" ref="AI173:AI174" si="12">SUM(F173:AH173)</f>
        <v>0</v>
      </c>
      <c r="AJ173" s="112"/>
      <c r="AK173" s="112"/>
    </row>
    <row r="174" ht="15.75" customHeight="1">
      <c r="A174" s="112"/>
      <c r="B174" s="238"/>
      <c r="C174" s="112"/>
      <c r="D174" s="220" t="s">
        <v>152</v>
      </c>
      <c r="E174" s="132"/>
      <c r="F174" s="9"/>
      <c r="G174" s="117"/>
      <c r="H174" s="9"/>
      <c r="I174" s="15"/>
      <c r="J174" s="15"/>
      <c r="K174" s="9"/>
      <c r="L174" s="9"/>
      <c r="M174" s="14"/>
      <c r="N174" s="14"/>
      <c r="O174" s="14"/>
      <c r="P174" s="28"/>
      <c r="Q174" s="15"/>
      <c r="R174" s="9"/>
      <c r="S174" s="9"/>
      <c r="T174" s="9"/>
      <c r="U174" s="9"/>
      <c r="V174" s="9"/>
      <c r="W174" s="15"/>
      <c r="X174" s="15"/>
      <c r="Y174" s="9"/>
      <c r="Z174" s="9"/>
      <c r="AA174" s="9"/>
      <c r="AB174" s="9"/>
      <c r="AC174" s="15"/>
      <c r="AD174" s="15"/>
      <c r="AE174" s="15"/>
      <c r="AF174" s="9"/>
      <c r="AG174" s="9"/>
      <c r="AH174" s="9"/>
      <c r="AI174" s="221">
        <f t="shared" si="12"/>
        <v>0</v>
      </c>
      <c r="AJ174" s="112"/>
      <c r="AK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112"/>
      <c r="AJ175" s="112"/>
      <c r="AK175" s="112"/>
    </row>
    <row r="176" ht="15.75" customHeight="1">
      <c r="A176" s="79"/>
      <c r="B176" s="239"/>
      <c r="C176" s="240"/>
      <c r="D176" s="82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112"/>
      <c r="AJ176" s="112"/>
      <c r="AK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112"/>
      <c r="AJ177" s="112"/>
      <c r="AK177" s="112"/>
    </row>
    <row r="178" ht="15.75" customHeight="1">
      <c r="A178" s="79"/>
      <c r="B178" s="241"/>
      <c r="C178" s="240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112"/>
      <c r="AG178" s="112"/>
      <c r="AH178" s="79"/>
      <c r="AI178" s="112"/>
      <c r="AJ178" s="112"/>
      <c r="AK178" s="112"/>
    </row>
    <row r="179" ht="15.75" customHeight="1">
      <c r="A179" s="79"/>
      <c r="B179" s="79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112"/>
      <c r="AJ179" s="112"/>
      <c r="AK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112"/>
      <c r="AJ180" s="112"/>
      <c r="AK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112"/>
      <c r="AJ181" s="112"/>
      <c r="AK181" s="112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</row>
    <row r="296" ht="15.75" customHeight="1">
      <c r="A296" s="89"/>
      <c r="B296" s="89" t="s">
        <v>380</v>
      </c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</row>
    <row r="297" ht="15.75" customHeight="1">
      <c r="A297" s="89"/>
      <c r="B297" s="89" t="s">
        <v>381</v>
      </c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</row>
    <row r="298" ht="15.75" customHeight="1">
      <c r="A298" s="89"/>
      <c r="B298" s="89" t="s">
        <v>382</v>
      </c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</row>
    <row r="375" ht="15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</row>
    <row r="376" ht="15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</row>
    <row r="377" ht="15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</row>
    <row r="378" ht="15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</row>
    <row r="379" ht="15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</row>
    <row r="380" ht="15.7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89"/>
    </row>
    <row r="381" ht="15.7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</row>
    <row r="382" ht="15.7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</row>
    <row r="383" ht="15.7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</row>
    <row r="384" ht="15.75" customHeight="1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89"/>
      <c r="AH384" s="89"/>
      <c r="AI384" s="89"/>
      <c r="AJ384" s="89"/>
      <c r="AK384" s="89"/>
    </row>
    <row r="385" ht="15.75" customHeight="1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</row>
    <row r="386" ht="15.75" customHeight="1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89"/>
    </row>
    <row r="387" ht="15.75" customHeight="1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89"/>
    </row>
    <row r="388" ht="15.75" customHeight="1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89"/>
    </row>
    <row r="389" ht="15.75" customHeight="1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</row>
    <row r="390" ht="15.75" customHeight="1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</row>
    <row r="391" ht="15.75" customHeight="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89"/>
      <c r="AH391" s="89"/>
      <c r="AI391" s="89"/>
      <c r="AJ391" s="89"/>
      <c r="AK391" s="89"/>
    </row>
    <row r="392" ht="15.75" customHeight="1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</row>
    <row r="393" ht="15.75" customHeight="1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</row>
    <row r="394" ht="15.75" customHeight="1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89"/>
    </row>
    <row r="395" ht="15.75" customHeight="1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</row>
    <row r="396" ht="15.75" customHeight="1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89"/>
    </row>
    <row r="397" ht="15.75" customHeight="1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</row>
    <row r="398" ht="15.75" customHeight="1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89"/>
    </row>
    <row r="399" ht="15.75" customHeight="1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  <c r="AE399" s="89"/>
      <c r="AF399" s="89"/>
      <c r="AG399" s="89"/>
      <c r="AH399" s="89"/>
      <c r="AI399" s="89"/>
      <c r="AJ399" s="89"/>
      <c r="AK399" s="89"/>
    </row>
    <row r="400" ht="15.75" customHeight="1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89"/>
      <c r="AH400" s="89"/>
      <c r="AI400" s="89"/>
      <c r="AJ400" s="89"/>
      <c r="AK400" s="89"/>
    </row>
    <row r="401" ht="15.75" customHeight="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/>
      <c r="AJ401" s="89"/>
      <c r="AK401" s="89"/>
    </row>
    <row r="402" ht="15.75" customHeight="1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</row>
    <row r="403" ht="15.75" customHeight="1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</row>
    <row r="404" ht="15.75" customHeight="1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89"/>
      <c r="AH404" s="89"/>
      <c r="AI404" s="89"/>
      <c r="AJ404" s="89"/>
      <c r="AK404" s="89"/>
    </row>
    <row r="405" ht="15.75" customHeight="1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</row>
    <row r="406" ht="15.75" customHeight="1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89"/>
      <c r="AH406" s="89"/>
      <c r="AI406" s="89"/>
      <c r="AJ406" s="89"/>
      <c r="AK406" s="89"/>
    </row>
    <row r="407" ht="15.75" customHeight="1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/>
    </row>
    <row r="408" ht="15.75" customHeight="1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</row>
    <row r="409" ht="15.75" customHeight="1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89"/>
      <c r="AH409" s="89"/>
      <c r="AI409" s="89"/>
      <c r="AJ409" s="89"/>
      <c r="AK409" s="89"/>
    </row>
    <row r="410" ht="15.75" customHeight="1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  <c r="AE410" s="89"/>
      <c r="AF410" s="89"/>
      <c r="AG410" s="89"/>
      <c r="AH410" s="89"/>
      <c r="AI410" s="89"/>
      <c r="AJ410" s="89"/>
      <c r="AK410" s="89"/>
    </row>
    <row r="411" ht="15.75" customHeight="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89"/>
      <c r="AK411" s="89"/>
    </row>
    <row r="412" ht="15.75" customHeight="1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89"/>
      <c r="AH412" s="89"/>
      <c r="AI412" s="89"/>
      <c r="AJ412" s="89"/>
      <c r="AK412" s="89"/>
    </row>
    <row r="413" ht="15.75" customHeight="1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</row>
    <row r="414" ht="15.75" customHeight="1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</row>
    <row r="415" ht="15.75" customHeight="1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  <c r="AE415" s="89"/>
      <c r="AF415" s="89"/>
      <c r="AG415" s="89"/>
      <c r="AH415" s="89"/>
      <c r="AI415" s="89"/>
      <c r="AJ415" s="89"/>
      <c r="AK415" s="89"/>
    </row>
    <row r="416" ht="15.75" customHeight="1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</row>
    <row r="417" ht="15.75" customHeight="1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  <c r="AE417" s="89"/>
      <c r="AF417" s="89"/>
      <c r="AG417" s="89"/>
      <c r="AH417" s="89"/>
      <c r="AI417" s="89"/>
      <c r="AJ417" s="89"/>
      <c r="AK417" s="89"/>
    </row>
    <row r="418" ht="15.75" customHeight="1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  <c r="AE418" s="89"/>
      <c r="AF418" s="89"/>
      <c r="AG418" s="89"/>
      <c r="AH418" s="89"/>
      <c r="AI418" s="89"/>
      <c r="AJ418" s="89"/>
      <c r="AK418" s="89"/>
    </row>
    <row r="419" ht="15.75" customHeight="1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  <c r="AE419" s="89"/>
      <c r="AF419" s="89"/>
      <c r="AG419" s="89"/>
      <c r="AH419" s="89"/>
      <c r="AI419" s="89"/>
      <c r="AJ419" s="89"/>
      <c r="AK419" s="89"/>
    </row>
    <row r="420" ht="15.75" customHeight="1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89"/>
      <c r="AH420" s="89"/>
      <c r="AI420" s="89"/>
      <c r="AJ420" s="89"/>
      <c r="AK420" s="89"/>
    </row>
    <row r="421" ht="15.75" customHeight="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  <c r="AE421" s="89"/>
      <c r="AF421" s="89"/>
      <c r="AG421" s="89"/>
      <c r="AH421" s="89"/>
      <c r="AI421" s="89"/>
      <c r="AJ421" s="89"/>
      <c r="AK421" s="89"/>
    </row>
    <row r="422" ht="15.75" customHeight="1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  <c r="AE422" s="89"/>
      <c r="AF422" s="89"/>
      <c r="AG422" s="89"/>
      <c r="AH422" s="89"/>
      <c r="AI422" s="89"/>
      <c r="AJ422" s="89"/>
      <c r="AK422" s="89"/>
    </row>
    <row r="423" ht="15.75" customHeight="1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  <c r="AE423" s="89"/>
      <c r="AF423" s="89"/>
      <c r="AG423" s="89"/>
      <c r="AH423" s="89"/>
      <c r="AI423" s="89"/>
      <c r="AJ423" s="89"/>
      <c r="AK423" s="89"/>
    </row>
    <row r="424" ht="15.75" customHeight="1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  <c r="AE424" s="89"/>
      <c r="AF424" s="89"/>
      <c r="AG424" s="89"/>
      <c r="AH424" s="89"/>
      <c r="AI424" s="89"/>
      <c r="AJ424" s="89"/>
      <c r="AK424" s="89"/>
    </row>
    <row r="425" ht="15.75" customHeight="1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  <c r="AE425" s="89"/>
      <c r="AF425" s="89"/>
      <c r="AG425" s="89"/>
      <c r="AH425" s="89"/>
      <c r="AI425" s="89"/>
      <c r="AJ425" s="89"/>
      <c r="AK425" s="89"/>
    </row>
    <row r="426" ht="15.75" customHeight="1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89"/>
      <c r="AH426" s="89"/>
      <c r="AI426" s="89"/>
      <c r="AJ426" s="89"/>
      <c r="AK426" s="89"/>
    </row>
    <row r="427" ht="15.75" customHeight="1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  <c r="AE427" s="89"/>
      <c r="AF427" s="89"/>
      <c r="AG427" s="89"/>
      <c r="AH427" s="89"/>
      <c r="AI427" s="89"/>
      <c r="AJ427" s="89"/>
      <c r="AK427" s="89"/>
    </row>
    <row r="428" ht="15.75" customHeight="1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</row>
    <row r="429" ht="15.75" customHeight="1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</row>
    <row r="430" ht="15.75" customHeight="1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  <c r="AE430" s="89"/>
      <c r="AF430" s="89"/>
      <c r="AG430" s="89"/>
      <c r="AH430" s="89"/>
      <c r="AI430" s="89"/>
      <c r="AJ430" s="89"/>
      <c r="AK430" s="89"/>
    </row>
    <row r="431" ht="15.75" customHeight="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</row>
    <row r="432" ht="15.75" customHeight="1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  <c r="AE432" s="89"/>
      <c r="AF432" s="89"/>
      <c r="AG432" s="89"/>
      <c r="AH432" s="89"/>
      <c r="AI432" s="89"/>
      <c r="AJ432" s="89"/>
      <c r="AK432" s="89"/>
    </row>
    <row r="433" ht="15.75" customHeight="1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  <c r="AE433" s="89"/>
      <c r="AF433" s="89"/>
      <c r="AG433" s="89"/>
      <c r="AH433" s="89"/>
      <c r="AI433" s="89"/>
      <c r="AJ433" s="89"/>
      <c r="AK433" s="89"/>
    </row>
    <row r="434" ht="15.75" customHeight="1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  <c r="AE434" s="89"/>
      <c r="AF434" s="89"/>
      <c r="AG434" s="89"/>
      <c r="AH434" s="89"/>
      <c r="AI434" s="89"/>
      <c r="AJ434" s="89"/>
      <c r="AK434" s="89"/>
    </row>
    <row r="435" ht="15.75" customHeight="1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  <c r="AE435" s="89"/>
      <c r="AF435" s="89"/>
      <c r="AG435" s="89"/>
      <c r="AH435" s="89"/>
      <c r="AI435" s="89"/>
      <c r="AJ435" s="89"/>
      <c r="AK435" s="89"/>
    </row>
    <row r="436" ht="15.75" customHeight="1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  <c r="AE436" s="89"/>
      <c r="AF436" s="89"/>
      <c r="AG436" s="89"/>
      <c r="AH436" s="89"/>
      <c r="AI436" s="89"/>
      <c r="AJ436" s="89"/>
      <c r="AK436" s="89"/>
    </row>
    <row r="437" ht="15.75" customHeight="1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  <c r="AE437" s="89"/>
      <c r="AF437" s="89"/>
      <c r="AG437" s="89"/>
      <c r="AH437" s="89"/>
      <c r="AI437" s="89"/>
      <c r="AJ437" s="89"/>
      <c r="AK437" s="89"/>
    </row>
    <row r="438" ht="15.75" customHeight="1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</row>
    <row r="439" ht="15.75" customHeight="1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</row>
    <row r="440" ht="15.75" customHeight="1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  <c r="AE440" s="89"/>
      <c r="AF440" s="89"/>
      <c r="AG440" s="89"/>
      <c r="AH440" s="89"/>
      <c r="AI440" s="89"/>
      <c r="AJ440" s="89"/>
      <c r="AK440" s="89"/>
    </row>
    <row r="441" ht="15.75" customHeight="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</row>
    <row r="442" ht="15.75" customHeight="1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</row>
    <row r="443" ht="15.75" customHeight="1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  <c r="AE443" s="89"/>
      <c r="AF443" s="89"/>
      <c r="AG443" s="89"/>
      <c r="AH443" s="89"/>
      <c r="AI443" s="89"/>
      <c r="AJ443" s="89"/>
      <c r="AK443" s="89"/>
    </row>
    <row r="444" ht="15.75" customHeight="1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89"/>
      <c r="AH444" s="89"/>
      <c r="AI444" s="89"/>
      <c r="AJ444" s="89"/>
      <c r="AK444" s="89"/>
    </row>
    <row r="445" ht="15.75" customHeight="1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  <c r="AE445" s="89"/>
      <c r="AF445" s="89"/>
      <c r="AG445" s="89"/>
      <c r="AH445" s="89"/>
      <c r="AI445" s="89"/>
      <c r="AJ445" s="89"/>
      <c r="AK445" s="89"/>
    </row>
    <row r="446" ht="15.75" customHeight="1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  <c r="AE446" s="89"/>
      <c r="AF446" s="89"/>
      <c r="AG446" s="89"/>
      <c r="AH446" s="89"/>
      <c r="AI446" s="89"/>
      <c r="AJ446" s="89"/>
      <c r="AK446" s="89"/>
    </row>
    <row r="447" ht="15.75" customHeight="1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89"/>
      <c r="AH447" s="89"/>
      <c r="AI447" s="89"/>
      <c r="AJ447" s="89"/>
      <c r="AK447" s="89"/>
    </row>
    <row r="448" ht="15.75" customHeight="1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</row>
    <row r="449" ht="15.75" customHeight="1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</row>
    <row r="450" ht="15.75" customHeight="1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  <c r="AE450" s="89"/>
      <c r="AF450" s="89"/>
      <c r="AG450" s="89"/>
      <c r="AH450" s="89"/>
      <c r="AI450" s="89"/>
      <c r="AJ450" s="89"/>
      <c r="AK450" s="89"/>
    </row>
    <row r="451" ht="15.75" customHeight="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</row>
    <row r="452" ht="15.75" customHeight="1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  <c r="AE452" s="89"/>
      <c r="AF452" s="89"/>
      <c r="AG452" s="89"/>
      <c r="AH452" s="89"/>
      <c r="AI452" s="89"/>
      <c r="AJ452" s="89"/>
      <c r="AK452" s="89"/>
    </row>
    <row r="453" ht="15.75" customHeight="1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  <c r="AE453" s="89"/>
      <c r="AF453" s="89"/>
      <c r="AG453" s="89"/>
      <c r="AH453" s="89"/>
      <c r="AI453" s="89"/>
      <c r="AJ453" s="89"/>
      <c r="AK453" s="89"/>
    </row>
    <row r="454" ht="15.75" customHeight="1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  <c r="AE454" s="89"/>
      <c r="AF454" s="89"/>
      <c r="AG454" s="89"/>
      <c r="AH454" s="89"/>
      <c r="AI454" s="89"/>
      <c r="AJ454" s="89"/>
      <c r="AK454" s="89"/>
    </row>
    <row r="455" ht="15.75" customHeight="1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  <c r="AE455" s="89"/>
      <c r="AF455" s="89"/>
      <c r="AG455" s="89"/>
      <c r="AH455" s="89"/>
      <c r="AI455" s="89"/>
      <c r="AJ455" s="89"/>
      <c r="AK455" s="89"/>
    </row>
    <row r="456" ht="15.75" customHeight="1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  <c r="AE456" s="89"/>
      <c r="AF456" s="89"/>
      <c r="AG456" s="89"/>
      <c r="AH456" s="89"/>
      <c r="AI456" s="89"/>
      <c r="AJ456" s="89"/>
      <c r="AK456" s="89"/>
    </row>
    <row r="457" ht="15.75" customHeight="1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  <c r="AE457" s="89"/>
      <c r="AF457" s="89"/>
      <c r="AG457" s="89"/>
      <c r="AH457" s="89"/>
      <c r="AI457" s="89"/>
      <c r="AJ457" s="89"/>
      <c r="AK457" s="89"/>
    </row>
    <row r="458" ht="15.75" customHeight="1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</row>
    <row r="459" ht="15.75" customHeight="1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</row>
    <row r="460" ht="15.75" customHeight="1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  <c r="AE460" s="89"/>
      <c r="AF460" s="89"/>
      <c r="AG460" s="89"/>
      <c r="AH460" s="89"/>
      <c r="AI460" s="89"/>
      <c r="AJ460" s="89"/>
      <c r="AK460" s="89"/>
    </row>
    <row r="461" ht="15.75" customHeight="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</row>
    <row r="462" ht="15.75" customHeight="1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89"/>
      <c r="AH462" s="89"/>
      <c r="AI462" s="89"/>
      <c r="AJ462" s="89"/>
      <c r="AK462" s="89"/>
    </row>
    <row r="463" ht="15.75" customHeight="1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  <c r="AE463" s="89"/>
      <c r="AF463" s="89"/>
      <c r="AG463" s="89"/>
      <c r="AH463" s="89"/>
      <c r="AI463" s="89"/>
      <c r="AJ463" s="89"/>
      <c r="AK463" s="89"/>
    </row>
    <row r="464" ht="15.75" customHeight="1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  <c r="AE464" s="89"/>
      <c r="AF464" s="89"/>
      <c r="AG464" s="89"/>
      <c r="AH464" s="89"/>
      <c r="AI464" s="89"/>
      <c r="AJ464" s="89"/>
      <c r="AK464" s="89"/>
    </row>
    <row r="465" ht="15.75" customHeight="1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/>
    </row>
    <row r="466" ht="15.75" customHeight="1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  <c r="AE466" s="89"/>
      <c r="AF466" s="89"/>
      <c r="AG466" s="89"/>
      <c r="AH466" s="89"/>
      <c r="AI466" s="89"/>
      <c r="AJ466" s="89"/>
      <c r="AK466" s="89"/>
    </row>
    <row r="467" ht="15.75" customHeight="1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  <c r="AE467" s="89"/>
      <c r="AF467" s="89"/>
      <c r="AG467" s="89"/>
      <c r="AH467" s="89"/>
      <c r="AI467" s="89"/>
      <c r="AJ467" s="89"/>
      <c r="AK467" s="89"/>
    </row>
    <row r="468" ht="15.75" customHeight="1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  <c r="AE468" s="89"/>
      <c r="AF468" s="89"/>
      <c r="AG468" s="89"/>
      <c r="AH468" s="89"/>
      <c r="AI468" s="89"/>
      <c r="AJ468" s="89"/>
      <c r="AK468" s="89"/>
    </row>
    <row r="469" ht="15.75" customHeight="1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</row>
    <row r="470" ht="15.75" customHeight="1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</row>
    <row r="471" ht="15.75" customHeight="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89"/>
    </row>
    <row r="472" ht="15.75" customHeight="1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</row>
    <row r="473" ht="15.75" customHeight="1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  <c r="AE473" s="89"/>
      <c r="AF473" s="89"/>
      <c r="AG473" s="89"/>
      <c r="AH473" s="89"/>
      <c r="AI473" s="89"/>
      <c r="AJ473" s="89"/>
      <c r="AK473" s="89"/>
    </row>
    <row r="474" ht="15.75" customHeight="1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  <c r="AE474" s="89"/>
      <c r="AF474" s="89"/>
      <c r="AG474" s="89"/>
      <c r="AH474" s="89"/>
      <c r="AI474" s="89"/>
      <c r="AJ474" s="89"/>
      <c r="AK474" s="89"/>
    </row>
    <row r="475" ht="15.75" customHeight="1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  <c r="AE475" s="89"/>
      <c r="AF475" s="89"/>
      <c r="AG475" s="89"/>
      <c r="AH475" s="89"/>
      <c r="AI475" s="89"/>
      <c r="AJ475" s="89"/>
      <c r="AK475" s="89"/>
    </row>
    <row r="476" ht="15.75" customHeight="1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  <c r="AE476" s="89"/>
      <c r="AF476" s="89"/>
      <c r="AG476" s="89"/>
      <c r="AH476" s="89"/>
      <c r="AI476" s="89"/>
      <c r="AJ476" s="89"/>
      <c r="AK476" s="89"/>
    </row>
    <row r="477" ht="15.75" customHeight="1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  <c r="AE477" s="89"/>
      <c r="AF477" s="89"/>
      <c r="AG477" s="89"/>
      <c r="AH477" s="89"/>
      <c r="AI477" s="89"/>
      <c r="AJ477" s="89"/>
      <c r="AK477" s="89"/>
    </row>
    <row r="478" ht="15.75" customHeight="1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  <c r="AE478" s="89"/>
      <c r="AF478" s="89"/>
      <c r="AG478" s="89"/>
      <c r="AH478" s="89"/>
      <c r="AI478" s="89"/>
      <c r="AJ478" s="89"/>
      <c r="AK478" s="89"/>
    </row>
    <row r="479" ht="15.75" customHeight="1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  <c r="AE479" s="89"/>
      <c r="AF479" s="89"/>
      <c r="AG479" s="89"/>
      <c r="AH479" s="89"/>
      <c r="AI479" s="89"/>
      <c r="AJ479" s="89"/>
      <c r="AK479" s="89"/>
    </row>
    <row r="480" ht="15.75" customHeight="1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89"/>
      <c r="AH480" s="89"/>
      <c r="AI480" s="89"/>
      <c r="AJ480" s="89"/>
      <c r="AK480" s="89"/>
    </row>
    <row r="481" ht="15.75" customHeight="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  <c r="AE481" s="89"/>
      <c r="AF481" s="89"/>
      <c r="AG481" s="89"/>
      <c r="AH481" s="89"/>
      <c r="AI481" s="89"/>
      <c r="AJ481" s="89"/>
      <c r="AK481" s="89"/>
    </row>
    <row r="482" ht="15.75" customHeight="1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  <c r="AE482" s="89"/>
      <c r="AF482" s="89"/>
      <c r="AG482" s="89"/>
      <c r="AH482" s="89"/>
      <c r="AI482" s="89"/>
      <c r="AJ482" s="89"/>
      <c r="AK482" s="89"/>
    </row>
    <row r="483" ht="15.75" customHeight="1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  <c r="AE483" s="89"/>
      <c r="AF483" s="89"/>
      <c r="AG483" s="89"/>
      <c r="AH483" s="89"/>
      <c r="AI483" s="89"/>
      <c r="AJ483" s="89"/>
      <c r="AK483" s="89"/>
    </row>
    <row r="484" ht="15.75" customHeight="1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  <c r="AE484" s="89"/>
      <c r="AF484" s="89"/>
      <c r="AG484" s="89"/>
      <c r="AH484" s="89"/>
      <c r="AI484" s="89"/>
      <c r="AJ484" s="89"/>
      <c r="AK484" s="89"/>
    </row>
    <row r="485" ht="15.75" customHeight="1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</row>
    <row r="486" ht="15.75" customHeight="1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</row>
    <row r="487" ht="15.75" customHeight="1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  <c r="AE487" s="89"/>
      <c r="AF487" s="89"/>
      <c r="AG487" s="89"/>
      <c r="AH487" s="89"/>
      <c r="AI487" s="89"/>
      <c r="AJ487" s="89"/>
      <c r="AK487" s="89"/>
    </row>
    <row r="488" ht="15.75" customHeight="1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</row>
    <row r="489" ht="15.75" customHeight="1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  <c r="AE489" s="89"/>
      <c r="AF489" s="89"/>
      <c r="AG489" s="89"/>
      <c r="AH489" s="89"/>
      <c r="AI489" s="89"/>
      <c r="AJ489" s="89"/>
      <c r="AK489" s="89"/>
    </row>
    <row r="490" ht="15.75" customHeight="1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  <c r="AE490" s="89"/>
      <c r="AF490" s="89"/>
      <c r="AG490" s="89"/>
      <c r="AH490" s="89"/>
      <c r="AI490" s="89"/>
      <c r="AJ490" s="89"/>
      <c r="AK490" s="89"/>
    </row>
    <row r="491" ht="15.75" customHeight="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  <c r="AE491" s="89"/>
      <c r="AF491" s="89"/>
      <c r="AG491" s="89"/>
      <c r="AH491" s="89"/>
      <c r="AI491" s="89"/>
      <c r="AJ491" s="89"/>
      <c r="AK491" s="89"/>
    </row>
    <row r="492" ht="15.75" customHeight="1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  <c r="AE492" s="89"/>
      <c r="AF492" s="89"/>
      <c r="AG492" s="89"/>
      <c r="AH492" s="89"/>
      <c r="AI492" s="89"/>
      <c r="AJ492" s="89"/>
      <c r="AK492" s="89"/>
    </row>
    <row r="493" ht="15.75" customHeight="1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  <c r="AE493" s="89"/>
      <c r="AF493" s="89"/>
      <c r="AG493" s="89"/>
      <c r="AH493" s="89"/>
      <c r="AI493" s="89"/>
      <c r="AJ493" s="89"/>
      <c r="AK493" s="89"/>
    </row>
    <row r="494" ht="15.75" customHeight="1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  <c r="AE494" s="89"/>
      <c r="AF494" s="89"/>
      <c r="AG494" s="89"/>
      <c r="AH494" s="89"/>
      <c r="AI494" s="89"/>
      <c r="AJ494" s="89"/>
      <c r="AK494" s="89"/>
    </row>
    <row r="495" ht="15.75" customHeight="1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</row>
    <row r="496" ht="15.75" customHeight="1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</row>
    <row r="497" ht="15.75" customHeight="1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  <c r="AE497" s="89"/>
      <c r="AF497" s="89"/>
      <c r="AG497" s="89"/>
      <c r="AH497" s="89"/>
      <c r="AI497" s="89"/>
      <c r="AJ497" s="89"/>
      <c r="AK497" s="89"/>
    </row>
    <row r="498" ht="15.75" customHeight="1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</row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D43:D44"/>
    <mergeCell ref="D46:D47"/>
    <mergeCell ref="E46:E47"/>
    <mergeCell ref="D58:D115"/>
    <mergeCell ref="A59:B59"/>
    <mergeCell ref="A61:B61"/>
    <mergeCell ref="A63:B63"/>
    <mergeCell ref="A115:B115"/>
    <mergeCell ref="E117:E118"/>
    <mergeCell ref="A118:B118"/>
    <mergeCell ref="E119:E120"/>
    <mergeCell ref="A120:B120"/>
    <mergeCell ref="E121:E122"/>
    <mergeCell ref="A124:B124"/>
    <mergeCell ref="G125:G126"/>
    <mergeCell ref="G127:G128"/>
    <mergeCell ref="G129:G130"/>
    <mergeCell ref="A130:B130"/>
    <mergeCell ref="G131:G132"/>
    <mergeCell ref="A132:B132"/>
    <mergeCell ref="A134:B134"/>
    <mergeCell ref="G151:G152"/>
    <mergeCell ref="G153:G154"/>
    <mergeCell ref="G155:G156"/>
    <mergeCell ref="G157:G158"/>
    <mergeCell ref="G159:G160"/>
    <mergeCell ref="G161:G162"/>
    <mergeCell ref="G163:G164"/>
    <mergeCell ref="G133:G134"/>
    <mergeCell ref="G135:G136"/>
    <mergeCell ref="G137:G138"/>
    <mergeCell ref="G139:G140"/>
    <mergeCell ref="G141:G142"/>
    <mergeCell ref="G143:G144"/>
    <mergeCell ref="G145:G146"/>
    <mergeCell ref="A160:B160"/>
    <mergeCell ref="A162:B162"/>
    <mergeCell ref="A164:B164"/>
    <mergeCell ref="G147:G148"/>
    <mergeCell ref="G149:G150"/>
    <mergeCell ref="A150:B150"/>
    <mergeCell ref="A152:B152"/>
    <mergeCell ref="A154:B154"/>
    <mergeCell ref="A156:B156"/>
    <mergeCell ref="A158:B158"/>
    <mergeCell ref="C1:AH1"/>
    <mergeCell ref="AI1:AJ1"/>
    <mergeCell ref="D3:D31"/>
    <mergeCell ref="C33:D35"/>
    <mergeCell ref="D38:D41"/>
    <mergeCell ref="E38:E41"/>
    <mergeCell ref="E43:E44"/>
    <mergeCell ref="C56:AJ56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E116:AI116"/>
    <mergeCell ref="G117:G118"/>
    <mergeCell ref="G119:G120"/>
    <mergeCell ref="G121:G122"/>
    <mergeCell ref="G123:G124"/>
    <mergeCell ref="A146:B146"/>
    <mergeCell ref="A148:B148"/>
    <mergeCell ref="A126:B126"/>
    <mergeCell ref="A128:B128"/>
    <mergeCell ref="A136:B136"/>
    <mergeCell ref="A138:B138"/>
    <mergeCell ref="A140:B140"/>
    <mergeCell ref="A142:B142"/>
    <mergeCell ref="A144:B144"/>
    <mergeCell ref="D169:E169"/>
    <mergeCell ref="D170:E170"/>
    <mergeCell ref="D171:E171"/>
    <mergeCell ref="D173:E173"/>
    <mergeCell ref="D174:E174"/>
    <mergeCell ref="E157:E158"/>
    <mergeCell ref="E159:E160"/>
    <mergeCell ref="E161:E162"/>
    <mergeCell ref="E163:E164"/>
    <mergeCell ref="D166:E166"/>
    <mergeCell ref="D167:E167"/>
    <mergeCell ref="D168:E168"/>
    <mergeCell ref="A89:B89"/>
    <mergeCell ref="A91:B91"/>
    <mergeCell ref="A93:B93"/>
    <mergeCell ref="A95:B95"/>
    <mergeCell ref="A97:B97"/>
    <mergeCell ref="A99:B99"/>
    <mergeCell ref="A101:B101"/>
    <mergeCell ref="A103:B103"/>
    <mergeCell ref="A105:B105"/>
    <mergeCell ref="A113:B113"/>
    <mergeCell ref="E123:E124"/>
    <mergeCell ref="E125:E126"/>
    <mergeCell ref="E127:E128"/>
    <mergeCell ref="E129:E130"/>
    <mergeCell ref="E131:E132"/>
    <mergeCell ref="E133:E134"/>
    <mergeCell ref="E135:E136"/>
    <mergeCell ref="E137:E138"/>
    <mergeCell ref="E139:E146"/>
    <mergeCell ref="E147:E148"/>
    <mergeCell ref="E149:E150"/>
    <mergeCell ref="E151:E152"/>
    <mergeCell ref="E153:E154"/>
    <mergeCell ref="E155:E156"/>
  </mergeCell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1.86"/>
    <col customWidth="1" min="3" max="3" width="15.43"/>
    <col customWidth="1" min="4" max="4" width="15.71"/>
    <col customWidth="1" min="5" max="5" width="29.0"/>
    <col customWidth="1" min="6" max="6" width="5.86"/>
    <col customWidth="1" min="7" max="7" width="12.0"/>
    <col customWidth="1" min="8" max="36" width="5.86"/>
    <col customWidth="1" min="37" max="37" width="8.0"/>
    <col customWidth="1" min="38" max="38" width="36.86"/>
  </cols>
  <sheetData>
    <row r="1" ht="18.75" customHeight="1">
      <c r="A1" s="1" t="s">
        <v>383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" t="s">
        <v>0</v>
      </c>
      <c r="AL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384</v>
      </c>
      <c r="F2" s="8">
        <v>1.0</v>
      </c>
      <c r="G2" s="7" t="s">
        <v>6</v>
      </c>
      <c r="H2" s="15">
        <v>2.0</v>
      </c>
      <c r="I2" s="16">
        <v>3.0</v>
      </c>
      <c r="J2" s="11">
        <v>4.0</v>
      </c>
      <c r="K2" s="454">
        <v>5.0</v>
      </c>
      <c r="L2" s="563">
        <v>6.0</v>
      </c>
      <c r="M2" s="14">
        <v>7.0</v>
      </c>
      <c r="N2" s="9">
        <v>8.0</v>
      </c>
      <c r="O2" s="16">
        <v>9.0</v>
      </c>
      <c r="P2" s="15">
        <v>10.0</v>
      </c>
      <c r="Q2" s="10">
        <v>11.0</v>
      </c>
      <c r="R2" s="9">
        <v>12.0</v>
      </c>
      <c r="S2" s="10">
        <v>13.0</v>
      </c>
      <c r="T2" s="9">
        <v>14.0</v>
      </c>
      <c r="U2" s="10">
        <v>15.0</v>
      </c>
      <c r="V2" s="15">
        <v>16.0</v>
      </c>
      <c r="W2" s="16">
        <v>17.0</v>
      </c>
      <c r="X2" s="9">
        <v>18.0</v>
      </c>
      <c r="Y2" s="10">
        <v>19.0</v>
      </c>
      <c r="Z2" s="9">
        <v>20.0</v>
      </c>
      <c r="AA2" s="10">
        <v>21.0</v>
      </c>
      <c r="AB2" s="9">
        <v>22.0</v>
      </c>
      <c r="AC2" s="16">
        <v>23.0</v>
      </c>
      <c r="AD2" s="15">
        <v>24.0</v>
      </c>
      <c r="AE2" s="10">
        <v>25.0</v>
      </c>
      <c r="AF2" s="9">
        <v>26.0</v>
      </c>
      <c r="AG2" s="10">
        <v>27.0</v>
      </c>
      <c r="AH2" s="9">
        <v>28.0</v>
      </c>
      <c r="AI2" s="10">
        <v>29.0</v>
      </c>
      <c r="AJ2" s="16">
        <v>30.0</v>
      </c>
      <c r="AK2" s="17" t="s">
        <v>7</v>
      </c>
      <c r="AL2" s="18" t="s">
        <v>8</v>
      </c>
    </row>
    <row r="3" ht="15.75" customHeight="1">
      <c r="A3" s="19"/>
      <c r="B3" s="20" t="s">
        <v>9</v>
      </c>
      <c r="C3" s="21"/>
      <c r="D3" s="22" t="s">
        <v>10</v>
      </c>
      <c r="E3" s="23"/>
      <c r="F3" s="24">
        <v>8.0</v>
      </c>
      <c r="G3" s="41"/>
      <c r="H3" s="27"/>
      <c r="I3" s="28"/>
      <c r="J3" s="14">
        <v>8.0</v>
      </c>
      <c r="K3" s="24">
        <v>8.0</v>
      </c>
      <c r="L3" s="24">
        <v>8.0</v>
      </c>
      <c r="M3" s="24">
        <v>8.0</v>
      </c>
      <c r="N3" s="24">
        <v>8.0</v>
      </c>
      <c r="O3" s="34"/>
      <c r="P3" s="27"/>
      <c r="Q3" s="24">
        <v>8.0</v>
      </c>
      <c r="R3" s="24">
        <v>8.0</v>
      </c>
      <c r="S3" s="24"/>
      <c r="T3" s="24">
        <v>8.0</v>
      </c>
      <c r="U3" s="24">
        <v>8.0</v>
      </c>
      <c r="V3" s="34"/>
      <c r="W3" s="27"/>
      <c r="X3" s="24">
        <v>8.0</v>
      </c>
      <c r="Y3" s="24">
        <v>8.0</v>
      </c>
      <c r="Z3" s="303"/>
      <c r="AA3" s="24">
        <v>8.0</v>
      </c>
      <c r="AB3" s="24">
        <v>8.0</v>
      </c>
      <c r="AC3" s="27"/>
      <c r="AD3" s="34"/>
      <c r="AE3" s="26">
        <v>8.0</v>
      </c>
      <c r="AF3" s="14">
        <v>8.0</v>
      </c>
      <c r="AG3" s="24">
        <v>8.0</v>
      </c>
      <c r="AH3" s="26">
        <v>8.0</v>
      </c>
      <c r="AI3" s="24">
        <v>8.0</v>
      </c>
      <c r="AJ3" s="27"/>
      <c r="AK3" s="29"/>
      <c r="AL3" s="29"/>
    </row>
    <row r="4" ht="15.75" customHeight="1">
      <c r="A4" s="19">
        <v>1.0</v>
      </c>
      <c r="B4" s="30" t="s">
        <v>12</v>
      </c>
      <c r="C4" s="31"/>
      <c r="D4" s="32"/>
      <c r="E4" s="23"/>
      <c r="F4" s="33" t="s">
        <v>13</v>
      </c>
      <c r="G4" s="41"/>
      <c r="H4" s="36" t="s">
        <v>14</v>
      </c>
      <c r="I4" s="34"/>
      <c r="J4" s="26"/>
      <c r="K4" s="37" t="s">
        <v>13</v>
      </c>
      <c r="L4" s="24">
        <v>8.0</v>
      </c>
      <c r="M4" s="24">
        <v>8.0</v>
      </c>
      <c r="N4" s="24">
        <v>8.0</v>
      </c>
      <c r="O4" s="34"/>
      <c r="P4" s="27"/>
      <c r="Q4" s="33" t="s">
        <v>13</v>
      </c>
      <c r="R4" s="26">
        <v>8.0</v>
      </c>
      <c r="S4" s="26">
        <v>8.0</v>
      </c>
      <c r="T4" s="24">
        <v>8.0</v>
      </c>
      <c r="U4" s="24"/>
      <c r="V4" s="34"/>
      <c r="W4" s="27">
        <v>8.0</v>
      </c>
      <c r="X4" s="26">
        <v>8.0</v>
      </c>
      <c r="Y4" s="50" t="s">
        <v>14</v>
      </c>
      <c r="Z4" s="24">
        <v>8.0</v>
      </c>
      <c r="AA4" s="26">
        <v>8.0</v>
      </c>
      <c r="AB4" s="26">
        <v>8.0</v>
      </c>
      <c r="AC4" s="27"/>
      <c r="AD4" s="34"/>
      <c r="AE4" s="36" t="s">
        <v>14</v>
      </c>
      <c r="AF4" s="14">
        <v>8.0</v>
      </c>
      <c r="AG4" s="24">
        <v>8.0</v>
      </c>
      <c r="AH4" s="26">
        <v>8.0</v>
      </c>
      <c r="AI4" s="24"/>
      <c r="AJ4" s="27"/>
      <c r="AK4" s="29"/>
      <c r="AL4" s="29"/>
    </row>
    <row r="5" ht="15.75" customHeight="1">
      <c r="A5" s="19">
        <v>2.0</v>
      </c>
      <c r="B5" s="19" t="s">
        <v>15</v>
      </c>
      <c r="C5" s="31"/>
      <c r="D5" s="32"/>
      <c r="E5" s="23"/>
      <c r="F5" s="24">
        <v>8.0</v>
      </c>
      <c r="G5" s="41"/>
      <c r="H5" s="51"/>
      <c r="I5" s="52"/>
      <c r="J5" s="68"/>
      <c r="K5" s="52"/>
      <c r="L5" s="52"/>
      <c r="M5" s="52"/>
      <c r="N5" s="52"/>
      <c r="O5" s="52"/>
      <c r="P5" s="52"/>
      <c r="Q5" s="52"/>
      <c r="R5" s="50" t="s">
        <v>14</v>
      </c>
      <c r="S5" s="14">
        <v>8.0</v>
      </c>
      <c r="T5" s="24">
        <v>8.0</v>
      </c>
      <c r="U5" s="24">
        <v>8.0</v>
      </c>
      <c r="V5" s="34"/>
      <c r="W5" s="27"/>
      <c r="X5" s="26">
        <v>8.0</v>
      </c>
      <c r="Y5" s="14">
        <v>8.0</v>
      </c>
      <c r="Z5" s="24">
        <v>8.0</v>
      </c>
      <c r="AA5" s="36" t="s">
        <v>14</v>
      </c>
      <c r="AB5" s="26">
        <v>8.0</v>
      </c>
      <c r="AC5" s="27">
        <v>8.0</v>
      </c>
      <c r="AD5" s="27"/>
      <c r="AE5" s="26"/>
      <c r="AF5" s="47" t="s">
        <v>13</v>
      </c>
      <c r="AG5" s="24">
        <v>8.0</v>
      </c>
      <c r="AH5" s="26">
        <v>8.0</v>
      </c>
      <c r="AI5" s="24">
        <v>8.0</v>
      </c>
      <c r="AJ5" s="27"/>
      <c r="AK5" s="29"/>
      <c r="AL5" s="29"/>
    </row>
    <row r="6" ht="15.75" customHeight="1">
      <c r="A6" s="19">
        <v>3.0</v>
      </c>
      <c r="B6" s="19" t="s">
        <v>16</v>
      </c>
      <c r="C6" s="31"/>
      <c r="D6" s="32"/>
      <c r="E6" s="23"/>
      <c r="F6" s="42"/>
      <c r="G6" s="41"/>
      <c r="H6" s="42"/>
      <c r="I6" s="42"/>
      <c r="J6" s="44"/>
      <c r="K6" s="41"/>
      <c r="L6" s="24">
        <v>8.0</v>
      </c>
      <c r="M6" s="24">
        <v>8.0</v>
      </c>
      <c r="N6" s="37" t="s">
        <v>13</v>
      </c>
      <c r="O6" s="34"/>
      <c r="P6" s="27"/>
      <c r="Q6" s="26">
        <v>8.0</v>
      </c>
      <c r="R6" s="14">
        <v>8.0</v>
      </c>
      <c r="S6" s="14">
        <v>8.0</v>
      </c>
      <c r="T6" s="24">
        <v>8.0</v>
      </c>
      <c r="U6" s="24">
        <v>8.0</v>
      </c>
      <c r="V6" s="36" t="s">
        <v>14</v>
      </c>
      <c r="W6" s="27"/>
      <c r="X6" s="26"/>
      <c r="Y6" s="50" t="s">
        <v>14</v>
      </c>
      <c r="Z6" s="14">
        <v>8.0</v>
      </c>
      <c r="AA6" s="26">
        <v>8.0</v>
      </c>
      <c r="AB6" s="26">
        <v>8.0</v>
      </c>
      <c r="AC6" s="39"/>
      <c r="AD6" s="38"/>
      <c r="AE6" s="564"/>
      <c r="AF6" s="565"/>
      <c r="AG6" s="39"/>
      <c r="AH6" s="38"/>
      <c r="AI6" s="39"/>
      <c r="AJ6" s="39"/>
      <c r="AK6" s="29"/>
      <c r="AL6" s="45"/>
    </row>
    <row r="7" ht="15.75" customHeight="1">
      <c r="A7" s="19">
        <v>4.0</v>
      </c>
      <c r="B7" s="46" t="s">
        <v>17</v>
      </c>
      <c r="C7" s="31"/>
      <c r="D7" s="32"/>
      <c r="E7" s="23"/>
      <c r="F7" s="26"/>
      <c r="G7" s="41"/>
      <c r="H7" s="27"/>
      <c r="I7" s="50" t="s">
        <v>14</v>
      </c>
      <c r="J7" s="14">
        <v>8.0</v>
      </c>
      <c r="K7" s="24">
        <v>8.0</v>
      </c>
      <c r="L7" s="24">
        <v>8.0</v>
      </c>
      <c r="M7" s="14">
        <v>8.0</v>
      </c>
      <c r="N7" s="47" t="s">
        <v>13</v>
      </c>
      <c r="O7" s="28"/>
      <c r="P7" s="28"/>
      <c r="Q7" s="14">
        <v>8.0</v>
      </c>
      <c r="R7" s="44"/>
      <c r="S7" s="78"/>
      <c r="T7" s="14">
        <v>8.0</v>
      </c>
      <c r="U7" s="44"/>
      <c r="V7" s="50" t="s">
        <v>14</v>
      </c>
      <c r="W7" s="28"/>
      <c r="X7" s="14"/>
      <c r="Y7" s="14">
        <v>8.0</v>
      </c>
      <c r="Z7" s="24">
        <v>8.0</v>
      </c>
      <c r="AA7" s="26">
        <v>8.0</v>
      </c>
      <c r="AB7" s="33" t="s">
        <v>13</v>
      </c>
      <c r="AC7" s="27"/>
      <c r="AD7" s="34"/>
      <c r="AE7" s="26">
        <v>8.0</v>
      </c>
      <c r="AF7" s="14">
        <v>8.0</v>
      </c>
      <c r="AG7" s="37" t="s">
        <v>13</v>
      </c>
      <c r="AH7" s="26">
        <v>8.0</v>
      </c>
      <c r="AI7" s="24">
        <v>8.0</v>
      </c>
      <c r="AJ7" s="27">
        <v>8.0</v>
      </c>
      <c r="AK7" s="29"/>
      <c r="AL7" s="45"/>
    </row>
    <row r="8" ht="18.0" customHeight="1">
      <c r="A8" s="19">
        <v>5.0</v>
      </c>
      <c r="B8" s="49" t="s">
        <v>18</v>
      </c>
      <c r="C8" s="31"/>
      <c r="D8" s="32"/>
      <c r="E8" s="23"/>
      <c r="F8" s="33" t="s">
        <v>13</v>
      </c>
      <c r="G8" s="42"/>
      <c r="H8" s="34"/>
      <c r="I8" s="28"/>
      <c r="J8" s="14">
        <v>8.0</v>
      </c>
      <c r="K8" s="35" t="s">
        <v>14</v>
      </c>
      <c r="L8" s="24">
        <v>8.0</v>
      </c>
      <c r="M8" s="24">
        <v>8.0</v>
      </c>
      <c r="N8" s="24">
        <v>8.0</v>
      </c>
      <c r="O8" s="36" t="s">
        <v>14</v>
      </c>
      <c r="P8" s="27"/>
      <c r="Q8" s="24"/>
      <c r="R8" s="24">
        <v>8.0</v>
      </c>
      <c r="S8" s="37" t="s">
        <v>13</v>
      </c>
      <c r="T8" s="24">
        <v>8.0</v>
      </c>
      <c r="U8" s="24">
        <v>8.0</v>
      </c>
      <c r="V8" s="34"/>
      <c r="W8" s="27"/>
      <c r="X8" s="33" t="s">
        <v>13</v>
      </c>
      <c r="Y8" s="14">
        <v>8.0</v>
      </c>
      <c r="Z8" s="24">
        <v>8.0</v>
      </c>
      <c r="AA8" s="26">
        <v>8.0</v>
      </c>
      <c r="AB8" s="26"/>
      <c r="AC8" s="27"/>
      <c r="AD8" s="34">
        <v>8.0</v>
      </c>
      <c r="AE8" s="26">
        <v>8.0</v>
      </c>
      <c r="AF8" s="50" t="s">
        <v>14</v>
      </c>
      <c r="AG8" s="24">
        <v>8.0</v>
      </c>
      <c r="AH8" s="26">
        <v>8.0</v>
      </c>
      <c r="AI8" s="24">
        <v>8.0</v>
      </c>
      <c r="AJ8" s="27"/>
      <c r="AK8" s="29"/>
      <c r="AL8" s="45"/>
    </row>
    <row r="9" ht="15.75" customHeight="1">
      <c r="A9" s="19">
        <v>6.0</v>
      </c>
      <c r="B9" s="19" t="s">
        <v>19</v>
      </c>
      <c r="C9" s="31"/>
      <c r="D9" s="32"/>
      <c r="E9" s="23"/>
      <c r="F9" s="35" t="s">
        <v>14</v>
      </c>
      <c r="G9" s="41"/>
      <c r="H9" s="34">
        <v>8.0</v>
      </c>
      <c r="I9" s="28"/>
      <c r="J9" s="14"/>
      <c r="K9" s="24">
        <v>8.0</v>
      </c>
      <c r="L9" s="35" t="s">
        <v>14</v>
      </c>
      <c r="M9" s="24">
        <v>8.0</v>
      </c>
      <c r="N9" s="24">
        <v>8.0</v>
      </c>
      <c r="O9" s="34"/>
      <c r="P9" s="27"/>
      <c r="Q9" s="36" t="s">
        <v>14</v>
      </c>
      <c r="R9" s="14">
        <v>8.0</v>
      </c>
      <c r="S9" s="14">
        <v>8.0</v>
      </c>
      <c r="T9" s="24">
        <v>8.0</v>
      </c>
      <c r="U9" s="24"/>
      <c r="V9" s="34"/>
      <c r="W9" s="27">
        <v>8.0</v>
      </c>
      <c r="X9" s="26">
        <v>8.0</v>
      </c>
      <c r="Y9" s="47" t="s">
        <v>13</v>
      </c>
      <c r="Z9" s="24">
        <v>8.0</v>
      </c>
      <c r="AA9" s="26">
        <v>8.0</v>
      </c>
      <c r="AB9" s="26">
        <v>8.0</v>
      </c>
      <c r="AC9" s="27"/>
      <c r="AD9" s="34"/>
      <c r="AE9" s="26">
        <v>8.0</v>
      </c>
      <c r="AF9" s="14">
        <v>8.0</v>
      </c>
      <c r="AG9" s="24">
        <v>8.0</v>
      </c>
      <c r="AH9" s="26">
        <v>8.0</v>
      </c>
      <c r="AI9" s="35" t="s">
        <v>14</v>
      </c>
      <c r="AJ9" s="27">
        <v>8.0</v>
      </c>
      <c r="AK9" s="29"/>
      <c r="AL9" s="45"/>
    </row>
    <row r="10" ht="15.75" customHeight="1">
      <c r="A10" s="19">
        <v>7.0</v>
      </c>
      <c r="B10" s="20" t="s">
        <v>20</v>
      </c>
      <c r="C10" s="31"/>
      <c r="D10" s="32"/>
      <c r="E10" s="23"/>
      <c r="F10" s="51"/>
      <c r="G10" s="41"/>
      <c r="H10" s="51"/>
      <c r="I10" s="51"/>
      <c r="J10" s="60"/>
      <c r="K10" s="52"/>
      <c r="L10" s="52"/>
      <c r="M10" s="52"/>
      <c r="N10" s="52"/>
      <c r="O10" s="34"/>
      <c r="P10" s="27"/>
      <c r="Q10" s="26">
        <v>8.0</v>
      </c>
      <c r="R10" s="14">
        <v>8.0</v>
      </c>
      <c r="S10" s="14">
        <v>8.0</v>
      </c>
      <c r="T10" s="24">
        <v>8.0</v>
      </c>
      <c r="U10" s="24">
        <v>8.0</v>
      </c>
      <c r="V10" s="34"/>
      <c r="W10" s="27"/>
      <c r="X10" s="26">
        <v>8.0</v>
      </c>
      <c r="Y10" s="14">
        <v>8.0</v>
      </c>
      <c r="Z10" s="37" t="s">
        <v>13</v>
      </c>
      <c r="AA10" s="26">
        <v>8.0</v>
      </c>
      <c r="AB10" s="26">
        <v>8.0</v>
      </c>
      <c r="AC10" s="27"/>
      <c r="AD10" s="27"/>
      <c r="AE10" s="26">
        <v>8.0</v>
      </c>
      <c r="AF10" s="50" t="s">
        <v>14</v>
      </c>
      <c r="AG10" s="24">
        <v>8.0</v>
      </c>
      <c r="AH10" s="26">
        <v>8.0</v>
      </c>
      <c r="AI10" s="24">
        <v>8.0</v>
      </c>
      <c r="AJ10" s="35" t="s">
        <v>14</v>
      </c>
      <c r="AK10" s="29"/>
      <c r="AL10" s="45"/>
    </row>
    <row r="11" ht="15.75" customHeight="1">
      <c r="A11" s="19">
        <v>8.0</v>
      </c>
      <c r="B11" s="53" t="s">
        <v>39</v>
      </c>
      <c r="C11" s="31"/>
      <c r="D11" s="32"/>
      <c r="E11" s="23"/>
      <c r="F11" s="26">
        <v>8.0</v>
      </c>
      <c r="G11" s="41"/>
      <c r="H11" s="36" t="s">
        <v>14</v>
      </c>
      <c r="I11" s="28"/>
      <c r="J11" s="47" t="s">
        <v>13</v>
      </c>
      <c r="K11" s="24">
        <v>8.0</v>
      </c>
      <c r="L11" s="24">
        <v>8.0</v>
      </c>
      <c r="M11" s="24">
        <v>8.0</v>
      </c>
      <c r="N11" s="24"/>
      <c r="O11" s="34"/>
      <c r="P11" s="27">
        <v>8.0</v>
      </c>
      <c r="Q11" s="26">
        <v>8.0</v>
      </c>
      <c r="R11" s="14">
        <v>8.0</v>
      </c>
      <c r="S11" s="47" t="s">
        <v>13</v>
      </c>
      <c r="T11" s="14">
        <v>8.0</v>
      </c>
      <c r="U11" s="14">
        <v>8.0</v>
      </c>
      <c r="V11" s="34"/>
      <c r="W11" s="27"/>
      <c r="X11" s="36" t="s">
        <v>14</v>
      </c>
      <c r="Y11" s="14">
        <v>8.0</v>
      </c>
      <c r="Z11" s="24">
        <v>8.0</v>
      </c>
      <c r="AA11" s="26">
        <v>8.0</v>
      </c>
      <c r="AB11" s="26"/>
      <c r="AC11" s="27"/>
      <c r="AD11" s="36" t="s">
        <v>14</v>
      </c>
      <c r="AE11" s="26">
        <v>8.0</v>
      </c>
      <c r="AF11" s="14">
        <v>8.0</v>
      </c>
      <c r="AG11" s="24">
        <v>8.0</v>
      </c>
      <c r="AH11" s="26">
        <v>8.0</v>
      </c>
      <c r="AI11" s="24">
        <v>8.0</v>
      </c>
      <c r="AJ11" s="27"/>
      <c r="AK11" s="29"/>
      <c r="AL11" s="29"/>
    </row>
    <row r="12" ht="15.75" customHeight="1">
      <c r="A12" s="19">
        <v>9.0</v>
      </c>
      <c r="B12" s="65" t="s">
        <v>21</v>
      </c>
      <c r="C12" s="31"/>
      <c r="D12" s="32"/>
      <c r="E12" s="23"/>
      <c r="F12" s="26">
        <v>8.0</v>
      </c>
      <c r="G12" s="41"/>
      <c r="H12" s="34"/>
      <c r="I12" s="28"/>
      <c r="J12" s="14">
        <v>8.0</v>
      </c>
      <c r="K12" s="35" t="s">
        <v>14</v>
      </c>
      <c r="L12" s="24">
        <v>8.0</v>
      </c>
      <c r="M12" s="24">
        <v>8.0</v>
      </c>
      <c r="N12" s="24"/>
      <c r="O12" s="34"/>
      <c r="P12" s="27">
        <v>8.0</v>
      </c>
      <c r="Q12" s="26">
        <v>8.0</v>
      </c>
      <c r="R12" s="14">
        <v>8.0</v>
      </c>
      <c r="S12" s="50" t="s">
        <v>14</v>
      </c>
      <c r="T12" s="24">
        <v>8.0</v>
      </c>
      <c r="U12" s="24">
        <v>8.0</v>
      </c>
      <c r="V12" s="34"/>
      <c r="W12" s="27"/>
      <c r="X12" s="26"/>
      <c r="Y12" s="14">
        <v>8.0</v>
      </c>
      <c r="Z12" s="24">
        <v>8.0</v>
      </c>
      <c r="AA12" s="26">
        <v>8.0</v>
      </c>
      <c r="AB12" s="26"/>
      <c r="AC12" s="27"/>
      <c r="AD12" s="36" t="s">
        <v>14</v>
      </c>
      <c r="AE12" s="26">
        <v>8.0</v>
      </c>
      <c r="AF12" s="14">
        <v>8.0</v>
      </c>
      <c r="AG12" s="24">
        <v>8.0</v>
      </c>
      <c r="AH12" s="33" t="s">
        <v>13</v>
      </c>
      <c r="AI12" s="24">
        <v>8.0</v>
      </c>
      <c r="AJ12" s="27"/>
      <c r="AK12" s="29"/>
      <c r="AL12" s="29"/>
    </row>
    <row r="13" ht="15.75" customHeight="1">
      <c r="A13" s="19">
        <v>8.0</v>
      </c>
      <c r="B13" s="19" t="s">
        <v>23</v>
      </c>
      <c r="C13" s="31"/>
      <c r="D13" s="32"/>
      <c r="E13" s="23"/>
      <c r="F13" s="26"/>
      <c r="G13" s="41"/>
      <c r="H13" s="34"/>
      <c r="I13" s="28">
        <v>8.0</v>
      </c>
      <c r="J13" s="14">
        <v>8.0</v>
      </c>
      <c r="K13" s="24">
        <v>8.0</v>
      </c>
      <c r="L13" s="24">
        <v>8.0</v>
      </c>
      <c r="M13" s="24">
        <v>8.0</v>
      </c>
      <c r="N13" s="24">
        <v>8.0</v>
      </c>
      <c r="O13" s="34"/>
      <c r="P13" s="27"/>
      <c r="Q13" s="36" t="s">
        <v>14</v>
      </c>
      <c r="R13" s="14">
        <v>8.0</v>
      </c>
      <c r="S13" s="14">
        <v>8.0</v>
      </c>
      <c r="T13" s="24">
        <v>8.0</v>
      </c>
      <c r="U13" s="24">
        <v>8.0</v>
      </c>
      <c r="V13" s="34"/>
      <c r="W13" s="27"/>
      <c r="X13" s="26">
        <v>8.0</v>
      </c>
      <c r="Y13" s="14">
        <v>8.0</v>
      </c>
      <c r="Z13" s="24">
        <v>8.0</v>
      </c>
      <c r="AA13" s="36" t="s">
        <v>14</v>
      </c>
      <c r="AB13" s="26">
        <v>8.0</v>
      </c>
      <c r="AC13" s="27">
        <v>8.0</v>
      </c>
      <c r="AD13" s="34"/>
      <c r="AE13" s="26"/>
      <c r="AF13" s="14">
        <v>8.0</v>
      </c>
      <c r="AG13" s="24">
        <v>8.0</v>
      </c>
      <c r="AH13" s="26">
        <v>8.0</v>
      </c>
      <c r="AI13" s="24">
        <v>8.0</v>
      </c>
      <c r="AJ13" s="27"/>
      <c r="AK13" s="29"/>
      <c r="AL13" s="29"/>
    </row>
    <row r="14" ht="15.75" customHeight="1">
      <c r="A14" s="19">
        <v>11.0</v>
      </c>
      <c r="B14" s="19" t="s">
        <v>24</v>
      </c>
      <c r="C14" s="31"/>
      <c r="D14" s="32"/>
      <c r="E14" s="23"/>
      <c r="F14" s="24"/>
      <c r="G14" s="41"/>
      <c r="H14" s="34"/>
      <c r="I14" s="28">
        <v>8.0</v>
      </c>
      <c r="J14" s="50" t="s">
        <v>14</v>
      </c>
      <c r="K14" s="24">
        <v>8.0</v>
      </c>
      <c r="L14" s="24">
        <v>8.0</v>
      </c>
      <c r="M14" s="24">
        <v>8.0</v>
      </c>
      <c r="N14" s="24">
        <v>8.0</v>
      </c>
      <c r="O14" s="34"/>
      <c r="P14" s="27"/>
      <c r="Q14" s="44"/>
      <c r="R14" s="78"/>
      <c r="S14" s="14">
        <v>8.0</v>
      </c>
      <c r="T14" s="24">
        <v>8.0</v>
      </c>
      <c r="U14" s="24">
        <v>8.0</v>
      </c>
      <c r="V14" s="34">
        <v>8.0</v>
      </c>
      <c r="W14" s="27"/>
      <c r="X14" s="26"/>
      <c r="Y14" s="14">
        <v>8.0</v>
      </c>
      <c r="Z14" s="24">
        <v>8.0</v>
      </c>
      <c r="AA14" s="26">
        <v>8.0</v>
      </c>
      <c r="AB14" s="33" t="s">
        <v>13</v>
      </c>
      <c r="AC14" s="27"/>
      <c r="AD14" s="34"/>
      <c r="AE14" s="33" t="s">
        <v>13</v>
      </c>
      <c r="AF14" s="14">
        <v>8.0</v>
      </c>
      <c r="AG14" s="24">
        <v>8.0</v>
      </c>
      <c r="AH14" s="26">
        <v>8.0</v>
      </c>
      <c r="AI14" s="24"/>
      <c r="AJ14" s="25"/>
      <c r="AK14" s="29"/>
      <c r="AL14" s="45"/>
    </row>
    <row r="15" ht="15.75" customHeight="1">
      <c r="A15" s="19">
        <v>12.0</v>
      </c>
      <c r="B15" s="20" t="s">
        <v>25</v>
      </c>
      <c r="C15" s="31"/>
      <c r="D15" s="32"/>
      <c r="E15" s="23"/>
      <c r="F15" s="26">
        <v>8.0</v>
      </c>
      <c r="G15" s="41"/>
      <c r="H15" s="34"/>
      <c r="I15" s="28"/>
      <c r="J15" s="14">
        <v>8.0</v>
      </c>
      <c r="K15" s="24">
        <v>8.0</v>
      </c>
      <c r="L15" s="37" t="s">
        <v>13</v>
      </c>
      <c r="M15" s="24">
        <v>8.0</v>
      </c>
      <c r="N15" s="24">
        <v>8.0</v>
      </c>
      <c r="O15" s="34">
        <v>8.0</v>
      </c>
      <c r="P15" s="27"/>
      <c r="Q15" s="24"/>
      <c r="R15" s="24">
        <v>8.0</v>
      </c>
      <c r="S15" s="24">
        <v>8.0</v>
      </c>
      <c r="T15" s="35" t="s">
        <v>14</v>
      </c>
      <c r="U15" s="24">
        <v>8.0</v>
      </c>
      <c r="V15" s="34"/>
      <c r="W15" s="27"/>
      <c r="X15" s="35" t="s">
        <v>14</v>
      </c>
      <c r="Y15" s="14">
        <v>8.0</v>
      </c>
      <c r="Z15" s="24">
        <v>8.0</v>
      </c>
      <c r="AA15" s="26">
        <v>8.0</v>
      </c>
      <c r="AB15" s="26">
        <v>8.0</v>
      </c>
      <c r="AC15" s="35" t="s">
        <v>14</v>
      </c>
      <c r="AD15" s="34"/>
      <c r="AE15" s="26"/>
      <c r="AF15" s="14">
        <v>8.0</v>
      </c>
      <c r="AG15" s="24">
        <v>8.0</v>
      </c>
      <c r="AH15" s="26">
        <v>8.0</v>
      </c>
      <c r="AI15" s="37" t="s">
        <v>13</v>
      </c>
      <c r="AJ15" s="27"/>
      <c r="AK15" s="29"/>
      <c r="AL15" s="29"/>
    </row>
    <row r="16" ht="15.75" customHeight="1">
      <c r="A16" s="19">
        <v>13.0</v>
      </c>
      <c r="B16" s="20" t="s">
        <v>26</v>
      </c>
      <c r="C16" s="31"/>
      <c r="D16" s="32"/>
      <c r="E16" s="23"/>
      <c r="F16" s="26"/>
      <c r="G16" s="41"/>
      <c r="H16" s="34"/>
      <c r="I16" s="36" t="s">
        <v>14</v>
      </c>
      <c r="J16" s="26">
        <v>8.0</v>
      </c>
      <c r="K16" s="24">
        <v>8.0</v>
      </c>
      <c r="L16" s="24">
        <v>8.0</v>
      </c>
      <c r="M16" s="24">
        <v>8.0</v>
      </c>
      <c r="N16" s="24">
        <v>8.0</v>
      </c>
      <c r="O16" s="34"/>
      <c r="P16" s="27"/>
      <c r="Q16" s="14">
        <v>8.0</v>
      </c>
      <c r="R16" s="14">
        <v>8.0</v>
      </c>
      <c r="S16" s="14">
        <v>8.0</v>
      </c>
      <c r="T16" s="24">
        <v>8.0</v>
      </c>
      <c r="U16" s="24">
        <v>8.0</v>
      </c>
      <c r="V16" s="36" t="s">
        <v>14</v>
      </c>
      <c r="W16" s="27"/>
      <c r="X16" s="26"/>
      <c r="Y16" s="14">
        <v>8.0</v>
      </c>
      <c r="Z16" s="24">
        <v>8.0</v>
      </c>
      <c r="AA16" s="33" t="s">
        <v>13</v>
      </c>
      <c r="AB16" s="26"/>
      <c r="AC16" s="27"/>
      <c r="AD16" s="34"/>
      <c r="AE16" s="33" t="s">
        <v>13</v>
      </c>
      <c r="AF16" s="14">
        <v>8.0</v>
      </c>
      <c r="AG16" s="24">
        <v>8.0</v>
      </c>
      <c r="AH16" s="26" t="s">
        <v>29</v>
      </c>
      <c r="AI16" s="24" t="s">
        <v>29</v>
      </c>
      <c r="AJ16" s="27"/>
      <c r="AK16" s="29"/>
      <c r="AL16" s="29"/>
    </row>
    <row r="17" ht="15.75" customHeight="1">
      <c r="A17" s="19">
        <v>14.0</v>
      </c>
      <c r="B17" s="46" t="s">
        <v>27</v>
      </c>
      <c r="C17" s="31"/>
      <c r="D17" s="32"/>
      <c r="E17" s="23"/>
      <c r="F17" s="26">
        <v>8.0</v>
      </c>
      <c r="G17" s="41"/>
      <c r="H17" s="27">
        <v>8.0</v>
      </c>
      <c r="I17" s="28"/>
      <c r="J17" s="14"/>
      <c r="K17" s="24">
        <v>8.0</v>
      </c>
      <c r="L17" s="24">
        <v>8.0</v>
      </c>
      <c r="M17" s="35" t="s">
        <v>14</v>
      </c>
      <c r="N17" s="24">
        <v>8.0</v>
      </c>
      <c r="O17" s="34">
        <v>8.0</v>
      </c>
      <c r="P17" s="27"/>
      <c r="Q17" s="24"/>
      <c r="R17" s="14">
        <v>8.0</v>
      </c>
      <c r="S17" s="26">
        <v>8.0</v>
      </c>
      <c r="T17" s="24">
        <v>8.0</v>
      </c>
      <c r="U17" s="24"/>
      <c r="V17" s="34"/>
      <c r="W17" s="35" t="s">
        <v>14</v>
      </c>
      <c r="X17" s="24">
        <v>8.0</v>
      </c>
      <c r="Y17" s="14">
        <v>8.0</v>
      </c>
      <c r="Z17" s="24">
        <v>8.0</v>
      </c>
      <c r="AA17" s="26">
        <v>8.0</v>
      </c>
      <c r="AB17" s="26">
        <v>8.0</v>
      </c>
      <c r="AC17" s="27"/>
      <c r="AD17" s="34"/>
      <c r="AE17" s="26">
        <v>8.0</v>
      </c>
      <c r="AF17" s="14">
        <v>8.0</v>
      </c>
      <c r="AG17" s="37" t="s">
        <v>13</v>
      </c>
      <c r="AH17" s="26">
        <v>8.0</v>
      </c>
      <c r="AI17" s="24">
        <v>8.0</v>
      </c>
      <c r="AJ17" s="27"/>
      <c r="AK17" s="29"/>
      <c r="AL17" s="29"/>
    </row>
    <row r="18" ht="15.75" customHeight="1">
      <c r="A18" s="19">
        <v>15.0</v>
      </c>
      <c r="B18" s="46" t="s">
        <v>28</v>
      </c>
      <c r="C18" s="31"/>
      <c r="D18" s="32"/>
      <c r="E18" s="23"/>
      <c r="F18" s="26">
        <v>8.0</v>
      </c>
      <c r="G18" s="42"/>
      <c r="H18" s="34">
        <v>8.0</v>
      </c>
      <c r="I18" s="27"/>
      <c r="J18" s="14"/>
      <c r="K18" s="24">
        <v>8.0</v>
      </c>
      <c r="L18" s="24">
        <v>8.0</v>
      </c>
      <c r="M18" s="37" t="s">
        <v>13</v>
      </c>
      <c r="N18" s="24">
        <v>8.0</v>
      </c>
      <c r="O18" s="34"/>
      <c r="P18" s="27"/>
      <c r="Q18" s="26">
        <v>8.0</v>
      </c>
      <c r="R18" s="14">
        <v>8.0</v>
      </c>
      <c r="S18" s="14">
        <v>8.0</v>
      </c>
      <c r="T18" s="24">
        <v>8.0</v>
      </c>
      <c r="U18" s="24"/>
      <c r="V18" s="34"/>
      <c r="W18" s="334"/>
      <c r="X18" s="69"/>
      <c r="Y18" s="379"/>
      <c r="Z18" s="37" t="s">
        <v>13</v>
      </c>
      <c r="AA18" s="26">
        <v>8.0</v>
      </c>
      <c r="AB18" s="26">
        <v>8.0</v>
      </c>
      <c r="AC18" s="27"/>
      <c r="AD18" s="34"/>
      <c r="AE18" s="26">
        <v>8.0</v>
      </c>
      <c r="AF18" s="14">
        <v>8.0</v>
      </c>
      <c r="AG18" s="24">
        <v>8.0</v>
      </c>
      <c r="AH18" s="36" t="s">
        <v>14</v>
      </c>
      <c r="AI18" s="24"/>
      <c r="AJ18" s="27"/>
      <c r="AK18" s="29"/>
      <c r="AL18" s="45"/>
    </row>
    <row r="19" ht="15.75" customHeight="1">
      <c r="A19" s="19">
        <v>16.0</v>
      </c>
      <c r="B19" s="481" t="s">
        <v>30</v>
      </c>
      <c r="C19" s="59"/>
      <c r="D19" s="32"/>
      <c r="E19" s="23"/>
      <c r="F19" s="26">
        <v>8.0</v>
      </c>
      <c r="G19" s="42"/>
      <c r="H19" s="34"/>
      <c r="I19" s="28"/>
      <c r="J19" s="14">
        <v>8.0</v>
      </c>
      <c r="K19" s="24">
        <v>8.0</v>
      </c>
      <c r="L19" s="24">
        <v>8.0</v>
      </c>
      <c r="M19" s="24">
        <v>8.0</v>
      </c>
      <c r="N19" s="24"/>
      <c r="O19" s="34"/>
      <c r="P19" s="35" t="s">
        <v>14</v>
      </c>
      <c r="Q19" s="26">
        <v>8.0</v>
      </c>
      <c r="R19" s="33" t="s">
        <v>13</v>
      </c>
      <c r="S19" s="14">
        <v>8.0</v>
      </c>
      <c r="T19" s="24">
        <v>8.0</v>
      </c>
      <c r="U19" s="24">
        <v>8.0</v>
      </c>
      <c r="V19" s="27"/>
      <c r="W19" s="27"/>
      <c r="X19" s="24">
        <v>8.0</v>
      </c>
      <c r="Y19" s="14">
        <v>8.0</v>
      </c>
      <c r="Z19" s="24">
        <v>8.0</v>
      </c>
      <c r="AA19" s="37" t="s">
        <v>13</v>
      </c>
      <c r="AB19" s="26"/>
      <c r="AC19" s="27"/>
      <c r="AD19" s="34">
        <v>8.0</v>
      </c>
      <c r="AE19" s="26">
        <v>8.0</v>
      </c>
      <c r="AF19" s="26">
        <v>8.0</v>
      </c>
      <c r="AG19" s="26">
        <v>8.0</v>
      </c>
      <c r="AH19" s="26">
        <v>8.0</v>
      </c>
      <c r="AI19" s="36" t="s">
        <v>14</v>
      </c>
      <c r="AJ19" s="34"/>
      <c r="AK19" s="29"/>
      <c r="AL19" s="45"/>
    </row>
    <row r="20" ht="15.75" customHeight="1">
      <c r="A20" s="19">
        <v>17.0</v>
      </c>
      <c r="B20" s="19" t="s">
        <v>31</v>
      </c>
      <c r="C20" s="31"/>
      <c r="D20" s="32"/>
      <c r="E20" s="23"/>
      <c r="F20" s="26">
        <v>8.0</v>
      </c>
      <c r="G20" s="41"/>
      <c r="H20" s="34"/>
      <c r="I20" s="28"/>
      <c r="J20" s="14">
        <v>8.0</v>
      </c>
      <c r="K20" s="37" t="s">
        <v>13</v>
      </c>
      <c r="L20" s="24">
        <v>8.0</v>
      </c>
      <c r="M20" s="24">
        <v>8.0</v>
      </c>
      <c r="N20" s="24"/>
      <c r="O20" s="34"/>
      <c r="P20" s="35" t="s">
        <v>14</v>
      </c>
      <c r="Q20" s="26">
        <v>8.0</v>
      </c>
      <c r="R20" s="14">
        <v>8.0</v>
      </c>
      <c r="S20" s="14">
        <v>8.0</v>
      </c>
      <c r="T20" s="37" t="s">
        <v>13</v>
      </c>
      <c r="U20" s="24">
        <v>8.0</v>
      </c>
      <c r="V20" s="34"/>
      <c r="W20" s="27"/>
      <c r="X20" s="33" t="s">
        <v>13</v>
      </c>
      <c r="Y20" s="14">
        <v>8.0</v>
      </c>
      <c r="Z20" s="24">
        <v>8.0</v>
      </c>
      <c r="AA20" s="26">
        <v>8.0</v>
      </c>
      <c r="AB20" s="26">
        <v>8.0</v>
      </c>
      <c r="AC20" s="27">
        <v>8.0</v>
      </c>
      <c r="AD20" s="34"/>
      <c r="AE20" s="26"/>
      <c r="AF20" s="566"/>
      <c r="AG20" s="303"/>
      <c r="AH20" s="26">
        <v>8.0</v>
      </c>
      <c r="AI20" s="24">
        <v>8.0</v>
      </c>
      <c r="AJ20" s="27"/>
      <c r="AK20" s="29"/>
      <c r="AL20" s="61"/>
    </row>
    <row r="21" ht="15.75" customHeight="1">
      <c r="A21" s="19">
        <v>18.0</v>
      </c>
      <c r="B21" s="20" t="s">
        <v>32</v>
      </c>
      <c r="C21" s="62"/>
      <c r="D21" s="32"/>
      <c r="E21" s="23"/>
      <c r="F21" s="26">
        <v>8.0</v>
      </c>
      <c r="G21" s="41"/>
      <c r="H21" s="34">
        <v>8.0</v>
      </c>
      <c r="I21" s="27"/>
      <c r="J21" s="24"/>
      <c r="K21" s="24">
        <v>8.0</v>
      </c>
      <c r="L21" s="24">
        <v>8.0</v>
      </c>
      <c r="M21" s="35" t="s">
        <v>14</v>
      </c>
      <c r="N21" s="24">
        <v>8.0</v>
      </c>
      <c r="O21" s="34"/>
      <c r="P21" s="27"/>
      <c r="Q21" s="33" t="s">
        <v>13</v>
      </c>
      <c r="R21" s="14">
        <v>8.0</v>
      </c>
      <c r="S21" s="14">
        <v>8.0</v>
      </c>
      <c r="T21" s="24">
        <v>8.0</v>
      </c>
      <c r="U21" s="37" t="s">
        <v>13</v>
      </c>
      <c r="V21" s="34">
        <v>8.0</v>
      </c>
      <c r="W21" s="27"/>
      <c r="X21" s="26"/>
      <c r="Y21" s="14">
        <v>8.0</v>
      </c>
      <c r="Z21" s="24">
        <v>8.0</v>
      </c>
      <c r="AA21" s="26">
        <v>8.0</v>
      </c>
      <c r="AB21" s="26">
        <v>8.0</v>
      </c>
      <c r="AC21" s="27"/>
      <c r="AD21" s="27"/>
      <c r="AE21" s="36" t="s">
        <v>14</v>
      </c>
      <c r="AF21" s="14">
        <v>8.0</v>
      </c>
      <c r="AG21" s="24">
        <v>8.0</v>
      </c>
      <c r="AH21" s="26">
        <v>8.0</v>
      </c>
      <c r="AI21" s="24">
        <v>8.0</v>
      </c>
      <c r="AJ21" s="27"/>
      <c r="AK21" s="45"/>
      <c r="AL21" s="45"/>
    </row>
    <row r="22" ht="15.75" customHeight="1">
      <c r="A22" s="19">
        <v>19.0</v>
      </c>
      <c r="B22" s="20" t="s">
        <v>33</v>
      </c>
      <c r="C22" s="62"/>
      <c r="D22" s="32"/>
      <c r="E22" s="23"/>
      <c r="F22" s="26">
        <v>8.0</v>
      </c>
      <c r="G22" s="41"/>
      <c r="H22" s="35" t="s">
        <v>14</v>
      </c>
      <c r="I22" s="27"/>
      <c r="J22" s="24"/>
      <c r="K22" s="24">
        <v>8.0</v>
      </c>
      <c r="L22" s="24">
        <v>8.0</v>
      </c>
      <c r="M22" s="24">
        <v>8.0</v>
      </c>
      <c r="N22" s="35" t="s">
        <v>14</v>
      </c>
      <c r="O22" s="34"/>
      <c r="P22" s="27"/>
      <c r="Q22" s="26">
        <v>8.0</v>
      </c>
      <c r="R22" s="14">
        <v>8.0</v>
      </c>
      <c r="S22" s="14">
        <v>8.0</v>
      </c>
      <c r="T22" s="35" t="s">
        <v>14</v>
      </c>
      <c r="U22" s="24">
        <v>8.0</v>
      </c>
      <c r="V22" s="34">
        <v>8.0</v>
      </c>
      <c r="W22" s="27"/>
      <c r="X22" s="24"/>
      <c r="Y22" s="14">
        <v>8.0</v>
      </c>
      <c r="Z22" s="24">
        <v>8.0</v>
      </c>
      <c r="AA22" s="26">
        <v>8.0</v>
      </c>
      <c r="AB22" s="55"/>
      <c r="AC22" s="27"/>
      <c r="AD22" s="34">
        <v>8.0</v>
      </c>
      <c r="AE22" s="42"/>
      <c r="AF22" s="44"/>
      <c r="AG22" s="23"/>
      <c r="AH22" s="42"/>
      <c r="AI22" s="41"/>
      <c r="AJ22" s="23"/>
      <c r="AK22" s="45"/>
      <c r="AL22" s="45"/>
    </row>
    <row r="23" ht="15.75" customHeight="1">
      <c r="A23" s="19">
        <v>20.0</v>
      </c>
      <c r="B23" s="300" t="s">
        <v>34</v>
      </c>
      <c r="C23" s="66"/>
      <c r="D23" s="32"/>
      <c r="E23" s="23"/>
      <c r="F23" s="26"/>
      <c r="G23" s="42"/>
      <c r="H23" s="34"/>
      <c r="I23" s="27"/>
      <c r="J23" s="24">
        <v>8.0</v>
      </c>
      <c r="K23" s="24">
        <v>8.0</v>
      </c>
      <c r="L23" s="24">
        <v>8.0</v>
      </c>
      <c r="M23" s="37" t="s">
        <v>13</v>
      </c>
      <c r="N23" s="26">
        <v>8.0</v>
      </c>
      <c r="O23" s="27">
        <v>8.0</v>
      </c>
      <c r="P23" s="34"/>
      <c r="Q23" s="24"/>
      <c r="R23" s="14">
        <v>8.0</v>
      </c>
      <c r="S23" s="14">
        <v>8.0</v>
      </c>
      <c r="T23" s="24">
        <v>8.0</v>
      </c>
      <c r="U23" s="36" t="s">
        <v>14</v>
      </c>
      <c r="V23" s="34"/>
      <c r="W23" s="34"/>
      <c r="X23" s="24">
        <v>8.0</v>
      </c>
      <c r="Y23" s="14">
        <v>8.0</v>
      </c>
      <c r="Z23" s="35" t="s">
        <v>14</v>
      </c>
      <c r="AA23" s="26">
        <v>8.0</v>
      </c>
      <c r="AB23" s="26">
        <v>8.0</v>
      </c>
      <c r="AC23" s="36" t="s">
        <v>14</v>
      </c>
      <c r="AD23" s="34"/>
      <c r="AE23" s="26"/>
      <c r="AF23" s="14">
        <v>8.0</v>
      </c>
      <c r="AG23" s="24">
        <v>8.0</v>
      </c>
      <c r="AH23" s="26">
        <v>8.0</v>
      </c>
      <c r="AI23" s="24">
        <v>8.0</v>
      </c>
      <c r="AJ23" s="34"/>
      <c r="AK23" s="45"/>
      <c r="AL23" s="45"/>
    </row>
    <row r="24" ht="15.75" customHeight="1">
      <c r="A24" s="19">
        <v>21.0</v>
      </c>
      <c r="B24" s="65" t="s">
        <v>35</v>
      </c>
      <c r="C24" s="62"/>
      <c r="D24" s="32"/>
      <c r="E24" s="23"/>
      <c r="F24" s="24">
        <v>8.0</v>
      </c>
      <c r="G24" s="41"/>
      <c r="H24" s="27"/>
      <c r="I24" s="27"/>
      <c r="J24" s="24">
        <v>8.0</v>
      </c>
      <c r="K24" s="24">
        <v>8.0</v>
      </c>
      <c r="L24" s="24">
        <v>8.0</v>
      </c>
      <c r="M24" s="26">
        <v>8.0</v>
      </c>
      <c r="N24" s="24">
        <v>8.0</v>
      </c>
      <c r="O24" s="34"/>
      <c r="P24" s="34"/>
      <c r="Q24" s="52"/>
      <c r="R24" s="60"/>
      <c r="S24" s="60"/>
      <c r="T24" s="51"/>
      <c r="U24" s="52"/>
      <c r="V24" s="51"/>
      <c r="W24" s="51"/>
      <c r="X24" s="252"/>
      <c r="Y24" s="60"/>
      <c r="Z24" s="52"/>
      <c r="AA24" s="51"/>
      <c r="AB24" s="51"/>
      <c r="AC24" s="51"/>
      <c r="AD24" s="51"/>
      <c r="AE24" s="26">
        <v>8.0</v>
      </c>
      <c r="AF24" s="14">
        <v>8.0</v>
      </c>
      <c r="AG24" s="24">
        <v>8.0</v>
      </c>
      <c r="AH24" s="26">
        <v>8.0</v>
      </c>
      <c r="AI24" s="24">
        <v>8.0</v>
      </c>
      <c r="AJ24" s="34">
        <v>8.0</v>
      </c>
      <c r="AK24" s="45"/>
      <c r="AL24" s="45"/>
    </row>
    <row r="25" ht="15.75" customHeight="1">
      <c r="A25" s="19">
        <v>22.0</v>
      </c>
      <c r="B25" s="20" t="s">
        <v>36</v>
      </c>
      <c r="C25" s="62"/>
      <c r="D25" s="32"/>
      <c r="E25" s="23"/>
      <c r="F25" s="51"/>
      <c r="G25" s="41"/>
      <c r="H25" s="34"/>
      <c r="I25" s="28"/>
      <c r="J25" s="14">
        <v>8.0</v>
      </c>
      <c r="K25" s="24">
        <v>8.0</v>
      </c>
      <c r="L25" s="24">
        <v>8.0</v>
      </c>
      <c r="M25" s="26">
        <v>8.0</v>
      </c>
      <c r="N25" s="26">
        <v>8.0</v>
      </c>
      <c r="O25" s="36" t="s">
        <v>14</v>
      </c>
      <c r="P25" s="34"/>
      <c r="Q25" s="26"/>
      <c r="R25" s="14">
        <v>8.0</v>
      </c>
      <c r="S25" s="14">
        <v>8.0</v>
      </c>
      <c r="T25" s="33" t="s">
        <v>13</v>
      </c>
      <c r="U25" s="26">
        <v>8.0</v>
      </c>
      <c r="V25" s="27"/>
      <c r="W25" s="34"/>
      <c r="X25" s="26">
        <v>8.0</v>
      </c>
      <c r="Y25" s="14">
        <v>8.0</v>
      </c>
      <c r="Z25" s="24">
        <v>8.0</v>
      </c>
      <c r="AA25" s="26">
        <v>8.0</v>
      </c>
      <c r="AB25" s="36" t="s">
        <v>14</v>
      </c>
      <c r="AC25" s="34"/>
      <c r="AD25" s="34"/>
      <c r="AE25" s="26">
        <v>8.0</v>
      </c>
      <c r="AF25" s="14">
        <v>8.0</v>
      </c>
      <c r="AG25" s="35" t="s">
        <v>14</v>
      </c>
      <c r="AH25" s="26">
        <v>8.0</v>
      </c>
      <c r="AI25" s="24">
        <v>8.0</v>
      </c>
      <c r="AJ25" s="36" t="s">
        <v>14</v>
      </c>
      <c r="AK25" s="45"/>
      <c r="AL25" s="45"/>
    </row>
    <row r="26" ht="15.75" customHeight="1">
      <c r="A26" s="19">
        <v>23.0</v>
      </c>
      <c r="B26" s="300" t="s">
        <v>37</v>
      </c>
      <c r="C26" s="62"/>
      <c r="D26" s="32"/>
      <c r="E26" s="23"/>
      <c r="F26" s="36" t="s">
        <v>14</v>
      </c>
      <c r="G26" s="41"/>
      <c r="H26" s="34"/>
      <c r="I26" s="28"/>
      <c r="J26" s="47" t="s">
        <v>13</v>
      </c>
      <c r="K26" s="24">
        <v>8.0</v>
      </c>
      <c r="L26" s="24">
        <v>8.0</v>
      </c>
      <c r="M26" s="26">
        <v>8.0</v>
      </c>
      <c r="N26" s="36" t="s">
        <v>14</v>
      </c>
      <c r="O26" s="34">
        <v>8.0</v>
      </c>
      <c r="P26" s="34"/>
      <c r="Q26" s="26"/>
      <c r="R26" s="14">
        <v>8.0</v>
      </c>
      <c r="S26" s="14">
        <v>8.0</v>
      </c>
      <c r="T26" s="26">
        <v>8.0</v>
      </c>
      <c r="U26" s="36" t="s">
        <v>14</v>
      </c>
      <c r="V26" s="27"/>
      <c r="W26" s="34"/>
      <c r="X26" s="26">
        <v>8.0</v>
      </c>
      <c r="Y26" s="47" t="s">
        <v>13</v>
      </c>
      <c r="Z26" s="14">
        <v>8.0</v>
      </c>
      <c r="AA26" s="26">
        <v>8.0</v>
      </c>
      <c r="AB26" s="26">
        <v>8.0</v>
      </c>
      <c r="AC26" s="34">
        <v>8.0</v>
      </c>
      <c r="AD26" s="34"/>
      <c r="AE26" s="26"/>
      <c r="AF26" s="14">
        <v>8.0</v>
      </c>
      <c r="AG26" s="14"/>
      <c r="AH26" s="36" t="s">
        <v>14</v>
      </c>
      <c r="AI26" s="26">
        <v>8.0</v>
      </c>
      <c r="AJ26" s="34">
        <v>8.0</v>
      </c>
      <c r="AK26" s="45"/>
      <c r="AL26" s="45"/>
    </row>
    <row r="27" ht="15.75" customHeight="1">
      <c r="A27" s="70">
        <v>24.0</v>
      </c>
      <c r="B27" s="65" t="s">
        <v>38</v>
      </c>
      <c r="C27" s="62"/>
      <c r="D27" s="71"/>
      <c r="E27" s="23"/>
      <c r="F27" s="26">
        <v>8.0</v>
      </c>
      <c r="G27" s="42"/>
      <c r="H27" s="34"/>
      <c r="I27" s="567"/>
      <c r="J27" s="14">
        <v>8.0</v>
      </c>
      <c r="K27" s="24">
        <v>8.0</v>
      </c>
      <c r="L27" s="37" t="s">
        <v>13</v>
      </c>
      <c r="M27" s="26">
        <v>8.0</v>
      </c>
      <c r="N27" s="26">
        <v>8.0</v>
      </c>
      <c r="O27" s="36" t="s">
        <v>14</v>
      </c>
      <c r="P27" s="34"/>
      <c r="Q27" s="26"/>
      <c r="R27" s="14">
        <v>8.0</v>
      </c>
      <c r="S27" s="14">
        <v>8.0</v>
      </c>
      <c r="T27" s="26">
        <v>8.0</v>
      </c>
      <c r="U27" s="33" t="s">
        <v>13</v>
      </c>
      <c r="V27" s="27"/>
      <c r="W27" s="34"/>
      <c r="X27" s="26">
        <v>8.0</v>
      </c>
      <c r="Y27" s="14">
        <v>8.0</v>
      </c>
      <c r="Z27" s="50" t="s">
        <v>14</v>
      </c>
      <c r="AA27" s="26">
        <v>8.0</v>
      </c>
      <c r="AB27" s="26">
        <v>8.0</v>
      </c>
      <c r="AC27" s="34">
        <v>8.0</v>
      </c>
      <c r="AD27" s="34"/>
      <c r="AE27" s="26"/>
      <c r="AF27" s="14">
        <v>8.0</v>
      </c>
      <c r="AG27" s="14">
        <v>8.0</v>
      </c>
      <c r="AH27" s="26">
        <v>8.0</v>
      </c>
      <c r="AI27" s="33" t="s">
        <v>13</v>
      </c>
      <c r="AJ27" s="34">
        <v>8.0</v>
      </c>
      <c r="AK27" s="45"/>
      <c r="AL27" s="45"/>
    </row>
    <row r="28" ht="15.75" customHeight="1">
      <c r="A28" s="70">
        <v>25.0</v>
      </c>
      <c r="B28" s="77" t="s">
        <v>40</v>
      </c>
      <c r="C28" s="62"/>
      <c r="D28" s="31"/>
      <c r="E28" s="78"/>
      <c r="F28" s="74"/>
      <c r="G28" s="44"/>
      <c r="H28" s="28"/>
      <c r="I28" s="567"/>
      <c r="J28" s="74"/>
      <c r="K28" s="255"/>
      <c r="L28" s="255"/>
      <c r="M28" s="74"/>
      <c r="N28" s="74"/>
      <c r="O28" s="567"/>
      <c r="P28" s="28"/>
      <c r="Q28" s="74"/>
      <c r="R28" s="74"/>
      <c r="S28" s="74"/>
      <c r="T28" s="74"/>
      <c r="U28" s="74"/>
      <c r="V28" s="28"/>
      <c r="W28" s="28"/>
      <c r="X28" s="74"/>
      <c r="Y28" s="74"/>
      <c r="Z28" s="74"/>
      <c r="AA28" s="74"/>
      <c r="AB28" s="74"/>
      <c r="AC28" s="28"/>
      <c r="AD28" s="28"/>
      <c r="AE28" s="74"/>
      <c r="AF28" s="74"/>
      <c r="AG28" s="74"/>
      <c r="AH28" s="74"/>
      <c r="AI28" s="74"/>
      <c r="AJ28" s="28"/>
      <c r="AK28" s="45"/>
      <c r="AL28" s="45"/>
    </row>
    <row r="29" ht="15.75" customHeight="1">
      <c r="A29" s="70">
        <v>26.0</v>
      </c>
      <c r="B29" s="77" t="s">
        <v>40</v>
      </c>
      <c r="C29" s="62"/>
      <c r="D29" s="31"/>
      <c r="E29" s="78"/>
      <c r="F29" s="74"/>
      <c r="G29" s="44"/>
      <c r="H29" s="28"/>
      <c r="I29" s="567"/>
      <c r="J29" s="74"/>
      <c r="K29" s="255"/>
      <c r="L29" s="255"/>
      <c r="M29" s="74"/>
      <c r="N29" s="74"/>
      <c r="O29" s="567"/>
      <c r="P29" s="28"/>
      <c r="Q29" s="74"/>
      <c r="R29" s="74"/>
      <c r="S29" s="74"/>
      <c r="T29" s="74"/>
      <c r="U29" s="74"/>
      <c r="V29" s="28"/>
      <c r="W29" s="28"/>
      <c r="X29" s="74"/>
      <c r="Y29" s="74"/>
      <c r="Z29" s="74"/>
      <c r="AA29" s="74"/>
      <c r="AB29" s="74"/>
      <c r="AC29" s="28"/>
      <c r="AD29" s="28"/>
      <c r="AE29" s="74"/>
      <c r="AF29" s="74"/>
      <c r="AG29" s="74"/>
      <c r="AH29" s="74"/>
      <c r="AI29" s="74"/>
      <c r="AJ29" s="28"/>
      <c r="AK29" s="45"/>
      <c r="AL29" s="45"/>
    </row>
    <row r="30" ht="15.75" customHeight="1">
      <c r="A30" s="70">
        <v>27.0</v>
      </c>
      <c r="B30" s="77" t="s">
        <v>40</v>
      </c>
      <c r="C30" s="62"/>
      <c r="D30" s="31"/>
      <c r="E30" s="78"/>
      <c r="F30" s="74"/>
      <c r="G30" s="44"/>
      <c r="H30" s="28"/>
      <c r="I30" s="567"/>
      <c r="J30" s="74"/>
      <c r="K30" s="255"/>
      <c r="L30" s="255"/>
      <c r="M30" s="74"/>
      <c r="N30" s="74"/>
      <c r="O30" s="567"/>
      <c r="P30" s="28"/>
      <c r="Q30" s="74"/>
      <c r="R30" s="74"/>
      <c r="S30" s="74"/>
      <c r="T30" s="74"/>
      <c r="U30" s="74"/>
      <c r="V30" s="28"/>
      <c r="W30" s="28"/>
      <c r="X30" s="74"/>
      <c r="Y30" s="74"/>
      <c r="Z30" s="74"/>
      <c r="AA30" s="74"/>
      <c r="AB30" s="74"/>
      <c r="AC30" s="28"/>
      <c r="AD30" s="28"/>
      <c r="AE30" s="74"/>
      <c r="AF30" s="74"/>
      <c r="AG30" s="74"/>
      <c r="AH30" s="74"/>
      <c r="AI30" s="74"/>
      <c r="AJ30" s="28"/>
      <c r="AK30" s="45"/>
      <c r="AL30" s="45"/>
    </row>
    <row r="31" ht="15.75" customHeight="1">
      <c r="A31" s="79"/>
      <c r="B31" s="80"/>
      <c r="C31" s="81"/>
      <c r="D31" s="79"/>
      <c r="E31" s="82"/>
      <c r="F31" s="82"/>
      <c r="G31" s="82"/>
      <c r="H31" s="83"/>
      <c r="I31" s="84"/>
      <c r="J31" s="82"/>
      <c r="K31" s="82"/>
      <c r="L31" s="82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82"/>
      <c r="AL31" s="82"/>
    </row>
    <row r="32" ht="15.75" customHeight="1">
      <c r="A32" s="79"/>
      <c r="B32" s="85" t="s">
        <v>41</v>
      </c>
      <c r="C32" s="86"/>
      <c r="D32" s="79"/>
      <c r="E32" s="87" t="s">
        <v>42</v>
      </c>
      <c r="F32" s="31" t="s">
        <v>43</v>
      </c>
      <c r="G32" s="82"/>
      <c r="H32" s="88"/>
      <c r="I32" s="79" t="s">
        <v>44</v>
      </c>
      <c r="J32" s="89"/>
      <c r="K32" s="89"/>
      <c r="L32" s="89"/>
      <c r="M32" s="89"/>
      <c r="N32" s="82"/>
      <c r="O32" s="82"/>
      <c r="P32" s="90"/>
      <c r="Q32" s="79" t="s">
        <v>45</v>
      </c>
      <c r="R32" s="79"/>
      <c r="S32" s="79"/>
      <c r="T32" s="82"/>
      <c r="U32" s="91"/>
      <c r="V32" s="82" t="s">
        <v>46</v>
      </c>
      <c r="W32" s="82"/>
      <c r="X32" s="82"/>
      <c r="Y32" s="92"/>
      <c r="Z32" s="82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82"/>
      <c r="AL32" s="82"/>
    </row>
    <row r="33" ht="15.75" customHeight="1">
      <c r="A33" s="79"/>
      <c r="B33" s="85" t="s">
        <v>47</v>
      </c>
      <c r="C33" s="86"/>
      <c r="D33" s="79"/>
      <c r="E33" s="87" t="s">
        <v>48</v>
      </c>
      <c r="F33" s="35" t="s">
        <v>49</v>
      </c>
      <c r="G33" s="82"/>
      <c r="H33" s="93"/>
      <c r="I33" s="82"/>
      <c r="J33" s="82"/>
      <c r="K33" s="82"/>
      <c r="L33" s="82"/>
      <c r="M33" s="82"/>
      <c r="N33" s="82"/>
      <c r="O33" s="82"/>
      <c r="P33" s="94"/>
      <c r="Q33" s="82" t="s">
        <v>50</v>
      </c>
      <c r="R33" s="89"/>
      <c r="S33" s="82"/>
      <c r="T33" s="82"/>
      <c r="U33" s="95"/>
      <c r="V33" s="79" t="s">
        <v>51</v>
      </c>
      <c r="W33" s="79"/>
      <c r="X33" s="82"/>
      <c r="Y33" s="82"/>
      <c r="Z33" s="82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82"/>
      <c r="AL33" s="82"/>
    </row>
    <row r="34" ht="15.75" customHeight="1">
      <c r="A34" s="79"/>
      <c r="B34" s="85" t="s">
        <v>52</v>
      </c>
      <c r="C34" s="96"/>
      <c r="D34" s="79"/>
      <c r="E34" s="87" t="s">
        <v>53</v>
      </c>
      <c r="F34" s="97" t="s">
        <v>54</v>
      </c>
      <c r="G34" s="98"/>
      <c r="H34" s="89"/>
      <c r="I34" s="89"/>
      <c r="J34" s="89"/>
      <c r="K34" s="89"/>
      <c r="L34" s="89"/>
      <c r="M34" s="82"/>
      <c r="N34" s="82"/>
      <c r="O34" s="82"/>
      <c r="P34" s="89"/>
      <c r="Q34" s="89"/>
      <c r="R34" s="99"/>
      <c r="S34" s="99"/>
      <c r="T34" s="100"/>
      <c r="U34" s="100"/>
      <c r="V34" s="99"/>
      <c r="W34" s="99"/>
      <c r="X34" s="99"/>
      <c r="Y34" s="99"/>
      <c r="Z34" s="99"/>
      <c r="AA34" s="99"/>
      <c r="AB34" s="100"/>
      <c r="AC34" s="101"/>
      <c r="AD34" s="101"/>
      <c r="AE34" s="101"/>
      <c r="AF34" s="101"/>
      <c r="AG34" s="101"/>
      <c r="AH34" s="101"/>
      <c r="AI34" s="101"/>
      <c r="AJ34" s="101"/>
      <c r="AK34" s="102"/>
      <c r="AL34" s="102"/>
    </row>
    <row r="35" ht="16.5" customHeight="1">
      <c r="A35" s="103"/>
      <c r="B35" s="104"/>
      <c r="C35" s="105"/>
      <c r="D35" s="103"/>
      <c r="E35" s="103"/>
      <c r="F35" s="106"/>
      <c r="G35" s="107" t="s">
        <v>55</v>
      </c>
      <c r="H35" s="108"/>
      <c r="I35" s="109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1"/>
      <c r="AL35" s="104"/>
    </row>
    <row r="36" ht="15.75" customHeight="1">
      <c r="A36" s="79"/>
      <c r="B36" s="82"/>
      <c r="C36" s="96"/>
      <c r="D36" s="79"/>
      <c r="E36" s="79"/>
      <c r="F36" s="79"/>
      <c r="G36" s="79"/>
      <c r="H36" s="112"/>
      <c r="I36" s="84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82"/>
      <c r="AL36" s="82"/>
    </row>
    <row r="37" ht="16.5" customHeight="1">
      <c r="A37" s="19">
        <v>1.0</v>
      </c>
      <c r="B37" s="19" t="s">
        <v>33</v>
      </c>
      <c r="C37" s="66">
        <v>42621.0</v>
      </c>
      <c r="D37" s="113" t="s">
        <v>56</v>
      </c>
      <c r="E37" s="114"/>
      <c r="F37" s="9"/>
      <c r="G37" s="117"/>
      <c r="H37" s="15"/>
      <c r="I37" s="15"/>
      <c r="J37" s="9"/>
      <c r="K37" s="9"/>
      <c r="L37" s="9"/>
      <c r="M37" s="9"/>
      <c r="N37" s="9"/>
      <c r="O37" s="15"/>
      <c r="P37" s="15"/>
      <c r="Q37" s="9"/>
      <c r="R37" s="9"/>
      <c r="S37" s="9"/>
      <c r="T37" s="9"/>
      <c r="U37" s="9"/>
      <c r="V37" s="15"/>
      <c r="W37" s="15"/>
      <c r="X37" s="9"/>
      <c r="Y37" s="9"/>
      <c r="Z37" s="9"/>
      <c r="AA37" s="9"/>
      <c r="AB37" s="9"/>
      <c r="AC37" s="15"/>
      <c r="AD37" s="15"/>
      <c r="AE37" s="9"/>
      <c r="AF37" s="9"/>
      <c r="AG37" s="9"/>
      <c r="AH37" s="9"/>
      <c r="AI37" s="9"/>
      <c r="AJ37" s="15"/>
      <c r="AK37" s="31"/>
      <c r="AL37" s="31"/>
    </row>
    <row r="38" ht="15.75" customHeight="1">
      <c r="A38" s="19">
        <v>2.0</v>
      </c>
      <c r="B38" s="19" t="s">
        <v>57</v>
      </c>
      <c r="C38" s="116">
        <v>42455.0</v>
      </c>
      <c r="D38" s="32"/>
      <c r="E38" s="32"/>
      <c r="F38" s="9"/>
      <c r="G38" s="117"/>
      <c r="H38" s="15"/>
      <c r="I38" s="15"/>
      <c r="J38" s="9"/>
      <c r="K38" s="9"/>
      <c r="L38" s="9"/>
      <c r="M38" s="9"/>
      <c r="N38" s="9"/>
      <c r="O38" s="15"/>
      <c r="P38" s="15"/>
      <c r="Q38" s="9"/>
      <c r="R38" s="9"/>
      <c r="S38" s="9"/>
      <c r="T38" s="9"/>
      <c r="U38" s="9"/>
      <c r="V38" s="15"/>
      <c r="W38" s="15"/>
      <c r="X38" s="9"/>
      <c r="Y38" s="9"/>
      <c r="Z38" s="9"/>
      <c r="AA38" s="9"/>
      <c r="AB38" s="9"/>
      <c r="AC38" s="15"/>
      <c r="AD38" s="15"/>
      <c r="AE38" s="9"/>
      <c r="AF38" s="9"/>
      <c r="AG38" s="9"/>
      <c r="AH38" s="9"/>
      <c r="AI38" s="9"/>
      <c r="AJ38" s="15"/>
      <c r="AK38" s="31"/>
      <c r="AL38" s="31"/>
    </row>
    <row r="39" ht="15.75" customHeight="1">
      <c r="A39" s="19">
        <v>3.0</v>
      </c>
      <c r="B39" s="19" t="s">
        <v>58</v>
      </c>
      <c r="C39" s="62">
        <v>42704.0</v>
      </c>
      <c r="D39" s="32"/>
      <c r="E39" s="32"/>
      <c r="F39" s="9"/>
      <c r="G39" s="117"/>
      <c r="H39" s="15"/>
      <c r="I39" s="15"/>
      <c r="J39" s="9"/>
      <c r="K39" s="9"/>
      <c r="L39" s="9"/>
      <c r="M39" s="9"/>
      <c r="N39" s="9"/>
      <c r="O39" s="15"/>
      <c r="P39" s="15"/>
      <c r="Q39" s="9"/>
      <c r="R39" s="9"/>
      <c r="S39" s="9"/>
      <c r="T39" s="14"/>
      <c r="U39" s="14"/>
      <c r="V39" s="15"/>
      <c r="W39" s="15"/>
      <c r="X39" s="9"/>
      <c r="Y39" s="9"/>
      <c r="Z39" s="9"/>
      <c r="AA39" s="9"/>
      <c r="AB39" s="9"/>
      <c r="AC39" s="15"/>
      <c r="AD39" s="15"/>
      <c r="AE39" s="9"/>
      <c r="AF39" s="9"/>
      <c r="AG39" s="9"/>
      <c r="AH39" s="9"/>
      <c r="AI39" s="9"/>
      <c r="AJ39" s="15"/>
      <c r="AK39" s="31"/>
      <c r="AL39" s="31"/>
    </row>
    <row r="40" ht="16.5" customHeight="1">
      <c r="A40" s="19">
        <v>4.0</v>
      </c>
      <c r="B40" s="19" t="s">
        <v>59</v>
      </c>
      <c r="C40" s="62">
        <v>42425.0</v>
      </c>
      <c r="D40" s="71"/>
      <c r="E40" s="71"/>
      <c r="F40" s="9"/>
      <c r="G40" s="117"/>
      <c r="H40" s="15"/>
      <c r="I40" s="15"/>
      <c r="J40" s="9"/>
      <c r="K40" s="9"/>
      <c r="L40" s="9"/>
      <c r="M40" s="9"/>
      <c r="N40" s="9"/>
      <c r="O40" s="15"/>
      <c r="P40" s="15"/>
      <c r="Q40" s="9"/>
      <c r="R40" s="9"/>
      <c r="S40" s="9"/>
      <c r="T40" s="9"/>
      <c r="U40" s="9"/>
      <c r="V40" s="15"/>
      <c r="W40" s="15"/>
      <c r="X40" s="9"/>
      <c r="Y40" s="9"/>
      <c r="Z40" s="9"/>
      <c r="AA40" s="9"/>
      <c r="AB40" s="9"/>
      <c r="AC40" s="15"/>
      <c r="AD40" s="15"/>
      <c r="AE40" s="9"/>
      <c r="AF40" s="9"/>
      <c r="AG40" s="9"/>
      <c r="AH40" s="9"/>
      <c r="AI40" s="9"/>
      <c r="AJ40" s="15"/>
      <c r="AK40" s="31"/>
      <c r="AL40" s="31"/>
    </row>
    <row r="41" ht="21.75" customHeight="1">
      <c r="A41" s="79"/>
      <c r="B41" s="80"/>
      <c r="C41" s="112"/>
      <c r="D41" s="79"/>
      <c r="E41" s="112"/>
      <c r="F41" s="112"/>
      <c r="G41" s="112"/>
      <c r="H41" s="112"/>
      <c r="I41" s="112"/>
      <c r="J41" s="112"/>
      <c r="K41" s="112"/>
      <c r="L41" s="112"/>
      <c r="M41" s="18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8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31"/>
      <c r="AL41" s="31"/>
    </row>
    <row r="42" ht="17.25" customHeight="1">
      <c r="A42" s="19">
        <v>1.0</v>
      </c>
      <c r="B42" s="20" t="s">
        <v>60</v>
      </c>
      <c r="C42" s="62">
        <v>42603.0</v>
      </c>
      <c r="D42" s="113" t="s">
        <v>61</v>
      </c>
      <c r="E42" s="118"/>
      <c r="F42" s="9"/>
      <c r="G42" s="117"/>
      <c r="H42" s="15"/>
      <c r="I42" s="15"/>
      <c r="J42" s="9"/>
      <c r="K42" s="9"/>
      <c r="L42" s="9"/>
      <c r="M42" s="9"/>
      <c r="N42" s="9"/>
      <c r="O42" s="15"/>
      <c r="P42" s="15"/>
      <c r="Q42" s="9"/>
      <c r="R42" s="9"/>
      <c r="S42" s="9"/>
      <c r="T42" s="9"/>
      <c r="U42" s="9"/>
      <c r="V42" s="15"/>
      <c r="W42" s="15"/>
      <c r="X42" s="9"/>
      <c r="Y42" s="9"/>
      <c r="Z42" s="9"/>
      <c r="AA42" s="9"/>
      <c r="AB42" s="9"/>
      <c r="AC42" s="15"/>
      <c r="AD42" s="15"/>
      <c r="AE42" s="9"/>
      <c r="AF42" s="9"/>
      <c r="AG42" s="9"/>
      <c r="AH42" s="9"/>
      <c r="AI42" s="9"/>
      <c r="AJ42" s="15"/>
      <c r="AK42" s="31"/>
      <c r="AL42" s="31"/>
    </row>
    <row r="43" ht="18.0" customHeight="1">
      <c r="A43" s="19">
        <v>2.0</v>
      </c>
      <c r="B43" s="20" t="s">
        <v>63</v>
      </c>
      <c r="C43" s="62">
        <v>42625.0</v>
      </c>
      <c r="D43" s="71"/>
      <c r="E43" s="71"/>
      <c r="F43" s="9"/>
      <c r="G43" s="117"/>
      <c r="H43" s="15"/>
      <c r="I43" s="15"/>
      <c r="J43" s="9"/>
      <c r="K43" s="258"/>
      <c r="L43" s="258"/>
      <c r="M43" s="9"/>
      <c r="N43" s="120"/>
      <c r="O43" s="230"/>
      <c r="P43" s="230"/>
      <c r="Q43" s="115"/>
      <c r="R43" s="115"/>
      <c r="S43" s="115"/>
      <c r="T43" s="115"/>
      <c r="U43" s="115"/>
      <c r="V43" s="115"/>
      <c r="W43" s="115"/>
      <c r="X43" s="9"/>
      <c r="Y43" s="9"/>
      <c r="Z43" s="9"/>
      <c r="AA43" s="9"/>
      <c r="AB43" s="9"/>
      <c r="AC43" s="15"/>
      <c r="AD43" s="15"/>
      <c r="AE43" s="9"/>
      <c r="AF43" s="9"/>
      <c r="AG43" s="9"/>
      <c r="AH43" s="9"/>
      <c r="AI43" s="9"/>
      <c r="AJ43" s="15"/>
      <c r="AK43" s="31"/>
      <c r="AL43" s="31"/>
    </row>
    <row r="44" ht="15.75" customHeight="1">
      <c r="A44" s="79"/>
      <c r="B44" s="80"/>
      <c r="C44" s="112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</row>
    <row r="45" ht="18.75" customHeight="1">
      <c r="A45" s="19">
        <v>1.0</v>
      </c>
      <c r="B45" s="20" t="s">
        <v>64</v>
      </c>
      <c r="C45" s="62"/>
      <c r="D45" s="113" t="s">
        <v>65</v>
      </c>
      <c r="E45" s="114"/>
      <c r="F45" s="9"/>
      <c r="G45" s="117"/>
      <c r="H45" s="15"/>
      <c r="I45" s="15"/>
      <c r="J45" s="9"/>
      <c r="K45" s="9"/>
      <c r="L45" s="9"/>
      <c r="M45" s="9"/>
      <c r="N45" s="9"/>
      <c r="O45" s="15"/>
      <c r="P45" s="15"/>
      <c r="Q45" s="9"/>
      <c r="R45" s="9"/>
      <c r="S45" s="9"/>
      <c r="T45" s="9"/>
      <c r="U45" s="9"/>
      <c r="V45" s="15"/>
      <c r="W45" s="15"/>
      <c r="X45" s="9"/>
      <c r="Y45" s="9"/>
      <c r="Z45" s="9"/>
      <c r="AA45" s="9"/>
      <c r="AB45" s="9"/>
      <c r="AC45" s="15"/>
      <c r="AD45" s="15"/>
      <c r="AE45" s="9"/>
      <c r="AF45" s="9"/>
      <c r="AG45" s="9"/>
      <c r="AH45" s="9"/>
      <c r="AI45" s="9"/>
      <c r="AJ45" s="15"/>
      <c r="AK45" s="31"/>
      <c r="AL45" s="31"/>
    </row>
    <row r="46" ht="17.25" customHeight="1">
      <c r="A46" s="19">
        <v>2.0</v>
      </c>
      <c r="B46" s="20" t="s">
        <v>66</v>
      </c>
      <c r="C46" s="62">
        <v>42512.0</v>
      </c>
      <c r="D46" s="71"/>
      <c r="E46" s="71"/>
      <c r="F46" s="9"/>
      <c r="G46" s="117"/>
      <c r="H46" s="15"/>
      <c r="I46" s="15"/>
      <c r="J46" s="9"/>
      <c r="K46" s="9"/>
      <c r="L46" s="9"/>
      <c r="M46" s="9"/>
      <c r="N46" s="9"/>
      <c r="O46" s="15"/>
      <c r="P46" s="15"/>
      <c r="Q46" s="9"/>
      <c r="R46" s="9"/>
      <c r="S46" s="9"/>
      <c r="T46" s="9"/>
      <c r="U46" s="9"/>
      <c r="V46" s="15"/>
      <c r="W46" s="15"/>
      <c r="X46" s="9"/>
      <c r="Y46" s="9"/>
      <c r="Z46" s="9"/>
      <c r="AA46" s="9"/>
      <c r="AB46" s="9"/>
      <c r="AC46" s="15"/>
      <c r="AD46" s="15"/>
      <c r="AE46" s="9"/>
      <c r="AF46" s="9"/>
      <c r="AG46" s="9"/>
      <c r="AH46" s="9"/>
      <c r="AI46" s="9"/>
      <c r="AJ46" s="15"/>
      <c r="AK46" s="31"/>
      <c r="AL46" s="31"/>
    </row>
    <row r="47" ht="18.0" customHeight="1">
      <c r="A47" s="79"/>
      <c r="B47" s="80"/>
      <c r="C47" s="112"/>
      <c r="D47" s="79"/>
      <c r="E47" s="79"/>
      <c r="F47" s="79"/>
      <c r="G47" s="79"/>
      <c r="H47" s="112"/>
      <c r="I47" s="79"/>
      <c r="J47" s="79"/>
      <c r="K47" s="79"/>
      <c r="L47" s="79"/>
      <c r="M47" s="122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31"/>
      <c r="AL47" s="31"/>
    </row>
    <row r="48" ht="18.0" customHeight="1">
      <c r="A48" s="19">
        <v>1.0</v>
      </c>
      <c r="B48" s="20" t="s">
        <v>67</v>
      </c>
      <c r="C48" s="62">
        <v>42852.0</v>
      </c>
      <c r="D48" s="31" t="s">
        <v>68</v>
      </c>
      <c r="E48" s="31">
        <v>7.9220318245E10</v>
      </c>
      <c r="F48" s="9">
        <v>8.0</v>
      </c>
      <c r="G48" s="117"/>
      <c r="H48" s="15"/>
      <c r="I48" s="15"/>
      <c r="J48" s="9">
        <v>8.0</v>
      </c>
      <c r="K48" s="9">
        <v>8.0</v>
      </c>
      <c r="L48" s="9">
        <v>8.0</v>
      </c>
      <c r="M48" s="9">
        <v>8.0</v>
      </c>
      <c r="N48" s="9">
        <v>8.0</v>
      </c>
      <c r="O48" s="15"/>
      <c r="P48" s="15"/>
      <c r="Q48" s="9">
        <v>8.0</v>
      </c>
      <c r="R48" s="9">
        <v>8.0</v>
      </c>
      <c r="S48" s="9">
        <v>8.0</v>
      </c>
      <c r="T48" s="9">
        <v>8.0</v>
      </c>
      <c r="U48" s="9">
        <v>8.0</v>
      </c>
      <c r="V48" s="15"/>
      <c r="W48" s="15"/>
      <c r="X48" s="9">
        <v>8.0</v>
      </c>
      <c r="Y48" s="9">
        <v>8.0</v>
      </c>
      <c r="Z48" s="9">
        <v>8.0</v>
      </c>
      <c r="AA48" s="9">
        <v>8.0</v>
      </c>
      <c r="AB48" s="9">
        <v>8.0</v>
      </c>
      <c r="AC48" s="15"/>
      <c r="AD48" s="15"/>
      <c r="AE48" s="9">
        <v>8.0</v>
      </c>
      <c r="AF48" s="9">
        <v>8.0</v>
      </c>
      <c r="AG48" s="9">
        <v>8.0</v>
      </c>
      <c r="AH48" s="9">
        <v>8.0</v>
      </c>
      <c r="AI48" s="9">
        <v>8.0</v>
      </c>
      <c r="AJ48" s="15"/>
      <c r="AK48" s="31"/>
      <c r="AL48" s="31"/>
    </row>
    <row r="49" ht="18.0" customHeight="1">
      <c r="A49" s="19">
        <v>2.0</v>
      </c>
      <c r="B49" s="20" t="s">
        <v>69</v>
      </c>
      <c r="C49" s="62">
        <v>42667.0</v>
      </c>
      <c r="D49" s="31" t="s">
        <v>70</v>
      </c>
      <c r="E49" s="31">
        <v>7.9220318242E10</v>
      </c>
      <c r="F49" s="9">
        <v>8.0</v>
      </c>
      <c r="G49" s="117"/>
      <c r="H49" s="15"/>
      <c r="I49" s="15"/>
      <c r="J49" s="9">
        <v>9.0</v>
      </c>
      <c r="K49" s="9">
        <v>9.0</v>
      </c>
      <c r="L49" s="9">
        <v>9.0</v>
      </c>
      <c r="M49" s="9">
        <v>9.0</v>
      </c>
      <c r="N49" s="9">
        <v>9.0</v>
      </c>
      <c r="O49" s="15"/>
      <c r="P49" s="15"/>
      <c r="Q49" s="9">
        <v>9.0</v>
      </c>
      <c r="R49" s="9">
        <v>9.0</v>
      </c>
      <c r="S49" s="9">
        <v>9.0</v>
      </c>
      <c r="T49" s="9">
        <v>9.0</v>
      </c>
      <c r="U49" s="9">
        <v>9.0</v>
      </c>
      <c r="V49" s="15"/>
      <c r="W49" s="15"/>
      <c r="X49" s="9">
        <v>9.0</v>
      </c>
      <c r="Y49" s="9">
        <v>9.0</v>
      </c>
      <c r="Z49" s="9">
        <v>9.0</v>
      </c>
      <c r="AA49" s="9">
        <v>9.0</v>
      </c>
      <c r="AB49" s="9">
        <v>9.0</v>
      </c>
      <c r="AC49" s="15"/>
      <c r="AD49" s="15"/>
      <c r="AE49" s="9">
        <v>9.0</v>
      </c>
      <c r="AF49" s="9">
        <v>9.0</v>
      </c>
      <c r="AG49" s="9">
        <v>9.0</v>
      </c>
      <c r="AH49" s="9">
        <v>9.0</v>
      </c>
      <c r="AI49" s="9">
        <v>9.0</v>
      </c>
      <c r="AJ49" s="15"/>
      <c r="AK49" s="9"/>
      <c r="AL49" s="31"/>
    </row>
    <row r="50" ht="17.25" customHeight="1">
      <c r="A50" s="19">
        <v>3.0</v>
      </c>
      <c r="B50" s="20" t="s">
        <v>71</v>
      </c>
      <c r="C50" s="66"/>
      <c r="D50" s="31" t="s">
        <v>70</v>
      </c>
      <c r="E50" s="31">
        <v>7.9220318285E10</v>
      </c>
      <c r="F50" s="9">
        <v>12.0</v>
      </c>
      <c r="G50" s="117"/>
      <c r="H50" s="15"/>
      <c r="I50" s="15"/>
      <c r="J50" s="9">
        <v>12.0</v>
      </c>
      <c r="K50" s="9">
        <v>12.0</v>
      </c>
      <c r="L50" s="9"/>
      <c r="M50" s="9"/>
      <c r="N50" s="9">
        <v>12.0</v>
      </c>
      <c r="O50" s="15">
        <v>13.0</v>
      </c>
      <c r="P50" s="15"/>
      <c r="Q50" s="9"/>
      <c r="R50" s="9">
        <v>12.0</v>
      </c>
      <c r="S50" s="9">
        <v>12.0</v>
      </c>
      <c r="T50" s="9"/>
      <c r="U50" s="9"/>
      <c r="V50" s="15">
        <v>13.0</v>
      </c>
      <c r="W50" s="15">
        <v>13.0</v>
      </c>
      <c r="X50" s="9"/>
      <c r="Y50" s="9"/>
      <c r="Z50" s="9">
        <v>12.0</v>
      </c>
      <c r="AA50" s="9">
        <v>12.0</v>
      </c>
      <c r="AB50" s="9"/>
      <c r="AC50" s="15"/>
      <c r="AD50" s="15">
        <v>13.0</v>
      </c>
      <c r="AE50" s="9">
        <v>12.0</v>
      </c>
      <c r="AF50" s="9"/>
      <c r="AG50" s="9"/>
      <c r="AH50" s="9">
        <v>12.0</v>
      </c>
      <c r="AI50" s="9">
        <v>12.0</v>
      </c>
      <c r="AJ50" s="15">
        <v>13.0</v>
      </c>
      <c r="AK50" s="31"/>
      <c r="AL50" s="31"/>
    </row>
    <row r="51" ht="17.25" customHeight="1">
      <c r="A51" s="19">
        <v>4.0</v>
      </c>
      <c r="B51" s="20" t="s">
        <v>72</v>
      </c>
      <c r="C51" s="66"/>
      <c r="D51" s="31" t="s">
        <v>70</v>
      </c>
      <c r="E51" s="31">
        <v>7.9221946634E10</v>
      </c>
      <c r="F51" s="9"/>
      <c r="G51" s="117"/>
      <c r="H51" s="15">
        <v>12.0</v>
      </c>
      <c r="I51" s="15">
        <v>12.0</v>
      </c>
      <c r="J51" s="9"/>
      <c r="K51" s="9"/>
      <c r="L51" s="9">
        <v>12.0</v>
      </c>
      <c r="M51" s="9">
        <v>12.0</v>
      </c>
      <c r="N51" s="9"/>
      <c r="O51" s="15"/>
      <c r="P51" s="15">
        <v>12.0</v>
      </c>
      <c r="Q51" s="9">
        <v>12.0</v>
      </c>
      <c r="R51" s="9"/>
      <c r="S51" s="9"/>
      <c r="T51" s="9">
        <v>12.0</v>
      </c>
      <c r="U51" s="9">
        <v>12.0</v>
      </c>
      <c r="V51" s="15"/>
      <c r="W51" s="15"/>
      <c r="X51" s="9">
        <v>12.0</v>
      </c>
      <c r="Y51" s="9">
        <v>12.0</v>
      </c>
      <c r="Z51" s="9"/>
      <c r="AA51" s="9"/>
      <c r="AB51" s="9">
        <v>12.0</v>
      </c>
      <c r="AC51" s="15">
        <v>12.0</v>
      </c>
      <c r="AD51" s="15"/>
      <c r="AE51" s="9"/>
      <c r="AF51" s="9">
        <v>12.0</v>
      </c>
      <c r="AG51" s="9">
        <v>12.0</v>
      </c>
      <c r="AH51" s="9"/>
      <c r="AI51" s="9"/>
      <c r="AJ51" s="15"/>
      <c r="AK51" s="31"/>
      <c r="AL51" s="31"/>
    </row>
    <row r="52" ht="20.25" customHeight="1">
      <c r="A52" s="19">
        <v>5.0</v>
      </c>
      <c r="B52" s="19" t="s">
        <v>73</v>
      </c>
      <c r="C52" s="62">
        <v>42512.0</v>
      </c>
      <c r="D52" s="31" t="s">
        <v>74</v>
      </c>
      <c r="E52" s="31">
        <v>7.9221277764E10</v>
      </c>
      <c r="F52" s="9">
        <v>9.0</v>
      </c>
      <c r="G52" s="117"/>
      <c r="H52" s="15"/>
      <c r="I52" s="15"/>
      <c r="J52" s="9">
        <v>9.0</v>
      </c>
      <c r="K52" s="9">
        <v>9.0</v>
      </c>
      <c r="L52" s="9">
        <v>9.0</v>
      </c>
      <c r="M52" s="9">
        <v>9.0</v>
      </c>
      <c r="N52" s="9">
        <v>9.0</v>
      </c>
      <c r="O52" s="15"/>
      <c r="P52" s="15"/>
      <c r="Q52" s="9">
        <v>9.0</v>
      </c>
      <c r="R52" s="9">
        <v>9.0</v>
      </c>
      <c r="S52" s="9">
        <v>9.0</v>
      </c>
      <c r="T52" s="9">
        <v>9.0</v>
      </c>
      <c r="U52" s="9">
        <v>10.0</v>
      </c>
      <c r="V52" s="15"/>
      <c r="W52" s="15"/>
      <c r="X52" s="9">
        <v>8.0</v>
      </c>
      <c r="Y52" s="9">
        <v>8.0</v>
      </c>
      <c r="Z52" s="9">
        <v>8.0</v>
      </c>
      <c r="AA52" s="9">
        <v>8.0</v>
      </c>
      <c r="AB52" s="9">
        <v>8.0</v>
      </c>
      <c r="AC52" s="15"/>
      <c r="AD52" s="15"/>
      <c r="AE52" s="9">
        <v>9.0</v>
      </c>
      <c r="AF52" s="9">
        <v>9.0</v>
      </c>
      <c r="AG52" s="9">
        <v>9.0</v>
      </c>
      <c r="AH52" s="9">
        <v>9.0</v>
      </c>
      <c r="AI52" s="9">
        <v>10.0</v>
      </c>
      <c r="AJ52" s="15"/>
      <c r="AK52" s="9"/>
      <c r="AL52" s="31"/>
    </row>
    <row r="53" ht="21.0" customHeight="1">
      <c r="A53" s="19">
        <v>6.0</v>
      </c>
      <c r="B53" s="19" t="s">
        <v>75</v>
      </c>
      <c r="C53" s="124">
        <v>42539.0</v>
      </c>
      <c r="D53" s="125" t="s">
        <v>76</v>
      </c>
      <c r="E53" s="125">
        <v>7.9220220031E10</v>
      </c>
      <c r="F53" s="120">
        <v>9.0</v>
      </c>
      <c r="G53" s="117"/>
      <c r="H53" s="15"/>
      <c r="I53" s="15">
        <v>4.0</v>
      </c>
      <c r="J53" s="9">
        <v>10.0</v>
      </c>
      <c r="K53" s="9">
        <v>9.0</v>
      </c>
      <c r="L53" s="9">
        <v>8.0</v>
      </c>
      <c r="M53" s="9">
        <v>9.0</v>
      </c>
      <c r="N53" s="9">
        <v>10.0</v>
      </c>
      <c r="O53" s="15"/>
      <c r="P53" s="15"/>
      <c r="Q53" s="9">
        <v>9.0</v>
      </c>
      <c r="R53" s="9">
        <v>10.0</v>
      </c>
      <c r="S53" s="9">
        <v>10.0</v>
      </c>
      <c r="T53" s="9">
        <v>8.0</v>
      </c>
      <c r="U53" s="9">
        <v>10.0</v>
      </c>
      <c r="V53" s="15"/>
      <c r="W53" s="15"/>
      <c r="X53" s="9">
        <v>9.0</v>
      </c>
      <c r="Y53" s="9">
        <v>10.0</v>
      </c>
      <c r="Z53" s="9">
        <v>15.0</v>
      </c>
      <c r="AA53" s="9">
        <v>19.0</v>
      </c>
      <c r="AB53" s="9">
        <v>9.0</v>
      </c>
      <c r="AC53" s="15">
        <v>5.0</v>
      </c>
      <c r="AD53" s="15"/>
      <c r="AE53" s="9">
        <v>13.0</v>
      </c>
      <c r="AF53" s="9">
        <v>9.0</v>
      </c>
      <c r="AG53" s="9">
        <v>8.0</v>
      </c>
      <c r="AH53" s="9">
        <v>8.0</v>
      </c>
      <c r="AI53" s="9">
        <v>8.0</v>
      </c>
      <c r="AJ53" s="15"/>
      <c r="AK53" s="9"/>
      <c r="AL53" s="31"/>
    </row>
    <row r="54" ht="12.0" customHeight="1">
      <c r="A54" s="79"/>
    </row>
    <row r="55" ht="9.75" customHeight="1">
      <c r="A55" s="126" t="s">
        <v>385</v>
      </c>
      <c r="B55" s="308"/>
      <c r="C55" s="30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ht="336.75" customHeight="1">
      <c r="A56" s="568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70"/>
    </row>
    <row r="57" ht="15.75" customHeight="1">
      <c r="A57" s="13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132"/>
    </row>
    <row r="58" ht="12.75" customHeight="1">
      <c r="A58" s="29"/>
      <c r="B58" s="19" t="s">
        <v>9</v>
      </c>
      <c r="C58" s="133"/>
      <c r="D58" s="134"/>
      <c r="E58" s="135"/>
      <c r="F58" s="10">
        <v>5.0</v>
      </c>
      <c r="G58" s="571" t="s">
        <v>243</v>
      </c>
      <c r="H58" s="16"/>
      <c r="I58" s="16"/>
      <c r="J58" s="10"/>
      <c r="K58" s="10"/>
      <c r="L58" s="10">
        <v>1.0</v>
      </c>
      <c r="M58" s="10">
        <v>2.0</v>
      </c>
      <c r="N58" s="10">
        <v>1.0</v>
      </c>
      <c r="O58" s="16"/>
      <c r="P58" s="16"/>
      <c r="Q58" s="10">
        <v>3.0</v>
      </c>
      <c r="R58" s="10"/>
      <c r="S58" s="10">
        <v>2.0</v>
      </c>
      <c r="T58" s="10">
        <v>12.0</v>
      </c>
      <c r="U58" s="10">
        <v>4.0</v>
      </c>
      <c r="V58" s="16"/>
      <c r="W58" s="16"/>
      <c r="X58" s="10">
        <v>6.0</v>
      </c>
      <c r="Y58" s="10">
        <v>1.0</v>
      </c>
      <c r="Z58" s="341"/>
      <c r="AA58" s="10"/>
      <c r="AB58" s="10">
        <v>2.0</v>
      </c>
      <c r="AC58" s="16"/>
      <c r="AD58" s="16"/>
      <c r="AE58" s="10">
        <v>3.0</v>
      </c>
      <c r="AF58" s="10">
        <v>1.0</v>
      </c>
      <c r="AG58" s="10">
        <v>4.0</v>
      </c>
      <c r="AH58" s="10">
        <v>3.0</v>
      </c>
      <c r="AI58" s="10">
        <v>1.0</v>
      </c>
      <c r="AJ58" s="16"/>
      <c r="AK58" s="136">
        <f t="shared" ref="AK58:AK107" si="1">SUM(F58:AJ58)</f>
        <v>51</v>
      </c>
      <c r="AL58" s="136">
        <f>AK58/COUNT(F58:AJ58)</f>
        <v>3.1875</v>
      </c>
    </row>
    <row r="59" ht="13.5" customHeight="1">
      <c r="A59" s="137" t="s">
        <v>78</v>
      </c>
      <c r="B59" s="132"/>
      <c r="C59" s="138"/>
      <c r="D59" s="32"/>
      <c r="E59" s="139"/>
      <c r="F59" s="140">
        <v>1.0</v>
      </c>
      <c r="G59" s="71"/>
      <c r="H59" s="142"/>
      <c r="I59" s="142"/>
      <c r="J59" s="140"/>
      <c r="K59" s="140"/>
      <c r="L59" s="140"/>
      <c r="M59" s="140">
        <v>1.0</v>
      </c>
      <c r="N59" s="140"/>
      <c r="O59" s="142"/>
      <c r="P59" s="142"/>
      <c r="Q59" s="140"/>
      <c r="R59" s="140"/>
      <c r="S59" s="140"/>
      <c r="T59" s="140"/>
      <c r="U59" s="140"/>
      <c r="V59" s="142"/>
      <c r="W59" s="142"/>
      <c r="X59" s="140"/>
      <c r="Y59" s="140"/>
      <c r="Z59" s="140"/>
      <c r="AA59" s="140"/>
      <c r="AB59" s="140"/>
      <c r="AC59" s="142"/>
      <c r="AD59" s="142"/>
      <c r="AE59" s="140"/>
      <c r="AF59" s="140"/>
      <c r="AG59" s="140"/>
      <c r="AH59" s="140"/>
      <c r="AI59" s="140"/>
      <c r="AJ59" s="142"/>
      <c r="AK59" s="143">
        <f t="shared" si="1"/>
        <v>2</v>
      </c>
      <c r="AL59" s="143"/>
    </row>
    <row r="60" ht="12.75" customHeight="1">
      <c r="A60" s="45">
        <v>1.0</v>
      </c>
      <c r="B60" s="144" t="s">
        <v>12</v>
      </c>
      <c r="C60" s="133"/>
      <c r="D60" s="32"/>
      <c r="E60" s="135"/>
      <c r="F60" s="10">
        <v>11.0</v>
      </c>
      <c r="G60" s="571" t="s">
        <v>11</v>
      </c>
      <c r="H60" s="16">
        <v>3.0</v>
      </c>
      <c r="I60" s="16"/>
      <c r="J60" s="10">
        <v>4.0</v>
      </c>
      <c r="K60" s="10">
        <v>6.0</v>
      </c>
      <c r="L60" s="10">
        <v>4.0</v>
      </c>
      <c r="M60" s="10">
        <v>3.0</v>
      </c>
      <c r="N60" s="10">
        <v>9.0</v>
      </c>
      <c r="O60" s="16">
        <v>2.0</v>
      </c>
      <c r="P60" s="16"/>
      <c r="Q60" s="10">
        <v>8.0</v>
      </c>
      <c r="R60" s="10">
        <v>5.0</v>
      </c>
      <c r="S60" s="10">
        <v>3.0</v>
      </c>
      <c r="T60" s="10">
        <v>5.0</v>
      </c>
      <c r="U60" s="10"/>
      <c r="V60" s="16"/>
      <c r="W60" s="16">
        <v>3.0</v>
      </c>
      <c r="X60" s="145">
        <v>9.0</v>
      </c>
      <c r="Y60" s="10">
        <v>12.0</v>
      </c>
      <c r="Z60" s="10">
        <v>6.0</v>
      </c>
      <c r="AA60" s="10">
        <v>15.0</v>
      </c>
      <c r="AB60" s="10">
        <v>12.0</v>
      </c>
      <c r="AC60" s="16">
        <v>1.0</v>
      </c>
      <c r="AD60" s="16"/>
      <c r="AE60" s="10">
        <v>8.0</v>
      </c>
      <c r="AF60" s="10">
        <v>10.0</v>
      </c>
      <c r="AG60" s="10">
        <v>8.0</v>
      </c>
      <c r="AH60" s="10">
        <v>11.0</v>
      </c>
      <c r="AI60" s="10"/>
      <c r="AJ60" s="16"/>
      <c r="AK60" s="136">
        <f t="shared" si="1"/>
        <v>158</v>
      </c>
      <c r="AL60" s="136">
        <f>AK60/COUNT(F60:AJ60)</f>
        <v>6.869565217</v>
      </c>
    </row>
    <row r="61" ht="13.5" customHeight="1">
      <c r="A61" s="137" t="s">
        <v>78</v>
      </c>
      <c r="B61" s="132"/>
      <c r="C61" s="138"/>
      <c r="D61" s="32"/>
      <c r="E61" s="139"/>
      <c r="F61" s="140"/>
      <c r="G61" s="71"/>
      <c r="H61" s="142"/>
      <c r="I61" s="142"/>
      <c r="J61" s="140"/>
      <c r="K61" s="140"/>
      <c r="L61" s="140"/>
      <c r="M61" s="140"/>
      <c r="N61" s="140">
        <v>1.0</v>
      </c>
      <c r="O61" s="142"/>
      <c r="P61" s="142"/>
      <c r="Q61" s="140"/>
      <c r="R61" s="140"/>
      <c r="S61" s="140"/>
      <c r="T61" s="140"/>
      <c r="U61" s="140"/>
      <c r="V61" s="142"/>
      <c r="W61" s="142"/>
      <c r="X61" s="146"/>
      <c r="Y61" s="140"/>
      <c r="Z61" s="140"/>
      <c r="AA61" s="140"/>
      <c r="AB61" s="140">
        <v>2.0</v>
      </c>
      <c r="AC61" s="142"/>
      <c r="AD61" s="142"/>
      <c r="AE61" s="140"/>
      <c r="AF61" s="140"/>
      <c r="AG61" s="140"/>
      <c r="AH61" s="140"/>
      <c r="AI61" s="140"/>
      <c r="AJ61" s="142"/>
      <c r="AK61" s="143">
        <f t="shared" si="1"/>
        <v>3</v>
      </c>
      <c r="AL61" s="143"/>
    </row>
    <row r="62" ht="12.75" customHeight="1">
      <c r="A62" s="29">
        <v>2.0</v>
      </c>
      <c r="B62" s="19" t="s">
        <v>15</v>
      </c>
      <c r="C62" s="133"/>
      <c r="D62" s="32"/>
      <c r="E62" s="135"/>
      <c r="F62" s="10">
        <v>9.0</v>
      </c>
      <c r="G62" s="571" t="s">
        <v>11</v>
      </c>
      <c r="H62" s="150"/>
      <c r="I62" s="150"/>
      <c r="J62" s="151">
        <v>9.0</v>
      </c>
      <c r="K62" s="150"/>
      <c r="L62" s="150"/>
      <c r="M62" s="150"/>
      <c r="N62" s="150"/>
      <c r="O62" s="150"/>
      <c r="P62" s="150"/>
      <c r="Q62" s="150"/>
      <c r="R62" s="10">
        <v>6.0</v>
      </c>
      <c r="S62" s="10">
        <v>9.0</v>
      </c>
      <c r="T62" s="10">
        <v>10.0</v>
      </c>
      <c r="U62" s="10">
        <v>7.0</v>
      </c>
      <c r="V62" s="16"/>
      <c r="W62" s="16"/>
      <c r="X62" s="10">
        <v>11.0</v>
      </c>
      <c r="Y62" s="10">
        <v>12.0</v>
      </c>
      <c r="Z62" s="10">
        <v>11.0</v>
      </c>
      <c r="AA62" s="10">
        <v>6.0</v>
      </c>
      <c r="AB62" s="10">
        <v>12.0</v>
      </c>
      <c r="AC62" s="16">
        <v>5.0</v>
      </c>
      <c r="AD62" s="16"/>
      <c r="AE62" s="10">
        <v>2.0</v>
      </c>
      <c r="AF62" s="10">
        <v>8.0</v>
      </c>
      <c r="AG62" s="10">
        <v>10.0</v>
      </c>
      <c r="AH62" s="10">
        <v>14.0</v>
      </c>
      <c r="AI62" s="10">
        <v>9.0</v>
      </c>
      <c r="AJ62" s="16"/>
      <c r="AK62" s="136">
        <f t="shared" si="1"/>
        <v>150</v>
      </c>
      <c r="AL62" s="136">
        <f>AK62/COUNT(F62:AJ62)</f>
        <v>8.823529412</v>
      </c>
    </row>
    <row r="63" ht="13.5" customHeight="1">
      <c r="A63" s="137" t="s">
        <v>78</v>
      </c>
      <c r="B63" s="132"/>
      <c r="C63" s="138"/>
      <c r="D63" s="32"/>
      <c r="E63" s="139"/>
      <c r="F63" s="140"/>
      <c r="G63" s="71"/>
      <c r="H63" s="142"/>
      <c r="I63" s="142"/>
      <c r="J63" s="140"/>
      <c r="K63" s="140"/>
      <c r="L63" s="140"/>
      <c r="M63" s="140"/>
      <c r="N63" s="140"/>
      <c r="O63" s="142"/>
      <c r="P63" s="142"/>
      <c r="Q63" s="140"/>
      <c r="R63" s="140"/>
      <c r="S63" s="140"/>
      <c r="T63" s="140">
        <v>2.0</v>
      </c>
      <c r="U63" s="140"/>
      <c r="V63" s="142"/>
      <c r="W63" s="142"/>
      <c r="X63" s="140"/>
      <c r="Y63" s="140"/>
      <c r="Z63" s="140">
        <v>1.0</v>
      </c>
      <c r="AA63" s="140"/>
      <c r="AB63" s="140"/>
      <c r="AC63" s="142">
        <v>1.0</v>
      </c>
      <c r="AD63" s="142"/>
      <c r="AE63" s="140"/>
      <c r="AF63" s="140"/>
      <c r="AG63" s="140"/>
      <c r="AH63" s="140"/>
      <c r="AI63" s="140"/>
      <c r="AJ63" s="142"/>
      <c r="AK63" s="143">
        <f t="shared" si="1"/>
        <v>4</v>
      </c>
      <c r="AL63" s="143"/>
    </row>
    <row r="64" ht="12.75" customHeight="1">
      <c r="A64" s="29">
        <v>3.0</v>
      </c>
      <c r="B64" s="19" t="s">
        <v>16</v>
      </c>
      <c r="C64" s="133"/>
      <c r="D64" s="32"/>
      <c r="E64" s="135"/>
      <c r="F64" s="147"/>
      <c r="G64" s="571" t="s">
        <v>11</v>
      </c>
      <c r="H64" s="147"/>
      <c r="I64" s="147"/>
      <c r="J64" s="147"/>
      <c r="K64" s="147"/>
      <c r="L64" s="10">
        <v>5.0</v>
      </c>
      <c r="M64" s="10">
        <v>5.0</v>
      </c>
      <c r="N64" s="10">
        <v>7.0</v>
      </c>
      <c r="O64" s="16"/>
      <c r="P64" s="16"/>
      <c r="Q64" s="10">
        <v>3.0</v>
      </c>
      <c r="R64" s="10">
        <v>9.0</v>
      </c>
      <c r="S64" s="10">
        <v>8.0</v>
      </c>
      <c r="T64" s="10">
        <v>5.0</v>
      </c>
      <c r="U64" s="10">
        <v>7.0</v>
      </c>
      <c r="V64" s="16">
        <v>6.0</v>
      </c>
      <c r="W64" s="16"/>
      <c r="X64" s="10">
        <v>2.0</v>
      </c>
      <c r="Y64" s="10">
        <v>11.0</v>
      </c>
      <c r="Z64" s="10">
        <v>8.0</v>
      </c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136">
        <f t="shared" si="1"/>
        <v>76</v>
      </c>
      <c r="AL64" s="136">
        <f>AK64/COUNT(F64:AJ64)</f>
        <v>6.333333333</v>
      </c>
    </row>
    <row r="65" ht="13.5" customHeight="1">
      <c r="A65" s="137" t="s">
        <v>78</v>
      </c>
      <c r="B65" s="132"/>
      <c r="C65" s="138"/>
      <c r="D65" s="32"/>
      <c r="E65" s="139"/>
      <c r="F65" s="140"/>
      <c r="G65" s="71"/>
      <c r="H65" s="142"/>
      <c r="I65" s="142"/>
      <c r="J65" s="140"/>
      <c r="K65" s="140"/>
      <c r="L65" s="140"/>
      <c r="M65" s="140"/>
      <c r="N65" s="140">
        <v>1.0</v>
      </c>
      <c r="O65" s="142"/>
      <c r="P65" s="142"/>
      <c r="Q65" s="140"/>
      <c r="R65" s="140"/>
      <c r="S65" s="140"/>
      <c r="T65" s="140"/>
      <c r="U65" s="140"/>
      <c r="V65" s="142"/>
      <c r="W65" s="142"/>
      <c r="X65" s="140"/>
      <c r="Y65" s="140"/>
      <c r="Z65" s="140">
        <v>1.0</v>
      </c>
      <c r="AA65" s="140"/>
      <c r="AB65" s="140"/>
      <c r="AC65" s="142"/>
      <c r="AD65" s="142"/>
      <c r="AE65" s="140"/>
      <c r="AF65" s="140"/>
      <c r="AG65" s="140"/>
      <c r="AH65" s="140"/>
      <c r="AI65" s="140"/>
      <c r="AJ65" s="142"/>
      <c r="AK65" s="143">
        <f t="shared" si="1"/>
        <v>2</v>
      </c>
      <c r="AL65" s="143"/>
    </row>
    <row r="66" ht="12.75" customHeight="1">
      <c r="A66" s="29">
        <v>4.0</v>
      </c>
      <c r="B66" s="19" t="s">
        <v>79</v>
      </c>
      <c r="C66" s="133"/>
      <c r="D66" s="32"/>
      <c r="E66" s="135"/>
      <c r="F66" s="10">
        <v>3.0</v>
      </c>
      <c r="G66" s="571" t="s">
        <v>11</v>
      </c>
      <c r="H66" s="16"/>
      <c r="I66" s="16">
        <v>3.0</v>
      </c>
      <c r="J66" s="10">
        <v>6.0</v>
      </c>
      <c r="K66" s="10">
        <v>1.0</v>
      </c>
      <c r="L66" s="10">
        <v>16.0</v>
      </c>
      <c r="M66" s="10">
        <v>8.0</v>
      </c>
      <c r="N66" s="10">
        <v>10.0</v>
      </c>
      <c r="O66" s="16">
        <v>4.0</v>
      </c>
      <c r="P66" s="16"/>
      <c r="Q66" s="10">
        <v>11.0</v>
      </c>
      <c r="R66" s="147"/>
      <c r="S66" s="147"/>
      <c r="T66" s="10">
        <v>12.0</v>
      </c>
      <c r="U66" s="147"/>
      <c r="V66" s="16">
        <v>6.0</v>
      </c>
      <c r="W66" s="16"/>
      <c r="X66" s="10"/>
      <c r="Y66" s="10">
        <v>4.0</v>
      </c>
      <c r="Z66" s="10">
        <v>10.0</v>
      </c>
      <c r="AA66" s="10">
        <v>13.0</v>
      </c>
      <c r="AB66" s="10">
        <v>6.0</v>
      </c>
      <c r="AC66" s="16"/>
      <c r="AD66" s="16"/>
      <c r="AE66" s="10">
        <v>5.0</v>
      </c>
      <c r="AF66" s="10">
        <v>9.0</v>
      </c>
      <c r="AG66" s="10">
        <v>3.0</v>
      </c>
      <c r="AH66" s="10">
        <v>10.0</v>
      </c>
      <c r="AI66" s="10">
        <v>9.0</v>
      </c>
      <c r="AJ66" s="16">
        <v>4.0</v>
      </c>
      <c r="AK66" s="136">
        <f t="shared" si="1"/>
        <v>153</v>
      </c>
      <c r="AL66" s="136">
        <f>AK66/COUNT(F66:AJ66)</f>
        <v>7.285714286</v>
      </c>
    </row>
    <row r="67" ht="13.5" customHeight="1">
      <c r="A67" s="137" t="s">
        <v>78</v>
      </c>
      <c r="B67" s="132"/>
      <c r="C67" s="138"/>
      <c r="D67" s="32"/>
      <c r="E67" s="139"/>
      <c r="F67" s="140">
        <v>3.0</v>
      </c>
      <c r="G67" s="71"/>
      <c r="H67" s="142"/>
      <c r="I67" s="277"/>
      <c r="J67" s="148"/>
      <c r="K67" s="10"/>
      <c r="L67" s="10"/>
      <c r="M67" s="140"/>
      <c r="N67" s="140"/>
      <c r="O67" s="142"/>
      <c r="P67" s="142"/>
      <c r="Q67" s="140"/>
      <c r="R67" s="140"/>
      <c r="S67" s="140"/>
      <c r="T67" s="140"/>
      <c r="U67" s="140"/>
      <c r="V67" s="142"/>
      <c r="W67" s="142"/>
      <c r="X67" s="140"/>
      <c r="Y67" s="140"/>
      <c r="Z67" s="140"/>
      <c r="AA67" s="140"/>
      <c r="AB67" s="140"/>
      <c r="AC67" s="142"/>
      <c r="AD67" s="142"/>
      <c r="AE67" s="140"/>
      <c r="AF67" s="140"/>
      <c r="AG67" s="140"/>
      <c r="AH67" s="140">
        <v>1.0</v>
      </c>
      <c r="AI67" s="140"/>
      <c r="AJ67" s="142"/>
      <c r="AK67" s="143">
        <f t="shared" si="1"/>
        <v>4</v>
      </c>
      <c r="AL67" s="143"/>
    </row>
    <row r="68" ht="15.75" customHeight="1">
      <c r="A68" s="45">
        <v>5.0</v>
      </c>
      <c r="B68" s="144" t="s">
        <v>18</v>
      </c>
      <c r="C68" s="133"/>
      <c r="D68" s="32"/>
      <c r="E68" s="135"/>
      <c r="F68" s="10">
        <v>8.0</v>
      </c>
      <c r="G68" s="571" t="s">
        <v>11</v>
      </c>
      <c r="H68" s="16"/>
      <c r="I68" s="16"/>
      <c r="J68" s="10">
        <v>7.0</v>
      </c>
      <c r="K68" s="10">
        <v>3.0</v>
      </c>
      <c r="L68" s="10">
        <v>6.0</v>
      </c>
      <c r="M68" s="10">
        <v>3.0</v>
      </c>
      <c r="N68" s="10">
        <v>3.0</v>
      </c>
      <c r="O68" s="16">
        <v>2.0</v>
      </c>
      <c r="P68" s="16"/>
      <c r="Q68" s="10"/>
      <c r="R68" s="10">
        <v>1.0</v>
      </c>
      <c r="S68" s="10">
        <v>6.0</v>
      </c>
      <c r="T68" s="10">
        <v>7.0</v>
      </c>
      <c r="U68" s="10">
        <v>5.0</v>
      </c>
      <c r="V68" s="16">
        <v>3.0</v>
      </c>
      <c r="W68" s="16"/>
      <c r="X68" s="10">
        <v>6.0</v>
      </c>
      <c r="Y68" s="10">
        <v>12.0</v>
      </c>
      <c r="Z68" s="10">
        <v>4.0</v>
      </c>
      <c r="AA68" s="10">
        <v>1.0</v>
      </c>
      <c r="AB68" s="10"/>
      <c r="AC68" s="16"/>
      <c r="AD68" s="16">
        <v>7.0</v>
      </c>
      <c r="AE68" s="10">
        <v>5.0</v>
      </c>
      <c r="AF68" s="10">
        <v>6.0</v>
      </c>
      <c r="AG68" s="10"/>
      <c r="AH68" s="10">
        <v>14.0</v>
      </c>
      <c r="AI68" s="10">
        <v>6.0</v>
      </c>
      <c r="AJ68" s="16"/>
      <c r="AK68" s="136">
        <f t="shared" si="1"/>
        <v>115</v>
      </c>
      <c r="AL68" s="136">
        <f>AK68/COUNT(F68:AJ68)</f>
        <v>5.476190476</v>
      </c>
    </row>
    <row r="69" ht="13.5" customHeight="1">
      <c r="A69" s="137" t="s">
        <v>78</v>
      </c>
      <c r="B69" s="132"/>
      <c r="C69" s="138"/>
      <c r="D69" s="32"/>
      <c r="E69" s="139"/>
      <c r="F69" s="140">
        <v>1.0</v>
      </c>
      <c r="G69" s="71"/>
      <c r="H69" s="142"/>
      <c r="I69" s="277"/>
      <c r="J69" s="148"/>
      <c r="K69" s="10"/>
      <c r="L69" s="10"/>
      <c r="M69" s="140"/>
      <c r="N69" s="140"/>
      <c r="O69" s="142"/>
      <c r="P69" s="142"/>
      <c r="Q69" s="140"/>
      <c r="R69" s="140"/>
      <c r="S69" s="140"/>
      <c r="T69" s="140"/>
      <c r="U69" s="140"/>
      <c r="V69" s="142"/>
      <c r="W69" s="142"/>
      <c r="X69" s="140"/>
      <c r="Y69" s="140"/>
      <c r="Z69" s="140"/>
      <c r="AA69" s="140"/>
      <c r="AB69" s="140"/>
      <c r="AC69" s="142"/>
      <c r="AD69" s="142"/>
      <c r="AE69" s="140"/>
      <c r="AF69" s="140">
        <v>3.0</v>
      </c>
      <c r="AG69" s="140"/>
      <c r="AH69" s="140"/>
      <c r="AI69" s="140"/>
      <c r="AJ69" s="142"/>
      <c r="AK69" s="143">
        <f t="shared" si="1"/>
        <v>4</v>
      </c>
      <c r="AL69" s="143"/>
    </row>
    <row r="70" ht="15.75" customHeight="1">
      <c r="A70" s="29">
        <v>6.0</v>
      </c>
      <c r="B70" s="19" t="s">
        <v>19</v>
      </c>
      <c r="C70" s="133"/>
      <c r="D70" s="32"/>
      <c r="E70" s="135"/>
      <c r="F70" s="10">
        <v>10.0</v>
      </c>
      <c r="G70" s="571" t="s">
        <v>11</v>
      </c>
      <c r="H70" s="16">
        <v>1.0</v>
      </c>
      <c r="I70" s="16"/>
      <c r="J70" s="10">
        <v>4.0</v>
      </c>
      <c r="K70" s="10">
        <v>11.0</v>
      </c>
      <c r="L70" s="10">
        <v>4.0</v>
      </c>
      <c r="M70" s="10">
        <v>2.0</v>
      </c>
      <c r="N70" s="10">
        <v>8.0</v>
      </c>
      <c r="O70" s="16"/>
      <c r="P70" s="16"/>
      <c r="Q70" s="10">
        <v>13.0</v>
      </c>
      <c r="R70" s="10">
        <v>2.0</v>
      </c>
      <c r="S70" s="10">
        <v>7.0</v>
      </c>
      <c r="T70" s="10">
        <v>2.0</v>
      </c>
      <c r="U70" s="10"/>
      <c r="V70" s="16"/>
      <c r="W70" s="16">
        <v>3.0</v>
      </c>
      <c r="X70" s="10">
        <v>14.0</v>
      </c>
      <c r="Y70" s="10">
        <v>20.0</v>
      </c>
      <c r="Z70" s="10">
        <v>10.0</v>
      </c>
      <c r="AA70" s="10">
        <v>8.0</v>
      </c>
      <c r="AB70" s="10">
        <v>7.0</v>
      </c>
      <c r="AC70" s="16"/>
      <c r="AD70" s="16"/>
      <c r="AE70" s="10">
        <v>10.0</v>
      </c>
      <c r="AF70" s="10">
        <v>14.0</v>
      </c>
      <c r="AG70" s="10">
        <v>14.0</v>
      </c>
      <c r="AH70" s="10">
        <v>16.0</v>
      </c>
      <c r="AI70" s="10">
        <v>14.0</v>
      </c>
      <c r="AJ70" s="16">
        <v>4.0</v>
      </c>
      <c r="AK70" s="136">
        <f t="shared" si="1"/>
        <v>198</v>
      </c>
      <c r="AL70" s="136">
        <f>AK70/COUNT(F70:AJ70)</f>
        <v>8.608695652</v>
      </c>
    </row>
    <row r="71" ht="13.5" customHeight="1">
      <c r="A71" s="137" t="s">
        <v>78</v>
      </c>
      <c r="B71" s="132"/>
      <c r="C71" s="138"/>
      <c r="D71" s="32"/>
      <c r="E71" s="139"/>
      <c r="F71" s="140"/>
      <c r="G71" s="71"/>
      <c r="H71" s="142"/>
      <c r="I71" s="16"/>
      <c r="J71" s="148"/>
      <c r="K71" s="10"/>
      <c r="L71" s="10"/>
      <c r="M71" s="140"/>
      <c r="N71" s="140"/>
      <c r="O71" s="142"/>
      <c r="P71" s="142"/>
      <c r="Q71" s="140"/>
      <c r="R71" s="140"/>
      <c r="S71" s="140"/>
      <c r="T71" s="140">
        <v>1.0</v>
      </c>
      <c r="U71" s="140"/>
      <c r="V71" s="142"/>
      <c r="W71" s="142"/>
      <c r="X71" s="140"/>
      <c r="Y71" s="140"/>
      <c r="Z71" s="140"/>
      <c r="AA71" s="140"/>
      <c r="AB71" s="140"/>
      <c r="AC71" s="142"/>
      <c r="AD71" s="142"/>
      <c r="AE71" s="140"/>
      <c r="AF71" s="140"/>
      <c r="AG71" s="140"/>
      <c r="AH71" s="140"/>
      <c r="AI71" s="140"/>
      <c r="AJ71" s="142"/>
      <c r="AK71" s="143">
        <f t="shared" si="1"/>
        <v>1</v>
      </c>
      <c r="AL71" s="143"/>
    </row>
    <row r="72" ht="12.75" customHeight="1">
      <c r="A72" s="29">
        <v>7.0</v>
      </c>
      <c r="B72" s="19" t="s">
        <v>20</v>
      </c>
      <c r="C72" s="133"/>
      <c r="D72" s="32"/>
      <c r="E72" s="135"/>
      <c r="F72" s="150"/>
      <c r="G72" s="571" t="s">
        <v>11</v>
      </c>
      <c r="H72" s="150"/>
      <c r="I72" s="150"/>
      <c r="J72" s="151">
        <v>2.0</v>
      </c>
      <c r="K72" s="150"/>
      <c r="L72" s="150"/>
      <c r="M72" s="150"/>
      <c r="N72" s="150"/>
      <c r="O72" s="16"/>
      <c r="P72" s="16"/>
      <c r="Q72" s="10"/>
      <c r="R72" s="10">
        <v>31.0</v>
      </c>
      <c r="S72" s="10">
        <v>7.0</v>
      </c>
      <c r="T72" s="10">
        <v>5.0</v>
      </c>
      <c r="U72" s="10">
        <v>9.0</v>
      </c>
      <c r="V72" s="16"/>
      <c r="W72" s="16"/>
      <c r="X72" s="10">
        <v>10.0</v>
      </c>
      <c r="Y72" s="10">
        <v>9.0</v>
      </c>
      <c r="Z72" s="10">
        <v>8.0</v>
      </c>
      <c r="AA72" s="10">
        <v>3.0</v>
      </c>
      <c r="AB72" s="10">
        <v>2.0</v>
      </c>
      <c r="AC72" s="16"/>
      <c r="AD72" s="16"/>
      <c r="AE72" s="10">
        <v>11.0</v>
      </c>
      <c r="AF72" s="10">
        <v>10.0</v>
      </c>
      <c r="AG72" s="10">
        <v>11.0</v>
      </c>
      <c r="AH72" s="10">
        <v>11.0</v>
      </c>
      <c r="AI72" s="10">
        <v>4.0</v>
      </c>
      <c r="AJ72" s="16">
        <v>4.0</v>
      </c>
      <c r="AK72" s="136">
        <f t="shared" si="1"/>
        <v>137</v>
      </c>
      <c r="AL72" s="136">
        <f>AK72/COUNT(F72:AJ72)</f>
        <v>8.5625</v>
      </c>
    </row>
    <row r="73" ht="13.5" customHeight="1">
      <c r="A73" s="137" t="s">
        <v>78</v>
      </c>
      <c r="B73" s="132"/>
      <c r="C73" s="138"/>
      <c r="D73" s="32"/>
      <c r="E73" s="139"/>
      <c r="F73" s="140"/>
      <c r="G73" s="71"/>
      <c r="H73" s="142"/>
      <c r="I73" s="16"/>
      <c r="J73" s="148"/>
      <c r="K73" s="10"/>
      <c r="L73" s="10"/>
      <c r="M73" s="140"/>
      <c r="N73" s="140"/>
      <c r="O73" s="142"/>
      <c r="P73" s="142"/>
      <c r="Q73" s="140"/>
      <c r="R73" s="140"/>
      <c r="S73" s="140">
        <v>1.0</v>
      </c>
      <c r="T73" s="140"/>
      <c r="U73" s="140"/>
      <c r="V73" s="142"/>
      <c r="W73" s="142"/>
      <c r="X73" s="140"/>
      <c r="Y73" s="140">
        <v>1.0</v>
      </c>
      <c r="Z73" s="140">
        <v>1.0</v>
      </c>
      <c r="AA73" s="140">
        <v>1.0</v>
      </c>
      <c r="AB73" s="140">
        <v>1.0</v>
      </c>
      <c r="AC73" s="142"/>
      <c r="AD73" s="142"/>
      <c r="AE73" s="140">
        <v>1.0</v>
      </c>
      <c r="AF73" s="140"/>
      <c r="AG73" s="140">
        <v>1.0</v>
      </c>
      <c r="AH73" s="140"/>
      <c r="AI73" s="140"/>
      <c r="AJ73" s="142"/>
      <c r="AK73" s="143">
        <f t="shared" si="1"/>
        <v>7</v>
      </c>
      <c r="AL73" s="143"/>
    </row>
    <row r="74" ht="15.75" customHeight="1">
      <c r="A74" s="45">
        <v>8.0</v>
      </c>
      <c r="B74" s="144" t="s">
        <v>21</v>
      </c>
      <c r="C74" s="133"/>
      <c r="D74" s="32"/>
      <c r="E74" s="135"/>
      <c r="F74" s="10">
        <v>5.0</v>
      </c>
      <c r="G74" s="571" t="s">
        <v>11</v>
      </c>
      <c r="H74" s="16"/>
      <c r="I74" s="16">
        <v>1.0</v>
      </c>
      <c r="J74" s="10">
        <v>6.0</v>
      </c>
      <c r="K74" s="10">
        <v>3.0</v>
      </c>
      <c r="L74" s="10">
        <v>6.0</v>
      </c>
      <c r="M74" s="10">
        <v>7.0</v>
      </c>
      <c r="N74" s="10">
        <v>6.0</v>
      </c>
      <c r="O74" s="16">
        <v>3.0</v>
      </c>
      <c r="P74" s="16">
        <v>4.0</v>
      </c>
      <c r="Q74" s="10">
        <v>5.0</v>
      </c>
      <c r="R74" s="10">
        <v>7.0</v>
      </c>
      <c r="S74" s="10">
        <v>6.0</v>
      </c>
      <c r="T74" s="10">
        <v>6.0</v>
      </c>
      <c r="U74" s="10">
        <v>7.0</v>
      </c>
      <c r="V74" s="16"/>
      <c r="W74" s="16"/>
      <c r="X74" s="10">
        <v>1.0</v>
      </c>
      <c r="Y74" s="10">
        <v>5.0</v>
      </c>
      <c r="Z74" s="10">
        <v>4.0</v>
      </c>
      <c r="AA74" s="10">
        <v>6.0</v>
      </c>
      <c r="AB74" s="10"/>
      <c r="AC74" s="16"/>
      <c r="AD74" s="16">
        <v>8.0</v>
      </c>
      <c r="AE74" s="10">
        <v>6.0</v>
      </c>
      <c r="AF74" s="10">
        <v>9.0</v>
      </c>
      <c r="AG74" s="10">
        <v>6.0</v>
      </c>
      <c r="AH74" s="10">
        <v>7.0</v>
      </c>
      <c r="AI74" s="10">
        <v>6.0</v>
      </c>
      <c r="AJ74" s="16"/>
      <c r="AK74" s="136">
        <f t="shared" si="1"/>
        <v>130</v>
      </c>
      <c r="AL74" s="136">
        <f>AK74/COUNT(F74:AJ74)</f>
        <v>5.416666667</v>
      </c>
    </row>
    <row r="75" ht="13.5" customHeight="1">
      <c r="A75" s="137" t="s">
        <v>78</v>
      </c>
      <c r="B75" s="132"/>
      <c r="C75" s="138"/>
      <c r="D75" s="32"/>
      <c r="E75" s="139"/>
      <c r="F75" s="140"/>
      <c r="G75" s="71"/>
      <c r="H75" s="142"/>
      <c r="I75" s="277"/>
      <c r="J75" s="148"/>
      <c r="K75" s="10"/>
      <c r="L75" s="169">
        <v>2.0</v>
      </c>
      <c r="M75" s="140"/>
      <c r="N75" s="140"/>
      <c r="O75" s="142"/>
      <c r="P75" s="142"/>
      <c r="Q75" s="140"/>
      <c r="R75" s="140"/>
      <c r="S75" s="140"/>
      <c r="T75" s="140"/>
      <c r="U75" s="140"/>
      <c r="V75" s="142"/>
      <c r="W75" s="142"/>
      <c r="X75" s="140"/>
      <c r="Y75" s="140">
        <v>1.0</v>
      </c>
      <c r="Z75" s="140"/>
      <c r="AA75" s="140"/>
      <c r="AB75" s="140"/>
      <c r="AC75" s="142"/>
      <c r="AD75" s="142"/>
      <c r="AE75" s="140"/>
      <c r="AF75" s="140"/>
      <c r="AG75" s="140"/>
      <c r="AH75" s="140"/>
      <c r="AI75" s="140"/>
      <c r="AJ75" s="142"/>
      <c r="AK75" s="140">
        <f t="shared" si="1"/>
        <v>3</v>
      </c>
      <c r="AL75" s="143"/>
    </row>
    <row r="76" ht="15.75" customHeight="1">
      <c r="A76" s="45">
        <v>9.0</v>
      </c>
      <c r="B76" s="144" t="s">
        <v>23</v>
      </c>
      <c r="C76" s="133"/>
      <c r="D76" s="32"/>
      <c r="E76" s="135"/>
      <c r="F76" s="10">
        <v>1.0</v>
      </c>
      <c r="G76" s="571" t="s">
        <v>11</v>
      </c>
      <c r="H76" s="16"/>
      <c r="I76" s="16">
        <v>2.0</v>
      </c>
      <c r="J76" s="10">
        <v>8.0</v>
      </c>
      <c r="K76" s="10">
        <v>9.0</v>
      </c>
      <c r="L76" s="10">
        <v>14.0</v>
      </c>
      <c r="M76" s="10">
        <v>12.0</v>
      </c>
      <c r="N76" s="10">
        <v>8.0</v>
      </c>
      <c r="O76" s="16"/>
      <c r="P76" s="16"/>
      <c r="Q76" s="10">
        <v>15.0</v>
      </c>
      <c r="R76" s="10">
        <v>9.0</v>
      </c>
      <c r="S76" s="10">
        <v>11.0</v>
      </c>
      <c r="T76" s="10">
        <v>10.0</v>
      </c>
      <c r="U76" s="10">
        <v>6.0</v>
      </c>
      <c r="V76" s="16"/>
      <c r="W76" s="16"/>
      <c r="X76" s="10">
        <v>11.0</v>
      </c>
      <c r="Y76" s="10">
        <v>11.0</v>
      </c>
      <c r="Z76" s="10">
        <v>11.0</v>
      </c>
      <c r="AA76" s="10">
        <v>10.0</v>
      </c>
      <c r="AB76" s="10">
        <v>6.0</v>
      </c>
      <c r="AC76" s="16">
        <v>5.0</v>
      </c>
      <c r="AD76" s="16"/>
      <c r="AE76" s="10">
        <v>1.0</v>
      </c>
      <c r="AF76" s="10">
        <v>6.0</v>
      </c>
      <c r="AG76" s="10">
        <v>7.0</v>
      </c>
      <c r="AH76" s="10">
        <v>8.0</v>
      </c>
      <c r="AI76" s="10">
        <v>18.0</v>
      </c>
      <c r="AJ76" s="16"/>
      <c r="AK76" s="152">
        <f t="shared" si="1"/>
        <v>199</v>
      </c>
      <c r="AL76" s="136">
        <f>AK76/COUNT(F76:AJ76)</f>
        <v>8.652173913</v>
      </c>
    </row>
    <row r="77" ht="13.5" customHeight="1">
      <c r="A77" s="137" t="s">
        <v>78</v>
      </c>
      <c r="B77" s="132"/>
      <c r="C77" s="138"/>
      <c r="D77" s="32"/>
      <c r="E77" s="139"/>
      <c r="F77" s="140"/>
      <c r="G77" s="71"/>
      <c r="H77" s="142"/>
      <c r="I77" s="277">
        <v>1.0</v>
      </c>
      <c r="J77" s="148"/>
      <c r="K77" s="10"/>
      <c r="L77" s="169">
        <v>2.0</v>
      </c>
      <c r="M77" s="140"/>
      <c r="N77" s="140"/>
      <c r="O77" s="142"/>
      <c r="P77" s="142"/>
      <c r="Q77" s="140"/>
      <c r="R77" s="140"/>
      <c r="S77" s="140"/>
      <c r="T77" s="140"/>
      <c r="U77" s="140"/>
      <c r="V77" s="142"/>
      <c r="W77" s="142"/>
      <c r="X77" s="140"/>
      <c r="Y77" s="140"/>
      <c r="Z77" s="140"/>
      <c r="AA77" s="140"/>
      <c r="AB77" s="140"/>
      <c r="AC77" s="142"/>
      <c r="AD77" s="142"/>
      <c r="AE77" s="140"/>
      <c r="AF77" s="140"/>
      <c r="AG77" s="140"/>
      <c r="AH77" s="140">
        <v>2.0</v>
      </c>
      <c r="AI77" s="140"/>
      <c r="AJ77" s="142"/>
      <c r="AK77" s="140">
        <f t="shared" si="1"/>
        <v>5</v>
      </c>
      <c r="AL77" s="143"/>
    </row>
    <row r="78" ht="15.75" customHeight="1">
      <c r="A78" s="45">
        <v>10.0</v>
      </c>
      <c r="B78" s="144" t="s">
        <v>24</v>
      </c>
      <c r="C78" s="133"/>
      <c r="D78" s="32"/>
      <c r="E78" s="135"/>
      <c r="F78" s="10">
        <v>1.0</v>
      </c>
      <c r="G78" s="571" t="s">
        <v>11</v>
      </c>
      <c r="H78" s="16"/>
      <c r="I78" s="16">
        <v>10.0</v>
      </c>
      <c r="J78" s="10">
        <v>9.0</v>
      </c>
      <c r="K78" s="10">
        <v>6.0</v>
      </c>
      <c r="L78" s="10">
        <v>8.0</v>
      </c>
      <c r="M78" s="10">
        <v>9.0</v>
      </c>
      <c r="N78" s="10">
        <v>6.0</v>
      </c>
      <c r="O78" s="16"/>
      <c r="P78" s="16"/>
      <c r="Q78" s="147"/>
      <c r="R78" s="147"/>
      <c r="S78" s="10">
        <v>7.0</v>
      </c>
      <c r="T78" s="10">
        <v>14.0</v>
      </c>
      <c r="U78" s="10">
        <v>9.0</v>
      </c>
      <c r="V78" s="16">
        <v>6.0</v>
      </c>
      <c r="W78" s="16"/>
      <c r="X78" s="10"/>
      <c r="Y78" s="10">
        <v>11.0</v>
      </c>
      <c r="Z78" s="10">
        <v>8.0</v>
      </c>
      <c r="AA78" s="10">
        <v>10.0</v>
      </c>
      <c r="AB78" s="10">
        <v>7.0</v>
      </c>
      <c r="AC78" s="16"/>
      <c r="AD78" s="16"/>
      <c r="AE78" s="10">
        <v>9.0</v>
      </c>
      <c r="AF78" s="10">
        <v>10.0</v>
      </c>
      <c r="AG78" s="10">
        <v>11.0</v>
      </c>
      <c r="AH78" s="10">
        <v>18.0</v>
      </c>
      <c r="AI78" s="10"/>
      <c r="AJ78" s="16"/>
      <c r="AK78" s="152">
        <f t="shared" si="1"/>
        <v>169</v>
      </c>
      <c r="AL78" s="136">
        <f>AK78/COUNT(F78:AJ78)</f>
        <v>8.894736842</v>
      </c>
    </row>
    <row r="79" ht="13.5" customHeight="1">
      <c r="A79" s="137" t="s">
        <v>78</v>
      </c>
      <c r="B79" s="132"/>
      <c r="C79" s="138"/>
      <c r="D79" s="32"/>
      <c r="E79" s="139"/>
      <c r="F79" s="140"/>
      <c r="G79" s="71"/>
      <c r="H79" s="142"/>
      <c r="I79" s="277"/>
      <c r="J79" s="148"/>
      <c r="K79" s="10"/>
      <c r="L79" s="10"/>
      <c r="M79" s="140"/>
      <c r="N79" s="140"/>
      <c r="O79" s="142"/>
      <c r="P79" s="142"/>
      <c r="Q79" s="140"/>
      <c r="R79" s="140"/>
      <c r="S79" s="140"/>
      <c r="T79" s="140"/>
      <c r="U79" s="140"/>
      <c r="V79" s="142"/>
      <c r="W79" s="142"/>
      <c r="X79" s="140"/>
      <c r="Y79" s="140"/>
      <c r="Z79" s="140"/>
      <c r="AA79" s="140"/>
      <c r="AB79" s="140"/>
      <c r="AC79" s="142"/>
      <c r="AD79" s="142"/>
      <c r="AE79" s="140"/>
      <c r="AF79" s="140"/>
      <c r="AG79" s="140"/>
      <c r="AH79" s="140"/>
      <c r="AI79" s="140"/>
      <c r="AJ79" s="142"/>
      <c r="AK79" s="140">
        <f t="shared" si="1"/>
        <v>0</v>
      </c>
      <c r="AL79" s="143"/>
    </row>
    <row r="80" ht="17.25" customHeight="1">
      <c r="A80" s="45">
        <v>11.0</v>
      </c>
      <c r="B80" s="144" t="s">
        <v>25</v>
      </c>
      <c r="C80" s="133"/>
      <c r="D80" s="32"/>
      <c r="E80" s="135"/>
      <c r="F80" s="10">
        <v>7.0</v>
      </c>
      <c r="G80" s="571" t="s">
        <v>11</v>
      </c>
      <c r="H80" s="16"/>
      <c r="I80" s="16"/>
      <c r="J80" s="10">
        <v>6.0</v>
      </c>
      <c r="K80" s="10">
        <v>8.0</v>
      </c>
      <c r="L80" s="10">
        <v>8.0</v>
      </c>
      <c r="M80" s="10">
        <v>14.0</v>
      </c>
      <c r="N80" s="10">
        <v>14.0</v>
      </c>
      <c r="O80" s="16">
        <v>7.0</v>
      </c>
      <c r="P80" s="16"/>
      <c r="Q80" s="10">
        <v>1.0</v>
      </c>
      <c r="R80" s="10">
        <v>6.0</v>
      </c>
      <c r="S80" s="10">
        <v>4.0</v>
      </c>
      <c r="T80" s="10">
        <v>9.0</v>
      </c>
      <c r="U80" s="10">
        <v>9.0</v>
      </c>
      <c r="V80" s="16"/>
      <c r="W80" s="16"/>
      <c r="X80" s="10">
        <v>9.0</v>
      </c>
      <c r="Y80" s="10">
        <v>12.0</v>
      </c>
      <c r="Z80" s="10">
        <v>8.0</v>
      </c>
      <c r="AA80" s="10">
        <v>9.0</v>
      </c>
      <c r="AB80" s="10">
        <v>8.0</v>
      </c>
      <c r="AC80" s="16">
        <v>7.0</v>
      </c>
      <c r="AD80" s="16"/>
      <c r="AE80" s="10"/>
      <c r="AF80" s="10">
        <v>6.0</v>
      </c>
      <c r="AG80" s="10">
        <v>8.0</v>
      </c>
      <c r="AH80" s="10">
        <v>1.0</v>
      </c>
      <c r="AI80" s="10">
        <v>4.0</v>
      </c>
      <c r="AJ80" s="16"/>
      <c r="AK80" s="152">
        <f t="shared" si="1"/>
        <v>165</v>
      </c>
      <c r="AL80" s="136">
        <f>AK80/COUNT(F80:AJ80)</f>
        <v>7.5</v>
      </c>
    </row>
    <row r="81" ht="13.5" customHeight="1">
      <c r="A81" s="137" t="s">
        <v>78</v>
      </c>
      <c r="B81" s="2"/>
      <c r="C81" s="153"/>
      <c r="D81" s="32"/>
      <c r="E81" s="139"/>
      <c r="F81" s="140">
        <v>1.0</v>
      </c>
      <c r="G81" s="71"/>
      <c r="H81" s="142"/>
      <c r="I81" s="16"/>
      <c r="J81" s="148"/>
      <c r="K81" s="10"/>
      <c r="L81" s="10"/>
      <c r="M81" s="140"/>
      <c r="N81" s="140"/>
      <c r="O81" s="142"/>
      <c r="P81" s="142"/>
      <c r="Q81" s="140">
        <v>1.0</v>
      </c>
      <c r="R81" s="140">
        <v>1.0</v>
      </c>
      <c r="S81" s="140"/>
      <c r="T81" s="140"/>
      <c r="U81" s="140"/>
      <c r="V81" s="142"/>
      <c r="W81" s="142"/>
      <c r="X81" s="140">
        <v>1.0</v>
      </c>
      <c r="Y81" s="140"/>
      <c r="Z81" s="140"/>
      <c r="AA81" s="140"/>
      <c r="AB81" s="140"/>
      <c r="AC81" s="142"/>
      <c r="AD81" s="142"/>
      <c r="AE81" s="140"/>
      <c r="AF81" s="140">
        <v>1.0</v>
      </c>
      <c r="AG81" s="140"/>
      <c r="AH81" s="140"/>
      <c r="AI81" s="140"/>
      <c r="AJ81" s="142"/>
      <c r="AK81" s="140">
        <f t="shared" si="1"/>
        <v>5</v>
      </c>
      <c r="AL81" s="143"/>
    </row>
    <row r="82" ht="15.75" customHeight="1">
      <c r="A82" s="29">
        <v>12.0</v>
      </c>
      <c r="B82" s="19" t="s">
        <v>26</v>
      </c>
      <c r="C82" s="133"/>
      <c r="D82" s="32"/>
      <c r="E82" s="135"/>
      <c r="F82" s="10">
        <v>7.0</v>
      </c>
      <c r="G82" s="571" t="s">
        <v>11</v>
      </c>
      <c r="H82" s="16"/>
      <c r="I82" s="16"/>
      <c r="J82" s="10">
        <v>12.0</v>
      </c>
      <c r="K82" s="10">
        <v>4.0</v>
      </c>
      <c r="L82" s="10">
        <v>6.0</v>
      </c>
      <c r="M82" s="10">
        <v>18.0</v>
      </c>
      <c r="N82" s="10">
        <v>17.0</v>
      </c>
      <c r="O82" s="16">
        <v>1.0</v>
      </c>
      <c r="P82" s="16"/>
      <c r="Q82" s="10">
        <v>9.0</v>
      </c>
      <c r="R82" s="10">
        <v>4.0</v>
      </c>
      <c r="S82" s="10">
        <v>12.0</v>
      </c>
      <c r="T82" s="10">
        <v>35.0</v>
      </c>
      <c r="U82" s="10">
        <v>7.0</v>
      </c>
      <c r="V82" s="16">
        <v>4.0</v>
      </c>
      <c r="W82" s="16"/>
      <c r="X82" s="10">
        <v>3.0</v>
      </c>
      <c r="Y82" s="10">
        <v>11.0</v>
      </c>
      <c r="Z82" s="10">
        <v>6.0</v>
      </c>
      <c r="AA82" s="10">
        <v>5.0</v>
      </c>
      <c r="AB82" s="10"/>
      <c r="AC82" s="16"/>
      <c r="AD82" s="16"/>
      <c r="AE82" s="10">
        <v>6.0</v>
      </c>
      <c r="AF82" s="10"/>
      <c r="AG82" s="10">
        <v>5.0</v>
      </c>
      <c r="AH82" s="10">
        <v>11.0</v>
      </c>
      <c r="AI82" s="10">
        <v>18.0</v>
      </c>
      <c r="AJ82" s="16"/>
      <c r="AK82" s="152">
        <f t="shared" si="1"/>
        <v>201</v>
      </c>
      <c r="AL82" s="136">
        <f>AK82/COUNT(F82:AJ82)</f>
        <v>9.571428571</v>
      </c>
    </row>
    <row r="83" ht="13.5" customHeight="1">
      <c r="A83" s="137" t="s">
        <v>78</v>
      </c>
      <c r="B83" s="132"/>
      <c r="C83" s="138"/>
      <c r="D83" s="32"/>
      <c r="E83" s="139"/>
      <c r="F83" s="140">
        <v>4.0</v>
      </c>
      <c r="G83" s="71"/>
      <c r="H83" s="142"/>
      <c r="I83" s="142"/>
      <c r="J83" s="140"/>
      <c r="K83" s="140"/>
      <c r="L83" s="140"/>
      <c r="M83" s="140"/>
      <c r="N83" s="140"/>
      <c r="O83" s="142"/>
      <c r="P83" s="142"/>
      <c r="Q83" s="140"/>
      <c r="R83" s="140"/>
      <c r="S83" s="140"/>
      <c r="T83" s="140"/>
      <c r="U83" s="140"/>
      <c r="V83" s="142"/>
      <c r="W83" s="142"/>
      <c r="X83" s="140"/>
      <c r="Y83" s="140"/>
      <c r="Z83" s="140"/>
      <c r="AA83" s="140"/>
      <c r="AB83" s="140"/>
      <c r="AC83" s="142"/>
      <c r="AD83" s="142"/>
      <c r="AE83" s="140"/>
      <c r="AF83" s="140"/>
      <c r="AG83" s="140"/>
      <c r="AH83" s="140"/>
      <c r="AI83" s="140"/>
      <c r="AJ83" s="142"/>
      <c r="AK83" s="140">
        <f t="shared" si="1"/>
        <v>4</v>
      </c>
      <c r="AL83" s="136"/>
    </row>
    <row r="84" ht="12.75" customHeight="1">
      <c r="A84" s="29">
        <v>13.0</v>
      </c>
      <c r="B84" s="19" t="s">
        <v>27</v>
      </c>
      <c r="C84" s="133"/>
      <c r="D84" s="32"/>
      <c r="E84" s="135"/>
      <c r="F84" s="10">
        <v>10.0</v>
      </c>
      <c r="G84" s="571" t="s">
        <v>11</v>
      </c>
      <c r="H84" s="16">
        <v>4.0</v>
      </c>
      <c r="I84" s="16"/>
      <c r="J84" s="10">
        <v>2.0</v>
      </c>
      <c r="K84" s="10">
        <v>4.0</v>
      </c>
      <c r="L84" s="10">
        <v>5.0</v>
      </c>
      <c r="M84" s="10">
        <v>7.0</v>
      </c>
      <c r="N84" s="10">
        <v>5.0</v>
      </c>
      <c r="O84" s="16">
        <v>9.0</v>
      </c>
      <c r="P84" s="16"/>
      <c r="Q84" s="10"/>
      <c r="R84" s="10">
        <v>3.0</v>
      </c>
      <c r="S84" s="10">
        <v>4.0</v>
      </c>
      <c r="T84" s="10">
        <v>8.0</v>
      </c>
      <c r="U84" s="10"/>
      <c r="V84" s="16"/>
      <c r="W84" s="16">
        <v>6.0</v>
      </c>
      <c r="X84" s="10">
        <v>7.0</v>
      </c>
      <c r="Y84" s="10">
        <v>23.0</v>
      </c>
      <c r="Z84" s="10">
        <v>8.0</v>
      </c>
      <c r="AA84" s="10">
        <v>8.0</v>
      </c>
      <c r="AB84" s="10">
        <v>7.0</v>
      </c>
      <c r="AC84" s="16"/>
      <c r="AD84" s="16"/>
      <c r="AE84" s="10">
        <v>9.0</v>
      </c>
      <c r="AF84" s="10">
        <v>9.0</v>
      </c>
      <c r="AG84" s="10">
        <v>9.0</v>
      </c>
      <c r="AH84" s="10">
        <v>8.0</v>
      </c>
      <c r="AI84" s="10">
        <v>9.0</v>
      </c>
      <c r="AJ84" s="16"/>
      <c r="AK84" s="152">
        <f t="shared" si="1"/>
        <v>164</v>
      </c>
      <c r="AL84" s="136">
        <f>AK84/COUNT(F84:AJ84)</f>
        <v>7.454545455</v>
      </c>
    </row>
    <row r="85" ht="13.5" customHeight="1">
      <c r="A85" s="137" t="s">
        <v>78</v>
      </c>
      <c r="B85" s="132"/>
      <c r="C85" s="138"/>
      <c r="D85" s="32"/>
      <c r="E85" s="139"/>
      <c r="F85" s="140"/>
      <c r="G85" s="71"/>
      <c r="H85" s="142"/>
      <c r="I85" s="142"/>
      <c r="J85" s="140"/>
      <c r="K85" s="140"/>
      <c r="L85" s="140"/>
      <c r="M85" s="140"/>
      <c r="N85" s="140"/>
      <c r="O85" s="142"/>
      <c r="P85" s="142"/>
      <c r="Q85" s="140"/>
      <c r="R85" s="140"/>
      <c r="S85" s="140"/>
      <c r="T85" s="140"/>
      <c r="U85" s="140"/>
      <c r="V85" s="142"/>
      <c r="W85" s="142"/>
      <c r="X85" s="140"/>
      <c r="Y85" s="140"/>
      <c r="Z85" s="140"/>
      <c r="AA85" s="140"/>
      <c r="AB85" s="140"/>
      <c r="AC85" s="142"/>
      <c r="AD85" s="142"/>
      <c r="AE85" s="140"/>
      <c r="AF85" s="140"/>
      <c r="AG85" s="140"/>
      <c r="AH85" s="140"/>
      <c r="AI85" s="140"/>
      <c r="AJ85" s="142"/>
      <c r="AK85" s="140">
        <f t="shared" si="1"/>
        <v>0</v>
      </c>
      <c r="AL85" s="143"/>
    </row>
    <row r="86" ht="12.75" customHeight="1">
      <c r="A86" s="154">
        <v>14.0</v>
      </c>
      <c r="B86" s="144" t="s">
        <v>28</v>
      </c>
      <c r="C86" s="133"/>
      <c r="D86" s="32"/>
      <c r="E86" s="135"/>
      <c r="F86" s="10">
        <v>6.0</v>
      </c>
      <c r="G86" s="571" t="s">
        <v>11</v>
      </c>
      <c r="H86" s="16"/>
      <c r="I86" s="16"/>
      <c r="J86" s="10">
        <v>7.0</v>
      </c>
      <c r="K86" s="10">
        <v>6.0</v>
      </c>
      <c r="L86" s="10">
        <v>4.0</v>
      </c>
      <c r="M86" s="10">
        <v>9.0</v>
      </c>
      <c r="N86" s="10">
        <v>10.0</v>
      </c>
      <c r="O86" s="16"/>
      <c r="P86" s="16"/>
      <c r="Q86" s="10">
        <v>7.0</v>
      </c>
      <c r="R86" s="10">
        <v>6.0</v>
      </c>
      <c r="S86" s="10">
        <v>8.0</v>
      </c>
      <c r="T86" s="10">
        <v>9.0</v>
      </c>
      <c r="U86" s="10"/>
      <c r="V86" s="16"/>
      <c r="W86" s="16"/>
      <c r="X86" s="341"/>
      <c r="Y86" s="341"/>
      <c r="Z86" s="10">
        <v>7.0</v>
      </c>
      <c r="AA86" s="10">
        <v>8.0</v>
      </c>
      <c r="AB86" s="10">
        <v>8.0</v>
      </c>
      <c r="AC86" s="16"/>
      <c r="AD86" s="16"/>
      <c r="AE86" s="10">
        <v>5.0</v>
      </c>
      <c r="AF86" s="10">
        <v>5.0</v>
      </c>
      <c r="AG86" s="10">
        <v>11.0</v>
      </c>
      <c r="AH86" s="155">
        <v>12.0</v>
      </c>
      <c r="AI86" s="10"/>
      <c r="AJ86" s="243"/>
      <c r="AK86" s="152">
        <f t="shared" si="1"/>
        <v>128</v>
      </c>
      <c r="AL86" s="136">
        <f>AK86/COUNT(F86:AJ86)</f>
        <v>7.529411765</v>
      </c>
    </row>
    <row r="87" ht="13.5" customHeight="1">
      <c r="A87" s="137" t="s">
        <v>78</v>
      </c>
      <c r="B87" s="132"/>
      <c r="C87" s="138"/>
      <c r="D87" s="32"/>
      <c r="E87" s="139"/>
      <c r="F87" s="140"/>
      <c r="G87" s="71"/>
      <c r="H87" s="142"/>
      <c r="I87" s="462"/>
      <c r="J87" s="140"/>
      <c r="K87" s="140"/>
      <c r="L87" s="140"/>
      <c r="M87" s="140"/>
      <c r="N87" s="140"/>
      <c r="O87" s="142"/>
      <c r="P87" s="142"/>
      <c r="Q87" s="140"/>
      <c r="R87" s="140"/>
      <c r="S87" s="140"/>
      <c r="T87" s="140"/>
      <c r="U87" s="140"/>
      <c r="V87" s="142"/>
      <c r="W87" s="142"/>
      <c r="X87" s="140"/>
      <c r="Y87" s="140"/>
      <c r="Z87" s="140"/>
      <c r="AA87" s="140">
        <v>1.0</v>
      </c>
      <c r="AB87" s="140"/>
      <c r="AC87" s="142"/>
      <c r="AD87" s="142"/>
      <c r="AE87" s="140"/>
      <c r="AF87" s="140"/>
      <c r="AG87" s="140"/>
      <c r="AH87" s="140"/>
      <c r="AI87" s="140"/>
      <c r="AJ87" s="142"/>
      <c r="AK87" s="140">
        <f t="shared" si="1"/>
        <v>1</v>
      </c>
      <c r="AL87" s="143"/>
    </row>
    <row r="88" ht="12.75" customHeight="1">
      <c r="A88" s="45">
        <v>15.0</v>
      </c>
      <c r="B88" s="144" t="s">
        <v>30</v>
      </c>
      <c r="C88" s="133"/>
      <c r="D88" s="32"/>
      <c r="E88" s="135"/>
      <c r="F88" s="10">
        <v>5.0</v>
      </c>
      <c r="G88" s="571" t="s">
        <v>11</v>
      </c>
      <c r="H88" s="16"/>
      <c r="I88" s="16"/>
      <c r="J88" s="10">
        <v>5.0</v>
      </c>
      <c r="K88" s="10"/>
      <c r="L88" s="10">
        <v>6.0</v>
      </c>
      <c r="M88" s="10">
        <v>3.0</v>
      </c>
      <c r="N88" s="10">
        <v>2.0</v>
      </c>
      <c r="O88" s="16">
        <v>2.0</v>
      </c>
      <c r="P88" s="16">
        <v>5.0</v>
      </c>
      <c r="Q88" s="10">
        <v>6.0</v>
      </c>
      <c r="R88" s="10">
        <v>8.0</v>
      </c>
      <c r="S88" s="10">
        <v>7.0</v>
      </c>
      <c r="T88" s="10">
        <v>5.0</v>
      </c>
      <c r="U88" s="10">
        <v>9.0</v>
      </c>
      <c r="V88" s="16"/>
      <c r="W88" s="16"/>
      <c r="X88" s="10">
        <v>3.0</v>
      </c>
      <c r="Y88" s="10">
        <v>5.0</v>
      </c>
      <c r="Z88" s="10">
        <v>5.0</v>
      </c>
      <c r="AA88" s="10">
        <v>5.0</v>
      </c>
      <c r="AB88" s="10">
        <v>2.0</v>
      </c>
      <c r="AC88" s="16"/>
      <c r="AD88" s="16">
        <v>6.0</v>
      </c>
      <c r="AE88" s="10">
        <v>8.0</v>
      </c>
      <c r="AF88" s="10">
        <v>8.0</v>
      </c>
      <c r="AG88" s="10">
        <v>6.0</v>
      </c>
      <c r="AH88" s="10">
        <v>10.0</v>
      </c>
      <c r="AI88" s="10">
        <v>7.0</v>
      </c>
      <c r="AJ88" s="16"/>
      <c r="AK88" s="152">
        <f t="shared" si="1"/>
        <v>128</v>
      </c>
      <c r="AL88" s="136">
        <f>AK88/COUNT(F88:AJ88)</f>
        <v>5.565217391</v>
      </c>
    </row>
    <row r="89" ht="13.5" customHeight="1">
      <c r="A89" s="137" t="s">
        <v>78</v>
      </c>
      <c r="B89" s="132"/>
      <c r="C89" s="153"/>
      <c r="D89" s="32"/>
      <c r="E89" s="139"/>
      <c r="F89" s="140">
        <v>1.0</v>
      </c>
      <c r="G89" s="71"/>
      <c r="H89" s="142"/>
      <c r="I89" s="462"/>
      <c r="J89" s="140"/>
      <c r="K89" s="140"/>
      <c r="L89" s="140"/>
      <c r="M89" s="140"/>
      <c r="N89" s="140"/>
      <c r="O89" s="142"/>
      <c r="P89" s="142"/>
      <c r="Q89" s="140"/>
      <c r="R89" s="140"/>
      <c r="S89" s="140"/>
      <c r="T89" s="140"/>
      <c r="U89" s="140"/>
      <c r="V89" s="142"/>
      <c r="W89" s="142"/>
      <c r="X89" s="140"/>
      <c r="Y89" s="140">
        <v>1.0</v>
      </c>
      <c r="Z89" s="140"/>
      <c r="AA89" s="140">
        <v>2.0</v>
      </c>
      <c r="AB89" s="140"/>
      <c r="AC89" s="142"/>
      <c r="AD89" s="142"/>
      <c r="AE89" s="140"/>
      <c r="AF89" s="140"/>
      <c r="AG89" s="140"/>
      <c r="AH89" s="140"/>
      <c r="AI89" s="140"/>
      <c r="AJ89" s="142"/>
      <c r="AK89" s="140">
        <f t="shared" si="1"/>
        <v>4</v>
      </c>
      <c r="AL89" s="143"/>
    </row>
    <row r="90" ht="12.75" customHeight="1">
      <c r="A90" s="45">
        <v>16.0</v>
      </c>
      <c r="B90" s="19" t="s">
        <v>31</v>
      </c>
      <c r="C90" s="157"/>
      <c r="D90" s="32"/>
      <c r="E90" s="135"/>
      <c r="F90" s="10">
        <v>14.0</v>
      </c>
      <c r="G90" s="571" t="s">
        <v>11</v>
      </c>
      <c r="H90" s="16"/>
      <c r="I90" s="16"/>
      <c r="J90" s="10">
        <v>15.0</v>
      </c>
      <c r="K90" s="10">
        <v>8.0</v>
      </c>
      <c r="L90" s="10">
        <v>6.0</v>
      </c>
      <c r="M90" s="10">
        <v>7.0</v>
      </c>
      <c r="N90" s="10"/>
      <c r="O90" s="16"/>
      <c r="P90" s="16">
        <v>5.0</v>
      </c>
      <c r="Q90" s="149">
        <v>1.0</v>
      </c>
      <c r="R90" s="10">
        <v>5.0</v>
      </c>
      <c r="S90" s="10">
        <v>3.0</v>
      </c>
      <c r="T90" s="10">
        <v>3.0</v>
      </c>
      <c r="U90" s="10">
        <v>14.0</v>
      </c>
      <c r="V90" s="16"/>
      <c r="W90" s="16"/>
      <c r="X90" s="10">
        <v>11.0</v>
      </c>
      <c r="Y90" s="10">
        <v>7.0</v>
      </c>
      <c r="Z90" s="10">
        <v>8.0</v>
      </c>
      <c r="AA90" s="10">
        <v>9.0</v>
      </c>
      <c r="AB90" s="10">
        <v>5.0</v>
      </c>
      <c r="AC90" s="16">
        <v>6.0</v>
      </c>
      <c r="AD90" s="16"/>
      <c r="AE90" s="10"/>
      <c r="AF90" s="341">
        <v>2.0</v>
      </c>
      <c r="AG90" s="341"/>
      <c r="AH90" s="10">
        <v>7.0</v>
      </c>
      <c r="AI90" s="10">
        <v>4.0</v>
      </c>
      <c r="AJ90" s="16"/>
      <c r="AK90" s="152">
        <f t="shared" si="1"/>
        <v>140</v>
      </c>
      <c r="AL90" s="136">
        <f>AK90/COUNT(F90:AJ90)</f>
        <v>7</v>
      </c>
    </row>
    <row r="91" ht="13.5" customHeight="1">
      <c r="A91" s="137" t="s">
        <v>78</v>
      </c>
      <c r="B91" s="132"/>
      <c r="C91" s="159"/>
      <c r="D91" s="32"/>
      <c r="E91" s="139"/>
      <c r="F91" s="140">
        <v>2.0</v>
      </c>
      <c r="G91" s="71"/>
      <c r="H91" s="142"/>
      <c r="I91" s="462"/>
      <c r="J91" s="140"/>
      <c r="K91" s="140"/>
      <c r="L91" s="140"/>
      <c r="M91" s="140"/>
      <c r="N91" s="140"/>
      <c r="O91" s="142"/>
      <c r="P91" s="142"/>
      <c r="Q91" s="140"/>
      <c r="R91" s="140"/>
      <c r="S91" s="140"/>
      <c r="T91" s="140"/>
      <c r="U91" s="140"/>
      <c r="V91" s="142"/>
      <c r="W91" s="142"/>
      <c r="X91" s="140"/>
      <c r="Y91" s="140"/>
      <c r="Z91" s="140"/>
      <c r="AA91" s="140"/>
      <c r="AB91" s="140"/>
      <c r="AC91" s="142"/>
      <c r="AD91" s="142"/>
      <c r="AE91" s="140"/>
      <c r="AF91" s="140"/>
      <c r="AG91" s="140"/>
      <c r="AH91" s="140">
        <v>1.0</v>
      </c>
      <c r="AI91" s="140"/>
      <c r="AJ91" s="142"/>
      <c r="AK91" s="140">
        <f t="shared" si="1"/>
        <v>3</v>
      </c>
      <c r="AL91" s="143"/>
    </row>
    <row r="92" ht="12.75" customHeight="1">
      <c r="A92" s="29">
        <v>17.0</v>
      </c>
      <c r="B92" s="19" t="s">
        <v>32</v>
      </c>
      <c r="C92" s="133"/>
      <c r="D92" s="32"/>
      <c r="E92" s="135"/>
      <c r="F92" s="10">
        <v>10.0</v>
      </c>
      <c r="G92" s="571" t="s">
        <v>11</v>
      </c>
      <c r="H92" s="16">
        <v>3.0</v>
      </c>
      <c r="I92" s="16"/>
      <c r="J92" s="10"/>
      <c r="K92" s="10">
        <v>6.0</v>
      </c>
      <c r="L92" s="10">
        <v>7.0</v>
      </c>
      <c r="M92" s="10">
        <v>10.0</v>
      </c>
      <c r="N92" s="10">
        <v>6.0</v>
      </c>
      <c r="O92" s="16">
        <v>1.0</v>
      </c>
      <c r="P92" s="16"/>
      <c r="Q92" s="10">
        <v>9.0</v>
      </c>
      <c r="R92" s="10">
        <v>6.0</v>
      </c>
      <c r="S92" s="10">
        <v>7.0</v>
      </c>
      <c r="T92" s="10">
        <v>9.0</v>
      </c>
      <c r="U92" s="10">
        <v>13.0</v>
      </c>
      <c r="V92" s="16">
        <v>5.0</v>
      </c>
      <c r="W92" s="16"/>
      <c r="X92" s="10"/>
      <c r="Y92" s="10">
        <v>7.0</v>
      </c>
      <c r="Z92" s="10">
        <v>9.0</v>
      </c>
      <c r="AA92" s="10">
        <v>5.0</v>
      </c>
      <c r="AB92" s="10">
        <v>13.0</v>
      </c>
      <c r="AC92" s="16"/>
      <c r="AD92" s="16"/>
      <c r="AE92" s="10">
        <v>8.0</v>
      </c>
      <c r="AF92" s="10">
        <v>8.0</v>
      </c>
      <c r="AG92" s="10">
        <v>7.0</v>
      </c>
      <c r="AH92" s="10">
        <v>13.0</v>
      </c>
      <c r="AI92" s="10">
        <v>1.0</v>
      </c>
      <c r="AJ92" s="16"/>
      <c r="AK92" s="152">
        <f t="shared" si="1"/>
        <v>163</v>
      </c>
      <c r="AL92" s="136">
        <f>AK92/COUNT(F92:AJ92)</f>
        <v>7.409090909</v>
      </c>
    </row>
    <row r="93" ht="13.5" customHeight="1">
      <c r="A93" s="137" t="s">
        <v>78</v>
      </c>
      <c r="B93" s="132"/>
      <c r="C93" s="138"/>
      <c r="D93" s="32"/>
      <c r="E93" s="139"/>
      <c r="F93" s="140"/>
      <c r="G93" s="71"/>
      <c r="H93" s="142"/>
      <c r="I93" s="462"/>
      <c r="J93" s="140"/>
      <c r="K93" s="140"/>
      <c r="L93" s="140"/>
      <c r="M93" s="140"/>
      <c r="N93" s="140"/>
      <c r="O93" s="142"/>
      <c r="P93" s="142"/>
      <c r="Q93" s="140"/>
      <c r="R93" s="140"/>
      <c r="S93" s="140"/>
      <c r="T93" s="140"/>
      <c r="U93" s="140"/>
      <c r="V93" s="142"/>
      <c r="W93" s="142"/>
      <c r="X93" s="140"/>
      <c r="Y93" s="140"/>
      <c r="Z93" s="140"/>
      <c r="AA93" s="140"/>
      <c r="AB93" s="140"/>
      <c r="AC93" s="142"/>
      <c r="AD93" s="142"/>
      <c r="AE93" s="140"/>
      <c r="AF93" s="140"/>
      <c r="AG93" s="140"/>
      <c r="AH93" s="140">
        <v>1.0</v>
      </c>
      <c r="AI93" s="140"/>
      <c r="AJ93" s="142"/>
      <c r="AK93" s="140">
        <f t="shared" si="1"/>
        <v>1</v>
      </c>
      <c r="AL93" s="143"/>
    </row>
    <row r="94" ht="13.5" customHeight="1">
      <c r="A94" s="29">
        <v>18.0</v>
      </c>
      <c r="B94" s="19" t="s">
        <v>33</v>
      </c>
      <c r="C94" s="133"/>
      <c r="D94" s="32"/>
      <c r="E94" s="135"/>
      <c r="F94" s="10">
        <v>7.0</v>
      </c>
      <c r="G94" s="571" t="s">
        <v>11</v>
      </c>
      <c r="H94" s="16">
        <v>1.0</v>
      </c>
      <c r="I94" s="162"/>
      <c r="J94" s="160">
        <v>1.0</v>
      </c>
      <c r="K94" s="212">
        <v>7.0</v>
      </c>
      <c r="L94" s="160">
        <v>5.0</v>
      </c>
      <c r="M94" s="10">
        <v>5.0</v>
      </c>
      <c r="N94" s="155">
        <v>5.0</v>
      </c>
      <c r="O94" s="16">
        <v>1.0</v>
      </c>
      <c r="P94" s="16"/>
      <c r="Q94" s="10">
        <v>5.0</v>
      </c>
      <c r="R94" s="160">
        <v>6.0</v>
      </c>
      <c r="S94" s="160">
        <v>10.0</v>
      </c>
      <c r="T94" s="10">
        <v>7.0</v>
      </c>
      <c r="U94" s="10">
        <v>9.0</v>
      </c>
      <c r="V94" s="16">
        <v>9.0</v>
      </c>
      <c r="W94" s="16"/>
      <c r="X94" s="10"/>
      <c r="Y94" s="10">
        <v>9.0</v>
      </c>
      <c r="Z94" s="10">
        <v>8.0</v>
      </c>
      <c r="AA94" s="10">
        <v>7.0</v>
      </c>
      <c r="AB94" s="10"/>
      <c r="AC94" s="16"/>
      <c r="AD94" s="16">
        <v>4.0</v>
      </c>
      <c r="AE94" s="147"/>
      <c r="AF94" s="147"/>
      <c r="AG94" s="147"/>
      <c r="AH94" s="10">
        <v>2.0</v>
      </c>
      <c r="AI94" s="10"/>
      <c r="AJ94" s="16"/>
      <c r="AK94" s="152">
        <f t="shared" si="1"/>
        <v>108</v>
      </c>
      <c r="AL94" s="136">
        <f>AK94/COUNT(F94:AJ94)</f>
        <v>5.684210526</v>
      </c>
    </row>
    <row r="95" ht="13.5" customHeight="1">
      <c r="A95" s="137" t="s">
        <v>78</v>
      </c>
      <c r="B95" s="132"/>
      <c r="C95" s="138"/>
      <c r="D95" s="32"/>
      <c r="E95" s="139"/>
      <c r="F95" s="140">
        <v>1.0</v>
      </c>
      <c r="G95" s="71"/>
      <c r="H95" s="142"/>
      <c r="I95" s="462"/>
      <c r="J95" s="140"/>
      <c r="K95" s="140"/>
      <c r="L95" s="140"/>
      <c r="M95" s="140"/>
      <c r="N95" s="140"/>
      <c r="O95" s="142"/>
      <c r="P95" s="142"/>
      <c r="Q95" s="140"/>
      <c r="R95" s="140"/>
      <c r="S95" s="140"/>
      <c r="T95" s="140"/>
      <c r="U95" s="140"/>
      <c r="V95" s="142"/>
      <c r="W95" s="142"/>
      <c r="X95" s="140"/>
      <c r="Y95" s="140"/>
      <c r="Z95" s="140"/>
      <c r="AA95" s="140"/>
      <c r="AB95" s="140"/>
      <c r="AC95" s="142"/>
      <c r="AD95" s="142"/>
      <c r="AE95" s="140"/>
      <c r="AF95" s="140"/>
      <c r="AG95" s="140"/>
      <c r="AH95" s="140"/>
      <c r="AI95" s="140"/>
      <c r="AJ95" s="142"/>
      <c r="AK95" s="140">
        <f t="shared" si="1"/>
        <v>1</v>
      </c>
      <c r="AL95" s="143"/>
    </row>
    <row r="96" ht="12.75" customHeight="1">
      <c r="A96" s="29">
        <v>19.0</v>
      </c>
      <c r="B96" s="19" t="s">
        <v>34</v>
      </c>
      <c r="C96" s="133"/>
      <c r="D96" s="32"/>
      <c r="E96" s="135"/>
      <c r="F96" s="10">
        <v>1.0</v>
      </c>
      <c r="G96" s="571" t="s">
        <v>11</v>
      </c>
      <c r="H96" s="16"/>
      <c r="I96" s="16">
        <v>1.0</v>
      </c>
      <c r="J96" s="10">
        <v>5.0</v>
      </c>
      <c r="K96" s="10">
        <v>7.0</v>
      </c>
      <c r="L96" s="10">
        <v>4.0</v>
      </c>
      <c r="M96" s="10">
        <v>7.0</v>
      </c>
      <c r="N96" s="10">
        <v>5.0</v>
      </c>
      <c r="O96" s="16">
        <v>3.0</v>
      </c>
      <c r="P96" s="16"/>
      <c r="Q96" s="10"/>
      <c r="R96" s="10">
        <v>3.0</v>
      </c>
      <c r="S96" s="10">
        <v>14.0</v>
      </c>
      <c r="T96" s="10">
        <v>7.0</v>
      </c>
      <c r="U96" s="10">
        <v>10.0</v>
      </c>
      <c r="V96" s="16"/>
      <c r="W96" s="16"/>
      <c r="X96" s="160">
        <v>7.0</v>
      </c>
      <c r="Y96" s="10">
        <v>3.0</v>
      </c>
      <c r="Z96" s="10">
        <v>9.0</v>
      </c>
      <c r="AA96" s="10">
        <v>6.0</v>
      </c>
      <c r="AB96" s="10">
        <v>7.0</v>
      </c>
      <c r="AC96" s="16">
        <v>3.0</v>
      </c>
      <c r="AD96" s="16"/>
      <c r="AE96" s="10"/>
      <c r="AF96" s="10">
        <v>15.0</v>
      </c>
      <c r="AG96" s="10">
        <v>9.0</v>
      </c>
      <c r="AH96" s="10">
        <v>7.0</v>
      </c>
      <c r="AI96" s="10">
        <v>2.0</v>
      </c>
      <c r="AJ96" s="16"/>
      <c r="AK96" s="152">
        <f t="shared" si="1"/>
        <v>135</v>
      </c>
      <c r="AL96" s="136">
        <f>AK96/COUNT(F96:AJ96)</f>
        <v>6.136363636</v>
      </c>
    </row>
    <row r="97" ht="13.5" customHeight="1">
      <c r="A97" s="137" t="s">
        <v>78</v>
      </c>
      <c r="B97" s="132"/>
      <c r="C97" s="138"/>
      <c r="D97" s="32"/>
      <c r="E97" s="139"/>
      <c r="F97" s="140">
        <v>1.0</v>
      </c>
      <c r="G97" s="71"/>
      <c r="H97" s="142"/>
      <c r="I97" s="142"/>
      <c r="J97" s="140"/>
      <c r="K97" s="140"/>
      <c r="L97" s="140"/>
      <c r="M97" s="140"/>
      <c r="N97" s="140"/>
      <c r="O97" s="142"/>
      <c r="P97" s="142"/>
      <c r="Q97" s="140"/>
      <c r="R97" s="140"/>
      <c r="S97" s="140"/>
      <c r="T97" s="140"/>
      <c r="U97" s="140"/>
      <c r="V97" s="142"/>
      <c r="W97" s="142"/>
      <c r="X97" s="573"/>
      <c r="Y97" s="140">
        <v>1.0</v>
      </c>
      <c r="Z97" s="140"/>
      <c r="AA97" s="140"/>
      <c r="AB97" s="140"/>
      <c r="AC97" s="142"/>
      <c r="AD97" s="142"/>
      <c r="AE97" s="140"/>
      <c r="AF97" s="140"/>
      <c r="AG97" s="140"/>
      <c r="AH97" s="140"/>
      <c r="AI97" s="140"/>
      <c r="AJ97" s="142"/>
      <c r="AK97" s="140">
        <f t="shared" si="1"/>
        <v>2</v>
      </c>
      <c r="AL97" s="143"/>
    </row>
    <row r="98" ht="13.5" customHeight="1">
      <c r="A98" s="29">
        <v>20.0</v>
      </c>
      <c r="B98" s="164" t="s">
        <v>35</v>
      </c>
      <c r="C98" s="133"/>
      <c r="D98" s="32"/>
      <c r="E98" s="135"/>
      <c r="F98" s="10">
        <v>5.0</v>
      </c>
      <c r="G98" s="571" t="s">
        <v>11</v>
      </c>
      <c r="H98" s="16"/>
      <c r="I98" s="16"/>
      <c r="J98" s="10">
        <v>4.0</v>
      </c>
      <c r="K98" s="10">
        <v>1.0</v>
      </c>
      <c r="L98" s="10">
        <v>1.0</v>
      </c>
      <c r="M98" s="10"/>
      <c r="N98" s="10">
        <v>2.0</v>
      </c>
      <c r="O98" s="16">
        <v>1.0</v>
      </c>
      <c r="P98" s="16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  <c r="AD98" s="150"/>
      <c r="AE98" s="165">
        <v>1.0</v>
      </c>
      <c r="AF98" s="165">
        <v>10.0</v>
      </c>
      <c r="AG98" s="165">
        <v>1.0</v>
      </c>
      <c r="AH98" s="167">
        <v>9.0</v>
      </c>
      <c r="AI98" s="167">
        <v>4.0</v>
      </c>
      <c r="AJ98" s="574">
        <v>1.0</v>
      </c>
      <c r="AK98" s="152">
        <f t="shared" si="1"/>
        <v>40</v>
      </c>
      <c r="AL98" s="136">
        <f>AK98/COUNT(F98:AJ98)</f>
        <v>3.333333333</v>
      </c>
    </row>
    <row r="99" ht="13.5" customHeight="1">
      <c r="A99" s="168" t="s">
        <v>78</v>
      </c>
      <c r="B99" s="132"/>
      <c r="C99" s="133"/>
      <c r="D99" s="32"/>
      <c r="E99" s="135"/>
      <c r="F99" s="10"/>
      <c r="G99" s="71"/>
      <c r="H99" s="16"/>
      <c r="I99" s="16"/>
      <c r="J99" s="169">
        <v>1.0</v>
      </c>
      <c r="K99" s="10"/>
      <c r="L99" s="10"/>
      <c r="M99" s="10"/>
      <c r="N99" s="10"/>
      <c r="O99" s="277"/>
      <c r="P99" s="277"/>
      <c r="Q99" s="169"/>
      <c r="R99" s="10"/>
      <c r="S99" s="10"/>
      <c r="T99" s="169"/>
      <c r="U99" s="148"/>
      <c r="V99" s="16"/>
      <c r="W99" s="173"/>
      <c r="X99" s="148"/>
      <c r="Y99" s="10"/>
      <c r="Z99" s="169"/>
      <c r="AA99" s="169"/>
      <c r="AB99" s="169"/>
      <c r="AC99" s="171"/>
      <c r="AD99" s="16"/>
      <c r="AE99" s="172"/>
      <c r="AF99" s="170"/>
      <c r="AG99" s="172"/>
      <c r="AH99" s="167"/>
      <c r="AI99" s="167"/>
      <c r="AJ99" s="574"/>
      <c r="AK99" s="170">
        <f t="shared" si="1"/>
        <v>1</v>
      </c>
      <c r="AL99" s="136"/>
    </row>
    <row r="100" ht="13.5" customHeight="1">
      <c r="A100" s="29">
        <v>21.0</v>
      </c>
      <c r="B100" s="19" t="s">
        <v>36</v>
      </c>
      <c r="C100" s="133"/>
      <c r="D100" s="32"/>
      <c r="E100" s="135"/>
      <c r="F100" s="10"/>
      <c r="G100" s="571" t="s">
        <v>11</v>
      </c>
      <c r="H100" s="16"/>
      <c r="I100" s="16"/>
      <c r="J100" s="10"/>
      <c r="K100" s="10"/>
      <c r="L100" s="10">
        <v>4.0</v>
      </c>
      <c r="M100" s="10">
        <v>7.0</v>
      </c>
      <c r="N100" s="10">
        <v>4.0</v>
      </c>
      <c r="O100" s="16">
        <v>4.0</v>
      </c>
      <c r="P100" s="16"/>
      <c r="Q100" s="10">
        <v>1.0</v>
      </c>
      <c r="R100" s="10">
        <v>7.0</v>
      </c>
      <c r="S100" s="10">
        <v>4.0</v>
      </c>
      <c r="T100" s="10">
        <v>12.0</v>
      </c>
      <c r="U100" s="10">
        <v>9.0</v>
      </c>
      <c r="V100" s="16"/>
      <c r="W100" s="16"/>
      <c r="X100" s="10">
        <v>9.0</v>
      </c>
      <c r="Y100" s="10">
        <v>9.0</v>
      </c>
      <c r="Z100" s="10">
        <v>5.0</v>
      </c>
      <c r="AA100" s="10">
        <v>7.0</v>
      </c>
      <c r="AB100" s="10">
        <v>5.0</v>
      </c>
      <c r="AC100" s="16"/>
      <c r="AD100" s="16"/>
      <c r="AE100" s="165">
        <v>3.0</v>
      </c>
      <c r="AF100" s="165">
        <v>6.0</v>
      </c>
      <c r="AG100" s="165">
        <v>7.0</v>
      </c>
      <c r="AH100" s="167">
        <v>8.0</v>
      </c>
      <c r="AI100" s="167">
        <v>8.0</v>
      </c>
      <c r="AJ100" s="574">
        <v>7.0</v>
      </c>
      <c r="AK100" s="152">
        <f t="shared" si="1"/>
        <v>126</v>
      </c>
      <c r="AL100" s="136">
        <f>AK100/COUNT(F100:AJ100)</f>
        <v>6.3</v>
      </c>
    </row>
    <row r="101" ht="13.5" customHeight="1">
      <c r="A101" s="137" t="s">
        <v>78</v>
      </c>
      <c r="B101" s="132"/>
      <c r="C101" s="138"/>
      <c r="D101" s="32"/>
      <c r="E101" s="139"/>
      <c r="F101" s="140"/>
      <c r="G101" s="71"/>
      <c r="H101" s="142"/>
      <c r="I101" s="142"/>
      <c r="J101" s="140"/>
      <c r="K101" s="140"/>
      <c r="L101" s="140"/>
      <c r="M101" s="140">
        <v>1.0</v>
      </c>
      <c r="N101" s="140"/>
      <c r="O101" s="142"/>
      <c r="P101" s="142"/>
      <c r="Q101" s="140"/>
      <c r="R101" s="140"/>
      <c r="S101" s="140"/>
      <c r="T101" s="140">
        <v>1.0</v>
      </c>
      <c r="U101" s="140">
        <v>1.0</v>
      </c>
      <c r="V101" s="142"/>
      <c r="W101" s="142"/>
      <c r="X101" s="140"/>
      <c r="Y101" s="140"/>
      <c r="Z101" s="140"/>
      <c r="AA101" s="140"/>
      <c r="AB101" s="140"/>
      <c r="AC101" s="142"/>
      <c r="AD101" s="142"/>
      <c r="AE101" s="140"/>
      <c r="AF101" s="140"/>
      <c r="AG101" s="140">
        <v>1.0</v>
      </c>
      <c r="AH101" s="140"/>
      <c r="AI101" s="140"/>
      <c r="AJ101" s="142"/>
      <c r="AK101" s="140">
        <f t="shared" si="1"/>
        <v>4</v>
      </c>
      <c r="AL101" s="143"/>
    </row>
    <row r="102" ht="12.75" customHeight="1">
      <c r="A102" s="29">
        <v>22.0</v>
      </c>
      <c r="B102" s="19" t="s">
        <v>37</v>
      </c>
      <c r="C102" s="133"/>
      <c r="D102" s="32"/>
      <c r="E102" s="135"/>
      <c r="F102" s="10">
        <v>13.0</v>
      </c>
      <c r="G102" s="571" t="s">
        <v>11</v>
      </c>
      <c r="H102" s="16"/>
      <c r="I102" s="16"/>
      <c r="J102" s="10">
        <v>13.0</v>
      </c>
      <c r="K102" s="10">
        <v>7.0</v>
      </c>
      <c r="L102" s="10">
        <v>4.0</v>
      </c>
      <c r="M102" s="10">
        <v>9.0</v>
      </c>
      <c r="N102" s="10">
        <v>5.0</v>
      </c>
      <c r="O102" s="16">
        <v>11.0</v>
      </c>
      <c r="P102" s="16"/>
      <c r="Q102" s="10"/>
      <c r="R102" s="10">
        <v>8.0</v>
      </c>
      <c r="S102" s="10">
        <v>9.0</v>
      </c>
      <c r="T102" s="10">
        <v>12.0</v>
      </c>
      <c r="U102" s="10">
        <v>7.0</v>
      </c>
      <c r="V102" s="16">
        <v>6.0</v>
      </c>
      <c r="W102" s="16"/>
      <c r="X102" s="10">
        <v>11.0</v>
      </c>
      <c r="Y102" s="10">
        <v>10.0</v>
      </c>
      <c r="Z102" s="10">
        <v>6.0</v>
      </c>
      <c r="AA102" s="10">
        <v>8.0</v>
      </c>
      <c r="AB102" s="10">
        <v>10.0</v>
      </c>
      <c r="AC102" s="16">
        <v>9.0</v>
      </c>
      <c r="AD102" s="16"/>
      <c r="AE102" s="10"/>
      <c r="AF102" s="10">
        <v>9.0</v>
      </c>
      <c r="AG102" s="10">
        <v>2.0</v>
      </c>
      <c r="AH102" s="10">
        <v>8.0</v>
      </c>
      <c r="AI102" s="10">
        <v>5.0</v>
      </c>
      <c r="AJ102" s="16">
        <v>3.0</v>
      </c>
      <c r="AK102" s="152">
        <f t="shared" si="1"/>
        <v>185</v>
      </c>
      <c r="AL102" s="136">
        <f>AK102/COUNT(F102:AJ102)</f>
        <v>8.043478261</v>
      </c>
    </row>
    <row r="103" ht="13.5" customHeight="1">
      <c r="A103" s="137" t="s">
        <v>78</v>
      </c>
      <c r="B103" s="132"/>
      <c r="C103" s="138"/>
      <c r="D103" s="32"/>
      <c r="E103" s="139"/>
      <c r="F103" s="140"/>
      <c r="G103" s="71"/>
      <c r="H103" s="142"/>
      <c r="I103" s="142"/>
      <c r="J103" s="140"/>
      <c r="K103" s="140"/>
      <c r="L103" s="140"/>
      <c r="M103" s="140"/>
      <c r="N103" s="140"/>
      <c r="O103" s="142"/>
      <c r="P103" s="142"/>
      <c r="Q103" s="140"/>
      <c r="R103" s="140"/>
      <c r="S103" s="140"/>
      <c r="T103" s="140"/>
      <c r="U103" s="140"/>
      <c r="V103" s="142"/>
      <c r="W103" s="142"/>
      <c r="X103" s="140"/>
      <c r="Y103" s="140"/>
      <c r="Z103" s="140"/>
      <c r="AA103" s="140"/>
      <c r="AB103" s="140"/>
      <c r="AC103" s="142">
        <v>1.0</v>
      </c>
      <c r="AD103" s="142"/>
      <c r="AE103" s="140"/>
      <c r="AF103" s="140"/>
      <c r="AG103" s="140"/>
      <c r="AH103" s="140"/>
      <c r="AI103" s="140"/>
      <c r="AJ103" s="142"/>
      <c r="AK103" s="140">
        <f t="shared" si="1"/>
        <v>1</v>
      </c>
      <c r="AL103" s="143"/>
    </row>
    <row r="104" ht="13.5" customHeight="1">
      <c r="A104" s="45">
        <v>23.0</v>
      </c>
      <c r="B104" s="178" t="s">
        <v>38</v>
      </c>
      <c r="C104" s="133"/>
      <c r="D104" s="32"/>
      <c r="E104" s="135"/>
      <c r="F104" s="10">
        <v>2.0</v>
      </c>
      <c r="G104" s="571" t="s">
        <v>11</v>
      </c>
      <c r="H104" s="16"/>
      <c r="I104" s="16"/>
      <c r="J104" s="10">
        <v>12.0</v>
      </c>
      <c r="K104" s="10">
        <v>5.0</v>
      </c>
      <c r="L104" s="10">
        <v>5.0</v>
      </c>
      <c r="M104" s="10">
        <v>2.0</v>
      </c>
      <c r="N104" s="10"/>
      <c r="O104" s="16">
        <v>5.0</v>
      </c>
      <c r="P104" s="16"/>
      <c r="Q104" s="10"/>
      <c r="R104" s="10">
        <v>6.0</v>
      </c>
      <c r="S104" s="10">
        <v>6.0</v>
      </c>
      <c r="T104" s="10">
        <v>7.0</v>
      </c>
      <c r="U104" s="10">
        <v>5.0</v>
      </c>
      <c r="V104" s="16"/>
      <c r="W104" s="16"/>
      <c r="X104" s="10">
        <v>4.0</v>
      </c>
      <c r="Y104" s="10">
        <v>2.0</v>
      </c>
      <c r="Z104" s="10">
        <v>5.0</v>
      </c>
      <c r="AA104" s="10">
        <v>2.0</v>
      </c>
      <c r="AB104" s="10">
        <v>4.0</v>
      </c>
      <c r="AC104" s="16">
        <v>6.0</v>
      </c>
      <c r="AD104" s="16"/>
      <c r="AE104" s="10">
        <v>3.0</v>
      </c>
      <c r="AF104" s="10">
        <v>4.0</v>
      </c>
      <c r="AG104" s="10"/>
      <c r="AH104" s="10">
        <v>5.0</v>
      </c>
      <c r="AI104" s="10">
        <v>2.0</v>
      </c>
      <c r="AJ104" s="16">
        <v>3.0</v>
      </c>
      <c r="AK104" s="152">
        <f t="shared" si="1"/>
        <v>95</v>
      </c>
      <c r="AL104" s="136">
        <f>AK104/COUNT(F104:AJ104)</f>
        <v>4.523809524</v>
      </c>
    </row>
    <row r="105" ht="13.5" customHeight="1">
      <c r="A105" s="179" t="s">
        <v>78</v>
      </c>
      <c r="C105" s="133"/>
      <c r="D105" s="32"/>
      <c r="E105" s="135"/>
      <c r="F105" s="10"/>
      <c r="G105" s="71"/>
      <c r="H105" s="171"/>
      <c r="I105" s="277"/>
      <c r="J105" s="10"/>
      <c r="K105" s="10"/>
      <c r="L105" s="10"/>
      <c r="M105" s="10"/>
      <c r="N105" s="10"/>
      <c r="O105" s="16"/>
      <c r="P105" s="16"/>
      <c r="Q105" s="10"/>
      <c r="R105" s="10"/>
      <c r="S105" s="10"/>
      <c r="T105" s="10"/>
      <c r="U105" s="169"/>
      <c r="V105" s="16"/>
      <c r="W105" s="16"/>
      <c r="X105" s="169"/>
      <c r="Y105" s="169"/>
      <c r="Z105" s="10"/>
      <c r="AA105" s="169"/>
      <c r="AB105" s="148">
        <v>1.0</v>
      </c>
      <c r="AC105" s="16"/>
      <c r="AD105" s="16"/>
      <c r="AE105" s="10"/>
      <c r="AF105" s="10"/>
      <c r="AG105" s="10"/>
      <c r="AH105" s="148">
        <v>3.0</v>
      </c>
      <c r="AI105" s="10"/>
      <c r="AJ105" s="16"/>
      <c r="AK105" s="169">
        <f t="shared" si="1"/>
        <v>4</v>
      </c>
      <c r="AL105" s="136"/>
    </row>
    <row r="106" ht="13.5" customHeight="1">
      <c r="A106" s="45">
        <v>24.0</v>
      </c>
      <c r="B106" s="178" t="s">
        <v>39</v>
      </c>
      <c r="C106" s="133"/>
      <c r="D106" s="32"/>
      <c r="E106" s="135"/>
      <c r="F106" s="10">
        <v>1.0</v>
      </c>
      <c r="G106" s="571" t="s">
        <v>11</v>
      </c>
      <c r="H106" s="16">
        <v>1.0</v>
      </c>
      <c r="I106" s="16"/>
      <c r="J106" s="10">
        <v>1.0</v>
      </c>
      <c r="K106" s="10"/>
      <c r="L106" s="10">
        <v>2.0</v>
      </c>
      <c r="M106" s="10">
        <v>3.0</v>
      </c>
      <c r="N106" s="10">
        <v>6.0</v>
      </c>
      <c r="O106" s="16"/>
      <c r="P106" s="16">
        <v>2.0</v>
      </c>
      <c r="Q106" s="10">
        <v>3.0</v>
      </c>
      <c r="R106" s="10">
        <v>1.0</v>
      </c>
      <c r="S106" s="10">
        <v>7.0</v>
      </c>
      <c r="T106" s="10">
        <v>3.0</v>
      </c>
      <c r="U106" s="10">
        <v>2.0</v>
      </c>
      <c r="V106" s="16"/>
      <c r="W106" s="16"/>
      <c r="X106" s="10">
        <v>3.0</v>
      </c>
      <c r="Y106" s="10">
        <v>8.0</v>
      </c>
      <c r="Z106" s="10">
        <v>3.0</v>
      </c>
      <c r="AA106" s="10">
        <v>2.0</v>
      </c>
      <c r="AB106" s="10">
        <v>4.0</v>
      </c>
      <c r="AC106" s="16"/>
      <c r="AD106" s="16">
        <v>4.0</v>
      </c>
      <c r="AE106" s="10">
        <v>5.0</v>
      </c>
      <c r="AF106" s="10">
        <v>5.0</v>
      </c>
      <c r="AG106" s="10">
        <v>10.0</v>
      </c>
      <c r="AH106" s="10">
        <v>11.0</v>
      </c>
      <c r="AI106" s="10">
        <v>7.0</v>
      </c>
      <c r="AJ106" s="16"/>
      <c r="AK106" s="152">
        <f t="shared" si="1"/>
        <v>94</v>
      </c>
      <c r="AL106" s="136">
        <f>AK106/COUNT(F106:AJ106)</f>
        <v>4.086956522</v>
      </c>
    </row>
    <row r="107" ht="13.5" customHeight="1">
      <c r="A107" s="180"/>
      <c r="B107" s="181" t="s">
        <v>78</v>
      </c>
      <c r="C107" s="133"/>
      <c r="D107" s="32"/>
      <c r="E107" s="135"/>
      <c r="F107" s="10"/>
      <c r="G107" s="71"/>
      <c r="H107" s="16"/>
      <c r="I107" s="16"/>
      <c r="J107" s="10"/>
      <c r="K107" s="10"/>
      <c r="L107" s="10"/>
      <c r="M107" s="10"/>
      <c r="N107" s="10"/>
      <c r="O107" s="16"/>
      <c r="P107" s="16"/>
      <c r="Q107" s="10"/>
      <c r="R107" s="10"/>
      <c r="S107" s="10"/>
      <c r="T107" s="10"/>
      <c r="U107" s="10"/>
      <c r="V107" s="16"/>
      <c r="W107" s="16"/>
      <c r="X107" s="10"/>
      <c r="Y107" s="169">
        <v>1.0</v>
      </c>
      <c r="Z107" s="10"/>
      <c r="AA107" s="10"/>
      <c r="AB107" s="148">
        <v>1.0</v>
      </c>
      <c r="AC107" s="16"/>
      <c r="AD107" s="16"/>
      <c r="AE107" s="10"/>
      <c r="AF107" s="148">
        <v>1.0</v>
      </c>
      <c r="AG107" s="10"/>
      <c r="AH107" s="10"/>
      <c r="AI107" s="10"/>
      <c r="AJ107" s="16"/>
      <c r="AK107" s="169">
        <f t="shared" si="1"/>
        <v>3</v>
      </c>
      <c r="AL107" s="136"/>
    </row>
    <row r="108" ht="13.5" customHeight="1">
      <c r="A108" s="45">
        <v>25.0</v>
      </c>
      <c r="B108" s="182" t="s">
        <v>40</v>
      </c>
      <c r="C108" s="133"/>
      <c r="D108" s="32"/>
      <c r="E108" s="135"/>
      <c r="F108" s="6"/>
      <c r="G108" s="8"/>
      <c r="H108" s="16"/>
      <c r="I108" s="16"/>
      <c r="J108" s="6"/>
      <c r="K108" s="6"/>
      <c r="L108" s="6"/>
      <c r="M108" s="6"/>
      <c r="N108" s="6"/>
      <c r="O108" s="16"/>
      <c r="P108" s="16"/>
      <c r="Q108" s="6"/>
      <c r="R108" s="6"/>
      <c r="S108" s="6"/>
      <c r="T108" s="6"/>
      <c r="U108" s="6"/>
      <c r="V108" s="16"/>
      <c r="W108" s="16"/>
      <c r="X108" s="6"/>
      <c r="Y108" s="6"/>
      <c r="Z108" s="6"/>
      <c r="AA108" s="6"/>
      <c r="AB108" s="6"/>
      <c r="AC108" s="16"/>
      <c r="AD108" s="16"/>
      <c r="AE108" s="6"/>
      <c r="AF108" s="6"/>
      <c r="AG108" s="6"/>
      <c r="AH108" s="6"/>
      <c r="AI108" s="6"/>
      <c r="AJ108" s="16"/>
      <c r="AK108" s="575"/>
      <c r="AL108" s="575"/>
    </row>
    <row r="109" ht="13.5" customHeight="1">
      <c r="A109" s="180"/>
      <c r="B109" s="181" t="s">
        <v>78</v>
      </c>
      <c r="C109" s="133"/>
      <c r="D109" s="32"/>
      <c r="E109" s="135"/>
      <c r="F109" s="6"/>
      <c r="G109" s="8"/>
      <c r="H109" s="16"/>
      <c r="I109" s="16"/>
      <c r="J109" s="6"/>
      <c r="K109" s="6"/>
      <c r="L109" s="6"/>
      <c r="M109" s="6"/>
      <c r="N109" s="6"/>
      <c r="O109" s="16"/>
      <c r="P109" s="16"/>
      <c r="Q109" s="6"/>
      <c r="R109" s="6"/>
      <c r="S109" s="6"/>
      <c r="T109" s="6"/>
      <c r="U109" s="6"/>
      <c r="V109" s="16"/>
      <c r="W109" s="16"/>
      <c r="X109" s="6"/>
      <c r="Y109" s="6"/>
      <c r="Z109" s="6"/>
      <c r="AA109" s="6"/>
      <c r="AB109" s="6"/>
      <c r="AC109" s="16"/>
      <c r="AD109" s="16"/>
      <c r="AE109" s="6"/>
      <c r="AF109" s="6"/>
      <c r="AG109" s="6"/>
      <c r="AH109" s="6"/>
      <c r="AI109" s="6"/>
      <c r="AJ109" s="16"/>
      <c r="AK109" s="575"/>
      <c r="AL109" s="575"/>
    </row>
    <row r="110" ht="13.5" customHeight="1">
      <c r="A110" s="45">
        <v>25.0</v>
      </c>
      <c r="B110" s="182" t="s">
        <v>40</v>
      </c>
      <c r="C110" s="133"/>
      <c r="D110" s="32"/>
      <c r="E110" s="135"/>
      <c r="F110" s="6"/>
      <c r="G110" s="8"/>
      <c r="H110" s="16"/>
      <c r="I110" s="16"/>
      <c r="J110" s="6"/>
      <c r="K110" s="6"/>
      <c r="L110" s="6"/>
      <c r="M110" s="6"/>
      <c r="N110" s="6"/>
      <c r="O110" s="16"/>
      <c r="P110" s="16"/>
      <c r="Q110" s="6"/>
      <c r="R110" s="6"/>
      <c r="S110" s="6"/>
      <c r="T110" s="6"/>
      <c r="U110" s="6"/>
      <c r="V110" s="16"/>
      <c r="W110" s="16"/>
      <c r="X110" s="6"/>
      <c r="Y110" s="6"/>
      <c r="Z110" s="6"/>
      <c r="AA110" s="6"/>
      <c r="AB110" s="6"/>
      <c r="AC110" s="16"/>
      <c r="AD110" s="16"/>
      <c r="AE110" s="6"/>
      <c r="AF110" s="6"/>
      <c r="AG110" s="6"/>
      <c r="AH110" s="6"/>
      <c r="AI110" s="6"/>
      <c r="AJ110" s="16"/>
      <c r="AK110" s="575"/>
      <c r="AL110" s="575"/>
    </row>
    <row r="111" ht="13.5" customHeight="1">
      <c r="A111" s="180"/>
      <c r="B111" s="181" t="s">
        <v>78</v>
      </c>
      <c r="C111" s="133"/>
      <c r="D111" s="32"/>
      <c r="E111" s="135"/>
      <c r="F111" s="6"/>
      <c r="G111" s="8"/>
      <c r="H111" s="16"/>
      <c r="I111" s="16"/>
      <c r="J111" s="6"/>
      <c r="K111" s="6"/>
      <c r="L111" s="6"/>
      <c r="M111" s="6"/>
      <c r="N111" s="6"/>
      <c r="O111" s="16"/>
      <c r="P111" s="16"/>
      <c r="Q111" s="6"/>
      <c r="R111" s="6"/>
      <c r="S111" s="6"/>
      <c r="T111" s="6"/>
      <c r="U111" s="6"/>
      <c r="V111" s="16"/>
      <c r="W111" s="16"/>
      <c r="X111" s="6"/>
      <c r="Y111" s="6"/>
      <c r="Z111" s="6"/>
      <c r="AA111" s="6"/>
      <c r="AB111" s="6"/>
      <c r="AC111" s="16"/>
      <c r="AD111" s="16"/>
      <c r="AE111" s="6"/>
      <c r="AF111" s="6"/>
      <c r="AG111" s="6"/>
      <c r="AH111" s="6"/>
      <c r="AI111" s="6"/>
      <c r="AJ111" s="16"/>
      <c r="AK111" s="575"/>
      <c r="AL111" s="575"/>
    </row>
    <row r="112" ht="13.5" customHeight="1">
      <c r="A112" s="45">
        <v>27.0</v>
      </c>
      <c r="B112" s="182" t="s">
        <v>40</v>
      </c>
      <c r="C112" s="133"/>
      <c r="D112" s="32"/>
      <c r="E112" s="135"/>
      <c r="F112" s="6"/>
      <c r="G112" s="8"/>
      <c r="H112" s="16"/>
      <c r="I112" s="16"/>
      <c r="J112" s="6"/>
      <c r="K112" s="6"/>
      <c r="L112" s="6"/>
      <c r="M112" s="6"/>
      <c r="N112" s="6"/>
      <c r="O112" s="16"/>
      <c r="P112" s="16"/>
      <c r="Q112" s="6"/>
      <c r="R112" s="6"/>
      <c r="S112" s="6"/>
      <c r="T112" s="6"/>
      <c r="U112" s="6"/>
      <c r="V112" s="16"/>
      <c r="W112" s="16"/>
      <c r="X112" s="6"/>
      <c r="Y112" s="6"/>
      <c r="Z112" s="6"/>
      <c r="AA112" s="6"/>
      <c r="AB112" s="6"/>
      <c r="AC112" s="16"/>
      <c r="AD112" s="16"/>
      <c r="AE112" s="6"/>
      <c r="AF112" s="6"/>
      <c r="AG112" s="6"/>
      <c r="AH112" s="6"/>
      <c r="AI112" s="6"/>
      <c r="AJ112" s="16"/>
      <c r="AK112" s="575"/>
      <c r="AL112" s="575"/>
    </row>
    <row r="113" ht="13.5" customHeight="1">
      <c r="A113" s="179" t="s">
        <v>78</v>
      </c>
      <c r="C113" s="133"/>
      <c r="D113" s="32"/>
      <c r="E113" s="135"/>
      <c r="F113" s="6"/>
      <c r="G113" s="8"/>
      <c r="H113" s="16"/>
      <c r="I113" s="16"/>
      <c r="J113" s="6"/>
      <c r="K113" s="6"/>
      <c r="L113" s="6"/>
      <c r="M113" s="6"/>
      <c r="N113" s="6"/>
      <c r="O113" s="16"/>
      <c r="P113" s="16"/>
      <c r="Q113" s="6"/>
      <c r="R113" s="6"/>
      <c r="S113" s="6"/>
      <c r="T113" s="6"/>
      <c r="U113" s="6"/>
      <c r="V113" s="16"/>
      <c r="W113" s="16"/>
      <c r="X113" s="576"/>
      <c r="Y113" s="6"/>
      <c r="Z113" s="6"/>
      <c r="AA113" s="6"/>
      <c r="AB113" s="6"/>
      <c r="AC113" s="16"/>
      <c r="AD113" s="16"/>
      <c r="AE113" s="6"/>
      <c r="AF113" s="6"/>
      <c r="AG113" s="6"/>
      <c r="AH113" s="6"/>
      <c r="AI113" s="6"/>
      <c r="AJ113" s="16"/>
      <c r="AK113" s="576">
        <f t="shared" ref="AK113:AK115" si="2">SUM(F113:AJ113)</f>
        <v>0</v>
      </c>
      <c r="AL113" s="575"/>
    </row>
    <row r="114" ht="13.5" customHeight="1">
      <c r="A114" s="45">
        <v>28.0</v>
      </c>
      <c r="B114" s="183" t="s">
        <v>80</v>
      </c>
      <c r="C114" s="133"/>
      <c r="D114" s="32"/>
      <c r="E114" s="135"/>
      <c r="F114" s="10"/>
      <c r="G114" s="8"/>
      <c r="H114" s="16"/>
      <c r="I114" s="16"/>
      <c r="J114" s="10">
        <v>1.0</v>
      </c>
      <c r="K114" s="10"/>
      <c r="L114" s="10"/>
      <c r="M114" s="10"/>
      <c r="N114" s="10"/>
      <c r="O114" s="16"/>
      <c r="P114" s="16"/>
      <c r="Q114" s="10"/>
      <c r="R114" s="10"/>
      <c r="S114" s="10"/>
      <c r="T114" s="10"/>
      <c r="U114" s="10"/>
      <c r="V114" s="16"/>
      <c r="W114" s="16"/>
      <c r="X114" s="10"/>
      <c r="Y114" s="10"/>
      <c r="Z114" s="10">
        <v>1.0</v>
      </c>
      <c r="AA114" s="10">
        <v>2.0</v>
      </c>
      <c r="AB114" s="10"/>
      <c r="AC114" s="16"/>
      <c r="AD114" s="16"/>
      <c r="AE114" s="10"/>
      <c r="AF114" s="10"/>
      <c r="AG114" s="10"/>
      <c r="AH114" s="10"/>
      <c r="AI114" s="10"/>
      <c r="AJ114" s="16"/>
      <c r="AK114" s="152">
        <f t="shared" si="2"/>
        <v>4</v>
      </c>
      <c r="AL114" s="136">
        <f>AK114/COUNT(F114:AJ114)</f>
        <v>1.333333333</v>
      </c>
    </row>
    <row r="115" ht="13.5" customHeight="1">
      <c r="A115" s="137" t="s">
        <v>78</v>
      </c>
      <c r="B115" s="132"/>
      <c r="C115" s="138"/>
      <c r="D115" s="71"/>
      <c r="E115" s="139"/>
      <c r="F115" s="140"/>
      <c r="G115" s="141"/>
      <c r="H115" s="142"/>
      <c r="I115" s="142"/>
      <c r="J115" s="140"/>
      <c r="K115" s="140"/>
      <c r="L115" s="140"/>
      <c r="M115" s="140"/>
      <c r="N115" s="140"/>
      <c r="O115" s="142"/>
      <c r="P115" s="142"/>
      <c r="Q115" s="140"/>
      <c r="R115" s="140"/>
      <c r="S115" s="140"/>
      <c r="T115" s="140"/>
      <c r="U115" s="140"/>
      <c r="V115" s="142"/>
      <c r="W115" s="142"/>
      <c r="X115" s="140"/>
      <c r="Y115" s="140"/>
      <c r="Z115" s="140"/>
      <c r="AA115" s="140"/>
      <c r="AB115" s="140"/>
      <c r="AC115" s="142"/>
      <c r="AD115" s="142"/>
      <c r="AE115" s="140"/>
      <c r="AF115" s="140"/>
      <c r="AG115" s="140"/>
      <c r="AH115" s="140"/>
      <c r="AI115" s="140"/>
      <c r="AJ115" s="142"/>
      <c r="AK115" s="140">
        <f t="shared" si="2"/>
        <v>0</v>
      </c>
      <c r="AL115" s="143"/>
    </row>
    <row r="116" ht="51.75" customHeight="1">
      <c r="A116" s="184"/>
      <c r="B116" s="185"/>
      <c r="C116" s="186"/>
      <c r="D116" s="187">
        <v>155.0</v>
      </c>
      <c r="E116" s="188" t="s">
        <v>81</v>
      </c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90">
        <f>SUM(AK58+AK60+AK62+AK64+AK66+AK70+AK72+AK74+AK76+AK80+AK82+AK84+AK88+AK94+AK96+AK100+AK102+AK104+AK106+AK114)</f>
        <v>2657</v>
      </c>
    </row>
    <row r="117" ht="13.5" customHeight="1">
      <c r="A117" s="191">
        <v>1.0</v>
      </c>
      <c r="B117" s="19" t="s">
        <v>82</v>
      </c>
      <c r="C117" s="191" t="s">
        <v>83</v>
      </c>
      <c r="D117" s="192" t="s">
        <v>17</v>
      </c>
      <c r="E117" s="193"/>
      <c r="F117" s="175"/>
      <c r="G117" s="118"/>
      <c r="H117" s="166"/>
      <c r="I117" s="166"/>
      <c r="J117" s="212">
        <v>2.0</v>
      </c>
      <c r="K117" s="212"/>
      <c r="L117" s="212">
        <v>3.0</v>
      </c>
      <c r="M117" s="328">
        <v>5.0</v>
      </c>
      <c r="N117" s="212">
        <v>5.0</v>
      </c>
      <c r="O117" s="166"/>
      <c r="P117" s="166"/>
      <c r="Q117" s="165">
        <v>3.0</v>
      </c>
      <c r="R117" s="165">
        <v>5.0</v>
      </c>
      <c r="S117" s="165">
        <v>4.0</v>
      </c>
      <c r="T117" s="165">
        <v>5.0</v>
      </c>
      <c r="U117" s="165">
        <v>1.0</v>
      </c>
      <c r="V117" s="166"/>
      <c r="W117" s="166"/>
      <c r="X117" s="165">
        <v>4.0</v>
      </c>
      <c r="Y117" s="165">
        <v>3.0</v>
      </c>
      <c r="Z117" s="165">
        <v>2.0</v>
      </c>
      <c r="AA117" s="165">
        <v>8.0</v>
      </c>
      <c r="AB117" s="165">
        <v>1.0</v>
      </c>
      <c r="AC117" s="166"/>
      <c r="AD117" s="166"/>
      <c r="AE117" s="165">
        <v>3.0</v>
      </c>
      <c r="AF117" s="165">
        <v>5.0</v>
      </c>
      <c r="AG117" s="165">
        <v>3.0</v>
      </c>
      <c r="AH117" s="165">
        <v>5.0</v>
      </c>
      <c r="AI117" s="165">
        <v>11.0</v>
      </c>
      <c r="AJ117" s="166"/>
      <c r="AK117" s="191">
        <f t="shared" ref="AK117:AK164" si="3">SUM(F117:AJ117)</f>
        <v>78</v>
      </c>
      <c r="AL117" s="191"/>
    </row>
    <row r="118" ht="13.5" customHeight="1">
      <c r="A118" s="168" t="s">
        <v>78</v>
      </c>
      <c r="B118" s="132"/>
      <c r="C118" s="196"/>
      <c r="D118" s="196"/>
      <c r="E118" s="71"/>
      <c r="F118" s="170"/>
      <c r="G118" s="71"/>
      <c r="H118" s="173"/>
      <c r="I118" s="173"/>
      <c r="J118" s="170"/>
      <c r="K118" s="170"/>
      <c r="L118" s="291"/>
      <c r="M118" s="197">
        <v>1.0</v>
      </c>
      <c r="N118" s="170"/>
      <c r="O118" s="173"/>
      <c r="P118" s="173"/>
      <c r="Q118" s="170"/>
      <c r="R118" s="170">
        <v>1.0</v>
      </c>
      <c r="S118" s="170"/>
      <c r="T118" s="170"/>
      <c r="U118" s="170"/>
      <c r="V118" s="173"/>
      <c r="W118" s="173"/>
      <c r="X118" s="170"/>
      <c r="Y118" s="170"/>
      <c r="Z118" s="170"/>
      <c r="AA118" s="170"/>
      <c r="AB118" s="170"/>
      <c r="AC118" s="173"/>
      <c r="AD118" s="173"/>
      <c r="AE118" s="170">
        <v>1.0</v>
      </c>
      <c r="AF118" s="170"/>
      <c r="AG118" s="170"/>
      <c r="AH118" s="170"/>
      <c r="AI118" s="170"/>
      <c r="AJ118" s="173"/>
      <c r="AK118" s="577">
        <f t="shared" si="3"/>
        <v>3</v>
      </c>
      <c r="AL118" s="199"/>
    </row>
    <row r="119" ht="13.5" customHeight="1">
      <c r="A119" s="191">
        <v>2.0</v>
      </c>
      <c r="B119" s="19" t="s">
        <v>85</v>
      </c>
      <c r="C119" s="191" t="s">
        <v>86</v>
      </c>
      <c r="D119" s="192" t="s">
        <v>87</v>
      </c>
      <c r="E119" s="193" t="s">
        <v>386</v>
      </c>
      <c r="F119" s="165">
        <v>6.0</v>
      </c>
      <c r="G119" s="118" t="s">
        <v>11</v>
      </c>
      <c r="H119" s="166"/>
      <c r="I119" s="166"/>
      <c r="J119" s="212">
        <v>2.0</v>
      </c>
      <c r="K119" s="212">
        <v>3.0</v>
      </c>
      <c r="L119" s="212"/>
      <c r="M119" s="328"/>
      <c r="N119" s="328">
        <v>1.0</v>
      </c>
      <c r="O119" s="210"/>
      <c r="P119" s="210"/>
      <c r="Q119" s="195">
        <v>5.0</v>
      </c>
      <c r="R119" s="195">
        <v>2.0</v>
      </c>
      <c r="S119" s="195">
        <v>4.0</v>
      </c>
      <c r="T119" s="195">
        <v>5.0</v>
      </c>
      <c r="U119" s="195">
        <v>7.0</v>
      </c>
      <c r="V119" s="210"/>
      <c r="W119" s="210"/>
      <c r="X119" s="195">
        <v>3.0</v>
      </c>
      <c r="Y119" s="195">
        <v>4.0</v>
      </c>
      <c r="Z119" s="195">
        <v>7.0</v>
      </c>
      <c r="AA119" s="165">
        <v>6.0</v>
      </c>
      <c r="AB119" s="165">
        <v>2.0</v>
      </c>
      <c r="AC119" s="166"/>
      <c r="AD119" s="166"/>
      <c r="AE119" s="165">
        <v>2.0</v>
      </c>
      <c r="AF119" s="165">
        <v>7.0</v>
      </c>
      <c r="AG119" s="165">
        <v>8.0</v>
      </c>
      <c r="AH119" s="165"/>
      <c r="AI119" s="165">
        <v>3.0</v>
      </c>
      <c r="AJ119" s="166"/>
      <c r="AK119" s="191">
        <f t="shared" si="3"/>
        <v>77</v>
      </c>
      <c r="AL119" s="191"/>
    </row>
    <row r="120" ht="13.5" customHeight="1">
      <c r="A120" s="168" t="s">
        <v>78</v>
      </c>
      <c r="B120" s="132"/>
      <c r="C120" s="196"/>
      <c r="D120" s="196"/>
      <c r="E120" s="71"/>
      <c r="F120" s="170"/>
      <c r="G120" s="71"/>
      <c r="H120" s="173"/>
      <c r="I120" s="173"/>
      <c r="J120" s="170"/>
      <c r="K120" s="170"/>
      <c r="L120" s="289"/>
      <c r="M120" s="197"/>
      <c r="N120" s="170"/>
      <c r="O120" s="173"/>
      <c r="P120" s="173"/>
      <c r="Q120" s="170"/>
      <c r="R120" s="170"/>
      <c r="S120" s="170"/>
      <c r="T120" s="170"/>
      <c r="U120" s="170"/>
      <c r="V120" s="173"/>
      <c r="W120" s="173"/>
      <c r="X120" s="170"/>
      <c r="Y120" s="170"/>
      <c r="Z120" s="170"/>
      <c r="AA120" s="170"/>
      <c r="AB120" s="170"/>
      <c r="AC120" s="173"/>
      <c r="AD120" s="173"/>
      <c r="AE120" s="170"/>
      <c r="AF120" s="170"/>
      <c r="AG120" s="170"/>
      <c r="AH120" s="170"/>
      <c r="AI120" s="170"/>
      <c r="AJ120" s="173"/>
      <c r="AK120" s="577">
        <f t="shared" si="3"/>
        <v>0</v>
      </c>
      <c r="AL120" s="199"/>
    </row>
    <row r="121" ht="13.5" customHeight="1">
      <c r="A121" s="191">
        <v>3.0</v>
      </c>
      <c r="B121" s="19" t="s">
        <v>89</v>
      </c>
      <c r="C121" s="191" t="s">
        <v>90</v>
      </c>
      <c r="D121" s="192" t="s">
        <v>91</v>
      </c>
      <c r="E121" s="193" t="s">
        <v>387</v>
      </c>
      <c r="F121" s="165"/>
      <c r="G121" s="118" t="s">
        <v>11</v>
      </c>
      <c r="H121" s="166"/>
      <c r="I121" s="166"/>
      <c r="J121" s="212"/>
      <c r="K121" s="212">
        <v>9.0</v>
      </c>
      <c r="L121" s="212">
        <v>6.0</v>
      </c>
      <c r="M121" s="328">
        <v>4.0</v>
      </c>
      <c r="N121" s="212">
        <v>7.0</v>
      </c>
      <c r="O121" s="166"/>
      <c r="P121" s="166"/>
      <c r="Q121" s="165">
        <v>2.0</v>
      </c>
      <c r="R121" s="165">
        <v>5.0</v>
      </c>
      <c r="S121" s="165">
        <v>2.0</v>
      </c>
      <c r="T121" s="165">
        <v>7.0</v>
      </c>
      <c r="U121" s="165">
        <v>4.0</v>
      </c>
      <c r="V121" s="166">
        <v>2.0</v>
      </c>
      <c r="W121" s="166"/>
      <c r="X121" s="165">
        <v>5.0</v>
      </c>
      <c r="Y121" s="165">
        <v>1.0</v>
      </c>
      <c r="Z121" s="165">
        <v>5.0</v>
      </c>
      <c r="AA121" s="165">
        <v>3.0</v>
      </c>
      <c r="AB121" s="165">
        <v>5.0</v>
      </c>
      <c r="AC121" s="166"/>
      <c r="AD121" s="166"/>
      <c r="AE121" s="165">
        <v>4.0</v>
      </c>
      <c r="AF121" s="165">
        <v>2.0</v>
      </c>
      <c r="AG121" s="165">
        <v>2.0</v>
      </c>
      <c r="AH121" s="165">
        <v>9.0</v>
      </c>
      <c r="AI121" s="165">
        <v>16.0</v>
      </c>
      <c r="AJ121" s="166"/>
      <c r="AK121" s="191">
        <f t="shared" si="3"/>
        <v>100</v>
      </c>
      <c r="AL121" s="191"/>
    </row>
    <row r="122" ht="13.5" customHeight="1">
      <c r="A122" s="191"/>
      <c r="B122" s="203" t="s">
        <v>78</v>
      </c>
      <c r="C122" s="191"/>
      <c r="D122" s="192"/>
      <c r="E122" s="71"/>
      <c r="F122" s="165"/>
      <c r="G122" s="71"/>
      <c r="H122" s="166"/>
      <c r="I122" s="166"/>
      <c r="J122" s="165"/>
      <c r="K122" s="165"/>
      <c r="L122" s="204">
        <v>1.0</v>
      </c>
      <c r="M122" s="195"/>
      <c r="N122" s="165"/>
      <c r="O122" s="166"/>
      <c r="P122" s="166"/>
      <c r="Q122" s="165"/>
      <c r="R122" s="165"/>
      <c r="S122" s="165"/>
      <c r="T122" s="165"/>
      <c r="U122" s="165"/>
      <c r="V122" s="166"/>
      <c r="W122" s="166"/>
      <c r="X122" s="204"/>
      <c r="Y122" s="165"/>
      <c r="Z122" s="165"/>
      <c r="AA122" s="165"/>
      <c r="AB122" s="165"/>
      <c r="AC122" s="166"/>
      <c r="AD122" s="166"/>
      <c r="AE122" s="165"/>
      <c r="AF122" s="165"/>
      <c r="AG122" s="165"/>
      <c r="AH122" s="165"/>
      <c r="AI122" s="165"/>
      <c r="AJ122" s="166"/>
      <c r="AK122" s="577">
        <f t="shared" si="3"/>
        <v>1</v>
      </c>
      <c r="AL122" s="191"/>
    </row>
    <row r="123" ht="13.5" customHeight="1">
      <c r="A123" s="191">
        <v>4.0</v>
      </c>
      <c r="B123" s="19" t="s">
        <v>93</v>
      </c>
      <c r="C123" s="191"/>
      <c r="D123" s="192" t="s">
        <v>94</v>
      </c>
      <c r="E123" s="193"/>
      <c r="F123" s="165"/>
      <c r="G123" s="118"/>
      <c r="H123" s="166"/>
      <c r="I123" s="166"/>
      <c r="J123" s="212">
        <v>7.0</v>
      </c>
      <c r="K123" s="212">
        <v>12.0</v>
      </c>
      <c r="L123" s="212">
        <v>5.0</v>
      </c>
      <c r="M123" s="328">
        <v>1.0</v>
      </c>
      <c r="N123" s="212">
        <v>3.0</v>
      </c>
      <c r="O123" s="166"/>
      <c r="P123" s="166"/>
      <c r="Q123" s="165">
        <v>2.0</v>
      </c>
      <c r="R123" s="165">
        <v>5.0</v>
      </c>
      <c r="S123" s="165">
        <v>3.0</v>
      </c>
      <c r="T123" s="165">
        <v>5.0</v>
      </c>
      <c r="U123" s="165">
        <v>9.0</v>
      </c>
      <c r="V123" s="166">
        <v>1.0</v>
      </c>
      <c r="W123" s="166"/>
      <c r="X123" s="165">
        <v>4.0</v>
      </c>
      <c r="Y123" s="165">
        <v>7.0</v>
      </c>
      <c r="Z123" s="165">
        <v>7.0</v>
      </c>
      <c r="AA123" s="165">
        <v>12.0</v>
      </c>
      <c r="AB123" s="165">
        <v>8.0</v>
      </c>
      <c r="AC123" s="166"/>
      <c r="AD123" s="166"/>
      <c r="AE123" s="165">
        <v>6.0</v>
      </c>
      <c r="AF123" s="165">
        <v>13.0</v>
      </c>
      <c r="AG123" s="165">
        <v>14.0</v>
      </c>
      <c r="AH123" s="165">
        <v>15.0</v>
      </c>
      <c r="AI123" s="165">
        <v>11.0</v>
      </c>
      <c r="AJ123" s="166"/>
      <c r="AK123" s="578">
        <f t="shared" si="3"/>
        <v>150</v>
      </c>
      <c r="AL123" s="191"/>
    </row>
    <row r="124" ht="13.5" customHeight="1">
      <c r="A124" s="168" t="s">
        <v>78</v>
      </c>
      <c r="B124" s="132"/>
      <c r="C124" s="196"/>
      <c r="D124" s="196"/>
      <c r="E124" s="32"/>
      <c r="F124" s="170"/>
      <c r="G124" s="71"/>
      <c r="H124" s="173"/>
      <c r="I124" s="173"/>
      <c r="J124" s="170"/>
      <c r="K124" s="170"/>
      <c r="L124" s="289"/>
      <c r="M124" s="197"/>
      <c r="N124" s="170"/>
      <c r="O124" s="173"/>
      <c r="P124" s="173"/>
      <c r="Q124" s="170"/>
      <c r="R124" s="170"/>
      <c r="S124" s="170"/>
      <c r="T124" s="170"/>
      <c r="U124" s="170"/>
      <c r="V124" s="173"/>
      <c r="W124" s="173"/>
      <c r="X124" s="170"/>
      <c r="Y124" s="170"/>
      <c r="Z124" s="170"/>
      <c r="AA124" s="170">
        <v>1.0</v>
      </c>
      <c r="AB124" s="170"/>
      <c r="AC124" s="173"/>
      <c r="AD124" s="173"/>
      <c r="AE124" s="170"/>
      <c r="AF124" s="170"/>
      <c r="AG124" s="170"/>
      <c r="AH124" s="170"/>
      <c r="AI124" s="170"/>
      <c r="AJ124" s="173"/>
      <c r="AK124" s="577">
        <f t="shared" si="3"/>
        <v>1</v>
      </c>
      <c r="AL124" s="196"/>
    </row>
    <row r="125" ht="13.5" customHeight="1">
      <c r="A125" s="191">
        <v>5.0</v>
      </c>
      <c r="B125" s="19" t="s">
        <v>96</v>
      </c>
      <c r="C125" s="191" t="s">
        <v>97</v>
      </c>
      <c r="D125" s="192" t="s">
        <v>98</v>
      </c>
      <c r="E125" s="193" t="s">
        <v>388</v>
      </c>
      <c r="F125" s="165"/>
      <c r="G125" s="118" t="s">
        <v>11</v>
      </c>
      <c r="H125" s="166"/>
      <c r="I125" s="166"/>
      <c r="J125" s="212">
        <v>8.0</v>
      </c>
      <c r="K125" s="212">
        <v>2.0</v>
      </c>
      <c r="L125" s="212">
        <v>2.0</v>
      </c>
      <c r="M125" s="328">
        <v>2.0</v>
      </c>
      <c r="N125" s="212">
        <v>5.0</v>
      </c>
      <c r="O125" s="166"/>
      <c r="P125" s="166"/>
      <c r="Q125" s="165">
        <v>3.0</v>
      </c>
      <c r="R125" s="165">
        <v>11.0</v>
      </c>
      <c r="S125" s="165">
        <v>13.0</v>
      </c>
      <c r="T125" s="165"/>
      <c r="U125" s="165">
        <v>6.0</v>
      </c>
      <c r="V125" s="166"/>
      <c r="W125" s="166"/>
      <c r="X125" s="165">
        <v>1.0</v>
      </c>
      <c r="Y125" s="165">
        <v>2.0</v>
      </c>
      <c r="Z125" s="165"/>
      <c r="AA125" s="165">
        <v>2.0</v>
      </c>
      <c r="AB125" s="165">
        <v>1.0</v>
      </c>
      <c r="AC125" s="166"/>
      <c r="AD125" s="166">
        <v>2.0</v>
      </c>
      <c r="AE125" s="165">
        <v>4.0</v>
      </c>
      <c r="AF125" s="165">
        <v>7.0</v>
      </c>
      <c r="AG125" s="165">
        <v>9.0</v>
      </c>
      <c r="AH125" s="165">
        <v>4.0</v>
      </c>
      <c r="AI125" s="165">
        <v>4.0</v>
      </c>
      <c r="AJ125" s="166">
        <v>1.0</v>
      </c>
      <c r="AK125" s="191">
        <f t="shared" si="3"/>
        <v>89</v>
      </c>
      <c r="AL125" s="191"/>
    </row>
    <row r="126" ht="13.5" customHeight="1">
      <c r="A126" s="168" t="s">
        <v>78</v>
      </c>
      <c r="B126" s="132"/>
      <c r="C126" s="196"/>
      <c r="D126" s="196"/>
      <c r="E126" s="32"/>
      <c r="F126" s="170"/>
      <c r="G126" s="71"/>
      <c r="H126" s="173"/>
      <c r="I126" s="173"/>
      <c r="J126" s="170"/>
      <c r="K126" s="165"/>
      <c r="L126" s="289"/>
      <c r="M126" s="197"/>
      <c r="N126" s="170"/>
      <c r="O126" s="173"/>
      <c r="P126" s="173"/>
      <c r="Q126" s="170"/>
      <c r="R126" s="170"/>
      <c r="S126" s="170"/>
      <c r="T126" s="170"/>
      <c r="U126" s="170">
        <v>4.0</v>
      </c>
      <c r="V126" s="173"/>
      <c r="W126" s="173"/>
      <c r="X126" s="170"/>
      <c r="Y126" s="170"/>
      <c r="Z126" s="170"/>
      <c r="AA126" s="170"/>
      <c r="AB126" s="170"/>
      <c r="AC126" s="173"/>
      <c r="AD126" s="173"/>
      <c r="AE126" s="170"/>
      <c r="AF126" s="170"/>
      <c r="AG126" s="170">
        <v>1.0</v>
      </c>
      <c r="AH126" s="170"/>
      <c r="AI126" s="170"/>
      <c r="AJ126" s="173"/>
      <c r="AK126" s="577">
        <f t="shared" si="3"/>
        <v>5</v>
      </c>
      <c r="AL126" s="199"/>
    </row>
    <row r="127" ht="13.5" customHeight="1">
      <c r="A127" s="191">
        <v>6.0</v>
      </c>
      <c r="B127" s="19" t="s">
        <v>100</v>
      </c>
      <c r="C127" s="191" t="s">
        <v>101</v>
      </c>
      <c r="D127" s="192" t="s">
        <v>102</v>
      </c>
      <c r="E127" s="193" t="s">
        <v>389</v>
      </c>
      <c r="F127" s="165">
        <v>9.0</v>
      </c>
      <c r="G127" s="118"/>
      <c r="H127" s="166"/>
      <c r="I127" s="166"/>
      <c r="J127" s="212">
        <v>13.0</v>
      </c>
      <c r="K127" s="212">
        <v>15.0</v>
      </c>
      <c r="L127" s="212">
        <v>3.0</v>
      </c>
      <c r="M127" s="328">
        <v>4.0</v>
      </c>
      <c r="N127" s="212">
        <v>4.0</v>
      </c>
      <c r="O127" s="166">
        <v>1.0</v>
      </c>
      <c r="P127" s="166"/>
      <c r="Q127" s="165">
        <v>2.0</v>
      </c>
      <c r="R127" s="165">
        <v>3.0</v>
      </c>
      <c r="S127" s="165">
        <v>2.0</v>
      </c>
      <c r="T127" s="165">
        <v>7.0</v>
      </c>
      <c r="U127" s="165">
        <v>2.0</v>
      </c>
      <c r="V127" s="166"/>
      <c r="W127" s="166"/>
      <c r="X127" s="165">
        <v>6.0</v>
      </c>
      <c r="Y127" s="165">
        <v>6.0</v>
      </c>
      <c r="Z127" s="165"/>
      <c r="AA127" s="165">
        <v>3.0</v>
      </c>
      <c r="AB127" s="165">
        <v>3.0</v>
      </c>
      <c r="AC127" s="166">
        <v>1.0</v>
      </c>
      <c r="AD127" s="166"/>
      <c r="AE127" s="165">
        <v>3.0</v>
      </c>
      <c r="AF127" s="165">
        <v>6.0</v>
      </c>
      <c r="AG127" s="165">
        <v>3.0</v>
      </c>
      <c r="AH127" s="165">
        <v>5.0</v>
      </c>
      <c r="AI127" s="165">
        <v>7.0</v>
      </c>
      <c r="AJ127" s="166"/>
      <c r="AK127" s="191">
        <f t="shared" si="3"/>
        <v>108</v>
      </c>
      <c r="AL127" s="191"/>
    </row>
    <row r="128" ht="13.5" customHeight="1">
      <c r="A128" s="168" t="s">
        <v>78</v>
      </c>
      <c r="B128" s="132"/>
      <c r="C128" s="196"/>
      <c r="D128" s="196"/>
      <c r="E128" s="71"/>
      <c r="F128" s="170"/>
      <c r="G128" s="71"/>
      <c r="H128" s="173"/>
      <c r="I128" s="173"/>
      <c r="J128" s="170"/>
      <c r="K128" s="170"/>
      <c r="L128" s="289"/>
      <c r="M128" s="197"/>
      <c r="N128" s="170"/>
      <c r="O128" s="173"/>
      <c r="P128" s="173"/>
      <c r="Q128" s="170"/>
      <c r="R128" s="170"/>
      <c r="S128" s="170"/>
      <c r="T128" s="170"/>
      <c r="U128" s="170"/>
      <c r="V128" s="173"/>
      <c r="W128" s="173"/>
      <c r="X128" s="170"/>
      <c r="Y128" s="170"/>
      <c r="Z128" s="170"/>
      <c r="AA128" s="170"/>
      <c r="AB128" s="170"/>
      <c r="AC128" s="173"/>
      <c r="AD128" s="173"/>
      <c r="AE128" s="170"/>
      <c r="AF128" s="170"/>
      <c r="AG128" s="170"/>
      <c r="AH128" s="170"/>
      <c r="AI128" s="170"/>
      <c r="AJ128" s="173"/>
      <c r="AK128" s="577">
        <f t="shared" si="3"/>
        <v>0</v>
      </c>
      <c r="AL128" s="199"/>
    </row>
    <row r="129" ht="13.5" customHeight="1">
      <c r="A129" s="191">
        <v>7.0</v>
      </c>
      <c r="B129" s="19" t="s">
        <v>100</v>
      </c>
      <c r="C129" s="191" t="s">
        <v>104</v>
      </c>
      <c r="D129" s="192" t="s">
        <v>105</v>
      </c>
      <c r="E129" s="193" t="s">
        <v>390</v>
      </c>
      <c r="F129" s="165">
        <v>14.0</v>
      </c>
      <c r="G129" s="118" t="s">
        <v>11</v>
      </c>
      <c r="H129" s="166"/>
      <c r="I129" s="166">
        <v>1.0</v>
      </c>
      <c r="J129" s="212">
        <v>10.0</v>
      </c>
      <c r="K129" s="212">
        <v>6.0</v>
      </c>
      <c r="L129" s="212">
        <v>1.0</v>
      </c>
      <c r="M129" s="328">
        <v>1.0</v>
      </c>
      <c r="N129" s="212">
        <v>3.0</v>
      </c>
      <c r="O129" s="166"/>
      <c r="P129" s="166"/>
      <c r="Q129" s="165">
        <v>1.0</v>
      </c>
      <c r="R129" s="165">
        <v>6.0</v>
      </c>
      <c r="S129" s="165">
        <v>3.0</v>
      </c>
      <c r="T129" s="165">
        <v>8.0</v>
      </c>
      <c r="U129" s="165"/>
      <c r="V129" s="166"/>
      <c r="W129" s="166"/>
      <c r="X129" s="165">
        <v>4.0</v>
      </c>
      <c r="Y129" s="165">
        <v>10.0</v>
      </c>
      <c r="Z129" s="165">
        <v>5.0</v>
      </c>
      <c r="AA129" s="165">
        <v>3.0</v>
      </c>
      <c r="AB129" s="165">
        <v>4.0</v>
      </c>
      <c r="AC129" s="166"/>
      <c r="AD129" s="166"/>
      <c r="AE129" s="165">
        <v>7.0</v>
      </c>
      <c r="AF129" s="165">
        <v>3.0</v>
      </c>
      <c r="AG129" s="165">
        <v>4.0</v>
      </c>
      <c r="AH129" s="165">
        <v>4.0</v>
      </c>
      <c r="AI129" s="165">
        <v>2.0</v>
      </c>
      <c r="AJ129" s="166"/>
      <c r="AK129" s="191">
        <f t="shared" si="3"/>
        <v>100</v>
      </c>
      <c r="AL129" s="191"/>
    </row>
    <row r="130" ht="13.5" customHeight="1">
      <c r="A130" s="168" t="s">
        <v>78</v>
      </c>
      <c r="B130" s="132"/>
      <c r="C130" s="196"/>
      <c r="D130" s="196"/>
      <c r="E130" s="71"/>
      <c r="F130" s="170">
        <v>4.0</v>
      </c>
      <c r="G130" s="71"/>
      <c r="H130" s="173"/>
      <c r="I130" s="173"/>
      <c r="J130" s="170">
        <v>1.0</v>
      </c>
      <c r="K130" s="170"/>
      <c r="L130" s="289"/>
      <c r="M130" s="197"/>
      <c r="N130" s="170"/>
      <c r="O130" s="173"/>
      <c r="P130" s="173"/>
      <c r="Q130" s="170"/>
      <c r="R130" s="170"/>
      <c r="S130" s="170"/>
      <c r="T130" s="170"/>
      <c r="U130" s="170"/>
      <c r="V130" s="173"/>
      <c r="W130" s="173"/>
      <c r="X130" s="170"/>
      <c r="Y130" s="170"/>
      <c r="Z130" s="170"/>
      <c r="AA130" s="170"/>
      <c r="AB130" s="170"/>
      <c r="AC130" s="173"/>
      <c r="AD130" s="173"/>
      <c r="AE130" s="170"/>
      <c r="AF130" s="170"/>
      <c r="AG130" s="170"/>
      <c r="AH130" s="170"/>
      <c r="AI130" s="170"/>
      <c r="AJ130" s="173"/>
      <c r="AK130" s="577">
        <f t="shared" si="3"/>
        <v>5</v>
      </c>
      <c r="AL130" s="199"/>
    </row>
    <row r="131" ht="13.5" customHeight="1">
      <c r="A131" s="191">
        <v>8.0</v>
      </c>
      <c r="B131" s="19" t="s">
        <v>107</v>
      </c>
      <c r="C131" s="191" t="s">
        <v>108</v>
      </c>
      <c r="D131" s="192" t="s">
        <v>109</v>
      </c>
      <c r="E131" s="193" t="s">
        <v>391</v>
      </c>
      <c r="F131" s="165">
        <v>1.0</v>
      </c>
      <c r="G131" s="118" t="s">
        <v>11</v>
      </c>
      <c r="H131" s="166"/>
      <c r="I131" s="166"/>
      <c r="J131" s="212">
        <v>1.0</v>
      </c>
      <c r="K131" s="212">
        <v>1.0</v>
      </c>
      <c r="L131" s="284">
        <v>5.0</v>
      </c>
      <c r="M131" s="328">
        <v>3.0</v>
      </c>
      <c r="N131" s="212">
        <v>2.0</v>
      </c>
      <c r="O131" s="166"/>
      <c r="P131" s="166"/>
      <c r="Q131" s="165">
        <v>11.0</v>
      </c>
      <c r="R131" s="165">
        <v>4.0</v>
      </c>
      <c r="S131" s="165">
        <v>7.0</v>
      </c>
      <c r="T131" s="165">
        <v>1.0</v>
      </c>
      <c r="U131" s="165">
        <v>4.0</v>
      </c>
      <c r="V131" s="166"/>
      <c r="W131" s="166"/>
      <c r="X131" s="165">
        <v>1.0</v>
      </c>
      <c r="Y131" s="208"/>
      <c r="Z131" s="165">
        <v>3.0</v>
      </c>
      <c r="AA131" s="208"/>
      <c r="AB131" s="165">
        <v>5.0</v>
      </c>
      <c r="AC131" s="166"/>
      <c r="AD131" s="166"/>
      <c r="AE131" s="165">
        <v>9.0</v>
      </c>
      <c r="AF131" s="165">
        <v>4.0</v>
      </c>
      <c r="AG131" s="165">
        <v>3.0</v>
      </c>
      <c r="AH131" s="165">
        <v>3.0</v>
      </c>
      <c r="AI131" s="165">
        <v>9.0</v>
      </c>
      <c r="AJ131" s="166">
        <v>1.0</v>
      </c>
      <c r="AK131" s="191">
        <f t="shared" si="3"/>
        <v>78</v>
      </c>
      <c r="AL131" s="191"/>
    </row>
    <row r="132" ht="13.5" customHeight="1">
      <c r="A132" s="168" t="s">
        <v>78</v>
      </c>
      <c r="B132" s="132"/>
      <c r="C132" s="196"/>
      <c r="D132" s="196"/>
      <c r="E132" s="71"/>
      <c r="F132" s="170"/>
      <c r="G132" s="71"/>
      <c r="H132" s="173"/>
      <c r="I132" s="173"/>
      <c r="J132" s="170">
        <v>1.0</v>
      </c>
      <c r="K132" s="170"/>
      <c r="L132" s="170">
        <v>3.0</v>
      </c>
      <c r="M132" s="197">
        <v>1.0</v>
      </c>
      <c r="N132" s="170"/>
      <c r="O132" s="173"/>
      <c r="P132" s="173"/>
      <c r="Q132" s="170">
        <v>1.0</v>
      </c>
      <c r="R132" s="170">
        <v>1.0</v>
      </c>
      <c r="S132" s="170">
        <v>3.0</v>
      </c>
      <c r="T132" s="170"/>
      <c r="U132" s="170"/>
      <c r="V132" s="173"/>
      <c r="W132" s="173"/>
      <c r="X132" s="170">
        <v>1.0</v>
      </c>
      <c r="Y132" s="170"/>
      <c r="Z132" s="170"/>
      <c r="AA132" s="170"/>
      <c r="AB132" s="170"/>
      <c r="AC132" s="173"/>
      <c r="AD132" s="173"/>
      <c r="AE132" s="170">
        <v>3.0</v>
      </c>
      <c r="AF132" s="170"/>
      <c r="AG132" s="165"/>
      <c r="AH132" s="170">
        <v>1.0</v>
      </c>
      <c r="AI132" s="170"/>
      <c r="AJ132" s="173"/>
      <c r="AK132" s="577">
        <f t="shared" si="3"/>
        <v>15</v>
      </c>
      <c r="AL132" s="199"/>
    </row>
    <row r="133" ht="15.75" customHeight="1">
      <c r="A133" s="191">
        <v>9.0</v>
      </c>
      <c r="B133" s="19" t="s">
        <v>111</v>
      </c>
      <c r="C133" s="191"/>
      <c r="D133" s="192" t="s">
        <v>112</v>
      </c>
      <c r="E133" s="193"/>
      <c r="F133" s="165"/>
      <c r="G133" s="118" t="s">
        <v>11</v>
      </c>
      <c r="H133" s="166"/>
      <c r="I133" s="166">
        <v>1.0</v>
      </c>
      <c r="J133" s="212">
        <v>1.0</v>
      </c>
      <c r="K133" s="212">
        <v>2.0</v>
      </c>
      <c r="L133" s="212">
        <v>3.0</v>
      </c>
      <c r="M133" s="328">
        <v>9.0</v>
      </c>
      <c r="N133" s="212">
        <v>6.0</v>
      </c>
      <c r="O133" s="166">
        <v>7.0</v>
      </c>
      <c r="P133" s="166">
        <v>1.0</v>
      </c>
      <c r="Q133" s="165">
        <v>8.0</v>
      </c>
      <c r="R133" s="165">
        <v>8.0</v>
      </c>
      <c r="S133" s="165">
        <v>1.0</v>
      </c>
      <c r="T133" s="165">
        <v>5.0</v>
      </c>
      <c r="U133" s="165">
        <v>5.0</v>
      </c>
      <c r="V133" s="166"/>
      <c r="W133" s="166"/>
      <c r="X133" s="165">
        <v>4.0</v>
      </c>
      <c r="Y133" s="285">
        <v>3.0</v>
      </c>
      <c r="Z133" s="212">
        <v>2.0</v>
      </c>
      <c r="AA133" s="208"/>
      <c r="AB133" s="165">
        <v>7.0</v>
      </c>
      <c r="AC133" s="166"/>
      <c r="AD133" s="166"/>
      <c r="AE133" s="165">
        <v>2.0</v>
      </c>
      <c r="AF133" s="165">
        <v>6.0</v>
      </c>
      <c r="AG133" s="165">
        <v>7.0</v>
      </c>
      <c r="AH133" s="165">
        <v>10.0</v>
      </c>
      <c r="AI133" s="165">
        <v>4.0</v>
      </c>
      <c r="AJ133" s="166">
        <v>4.0</v>
      </c>
      <c r="AK133" s="191">
        <f t="shared" si="3"/>
        <v>106</v>
      </c>
      <c r="AL133" s="191"/>
    </row>
    <row r="134" ht="15.75" customHeight="1">
      <c r="A134" s="168" t="s">
        <v>78</v>
      </c>
      <c r="B134" s="132"/>
      <c r="C134" s="196"/>
      <c r="D134" s="196"/>
      <c r="E134" s="71"/>
      <c r="F134" s="170"/>
      <c r="G134" s="71"/>
      <c r="H134" s="173"/>
      <c r="I134" s="173"/>
      <c r="J134" s="170"/>
      <c r="K134" s="170"/>
      <c r="L134" s="170">
        <v>2.0</v>
      </c>
      <c r="M134" s="197">
        <v>9.0</v>
      </c>
      <c r="N134" s="170">
        <v>3.0</v>
      </c>
      <c r="O134" s="173">
        <v>2.0</v>
      </c>
      <c r="P134" s="173">
        <v>1.0</v>
      </c>
      <c r="Q134" s="170">
        <v>6.0</v>
      </c>
      <c r="R134" s="170">
        <v>3.0</v>
      </c>
      <c r="S134" s="170"/>
      <c r="T134" s="170"/>
      <c r="U134" s="170"/>
      <c r="V134" s="173"/>
      <c r="W134" s="173"/>
      <c r="X134" s="170"/>
      <c r="Y134" s="170">
        <v>1.0</v>
      </c>
      <c r="Z134" s="170"/>
      <c r="AA134" s="170"/>
      <c r="AB134" s="170"/>
      <c r="AC134" s="173"/>
      <c r="AD134" s="173"/>
      <c r="AE134" s="170"/>
      <c r="AF134" s="204">
        <v>1.0</v>
      </c>
      <c r="AG134" s="165"/>
      <c r="AH134" s="170"/>
      <c r="AI134" s="170"/>
      <c r="AJ134" s="173"/>
      <c r="AK134" s="577">
        <f t="shared" si="3"/>
        <v>28</v>
      </c>
      <c r="AL134" s="199"/>
    </row>
    <row r="135" ht="13.5" customHeight="1">
      <c r="A135" s="191">
        <v>10.0</v>
      </c>
      <c r="B135" s="19" t="s">
        <v>113</v>
      </c>
      <c r="C135" s="191" t="s">
        <v>114</v>
      </c>
      <c r="D135" s="192" t="s">
        <v>115</v>
      </c>
      <c r="E135" s="193" t="s">
        <v>392</v>
      </c>
      <c r="F135" s="165">
        <v>1.0</v>
      </c>
      <c r="G135" s="118" t="s">
        <v>11</v>
      </c>
      <c r="H135" s="166"/>
      <c r="I135" s="166"/>
      <c r="J135" s="212">
        <v>5.0</v>
      </c>
      <c r="K135" s="212">
        <v>3.0</v>
      </c>
      <c r="L135" s="212"/>
      <c r="M135" s="328">
        <v>1.0</v>
      </c>
      <c r="N135" s="328">
        <v>2.0</v>
      </c>
      <c r="O135" s="210"/>
      <c r="P135" s="210"/>
      <c r="Q135" s="195">
        <v>2.0</v>
      </c>
      <c r="R135" s="195">
        <v>3.0</v>
      </c>
      <c r="S135" s="195">
        <v>2.0</v>
      </c>
      <c r="T135" s="195">
        <v>1.0</v>
      </c>
      <c r="U135" s="195">
        <v>2.0</v>
      </c>
      <c r="V135" s="210"/>
      <c r="W135" s="210"/>
      <c r="X135" s="195"/>
      <c r="Y135" s="195">
        <v>2.0</v>
      </c>
      <c r="Z135" s="195">
        <v>3.0</v>
      </c>
      <c r="AA135" s="165">
        <v>7.0</v>
      </c>
      <c r="AB135" s="165">
        <v>2.0</v>
      </c>
      <c r="AC135" s="166"/>
      <c r="AD135" s="166"/>
      <c r="AE135" s="165"/>
      <c r="AF135" s="165">
        <v>8.0</v>
      </c>
      <c r="AG135" s="165">
        <v>10.0</v>
      </c>
      <c r="AH135" s="165">
        <v>7.0</v>
      </c>
      <c r="AI135" s="165">
        <v>5.0</v>
      </c>
      <c r="AJ135" s="166"/>
      <c r="AK135" s="191">
        <f t="shared" si="3"/>
        <v>66</v>
      </c>
      <c r="AL135" s="191"/>
    </row>
    <row r="136" ht="13.5" customHeight="1">
      <c r="A136" s="168" t="s">
        <v>78</v>
      </c>
      <c r="B136" s="132"/>
      <c r="C136" s="196"/>
      <c r="D136" s="196"/>
      <c r="E136" s="71"/>
      <c r="F136" s="170"/>
      <c r="G136" s="71"/>
      <c r="H136" s="173"/>
      <c r="I136" s="173"/>
      <c r="J136" s="170"/>
      <c r="K136" s="170"/>
      <c r="L136" s="289"/>
      <c r="M136" s="197"/>
      <c r="N136" s="170"/>
      <c r="O136" s="173"/>
      <c r="P136" s="173"/>
      <c r="Q136" s="170"/>
      <c r="R136" s="170"/>
      <c r="S136" s="170"/>
      <c r="T136" s="170"/>
      <c r="U136" s="170"/>
      <c r="V136" s="173"/>
      <c r="W136" s="173"/>
      <c r="X136" s="170"/>
      <c r="Y136" s="170"/>
      <c r="Z136" s="170"/>
      <c r="AA136" s="170"/>
      <c r="AB136" s="170"/>
      <c r="AC136" s="173"/>
      <c r="AD136" s="173"/>
      <c r="AE136" s="170"/>
      <c r="AF136" s="204">
        <v>2.0</v>
      </c>
      <c r="AG136" s="165"/>
      <c r="AH136" s="170"/>
      <c r="AI136" s="170"/>
      <c r="AJ136" s="173"/>
      <c r="AK136" s="196">
        <f t="shared" si="3"/>
        <v>2</v>
      </c>
      <c r="AL136" s="199"/>
    </row>
    <row r="137" ht="13.5" customHeight="1">
      <c r="A137" s="191">
        <v>11.0</v>
      </c>
      <c r="B137" s="19" t="s">
        <v>117</v>
      </c>
      <c r="C137" s="191" t="s">
        <v>118</v>
      </c>
      <c r="D137" s="192" t="s">
        <v>119</v>
      </c>
      <c r="E137" s="193"/>
      <c r="F137" s="175"/>
      <c r="G137" s="118"/>
      <c r="H137" s="175"/>
      <c r="I137" s="175"/>
      <c r="J137" s="175"/>
      <c r="K137" s="175"/>
      <c r="L137" s="579"/>
      <c r="M137" s="195">
        <v>8.0</v>
      </c>
      <c r="N137" s="165">
        <v>2.0</v>
      </c>
      <c r="O137" s="166"/>
      <c r="P137" s="166"/>
      <c r="Q137" s="165">
        <v>3.0</v>
      </c>
      <c r="R137" s="165">
        <v>3.0</v>
      </c>
      <c r="S137" s="165">
        <v>6.0</v>
      </c>
      <c r="T137" s="165">
        <v>9.0</v>
      </c>
      <c r="U137" s="165">
        <v>5.0</v>
      </c>
      <c r="V137" s="166"/>
      <c r="W137" s="166"/>
      <c r="X137" s="165">
        <v>7.0</v>
      </c>
      <c r="Y137" s="285"/>
      <c r="Z137" s="212">
        <v>1.0</v>
      </c>
      <c r="AA137" s="208"/>
      <c r="AB137" s="165"/>
      <c r="AC137" s="166"/>
      <c r="AD137" s="166"/>
      <c r="AE137" s="165">
        <v>3.0</v>
      </c>
      <c r="AF137" s="165">
        <v>7.0</v>
      </c>
      <c r="AG137" s="165">
        <v>4.0</v>
      </c>
      <c r="AH137" s="165">
        <v>5.0</v>
      </c>
      <c r="AI137" s="165">
        <v>7.0</v>
      </c>
      <c r="AJ137" s="166"/>
      <c r="AK137" s="191">
        <f t="shared" si="3"/>
        <v>70</v>
      </c>
      <c r="AL137" s="191"/>
    </row>
    <row r="138" ht="13.5" customHeight="1">
      <c r="A138" s="168" t="s">
        <v>78</v>
      </c>
      <c r="B138" s="132"/>
      <c r="C138" s="196"/>
      <c r="D138" s="196"/>
      <c r="E138" s="71"/>
      <c r="F138" s="170"/>
      <c r="G138" s="71"/>
      <c r="H138" s="173"/>
      <c r="I138" s="173"/>
      <c r="J138" s="170"/>
      <c r="K138" s="170"/>
      <c r="L138" s="289"/>
      <c r="M138" s="197"/>
      <c r="N138" s="170"/>
      <c r="O138" s="173"/>
      <c r="P138" s="173"/>
      <c r="Q138" s="170"/>
      <c r="R138" s="170"/>
      <c r="S138" s="170"/>
      <c r="T138" s="170"/>
      <c r="U138" s="170"/>
      <c r="V138" s="173"/>
      <c r="W138" s="173"/>
      <c r="X138" s="170"/>
      <c r="Y138" s="170"/>
      <c r="Z138" s="170"/>
      <c r="AA138" s="170"/>
      <c r="AB138" s="170"/>
      <c r="AC138" s="173"/>
      <c r="AD138" s="173"/>
      <c r="AE138" s="170"/>
      <c r="AF138" s="165"/>
      <c r="AG138" s="165"/>
      <c r="AH138" s="170"/>
      <c r="AI138" s="170"/>
      <c r="AJ138" s="173"/>
      <c r="AK138" s="196">
        <f t="shared" si="3"/>
        <v>0</v>
      </c>
      <c r="AL138" s="199"/>
    </row>
    <row r="139" ht="13.5" customHeight="1">
      <c r="A139" s="191">
        <v>12.0</v>
      </c>
      <c r="B139" s="19" t="s">
        <v>121</v>
      </c>
      <c r="C139" s="191"/>
      <c r="D139" s="192" t="s">
        <v>33</v>
      </c>
      <c r="E139" s="193" t="s">
        <v>393</v>
      </c>
      <c r="F139" s="165">
        <v>5.0</v>
      </c>
      <c r="G139" s="118" t="s">
        <v>11</v>
      </c>
      <c r="H139" s="166"/>
      <c r="I139" s="166"/>
      <c r="J139" s="165">
        <v>5.0</v>
      </c>
      <c r="K139" s="165">
        <v>4.0</v>
      </c>
      <c r="L139" s="165">
        <v>4.0</v>
      </c>
      <c r="M139" s="165">
        <v>4.0</v>
      </c>
      <c r="N139" s="165">
        <v>1.0</v>
      </c>
      <c r="O139" s="166"/>
      <c r="P139" s="166"/>
      <c r="Q139" s="165">
        <v>7.0</v>
      </c>
      <c r="R139" s="165">
        <v>14.0</v>
      </c>
      <c r="S139" s="165">
        <v>6.0</v>
      </c>
      <c r="T139" s="165">
        <v>5.0</v>
      </c>
      <c r="U139" s="165">
        <v>13.0</v>
      </c>
      <c r="V139" s="166"/>
      <c r="W139" s="166"/>
      <c r="X139" s="165">
        <v>9.0</v>
      </c>
      <c r="Y139" s="285">
        <v>8.0</v>
      </c>
      <c r="Z139" s="212">
        <v>6.0</v>
      </c>
      <c r="AA139" s="165">
        <v>7.0</v>
      </c>
      <c r="AB139" s="165">
        <v>5.0</v>
      </c>
      <c r="AC139" s="166"/>
      <c r="AD139" s="166"/>
      <c r="AE139" s="165">
        <v>5.0</v>
      </c>
      <c r="AF139" s="165">
        <v>3.0</v>
      </c>
      <c r="AG139" s="165">
        <v>7.0</v>
      </c>
      <c r="AH139" s="165">
        <v>4.0</v>
      </c>
      <c r="AI139" s="165">
        <v>11.0</v>
      </c>
      <c r="AJ139" s="166"/>
      <c r="AK139" s="191">
        <f t="shared" si="3"/>
        <v>133</v>
      </c>
      <c r="AL139" s="191"/>
    </row>
    <row r="140" ht="13.5" customHeight="1">
      <c r="A140" s="168" t="s">
        <v>78</v>
      </c>
      <c r="B140" s="132"/>
      <c r="C140" s="196"/>
      <c r="D140" s="196"/>
      <c r="E140" s="32"/>
      <c r="F140" s="170"/>
      <c r="G140" s="71"/>
      <c r="H140" s="173"/>
      <c r="I140" s="173"/>
      <c r="J140" s="170"/>
      <c r="K140" s="170"/>
      <c r="L140" s="289"/>
      <c r="M140" s="197"/>
      <c r="N140" s="170"/>
      <c r="O140" s="173"/>
      <c r="P140" s="173"/>
      <c r="Q140" s="170"/>
      <c r="R140" s="170"/>
      <c r="S140" s="170"/>
      <c r="T140" s="170">
        <v>1.0</v>
      </c>
      <c r="U140" s="170"/>
      <c r="V140" s="173"/>
      <c r="W140" s="173"/>
      <c r="X140" s="170"/>
      <c r="Y140" s="170">
        <v>1.0</v>
      </c>
      <c r="Z140" s="170"/>
      <c r="AA140" s="170"/>
      <c r="AB140" s="170"/>
      <c r="AC140" s="173"/>
      <c r="AD140" s="173"/>
      <c r="AE140" s="170"/>
      <c r="AF140" s="170"/>
      <c r="AG140" s="170"/>
      <c r="AH140" s="170"/>
      <c r="AI140" s="170"/>
      <c r="AJ140" s="173"/>
      <c r="AK140" s="196">
        <f t="shared" si="3"/>
        <v>2</v>
      </c>
      <c r="AL140" s="199"/>
    </row>
    <row r="141" ht="13.5" customHeight="1">
      <c r="A141" s="191">
        <v>13.0</v>
      </c>
      <c r="B141" s="19" t="s">
        <v>121</v>
      </c>
      <c r="C141" s="191"/>
      <c r="D141" s="192" t="s">
        <v>57</v>
      </c>
      <c r="E141" s="32"/>
      <c r="F141" s="165">
        <v>8.0</v>
      </c>
      <c r="G141" s="118" t="s">
        <v>11</v>
      </c>
      <c r="H141" s="166"/>
      <c r="I141" s="166"/>
      <c r="J141" s="165">
        <v>6.0</v>
      </c>
      <c r="K141" s="165">
        <v>4.0</v>
      </c>
      <c r="L141" s="212">
        <v>3.0</v>
      </c>
      <c r="M141" s="195">
        <v>2.0</v>
      </c>
      <c r="N141" s="165">
        <v>1.0</v>
      </c>
      <c r="O141" s="166"/>
      <c r="P141" s="166"/>
      <c r="Q141" s="165">
        <v>4.0</v>
      </c>
      <c r="R141" s="165">
        <v>13.0</v>
      </c>
      <c r="S141" s="165">
        <v>9.0</v>
      </c>
      <c r="T141" s="165">
        <v>9.0</v>
      </c>
      <c r="U141" s="165">
        <v>8.0</v>
      </c>
      <c r="V141" s="166"/>
      <c r="W141" s="166"/>
      <c r="X141" s="165">
        <v>9.0</v>
      </c>
      <c r="Y141" s="165"/>
      <c r="Z141" s="165">
        <v>5.0</v>
      </c>
      <c r="AA141" s="165">
        <v>7.0</v>
      </c>
      <c r="AB141" s="165">
        <v>9.0</v>
      </c>
      <c r="AC141" s="166"/>
      <c r="AD141" s="166"/>
      <c r="AE141" s="165">
        <v>3.0</v>
      </c>
      <c r="AF141" s="165">
        <v>5.0</v>
      </c>
      <c r="AG141" s="165">
        <v>5.0</v>
      </c>
      <c r="AH141" s="165">
        <v>3.0</v>
      </c>
      <c r="AI141" s="165">
        <v>4.0</v>
      </c>
      <c r="AJ141" s="166">
        <v>3.0</v>
      </c>
      <c r="AK141" s="191">
        <f t="shared" si="3"/>
        <v>120</v>
      </c>
      <c r="AL141" s="191"/>
    </row>
    <row r="142" ht="13.5" customHeight="1">
      <c r="A142" s="168" t="s">
        <v>78</v>
      </c>
      <c r="B142" s="132"/>
      <c r="C142" s="196"/>
      <c r="D142" s="196"/>
      <c r="E142" s="32"/>
      <c r="F142" s="170"/>
      <c r="G142" s="71"/>
      <c r="H142" s="173"/>
      <c r="I142" s="173"/>
      <c r="J142" s="170"/>
      <c r="K142" s="170"/>
      <c r="L142" s="289"/>
      <c r="M142" s="197"/>
      <c r="N142" s="170"/>
      <c r="O142" s="173"/>
      <c r="P142" s="173"/>
      <c r="Q142" s="170"/>
      <c r="R142" s="170"/>
      <c r="S142" s="170">
        <v>1.0</v>
      </c>
      <c r="T142" s="170"/>
      <c r="U142" s="170"/>
      <c r="V142" s="173"/>
      <c r="W142" s="173"/>
      <c r="X142" s="170"/>
      <c r="Y142" s="170"/>
      <c r="Z142" s="170"/>
      <c r="AA142" s="170"/>
      <c r="AB142" s="170"/>
      <c r="AC142" s="173"/>
      <c r="AD142" s="173"/>
      <c r="AE142" s="170"/>
      <c r="AF142" s="170"/>
      <c r="AG142" s="170"/>
      <c r="AH142" s="170"/>
      <c r="AI142" s="170"/>
      <c r="AJ142" s="173"/>
      <c r="AK142" s="196">
        <f t="shared" si="3"/>
        <v>1</v>
      </c>
      <c r="AL142" s="199"/>
    </row>
    <row r="143" ht="13.5" customHeight="1">
      <c r="A143" s="191">
        <v>14.0</v>
      </c>
      <c r="B143" s="19" t="s">
        <v>121</v>
      </c>
      <c r="C143" s="191"/>
      <c r="D143" s="192" t="s">
        <v>59</v>
      </c>
      <c r="E143" s="32"/>
      <c r="F143" s="165">
        <v>10.0</v>
      </c>
      <c r="G143" s="118" t="s">
        <v>11</v>
      </c>
      <c r="H143" s="166"/>
      <c r="I143" s="166"/>
      <c r="J143" s="165">
        <v>8.0</v>
      </c>
      <c r="K143" s="165">
        <v>7.0</v>
      </c>
      <c r="L143" s="212">
        <v>1.0</v>
      </c>
      <c r="M143" s="195">
        <v>5.0</v>
      </c>
      <c r="N143" s="165">
        <v>1.0</v>
      </c>
      <c r="O143" s="166"/>
      <c r="P143" s="166"/>
      <c r="Q143" s="202"/>
      <c r="R143" s="202"/>
      <c r="S143" s="202"/>
      <c r="T143" s="202"/>
      <c r="U143" s="165">
        <v>8.0</v>
      </c>
      <c r="V143" s="166"/>
      <c r="W143" s="166"/>
      <c r="X143" s="165">
        <v>10.0</v>
      </c>
      <c r="Y143" s="165">
        <v>8.0</v>
      </c>
      <c r="Z143" s="165">
        <v>10.0</v>
      </c>
      <c r="AA143" s="165">
        <v>4.0</v>
      </c>
      <c r="AB143" s="165">
        <v>5.0</v>
      </c>
      <c r="AC143" s="166"/>
      <c r="AD143" s="166"/>
      <c r="AE143" s="165">
        <v>6.0</v>
      </c>
      <c r="AF143" s="165">
        <v>5.0</v>
      </c>
      <c r="AG143" s="165">
        <v>7.0</v>
      </c>
      <c r="AH143" s="165">
        <v>2.0</v>
      </c>
      <c r="AI143" s="165">
        <v>6.0</v>
      </c>
      <c r="AJ143" s="166"/>
      <c r="AK143" s="191">
        <f t="shared" si="3"/>
        <v>103</v>
      </c>
      <c r="AL143" s="191"/>
    </row>
    <row r="144" ht="13.5" customHeight="1">
      <c r="A144" s="168" t="s">
        <v>78</v>
      </c>
      <c r="B144" s="132"/>
      <c r="C144" s="196"/>
      <c r="D144" s="196"/>
      <c r="E144" s="32"/>
      <c r="F144" s="170"/>
      <c r="G144" s="71"/>
      <c r="H144" s="173"/>
      <c r="I144" s="173"/>
      <c r="J144" s="170"/>
      <c r="K144" s="170"/>
      <c r="L144" s="289"/>
      <c r="M144" s="197"/>
      <c r="N144" s="170"/>
      <c r="O144" s="173"/>
      <c r="P144" s="173"/>
      <c r="Q144" s="170"/>
      <c r="R144" s="170"/>
      <c r="S144" s="170"/>
      <c r="T144" s="170"/>
      <c r="U144" s="170"/>
      <c r="V144" s="173"/>
      <c r="W144" s="173"/>
      <c r="X144" s="170"/>
      <c r="Y144" s="170"/>
      <c r="Z144" s="170"/>
      <c r="AA144" s="170"/>
      <c r="AB144" s="170"/>
      <c r="AC144" s="173"/>
      <c r="AD144" s="173"/>
      <c r="AE144" s="170"/>
      <c r="AF144" s="170"/>
      <c r="AG144" s="170"/>
      <c r="AH144" s="170"/>
      <c r="AI144" s="170"/>
      <c r="AJ144" s="173"/>
      <c r="AK144" s="196">
        <f t="shared" si="3"/>
        <v>0</v>
      </c>
      <c r="AL144" s="199"/>
    </row>
    <row r="145" ht="13.5" customHeight="1">
      <c r="A145" s="191">
        <v>15.0</v>
      </c>
      <c r="B145" s="19" t="s">
        <v>121</v>
      </c>
      <c r="C145" s="191"/>
      <c r="D145" s="192" t="s">
        <v>58</v>
      </c>
      <c r="E145" s="32"/>
      <c r="F145" s="165">
        <v>8.0</v>
      </c>
      <c r="G145" s="118" t="s">
        <v>11</v>
      </c>
      <c r="H145" s="166"/>
      <c r="I145" s="166"/>
      <c r="J145" s="165">
        <v>8.0</v>
      </c>
      <c r="K145" s="165">
        <v>6.0</v>
      </c>
      <c r="L145" s="212">
        <v>4.0</v>
      </c>
      <c r="M145" s="328">
        <v>5.0</v>
      </c>
      <c r="N145" s="212">
        <v>3.0</v>
      </c>
      <c r="O145" s="166"/>
      <c r="P145" s="166"/>
      <c r="Q145" s="165">
        <v>6.0</v>
      </c>
      <c r="R145" s="165">
        <v>12.0</v>
      </c>
      <c r="S145" s="165">
        <v>9.0</v>
      </c>
      <c r="T145" s="165">
        <v>7.0</v>
      </c>
      <c r="U145" s="165">
        <v>3.0</v>
      </c>
      <c r="V145" s="166"/>
      <c r="W145" s="166"/>
      <c r="X145" s="165">
        <v>7.0</v>
      </c>
      <c r="Y145" s="165">
        <v>9.0</v>
      </c>
      <c r="Z145" s="165">
        <v>5.0</v>
      </c>
      <c r="AA145" s="165">
        <v>7.0</v>
      </c>
      <c r="AB145" s="165">
        <v>8.0</v>
      </c>
      <c r="AC145" s="166"/>
      <c r="AD145" s="166"/>
      <c r="AE145" s="165">
        <v>4.0</v>
      </c>
      <c r="AF145" s="165">
        <v>7.0</v>
      </c>
      <c r="AG145" s="165">
        <v>6.0</v>
      </c>
      <c r="AH145" s="165">
        <v>7.0</v>
      </c>
      <c r="AI145" s="165">
        <v>5.0</v>
      </c>
      <c r="AJ145" s="166"/>
      <c r="AK145" s="191">
        <f t="shared" si="3"/>
        <v>136</v>
      </c>
      <c r="AL145" s="191"/>
    </row>
    <row r="146" ht="13.5" customHeight="1">
      <c r="A146" s="168" t="s">
        <v>78</v>
      </c>
      <c r="B146" s="132"/>
      <c r="C146" s="196"/>
      <c r="D146" s="196"/>
      <c r="E146" s="71"/>
      <c r="F146" s="170"/>
      <c r="G146" s="71"/>
      <c r="H146" s="173"/>
      <c r="I146" s="173"/>
      <c r="J146" s="170"/>
      <c r="K146" s="170"/>
      <c r="L146" s="291"/>
      <c r="M146" s="197"/>
      <c r="N146" s="170"/>
      <c r="O146" s="173"/>
      <c r="P146" s="173"/>
      <c r="Q146" s="170"/>
      <c r="R146" s="170"/>
      <c r="S146" s="170"/>
      <c r="T146" s="170"/>
      <c r="U146" s="170"/>
      <c r="V146" s="173"/>
      <c r="W146" s="173"/>
      <c r="X146" s="170"/>
      <c r="Y146" s="170"/>
      <c r="Z146" s="170"/>
      <c r="AA146" s="170"/>
      <c r="AB146" s="170">
        <v>1.0</v>
      </c>
      <c r="AC146" s="173"/>
      <c r="AD146" s="173"/>
      <c r="AE146" s="170"/>
      <c r="AF146" s="170"/>
      <c r="AG146" s="170"/>
      <c r="AH146" s="170"/>
      <c r="AI146" s="170"/>
      <c r="AJ146" s="173"/>
      <c r="AK146" s="196">
        <f t="shared" si="3"/>
        <v>1</v>
      </c>
      <c r="AL146" s="199"/>
    </row>
    <row r="147" ht="13.5" customHeight="1">
      <c r="A147" s="191">
        <v>16.0</v>
      </c>
      <c r="B147" s="19" t="s">
        <v>122</v>
      </c>
      <c r="C147" s="191" t="s">
        <v>123</v>
      </c>
      <c r="D147" s="192" t="s">
        <v>124</v>
      </c>
      <c r="E147" s="193" t="s">
        <v>394</v>
      </c>
      <c r="F147" s="165">
        <v>5.0</v>
      </c>
      <c r="G147" s="118" t="s">
        <v>11</v>
      </c>
      <c r="H147" s="166"/>
      <c r="I147" s="166">
        <v>1.0</v>
      </c>
      <c r="J147" s="165">
        <v>12.0</v>
      </c>
      <c r="K147" s="165">
        <v>10.0</v>
      </c>
      <c r="L147" s="212">
        <v>1.0</v>
      </c>
      <c r="M147" s="328">
        <v>6.0</v>
      </c>
      <c r="N147" s="212">
        <v>13.0</v>
      </c>
      <c r="O147" s="166"/>
      <c r="P147" s="166"/>
      <c r="Q147" s="165">
        <v>8.0</v>
      </c>
      <c r="R147" s="165">
        <v>8.0</v>
      </c>
      <c r="S147" s="165">
        <v>4.0</v>
      </c>
      <c r="T147" s="165">
        <v>6.0</v>
      </c>
      <c r="U147" s="165">
        <v>3.0</v>
      </c>
      <c r="V147" s="166"/>
      <c r="W147" s="166"/>
      <c r="X147" s="165">
        <v>4.0</v>
      </c>
      <c r="Y147" s="165">
        <v>2.0</v>
      </c>
      <c r="Z147" s="165">
        <v>3.0</v>
      </c>
      <c r="AA147" s="165">
        <v>6.0</v>
      </c>
      <c r="AB147" s="165">
        <v>9.0</v>
      </c>
      <c r="AC147" s="166"/>
      <c r="AD147" s="166"/>
      <c r="AE147" s="165">
        <v>5.0</v>
      </c>
      <c r="AF147" s="165">
        <v>9.0</v>
      </c>
      <c r="AG147" s="165">
        <v>11.0</v>
      </c>
      <c r="AH147" s="165">
        <v>8.0</v>
      </c>
      <c r="AI147" s="165">
        <v>12.0</v>
      </c>
      <c r="AJ147" s="166"/>
      <c r="AK147" s="191">
        <f t="shared" si="3"/>
        <v>146</v>
      </c>
      <c r="AL147" s="191"/>
    </row>
    <row r="148" ht="13.5" customHeight="1">
      <c r="A148" s="168" t="s">
        <v>78</v>
      </c>
      <c r="B148" s="132"/>
      <c r="C148" s="196"/>
      <c r="D148" s="196"/>
      <c r="E148" s="71"/>
      <c r="F148" s="170">
        <v>1.0</v>
      </c>
      <c r="G148" s="71"/>
      <c r="H148" s="173"/>
      <c r="I148" s="173"/>
      <c r="J148" s="170"/>
      <c r="K148" s="170"/>
      <c r="L148" s="580"/>
      <c r="M148" s="197">
        <v>1.0</v>
      </c>
      <c r="N148" s="170"/>
      <c r="O148" s="173"/>
      <c r="P148" s="173"/>
      <c r="Q148" s="170"/>
      <c r="R148" s="170"/>
      <c r="S148" s="170"/>
      <c r="T148" s="170"/>
      <c r="U148" s="170"/>
      <c r="V148" s="173"/>
      <c r="W148" s="173"/>
      <c r="X148" s="170"/>
      <c r="Y148" s="170"/>
      <c r="Z148" s="170"/>
      <c r="AA148" s="170"/>
      <c r="AB148" s="170"/>
      <c r="AC148" s="173"/>
      <c r="AD148" s="173"/>
      <c r="AE148" s="170"/>
      <c r="AF148" s="170"/>
      <c r="AG148" s="170"/>
      <c r="AH148" s="170">
        <v>1.0</v>
      </c>
      <c r="AI148" s="170"/>
      <c r="AJ148" s="173"/>
      <c r="AK148" s="196">
        <f t="shared" si="3"/>
        <v>3</v>
      </c>
      <c r="AL148" s="199"/>
    </row>
    <row r="149" ht="13.5" customHeight="1">
      <c r="A149" s="191">
        <v>17.0</v>
      </c>
      <c r="B149" s="19" t="s">
        <v>126</v>
      </c>
      <c r="C149" s="191"/>
      <c r="D149" s="192" t="s">
        <v>60</v>
      </c>
      <c r="E149" s="118"/>
      <c r="F149" s="165">
        <v>7.0</v>
      </c>
      <c r="G149" s="118" t="s">
        <v>11</v>
      </c>
      <c r="H149" s="166"/>
      <c r="I149" s="166"/>
      <c r="J149" s="165">
        <v>6.0</v>
      </c>
      <c r="K149" s="165">
        <v>8.0</v>
      </c>
      <c r="L149" s="212">
        <v>4.0</v>
      </c>
      <c r="M149" s="212">
        <v>3.0</v>
      </c>
      <c r="N149" s="212"/>
      <c r="O149" s="166">
        <v>2.0</v>
      </c>
      <c r="P149" s="166"/>
      <c r="Q149" s="165">
        <v>13.0</v>
      </c>
      <c r="R149" s="165">
        <v>12.0</v>
      </c>
      <c r="S149" s="165">
        <v>11.0</v>
      </c>
      <c r="T149" s="165">
        <v>13.0</v>
      </c>
      <c r="U149" s="165">
        <v>6.0</v>
      </c>
      <c r="V149" s="166"/>
      <c r="W149" s="166"/>
      <c r="X149" s="165">
        <v>9.0</v>
      </c>
      <c r="Y149" s="165">
        <v>8.0</v>
      </c>
      <c r="Z149" s="165">
        <v>7.0</v>
      </c>
      <c r="AA149" s="165">
        <v>5.0</v>
      </c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91">
        <f t="shared" si="3"/>
        <v>114</v>
      </c>
      <c r="AL149" s="191"/>
    </row>
    <row r="150" ht="13.5" customHeight="1">
      <c r="A150" s="168" t="s">
        <v>78</v>
      </c>
      <c r="B150" s="132"/>
      <c r="C150" s="196"/>
      <c r="D150" s="196"/>
      <c r="E150" s="71"/>
      <c r="F150" s="170"/>
      <c r="G150" s="71"/>
      <c r="H150" s="173"/>
      <c r="I150" s="173"/>
      <c r="J150" s="170"/>
      <c r="K150" s="165"/>
      <c r="L150" s="291"/>
      <c r="M150" s="197"/>
      <c r="N150" s="170"/>
      <c r="O150" s="173"/>
      <c r="P150" s="173"/>
      <c r="Q150" s="170"/>
      <c r="R150" s="170"/>
      <c r="S150" s="170"/>
      <c r="T150" s="170"/>
      <c r="U150" s="170"/>
      <c r="V150" s="173"/>
      <c r="W150" s="173"/>
      <c r="X150" s="170"/>
      <c r="Y150" s="170"/>
      <c r="Z150" s="170"/>
      <c r="AA150" s="170"/>
      <c r="AB150" s="170"/>
      <c r="AC150" s="173"/>
      <c r="AD150" s="173"/>
      <c r="AE150" s="170"/>
      <c r="AF150" s="170"/>
      <c r="AG150" s="170"/>
      <c r="AH150" s="170"/>
      <c r="AI150" s="170"/>
      <c r="AJ150" s="173"/>
      <c r="AK150" s="196">
        <f t="shared" si="3"/>
        <v>0</v>
      </c>
      <c r="AL150" s="199"/>
    </row>
    <row r="151" ht="14.25" customHeight="1">
      <c r="A151" s="191">
        <v>18.0</v>
      </c>
      <c r="B151" s="19" t="s">
        <v>128</v>
      </c>
      <c r="C151" s="191" t="s">
        <v>129</v>
      </c>
      <c r="D151" s="192" t="s">
        <v>130</v>
      </c>
      <c r="E151" s="193"/>
      <c r="F151" s="165">
        <v>4.0</v>
      </c>
      <c r="G151" s="118"/>
      <c r="H151" s="209"/>
      <c r="I151" s="166"/>
      <c r="J151" s="165">
        <v>7.0</v>
      </c>
      <c r="K151" s="165">
        <v>5.0</v>
      </c>
      <c r="L151" s="212">
        <v>6.0</v>
      </c>
      <c r="M151" s="328">
        <v>6.0</v>
      </c>
      <c r="N151" s="212">
        <v>1.0</v>
      </c>
      <c r="O151" s="166"/>
      <c r="P151" s="166"/>
      <c r="Q151" s="165">
        <v>6.0</v>
      </c>
      <c r="R151" s="165"/>
      <c r="S151" s="165">
        <v>6.0</v>
      </c>
      <c r="T151" s="165">
        <v>1.0</v>
      </c>
      <c r="U151" s="165">
        <v>3.0</v>
      </c>
      <c r="V151" s="166"/>
      <c r="W151" s="166"/>
      <c r="X151" s="165">
        <v>6.0</v>
      </c>
      <c r="Y151" s="165">
        <v>8.0</v>
      </c>
      <c r="Z151" s="165">
        <v>8.0</v>
      </c>
      <c r="AA151" s="165">
        <v>6.0</v>
      </c>
      <c r="AB151" s="165">
        <v>7.0</v>
      </c>
      <c r="AC151" s="166"/>
      <c r="AD151" s="166"/>
      <c r="AE151" s="208"/>
      <c r="AF151" s="208"/>
      <c r="AG151" s="165">
        <v>3.0</v>
      </c>
      <c r="AH151" s="165">
        <v>13.0</v>
      </c>
      <c r="AI151" s="165">
        <v>4.0</v>
      </c>
      <c r="AJ151" s="166">
        <v>1.0</v>
      </c>
      <c r="AK151" s="191">
        <f t="shared" si="3"/>
        <v>101</v>
      </c>
      <c r="AL151" s="191"/>
    </row>
    <row r="152" ht="13.5" customHeight="1">
      <c r="A152" s="168" t="s">
        <v>78</v>
      </c>
      <c r="B152" s="132"/>
      <c r="C152" s="196"/>
      <c r="D152" s="196"/>
      <c r="E152" s="71"/>
      <c r="F152" s="170"/>
      <c r="G152" s="71"/>
      <c r="H152" s="173"/>
      <c r="I152" s="173"/>
      <c r="J152" s="170"/>
      <c r="K152" s="170"/>
      <c r="L152" s="291"/>
      <c r="M152" s="197"/>
      <c r="N152" s="170"/>
      <c r="O152" s="173"/>
      <c r="P152" s="173"/>
      <c r="Q152" s="170"/>
      <c r="R152" s="170"/>
      <c r="S152" s="170"/>
      <c r="T152" s="170"/>
      <c r="U152" s="170"/>
      <c r="V152" s="173"/>
      <c r="W152" s="173"/>
      <c r="X152" s="170"/>
      <c r="Y152" s="170"/>
      <c r="Z152" s="170"/>
      <c r="AA152" s="170"/>
      <c r="AB152" s="170">
        <v>1.0</v>
      </c>
      <c r="AC152" s="173"/>
      <c r="AD152" s="173"/>
      <c r="AE152" s="170"/>
      <c r="AF152" s="170"/>
      <c r="AG152" s="170"/>
      <c r="AH152" s="170">
        <v>1.0</v>
      </c>
      <c r="AI152" s="170"/>
      <c r="AJ152" s="173"/>
      <c r="AK152" s="196">
        <f t="shared" si="3"/>
        <v>2</v>
      </c>
      <c r="AL152" s="199"/>
    </row>
    <row r="153" ht="13.5" customHeight="1">
      <c r="A153" s="191">
        <v>19.0</v>
      </c>
      <c r="B153" s="19" t="s">
        <v>131</v>
      </c>
      <c r="C153" s="191"/>
      <c r="D153" s="192" t="s">
        <v>63</v>
      </c>
      <c r="E153" s="118" t="s">
        <v>395</v>
      </c>
      <c r="F153" s="165">
        <v>9.0</v>
      </c>
      <c r="G153" s="118" t="s">
        <v>11</v>
      </c>
      <c r="H153" s="166"/>
      <c r="I153" s="166"/>
      <c r="J153" s="165">
        <v>10.0</v>
      </c>
      <c r="K153" s="165">
        <v>1.0</v>
      </c>
      <c r="L153" s="212">
        <v>1.0</v>
      </c>
      <c r="M153" s="328">
        <v>2.0</v>
      </c>
      <c r="N153" s="212">
        <v>4.0</v>
      </c>
      <c r="O153" s="166">
        <v>1.0</v>
      </c>
      <c r="P153" s="166"/>
      <c r="Q153" s="175"/>
      <c r="R153" s="175"/>
      <c r="S153" s="175"/>
      <c r="T153" s="175"/>
      <c r="U153" s="175"/>
      <c r="V153" s="175"/>
      <c r="W153" s="175"/>
      <c r="X153" s="165">
        <v>10.0</v>
      </c>
      <c r="Y153" s="165">
        <v>11.0</v>
      </c>
      <c r="Z153" s="165">
        <v>7.0</v>
      </c>
      <c r="AA153" s="165">
        <v>3.0</v>
      </c>
      <c r="AB153" s="165">
        <v>7.0</v>
      </c>
      <c r="AC153" s="166"/>
      <c r="AD153" s="166"/>
      <c r="AE153" s="165">
        <v>2.0</v>
      </c>
      <c r="AF153" s="165">
        <v>7.0</v>
      </c>
      <c r="AG153" s="165">
        <v>7.0</v>
      </c>
      <c r="AH153" s="165">
        <v>9.0</v>
      </c>
      <c r="AI153" s="165">
        <v>11.0</v>
      </c>
      <c r="AJ153" s="166">
        <v>2.0</v>
      </c>
      <c r="AK153" s="191">
        <f t="shared" si="3"/>
        <v>104</v>
      </c>
      <c r="AL153" s="191"/>
    </row>
    <row r="154" ht="13.5" customHeight="1">
      <c r="A154" s="168" t="s">
        <v>78</v>
      </c>
      <c r="B154" s="132"/>
      <c r="C154" s="196"/>
      <c r="D154" s="196"/>
      <c r="E154" s="32"/>
      <c r="F154" s="170"/>
      <c r="G154" s="71"/>
      <c r="H154" s="173"/>
      <c r="I154" s="173"/>
      <c r="J154" s="170">
        <v>2.0</v>
      </c>
      <c r="K154" s="170"/>
      <c r="L154" s="291"/>
      <c r="M154" s="197"/>
      <c r="N154" s="170"/>
      <c r="O154" s="173"/>
      <c r="P154" s="173"/>
      <c r="Q154" s="170"/>
      <c r="R154" s="170"/>
      <c r="S154" s="170"/>
      <c r="T154" s="170"/>
      <c r="U154" s="170"/>
      <c r="V154" s="173"/>
      <c r="W154" s="173"/>
      <c r="X154" s="170"/>
      <c r="Y154" s="170"/>
      <c r="Z154" s="170"/>
      <c r="AA154" s="170"/>
      <c r="AB154" s="170"/>
      <c r="AC154" s="173"/>
      <c r="AD154" s="173"/>
      <c r="AE154" s="170"/>
      <c r="AF154" s="170"/>
      <c r="AG154" s="170"/>
      <c r="AH154" s="170"/>
      <c r="AI154" s="170"/>
      <c r="AJ154" s="173"/>
      <c r="AK154" s="196">
        <f t="shared" si="3"/>
        <v>2</v>
      </c>
      <c r="AL154" s="199"/>
    </row>
    <row r="155" ht="13.5" customHeight="1">
      <c r="A155" s="191">
        <v>20.0</v>
      </c>
      <c r="B155" s="19" t="s">
        <v>132</v>
      </c>
      <c r="C155" s="191" t="s">
        <v>133</v>
      </c>
      <c r="D155" s="192" t="s">
        <v>134</v>
      </c>
      <c r="E155" s="193" t="s">
        <v>396</v>
      </c>
      <c r="F155" s="165">
        <v>1.0</v>
      </c>
      <c r="G155" s="118" t="s">
        <v>11</v>
      </c>
      <c r="H155" s="166"/>
      <c r="I155" s="166"/>
      <c r="J155" s="165">
        <v>4.0</v>
      </c>
      <c r="K155" s="165">
        <v>1.0</v>
      </c>
      <c r="L155" s="212">
        <v>1.0</v>
      </c>
      <c r="M155" s="328">
        <v>2.0</v>
      </c>
      <c r="N155" s="212"/>
      <c r="O155" s="166">
        <v>4.0</v>
      </c>
      <c r="P155" s="166"/>
      <c r="Q155" s="165">
        <v>1.0</v>
      </c>
      <c r="R155" s="165"/>
      <c r="S155" s="165">
        <v>8.0</v>
      </c>
      <c r="T155" s="165">
        <v>3.0</v>
      </c>
      <c r="U155" s="165"/>
      <c r="V155" s="166">
        <v>4.0</v>
      </c>
      <c r="W155" s="166">
        <v>1.0</v>
      </c>
      <c r="X155" s="165">
        <v>4.0</v>
      </c>
      <c r="Y155" s="165">
        <v>2.0</v>
      </c>
      <c r="Z155" s="165">
        <v>2.0</v>
      </c>
      <c r="AA155" s="165">
        <v>11.0</v>
      </c>
      <c r="AB155" s="165"/>
      <c r="AC155" s="166">
        <v>5.0</v>
      </c>
      <c r="AD155" s="166"/>
      <c r="AE155" s="165">
        <v>3.0</v>
      </c>
      <c r="AF155" s="165">
        <v>3.0</v>
      </c>
      <c r="AG155" s="165">
        <v>5.0</v>
      </c>
      <c r="AH155" s="165">
        <v>2.0</v>
      </c>
      <c r="AI155" s="165">
        <v>4.0</v>
      </c>
      <c r="AJ155" s="166"/>
      <c r="AK155" s="191">
        <f t="shared" si="3"/>
        <v>71</v>
      </c>
      <c r="AL155" s="191"/>
    </row>
    <row r="156" ht="13.5" customHeight="1">
      <c r="A156" s="168" t="s">
        <v>78</v>
      </c>
      <c r="B156" s="132"/>
      <c r="C156" s="196"/>
      <c r="D156" s="196"/>
      <c r="E156" s="71"/>
      <c r="F156" s="170"/>
      <c r="G156" s="71"/>
      <c r="H156" s="173"/>
      <c r="I156" s="173"/>
      <c r="J156" s="170"/>
      <c r="K156" s="165"/>
      <c r="L156" s="291"/>
      <c r="M156" s="197"/>
      <c r="N156" s="170"/>
      <c r="O156" s="173"/>
      <c r="P156" s="173"/>
      <c r="Q156" s="170"/>
      <c r="R156" s="170"/>
      <c r="S156" s="170">
        <v>2.0</v>
      </c>
      <c r="T156" s="170"/>
      <c r="U156" s="170"/>
      <c r="V156" s="173"/>
      <c r="W156" s="173"/>
      <c r="X156" s="170"/>
      <c r="Y156" s="170"/>
      <c r="Z156" s="170"/>
      <c r="AA156" s="170"/>
      <c r="AB156" s="170"/>
      <c r="AC156" s="173"/>
      <c r="AD156" s="173"/>
      <c r="AE156" s="170"/>
      <c r="AF156" s="170"/>
      <c r="AG156" s="170"/>
      <c r="AH156" s="170"/>
      <c r="AI156" s="170"/>
      <c r="AJ156" s="173"/>
      <c r="AK156" s="196">
        <f t="shared" si="3"/>
        <v>2</v>
      </c>
      <c r="AL156" s="199"/>
    </row>
    <row r="157" ht="13.5" customHeight="1">
      <c r="A157" s="191">
        <v>21.0</v>
      </c>
      <c r="B157" s="19" t="s">
        <v>136</v>
      </c>
      <c r="C157" s="191"/>
      <c r="D157" s="192" t="s">
        <v>64</v>
      </c>
      <c r="E157" s="193" t="s">
        <v>397</v>
      </c>
      <c r="F157" s="165">
        <v>1.0</v>
      </c>
      <c r="G157" s="118" t="s">
        <v>11</v>
      </c>
      <c r="H157" s="166"/>
      <c r="I157" s="166"/>
      <c r="J157" s="165">
        <v>6.0</v>
      </c>
      <c r="K157" s="165">
        <v>4.0</v>
      </c>
      <c r="L157" s="212"/>
      <c r="M157" s="328">
        <v>7.0</v>
      </c>
      <c r="N157" s="212"/>
      <c r="O157" s="166">
        <v>1.0</v>
      </c>
      <c r="P157" s="166"/>
      <c r="Q157" s="165">
        <v>5.0</v>
      </c>
      <c r="R157" s="165">
        <v>1.0</v>
      </c>
      <c r="S157" s="165">
        <v>3.0</v>
      </c>
      <c r="T157" s="165"/>
      <c r="U157" s="165">
        <v>1.0</v>
      </c>
      <c r="V157" s="166"/>
      <c r="W157" s="166"/>
      <c r="X157" s="165">
        <v>2.0</v>
      </c>
      <c r="Y157" s="165">
        <v>1.0</v>
      </c>
      <c r="Z157" s="165">
        <v>2.0</v>
      </c>
      <c r="AA157" s="165">
        <v>5.0</v>
      </c>
      <c r="AB157" s="165">
        <v>1.0</v>
      </c>
      <c r="AC157" s="166"/>
      <c r="AD157" s="166"/>
      <c r="AE157" s="165">
        <v>4.0</v>
      </c>
      <c r="AF157" s="165">
        <v>5.0</v>
      </c>
      <c r="AG157" s="165">
        <v>4.0</v>
      </c>
      <c r="AH157" s="165">
        <v>2.0</v>
      </c>
      <c r="AI157" s="165">
        <v>1.0</v>
      </c>
      <c r="AJ157" s="166"/>
      <c r="AK157" s="191">
        <f t="shared" si="3"/>
        <v>56</v>
      </c>
      <c r="AL157" s="191"/>
    </row>
    <row r="158" ht="12.75" customHeight="1">
      <c r="A158" s="168" t="s">
        <v>78</v>
      </c>
      <c r="B158" s="132"/>
      <c r="C158" s="196"/>
      <c r="D158" s="196"/>
      <c r="E158" s="71"/>
      <c r="F158" s="170"/>
      <c r="G158" s="71"/>
      <c r="H158" s="173"/>
      <c r="I158" s="173"/>
      <c r="J158" s="170"/>
      <c r="K158" s="170"/>
      <c r="L158" s="291"/>
      <c r="M158" s="197"/>
      <c r="N158" s="170"/>
      <c r="O158" s="173"/>
      <c r="P158" s="173"/>
      <c r="Q158" s="170"/>
      <c r="R158" s="170"/>
      <c r="S158" s="170"/>
      <c r="T158" s="170"/>
      <c r="U158" s="170"/>
      <c r="V158" s="173"/>
      <c r="W158" s="173"/>
      <c r="X158" s="170"/>
      <c r="Y158" s="170"/>
      <c r="Z158" s="170"/>
      <c r="AA158" s="170"/>
      <c r="AB158" s="170"/>
      <c r="AC158" s="173"/>
      <c r="AD158" s="173"/>
      <c r="AE158" s="170"/>
      <c r="AF158" s="170">
        <v>1.0</v>
      </c>
      <c r="AG158" s="170"/>
      <c r="AH158" s="170"/>
      <c r="AI158" s="170"/>
      <c r="AJ158" s="173"/>
      <c r="AK158" s="196">
        <f t="shared" si="3"/>
        <v>1</v>
      </c>
      <c r="AL158" s="199"/>
    </row>
    <row r="159" ht="13.5" customHeight="1">
      <c r="A159" s="191">
        <v>22.0</v>
      </c>
      <c r="B159" s="19" t="s">
        <v>136</v>
      </c>
      <c r="C159" s="191"/>
      <c r="D159" s="192" t="s">
        <v>66</v>
      </c>
      <c r="E159" s="193"/>
      <c r="F159" s="165">
        <v>1.0</v>
      </c>
      <c r="G159" s="118" t="s">
        <v>11</v>
      </c>
      <c r="H159" s="166"/>
      <c r="I159" s="166"/>
      <c r="J159" s="165">
        <v>4.0</v>
      </c>
      <c r="K159" s="165">
        <v>2.0</v>
      </c>
      <c r="L159" s="212">
        <v>5.0</v>
      </c>
      <c r="M159" s="328">
        <v>1.0</v>
      </c>
      <c r="N159" s="212"/>
      <c r="O159" s="166"/>
      <c r="P159" s="166"/>
      <c r="Q159" s="165">
        <v>4.0</v>
      </c>
      <c r="R159" s="165">
        <v>1.0</v>
      </c>
      <c r="S159" s="165">
        <v>2.0</v>
      </c>
      <c r="T159" s="165">
        <v>3.0</v>
      </c>
      <c r="U159" s="165">
        <v>5.0</v>
      </c>
      <c r="V159" s="166">
        <v>1.0</v>
      </c>
      <c r="W159" s="166"/>
      <c r="X159" s="165">
        <v>3.0</v>
      </c>
      <c r="Y159" s="165">
        <v>1.0</v>
      </c>
      <c r="Z159" s="165">
        <v>4.0</v>
      </c>
      <c r="AA159" s="165">
        <v>5.0</v>
      </c>
      <c r="AB159" s="165">
        <v>1.0</v>
      </c>
      <c r="AC159" s="166"/>
      <c r="AD159" s="166"/>
      <c r="AE159" s="165"/>
      <c r="AF159" s="165">
        <v>10.0</v>
      </c>
      <c r="AG159" s="165">
        <v>2.0</v>
      </c>
      <c r="AH159" s="165">
        <v>4.0</v>
      </c>
      <c r="AI159" s="165">
        <v>1.0</v>
      </c>
      <c r="AJ159" s="166"/>
      <c r="AK159" s="191">
        <f t="shared" si="3"/>
        <v>60</v>
      </c>
      <c r="AL159" s="191"/>
    </row>
    <row r="160" ht="13.5" customHeight="1">
      <c r="A160" s="168" t="s">
        <v>78</v>
      </c>
      <c r="B160" s="132"/>
      <c r="C160" s="196"/>
      <c r="D160" s="196"/>
      <c r="E160" s="71"/>
      <c r="F160" s="170"/>
      <c r="G160" s="71"/>
      <c r="H160" s="173"/>
      <c r="I160" s="173"/>
      <c r="J160" s="170"/>
      <c r="K160" s="170"/>
      <c r="L160" s="291"/>
      <c r="M160" s="197"/>
      <c r="N160" s="170"/>
      <c r="O160" s="173"/>
      <c r="P160" s="173"/>
      <c r="Q160" s="170">
        <v>2.0</v>
      </c>
      <c r="R160" s="170"/>
      <c r="S160" s="170"/>
      <c r="T160" s="170"/>
      <c r="U160" s="170"/>
      <c r="V160" s="173"/>
      <c r="W160" s="173"/>
      <c r="X160" s="170">
        <v>2.0</v>
      </c>
      <c r="Y160" s="170"/>
      <c r="Z160" s="170"/>
      <c r="AA160" s="170"/>
      <c r="AB160" s="170"/>
      <c r="AC160" s="173"/>
      <c r="AD160" s="173"/>
      <c r="AE160" s="170"/>
      <c r="AF160" s="170"/>
      <c r="AG160" s="170"/>
      <c r="AH160" s="170">
        <v>2.0</v>
      </c>
      <c r="AI160" s="170"/>
      <c r="AJ160" s="173"/>
      <c r="AK160" s="196">
        <f t="shared" si="3"/>
        <v>6</v>
      </c>
      <c r="AL160" s="199"/>
    </row>
    <row r="161" ht="13.5" customHeight="1">
      <c r="A161" s="191">
        <v>23.0</v>
      </c>
      <c r="B161" s="19" t="s">
        <v>139</v>
      </c>
      <c r="C161" s="191"/>
      <c r="D161" s="192" t="s">
        <v>140</v>
      </c>
      <c r="E161" s="193" t="s">
        <v>398</v>
      </c>
      <c r="F161" s="165">
        <v>3.0</v>
      </c>
      <c r="G161" s="118"/>
      <c r="H161" s="166"/>
      <c r="I161" s="166"/>
      <c r="J161" s="165">
        <v>1.0</v>
      </c>
      <c r="K161" s="165">
        <v>5.0</v>
      </c>
      <c r="L161" s="212"/>
      <c r="M161" s="328">
        <v>1.0</v>
      </c>
      <c r="N161" s="212"/>
      <c r="O161" s="166">
        <v>3.0</v>
      </c>
      <c r="P161" s="166"/>
      <c r="Q161" s="165">
        <v>5.0</v>
      </c>
      <c r="R161" s="165">
        <v>4.0</v>
      </c>
      <c r="S161" s="165"/>
      <c r="T161" s="165">
        <v>15.0</v>
      </c>
      <c r="U161" s="165">
        <v>1.0</v>
      </c>
      <c r="V161" s="166"/>
      <c r="W161" s="166">
        <v>2.0</v>
      </c>
      <c r="X161" s="165">
        <v>8.0</v>
      </c>
      <c r="Y161" s="165">
        <v>1.0</v>
      </c>
      <c r="Z161" s="165">
        <v>9.0</v>
      </c>
      <c r="AA161" s="165">
        <v>5.0</v>
      </c>
      <c r="AB161" s="165"/>
      <c r="AC161" s="166"/>
      <c r="AD161" s="166"/>
      <c r="AE161" s="165"/>
      <c r="AF161" s="165">
        <v>2.0</v>
      </c>
      <c r="AG161" s="165">
        <v>4.0</v>
      </c>
      <c r="AH161" s="165">
        <v>10.0</v>
      </c>
      <c r="AI161" s="165">
        <v>2.0</v>
      </c>
      <c r="AJ161" s="166"/>
      <c r="AK161" s="191">
        <f t="shared" si="3"/>
        <v>81</v>
      </c>
      <c r="AL161" s="191"/>
    </row>
    <row r="162" ht="13.5" customHeight="1">
      <c r="A162" s="168" t="s">
        <v>78</v>
      </c>
      <c r="B162" s="132"/>
      <c r="C162" s="196"/>
      <c r="D162" s="196"/>
      <c r="E162" s="71"/>
      <c r="F162" s="170"/>
      <c r="G162" s="71"/>
      <c r="H162" s="173"/>
      <c r="I162" s="173"/>
      <c r="J162" s="170"/>
      <c r="K162" s="170"/>
      <c r="L162" s="291"/>
      <c r="M162" s="197"/>
      <c r="N162" s="170"/>
      <c r="O162" s="173"/>
      <c r="P162" s="173"/>
      <c r="Q162" s="170"/>
      <c r="R162" s="170"/>
      <c r="S162" s="170"/>
      <c r="T162" s="170"/>
      <c r="U162" s="170"/>
      <c r="V162" s="173"/>
      <c r="W162" s="173"/>
      <c r="X162" s="170">
        <v>1.0</v>
      </c>
      <c r="Y162" s="170"/>
      <c r="Z162" s="170"/>
      <c r="AA162" s="170"/>
      <c r="AB162" s="170"/>
      <c r="AC162" s="173"/>
      <c r="AD162" s="173"/>
      <c r="AE162" s="170"/>
      <c r="AF162" s="170"/>
      <c r="AG162" s="170"/>
      <c r="AH162" s="170"/>
      <c r="AI162" s="170"/>
      <c r="AJ162" s="173"/>
      <c r="AK162" s="196">
        <f t="shared" si="3"/>
        <v>1</v>
      </c>
      <c r="AL162" s="199"/>
    </row>
    <row r="163" ht="13.5" customHeight="1">
      <c r="A163" s="191">
        <v>24.0</v>
      </c>
      <c r="B163" s="19" t="s">
        <v>142</v>
      </c>
      <c r="C163" s="191"/>
      <c r="D163" s="192" t="s">
        <v>143</v>
      </c>
      <c r="E163" s="193"/>
      <c r="F163" s="165">
        <v>3.0</v>
      </c>
      <c r="G163" s="118"/>
      <c r="H163" s="166"/>
      <c r="I163" s="166"/>
      <c r="J163" s="165">
        <v>7.0</v>
      </c>
      <c r="K163" s="292"/>
      <c r="L163" s="292"/>
      <c r="M163" s="328">
        <v>5.0</v>
      </c>
      <c r="N163" s="292"/>
      <c r="O163" s="166"/>
      <c r="P163" s="166"/>
      <c r="Q163" s="208"/>
      <c r="R163" s="208"/>
      <c r="S163" s="165">
        <v>5.0</v>
      </c>
      <c r="T163" s="165">
        <v>4.0</v>
      </c>
      <c r="U163" s="165">
        <v>6.0</v>
      </c>
      <c r="V163" s="166"/>
      <c r="W163" s="209"/>
      <c r="X163" s="208"/>
      <c r="Y163" s="165">
        <v>13.0</v>
      </c>
      <c r="Z163" s="165">
        <v>3.0</v>
      </c>
      <c r="AA163" s="165">
        <v>5.0</v>
      </c>
      <c r="AB163" s="165">
        <v>2.0</v>
      </c>
      <c r="AC163" s="166"/>
      <c r="AD163" s="166"/>
      <c r="AE163" s="165">
        <v>3.0</v>
      </c>
      <c r="AF163" s="165">
        <v>3.0</v>
      </c>
      <c r="AG163" s="165">
        <v>4.0</v>
      </c>
      <c r="AH163" s="165">
        <v>10.0</v>
      </c>
      <c r="AI163" s="165">
        <v>2.0</v>
      </c>
      <c r="AJ163" s="166"/>
      <c r="AK163" s="191">
        <f t="shared" si="3"/>
        <v>75</v>
      </c>
      <c r="AL163" s="191"/>
    </row>
    <row r="164" ht="13.5" customHeight="1">
      <c r="A164" s="168" t="s">
        <v>78</v>
      </c>
      <c r="B164" s="132"/>
      <c r="C164" s="196"/>
      <c r="D164" s="196"/>
      <c r="E164" s="71"/>
      <c r="F164" s="170"/>
      <c r="G164" s="71"/>
      <c r="H164" s="173"/>
      <c r="I164" s="173"/>
      <c r="J164" s="170"/>
      <c r="K164" s="170"/>
      <c r="L164" s="291"/>
      <c r="M164" s="197"/>
      <c r="N164" s="170"/>
      <c r="O164" s="173"/>
      <c r="P164" s="173"/>
      <c r="Q164" s="170"/>
      <c r="R164" s="170"/>
      <c r="S164" s="170"/>
      <c r="T164" s="170"/>
      <c r="U164" s="170"/>
      <c r="V164" s="173"/>
      <c r="W164" s="173"/>
      <c r="X164" s="170"/>
      <c r="Y164" s="170"/>
      <c r="Z164" s="170"/>
      <c r="AA164" s="170"/>
      <c r="AB164" s="170"/>
      <c r="AC164" s="173"/>
      <c r="AD164" s="173"/>
      <c r="AE164" s="170"/>
      <c r="AF164" s="170"/>
      <c r="AG164" s="170"/>
      <c r="AH164" s="170">
        <v>3.0</v>
      </c>
      <c r="AI164" s="170"/>
      <c r="AJ164" s="173"/>
      <c r="AK164" s="196">
        <f t="shared" si="3"/>
        <v>3</v>
      </c>
      <c r="AL164" s="199"/>
    </row>
    <row r="165" ht="15.75" customHeight="1">
      <c r="A165" s="218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132"/>
    </row>
    <row r="166" ht="23.25" customHeight="1">
      <c r="A166" s="219" t="s">
        <v>145</v>
      </c>
      <c r="B166" s="4"/>
      <c r="C166" s="127"/>
      <c r="D166" s="220" t="s">
        <v>146</v>
      </c>
      <c r="E166" s="132"/>
      <c r="F166" s="9">
        <f t="shared" ref="F166:F167" si="5">F117+F119+F121+F123+F125+F127+F129+F131+F133+F135+F137+F139+F141+F143+F145+F147+F149+F151+F153+F155+F157+F159+F161+F163</f>
        <v>96</v>
      </c>
      <c r="G166" s="117"/>
      <c r="H166" s="15">
        <f t="shared" ref="H166:AJ166" si="4">sum (H163,H161,H159,H157,H155,H153,H151,H149,H147,H145,H143,H141,H139,H137,H135,H133,H131,H129,H127,H125,H123,H121,H119,H117)</f>
        <v>0</v>
      </c>
      <c r="I166" s="15">
        <f t="shared" si="4"/>
        <v>3</v>
      </c>
      <c r="J166" s="9">
        <f t="shared" si="4"/>
        <v>133</v>
      </c>
      <c r="K166" s="9">
        <f t="shared" si="4"/>
        <v>110</v>
      </c>
      <c r="L166" s="9">
        <f t="shared" si="4"/>
        <v>58</v>
      </c>
      <c r="M166" s="9">
        <f t="shared" si="4"/>
        <v>87</v>
      </c>
      <c r="N166" s="9">
        <f t="shared" si="4"/>
        <v>64</v>
      </c>
      <c r="O166" s="15">
        <f t="shared" si="4"/>
        <v>19</v>
      </c>
      <c r="P166" s="15">
        <f t="shared" si="4"/>
        <v>1</v>
      </c>
      <c r="Q166" s="9">
        <f t="shared" si="4"/>
        <v>101</v>
      </c>
      <c r="R166" s="9">
        <f t="shared" si="4"/>
        <v>120</v>
      </c>
      <c r="S166" s="9">
        <f t="shared" si="4"/>
        <v>110</v>
      </c>
      <c r="T166" s="9">
        <f t="shared" si="4"/>
        <v>119</v>
      </c>
      <c r="U166" s="9">
        <f t="shared" si="4"/>
        <v>102</v>
      </c>
      <c r="V166" s="15">
        <f t="shared" si="4"/>
        <v>8</v>
      </c>
      <c r="W166" s="15">
        <f t="shared" si="4"/>
        <v>3</v>
      </c>
      <c r="X166" s="9">
        <f t="shared" si="4"/>
        <v>120</v>
      </c>
      <c r="Y166" s="9">
        <f t="shared" si="4"/>
        <v>110</v>
      </c>
      <c r="Z166" s="9">
        <f t="shared" si="4"/>
        <v>106</v>
      </c>
      <c r="AA166" s="9">
        <f t="shared" si="4"/>
        <v>120</v>
      </c>
      <c r="AB166" s="9">
        <f t="shared" si="4"/>
        <v>92</v>
      </c>
      <c r="AC166" s="15">
        <f t="shared" si="4"/>
        <v>6</v>
      </c>
      <c r="AD166" s="15">
        <f t="shared" si="4"/>
        <v>2</v>
      </c>
      <c r="AE166" s="9">
        <f t="shared" si="4"/>
        <v>78</v>
      </c>
      <c r="AF166" s="9">
        <f t="shared" si="4"/>
        <v>127</v>
      </c>
      <c r="AG166" s="9">
        <f t="shared" si="4"/>
        <v>132</v>
      </c>
      <c r="AH166" s="9">
        <f t="shared" si="4"/>
        <v>141</v>
      </c>
      <c r="AI166" s="9">
        <f t="shared" si="4"/>
        <v>142</v>
      </c>
      <c r="AJ166" s="15">
        <f t="shared" si="4"/>
        <v>12</v>
      </c>
      <c r="AK166" s="221">
        <f t="shared" ref="AK166:AK171" si="7">SUM(F166:AJ166)</f>
        <v>2322</v>
      </c>
      <c r="AL166" s="31" t="s">
        <v>146</v>
      </c>
    </row>
    <row r="167" ht="20.25" customHeight="1">
      <c r="A167" s="222"/>
      <c r="C167" s="223"/>
      <c r="D167" s="224" t="s">
        <v>78</v>
      </c>
      <c r="E167" s="132"/>
      <c r="F167" s="225">
        <f t="shared" si="5"/>
        <v>5</v>
      </c>
      <c r="G167" s="226"/>
      <c r="H167" s="227">
        <f t="shared" ref="H167:AJ167" si="6">sum (H164,H162,H160,H158,H156,H154,H152,H150,H148,H146,H144,H142,H140,H138,H136,H134,H132,H130,H128,H126,H124,H122,H120,H118)</f>
        <v>0</v>
      </c>
      <c r="I167" s="227">
        <f t="shared" si="6"/>
        <v>0</v>
      </c>
      <c r="J167" s="225">
        <f t="shared" si="6"/>
        <v>4</v>
      </c>
      <c r="K167" s="225">
        <f t="shared" si="6"/>
        <v>0</v>
      </c>
      <c r="L167" s="225">
        <f t="shared" si="6"/>
        <v>6</v>
      </c>
      <c r="M167" s="225">
        <f t="shared" si="6"/>
        <v>12</v>
      </c>
      <c r="N167" s="225">
        <f t="shared" si="6"/>
        <v>3</v>
      </c>
      <c r="O167" s="227">
        <f t="shared" si="6"/>
        <v>2</v>
      </c>
      <c r="P167" s="227">
        <f t="shared" si="6"/>
        <v>1</v>
      </c>
      <c r="Q167" s="225">
        <f t="shared" si="6"/>
        <v>9</v>
      </c>
      <c r="R167" s="225">
        <f t="shared" si="6"/>
        <v>5</v>
      </c>
      <c r="S167" s="225">
        <f t="shared" si="6"/>
        <v>6</v>
      </c>
      <c r="T167" s="225">
        <f t="shared" si="6"/>
        <v>1</v>
      </c>
      <c r="U167" s="225">
        <f t="shared" si="6"/>
        <v>4</v>
      </c>
      <c r="V167" s="227">
        <f t="shared" si="6"/>
        <v>0</v>
      </c>
      <c r="W167" s="227">
        <f t="shared" si="6"/>
        <v>0</v>
      </c>
      <c r="X167" s="225">
        <f t="shared" si="6"/>
        <v>4</v>
      </c>
      <c r="Y167" s="225">
        <f t="shared" si="6"/>
        <v>2</v>
      </c>
      <c r="Z167" s="225">
        <f t="shared" si="6"/>
        <v>0</v>
      </c>
      <c r="AA167" s="225">
        <f t="shared" si="6"/>
        <v>1</v>
      </c>
      <c r="AB167" s="225">
        <f t="shared" si="6"/>
        <v>2</v>
      </c>
      <c r="AC167" s="227">
        <f t="shared" si="6"/>
        <v>0</v>
      </c>
      <c r="AD167" s="227">
        <f t="shared" si="6"/>
        <v>0</v>
      </c>
      <c r="AE167" s="225">
        <f t="shared" si="6"/>
        <v>4</v>
      </c>
      <c r="AF167" s="225">
        <f t="shared" si="6"/>
        <v>4</v>
      </c>
      <c r="AG167" s="225">
        <f t="shared" si="6"/>
        <v>1</v>
      </c>
      <c r="AH167" s="225">
        <f t="shared" si="6"/>
        <v>8</v>
      </c>
      <c r="AI167" s="225">
        <f t="shared" si="6"/>
        <v>0</v>
      </c>
      <c r="AJ167" s="227">
        <f t="shared" si="6"/>
        <v>0</v>
      </c>
      <c r="AK167" s="228">
        <f t="shared" si="7"/>
        <v>84</v>
      </c>
      <c r="AL167" s="203" t="s">
        <v>147</v>
      </c>
    </row>
    <row r="168" ht="19.5" customHeight="1">
      <c r="A168" s="222"/>
      <c r="C168" s="223"/>
      <c r="D168" s="220" t="s">
        <v>148</v>
      </c>
      <c r="E168" s="132"/>
      <c r="F168" s="9">
        <f>sum (F114,F112,F110,F108,F106,F104,F102,F100,F98,F96,F94,F92,F90,F88,F86,F84,F82,F80,F78,F76,F74,F72,F70,F68,F66,F64,F62,F60,F58)</f>
        <v>141</v>
      </c>
      <c r="G168" s="117"/>
      <c r="H168" s="15">
        <f t="shared" ref="H168:AJ168" si="8">sum (H114,H112,H110,H108,H106,H104,H102,H100,H98,H96,H94,H92,H90,H88,H86,H84,H82,H80,H78,H76,H74,H72,H70,H68,H66,H64,H62,H60,H58)</f>
        <v>13</v>
      </c>
      <c r="I168" s="15">
        <f t="shared" si="8"/>
        <v>17</v>
      </c>
      <c r="J168" s="9">
        <f t="shared" si="8"/>
        <v>139</v>
      </c>
      <c r="K168" s="9">
        <f t="shared" si="8"/>
        <v>102</v>
      </c>
      <c r="L168" s="9">
        <f t="shared" si="8"/>
        <v>131</v>
      </c>
      <c r="M168" s="9">
        <f t="shared" si="8"/>
        <v>152</v>
      </c>
      <c r="N168" s="9">
        <f t="shared" si="8"/>
        <v>139</v>
      </c>
      <c r="O168" s="15">
        <f t="shared" si="8"/>
        <v>56</v>
      </c>
      <c r="P168" s="15">
        <f t="shared" si="8"/>
        <v>16</v>
      </c>
      <c r="Q168" s="9">
        <f t="shared" si="8"/>
        <v>100</v>
      </c>
      <c r="R168" s="9">
        <f t="shared" si="8"/>
        <v>139</v>
      </c>
      <c r="S168" s="9">
        <f t="shared" si="8"/>
        <v>161</v>
      </c>
      <c r="T168" s="9">
        <f t="shared" si="8"/>
        <v>214</v>
      </c>
      <c r="U168" s="9">
        <f t="shared" si="8"/>
        <v>148</v>
      </c>
      <c r="V168" s="15">
        <f t="shared" si="8"/>
        <v>45</v>
      </c>
      <c r="W168" s="15">
        <f t="shared" si="8"/>
        <v>12</v>
      </c>
      <c r="X168" s="9">
        <f t="shared" si="8"/>
        <v>137</v>
      </c>
      <c r="Y168" s="9">
        <f t="shared" si="8"/>
        <v>214</v>
      </c>
      <c r="Z168" s="9">
        <f t="shared" si="8"/>
        <v>168</v>
      </c>
      <c r="AA168" s="9">
        <f t="shared" si="8"/>
        <v>155</v>
      </c>
      <c r="AB168" s="9">
        <f t="shared" si="8"/>
        <v>127</v>
      </c>
      <c r="AC168" s="15">
        <f t="shared" si="8"/>
        <v>42</v>
      </c>
      <c r="AD168" s="15">
        <f t="shared" si="8"/>
        <v>29</v>
      </c>
      <c r="AE168" s="9">
        <f t="shared" si="8"/>
        <v>108</v>
      </c>
      <c r="AF168" s="9">
        <f t="shared" si="8"/>
        <v>170</v>
      </c>
      <c r="AG168" s="9">
        <f t="shared" si="8"/>
        <v>149</v>
      </c>
      <c r="AH168" s="9">
        <f t="shared" si="8"/>
        <v>224</v>
      </c>
      <c r="AI168" s="9">
        <f t="shared" si="8"/>
        <v>138</v>
      </c>
      <c r="AJ168" s="15">
        <f t="shared" si="8"/>
        <v>26</v>
      </c>
      <c r="AK168" s="221">
        <f t="shared" si="7"/>
        <v>3412</v>
      </c>
      <c r="AL168" s="31" t="s">
        <v>148</v>
      </c>
    </row>
    <row r="169" ht="19.5" customHeight="1">
      <c r="A169" s="222"/>
      <c r="C169" s="223"/>
      <c r="D169" s="224" t="s">
        <v>78</v>
      </c>
      <c r="E169" s="132"/>
      <c r="F169" s="225">
        <f>sum (F59,F61,F63,F65,F67,F69,F71,F73,F75,F77,F79,F81,F83,F85,F87,F89,F91,F93,F95,F97,F99,F101,F103,F105,F107,F109,F111,F113,F115)</f>
        <v>15</v>
      </c>
      <c r="G169" s="226"/>
      <c r="H169" s="227">
        <f t="shared" ref="H169:AJ169" si="9">sum (H115,H113,H111,H109,H107,H105,H103,H101,H99,H97,H95,H93,H91,H89,H87,H85,H83,H81,H79,H77,H75,H73,H71,H69,H67,H65,H63,H61,H59)</f>
        <v>0</v>
      </c>
      <c r="I169" s="227">
        <f t="shared" si="9"/>
        <v>1</v>
      </c>
      <c r="J169" s="225">
        <f t="shared" si="9"/>
        <v>1</v>
      </c>
      <c r="K169" s="225">
        <f t="shared" si="9"/>
        <v>0</v>
      </c>
      <c r="L169" s="225">
        <f t="shared" si="9"/>
        <v>4</v>
      </c>
      <c r="M169" s="225">
        <f t="shared" si="9"/>
        <v>2</v>
      </c>
      <c r="N169" s="225">
        <f t="shared" si="9"/>
        <v>2</v>
      </c>
      <c r="O169" s="227">
        <f t="shared" si="9"/>
        <v>0</v>
      </c>
      <c r="P169" s="227">
        <f t="shared" si="9"/>
        <v>0</v>
      </c>
      <c r="Q169" s="225">
        <f t="shared" si="9"/>
        <v>1</v>
      </c>
      <c r="R169" s="225">
        <f t="shared" si="9"/>
        <v>1</v>
      </c>
      <c r="S169" s="225">
        <f t="shared" si="9"/>
        <v>1</v>
      </c>
      <c r="T169" s="225">
        <f t="shared" si="9"/>
        <v>4</v>
      </c>
      <c r="U169" s="225">
        <f t="shared" si="9"/>
        <v>1</v>
      </c>
      <c r="V169" s="227">
        <f t="shared" si="9"/>
        <v>0</v>
      </c>
      <c r="W169" s="227">
        <f t="shared" si="9"/>
        <v>0</v>
      </c>
      <c r="X169" s="225">
        <f t="shared" si="9"/>
        <v>1</v>
      </c>
      <c r="Y169" s="225">
        <f t="shared" si="9"/>
        <v>5</v>
      </c>
      <c r="Z169" s="225">
        <f t="shared" si="9"/>
        <v>3</v>
      </c>
      <c r="AA169" s="225">
        <f t="shared" si="9"/>
        <v>4</v>
      </c>
      <c r="AB169" s="225">
        <f t="shared" si="9"/>
        <v>5</v>
      </c>
      <c r="AC169" s="227">
        <f t="shared" si="9"/>
        <v>2</v>
      </c>
      <c r="AD169" s="227">
        <f t="shared" si="9"/>
        <v>0</v>
      </c>
      <c r="AE169" s="225">
        <f t="shared" si="9"/>
        <v>1</v>
      </c>
      <c r="AF169" s="225">
        <f t="shared" si="9"/>
        <v>5</v>
      </c>
      <c r="AG169" s="225">
        <f t="shared" si="9"/>
        <v>2</v>
      </c>
      <c r="AH169" s="225">
        <f t="shared" si="9"/>
        <v>8</v>
      </c>
      <c r="AI169" s="225">
        <f t="shared" si="9"/>
        <v>0</v>
      </c>
      <c r="AJ169" s="227">
        <f t="shared" si="9"/>
        <v>0</v>
      </c>
      <c r="AK169" s="228">
        <f t="shared" si="7"/>
        <v>69</v>
      </c>
      <c r="AL169" s="203" t="s">
        <v>149</v>
      </c>
    </row>
    <row r="170" ht="15.75" customHeight="1">
      <c r="A170" s="222"/>
      <c r="C170" s="223"/>
      <c r="D170" s="220" t="s">
        <v>150</v>
      </c>
      <c r="E170" s="132"/>
      <c r="F170" s="120">
        <f>sum (F168,F166)</f>
        <v>237</v>
      </c>
      <c r="G170" s="229"/>
      <c r="H170" s="230">
        <f t="shared" ref="H170:AJ170" si="10">sum (H168,H166)</f>
        <v>13</v>
      </c>
      <c r="I170" s="230">
        <f t="shared" si="10"/>
        <v>20</v>
      </c>
      <c r="J170" s="120">
        <f t="shared" si="10"/>
        <v>272</v>
      </c>
      <c r="K170" s="120">
        <f t="shared" si="10"/>
        <v>212</v>
      </c>
      <c r="L170" s="120">
        <f t="shared" si="10"/>
        <v>189</v>
      </c>
      <c r="M170" s="120">
        <f t="shared" si="10"/>
        <v>239</v>
      </c>
      <c r="N170" s="120">
        <f t="shared" si="10"/>
        <v>203</v>
      </c>
      <c r="O170" s="230">
        <f t="shared" si="10"/>
        <v>75</v>
      </c>
      <c r="P170" s="230">
        <f t="shared" si="10"/>
        <v>17</v>
      </c>
      <c r="Q170" s="120">
        <f t="shared" si="10"/>
        <v>201</v>
      </c>
      <c r="R170" s="120">
        <f t="shared" si="10"/>
        <v>259</v>
      </c>
      <c r="S170" s="120">
        <f t="shared" si="10"/>
        <v>271</v>
      </c>
      <c r="T170" s="120">
        <f t="shared" si="10"/>
        <v>333</v>
      </c>
      <c r="U170" s="120">
        <f t="shared" si="10"/>
        <v>250</v>
      </c>
      <c r="V170" s="230">
        <f t="shared" si="10"/>
        <v>53</v>
      </c>
      <c r="W170" s="230">
        <f t="shared" si="10"/>
        <v>15</v>
      </c>
      <c r="X170" s="120">
        <f t="shared" si="10"/>
        <v>257</v>
      </c>
      <c r="Y170" s="120">
        <f t="shared" si="10"/>
        <v>324</v>
      </c>
      <c r="Z170" s="120">
        <f t="shared" si="10"/>
        <v>274</v>
      </c>
      <c r="AA170" s="120">
        <f t="shared" si="10"/>
        <v>275</v>
      </c>
      <c r="AB170" s="120">
        <f t="shared" si="10"/>
        <v>219</v>
      </c>
      <c r="AC170" s="230">
        <f t="shared" si="10"/>
        <v>48</v>
      </c>
      <c r="AD170" s="230">
        <f t="shared" si="10"/>
        <v>31</v>
      </c>
      <c r="AE170" s="120">
        <f t="shared" si="10"/>
        <v>186</v>
      </c>
      <c r="AF170" s="120">
        <f t="shared" si="10"/>
        <v>297</v>
      </c>
      <c r="AG170" s="120">
        <f t="shared" si="10"/>
        <v>281</v>
      </c>
      <c r="AH170" s="120">
        <f t="shared" si="10"/>
        <v>365</v>
      </c>
      <c r="AI170" s="120">
        <f t="shared" si="10"/>
        <v>280</v>
      </c>
      <c r="AJ170" s="230">
        <f t="shared" si="10"/>
        <v>38</v>
      </c>
      <c r="AK170" s="221">
        <f t="shared" si="7"/>
        <v>5734</v>
      </c>
      <c r="AL170" s="31" t="s">
        <v>150</v>
      </c>
    </row>
    <row r="171" ht="20.25" customHeight="1">
      <c r="A171" s="222"/>
      <c r="C171" s="223"/>
      <c r="D171" s="231" t="s">
        <v>147</v>
      </c>
      <c r="E171" s="132"/>
      <c r="F171" s="232">
        <f>SUM(F167,F169)</f>
        <v>20</v>
      </c>
      <c r="G171" s="233"/>
      <c r="H171" s="234">
        <f t="shared" ref="H171:AJ171" si="11">sum (H169,H167)</f>
        <v>0</v>
      </c>
      <c r="I171" s="234">
        <f t="shared" si="11"/>
        <v>1</v>
      </c>
      <c r="J171" s="232">
        <f t="shared" si="11"/>
        <v>5</v>
      </c>
      <c r="K171" s="232">
        <f t="shared" si="11"/>
        <v>0</v>
      </c>
      <c r="L171" s="232">
        <f t="shared" si="11"/>
        <v>10</v>
      </c>
      <c r="M171" s="232">
        <f t="shared" si="11"/>
        <v>14</v>
      </c>
      <c r="N171" s="232">
        <f t="shared" si="11"/>
        <v>5</v>
      </c>
      <c r="O171" s="234">
        <f t="shared" si="11"/>
        <v>2</v>
      </c>
      <c r="P171" s="234">
        <f t="shared" si="11"/>
        <v>1</v>
      </c>
      <c r="Q171" s="232">
        <f t="shared" si="11"/>
        <v>10</v>
      </c>
      <c r="R171" s="232">
        <f t="shared" si="11"/>
        <v>6</v>
      </c>
      <c r="S171" s="232">
        <f t="shared" si="11"/>
        <v>7</v>
      </c>
      <c r="T171" s="232">
        <f t="shared" si="11"/>
        <v>5</v>
      </c>
      <c r="U171" s="232">
        <f t="shared" si="11"/>
        <v>5</v>
      </c>
      <c r="V171" s="234">
        <f t="shared" si="11"/>
        <v>0</v>
      </c>
      <c r="W171" s="234">
        <f t="shared" si="11"/>
        <v>0</v>
      </c>
      <c r="X171" s="232">
        <f t="shared" si="11"/>
        <v>5</v>
      </c>
      <c r="Y171" s="232">
        <f t="shared" si="11"/>
        <v>7</v>
      </c>
      <c r="Z171" s="232">
        <f t="shared" si="11"/>
        <v>3</v>
      </c>
      <c r="AA171" s="232">
        <f t="shared" si="11"/>
        <v>5</v>
      </c>
      <c r="AB171" s="232">
        <f t="shared" si="11"/>
        <v>7</v>
      </c>
      <c r="AC171" s="234">
        <f t="shared" si="11"/>
        <v>2</v>
      </c>
      <c r="AD171" s="234">
        <f t="shared" si="11"/>
        <v>0</v>
      </c>
      <c r="AE171" s="232">
        <f t="shared" si="11"/>
        <v>5</v>
      </c>
      <c r="AF171" s="232">
        <f t="shared" si="11"/>
        <v>9</v>
      </c>
      <c r="AG171" s="232">
        <f t="shared" si="11"/>
        <v>3</v>
      </c>
      <c r="AH171" s="232">
        <f t="shared" si="11"/>
        <v>16</v>
      </c>
      <c r="AI171" s="232">
        <f t="shared" si="11"/>
        <v>0</v>
      </c>
      <c r="AJ171" s="234">
        <f t="shared" si="11"/>
        <v>0</v>
      </c>
      <c r="AK171" s="228">
        <f t="shared" si="7"/>
        <v>153</v>
      </c>
      <c r="AL171" s="203" t="s">
        <v>147</v>
      </c>
    </row>
    <row r="172" ht="15.75" customHeight="1">
      <c r="A172" s="79"/>
      <c r="B172" s="235"/>
      <c r="C172" s="81"/>
      <c r="D172" s="236"/>
      <c r="E172" s="82"/>
      <c r="F172" s="237"/>
      <c r="G172" s="112"/>
      <c r="H172" s="237"/>
      <c r="I172" s="237"/>
      <c r="J172" s="112"/>
      <c r="K172" s="112"/>
      <c r="L172" s="112"/>
      <c r="M172" s="237"/>
      <c r="N172" s="237"/>
      <c r="O172" s="237"/>
      <c r="P172" s="237"/>
      <c r="Q172" s="237"/>
      <c r="R172" s="237"/>
      <c r="S172" s="237"/>
      <c r="T172" s="237"/>
      <c r="U172" s="237"/>
      <c r="V172" s="112"/>
      <c r="W172" s="112"/>
      <c r="X172" s="112"/>
      <c r="Y172" s="112"/>
      <c r="Z172" s="112"/>
      <c r="AA172" s="237"/>
      <c r="AB172" s="237"/>
      <c r="AC172" s="112"/>
      <c r="AD172" s="112"/>
      <c r="AE172" s="112"/>
      <c r="AF172" s="112"/>
      <c r="AG172" s="112"/>
      <c r="AH172" s="237"/>
      <c r="AI172" s="237"/>
      <c r="AJ172" s="112"/>
      <c r="AK172" s="112"/>
      <c r="AL172" s="112"/>
    </row>
    <row r="173" ht="15.75" customHeight="1">
      <c r="A173" s="112"/>
      <c r="B173" s="238"/>
      <c r="C173" s="81"/>
      <c r="D173" s="220" t="s">
        <v>151</v>
      </c>
      <c r="E173" s="132"/>
      <c r="F173" s="9"/>
      <c r="G173" s="117"/>
      <c r="H173" s="15"/>
      <c r="I173" s="15"/>
      <c r="J173" s="9"/>
      <c r="K173" s="9"/>
      <c r="L173" s="9"/>
      <c r="M173" s="14"/>
      <c r="N173" s="14"/>
      <c r="O173" s="28"/>
      <c r="P173" s="28">
        <v>47.0</v>
      </c>
      <c r="Q173" s="9">
        <v>3165.0</v>
      </c>
      <c r="R173" s="9"/>
      <c r="S173" s="9"/>
      <c r="T173" s="9"/>
      <c r="U173" s="9"/>
      <c r="V173" s="15"/>
      <c r="W173" s="15"/>
      <c r="X173" s="9"/>
      <c r="Y173" s="9"/>
      <c r="Z173" s="9"/>
      <c r="AA173" s="9"/>
      <c r="AB173" s="9"/>
      <c r="AC173" s="15"/>
      <c r="AD173" s="15"/>
      <c r="AE173" s="9"/>
      <c r="AF173" s="9"/>
      <c r="AG173" s="9"/>
      <c r="AH173" s="9"/>
      <c r="AI173" s="9"/>
      <c r="AJ173" s="15"/>
      <c r="AK173" s="221">
        <f t="shared" ref="AK173:AK174" si="12">SUM(F173:AJ173)</f>
        <v>3212</v>
      </c>
      <c r="AL173" s="112"/>
    </row>
    <row r="174" ht="15.75" customHeight="1">
      <c r="A174" s="112"/>
      <c r="B174" s="238"/>
      <c r="C174" s="112"/>
      <c r="D174" s="220" t="s">
        <v>152</v>
      </c>
      <c r="E174" s="132"/>
      <c r="F174" s="9"/>
      <c r="G174" s="117"/>
      <c r="H174" s="15"/>
      <c r="I174" s="15"/>
      <c r="J174" s="9"/>
      <c r="K174" s="9"/>
      <c r="L174" s="9"/>
      <c r="M174" s="14"/>
      <c r="N174" s="14"/>
      <c r="O174" s="28"/>
      <c r="P174" s="28">
        <v>32.0</v>
      </c>
      <c r="Q174" s="9">
        <v>158.0</v>
      </c>
      <c r="R174" s="9"/>
      <c r="S174" s="9"/>
      <c r="T174" s="9"/>
      <c r="U174" s="9"/>
      <c r="V174" s="15"/>
      <c r="W174" s="15"/>
      <c r="X174" s="9"/>
      <c r="Y174" s="9"/>
      <c r="Z174" s="9"/>
      <c r="AA174" s="9"/>
      <c r="AB174" s="9"/>
      <c r="AC174" s="15"/>
      <c r="AD174" s="15"/>
      <c r="AE174" s="9"/>
      <c r="AF174" s="9"/>
      <c r="AG174" s="9"/>
      <c r="AH174" s="9"/>
      <c r="AI174" s="9"/>
      <c r="AJ174" s="15"/>
      <c r="AK174" s="221">
        <f t="shared" si="12"/>
        <v>190</v>
      </c>
      <c r="AL174" s="112"/>
    </row>
    <row r="175" ht="15.75" customHeight="1">
      <c r="A175" s="79"/>
      <c r="B175" s="79"/>
      <c r="C175" s="81"/>
      <c r="D175" s="79"/>
      <c r="E175" s="79"/>
      <c r="F175" s="79"/>
      <c r="G175" s="79"/>
      <c r="H175" s="112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112"/>
      <c r="AL175" s="112"/>
    </row>
    <row r="176" ht="15.75" customHeight="1">
      <c r="A176" s="79"/>
      <c r="B176" s="239"/>
      <c r="C176" s="240"/>
      <c r="D176" s="82"/>
      <c r="E176" s="79"/>
      <c r="F176" s="79"/>
      <c r="G176" s="79"/>
      <c r="H176" s="112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112"/>
      <c r="AL176" s="112"/>
    </row>
    <row r="177" ht="15.75" customHeight="1">
      <c r="A177" s="79"/>
      <c r="B177" s="241"/>
      <c r="C177" s="240"/>
      <c r="D177" s="79"/>
      <c r="E177" s="79"/>
      <c r="F177" s="79"/>
      <c r="G177" s="79"/>
      <c r="H177" s="112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112"/>
      <c r="AL177" s="112"/>
    </row>
    <row r="178" ht="15.75" customHeight="1">
      <c r="A178" s="79"/>
      <c r="B178" s="241"/>
      <c r="C178" s="240"/>
      <c r="D178" s="79"/>
      <c r="E178" s="79"/>
      <c r="F178" s="79"/>
      <c r="G178" s="79"/>
      <c r="H178" s="112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112"/>
      <c r="AG178" s="112"/>
      <c r="AH178" s="79"/>
      <c r="AI178" s="79"/>
      <c r="AJ178" s="79"/>
      <c r="AK178" s="112"/>
      <c r="AL178" s="112"/>
    </row>
    <row r="179" ht="15.75" customHeight="1">
      <c r="A179" s="79"/>
      <c r="B179" s="79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112"/>
      <c r="AL179" s="112"/>
    </row>
    <row r="180" ht="15.75" customHeight="1">
      <c r="A180" s="79"/>
      <c r="B180" s="241"/>
      <c r="C180" s="240"/>
      <c r="D180" s="79"/>
      <c r="E180" s="79"/>
      <c r="F180" s="79"/>
      <c r="G180" s="79"/>
      <c r="H180" s="112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112"/>
      <c r="AL180" s="112"/>
    </row>
    <row r="181" ht="15.75" customHeight="1">
      <c r="A181" s="79"/>
      <c r="B181" s="79"/>
      <c r="C181" s="81"/>
      <c r="D181" s="79"/>
      <c r="E181" s="79"/>
      <c r="F181" s="79"/>
      <c r="G181" s="79"/>
      <c r="H181" s="112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112"/>
      <c r="AL181" s="112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</row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">
    <mergeCell ref="D170:E170"/>
    <mergeCell ref="D171:E171"/>
    <mergeCell ref="D173:E173"/>
    <mergeCell ref="D174:E174"/>
    <mergeCell ref="E161:E162"/>
    <mergeCell ref="E163:E164"/>
    <mergeCell ref="G163:G164"/>
    <mergeCell ref="A164:B164"/>
    <mergeCell ref="A166:C171"/>
    <mergeCell ref="D166:E166"/>
    <mergeCell ref="D167:E167"/>
    <mergeCell ref="G125:G126"/>
    <mergeCell ref="G127:G128"/>
    <mergeCell ref="A128:B128"/>
    <mergeCell ref="E129:E130"/>
    <mergeCell ref="G129:G130"/>
    <mergeCell ref="A130:B130"/>
    <mergeCell ref="E119:E120"/>
    <mergeCell ref="E121:E122"/>
    <mergeCell ref="G121:G122"/>
    <mergeCell ref="E123:E124"/>
    <mergeCell ref="G123:G124"/>
    <mergeCell ref="E125:E126"/>
    <mergeCell ref="E127:E128"/>
    <mergeCell ref="E131:E132"/>
    <mergeCell ref="G131:G132"/>
    <mergeCell ref="A132:B132"/>
    <mergeCell ref="E133:E134"/>
    <mergeCell ref="G133:G134"/>
    <mergeCell ref="E135:E136"/>
    <mergeCell ref="E137:E138"/>
    <mergeCell ref="A138:B138"/>
    <mergeCell ref="G145:G146"/>
    <mergeCell ref="G147:G148"/>
    <mergeCell ref="G135:G136"/>
    <mergeCell ref="G137:G138"/>
    <mergeCell ref="E139:E146"/>
    <mergeCell ref="G139:G140"/>
    <mergeCell ref="G141:G142"/>
    <mergeCell ref="G143:G144"/>
    <mergeCell ref="E147:E148"/>
    <mergeCell ref="D168:E168"/>
    <mergeCell ref="D169:E169"/>
    <mergeCell ref="A1:AJ1"/>
    <mergeCell ref="AK1:AL1"/>
    <mergeCell ref="D3:D27"/>
    <mergeCell ref="D37:D40"/>
    <mergeCell ref="E37:E40"/>
    <mergeCell ref="D42:D43"/>
    <mergeCell ref="E42:E43"/>
    <mergeCell ref="G58:G59"/>
    <mergeCell ref="G60:G61"/>
    <mergeCell ref="G64:G65"/>
    <mergeCell ref="A65:B65"/>
    <mergeCell ref="G66:G67"/>
    <mergeCell ref="A67:B67"/>
    <mergeCell ref="G68:G69"/>
    <mergeCell ref="A69:B69"/>
    <mergeCell ref="G70:G71"/>
    <mergeCell ref="A71:B71"/>
    <mergeCell ref="G72:G73"/>
    <mergeCell ref="A73:B73"/>
    <mergeCell ref="G74:G75"/>
    <mergeCell ref="A75:B75"/>
    <mergeCell ref="G76:G77"/>
    <mergeCell ref="A77:B77"/>
    <mergeCell ref="G78:G79"/>
    <mergeCell ref="A79:B79"/>
    <mergeCell ref="G80:G81"/>
    <mergeCell ref="A81:B81"/>
    <mergeCell ref="G82:G83"/>
    <mergeCell ref="A83:B83"/>
    <mergeCell ref="G84:G85"/>
    <mergeCell ref="A85:B85"/>
    <mergeCell ref="G86:G87"/>
    <mergeCell ref="A87:B87"/>
    <mergeCell ref="G88:G89"/>
    <mergeCell ref="A89:B89"/>
    <mergeCell ref="G90:G91"/>
    <mergeCell ref="A91:B91"/>
    <mergeCell ref="G92:G93"/>
    <mergeCell ref="A93:B93"/>
    <mergeCell ref="G94:G95"/>
    <mergeCell ref="A95:B95"/>
    <mergeCell ref="G96:G97"/>
    <mergeCell ref="A97:B97"/>
    <mergeCell ref="G98:G99"/>
    <mergeCell ref="A99:B99"/>
    <mergeCell ref="G100:G101"/>
    <mergeCell ref="A101:B101"/>
    <mergeCell ref="A61:B61"/>
    <mergeCell ref="G62:G63"/>
    <mergeCell ref="A63:B63"/>
    <mergeCell ref="G102:G103"/>
    <mergeCell ref="A103:B103"/>
    <mergeCell ref="G104:G105"/>
    <mergeCell ref="A105:B105"/>
    <mergeCell ref="A115:B115"/>
    <mergeCell ref="E116:AK116"/>
    <mergeCell ref="D45:D46"/>
    <mergeCell ref="E45:E46"/>
    <mergeCell ref="A54:AL54"/>
    <mergeCell ref="C55:AL55"/>
    <mergeCell ref="A57:AL57"/>
    <mergeCell ref="D58:D115"/>
    <mergeCell ref="A59:B59"/>
    <mergeCell ref="G106:G107"/>
    <mergeCell ref="A113:B113"/>
    <mergeCell ref="E117:E118"/>
    <mergeCell ref="G117:G118"/>
    <mergeCell ref="A118:B118"/>
    <mergeCell ref="G119:G120"/>
    <mergeCell ref="A120:B120"/>
    <mergeCell ref="A124:B124"/>
    <mergeCell ref="A126:B126"/>
    <mergeCell ref="A150:B150"/>
    <mergeCell ref="A152:B152"/>
    <mergeCell ref="A134:B134"/>
    <mergeCell ref="A136:B136"/>
    <mergeCell ref="A140:B140"/>
    <mergeCell ref="A142:B142"/>
    <mergeCell ref="A144:B144"/>
    <mergeCell ref="A146:B146"/>
    <mergeCell ref="A148:B148"/>
    <mergeCell ref="G153:G154"/>
    <mergeCell ref="G155:G156"/>
    <mergeCell ref="E149:E150"/>
    <mergeCell ref="G149:G150"/>
    <mergeCell ref="E151:E152"/>
    <mergeCell ref="G151:G152"/>
    <mergeCell ref="E153:E154"/>
    <mergeCell ref="A154:B154"/>
    <mergeCell ref="A156:B156"/>
    <mergeCell ref="G159:G160"/>
    <mergeCell ref="G161:G162"/>
    <mergeCell ref="A165:AL165"/>
    <mergeCell ref="E155:E156"/>
    <mergeCell ref="E157:E158"/>
    <mergeCell ref="G157:G158"/>
    <mergeCell ref="A158:B158"/>
    <mergeCell ref="E159:E160"/>
    <mergeCell ref="A160:B160"/>
    <mergeCell ref="A162:B162"/>
  </mergeCell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9.86"/>
    <col customWidth="1" min="3" max="3" width="15.43"/>
    <col customWidth="1" min="4" max="4" width="15.71"/>
    <col customWidth="1" min="5" max="5" width="29.0"/>
    <col customWidth="1" min="6" max="6" width="6.57"/>
    <col customWidth="1" min="7" max="7" width="6.86"/>
    <col customWidth="1" min="8" max="10" width="6.29"/>
    <col customWidth="1" min="11" max="11" width="10.29"/>
    <col customWidth="1" min="12" max="12" width="17.71"/>
    <col customWidth="1" min="13" max="13" width="6.86"/>
    <col customWidth="1" min="14" max="14" width="6.29"/>
    <col customWidth="1" min="15" max="15" width="7.0"/>
    <col customWidth="1" min="16" max="19" width="6.86"/>
    <col customWidth="1" min="20" max="20" width="7.14"/>
    <col customWidth="1" min="21" max="24" width="6.86"/>
    <col customWidth="1" min="25" max="25" width="7.14"/>
    <col customWidth="1" min="26" max="28" width="6.86"/>
    <col customWidth="1" min="29" max="29" width="6.71"/>
    <col customWidth="1" min="30" max="30" width="6.0"/>
    <col customWidth="1" min="31" max="31" width="5.86"/>
    <col customWidth="1" min="32" max="32" width="5.57"/>
    <col customWidth="1" min="33" max="33" width="6.14"/>
    <col customWidth="1" min="34" max="34" width="5.71"/>
    <col customWidth="1" min="35" max="38" width="6.0"/>
    <col customWidth="1" min="39" max="39" width="8.0"/>
    <col customWidth="1" min="40" max="40" width="36.86"/>
  </cols>
  <sheetData>
    <row r="1" ht="18.75" customHeight="1">
      <c r="A1" s="1" t="s">
        <v>399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581"/>
      <c r="AM1" s="3" t="s">
        <v>0</v>
      </c>
      <c r="AN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400</v>
      </c>
      <c r="F2" s="16">
        <v>1.0</v>
      </c>
      <c r="G2" s="16">
        <v>2.0</v>
      </c>
      <c r="H2" s="9">
        <v>3.0</v>
      </c>
      <c r="I2" s="10">
        <v>4.0</v>
      </c>
      <c r="J2" s="582">
        <v>5.0</v>
      </c>
      <c r="K2" s="583"/>
      <c r="L2" s="584" t="s">
        <v>401</v>
      </c>
      <c r="M2" s="14">
        <v>6.0</v>
      </c>
      <c r="N2" s="9">
        <v>7.0</v>
      </c>
      <c r="O2" s="16">
        <v>8.0</v>
      </c>
      <c r="P2" s="15">
        <v>9.0</v>
      </c>
      <c r="Q2" s="10">
        <v>10.0</v>
      </c>
      <c r="R2" s="9">
        <v>11.0</v>
      </c>
      <c r="S2" s="10">
        <v>12.0</v>
      </c>
      <c r="T2" s="9">
        <v>13.0</v>
      </c>
      <c r="U2" s="10">
        <v>14.0</v>
      </c>
      <c r="V2" s="15">
        <v>15.0</v>
      </c>
      <c r="W2" s="16">
        <v>16.0</v>
      </c>
      <c r="X2" s="9">
        <v>17.0</v>
      </c>
      <c r="Y2" s="10">
        <v>18.0</v>
      </c>
      <c r="Z2" s="9">
        <v>19.0</v>
      </c>
      <c r="AA2" s="10">
        <v>20.0</v>
      </c>
      <c r="AB2" s="9">
        <v>21.0</v>
      </c>
      <c r="AC2" s="16">
        <v>22.0</v>
      </c>
      <c r="AD2" s="15">
        <v>23.0</v>
      </c>
      <c r="AE2" s="10">
        <v>24.0</v>
      </c>
      <c r="AF2" s="9">
        <v>25.0</v>
      </c>
      <c r="AG2" s="10">
        <v>26.0</v>
      </c>
      <c r="AH2" s="9">
        <v>27.0</v>
      </c>
      <c r="AI2" s="10">
        <v>28.0</v>
      </c>
      <c r="AJ2" s="16">
        <v>29.0</v>
      </c>
      <c r="AK2" s="16">
        <v>30.0</v>
      </c>
      <c r="AL2" s="10">
        <v>31.0</v>
      </c>
      <c r="AM2" s="17" t="s">
        <v>7</v>
      </c>
      <c r="AN2" s="18" t="s">
        <v>8</v>
      </c>
    </row>
    <row r="3" ht="15.75" customHeight="1">
      <c r="A3" s="19"/>
      <c r="B3" s="20" t="s">
        <v>9</v>
      </c>
      <c r="C3" s="21"/>
      <c r="D3" s="22" t="s">
        <v>10</v>
      </c>
      <c r="E3" s="23"/>
      <c r="F3" s="27"/>
      <c r="G3" s="27"/>
      <c r="H3" s="24">
        <v>8.0</v>
      </c>
      <c r="I3" s="60"/>
      <c r="J3" s="60"/>
      <c r="K3" s="23"/>
      <c r="L3" s="23" t="s">
        <v>11</v>
      </c>
      <c r="M3" s="52"/>
      <c r="N3" s="52"/>
      <c r="O3" s="51"/>
      <c r="P3" s="252"/>
      <c r="Q3" s="52"/>
      <c r="R3" s="52"/>
      <c r="S3" s="52"/>
      <c r="T3" s="52"/>
      <c r="U3" s="52"/>
      <c r="V3" s="51"/>
      <c r="W3" s="52"/>
      <c r="X3" s="52"/>
      <c r="Y3" s="52"/>
      <c r="Z3" s="52"/>
      <c r="AA3" s="52"/>
      <c r="AB3" s="52"/>
      <c r="AC3" s="27"/>
      <c r="AD3" s="34"/>
      <c r="AE3" s="26">
        <v>8.0</v>
      </c>
      <c r="AF3" s="14">
        <v>8.0</v>
      </c>
      <c r="AG3" s="24">
        <v>8.0</v>
      </c>
      <c r="AH3" s="26">
        <v>8.0</v>
      </c>
      <c r="AI3" s="24">
        <v>8.0</v>
      </c>
      <c r="AJ3" s="27"/>
      <c r="AK3" s="27"/>
      <c r="AL3" s="26">
        <v>8.0</v>
      </c>
      <c r="AM3" s="29"/>
      <c r="AN3" s="29"/>
    </row>
    <row r="4" ht="15.75" customHeight="1">
      <c r="A4" s="19">
        <v>1.0</v>
      </c>
      <c r="B4" s="19" t="s">
        <v>15</v>
      </c>
      <c r="C4" s="31"/>
      <c r="D4" s="32"/>
      <c r="E4" s="23" t="s">
        <v>11</v>
      </c>
      <c r="F4" s="34"/>
      <c r="G4" s="27">
        <v>8.0</v>
      </c>
      <c r="H4" s="36" t="s">
        <v>14</v>
      </c>
      <c r="I4" s="26">
        <v>8.0</v>
      </c>
      <c r="J4" s="36" t="s">
        <v>14</v>
      </c>
      <c r="K4" s="23"/>
      <c r="L4" s="23" t="s">
        <v>11</v>
      </c>
      <c r="M4" s="24">
        <v>8.0</v>
      </c>
      <c r="N4" s="24"/>
      <c r="O4" s="34"/>
      <c r="P4" s="35" t="s">
        <v>14</v>
      </c>
      <c r="Q4" s="26">
        <v>8.0</v>
      </c>
      <c r="R4" s="26">
        <v>8.0</v>
      </c>
      <c r="S4" s="26">
        <v>8.0</v>
      </c>
      <c r="T4" s="24">
        <v>8.0</v>
      </c>
      <c r="U4" s="24">
        <v>8.0</v>
      </c>
      <c r="V4" s="34"/>
      <c r="W4" s="27"/>
      <c r="X4" s="26">
        <v>8.0</v>
      </c>
      <c r="Y4" s="14">
        <v>8.0</v>
      </c>
      <c r="Z4" s="24">
        <v>8.0</v>
      </c>
      <c r="AA4" s="26">
        <v>8.0</v>
      </c>
      <c r="AB4" s="33" t="s">
        <v>13</v>
      </c>
      <c r="AC4" s="35" t="s">
        <v>14</v>
      </c>
      <c r="AD4" s="34"/>
      <c r="AE4" s="26"/>
      <c r="AF4" s="14">
        <v>8.0</v>
      </c>
      <c r="AG4" s="24"/>
      <c r="AH4" s="36" t="s">
        <v>14</v>
      </c>
      <c r="AI4" s="24">
        <v>8.0</v>
      </c>
      <c r="AJ4" s="332">
        <v>8.0</v>
      </c>
      <c r="AK4" s="34"/>
      <c r="AL4" s="36" t="s">
        <v>14</v>
      </c>
      <c r="AM4" s="29"/>
      <c r="AN4" s="29"/>
    </row>
    <row r="5" ht="15.75" customHeight="1">
      <c r="A5" s="19">
        <v>2.0</v>
      </c>
      <c r="B5" s="19" t="s">
        <v>16</v>
      </c>
      <c r="C5" s="31"/>
      <c r="D5" s="32"/>
      <c r="E5" s="23" t="s">
        <v>11</v>
      </c>
      <c r="F5" s="34"/>
      <c r="G5" s="27"/>
      <c r="H5" s="51"/>
      <c r="I5" s="52"/>
      <c r="J5" s="51"/>
      <c r="K5" s="23"/>
      <c r="L5" s="23" t="s">
        <v>11</v>
      </c>
      <c r="M5" s="52"/>
      <c r="N5" s="52"/>
      <c r="O5" s="51"/>
      <c r="P5" s="52"/>
      <c r="Q5" s="51"/>
      <c r="R5" s="60"/>
      <c r="S5" s="60"/>
      <c r="T5" s="52"/>
      <c r="U5" s="52"/>
      <c r="V5" s="51"/>
      <c r="W5" s="52"/>
      <c r="X5" s="26">
        <v>8.0</v>
      </c>
      <c r="Y5" s="50" t="s">
        <v>14</v>
      </c>
      <c r="Z5" s="24">
        <v>8.0</v>
      </c>
      <c r="AA5" s="26">
        <v>8.0</v>
      </c>
      <c r="AB5" s="26">
        <v>8.0</v>
      </c>
      <c r="AC5" s="35" t="s">
        <v>14</v>
      </c>
      <c r="AD5" s="27"/>
      <c r="AE5" s="26"/>
      <c r="AF5" s="14">
        <v>8.0</v>
      </c>
      <c r="AG5" s="24">
        <v>8.0</v>
      </c>
      <c r="AH5" s="36" t="s">
        <v>14</v>
      </c>
      <c r="AI5" s="24">
        <v>8.0</v>
      </c>
      <c r="AJ5" s="27"/>
      <c r="AK5" s="34"/>
      <c r="AL5" s="26">
        <v>8.0</v>
      </c>
      <c r="AM5" s="29"/>
      <c r="AN5" s="29"/>
    </row>
    <row r="6" ht="15.75" customHeight="1">
      <c r="A6" s="19">
        <v>3.0</v>
      </c>
      <c r="B6" s="19" t="s">
        <v>17</v>
      </c>
      <c r="C6" s="31"/>
      <c r="D6" s="32"/>
      <c r="E6" s="23" t="s">
        <v>11</v>
      </c>
      <c r="F6" s="34"/>
      <c r="G6" s="249"/>
      <c r="H6" s="26">
        <v>8.0</v>
      </c>
      <c r="I6" s="36" t="s">
        <v>14</v>
      </c>
      <c r="J6" s="14">
        <v>8.0</v>
      </c>
      <c r="K6" s="23"/>
      <c r="L6" s="23" t="s">
        <v>11</v>
      </c>
      <c r="M6" s="24">
        <v>8.0</v>
      </c>
      <c r="N6" s="24">
        <v>8.0</v>
      </c>
      <c r="O6" s="34"/>
      <c r="P6" s="27">
        <v>8.0</v>
      </c>
      <c r="Q6" s="26">
        <v>8.0</v>
      </c>
      <c r="R6" s="14">
        <v>8.0</v>
      </c>
      <c r="S6" s="78"/>
      <c r="T6" s="41"/>
      <c r="U6" s="41"/>
      <c r="V6" s="42"/>
      <c r="W6" s="41"/>
      <c r="X6" s="42"/>
      <c r="Y6" s="44"/>
      <c r="Z6" s="44"/>
      <c r="AA6" s="42"/>
      <c r="AB6" s="26"/>
      <c r="AC6" s="27"/>
      <c r="AD6" s="34">
        <v>8.0</v>
      </c>
      <c r="AE6" s="26">
        <v>8.0</v>
      </c>
      <c r="AF6" s="14">
        <v>8.0</v>
      </c>
      <c r="AG6" s="24">
        <v>8.0</v>
      </c>
      <c r="AH6" s="33" t="s">
        <v>13</v>
      </c>
      <c r="AI6" s="24">
        <v>8.0</v>
      </c>
      <c r="AJ6" s="27"/>
      <c r="AK6" s="27">
        <v>8.0</v>
      </c>
      <c r="AL6" s="26">
        <v>8.0</v>
      </c>
      <c r="AM6" s="29"/>
      <c r="AN6" s="45"/>
    </row>
    <row r="7" ht="15.75" customHeight="1">
      <c r="A7" s="19">
        <v>4.0</v>
      </c>
      <c r="B7" s="585" t="s">
        <v>18</v>
      </c>
      <c r="C7" s="31"/>
      <c r="D7" s="32"/>
      <c r="E7" s="23" t="s">
        <v>11</v>
      </c>
      <c r="F7" s="335"/>
      <c r="G7" s="34"/>
      <c r="H7" s="24">
        <v>8.0</v>
      </c>
      <c r="I7" s="14">
        <v>8.0</v>
      </c>
      <c r="J7" s="50" t="s">
        <v>14</v>
      </c>
      <c r="K7" s="23"/>
      <c r="L7" s="23" t="s">
        <v>11</v>
      </c>
      <c r="M7" s="14">
        <v>8.0</v>
      </c>
      <c r="N7" s="14">
        <v>8.0</v>
      </c>
      <c r="O7" s="28">
        <v>8.0</v>
      </c>
      <c r="P7" s="28"/>
      <c r="Q7" s="14"/>
      <c r="R7" s="48" t="s">
        <v>14</v>
      </c>
      <c r="S7" s="14">
        <v>8.0</v>
      </c>
      <c r="T7" s="14">
        <v>8.0</v>
      </c>
      <c r="U7" s="14">
        <v>8.0</v>
      </c>
      <c r="V7" s="28"/>
      <c r="W7" s="28"/>
      <c r="X7" s="14">
        <v>8.0</v>
      </c>
      <c r="Y7" s="14">
        <v>8.0</v>
      </c>
      <c r="Z7" s="37" t="s">
        <v>13</v>
      </c>
      <c r="AA7" s="26">
        <v>8.0</v>
      </c>
      <c r="AB7" s="26"/>
      <c r="AC7" s="27"/>
      <c r="AD7" s="36" t="s">
        <v>14</v>
      </c>
      <c r="AE7" s="26">
        <v>8.0</v>
      </c>
      <c r="AF7" s="14">
        <v>8.0</v>
      </c>
      <c r="AG7" s="24">
        <v>8.0</v>
      </c>
      <c r="AH7" s="26">
        <v>8.0</v>
      </c>
      <c r="AI7" s="37" t="s">
        <v>13</v>
      </c>
      <c r="AJ7" s="27"/>
      <c r="AK7" s="25"/>
      <c r="AL7" s="26">
        <v>8.0</v>
      </c>
      <c r="AM7" s="29"/>
      <c r="AN7" s="45"/>
    </row>
    <row r="8" ht="18.0" customHeight="1">
      <c r="A8" s="19">
        <v>5.0</v>
      </c>
      <c r="B8" s="586" t="s">
        <v>19</v>
      </c>
      <c r="C8" s="31"/>
      <c r="D8" s="32"/>
      <c r="E8" s="23" t="s">
        <v>11</v>
      </c>
      <c r="F8" s="68"/>
      <c r="G8" s="51"/>
      <c r="H8" s="51"/>
      <c r="I8" s="299"/>
      <c r="J8" s="60"/>
      <c r="K8" s="23"/>
      <c r="L8" s="23" t="s">
        <v>11</v>
      </c>
      <c r="M8" s="24">
        <v>8.0</v>
      </c>
      <c r="N8" s="24">
        <v>8.0</v>
      </c>
      <c r="O8" s="36" t="s">
        <v>14</v>
      </c>
      <c r="P8" s="27"/>
      <c r="Q8" s="24"/>
      <c r="R8" s="24">
        <v>8.0</v>
      </c>
      <c r="S8" s="35" t="s">
        <v>14</v>
      </c>
      <c r="T8" s="24">
        <v>8.0</v>
      </c>
      <c r="U8" s="24">
        <v>8.0</v>
      </c>
      <c r="V8" s="249"/>
      <c r="W8" s="27"/>
      <c r="X8" s="36" t="s">
        <v>14</v>
      </c>
      <c r="Y8" s="14">
        <v>8.0</v>
      </c>
      <c r="Z8" s="24">
        <v>8.0</v>
      </c>
      <c r="AA8" s="26">
        <v>8.0</v>
      </c>
      <c r="AB8" s="26">
        <v>8.0</v>
      </c>
      <c r="AC8" s="35" t="s">
        <v>14</v>
      </c>
      <c r="AD8" s="34"/>
      <c r="AE8" s="26"/>
      <c r="AF8" s="14">
        <v>8.0</v>
      </c>
      <c r="AG8" s="24">
        <v>8.0</v>
      </c>
      <c r="AH8" s="33" t="s">
        <v>13</v>
      </c>
      <c r="AI8" s="24">
        <v>8.0</v>
      </c>
      <c r="AJ8" s="27"/>
      <c r="AK8" s="34"/>
      <c r="AL8" s="26">
        <v>8.0</v>
      </c>
      <c r="AM8" s="29"/>
      <c r="AN8" s="45"/>
    </row>
    <row r="9" ht="15.75" customHeight="1">
      <c r="A9" s="19">
        <v>6.0</v>
      </c>
      <c r="B9" s="19" t="s">
        <v>20</v>
      </c>
      <c r="C9" s="31"/>
      <c r="D9" s="32"/>
      <c r="E9" s="23" t="s">
        <v>11</v>
      </c>
      <c r="F9" s="27">
        <v>8.0</v>
      </c>
      <c r="G9" s="34"/>
      <c r="H9" s="26"/>
      <c r="I9" s="14">
        <v>8.0</v>
      </c>
      <c r="J9" s="47" t="s">
        <v>13</v>
      </c>
      <c r="K9" s="23"/>
      <c r="L9" s="23" t="s">
        <v>11</v>
      </c>
      <c r="M9" s="24">
        <v>8.0</v>
      </c>
      <c r="N9" s="24"/>
      <c r="O9" s="34"/>
      <c r="P9" s="35">
        <v>12.0</v>
      </c>
      <c r="Q9" s="36" t="s">
        <v>14</v>
      </c>
      <c r="R9" s="14">
        <v>8.0</v>
      </c>
      <c r="S9" s="14">
        <v>8.0</v>
      </c>
      <c r="T9" s="24">
        <v>8.0</v>
      </c>
      <c r="U9" s="35" t="s">
        <v>14</v>
      </c>
      <c r="V9" s="34"/>
      <c r="W9" s="27"/>
      <c r="X9" s="26">
        <v>8.0</v>
      </c>
      <c r="Y9" s="50" t="s">
        <v>14</v>
      </c>
      <c r="Z9" s="24">
        <v>8.0</v>
      </c>
      <c r="AA9" s="26">
        <v>8.0</v>
      </c>
      <c r="AB9" s="26">
        <v>8.0</v>
      </c>
      <c r="AC9" s="27">
        <v>8.0</v>
      </c>
      <c r="AD9" s="34"/>
      <c r="AE9" s="36" t="s">
        <v>14</v>
      </c>
      <c r="AF9" s="14">
        <v>8.0</v>
      </c>
      <c r="AG9" s="37" t="s">
        <v>13</v>
      </c>
      <c r="AH9" s="26">
        <v>8.0</v>
      </c>
      <c r="AI9" s="24"/>
      <c r="AJ9" s="27"/>
      <c r="AK9" s="34"/>
      <c r="AL9" s="36" t="s">
        <v>14</v>
      </c>
      <c r="AM9" s="29"/>
      <c r="AN9" s="45"/>
    </row>
    <row r="10" ht="15.75" customHeight="1">
      <c r="A10" s="19">
        <v>7.0</v>
      </c>
      <c r="B10" s="20" t="s">
        <v>23</v>
      </c>
      <c r="C10" s="31"/>
      <c r="D10" s="32"/>
      <c r="E10" s="23" t="s">
        <v>11</v>
      </c>
      <c r="F10" s="51"/>
      <c r="G10" s="52"/>
      <c r="H10" s="51"/>
      <c r="I10" s="51"/>
      <c r="J10" s="60"/>
      <c r="K10" s="23"/>
      <c r="L10" s="23" t="s">
        <v>11</v>
      </c>
      <c r="M10" s="52"/>
      <c r="N10" s="52"/>
      <c r="O10" s="51"/>
      <c r="P10" s="52"/>
      <c r="Q10" s="26">
        <v>8.0</v>
      </c>
      <c r="R10" s="50" t="s">
        <v>14</v>
      </c>
      <c r="S10" s="14">
        <v>8.0</v>
      </c>
      <c r="T10" s="24">
        <v>8.0</v>
      </c>
      <c r="U10" s="24">
        <v>8.0</v>
      </c>
      <c r="V10" s="34">
        <v>8.0</v>
      </c>
      <c r="W10" s="27"/>
      <c r="X10" s="26"/>
      <c r="Y10" s="14">
        <v>8.0</v>
      </c>
      <c r="Z10" s="35" t="s">
        <v>14</v>
      </c>
      <c r="AA10" s="26">
        <v>8.0</v>
      </c>
      <c r="AB10" s="26">
        <v>8.0</v>
      </c>
      <c r="AC10" s="27">
        <v>8.0</v>
      </c>
      <c r="AD10" s="27"/>
      <c r="AE10" s="26"/>
      <c r="AF10" s="14">
        <v>8.0</v>
      </c>
      <c r="AG10" s="24">
        <v>8.0</v>
      </c>
      <c r="AH10" s="26">
        <v>8.0</v>
      </c>
      <c r="AI10" s="35" t="s">
        <v>14</v>
      </c>
      <c r="AJ10" s="27"/>
      <c r="AK10" s="34"/>
      <c r="AL10" s="26">
        <v>8.0</v>
      </c>
      <c r="AM10" s="29"/>
      <c r="AN10" s="45"/>
    </row>
    <row r="11" ht="15.75" customHeight="1">
      <c r="A11" s="19">
        <v>8.0</v>
      </c>
      <c r="B11" s="53" t="s">
        <v>12</v>
      </c>
      <c r="C11" s="31"/>
      <c r="D11" s="32"/>
      <c r="E11" s="23" t="s">
        <v>11</v>
      </c>
      <c r="F11" s="34"/>
      <c r="G11" s="34"/>
      <c r="H11" s="36" t="s">
        <v>14</v>
      </c>
      <c r="I11" s="14">
        <v>8.0</v>
      </c>
      <c r="J11" s="14">
        <v>8.0</v>
      </c>
      <c r="K11" s="23"/>
      <c r="L11" s="23" t="s">
        <v>11</v>
      </c>
      <c r="M11" s="37" t="s">
        <v>13</v>
      </c>
      <c r="N11" s="24">
        <v>8.0</v>
      </c>
      <c r="O11" s="34">
        <v>8.0</v>
      </c>
      <c r="P11" s="27"/>
      <c r="Q11" s="26"/>
      <c r="R11" s="14">
        <v>8.0</v>
      </c>
      <c r="S11" s="50" t="s">
        <v>14</v>
      </c>
      <c r="T11" s="14">
        <v>8.0</v>
      </c>
      <c r="U11" s="14">
        <v>8.0</v>
      </c>
      <c r="V11" s="34"/>
      <c r="W11" s="27"/>
      <c r="X11" s="26">
        <v>8.0</v>
      </c>
      <c r="Y11" s="47" t="s">
        <v>13</v>
      </c>
      <c r="Z11" s="24">
        <v>8.0</v>
      </c>
      <c r="AA11" s="26">
        <v>8.0</v>
      </c>
      <c r="AB11" s="26"/>
      <c r="AC11" s="27"/>
      <c r="AD11" s="34">
        <v>8.0</v>
      </c>
      <c r="AE11" s="36" t="s">
        <v>14</v>
      </c>
      <c r="AF11" s="14">
        <v>8.0</v>
      </c>
      <c r="AG11" s="24">
        <v>8.0</v>
      </c>
      <c r="AH11" s="26">
        <v>8.0</v>
      </c>
      <c r="AI11" s="24"/>
      <c r="AJ11" s="25"/>
      <c r="AK11" s="36">
        <v>12.0</v>
      </c>
      <c r="AL11" s="26">
        <v>8.0</v>
      </c>
      <c r="AM11" s="29"/>
      <c r="AN11" s="29"/>
    </row>
    <row r="12" ht="15.75" customHeight="1">
      <c r="A12" s="19">
        <v>9.0</v>
      </c>
      <c r="B12" s="20" t="s">
        <v>24</v>
      </c>
      <c r="C12" s="31"/>
      <c r="D12" s="32"/>
      <c r="E12" s="23"/>
      <c r="F12" s="34"/>
      <c r="G12" s="34">
        <v>8.0</v>
      </c>
      <c r="H12" s="26">
        <v>8.0</v>
      </c>
      <c r="I12" s="50" t="s">
        <v>14</v>
      </c>
      <c r="J12" s="14">
        <v>8.0</v>
      </c>
      <c r="K12" s="23"/>
      <c r="L12" s="23" t="s">
        <v>11</v>
      </c>
      <c r="M12" s="24">
        <v>8.0</v>
      </c>
      <c r="N12" s="24">
        <v>8.0</v>
      </c>
      <c r="O12" s="34"/>
      <c r="P12" s="27"/>
      <c r="Q12" s="51"/>
      <c r="R12" s="60"/>
      <c r="S12" s="60"/>
      <c r="T12" s="52"/>
      <c r="U12" s="52"/>
      <c r="V12" s="51"/>
      <c r="W12" s="52"/>
      <c r="X12" s="51"/>
      <c r="Y12" s="60"/>
      <c r="Z12" s="52"/>
      <c r="AA12" s="51"/>
      <c r="AB12" s="51"/>
      <c r="AC12" s="52"/>
      <c r="AD12" s="51"/>
      <c r="AE12" s="26">
        <v>8.0</v>
      </c>
      <c r="AF12" s="50" t="s">
        <v>14</v>
      </c>
      <c r="AG12" s="24">
        <v>8.0</v>
      </c>
      <c r="AH12" s="26">
        <v>8.0</v>
      </c>
      <c r="AI12" s="24">
        <v>8.0</v>
      </c>
      <c r="AJ12" s="27">
        <v>8.0</v>
      </c>
      <c r="AK12" s="249"/>
      <c r="AL12" s="26"/>
      <c r="AM12" s="29"/>
      <c r="AN12" s="29"/>
    </row>
    <row r="13" ht="15.75" customHeight="1">
      <c r="A13" s="19">
        <v>10.0</v>
      </c>
      <c r="B13" s="19" t="s">
        <v>25</v>
      </c>
      <c r="C13" s="31"/>
      <c r="D13" s="32"/>
      <c r="E13" s="23" t="s">
        <v>11</v>
      </c>
      <c r="F13" s="34"/>
      <c r="G13" s="34"/>
      <c r="H13" s="33" t="s">
        <v>13</v>
      </c>
      <c r="I13" s="14">
        <v>8.0</v>
      </c>
      <c r="J13" s="14">
        <v>8.0</v>
      </c>
      <c r="K13" s="23"/>
      <c r="L13" s="23" t="s">
        <v>11</v>
      </c>
      <c r="M13" s="24">
        <v>8.0</v>
      </c>
      <c r="N13" s="24">
        <v>8.0</v>
      </c>
      <c r="O13" s="36" t="s">
        <v>14</v>
      </c>
      <c r="P13" s="27"/>
      <c r="Q13" s="26"/>
      <c r="R13" s="14">
        <v>8.0</v>
      </c>
      <c r="S13" s="47" t="s">
        <v>13</v>
      </c>
      <c r="T13" s="24">
        <v>8.0</v>
      </c>
      <c r="U13" s="24">
        <v>8.0</v>
      </c>
      <c r="V13" s="249"/>
      <c r="W13" s="27"/>
      <c r="X13" s="33" t="s">
        <v>13</v>
      </c>
      <c r="Y13" s="14">
        <v>8.0</v>
      </c>
      <c r="Z13" s="24">
        <v>8.0</v>
      </c>
      <c r="AA13" s="26">
        <v>8.0</v>
      </c>
      <c r="AB13" s="26"/>
      <c r="AC13" s="27"/>
      <c r="AD13" s="36" t="s">
        <v>14</v>
      </c>
      <c r="AE13" s="26">
        <v>8.0</v>
      </c>
      <c r="AF13" s="14">
        <v>8.0</v>
      </c>
      <c r="AG13" s="37" t="s">
        <v>13</v>
      </c>
      <c r="AH13" s="26">
        <v>8.0</v>
      </c>
      <c r="AI13" s="24">
        <v>8.0</v>
      </c>
      <c r="AJ13" s="27"/>
      <c r="AK13" s="249"/>
      <c r="AL13" s="26">
        <v>8.0</v>
      </c>
      <c r="AM13" s="29"/>
      <c r="AN13" s="29"/>
    </row>
    <row r="14" ht="15.75" customHeight="1">
      <c r="A14" s="19">
        <v>11.0</v>
      </c>
      <c r="B14" s="19" t="s">
        <v>26</v>
      </c>
      <c r="C14" s="31"/>
      <c r="D14" s="32"/>
      <c r="E14" s="23" t="s">
        <v>11</v>
      </c>
      <c r="F14" s="27">
        <v>8.0</v>
      </c>
      <c r="G14" s="34"/>
      <c r="H14" s="55"/>
      <c r="I14" s="14">
        <v>8.0</v>
      </c>
      <c r="J14" s="14">
        <v>8.0</v>
      </c>
      <c r="K14" s="23"/>
      <c r="L14" s="23" t="s">
        <v>11</v>
      </c>
      <c r="M14" s="24">
        <v>8.0</v>
      </c>
      <c r="N14" s="24">
        <v>8.0</v>
      </c>
      <c r="O14" s="36" t="s">
        <v>14</v>
      </c>
      <c r="P14" s="27"/>
      <c r="Q14" s="14">
        <v>8.0</v>
      </c>
      <c r="R14" s="14">
        <v>8.0</v>
      </c>
      <c r="S14" s="14">
        <v>8.0</v>
      </c>
      <c r="T14" s="35" t="s">
        <v>14</v>
      </c>
      <c r="U14" s="24">
        <v>8.0</v>
      </c>
      <c r="V14" s="34"/>
      <c r="W14" s="35" t="s">
        <v>14</v>
      </c>
      <c r="X14" s="26">
        <v>8.0</v>
      </c>
      <c r="Y14" s="14">
        <v>8.0</v>
      </c>
      <c r="Z14" s="35" t="s">
        <v>14</v>
      </c>
      <c r="AA14" s="26">
        <v>8.0</v>
      </c>
      <c r="AB14" s="26"/>
      <c r="AC14" s="27"/>
      <c r="AD14" s="34"/>
      <c r="AE14" s="55"/>
      <c r="AF14" s="60"/>
      <c r="AG14" s="24">
        <v>8.0</v>
      </c>
      <c r="AH14" s="26" t="s">
        <v>193</v>
      </c>
      <c r="AI14" s="24" t="s">
        <v>193</v>
      </c>
      <c r="AJ14" s="35" t="s">
        <v>14</v>
      </c>
      <c r="AK14" s="34"/>
      <c r="AL14" s="26">
        <v>8.0</v>
      </c>
      <c r="AM14" s="29"/>
      <c r="AN14" s="45"/>
    </row>
    <row r="15" ht="15.75" customHeight="1">
      <c r="A15" s="19">
        <v>12.0</v>
      </c>
      <c r="B15" s="20" t="s">
        <v>27</v>
      </c>
      <c r="C15" s="31"/>
      <c r="D15" s="32"/>
      <c r="E15" s="23" t="s">
        <v>11</v>
      </c>
      <c r="F15" s="249"/>
      <c r="G15" s="34"/>
      <c r="H15" s="26">
        <v>8.0</v>
      </c>
      <c r="I15" s="47" t="s">
        <v>13</v>
      </c>
      <c r="J15" s="14">
        <v>8.0</v>
      </c>
      <c r="K15" s="23"/>
      <c r="L15" s="23" t="s">
        <v>11</v>
      </c>
      <c r="M15" s="24">
        <v>8.0</v>
      </c>
      <c r="N15" s="24">
        <v>8.0</v>
      </c>
      <c r="O15" s="36" t="s">
        <v>14</v>
      </c>
      <c r="P15" s="27"/>
      <c r="Q15" s="24"/>
      <c r="R15" s="24">
        <v>8.0</v>
      </c>
      <c r="S15" s="24">
        <v>8.0</v>
      </c>
      <c r="T15" s="35" t="s">
        <v>14</v>
      </c>
      <c r="U15" s="24">
        <v>8.0</v>
      </c>
      <c r="V15" s="34"/>
      <c r="W15" s="27"/>
      <c r="X15" s="24">
        <v>8.0</v>
      </c>
      <c r="Y15" s="47" t="s">
        <v>13</v>
      </c>
      <c r="Z15" s="24">
        <v>8.0</v>
      </c>
      <c r="AA15" s="26">
        <v>8.0</v>
      </c>
      <c r="AB15" s="26">
        <v>8.0</v>
      </c>
      <c r="AC15" s="27">
        <v>8.0</v>
      </c>
      <c r="AD15" s="34"/>
      <c r="AE15" s="26"/>
      <c r="AF15" s="50" t="s">
        <v>14</v>
      </c>
      <c r="AG15" s="24">
        <v>8.0</v>
      </c>
      <c r="AH15" s="26">
        <v>8.0</v>
      </c>
      <c r="AI15" s="24">
        <v>8.0</v>
      </c>
      <c r="AJ15" s="27"/>
      <c r="AK15" s="34"/>
      <c r="AL15" s="26">
        <v>8.0</v>
      </c>
      <c r="AM15" s="29"/>
      <c r="AN15" s="29"/>
    </row>
    <row r="16" ht="15.75" customHeight="1">
      <c r="A16" s="19">
        <v>13.0</v>
      </c>
      <c r="B16" s="20" t="s">
        <v>28</v>
      </c>
      <c r="C16" s="31"/>
      <c r="D16" s="32"/>
      <c r="E16" s="23" t="s">
        <v>11</v>
      </c>
      <c r="F16" s="34"/>
      <c r="G16" s="27"/>
      <c r="H16" s="69"/>
      <c r="I16" s="69"/>
      <c r="J16" s="69"/>
      <c r="K16" s="23"/>
      <c r="L16" s="23" t="s">
        <v>11</v>
      </c>
      <c r="M16" s="24">
        <v>8.0</v>
      </c>
      <c r="N16" s="24"/>
      <c r="O16" s="34"/>
      <c r="P16" s="27">
        <v>8.0</v>
      </c>
      <c r="Q16" s="50" t="s">
        <v>14</v>
      </c>
      <c r="R16" s="14">
        <v>8.0</v>
      </c>
      <c r="S16" s="14">
        <v>8.0</v>
      </c>
      <c r="T16" s="24">
        <v>8.0</v>
      </c>
      <c r="U16" s="37" t="s">
        <v>13</v>
      </c>
      <c r="V16" s="34">
        <v>8.0</v>
      </c>
      <c r="W16" s="27"/>
      <c r="X16" s="26"/>
      <c r="Y16" s="14">
        <v>8.0</v>
      </c>
      <c r="Z16" s="37" t="s">
        <v>13</v>
      </c>
      <c r="AA16" s="26">
        <v>8.0</v>
      </c>
      <c r="AB16" s="26">
        <v>8.0</v>
      </c>
      <c r="AC16" s="25"/>
      <c r="AD16" s="34"/>
      <c r="AE16" s="26">
        <v>8.0</v>
      </c>
      <c r="AF16" s="14">
        <v>8.0</v>
      </c>
      <c r="AG16" s="35" t="s">
        <v>14</v>
      </c>
      <c r="AH16" s="26">
        <v>8.0</v>
      </c>
      <c r="AI16" s="24">
        <v>8.0</v>
      </c>
      <c r="AJ16" s="27">
        <v>8.0</v>
      </c>
      <c r="AK16" s="27"/>
      <c r="AL16" s="26"/>
      <c r="AM16" s="29"/>
      <c r="AN16" s="29"/>
    </row>
    <row r="17" ht="15.75" customHeight="1">
      <c r="A17" s="19">
        <v>14.0</v>
      </c>
      <c r="B17" s="585" t="s">
        <v>30</v>
      </c>
      <c r="C17" s="31"/>
      <c r="D17" s="32"/>
      <c r="E17" s="23" t="s">
        <v>11</v>
      </c>
      <c r="F17" s="34"/>
      <c r="G17" s="36" t="s">
        <v>14</v>
      </c>
      <c r="H17" s="24">
        <v>8.0</v>
      </c>
      <c r="I17" s="14">
        <v>8.0</v>
      </c>
      <c r="J17" s="47" t="s">
        <v>13</v>
      </c>
      <c r="K17" s="23"/>
      <c r="L17" s="23" t="s">
        <v>11</v>
      </c>
      <c r="M17" s="24">
        <v>8.0</v>
      </c>
      <c r="N17" s="35" t="s">
        <v>14</v>
      </c>
      <c r="O17" s="34"/>
      <c r="P17" s="27"/>
      <c r="Q17" s="24">
        <v>8.0</v>
      </c>
      <c r="R17" s="14">
        <v>8.0</v>
      </c>
      <c r="S17" s="26">
        <v>8.0</v>
      </c>
      <c r="T17" s="37" t="s">
        <v>13</v>
      </c>
      <c r="U17" s="24">
        <v>8.0</v>
      </c>
      <c r="V17" s="36" t="s">
        <v>14</v>
      </c>
      <c r="W17" s="27"/>
      <c r="X17" s="24"/>
      <c r="Y17" s="14">
        <v>8.0</v>
      </c>
      <c r="Z17" s="24">
        <v>8.0</v>
      </c>
      <c r="AA17" s="36" t="s">
        <v>14</v>
      </c>
      <c r="AB17" s="26">
        <v>8.0</v>
      </c>
      <c r="AC17" s="27"/>
      <c r="AD17" s="249"/>
      <c r="AE17" s="26">
        <v>8.0</v>
      </c>
      <c r="AF17" s="14">
        <v>8.0</v>
      </c>
      <c r="AG17" s="24">
        <v>8.0</v>
      </c>
      <c r="AH17" s="26">
        <v>8.0</v>
      </c>
      <c r="AI17" s="24"/>
      <c r="AJ17" s="27"/>
      <c r="AK17" s="36" t="s">
        <v>14</v>
      </c>
      <c r="AL17" s="26">
        <v>8.0</v>
      </c>
      <c r="AM17" s="29"/>
      <c r="AN17" s="29"/>
    </row>
    <row r="18" ht="15.75" customHeight="1">
      <c r="A18" s="19">
        <v>15.0</v>
      </c>
      <c r="B18" s="19" t="s">
        <v>31</v>
      </c>
      <c r="C18" s="31"/>
      <c r="D18" s="32"/>
      <c r="E18" s="23" t="s">
        <v>11</v>
      </c>
      <c r="F18" s="36" t="s">
        <v>14</v>
      </c>
      <c r="G18" s="34"/>
      <c r="H18" s="26"/>
      <c r="I18" s="24">
        <v>8.0</v>
      </c>
      <c r="J18" s="44"/>
      <c r="K18" s="23"/>
      <c r="L18" s="23" t="s">
        <v>11</v>
      </c>
      <c r="M18" s="23"/>
      <c r="N18" s="41"/>
      <c r="O18" s="42"/>
      <c r="P18" s="23"/>
      <c r="Q18" s="42"/>
      <c r="R18" s="78"/>
      <c r="S18" s="44"/>
      <c r="T18" s="41"/>
      <c r="U18" s="24">
        <v>8.0</v>
      </c>
      <c r="V18" s="34"/>
      <c r="W18" s="35" t="s">
        <v>14</v>
      </c>
      <c r="X18" s="26">
        <v>8.0</v>
      </c>
      <c r="Y18" s="14">
        <v>8.0</v>
      </c>
      <c r="Z18" s="24">
        <v>8.0</v>
      </c>
      <c r="AA18" s="33" t="s">
        <v>13</v>
      </c>
      <c r="AB18" s="26">
        <v>8.0</v>
      </c>
      <c r="AC18" s="27"/>
      <c r="AD18" s="249"/>
      <c r="AE18" s="26">
        <v>8.0</v>
      </c>
      <c r="AF18" s="47" t="s">
        <v>13</v>
      </c>
      <c r="AG18" s="24">
        <v>8.0</v>
      </c>
      <c r="AH18" s="26">
        <v>8.0</v>
      </c>
      <c r="AI18" s="24">
        <v>8.0</v>
      </c>
      <c r="AJ18" s="35" t="s">
        <v>14</v>
      </c>
      <c r="AK18" s="34"/>
      <c r="AL18" s="26"/>
      <c r="AM18" s="29"/>
      <c r="AN18" s="45"/>
    </row>
    <row r="19" ht="15.75" customHeight="1">
      <c r="A19" s="19">
        <v>16.0</v>
      </c>
      <c r="B19" s="587" t="s">
        <v>402</v>
      </c>
      <c r="C19" s="59"/>
      <c r="D19" s="32"/>
      <c r="E19" s="23" t="s">
        <v>11</v>
      </c>
      <c r="F19" s="249"/>
      <c r="G19" s="34"/>
      <c r="H19" s="26">
        <v>8.0</v>
      </c>
      <c r="I19" s="14">
        <v>8.0</v>
      </c>
      <c r="J19" s="14">
        <v>8.0</v>
      </c>
      <c r="K19" s="23"/>
      <c r="L19" s="23" t="s">
        <v>11</v>
      </c>
      <c r="M19" s="24">
        <v>8.0</v>
      </c>
      <c r="N19" s="37" t="s">
        <v>13</v>
      </c>
      <c r="O19" s="588"/>
      <c r="P19" s="27"/>
      <c r="Q19" s="26">
        <v>8.0</v>
      </c>
      <c r="R19" s="26">
        <v>8.0</v>
      </c>
      <c r="S19" s="14">
        <v>8.0</v>
      </c>
      <c r="T19" s="37" t="s">
        <v>13</v>
      </c>
      <c r="U19" s="24">
        <v>8.0</v>
      </c>
      <c r="V19" s="35" t="s">
        <v>14</v>
      </c>
      <c r="W19" s="27"/>
      <c r="X19" s="24"/>
      <c r="Y19" s="14">
        <v>8.0</v>
      </c>
      <c r="Z19" s="303"/>
      <c r="AA19" s="303"/>
      <c r="AB19" s="26">
        <v>8.0</v>
      </c>
      <c r="AC19" s="27"/>
      <c r="AD19" s="249"/>
      <c r="AE19" s="26">
        <v>8.0</v>
      </c>
      <c r="AF19" s="26">
        <v>8.0</v>
      </c>
      <c r="AG19" s="26">
        <v>8.0</v>
      </c>
      <c r="AH19" s="26">
        <v>8.0</v>
      </c>
      <c r="AI19" s="26">
        <v>8.0</v>
      </c>
      <c r="AJ19" s="34"/>
      <c r="AK19" s="34"/>
      <c r="AL19" s="26">
        <v>8.0</v>
      </c>
      <c r="AM19" s="29"/>
      <c r="AN19" s="45"/>
    </row>
    <row r="20" ht="15.75" customHeight="1">
      <c r="A20" s="19">
        <v>17.0</v>
      </c>
      <c r="B20" s="19" t="s">
        <v>32</v>
      </c>
      <c r="C20" s="31"/>
      <c r="D20" s="32"/>
      <c r="E20" s="23" t="s">
        <v>11</v>
      </c>
      <c r="F20" s="34"/>
      <c r="G20" s="34"/>
      <c r="H20" s="33" t="s">
        <v>13</v>
      </c>
      <c r="I20" s="14">
        <v>8.0</v>
      </c>
      <c r="J20" s="14">
        <v>8.0</v>
      </c>
      <c r="K20" s="23"/>
      <c r="L20" s="23" t="s">
        <v>11</v>
      </c>
      <c r="M20" s="24">
        <v>8.0</v>
      </c>
      <c r="N20" s="37" t="s">
        <v>13</v>
      </c>
      <c r="O20" s="34"/>
      <c r="P20" s="25"/>
      <c r="Q20" s="26">
        <v>8.0</v>
      </c>
      <c r="R20" s="14">
        <v>8.0</v>
      </c>
      <c r="S20" s="14">
        <v>8.0</v>
      </c>
      <c r="T20" s="24">
        <v>8.0</v>
      </c>
      <c r="U20" s="67"/>
      <c r="V20" s="34"/>
      <c r="W20" s="27">
        <v>8.0</v>
      </c>
      <c r="X20" s="26">
        <v>8.0</v>
      </c>
      <c r="Y20" s="14">
        <v>8.0</v>
      </c>
      <c r="Z20" s="24">
        <v>8.0</v>
      </c>
      <c r="AA20" s="26">
        <v>8.0</v>
      </c>
      <c r="AB20" s="33" t="s">
        <v>13</v>
      </c>
      <c r="AC20" s="25"/>
      <c r="AD20" s="34"/>
      <c r="AE20" s="26">
        <v>8.0</v>
      </c>
      <c r="AF20" s="47" t="s">
        <v>13</v>
      </c>
      <c r="AG20" s="24">
        <v>8.0</v>
      </c>
      <c r="AH20" s="26">
        <v>8.0</v>
      </c>
      <c r="AI20" s="24">
        <v>8.0</v>
      </c>
      <c r="AJ20" s="35" t="s">
        <v>14</v>
      </c>
      <c r="AK20" s="34"/>
      <c r="AL20" s="26"/>
      <c r="AM20" s="29"/>
      <c r="AN20" s="61"/>
    </row>
    <row r="21" ht="15.75" customHeight="1">
      <c r="A21" s="19">
        <v>18.0</v>
      </c>
      <c r="B21" s="20" t="s">
        <v>403</v>
      </c>
      <c r="C21" s="62"/>
      <c r="D21" s="32"/>
      <c r="E21" s="23" t="s">
        <v>11</v>
      </c>
      <c r="F21" s="51"/>
      <c r="G21" s="52"/>
      <c r="H21" s="51"/>
      <c r="I21" s="52"/>
      <c r="J21" s="52"/>
      <c r="K21" s="23"/>
      <c r="L21" s="23" t="s">
        <v>11</v>
      </c>
      <c r="M21" s="52"/>
      <c r="N21" s="52"/>
      <c r="O21" s="51"/>
      <c r="P21" s="52"/>
      <c r="Q21" s="51"/>
      <c r="R21" s="60"/>
      <c r="S21" s="60"/>
      <c r="T21" s="490"/>
      <c r="U21" s="490"/>
      <c r="V21" s="589"/>
      <c r="W21" s="458"/>
      <c r="X21" s="589"/>
      <c r="Y21" s="590"/>
      <c r="Z21" s="458"/>
      <c r="AA21" s="589"/>
      <c r="AB21" s="589"/>
      <c r="AC21" s="458"/>
      <c r="AD21" s="458"/>
      <c r="AE21" s="589"/>
      <c r="AF21" s="590"/>
      <c r="AG21" s="458"/>
      <c r="AH21" s="589"/>
      <c r="AI21" s="458"/>
      <c r="AJ21" s="458"/>
      <c r="AK21" s="458"/>
      <c r="AL21" s="589"/>
      <c r="AM21" s="45"/>
      <c r="AN21" s="45"/>
    </row>
    <row r="22" ht="15.75" customHeight="1">
      <c r="A22" s="19">
        <v>19.0</v>
      </c>
      <c r="B22" s="20" t="s">
        <v>33</v>
      </c>
      <c r="C22" s="62"/>
      <c r="D22" s="32"/>
      <c r="E22" s="23" t="s">
        <v>11</v>
      </c>
      <c r="F22" s="36" t="s">
        <v>14</v>
      </c>
      <c r="G22" s="34"/>
      <c r="H22" s="24"/>
      <c r="I22" s="24">
        <v>8.0</v>
      </c>
      <c r="J22" s="24">
        <v>8.0</v>
      </c>
      <c r="K22" s="23"/>
      <c r="L22" s="23" t="s">
        <v>11</v>
      </c>
      <c r="M22" s="35" t="s">
        <v>14</v>
      </c>
      <c r="N22" s="24">
        <v>8.0</v>
      </c>
      <c r="O22" s="34"/>
      <c r="P22" s="27"/>
      <c r="Q22" s="33" t="s">
        <v>13</v>
      </c>
      <c r="R22" s="14">
        <v>8.0</v>
      </c>
      <c r="S22" s="14">
        <v>8.0</v>
      </c>
      <c r="T22" s="24">
        <v>8.0</v>
      </c>
      <c r="U22" s="35" t="s">
        <v>14</v>
      </c>
      <c r="V22" s="34">
        <v>8.0</v>
      </c>
      <c r="W22" s="25"/>
      <c r="X22" s="24"/>
      <c r="Y22" s="60"/>
      <c r="Z22" s="52"/>
      <c r="AA22" s="51"/>
      <c r="AB22" s="68"/>
      <c r="AC22" s="52"/>
      <c r="AD22" s="51"/>
      <c r="AE22" s="68"/>
      <c r="AF22" s="60"/>
      <c r="AG22" s="52"/>
      <c r="AH22" s="51"/>
      <c r="AI22" s="24">
        <v>8.0</v>
      </c>
      <c r="AJ22" s="27"/>
      <c r="AK22" s="34">
        <v>8.0</v>
      </c>
      <c r="AL22" s="26">
        <v>8.0</v>
      </c>
      <c r="AM22" s="45"/>
      <c r="AN22" s="45"/>
    </row>
    <row r="23" ht="15.75" customHeight="1">
      <c r="A23" s="19">
        <v>20.0</v>
      </c>
      <c r="B23" s="20" t="s">
        <v>34</v>
      </c>
      <c r="C23" s="66"/>
      <c r="D23" s="32"/>
      <c r="E23" s="23" t="s">
        <v>11</v>
      </c>
      <c r="F23" s="34">
        <v>8.0</v>
      </c>
      <c r="G23" s="34"/>
      <c r="H23" s="26"/>
      <c r="I23" s="24">
        <v>8.0</v>
      </c>
      <c r="J23" s="24">
        <v>8.0</v>
      </c>
      <c r="K23" s="23"/>
      <c r="L23" s="23" t="s">
        <v>11</v>
      </c>
      <c r="M23" s="37" t="s">
        <v>13</v>
      </c>
      <c r="N23" s="26">
        <v>8.0</v>
      </c>
      <c r="O23" s="27"/>
      <c r="P23" s="34"/>
      <c r="Q23" s="24">
        <v>8.0</v>
      </c>
      <c r="R23" s="47" t="s">
        <v>13</v>
      </c>
      <c r="S23" s="14">
        <v>8.0</v>
      </c>
      <c r="T23" s="24">
        <v>8.0</v>
      </c>
      <c r="U23" s="26">
        <v>8.0</v>
      </c>
      <c r="V23" s="34">
        <v>8.0</v>
      </c>
      <c r="W23" s="34"/>
      <c r="X23" s="24"/>
      <c r="Y23" s="14">
        <v>8.0</v>
      </c>
      <c r="Z23" s="24">
        <v>8.0</v>
      </c>
      <c r="AA23" s="33" t="s">
        <v>13</v>
      </c>
      <c r="AB23" s="26">
        <v>8.0</v>
      </c>
      <c r="AC23" s="34"/>
      <c r="AD23" s="34"/>
      <c r="AE23" s="26">
        <v>8.0</v>
      </c>
      <c r="AF23" s="14">
        <v>8.0</v>
      </c>
      <c r="AG23" s="35" t="s">
        <v>14</v>
      </c>
      <c r="AH23" s="26">
        <v>8.0</v>
      </c>
      <c r="AI23" s="24">
        <v>8.0</v>
      </c>
      <c r="AJ23" s="34"/>
      <c r="AK23" s="34"/>
      <c r="AL23" s="33" t="s">
        <v>13</v>
      </c>
      <c r="AM23" s="45"/>
      <c r="AN23" s="45"/>
    </row>
    <row r="24" ht="15.75" customHeight="1">
      <c r="A24" s="19">
        <v>21.0</v>
      </c>
      <c r="B24" s="20" t="s">
        <v>36</v>
      </c>
      <c r="C24" s="62"/>
      <c r="D24" s="32"/>
      <c r="E24" s="23" t="s">
        <v>11</v>
      </c>
      <c r="F24" s="27"/>
      <c r="G24" s="334"/>
      <c r="H24" s="24">
        <v>8.0</v>
      </c>
      <c r="I24" s="24">
        <v>8.0</v>
      </c>
      <c r="J24" s="24">
        <v>8.0</v>
      </c>
      <c r="K24" s="23"/>
      <c r="L24" s="23" t="s">
        <v>11</v>
      </c>
      <c r="M24" s="26">
        <v>8.0</v>
      </c>
      <c r="N24" s="35" t="s">
        <v>14</v>
      </c>
      <c r="O24" s="304">
        <v>8.0</v>
      </c>
      <c r="P24" s="34"/>
      <c r="Q24" s="24">
        <v>8.0</v>
      </c>
      <c r="R24" s="14">
        <v>8.0</v>
      </c>
      <c r="S24" s="14">
        <v>8.0</v>
      </c>
      <c r="T24" s="26">
        <v>8.0</v>
      </c>
      <c r="U24" s="24"/>
      <c r="V24" s="34"/>
      <c r="W24" s="34">
        <v>8.0</v>
      </c>
      <c r="X24" s="24">
        <v>8.0</v>
      </c>
      <c r="Y24" s="14">
        <v>8.0</v>
      </c>
      <c r="Z24" s="24">
        <v>8.0</v>
      </c>
      <c r="AA24" s="26">
        <v>8.0</v>
      </c>
      <c r="AB24" s="26">
        <v>8.0</v>
      </c>
      <c r="AC24" s="34"/>
      <c r="AD24" s="34"/>
      <c r="AE24" s="26">
        <v>8.0</v>
      </c>
      <c r="AF24" s="14">
        <v>8.0</v>
      </c>
      <c r="AG24" s="24">
        <v>8.0</v>
      </c>
      <c r="AH24" s="26">
        <v>8.0</v>
      </c>
      <c r="AI24" s="24">
        <v>8.0</v>
      </c>
      <c r="AJ24" s="34">
        <v>8.0</v>
      </c>
      <c r="AK24" s="34"/>
      <c r="AL24" s="26"/>
      <c r="AM24" s="45"/>
      <c r="AN24" s="45"/>
    </row>
    <row r="25" ht="15.75" customHeight="1">
      <c r="A25" s="19">
        <v>22.0</v>
      </c>
      <c r="B25" s="20" t="s">
        <v>37</v>
      </c>
      <c r="C25" s="62"/>
      <c r="D25" s="32"/>
      <c r="E25" s="23" t="s">
        <v>11</v>
      </c>
      <c r="F25" s="51"/>
      <c r="G25" s="51"/>
      <c r="H25" s="51"/>
      <c r="I25" s="60"/>
      <c r="J25" s="60"/>
      <c r="K25" s="23"/>
      <c r="L25" s="23" t="s">
        <v>11</v>
      </c>
      <c r="M25" s="51"/>
      <c r="N25" s="51"/>
      <c r="O25" s="591"/>
      <c r="P25" s="51"/>
      <c r="Q25" s="51"/>
      <c r="R25" s="60"/>
      <c r="S25" s="60"/>
      <c r="T25" s="51"/>
      <c r="U25" s="51"/>
      <c r="V25" s="52"/>
      <c r="W25" s="51"/>
      <c r="X25" s="33" t="s">
        <v>13</v>
      </c>
      <c r="Y25" s="14">
        <v>8.0</v>
      </c>
      <c r="Z25" s="24">
        <v>8.0</v>
      </c>
      <c r="AA25" s="26">
        <v>8.0</v>
      </c>
      <c r="AB25" s="26">
        <v>8.0</v>
      </c>
      <c r="AC25" s="36" t="s">
        <v>14</v>
      </c>
      <c r="AD25" s="34"/>
      <c r="AE25" s="26"/>
      <c r="AF25" s="14">
        <v>8.0</v>
      </c>
      <c r="AG25" s="24">
        <v>8.0</v>
      </c>
      <c r="AH25" s="26">
        <v>8.0</v>
      </c>
      <c r="AI25" s="37" t="s">
        <v>13</v>
      </c>
      <c r="AJ25" s="34"/>
      <c r="AK25" s="34"/>
      <c r="AL25" s="26">
        <v>8.0</v>
      </c>
      <c r="AM25" s="45"/>
      <c r="AN25" s="45"/>
    </row>
    <row r="26" ht="15.75" customHeight="1">
      <c r="A26" s="19">
        <v>23.0</v>
      </c>
      <c r="B26" s="65" t="s">
        <v>21</v>
      </c>
      <c r="C26" s="62"/>
      <c r="D26" s="32"/>
      <c r="E26" s="23" t="s">
        <v>11</v>
      </c>
      <c r="F26" s="34"/>
      <c r="G26" s="34"/>
      <c r="H26" s="26"/>
      <c r="I26" s="592"/>
      <c r="J26" s="14"/>
      <c r="K26" s="23"/>
      <c r="L26" s="23"/>
      <c r="M26" s="26"/>
      <c r="N26" s="26">
        <v>8.0</v>
      </c>
      <c r="O26" s="34"/>
      <c r="P26" s="34"/>
      <c r="Q26" s="26">
        <v>8.0</v>
      </c>
      <c r="R26" s="14">
        <v>8.0</v>
      </c>
      <c r="S26" s="14">
        <v>8.0</v>
      </c>
      <c r="T26" s="26">
        <v>8.0</v>
      </c>
      <c r="U26" s="33" t="s">
        <v>13</v>
      </c>
      <c r="V26" s="35" t="s">
        <v>14</v>
      </c>
      <c r="W26" s="34"/>
      <c r="X26" s="26">
        <v>8.0</v>
      </c>
      <c r="Y26" s="14">
        <v>8.0</v>
      </c>
      <c r="Z26" s="14">
        <v>8.0</v>
      </c>
      <c r="AA26" s="26">
        <v>8.0</v>
      </c>
      <c r="AB26" s="36" t="s">
        <v>14</v>
      </c>
      <c r="AC26" s="34"/>
      <c r="AD26" s="34"/>
      <c r="AE26" s="33" t="s">
        <v>13</v>
      </c>
      <c r="AF26" s="14">
        <v>8.0</v>
      </c>
      <c r="AG26" s="14">
        <v>8.0</v>
      </c>
      <c r="AH26" s="26">
        <v>8.0</v>
      </c>
      <c r="AI26" s="36" t="s">
        <v>14</v>
      </c>
      <c r="AJ26" s="34">
        <v>8.0</v>
      </c>
      <c r="AK26" s="34"/>
      <c r="AL26" s="26"/>
      <c r="AM26" s="45"/>
      <c r="AN26" s="45"/>
    </row>
    <row r="27" ht="15.75" customHeight="1">
      <c r="A27" s="19">
        <v>24.0</v>
      </c>
      <c r="B27" s="20" t="s">
        <v>202</v>
      </c>
      <c r="C27" s="62"/>
      <c r="D27" s="71"/>
      <c r="E27" s="23"/>
      <c r="F27" s="34"/>
      <c r="G27" s="34"/>
      <c r="H27" s="26"/>
      <c r="I27" s="592"/>
      <c r="J27" s="14"/>
      <c r="K27" s="23"/>
      <c r="L27" s="23"/>
      <c r="M27" s="26"/>
      <c r="N27" s="26"/>
      <c r="O27" s="593"/>
      <c r="P27" s="34"/>
      <c r="Q27" s="26"/>
      <c r="R27" s="14"/>
      <c r="S27" s="14"/>
      <c r="T27" s="26"/>
      <c r="U27" s="26"/>
      <c r="V27" s="27"/>
      <c r="W27" s="34"/>
      <c r="X27" s="26"/>
      <c r="Y27" s="14"/>
      <c r="Z27" s="14"/>
      <c r="AA27" s="26"/>
      <c r="AB27" s="26"/>
      <c r="AC27" s="34"/>
      <c r="AD27" s="34"/>
      <c r="AE27" s="26"/>
      <c r="AF27" s="14"/>
      <c r="AG27" s="14"/>
      <c r="AH27" s="26"/>
      <c r="AI27" s="26">
        <v>8.0</v>
      </c>
      <c r="AJ27" s="34">
        <v>8.0</v>
      </c>
      <c r="AK27" s="34"/>
      <c r="AL27" s="26">
        <v>8.0</v>
      </c>
      <c r="AM27" s="45"/>
      <c r="AN27" s="45"/>
    </row>
    <row r="28" ht="15.75" customHeight="1">
      <c r="A28" s="79"/>
      <c r="B28" s="80"/>
      <c r="C28" s="81"/>
      <c r="D28" s="79"/>
      <c r="E28" s="82"/>
      <c r="F28" s="82"/>
      <c r="G28" s="82"/>
      <c r="H28" s="83"/>
      <c r="I28" s="84"/>
      <c r="J28" s="82"/>
      <c r="K28" s="82"/>
      <c r="L28" s="82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82"/>
      <c r="AN28" s="82"/>
    </row>
    <row r="29" ht="15.75" customHeight="1">
      <c r="A29" s="79"/>
      <c r="B29" s="85" t="s">
        <v>41</v>
      </c>
      <c r="C29" s="86"/>
      <c r="D29" s="79"/>
      <c r="E29" s="87" t="s">
        <v>42</v>
      </c>
      <c r="F29" s="31" t="s">
        <v>43</v>
      </c>
      <c r="G29" s="82"/>
      <c r="H29" s="88"/>
      <c r="I29" s="79" t="s">
        <v>44</v>
      </c>
      <c r="J29" s="89"/>
      <c r="K29" s="89"/>
      <c r="L29" s="89"/>
      <c r="M29" s="89"/>
      <c r="N29" s="82"/>
      <c r="O29" s="82"/>
      <c r="P29" s="90"/>
      <c r="Q29" s="79" t="s">
        <v>45</v>
      </c>
      <c r="R29" s="79"/>
      <c r="S29" s="79"/>
      <c r="T29" s="82"/>
      <c r="U29" s="91"/>
      <c r="V29" s="82" t="s">
        <v>46</v>
      </c>
      <c r="W29" s="82"/>
      <c r="X29" s="82"/>
      <c r="Y29" s="92"/>
      <c r="Z29" s="82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82"/>
      <c r="AN29" s="82"/>
    </row>
    <row r="30" ht="15.75" customHeight="1">
      <c r="A30" s="79"/>
      <c r="B30" s="85" t="s">
        <v>47</v>
      </c>
      <c r="C30" s="86"/>
      <c r="D30" s="79"/>
      <c r="E30" s="87" t="s">
        <v>48</v>
      </c>
      <c r="F30" s="35" t="s">
        <v>49</v>
      </c>
      <c r="G30" s="82"/>
      <c r="H30" s="93"/>
      <c r="I30" s="82"/>
      <c r="J30" s="82"/>
      <c r="K30" s="82"/>
      <c r="L30" s="82"/>
      <c r="M30" s="82"/>
      <c r="N30" s="82"/>
      <c r="O30" s="82"/>
      <c r="P30" s="94"/>
      <c r="Q30" s="82" t="s">
        <v>50</v>
      </c>
      <c r="R30" s="89"/>
      <c r="S30" s="82"/>
      <c r="T30" s="82"/>
      <c r="U30" s="95"/>
      <c r="V30" s="79" t="s">
        <v>51</v>
      </c>
      <c r="W30" s="79"/>
      <c r="X30" s="82"/>
      <c r="Y30" s="82"/>
      <c r="Z30" s="82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82"/>
      <c r="AN30" s="82"/>
    </row>
    <row r="31" ht="15.75" customHeight="1">
      <c r="A31" s="79"/>
      <c r="B31" s="85" t="s">
        <v>52</v>
      </c>
      <c r="C31" s="96"/>
      <c r="D31" s="79"/>
      <c r="E31" s="87" t="s">
        <v>53</v>
      </c>
      <c r="F31" s="97" t="s">
        <v>54</v>
      </c>
      <c r="G31" s="98"/>
      <c r="H31" s="89"/>
      <c r="I31" s="89"/>
      <c r="J31" s="89"/>
      <c r="K31" s="89"/>
      <c r="L31" s="89"/>
      <c r="M31" s="82"/>
      <c r="N31" s="82"/>
      <c r="O31" s="82"/>
      <c r="P31" s="89"/>
      <c r="Q31" s="89"/>
      <c r="R31" s="99"/>
      <c r="S31" s="99"/>
      <c r="T31" s="100"/>
      <c r="U31" s="100"/>
      <c r="V31" s="99"/>
      <c r="W31" s="99"/>
      <c r="X31" s="99"/>
      <c r="Y31" s="99"/>
      <c r="Z31" s="99"/>
      <c r="AA31" s="99"/>
      <c r="AB31" s="100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2"/>
      <c r="AN31" s="102"/>
    </row>
    <row r="32" ht="16.5" customHeight="1">
      <c r="A32" s="103"/>
      <c r="B32" s="104"/>
      <c r="C32" s="105"/>
      <c r="D32" s="103"/>
      <c r="E32" s="103"/>
      <c r="F32" s="106"/>
      <c r="G32" s="107" t="s">
        <v>55</v>
      </c>
      <c r="H32" s="108"/>
      <c r="I32" s="109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1"/>
      <c r="AN32" s="104"/>
    </row>
    <row r="33" ht="15.75" customHeight="1">
      <c r="A33" s="79"/>
      <c r="B33" s="82"/>
      <c r="C33" s="96"/>
      <c r="D33" s="79"/>
      <c r="E33" s="79"/>
      <c r="F33" s="79"/>
      <c r="G33" s="79"/>
      <c r="H33" s="112"/>
      <c r="I33" s="84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82"/>
      <c r="AN33" s="82"/>
    </row>
    <row r="34" ht="16.5" customHeight="1">
      <c r="A34" s="19">
        <v>1.0</v>
      </c>
      <c r="B34" s="19" t="s">
        <v>33</v>
      </c>
      <c r="C34" s="66">
        <v>42621.0</v>
      </c>
      <c r="D34" s="113" t="s">
        <v>56</v>
      </c>
      <c r="E34" s="114"/>
      <c r="F34" s="15"/>
      <c r="G34" s="15"/>
      <c r="H34" s="594">
        <v>8.0</v>
      </c>
      <c r="I34" s="594">
        <v>8.0</v>
      </c>
      <c r="J34" s="9">
        <v>8.0</v>
      </c>
      <c r="K34" s="117"/>
      <c r="L34" s="117"/>
      <c r="M34" s="31">
        <v>8.0</v>
      </c>
      <c r="N34" s="31">
        <v>8.0</v>
      </c>
      <c r="O34" s="15">
        <v>8.0</v>
      </c>
      <c r="P34" s="15"/>
      <c r="Q34" s="9"/>
      <c r="R34" s="9">
        <v>8.0</v>
      </c>
      <c r="S34" s="9">
        <v>8.0</v>
      </c>
      <c r="T34" s="31">
        <v>8.0</v>
      </c>
      <c r="U34" s="31">
        <v>8.0</v>
      </c>
      <c r="V34" s="15">
        <v>8.0</v>
      </c>
      <c r="W34" s="15"/>
      <c r="X34" s="9"/>
      <c r="Y34" s="9">
        <v>8.0</v>
      </c>
      <c r="Z34" s="31">
        <v>8.0</v>
      </c>
      <c r="AA34" s="31">
        <v>8.0</v>
      </c>
      <c r="AB34" s="31">
        <v>8.0</v>
      </c>
      <c r="AC34" s="15"/>
      <c r="AD34" s="15"/>
      <c r="AE34" s="9">
        <v>8.0</v>
      </c>
      <c r="AF34" s="9">
        <v>8.0</v>
      </c>
      <c r="AG34" s="31">
        <v>8.0</v>
      </c>
      <c r="AH34" s="31">
        <v>8.0</v>
      </c>
      <c r="AI34" s="31">
        <v>8.0</v>
      </c>
      <c r="AJ34" s="15"/>
      <c r="AK34" s="15"/>
      <c r="AL34" s="31">
        <v>8.0</v>
      </c>
      <c r="AM34" s="31"/>
      <c r="AN34" s="31"/>
    </row>
    <row r="35" ht="15.75" customHeight="1">
      <c r="A35" s="19">
        <v>2.0</v>
      </c>
      <c r="B35" s="19" t="s">
        <v>57</v>
      </c>
      <c r="C35" s="116">
        <v>42455.0</v>
      </c>
      <c r="D35" s="32"/>
      <c r="E35" s="32"/>
      <c r="F35" s="15">
        <v>8.0</v>
      </c>
      <c r="G35" s="15"/>
      <c r="H35" s="594">
        <v>8.0</v>
      </c>
      <c r="I35" s="594">
        <v>8.0</v>
      </c>
      <c r="J35" s="9">
        <v>8.0</v>
      </c>
      <c r="K35" s="117"/>
      <c r="L35" s="117"/>
      <c r="M35" s="31">
        <v>8.0</v>
      </c>
      <c r="N35" s="31">
        <v>8.0</v>
      </c>
      <c r="O35" s="15"/>
      <c r="P35" s="15"/>
      <c r="Q35" s="9">
        <v>8.0</v>
      </c>
      <c r="R35" s="9">
        <v>8.0</v>
      </c>
      <c r="S35" s="9">
        <v>8.0</v>
      </c>
      <c r="T35" s="31">
        <v>8.0</v>
      </c>
      <c r="U35" s="31">
        <v>8.0</v>
      </c>
      <c r="V35" s="15"/>
      <c r="W35" s="15">
        <v>8.0</v>
      </c>
      <c r="X35" s="9">
        <v>8.0</v>
      </c>
      <c r="Y35" s="9">
        <v>8.0</v>
      </c>
      <c r="Z35" s="31">
        <v>8.0</v>
      </c>
      <c r="AA35" s="31">
        <v>8.0</v>
      </c>
      <c r="AB35" s="31"/>
      <c r="AC35" s="15"/>
      <c r="AD35" s="15"/>
      <c r="AE35" s="9">
        <v>8.0</v>
      </c>
      <c r="AF35" s="9">
        <v>8.0</v>
      </c>
      <c r="AG35" s="31">
        <v>8.0</v>
      </c>
      <c r="AH35" s="31">
        <v>8.0</v>
      </c>
      <c r="AI35" s="31">
        <v>8.0</v>
      </c>
      <c r="AJ35" s="15">
        <v>8.0</v>
      </c>
      <c r="AK35" s="15"/>
      <c r="AL35" s="31"/>
      <c r="AM35" s="31"/>
      <c r="AN35" s="31"/>
    </row>
    <row r="36" ht="15.75" customHeight="1">
      <c r="A36" s="19">
        <v>3.0</v>
      </c>
      <c r="B36" s="19" t="s">
        <v>58</v>
      </c>
      <c r="C36" s="62">
        <v>42704.0</v>
      </c>
      <c r="D36" s="32"/>
      <c r="E36" s="32"/>
      <c r="F36" s="15"/>
      <c r="G36" s="15"/>
      <c r="H36" s="594">
        <v>8.0</v>
      </c>
      <c r="I36" s="594">
        <v>8.0</v>
      </c>
      <c r="J36" s="9">
        <v>8.0</v>
      </c>
      <c r="K36" s="117"/>
      <c r="L36" s="117"/>
      <c r="M36" s="9">
        <v>8.0</v>
      </c>
      <c r="N36" s="9">
        <v>8.0</v>
      </c>
      <c r="O36" s="15"/>
      <c r="P36" s="15">
        <v>8.0</v>
      </c>
      <c r="Q36" s="9">
        <v>8.0</v>
      </c>
      <c r="R36" s="9">
        <v>8.0</v>
      </c>
      <c r="S36" s="9">
        <v>8.0</v>
      </c>
      <c r="T36" s="14">
        <v>8.0</v>
      </c>
      <c r="U36" s="14">
        <v>8.0</v>
      </c>
      <c r="V36" s="15"/>
      <c r="W36" s="15"/>
      <c r="X36" s="9">
        <v>8.0</v>
      </c>
      <c r="Y36" s="9">
        <v>8.0</v>
      </c>
      <c r="Z36" s="31">
        <v>8.0</v>
      </c>
      <c r="AA36" s="31">
        <v>8.0</v>
      </c>
      <c r="AB36" s="31">
        <v>8.0</v>
      </c>
      <c r="AC36" s="15">
        <v>8.0</v>
      </c>
      <c r="AD36" s="15"/>
      <c r="AE36" s="9"/>
      <c r="AF36" s="9">
        <v>8.0</v>
      </c>
      <c r="AG36" s="31">
        <v>8.0</v>
      </c>
      <c r="AH36" s="31">
        <v>8.0</v>
      </c>
      <c r="AI36" s="31">
        <v>8.0</v>
      </c>
      <c r="AJ36" s="15"/>
      <c r="AK36" s="15">
        <v>8.0</v>
      </c>
      <c r="AL36" s="31">
        <v>8.0</v>
      </c>
      <c r="AM36" s="31"/>
      <c r="AN36" s="31"/>
    </row>
    <row r="37" ht="16.5" customHeight="1">
      <c r="A37" s="19">
        <v>4.0</v>
      </c>
      <c r="B37" s="19" t="s">
        <v>59</v>
      </c>
      <c r="C37" s="62">
        <v>42425.0</v>
      </c>
      <c r="D37" s="71"/>
      <c r="E37" s="71"/>
      <c r="F37" s="15"/>
      <c r="G37" s="15">
        <v>8.0</v>
      </c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9">
        <v>8.0</v>
      </c>
      <c r="Y37" s="9">
        <v>8.0</v>
      </c>
      <c r="Z37" s="31">
        <v>8.0</v>
      </c>
      <c r="AA37" s="31">
        <v>8.0</v>
      </c>
      <c r="AB37" s="31">
        <v>8.0</v>
      </c>
      <c r="AC37" s="15"/>
      <c r="AD37" s="15">
        <v>8.0</v>
      </c>
      <c r="AE37" s="9">
        <v>8.0</v>
      </c>
      <c r="AF37" s="9">
        <v>8.0</v>
      </c>
      <c r="AG37" s="31">
        <v>8.0</v>
      </c>
      <c r="AH37" s="31">
        <v>8.0</v>
      </c>
      <c r="AI37" s="31"/>
      <c r="AJ37" s="15"/>
      <c r="AK37" s="15"/>
      <c r="AL37" s="31">
        <v>8.0</v>
      </c>
      <c r="AM37" s="31"/>
      <c r="AN37" s="31"/>
    </row>
    <row r="38" ht="21.75" customHeight="1">
      <c r="A38" s="79"/>
      <c r="B38" s="80"/>
      <c r="C38" s="112"/>
      <c r="D38" s="79"/>
      <c r="E38" s="112"/>
      <c r="F38" s="112"/>
      <c r="G38" s="112"/>
      <c r="H38" s="112"/>
      <c r="I38" s="112"/>
      <c r="J38" s="112"/>
      <c r="K38" s="112"/>
      <c r="L38" s="112"/>
      <c r="M38" s="18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8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31"/>
      <c r="AN38" s="31"/>
    </row>
    <row r="39" ht="17.25" customHeight="1">
      <c r="A39" s="19">
        <v>1.0</v>
      </c>
      <c r="B39" s="20" t="s">
        <v>60</v>
      </c>
      <c r="C39" s="62">
        <v>42603.0</v>
      </c>
      <c r="D39" s="113" t="s">
        <v>61</v>
      </c>
      <c r="E39" s="118" t="s">
        <v>62</v>
      </c>
      <c r="F39" s="15">
        <v>8.0</v>
      </c>
      <c r="G39" s="15">
        <v>8.0</v>
      </c>
      <c r="H39" s="9">
        <v>8.0</v>
      </c>
      <c r="I39" s="9">
        <v>8.0</v>
      </c>
      <c r="J39" s="31">
        <v>8.0</v>
      </c>
      <c r="K39" s="117"/>
      <c r="L39" s="117"/>
      <c r="M39" s="31">
        <v>8.0</v>
      </c>
      <c r="N39" s="31">
        <v>8.0</v>
      </c>
      <c r="O39" s="15">
        <v>8.0</v>
      </c>
      <c r="P39" s="15">
        <v>8.0</v>
      </c>
      <c r="Q39" s="9">
        <v>8.0</v>
      </c>
      <c r="R39" s="9">
        <v>8.0</v>
      </c>
      <c r="S39" s="9">
        <v>8.0</v>
      </c>
      <c r="T39" s="31">
        <v>8.0</v>
      </c>
      <c r="U39" s="31">
        <v>8.0</v>
      </c>
      <c r="V39" s="15">
        <v>8.0</v>
      </c>
      <c r="W39" s="15">
        <v>8.0</v>
      </c>
      <c r="X39" s="9">
        <v>8.0</v>
      </c>
      <c r="Y39" s="9">
        <v>8.0</v>
      </c>
      <c r="Z39" s="31">
        <v>8.0</v>
      </c>
      <c r="AA39" s="31">
        <v>8.0</v>
      </c>
      <c r="AB39" s="31">
        <v>8.0</v>
      </c>
      <c r="AC39" s="15">
        <v>8.0</v>
      </c>
      <c r="AD39" s="15">
        <v>8.0</v>
      </c>
      <c r="AE39" s="9">
        <v>8.0</v>
      </c>
      <c r="AF39" s="9">
        <v>8.0</v>
      </c>
      <c r="AG39" s="31">
        <v>8.0</v>
      </c>
      <c r="AH39" s="31">
        <v>8.0</v>
      </c>
      <c r="AI39" s="31">
        <v>8.0</v>
      </c>
      <c r="AJ39" s="15">
        <v>8.0</v>
      </c>
      <c r="AK39" s="15">
        <v>8.0</v>
      </c>
      <c r="AL39" s="115" t="s">
        <v>404</v>
      </c>
      <c r="AM39" s="31"/>
      <c r="AN39" s="31"/>
    </row>
    <row r="40" ht="18.0" customHeight="1">
      <c r="A40" s="19">
        <v>2.0</v>
      </c>
      <c r="B40" s="20" t="s">
        <v>63</v>
      </c>
      <c r="C40" s="62">
        <v>42625.0</v>
      </c>
      <c r="D40" s="71"/>
      <c r="E40" s="71"/>
      <c r="F40" s="15">
        <v>8.0</v>
      </c>
      <c r="G40" s="15">
        <v>8.0</v>
      </c>
      <c r="H40" s="9">
        <v>8.0</v>
      </c>
      <c r="I40" s="9">
        <v>8.0</v>
      </c>
      <c r="J40" s="31">
        <v>8.0</v>
      </c>
      <c r="K40" s="595"/>
      <c r="L40" s="595"/>
      <c r="M40" s="596"/>
      <c r="N40" s="596"/>
      <c r="O40" s="230"/>
      <c r="P40" s="230"/>
      <c r="Q40" s="115"/>
      <c r="R40" s="115"/>
      <c r="S40" s="115"/>
      <c r="T40" s="117"/>
      <c r="U40" s="117"/>
      <c r="V40" s="117"/>
      <c r="W40" s="117"/>
      <c r="X40" s="117"/>
      <c r="Y40" s="9">
        <v>8.0</v>
      </c>
      <c r="Z40" s="31">
        <v>8.0</v>
      </c>
      <c r="AA40" s="31">
        <v>8.0</v>
      </c>
      <c r="AB40" s="31">
        <v>8.0</v>
      </c>
      <c r="AC40" s="15">
        <v>8.0</v>
      </c>
      <c r="AD40" s="15">
        <v>8.0</v>
      </c>
      <c r="AE40" s="9">
        <v>8.0</v>
      </c>
      <c r="AF40" s="9">
        <v>8.0</v>
      </c>
      <c r="AG40" s="31">
        <v>8.0</v>
      </c>
      <c r="AH40" s="31">
        <v>8.0</v>
      </c>
      <c r="AI40" s="31">
        <v>8.0</v>
      </c>
      <c r="AJ40" s="15">
        <v>8.0</v>
      </c>
      <c r="AK40" s="15">
        <v>8.0</v>
      </c>
      <c r="AL40" s="31">
        <v>8.0</v>
      </c>
      <c r="AM40" s="31"/>
      <c r="AN40" s="31"/>
    </row>
    <row r="41" ht="15.75" customHeight="1">
      <c r="A41" s="79"/>
      <c r="B41" s="80"/>
      <c r="C41" s="112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</row>
    <row r="42" ht="18.75" customHeight="1">
      <c r="A42" s="19">
        <v>1.0</v>
      </c>
      <c r="B42" s="20" t="s">
        <v>64</v>
      </c>
      <c r="C42" s="62"/>
      <c r="D42" s="113" t="s">
        <v>65</v>
      </c>
      <c r="E42" s="114"/>
      <c r="F42" s="15">
        <v>8.0</v>
      </c>
      <c r="G42" s="15">
        <v>8.0</v>
      </c>
      <c r="H42" s="9">
        <v>8.0</v>
      </c>
      <c r="I42" s="9">
        <v>8.0</v>
      </c>
      <c r="J42" s="31">
        <v>8.0</v>
      </c>
      <c r="K42" s="117"/>
      <c r="L42" s="117"/>
      <c r="M42" s="31">
        <v>8.0</v>
      </c>
      <c r="N42" s="31">
        <v>8.0</v>
      </c>
      <c r="O42" s="15">
        <v>8.0</v>
      </c>
      <c r="P42" s="15">
        <v>8.0</v>
      </c>
      <c r="Q42" s="9">
        <v>8.0</v>
      </c>
      <c r="R42" s="9">
        <v>8.0</v>
      </c>
      <c r="S42" s="9">
        <v>8.0</v>
      </c>
      <c r="T42" s="31">
        <v>8.0</v>
      </c>
      <c r="U42" s="31">
        <v>8.0</v>
      </c>
      <c r="V42" s="15">
        <v>8.0</v>
      </c>
      <c r="W42" s="15">
        <v>8.0</v>
      </c>
      <c r="X42" s="9">
        <v>8.0</v>
      </c>
      <c r="Y42" s="9">
        <v>8.0</v>
      </c>
      <c r="Z42" s="31">
        <v>8.0</v>
      </c>
      <c r="AA42" s="31">
        <v>8.0</v>
      </c>
      <c r="AB42" s="31">
        <v>8.0</v>
      </c>
      <c r="AC42" s="15">
        <v>8.0</v>
      </c>
      <c r="AD42" s="15">
        <v>8.0</v>
      </c>
      <c r="AE42" s="9">
        <v>8.0</v>
      </c>
      <c r="AF42" s="9">
        <v>8.0</v>
      </c>
      <c r="AG42" s="31">
        <v>8.0</v>
      </c>
      <c r="AH42" s="31">
        <v>8.0</v>
      </c>
      <c r="AI42" s="31">
        <v>8.0</v>
      </c>
      <c r="AJ42" s="15">
        <v>8.0</v>
      </c>
      <c r="AK42" s="15">
        <v>8.0</v>
      </c>
      <c r="AL42" s="31"/>
      <c r="AM42" s="31"/>
      <c r="AN42" s="31"/>
    </row>
    <row r="43" ht="17.25" customHeight="1">
      <c r="A43" s="19">
        <v>2.0</v>
      </c>
      <c r="B43" s="20" t="s">
        <v>66</v>
      </c>
      <c r="C43" s="62">
        <v>42512.0</v>
      </c>
      <c r="D43" s="71"/>
      <c r="E43" s="71"/>
      <c r="F43" s="15">
        <v>8.0</v>
      </c>
      <c r="G43" s="15">
        <v>8.0</v>
      </c>
      <c r="H43" s="9">
        <v>8.0</v>
      </c>
      <c r="I43" s="9">
        <v>8.0</v>
      </c>
      <c r="J43" s="31">
        <v>8.0</v>
      </c>
      <c r="K43" s="117"/>
      <c r="L43" s="117"/>
      <c r="M43" s="31">
        <v>8.0</v>
      </c>
      <c r="N43" s="31">
        <v>8.0</v>
      </c>
      <c r="O43" s="15">
        <v>8.0</v>
      </c>
      <c r="P43" s="15">
        <v>8.0</v>
      </c>
      <c r="Q43" s="9">
        <v>8.0</v>
      </c>
      <c r="R43" s="9">
        <v>8.0</v>
      </c>
      <c r="S43" s="9">
        <v>8.0</v>
      </c>
      <c r="T43" s="31">
        <v>8.0</v>
      </c>
      <c r="U43" s="31">
        <v>8.0</v>
      </c>
      <c r="V43" s="15">
        <v>8.0</v>
      </c>
      <c r="W43" s="15">
        <v>8.0</v>
      </c>
      <c r="X43" s="9">
        <v>8.0</v>
      </c>
      <c r="Y43" s="9">
        <v>8.0</v>
      </c>
      <c r="Z43" s="31">
        <v>8.0</v>
      </c>
      <c r="AA43" s="31">
        <v>8.0</v>
      </c>
      <c r="AB43" s="31">
        <v>8.0</v>
      </c>
      <c r="AC43" s="15">
        <v>8.0</v>
      </c>
      <c r="AD43" s="15">
        <v>8.0</v>
      </c>
      <c r="AE43" s="9">
        <v>8.0</v>
      </c>
      <c r="AF43" s="9">
        <v>8.0</v>
      </c>
      <c r="AG43" s="31">
        <v>8.0</v>
      </c>
      <c r="AH43" s="31">
        <v>8.0</v>
      </c>
      <c r="AI43" s="31">
        <v>8.0</v>
      </c>
      <c r="AJ43" s="15">
        <v>8.0</v>
      </c>
      <c r="AK43" s="15">
        <v>8.0</v>
      </c>
      <c r="AL43" s="31"/>
      <c r="AM43" s="31"/>
      <c r="AN43" s="31"/>
    </row>
    <row r="44" ht="18.0" customHeight="1">
      <c r="A44" s="79"/>
      <c r="B44" s="80"/>
      <c r="C44" s="112"/>
      <c r="D44" s="79"/>
      <c r="E44" s="79"/>
      <c r="F44" s="79"/>
      <c r="G44" s="79"/>
      <c r="H44" s="112"/>
      <c r="I44" s="79"/>
      <c r="J44" s="79"/>
      <c r="K44" s="79"/>
      <c r="L44" s="79"/>
      <c r="M44" s="122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31"/>
      <c r="AN44" s="31"/>
    </row>
    <row r="45" ht="18.0" customHeight="1">
      <c r="A45" s="19">
        <v>1.0</v>
      </c>
      <c r="B45" s="20" t="s">
        <v>67</v>
      </c>
      <c r="C45" s="62">
        <v>42852.0</v>
      </c>
      <c r="D45" s="31" t="s">
        <v>68</v>
      </c>
      <c r="E45" s="31">
        <v>7.9220318245E10</v>
      </c>
      <c r="F45" s="15"/>
      <c r="G45" s="15"/>
      <c r="H45" s="9">
        <v>8.0</v>
      </c>
      <c r="I45" s="9">
        <v>8.0</v>
      </c>
      <c r="J45" s="9">
        <v>8.0</v>
      </c>
      <c r="K45" s="117"/>
      <c r="L45" s="117"/>
      <c r="M45" s="31">
        <v>8.0</v>
      </c>
      <c r="N45" s="31">
        <v>8.0</v>
      </c>
      <c r="O45" s="15"/>
      <c r="P45" s="15"/>
      <c r="Q45" s="9">
        <v>8.0</v>
      </c>
      <c r="R45" s="9">
        <v>8.0</v>
      </c>
      <c r="S45" s="9">
        <v>8.0</v>
      </c>
      <c r="T45" s="9">
        <v>8.0</v>
      </c>
      <c r="U45" s="9">
        <v>8.0</v>
      </c>
      <c r="V45" s="15"/>
      <c r="W45" s="15"/>
      <c r="X45" s="9">
        <v>8.0</v>
      </c>
      <c r="Y45" s="9">
        <v>8.0</v>
      </c>
      <c r="Z45" s="9">
        <v>8.0</v>
      </c>
      <c r="AA45" s="9">
        <v>8.0</v>
      </c>
      <c r="AB45" s="9">
        <v>8.0</v>
      </c>
      <c r="AC45" s="15"/>
      <c r="AD45" s="15"/>
      <c r="AE45" s="9">
        <v>8.0</v>
      </c>
      <c r="AF45" s="9">
        <v>8.0</v>
      </c>
      <c r="AG45" s="9">
        <v>8.0</v>
      </c>
      <c r="AH45" s="9">
        <v>8.0</v>
      </c>
      <c r="AI45" s="9">
        <v>8.0</v>
      </c>
      <c r="AJ45" s="15"/>
      <c r="AK45" s="15"/>
      <c r="AL45" s="31">
        <v>8.0</v>
      </c>
      <c r="AM45" s="31"/>
      <c r="AN45" s="31"/>
    </row>
    <row r="46" ht="18.0" customHeight="1">
      <c r="A46" s="19">
        <v>2.0</v>
      </c>
      <c r="B46" s="20" t="s">
        <v>69</v>
      </c>
      <c r="C46" s="62">
        <v>42667.0</v>
      </c>
      <c r="D46" s="31" t="s">
        <v>70</v>
      </c>
      <c r="E46" s="31">
        <v>7.9220318242E10</v>
      </c>
      <c r="F46" s="15">
        <v>13.0</v>
      </c>
      <c r="G46" s="15"/>
      <c r="H46" s="9">
        <v>6.0</v>
      </c>
      <c r="I46" s="9">
        <v>10.0</v>
      </c>
      <c r="J46" s="9">
        <v>9.0</v>
      </c>
      <c r="K46" s="117"/>
      <c r="L46" s="117"/>
      <c r="M46" s="31">
        <v>9.0</v>
      </c>
      <c r="N46" s="31">
        <v>9.0</v>
      </c>
      <c r="O46" s="15"/>
      <c r="P46" s="15"/>
      <c r="Q46" s="9">
        <v>9.0</v>
      </c>
      <c r="R46" s="9">
        <v>9.0</v>
      </c>
      <c r="S46" s="9">
        <v>9.0</v>
      </c>
      <c r="T46" s="31">
        <v>11.0</v>
      </c>
      <c r="U46" s="31">
        <v>8.0</v>
      </c>
      <c r="V46" s="15"/>
      <c r="W46" s="15"/>
      <c r="X46" s="9">
        <v>8.0</v>
      </c>
      <c r="Y46" s="9">
        <v>8.0</v>
      </c>
      <c r="Z46" s="31">
        <v>8.0</v>
      </c>
      <c r="AA46" s="31">
        <v>8.0</v>
      </c>
      <c r="AB46" s="31">
        <v>8.0</v>
      </c>
      <c r="AC46" s="15"/>
      <c r="AD46" s="15"/>
      <c r="AE46" s="9">
        <v>8.0</v>
      </c>
      <c r="AF46" s="9">
        <v>9.0</v>
      </c>
      <c r="AG46" s="31">
        <v>9.0</v>
      </c>
      <c r="AH46" s="31">
        <v>8.0</v>
      </c>
      <c r="AI46" s="31">
        <v>8.0</v>
      </c>
      <c r="AJ46" s="15"/>
      <c r="AK46" s="15"/>
      <c r="AL46" s="31"/>
      <c r="AM46" s="31"/>
      <c r="AN46" s="31"/>
    </row>
    <row r="47" ht="17.25" customHeight="1">
      <c r="A47" s="19">
        <v>3.0</v>
      </c>
      <c r="B47" s="20" t="s">
        <v>71</v>
      </c>
      <c r="C47" s="66"/>
      <c r="D47" s="31" t="s">
        <v>70</v>
      </c>
      <c r="E47" s="31">
        <v>7.9220318285E10</v>
      </c>
      <c r="F47" s="15"/>
      <c r="G47" s="15">
        <v>12.0</v>
      </c>
      <c r="H47" s="9">
        <v>13.0</v>
      </c>
      <c r="I47" s="9"/>
      <c r="J47" s="9"/>
      <c r="K47" s="117"/>
      <c r="L47" s="117"/>
      <c r="M47" s="31">
        <v>12.0</v>
      </c>
      <c r="N47" s="31">
        <v>12.0</v>
      </c>
      <c r="O47" s="15"/>
      <c r="P47" s="15"/>
      <c r="Q47" s="9">
        <v>12.0</v>
      </c>
      <c r="R47" s="9">
        <v>12.0</v>
      </c>
      <c r="S47" s="9"/>
      <c r="T47" s="31"/>
      <c r="U47" s="31">
        <v>12.0</v>
      </c>
      <c r="V47" s="15">
        <v>13.0</v>
      </c>
      <c r="W47" s="15"/>
      <c r="X47" s="9"/>
      <c r="Y47" s="9">
        <v>13.0</v>
      </c>
      <c r="Z47" s="31">
        <v>12.0</v>
      </c>
      <c r="AA47" s="31"/>
      <c r="AB47" s="31"/>
      <c r="AC47" s="15">
        <v>12.0</v>
      </c>
      <c r="AD47" s="15">
        <v>12.0</v>
      </c>
      <c r="AE47" s="9"/>
      <c r="AF47" s="9"/>
      <c r="AG47" s="31">
        <v>12.0</v>
      </c>
      <c r="AH47" s="31">
        <v>12.0</v>
      </c>
      <c r="AI47" s="31"/>
      <c r="AJ47" s="15"/>
      <c r="AK47" s="15">
        <v>12.0</v>
      </c>
      <c r="AL47" s="31">
        <v>12.0</v>
      </c>
      <c r="AM47" s="31"/>
      <c r="AN47" s="31"/>
    </row>
    <row r="48" ht="17.25" customHeight="1">
      <c r="A48" s="19">
        <v>4.0</v>
      </c>
      <c r="B48" s="20" t="s">
        <v>72</v>
      </c>
      <c r="C48" s="66"/>
      <c r="D48" s="31" t="s">
        <v>70</v>
      </c>
      <c r="E48" s="31">
        <v>7.9221946634E10</v>
      </c>
      <c r="F48" s="15">
        <v>13.0</v>
      </c>
      <c r="G48" s="15"/>
      <c r="H48" s="9"/>
      <c r="I48" s="9">
        <v>14.0</v>
      </c>
      <c r="J48" s="9">
        <v>13.0</v>
      </c>
      <c r="K48" s="117"/>
      <c r="L48" s="117"/>
      <c r="M48" s="31"/>
      <c r="N48" s="31"/>
      <c r="O48" s="15">
        <v>12.0</v>
      </c>
      <c r="P48" s="15">
        <v>12.0</v>
      </c>
      <c r="Q48" s="9"/>
      <c r="R48" s="9"/>
      <c r="S48" s="9">
        <v>12.0</v>
      </c>
      <c r="T48" s="31">
        <v>13.0</v>
      </c>
      <c r="U48" s="31"/>
      <c r="V48" s="15"/>
      <c r="W48" s="15">
        <v>12.0</v>
      </c>
      <c r="X48" s="9">
        <v>13.0</v>
      </c>
      <c r="Y48" s="9"/>
      <c r="Z48" s="31"/>
      <c r="AA48" s="31">
        <v>12.0</v>
      </c>
      <c r="AB48" s="31">
        <v>12.0</v>
      </c>
      <c r="AC48" s="15"/>
      <c r="AD48" s="15"/>
      <c r="AE48" s="9">
        <v>12.0</v>
      </c>
      <c r="AF48" s="9">
        <v>12.0</v>
      </c>
      <c r="AG48" s="31"/>
      <c r="AH48" s="31"/>
      <c r="AI48" s="31">
        <v>12.0</v>
      </c>
      <c r="AJ48" s="15">
        <v>12.0</v>
      </c>
      <c r="AK48" s="15"/>
      <c r="AL48" s="31"/>
      <c r="AM48" s="31"/>
      <c r="AN48" s="31"/>
    </row>
    <row r="49" ht="20.25" customHeight="1">
      <c r="A49" s="19">
        <v>5.0</v>
      </c>
      <c r="B49" s="19" t="s">
        <v>73</v>
      </c>
      <c r="C49" s="62">
        <v>42512.0</v>
      </c>
      <c r="D49" s="31" t="s">
        <v>74</v>
      </c>
      <c r="E49" s="31">
        <v>7.9221277764E10</v>
      </c>
      <c r="F49" s="15"/>
      <c r="G49" s="15"/>
      <c r="H49" s="9">
        <v>11.0</v>
      </c>
      <c r="I49" s="9">
        <v>10.0</v>
      </c>
      <c r="J49" s="9">
        <v>9.0</v>
      </c>
      <c r="K49" s="117"/>
      <c r="L49" s="117"/>
      <c r="M49" s="31">
        <v>10.0</v>
      </c>
      <c r="N49" s="31">
        <v>10.0</v>
      </c>
      <c r="O49" s="15">
        <v>5.0</v>
      </c>
      <c r="P49" s="15"/>
      <c r="Q49" s="9">
        <v>12.0</v>
      </c>
      <c r="R49" s="9">
        <v>12.0</v>
      </c>
      <c r="S49" s="9">
        <v>12.0</v>
      </c>
      <c r="T49" s="31">
        <v>9.0</v>
      </c>
      <c r="U49" s="31">
        <v>10.0</v>
      </c>
      <c r="V49" s="15"/>
      <c r="W49" s="15"/>
      <c r="X49" s="9">
        <v>9.0</v>
      </c>
      <c r="Y49" s="9">
        <v>10.0</v>
      </c>
      <c r="Z49" s="31">
        <v>10.0</v>
      </c>
      <c r="AA49" s="31">
        <v>10.0</v>
      </c>
      <c r="AB49" s="31">
        <v>9.0</v>
      </c>
      <c r="AC49" s="15"/>
      <c r="AD49" s="15"/>
      <c r="AE49" s="9">
        <v>9.0</v>
      </c>
      <c r="AF49" s="9">
        <v>9.0</v>
      </c>
      <c r="AG49" s="31">
        <v>9.0</v>
      </c>
      <c r="AH49" s="31">
        <v>9.0</v>
      </c>
      <c r="AI49" s="31">
        <v>9.0</v>
      </c>
      <c r="AJ49" s="15"/>
      <c r="AK49" s="15"/>
      <c r="AL49" s="31">
        <v>9.0</v>
      </c>
      <c r="AM49" s="31"/>
      <c r="AN49" s="31"/>
    </row>
    <row r="50" ht="21.0" customHeight="1">
      <c r="A50" s="19">
        <v>6.0</v>
      </c>
      <c r="B50" s="19" t="s">
        <v>75</v>
      </c>
      <c r="C50" s="124">
        <v>42539.0</v>
      </c>
      <c r="D50" s="125" t="s">
        <v>76</v>
      </c>
      <c r="E50" s="125">
        <v>7.9220220031E10</v>
      </c>
      <c r="F50" s="230">
        <v>4.0</v>
      </c>
      <c r="G50" s="15">
        <v>5.0</v>
      </c>
      <c r="H50" s="9">
        <v>8.0</v>
      </c>
      <c r="I50" s="9">
        <v>8.0</v>
      </c>
      <c r="J50" s="9">
        <v>8.0</v>
      </c>
      <c r="K50" s="117"/>
      <c r="L50" s="117"/>
      <c r="M50" s="31">
        <v>9.0</v>
      </c>
      <c r="N50" s="31">
        <v>13.0</v>
      </c>
      <c r="O50" s="15"/>
      <c r="P50" s="15"/>
      <c r="Q50" s="9">
        <v>9.0</v>
      </c>
      <c r="R50" s="9">
        <v>11.0</v>
      </c>
      <c r="S50" s="9">
        <v>8.0</v>
      </c>
      <c r="T50" s="31">
        <v>10.0</v>
      </c>
      <c r="U50" s="31">
        <v>10.0</v>
      </c>
      <c r="V50" s="15"/>
      <c r="W50" s="15"/>
      <c r="X50" s="9">
        <v>9.0</v>
      </c>
      <c r="Y50" s="9">
        <v>9.0</v>
      </c>
      <c r="Z50" s="31">
        <v>8.0</v>
      </c>
      <c r="AA50" s="31">
        <v>9.0</v>
      </c>
      <c r="AB50" s="31">
        <v>9.0</v>
      </c>
      <c r="AC50" s="15">
        <v>8.0</v>
      </c>
      <c r="AD50" s="15"/>
      <c r="AE50" s="9">
        <v>10.0</v>
      </c>
      <c r="AF50" s="9">
        <v>9.0</v>
      </c>
      <c r="AG50" s="31">
        <v>8.0</v>
      </c>
      <c r="AH50" s="31">
        <v>10.0</v>
      </c>
      <c r="AI50" s="31">
        <v>8.0</v>
      </c>
      <c r="AJ50" s="15"/>
      <c r="AK50" s="15">
        <v>3.0</v>
      </c>
      <c r="AL50" s="31">
        <v>8.0</v>
      </c>
      <c r="AM50" s="31"/>
      <c r="AN50" s="31"/>
    </row>
    <row r="51" ht="12.0" customHeight="1">
      <c r="A51" s="79"/>
    </row>
    <row r="52" ht="9.75" customHeight="1">
      <c r="A52" s="126" t="s">
        <v>405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127"/>
    </row>
    <row r="53" ht="336.75" customHeight="1">
      <c r="A53" s="128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30"/>
    </row>
    <row r="54" ht="15.75" customHeight="1">
      <c r="A54" s="13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132"/>
    </row>
    <row r="55" ht="12.75" customHeight="1">
      <c r="A55" s="29"/>
      <c r="B55" s="19" t="s">
        <v>9</v>
      </c>
      <c r="C55" s="133"/>
      <c r="D55" s="134"/>
      <c r="E55" s="424"/>
      <c r="F55" s="16"/>
      <c r="G55" s="16"/>
      <c r="H55" s="10">
        <v>5.0</v>
      </c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6"/>
      <c r="AD55" s="16"/>
      <c r="AE55" s="10"/>
      <c r="AF55" s="10">
        <v>1.0</v>
      </c>
      <c r="AG55" s="10">
        <v>9.0</v>
      </c>
      <c r="AH55" s="10">
        <v>6.0</v>
      </c>
      <c r="AI55" s="10"/>
      <c r="AJ55" s="16"/>
      <c r="AK55" s="16"/>
      <c r="AL55" s="10">
        <v>1.0</v>
      </c>
      <c r="AM55" s="136">
        <f>SUM(F55:AL55)</f>
        <v>22</v>
      </c>
      <c r="AN55" s="136">
        <f>AM55/COUNT(F55:AL55)</f>
        <v>4.4</v>
      </c>
    </row>
    <row r="56" ht="13.5" customHeight="1">
      <c r="A56" s="137" t="s">
        <v>78</v>
      </c>
      <c r="B56" s="132"/>
      <c r="C56" s="138"/>
      <c r="D56" s="32"/>
      <c r="E56" s="427"/>
      <c r="F56" s="142"/>
      <c r="G56" s="142"/>
      <c r="H56" s="140"/>
      <c r="I56" s="140"/>
      <c r="J56" s="143"/>
      <c r="K56" s="597"/>
      <c r="L56" s="597"/>
      <c r="M56" s="143"/>
      <c r="N56" s="143"/>
      <c r="O56" s="142"/>
      <c r="P56" s="142"/>
      <c r="Q56" s="140"/>
      <c r="R56" s="140"/>
      <c r="S56" s="140"/>
      <c r="T56" s="143"/>
      <c r="U56" s="143"/>
      <c r="V56" s="142"/>
      <c r="W56" s="142"/>
      <c r="X56" s="140"/>
      <c r="Y56" s="140"/>
      <c r="Z56" s="140"/>
      <c r="AA56" s="140"/>
      <c r="AB56" s="140"/>
      <c r="AC56" s="142"/>
      <c r="AD56" s="142"/>
      <c r="AE56" s="140"/>
      <c r="AF56" s="140"/>
      <c r="AG56" s="140"/>
      <c r="AH56" s="140">
        <v>1.0</v>
      </c>
      <c r="AI56" s="140"/>
      <c r="AJ56" s="142"/>
      <c r="AK56" s="142"/>
      <c r="AL56" s="140"/>
      <c r="AM56" s="143">
        <f>SUM(F56:AK56)</f>
        <v>1</v>
      </c>
      <c r="AN56" s="143"/>
    </row>
    <row r="57" ht="12.75" customHeight="1">
      <c r="A57" s="45">
        <v>1.0</v>
      </c>
      <c r="B57" s="144" t="s">
        <v>15</v>
      </c>
      <c r="C57" s="133"/>
      <c r="D57" s="32"/>
      <c r="E57" s="424"/>
      <c r="F57" s="16"/>
      <c r="G57" s="16">
        <v>10.0</v>
      </c>
      <c r="H57" s="10">
        <v>13.0</v>
      </c>
      <c r="I57" s="10">
        <v>15.0</v>
      </c>
      <c r="J57" s="29">
        <v>12.0</v>
      </c>
      <c r="K57" s="6"/>
      <c r="L57" s="6"/>
      <c r="M57" s="29">
        <v>8.0</v>
      </c>
      <c r="N57" s="29">
        <v>2.0</v>
      </c>
      <c r="O57" s="16"/>
      <c r="P57" s="16"/>
      <c r="Q57" s="10">
        <v>22.0</v>
      </c>
      <c r="R57" s="10">
        <v>4.0</v>
      </c>
      <c r="S57" s="10">
        <v>11.0</v>
      </c>
      <c r="T57" s="29">
        <v>8.0</v>
      </c>
      <c r="U57" s="29">
        <v>11.0</v>
      </c>
      <c r="V57" s="16"/>
      <c r="W57" s="16"/>
      <c r="X57" s="145">
        <v>9.0</v>
      </c>
      <c r="Y57" s="10">
        <v>13.0</v>
      </c>
      <c r="Z57" s="10">
        <v>9.0</v>
      </c>
      <c r="AA57" s="10">
        <v>11.0</v>
      </c>
      <c r="AB57" s="10">
        <v>7.0</v>
      </c>
      <c r="AC57" s="16">
        <v>4.0</v>
      </c>
      <c r="AD57" s="16"/>
      <c r="AE57" s="10"/>
      <c r="AF57" s="10">
        <v>13.0</v>
      </c>
      <c r="AG57" s="10"/>
      <c r="AH57" s="10">
        <v>1.0</v>
      </c>
      <c r="AI57" s="10"/>
      <c r="AJ57" s="16"/>
      <c r="AK57" s="16"/>
      <c r="AL57" s="10">
        <v>7.0</v>
      </c>
      <c r="AM57" s="136">
        <f>SUM(F57:AL57)</f>
        <v>190</v>
      </c>
      <c r="AN57" s="136">
        <f>AM57/COUNT(F57:AL57)</f>
        <v>9.5</v>
      </c>
    </row>
    <row r="58" ht="13.5" customHeight="1">
      <c r="A58" s="137" t="s">
        <v>78</v>
      </c>
      <c r="B58" s="132"/>
      <c r="C58" s="138"/>
      <c r="D58" s="32"/>
      <c r="E58" s="427"/>
      <c r="F58" s="142"/>
      <c r="G58" s="142"/>
      <c r="H58" s="140"/>
      <c r="I58" s="140"/>
      <c r="J58" s="143">
        <v>4.0</v>
      </c>
      <c r="K58" s="597"/>
      <c r="L58" s="597"/>
      <c r="M58" s="143"/>
      <c r="N58" s="143"/>
      <c r="O58" s="142"/>
      <c r="P58" s="142"/>
      <c r="Q58" s="140">
        <v>1.0</v>
      </c>
      <c r="R58" s="140"/>
      <c r="S58" s="140"/>
      <c r="T58" s="143"/>
      <c r="U58" s="143">
        <v>1.0</v>
      </c>
      <c r="V58" s="142"/>
      <c r="W58" s="142"/>
      <c r="X58" s="598"/>
      <c r="Y58" s="140">
        <v>2.0</v>
      </c>
      <c r="Z58" s="140"/>
      <c r="AA58" s="140"/>
      <c r="AB58" s="140">
        <v>1.0</v>
      </c>
      <c r="AC58" s="142"/>
      <c r="AD58" s="142"/>
      <c r="AE58" s="140"/>
      <c r="AF58" s="140"/>
      <c r="AG58" s="140"/>
      <c r="AH58" s="140"/>
      <c r="AI58" s="140"/>
      <c r="AJ58" s="142"/>
      <c r="AK58" s="142"/>
      <c r="AL58" s="140"/>
      <c r="AM58" s="143">
        <f>SUM(F58:AK58)</f>
        <v>9</v>
      </c>
      <c r="AN58" s="143"/>
    </row>
    <row r="59" ht="12.75" customHeight="1">
      <c r="A59" s="29">
        <v>2.0</v>
      </c>
      <c r="B59" s="19" t="s">
        <v>16</v>
      </c>
      <c r="C59" s="133"/>
      <c r="D59" s="32"/>
      <c r="E59" s="424"/>
      <c r="F59" s="16"/>
      <c r="G59" s="16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6"/>
      <c r="W59" s="16"/>
      <c r="X59" s="10">
        <v>9.0</v>
      </c>
      <c r="Y59" s="10">
        <v>11.0</v>
      </c>
      <c r="Z59" s="10">
        <v>12.0</v>
      </c>
      <c r="AA59" s="10">
        <v>10.0</v>
      </c>
      <c r="AB59" s="10">
        <v>10.0</v>
      </c>
      <c r="AC59" s="16">
        <v>7.0</v>
      </c>
      <c r="AD59" s="16"/>
      <c r="AE59" s="10">
        <v>2.0</v>
      </c>
      <c r="AF59" s="10">
        <v>8.0</v>
      </c>
      <c r="AG59" s="10">
        <v>8.0</v>
      </c>
      <c r="AH59" s="10">
        <v>9.0</v>
      </c>
      <c r="AI59" s="10">
        <v>12.0</v>
      </c>
      <c r="AJ59" s="16"/>
      <c r="AK59" s="16"/>
      <c r="AL59" s="10">
        <v>17.0</v>
      </c>
      <c r="AM59" s="136">
        <f>SUM(F59:AL59)</f>
        <v>115</v>
      </c>
      <c r="AN59" s="136">
        <f>AM59/COUNT(F59:AL59)</f>
        <v>9.583333333</v>
      </c>
    </row>
    <row r="60" ht="13.5" customHeight="1">
      <c r="A60" s="137" t="s">
        <v>78</v>
      </c>
      <c r="B60" s="132"/>
      <c r="C60" s="138"/>
      <c r="D60" s="32"/>
      <c r="E60" s="427"/>
      <c r="F60" s="142"/>
      <c r="G60" s="142"/>
      <c r="H60" s="140"/>
      <c r="I60" s="140"/>
      <c r="J60" s="143"/>
      <c r="K60" s="597"/>
      <c r="L60" s="597"/>
      <c r="M60" s="143"/>
      <c r="N60" s="143"/>
      <c r="O60" s="142"/>
      <c r="P60" s="142"/>
      <c r="Q60" s="140"/>
      <c r="R60" s="140"/>
      <c r="S60" s="140"/>
      <c r="T60" s="143"/>
      <c r="U60" s="143"/>
      <c r="V60" s="142"/>
      <c r="W60" s="142"/>
      <c r="X60" s="140"/>
      <c r="Y60" s="140"/>
      <c r="Z60" s="140">
        <v>2.0</v>
      </c>
      <c r="AA60" s="140">
        <v>2.0</v>
      </c>
      <c r="AB60" s="140"/>
      <c r="AC60" s="142">
        <v>1.0</v>
      </c>
      <c r="AD60" s="142"/>
      <c r="AE60" s="140"/>
      <c r="AF60" s="140"/>
      <c r="AG60" s="140"/>
      <c r="AH60" s="140"/>
      <c r="AI60" s="140">
        <v>2.0</v>
      </c>
      <c r="AJ60" s="142"/>
      <c r="AK60" s="142"/>
      <c r="AL60" s="140"/>
      <c r="AM60" s="143">
        <f>SUM(F60:AK60)</f>
        <v>7</v>
      </c>
      <c r="AN60" s="143"/>
    </row>
    <row r="61" ht="12.75" customHeight="1">
      <c r="A61" s="29">
        <v>3.0</v>
      </c>
      <c r="B61" s="19" t="s">
        <v>17</v>
      </c>
      <c r="C61" s="133"/>
      <c r="D61" s="32"/>
      <c r="E61" s="424"/>
      <c r="F61" s="16">
        <v>2.0</v>
      </c>
      <c r="G61" s="16"/>
      <c r="H61" s="149">
        <v>5.0</v>
      </c>
      <c r="I61" s="10">
        <v>8.0</v>
      </c>
      <c r="J61" s="29">
        <v>16.0</v>
      </c>
      <c r="K61" s="6"/>
      <c r="L61" s="6"/>
      <c r="M61" s="29">
        <v>8.0</v>
      </c>
      <c r="N61" s="29">
        <v>11.0</v>
      </c>
      <c r="O61" s="16"/>
      <c r="P61" s="16">
        <v>8.0</v>
      </c>
      <c r="Q61" s="10">
        <v>9.0</v>
      </c>
      <c r="R61" s="10">
        <v>9.0</v>
      </c>
      <c r="S61" s="147"/>
      <c r="T61" s="147"/>
      <c r="U61" s="147"/>
      <c r="V61" s="147"/>
      <c r="W61" s="147"/>
      <c r="X61" s="147"/>
      <c r="Y61" s="147"/>
      <c r="Z61" s="147"/>
      <c r="AA61" s="147"/>
      <c r="AB61" s="10"/>
      <c r="AC61" s="16"/>
      <c r="AD61" s="16">
        <v>3.0</v>
      </c>
      <c r="AE61" s="10">
        <v>9.0</v>
      </c>
      <c r="AF61" s="10">
        <v>9.0</v>
      </c>
      <c r="AG61" s="10">
        <v>6.0</v>
      </c>
      <c r="AH61" s="10">
        <v>6.0</v>
      </c>
      <c r="AI61" s="10">
        <v>18.0</v>
      </c>
      <c r="AJ61" s="16"/>
      <c r="AK61" s="16">
        <v>4.0</v>
      </c>
      <c r="AL61" s="10">
        <v>11.0</v>
      </c>
      <c r="AM61" s="136">
        <f>SUM(F61:AL61)</f>
        <v>142</v>
      </c>
      <c r="AN61" s="136">
        <f>AM61/COUNT(F61:AL61)</f>
        <v>8.352941176</v>
      </c>
    </row>
    <row r="62" ht="13.5" customHeight="1">
      <c r="A62" s="137" t="s">
        <v>78</v>
      </c>
      <c r="B62" s="132"/>
      <c r="C62" s="138"/>
      <c r="D62" s="32"/>
      <c r="E62" s="427"/>
      <c r="F62" s="142"/>
      <c r="G62" s="142"/>
      <c r="H62" s="140"/>
      <c r="I62" s="140"/>
      <c r="J62" s="143"/>
      <c r="K62" s="597"/>
      <c r="L62" s="597"/>
      <c r="M62" s="143"/>
      <c r="N62" s="143"/>
      <c r="O62" s="142"/>
      <c r="P62" s="142">
        <v>1.0</v>
      </c>
      <c r="Q62" s="140"/>
      <c r="R62" s="140"/>
      <c r="S62" s="140"/>
      <c r="T62" s="143"/>
      <c r="U62" s="143"/>
      <c r="V62" s="142"/>
      <c r="W62" s="142"/>
      <c r="X62" s="140"/>
      <c r="Y62" s="140"/>
      <c r="Z62" s="140"/>
      <c r="AA62" s="140"/>
      <c r="AB62" s="140"/>
      <c r="AC62" s="142"/>
      <c r="AD62" s="142"/>
      <c r="AE62" s="140">
        <v>2.0</v>
      </c>
      <c r="AF62" s="140">
        <v>2.0</v>
      </c>
      <c r="AG62" s="140"/>
      <c r="AH62" s="140">
        <v>1.0</v>
      </c>
      <c r="AI62" s="140"/>
      <c r="AJ62" s="142"/>
      <c r="AK62" s="142"/>
      <c r="AL62" s="140"/>
      <c r="AM62" s="143">
        <f>SUM(F62:AK62)</f>
        <v>6</v>
      </c>
      <c r="AN62" s="143"/>
    </row>
    <row r="63" ht="12.75" customHeight="1">
      <c r="A63" s="29">
        <v>4.0</v>
      </c>
      <c r="B63" s="19" t="s">
        <v>18</v>
      </c>
      <c r="C63" s="133"/>
      <c r="D63" s="32"/>
      <c r="E63" s="424"/>
      <c r="F63" s="16"/>
      <c r="G63" s="16"/>
      <c r="H63" s="149">
        <v>4.0</v>
      </c>
      <c r="I63" s="10">
        <v>5.0</v>
      </c>
      <c r="J63" s="149">
        <v>3.0</v>
      </c>
      <c r="K63" s="6"/>
      <c r="L63" s="6"/>
      <c r="M63" s="29">
        <v>7.0</v>
      </c>
      <c r="N63" s="29">
        <v>7.0</v>
      </c>
      <c r="O63" s="16">
        <v>5.0</v>
      </c>
      <c r="P63" s="16"/>
      <c r="Q63" s="10"/>
      <c r="R63" s="10">
        <v>5.0</v>
      </c>
      <c r="S63" s="10">
        <v>8.0</v>
      </c>
      <c r="T63" s="10">
        <v>8.0</v>
      </c>
      <c r="U63" s="29">
        <v>7.0</v>
      </c>
      <c r="V63" s="16"/>
      <c r="W63" s="16"/>
      <c r="X63" s="10">
        <v>6.0</v>
      </c>
      <c r="Y63" s="149">
        <v>3.0</v>
      </c>
      <c r="Z63" s="10">
        <v>5.0</v>
      </c>
      <c r="AA63" s="10">
        <v>13.0</v>
      </c>
      <c r="AB63" s="10">
        <v>3.0</v>
      </c>
      <c r="AC63" s="16"/>
      <c r="AD63" s="16">
        <v>3.0</v>
      </c>
      <c r="AE63" s="10">
        <v>6.0</v>
      </c>
      <c r="AF63" s="10">
        <v>4.0</v>
      </c>
      <c r="AG63" s="10">
        <v>5.0</v>
      </c>
      <c r="AH63" s="10">
        <v>5.0</v>
      </c>
      <c r="AI63" s="10">
        <v>9.0</v>
      </c>
      <c r="AJ63" s="16"/>
      <c r="AK63" s="16"/>
      <c r="AL63" s="10">
        <v>7.0</v>
      </c>
      <c r="AM63" s="136">
        <f>SUM(F63:AL63)</f>
        <v>128</v>
      </c>
      <c r="AN63" s="136">
        <f>AM63/COUNT(F63:AL63)</f>
        <v>5.818181818</v>
      </c>
    </row>
    <row r="64" ht="13.5" customHeight="1">
      <c r="A64" s="137" t="s">
        <v>78</v>
      </c>
      <c r="B64" s="132"/>
      <c r="C64" s="138"/>
      <c r="D64" s="32"/>
      <c r="E64" s="427"/>
      <c r="F64" s="142"/>
      <c r="G64" s="142"/>
      <c r="H64" s="140"/>
      <c r="I64" s="10"/>
      <c r="J64" s="599">
        <v>1.0</v>
      </c>
      <c r="K64" s="6"/>
      <c r="L64" s="6"/>
      <c r="M64" s="143">
        <v>1.0</v>
      </c>
      <c r="N64" s="143"/>
      <c r="O64" s="142">
        <v>1.0</v>
      </c>
      <c r="P64" s="142"/>
      <c r="Q64" s="140"/>
      <c r="R64" s="140">
        <v>1.0</v>
      </c>
      <c r="S64" s="140"/>
      <c r="T64" s="143"/>
      <c r="U64" s="143">
        <v>3.0</v>
      </c>
      <c r="V64" s="142"/>
      <c r="W64" s="142"/>
      <c r="X64" s="140"/>
      <c r="Y64" s="140">
        <v>1.0</v>
      </c>
      <c r="Z64" s="140">
        <v>2.0</v>
      </c>
      <c r="AA64" s="140">
        <v>1.0</v>
      </c>
      <c r="AB64" s="140"/>
      <c r="AC64" s="142"/>
      <c r="AD64" s="142"/>
      <c r="AE64" s="140"/>
      <c r="AF64" s="140">
        <v>1.0</v>
      </c>
      <c r="AG64" s="140"/>
      <c r="AH64" s="140"/>
      <c r="AI64" s="140">
        <v>1.0</v>
      </c>
      <c r="AJ64" s="142"/>
      <c r="AK64" s="142"/>
      <c r="AL64" s="140">
        <v>1.0</v>
      </c>
      <c r="AM64" s="143">
        <f>SUM(F64:AK64)</f>
        <v>13</v>
      </c>
      <c r="AN64" s="143"/>
    </row>
    <row r="65" ht="15.75" customHeight="1">
      <c r="A65" s="45">
        <v>5.0</v>
      </c>
      <c r="B65" s="144" t="s">
        <v>19</v>
      </c>
      <c r="C65" s="133"/>
      <c r="D65" s="32"/>
      <c r="E65" s="424"/>
      <c r="F65" s="16"/>
      <c r="G65" s="16"/>
      <c r="H65" s="150"/>
      <c r="I65" s="150"/>
      <c r="J65" s="150"/>
      <c r="K65" s="6"/>
      <c r="L65" s="6"/>
      <c r="M65" s="29"/>
      <c r="N65" s="29">
        <v>3.0</v>
      </c>
      <c r="O65" s="16">
        <v>7.0</v>
      </c>
      <c r="P65" s="16"/>
      <c r="Q65" s="10"/>
      <c r="R65" s="10">
        <v>4.0</v>
      </c>
      <c r="S65" s="10">
        <v>13.0</v>
      </c>
      <c r="T65" s="10">
        <v>9.0</v>
      </c>
      <c r="U65" s="10">
        <v>8.0</v>
      </c>
      <c r="V65" s="16"/>
      <c r="W65" s="16"/>
      <c r="X65" s="10">
        <v>5.0</v>
      </c>
      <c r="Y65" s="10">
        <v>13.0</v>
      </c>
      <c r="Z65" s="10">
        <v>5.0</v>
      </c>
      <c r="AA65" s="10">
        <v>6.0</v>
      </c>
      <c r="AB65" s="10">
        <v>11.0</v>
      </c>
      <c r="AC65" s="16">
        <v>2.0</v>
      </c>
      <c r="AD65" s="16"/>
      <c r="AE65" s="10">
        <v>6.0</v>
      </c>
      <c r="AF65" s="10">
        <v>10.0</v>
      </c>
      <c r="AG65" s="10">
        <v>5.0</v>
      </c>
      <c r="AH65" s="10">
        <v>5.0</v>
      </c>
      <c r="AI65" s="10">
        <v>20.0</v>
      </c>
      <c r="AJ65" s="16"/>
      <c r="AK65" s="16"/>
      <c r="AL65" s="10">
        <v>10.0</v>
      </c>
      <c r="AM65" s="136">
        <f>SUM(F65:AL65)</f>
        <v>142</v>
      </c>
      <c r="AN65" s="136">
        <f>AM65/COUNT(F65:AL65)</f>
        <v>7.888888889</v>
      </c>
    </row>
    <row r="66" ht="13.5" customHeight="1">
      <c r="A66" s="137" t="s">
        <v>78</v>
      </c>
      <c r="B66" s="132"/>
      <c r="C66" s="138"/>
      <c r="D66" s="32"/>
      <c r="E66" s="427"/>
      <c r="F66" s="142"/>
      <c r="G66" s="142"/>
      <c r="H66" s="140"/>
      <c r="I66" s="148"/>
      <c r="J66" s="599"/>
      <c r="K66" s="6"/>
      <c r="L66" s="6"/>
      <c r="M66" s="143"/>
      <c r="N66" s="143"/>
      <c r="O66" s="142">
        <v>3.0</v>
      </c>
      <c r="P66" s="142"/>
      <c r="Q66" s="140"/>
      <c r="R66" s="140"/>
      <c r="S66" s="140">
        <v>2.0</v>
      </c>
      <c r="T66" s="143"/>
      <c r="U66" s="143">
        <v>1.0</v>
      </c>
      <c r="V66" s="142"/>
      <c r="W66" s="142"/>
      <c r="X66" s="140"/>
      <c r="Y66" s="140">
        <v>1.0</v>
      </c>
      <c r="Z66" s="140">
        <v>1.0</v>
      </c>
      <c r="AA66" s="140">
        <v>2.0</v>
      </c>
      <c r="AB66" s="140"/>
      <c r="AC66" s="142">
        <v>1.0</v>
      </c>
      <c r="AD66" s="142"/>
      <c r="AE66" s="140"/>
      <c r="AF66" s="140"/>
      <c r="AG66" s="140">
        <v>2.0</v>
      </c>
      <c r="AH66" s="140"/>
      <c r="AI66" s="140"/>
      <c r="AJ66" s="142"/>
      <c r="AK66" s="142"/>
      <c r="AL66" s="140"/>
      <c r="AM66" s="143">
        <f>SUM(F66:AK66)</f>
        <v>13</v>
      </c>
      <c r="AN66" s="143"/>
    </row>
    <row r="67" ht="15.75" customHeight="1">
      <c r="A67" s="29">
        <v>6.0</v>
      </c>
      <c r="B67" s="19" t="s">
        <v>20</v>
      </c>
      <c r="C67" s="133"/>
      <c r="D67" s="32"/>
      <c r="E67" s="424"/>
      <c r="F67" s="16">
        <v>5.0</v>
      </c>
      <c r="G67" s="16"/>
      <c r="H67" s="10">
        <v>2.0</v>
      </c>
      <c r="I67" s="10">
        <v>19.0</v>
      </c>
      <c r="J67" s="29">
        <v>8.0</v>
      </c>
      <c r="K67" s="6"/>
      <c r="L67" s="6"/>
      <c r="M67" s="29">
        <v>12.0</v>
      </c>
      <c r="N67" s="29">
        <v>2.0</v>
      </c>
      <c r="O67" s="16"/>
      <c r="P67" s="16">
        <v>4.0</v>
      </c>
      <c r="Q67" s="10">
        <v>14.0</v>
      </c>
      <c r="R67" s="10">
        <v>11.0</v>
      </c>
      <c r="S67" s="10">
        <v>13.0</v>
      </c>
      <c r="T67" s="29">
        <v>10.0</v>
      </c>
      <c r="U67" s="29">
        <v>9.0</v>
      </c>
      <c r="V67" s="16"/>
      <c r="W67" s="16"/>
      <c r="X67" s="10">
        <v>13.0</v>
      </c>
      <c r="Y67" s="10">
        <v>6.0</v>
      </c>
      <c r="Z67" s="10">
        <v>12.0</v>
      </c>
      <c r="AA67" s="10">
        <v>11.0</v>
      </c>
      <c r="AB67" s="10">
        <v>12.0</v>
      </c>
      <c r="AC67" s="16">
        <v>7.0</v>
      </c>
      <c r="AD67" s="16"/>
      <c r="AE67" s="10">
        <v>10.0</v>
      </c>
      <c r="AF67" s="10">
        <v>9.0</v>
      </c>
      <c r="AG67" s="10">
        <v>11.0</v>
      </c>
      <c r="AH67" s="10">
        <v>9.0</v>
      </c>
      <c r="AI67" s="10"/>
      <c r="AJ67" s="16"/>
      <c r="AK67" s="16"/>
      <c r="AL67" s="10">
        <v>8.0</v>
      </c>
      <c r="AM67" s="136">
        <f>SUM(F67:AL67)</f>
        <v>217</v>
      </c>
      <c r="AN67" s="136">
        <f>AM67/COUNT(F67:AL67)</f>
        <v>9.434782609</v>
      </c>
    </row>
    <row r="68" ht="13.5" customHeight="1">
      <c r="A68" s="137" t="s">
        <v>78</v>
      </c>
      <c r="B68" s="132"/>
      <c r="C68" s="138"/>
      <c r="D68" s="32"/>
      <c r="E68" s="427"/>
      <c r="F68" s="142"/>
      <c r="G68" s="142"/>
      <c r="H68" s="140"/>
      <c r="I68" s="10"/>
      <c r="J68" s="599">
        <v>5.0</v>
      </c>
      <c r="K68" s="6"/>
      <c r="L68" s="6"/>
      <c r="M68" s="143"/>
      <c r="N68" s="143"/>
      <c r="O68" s="142"/>
      <c r="P68" s="142"/>
      <c r="Q68" s="140">
        <v>1.0</v>
      </c>
      <c r="R68" s="140"/>
      <c r="S68" s="140"/>
      <c r="T68" s="143">
        <v>2.0</v>
      </c>
      <c r="U68" s="143">
        <v>1.0</v>
      </c>
      <c r="V68" s="142"/>
      <c r="W68" s="142"/>
      <c r="X68" s="140"/>
      <c r="Y68" s="140">
        <v>1.0</v>
      </c>
      <c r="Z68" s="140">
        <v>2.0</v>
      </c>
      <c r="AA68" s="140"/>
      <c r="AB68" s="140"/>
      <c r="AC68" s="142">
        <v>1.0</v>
      </c>
      <c r="AD68" s="142"/>
      <c r="AE68" s="140"/>
      <c r="AF68" s="140">
        <v>2.0</v>
      </c>
      <c r="AG68" s="140">
        <v>2.0</v>
      </c>
      <c r="AH68" s="140"/>
      <c r="AI68" s="140"/>
      <c r="AJ68" s="142"/>
      <c r="AK68" s="142"/>
      <c r="AL68" s="140"/>
      <c r="AM68" s="143">
        <f>SUM(F68:AK68)</f>
        <v>17</v>
      </c>
      <c r="AN68" s="143"/>
    </row>
    <row r="69" ht="12.75" customHeight="1">
      <c r="A69" s="29">
        <v>7.0</v>
      </c>
      <c r="B69" s="19" t="s">
        <v>23</v>
      </c>
      <c r="C69" s="133"/>
      <c r="D69" s="32"/>
      <c r="E69" s="424"/>
      <c r="F69" s="16"/>
      <c r="G69" s="16"/>
      <c r="H69" s="150"/>
      <c r="I69" s="150"/>
      <c r="J69" s="150"/>
      <c r="K69" s="150"/>
      <c r="L69" s="150"/>
      <c r="M69" s="150"/>
      <c r="N69" s="150"/>
      <c r="O69" s="16"/>
      <c r="P69" s="16"/>
      <c r="Q69" s="10">
        <v>10.0</v>
      </c>
      <c r="R69" s="10">
        <v>11.0</v>
      </c>
      <c r="S69" s="10">
        <v>10.0</v>
      </c>
      <c r="T69" s="29">
        <v>12.0</v>
      </c>
      <c r="U69" s="29">
        <v>7.0</v>
      </c>
      <c r="V69" s="16">
        <v>8.0</v>
      </c>
      <c r="W69" s="16"/>
      <c r="X69" s="10">
        <v>1.0</v>
      </c>
      <c r="Y69" s="10">
        <v>10.0</v>
      </c>
      <c r="Z69" s="10">
        <v>14.0</v>
      </c>
      <c r="AA69" s="10">
        <v>11.0</v>
      </c>
      <c r="AB69" s="10">
        <v>9.0</v>
      </c>
      <c r="AC69" s="16">
        <v>5.0</v>
      </c>
      <c r="AD69" s="16"/>
      <c r="AE69" s="10"/>
      <c r="AF69" s="10">
        <v>7.0</v>
      </c>
      <c r="AG69" s="10">
        <v>11.0</v>
      </c>
      <c r="AH69" s="10">
        <v>11.0</v>
      </c>
      <c r="AI69" s="10">
        <v>11.0</v>
      </c>
      <c r="AJ69" s="16"/>
      <c r="AK69" s="16"/>
      <c r="AL69" s="10">
        <v>8.0</v>
      </c>
      <c r="AM69" s="136">
        <f>SUM(F69:AL69)</f>
        <v>156</v>
      </c>
      <c r="AN69" s="136">
        <f>AM69/COUNT(F69:AL69)</f>
        <v>9.176470588</v>
      </c>
    </row>
    <row r="70" ht="13.5" customHeight="1">
      <c r="A70" s="137" t="s">
        <v>78</v>
      </c>
      <c r="B70" s="132"/>
      <c r="C70" s="138"/>
      <c r="D70" s="32"/>
      <c r="E70" s="427"/>
      <c r="F70" s="142"/>
      <c r="G70" s="142"/>
      <c r="H70" s="140"/>
      <c r="I70" s="10"/>
      <c r="J70" s="599"/>
      <c r="K70" s="6"/>
      <c r="L70" s="6"/>
      <c r="M70" s="143"/>
      <c r="N70" s="143"/>
      <c r="O70" s="142"/>
      <c r="P70" s="142"/>
      <c r="Q70" s="140"/>
      <c r="R70" s="140">
        <v>2.0</v>
      </c>
      <c r="S70" s="140"/>
      <c r="T70" s="143">
        <v>4.0</v>
      </c>
      <c r="U70" s="143">
        <v>1.0</v>
      </c>
      <c r="V70" s="142">
        <v>5.0</v>
      </c>
      <c r="W70" s="142"/>
      <c r="X70" s="140"/>
      <c r="Y70" s="140">
        <v>4.0</v>
      </c>
      <c r="Z70" s="140"/>
      <c r="AA70" s="140"/>
      <c r="AB70" s="140"/>
      <c r="AC70" s="142"/>
      <c r="AD70" s="142"/>
      <c r="AE70" s="140"/>
      <c r="AF70" s="140">
        <v>1.0</v>
      </c>
      <c r="AG70" s="140">
        <v>2.0</v>
      </c>
      <c r="AH70" s="140"/>
      <c r="AI70" s="140"/>
      <c r="AJ70" s="142"/>
      <c r="AK70" s="142"/>
      <c r="AL70" s="140"/>
      <c r="AM70" s="143">
        <f>SUM(F70:AK70)</f>
        <v>19</v>
      </c>
      <c r="AN70" s="143"/>
    </row>
    <row r="71" ht="15.75" customHeight="1">
      <c r="A71" s="45">
        <v>8.0</v>
      </c>
      <c r="B71" s="144" t="s">
        <v>12</v>
      </c>
      <c r="C71" s="133"/>
      <c r="D71" s="32"/>
      <c r="E71" s="424"/>
      <c r="F71" s="16"/>
      <c r="G71" s="16"/>
      <c r="H71" s="10">
        <v>5.0</v>
      </c>
      <c r="I71" s="10">
        <v>13.0</v>
      </c>
      <c r="J71" s="29"/>
      <c r="K71" s="6"/>
      <c r="L71" s="6"/>
      <c r="M71" s="29">
        <v>6.0</v>
      </c>
      <c r="N71" s="29">
        <v>7.0</v>
      </c>
      <c r="O71" s="16">
        <v>5.0</v>
      </c>
      <c r="P71" s="16"/>
      <c r="Q71" s="10">
        <v>3.0</v>
      </c>
      <c r="R71" s="10">
        <v>11.0</v>
      </c>
      <c r="S71" s="10">
        <v>5.0</v>
      </c>
      <c r="T71" s="29">
        <v>10.0</v>
      </c>
      <c r="U71" s="29">
        <v>8.0</v>
      </c>
      <c r="V71" s="16"/>
      <c r="W71" s="16"/>
      <c r="X71" s="10">
        <v>6.0</v>
      </c>
      <c r="Y71" s="10">
        <v>10.0</v>
      </c>
      <c r="Z71" s="10">
        <v>7.0</v>
      </c>
      <c r="AA71" s="10">
        <v>9.0</v>
      </c>
      <c r="AB71" s="10"/>
      <c r="AC71" s="16"/>
      <c r="AD71" s="16">
        <v>6.0</v>
      </c>
      <c r="AE71" s="10">
        <v>7.0</v>
      </c>
      <c r="AF71" s="10">
        <v>7.0</v>
      </c>
      <c r="AG71" s="10">
        <v>7.0</v>
      </c>
      <c r="AH71" s="10">
        <v>7.0</v>
      </c>
      <c r="AI71" s="10"/>
      <c r="AJ71" s="16"/>
      <c r="AK71" s="16">
        <v>5.0</v>
      </c>
      <c r="AL71" s="10">
        <v>14.0</v>
      </c>
      <c r="AM71" s="136">
        <f>SUM(F71:AL71)</f>
        <v>158</v>
      </c>
      <c r="AN71" s="136">
        <f>AM71/COUNT(F71:AL71)</f>
        <v>7.523809524</v>
      </c>
    </row>
    <row r="72" ht="13.5" customHeight="1">
      <c r="A72" s="137" t="s">
        <v>78</v>
      </c>
      <c r="B72" s="132"/>
      <c r="C72" s="138"/>
      <c r="D72" s="32"/>
      <c r="E72" s="427"/>
      <c r="F72" s="142"/>
      <c r="G72" s="142"/>
      <c r="H72" s="140"/>
      <c r="I72" s="148"/>
      <c r="J72" s="599"/>
      <c r="K72" s="6"/>
      <c r="L72" s="6"/>
      <c r="M72" s="143">
        <v>1.0</v>
      </c>
      <c r="N72" s="143"/>
      <c r="O72" s="142">
        <v>1.0</v>
      </c>
      <c r="P72" s="142"/>
      <c r="Q72" s="140"/>
      <c r="R72" s="140">
        <v>2.0</v>
      </c>
      <c r="S72" s="140">
        <v>1.0</v>
      </c>
      <c r="T72" s="143"/>
      <c r="U72" s="143"/>
      <c r="V72" s="142"/>
      <c r="W72" s="142"/>
      <c r="X72" s="140">
        <v>1.0</v>
      </c>
      <c r="Y72" s="140"/>
      <c r="Z72" s="140"/>
      <c r="AA72" s="140">
        <v>2.0</v>
      </c>
      <c r="AB72" s="140"/>
      <c r="AC72" s="142"/>
      <c r="AD72" s="142">
        <v>1.0</v>
      </c>
      <c r="AE72" s="140"/>
      <c r="AF72" s="140"/>
      <c r="AG72" s="140">
        <v>1.0</v>
      </c>
      <c r="AH72" s="140"/>
      <c r="AI72" s="140"/>
      <c r="AJ72" s="142"/>
      <c r="AK72" s="142"/>
      <c r="AL72" s="140">
        <v>1.0</v>
      </c>
      <c r="AM72" s="140">
        <f>SUM(F72:AK72)</f>
        <v>10</v>
      </c>
      <c r="AN72" s="143"/>
    </row>
    <row r="73" ht="15.75" customHeight="1">
      <c r="A73" s="45">
        <v>9.0</v>
      </c>
      <c r="B73" s="144" t="s">
        <v>24</v>
      </c>
      <c r="C73" s="133"/>
      <c r="D73" s="32"/>
      <c r="E73" s="424"/>
      <c r="F73" s="16"/>
      <c r="G73" s="16">
        <v>6.0</v>
      </c>
      <c r="H73" s="10">
        <v>16.0</v>
      </c>
      <c r="I73" s="10">
        <v>7.0</v>
      </c>
      <c r="J73" s="29">
        <v>17.0</v>
      </c>
      <c r="K73" s="6"/>
      <c r="L73" s="6"/>
      <c r="M73" s="29">
        <v>8.0</v>
      </c>
      <c r="N73" s="29">
        <v>11.0</v>
      </c>
      <c r="O73" s="16"/>
      <c r="P73" s="16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  <c r="AC73" s="16"/>
      <c r="AD73" s="16"/>
      <c r="AE73" s="10">
        <v>6.0</v>
      </c>
      <c r="AF73" s="10">
        <v>8.0</v>
      </c>
      <c r="AG73" s="10">
        <v>12.0</v>
      </c>
      <c r="AH73" s="10">
        <v>9.0</v>
      </c>
      <c r="AI73" s="10">
        <v>10.0</v>
      </c>
      <c r="AJ73" s="16">
        <v>7.0</v>
      </c>
      <c r="AK73" s="16"/>
      <c r="AL73" s="10"/>
      <c r="AM73" s="152">
        <f>SUM(F73:AL73)</f>
        <v>117</v>
      </c>
      <c r="AN73" s="136">
        <f>AM73/COUNT(F73:AL73)</f>
        <v>9.75</v>
      </c>
    </row>
    <row r="74" ht="13.5" customHeight="1">
      <c r="A74" s="137" t="s">
        <v>78</v>
      </c>
      <c r="B74" s="132"/>
      <c r="C74" s="138"/>
      <c r="D74" s="32"/>
      <c r="E74" s="427"/>
      <c r="F74" s="142"/>
      <c r="G74" s="142"/>
      <c r="H74" s="140"/>
      <c r="I74" s="148"/>
      <c r="J74" s="599">
        <v>1.0</v>
      </c>
      <c r="K74" s="6"/>
      <c r="L74" s="6"/>
      <c r="M74" s="143"/>
      <c r="N74" s="143"/>
      <c r="O74" s="142"/>
      <c r="P74" s="142"/>
      <c r="Q74" s="140"/>
      <c r="R74" s="140"/>
      <c r="S74" s="140"/>
      <c r="T74" s="143"/>
      <c r="U74" s="143"/>
      <c r="V74" s="142"/>
      <c r="W74" s="142"/>
      <c r="X74" s="140"/>
      <c r="Y74" s="140"/>
      <c r="Z74" s="140"/>
      <c r="AA74" s="140"/>
      <c r="AB74" s="140"/>
      <c r="AC74" s="142"/>
      <c r="AD74" s="142"/>
      <c r="AE74" s="140">
        <v>1.0</v>
      </c>
      <c r="AF74" s="140">
        <v>1.0</v>
      </c>
      <c r="AG74" s="140"/>
      <c r="AH74" s="140"/>
      <c r="AI74" s="140"/>
      <c r="AJ74" s="142"/>
      <c r="AK74" s="142"/>
      <c r="AL74" s="140"/>
      <c r="AM74" s="140">
        <f>SUM(F74:AK74)</f>
        <v>3</v>
      </c>
      <c r="AN74" s="143"/>
    </row>
    <row r="75" ht="15.75" customHeight="1">
      <c r="A75" s="45">
        <v>10.0</v>
      </c>
      <c r="B75" s="144" t="s">
        <v>25</v>
      </c>
      <c r="C75" s="133"/>
      <c r="D75" s="32"/>
      <c r="E75" s="424"/>
      <c r="F75" s="16"/>
      <c r="G75" s="16"/>
      <c r="H75" s="10">
        <v>6.0</v>
      </c>
      <c r="I75" s="10">
        <v>6.0</v>
      </c>
      <c r="J75" s="10">
        <v>7.0</v>
      </c>
      <c r="K75" s="6"/>
      <c r="L75" s="6"/>
      <c r="M75" s="10">
        <v>12.0</v>
      </c>
      <c r="N75" s="10">
        <v>6.0</v>
      </c>
      <c r="O75" s="16">
        <v>6.0</v>
      </c>
      <c r="P75" s="16"/>
      <c r="Q75" s="10"/>
      <c r="R75" s="10">
        <v>6.0</v>
      </c>
      <c r="S75" s="10">
        <v>12.0</v>
      </c>
      <c r="T75" s="29">
        <v>9.0</v>
      </c>
      <c r="U75" s="29">
        <v>8.0</v>
      </c>
      <c r="V75" s="16"/>
      <c r="W75" s="16"/>
      <c r="X75" s="10">
        <v>9.0</v>
      </c>
      <c r="Y75" s="10">
        <v>10.0</v>
      </c>
      <c r="Z75" s="10">
        <v>10.0</v>
      </c>
      <c r="AA75" s="10">
        <v>13.0</v>
      </c>
      <c r="AB75" s="10"/>
      <c r="AC75" s="16"/>
      <c r="AD75" s="16">
        <v>10.0</v>
      </c>
      <c r="AE75" s="10">
        <v>8.0</v>
      </c>
      <c r="AF75" s="10">
        <v>9.0</v>
      </c>
      <c r="AG75" s="10">
        <v>9.0</v>
      </c>
      <c r="AH75" s="10">
        <v>9.0</v>
      </c>
      <c r="AI75" s="10">
        <v>8.0</v>
      </c>
      <c r="AJ75" s="16"/>
      <c r="AK75" s="16"/>
      <c r="AL75" s="10">
        <v>8.0</v>
      </c>
      <c r="AM75" s="152">
        <f>SUM(F75:AL75)</f>
        <v>181</v>
      </c>
      <c r="AN75" s="136">
        <f>AM75/COUNT(F75:AL75)</f>
        <v>8.619047619</v>
      </c>
    </row>
    <row r="76" ht="13.5" customHeight="1">
      <c r="A76" s="137" t="s">
        <v>78</v>
      </c>
      <c r="B76" s="132"/>
      <c r="C76" s="138"/>
      <c r="D76" s="32"/>
      <c r="E76" s="427"/>
      <c r="F76" s="142"/>
      <c r="G76" s="142"/>
      <c r="H76" s="140"/>
      <c r="I76" s="148"/>
      <c r="J76" s="148">
        <v>2.0</v>
      </c>
      <c r="K76" s="6"/>
      <c r="L76" s="6"/>
      <c r="M76" s="140"/>
      <c r="N76" s="140"/>
      <c r="O76" s="142">
        <v>1.0</v>
      </c>
      <c r="P76" s="142"/>
      <c r="Q76" s="140"/>
      <c r="R76" s="140">
        <v>1.0</v>
      </c>
      <c r="S76" s="140"/>
      <c r="T76" s="143"/>
      <c r="U76" s="143"/>
      <c r="V76" s="142"/>
      <c r="W76" s="142"/>
      <c r="X76" s="140"/>
      <c r="Y76" s="140"/>
      <c r="Z76" s="140"/>
      <c r="AA76" s="140"/>
      <c r="AB76" s="140"/>
      <c r="AC76" s="142"/>
      <c r="AD76" s="142"/>
      <c r="AE76" s="140">
        <v>1.0</v>
      </c>
      <c r="AF76" s="140"/>
      <c r="AG76" s="140">
        <v>1.0</v>
      </c>
      <c r="AH76" s="140"/>
      <c r="AI76" s="140"/>
      <c r="AJ76" s="142"/>
      <c r="AK76" s="142"/>
      <c r="AL76" s="140"/>
      <c r="AM76" s="140">
        <f>SUM(F76:AK76)</f>
        <v>6</v>
      </c>
      <c r="AN76" s="143"/>
    </row>
    <row r="77" ht="17.25" customHeight="1">
      <c r="A77" s="45">
        <v>11.0</v>
      </c>
      <c r="B77" s="144" t="s">
        <v>26</v>
      </c>
      <c r="C77" s="133"/>
      <c r="D77" s="32"/>
      <c r="E77" s="424"/>
      <c r="F77" s="16">
        <v>9.0</v>
      </c>
      <c r="G77" s="16"/>
      <c r="H77" s="10"/>
      <c r="I77" s="10">
        <v>8.0</v>
      </c>
      <c r="J77" s="10">
        <v>16.0</v>
      </c>
      <c r="K77" s="6"/>
      <c r="L77" s="6"/>
      <c r="M77" s="10">
        <v>11.0</v>
      </c>
      <c r="N77" s="10">
        <v>7.0</v>
      </c>
      <c r="O77" s="16">
        <v>5.0</v>
      </c>
      <c r="P77" s="16"/>
      <c r="Q77" s="10">
        <v>16.0</v>
      </c>
      <c r="R77" s="10">
        <v>10.0</v>
      </c>
      <c r="S77" s="10">
        <v>9.0</v>
      </c>
      <c r="T77" s="29">
        <v>14.0</v>
      </c>
      <c r="U77" s="29">
        <v>8.0</v>
      </c>
      <c r="V77" s="16"/>
      <c r="W77" s="16">
        <v>6.0</v>
      </c>
      <c r="X77" s="10">
        <v>22.0</v>
      </c>
      <c r="Y77" s="10">
        <v>10.0</v>
      </c>
      <c r="Z77" s="10">
        <v>10.0</v>
      </c>
      <c r="AA77" s="10">
        <v>8.0</v>
      </c>
      <c r="AB77" s="10">
        <v>2.0</v>
      </c>
      <c r="AC77" s="16"/>
      <c r="AD77" s="16"/>
      <c r="AE77" s="10"/>
      <c r="AF77" s="10"/>
      <c r="AG77" s="10">
        <v>9.0</v>
      </c>
      <c r="AH77" s="10">
        <v>16.0</v>
      </c>
      <c r="AI77" s="10">
        <v>18.0</v>
      </c>
      <c r="AJ77" s="16">
        <v>6.0</v>
      </c>
      <c r="AK77" s="16"/>
      <c r="AL77" s="10">
        <v>18.0</v>
      </c>
      <c r="AM77" s="152">
        <f>SUM(F77:AL77)</f>
        <v>238</v>
      </c>
      <c r="AN77" s="136">
        <f>AM77/COUNT(F77:AL77)</f>
        <v>10.81818182</v>
      </c>
    </row>
    <row r="78" ht="13.5" customHeight="1">
      <c r="A78" s="137" t="s">
        <v>78</v>
      </c>
      <c r="B78" s="2"/>
      <c r="C78" s="153"/>
      <c r="D78" s="32"/>
      <c r="E78" s="427"/>
      <c r="F78" s="142"/>
      <c r="G78" s="142"/>
      <c r="H78" s="140"/>
      <c r="I78" s="10"/>
      <c r="J78" s="148">
        <v>1.0</v>
      </c>
      <c r="K78" s="6"/>
      <c r="L78" s="6"/>
      <c r="M78" s="140">
        <v>1.0</v>
      </c>
      <c r="N78" s="140"/>
      <c r="O78" s="142">
        <v>2.0</v>
      </c>
      <c r="P78" s="142"/>
      <c r="Q78" s="140"/>
      <c r="R78" s="140"/>
      <c r="S78" s="140">
        <v>1.0</v>
      </c>
      <c r="T78" s="143"/>
      <c r="U78" s="143"/>
      <c r="V78" s="142"/>
      <c r="W78" s="142"/>
      <c r="X78" s="140"/>
      <c r="Y78" s="140">
        <v>2.0</v>
      </c>
      <c r="Z78" s="140">
        <v>1.0</v>
      </c>
      <c r="AA78" s="140">
        <v>2.0</v>
      </c>
      <c r="AB78" s="140">
        <v>2.0</v>
      </c>
      <c r="AC78" s="142"/>
      <c r="AD78" s="142"/>
      <c r="AE78" s="140"/>
      <c r="AF78" s="140"/>
      <c r="AG78" s="140"/>
      <c r="AH78" s="140"/>
      <c r="AI78" s="140"/>
      <c r="AJ78" s="142"/>
      <c r="AK78" s="142"/>
      <c r="AL78" s="140"/>
      <c r="AM78" s="140">
        <f>SUM(F78:AK78)</f>
        <v>12</v>
      </c>
      <c r="AN78" s="143"/>
    </row>
    <row r="79" ht="15.75" customHeight="1">
      <c r="A79" s="29">
        <v>12.0</v>
      </c>
      <c r="B79" s="19" t="s">
        <v>27</v>
      </c>
      <c r="C79" s="133"/>
      <c r="D79" s="32"/>
      <c r="E79" s="424"/>
      <c r="F79" s="16"/>
      <c r="G79" s="16"/>
      <c r="H79" s="10"/>
      <c r="I79" s="10">
        <v>14.0</v>
      </c>
      <c r="J79" s="10">
        <v>12.0</v>
      </c>
      <c r="K79" s="6"/>
      <c r="L79" s="6"/>
      <c r="M79" s="10">
        <v>13.0</v>
      </c>
      <c r="N79" s="10">
        <v>9.0</v>
      </c>
      <c r="O79" s="16">
        <v>7.0</v>
      </c>
      <c r="P79" s="16"/>
      <c r="Q79" s="10"/>
      <c r="R79" s="10">
        <v>9.0</v>
      </c>
      <c r="S79" s="10">
        <v>11.0</v>
      </c>
      <c r="T79" s="10">
        <v>7.0</v>
      </c>
      <c r="U79" s="10">
        <v>9.0</v>
      </c>
      <c r="V79" s="16"/>
      <c r="W79" s="16"/>
      <c r="X79" s="10">
        <v>8.0</v>
      </c>
      <c r="Y79" s="10">
        <v>8.0</v>
      </c>
      <c r="Z79" s="10">
        <v>10.0</v>
      </c>
      <c r="AA79" s="10">
        <v>11.0</v>
      </c>
      <c r="AB79" s="10">
        <v>9.0</v>
      </c>
      <c r="AC79" s="16">
        <v>8.0</v>
      </c>
      <c r="AD79" s="16"/>
      <c r="AE79" s="10"/>
      <c r="AF79" s="10">
        <v>7.0</v>
      </c>
      <c r="AG79" s="10">
        <v>8.0</v>
      </c>
      <c r="AH79" s="10">
        <v>12.0</v>
      </c>
      <c r="AI79" s="10">
        <v>9.0</v>
      </c>
      <c r="AJ79" s="16"/>
      <c r="AK79" s="16"/>
      <c r="AL79" s="10">
        <v>7.0</v>
      </c>
      <c r="AM79" s="152">
        <f>SUM(F79:AL79)</f>
        <v>188</v>
      </c>
      <c r="AN79" s="136">
        <f>AM79/COUNT(F79:AL79)</f>
        <v>9.4</v>
      </c>
    </row>
    <row r="80" ht="13.5" customHeight="1">
      <c r="A80" s="137" t="s">
        <v>78</v>
      </c>
      <c r="B80" s="132"/>
      <c r="C80" s="138"/>
      <c r="D80" s="32"/>
      <c r="E80" s="427"/>
      <c r="F80" s="142"/>
      <c r="G80" s="142"/>
      <c r="H80" s="140"/>
      <c r="I80" s="140"/>
      <c r="J80" s="140"/>
      <c r="K80" s="597"/>
      <c r="L80" s="597"/>
      <c r="M80" s="140"/>
      <c r="N80" s="140"/>
      <c r="O80" s="142"/>
      <c r="P80" s="142"/>
      <c r="Q80" s="140"/>
      <c r="R80" s="140"/>
      <c r="S80" s="140">
        <v>1.0</v>
      </c>
      <c r="T80" s="143"/>
      <c r="U80" s="143"/>
      <c r="V80" s="142"/>
      <c r="W80" s="142"/>
      <c r="X80" s="140">
        <v>1.0</v>
      </c>
      <c r="Y80" s="140"/>
      <c r="Z80" s="140">
        <v>1.0</v>
      </c>
      <c r="AA80" s="140">
        <v>1.0</v>
      </c>
      <c r="AB80" s="140"/>
      <c r="AC80" s="142">
        <v>1.0</v>
      </c>
      <c r="AD80" s="142"/>
      <c r="AE80" s="140"/>
      <c r="AF80" s="140"/>
      <c r="AG80" s="140"/>
      <c r="AH80" s="140"/>
      <c r="AI80" s="140">
        <v>2.0</v>
      </c>
      <c r="AJ80" s="142"/>
      <c r="AK80" s="142"/>
      <c r="AL80" s="140"/>
      <c r="AM80" s="140">
        <f>SUM(F80:AK80)</f>
        <v>7</v>
      </c>
      <c r="AN80" s="136"/>
    </row>
    <row r="81" ht="12.75" customHeight="1">
      <c r="A81" s="29">
        <v>13.0</v>
      </c>
      <c r="B81" s="19" t="s">
        <v>28</v>
      </c>
      <c r="C81" s="133"/>
      <c r="D81" s="32"/>
      <c r="E81" s="424"/>
      <c r="F81" s="16"/>
      <c r="G81" s="16"/>
      <c r="H81" s="147">
        <v>1.0</v>
      </c>
      <c r="I81" s="147"/>
      <c r="J81" s="147"/>
      <c r="K81" s="6"/>
      <c r="L81" s="6"/>
      <c r="M81" s="29">
        <v>9.0</v>
      </c>
      <c r="N81" s="29">
        <v>3.0</v>
      </c>
      <c r="O81" s="16"/>
      <c r="P81" s="16">
        <v>5.0</v>
      </c>
      <c r="Q81" s="10">
        <v>10.0</v>
      </c>
      <c r="R81" s="10">
        <v>9.0</v>
      </c>
      <c r="S81" s="10">
        <v>6.0</v>
      </c>
      <c r="T81" s="29">
        <v>8.0</v>
      </c>
      <c r="U81" s="29">
        <v>10.0</v>
      </c>
      <c r="V81" s="16">
        <v>6.0</v>
      </c>
      <c r="W81" s="16"/>
      <c r="X81" s="10"/>
      <c r="Y81" s="10">
        <v>9.0</v>
      </c>
      <c r="Z81" s="10">
        <v>7.0</v>
      </c>
      <c r="AA81" s="10">
        <v>11.0</v>
      </c>
      <c r="AB81" s="10">
        <v>8.0</v>
      </c>
      <c r="AC81" s="16"/>
      <c r="AD81" s="16"/>
      <c r="AE81" s="10">
        <v>6.0</v>
      </c>
      <c r="AF81" s="10">
        <v>6.0</v>
      </c>
      <c r="AG81" s="10">
        <v>10.0</v>
      </c>
      <c r="AH81" s="10">
        <v>8.0</v>
      </c>
      <c r="AI81" s="10">
        <v>5.0</v>
      </c>
      <c r="AJ81" s="16">
        <v>6.0</v>
      </c>
      <c r="AK81" s="16"/>
      <c r="AL81" s="10"/>
      <c r="AM81" s="152">
        <f>SUM(F81:AL81)</f>
        <v>143</v>
      </c>
      <c r="AN81" s="136">
        <f>AM81/COUNT(F81:AL81)</f>
        <v>7.15</v>
      </c>
    </row>
    <row r="82" ht="13.5" customHeight="1">
      <c r="A82" s="137" t="s">
        <v>78</v>
      </c>
      <c r="B82" s="132"/>
      <c r="C82" s="138"/>
      <c r="D82" s="32"/>
      <c r="E82" s="427"/>
      <c r="F82" s="142"/>
      <c r="G82" s="142"/>
      <c r="H82" s="140"/>
      <c r="I82" s="140"/>
      <c r="J82" s="143"/>
      <c r="K82" s="597"/>
      <c r="L82" s="597"/>
      <c r="M82" s="143"/>
      <c r="N82" s="143"/>
      <c r="O82" s="142"/>
      <c r="P82" s="142"/>
      <c r="Q82" s="140"/>
      <c r="R82" s="140"/>
      <c r="S82" s="140"/>
      <c r="T82" s="143"/>
      <c r="U82" s="143"/>
      <c r="V82" s="142"/>
      <c r="W82" s="142"/>
      <c r="X82" s="140"/>
      <c r="Y82" s="140"/>
      <c r="Z82" s="140"/>
      <c r="AA82" s="140">
        <v>4.0</v>
      </c>
      <c r="AB82" s="140"/>
      <c r="AC82" s="142"/>
      <c r="AD82" s="142"/>
      <c r="AE82" s="140"/>
      <c r="AF82" s="140"/>
      <c r="AG82" s="140"/>
      <c r="AH82" s="140">
        <v>2.0</v>
      </c>
      <c r="AI82" s="140"/>
      <c r="AJ82" s="142"/>
      <c r="AK82" s="142"/>
      <c r="AL82" s="140"/>
      <c r="AM82" s="140">
        <f>SUM(F82:AK82)</f>
        <v>6</v>
      </c>
      <c r="AN82" s="143"/>
    </row>
    <row r="83" ht="12.75" customHeight="1">
      <c r="A83" s="154">
        <v>14.0</v>
      </c>
      <c r="B83" s="144" t="s">
        <v>30</v>
      </c>
      <c r="C83" s="133"/>
      <c r="D83" s="32"/>
      <c r="E83" s="424"/>
      <c r="F83" s="16"/>
      <c r="G83" s="16">
        <v>3.0</v>
      </c>
      <c r="H83" s="10">
        <v>4.0</v>
      </c>
      <c r="I83" s="149">
        <v>3.0</v>
      </c>
      <c r="J83" s="29">
        <v>4.0</v>
      </c>
      <c r="K83" s="6"/>
      <c r="L83" s="6"/>
      <c r="M83" s="29">
        <v>5.0</v>
      </c>
      <c r="N83" s="29">
        <v>6.0</v>
      </c>
      <c r="O83" s="16"/>
      <c r="P83" s="16"/>
      <c r="Q83" s="10">
        <v>4.0</v>
      </c>
      <c r="R83" s="10">
        <v>4.0</v>
      </c>
      <c r="S83" s="10"/>
      <c r="T83" s="29">
        <v>6.0</v>
      </c>
      <c r="U83" s="29">
        <v>3.0</v>
      </c>
      <c r="V83" s="16">
        <v>5.0</v>
      </c>
      <c r="W83" s="16"/>
      <c r="X83" s="10"/>
      <c r="Y83" s="10">
        <v>5.0</v>
      </c>
      <c r="Z83" s="10">
        <v>4.0</v>
      </c>
      <c r="AA83" s="10">
        <v>5.0</v>
      </c>
      <c r="AB83" s="10">
        <v>5.0</v>
      </c>
      <c r="AC83" s="16"/>
      <c r="AD83" s="16"/>
      <c r="AE83" s="10">
        <v>8.0</v>
      </c>
      <c r="AF83" s="10">
        <v>5.0</v>
      </c>
      <c r="AG83" s="10">
        <v>6.0</v>
      </c>
      <c r="AH83" s="155">
        <v>7.0</v>
      </c>
      <c r="AI83" s="10"/>
      <c r="AJ83" s="243"/>
      <c r="AK83" s="16">
        <v>4.0</v>
      </c>
      <c r="AL83" s="10">
        <v>7.0</v>
      </c>
      <c r="AM83" s="152">
        <f>SUM(F83:AL83)</f>
        <v>103</v>
      </c>
      <c r="AN83" s="136">
        <f>AM83/COUNT(F83:AL83)</f>
        <v>4.904761905</v>
      </c>
    </row>
    <row r="84" ht="13.5" customHeight="1">
      <c r="A84" s="137" t="s">
        <v>78</v>
      </c>
      <c r="B84" s="132"/>
      <c r="C84" s="138"/>
      <c r="D84" s="32"/>
      <c r="E84" s="427"/>
      <c r="F84" s="142"/>
      <c r="G84" s="142"/>
      <c r="H84" s="140"/>
      <c r="I84" s="156">
        <v>1.0</v>
      </c>
      <c r="J84" s="143">
        <v>1.0</v>
      </c>
      <c r="K84" s="597"/>
      <c r="L84" s="597"/>
      <c r="M84" s="143"/>
      <c r="N84" s="143">
        <v>2.0</v>
      </c>
      <c r="O84" s="142"/>
      <c r="P84" s="142"/>
      <c r="Q84" s="140"/>
      <c r="R84" s="140"/>
      <c r="S84" s="140"/>
      <c r="T84" s="143"/>
      <c r="U84" s="143">
        <v>1.0</v>
      </c>
      <c r="V84" s="142">
        <v>1.0</v>
      </c>
      <c r="W84" s="142"/>
      <c r="X84" s="140"/>
      <c r="Y84" s="140"/>
      <c r="Z84" s="140"/>
      <c r="AA84" s="140">
        <v>1.0</v>
      </c>
      <c r="AB84" s="140"/>
      <c r="AC84" s="142"/>
      <c r="AD84" s="142"/>
      <c r="AE84" s="140"/>
      <c r="AF84" s="140">
        <v>1.0</v>
      </c>
      <c r="AG84" s="140"/>
      <c r="AH84" s="140"/>
      <c r="AI84" s="140"/>
      <c r="AJ84" s="142"/>
      <c r="AK84" s="142"/>
      <c r="AL84" s="140"/>
      <c r="AM84" s="140">
        <f>SUM(F84:AK84)</f>
        <v>8</v>
      </c>
      <c r="AN84" s="143"/>
    </row>
    <row r="85" ht="12.75" customHeight="1">
      <c r="A85" s="45">
        <v>15.0</v>
      </c>
      <c r="B85" s="144" t="s">
        <v>31</v>
      </c>
      <c r="C85" s="133"/>
      <c r="D85" s="32"/>
      <c r="E85" s="424"/>
      <c r="F85" s="16">
        <v>16.0</v>
      </c>
      <c r="G85" s="16"/>
      <c r="H85" s="10">
        <v>1.0</v>
      </c>
      <c r="I85" s="10">
        <v>10.0</v>
      </c>
      <c r="J85" s="147"/>
      <c r="K85" s="147"/>
      <c r="L85" s="147"/>
      <c r="M85" s="147"/>
      <c r="N85" s="147"/>
      <c r="O85" s="16"/>
      <c r="P85" s="16"/>
      <c r="Q85" s="147"/>
      <c r="R85" s="147"/>
      <c r="S85" s="147"/>
      <c r="T85" s="147">
        <v>1.0</v>
      </c>
      <c r="U85" s="10">
        <v>3.0</v>
      </c>
      <c r="V85" s="16"/>
      <c r="W85" s="16"/>
      <c r="X85" s="10">
        <v>7.0</v>
      </c>
      <c r="Y85" s="149">
        <v>6.0</v>
      </c>
      <c r="Z85" s="149">
        <v>4.0</v>
      </c>
      <c r="AA85" s="10">
        <v>7.0</v>
      </c>
      <c r="AB85" s="149">
        <v>2.0</v>
      </c>
      <c r="AC85" s="16"/>
      <c r="AD85" s="16"/>
      <c r="AE85" s="10">
        <v>8.0</v>
      </c>
      <c r="AF85" s="10">
        <v>5.0</v>
      </c>
      <c r="AG85" s="10">
        <v>8.0</v>
      </c>
      <c r="AH85" s="149">
        <v>5.0</v>
      </c>
      <c r="AI85" s="10">
        <v>11.0</v>
      </c>
      <c r="AJ85" s="16">
        <v>4.0</v>
      </c>
      <c r="AK85" s="16"/>
      <c r="AL85" s="10"/>
      <c r="AM85" s="152">
        <f>SUM(F85:AL85)</f>
        <v>98</v>
      </c>
      <c r="AN85" s="136">
        <f>AM85/COUNT(F85:AL85)</f>
        <v>6.125</v>
      </c>
    </row>
    <row r="86" ht="13.5" customHeight="1">
      <c r="A86" s="137" t="s">
        <v>78</v>
      </c>
      <c r="B86" s="132"/>
      <c r="C86" s="153"/>
      <c r="D86" s="32"/>
      <c r="E86" s="427"/>
      <c r="F86" s="142"/>
      <c r="G86" s="142"/>
      <c r="H86" s="140"/>
      <c r="I86" s="156"/>
      <c r="J86" s="143"/>
      <c r="K86" s="597"/>
      <c r="L86" s="597"/>
      <c r="M86" s="143"/>
      <c r="N86" s="143"/>
      <c r="O86" s="142"/>
      <c r="P86" s="142"/>
      <c r="Q86" s="140"/>
      <c r="R86" s="140"/>
      <c r="S86" s="140"/>
      <c r="T86" s="143"/>
      <c r="U86" s="143"/>
      <c r="V86" s="142"/>
      <c r="W86" s="142"/>
      <c r="X86" s="140"/>
      <c r="Y86" s="140"/>
      <c r="Z86" s="140"/>
      <c r="AA86" s="140"/>
      <c r="AB86" s="140"/>
      <c r="AC86" s="142"/>
      <c r="AD86" s="142"/>
      <c r="AE86" s="140"/>
      <c r="AF86" s="140"/>
      <c r="AG86" s="140"/>
      <c r="AH86" s="140"/>
      <c r="AI86" s="140"/>
      <c r="AJ86" s="142"/>
      <c r="AK86" s="142"/>
      <c r="AL86" s="140"/>
      <c r="AM86" s="140">
        <f>SUM(F86:AK86)</f>
        <v>0</v>
      </c>
      <c r="AN86" s="143"/>
    </row>
    <row r="87" ht="12.75" customHeight="1">
      <c r="A87" s="45">
        <v>16.0</v>
      </c>
      <c r="B87" s="19" t="s">
        <v>402</v>
      </c>
      <c r="C87" s="157"/>
      <c r="D87" s="32"/>
      <c r="E87" s="424"/>
      <c r="F87" s="16"/>
      <c r="G87" s="16"/>
      <c r="H87" s="10">
        <v>5.0</v>
      </c>
      <c r="I87" s="10">
        <v>7.0</v>
      </c>
      <c r="J87" s="29">
        <v>9.0</v>
      </c>
      <c r="K87" s="6"/>
      <c r="L87" s="6"/>
      <c r="M87" s="29">
        <v>8.0</v>
      </c>
      <c r="N87" s="29">
        <v>5.0</v>
      </c>
      <c r="O87" s="16"/>
      <c r="P87" s="16"/>
      <c r="Q87" s="10">
        <v>7.0</v>
      </c>
      <c r="R87" s="10">
        <v>5.0</v>
      </c>
      <c r="S87" s="10">
        <v>5.0</v>
      </c>
      <c r="T87" s="10">
        <v>5.0</v>
      </c>
      <c r="U87" s="10">
        <v>5.0</v>
      </c>
      <c r="V87" s="16">
        <v>3.0</v>
      </c>
      <c r="W87" s="16"/>
      <c r="X87" s="10"/>
      <c r="Y87" s="149">
        <v>3.0</v>
      </c>
      <c r="Z87" s="10"/>
      <c r="AA87" s="10">
        <v>2.0</v>
      </c>
      <c r="AB87" s="10">
        <v>3.0</v>
      </c>
      <c r="AC87" s="16"/>
      <c r="AD87" s="16"/>
      <c r="AE87" s="10">
        <v>3.0</v>
      </c>
      <c r="AF87" s="10">
        <v>4.0</v>
      </c>
      <c r="AG87" s="10">
        <v>5.0</v>
      </c>
      <c r="AH87" s="10">
        <v>3.0</v>
      </c>
      <c r="AI87" s="10">
        <v>11.0</v>
      </c>
      <c r="AJ87" s="16">
        <v>3.0</v>
      </c>
      <c r="AK87" s="16"/>
      <c r="AL87" s="10">
        <v>4.0</v>
      </c>
      <c r="AM87" s="152">
        <f t="shared" ref="AM87:AM90" si="1">SUM(F87:AL87)</f>
        <v>105</v>
      </c>
      <c r="AN87" s="136">
        <f>AM87/COUNT(F87:AL87)</f>
        <v>5</v>
      </c>
    </row>
    <row r="88" ht="13.5" customHeight="1">
      <c r="A88" s="137" t="s">
        <v>78</v>
      </c>
      <c r="B88" s="132"/>
      <c r="C88" s="159"/>
      <c r="D88" s="32"/>
      <c r="E88" s="427"/>
      <c r="F88" s="142"/>
      <c r="G88" s="142"/>
      <c r="H88" s="140"/>
      <c r="I88" s="156"/>
      <c r="J88" s="143"/>
      <c r="K88" s="597"/>
      <c r="L88" s="597"/>
      <c r="M88" s="143"/>
      <c r="N88" s="143"/>
      <c r="O88" s="142"/>
      <c r="P88" s="142"/>
      <c r="Q88" s="140">
        <v>1.0</v>
      </c>
      <c r="R88" s="140"/>
      <c r="S88" s="140"/>
      <c r="T88" s="143"/>
      <c r="U88" s="143"/>
      <c r="V88" s="142"/>
      <c r="W88" s="142"/>
      <c r="X88" s="140"/>
      <c r="Y88" s="140"/>
      <c r="Z88" s="140"/>
      <c r="AA88" s="140"/>
      <c r="AB88" s="140">
        <v>2.0</v>
      </c>
      <c r="AC88" s="142"/>
      <c r="AD88" s="142"/>
      <c r="AE88" s="140">
        <v>1.0</v>
      </c>
      <c r="AF88" s="140">
        <v>1.0</v>
      </c>
      <c r="AG88" s="140"/>
      <c r="AH88" s="140"/>
      <c r="AI88" s="140"/>
      <c r="AJ88" s="142"/>
      <c r="AK88" s="142"/>
      <c r="AL88" s="140"/>
      <c r="AM88" s="140">
        <f t="shared" si="1"/>
        <v>5</v>
      </c>
      <c r="AN88" s="143"/>
    </row>
    <row r="89" ht="12.75" customHeight="1">
      <c r="A89" s="29">
        <v>17.0</v>
      </c>
      <c r="B89" s="19" t="s">
        <v>32</v>
      </c>
      <c r="C89" s="133"/>
      <c r="D89" s="32"/>
      <c r="E89" s="424"/>
      <c r="F89" s="16"/>
      <c r="G89" s="16"/>
      <c r="H89" s="10">
        <v>7.0</v>
      </c>
      <c r="I89" s="10">
        <v>11.0</v>
      </c>
      <c r="J89" s="29">
        <v>10.0</v>
      </c>
      <c r="K89" s="6"/>
      <c r="L89" s="6"/>
      <c r="M89" s="29">
        <v>8.0</v>
      </c>
      <c r="N89" s="29">
        <v>6.0</v>
      </c>
      <c r="O89" s="16"/>
      <c r="P89" s="16"/>
      <c r="Q89" s="10">
        <v>10.0</v>
      </c>
      <c r="R89" s="10">
        <v>10.0</v>
      </c>
      <c r="S89" s="10">
        <v>10.0</v>
      </c>
      <c r="T89" s="29">
        <v>12.0</v>
      </c>
      <c r="U89" s="29"/>
      <c r="V89" s="16"/>
      <c r="W89" s="16">
        <v>10.0</v>
      </c>
      <c r="X89" s="10">
        <v>7.0</v>
      </c>
      <c r="Y89" s="10">
        <v>18.0</v>
      </c>
      <c r="Z89" s="10">
        <v>12.0</v>
      </c>
      <c r="AA89" s="10">
        <v>9.0</v>
      </c>
      <c r="AB89" s="10">
        <v>7.0</v>
      </c>
      <c r="AC89" s="16"/>
      <c r="AD89" s="16"/>
      <c r="AE89" s="10">
        <v>8.0</v>
      </c>
      <c r="AF89" s="10">
        <v>10.0</v>
      </c>
      <c r="AG89" s="10">
        <v>6.0</v>
      </c>
      <c r="AH89" s="10">
        <v>13.0</v>
      </c>
      <c r="AI89" s="10">
        <v>9.0</v>
      </c>
      <c r="AJ89" s="16">
        <v>2.0</v>
      </c>
      <c r="AK89" s="16"/>
      <c r="AL89" s="10"/>
      <c r="AM89" s="152">
        <f t="shared" si="1"/>
        <v>195</v>
      </c>
      <c r="AN89" s="136">
        <f>AM89/COUNT(F89:AL89)</f>
        <v>9.285714286</v>
      </c>
    </row>
    <row r="90" ht="13.5" customHeight="1">
      <c r="A90" s="137" t="s">
        <v>78</v>
      </c>
      <c r="B90" s="132"/>
      <c r="C90" s="138"/>
      <c r="D90" s="32"/>
      <c r="E90" s="427"/>
      <c r="F90" s="142"/>
      <c r="G90" s="142"/>
      <c r="H90" s="140"/>
      <c r="I90" s="156"/>
      <c r="J90" s="143">
        <v>4.0</v>
      </c>
      <c r="K90" s="597"/>
      <c r="L90" s="597"/>
      <c r="M90" s="143">
        <v>4.0</v>
      </c>
      <c r="N90" s="143"/>
      <c r="O90" s="142"/>
      <c r="P90" s="142"/>
      <c r="Q90" s="140"/>
      <c r="R90" s="140"/>
      <c r="S90" s="140"/>
      <c r="T90" s="143"/>
      <c r="U90" s="143"/>
      <c r="V90" s="142"/>
      <c r="W90" s="142"/>
      <c r="X90" s="140"/>
      <c r="Y90" s="140"/>
      <c r="Z90" s="140"/>
      <c r="AA90" s="140">
        <v>3.0</v>
      </c>
      <c r="AB90" s="140">
        <v>1.0</v>
      </c>
      <c r="AC90" s="142"/>
      <c r="AD90" s="142"/>
      <c r="AE90" s="140">
        <v>2.0</v>
      </c>
      <c r="AF90" s="140"/>
      <c r="AG90" s="140"/>
      <c r="AH90" s="140"/>
      <c r="AI90" s="140"/>
      <c r="AJ90" s="142"/>
      <c r="AK90" s="142"/>
      <c r="AL90" s="140"/>
      <c r="AM90" s="140">
        <f t="shared" si="1"/>
        <v>14</v>
      </c>
      <c r="AN90" s="143"/>
    </row>
    <row r="91" ht="13.5" customHeight="1">
      <c r="A91" s="29">
        <v>18.0</v>
      </c>
      <c r="B91" s="19" t="s">
        <v>403</v>
      </c>
      <c r="C91" s="133"/>
      <c r="D91" s="32"/>
      <c r="E91" s="424"/>
      <c r="F91" s="16">
        <v>5.0</v>
      </c>
      <c r="G91" s="16"/>
      <c r="H91" s="150"/>
      <c r="I91" s="600"/>
      <c r="J91" s="600"/>
      <c r="K91" s="601"/>
      <c r="L91" s="601"/>
      <c r="M91" s="150"/>
      <c r="N91" s="428"/>
      <c r="O91" s="150"/>
      <c r="P91" s="150"/>
      <c r="Q91" s="150"/>
      <c r="R91" s="600"/>
      <c r="S91" s="600"/>
      <c r="T91" s="150"/>
      <c r="U91" s="150"/>
      <c r="V91" s="150"/>
      <c r="W91" s="150"/>
      <c r="X91" s="150"/>
      <c r="Y91" s="572"/>
      <c r="Z91" s="572"/>
      <c r="AA91" s="572"/>
      <c r="AB91" s="572"/>
      <c r="AC91" s="572"/>
      <c r="AD91" s="572"/>
      <c r="AE91" s="572"/>
      <c r="AF91" s="572"/>
      <c r="AG91" s="572"/>
      <c r="AH91" s="572"/>
      <c r="AI91" s="572"/>
      <c r="AJ91" s="572"/>
      <c r="AK91" s="572"/>
      <c r="AL91" s="572"/>
      <c r="AM91" s="152">
        <f t="shared" ref="AM91:AM92" si="2">SUM(F91:AK91)</f>
        <v>5</v>
      </c>
      <c r="AN91" s="136">
        <f>AM91/COUNT(F91:AL91)</f>
        <v>5</v>
      </c>
    </row>
    <row r="92" ht="13.5" customHeight="1">
      <c r="A92" s="137" t="s">
        <v>78</v>
      </c>
      <c r="B92" s="132"/>
      <c r="C92" s="138"/>
      <c r="D92" s="32"/>
      <c r="E92" s="427"/>
      <c r="F92" s="142"/>
      <c r="G92" s="142"/>
      <c r="H92" s="140"/>
      <c r="I92" s="156"/>
      <c r="J92" s="140"/>
      <c r="K92" s="597"/>
      <c r="L92" s="597"/>
      <c r="M92" s="140"/>
      <c r="N92" s="140"/>
      <c r="O92" s="142"/>
      <c r="P92" s="142"/>
      <c r="Q92" s="140"/>
      <c r="R92" s="140"/>
      <c r="S92" s="140"/>
      <c r="T92" s="143"/>
      <c r="U92" s="143"/>
      <c r="V92" s="142"/>
      <c r="W92" s="142"/>
      <c r="X92" s="140"/>
      <c r="Y92" s="140"/>
      <c r="Z92" s="140"/>
      <c r="AA92" s="140"/>
      <c r="AB92" s="140"/>
      <c r="AC92" s="142"/>
      <c r="AD92" s="142"/>
      <c r="AE92" s="140"/>
      <c r="AF92" s="140"/>
      <c r="AG92" s="140"/>
      <c r="AH92" s="140"/>
      <c r="AI92" s="140"/>
      <c r="AJ92" s="142"/>
      <c r="AK92" s="142"/>
      <c r="AL92" s="140"/>
      <c r="AM92" s="140">
        <f t="shared" si="2"/>
        <v>0</v>
      </c>
      <c r="AN92" s="143"/>
    </row>
    <row r="93" ht="12.75" customHeight="1">
      <c r="A93" s="29">
        <v>19.0</v>
      </c>
      <c r="B93" s="19" t="s">
        <v>33</v>
      </c>
      <c r="C93" s="133"/>
      <c r="D93" s="32"/>
      <c r="E93" s="424"/>
      <c r="F93" s="16"/>
      <c r="G93" s="16"/>
      <c r="H93" s="10">
        <v>2.0</v>
      </c>
      <c r="I93" s="10">
        <v>11.0</v>
      </c>
      <c r="J93" s="10">
        <v>19.0</v>
      </c>
      <c r="K93" s="6"/>
      <c r="L93" s="6"/>
      <c r="M93" s="10">
        <v>6.0</v>
      </c>
      <c r="N93" s="10">
        <v>16.0</v>
      </c>
      <c r="O93" s="16"/>
      <c r="P93" s="16"/>
      <c r="Q93" s="10">
        <v>5.0</v>
      </c>
      <c r="R93" s="10">
        <v>9.0</v>
      </c>
      <c r="S93" s="10">
        <v>13.0</v>
      </c>
      <c r="T93" s="29">
        <v>7.0</v>
      </c>
      <c r="U93" s="29">
        <v>10.0</v>
      </c>
      <c r="V93" s="16">
        <v>4.0</v>
      </c>
      <c r="W93" s="16"/>
      <c r="X93" s="10"/>
      <c r="Y93" s="150"/>
      <c r="Z93" s="150"/>
      <c r="AA93" s="150"/>
      <c r="AB93" s="150"/>
      <c r="AC93" s="150"/>
      <c r="AD93" s="150"/>
      <c r="AE93" s="150"/>
      <c r="AF93" s="150"/>
      <c r="AG93" s="150"/>
      <c r="AH93" s="150"/>
      <c r="AI93" s="10"/>
      <c r="AJ93" s="16"/>
      <c r="AK93" s="16">
        <v>4.0</v>
      </c>
      <c r="AL93" s="10">
        <v>8.0</v>
      </c>
      <c r="AM93" s="152">
        <f t="shared" ref="AM93:AM94" si="3">SUM(F93:AL93)</f>
        <v>114</v>
      </c>
      <c r="AN93" s="136">
        <f>AM93/COUNT(F93:AL93)</f>
        <v>8.769230769</v>
      </c>
    </row>
    <row r="94" ht="13.5" customHeight="1">
      <c r="A94" s="137" t="s">
        <v>78</v>
      </c>
      <c r="B94" s="132"/>
      <c r="C94" s="138"/>
      <c r="D94" s="32"/>
      <c r="E94" s="427"/>
      <c r="F94" s="142"/>
      <c r="G94" s="142"/>
      <c r="H94" s="140"/>
      <c r="I94" s="140"/>
      <c r="J94" s="140"/>
      <c r="K94" s="597"/>
      <c r="L94" s="597"/>
      <c r="M94" s="140"/>
      <c r="N94" s="140"/>
      <c r="O94" s="142"/>
      <c r="P94" s="142"/>
      <c r="Q94" s="140"/>
      <c r="R94" s="140">
        <v>2.0</v>
      </c>
      <c r="S94" s="140"/>
      <c r="T94" s="143"/>
      <c r="U94" s="143">
        <v>4.0</v>
      </c>
      <c r="V94" s="142"/>
      <c r="W94" s="142"/>
      <c r="X94" s="140"/>
      <c r="Y94" s="140"/>
      <c r="Z94" s="140"/>
      <c r="AA94" s="140"/>
      <c r="AB94" s="140"/>
      <c r="AC94" s="142"/>
      <c r="AD94" s="142"/>
      <c r="AE94" s="140"/>
      <c r="AF94" s="140"/>
      <c r="AG94" s="140"/>
      <c r="AH94" s="140"/>
      <c r="AI94" s="140"/>
      <c r="AJ94" s="142"/>
      <c r="AK94" s="142"/>
      <c r="AL94" s="140">
        <v>1.0</v>
      </c>
      <c r="AM94" s="140">
        <f t="shared" si="3"/>
        <v>7</v>
      </c>
      <c r="AN94" s="143"/>
    </row>
    <row r="95" ht="13.5" customHeight="1">
      <c r="A95" s="29">
        <v>20.0</v>
      </c>
      <c r="B95" s="164" t="s">
        <v>34</v>
      </c>
      <c r="C95" s="133"/>
      <c r="D95" s="32"/>
      <c r="E95" s="424"/>
      <c r="F95" s="16">
        <v>6.0</v>
      </c>
      <c r="G95" s="16"/>
      <c r="H95" s="10"/>
      <c r="I95" s="10">
        <v>8.0</v>
      </c>
      <c r="J95" s="149">
        <v>5.0</v>
      </c>
      <c r="K95" s="6"/>
      <c r="L95" s="6"/>
      <c r="M95" s="10">
        <v>8.0</v>
      </c>
      <c r="N95" s="10">
        <v>8.0</v>
      </c>
      <c r="O95" s="16"/>
      <c r="P95" s="16"/>
      <c r="Q95" s="10">
        <v>15.0</v>
      </c>
      <c r="R95" s="10">
        <v>8.0</v>
      </c>
      <c r="S95" s="10">
        <v>8.0</v>
      </c>
      <c r="T95" s="29">
        <v>5.0</v>
      </c>
      <c r="U95" s="29">
        <v>6.0</v>
      </c>
      <c r="V95" s="16">
        <v>2.0</v>
      </c>
      <c r="W95" s="16"/>
      <c r="X95" s="10"/>
      <c r="Y95" s="10">
        <v>9.0</v>
      </c>
      <c r="Z95" s="10">
        <v>8.0</v>
      </c>
      <c r="AA95" s="10">
        <v>3.0</v>
      </c>
      <c r="AB95" s="10">
        <v>12.0</v>
      </c>
      <c r="AC95" s="16"/>
      <c r="AD95" s="16"/>
      <c r="AE95" s="165">
        <v>7.0</v>
      </c>
      <c r="AF95" s="165">
        <v>4.0</v>
      </c>
      <c r="AG95" s="165">
        <v>8.0</v>
      </c>
      <c r="AH95" s="165">
        <v>5.0</v>
      </c>
      <c r="AI95" s="165">
        <v>17.0</v>
      </c>
      <c r="AJ95" s="574"/>
      <c r="AK95" s="574"/>
      <c r="AL95" s="167"/>
      <c r="AM95" s="152">
        <f t="shared" ref="AM95:AM98" si="4">SUM(F95:AK95)</f>
        <v>152</v>
      </c>
      <c r="AN95" s="136">
        <f>AM95/COUNT(F95:AL95)</f>
        <v>7.6</v>
      </c>
    </row>
    <row r="96" ht="13.5" customHeight="1">
      <c r="A96" s="168" t="s">
        <v>78</v>
      </c>
      <c r="B96" s="132"/>
      <c r="C96" s="133"/>
      <c r="D96" s="32"/>
      <c r="E96" s="424"/>
      <c r="F96" s="16"/>
      <c r="G96" s="16"/>
      <c r="H96" s="10"/>
      <c r="I96" s="10"/>
      <c r="J96" s="10"/>
      <c r="K96" s="6"/>
      <c r="L96" s="6"/>
      <c r="M96" s="10"/>
      <c r="N96" s="10"/>
      <c r="O96" s="277"/>
      <c r="P96" s="277"/>
      <c r="Q96" s="169"/>
      <c r="R96" s="10"/>
      <c r="S96" s="10"/>
      <c r="T96" s="267"/>
      <c r="U96" s="599"/>
      <c r="V96" s="16"/>
      <c r="W96" s="173"/>
      <c r="X96" s="148"/>
      <c r="Y96" s="10"/>
      <c r="Z96" s="169"/>
      <c r="AA96" s="169"/>
      <c r="AB96" s="169">
        <v>1.0</v>
      </c>
      <c r="AC96" s="171"/>
      <c r="AD96" s="16"/>
      <c r="AE96" s="172"/>
      <c r="AF96" s="170">
        <v>2.0</v>
      </c>
      <c r="AG96" s="172"/>
      <c r="AH96" s="167"/>
      <c r="AI96" s="167"/>
      <c r="AJ96" s="574"/>
      <c r="AK96" s="574"/>
      <c r="AL96" s="167"/>
      <c r="AM96" s="170">
        <f t="shared" si="4"/>
        <v>3</v>
      </c>
      <c r="AN96" s="136"/>
    </row>
    <row r="97" ht="13.5" customHeight="1">
      <c r="A97" s="29">
        <v>21.0</v>
      </c>
      <c r="B97" s="19" t="s">
        <v>36</v>
      </c>
      <c r="C97" s="133"/>
      <c r="D97" s="32"/>
      <c r="E97" s="424"/>
      <c r="F97" s="16"/>
      <c r="G97" s="16"/>
      <c r="H97" s="10">
        <v>6.0</v>
      </c>
      <c r="I97" s="149">
        <v>3.0</v>
      </c>
      <c r="J97" s="10">
        <v>13.0</v>
      </c>
      <c r="K97" s="6"/>
      <c r="L97" s="6"/>
      <c r="M97" s="10">
        <v>4.0</v>
      </c>
      <c r="N97" s="10">
        <v>10.0</v>
      </c>
      <c r="O97" s="16">
        <v>5.0</v>
      </c>
      <c r="P97" s="16"/>
      <c r="Q97" s="10">
        <v>5.0</v>
      </c>
      <c r="R97" s="10">
        <v>11.0</v>
      </c>
      <c r="S97" s="10">
        <v>7.0</v>
      </c>
      <c r="T97" s="10">
        <v>19.0</v>
      </c>
      <c r="U97" s="10"/>
      <c r="V97" s="16"/>
      <c r="W97" s="16">
        <v>4.0</v>
      </c>
      <c r="X97" s="10">
        <v>11.0</v>
      </c>
      <c r="Y97" s="149">
        <v>3.0</v>
      </c>
      <c r="Z97" s="10">
        <v>11.0</v>
      </c>
      <c r="AA97" s="10">
        <v>6.0</v>
      </c>
      <c r="AB97" s="10">
        <v>3.0</v>
      </c>
      <c r="AC97" s="16"/>
      <c r="AD97" s="16"/>
      <c r="AE97" s="165">
        <v>10.0</v>
      </c>
      <c r="AF97" s="165">
        <v>18.0</v>
      </c>
      <c r="AG97" s="165">
        <v>8.0</v>
      </c>
      <c r="AH97" s="165">
        <v>8.0</v>
      </c>
      <c r="AI97" s="165">
        <v>12.0</v>
      </c>
      <c r="AJ97" s="166">
        <v>4.0</v>
      </c>
      <c r="AK97" s="574"/>
      <c r="AL97" s="167"/>
      <c r="AM97" s="152">
        <f t="shared" si="4"/>
        <v>181</v>
      </c>
      <c r="AN97" s="136">
        <f>AM97/COUNT(F97:AL97)</f>
        <v>8.227272727</v>
      </c>
    </row>
    <row r="98" ht="13.5" customHeight="1">
      <c r="A98" s="137" t="s">
        <v>78</v>
      </c>
      <c r="B98" s="132"/>
      <c r="C98" s="138"/>
      <c r="D98" s="32"/>
      <c r="E98" s="427"/>
      <c r="F98" s="142"/>
      <c r="G98" s="142"/>
      <c r="H98" s="140"/>
      <c r="I98" s="140"/>
      <c r="J98" s="140"/>
      <c r="K98" s="597"/>
      <c r="L98" s="597"/>
      <c r="M98" s="140"/>
      <c r="N98" s="140"/>
      <c r="O98" s="142">
        <v>2.0</v>
      </c>
      <c r="P98" s="142"/>
      <c r="Q98" s="140">
        <v>1.0</v>
      </c>
      <c r="R98" s="140"/>
      <c r="S98" s="140"/>
      <c r="T98" s="143">
        <v>1.0</v>
      </c>
      <c r="U98" s="143"/>
      <c r="V98" s="142"/>
      <c r="W98" s="142"/>
      <c r="X98" s="140"/>
      <c r="Y98" s="140"/>
      <c r="Z98" s="140"/>
      <c r="AA98" s="140"/>
      <c r="AB98" s="140"/>
      <c r="AC98" s="142"/>
      <c r="AD98" s="142"/>
      <c r="AE98" s="140"/>
      <c r="AF98" s="140"/>
      <c r="AG98" s="140"/>
      <c r="AH98" s="140"/>
      <c r="AI98" s="140"/>
      <c r="AJ98" s="142"/>
      <c r="AK98" s="142"/>
      <c r="AL98" s="140"/>
      <c r="AM98" s="140">
        <f t="shared" si="4"/>
        <v>4</v>
      </c>
      <c r="AN98" s="143"/>
    </row>
    <row r="99" ht="12.75" customHeight="1">
      <c r="A99" s="29">
        <v>22.0</v>
      </c>
      <c r="B99" s="19" t="s">
        <v>37</v>
      </c>
      <c r="C99" s="133"/>
      <c r="D99" s="32"/>
      <c r="E99" s="424"/>
      <c r="F99" s="16"/>
      <c r="G99" s="16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0">
        <v>9.0</v>
      </c>
      <c r="Y99" s="10">
        <v>12.0</v>
      </c>
      <c r="Z99" s="10">
        <v>7.0</v>
      </c>
      <c r="AA99" s="10">
        <v>11.0</v>
      </c>
      <c r="AB99" s="10">
        <v>5.0</v>
      </c>
      <c r="AC99" s="16">
        <v>5.0</v>
      </c>
      <c r="AD99" s="16"/>
      <c r="AE99" s="10">
        <v>1.0</v>
      </c>
      <c r="AF99" s="10">
        <v>7.0</v>
      </c>
      <c r="AG99" s="10">
        <v>6.0</v>
      </c>
      <c r="AH99" s="10">
        <v>26.0</v>
      </c>
      <c r="AI99" s="10">
        <v>8.0</v>
      </c>
      <c r="AJ99" s="16"/>
      <c r="AK99" s="16"/>
      <c r="AL99" s="10">
        <v>8.0</v>
      </c>
      <c r="AM99" s="152">
        <f t="shared" ref="AM99:AM105" si="5">SUM(F99:AL99)</f>
        <v>105</v>
      </c>
      <c r="AN99" s="136">
        <f>AM99/COUNT(F99:AL99)</f>
        <v>8.75</v>
      </c>
    </row>
    <row r="100" ht="13.5" customHeight="1">
      <c r="A100" s="137" t="s">
        <v>78</v>
      </c>
      <c r="B100" s="132"/>
      <c r="C100" s="138"/>
      <c r="D100" s="32"/>
      <c r="E100" s="427"/>
      <c r="F100" s="142"/>
      <c r="G100" s="142"/>
      <c r="H100" s="140"/>
      <c r="I100" s="140"/>
      <c r="J100" s="140"/>
      <c r="K100" s="597"/>
      <c r="L100" s="597"/>
      <c r="M100" s="140"/>
      <c r="N100" s="140"/>
      <c r="O100" s="142"/>
      <c r="P100" s="142"/>
      <c r="Q100" s="140"/>
      <c r="R100" s="140"/>
      <c r="S100" s="140"/>
      <c r="T100" s="143"/>
      <c r="U100" s="143"/>
      <c r="V100" s="142"/>
      <c r="W100" s="142"/>
      <c r="X100" s="140">
        <v>1.0</v>
      </c>
      <c r="Y100" s="140"/>
      <c r="Z100" s="140"/>
      <c r="AA100" s="140">
        <v>2.0</v>
      </c>
      <c r="AB100" s="140"/>
      <c r="AC100" s="142"/>
      <c r="AD100" s="142"/>
      <c r="AE100" s="140"/>
      <c r="AF100" s="140"/>
      <c r="AG100" s="140"/>
      <c r="AH100" s="140"/>
      <c r="AI100" s="140">
        <v>1.0</v>
      </c>
      <c r="AJ100" s="142"/>
      <c r="AK100" s="142"/>
      <c r="AL100" s="140">
        <v>2.0</v>
      </c>
      <c r="AM100" s="140">
        <f t="shared" si="5"/>
        <v>6</v>
      </c>
      <c r="AN100" s="143"/>
    </row>
    <row r="101" ht="13.5" customHeight="1">
      <c r="A101" s="45">
        <v>23.0</v>
      </c>
      <c r="B101" s="178" t="s">
        <v>21</v>
      </c>
      <c r="C101" s="133"/>
      <c r="D101" s="32"/>
      <c r="E101" s="424"/>
      <c r="F101" s="16"/>
      <c r="G101" s="16"/>
      <c r="H101" s="6"/>
      <c r="I101" s="6"/>
      <c r="J101" s="6"/>
      <c r="K101" s="6"/>
      <c r="L101" s="6"/>
      <c r="M101" s="6"/>
      <c r="N101" s="10">
        <v>6.0</v>
      </c>
      <c r="O101" s="16"/>
      <c r="P101" s="16"/>
      <c r="Q101" s="10">
        <v>2.0</v>
      </c>
      <c r="R101" s="10">
        <v>3.0</v>
      </c>
      <c r="S101" s="10">
        <v>7.0</v>
      </c>
      <c r="T101" s="10">
        <v>8.0</v>
      </c>
      <c r="U101" s="10">
        <v>7.0</v>
      </c>
      <c r="V101" s="16">
        <v>1.0</v>
      </c>
      <c r="W101" s="16"/>
      <c r="X101" s="10">
        <v>3.0</v>
      </c>
      <c r="Y101" s="10">
        <v>3.0</v>
      </c>
      <c r="Z101" s="10">
        <v>2.0</v>
      </c>
      <c r="AA101" s="10">
        <v>12.0</v>
      </c>
      <c r="AB101" s="10">
        <v>7.0</v>
      </c>
      <c r="AC101" s="16"/>
      <c r="AD101" s="16"/>
      <c r="AE101" s="10">
        <v>3.0</v>
      </c>
      <c r="AF101" s="10">
        <v>4.0</v>
      </c>
      <c r="AG101" s="10">
        <v>6.0</v>
      </c>
      <c r="AH101" s="10">
        <v>6.0</v>
      </c>
      <c r="AI101" s="10">
        <v>6.0</v>
      </c>
      <c r="AJ101" s="16">
        <v>1.0</v>
      </c>
      <c r="AK101" s="16"/>
      <c r="AL101" s="10"/>
      <c r="AM101" s="152">
        <f t="shared" si="5"/>
        <v>87</v>
      </c>
      <c r="AN101" s="136">
        <f>AM101/COUNT(F101:AL101)</f>
        <v>4.833333333</v>
      </c>
    </row>
    <row r="102" ht="13.5" customHeight="1">
      <c r="A102" s="179" t="s">
        <v>78</v>
      </c>
      <c r="C102" s="133"/>
      <c r="D102" s="32"/>
      <c r="E102" s="424"/>
      <c r="F102" s="16"/>
      <c r="G102" s="16"/>
      <c r="H102" s="10"/>
      <c r="I102" s="10"/>
      <c r="J102" s="29"/>
      <c r="K102" s="6"/>
      <c r="L102" s="6"/>
      <c r="M102" s="29"/>
      <c r="N102" s="29"/>
      <c r="O102" s="16"/>
      <c r="P102" s="16"/>
      <c r="Q102" s="10"/>
      <c r="R102" s="10"/>
      <c r="S102" s="10"/>
      <c r="T102" s="29"/>
      <c r="U102" s="267">
        <v>1.0</v>
      </c>
      <c r="V102" s="16"/>
      <c r="W102" s="16"/>
      <c r="X102" s="10"/>
      <c r="Y102" s="169">
        <v>1.0</v>
      </c>
      <c r="Z102" s="10"/>
      <c r="AA102" s="169">
        <v>3.0</v>
      </c>
      <c r="AB102" s="10"/>
      <c r="AC102" s="16"/>
      <c r="AD102" s="16"/>
      <c r="AE102" s="10"/>
      <c r="AF102" s="10"/>
      <c r="AG102" s="10"/>
      <c r="AH102" s="169">
        <v>2.0</v>
      </c>
      <c r="AI102" s="10"/>
      <c r="AJ102" s="16"/>
      <c r="AK102" s="16"/>
      <c r="AL102" s="10"/>
      <c r="AM102" s="169">
        <f t="shared" si="5"/>
        <v>7</v>
      </c>
      <c r="AN102" s="136"/>
    </row>
    <row r="103" ht="13.5" customHeight="1">
      <c r="A103" s="45">
        <v>24.0</v>
      </c>
      <c r="B103" s="178" t="s">
        <v>35</v>
      </c>
      <c r="C103" s="133"/>
      <c r="D103" s="32"/>
      <c r="E103" s="424"/>
      <c r="F103" s="16"/>
      <c r="G103" s="16"/>
      <c r="H103" s="6"/>
      <c r="I103" s="6"/>
      <c r="J103" s="6"/>
      <c r="K103" s="6"/>
      <c r="L103" s="6"/>
      <c r="M103" s="6"/>
      <c r="N103" s="6"/>
      <c r="O103" s="16"/>
      <c r="P103" s="16"/>
      <c r="Q103" s="6"/>
      <c r="R103" s="6"/>
      <c r="S103" s="6"/>
      <c r="T103" s="6"/>
      <c r="U103" s="6"/>
      <c r="V103" s="16"/>
      <c r="W103" s="16"/>
      <c r="X103" s="10">
        <v>1.0</v>
      </c>
      <c r="Y103" s="10"/>
      <c r="Z103" s="10">
        <v>9.0</v>
      </c>
      <c r="AA103" s="10">
        <v>4.0</v>
      </c>
      <c r="AB103" s="10">
        <v>4.0</v>
      </c>
      <c r="AC103" s="16"/>
      <c r="AD103" s="16"/>
      <c r="AE103" s="10">
        <v>9.0</v>
      </c>
      <c r="AF103" s="10">
        <v>2.0</v>
      </c>
      <c r="AG103" s="10">
        <v>3.0</v>
      </c>
      <c r="AH103" s="10">
        <v>7.0</v>
      </c>
      <c r="AI103" s="10">
        <v>11.0</v>
      </c>
      <c r="AJ103" s="16"/>
      <c r="AK103" s="16"/>
      <c r="AL103" s="10">
        <v>1.0</v>
      </c>
      <c r="AM103" s="152">
        <f t="shared" si="5"/>
        <v>51</v>
      </c>
      <c r="AN103" s="136">
        <f>AM103/COUNT(F103:AL103)</f>
        <v>5.1</v>
      </c>
    </row>
    <row r="104" ht="13.5" customHeight="1">
      <c r="A104" s="179" t="s">
        <v>78</v>
      </c>
      <c r="C104" s="133"/>
      <c r="D104" s="32"/>
      <c r="E104" s="424"/>
      <c r="F104" s="16"/>
      <c r="G104" s="16"/>
      <c r="H104" s="10"/>
      <c r="I104" s="10"/>
      <c r="J104" s="29"/>
      <c r="K104" s="6"/>
      <c r="L104" s="6"/>
      <c r="M104" s="29"/>
      <c r="N104" s="29"/>
      <c r="O104" s="16"/>
      <c r="P104" s="16"/>
      <c r="Q104" s="10"/>
      <c r="R104" s="10"/>
      <c r="S104" s="10"/>
      <c r="T104" s="29"/>
      <c r="U104" s="29"/>
      <c r="V104" s="16"/>
      <c r="W104" s="16"/>
      <c r="X104" s="169">
        <v>1.0</v>
      </c>
      <c r="Y104" s="10"/>
      <c r="Z104" s="10"/>
      <c r="AA104" s="10"/>
      <c r="AB104" s="10"/>
      <c r="AC104" s="16"/>
      <c r="AD104" s="16"/>
      <c r="AE104" s="10"/>
      <c r="AF104" s="10"/>
      <c r="AG104" s="10"/>
      <c r="AH104" s="10"/>
      <c r="AI104" s="10"/>
      <c r="AJ104" s="16"/>
      <c r="AK104" s="16"/>
      <c r="AL104" s="169">
        <v>1.0</v>
      </c>
      <c r="AM104" s="169">
        <f t="shared" si="5"/>
        <v>2</v>
      </c>
      <c r="AN104" s="136"/>
    </row>
    <row r="105" ht="13.5" customHeight="1">
      <c r="A105" s="45">
        <v>25.0</v>
      </c>
      <c r="B105" s="183" t="s">
        <v>80</v>
      </c>
      <c r="C105" s="133"/>
      <c r="D105" s="32"/>
      <c r="E105" s="424"/>
      <c r="F105" s="16"/>
      <c r="G105" s="16">
        <v>1.0</v>
      </c>
      <c r="H105" s="10"/>
      <c r="I105" s="10">
        <v>1.0</v>
      </c>
      <c r="J105" s="29">
        <v>5.0</v>
      </c>
      <c r="K105" s="6"/>
      <c r="L105" s="6"/>
      <c r="M105" s="29"/>
      <c r="N105" s="29"/>
      <c r="O105" s="16"/>
      <c r="P105" s="16"/>
      <c r="Q105" s="10">
        <v>2.0</v>
      </c>
      <c r="R105" s="10">
        <v>1.0</v>
      </c>
      <c r="S105" s="10"/>
      <c r="T105" s="29">
        <v>2.0</v>
      </c>
      <c r="U105" s="29"/>
      <c r="V105" s="16"/>
      <c r="W105" s="16"/>
      <c r="X105" s="10"/>
      <c r="Y105" s="10"/>
      <c r="Z105" s="10"/>
      <c r="AA105" s="10"/>
      <c r="AB105" s="10"/>
      <c r="AC105" s="16"/>
      <c r="AD105" s="16"/>
      <c r="AE105" s="10"/>
      <c r="AF105" s="10"/>
      <c r="AG105" s="10"/>
      <c r="AH105" s="10">
        <v>2.0</v>
      </c>
      <c r="AI105" s="10">
        <v>5.0</v>
      </c>
      <c r="AJ105" s="16">
        <v>6.0</v>
      </c>
      <c r="AK105" s="16"/>
      <c r="AL105" s="10">
        <v>2.0</v>
      </c>
      <c r="AM105" s="152">
        <f t="shared" si="5"/>
        <v>27</v>
      </c>
      <c r="AN105" s="136">
        <f>AM105/COUNT(F105:AL105)</f>
        <v>2.7</v>
      </c>
    </row>
    <row r="106" ht="13.5" customHeight="1">
      <c r="A106" s="137" t="s">
        <v>78</v>
      </c>
      <c r="B106" s="132"/>
      <c r="C106" s="138"/>
      <c r="D106" s="71"/>
      <c r="E106" s="427"/>
      <c r="F106" s="142"/>
      <c r="G106" s="142"/>
      <c r="H106" s="140"/>
      <c r="I106" s="140"/>
      <c r="J106" s="143"/>
      <c r="K106" s="597"/>
      <c r="L106" s="597"/>
      <c r="M106" s="143"/>
      <c r="N106" s="143"/>
      <c r="O106" s="142"/>
      <c r="P106" s="142"/>
      <c r="Q106" s="140"/>
      <c r="R106" s="140"/>
      <c r="S106" s="140"/>
      <c r="T106" s="143"/>
      <c r="U106" s="143"/>
      <c r="V106" s="142"/>
      <c r="W106" s="142"/>
      <c r="X106" s="140"/>
      <c r="Y106" s="140"/>
      <c r="Z106" s="140"/>
      <c r="AA106" s="140"/>
      <c r="AB106" s="140"/>
      <c r="AC106" s="142"/>
      <c r="AD106" s="142"/>
      <c r="AE106" s="140"/>
      <c r="AF106" s="140"/>
      <c r="AG106" s="140"/>
      <c r="AH106" s="140">
        <v>1.0</v>
      </c>
      <c r="AI106" s="140"/>
      <c r="AJ106" s="142"/>
      <c r="AK106" s="142"/>
      <c r="AL106" s="140"/>
      <c r="AM106" s="140">
        <f>SUM(F106:AK106)</f>
        <v>1</v>
      </c>
      <c r="AN106" s="143"/>
    </row>
    <row r="107" ht="51.75" customHeight="1">
      <c r="A107" s="184"/>
      <c r="B107" s="185"/>
      <c r="C107" s="186"/>
      <c r="D107" s="187">
        <v>200.0</v>
      </c>
      <c r="E107" s="188" t="s">
        <v>406</v>
      </c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90">
        <f>SUM(AM55+AM57+AM59+AM61+AM63+AM67+AM69+AM71+AM73+AM77+AM79+AM81+AM85+AM91+AM93+AM97+AM99+AM101+AM103+AM105)</f>
        <v>2482</v>
      </c>
    </row>
    <row r="108" ht="13.5" customHeight="1">
      <c r="A108" s="191">
        <v>1.0</v>
      </c>
      <c r="B108" s="19" t="s">
        <v>82</v>
      </c>
      <c r="C108" s="191" t="s">
        <v>83</v>
      </c>
      <c r="D108" s="192" t="s">
        <v>17</v>
      </c>
      <c r="E108" s="193"/>
      <c r="F108" s="166"/>
      <c r="G108" s="166"/>
      <c r="H108" s="165">
        <v>2.0</v>
      </c>
      <c r="I108" s="165">
        <v>4.0</v>
      </c>
      <c r="J108" s="165">
        <v>7.0</v>
      </c>
      <c r="K108" s="202"/>
      <c r="L108" s="118"/>
      <c r="M108" s="195">
        <v>1.0</v>
      </c>
      <c r="N108" s="165">
        <v>1.0</v>
      </c>
      <c r="O108" s="166">
        <v>5.0</v>
      </c>
      <c r="P108" s="166"/>
      <c r="Q108" s="165">
        <v>2.0</v>
      </c>
      <c r="R108" s="165">
        <v>3.0</v>
      </c>
      <c r="S108" s="165">
        <v>1.0</v>
      </c>
      <c r="T108" s="165"/>
      <c r="U108" s="165">
        <v>3.0</v>
      </c>
      <c r="V108" s="166"/>
      <c r="W108" s="166"/>
      <c r="X108" s="165">
        <v>1.0</v>
      </c>
      <c r="Y108" s="165"/>
      <c r="Z108" s="165">
        <v>3.0</v>
      </c>
      <c r="AA108" s="165">
        <v>4.0</v>
      </c>
      <c r="AB108" s="165">
        <v>8.0</v>
      </c>
      <c r="AC108" s="166"/>
      <c r="AD108" s="166"/>
      <c r="AE108" s="165"/>
      <c r="AF108" s="165">
        <v>3.0</v>
      </c>
      <c r="AG108" s="165">
        <v>7.0</v>
      </c>
      <c r="AH108" s="165">
        <v>9.0</v>
      </c>
      <c r="AI108" s="165">
        <v>4.0</v>
      </c>
      <c r="AJ108" s="166"/>
      <c r="AK108" s="166">
        <v>5.0</v>
      </c>
      <c r="AL108" s="165">
        <v>2.0</v>
      </c>
      <c r="AM108" s="191">
        <f>SUM(F108:AL108)</f>
        <v>75</v>
      </c>
      <c r="AN108" s="191">
        <f>SUM(AM55,AM57,AM59,AM61,AM63,AM65,AM67,AM69,AM71,AM73,AM75,AM77,AM79,AM81,AM83,AM85,AM87,AM89,AM91,AM93,AM95,AM97,AM99,AM101,AM103,AM105)</f>
        <v>3360</v>
      </c>
    </row>
    <row r="109" ht="13.5" customHeight="1">
      <c r="A109" s="168" t="s">
        <v>78</v>
      </c>
      <c r="B109" s="132"/>
      <c r="C109" s="196"/>
      <c r="D109" s="196"/>
      <c r="E109" s="71"/>
      <c r="F109" s="173"/>
      <c r="G109" s="173"/>
      <c r="H109" s="170"/>
      <c r="I109" s="170"/>
      <c r="J109" s="170"/>
      <c r="K109" s="602"/>
      <c r="L109" s="71"/>
      <c r="M109" s="197"/>
      <c r="N109" s="170"/>
      <c r="O109" s="173"/>
      <c r="P109" s="173"/>
      <c r="Q109" s="170"/>
      <c r="R109" s="170"/>
      <c r="S109" s="170"/>
      <c r="T109" s="170"/>
      <c r="U109" s="170"/>
      <c r="V109" s="173"/>
      <c r="W109" s="173"/>
      <c r="X109" s="170"/>
      <c r="Y109" s="170"/>
      <c r="Z109" s="170"/>
      <c r="AA109" s="170"/>
      <c r="AB109" s="170"/>
      <c r="AC109" s="173"/>
      <c r="AD109" s="173"/>
      <c r="AE109" s="170"/>
      <c r="AF109" s="170"/>
      <c r="AG109" s="170"/>
      <c r="AH109" s="170"/>
      <c r="AI109" s="170"/>
      <c r="AJ109" s="173"/>
      <c r="AK109" s="173"/>
      <c r="AL109" s="170"/>
      <c r="AM109" s="196"/>
      <c r="AN109" s="199"/>
    </row>
    <row r="110" ht="13.5" customHeight="1">
      <c r="A110" s="191">
        <v>2.0</v>
      </c>
      <c r="B110" s="19" t="s">
        <v>85</v>
      </c>
      <c r="C110" s="191" t="s">
        <v>86</v>
      </c>
      <c r="D110" s="192" t="s">
        <v>87</v>
      </c>
      <c r="E110" s="193" t="s">
        <v>407</v>
      </c>
      <c r="F110" s="166"/>
      <c r="G110" s="166"/>
      <c r="H110" s="165">
        <v>7.0</v>
      </c>
      <c r="I110" s="165"/>
      <c r="J110" s="165">
        <v>3.0</v>
      </c>
      <c r="K110" s="202"/>
      <c r="L110" s="603" t="s">
        <v>11</v>
      </c>
      <c r="M110" s="195">
        <v>4.0</v>
      </c>
      <c r="N110" s="165">
        <v>9.0</v>
      </c>
      <c r="O110" s="166">
        <v>1.0</v>
      </c>
      <c r="P110" s="166"/>
      <c r="Q110" s="165"/>
      <c r="R110" s="165">
        <v>9.0</v>
      </c>
      <c r="S110" s="165">
        <v>5.0</v>
      </c>
      <c r="T110" s="165">
        <v>4.0</v>
      </c>
      <c r="U110" s="165">
        <v>9.0</v>
      </c>
      <c r="V110" s="166"/>
      <c r="W110" s="166"/>
      <c r="X110" s="165">
        <v>2.0</v>
      </c>
      <c r="Y110" s="165">
        <v>8.0</v>
      </c>
      <c r="Z110" s="165">
        <v>6.0</v>
      </c>
      <c r="AA110" s="165">
        <v>7.0</v>
      </c>
      <c r="AB110" s="165">
        <v>7.0</v>
      </c>
      <c r="AC110" s="166"/>
      <c r="AD110" s="166"/>
      <c r="AE110" s="165">
        <v>3.0</v>
      </c>
      <c r="AF110" s="165">
        <v>2.0</v>
      </c>
      <c r="AG110" s="165">
        <v>9.0</v>
      </c>
      <c r="AH110" s="165">
        <v>5.0</v>
      </c>
      <c r="AI110" s="165">
        <v>5.0</v>
      </c>
      <c r="AJ110" s="166"/>
      <c r="AK110" s="166"/>
      <c r="AL110" s="165">
        <v>2.0</v>
      </c>
      <c r="AM110" s="191">
        <f>SUM(F110:AL110)</f>
        <v>107</v>
      </c>
      <c r="AN110" s="191"/>
    </row>
    <row r="111" ht="13.5" customHeight="1">
      <c r="A111" s="168" t="s">
        <v>78</v>
      </c>
      <c r="B111" s="132"/>
      <c r="C111" s="196"/>
      <c r="D111" s="196"/>
      <c r="E111" s="71"/>
      <c r="F111" s="173"/>
      <c r="G111" s="173"/>
      <c r="H111" s="170"/>
      <c r="I111" s="170"/>
      <c r="J111" s="170"/>
      <c r="K111" s="602"/>
      <c r="L111" s="71"/>
      <c r="M111" s="197"/>
      <c r="N111" s="170"/>
      <c r="O111" s="173"/>
      <c r="P111" s="173"/>
      <c r="Q111" s="170"/>
      <c r="R111" s="170"/>
      <c r="S111" s="170"/>
      <c r="T111" s="170"/>
      <c r="U111" s="170"/>
      <c r="V111" s="173"/>
      <c r="W111" s="173"/>
      <c r="X111" s="170"/>
      <c r="Y111" s="170"/>
      <c r="Z111" s="170"/>
      <c r="AA111" s="170"/>
      <c r="AB111" s="170"/>
      <c r="AC111" s="173"/>
      <c r="AD111" s="173"/>
      <c r="AE111" s="170"/>
      <c r="AF111" s="170"/>
      <c r="AG111" s="170"/>
      <c r="AH111" s="170"/>
      <c r="AI111" s="170"/>
      <c r="AJ111" s="173"/>
      <c r="AK111" s="173"/>
      <c r="AL111" s="170"/>
      <c r="AM111" s="196"/>
      <c r="AN111" s="199"/>
    </row>
    <row r="112" ht="13.5" customHeight="1">
      <c r="A112" s="191">
        <v>3.0</v>
      </c>
      <c r="B112" s="19" t="s">
        <v>89</v>
      </c>
      <c r="C112" s="191" t="s">
        <v>90</v>
      </c>
      <c r="D112" s="192" t="s">
        <v>91</v>
      </c>
      <c r="E112" s="193" t="s">
        <v>408</v>
      </c>
      <c r="F112" s="166">
        <v>1.0</v>
      </c>
      <c r="G112" s="166"/>
      <c r="H112" s="165">
        <v>3.0</v>
      </c>
      <c r="I112" s="165">
        <v>8.0</v>
      </c>
      <c r="J112" s="165">
        <v>2.0</v>
      </c>
      <c r="K112" s="202"/>
      <c r="L112" s="603" t="s">
        <v>11</v>
      </c>
      <c r="M112" s="195">
        <v>3.0</v>
      </c>
      <c r="N112" s="165">
        <v>5.0</v>
      </c>
      <c r="O112" s="166"/>
      <c r="P112" s="166"/>
      <c r="Q112" s="165">
        <v>3.0</v>
      </c>
      <c r="R112" s="202"/>
      <c r="S112" s="202"/>
      <c r="T112" s="202"/>
      <c r="U112" s="202"/>
      <c r="V112" s="202">
        <v>2.0</v>
      </c>
      <c r="W112" s="202">
        <v>1.0</v>
      </c>
      <c r="X112" s="165">
        <v>8.0</v>
      </c>
      <c r="Y112" s="165">
        <v>5.0</v>
      </c>
      <c r="Z112" s="165">
        <v>10.0</v>
      </c>
      <c r="AA112" s="165">
        <v>7.0</v>
      </c>
      <c r="AB112" s="165">
        <v>6.0</v>
      </c>
      <c r="AC112" s="166"/>
      <c r="AD112" s="166"/>
      <c r="AE112" s="165">
        <v>6.0</v>
      </c>
      <c r="AF112" s="165">
        <v>9.0</v>
      </c>
      <c r="AG112" s="165">
        <v>9.0</v>
      </c>
      <c r="AH112" s="165">
        <v>4.0</v>
      </c>
      <c r="AI112" s="165">
        <v>2.0</v>
      </c>
      <c r="AJ112" s="166"/>
      <c r="AK112" s="166">
        <v>3.0</v>
      </c>
      <c r="AL112" s="165">
        <v>7.0</v>
      </c>
      <c r="AM112" s="191">
        <f>SUM(F112:AL112)</f>
        <v>104</v>
      </c>
      <c r="AN112" s="191"/>
    </row>
    <row r="113" ht="13.5" customHeight="1">
      <c r="A113" s="191"/>
      <c r="B113" s="203" t="s">
        <v>78</v>
      </c>
      <c r="C113" s="191"/>
      <c r="D113" s="192"/>
      <c r="E113" s="32"/>
      <c r="F113" s="166"/>
      <c r="G113" s="166"/>
      <c r="H113" s="165"/>
      <c r="I113" s="165"/>
      <c r="J113" s="165"/>
      <c r="K113" s="202"/>
      <c r="L113" s="71"/>
      <c r="M113" s="195"/>
      <c r="N113" s="165"/>
      <c r="O113" s="166"/>
      <c r="P113" s="166"/>
      <c r="Q113" s="165"/>
      <c r="R113" s="165"/>
      <c r="S113" s="165"/>
      <c r="T113" s="165"/>
      <c r="U113" s="165"/>
      <c r="V113" s="166"/>
      <c r="W113" s="166"/>
      <c r="X113" s="204">
        <v>4.0</v>
      </c>
      <c r="Y113" s="165"/>
      <c r="Z113" s="165"/>
      <c r="AA113" s="165"/>
      <c r="AB113" s="165"/>
      <c r="AC113" s="166"/>
      <c r="AD113" s="166"/>
      <c r="AE113" s="165"/>
      <c r="AF113" s="165"/>
      <c r="AG113" s="165"/>
      <c r="AH113" s="165"/>
      <c r="AI113" s="165"/>
      <c r="AJ113" s="166"/>
      <c r="AK113" s="166"/>
      <c r="AL113" s="165"/>
      <c r="AM113" s="191"/>
      <c r="AN113" s="191"/>
    </row>
    <row r="114" ht="13.5" customHeight="1">
      <c r="A114" s="191">
        <v>4.0</v>
      </c>
      <c r="B114" s="19" t="s">
        <v>93</v>
      </c>
      <c r="C114" s="191"/>
      <c r="D114" s="192" t="s">
        <v>94</v>
      </c>
      <c r="E114" s="193"/>
      <c r="F114" s="166"/>
      <c r="G114" s="166"/>
      <c r="H114" s="165">
        <v>1.0</v>
      </c>
      <c r="I114" s="165">
        <v>1.0</v>
      </c>
      <c r="J114" s="165">
        <v>3.0</v>
      </c>
      <c r="K114" s="202"/>
      <c r="L114" s="603"/>
      <c r="M114" s="195">
        <v>1.0</v>
      </c>
      <c r="N114" s="165">
        <v>10.0</v>
      </c>
      <c r="O114" s="166"/>
      <c r="P114" s="166"/>
      <c r="Q114" s="165">
        <v>7.0</v>
      </c>
      <c r="R114" s="165">
        <v>6.0</v>
      </c>
      <c r="S114" s="165">
        <v>10.0</v>
      </c>
      <c r="T114" s="165">
        <v>4.0</v>
      </c>
      <c r="U114" s="165">
        <v>6.0</v>
      </c>
      <c r="V114" s="166"/>
      <c r="W114" s="166"/>
      <c r="X114" s="165">
        <v>12.0</v>
      </c>
      <c r="Y114" s="165">
        <v>8.0</v>
      </c>
      <c r="Z114" s="165">
        <v>9.0</v>
      </c>
      <c r="AA114" s="165">
        <v>2.0</v>
      </c>
      <c r="AB114" s="165">
        <v>9.0</v>
      </c>
      <c r="AC114" s="166"/>
      <c r="AD114" s="166"/>
      <c r="AE114" s="165">
        <v>8.0</v>
      </c>
      <c r="AF114" s="165">
        <v>5.0</v>
      </c>
      <c r="AG114" s="165">
        <v>5.0</v>
      </c>
      <c r="AH114" s="165">
        <v>4.0</v>
      </c>
      <c r="AI114" s="165">
        <v>7.0</v>
      </c>
      <c r="AJ114" s="166"/>
      <c r="AK114" s="166">
        <v>1.0</v>
      </c>
      <c r="AL114" s="393">
        <v>6.0</v>
      </c>
      <c r="AM114" s="578">
        <f>SUM(F114:AL114)</f>
        <v>125</v>
      </c>
      <c r="AN114" s="191"/>
    </row>
    <row r="115" ht="13.5" customHeight="1">
      <c r="A115" s="168" t="s">
        <v>78</v>
      </c>
      <c r="B115" s="132"/>
      <c r="C115" s="196"/>
      <c r="D115" s="196"/>
      <c r="E115" s="32"/>
      <c r="F115" s="173"/>
      <c r="G115" s="173"/>
      <c r="H115" s="170"/>
      <c r="I115" s="170"/>
      <c r="J115" s="170"/>
      <c r="K115" s="602"/>
      <c r="L115" s="71"/>
      <c r="M115" s="197"/>
      <c r="N115" s="170">
        <v>1.0</v>
      </c>
      <c r="O115" s="173"/>
      <c r="P115" s="173"/>
      <c r="Q115" s="170"/>
      <c r="R115" s="170"/>
      <c r="S115" s="170"/>
      <c r="T115" s="170"/>
      <c r="U115" s="170"/>
      <c r="V115" s="173"/>
      <c r="W115" s="173"/>
      <c r="X115" s="170"/>
      <c r="Y115" s="170">
        <v>1.0</v>
      </c>
      <c r="Z115" s="170"/>
      <c r="AA115" s="170"/>
      <c r="AB115" s="170"/>
      <c r="AC115" s="173"/>
      <c r="AD115" s="173"/>
      <c r="AE115" s="170"/>
      <c r="AF115" s="170">
        <v>1.0</v>
      </c>
      <c r="AG115" s="170"/>
      <c r="AH115" s="170"/>
      <c r="AI115" s="170"/>
      <c r="AJ115" s="173"/>
      <c r="AK115" s="173"/>
      <c r="AL115" s="170"/>
      <c r="AM115" s="196"/>
      <c r="AN115" s="196"/>
    </row>
    <row r="116" ht="13.5" customHeight="1">
      <c r="A116" s="191">
        <v>5.0</v>
      </c>
      <c r="B116" s="19" t="s">
        <v>96</v>
      </c>
      <c r="C116" s="191" t="s">
        <v>97</v>
      </c>
      <c r="D116" s="192" t="s">
        <v>98</v>
      </c>
      <c r="E116" s="193" t="s">
        <v>409</v>
      </c>
      <c r="F116" s="166"/>
      <c r="G116" s="166">
        <v>4.0</v>
      </c>
      <c r="H116" s="165">
        <v>3.0</v>
      </c>
      <c r="I116" s="165"/>
      <c r="J116" s="165">
        <v>14.0</v>
      </c>
      <c r="K116" s="202"/>
      <c r="L116" s="603" t="s">
        <v>11</v>
      </c>
      <c r="M116" s="195">
        <v>3.0</v>
      </c>
      <c r="N116" s="165">
        <v>10.0</v>
      </c>
      <c r="O116" s="166"/>
      <c r="P116" s="166">
        <v>2.0</v>
      </c>
      <c r="Q116" s="165">
        <v>3.0</v>
      </c>
      <c r="R116" s="165">
        <v>3.0</v>
      </c>
      <c r="S116" s="165">
        <v>1.0</v>
      </c>
      <c r="T116" s="165">
        <v>4.0</v>
      </c>
      <c r="U116" s="165">
        <v>11.0</v>
      </c>
      <c r="V116" s="166"/>
      <c r="W116" s="166">
        <v>7.0</v>
      </c>
      <c r="X116" s="165">
        <v>8.0</v>
      </c>
      <c r="Y116" s="165">
        <v>4.0</v>
      </c>
      <c r="Z116" s="165">
        <v>3.0</v>
      </c>
      <c r="AA116" s="165">
        <v>4.0</v>
      </c>
      <c r="AB116" s="165">
        <v>4.0</v>
      </c>
      <c r="AC116" s="166"/>
      <c r="AD116" s="166"/>
      <c r="AE116" s="165">
        <v>3.0</v>
      </c>
      <c r="AF116" s="165"/>
      <c r="AG116" s="165">
        <v>2.0</v>
      </c>
      <c r="AH116" s="165">
        <v>6.0</v>
      </c>
      <c r="AI116" s="165">
        <v>1.0</v>
      </c>
      <c r="AJ116" s="166"/>
      <c r="AK116" s="166">
        <v>2.0</v>
      </c>
      <c r="AL116" s="165">
        <v>5.0</v>
      </c>
      <c r="AM116" s="191">
        <f>SUM(F116:AL116)</f>
        <v>107</v>
      </c>
      <c r="AN116" s="191"/>
    </row>
    <row r="117" ht="13.5" customHeight="1">
      <c r="A117" s="168" t="s">
        <v>78</v>
      </c>
      <c r="B117" s="132"/>
      <c r="C117" s="196"/>
      <c r="D117" s="196"/>
      <c r="E117" s="32"/>
      <c r="F117" s="173"/>
      <c r="G117" s="173"/>
      <c r="H117" s="170"/>
      <c r="I117" s="170"/>
      <c r="J117" s="170"/>
      <c r="K117" s="202"/>
      <c r="L117" s="71"/>
      <c r="M117" s="197"/>
      <c r="N117" s="170"/>
      <c r="O117" s="173"/>
      <c r="P117" s="173"/>
      <c r="Q117" s="170"/>
      <c r="R117" s="170"/>
      <c r="S117" s="170"/>
      <c r="T117" s="170"/>
      <c r="U117" s="170">
        <v>1.0</v>
      </c>
      <c r="V117" s="173"/>
      <c r="W117" s="173"/>
      <c r="X117" s="170"/>
      <c r="Y117" s="170"/>
      <c r="Z117" s="170"/>
      <c r="AA117" s="170"/>
      <c r="AB117" s="170"/>
      <c r="AC117" s="173"/>
      <c r="AD117" s="173"/>
      <c r="AE117" s="170"/>
      <c r="AF117" s="170"/>
      <c r="AG117" s="170"/>
      <c r="AH117" s="170"/>
      <c r="AI117" s="170"/>
      <c r="AJ117" s="173"/>
      <c r="AK117" s="173"/>
      <c r="AL117" s="170"/>
      <c r="AM117" s="196"/>
      <c r="AN117" s="199"/>
    </row>
    <row r="118" ht="13.5" customHeight="1">
      <c r="A118" s="191">
        <v>6.0</v>
      </c>
      <c r="B118" s="19" t="s">
        <v>100</v>
      </c>
      <c r="C118" s="191" t="s">
        <v>101</v>
      </c>
      <c r="D118" s="192" t="s">
        <v>102</v>
      </c>
      <c r="E118" s="193" t="s">
        <v>410</v>
      </c>
      <c r="F118" s="166"/>
      <c r="G118" s="166"/>
      <c r="H118" s="165">
        <v>5.0</v>
      </c>
      <c r="I118" s="175"/>
      <c r="J118" s="165">
        <v>8.0</v>
      </c>
      <c r="K118" s="202"/>
      <c r="L118" s="603" t="s">
        <v>11</v>
      </c>
      <c r="M118" s="195">
        <v>6.0</v>
      </c>
      <c r="N118" s="165">
        <v>11.0</v>
      </c>
      <c r="O118" s="166"/>
      <c r="P118" s="166"/>
      <c r="Q118" s="165">
        <v>7.0</v>
      </c>
      <c r="R118" s="165">
        <v>5.0</v>
      </c>
      <c r="S118" s="165">
        <v>5.0</v>
      </c>
      <c r="T118" s="165">
        <v>3.0</v>
      </c>
      <c r="U118" s="165">
        <v>6.0</v>
      </c>
      <c r="V118" s="166"/>
      <c r="W118" s="166"/>
      <c r="X118" s="165">
        <v>4.0</v>
      </c>
      <c r="Y118" s="165">
        <v>4.0</v>
      </c>
      <c r="Z118" s="165">
        <v>12.0</v>
      </c>
      <c r="AA118" s="165">
        <v>9.0</v>
      </c>
      <c r="AB118" s="165">
        <v>6.0</v>
      </c>
      <c r="AC118" s="166">
        <v>1.0</v>
      </c>
      <c r="AD118" s="166"/>
      <c r="AE118" s="165">
        <v>9.0</v>
      </c>
      <c r="AF118" s="165">
        <v>3.0</v>
      </c>
      <c r="AG118" s="165">
        <v>6.0</v>
      </c>
      <c r="AH118" s="165">
        <v>7.0</v>
      </c>
      <c r="AI118" s="165">
        <v>3.0</v>
      </c>
      <c r="AJ118" s="166"/>
      <c r="AK118" s="166"/>
      <c r="AL118" s="165">
        <v>7.0</v>
      </c>
      <c r="AM118" s="191">
        <f>SUM(F118:AL118)</f>
        <v>127</v>
      </c>
      <c r="AN118" s="191"/>
    </row>
    <row r="119" ht="13.5" customHeight="1">
      <c r="A119" s="168" t="s">
        <v>78</v>
      </c>
      <c r="B119" s="132"/>
      <c r="C119" s="196"/>
      <c r="D119" s="196"/>
      <c r="E119" s="71"/>
      <c r="F119" s="173"/>
      <c r="G119" s="173"/>
      <c r="H119" s="170"/>
      <c r="I119" s="170"/>
      <c r="J119" s="170"/>
      <c r="K119" s="602"/>
      <c r="L119" s="71"/>
      <c r="M119" s="197"/>
      <c r="N119" s="170"/>
      <c r="O119" s="173"/>
      <c r="P119" s="173"/>
      <c r="Q119" s="170"/>
      <c r="R119" s="170"/>
      <c r="S119" s="170"/>
      <c r="T119" s="170"/>
      <c r="U119" s="170"/>
      <c r="V119" s="173"/>
      <c r="W119" s="173"/>
      <c r="X119" s="170"/>
      <c r="Y119" s="170"/>
      <c r="Z119" s="170"/>
      <c r="AA119" s="170"/>
      <c r="AB119" s="170"/>
      <c r="AC119" s="173"/>
      <c r="AD119" s="173"/>
      <c r="AE119" s="170"/>
      <c r="AF119" s="170"/>
      <c r="AG119" s="170"/>
      <c r="AH119" s="170"/>
      <c r="AI119" s="170"/>
      <c r="AJ119" s="173"/>
      <c r="AK119" s="173"/>
      <c r="AL119" s="170"/>
      <c r="AM119" s="196"/>
      <c r="AN119" s="199"/>
    </row>
    <row r="120" ht="13.5" customHeight="1">
      <c r="A120" s="191">
        <v>7.0</v>
      </c>
      <c r="B120" s="19" t="s">
        <v>100</v>
      </c>
      <c r="C120" s="191" t="s">
        <v>104</v>
      </c>
      <c r="D120" s="192" t="s">
        <v>105</v>
      </c>
      <c r="E120" s="193" t="s">
        <v>411</v>
      </c>
      <c r="F120" s="166"/>
      <c r="G120" s="166">
        <v>1.0</v>
      </c>
      <c r="H120" s="165">
        <v>8.0</v>
      </c>
      <c r="I120" s="165">
        <v>4.0</v>
      </c>
      <c r="J120" s="165">
        <v>6.0</v>
      </c>
      <c r="K120" s="202"/>
      <c r="L120" s="603" t="s">
        <v>11</v>
      </c>
      <c r="M120" s="195">
        <v>4.0</v>
      </c>
      <c r="N120" s="165">
        <v>5.0</v>
      </c>
      <c r="O120" s="166"/>
      <c r="P120" s="166"/>
      <c r="Q120" s="165">
        <v>6.0</v>
      </c>
      <c r="R120" s="165">
        <v>2.0</v>
      </c>
      <c r="S120" s="165">
        <v>6.0</v>
      </c>
      <c r="T120" s="165">
        <v>8.0</v>
      </c>
      <c r="U120" s="165">
        <v>7.0</v>
      </c>
      <c r="V120" s="166"/>
      <c r="W120" s="166"/>
      <c r="X120" s="165">
        <v>6.0</v>
      </c>
      <c r="Y120" s="165">
        <v>3.0</v>
      </c>
      <c r="Z120" s="165">
        <v>8.0</v>
      </c>
      <c r="AA120" s="165">
        <v>8.0</v>
      </c>
      <c r="AB120" s="165">
        <v>4.0</v>
      </c>
      <c r="AC120" s="166"/>
      <c r="AD120" s="166"/>
      <c r="AE120" s="165">
        <v>13.0</v>
      </c>
      <c r="AF120" s="165">
        <v>7.0</v>
      </c>
      <c r="AG120" s="165">
        <v>5.0</v>
      </c>
      <c r="AH120" s="165">
        <v>5.0</v>
      </c>
      <c r="AI120" s="165">
        <v>4.0</v>
      </c>
      <c r="AJ120" s="166"/>
      <c r="AK120" s="166"/>
      <c r="AL120" s="165">
        <v>4.0</v>
      </c>
      <c r="AM120" s="191">
        <f>SUM(F120:AL120)</f>
        <v>124</v>
      </c>
      <c r="AN120" s="191"/>
    </row>
    <row r="121" ht="13.5" customHeight="1">
      <c r="A121" s="168" t="s">
        <v>78</v>
      </c>
      <c r="B121" s="132"/>
      <c r="C121" s="196"/>
      <c r="D121" s="196"/>
      <c r="E121" s="71"/>
      <c r="F121" s="173"/>
      <c r="G121" s="173"/>
      <c r="H121" s="170"/>
      <c r="I121" s="170"/>
      <c r="J121" s="170"/>
      <c r="K121" s="602"/>
      <c r="L121" s="71"/>
      <c r="M121" s="197"/>
      <c r="N121" s="170"/>
      <c r="O121" s="173"/>
      <c r="P121" s="173"/>
      <c r="Q121" s="170"/>
      <c r="R121" s="170"/>
      <c r="S121" s="170"/>
      <c r="T121" s="170"/>
      <c r="U121" s="170"/>
      <c r="V121" s="173"/>
      <c r="W121" s="173"/>
      <c r="X121" s="170"/>
      <c r="Y121" s="170"/>
      <c r="Z121" s="170"/>
      <c r="AA121" s="170"/>
      <c r="AB121" s="170"/>
      <c r="AC121" s="173"/>
      <c r="AD121" s="173"/>
      <c r="AE121" s="170"/>
      <c r="AF121" s="170"/>
      <c r="AG121" s="170"/>
      <c r="AH121" s="170"/>
      <c r="AI121" s="170"/>
      <c r="AJ121" s="173"/>
      <c r="AK121" s="173"/>
      <c r="AL121" s="170"/>
      <c r="AM121" s="196"/>
      <c r="AN121" s="199"/>
    </row>
    <row r="122" ht="13.5" customHeight="1">
      <c r="A122" s="191">
        <v>8.0</v>
      </c>
      <c r="B122" s="19" t="s">
        <v>107</v>
      </c>
      <c r="C122" s="191" t="s">
        <v>108</v>
      </c>
      <c r="D122" s="192" t="s">
        <v>109</v>
      </c>
      <c r="E122" s="193" t="s">
        <v>412</v>
      </c>
      <c r="F122" s="166">
        <v>4.0</v>
      </c>
      <c r="G122" s="166"/>
      <c r="H122" s="165">
        <v>1.0</v>
      </c>
      <c r="I122" s="165">
        <v>1.0</v>
      </c>
      <c r="J122" s="165">
        <v>4.0</v>
      </c>
      <c r="K122" s="202"/>
      <c r="L122" s="603" t="s">
        <v>11</v>
      </c>
      <c r="M122" s="195">
        <v>3.0</v>
      </c>
      <c r="N122" s="165">
        <v>18.0</v>
      </c>
      <c r="O122" s="166">
        <v>1.0</v>
      </c>
      <c r="P122" s="166"/>
      <c r="Q122" s="165">
        <v>4.0</v>
      </c>
      <c r="R122" s="165">
        <v>1.0</v>
      </c>
      <c r="S122" s="165"/>
      <c r="T122" s="165">
        <v>1.0</v>
      </c>
      <c r="U122" s="165">
        <v>4.0</v>
      </c>
      <c r="V122" s="166"/>
      <c r="W122" s="166"/>
      <c r="X122" s="165">
        <v>7.0</v>
      </c>
      <c r="Y122" s="165">
        <v>2.0</v>
      </c>
      <c r="Z122" s="165">
        <v>5.0</v>
      </c>
      <c r="AA122" s="165">
        <v>14.0</v>
      </c>
      <c r="AB122" s="165">
        <v>9.0</v>
      </c>
      <c r="AC122" s="166"/>
      <c r="AD122" s="166"/>
      <c r="AE122" s="165">
        <v>1.0</v>
      </c>
      <c r="AF122" s="165">
        <v>6.0</v>
      </c>
      <c r="AG122" s="165">
        <v>4.0</v>
      </c>
      <c r="AH122" s="165">
        <v>11.0</v>
      </c>
      <c r="AI122" s="165">
        <v>7.0</v>
      </c>
      <c r="AJ122" s="166"/>
      <c r="AK122" s="166">
        <v>1.0</v>
      </c>
      <c r="AL122" s="165">
        <v>2.0</v>
      </c>
      <c r="AM122" s="191">
        <f>SUM(F122:AL122)</f>
        <v>111</v>
      </c>
      <c r="AN122" s="191"/>
    </row>
    <row r="123" ht="13.5" customHeight="1">
      <c r="A123" s="168" t="s">
        <v>78</v>
      </c>
      <c r="B123" s="132"/>
      <c r="C123" s="196"/>
      <c r="D123" s="196"/>
      <c r="E123" s="71"/>
      <c r="F123" s="173"/>
      <c r="G123" s="173"/>
      <c r="H123" s="170"/>
      <c r="I123" s="170"/>
      <c r="J123" s="170"/>
      <c r="K123" s="602"/>
      <c r="L123" s="71"/>
      <c r="M123" s="197">
        <v>2.0</v>
      </c>
      <c r="N123" s="170">
        <v>1.0</v>
      </c>
      <c r="O123" s="173"/>
      <c r="P123" s="173"/>
      <c r="Q123" s="170"/>
      <c r="R123" s="170"/>
      <c r="S123" s="170"/>
      <c r="T123" s="170"/>
      <c r="U123" s="170"/>
      <c r="V123" s="173"/>
      <c r="W123" s="173"/>
      <c r="X123" s="170"/>
      <c r="Y123" s="170"/>
      <c r="Z123" s="170"/>
      <c r="AA123" s="170"/>
      <c r="AB123" s="170"/>
      <c r="AC123" s="173"/>
      <c r="AD123" s="173"/>
      <c r="AE123" s="170"/>
      <c r="AF123" s="170">
        <v>3.0</v>
      </c>
      <c r="AG123" s="165"/>
      <c r="AH123" s="170">
        <v>1.0</v>
      </c>
      <c r="AI123" s="170"/>
      <c r="AJ123" s="173"/>
      <c r="AK123" s="173"/>
      <c r="AL123" s="170"/>
      <c r="AM123" s="196"/>
      <c r="AN123" s="199"/>
    </row>
    <row r="124" ht="13.5" customHeight="1">
      <c r="A124" s="191">
        <v>9.0</v>
      </c>
      <c r="B124" s="19" t="s">
        <v>111</v>
      </c>
      <c r="C124" s="191"/>
      <c r="D124" s="192" t="s">
        <v>112</v>
      </c>
      <c r="E124" s="193"/>
      <c r="F124" s="166">
        <v>1.0</v>
      </c>
      <c r="G124" s="166"/>
      <c r="H124" s="165">
        <v>3.0</v>
      </c>
      <c r="I124" s="165">
        <v>5.0</v>
      </c>
      <c r="J124" s="165">
        <v>10.0</v>
      </c>
      <c r="K124" s="202"/>
      <c r="L124" s="603" t="s">
        <v>11</v>
      </c>
      <c r="M124" s="195">
        <v>7.0</v>
      </c>
      <c r="N124" s="165">
        <v>2.0</v>
      </c>
      <c r="O124" s="166"/>
      <c r="P124" s="166">
        <v>1.0</v>
      </c>
      <c r="Q124" s="165">
        <v>3.0</v>
      </c>
      <c r="R124" s="165">
        <v>2.0</v>
      </c>
      <c r="S124" s="165">
        <v>1.0</v>
      </c>
      <c r="T124" s="165">
        <v>4.0</v>
      </c>
      <c r="U124" s="165">
        <v>2.0</v>
      </c>
      <c r="V124" s="166"/>
      <c r="W124" s="166"/>
      <c r="X124" s="165">
        <v>5.0</v>
      </c>
      <c r="Y124" s="285">
        <v>6.0</v>
      </c>
      <c r="Z124" s="212">
        <v>5.0</v>
      </c>
      <c r="AA124" s="208">
        <v>2.0</v>
      </c>
      <c r="AB124" s="208">
        <v>1.0</v>
      </c>
      <c r="AC124" s="166"/>
      <c r="AD124" s="166"/>
      <c r="AE124" s="165">
        <v>6.0</v>
      </c>
      <c r="AF124" s="165">
        <v>7.0</v>
      </c>
      <c r="AG124" s="165">
        <v>6.0</v>
      </c>
      <c r="AH124" s="165">
        <v>8.0</v>
      </c>
      <c r="AI124" s="165">
        <v>5.0</v>
      </c>
      <c r="AJ124" s="166"/>
      <c r="AK124" s="166">
        <v>4.0</v>
      </c>
      <c r="AL124" s="165">
        <v>11.0</v>
      </c>
      <c r="AM124" s="191">
        <f>SUM(F124:AL124)</f>
        <v>107</v>
      </c>
      <c r="AN124" s="191"/>
    </row>
    <row r="125" ht="13.5" customHeight="1">
      <c r="A125" s="168" t="s">
        <v>78</v>
      </c>
      <c r="B125" s="132"/>
      <c r="C125" s="196"/>
      <c r="D125" s="196"/>
      <c r="E125" s="71"/>
      <c r="F125" s="173"/>
      <c r="G125" s="173"/>
      <c r="H125" s="170"/>
      <c r="I125" s="170"/>
      <c r="J125" s="170"/>
      <c r="K125" s="602"/>
      <c r="L125" s="71"/>
      <c r="M125" s="197"/>
      <c r="N125" s="170"/>
      <c r="O125" s="173"/>
      <c r="P125" s="173"/>
      <c r="Q125" s="170"/>
      <c r="R125" s="170"/>
      <c r="S125" s="170"/>
      <c r="T125" s="170"/>
      <c r="U125" s="170"/>
      <c r="V125" s="173"/>
      <c r="W125" s="173"/>
      <c r="X125" s="170"/>
      <c r="Y125" s="170"/>
      <c r="Z125" s="170"/>
      <c r="AA125" s="170"/>
      <c r="AB125" s="170"/>
      <c r="AC125" s="173"/>
      <c r="AD125" s="173"/>
      <c r="AE125" s="170"/>
      <c r="AF125" s="165"/>
      <c r="AG125" s="170">
        <v>1.0</v>
      </c>
      <c r="AH125" s="170"/>
      <c r="AI125" s="170"/>
      <c r="AJ125" s="173"/>
      <c r="AK125" s="173"/>
      <c r="AL125" s="170"/>
      <c r="AM125" s="196"/>
      <c r="AN125" s="199"/>
    </row>
    <row r="126" ht="13.5" customHeight="1">
      <c r="A126" s="191">
        <v>10.0</v>
      </c>
      <c r="B126" s="19" t="s">
        <v>113</v>
      </c>
      <c r="C126" s="191" t="s">
        <v>114</v>
      </c>
      <c r="D126" s="192" t="s">
        <v>115</v>
      </c>
      <c r="E126" s="193" t="s">
        <v>413</v>
      </c>
      <c r="F126" s="166"/>
      <c r="G126" s="166">
        <v>1.0</v>
      </c>
      <c r="H126" s="165">
        <v>4.0</v>
      </c>
      <c r="I126" s="165">
        <v>2.0</v>
      </c>
      <c r="J126" s="165">
        <v>6.0</v>
      </c>
      <c r="K126" s="202"/>
      <c r="L126" s="603" t="s">
        <v>11</v>
      </c>
      <c r="M126" s="201"/>
      <c r="N126" s="201"/>
      <c r="O126" s="201"/>
      <c r="P126" s="201"/>
      <c r="Q126" s="201"/>
      <c r="R126" s="201"/>
      <c r="S126" s="201"/>
      <c r="T126" s="201"/>
      <c r="U126" s="201"/>
      <c r="V126" s="201"/>
      <c r="W126" s="201"/>
      <c r="X126" s="201"/>
      <c r="Y126" s="201"/>
      <c r="Z126" s="201"/>
      <c r="AA126" s="280"/>
      <c r="AB126" s="280"/>
      <c r="AC126" s="280"/>
      <c r="AD126" s="280"/>
      <c r="AE126" s="280"/>
      <c r="AF126" s="280"/>
      <c r="AG126" s="280"/>
      <c r="AH126" s="280"/>
      <c r="AI126" s="280"/>
      <c r="AJ126" s="280"/>
      <c r="AK126" s="280"/>
      <c r="AL126" s="280"/>
      <c r="AM126" s="191">
        <f>SUM(F126:AK126)</f>
        <v>13</v>
      </c>
      <c r="AN126" s="191"/>
    </row>
    <row r="127" ht="13.5" customHeight="1">
      <c r="A127" s="168" t="s">
        <v>78</v>
      </c>
      <c r="B127" s="132"/>
      <c r="C127" s="196"/>
      <c r="D127" s="196"/>
      <c r="E127" s="71"/>
      <c r="F127" s="173"/>
      <c r="G127" s="173"/>
      <c r="H127" s="170"/>
      <c r="I127" s="170"/>
      <c r="J127" s="170"/>
      <c r="K127" s="602"/>
      <c r="L127" s="71"/>
      <c r="M127" s="197"/>
      <c r="N127" s="170"/>
      <c r="O127" s="173"/>
      <c r="P127" s="173"/>
      <c r="Q127" s="170"/>
      <c r="R127" s="170"/>
      <c r="S127" s="170"/>
      <c r="T127" s="170"/>
      <c r="U127" s="170"/>
      <c r="V127" s="173"/>
      <c r="W127" s="173"/>
      <c r="X127" s="170"/>
      <c r="Y127" s="170"/>
      <c r="Z127" s="170"/>
      <c r="AA127" s="170"/>
      <c r="AB127" s="170"/>
      <c r="AC127" s="173"/>
      <c r="AD127" s="173"/>
      <c r="AE127" s="170"/>
      <c r="AF127" s="165"/>
      <c r="AG127" s="165"/>
      <c r="AH127" s="170"/>
      <c r="AI127" s="170"/>
      <c r="AJ127" s="173"/>
      <c r="AK127" s="173"/>
      <c r="AL127" s="170"/>
      <c r="AM127" s="196"/>
      <c r="AN127" s="199"/>
    </row>
    <row r="128" ht="13.5" customHeight="1">
      <c r="A128" s="191">
        <v>11.0</v>
      </c>
      <c r="B128" s="19" t="s">
        <v>117</v>
      </c>
      <c r="C128" s="191" t="s">
        <v>118</v>
      </c>
      <c r="D128" s="192" t="s">
        <v>119</v>
      </c>
      <c r="E128" s="193" t="s">
        <v>414</v>
      </c>
      <c r="F128" s="166"/>
      <c r="G128" s="166"/>
      <c r="H128" s="165">
        <v>12.0</v>
      </c>
      <c r="I128" s="165">
        <v>3.0</v>
      </c>
      <c r="J128" s="165">
        <v>5.0</v>
      </c>
      <c r="K128" s="202"/>
      <c r="L128" s="603" t="s">
        <v>11</v>
      </c>
      <c r="M128" s="195">
        <v>7.0</v>
      </c>
      <c r="N128" s="165">
        <v>5.0</v>
      </c>
      <c r="O128" s="166"/>
      <c r="P128" s="166">
        <v>2.0</v>
      </c>
      <c r="Q128" s="165">
        <v>8.0</v>
      </c>
      <c r="R128" s="165">
        <v>3.0</v>
      </c>
      <c r="S128" s="165">
        <v>6.0</v>
      </c>
      <c r="T128" s="165">
        <v>7.0</v>
      </c>
      <c r="U128" s="165">
        <v>6.0</v>
      </c>
      <c r="V128" s="166"/>
      <c r="W128" s="166"/>
      <c r="X128" s="165">
        <v>10.0</v>
      </c>
      <c r="Y128" s="285">
        <v>3.0</v>
      </c>
      <c r="Z128" s="212">
        <v>6.0</v>
      </c>
      <c r="AA128" s="165">
        <v>11.0</v>
      </c>
      <c r="AB128" s="165">
        <v>4.0</v>
      </c>
      <c r="AC128" s="166"/>
      <c r="AD128" s="166"/>
      <c r="AE128" s="165">
        <v>8.0</v>
      </c>
      <c r="AF128" s="165">
        <v>1.0</v>
      </c>
      <c r="AG128" s="165">
        <v>5.0</v>
      </c>
      <c r="AH128" s="165">
        <v>1.0</v>
      </c>
      <c r="AI128" s="165">
        <v>2.0</v>
      </c>
      <c r="AJ128" s="166"/>
      <c r="AK128" s="166"/>
      <c r="AL128" s="165">
        <v>8.0</v>
      </c>
      <c r="AM128" s="191">
        <f>SUM(F128:AL128)</f>
        <v>123</v>
      </c>
      <c r="AN128" s="191"/>
    </row>
    <row r="129" ht="13.5" customHeight="1">
      <c r="A129" s="168" t="s">
        <v>78</v>
      </c>
      <c r="B129" s="132"/>
      <c r="C129" s="196"/>
      <c r="D129" s="196"/>
      <c r="E129" s="71"/>
      <c r="F129" s="173"/>
      <c r="G129" s="173"/>
      <c r="H129" s="170"/>
      <c r="I129" s="170"/>
      <c r="J129" s="170"/>
      <c r="K129" s="602"/>
      <c r="L129" s="71"/>
      <c r="M129" s="197"/>
      <c r="N129" s="170"/>
      <c r="O129" s="173"/>
      <c r="P129" s="173"/>
      <c r="Q129" s="170"/>
      <c r="R129" s="170"/>
      <c r="S129" s="170"/>
      <c r="T129" s="170"/>
      <c r="U129" s="170"/>
      <c r="V129" s="173"/>
      <c r="W129" s="173"/>
      <c r="X129" s="170"/>
      <c r="Y129" s="170"/>
      <c r="Z129" s="170"/>
      <c r="AA129" s="170"/>
      <c r="AB129" s="170"/>
      <c r="AC129" s="173"/>
      <c r="AD129" s="173"/>
      <c r="AE129" s="170"/>
      <c r="AF129" s="165"/>
      <c r="AG129" s="165"/>
      <c r="AH129" s="170"/>
      <c r="AI129" s="170"/>
      <c r="AJ129" s="173"/>
      <c r="AK129" s="173"/>
      <c r="AL129" s="170"/>
      <c r="AM129" s="196"/>
      <c r="AN129" s="199"/>
    </row>
    <row r="130" ht="13.5" customHeight="1">
      <c r="A130" s="191">
        <v>12.0</v>
      </c>
      <c r="B130" s="19" t="s">
        <v>121</v>
      </c>
      <c r="C130" s="191"/>
      <c r="D130" s="192" t="s">
        <v>33</v>
      </c>
      <c r="E130" s="193" t="s">
        <v>415</v>
      </c>
      <c r="F130" s="166"/>
      <c r="G130" s="166"/>
      <c r="H130" s="165">
        <v>15.0</v>
      </c>
      <c r="I130" s="165">
        <v>8.0</v>
      </c>
      <c r="J130" s="165">
        <v>13.0</v>
      </c>
      <c r="K130" s="202"/>
      <c r="L130" s="603" t="s">
        <v>11</v>
      </c>
      <c r="M130" s="195">
        <v>8.0</v>
      </c>
      <c r="N130" s="165">
        <v>9.0</v>
      </c>
      <c r="O130" s="166">
        <v>11.0</v>
      </c>
      <c r="P130" s="166">
        <v>1.0</v>
      </c>
      <c r="Q130" s="165"/>
      <c r="R130" s="165">
        <v>6.0</v>
      </c>
      <c r="S130" s="165">
        <v>11.0</v>
      </c>
      <c r="T130" s="165">
        <v>6.0</v>
      </c>
      <c r="U130" s="165">
        <v>6.0</v>
      </c>
      <c r="V130" s="166">
        <v>4.0</v>
      </c>
      <c r="W130" s="166">
        <v>2.0</v>
      </c>
      <c r="X130" s="165">
        <v>1.0</v>
      </c>
      <c r="Y130" s="285">
        <v>6.0</v>
      </c>
      <c r="Z130" s="212">
        <v>8.0</v>
      </c>
      <c r="AA130" s="165">
        <v>7.0</v>
      </c>
      <c r="AB130" s="165">
        <v>5.0</v>
      </c>
      <c r="AC130" s="166"/>
      <c r="AD130" s="166"/>
      <c r="AE130" s="165">
        <v>7.0</v>
      </c>
      <c r="AF130" s="165">
        <v>7.0</v>
      </c>
      <c r="AG130" s="165">
        <v>13.0</v>
      </c>
      <c r="AH130" s="165">
        <v>5.0</v>
      </c>
      <c r="AI130" s="165">
        <v>6.0</v>
      </c>
      <c r="AJ130" s="166"/>
      <c r="AK130" s="166"/>
      <c r="AL130" s="165"/>
      <c r="AM130" s="191">
        <f>SUM(F130:AK130)</f>
        <v>165</v>
      </c>
      <c r="AN130" s="191"/>
    </row>
    <row r="131" ht="13.5" customHeight="1">
      <c r="A131" s="168" t="s">
        <v>78</v>
      </c>
      <c r="B131" s="132"/>
      <c r="C131" s="196"/>
      <c r="D131" s="196"/>
      <c r="E131" s="32"/>
      <c r="F131" s="173"/>
      <c r="G131" s="173"/>
      <c r="H131" s="170"/>
      <c r="I131" s="170"/>
      <c r="J131" s="170">
        <v>3.0</v>
      </c>
      <c r="K131" s="602"/>
      <c r="L131" s="71"/>
      <c r="M131" s="197"/>
      <c r="N131" s="170"/>
      <c r="O131" s="173"/>
      <c r="P131" s="173"/>
      <c r="Q131" s="170"/>
      <c r="R131" s="170">
        <v>1.0</v>
      </c>
      <c r="S131" s="170"/>
      <c r="T131" s="170"/>
      <c r="U131" s="170"/>
      <c r="V131" s="173"/>
      <c r="W131" s="173"/>
      <c r="X131" s="170"/>
      <c r="Y131" s="170"/>
      <c r="Z131" s="170"/>
      <c r="AA131" s="170"/>
      <c r="AB131" s="170"/>
      <c r="AC131" s="173"/>
      <c r="AD131" s="173"/>
      <c r="AE131" s="170"/>
      <c r="AF131" s="170"/>
      <c r="AG131" s="170"/>
      <c r="AH131" s="170"/>
      <c r="AI131" s="170"/>
      <c r="AJ131" s="173"/>
      <c r="AK131" s="173"/>
      <c r="AL131" s="170"/>
      <c r="AM131" s="196"/>
      <c r="AN131" s="199"/>
    </row>
    <row r="132" ht="13.5" customHeight="1">
      <c r="A132" s="191">
        <v>13.0</v>
      </c>
      <c r="B132" s="19" t="s">
        <v>121</v>
      </c>
      <c r="C132" s="191"/>
      <c r="D132" s="192" t="s">
        <v>57</v>
      </c>
      <c r="E132" s="32"/>
      <c r="F132" s="166">
        <v>2.0</v>
      </c>
      <c r="G132" s="166"/>
      <c r="H132" s="165">
        <v>14.0</v>
      </c>
      <c r="I132" s="165">
        <v>14.0</v>
      </c>
      <c r="J132" s="165">
        <v>10.0</v>
      </c>
      <c r="K132" s="202"/>
      <c r="L132" s="603" t="s">
        <v>11</v>
      </c>
      <c r="M132" s="195">
        <v>10.0</v>
      </c>
      <c r="N132" s="165">
        <v>5.0</v>
      </c>
      <c r="O132" s="166"/>
      <c r="P132" s="166"/>
      <c r="Q132" s="165">
        <v>4.0</v>
      </c>
      <c r="R132" s="165">
        <v>9.0</v>
      </c>
      <c r="S132" s="165">
        <v>10.0</v>
      </c>
      <c r="T132" s="165">
        <v>10.0</v>
      </c>
      <c r="U132" s="165">
        <v>5.0</v>
      </c>
      <c r="V132" s="166">
        <v>1.0</v>
      </c>
      <c r="W132" s="166">
        <v>6.0</v>
      </c>
      <c r="X132" s="165">
        <v>5.0</v>
      </c>
      <c r="Y132" s="165">
        <v>7.0</v>
      </c>
      <c r="Z132" s="165">
        <v>6.0</v>
      </c>
      <c r="AA132" s="165">
        <v>4.0</v>
      </c>
      <c r="AB132" s="165"/>
      <c r="AC132" s="166"/>
      <c r="AD132" s="166"/>
      <c r="AE132" s="165">
        <v>6.0</v>
      </c>
      <c r="AF132" s="165">
        <v>5.0</v>
      </c>
      <c r="AG132" s="165">
        <v>9.0</v>
      </c>
      <c r="AH132" s="165">
        <v>5.0</v>
      </c>
      <c r="AI132" s="165">
        <v>9.0</v>
      </c>
      <c r="AJ132" s="166">
        <v>4.0</v>
      </c>
      <c r="AK132" s="166"/>
      <c r="AL132" s="165">
        <v>6.0</v>
      </c>
      <c r="AM132" s="191">
        <f>SUM(F132:AL132)</f>
        <v>166</v>
      </c>
      <c r="AN132" s="191"/>
    </row>
    <row r="133" ht="13.5" customHeight="1">
      <c r="A133" s="168" t="s">
        <v>78</v>
      </c>
      <c r="B133" s="132"/>
      <c r="C133" s="196"/>
      <c r="D133" s="196"/>
      <c r="E133" s="32"/>
      <c r="F133" s="173"/>
      <c r="G133" s="173"/>
      <c r="H133" s="170"/>
      <c r="I133" s="170"/>
      <c r="J133" s="170">
        <v>1.0</v>
      </c>
      <c r="K133" s="602"/>
      <c r="L133" s="71"/>
      <c r="M133" s="197"/>
      <c r="N133" s="170"/>
      <c r="O133" s="173"/>
      <c r="P133" s="173"/>
      <c r="Q133" s="170"/>
      <c r="R133" s="170"/>
      <c r="S133" s="170"/>
      <c r="T133" s="170"/>
      <c r="U133" s="170"/>
      <c r="V133" s="173"/>
      <c r="W133" s="173"/>
      <c r="X133" s="170"/>
      <c r="Y133" s="170"/>
      <c r="Z133" s="170"/>
      <c r="AA133" s="170"/>
      <c r="AB133" s="170"/>
      <c r="AC133" s="173"/>
      <c r="AD133" s="173"/>
      <c r="AE133" s="170"/>
      <c r="AF133" s="170"/>
      <c r="AG133" s="170"/>
      <c r="AH133" s="170"/>
      <c r="AI133" s="170">
        <v>1.0</v>
      </c>
      <c r="AJ133" s="173"/>
      <c r="AK133" s="173"/>
      <c r="AL133" s="170"/>
      <c r="AM133" s="196"/>
      <c r="AN133" s="199"/>
    </row>
    <row r="134" ht="13.5" customHeight="1">
      <c r="A134" s="191">
        <v>14.0</v>
      </c>
      <c r="B134" s="19" t="s">
        <v>121</v>
      </c>
      <c r="C134" s="191"/>
      <c r="D134" s="192" t="s">
        <v>59</v>
      </c>
      <c r="E134" s="32"/>
      <c r="F134" s="166"/>
      <c r="G134" s="166"/>
      <c r="H134" s="175"/>
      <c r="I134" s="175"/>
      <c r="J134" s="175"/>
      <c r="K134" s="202"/>
      <c r="L134" s="603" t="s">
        <v>11</v>
      </c>
      <c r="M134" s="201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65">
        <v>6.0</v>
      </c>
      <c r="Y134" s="165">
        <v>7.0</v>
      </c>
      <c r="Z134" s="165">
        <v>9.0</v>
      </c>
      <c r="AA134" s="165">
        <v>9.0</v>
      </c>
      <c r="AB134" s="165">
        <v>11.0</v>
      </c>
      <c r="AC134" s="166"/>
      <c r="AD134" s="166"/>
      <c r="AE134" s="165">
        <v>9.0</v>
      </c>
      <c r="AF134" s="165">
        <v>4.0</v>
      </c>
      <c r="AG134" s="165">
        <v>7.0</v>
      </c>
      <c r="AH134" s="165">
        <v>8.0</v>
      </c>
      <c r="AI134" s="165">
        <v>5.0</v>
      </c>
      <c r="AJ134" s="166"/>
      <c r="AK134" s="166"/>
      <c r="AL134" s="165">
        <v>6.0</v>
      </c>
      <c r="AM134" s="191">
        <f>SUM(F134:AL134)</f>
        <v>81</v>
      </c>
      <c r="AN134" s="191"/>
    </row>
    <row r="135" ht="13.5" customHeight="1">
      <c r="A135" s="168" t="s">
        <v>78</v>
      </c>
      <c r="B135" s="132"/>
      <c r="C135" s="196"/>
      <c r="D135" s="196"/>
      <c r="E135" s="32"/>
      <c r="F135" s="173"/>
      <c r="G135" s="173"/>
      <c r="H135" s="170"/>
      <c r="I135" s="170"/>
      <c r="J135" s="170"/>
      <c r="K135" s="602"/>
      <c r="L135" s="71"/>
      <c r="M135" s="197"/>
      <c r="N135" s="170"/>
      <c r="O135" s="173"/>
      <c r="P135" s="173"/>
      <c r="Q135" s="170"/>
      <c r="R135" s="170"/>
      <c r="S135" s="170"/>
      <c r="T135" s="170"/>
      <c r="U135" s="170"/>
      <c r="V135" s="173"/>
      <c r="W135" s="173"/>
      <c r="X135" s="170"/>
      <c r="Y135" s="170"/>
      <c r="Z135" s="170"/>
      <c r="AA135" s="170"/>
      <c r="AB135" s="170"/>
      <c r="AC135" s="173"/>
      <c r="AD135" s="173"/>
      <c r="AE135" s="170"/>
      <c r="AF135" s="170"/>
      <c r="AG135" s="170"/>
      <c r="AH135" s="170"/>
      <c r="AI135" s="170"/>
      <c r="AJ135" s="173"/>
      <c r="AK135" s="173"/>
      <c r="AL135" s="170"/>
      <c r="AM135" s="196"/>
      <c r="AN135" s="199"/>
    </row>
    <row r="136" ht="13.5" customHeight="1">
      <c r="A136" s="191">
        <v>15.0</v>
      </c>
      <c r="B136" s="19" t="s">
        <v>121</v>
      </c>
      <c r="C136" s="191"/>
      <c r="D136" s="192" t="s">
        <v>58</v>
      </c>
      <c r="E136" s="32"/>
      <c r="F136" s="166"/>
      <c r="G136" s="166"/>
      <c r="H136" s="165">
        <v>6.0</v>
      </c>
      <c r="I136" s="165"/>
      <c r="J136" s="165">
        <v>6.0</v>
      </c>
      <c r="K136" s="202"/>
      <c r="L136" s="603" t="s">
        <v>11</v>
      </c>
      <c r="M136" s="195">
        <v>11.0</v>
      </c>
      <c r="N136" s="165"/>
      <c r="O136" s="166"/>
      <c r="P136" s="166"/>
      <c r="Q136" s="165">
        <v>7.0</v>
      </c>
      <c r="R136" s="165">
        <v>9.0</v>
      </c>
      <c r="S136" s="165">
        <v>6.0</v>
      </c>
      <c r="T136" s="165">
        <v>6.0</v>
      </c>
      <c r="U136" s="165">
        <v>8.0</v>
      </c>
      <c r="V136" s="166"/>
      <c r="W136" s="166"/>
      <c r="X136" s="165">
        <v>8.0</v>
      </c>
      <c r="Y136" s="165">
        <v>7.0</v>
      </c>
      <c r="Z136" s="165">
        <v>7.0</v>
      </c>
      <c r="AA136" s="165">
        <v>10.0</v>
      </c>
      <c r="AB136" s="165">
        <v>5.0</v>
      </c>
      <c r="AC136" s="166"/>
      <c r="AD136" s="166"/>
      <c r="AE136" s="165">
        <v>7.0</v>
      </c>
      <c r="AF136" s="165">
        <v>10.0</v>
      </c>
      <c r="AG136" s="165">
        <v>7.0</v>
      </c>
      <c r="AH136" s="165">
        <v>6.0</v>
      </c>
      <c r="AI136" s="165">
        <v>6.0</v>
      </c>
      <c r="AJ136" s="166"/>
      <c r="AK136" s="166"/>
      <c r="AL136" s="165">
        <v>7.0</v>
      </c>
      <c r="AM136" s="191">
        <f>SUM(F136:AL136)</f>
        <v>139</v>
      </c>
      <c r="AN136" s="191"/>
    </row>
    <row r="137" ht="13.5" customHeight="1">
      <c r="A137" s="168" t="s">
        <v>78</v>
      </c>
      <c r="B137" s="132"/>
      <c r="C137" s="196"/>
      <c r="D137" s="196"/>
      <c r="E137" s="71"/>
      <c r="F137" s="173"/>
      <c r="G137" s="173"/>
      <c r="H137" s="170"/>
      <c r="I137" s="170"/>
      <c r="J137" s="170"/>
      <c r="K137" s="602"/>
      <c r="L137" s="71"/>
      <c r="M137" s="197"/>
      <c r="N137" s="170"/>
      <c r="O137" s="173"/>
      <c r="P137" s="173"/>
      <c r="Q137" s="170"/>
      <c r="R137" s="170"/>
      <c r="S137" s="170"/>
      <c r="T137" s="170"/>
      <c r="U137" s="170"/>
      <c r="V137" s="173"/>
      <c r="W137" s="173"/>
      <c r="X137" s="170"/>
      <c r="Y137" s="170"/>
      <c r="Z137" s="170"/>
      <c r="AA137" s="170"/>
      <c r="AB137" s="170"/>
      <c r="AC137" s="173"/>
      <c r="AD137" s="173"/>
      <c r="AE137" s="170"/>
      <c r="AF137" s="170"/>
      <c r="AG137" s="170"/>
      <c r="AH137" s="170"/>
      <c r="AI137" s="170"/>
      <c r="AJ137" s="173"/>
      <c r="AK137" s="173"/>
      <c r="AL137" s="170"/>
      <c r="AM137" s="196"/>
      <c r="AN137" s="199"/>
    </row>
    <row r="138" ht="13.5" customHeight="1">
      <c r="A138" s="191">
        <v>16.0</v>
      </c>
      <c r="B138" s="19" t="s">
        <v>122</v>
      </c>
      <c r="C138" s="191" t="s">
        <v>123</v>
      </c>
      <c r="D138" s="192" t="s">
        <v>124</v>
      </c>
      <c r="E138" s="193" t="s">
        <v>416</v>
      </c>
      <c r="F138" s="166">
        <v>1.0</v>
      </c>
      <c r="G138" s="166"/>
      <c r="H138" s="165">
        <v>13.0</v>
      </c>
      <c r="I138" s="165">
        <v>10.0</v>
      </c>
      <c r="J138" s="165">
        <v>6.0</v>
      </c>
      <c r="K138" s="202"/>
      <c r="L138" s="603" t="s">
        <v>11</v>
      </c>
      <c r="M138" s="195">
        <v>5.0</v>
      </c>
      <c r="N138" s="165">
        <v>8.0</v>
      </c>
      <c r="O138" s="166"/>
      <c r="P138" s="166"/>
      <c r="Q138" s="165">
        <v>8.0</v>
      </c>
      <c r="R138" s="165">
        <v>4.0</v>
      </c>
      <c r="S138" s="165">
        <v>9.0</v>
      </c>
      <c r="T138" s="165">
        <v>11.0</v>
      </c>
      <c r="U138" s="165">
        <v>8.0</v>
      </c>
      <c r="V138" s="166"/>
      <c r="W138" s="166"/>
      <c r="X138" s="165">
        <v>11.0</v>
      </c>
      <c r="Y138" s="165">
        <v>11.0</v>
      </c>
      <c r="Z138" s="165">
        <v>18.0</v>
      </c>
      <c r="AA138" s="165">
        <v>18.0</v>
      </c>
      <c r="AB138" s="165">
        <v>25.0</v>
      </c>
      <c r="AC138" s="166"/>
      <c r="AD138" s="166"/>
      <c r="AE138" s="165">
        <v>10.0</v>
      </c>
      <c r="AF138" s="165">
        <v>8.0</v>
      </c>
      <c r="AG138" s="165">
        <v>8.0</v>
      </c>
      <c r="AH138" s="165">
        <v>10.0</v>
      </c>
      <c r="AI138" s="165">
        <v>10.0</v>
      </c>
      <c r="AJ138" s="166"/>
      <c r="AK138" s="166"/>
      <c r="AL138" s="165">
        <v>9.0</v>
      </c>
      <c r="AM138" s="191">
        <f>SUM(F138:AL138)</f>
        <v>221</v>
      </c>
      <c r="AN138" s="191"/>
    </row>
    <row r="139" ht="13.5" customHeight="1">
      <c r="A139" s="168" t="s">
        <v>78</v>
      </c>
      <c r="B139" s="132"/>
      <c r="C139" s="196"/>
      <c r="D139" s="196"/>
      <c r="E139" s="71"/>
      <c r="F139" s="173"/>
      <c r="G139" s="173"/>
      <c r="H139" s="170"/>
      <c r="I139" s="170"/>
      <c r="J139" s="170"/>
      <c r="K139" s="602"/>
      <c r="L139" s="71"/>
      <c r="M139" s="197"/>
      <c r="N139" s="170"/>
      <c r="O139" s="173"/>
      <c r="P139" s="173"/>
      <c r="Q139" s="170"/>
      <c r="R139" s="170"/>
      <c r="S139" s="170"/>
      <c r="T139" s="170"/>
      <c r="U139" s="170"/>
      <c r="V139" s="173"/>
      <c r="W139" s="173"/>
      <c r="X139" s="170"/>
      <c r="Y139" s="170"/>
      <c r="Z139" s="170"/>
      <c r="AA139" s="170"/>
      <c r="AB139" s="170"/>
      <c r="AC139" s="173"/>
      <c r="AD139" s="173"/>
      <c r="AE139" s="170"/>
      <c r="AF139" s="170"/>
      <c r="AG139" s="170"/>
      <c r="AH139" s="170"/>
      <c r="AI139" s="170"/>
      <c r="AJ139" s="173"/>
      <c r="AK139" s="173"/>
      <c r="AL139" s="170"/>
      <c r="AM139" s="196"/>
      <c r="AN139" s="199"/>
    </row>
    <row r="140" ht="13.5" customHeight="1">
      <c r="A140" s="191">
        <v>17.0</v>
      </c>
      <c r="B140" s="19" t="s">
        <v>126</v>
      </c>
      <c r="C140" s="191"/>
      <c r="D140" s="192" t="s">
        <v>60</v>
      </c>
      <c r="E140" s="118" t="s">
        <v>62</v>
      </c>
      <c r="F140" s="166"/>
      <c r="G140" s="166"/>
      <c r="H140" s="165">
        <v>11.0</v>
      </c>
      <c r="I140" s="165">
        <v>2.0</v>
      </c>
      <c r="J140" s="165">
        <v>9.0</v>
      </c>
      <c r="K140" s="202"/>
      <c r="L140" s="603" t="s">
        <v>11</v>
      </c>
      <c r="M140" s="195">
        <v>8.0</v>
      </c>
      <c r="N140" s="165">
        <v>6.0</v>
      </c>
      <c r="O140" s="166"/>
      <c r="P140" s="166"/>
      <c r="Q140" s="165">
        <v>5.0</v>
      </c>
      <c r="R140" s="165">
        <v>5.0</v>
      </c>
      <c r="S140" s="165">
        <v>8.0</v>
      </c>
      <c r="T140" s="165">
        <v>6.0</v>
      </c>
      <c r="U140" s="165">
        <v>7.0</v>
      </c>
      <c r="V140" s="166"/>
      <c r="W140" s="166">
        <v>1.0</v>
      </c>
      <c r="X140" s="165">
        <v>7.0</v>
      </c>
      <c r="Y140" s="165">
        <v>8.0</v>
      </c>
      <c r="Z140" s="165">
        <v>10.0</v>
      </c>
      <c r="AA140" s="165">
        <v>6.0</v>
      </c>
      <c r="AB140" s="165">
        <v>4.0</v>
      </c>
      <c r="AC140" s="166"/>
      <c r="AD140" s="166"/>
      <c r="AE140" s="165">
        <v>7.0</v>
      </c>
      <c r="AF140" s="165">
        <v>5.0</v>
      </c>
      <c r="AG140" s="165">
        <v>5.0</v>
      </c>
      <c r="AH140" s="165">
        <v>6.0</v>
      </c>
      <c r="AI140" s="165">
        <v>6.0</v>
      </c>
      <c r="AJ140" s="166"/>
      <c r="AK140" s="166"/>
      <c r="AL140" s="165"/>
      <c r="AM140" s="191">
        <f>SUM(F140:AL140)</f>
        <v>132</v>
      </c>
      <c r="AN140" s="191"/>
    </row>
    <row r="141" ht="13.5" customHeight="1">
      <c r="A141" s="168" t="s">
        <v>78</v>
      </c>
      <c r="B141" s="132"/>
      <c r="C141" s="196"/>
      <c r="D141" s="196"/>
      <c r="E141" s="71"/>
      <c r="F141" s="173"/>
      <c r="G141" s="173"/>
      <c r="H141" s="170"/>
      <c r="I141" s="170"/>
      <c r="J141" s="170"/>
      <c r="K141" s="202"/>
      <c r="L141" s="71"/>
      <c r="M141" s="197"/>
      <c r="N141" s="170"/>
      <c r="O141" s="173"/>
      <c r="P141" s="173"/>
      <c r="Q141" s="170"/>
      <c r="R141" s="170"/>
      <c r="S141" s="170"/>
      <c r="T141" s="170"/>
      <c r="U141" s="170"/>
      <c r="V141" s="173"/>
      <c r="W141" s="173"/>
      <c r="X141" s="170"/>
      <c r="Y141" s="170"/>
      <c r="Z141" s="170"/>
      <c r="AA141" s="170"/>
      <c r="AB141" s="170"/>
      <c r="AC141" s="173"/>
      <c r="AD141" s="173"/>
      <c r="AE141" s="170"/>
      <c r="AF141" s="170"/>
      <c r="AG141" s="170"/>
      <c r="AH141" s="170"/>
      <c r="AI141" s="170"/>
      <c r="AJ141" s="173"/>
      <c r="AK141" s="173"/>
      <c r="AL141" s="170"/>
      <c r="AM141" s="196"/>
      <c r="AN141" s="199"/>
    </row>
    <row r="142" ht="14.25" customHeight="1">
      <c r="A142" s="191">
        <v>18.0</v>
      </c>
      <c r="B142" s="19" t="s">
        <v>128</v>
      </c>
      <c r="C142" s="191" t="s">
        <v>129</v>
      </c>
      <c r="D142" s="192" t="s">
        <v>130</v>
      </c>
      <c r="E142" s="193"/>
      <c r="F142" s="166"/>
      <c r="G142" s="166"/>
      <c r="H142" s="212">
        <v>1.0</v>
      </c>
      <c r="I142" s="165">
        <v>1.0</v>
      </c>
      <c r="J142" s="165">
        <v>3.0</v>
      </c>
      <c r="K142" s="202"/>
      <c r="L142" s="603" t="s">
        <v>11</v>
      </c>
      <c r="M142" s="195">
        <v>3.0</v>
      </c>
      <c r="N142" s="165">
        <v>3.0</v>
      </c>
      <c r="O142" s="166"/>
      <c r="P142" s="166"/>
      <c r="Q142" s="165"/>
      <c r="R142" s="165">
        <v>3.0</v>
      </c>
      <c r="S142" s="165">
        <v>4.0</v>
      </c>
      <c r="T142" s="165">
        <v>4.0</v>
      </c>
      <c r="U142" s="165">
        <v>3.0</v>
      </c>
      <c r="V142" s="166"/>
      <c r="W142" s="166">
        <v>2.0</v>
      </c>
      <c r="X142" s="165">
        <v>10.0</v>
      </c>
      <c r="Y142" s="165">
        <v>3.0</v>
      </c>
      <c r="Z142" s="165">
        <v>4.0</v>
      </c>
      <c r="AA142" s="165"/>
      <c r="AB142" s="165">
        <v>8.0</v>
      </c>
      <c r="AC142" s="166"/>
      <c r="AD142" s="166"/>
      <c r="AE142" s="165">
        <v>5.0</v>
      </c>
      <c r="AF142" s="165">
        <v>3.0</v>
      </c>
      <c r="AG142" s="165">
        <v>4.0</v>
      </c>
      <c r="AH142" s="165">
        <v>5.0</v>
      </c>
      <c r="AI142" s="165">
        <v>3.0</v>
      </c>
      <c r="AJ142" s="166"/>
      <c r="AK142" s="166"/>
      <c r="AL142" s="165"/>
      <c r="AM142" s="191">
        <f>SUM(F142:AK142)</f>
        <v>72</v>
      </c>
      <c r="AN142" s="191"/>
    </row>
    <row r="143" ht="13.5" customHeight="1">
      <c r="A143" s="168" t="s">
        <v>78</v>
      </c>
      <c r="B143" s="132"/>
      <c r="C143" s="196"/>
      <c r="D143" s="196"/>
      <c r="E143" s="71"/>
      <c r="F143" s="173"/>
      <c r="G143" s="173"/>
      <c r="H143" s="170"/>
      <c r="I143" s="170"/>
      <c r="J143" s="170"/>
      <c r="K143" s="602"/>
      <c r="L143" s="71"/>
      <c r="M143" s="197"/>
      <c r="N143" s="170"/>
      <c r="O143" s="173"/>
      <c r="P143" s="173"/>
      <c r="Q143" s="170"/>
      <c r="R143" s="170"/>
      <c r="S143" s="170"/>
      <c r="T143" s="170"/>
      <c r="U143" s="170"/>
      <c r="V143" s="173"/>
      <c r="W143" s="173"/>
      <c r="X143" s="170"/>
      <c r="Y143" s="170"/>
      <c r="Z143" s="170"/>
      <c r="AA143" s="170"/>
      <c r="AB143" s="170"/>
      <c r="AC143" s="173"/>
      <c r="AD143" s="173"/>
      <c r="AE143" s="170"/>
      <c r="AF143" s="170"/>
      <c r="AG143" s="170"/>
      <c r="AH143" s="170"/>
      <c r="AI143" s="170"/>
      <c r="AJ143" s="173"/>
      <c r="AK143" s="173"/>
      <c r="AL143" s="170"/>
      <c r="AM143" s="196"/>
      <c r="AN143" s="199"/>
    </row>
    <row r="144" ht="13.5" customHeight="1">
      <c r="A144" s="191">
        <v>19.0</v>
      </c>
      <c r="B144" s="19" t="s">
        <v>131</v>
      </c>
      <c r="C144" s="191"/>
      <c r="D144" s="192" t="s">
        <v>63</v>
      </c>
      <c r="E144" s="118" t="s">
        <v>417</v>
      </c>
      <c r="F144" s="166"/>
      <c r="G144" s="166"/>
      <c r="H144" s="165">
        <v>6.0</v>
      </c>
      <c r="I144" s="165">
        <v>4.0</v>
      </c>
      <c r="J144" s="165">
        <v>8.0</v>
      </c>
      <c r="K144" s="202"/>
      <c r="L144" s="603" t="s">
        <v>11</v>
      </c>
      <c r="M144" s="201"/>
      <c r="N144" s="175"/>
      <c r="O144" s="175"/>
      <c r="P144" s="175"/>
      <c r="Q144" s="175"/>
      <c r="R144" s="282">
        <v>1.0</v>
      </c>
      <c r="S144" s="175"/>
      <c r="T144" s="202">
        <v>2.0</v>
      </c>
      <c r="U144" s="202">
        <v>1.0</v>
      </c>
      <c r="V144" s="202"/>
      <c r="W144" s="202"/>
      <c r="X144" s="202">
        <v>2.0</v>
      </c>
      <c r="Y144" s="165">
        <v>4.0</v>
      </c>
      <c r="Z144" s="165">
        <v>9.0</v>
      </c>
      <c r="AA144" s="165">
        <v>7.0</v>
      </c>
      <c r="AB144" s="165">
        <v>7.0</v>
      </c>
      <c r="AC144" s="166"/>
      <c r="AD144" s="166"/>
      <c r="AE144" s="165">
        <v>7.0</v>
      </c>
      <c r="AF144" s="165">
        <v>10.0</v>
      </c>
      <c r="AG144" s="165">
        <v>5.0</v>
      </c>
      <c r="AH144" s="165">
        <v>9.0</v>
      </c>
      <c r="AI144" s="165">
        <v>5.0</v>
      </c>
      <c r="AJ144" s="166">
        <v>6.0</v>
      </c>
      <c r="AK144" s="166">
        <v>4.0</v>
      </c>
      <c r="AL144" s="165">
        <v>7.0</v>
      </c>
      <c r="AM144" s="191">
        <f>SUM(F144:AL144)</f>
        <v>104</v>
      </c>
      <c r="AN144" s="191"/>
    </row>
    <row r="145" ht="13.5" customHeight="1">
      <c r="A145" s="168" t="s">
        <v>78</v>
      </c>
      <c r="B145" s="132"/>
      <c r="C145" s="196"/>
      <c r="D145" s="196"/>
      <c r="E145" s="32"/>
      <c r="F145" s="173"/>
      <c r="G145" s="173"/>
      <c r="H145" s="170"/>
      <c r="I145" s="170"/>
      <c r="J145" s="170"/>
      <c r="K145" s="602"/>
      <c r="L145" s="71"/>
      <c r="M145" s="197"/>
      <c r="N145" s="170"/>
      <c r="O145" s="173"/>
      <c r="P145" s="173"/>
      <c r="Q145" s="170"/>
      <c r="R145" s="170"/>
      <c r="S145" s="170"/>
      <c r="T145" s="170"/>
      <c r="U145" s="170"/>
      <c r="V145" s="173"/>
      <c r="W145" s="173"/>
      <c r="X145" s="170"/>
      <c r="Y145" s="170"/>
      <c r="Z145" s="170"/>
      <c r="AA145" s="170"/>
      <c r="AB145" s="170"/>
      <c r="AC145" s="173"/>
      <c r="AD145" s="173"/>
      <c r="AE145" s="170"/>
      <c r="AF145" s="170"/>
      <c r="AG145" s="170"/>
      <c r="AH145" s="170"/>
      <c r="AI145" s="170"/>
      <c r="AJ145" s="173"/>
      <c r="AK145" s="173"/>
      <c r="AL145" s="170"/>
      <c r="AM145" s="196"/>
      <c r="AN145" s="199"/>
    </row>
    <row r="146" ht="13.5" customHeight="1">
      <c r="A146" s="191">
        <v>20.0</v>
      </c>
      <c r="B146" s="19" t="s">
        <v>132</v>
      </c>
      <c r="C146" s="191" t="s">
        <v>133</v>
      </c>
      <c r="D146" s="192" t="s">
        <v>134</v>
      </c>
      <c r="E146" s="193" t="s">
        <v>418</v>
      </c>
      <c r="F146" s="166"/>
      <c r="G146" s="166"/>
      <c r="H146" s="165">
        <v>3.0</v>
      </c>
      <c r="I146" s="165">
        <v>1.0</v>
      </c>
      <c r="J146" s="165">
        <v>3.0</v>
      </c>
      <c r="K146" s="604"/>
      <c r="L146" s="603" t="s">
        <v>11</v>
      </c>
      <c r="M146" s="195">
        <v>1.0</v>
      </c>
      <c r="N146" s="165"/>
      <c r="O146" s="166">
        <v>2.0</v>
      </c>
      <c r="P146" s="166"/>
      <c r="Q146" s="165">
        <v>7.0</v>
      </c>
      <c r="R146" s="165">
        <v>1.0</v>
      </c>
      <c r="S146" s="165">
        <v>2.0</v>
      </c>
      <c r="T146" s="165">
        <v>8.0</v>
      </c>
      <c r="U146" s="165"/>
      <c r="V146" s="166"/>
      <c r="W146" s="166"/>
      <c r="X146" s="165">
        <v>7.0</v>
      </c>
      <c r="Y146" s="165"/>
      <c r="Z146" s="165">
        <v>2.0</v>
      </c>
      <c r="AA146" s="165">
        <v>6.0</v>
      </c>
      <c r="AB146" s="165"/>
      <c r="AC146" s="166"/>
      <c r="AD146" s="166">
        <v>1.0</v>
      </c>
      <c r="AE146" s="165">
        <v>2.0</v>
      </c>
      <c r="AF146" s="165">
        <v>4.0</v>
      </c>
      <c r="AG146" s="165">
        <v>8.0</v>
      </c>
      <c r="AH146" s="165">
        <v>4.0</v>
      </c>
      <c r="AI146" s="165">
        <v>9.0</v>
      </c>
      <c r="AJ146" s="166">
        <v>2.0</v>
      </c>
      <c r="AK146" s="166"/>
      <c r="AL146" s="165">
        <v>6.0</v>
      </c>
      <c r="AM146" s="191">
        <f>SUM(F146:AL146)</f>
        <v>79</v>
      </c>
      <c r="AN146" s="191"/>
    </row>
    <row r="147" ht="13.5" customHeight="1">
      <c r="A147" s="168" t="s">
        <v>78</v>
      </c>
      <c r="B147" s="132"/>
      <c r="C147" s="196"/>
      <c r="D147" s="196"/>
      <c r="E147" s="71"/>
      <c r="F147" s="173"/>
      <c r="G147" s="173"/>
      <c r="H147" s="170"/>
      <c r="I147" s="170"/>
      <c r="J147" s="170">
        <v>1.0</v>
      </c>
      <c r="K147" s="71"/>
      <c r="L147" s="71"/>
      <c r="M147" s="197"/>
      <c r="N147" s="170"/>
      <c r="O147" s="173"/>
      <c r="P147" s="173"/>
      <c r="Q147" s="170"/>
      <c r="R147" s="170"/>
      <c r="S147" s="170"/>
      <c r="T147" s="170"/>
      <c r="U147" s="170"/>
      <c r="V147" s="173"/>
      <c r="W147" s="173"/>
      <c r="X147" s="170"/>
      <c r="Y147" s="170"/>
      <c r="Z147" s="170"/>
      <c r="AA147" s="170"/>
      <c r="AB147" s="170"/>
      <c r="AC147" s="173"/>
      <c r="AD147" s="173"/>
      <c r="AE147" s="170"/>
      <c r="AF147" s="170"/>
      <c r="AG147" s="170"/>
      <c r="AH147" s="170"/>
      <c r="AI147" s="170"/>
      <c r="AJ147" s="173"/>
      <c r="AK147" s="173"/>
      <c r="AL147" s="170"/>
      <c r="AM147" s="196"/>
      <c r="AN147" s="199"/>
    </row>
    <row r="148" ht="13.5" customHeight="1">
      <c r="A148" s="191">
        <v>21.0</v>
      </c>
      <c r="B148" s="19" t="s">
        <v>136</v>
      </c>
      <c r="C148" s="191"/>
      <c r="D148" s="192" t="s">
        <v>64</v>
      </c>
      <c r="E148" s="193" t="s">
        <v>419</v>
      </c>
      <c r="F148" s="166"/>
      <c r="G148" s="166"/>
      <c r="H148" s="165">
        <v>3.0</v>
      </c>
      <c r="I148" s="165">
        <v>1.0</v>
      </c>
      <c r="J148" s="165"/>
      <c r="K148" s="202"/>
      <c r="L148" s="603" t="s">
        <v>11</v>
      </c>
      <c r="M148" s="195"/>
      <c r="N148" s="165">
        <v>3.0</v>
      </c>
      <c r="O148" s="166"/>
      <c r="P148" s="166"/>
      <c r="Q148" s="165">
        <v>9.0</v>
      </c>
      <c r="R148" s="165">
        <v>8.0</v>
      </c>
      <c r="S148" s="165">
        <v>10.0</v>
      </c>
      <c r="T148" s="165">
        <v>12.0</v>
      </c>
      <c r="U148" s="165">
        <v>7.0</v>
      </c>
      <c r="V148" s="166"/>
      <c r="W148" s="166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66"/>
      <c r="AK148" s="166"/>
      <c r="AL148" s="165">
        <v>5.0</v>
      </c>
      <c r="AM148" s="191">
        <f>SUM(F148:AL148)</f>
        <v>58</v>
      </c>
      <c r="AN148" s="191"/>
    </row>
    <row r="149" ht="12.75" customHeight="1">
      <c r="A149" s="168" t="s">
        <v>78</v>
      </c>
      <c r="B149" s="132"/>
      <c r="C149" s="196"/>
      <c r="D149" s="196"/>
      <c r="E149" s="71"/>
      <c r="F149" s="173"/>
      <c r="G149" s="173"/>
      <c r="H149" s="170"/>
      <c r="I149" s="170"/>
      <c r="J149" s="170"/>
      <c r="K149" s="602"/>
      <c r="L149" s="71"/>
      <c r="M149" s="197"/>
      <c r="N149" s="170"/>
      <c r="O149" s="173"/>
      <c r="P149" s="173"/>
      <c r="Q149" s="170"/>
      <c r="R149" s="170"/>
      <c r="S149" s="170"/>
      <c r="T149" s="170"/>
      <c r="U149" s="170"/>
      <c r="V149" s="173"/>
      <c r="W149" s="173"/>
      <c r="X149" s="170"/>
      <c r="Y149" s="170"/>
      <c r="Z149" s="170"/>
      <c r="AA149" s="170"/>
      <c r="AB149" s="170"/>
      <c r="AC149" s="173"/>
      <c r="AD149" s="173"/>
      <c r="AE149" s="170"/>
      <c r="AF149" s="170"/>
      <c r="AG149" s="170"/>
      <c r="AH149" s="170"/>
      <c r="AI149" s="170"/>
      <c r="AJ149" s="173"/>
      <c r="AK149" s="173"/>
      <c r="AL149" s="170"/>
      <c r="AM149" s="196"/>
      <c r="AN149" s="199"/>
    </row>
    <row r="150" ht="13.5" customHeight="1">
      <c r="A150" s="191">
        <v>22.0</v>
      </c>
      <c r="B150" s="19" t="s">
        <v>136</v>
      </c>
      <c r="C150" s="191"/>
      <c r="D150" s="192" t="s">
        <v>66</v>
      </c>
      <c r="E150" s="193" t="s">
        <v>420</v>
      </c>
      <c r="F150" s="166"/>
      <c r="G150" s="166"/>
      <c r="H150" s="165">
        <v>2.0</v>
      </c>
      <c r="I150" s="165">
        <v>3.0</v>
      </c>
      <c r="J150" s="165">
        <v>2.0</v>
      </c>
      <c r="K150" s="202"/>
      <c r="L150" s="603" t="s">
        <v>11</v>
      </c>
      <c r="M150" s="195">
        <v>1.0</v>
      </c>
      <c r="N150" s="165">
        <v>1.0</v>
      </c>
      <c r="O150" s="166"/>
      <c r="P150" s="166"/>
      <c r="Q150" s="165">
        <v>5.0</v>
      </c>
      <c r="R150" s="165">
        <v>1.0</v>
      </c>
      <c r="S150" s="165">
        <v>4.0</v>
      </c>
      <c r="T150" s="165">
        <v>1.0</v>
      </c>
      <c r="U150" s="165">
        <v>4.0</v>
      </c>
      <c r="V150" s="166"/>
      <c r="W150" s="166"/>
      <c r="X150" s="165">
        <v>4.0</v>
      </c>
      <c r="Y150" s="165">
        <v>8.0</v>
      </c>
      <c r="Z150" s="165">
        <v>4.0</v>
      </c>
      <c r="AA150" s="165">
        <v>6.0</v>
      </c>
      <c r="AB150" s="165">
        <v>4.0</v>
      </c>
      <c r="AC150" s="166">
        <v>2.0</v>
      </c>
      <c r="AD150" s="166"/>
      <c r="AE150" s="165"/>
      <c r="AF150" s="165">
        <v>8.0</v>
      </c>
      <c r="AG150" s="165">
        <v>5.0</v>
      </c>
      <c r="AH150" s="165">
        <v>5.0</v>
      </c>
      <c r="AI150" s="165">
        <v>7.0</v>
      </c>
      <c r="AJ150" s="166">
        <v>1.0</v>
      </c>
      <c r="AK150" s="166"/>
      <c r="AL150" s="165">
        <v>5.0</v>
      </c>
      <c r="AM150" s="191">
        <f>SUM(F150:AL150)</f>
        <v>83</v>
      </c>
      <c r="AN150" s="191"/>
    </row>
    <row r="151" ht="13.5" customHeight="1">
      <c r="A151" s="168" t="s">
        <v>78</v>
      </c>
      <c r="B151" s="132"/>
      <c r="C151" s="196"/>
      <c r="D151" s="196"/>
      <c r="E151" s="71"/>
      <c r="F151" s="173"/>
      <c r="G151" s="173"/>
      <c r="H151" s="170"/>
      <c r="I151" s="170"/>
      <c r="J151" s="170"/>
      <c r="K151" s="602"/>
      <c r="L151" s="71"/>
      <c r="M151" s="197"/>
      <c r="N151" s="170"/>
      <c r="O151" s="173"/>
      <c r="P151" s="173"/>
      <c r="Q151" s="170">
        <v>1.0</v>
      </c>
      <c r="R151" s="170"/>
      <c r="S151" s="170"/>
      <c r="T151" s="170"/>
      <c r="U151" s="170"/>
      <c r="V151" s="173"/>
      <c r="W151" s="173"/>
      <c r="X151" s="170"/>
      <c r="Y151" s="170"/>
      <c r="Z151" s="170"/>
      <c r="AA151" s="170"/>
      <c r="AB151" s="170">
        <v>1.0</v>
      </c>
      <c r="AC151" s="173"/>
      <c r="AD151" s="173"/>
      <c r="AE151" s="170"/>
      <c r="AF151" s="170"/>
      <c r="AG151" s="170"/>
      <c r="AH151" s="170"/>
      <c r="AI151" s="170"/>
      <c r="AJ151" s="173"/>
      <c r="AK151" s="173"/>
      <c r="AL151" s="170"/>
      <c r="AM151" s="196"/>
      <c r="AN151" s="199"/>
    </row>
    <row r="152" ht="13.5" customHeight="1">
      <c r="A152" s="191">
        <v>23.0</v>
      </c>
      <c r="B152" s="19" t="s">
        <v>139</v>
      </c>
      <c r="C152" s="191"/>
      <c r="D152" s="192" t="s">
        <v>140</v>
      </c>
      <c r="E152" s="193"/>
      <c r="F152" s="166">
        <v>1.0</v>
      </c>
      <c r="G152" s="166"/>
      <c r="H152" s="165">
        <v>3.0</v>
      </c>
      <c r="I152" s="165">
        <v>2.0</v>
      </c>
      <c r="J152" s="165">
        <v>4.0</v>
      </c>
      <c r="K152" s="202"/>
      <c r="L152" s="603" t="s">
        <v>11</v>
      </c>
      <c r="M152" s="195"/>
      <c r="N152" s="165"/>
      <c r="O152" s="166">
        <v>1.0</v>
      </c>
      <c r="P152" s="166"/>
      <c r="Q152" s="165">
        <v>4.0</v>
      </c>
      <c r="R152" s="165">
        <v>4.0</v>
      </c>
      <c r="S152" s="165">
        <v>5.0</v>
      </c>
      <c r="T152" s="165"/>
      <c r="U152" s="165"/>
      <c r="V152" s="166"/>
      <c r="W152" s="166"/>
      <c r="X152" s="165">
        <v>13.0</v>
      </c>
      <c r="Y152" s="165">
        <v>5.0</v>
      </c>
      <c r="Z152" s="165">
        <v>8.0</v>
      </c>
      <c r="AA152" s="165">
        <v>1.0</v>
      </c>
      <c r="AB152" s="165">
        <v>5.0</v>
      </c>
      <c r="AC152" s="166">
        <v>2.0</v>
      </c>
      <c r="AD152" s="166"/>
      <c r="AE152" s="165">
        <v>3.0</v>
      </c>
      <c r="AF152" s="165">
        <v>5.0</v>
      </c>
      <c r="AG152" s="165">
        <v>2.0</v>
      </c>
      <c r="AH152" s="165">
        <v>3.0</v>
      </c>
      <c r="AI152" s="165">
        <v>2.0</v>
      </c>
      <c r="AJ152" s="166">
        <v>1.0</v>
      </c>
      <c r="AK152" s="166"/>
      <c r="AL152" s="165"/>
      <c r="AM152" s="191">
        <f>SUM(F152:AK152)</f>
        <v>74</v>
      </c>
      <c r="AN152" s="191"/>
    </row>
    <row r="153" ht="13.5" customHeight="1">
      <c r="A153" s="168" t="s">
        <v>78</v>
      </c>
      <c r="B153" s="132"/>
      <c r="C153" s="196"/>
      <c r="D153" s="196"/>
      <c r="E153" s="71"/>
      <c r="F153" s="173"/>
      <c r="G153" s="173"/>
      <c r="H153" s="170"/>
      <c r="I153" s="170"/>
      <c r="J153" s="170"/>
      <c r="K153" s="602"/>
      <c r="L153" s="71"/>
      <c r="M153" s="197"/>
      <c r="N153" s="170"/>
      <c r="O153" s="173"/>
      <c r="P153" s="173"/>
      <c r="Q153" s="170"/>
      <c r="R153" s="170"/>
      <c r="S153" s="170"/>
      <c r="T153" s="170"/>
      <c r="U153" s="170"/>
      <c r="V153" s="173"/>
      <c r="W153" s="173"/>
      <c r="X153" s="170"/>
      <c r="Y153" s="170"/>
      <c r="Z153" s="170">
        <v>1.0</v>
      </c>
      <c r="AA153" s="170"/>
      <c r="AB153" s="170"/>
      <c r="AC153" s="173"/>
      <c r="AD153" s="173"/>
      <c r="AE153" s="170"/>
      <c r="AF153" s="170"/>
      <c r="AG153" s="170"/>
      <c r="AH153" s="170"/>
      <c r="AI153" s="170"/>
      <c r="AJ153" s="173"/>
      <c r="AK153" s="173"/>
      <c r="AL153" s="170"/>
      <c r="AM153" s="196"/>
      <c r="AN153" s="199"/>
    </row>
    <row r="154" ht="13.5" customHeight="1">
      <c r="A154" s="191">
        <v>24.0</v>
      </c>
      <c r="B154" s="19" t="s">
        <v>142</v>
      </c>
      <c r="C154" s="191"/>
      <c r="D154" s="192" t="s">
        <v>143</v>
      </c>
      <c r="E154" s="193"/>
      <c r="F154" s="166"/>
      <c r="G154" s="166">
        <v>1.0</v>
      </c>
      <c r="H154" s="165"/>
      <c r="I154" s="165">
        <v>6.0</v>
      </c>
      <c r="J154" s="165">
        <v>9.0</v>
      </c>
      <c r="K154" s="202"/>
      <c r="L154" s="118"/>
      <c r="M154" s="195">
        <v>7.0</v>
      </c>
      <c r="N154" s="165">
        <v>1.0</v>
      </c>
      <c r="O154" s="166"/>
      <c r="P154" s="166"/>
      <c r="Q154" s="165">
        <v>4.0</v>
      </c>
      <c r="R154" s="165"/>
      <c r="S154" s="165">
        <v>3.0</v>
      </c>
      <c r="T154" s="165"/>
      <c r="U154" s="165">
        <v>2.0</v>
      </c>
      <c r="V154" s="166"/>
      <c r="W154" s="209"/>
      <c r="X154" s="165">
        <v>8.0</v>
      </c>
      <c r="Y154" s="165"/>
      <c r="Z154" s="165">
        <v>13.0</v>
      </c>
      <c r="AA154" s="165">
        <v>8.0</v>
      </c>
      <c r="AB154" s="208"/>
      <c r="AC154" s="166"/>
      <c r="AD154" s="166"/>
      <c r="AE154" s="165">
        <v>5.0</v>
      </c>
      <c r="AF154" s="165">
        <v>10.0</v>
      </c>
      <c r="AG154" s="165">
        <v>9.0</v>
      </c>
      <c r="AH154" s="165"/>
      <c r="AI154" s="165">
        <v>3.0</v>
      </c>
      <c r="AJ154" s="166"/>
      <c r="AK154" s="166">
        <v>5.0</v>
      </c>
      <c r="AL154" s="165"/>
      <c r="AM154" s="191">
        <f>SUM(F154:AK154)</f>
        <v>94</v>
      </c>
      <c r="AN154" s="191"/>
    </row>
    <row r="155" ht="13.5" customHeight="1">
      <c r="A155" s="168" t="s">
        <v>78</v>
      </c>
      <c r="B155" s="132"/>
      <c r="C155" s="196"/>
      <c r="D155" s="196"/>
      <c r="E155" s="71"/>
      <c r="F155" s="173"/>
      <c r="G155" s="173"/>
      <c r="H155" s="170"/>
      <c r="I155" s="170"/>
      <c r="J155" s="170"/>
      <c r="K155" s="602"/>
      <c r="L155" s="71"/>
      <c r="M155" s="197"/>
      <c r="N155" s="170"/>
      <c r="O155" s="173"/>
      <c r="P155" s="173"/>
      <c r="Q155" s="170"/>
      <c r="R155" s="170"/>
      <c r="S155" s="170"/>
      <c r="T155" s="170"/>
      <c r="U155" s="170"/>
      <c r="V155" s="173"/>
      <c r="W155" s="173"/>
      <c r="X155" s="170"/>
      <c r="Y155" s="170"/>
      <c r="Z155" s="170"/>
      <c r="AA155" s="170"/>
      <c r="AB155" s="170"/>
      <c r="AC155" s="173"/>
      <c r="AD155" s="173"/>
      <c r="AE155" s="170"/>
      <c r="AF155" s="170"/>
      <c r="AG155" s="170">
        <v>1.0</v>
      </c>
      <c r="AH155" s="170"/>
      <c r="AI155" s="170"/>
      <c r="AJ155" s="173"/>
      <c r="AK155" s="173"/>
      <c r="AL155" s="170"/>
      <c r="AM155" s="196"/>
      <c r="AN155" s="199"/>
    </row>
    <row r="156" ht="15.75" customHeight="1">
      <c r="A156" s="218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132"/>
    </row>
    <row r="157" ht="23.25" customHeight="1">
      <c r="A157" s="219" t="s">
        <v>145</v>
      </c>
      <c r="B157" s="4"/>
      <c r="C157" s="4"/>
      <c r="D157" s="220" t="s">
        <v>146</v>
      </c>
      <c r="E157" s="132"/>
      <c r="F157" s="15">
        <f t="shared" ref="F157:J157" si="6">F108+F110+F112+F116+F118+F120+F122+F124+F126+F128+F130+F132+F134+F136+F138+F140+F142+F144+F146+F148+F150+F152+F154</f>
        <v>10</v>
      </c>
      <c r="G157" s="15">
        <f t="shared" si="6"/>
        <v>7</v>
      </c>
      <c r="H157" s="9">
        <f t="shared" si="6"/>
        <v>125</v>
      </c>
      <c r="I157" s="9">
        <f t="shared" si="6"/>
        <v>79</v>
      </c>
      <c r="J157" s="31">
        <f t="shared" si="6"/>
        <v>138</v>
      </c>
      <c r="K157" s="5"/>
      <c r="L157" s="5"/>
      <c r="M157" s="9">
        <f t="shared" ref="M157:S157" si="7">M108+M110+M112+M116+M118+M120+M122+M124+M126+M128+M130+M132+M134+M136+M138+M140+M142+M144+M146+M148+M150+M152+M154</f>
        <v>92</v>
      </c>
      <c r="N157" s="9">
        <f t="shared" si="7"/>
        <v>102</v>
      </c>
      <c r="O157" s="15">
        <f t="shared" si="7"/>
        <v>21</v>
      </c>
      <c r="P157" s="15">
        <f t="shared" si="7"/>
        <v>6</v>
      </c>
      <c r="Q157" s="9">
        <f t="shared" si="7"/>
        <v>89</v>
      </c>
      <c r="R157" s="9">
        <f t="shared" si="7"/>
        <v>79</v>
      </c>
      <c r="S157" s="9">
        <f t="shared" si="7"/>
        <v>97</v>
      </c>
      <c r="T157" s="9">
        <f t="shared" ref="T157:X157" si="8">T108+T110+T112+T116+T118+T120+T122+T124+T126+T128+T130+T132+T134+T138+T140+T142+T144+T146+T148+T150+T152+T154</f>
        <v>91</v>
      </c>
      <c r="U157" s="9">
        <f t="shared" si="8"/>
        <v>91</v>
      </c>
      <c r="V157" s="15">
        <f t="shared" si="8"/>
        <v>7</v>
      </c>
      <c r="W157" s="15">
        <f t="shared" si="8"/>
        <v>19</v>
      </c>
      <c r="X157" s="9">
        <f t="shared" si="8"/>
        <v>125</v>
      </c>
      <c r="Y157" s="9">
        <f t="shared" ref="Y157:AB157" si="9">Y108+Y110+Y112+Y116+Y118+Y120+Y122+Y124+Y126+Y128+Y130+Y132+Y134+Y136+Y138+Y140+Y142+Y144+Y146+Y148+Y150+Y152+Y154</f>
        <v>101</v>
      </c>
      <c r="Z157" s="31">
        <f t="shared" si="9"/>
        <v>156</v>
      </c>
      <c r="AA157" s="9">
        <f t="shared" si="9"/>
        <v>148</v>
      </c>
      <c r="AB157" s="9">
        <f t="shared" si="9"/>
        <v>123</v>
      </c>
      <c r="AC157" s="15">
        <f t="shared" ref="AC157:AC158" si="13">AC108+AC110+AC112+AC114+AC116+AC118+AC120+AC122+AC124+AC126+AC128+AC130+AC132+AC134+AC136+AC138+AC140+AC142+AC144+AC146+AC148+AC150+AC152+AC154</f>
        <v>5</v>
      </c>
      <c r="AD157" s="15">
        <f t="shared" ref="AD157:AK157" si="10">AD108+AD110+AD112+AD116+AD118+AD120+AD122+AD124+AD126+AD128+AD130+AD132+AD134+AD136+AD138+AD140+AD142+AD144+AD146+AD148+AD150+AD152+AD154</f>
        <v>1</v>
      </c>
      <c r="AE157" s="9">
        <f t="shared" si="10"/>
        <v>117</v>
      </c>
      <c r="AF157" s="9">
        <f t="shared" si="10"/>
        <v>117</v>
      </c>
      <c r="AG157" s="31">
        <f t="shared" si="10"/>
        <v>135</v>
      </c>
      <c r="AH157" s="9">
        <f t="shared" si="10"/>
        <v>122</v>
      </c>
      <c r="AI157" s="9">
        <f t="shared" si="10"/>
        <v>104</v>
      </c>
      <c r="AJ157" s="15">
        <f t="shared" si="10"/>
        <v>14</v>
      </c>
      <c r="AK157" s="15">
        <f t="shared" si="10"/>
        <v>24</v>
      </c>
      <c r="AL157" s="31"/>
      <c r="AM157" s="221">
        <f t="shared" ref="AM157:AM162" si="15">SUM(F157:AK157)</f>
        <v>2345</v>
      </c>
      <c r="AN157" s="31" t="s">
        <v>146</v>
      </c>
    </row>
    <row r="158" ht="20.25" customHeight="1">
      <c r="A158" s="222"/>
      <c r="D158" s="224" t="s">
        <v>78</v>
      </c>
      <c r="E158" s="132"/>
      <c r="F158" s="227">
        <f t="shared" ref="F158:J158" si="11">F109+F111+F115+F117+F119+F121+F123+F125+F127+F129+F131+F133+F135+F137+F139+F141+F143+F145+F147+F149+F151+F153+F155</f>
        <v>0</v>
      </c>
      <c r="G158" s="227">
        <f t="shared" si="11"/>
        <v>0</v>
      </c>
      <c r="H158" s="225">
        <f t="shared" si="11"/>
        <v>0</v>
      </c>
      <c r="I158" s="225">
        <f t="shared" si="11"/>
        <v>0</v>
      </c>
      <c r="J158" s="203">
        <f t="shared" si="11"/>
        <v>5</v>
      </c>
      <c r="K158" s="605"/>
      <c r="L158" s="605"/>
      <c r="M158" s="225">
        <f t="shared" ref="M158:AB158" si="12">M109+M111+M115+M117+M119+M121+M123+M125+M127+M129+M131+M133+M135+M137+M139+M141+M143+M145+M147+M149+M151+M153+M155</f>
        <v>2</v>
      </c>
      <c r="N158" s="225">
        <f t="shared" si="12"/>
        <v>2</v>
      </c>
      <c r="O158" s="227">
        <f t="shared" si="12"/>
        <v>0</v>
      </c>
      <c r="P158" s="227">
        <f t="shared" si="12"/>
        <v>0</v>
      </c>
      <c r="Q158" s="225">
        <f t="shared" si="12"/>
        <v>1</v>
      </c>
      <c r="R158" s="225">
        <f t="shared" si="12"/>
        <v>1</v>
      </c>
      <c r="S158" s="225">
        <f t="shared" si="12"/>
        <v>0</v>
      </c>
      <c r="T158" s="225">
        <f t="shared" si="12"/>
        <v>0</v>
      </c>
      <c r="U158" s="225">
        <f t="shared" si="12"/>
        <v>1</v>
      </c>
      <c r="V158" s="227">
        <f t="shared" si="12"/>
        <v>0</v>
      </c>
      <c r="W158" s="227">
        <f t="shared" si="12"/>
        <v>0</v>
      </c>
      <c r="X158" s="225">
        <f t="shared" si="12"/>
        <v>0</v>
      </c>
      <c r="Y158" s="225">
        <f t="shared" si="12"/>
        <v>1</v>
      </c>
      <c r="Z158" s="203">
        <f t="shared" si="12"/>
        <v>1</v>
      </c>
      <c r="AA158" s="225">
        <f t="shared" si="12"/>
        <v>0</v>
      </c>
      <c r="AB158" s="225">
        <f t="shared" si="12"/>
        <v>1</v>
      </c>
      <c r="AC158" s="227">
        <f t="shared" si="13"/>
        <v>0</v>
      </c>
      <c r="AD158" s="227">
        <f t="shared" ref="AD158:AK158" si="14">AD109+AD111+AD115+AD117+AD119+AD121+AD123+AD125+AD127+AD129+AD131+AD133+AD135+AD137+AD139+AD141+AD143+AD145+AD147+AD149+AD151+AD153+AD155</f>
        <v>0</v>
      </c>
      <c r="AE158" s="225">
        <f t="shared" si="14"/>
        <v>0</v>
      </c>
      <c r="AF158" s="225">
        <f t="shared" si="14"/>
        <v>4</v>
      </c>
      <c r="AG158" s="203">
        <f t="shared" si="14"/>
        <v>2</v>
      </c>
      <c r="AH158" s="225">
        <f t="shared" si="14"/>
        <v>1</v>
      </c>
      <c r="AI158" s="225">
        <f t="shared" si="14"/>
        <v>1</v>
      </c>
      <c r="AJ158" s="227">
        <f t="shared" si="14"/>
        <v>0</v>
      </c>
      <c r="AK158" s="227">
        <f t="shared" si="14"/>
        <v>0</v>
      </c>
      <c r="AL158" s="203"/>
      <c r="AM158" s="228">
        <f t="shared" si="15"/>
        <v>23</v>
      </c>
      <c r="AN158" s="203" t="s">
        <v>147</v>
      </c>
    </row>
    <row r="159" ht="19.5" customHeight="1">
      <c r="A159" s="222"/>
      <c r="D159" s="220" t="s">
        <v>148</v>
      </c>
      <c r="E159" s="132"/>
      <c r="F159" s="15">
        <f t="shared" ref="F159:J159" si="16">F55+F57+F59+F61+F63+F65+F67+F69+F71+F73+F75+F77+F79+F81+F83+F85+F87+F89+F91+F93+F95+F97+F99+F105</f>
        <v>43</v>
      </c>
      <c r="G159" s="15">
        <f t="shared" si="16"/>
        <v>20</v>
      </c>
      <c r="H159" s="9">
        <f t="shared" si="16"/>
        <v>82</v>
      </c>
      <c r="I159" s="9">
        <f t="shared" si="16"/>
        <v>149</v>
      </c>
      <c r="J159" s="31">
        <f t="shared" si="16"/>
        <v>156</v>
      </c>
      <c r="K159" s="5"/>
      <c r="L159" s="5"/>
      <c r="M159" s="9">
        <f t="shared" ref="M159:P159" si="17">M55+M57+M59+M61+M63+M65+M67+M69+M71+M73+M75+M77+M79+M81+M83+M85+M87+M89+M91+M93+M95+M97+M99+M105</f>
        <v>133</v>
      </c>
      <c r="N159" s="9">
        <f t="shared" si="17"/>
        <v>119</v>
      </c>
      <c r="O159" s="15">
        <f t="shared" si="17"/>
        <v>40</v>
      </c>
      <c r="P159" s="15">
        <f t="shared" si="17"/>
        <v>17</v>
      </c>
      <c r="Q159" s="9">
        <f t="shared" ref="Q159:Q160" si="23">Q55+Q57+Q59+Q61+Q63+Q65+Q67+Q69+Q71+Q73+Q75+Q77+Q79+Q81+Q83+Q85+Q87+Q89+Q91+Q93+Q95+Q97+Q99+Q101+Q105</f>
        <v>134</v>
      </c>
      <c r="R159" s="9">
        <f t="shared" ref="R159:S159" si="18">R55+R57+R59+R61+R63+R65+R67+R69+R71+R73+R75+R77+R79+R81+R83+R85+R87+R89+R91+R93+R97+R99+R101+R105</f>
        <v>132</v>
      </c>
      <c r="S159" s="9">
        <f t="shared" si="18"/>
        <v>140</v>
      </c>
      <c r="T159" s="9">
        <f t="shared" ref="T159:T160" si="25">T55+T57+T59+T61+T63+T65+T67+T69+T71+T73+T75+T77+T79+T81+T83+T85+T87+T89+T91+T93+T97+T99+T105</f>
        <v>147</v>
      </c>
      <c r="U159" s="9">
        <f t="shared" ref="U159:U160" si="26">U55+U57+U59+U61+U63+U65+U67+U69+U71+U73+U75+U77+U79+U81+U83+U85+U87+U89+U91+U93+U97+U99+U101+U105</f>
        <v>113</v>
      </c>
      <c r="V159" s="15">
        <f t="shared" ref="V159:X159" si="19">V55+V57+V59+V61+V63+V65+V67+V69+V71+V73+V75+V77+V79+V81+V83+V85+V87+V89+V91+V93+V95+V97+V99+V101+V103+V105</f>
        <v>29</v>
      </c>
      <c r="W159" s="15">
        <f t="shared" si="19"/>
        <v>20</v>
      </c>
      <c r="X159" s="9">
        <f t="shared" si="19"/>
        <v>126</v>
      </c>
      <c r="Y159" s="9">
        <f t="shared" ref="Y159:Y160" si="28">Y55+Y57+Y59+Y61+Y63+Y65+Y67+Y69+Y71+Y73+Y75+Y77+Y79+Y81+Y83+Y85+Y87+Y89+Y91+Y93+Y97+Y99+Y101+Y103+Y105</f>
        <v>153</v>
      </c>
      <c r="Z159" s="31">
        <f t="shared" ref="Z159:Z160" si="29">Z55+Z57+Z59+Z61+Z63+Z65+Z67+Z69+Z71+Z73+Z75+Z77+Z79+Z81+Z83+Z85+Z87+Z89+Z91+Z93+Z95+Z97+Z99+Z101+Z103+Z105</f>
        <v>158</v>
      </c>
      <c r="AA159" s="9">
        <f t="shared" ref="AA159:AA160" si="30">AA55+AA57+AA59+AA61+AA63+AA65+AA67+AA69+AA71+AA73+AA75+AA77+AA79+AA81+AA83+AA85+AA87+AA89+AA91+AA93+AA97+AA99+AA101+AA103+AA105</f>
        <v>170</v>
      </c>
      <c r="AB159" s="9">
        <f t="shared" ref="AB159:AB160" si="31">AB55+AB57+AB59+AB61+AB63+AB65+AB67+AB69+AB71+AB73+AB75+AB77+AB79+AB81+AB83+AB85+AB87+AB89+AB91+AB93+AB95+AB97+AB99+AB101+AB103+AB105</f>
        <v>119</v>
      </c>
      <c r="AC159" s="15">
        <f>AC55+AC57+AC59+AC61+AC63+AC65+AC67+AC69+AC71+AC73+AC75+AC79+AC81+AC83+AC85+AC87+AC89+AC91+AC93+AC95+AC97+AC99+AC101+AC103+AC105</f>
        <v>38</v>
      </c>
      <c r="AD159" s="15">
        <f t="shared" ref="AD159:AK159" si="20">AD55+AD57+AD59+AD61+AD63+AD65+AD67+AD69+AD71+AD73+AD75+AD77+AD79+AD81+AD83+AD85+AD87+AD89+AD91+AD93+AD97+AD99+AD101+AD103+AD105</f>
        <v>22</v>
      </c>
      <c r="AE159" s="9">
        <f t="shared" si="20"/>
        <v>110</v>
      </c>
      <c r="AF159" s="9">
        <f t="shared" si="20"/>
        <v>153</v>
      </c>
      <c r="AG159" s="31">
        <f t="shared" si="20"/>
        <v>158</v>
      </c>
      <c r="AH159" s="9">
        <f t="shared" si="20"/>
        <v>190</v>
      </c>
      <c r="AI159" s="9">
        <f t="shared" si="20"/>
        <v>193</v>
      </c>
      <c r="AJ159" s="15">
        <f t="shared" si="20"/>
        <v>39</v>
      </c>
      <c r="AK159" s="15">
        <f t="shared" si="20"/>
        <v>17</v>
      </c>
      <c r="AL159" s="31"/>
      <c r="AM159" s="221">
        <f t="shared" si="15"/>
        <v>3120</v>
      </c>
      <c r="AN159" s="31" t="s">
        <v>148</v>
      </c>
    </row>
    <row r="160" ht="19.5" customHeight="1">
      <c r="A160" s="222"/>
      <c r="D160" s="224" t="s">
        <v>78</v>
      </c>
      <c r="E160" s="132"/>
      <c r="F160" s="227">
        <f>F56+F58+F60+F62+F64+F66+F68+F70+F72+F74+F76+F78+F80+F82+F84+F86+F88+F90+F92+F94+F96+F98+F100+F106</f>
        <v>0</v>
      </c>
      <c r="G160" s="227">
        <f>G56+G58+G60+G62+G64+G66+G68+G70+G72+G74+G76+G78+G80+G82+G84+G86+G88+G90+G92+G94+G98+G100+G106</f>
        <v>0</v>
      </c>
      <c r="H160" s="225">
        <f t="shared" ref="H160:J160" si="21">H56+H58+H60+H62+H64+H66+H68+H70+H72+H74+H76+H78+H80+H82+H84+H86+H88+H90+H92+H94+H96+H98+H100+H106</f>
        <v>0</v>
      </c>
      <c r="I160" s="225">
        <f t="shared" si="21"/>
        <v>1</v>
      </c>
      <c r="J160" s="203">
        <f t="shared" si="21"/>
        <v>19</v>
      </c>
      <c r="K160" s="605"/>
      <c r="L160" s="605"/>
      <c r="M160" s="225">
        <f t="shared" ref="M160:P160" si="22">M56+M58+M60+M62+M64+M66+M68+M70+M72+M74+M76+M78+M80+M82+M84+M86+M88+M90+M92+M94+M96+M98+M100+M106</f>
        <v>7</v>
      </c>
      <c r="N160" s="225">
        <f t="shared" si="22"/>
        <v>2</v>
      </c>
      <c r="O160" s="227">
        <f t="shared" si="22"/>
        <v>10</v>
      </c>
      <c r="P160" s="227">
        <f t="shared" si="22"/>
        <v>1</v>
      </c>
      <c r="Q160" s="225">
        <f t="shared" si="23"/>
        <v>4</v>
      </c>
      <c r="R160" s="225">
        <f t="shared" ref="R160:S160" si="24">R56+R58+R60+R62+R64+R66+R68+R70+R72+R74+R76+R78+R80+R82+R84+R86+R88+R90+R92+R94+R98+R100+R102+R106</f>
        <v>8</v>
      </c>
      <c r="S160" s="225">
        <f t="shared" si="24"/>
        <v>5</v>
      </c>
      <c r="T160" s="225">
        <f t="shared" si="25"/>
        <v>7</v>
      </c>
      <c r="U160" s="225">
        <f t="shared" si="26"/>
        <v>13</v>
      </c>
      <c r="V160" s="227">
        <f t="shared" ref="V160:W160" si="27">V56+V58+V60+V62+V64+V66+V68+V70+V72+V74+V76+V78+V80+V82+V84+V86+V88+V90+V92+V94+V96+V98+V100+V102+V104+V106</f>
        <v>6</v>
      </c>
      <c r="W160" s="227">
        <f t="shared" si="27"/>
        <v>0</v>
      </c>
      <c r="X160" s="225">
        <f>X56+X57+X60+X62+X64+X66+X68+X70+X72+X74+X76+X78+X80+X82+X84+X86+X88+X90+X92+X94+X96+X98+X100+X102+X10+X106</f>
        <v>12</v>
      </c>
      <c r="Y160" s="225">
        <f t="shared" si="28"/>
        <v>12</v>
      </c>
      <c r="Z160" s="203">
        <f t="shared" si="29"/>
        <v>9</v>
      </c>
      <c r="AA160" s="225">
        <f t="shared" si="30"/>
        <v>23</v>
      </c>
      <c r="AB160" s="225">
        <f t="shared" si="31"/>
        <v>7</v>
      </c>
      <c r="AC160" s="227">
        <f>AC56+AC58+AC60+AC62+AC64+AC66+AC68+AC70+AC72+AC74+AC76+AC78+AC80+AC82+AC84+AC86+AC88+AC90+AC92+AC94+AC96+AC98+AC100+AC102+AC104+AC106</f>
        <v>4</v>
      </c>
      <c r="AD160" s="227">
        <f t="shared" ref="AD160:AK160" si="32">AD56+AD58+AD60+AD62+AD64+AD66+AD68+AD70+AD72+AD74+AD76+AD78+AD80+AD82+AD84+AD86+AD88+AD90+AD92+AD94+AD98+AD100+AD102+AD104+AD106</f>
        <v>1</v>
      </c>
      <c r="AE160" s="225">
        <f t="shared" si="32"/>
        <v>7</v>
      </c>
      <c r="AF160" s="225">
        <f t="shared" si="32"/>
        <v>9</v>
      </c>
      <c r="AG160" s="203">
        <f t="shared" si="32"/>
        <v>8</v>
      </c>
      <c r="AH160" s="225">
        <f t="shared" si="32"/>
        <v>7</v>
      </c>
      <c r="AI160" s="225">
        <f t="shared" si="32"/>
        <v>6</v>
      </c>
      <c r="AJ160" s="227">
        <f t="shared" si="32"/>
        <v>0</v>
      </c>
      <c r="AK160" s="227">
        <f t="shared" si="32"/>
        <v>0</v>
      </c>
      <c r="AL160" s="203"/>
      <c r="AM160" s="228">
        <f t="shared" si="15"/>
        <v>188</v>
      </c>
      <c r="AN160" s="203" t="s">
        <v>149</v>
      </c>
    </row>
    <row r="161" ht="15.75" customHeight="1">
      <c r="A161" s="222"/>
      <c r="D161" s="220" t="s">
        <v>150</v>
      </c>
      <c r="E161" s="132"/>
      <c r="F161" s="230">
        <f t="shared" ref="F161:J161" si="33">SUM(F157+F159)</f>
        <v>53</v>
      </c>
      <c r="G161" s="230">
        <f t="shared" si="33"/>
        <v>27</v>
      </c>
      <c r="H161" s="120">
        <f t="shared" si="33"/>
        <v>207</v>
      </c>
      <c r="I161" s="120">
        <f t="shared" si="33"/>
        <v>228</v>
      </c>
      <c r="J161" s="125">
        <f t="shared" si="33"/>
        <v>294</v>
      </c>
      <c r="K161" s="606"/>
      <c r="L161" s="606"/>
      <c r="M161" s="9">
        <f t="shared" ref="M161:AK161" si="34">SUM(M157+M159)</f>
        <v>225</v>
      </c>
      <c r="N161" s="120">
        <f t="shared" si="34"/>
        <v>221</v>
      </c>
      <c r="O161" s="230">
        <f t="shared" si="34"/>
        <v>61</v>
      </c>
      <c r="P161" s="230">
        <f t="shared" si="34"/>
        <v>23</v>
      </c>
      <c r="Q161" s="120">
        <f t="shared" si="34"/>
        <v>223</v>
      </c>
      <c r="R161" s="120">
        <f t="shared" si="34"/>
        <v>211</v>
      </c>
      <c r="S161" s="120">
        <f t="shared" si="34"/>
        <v>237</v>
      </c>
      <c r="T161" s="120">
        <f t="shared" si="34"/>
        <v>238</v>
      </c>
      <c r="U161" s="120">
        <f t="shared" si="34"/>
        <v>204</v>
      </c>
      <c r="V161" s="230">
        <f t="shared" si="34"/>
        <v>36</v>
      </c>
      <c r="W161" s="230">
        <f t="shared" si="34"/>
        <v>39</v>
      </c>
      <c r="X161" s="120">
        <f t="shared" si="34"/>
        <v>251</v>
      </c>
      <c r="Y161" s="120">
        <f t="shared" si="34"/>
        <v>254</v>
      </c>
      <c r="Z161" s="125">
        <f t="shared" si="34"/>
        <v>314</v>
      </c>
      <c r="AA161" s="120">
        <f t="shared" si="34"/>
        <v>318</v>
      </c>
      <c r="AB161" s="120">
        <f t="shared" si="34"/>
        <v>242</v>
      </c>
      <c r="AC161" s="230">
        <f t="shared" si="34"/>
        <v>43</v>
      </c>
      <c r="AD161" s="230">
        <f t="shared" si="34"/>
        <v>23</v>
      </c>
      <c r="AE161" s="120">
        <f t="shared" si="34"/>
        <v>227</v>
      </c>
      <c r="AF161" s="120">
        <f t="shared" si="34"/>
        <v>270</v>
      </c>
      <c r="AG161" s="125">
        <f t="shared" si="34"/>
        <v>293</v>
      </c>
      <c r="AH161" s="120">
        <f t="shared" si="34"/>
        <v>312</v>
      </c>
      <c r="AI161" s="120">
        <f t="shared" si="34"/>
        <v>297</v>
      </c>
      <c r="AJ161" s="230">
        <f t="shared" si="34"/>
        <v>53</v>
      </c>
      <c r="AK161" s="230">
        <f t="shared" si="34"/>
        <v>41</v>
      </c>
      <c r="AL161" s="125"/>
      <c r="AM161" s="221">
        <f t="shared" si="15"/>
        <v>5465</v>
      </c>
      <c r="AN161" s="31" t="s">
        <v>150</v>
      </c>
    </row>
    <row r="162" ht="20.25" customHeight="1">
      <c r="A162" s="222"/>
      <c r="D162" s="231" t="s">
        <v>147</v>
      </c>
      <c r="E162" s="132"/>
      <c r="F162" s="234">
        <f t="shared" ref="F162:J162" si="35">F158+F160</f>
        <v>0</v>
      </c>
      <c r="G162" s="234">
        <f t="shared" si="35"/>
        <v>0</v>
      </c>
      <c r="H162" s="232">
        <f t="shared" si="35"/>
        <v>0</v>
      </c>
      <c r="I162" s="232">
        <f t="shared" si="35"/>
        <v>1</v>
      </c>
      <c r="J162" s="607">
        <f t="shared" si="35"/>
        <v>24</v>
      </c>
      <c r="K162" s="608"/>
      <c r="L162" s="608"/>
      <c r="M162" s="232">
        <f t="shared" ref="M162:AI162" si="36">M158+M160</f>
        <v>9</v>
      </c>
      <c r="N162" s="232">
        <f t="shared" si="36"/>
        <v>4</v>
      </c>
      <c r="O162" s="234">
        <f t="shared" si="36"/>
        <v>10</v>
      </c>
      <c r="P162" s="234">
        <f t="shared" si="36"/>
        <v>1</v>
      </c>
      <c r="Q162" s="232">
        <f t="shared" si="36"/>
        <v>5</v>
      </c>
      <c r="R162" s="232">
        <f t="shared" si="36"/>
        <v>9</v>
      </c>
      <c r="S162" s="232">
        <f t="shared" si="36"/>
        <v>5</v>
      </c>
      <c r="T162" s="232">
        <f t="shared" si="36"/>
        <v>7</v>
      </c>
      <c r="U162" s="232">
        <f t="shared" si="36"/>
        <v>14</v>
      </c>
      <c r="V162" s="234">
        <f t="shared" si="36"/>
        <v>6</v>
      </c>
      <c r="W162" s="234">
        <f t="shared" si="36"/>
        <v>0</v>
      </c>
      <c r="X162" s="232">
        <f t="shared" si="36"/>
        <v>12</v>
      </c>
      <c r="Y162" s="232">
        <f t="shared" si="36"/>
        <v>13</v>
      </c>
      <c r="Z162" s="607">
        <f t="shared" si="36"/>
        <v>10</v>
      </c>
      <c r="AA162" s="232">
        <f t="shared" si="36"/>
        <v>23</v>
      </c>
      <c r="AB162" s="232">
        <f t="shared" si="36"/>
        <v>8</v>
      </c>
      <c r="AC162" s="234">
        <f t="shared" si="36"/>
        <v>4</v>
      </c>
      <c r="AD162" s="234">
        <f t="shared" si="36"/>
        <v>1</v>
      </c>
      <c r="AE162" s="232">
        <f t="shared" si="36"/>
        <v>7</v>
      </c>
      <c r="AF162" s="232">
        <f t="shared" si="36"/>
        <v>13</v>
      </c>
      <c r="AG162" s="607">
        <f t="shared" si="36"/>
        <v>10</v>
      </c>
      <c r="AH162" s="232">
        <f t="shared" si="36"/>
        <v>8</v>
      </c>
      <c r="AI162" s="232">
        <f t="shared" si="36"/>
        <v>7</v>
      </c>
      <c r="AJ162" s="234">
        <f>AI158+AI160</f>
        <v>7</v>
      </c>
      <c r="AK162" s="234">
        <f>AK158+AK160</f>
        <v>0</v>
      </c>
      <c r="AL162" s="607"/>
      <c r="AM162" s="228">
        <f t="shared" si="15"/>
        <v>218</v>
      </c>
      <c r="AN162" s="203" t="s">
        <v>147</v>
      </c>
    </row>
    <row r="163" ht="15.75" customHeight="1">
      <c r="A163" s="79"/>
      <c r="B163" s="79"/>
      <c r="C163" s="81"/>
      <c r="D163" s="79"/>
      <c r="E163" s="82"/>
      <c r="F163" s="237"/>
      <c r="G163" s="112"/>
      <c r="H163" s="237"/>
      <c r="I163" s="237"/>
      <c r="J163" s="112"/>
      <c r="K163" s="112"/>
      <c r="L163" s="112"/>
      <c r="M163" s="237"/>
      <c r="N163" s="237"/>
      <c r="O163" s="237"/>
      <c r="P163" s="237"/>
      <c r="Q163" s="237"/>
      <c r="R163" s="237"/>
      <c r="S163" s="237"/>
      <c r="T163" s="237"/>
      <c r="U163" s="237"/>
      <c r="V163" s="112"/>
      <c r="W163" s="112"/>
      <c r="X163" s="112"/>
      <c r="Y163" s="112"/>
      <c r="Z163" s="112"/>
      <c r="AA163" s="237"/>
      <c r="AB163" s="237"/>
      <c r="AC163" s="112"/>
      <c r="AD163" s="112"/>
      <c r="AE163" s="112"/>
      <c r="AF163" s="112"/>
      <c r="AG163" s="112"/>
      <c r="AH163" s="237"/>
      <c r="AI163" s="237"/>
      <c r="AJ163" s="112"/>
      <c r="AK163" s="112"/>
      <c r="AL163" s="112"/>
      <c r="AM163" s="112"/>
      <c r="AN163" s="112"/>
    </row>
    <row r="164" ht="15.75" customHeight="1">
      <c r="A164" s="112"/>
      <c r="B164" s="112"/>
      <c r="C164" s="81"/>
      <c r="D164" s="220" t="s">
        <v>151</v>
      </c>
      <c r="E164" s="132"/>
      <c r="F164" s="15">
        <v>77.0</v>
      </c>
      <c r="G164" s="15">
        <v>40.0</v>
      </c>
      <c r="H164" s="9">
        <v>348.0</v>
      </c>
      <c r="I164" s="9">
        <v>798.0</v>
      </c>
      <c r="J164" s="31">
        <v>469.0</v>
      </c>
      <c r="K164" s="5"/>
      <c r="L164" s="5"/>
      <c r="M164" s="14">
        <v>318.0</v>
      </c>
      <c r="N164" s="14">
        <v>391.0</v>
      </c>
      <c r="O164" s="28">
        <v>55.0</v>
      </c>
      <c r="P164" s="28">
        <v>64.0</v>
      </c>
      <c r="Q164" s="9">
        <v>365.0</v>
      </c>
      <c r="R164" s="9">
        <v>1021.0</v>
      </c>
      <c r="S164" s="9">
        <v>368.0</v>
      </c>
      <c r="T164" s="9">
        <v>470.0</v>
      </c>
      <c r="U164" s="9">
        <v>299.0</v>
      </c>
      <c r="V164" s="15">
        <v>49.0</v>
      </c>
      <c r="W164" s="15">
        <v>34.0</v>
      </c>
      <c r="X164" s="9">
        <v>261.0</v>
      </c>
      <c r="Y164" s="9">
        <v>241.0</v>
      </c>
      <c r="Z164" s="31">
        <v>206.0</v>
      </c>
      <c r="AA164" s="9">
        <v>191.0</v>
      </c>
      <c r="AB164" s="9">
        <v>164.0</v>
      </c>
      <c r="AC164" s="15">
        <v>41.0</v>
      </c>
      <c r="AD164" s="15">
        <v>23.0</v>
      </c>
      <c r="AE164" s="9">
        <v>194.0</v>
      </c>
      <c r="AF164" s="9">
        <v>474.0</v>
      </c>
      <c r="AG164" s="31">
        <v>205.0</v>
      </c>
      <c r="AH164" s="9">
        <v>198.0</v>
      </c>
      <c r="AI164" s="9">
        <v>173.0</v>
      </c>
      <c r="AJ164" s="15">
        <v>44.0</v>
      </c>
      <c r="AK164" s="15">
        <v>17.0</v>
      </c>
      <c r="AL164" s="31"/>
      <c r="AM164" s="221">
        <f t="shared" ref="AM164:AM165" si="37">SUM(F164:AK164)</f>
        <v>7598</v>
      </c>
      <c r="AN164" s="112"/>
    </row>
    <row r="165" ht="15.75" customHeight="1">
      <c r="A165" s="112"/>
      <c r="B165" s="112"/>
      <c r="C165" s="112"/>
      <c r="D165" s="220" t="s">
        <v>152</v>
      </c>
      <c r="E165" s="132"/>
      <c r="F165" s="15">
        <v>27.0</v>
      </c>
      <c r="G165" s="15">
        <v>15.0</v>
      </c>
      <c r="H165" s="9">
        <v>108.0</v>
      </c>
      <c r="I165" s="9">
        <v>199.0</v>
      </c>
      <c r="J165" s="31">
        <v>130.0</v>
      </c>
      <c r="K165" s="5"/>
      <c r="L165" s="5"/>
      <c r="M165" s="14">
        <v>102.0</v>
      </c>
      <c r="N165" s="14">
        <v>186.0</v>
      </c>
      <c r="O165" s="28">
        <v>67.0</v>
      </c>
      <c r="P165" s="28">
        <v>45.0</v>
      </c>
      <c r="Q165" s="9">
        <v>107.0</v>
      </c>
      <c r="R165" s="9">
        <v>110.0</v>
      </c>
      <c r="S165" s="9">
        <v>120.0</v>
      </c>
      <c r="T165" s="9">
        <v>175.0</v>
      </c>
      <c r="U165" s="9">
        <v>118.0</v>
      </c>
      <c r="V165" s="15">
        <v>27.0</v>
      </c>
      <c r="W165" s="15">
        <v>16.0</v>
      </c>
      <c r="X165" s="9">
        <v>91.0</v>
      </c>
      <c r="Y165" s="9">
        <v>59.0</v>
      </c>
      <c r="Z165" s="31">
        <v>62.0</v>
      </c>
      <c r="AA165" s="9">
        <v>76.0</v>
      </c>
      <c r="AB165" s="9">
        <v>59.0</v>
      </c>
      <c r="AC165" s="15">
        <v>9.0</v>
      </c>
      <c r="AD165" s="15">
        <v>75.0</v>
      </c>
      <c r="AE165" s="9">
        <v>55.0</v>
      </c>
      <c r="AF165" s="9">
        <v>157.0</v>
      </c>
      <c r="AG165" s="31">
        <v>68.0</v>
      </c>
      <c r="AH165" s="9">
        <v>55.0</v>
      </c>
      <c r="AI165" s="9">
        <v>52.0</v>
      </c>
      <c r="AJ165" s="15">
        <v>22.0</v>
      </c>
      <c r="AK165" s="15">
        <v>2.0</v>
      </c>
      <c r="AL165" s="31"/>
      <c r="AM165" s="221">
        <f t="shared" si="37"/>
        <v>2394</v>
      </c>
      <c r="AN165" s="112"/>
    </row>
    <row r="166" ht="15.75" customHeight="1">
      <c r="A166" s="79"/>
      <c r="B166" s="79"/>
      <c r="C166" s="81"/>
      <c r="D166" s="79"/>
      <c r="E166" s="79"/>
      <c r="F166" s="79"/>
      <c r="G166" s="79"/>
      <c r="H166" s="112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112"/>
      <c r="AN166" s="112"/>
    </row>
    <row r="167" ht="15.75" customHeight="1">
      <c r="A167" s="79"/>
      <c r="B167" s="239"/>
      <c r="C167" s="240"/>
      <c r="D167" s="82"/>
      <c r="E167" s="79"/>
      <c r="F167" s="79"/>
      <c r="G167" s="79"/>
      <c r="H167" s="112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112"/>
      <c r="AN167" s="112"/>
    </row>
    <row r="168" ht="15.75" customHeight="1">
      <c r="A168" s="79"/>
      <c r="B168" s="241"/>
      <c r="C168" s="240"/>
      <c r="D168" s="79"/>
      <c r="E168" s="79"/>
      <c r="F168" s="79"/>
      <c r="G168" s="79"/>
      <c r="H168" s="112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112"/>
      <c r="AN168" s="112"/>
    </row>
    <row r="169" ht="15.75" customHeight="1">
      <c r="A169" s="79"/>
      <c r="B169" s="241"/>
      <c r="C169" s="240"/>
      <c r="D169" s="79"/>
      <c r="E169" s="79"/>
      <c r="F169" s="79"/>
      <c r="G169" s="79"/>
      <c r="H169" s="112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112"/>
      <c r="AG169" s="112"/>
      <c r="AH169" s="79"/>
      <c r="AI169" s="79"/>
      <c r="AJ169" s="79"/>
      <c r="AK169" s="79"/>
      <c r="AL169" s="79"/>
      <c r="AM169" s="112"/>
      <c r="AN169" s="112"/>
    </row>
    <row r="170" ht="15.75" customHeight="1">
      <c r="A170" s="79"/>
      <c r="B170" s="79"/>
      <c r="C170" s="81"/>
      <c r="D170" s="79"/>
      <c r="E170" s="79"/>
      <c r="F170" s="79"/>
      <c r="G170" s="79"/>
      <c r="H170" s="112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112"/>
      <c r="AN170" s="112"/>
    </row>
    <row r="171" ht="15.75" customHeight="1">
      <c r="A171" s="79"/>
      <c r="B171" s="241"/>
      <c r="C171" s="240"/>
      <c r="D171" s="79"/>
      <c r="E171" s="79"/>
      <c r="F171" s="79"/>
      <c r="G171" s="79"/>
      <c r="H171" s="112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112"/>
      <c r="AN171" s="112"/>
    </row>
    <row r="172" ht="15.75" customHeight="1">
      <c r="A172" s="79"/>
      <c r="B172" s="79"/>
      <c r="C172" s="81"/>
      <c r="D172" s="79"/>
      <c r="E172" s="79"/>
      <c r="F172" s="79"/>
      <c r="G172" s="79"/>
      <c r="H172" s="112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112"/>
      <c r="AN172" s="112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9">
    <mergeCell ref="A1:AK1"/>
    <mergeCell ref="AM1:AN1"/>
    <mergeCell ref="D3:D27"/>
    <mergeCell ref="D34:D37"/>
    <mergeCell ref="E34:E37"/>
    <mergeCell ref="D39:D40"/>
    <mergeCell ref="E39:E40"/>
    <mergeCell ref="A58:B58"/>
    <mergeCell ref="A60:B60"/>
    <mergeCell ref="A62:B62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A88:B88"/>
    <mergeCell ref="A90:B90"/>
    <mergeCell ref="A92:B92"/>
    <mergeCell ref="A94:B94"/>
    <mergeCell ref="A96:B96"/>
    <mergeCell ref="A98:B98"/>
    <mergeCell ref="A100:B100"/>
    <mergeCell ref="A106:B106"/>
    <mergeCell ref="E107:AM107"/>
    <mergeCell ref="D42:D43"/>
    <mergeCell ref="E42:E43"/>
    <mergeCell ref="A51:AN51"/>
    <mergeCell ref="A52:AN53"/>
    <mergeCell ref="A54:AN54"/>
    <mergeCell ref="D55:D106"/>
    <mergeCell ref="A56:B56"/>
    <mergeCell ref="L140:L141"/>
    <mergeCell ref="L142:L143"/>
    <mergeCell ref="L126:L127"/>
    <mergeCell ref="L128:L129"/>
    <mergeCell ref="L130:L131"/>
    <mergeCell ref="L132:L133"/>
    <mergeCell ref="L134:L135"/>
    <mergeCell ref="L136:L137"/>
    <mergeCell ref="L138:L139"/>
    <mergeCell ref="A149:B149"/>
    <mergeCell ref="A151:B151"/>
    <mergeCell ref="A156:AN156"/>
    <mergeCell ref="A135:B135"/>
    <mergeCell ref="A137:B137"/>
    <mergeCell ref="A139:B139"/>
    <mergeCell ref="A141:B141"/>
    <mergeCell ref="A143:B143"/>
    <mergeCell ref="A145:B145"/>
    <mergeCell ref="A147:B147"/>
    <mergeCell ref="A153:B153"/>
    <mergeCell ref="A155:B155"/>
    <mergeCell ref="A157:C162"/>
    <mergeCell ref="A121:B121"/>
    <mergeCell ref="A123:B123"/>
    <mergeCell ref="A125:B125"/>
    <mergeCell ref="A127:B127"/>
    <mergeCell ref="A129:B129"/>
    <mergeCell ref="A131:B131"/>
    <mergeCell ref="A133:B133"/>
    <mergeCell ref="A102:B102"/>
    <mergeCell ref="A104:B104"/>
    <mergeCell ref="E108:E109"/>
    <mergeCell ref="L108:L109"/>
    <mergeCell ref="A109:B109"/>
    <mergeCell ref="L110:L111"/>
    <mergeCell ref="A111:B111"/>
    <mergeCell ref="E110:E111"/>
    <mergeCell ref="E112:E113"/>
    <mergeCell ref="E114:E115"/>
    <mergeCell ref="A115:B115"/>
    <mergeCell ref="E116:E117"/>
    <mergeCell ref="A117:B117"/>
    <mergeCell ref="A119:B119"/>
    <mergeCell ref="E118:E119"/>
    <mergeCell ref="E120:E121"/>
    <mergeCell ref="E122:E123"/>
    <mergeCell ref="E124:E125"/>
    <mergeCell ref="E126:E127"/>
    <mergeCell ref="E128:E129"/>
    <mergeCell ref="E130:E137"/>
    <mergeCell ref="L144:L145"/>
    <mergeCell ref="K146:K147"/>
    <mergeCell ref="L146:L147"/>
    <mergeCell ref="L148:L149"/>
    <mergeCell ref="L150:L151"/>
    <mergeCell ref="L152:L153"/>
    <mergeCell ref="L154:L155"/>
    <mergeCell ref="L112:L113"/>
    <mergeCell ref="L114:L115"/>
    <mergeCell ref="L116:L117"/>
    <mergeCell ref="L118:L119"/>
    <mergeCell ref="L120:L121"/>
    <mergeCell ref="L122:L123"/>
    <mergeCell ref="L124:L125"/>
    <mergeCell ref="E138:E139"/>
    <mergeCell ref="E140:E141"/>
    <mergeCell ref="E142:E143"/>
    <mergeCell ref="E144:E145"/>
    <mergeCell ref="E146:E147"/>
    <mergeCell ref="E148:E149"/>
    <mergeCell ref="E150:E151"/>
    <mergeCell ref="D162:E162"/>
    <mergeCell ref="D164:E164"/>
    <mergeCell ref="D165:E165"/>
    <mergeCell ref="E152:E153"/>
    <mergeCell ref="E154:E155"/>
    <mergeCell ref="D157:E157"/>
    <mergeCell ref="D158:E158"/>
    <mergeCell ref="D159:E159"/>
    <mergeCell ref="D160:E160"/>
    <mergeCell ref="D161:E161"/>
  </mergeCell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9.86"/>
    <col customWidth="1" min="3" max="3" width="15.43"/>
    <col customWidth="1" min="4" max="4" width="15.71"/>
    <col customWidth="1" min="5" max="5" width="29.0"/>
    <col customWidth="1" min="6" max="6" width="6.57"/>
    <col customWidth="1" min="7" max="7" width="6.86"/>
    <col customWidth="1" min="8" max="10" width="6.29"/>
    <col customWidth="1" min="11" max="11" width="10.29"/>
    <col customWidth="1" min="12" max="12" width="17.71"/>
    <col customWidth="1" min="13" max="13" width="6.86"/>
    <col customWidth="1" min="14" max="14" width="6.29"/>
    <col customWidth="1" min="15" max="15" width="7.0"/>
    <col customWidth="1" min="16" max="19" width="6.86"/>
    <col customWidth="1" min="20" max="20" width="7.14"/>
    <col customWidth="1" min="21" max="24" width="6.86"/>
    <col customWidth="1" min="25" max="25" width="7.14"/>
    <col customWidth="1" min="26" max="28" width="6.86"/>
    <col customWidth="1" min="29" max="29" width="6.71"/>
    <col customWidth="1" min="30" max="30" width="6.0"/>
    <col customWidth="1" min="31" max="31" width="5.86"/>
    <col customWidth="1" min="32" max="32" width="5.57"/>
    <col customWidth="1" min="33" max="33" width="6.14"/>
    <col customWidth="1" min="34" max="34" width="5.71"/>
    <col customWidth="1" min="35" max="37" width="6.0"/>
    <col customWidth="1" min="38" max="38" width="8.0"/>
    <col customWidth="1" min="39" max="39" width="36.86"/>
  </cols>
  <sheetData>
    <row r="1" ht="18.75" customHeight="1">
      <c r="A1" s="1" t="s">
        <v>421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 t="s">
        <v>0</v>
      </c>
      <c r="AM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422</v>
      </c>
      <c r="F2" s="147">
        <v>1.0</v>
      </c>
      <c r="G2" s="147">
        <v>2.0</v>
      </c>
      <c r="H2" s="15">
        <v>3.0</v>
      </c>
      <c r="I2" s="16">
        <v>4.0</v>
      </c>
      <c r="J2" s="582">
        <v>5.0</v>
      </c>
      <c r="K2" s="583" t="s">
        <v>423</v>
      </c>
      <c r="L2" s="584" t="s">
        <v>401</v>
      </c>
      <c r="M2" s="14">
        <v>6.0</v>
      </c>
      <c r="N2" s="9">
        <v>7.0</v>
      </c>
      <c r="O2" s="10">
        <v>8.0</v>
      </c>
      <c r="P2" s="9">
        <v>9.0</v>
      </c>
      <c r="Q2" s="16">
        <v>10.0</v>
      </c>
      <c r="R2" s="15">
        <v>11.0</v>
      </c>
      <c r="S2" s="16">
        <v>12.0</v>
      </c>
      <c r="T2" s="9">
        <v>13.0</v>
      </c>
      <c r="U2" s="10">
        <v>14.0</v>
      </c>
      <c r="V2" s="31">
        <v>15.0</v>
      </c>
      <c r="W2" s="29">
        <v>16.0</v>
      </c>
      <c r="X2" s="15">
        <v>17.0</v>
      </c>
      <c r="Y2" s="16">
        <v>18.0</v>
      </c>
      <c r="Z2" s="9">
        <v>19.0</v>
      </c>
      <c r="AA2" s="10">
        <v>20.0</v>
      </c>
      <c r="AB2" s="9">
        <v>21.0</v>
      </c>
      <c r="AC2" s="29">
        <v>22.0</v>
      </c>
      <c r="AD2" s="31">
        <v>23.0</v>
      </c>
      <c r="AE2" s="16">
        <v>24.0</v>
      </c>
      <c r="AF2" s="15">
        <v>25.0</v>
      </c>
      <c r="AG2" s="10">
        <v>26.0</v>
      </c>
      <c r="AH2" s="9">
        <v>27.0</v>
      </c>
      <c r="AI2" s="10">
        <v>28.0</v>
      </c>
      <c r="AJ2" s="29">
        <v>29.0</v>
      </c>
      <c r="AK2" s="29">
        <v>30.0</v>
      </c>
      <c r="AL2" s="17" t="s">
        <v>7</v>
      </c>
      <c r="AM2" s="18" t="s">
        <v>8</v>
      </c>
    </row>
    <row r="3" ht="15.75" customHeight="1">
      <c r="A3" s="19"/>
      <c r="B3" s="20" t="s">
        <v>9</v>
      </c>
      <c r="C3" s="21"/>
      <c r="D3" s="22" t="s">
        <v>10</v>
      </c>
      <c r="E3" s="23"/>
      <c r="F3" s="361">
        <v>8.0</v>
      </c>
      <c r="G3" s="361">
        <v>8.0</v>
      </c>
      <c r="H3" s="27"/>
      <c r="I3" s="28"/>
      <c r="J3" s="538">
        <v>8.0</v>
      </c>
      <c r="K3" s="23"/>
      <c r="L3" s="595" t="s">
        <v>243</v>
      </c>
      <c r="M3" s="361">
        <v>8.0</v>
      </c>
      <c r="N3" s="361">
        <v>8.0</v>
      </c>
      <c r="O3" s="361">
        <v>8.0</v>
      </c>
      <c r="P3" s="361">
        <v>8.0</v>
      </c>
      <c r="Q3" s="27"/>
      <c r="R3" s="27"/>
      <c r="S3" s="27"/>
      <c r="T3" s="361">
        <v>8.0</v>
      </c>
      <c r="U3" s="361">
        <v>8.0</v>
      </c>
      <c r="V3" s="361">
        <v>8.0</v>
      </c>
      <c r="W3" s="361">
        <v>8.0</v>
      </c>
      <c r="X3" s="34"/>
      <c r="Y3" s="34"/>
      <c r="Z3" s="361">
        <v>8.0</v>
      </c>
      <c r="AA3" s="361">
        <v>8.0</v>
      </c>
      <c r="AB3" s="361">
        <v>8.0</v>
      </c>
      <c r="AC3" s="361">
        <v>8.0</v>
      </c>
      <c r="AD3" s="361">
        <v>8.0</v>
      </c>
      <c r="AE3" s="34"/>
      <c r="AF3" s="28"/>
      <c r="AG3" s="361">
        <v>8.0</v>
      </c>
      <c r="AH3" s="361">
        <v>8.0</v>
      </c>
      <c r="AI3" s="361">
        <v>8.0</v>
      </c>
      <c r="AJ3" s="361">
        <v>8.0</v>
      </c>
      <c r="AK3" s="361">
        <v>8.0</v>
      </c>
      <c r="AL3" s="29"/>
      <c r="AM3" s="29"/>
    </row>
    <row r="4" ht="15.75" customHeight="1">
      <c r="A4" s="19">
        <v>1.0</v>
      </c>
      <c r="B4" s="19" t="s">
        <v>15</v>
      </c>
      <c r="C4" s="31"/>
      <c r="D4" s="32"/>
      <c r="E4" s="23"/>
      <c r="F4" s="69"/>
      <c r="G4" s="35" t="s">
        <v>14</v>
      </c>
      <c r="H4" s="34"/>
      <c r="I4" s="34"/>
      <c r="J4" s="36" t="s">
        <v>14</v>
      </c>
      <c r="K4" s="23" t="s">
        <v>11</v>
      </c>
      <c r="L4" s="23" t="s">
        <v>11</v>
      </c>
      <c r="M4" s="361">
        <v>8.0</v>
      </c>
      <c r="N4" s="361">
        <v>8.0</v>
      </c>
      <c r="O4" s="361">
        <v>8.0</v>
      </c>
      <c r="P4" s="361"/>
      <c r="Q4" s="34"/>
      <c r="R4" s="34">
        <v>8.0</v>
      </c>
      <c r="S4" s="34"/>
      <c r="T4" s="35" t="s">
        <v>14</v>
      </c>
      <c r="U4" s="361">
        <v>8.0</v>
      </c>
      <c r="V4" s="361">
        <v>8.0</v>
      </c>
      <c r="W4" s="361">
        <v>8.0</v>
      </c>
      <c r="X4" s="34"/>
      <c r="Y4" s="28"/>
      <c r="Z4" s="361">
        <v>8.0</v>
      </c>
      <c r="AA4" s="35" t="s">
        <v>14</v>
      </c>
      <c r="AB4" s="361">
        <v>8.0</v>
      </c>
      <c r="AC4" s="361">
        <v>8.0</v>
      </c>
      <c r="AD4" s="361">
        <v>8.0</v>
      </c>
      <c r="AE4" s="34"/>
      <c r="AF4" s="28"/>
      <c r="AG4" s="361">
        <v>8.0</v>
      </c>
      <c r="AH4" s="361">
        <v>8.0</v>
      </c>
      <c r="AI4" s="361">
        <v>8.0</v>
      </c>
      <c r="AJ4" s="37" t="s">
        <v>13</v>
      </c>
      <c r="AK4" s="361"/>
      <c r="AL4" s="29"/>
      <c r="AM4" s="29"/>
    </row>
    <row r="5" ht="15.75" customHeight="1">
      <c r="A5" s="19">
        <v>2.0</v>
      </c>
      <c r="B5" s="19" t="s">
        <v>16</v>
      </c>
      <c r="C5" s="31"/>
      <c r="D5" s="32"/>
      <c r="E5" s="23"/>
      <c r="F5" s="51"/>
      <c r="G5" s="52"/>
      <c r="H5" s="34"/>
      <c r="I5" s="27"/>
      <c r="J5" s="51"/>
      <c r="K5" s="23" t="s">
        <v>11</v>
      </c>
      <c r="L5" s="23" t="s">
        <v>11</v>
      </c>
      <c r="M5" s="35" t="s">
        <v>14</v>
      </c>
      <c r="N5" s="361">
        <v>8.0</v>
      </c>
      <c r="O5" s="361">
        <v>8.0</v>
      </c>
      <c r="P5" s="361">
        <v>8.0</v>
      </c>
      <c r="Q5" s="34"/>
      <c r="R5" s="28"/>
      <c r="S5" s="50" t="s">
        <v>14</v>
      </c>
      <c r="T5" s="361">
        <v>8.0</v>
      </c>
      <c r="U5" s="361"/>
      <c r="V5" s="361">
        <v>8.0</v>
      </c>
      <c r="W5" s="361">
        <v>8.0</v>
      </c>
      <c r="X5" s="34"/>
      <c r="Y5" s="249"/>
      <c r="Z5" s="35" t="s">
        <v>14</v>
      </c>
      <c r="AA5" s="361">
        <v>8.0</v>
      </c>
      <c r="AB5" s="361">
        <v>8.0</v>
      </c>
      <c r="AC5" s="361">
        <v>8.0</v>
      </c>
      <c r="AD5" s="361">
        <v>8.0</v>
      </c>
      <c r="AE5" s="34">
        <v>8.0</v>
      </c>
      <c r="AF5" s="28"/>
      <c r="AG5" s="361"/>
      <c r="AH5" s="361">
        <v>8.0</v>
      </c>
      <c r="AI5" s="36" t="s">
        <v>14</v>
      </c>
      <c r="AJ5" s="361">
        <v>8.0</v>
      </c>
      <c r="AK5" s="361">
        <v>8.0</v>
      </c>
      <c r="AL5" s="29"/>
      <c r="AM5" s="29"/>
    </row>
    <row r="6" ht="15.75" customHeight="1">
      <c r="A6" s="19">
        <v>3.0</v>
      </c>
      <c r="B6" s="19" t="s">
        <v>17</v>
      </c>
      <c r="C6" s="31"/>
      <c r="D6" s="32"/>
      <c r="E6" s="23"/>
      <c r="F6" s="361">
        <v>8.0</v>
      </c>
      <c r="G6" s="36" t="s">
        <v>14</v>
      </c>
      <c r="H6" s="34">
        <v>8.0</v>
      </c>
      <c r="I6" s="34"/>
      <c r="J6" s="361"/>
      <c r="K6" s="23" t="s">
        <v>11</v>
      </c>
      <c r="L6" s="23" t="s">
        <v>11</v>
      </c>
      <c r="M6" s="361">
        <v>8.0</v>
      </c>
      <c r="N6" s="35" t="s">
        <v>14</v>
      </c>
      <c r="O6" s="361"/>
      <c r="P6" s="361">
        <v>8.0</v>
      </c>
      <c r="Q6" s="34"/>
      <c r="R6" s="50" t="s">
        <v>14</v>
      </c>
      <c r="S6" s="28"/>
      <c r="T6" s="361">
        <v>8.0</v>
      </c>
      <c r="U6" s="35" t="s">
        <v>14</v>
      </c>
      <c r="V6" s="361">
        <v>8.0</v>
      </c>
      <c r="W6" s="361">
        <v>8.0</v>
      </c>
      <c r="X6" s="34"/>
      <c r="Y6" s="28">
        <v>8.0</v>
      </c>
      <c r="Z6" s="361">
        <v>8.0</v>
      </c>
      <c r="AA6" s="361">
        <v>8.0</v>
      </c>
      <c r="AB6" s="361"/>
      <c r="AC6" s="361">
        <v>8.0</v>
      </c>
      <c r="AD6" s="36" t="s">
        <v>14</v>
      </c>
      <c r="AE6" s="34">
        <v>8.0</v>
      </c>
      <c r="AF6" s="28"/>
      <c r="AG6" s="361">
        <v>8.0</v>
      </c>
      <c r="AH6" s="361">
        <v>8.0</v>
      </c>
      <c r="AI6" s="361">
        <v>8.0</v>
      </c>
      <c r="AJ6" s="361"/>
      <c r="AK6" s="37" t="s">
        <v>13</v>
      </c>
      <c r="AL6" s="29"/>
      <c r="AM6" s="45"/>
    </row>
    <row r="7" ht="15.75" customHeight="1">
      <c r="A7" s="19">
        <v>4.0</v>
      </c>
      <c r="B7" s="19" t="s">
        <v>18</v>
      </c>
      <c r="C7" s="31"/>
      <c r="D7" s="32"/>
      <c r="E7" s="23"/>
      <c r="F7" s="361">
        <v>8.0</v>
      </c>
      <c r="G7" s="361">
        <v>8.0</v>
      </c>
      <c r="H7" s="27"/>
      <c r="I7" s="28"/>
      <c r="J7" s="379"/>
      <c r="K7" s="23" t="s">
        <v>11</v>
      </c>
      <c r="L7" s="23" t="s">
        <v>158</v>
      </c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28"/>
      <c r="Z7" s="361">
        <v>8.0</v>
      </c>
      <c r="AA7" s="361">
        <v>8.0</v>
      </c>
      <c r="AB7" s="36" t="s">
        <v>14</v>
      </c>
      <c r="AC7" s="361">
        <v>8.0</v>
      </c>
      <c r="AD7" s="26">
        <v>8.0</v>
      </c>
      <c r="AE7" s="27"/>
      <c r="AF7" s="249"/>
      <c r="AG7" s="361">
        <v>8.0</v>
      </c>
      <c r="AH7" s="361">
        <v>8.0</v>
      </c>
      <c r="AI7" s="361">
        <v>8.0</v>
      </c>
      <c r="AJ7" s="361">
        <v>8.0</v>
      </c>
      <c r="AK7" s="35" t="s">
        <v>14</v>
      </c>
      <c r="AL7" s="29"/>
      <c r="AM7" s="45"/>
    </row>
    <row r="8" ht="18.0" customHeight="1">
      <c r="A8" s="19">
        <v>5.0</v>
      </c>
      <c r="B8" s="586" t="s">
        <v>19</v>
      </c>
      <c r="C8" s="31"/>
      <c r="D8" s="32"/>
      <c r="E8" s="23"/>
      <c r="F8" s="36" t="s">
        <v>14</v>
      </c>
      <c r="G8" s="361">
        <v>8.0</v>
      </c>
      <c r="H8" s="249"/>
      <c r="I8" s="28">
        <v>8.0</v>
      </c>
      <c r="J8" s="538">
        <v>8.0</v>
      </c>
      <c r="K8" s="23" t="s">
        <v>11</v>
      </c>
      <c r="L8" s="23" t="s">
        <v>11</v>
      </c>
      <c r="M8" s="361">
        <v>8.0</v>
      </c>
      <c r="N8" s="361">
        <v>8.0</v>
      </c>
      <c r="O8" s="36" t="s">
        <v>14</v>
      </c>
      <c r="P8" s="361">
        <v>8.0</v>
      </c>
      <c r="Q8" s="27">
        <v>8.0</v>
      </c>
      <c r="R8" s="27"/>
      <c r="S8" s="27"/>
      <c r="T8" s="361">
        <v>8.0</v>
      </c>
      <c r="U8" s="361">
        <v>8.0</v>
      </c>
      <c r="V8" s="36" t="s">
        <v>14</v>
      </c>
      <c r="W8" s="361"/>
      <c r="X8" s="34"/>
      <c r="Y8" s="28"/>
      <c r="Z8" s="52"/>
      <c r="AA8" s="52"/>
      <c r="AB8" s="51"/>
      <c r="AC8" s="52"/>
      <c r="AD8" s="51"/>
      <c r="AE8" s="51"/>
      <c r="AF8" s="51"/>
      <c r="AG8" s="52"/>
      <c r="AH8" s="52"/>
      <c r="AI8" s="51"/>
      <c r="AJ8" s="52"/>
      <c r="AK8" s="51"/>
      <c r="AL8" s="29"/>
      <c r="AM8" s="45"/>
    </row>
    <row r="9" ht="15.75" customHeight="1">
      <c r="A9" s="19">
        <v>6.0</v>
      </c>
      <c r="B9" s="19" t="s">
        <v>20</v>
      </c>
      <c r="C9" s="31"/>
      <c r="D9" s="32"/>
      <c r="E9" s="23"/>
      <c r="F9" s="361">
        <v>8.0</v>
      </c>
      <c r="G9" s="361"/>
      <c r="H9" s="34"/>
      <c r="I9" s="50" t="s">
        <v>14</v>
      </c>
      <c r="J9" s="538">
        <v>8.0</v>
      </c>
      <c r="K9" s="23" t="s">
        <v>11</v>
      </c>
      <c r="L9" s="23" t="s">
        <v>11</v>
      </c>
      <c r="M9" s="361">
        <v>8.0</v>
      </c>
      <c r="N9" s="361">
        <v>8.0</v>
      </c>
      <c r="O9" s="361">
        <v>8.0</v>
      </c>
      <c r="P9" s="35" t="s">
        <v>14</v>
      </c>
      <c r="Q9" s="34"/>
      <c r="R9" s="28"/>
      <c r="S9" s="28"/>
      <c r="T9" s="361">
        <v>8.0</v>
      </c>
      <c r="U9" s="361">
        <v>8.0</v>
      </c>
      <c r="V9" s="361">
        <v>8.0</v>
      </c>
      <c r="W9" s="361">
        <v>8.0</v>
      </c>
      <c r="X9" s="34"/>
      <c r="Y9" s="28"/>
      <c r="Z9" s="361">
        <v>8.0</v>
      </c>
      <c r="AA9" s="361">
        <v>8.0</v>
      </c>
      <c r="AB9" s="361">
        <v>8.0</v>
      </c>
      <c r="AC9" s="35" t="s">
        <v>14</v>
      </c>
      <c r="AD9" s="26">
        <v>8.0</v>
      </c>
      <c r="AE9" s="34"/>
      <c r="AF9" s="28"/>
      <c r="AG9" s="35" t="s">
        <v>14</v>
      </c>
      <c r="AH9" s="361">
        <v>8.0</v>
      </c>
      <c r="AI9" s="361">
        <v>8.0</v>
      </c>
      <c r="AJ9" s="361">
        <v>8.0</v>
      </c>
      <c r="AK9" s="26">
        <v>8.0</v>
      </c>
      <c r="AL9" s="29"/>
      <c r="AM9" s="45"/>
    </row>
    <row r="10" ht="15.75" customHeight="1">
      <c r="A10" s="19">
        <v>7.0</v>
      </c>
      <c r="B10" s="20" t="s">
        <v>23</v>
      </c>
      <c r="C10" s="31"/>
      <c r="D10" s="32"/>
      <c r="E10" s="23"/>
      <c r="F10" s="361">
        <v>8.0</v>
      </c>
      <c r="G10" s="361">
        <v>8.0</v>
      </c>
      <c r="H10" s="34"/>
      <c r="I10" s="34"/>
      <c r="J10" s="538">
        <v>8.0</v>
      </c>
      <c r="K10" s="23" t="s">
        <v>11</v>
      </c>
      <c r="L10" s="23" t="s">
        <v>11</v>
      </c>
      <c r="M10" s="35" t="s">
        <v>14</v>
      </c>
      <c r="N10" s="361">
        <v>8.0</v>
      </c>
      <c r="O10" s="361">
        <v>8.0</v>
      </c>
      <c r="P10" s="361"/>
      <c r="Q10" s="34">
        <v>8.0</v>
      </c>
      <c r="R10" s="28"/>
      <c r="S10" s="28">
        <v>8.0</v>
      </c>
      <c r="T10" s="361">
        <v>8.0</v>
      </c>
      <c r="U10" s="35" t="s">
        <v>14</v>
      </c>
      <c r="V10" s="361">
        <v>8.0</v>
      </c>
      <c r="W10" s="361">
        <v>8.0</v>
      </c>
      <c r="X10" s="34"/>
      <c r="Y10" s="28"/>
      <c r="Z10" s="52"/>
      <c r="AA10" s="52"/>
      <c r="AB10" s="51"/>
      <c r="AC10" s="52"/>
      <c r="AD10" s="52"/>
      <c r="AE10" s="52"/>
      <c r="AF10" s="52"/>
      <c r="AG10" s="52"/>
      <c r="AH10" s="52"/>
      <c r="AI10" s="51"/>
      <c r="AJ10" s="52"/>
      <c r="AK10" s="51"/>
      <c r="AL10" s="29"/>
      <c r="AM10" s="45"/>
    </row>
    <row r="11" ht="15.75" customHeight="1">
      <c r="A11" s="19">
        <v>8.0</v>
      </c>
      <c r="B11" s="20" t="s">
        <v>24</v>
      </c>
      <c r="C11" s="31"/>
      <c r="D11" s="32"/>
      <c r="E11" s="23"/>
      <c r="F11" s="361">
        <v>8.0</v>
      </c>
      <c r="G11" s="361">
        <v>8.0</v>
      </c>
      <c r="H11" s="34"/>
      <c r="I11" s="28"/>
      <c r="J11" s="538">
        <v>8.0</v>
      </c>
      <c r="K11" s="23" t="s">
        <v>11</v>
      </c>
      <c r="L11" s="23" t="s">
        <v>11</v>
      </c>
      <c r="M11" s="361">
        <v>8.0</v>
      </c>
      <c r="N11" s="361">
        <v>8.0</v>
      </c>
      <c r="O11" s="361">
        <v>8.0</v>
      </c>
      <c r="P11" s="361">
        <v>8.0</v>
      </c>
      <c r="Q11" s="36" t="s">
        <v>14</v>
      </c>
      <c r="R11" s="28"/>
      <c r="S11" s="28"/>
      <c r="T11" s="361"/>
      <c r="U11" s="361">
        <v>8.0</v>
      </c>
      <c r="V11" s="361">
        <v>8.0</v>
      </c>
      <c r="W11" s="361">
        <v>8.0</v>
      </c>
      <c r="X11" s="34"/>
      <c r="Y11" s="28"/>
      <c r="Z11" s="361">
        <v>8.0</v>
      </c>
      <c r="AA11" s="35" t="s">
        <v>14</v>
      </c>
      <c r="AB11" s="361">
        <v>8.0</v>
      </c>
      <c r="AC11" s="361">
        <v>8.0</v>
      </c>
      <c r="AD11" s="361"/>
      <c r="AE11" s="34"/>
      <c r="AF11" s="28">
        <v>8.0</v>
      </c>
      <c r="AG11" s="361">
        <v>8.0</v>
      </c>
      <c r="AH11" s="361">
        <v>8.0</v>
      </c>
      <c r="AI11" s="361">
        <v>8.0</v>
      </c>
      <c r="AJ11" s="35" t="s">
        <v>14</v>
      </c>
      <c r="AK11" s="361"/>
      <c r="AL11" s="29"/>
      <c r="AM11" s="29"/>
    </row>
    <row r="12" ht="15.75" customHeight="1">
      <c r="A12" s="19">
        <v>9.0</v>
      </c>
      <c r="B12" s="20" t="s">
        <v>25</v>
      </c>
      <c r="C12" s="31"/>
      <c r="D12" s="32"/>
      <c r="E12" s="23"/>
      <c r="F12" s="26">
        <v>8.0</v>
      </c>
      <c r="G12" s="36" t="s">
        <v>14</v>
      </c>
      <c r="H12" s="249"/>
      <c r="I12" s="28"/>
      <c r="J12" s="14">
        <v>8.0</v>
      </c>
      <c r="K12" s="23" t="s">
        <v>11</v>
      </c>
      <c r="L12" s="23" t="s">
        <v>11</v>
      </c>
      <c r="M12" s="361">
        <v>8.0</v>
      </c>
      <c r="N12" s="361">
        <v>8.0</v>
      </c>
      <c r="O12" s="69"/>
      <c r="P12" s="24">
        <v>8.0</v>
      </c>
      <c r="Q12" s="36" t="s">
        <v>14</v>
      </c>
      <c r="R12" s="28"/>
      <c r="S12" s="28"/>
      <c r="T12" s="361"/>
      <c r="U12" s="361">
        <v>8.0</v>
      </c>
      <c r="V12" s="361">
        <v>8.0</v>
      </c>
      <c r="W12" s="361">
        <v>8.0</v>
      </c>
      <c r="X12" s="34">
        <v>8.0</v>
      </c>
      <c r="Y12" s="40"/>
      <c r="Z12" s="35" t="s">
        <v>14</v>
      </c>
      <c r="AA12" s="361">
        <v>8.0</v>
      </c>
      <c r="AB12" s="361">
        <v>8.0</v>
      </c>
      <c r="AC12" s="361">
        <v>8.0</v>
      </c>
      <c r="AD12" s="361">
        <v>8.0</v>
      </c>
      <c r="AE12" s="34">
        <v>8.0</v>
      </c>
      <c r="AF12" s="28"/>
      <c r="AG12" s="361"/>
      <c r="AH12" s="361">
        <v>8.0</v>
      </c>
      <c r="AI12" s="361">
        <v>8.0</v>
      </c>
      <c r="AJ12" s="361">
        <v>8.0</v>
      </c>
      <c r="AK12" s="33" t="s">
        <v>13</v>
      </c>
      <c r="AL12" s="29"/>
      <c r="AM12" s="29"/>
    </row>
    <row r="13" ht="15.75" customHeight="1">
      <c r="A13" s="19">
        <v>10.0</v>
      </c>
      <c r="B13" s="19" t="s">
        <v>26</v>
      </c>
      <c r="C13" s="31"/>
      <c r="D13" s="32"/>
      <c r="E13" s="23"/>
      <c r="F13" s="51"/>
      <c r="G13" s="51"/>
      <c r="H13" s="34"/>
      <c r="I13" s="40"/>
      <c r="J13" s="334"/>
      <c r="K13" s="23" t="s">
        <v>11</v>
      </c>
      <c r="L13" s="23" t="s">
        <v>11</v>
      </c>
      <c r="M13" s="303"/>
      <c r="N13" s="303"/>
      <c r="O13" s="69"/>
      <c r="P13" s="303"/>
      <c r="Q13" s="230">
        <v>8.0</v>
      </c>
      <c r="R13" s="28">
        <v>8.0</v>
      </c>
      <c r="S13" s="28"/>
      <c r="T13" s="361">
        <v>8.0</v>
      </c>
      <c r="U13" s="361">
        <v>8.0</v>
      </c>
      <c r="V13" s="36" t="s">
        <v>14</v>
      </c>
      <c r="W13" s="361">
        <v>8.0</v>
      </c>
      <c r="X13" s="36" t="s">
        <v>14</v>
      </c>
      <c r="Y13" s="50" t="s">
        <v>14</v>
      </c>
      <c r="Z13" s="361"/>
      <c r="AA13" s="361"/>
      <c r="AB13" s="36" t="s">
        <v>14</v>
      </c>
      <c r="AC13" s="361">
        <v>8.0</v>
      </c>
      <c r="AD13" s="361">
        <v>8.0</v>
      </c>
      <c r="AE13" s="36" t="s">
        <v>14</v>
      </c>
      <c r="AF13" s="50" t="s">
        <v>14</v>
      </c>
      <c r="AG13" s="361">
        <v>8.0</v>
      </c>
      <c r="AH13" s="361" t="s">
        <v>29</v>
      </c>
      <c r="AI13" s="361" t="s">
        <v>189</v>
      </c>
      <c r="AJ13" s="361">
        <v>8.0</v>
      </c>
      <c r="AK13" s="36" t="s">
        <v>14</v>
      </c>
      <c r="AL13" s="29"/>
      <c r="AM13" s="29"/>
    </row>
    <row r="14" ht="15.75" customHeight="1">
      <c r="A14" s="19">
        <v>11.0</v>
      </c>
      <c r="B14" s="19" t="s">
        <v>27</v>
      </c>
      <c r="C14" s="31"/>
      <c r="D14" s="32"/>
      <c r="E14" s="23"/>
      <c r="F14" s="361">
        <v>8.0</v>
      </c>
      <c r="G14" s="361">
        <v>8.0</v>
      </c>
      <c r="H14" s="34"/>
      <c r="I14" s="28"/>
      <c r="J14" s="538">
        <v>8.0</v>
      </c>
      <c r="K14" s="44" t="s">
        <v>11</v>
      </c>
      <c r="L14" s="78" t="s">
        <v>11</v>
      </c>
      <c r="M14" s="361">
        <v>8.0</v>
      </c>
      <c r="N14" s="361">
        <v>8.0</v>
      </c>
      <c r="O14" s="361">
        <v>8.0</v>
      </c>
      <c r="P14" s="361"/>
      <c r="Q14" s="28"/>
      <c r="R14" s="50" t="s">
        <v>14</v>
      </c>
      <c r="S14" s="28"/>
      <c r="T14" s="361">
        <v>8.0</v>
      </c>
      <c r="U14" s="361">
        <v>8.0</v>
      </c>
      <c r="V14" s="361">
        <v>8.0</v>
      </c>
      <c r="W14" s="35" t="s">
        <v>14</v>
      </c>
      <c r="X14" s="34"/>
      <c r="Y14" s="28"/>
      <c r="Z14" s="361">
        <v>8.0</v>
      </c>
      <c r="AA14" s="361">
        <v>8.0</v>
      </c>
      <c r="AB14" s="361">
        <v>8.0</v>
      </c>
      <c r="AC14" s="361">
        <v>8.0</v>
      </c>
      <c r="AD14" s="361"/>
      <c r="AE14" s="34"/>
      <c r="AF14" s="34">
        <v>8.0</v>
      </c>
      <c r="AG14" s="361">
        <v>8.0</v>
      </c>
      <c r="AH14" s="35" t="s">
        <v>14</v>
      </c>
      <c r="AI14" s="361">
        <v>8.0</v>
      </c>
      <c r="AJ14" s="361">
        <v>8.0</v>
      </c>
      <c r="AK14" s="361">
        <v>8.0</v>
      </c>
      <c r="AL14" s="29"/>
      <c r="AM14" s="45"/>
    </row>
    <row r="15" ht="15.75" customHeight="1">
      <c r="A15" s="19">
        <v>12.0</v>
      </c>
      <c r="B15" s="20" t="s">
        <v>28</v>
      </c>
      <c r="C15" s="31"/>
      <c r="D15" s="32"/>
      <c r="E15" s="23"/>
      <c r="F15" s="36" t="s">
        <v>14</v>
      </c>
      <c r="G15" s="361">
        <v>8.0</v>
      </c>
      <c r="H15" s="34"/>
      <c r="I15" s="28"/>
      <c r="J15" s="60"/>
      <c r="K15" s="23" t="s">
        <v>11</v>
      </c>
      <c r="L15" s="23" t="s">
        <v>11</v>
      </c>
      <c r="M15" s="52"/>
      <c r="N15" s="52"/>
      <c r="O15" s="51"/>
      <c r="P15" s="52"/>
      <c r="Q15" s="52"/>
      <c r="R15" s="52"/>
      <c r="S15" s="52"/>
      <c r="T15" s="52"/>
      <c r="U15" s="52"/>
      <c r="V15" s="51"/>
      <c r="W15" s="52"/>
      <c r="X15" s="52"/>
      <c r="Y15" s="52"/>
      <c r="Z15" s="35" t="s">
        <v>14</v>
      </c>
      <c r="AA15" s="35" t="s">
        <v>14</v>
      </c>
      <c r="AB15" s="361">
        <v>8.0</v>
      </c>
      <c r="AC15" s="361">
        <v>8.0</v>
      </c>
      <c r="AD15" s="361"/>
      <c r="AE15" s="249"/>
      <c r="AF15" s="50" t="s">
        <v>14</v>
      </c>
      <c r="AG15" s="361">
        <v>8.0</v>
      </c>
      <c r="AH15" s="361">
        <v>8.0</v>
      </c>
      <c r="AI15" s="361">
        <v>8.0</v>
      </c>
      <c r="AJ15" s="37" t="s">
        <v>13</v>
      </c>
      <c r="AK15" s="361">
        <v>8.0</v>
      </c>
      <c r="AL15" s="29"/>
      <c r="AM15" s="29"/>
    </row>
    <row r="16" ht="15.75" customHeight="1">
      <c r="A16" s="19">
        <v>13.0</v>
      </c>
      <c r="B16" s="20" t="s">
        <v>31</v>
      </c>
      <c r="C16" s="31"/>
      <c r="D16" s="32"/>
      <c r="E16" s="23"/>
      <c r="F16" s="361">
        <v>8.0</v>
      </c>
      <c r="G16" s="361">
        <v>8.0</v>
      </c>
      <c r="H16" s="36" t="s">
        <v>14</v>
      </c>
      <c r="I16" s="40"/>
      <c r="J16" s="538"/>
      <c r="K16" s="23" t="s">
        <v>11</v>
      </c>
      <c r="L16" s="23" t="s">
        <v>158</v>
      </c>
      <c r="M16" s="361">
        <v>8.0</v>
      </c>
      <c r="N16" s="35" t="s">
        <v>14</v>
      </c>
      <c r="O16" s="361">
        <v>8.0</v>
      </c>
      <c r="P16" s="361">
        <v>8.0</v>
      </c>
      <c r="Q16" s="28"/>
      <c r="R16" s="28"/>
      <c r="S16" s="28"/>
      <c r="T16" s="361">
        <v>8.0</v>
      </c>
      <c r="U16" s="361">
        <v>8.0</v>
      </c>
      <c r="V16" s="361">
        <v>8.0</v>
      </c>
      <c r="W16" s="361">
        <v>8.0</v>
      </c>
      <c r="X16" s="36" t="s">
        <v>14</v>
      </c>
      <c r="Y16" s="28"/>
      <c r="Z16" s="361"/>
      <c r="AA16" s="361">
        <v>8.0</v>
      </c>
      <c r="AB16" s="361">
        <v>8.0</v>
      </c>
      <c r="AC16" s="35" t="s">
        <v>14</v>
      </c>
      <c r="AD16" s="361">
        <v>8.0</v>
      </c>
      <c r="AE16" s="34">
        <v>8.0</v>
      </c>
      <c r="AF16" s="28"/>
      <c r="AG16" s="361">
        <v>8.0</v>
      </c>
      <c r="AH16" s="37" t="s">
        <v>13</v>
      </c>
      <c r="AI16" s="361">
        <v>8.0</v>
      </c>
      <c r="AJ16" s="361">
        <v>8.0</v>
      </c>
      <c r="AK16" s="361">
        <v>8.0</v>
      </c>
      <c r="AL16" s="29"/>
      <c r="AM16" s="29"/>
    </row>
    <row r="17" ht="15.75" customHeight="1">
      <c r="A17" s="19">
        <v>14.0</v>
      </c>
      <c r="B17" s="19" t="s">
        <v>32</v>
      </c>
      <c r="C17" s="31"/>
      <c r="D17" s="32"/>
      <c r="E17" s="23"/>
      <c r="F17" s="361">
        <v>8.0</v>
      </c>
      <c r="G17" s="361"/>
      <c r="H17" s="27"/>
      <c r="I17" s="28">
        <v>8.0</v>
      </c>
      <c r="J17" s="50" t="s">
        <v>14</v>
      </c>
      <c r="K17" s="23" t="s">
        <v>11</v>
      </c>
      <c r="L17" s="23" t="s">
        <v>11</v>
      </c>
      <c r="M17" s="361">
        <v>8.0</v>
      </c>
      <c r="N17" s="361">
        <v>8.0</v>
      </c>
      <c r="O17" s="361">
        <v>8.0</v>
      </c>
      <c r="P17" s="361">
        <v>8.0</v>
      </c>
      <c r="Q17" s="27"/>
      <c r="R17" s="28"/>
      <c r="S17" s="249"/>
      <c r="T17" s="35" t="s">
        <v>14</v>
      </c>
      <c r="U17" s="361">
        <v>8.0</v>
      </c>
      <c r="V17" s="361">
        <v>8.0</v>
      </c>
      <c r="W17" s="361">
        <v>8.0</v>
      </c>
      <c r="X17" s="27">
        <v>8.0</v>
      </c>
      <c r="Y17" s="28"/>
      <c r="Z17" s="361"/>
      <c r="AA17" s="361">
        <v>8.0</v>
      </c>
      <c r="AB17" s="361">
        <v>8.0</v>
      </c>
      <c r="AC17" s="361">
        <v>8.0</v>
      </c>
      <c r="AD17" s="36" t="s">
        <v>14</v>
      </c>
      <c r="AE17" s="27"/>
      <c r="AF17" s="28"/>
      <c r="AG17" s="361">
        <v>8.0</v>
      </c>
      <c r="AH17" s="361">
        <v>8.0</v>
      </c>
      <c r="AI17" s="33" t="s">
        <v>13</v>
      </c>
      <c r="AJ17" s="361">
        <v>8.0</v>
      </c>
      <c r="AK17" s="361">
        <v>8.0</v>
      </c>
      <c r="AL17" s="29"/>
      <c r="AM17" s="29"/>
    </row>
    <row r="18" ht="15.75" customHeight="1">
      <c r="A18" s="19">
        <v>15.0</v>
      </c>
      <c r="B18" s="19" t="s">
        <v>403</v>
      </c>
      <c r="C18" s="31"/>
      <c r="D18" s="32"/>
      <c r="E18" s="23"/>
      <c r="F18" s="361">
        <v>8.0</v>
      </c>
      <c r="G18" s="361"/>
      <c r="H18" s="34"/>
      <c r="I18" s="35" t="s">
        <v>14</v>
      </c>
      <c r="J18" s="361">
        <v>8.0</v>
      </c>
      <c r="K18" s="23" t="s">
        <v>11</v>
      </c>
      <c r="L18" s="595" t="s">
        <v>243</v>
      </c>
      <c r="M18" s="361">
        <v>8.0</v>
      </c>
      <c r="N18" s="361">
        <v>8.0</v>
      </c>
      <c r="O18" s="361">
        <v>8.0</v>
      </c>
      <c r="P18" s="361">
        <v>8.0</v>
      </c>
      <c r="Q18" s="34"/>
      <c r="R18" s="28"/>
      <c r="S18" s="28"/>
      <c r="T18" s="361">
        <v>8.0</v>
      </c>
      <c r="U18" s="361">
        <v>8.0</v>
      </c>
      <c r="V18" s="361">
        <v>8.0</v>
      </c>
      <c r="W18" s="361"/>
      <c r="X18" s="34"/>
      <c r="Y18" s="28">
        <v>8.0</v>
      </c>
      <c r="Z18" s="361">
        <v>8.0</v>
      </c>
      <c r="AA18" s="361">
        <v>8.0</v>
      </c>
      <c r="AB18" s="361">
        <v>8.0</v>
      </c>
      <c r="AC18" s="361">
        <v>8.0</v>
      </c>
      <c r="AD18" s="36" t="s">
        <v>14</v>
      </c>
      <c r="AE18" s="34"/>
      <c r="AF18" s="28"/>
      <c r="AG18" s="35" t="s">
        <v>14</v>
      </c>
      <c r="AH18" s="361">
        <v>8.0</v>
      </c>
      <c r="AI18" s="361">
        <v>8.0</v>
      </c>
      <c r="AJ18" s="361">
        <v>8.0</v>
      </c>
      <c r="AK18" s="361">
        <v>8.0</v>
      </c>
      <c r="AL18" s="29"/>
      <c r="AM18" s="45"/>
    </row>
    <row r="19" ht="15.75" customHeight="1">
      <c r="A19" s="19">
        <v>16.0</v>
      </c>
      <c r="B19" s="609" t="s">
        <v>33</v>
      </c>
      <c r="C19" s="59"/>
      <c r="D19" s="32"/>
      <c r="E19" s="23"/>
      <c r="F19" s="361">
        <v>8.0</v>
      </c>
      <c r="G19" s="361">
        <v>8.0</v>
      </c>
      <c r="H19" s="34">
        <v>8.0</v>
      </c>
      <c r="I19" s="40"/>
      <c r="J19" s="361"/>
      <c r="K19" s="23" t="s">
        <v>11</v>
      </c>
      <c r="L19" s="23" t="s">
        <v>11</v>
      </c>
      <c r="M19" s="361">
        <v>8.0</v>
      </c>
      <c r="N19" s="361">
        <v>8.0</v>
      </c>
      <c r="O19" s="610" t="s">
        <v>14</v>
      </c>
      <c r="P19" s="361">
        <v>8.0</v>
      </c>
      <c r="Q19" s="34"/>
      <c r="R19" s="249"/>
      <c r="S19" s="28"/>
      <c r="T19" s="41"/>
      <c r="U19" s="41"/>
      <c r="V19" s="41"/>
      <c r="W19" s="41"/>
      <c r="X19" s="41"/>
      <c r="Y19" s="41"/>
      <c r="Z19" s="41"/>
      <c r="AA19" s="41"/>
      <c r="AB19" s="42"/>
      <c r="AC19" s="23"/>
      <c r="AD19" s="42"/>
      <c r="AE19" s="34"/>
      <c r="AF19" s="28"/>
      <c r="AG19" s="361">
        <v>8.0</v>
      </c>
      <c r="AH19" s="361">
        <v>8.0</v>
      </c>
      <c r="AI19" s="361">
        <v>8.0</v>
      </c>
      <c r="AJ19" s="35" t="s">
        <v>14</v>
      </c>
      <c r="AK19" s="361">
        <v>8.0</v>
      </c>
      <c r="AL19" s="29"/>
      <c r="AM19" s="45"/>
    </row>
    <row r="20" ht="15.75" customHeight="1">
      <c r="A20" s="19">
        <v>17.0</v>
      </c>
      <c r="B20" s="19" t="s">
        <v>34</v>
      </c>
      <c r="C20" s="31"/>
      <c r="D20" s="32"/>
      <c r="E20" s="23"/>
      <c r="F20" s="361">
        <v>8.0</v>
      </c>
      <c r="G20" s="361">
        <v>8.0</v>
      </c>
      <c r="H20" s="36" t="s">
        <v>14</v>
      </c>
      <c r="I20" s="28"/>
      <c r="J20" s="538"/>
      <c r="K20" s="23" t="s">
        <v>11</v>
      </c>
      <c r="L20" s="23" t="s">
        <v>11</v>
      </c>
      <c r="M20" s="361">
        <v>8.0</v>
      </c>
      <c r="N20" s="361">
        <v>8.0</v>
      </c>
      <c r="O20" s="361">
        <v>8.0</v>
      </c>
      <c r="P20" s="35" t="s">
        <v>14</v>
      </c>
      <c r="Q20" s="34"/>
      <c r="R20" s="28"/>
      <c r="S20" s="28"/>
      <c r="T20" s="361">
        <v>8.0</v>
      </c>
      <c r="U20" s="361">
        <v>8.0</v>
      </c>
      <c r="V20" s="361">
        <v>8.0</v>
      </c>
      <c r="W20" s="361"/>
      <c r="X20" s="34"/>
      <c r="Y20" s="28">
        <v>8.0</v>
      </c>
      <c r="Z20" s="361">
        <v>8.0</v>
      </c>
      <c r="AA20" s="361">
        <v>8.0</v>
      </c>
      <c r="AB20" s="361">
        <v>8.0</v>
      </c>
      <c r="AC20" s="35" t="s">
        <v>14</v>
      </c>
      <c r="AD20" s="361">
        <v>8.0</v>
      </c>
      <c r="AE20" s="34"/>
      <c r="AF20" s="28"/>
      <c r="AG20" s="361">
        <v>8.0</v>
      </c>
      <c r="AH20" s="35" t="s">
        <v>14</v>
      </c>
      <c r="AI20" s="361">
        <v>8.0</v>
      </c>
      <c r="AJ20" s="361">
        <v>8.0</v>
      </c>
      <c r="AK20" s="361">
        <v>8.0</v>
      </c>
      <c r="AL20" s="29"/>
      <c r="AM20" s="61"/>
    </row>
    <row r="21" ht="15.75" customHeight="1">
      <c r="A21" s="19">
        <v>18.0</v>
      </c>
      <c r="B21" s="20" t="s">
        <v>36</v>
      </c>
      <c r="C21" s="62"/>
      <c r="D21" s="32"/>
      <c r="E21" s="23"/>
      <c r="F21" s="51"/>
      <c r="G21" s="52"/>
      <c r="H21" s="34"/>
      <c r="I21" s="27"/>
      <c r="J21" s="52"/>
      <c r="K21" s="23" t="s">
        <v>11</v>
      </c>
      <c r="L21" s="23" t="s">
        <v>11</v>
      </c>
      <c r="M21" s="52"/>
      <c r="N21" s="52"/>
      <c r="O21" s="51"/>
      <c r="P21" s="52"/>
      <c r="Q21" s="34"/>
      <c r="R21" s="28"/>
      <c r="S21" s="28"/>
      <c r="T21" s="361">
        <v>8.0</v>
      </c>
      <c r="U21" s="361">
        <v>8.0</v>
      </c>
      <c r="V21" s="361">
        <v>8.0</v>
      </c>
      <c r="W21" s="361">
        <v>8.0</v>
      </c>
      <c r="X21" s="249"/>
      <c r="Y21" s="50" t="s">
        <v>14</v>
      </c>
      <c r="Z21" s="361">
        <v>8.0</v>
      </c>
      <c r="AA21" s="361">
        <v>8.0</v>
      </c>
      <c r="AB21" s="361">
        <v>8.0</v>
      </c>
      <c r="AC21" s="361">
        <v>8.0</v>
      </c>
      <c r="AD21" s="361">
        <v>8.0</v>
      </c>
      <c r="AE21" s="34"/>
      <c r="AF21" s="28"/>
      <c r="AG21" s="24">
        <v>8.0</v>
      </c>
      <c r="AH21" s="361">
        <v>8.0</v>
      </c>
      <c r="AI21" s="361">
        <v>8.0</v>
      </c>
      <c r="AJ21" s="361">
        <v>8.0</v>
      </c>
      <c r="AK21" s="361"/>
      <c r="AL21" s="45"/>
      <c r="AM21" s="45"/>
    </row>
    <row r="22" ht="15.75" customHeight="1">
      <c r="A22" s="19">
        <v>19.0</v>
      </c>
      <c r="B22" s="20" t="s">
        <v>37</v>
      </c>
      <c r="C22" s="62"/>
      <c r="D22" s="32"/>
      <c r="E22" s="23"/>
      <c r="F22" s="361">
        <v>8.0</v>
      </c>
      <c r="G22" s="26">
        <v>8.0</v>
      </c>
      <c r="H22" s="25"/>
      <c r="I22" s="27"/>
      <c r="J22" s="361">
        <v>8.0</v>
      </c>
      <c r="K22" s="23" t="s">
        <v>11</v>
      </c>
      <c r="L22" s="23" t="s">
        <v>11</v>
      </c>
      <c r="M22" s="361">
        <v>8.0</v>
      </c>
      <c r="N22" s="361">
        <v>8.0</v>
      </c>
      <c r="O22" s="361">
        <v>8.0</v>
      </c>
      <c r="P22" s="361"/>
      <c r="Q22" s="249"/>
      <c r="R22" s="28">
        <v>8.0</v>
      </c>
      <c r="S22" s="28">
        <v>8.0</v>
      </c>
      <c r="T22" s="361">
        <v>8.0</v>
      </c>
      <c r="U22" s="361">
        <v>8.0</v>
      </c>
      <c r="V22" s="361"/>
      <c r="W22" s="35" t="s">
        <v>14</v>
      </c>
      <c r="X22" s="27"/>
      <c r="Y22" s="28"/>
      <c r="Z22" s="361">
        <v>8.0</v>
      </c>
      <c r="AA22" s="361">
        <v>8.0</v>
      </c>
      <c r="AB22" s="361">
        <v>8.0</v>
      </c>
      <c r="AC22" s="361">
        <v>8.0</v>
      </c>
      <c r="AD22" s="361">
        <v>8.0</v>
      </c>
      <c r="AE22" s="35" t="s">
        <v>14</v>
      </c>
      <c r="AF22" s="28"/>
      <c r="AG22" s="361">
        <v>8.0</v>
      </c>
      <c r="AH22" s="361">
        <v>8.0</v>
      </c>
      <c r="AI22" s="36" t="s">
        <v>14</v>
      </c>
      <c r="AJ22" s="361">
        <v>8.0</v>
      </c>
      <c r="AK22" s="361"/>
      <c r="AL22" s="45"/>
      <c r="AM22" s="45"/>
    </row>
    <row r="23" ht="15.75" customHeight="1">
      <c r="A23" s="19">
        <v>20.0</v>
      </c>
      <c r="B23" s="20" t="s">
        <v>402</v>
      </c>
      <c r="C23" s="66"/>
      <c r="D23" s="32"/>
      <c r="E23" s="23"/>
      <c r="F23" s="361"/>
      <c r="G23" s="361"/>
      <c r="H23" s="34"/>
      <c r="I23" s="27"/>
      <c r="J23" s="361"/>
      <c r="K23" s="23"/>
      <c r="L23" s="23"/>
      <c r="M23" s="361"/>
      <c r="N23" s="361"/>
      <c r="O23" s="361">
        <v>8.0</v>
      </c>
      <c r="P23" s="361">
        <v>8.0</v>
      </c>
      <c r="Q23" s="27">
        <v>8.0</v>
      </c>
      <c r="R23" s="28"/>
      <c r="S23" s="28"/>
      <c r="T23" s="361">
        <v>8.0</v>
      </c>
      <c r="U23" s="361">
        <v>8.0</v>
      </c>
      <c r="V23" s="361">
        <v>8.0</v>
      </c>
      <c r="W23" s="361">
        <v>8.0</v>
      </c>
      <c r="X23" s="27">
        <v>8.0</v>
      </c>
      <c r="Y23" s="28"/>
      <c r="Z23" s="538">
        <v>8.0</v>
      </c>
      <c r="AA23" s="361">
        <v>8.0</v>
      </c>
      <c r="AB23" s="36" t="s">
        <v>14</v>
      </c>
      <c r="AC23" s="361">
        <v>8.0</v>
      </c>
      <c r="AD23" s="361">
        <v>8.0</v>
      </c>
      <c r="AE23" s="27"/>
      <c r="AF23" s="28"/>
      <c r="AG23" s="538">
        <v>8.0</v>
      </c>
      <c r="AH23" s="37" t="s">
        <v>13</v>
      </c>
      <c r="AI23" s="361">
        <v>8.0</v>
      </c>
      <c r="AJ23" s="361">
        <v>8.0</v>
      </c>
      <c r="AK23" s="361">
        <v>8.0</v>
      </c>
      <c r="AL23" s="45"/>
      <c r="AM23" s="45"/>
    </row>
    <row r="24" ht="15.75" customHeight="1">
      <c r="A24" s="19">
        <v>21.0</v>
      </c>
      <c r="B24" s="20" t="s">
        <v>424</v>
      </c>
      <c r="C24" s="62"/>
      <c r="D24" s="32"/>
      <c r="E24" s="23"/>
      <c r="F24" s="361"/>
      <c r="G24" s="361"/>
      <c r="H24" s="27"/>
      <c r="I24" s="27"/>
      <c r="J24" s="361"/>
      <c r="K24" s="23"/>
      <c r="L24" s="23"/>
      <c r="M24" s="361"/>
      <c r="N24" s="361"/>
      <c r="O24" s="611"/>
      <c r="P24" s="361"/>
      <c r="Q24" s="27"/>
      <c r="R24" s="28"/>
      <c r="S24" s="28"/>
      <c r="T24" s="361"/>
      <c r="U24" s="361"/>
      <c r="V24" s="361"/>
      <c r="W24" s="361"/>
      <c r="X24" s="27"/>
      <c r="Y24" s="28"/>
      <c r="Z24" s="538">
        <v>8.0</v>
      </c>
      <c r="AA24" s="361">
        <v>8.0</v>
      </c>
      <c r="AB24" s="361">
        <v>8.0</v>
      </c>
      <c r="AC24" s="361">
        <v>8.0</v>
      </c>
      <c r="AD24" s="361">
        <v>8.0</v>
      </c>
      <c r="AE24" s="27">
        <v>8.0</v>
      </c>
      <c r="AF24" s="28"/>
      <c r="AG24" s="60"/>
      <c r="AH24" s="60"/>
      <c r="AI24" s="299"/>
      <c r="AJ24" s="60"/>
      <c r="AK24" s="60"/>
      <c r="AL24" s="45"/>
      <c r="AM24" s="45"/>
    </row>
    <row r="25" ht="15.75" customHeight="1">
      <c r="A25" s="19">
        <v>22.0</v>
      </c>
      <c r="B25" s="20" t="s">
        <v>425</v>
      </c>
      <c r="C25" s="62"/>
      <c r="D25" s="71"/>
      <c r="E25" s="23"/>
      <c r="F25" s="361"/>
      <c r="G25" s="361"/>
      <c r="H25" s="34"/>
      <c r="I25" s="567"/>
      <c r="J25" s="538"/>
      <c r="K25" s="23"/>
      <c r="L25" s="23"/>
      <c r="M25" s="361"/>
      <c r="N25" s="361"/>
      <c r="O25" s="611"/>
      <c r="P25" s="361"/>
      <c r="Q25" s="34"/>
      <c r="R25" s="28"/>
      <c r="S25" s="28"/>
      <c r="T25" s="361"/>
      <c r="U25" s="361"/>
      <c r="V25" s="361"/>
      <c r="W25" s="361"/>
      <c r="X25" s="34"/>
      <c r="Y25" s="28"/>
      <c r="Z25" s="538"/>
      <c r="AA25" s="361"/>
      <c r="AB25" s="361"/>
      <c r="AC25" s="361"/>
      <c r="AD25" s="361"/>
      <c r="AE25" s="34"/>
      <c r="AF25" s="28"/>
      <c r="AG25" s="538"/>
      <c r="AH25" s="538">
        <v>8.0</v>
      </c>
      <c r="AI25" s="538">
        <v>8.0</v>
      </c>
      <c r="AJ25" s="538">
        <v>8.0</v>
      </c>
      <c r="AK25" s="538">
        <v>8.0</v>
      </c>
      <c r="AL25" s="45"/>
      <c r="AM25" s="45"/>
    </row>
    <row r="26" ht="15.75" customHeight="1">
      <c r="A26" s="79">
        <v>23.0</v>
      </c>
      <c r="B26" s="20" t="s">
        <v>426</v>
      </c>
      <c r="C26" s="62"/>
      <c r="D26" s="79"/>
      <c r="E26" s="23"/>
      <c r="F26" s="361"/>
      <c r="G26" s="361"/>
      <c r="H26" s="34"/>
      <c r="I26" s="567"/>
      <c r="J26" s="538"/>
      <c r="K26" s="23"/>
      <c r="L26" s="23"/>
      <c r="M26" s="361"/>
      <c r="N26" s="361"/>
      <c r="O26" s="611"/>
      <c r="P26" s="361"/>
      <c r="Q26" s="34"/>
      <c r="R26" s="28"/>
      <c r="S26" s="28"/>
      <c r="T26" s="361"/>
      <c r="U26" s="361"/>
      <c r="V26" s="361"/>
      <c r="W26" s="361"/>
      <c r="X26" s="34"/>
      <c r="Y26" s="28"/>
      <c r="Z26" s="538"/>
      <c r="AA26" s="361"/>
      <c r="AB26" s="361"/>
      <c r="AC26" s="361"/>
      <c r="AD26" s="361"/>
      <c r="AE26" s="34"/>
      <c r="AF26" s="28"/>
      <c r="AG26" s="538"/>
      <c r="AH26" s="361">
        <v>8.0</v>
      </c>
      <c r="AI26" s="361">
        <v>8.0</v>
      </c>
      <c r="AJ26" s="361">
        <v>8.0</v>
      </c>
      <c r="AK26" s="361">
        <v>8.0</v>
      </c>
      <c r="AL26" s="45"/>
      <c r="AM26" s="45"/>
    </row>
    <row r="27" ht="15.75" customHeight="1">
      <c r="A27" s="79">
        <v>24.0</v>
      </c>
      <c r="B27" s="612" t="s">
        <v>40</v>
      </c>
      <c r="C27" s="62"/>
      <c r="D27" s="79"/>
      <c r="E27" s="23"/>
      <c r="F27" s="361"/>
      <c r="G27" s="361"/>
      <c r="H27" s="34"/>
      <c r="I27" s="567"/>
      <c r="J27" s="538"/>
      <c r="K27" s="23"/>
      <c r="L27" s="23"/>
      <c r="M27" s="361"/>
      <c r="N27" s="361"/>
      <c r="O27" s="611"/>
      <c r="P27" s="361"/>
      <c r="Q27" s="34"/>
      <c r="R27" s="28"/>
      <c r="S27" s="28"/>
      <c r="T27" s="361"/>
      <c r="U27" s="361"/>
      <c r="V27" s="361"/>
      <c r="W27" s="361"/>
      <c r="X27" s="34"/>
      <c r="Y27" s="28"/>
      <c r="Z27" s="538"/>
      <c r="AA27" s="361"/>
      <c r="AB27" s="361"/>
      <c r="AC27" s="361"/>
      <c r="AD27" s="361"/>
      <c r="AE27" s="34"/>
      <c r="AF27" s="28"/>
      <c r="AG27" s="538"/>
      <c r="AH27" s="361"/>
      <c r="AI27" s="361"/>
      <c r="AJ27" s="361"/>
      <c r="AK27" s="361"/>
      <c r="AL27" s="45"/>
      <c r="AM27" s="45"/>
    </row>
    <row r="28" ht="15.75" customHeight="1">
      <c r="A28" s="79"/>
      <c r="B28" s="80"/>
      <c r="C28" s="81"/>
      <c r="D28" s="79"/>
      <c r="E28" s="82"/>
      <c r="F28" s="82"/>
      <c r="G28" s="82"/>
      <c r="H28" s="83"/>
      <c r="I28" s="84"/>
      <c r="J28" s="82"/>
      <c r="K28" s="82"/>
      <c r="L28" s="82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82"/>
      <c r="AM28" s="82"/>
    </row>
    <row r="29" ht="15.75" customHeight="1">
      <c r="A29" s="79"/>
      <c r="B29" s="85" t="s">
        <v>41</v>
      </c>
      <c r="C29" s="86"/>
      <c r="D29" s="79"/>
      <c r="E29" s="87" t="s">
        <v>42</v>
      </c>
      <c r="F29" s="31" t="s">
        <v>43</v>
      </c>
      <c r="G29" s="82"/>
      <c r="H29" s="88"/>
      <c r="I29" s="79" t="s">
        <v>44</v>
      </c>
      <c r="J29" s="89"/>
      <c r="K29" s="89"/>
      <c r="L29" s="89"/>
      <c r="M29" s="89"/>
      <c r="N29" s="82"/>
      <c r="O29" s="82"/>
      <c r="P29" s="90"/>
      <c r="Q29" s="79" t="s">
        <v>45</v>
      </c>
      <c r="R29" s="79"/>
      <c r="S29" s="79"/>
      <c r="T29" s="82"/>
      <c r="U29" s="91"/>
      <c r="V29" s="82" t="s">
        <v>46</v>
      </c>
      <c r="W29" s="82"/>
      <c r="X29" s="82"/>
      <c r="Y29" s="613"/>
      <c r="Z29" s="82" t="s">
        <v>427</v>
      </c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82"/>
      <c r="AM29" s="82"/>
    </row>
    <row r="30" ht="15.75" customHeight="1">
      <c r="A30" s="79"/>
      <c r="B30" s="85" t="s">
        <v>47</v>
      </c>
      <c r="C30" s="86"/>
      <c r="D30" s="79"/>
      <c r="E30" s="87" t="s">
        <v>48</v>
      </c>
      <c r="F30" s="35" t="s">
        <v>49</v>
      </c>
      <c r="G30" s="82"/>
      <c r="H30" s="93"/>
      <c r="I30" s="82"/>
      <c r="J30" s="82"/>
      <c r="K30" s="82"/>
      <c r="L30" s="82"/>
      <c r="M30" s="82"/>
      <c r="N30" s="82"/>
      <c r="O30" s="82"/>
      <c r="P30" s="94"/>
      <c r="Q30" s="82" t="s">
        <v>50</v>
      </c>
      <c r="R30" s="89"/>
      <c r="S30" s="82"/>
      <c r="T30" s="82"/>
      <c r="U30" s="95"/>
      <c r="V30" s="79" t="s">
        <v>51</v>
      </c>
      <c r="W30" s="79"/>
      <c r="X30" s="82"/>
      <c r="Y30" s="82"/>
      <c r="Z30" s="82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82"/>
      <c r="AM30" s="82"/>
    </row>
    <row r="31" ht="15.75" customHeight="1">
      <c r="A31" s="79"/>
      <c r="B31" s="85" t="s">
        <v>52</v>
      </c>
      <c r="C31" s="96"/>
      <c r="D31" s="79"/>
      <c r="E31" s="87" t="s">
        <v>53</v>
      </c>
      <c r="F31" s="614" t="s">
        <v>54</v>
      </c>
      <c r="G31" s="98"/>
      <c r="H31" s="89"/>
      <c r="I31" s="89"/>
      <c r="J31" s="89"/>
      <c r="K31" s="89"/>
      <c r="L31" s="89"/>
      <c r="M31" s="82"/>
      <c r="N31" s="82"/>
      <c r="O31" s="82"/>
      <c r="P31" s="89"/>
      <c r="Q31" s="89"/>
      <c r="R31" s="99"/>
      <c r="S31" s="99"/>
      <c r="T31" s="100"/>
      <c r="U31" s="100"/>
      <c r="V31" s="99"/>
      <c r="W31" s="99"/>
      <c r="X31" s="99"/>
      <c r="Y31" s="99"/>
      <c r="Z31" s="99"/>
      <c r="AA31" s="99"/>
      <c r="AB31" s="100"/>
      <c r="AC31" s="101"/>
      <c r="AD31" s="101"/>
      <c r="AE31" s="101"/>
      <c r="AF31" s="101"/>
      <c r="AG31" s="101"/>
      <c r="AH31" s="101"/>
      <c r="AI31" s="101"/>
      <c r="AJ31" s="101"/>
      <c r="AK31" s="101"/>
      <c r="AL31" s="102"/>
      <c r="AM31" s="102"/>
    </row>
    <row r="32" ht="16.5" customHeight="1">
      <c r="A32" s="103"/>
      <c r="B32" s="104"/>
      <c r="C32" s="105"/>
      <c r="D32" s="103"/>
      <c r="E32" s="103"/>
      <c r="F32" s="106"/>
      <c r="G32" s="107" t="s">
        <v>55</v>
      </c>
      <c r="H32" s="108"/>
      <c r="I32" s="109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1"/>
      <c r="AM32" s="104"/>
    </row>
    <row r="33" ht="15.75" customHeight="1">
      <c r="A33" s="79"/>
      <c r="B33" s="82"/>
      <c r="C33" s="96"/>
      <c r="D33" s="79"/>
      <c r="E33" s="79"/>
      <c r="F33" s="79"/>
      <c r="G33" s="79"/>
      <c r="H33" s="112"/>
      <c r="I33" s="84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82"/>
      <c r="AM33" s="82"/>
    </row>
    <row r="34" ht="16.5" customHeight="1">
      <c r="A34" s="19">
        <v>1.0</v>
      </c>
      <c r="B34" s="19" t="s">
        <v>33</v>
      </c>
      <c r="C34" s="66">
        <v>42621.0</v>
      </c>
      <c r="D34" s="113" t="s">
        <v>56</v>
      </c>
      <c r="E34" s="114"/>
      <c r="F34" s="31">
        <v>8.0</v>
      </c>
      <c r="G34" s="31">
        <v>8.0</v>
      </c>
      <c r="H34" s="15"/>
      <c r="I34" s="15">
        <v>12.0</v>
      </c>
      <c r="J34" s="9">
        <v>8.0</v>
      </c>
      <c r="K34" s="117"/>
      <c r="L34" s="117"/>
      <c r="M34" s="31">
        <v>8.0</v>
      </c>
      <c r="N34" s="31">
        <v>8.0</v>
      </c>
      <c r="O34" s="31">
        <v>8.0</v>
      </c>
      <c r="P34" s="31">
        <v>8.0</v>
      </c>
      <c r="Q34" s="15"/>
      <c r="R34" s="15"/>
      <c r="S34" s="15">
        <v>12.0</v>
      </c>
      <c r="T34" s="31">
        <v>8.0</v>
      </c>
      <c r="U34" s="31">
        <v>8.0</v>
      </c>
      <c r="V34" s="31">
        <v>8.0</v>
      </c>
      <c r="W34" s="31">
        <v>8.0</v>
      </c>
      <c r="X34" s="15"/>
      <c r="Y34" s="15"/>
      <c r="Z34" s="31">
        <v>8.0</v>
      </c>
      <c r="AA34" s="31">
        <v>8.0</v>
      </c>
      <c r="AB34" s="31">
        <v>8.0</v>
      </c>
      <c r="AC34" s="31">
        <v>8.0</v>
      </c>
      <c r="AD34" s="31">
        <v>8.0</v>
      </c>
      <c r="AE34" s="15"/>
      <c r="AF34" s="15">
        <v>12.0</v>
      </c>
      <c r="AG34" s="31">
        <v>8.0</v>
      </c>
      <c r="AH34" s="31">
        <v>8.0</v>
      </c>
      <c r="AI34" s="31">
        <v>8.0</v>
      </c>
      <c r="AJ34" s="31">
        <v>8.0</v>
      </c>
      <c r="AK34" s="31">
        <v>8.0</v>
      </c>
      <c r="AL34" s="31"/>
      <c r="AM34" s="31"/>
    </row>
    <row r="35" ht="15.75" customHeight="1">
      <c r="A35" s="19">
        <v>2.0</v>
      </c>
      <c r="B35" s="19" t="s">
        <v>57</v>
      </c>
      <c r="C35" s="116">
        <v>42455.0</v>
      </c>
      <c r="D35" s="32"/>
      <c r="E35" s="32"/>
      <c r="F35" s="31">
        <v>8.0</v>
      </c>
      <c r="G35" s="31">
        <v>8.0</v>
      </c>
      <c r="H35" s="15"/>
      <c r="I35" s="15"/>
      <c r="J35" s="9">
        <v>8.0</v>
      </c>
      <c r="K35" s="117"/>
      <c r="L35" s="117"/>
      <c r="M35" s="31">
        <v>8.0</v>
      </c>
      <c r="N35" s="31">
        <v>8.0</v>
      </c>
      <c r="O35" s="31">
        <v>8.0</v>
      </c>
      <c r="P35" s="31">
        <v>8.0</v>
      </c>
      <c r="Q35" s="15">
        <v>12.0</v>
      </c>
      <c r="R35" s="15"/>
      <c r="S35" s="15"/>
      <c r="T35" s="31">
        <v>8.0</v>
      </c>
      <c r="U35" s="31">
        <v>8.0</v>
      </c>
      <c r="V35" s="31">
        <v>8.0</v>
      </c>
      <c r="W35" s="31">
        <v>8.0</v>
      </c>
      <c r="X35" s="15"/>
      <c r="Y35" s="15">
        <v>12.0</v>
      </c>
      <c r="Z35" s="31">
        <v>8.0</v>
      </c>
      <c r="AA35" s="31">
        <v>8.0</v>
      </c>
      <c r="AB35" s="31">
        <v>8.0</v>
      </c>
      <c r="AC35" s="31">
        <v>8.0</v>
      </c>
      <c r="AD35" s="31">
        <v>8.0</v>
      </c>
      <c r="AE35" s="15"/>
      <c r="AF35" s="15"/>
      <c r="AG35" s="31">
        <v>8.0</v>
      </c>
      <c r="AH35" s="31">
        <v>8.0</v>
      </c>
      <c r="AI35" s="31">
        <v>8.0</v>
      </c>
      <c r="AJ35" s="31">
        <v>8.0</v>
      </c>
      <c r="AK35" s="31">
        <v>8.0</v>
      </c>
      <c r="AL35" s="31"/>
      <c r="AM35" s="31"/>
    </row>
    <row r="36" ht="15.75" customHeight="1">
      <c r="A36" s="19">
        <v>3.0</v>
      </c>
      <c r="B36" s="19" t="s">
        <v>58</v>
      </c>
      <c r="C36" s="62">
        <v>42704.0</v>
      </c>
      <c r="D36" s="32"/>
      <c r="E36" s="32"/>
      <c r="F36" s="31">
        <v>8.0</v>
      </c>
      <c r="G36" s="31">
        <v>8.0</v>
      </c>
      <c r="H36" s="15">
        <v>12.0</v>
      </c>
      <c r="I36" s="15"/>
      <c r="J36" s="115"/>
      <c r="K36" s="117"/>
      <c r="L36" s="117"/>
      <c r="M36" s="115"/>
      <c r="N36" s="115"/>
      <c r="O36" s="115"/>
      <c r="P36" s="115"/>
      <c r="Q36" s="15"/>
      <c r="R36" s="15"/>
      <c r="S36" s="15"/>
      <c r="T36" s="615"/>
      <c r="U36" s="615"/>
      <c r="V36" s="115"/>
      <c r="W36" s="115"/>
      <c r="X36" s="15"/>
      <c r="Y36" s="15"/>
      <c r="Z36" s="31">
        <v>8.0</v>
      </c>
      <c r="AA36" s="31">
        <v>8.0</v>
      </c>
      <c r="AB36" s="31">
        <v>8.0</v>
      </c>
      <c r="AC36" s="31">
        <v>8.0</v>
      </c>
      <c r="AD36" s="31">
        <v>8.0</v>
      </c>
      <c r="AE36" s="15">
        <v>12.0</v>
      </c>
      <c r="AF36" s="15"/>
      <c r="AG36" s="31">
        <v>8.0</v>
      </c>
      <c r="AH36" s="31">
        <v>8.0</v>
      </c>
      <c r="AI36" s="31">
        <v>8.0</v>
      </c>
      <c r="AJ36" s="31">
        <v>8.0</v>
      </c>
      <c r="AK36" s="31">
        <v>8.0</v>
      </c>
      <c r="AL36" s="31"/>
      <c r="AM36" s="31"/>
    </row>
    <row r="37" ht="16.5" customHeight="1">
      <c r="A37" s="19">
        <v>4.0</v>
      </c>
      <c r="B37" s="19" t="s">
        <v>59</v>
      </c>
      <c r="C37" s="62">
        <v>42425.0</v>
      </c>
      <c r="D37" s="71"/>
      <c r="E37" s="71"/>
      <c r="F37" s="31">
        <v>8.0</v>
      </c>
      <c r="G37" s="31">
        <v>8.0</v>
      </c>
      <c r="H37" s="15"/>
      <c r="I37" s="15"/>
      <c r="J37" s="9">
        <v>8.0</v>
      </c>
      <c r="K37" s="117"/>
      <c r="L37" s="117"/>
      <c r="M37" s="31">
        <v>8.0</v>
      </c>
      <c r="N37" s="31">
        <v>8.0</v>
      </c>
      <c r="O37" s="31">
        <v>8.0</v>
      </c>
      <c r="P37" s="31">
        <v>8.0</v>
      </c>
      <c r="Q37" s="15"/>
      <c r="R37" s="15">
        <v>12.0</v>
      </c>
      <c r="S37" s="15"/>
      <c r="T37" s="31">
        <v>8.0</v>
      </c>
      <c r="U37" s="31">
        <v>8.0</v>
      </c>
      <c r="V37" s="31">
        <v>8.0</v>
      </c>
      <c r="W37" s="31">
        <v>8.0</v>
      </c>
      <c r="X37" s="15">
        <v>12.0</v>
      </c>
      <c r="Y37" s="15"/>
      <c r="Z37" s="31">
        <v>8.0</v>
      </c>
      <c r="AA37" s="31">
        <v>8.0</v>
      </c>
      <c r="AB37" s="31">
        <v>8.0</v>
      </c>
      <c r="AC37" s="31">
        <v>8.0</v>
      </c>
      <c r="AD37" s="31">
        <v>8.0</v>
      </c>
      <c r="AE37" s="15"/>
      <c r="AF37" s="15"/>
      <c r="AG37" s="31">
        <v>8.0</v>
      </c>
      <c r="AH37" s="31">
        <v>8.0</v>
      </c>
      <c r="AI37" s="31">
        <v>8.0</v>
      </c>
      <c r="AJ37" s="31">
        <v>8.0</v>
      </c>
      <c r="AK37" s="31">
        <v>8.0</v>
      </c>
      <c r="AL37" s="31"/>
      <c r="AM37" s="31"/>
    </row>
    <row r="38" ht="21.75" customHeight="1">
      <c r="A38" s="79"/>
      <c r="B38" s="80"/>
      <c r="C38" s="112"/>
      <c r="D38" s="79"/>
      <c r="E38" s="112"/>
      <c r="F38" s="112"/>
      <c r="G38" s="112"/>
      <c r="H38" s="112"/>
      <c r="I38" s="112"/>
      <c r="J38" s="112"/>
      <c r="K38" s="112"/>
      <c r="L38" s="112"/>
      <c r="M38" s="18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8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31"/>
      <c r="AM38" s="31"/>
    </row>
    <row r="39" ht="17.25" customHeight="1">
      <c r="A39" s="19">
        <v>1.0</v>
      </c>
      <c r="B39" s="20" t="s">
        <v>60</v>
      </c>
      <c r="C39" s="62">
        <v>42603.0</v>
      </c>
      <c r="D39" s="113" t="s">
        <v>61</v>
      </c>
      <c r="E39" s="616"/>
      <c r="F39" s="31">
        <v>8.0</v>
      </c>
      <c r="G39" s="31">
        <v>8.0</v>
      </c>
      <c r="H39" s="15">
        <v>8.0</v>
      </c>
      <c r="I39" s="15">
        <v>8.0</v>
      </c>
      <c r="J39" s="31">
        <v>8.0</v>
      </c>
      <c r="K39" s="117"/>
      <c r="L39" s="117"/>
      <c r="M39" s="31">
        <v>8.0</v>
      </c>
      <c r="N39" s="31">
        <v>8.0</v>
      </c>
      <c r="O39" s="31">
        <v>8.0</v>
      </c>
      <c r="P39" s="31">
        <v>8.0</v>
      </c>
      <c r="Q39" s="15">
        <v>8.0</v>
      </c>
      <c r="R39" s="15">
        <v>8.0</v>
      </c>
      <c r="S39" s="15">
        <v>8.0</v>
      </c>
      <c r="T39" s="31">
        <v>8.0</v>
      </c>
      <c r="U39" s="31">
        <v>8.0</v>
      </c>
      <c r="V39" s="31">
        <v>8.0</v>
      </c>
      <c r="W39" s="31">
        <v>8.0</v>
      </c>
      <c r="X39" s="15">
        <v>8.0</v>
      </c>
      <c r="Y39" s="15">
        <v>8.0</v>
      </c>
      <c r="Z39" s="31">
        <v>8.0</v>
      </c>
      <c r="AA39" s="31">
        <v>8.0</v>
      </c>
      <c r="AB39" s="31">
        <v>8.0</v>
      </c>
      <c r="AC39" s="31">
        <v>8.0</v>
      </c>
      <c r="AD39" s="31">
        <v>8.0</v>
      </c>
      <c r="AE39" s="15">
        <v>8.0</v>
      </c>
      <c r="AF39" s="15">
        <v>8.0</v>
      </c>
      <c r="AG39" s="31">
        <v>8.0</v>
      </c>
      <c r="AH39" s="31">
        <v>8.0</v>
      </c>
      <c r="AI39" s="31">
        <v>8.0</v>
      </c>
      <c r="AJ39" s="31">
        <v>8.0</v>
      </c>
      <c r="AK39" s="31">
        <v>8.0</v>
      </c>
      <c r="AL39" s="31"/>
      <c r="AM39" s="31"/>
    </row>
    <row r="40" ht="18.0" customHeight="1">
      <c r="A40" s="19">
        <v>2.0</v>
      </c>
      <c r="B40" s="20" t="s">
        <v>63</v>
      </c>
      <c r="C40" s="62">
        <v>42625.0</v>
      </c>
      <c r="D40" s="71"/>
      <c r="E40" s="71"/>
      <c r="F40" s="31">
        <v>8.0</v>
      </c>
      <c r="G40" s="31">
        <v>8.0</v>
      </c>
      <c r="H40" s="15">
        <v>8.0</v>
      </c>
      <c r="I40" s="15">
        <v>8.0</v>
      </c>
      <c r="J40" s="31">
        <v>8.0</v>
      </c>
      <c r="K40" s="595"/>
      <c r="L40" s="595"/>
      <c r="M40" s="125">
        <v>8.0</v>
      </c>
      <c r="N40" s="125">
        <v>8.0</v>
      </c>
      <c r="O40" s="125">
        <v>8.0</v>
      </c>
      <c r="P40" s="125">
        <v>8.0</v>
      </c>
      <c r="Q40" s="15">
        <v>8.0</v>
      </c>
      <c r="R40" s="15">
        <v>8.0</v>
      </c>
      <c r="S40" s="15">
        <v>8.0</v>
      </c>
      <c r="T40" s="31">
        <v>8.0</v>
      </c>
      <c r="U40" s="31">
        <v>8.0</v>
      </c>
      <c r="V40" s="31">
        <v>8.0</v>
      </c>
      <c r="W40" s="31">
        <v>8.0</v>
      </c>
      <c r="X40" s="15">
        <v>8.0</v>
      </c>
      <c r="Y40" s="15">
        <v>8.0</v>
      </c>
      <c r="Z40" s="31">
        <v>8.0</v>
      </c>
      <c r="AA40" s="31">
        <v>8.0</v>
      </c>
      <c r="AB40" s="31">
        <v>8.0</v>
      </c>
      <c r="AC40" s="31">
        <v>8.0</v>
      </c>
      <c r="AD40" s="31">
        <v>8.0</v>
      </c>
      <c r="AE40" s="15">
        <v>8.0</v>
      </c>
      <c r="AF40" s="15">
        <v>8.0</v>
      </c>
      <c r="AG40" s="31">
        <v>8.0</v>
      </c>
      <c r="AH40" s="31">
        <v>8.0</v>
      </c>
      <c r="AI40" s="31">
        <v>8.0</v>
      </c>
      <c r="AJ40" s="31">
        <v>8.0</v>
      </c>
      <c r="AK40" s="31">
        <v>8.0</v>
      </c>
      <c r="AL40" s="31"/>
      <c r="AM40" s="31"/>
    </row>
    <row r="41" ht="15.75" customHeight="1">
      <c r="A41" s="79"/>
      <c r="B41" s="80"/>
      <c r="C41" s="112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</row>
    <row r="42" ht="18.75" customHeight="1">
      <c r="A42" s="19">
        <v>1.0</v>
      </c>
      <c r="B42" s="20" t="s">
        <v>64</v>
      </c>
      <c r="C42" s="62"/>
      <c r="D42" s="113" t="s">
        <v>65</v>
      </c>
      <c r="E42" s="114"/>
      <c r="F42" s="31">
        <v>8.0</v>
      </c>
      <c r="G42" s="31">
        <v>8.0</v>
      </c>
      <c r="H42" s="15">
        <v>8.0</v>
      </c>
      <c r="I42" s="15">
        <v>8.0</v>
      </c>
      <c r="J42" s="31">
        <v>8.0</v>
      </c>
      <c r="K42" s="117"/>
      <c r="L42" s="117"/>
      <c r="M42" s="31">
        <v>8.0</v>
      </c>
      <c r="N42" s="31">
        <v>8.0</v>
      </c>
      <c r="O42" s="31">
        <v>8.0</v>
      </c>
      <c r="P42" s="31">
        <v>8.0</v>
      </c>
      <c r="Q42" s="15">
        <v>8.0</v>
      </c>
      <c r="R42" s="15">
        <v>8.0</v>
      </c>
      <c r="S42" s="15">
        <v>8.0</v>
      </c>
      <c r="T42" s="31">
        <v>8.0</v>
      </c>
      <c r="U42" s="31">
        <v>8.0</v>
      </c>
      <c r="V42" s="31">
        <v>8.0</v>
      </c>
      <c r="W42" s="31">
        <v>8.0</v>
      </c>
      <c r="X42" s="15">
        <v>8.0</v>
      </c>
      <c r="Y42" s="15">
        <v>8.0</v>
      </c>
      <c r="Z42" s="31">
        <v>8.0</v>
      </c>
      <c r="AA42" s="31">
        <v>8.0</v>
      </c>
      <c r="AB42" s="31">
        <v>8.0</v>
      </c>
      <c r="AC42" s="31">
        <v>8.0</v>
      </c>
      <c r="AD42" s="31">
        <v>8.0</v>
      </c>
      <c r="AE42" s="15">
        <v>8.0</v>
      </c>
      <c r="AF42" s="15">
        <v>8.0</v>
      </c>
      <c r="AG42" s="31">
        <v>8.0</v>
      </c>
      <c r="AH42" s="31">
        <v>8.0</v>
      </c>
      <c r="AI42" s="31">
        <v>8.0</v>
      </c>
      <c r="AJ42" s="31">
        <v>8.0</v>
      </c>
      <c r="AK42" s="31">
        <v>8.0</v>
      </c>
      <c r="AL42" s="31"/>
      <c r="AM42" s="31"/>
    </row>
    <row r="43" ht="17.25" customHeight="1">
      <c r="A43" s="19">
        <v>2.0</v>
      </c>
      <c r="B43" s="20" t="s">
        <v>66</v>
      </c>
      <c r="C43" s="62">
        <v>42512.0</v>
      </c>
      <c r="D43" s="71"/>
      <c r="E43" s="71"/>
      <c r="F43" s="31">
        <v>8.0</v>
      </c>
      <c r="G43" s="31">
        <v>8.0</v>
      </c>
      <c r="H43" s="15">
        <v>8.0</v>
      </c>
      <c r="I43" s="15">
        <v>8.0</v>
      </c>
      <c r="J43" s="31">
        <v>8.0</v>
      </c>
      <c r="K43" s="117"/>
      <c r="L43" s="117"/>
      <c r="M43" s="31">
        <v>8.0</v>
      </c>
      <c r="N43" s="31">
        <v>8.0</v>
      </c>
      <c r="O43" s="31">
        <v>8.0</v>
      </c>
      <c r="P43" s="31">
        <v>8.0</v>
      </c>
      <c r="Q43" s="15">
        <v>8.0</v>
      </c>
      <c r="R43" s="15">
        <v>8.0</v>
      </c>
      <c r="S43" s="15">
        <v>8.0</v>
      </c>
      <c r="T43" s="31">
        <v>8.0</v>
      </c>
      <c r="U43" s="31">
        <v>8.0</v>
      </c>
      <c r="V43" s="31">
        <v>8.0</v>
      </c>
      <c r="W43" s="31">
        <v>8.0</v>
      </c>
      <c r="X43" s="15">
        <v>8.0</v>
      </c>
      <c r="Y43" s="15">
        <v>8.0</v>
      </c>
      <c r="Z43" s="31">
        <v>8.0</v>
      </c>
      <c r="AA43" s="31">
        <v>8.0</v>
      </c>
      <c r="AB43" s="31">
        <v>8.0</v>
      </c>
      <c r="AC43" s="31">
        <v>8.0</v>
      </c>
      <c r="AD43" s="31">
        <v>8.0</v>
      </c>
      <c r="AE43" s="15">
        <v>8.0</v>
      </c>
      <c r="AF43" s="15">
        <v>8.0</v>
      </c>
      <c r="AG43" s="31">
        <v>8.0</v>
      </c>
      <c r="AH43" s="31">
        <v>8.0</v>
      </c>
      <c r="AI43" s="31">
        <v>8.0</v>
      </c>
      <c r="AJ43" s="31">
        <v>8.0</v>
      </c>
      <c r="AK43" s="31">
        <v>8.0</v>
      </c>
      <c r="AL43" s="31"/>
      <c r="AM43" s="31"/>
    </row>
    <row r="44" ht="18.0" customHeight="1">
      <c r="A44" s="79"/>
      <c r="B44" s="80"/>
      <c r="C44" s="112"/>
      <c r="D44" s="79"/>
      <c r="E44" s="79"/>
      <c r="F44" s="79"/>
      <c r="G44" s="79"/>
      <c r="H44" s="112"/>
      <c r="I44" s="79"/>
      <c r="J44" s="79"/>
      <c r="K44" s="79"/>
      <c r="L44" s="79"/>
      <c r="M44" s="122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31"/>
      <c r="AM44" s="31"/>
    </row>
    <row r="45" ht="18.0" customHeight="1">
      <c r="A45" s="19">
        <v>1.0</v>
      </c>
      <c r="B45" s="20" t="s">
        <v>67</v>
      </c>
      <c r="C45" s="62">
        <v>42852.0</v>
      </c>
      <c r="D45" s="31" t="s">
        <v>68</v>
      </c>
      <c r="E45" s="31">
        <v>7.9220318245E10</v>
      </c>
      <c r="F45" s="31">
        <v>8.0</v>
      </c>
      <c r="G45" s="31">
        <v>8.0</v>
      </c>
      <c r="H45" s="15"/>
      <c r="I45" s="15"/>
      <c r="J45" s="9">
        <v>8.0</v>
      </c>
      <c r="K45" s="117" t="s">
        <v>11</v>
      </c>
      <c r="L45" s="117"/>
      <c r="M45" s="31">
        <v>8.0</v>
      </c>
      <c r="N45" s="31">
        <v>8.0</v>
      </c>
      <c r="O45" s="31">
        <v>8.0</v>
      </c>
      <c r="P45" s="31">
        <v>8.0</v>
      </c>
      <c r="Q45" s="15"/>
      <c r="R45" s="15"/>
      <c r="S45" s="15"/>
      <c r="T45" s="31">
        <v>8.0</v>
      </c>
      <c r="U45" s="31">
        <v>8.0</v>
      </c>
      <c r="V45" s="31">
        <v>8.0</v>
      </c>
      <c r="W45" s="31">
        <v>8.0</v>
      </c>
      <c r="X45" s="15"/>
      <c r="Y45" s="15"/>
      <c r="Z45" s="31">
        <v>8.0</v>
      </c>
      <c r="AA45" s="31">
        <v>8.0</v>
      </c>
      <c r="AB45" s="31">
        <v>8.0</v>
      </c>
      <c r="AC45" s="31">
        <v>8.0</v>
      </c>
      <c r="AD45" s="31">
        <v>8.0</v>
      </c>
      <c r="AE45" s="15"/>
      <c r="AF45" s="15"/>
      <c r="AG45" s="31">
        <v>8.0</v>
      </c>
      <c r="AH45" s="31">
        <v>8.0</v>
      </c>
      <c r="AI45" s="31">
        <v>8.0</v>
      </c>
      <c r="AJ45" s="31">
        <v>8.0</v>
      </c>
      <c r="AK45" s="31">
        <v>8.0</v>
      </c>
      <c r="AL45" s="31"/>
      <c r="AM45" s="31"/>
    </row>
    <row r="46" ht="18.0" customHeight="1">
      <c r="A46" s="19">
        <v>2.0</v>
      </c>
      <c r="B46" s="20" t="s">
        <v>69</v>
      </c>
      <c r="C46" s="62">
        <v>42667.0</v>
      </c>
      <c r="D46" s="31" t="s">
        <v>70</v>
      </c>
      <c r="E46" s="31">
        <v>7.9220318242E10</v>
      </c>
      <c r="F46" s="31"/>
      <c r="G46" s="31">
        <v>12.0</v>
      </c>
      <c r="H46" s="15">
        <v>12.0</v>
      </c>
      <c r="I46" s="15"/>
      <c r="J46" s="9">
        <v>12.0</v>
      </c>
      <c r="K46" s="117"/>
      <c r="L46" s="117"/>
      <c r="M46" s="31">
        <v>13.0</v>
      </c>
      <c r="N46" s="31">
        <v>12.0</v>
      </c>
      <c r="O46" s="31"/>
      <c r="P46" s="31"/>
      <c r="Q46" s="15"/>
      <c r="R46" s="15">
        <v>13.0</v>
      </c>
      <c r="S46" s="15"/>
      <c r="T46" s="31">
        <v>12.0</v>
      </c>
      <c r="U46" s="31">
        <v>12.0</v>
      </c>
      <c r="V46" s="31">
        <v>12.0</v>
      </c>
      <c r="W46" s="31">
        <v>12.0</v>
      </c>
      <c r="X46" s="15"/>
      <c r="Y46" s="15"/>
      <c r="Z46" s="31">
        <v>12.0</v>
      </c>
      <c r="AA46" s="31">
        <v>12.0</v>
      </c>
      <c r="AB46" s="31"/>
      <c r="AC46" s="31">
        <v>12.0</v>
      </c>
      <c r="AD46" s="31">
        <v>12.0</v>
      </c>
      <c r="AE46" s="15"/>
      <c r="AF46" s="15"/>
      <c r="AG46" s="31">
        <v>12.0</v>
      </c>
      <c r="AH46" s="31">
        <v>12.0</v>
      </c>
      <c r="AI46" s="31"/>
      <c r="AJ46" s="31"/>
      <c r="AK46" s="31">
        <v>12.0</v>
      </c>
      <c r="AL46" s="31"/>
      <c r="AM46" s="31"/>
    </row>
    <row r="47" ht="17.25" customHeight="1">
      <c r="A47" s="19">
        <v>3.0</v>
      </c>
      <c r="B47" s="20" t="s">
        <v>428</v>
      </c>
      <c r="C47" s="66"/>
      <c r="D47" s="31" t="s">
        <v>70</v>
      </c>
      <c r="E47" s="31"/>
      <c r="F47" s="31"/>
      <c r="G47" s="31"/>
      <c r="H47" s="15"/>
      <c r="I47" s="15"/>
      <c r="J47" s="9"/>
      <c r="K47" s="117"/>
      <c r="L47" s="117"/>
      <c r="M47" s="31"/>
      <c r="N47" s="31"/>
      <c r="O47" s="31"/>
      <c r="P47" s="31"/>
      <c r="Q47" s="15"/>
      <c r="R47" s="15"/>
      <c r="S47" s="15"/>
      <c r="T47" s="31"/>
      <c r="U47" s="31"/>
      <c r="V47" s="31"/>
      <c r="W47" s="31" t="s">
        <v>429</v>
      </c>
      <c r="X47" s="15"/>
      <c r="Y47" s="15"/>
      <c r="Z47" s="31" t="s">
        <v>429</v>
      </c>
      <c r="AA47" s="31" t="s">
        <v>429</v>
      </c>
      <c r="AB47" s="31"/>
      <c r="AC47" s="31" t="s">
        <v>429</v>
      </c>
      <c r="AD47" s="31"/>
      <c r="AE47" s="15"/>
      <c r="AF47" s="15"/>
      <c r="AG47" s="31"/>
      <c r="AH47" s="31">
        <v>12.0</v>
      </c>
      <c r="AI47" s="31"/>
      <c r="AJ47" s="31"/>
      <c r="AK47" s="31">
        <v>12.0</v>
      </c>
      <c r="AL47" s="31"/>
      <c r="AM47" s="31"/>
    </row>
    <row r="48" ht="17.25" customHeight="1">
      <c r="A48" s="19">
        <v>4.0</v>
      </c>
      <c r="B48" s="20" t="s">
        <v>71</v>
      </c>
      <c r="C48" s="66"/>
      <c r="D48" s="31" t="s">
        <v>70</v>
      </c>
      <c r="E48" s="31">
        <v>7.9220318285E10</v>
      </c>
      <c r="F48" s="31">
        <v>12.0</v>
      </c>
      <c r="G48" s="31"/>
      <c r="H48" s="15"/>
      <c r="I48" s="15">
        <v>12.0</v>
      </c>
      <c r="J48" s="9"/>
      <c r="K48" s="117"/>
      <c r="L48" s="117"/>
      <c r="M48" s="31"/>
      <c r="N48" s="31"/>
      <c r="O48" s="31">
        <v>12.0</v>
      </c>
      <c r="P48" s="31">
        <v>12.0</v>
      </c>
      <c r="Q48" s="15">
        <v>12.0</v>
      </c>
      <c r="R48" s="15"/>
      <c r="S48" s="15">
        <v>13.0</v>
      </c>
      <c r="T48" s="31"/>
      <c r="U48" s="31"/>
      <c r="V48" s="31"/>
      <c r="W48" s="31"/>
      <c r="X48" s="15">
        <v>12.0</v>
      </c>
      <c r="Y48" s="15">
        <v>13.0</v>
      </c>
      <c r="Z48" s="31"/>
      <c r="AA48" s="31"/>
      <c r="AB48" s="31">
        <v>12.0</v>
      </c>
      <c r="AC48" s="31"/>
      <c r="AD48" s="31"/>
      <c r="AE48" s="15">
        <v>13.0</v>
      </c>
      <c r="AF48" s="15">
        <v>12.0</v>
      </c>
      <c r="AG48" s="31"/>
      <c r="AH48" s="31"/>
      <c r="AI48" s="31">
        <v>12.0</v>
      </c>
      <c r="AJ48" s="31">
        <v>12.0</v>
      </c>
      <c r="AK48" s="31"/>
      <c r="AL48" s="31"/>
      <c r="AM48" s="31"/>
    </row>
    <row r="49" ht="20.25" customHeight="1">
      <c r="A49" s="19">
        <v>5.0</v>
      </c>
      <c r="B49" s="19" t="s">
        <v>73</v>
      </c>
      <c r="C49" s="62">
        <v>42512.0</v>
      </c>
      <c r="D49" s="31" t="s">
        <v>74</v>
      </c>
      <c r="E49" s="31">
        <v>7.9221277764E10</v>
      </c>
      <c r="F49" s="31">
        <v>11.0</v>
      </c>
      <c r="G49" s="31">
        <v>9.0</v>
      </c>
      <c r="H49" s="15"/>
      <c r="I49" s="15"/>
      <c r="J49" s="9">
        <v>11.0</v>
      </c>
      <c r="K49" s="117"/>
      <c r="L49" s="117"/>
      <c r="M49" s="31">
        <v>9.0</v>
      </c>
      <c r="N49" s="31">
        <v>11.0</v>
      </c>
      <c r="O49" s="31">
        <v>10.0</v>
      </c>
      <c r="P49" s="31">
        <v>9.0</v>
      </c>
      <c r="Q49" s="15"/>
      <c r="R49" s="15"/>
      <c r="S49" s="15"/>
      <c r="T49" s="31">
        <v>8.0</v>
      </c>
      <c r="U49" s="31">
        <v>11.0</v>
      </c>
      <c r="V49" s="31">
        <v>9.0</v>
      </c>
      <c r="W49" s="31">
        <v>9.0</v>
      </c>
      <c r="X49" s="15"/>
      <c r="Y49" s="15"/>
      <c r="Z49" s="31">
        <v>12.0</v>
      </c>
      <c r="AA49" s="31">
        <v>10.0</v>
      </c>
      <c r="AB49" s="31">
        <v>11.0</v>
      </c>
      <c r="AC49" s="31">
        <v>9.0</v>
      </c>
      <c r="AD49" s="31">
        <v>4.0</v>
      </c>
      <c r="AE49" s="15"/>
      <c r="AF49" s="15">
        <v>4.0</v>
      </c>
      <c r="AG49" s="31">
        <v>12.0</v>
      </c>
      <c r="AH49" s="31">
        <v>9.0</v>
      </c>
      <c r="AI49" s="31">
        <v>9.0</v>
      </c>
      <c r="AJ49" s="31">
        <v>9.0</v>
      </c>
      <c r="AK49" s="31">
        <v>9.0</v>
      </c>
      <c r="AL49" s="31"/>
      <c r="AM49" s="31"/>
    </row>
    <row r="50" ht="21.0" customHeight="1">
      <c r="A50" s="19">
        <v>6.0</v>
      </c>
      <c r="B50" s="19" t="s">
        <v>75</v>
      </c>
      <c r="C50" s="124">
        <v>42539.0</v>
      </c>
      <c r="D50" s="125" t="s">
        <v>76</v>
      </c>
      <c r="E50" s="125">
        <v>7.9220220031E10</v>
      </c>
      <c r="F50" s="125">
        <v>9.0</v>
      </c>
      <c r="G50" s="31">
        <v>8.0</v>
      </c>
      <c r="H50" s="15"/>
      <c r="I50" s="15"/>
      <c r="J50" s="9">
        <v>9.0</v>
      </c>
      <c r="K50" s="117"/>
      <c r="L50" s="117"/>
      <c r="M50" s="31">
        <v>9.0</v>
      </c>
      <c r="N50" s="31">
        <v>9.0</v>
      </c>
      <c r="O50" s="31">
        <v>9.0</v>
      </c>
      <c r="P50" s="31">
        <v>8.0</v>
      </c>
      <c r="Q50" s="15"/>
      <c r="R50" s="15"/>
      <c r="S50" s="15"/>
      <c r="T50" s="31">
        <v>8.0</v>
      </c>
      <c r="U50" s="31">
        <v>10.0</v>
      </c>
      <c r="V50" s="31">
        <v>8.0</v>
      </c>
      <c r="W50" s="31">
        <v>11.0</v>
      </c>
      <c r="X50" s="15"/>
      <c r="Y50" s="15"/>
      <c r="Z50" s="31">
        <v>9.0</v>
      </c>
      <c r="AA50" s="31">
        <v>8.0</v>
      </c>
      <c r="AB50" s="31">
        <v>8.0</v>
      </c>
      <c r="AC50" s="31">
        <v>8.0</v>
      </c>
      <c r="AD50" s="31">
        <v>8.0</v>
      </c>
      <c r="AE50" s="15"/>
      <c r="AF50" s="15"/>
      <c r="AG50" s="31">
        <v>8.0</v>
      </c>
      <c r="AH50" s="31">
        <v>8.0</v>
      </c>
      <c r="AI50" s="31">
        <v>9.0</v>
      </c>
      <c r="AJ50" s="31">
        <v>10.0</v>
      </c>
      <c r="AK50" s="31">
        <v>12.0</v>
      </c>
      <c r="AL50" s="31"/>
      <c r="AM50" s="31"/>
    </row>
    <row r="51" ht="12.0" customHeight="1">
      <c r="A51" s="79"/>
    </row>
    <row r="52" ht="9.75" customHeight="1">
      <c r="A52" s="126" t="s">
        <v>430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127"/>
    </row>
    <row r="53" ht="336.75" customHeight="1">
      <c r="A53" s="128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30"/>
    </row>
    <row r="54" ht="15.75" customHeight="1">
      <c r="A54" s="13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132"/>
    </row>
    <row r="55" ht="12.75" customHeight="1">
      <c r="A55" s="29">
        <v>1.0</v>
      </c>
      <c r="B55" s="19" t="s">
        <v>9</v>
      </c>
      <c r="C55" s="133"/>
      <c r="D55" s="134"/>
      <c r="E55" s="424"/>
      <c r="F55" s="29">
        <v>1.0</v>
      </c>
      <c r="G55" s="29">
        <v>1.0</v>
      </c>
      <c r="H55" s="16"/>
      <c r="I55" s="16"/>
      <c r="J55" s="29">
        <v>2.0</v>
      </c>
      <c r="K55" s="29"/>
      <c r="L55" s="29"/>
      <c r="M55" s="29">
        <v>4.0</v>
      </c>
      <c r="N55" s="29"/>
      <c r="O55" s="29"/>
      <c r="P55" s="29">
        <v>5.0</v>
      </c>
      <c r="Q55" s="16"/>
      <c r="R55" s="16"/>
      <c r="S55" s="16"/>
      <c r="T55" s="29"/>
      <c r="U55" s="29"/>
      <c r="V55" s="29"/>
      <c r="W55" s="29">
        <v>3.0</v>
      </c>
      <c r="X55" s="16"/>
      <c r="Y55" s="16"/>
      <c r="Z55" s="29"/>
      <c r="AA55" s="29">
        <v>3.0</v>
      </c>
      <c r="AB55" s="29">
        <v>6.0</v>
      </c>
      <c r="AC55" s="29"/>
      <c r="AD55" s="29">
        <v>3.0</v>
      </c>
      <c r="AE55" s="16"/>
      <c r="AF55" s="16"/>
      <c r="AG55" s="29"/>
      <c r="AH55" s="29"/>
      <c r="AI55" s="29">
        <v>44.0</v>
      </c>
      <c r="AJ55" s="29">
        <v>5.0</v>
      </c>
      <c r="AK55" s="29">
        <v>1.0</v>
      </c>
      <c r="AL55" s="264">
        <f t="shared" ref="AL55:AL102" si="1">SUM(F55:AK55)</f>
        <v>78</v>
      </c>
      <c r="AM55" s="136">
        <f>AL55/COUNT(F55:AK55)</f>
        <v>6.5</v>
      </c>
    </row>
    <row r="56" ht="13.5" customHeight="1">
      <c r="A56" s="137" t="s">
        <v>78</v>
      </c>
      <c r="B56" s="132"/>
      <c r="C56" s="138"/>
      <c r="D56" s="32"/>
      <c r="E56" s="427"/>
      <c r="F56" s="143"/>
      <c r="G56" s="143"/>
      <c r="H56" s="142"/>
      <c r="I56" s="142"/>
      <c r="J56" s="143"/>
      <c r="K56" s="143"/>
      <c r="L56" s="143"/>
      <c r="M56" s="143"/>
      <c r="N56" s="143"/>
      <c r="O56" s="143"/>
      <c r="P56" s="143"/>
      <c r="Q56" s="142"/>
      <c r="R56" s="142"/>
      <c r="S56" s="142"/>
      <c r="T56" s="143"/>
      <c r="U56" s="143"/>
      <c r="V56" s="143"/>
      <c r="W56" s="143">
        <v>1.0</v>
      </c>
      <c r="X56" s="142"/>
      <c r="Y56" s="142"/>
      <c r="Z56" s="143"/>
      <c r="AA56" s="143"/>
      <c r="AB56" s="143"/>
      <c r="AC56" s="143"/>
      <c r="AD56" s="143">
        <v>2.0</v>
      </c>
      <c r="AE56" s="142"/>
      <c r="AF56" s="142"/>
      <c r="AG56" s="143"/>
      <c r="AH56" s="143"/>
      <c r="AI56" s="143"/>
      <c r="AJ56" s="143"/>
      <c r="AK56" s="143"/>
      <c r="AL56" s="268">
        <f t="shared" si="1"/>
        <v>3</v>
      </c>
      <c r="AM56" s="143"/>
    </row>
    <row r="57" ht="12.75" customHeight="1">
      <c r="A57" s="45">
        <v>2.0</v>
      </c>
      <c r="B57" s="144" t="s">
        <v>15</v>
      </c>
      <c r="C57" s="133"/>
      <c r="D57" s="32"/>
      <c r="E57" s="424"/>
      <c r="F57" s="29">
        <v>1.0</v>
      </c>
      <c r="G57" s="29">
        <v>10.0</v>
      </c>
      <c r="H57" s="16"/>
      <c r="I57" s="16"/>
      <c r="J57" s="29">
        <v>14.0</v>
      </c>
      <c r="K57" s="29"/>
      <c r="L57" s="29"/>
      <c r="M57" s="29">
        <v>17.0</v>
      </c>
      <c r="N57" s="29">
        <v>16.0</v>
      </c>
      <c r="O57" s="29">
        <v>13.0</v>
      </c>
      <c r="P57" s="29"/>
      <c r="Q57" s="16"/>
      <c r="R57" s="16">
        <v>7.0</v>
      </c>
      <c r="S57" s="16"/>
      <c r="T57" s="29">
        <v>8.0</v>
      </c>
      <c r="U57" s="29">
        <v>12.0</v>
      </c>
      <c r="V57" s="29">
        <v>8.0</v>
      </c>
      <c r="W57" s="29">
        <v>11.0</v>
      </c>
      <c r="X57" s="16"/>
      <c r="Y57" s="16"/>
      <c r="Z57" s="29">
        <v>10.0</v>
      </c>
      <c r="AA57" s="29">
        <v>14.0</v>
      </c>
      <c r="AB57" s="29">
        <v>10.0</v>
      </c>
      <c r="AC57" s="29">
        <v>8.0</v>
      </c>
      <c r="AD57" s="29">
        <v>10.0</v>
      </c>
      <c r="AE57" s="16"/>
      <c r="AF57" s="16"/>
      <c r="AG57" s="29">
        <v>8.0</v>
      </c>
      <c r="AH57" s="29">
        <v>16.0</v>
      </c>
      <c r="AI57" s="29">
        <v>9.0</v>
      </c>
      <c r="AJ57" s="29">
        <v>10.0</v>
      </c>
      <c r="AK57" s="29"/>
      <c r="AL57" s="264">
        <f t="shared" si="1"/>
        <v>212</v>
      </c>
      <c r="AM57" s="136">
        <f>AL57/COUNT(F57:AK57)</f>
        <v>10.6</v>
      </c>
    </row>
    <row r="58" ht="13.5" customHeight="1">
      <c r="A58" s="137" t="s">
        <v>78</v>
      </c>
      <c r="B58" s="132"/>
      <c r="C58" s="138"/>
      <c r="D58" s="32"/>
      <c r="E58" s="427"/>
      <c r="F58" s="143"/>
      <c r="G58" s="143"/>
      <c r="H58" s="142"/>
      <c r="I58" s="142"/>
      <c r="J58" s="143">
        <v>2.0</v>
      </c>
      <c r="K58" s="143"/>
      <c r="L58" s="143"/>
      <c r="M58" s="143">
        <v>1.0</v>
      </c>
      <c r="N58" s="143">
        <v>1.0</v>
      </c>
      <c r="O58" s="143">
        <v>7.0</v>
      </c>
      <c r="P58" s="143"/>
      <c r="Q58" s="142"/>
      <c r="R58" s="142"/>
      <c r="S58" s="142"/>
      <c r="T58" s="143"/>
      <c r="U58" s="143">
        <v>7.0</v>
      </c>
      <c r="V58" s="143">
        <v>2.0</v>
      </c>
      <c r="W58" s="143">
        <v>2.0</v>
      </c>
      <c r="X58" s="142"/>
      <c r="Y58" s="142"/>
      <c r="Z58" s="143">
        <v>5.0</v>
      </c>
      <c r="AA58" s="143"/>
      <c r="AB58" s="143">
        <v>2.0</v>
      </c>
      <c r="AC58" s="143"/>
      <c r="AD58" s="143"/>
      <c r="AE58" s="142"/>
      <c r="AF58" s="142"/>
      <c r="AG58" s="143"/>
      <c r="AH58" s="143">
        <v>1.0</v>
      </c>
      <c r="AI58" s="143"/>
      <c r="AJ58" s="143"/>
      <c r="AK58" s="143"/>
      <c r="AL58" s="268">
        <f t="shared" si="1"/>
        <v>30</v>
      </c>
      <c r="AM58" s="143"/>
    </row>
    <row r="59" ht="12.75" customHeight="1">
      <c r="A59" s="29">
        <v>3.0</v>
      </c>
      <c r="B59" s="19" t="s">
        <v>16</v>
      </c>
      <c r="C59" s="133"/>
      <c r="D59" s="32"/>
      <c r="E59" s="424"/>
      <c r="F59" s="150"/>
      <c r="G59" s="150"/>
      <c r="H59" s="16"/>
      <c r="I59" s="16"/>
      <c r="J59" s="150"/>
      <c r="K59" s="29"/>
      <c r="L59" s="29"/>
      <c r="M59" s="29">
        <v>9.0</v>
      </c>
      <c r="N59" s="29">
        <v>9.0</v>
      </c>
      <c r="O59" s="29">
        <v>11.0</v>
      </c>
      <c r="P59" s="29">
        <v>13.0</v>
      </c>
      <c r="Q59" s="16"/>
      <c r="R59" s="16"/>
      <c r="S59" s="16">
        <v>10.0</v>
      </c>
      <c r="T59" s="29">
        <v>22.0</v>
      </c>
      <c r="U59" s="29"/>
      <c r="V59" s="29">
        <v>9.0</v>
      </c>
      <c r="W59" s="29">
        <v>9.0</v>
      </c>
      <c r="X59" s="16"/>
      <c r="Y59" s="16"/>
      <c r="Z59" s="29">
        <v>13.0</v>
      </c>
      <c r="AA59" s="29">
        <v>16.0</v>
      </c>
      <c r="AB59" s="29">
        <v>8.0</v>
      </c>
      <c r="AC59" s="29">
        <v>10.0</v>
      </c>
      <c r="AD59" s="29">
        <v>8.0</v>
      </c>
      <c r="AE59" s="16">
        <v>10.0</v>
      </c>
      <c r="AF59" s="16"/>
      <c r="AG59" s="29"/>
      <c r="AH59" s="29">
        <v>9.0</v>
      </c>
      <c r="AI59" s="29">
        <v>14.0</v>
      </c>
      <c r="AJ59" s="29">
        <v>12.0</v>
      </c>
      <c r="AK59" s="29">
        <v>8.0</v>
      </c>
      <c r="AL59" s="264">
        <f t="shared" si="1"/>
        <v>200</v>
      </c>
      <c r="AM59" s="136">
        <f>AL59/COUNT(F59:AK59)</f>
        <v>11.11111111</v>
      </c>
    </row>
    <row r="60" ht="13.5" customHeight="1">
      <c r="A60" s="137" t="s">
        <v>78</v>
      </c>
      <c r="B60" s="132"/>
      <c r="C60" s="138"/>
      <c r="D60" s="32"/>
      <c r="E60" s="427"/>
      <c r="F60" s="143"/>
      <c r="G60" s="143"/>
      <c r="H60" s="142"/>
      <c r="I60" s="142"/>
      <c r="J60" s="143"/>
      <c r="K60" s="143"/>
      <c r="L60" s="143"/>
      <c r="M60" s="143">
        <v>3.0</v>
      </c>
      <c r="N60" s="143"/>
      <c r="O60" s="143">
        <v>6.0</v>
      </c>
      <c r="P60" s="143">
        <v>10.0</v>
      </c>
      <c r="Q60" s="142"/>
      <c r="R60" s="142"/>
      <c r="S60" s="142">
        <v>2.0</v>
      </c>
      <c r="T60" s="143">
        <v>3.0</v>
      </c>
      <c r="U60" s="143"/>
      <c r="V60" s="143">
        <v>4.0</v>
      </c>
      <c r="W60" s="143">
        <v>4.0</v>
      </c>
      <c r="X60" s="142"/>
      <c r="Y60" s="142"/>
      <c r="Z60" s="143"/>
      <c r="AA60" s="143">
        <v>4.0</v>
      </c>
      <c r="AB60" s="143">
        <v>4.0</v>
      </c>
      <c r="AC60" s="143"/>
      <c r="AD60" s="143"/>
      <c r="AE60" s="142">
        <v>3.0</v>
      </c>
      <c r="AF60" s="142"/>
      <c r="AG60" s="143"/>
      <c r="AH60" s="143">
        <v>1.0</v>
      </c>
      <c r="AI60" s="143"/>
      <c r="AJ60" s="143"/>
      <c r="AK60" s="143"/>
      <c r="AL60" s="268">
        <f t="shared" si="1"/>
        <v>44</v>
      </c>
      <c r="AM60" s="143"/>
    </row>
    <row r="61" ht="12.75" customHeight="1">
      <c r="A61" s="29">
        <v>4.0</v>
      </c>
      <c r="B61" s="19" t="s">
        <v>17</v>
      </c>
      <c r="C61" s="133"/>
      <c r="D61" s="32"/>
      <c r="E61" s="424"/>
      <c r="F61" s="29">
        <v>11.0</v>
      </c>
      <c r="G61" s="29">
        <v>6.0</v>
      </c>
      <c r="H61" s="16">
        <v>8.0</v>
      </c>
      <c r="I61" s="16"/>
      <c r="J61" s="29"/>
      <c r="K61" s="29"/>
      <c r="L61" s="29"/>
      <c r="M61" s="29">
        <v>8.0</v>
      </c>
      <c r="N61" s="29">
        <v>7.0</v>
      </c>
      <c r="O61" s="29">
        <v>1.0</v>
      </c>
      <c r="P61" s="29">
        <v>9.0</v>
      </c>
      <c r="Q61" s="16"/>
      <c r="R61" s="16">
        <v>4.0</v>
      </c>
      <c r="S61" s="16"/>
      <c r="T61" s="29">
        <v>11.0</v>
      </c>
      <c r="U61" s="29">
        <v>10.0</v>
      </c>
      <c r="V61" s="29">
        <v>6.0</v>
      </c>
      <c r="W61" s="29">
        <v>9.0</v>
      </c>
      <c r="X61" s="16"/>
      <c r="Y61" s="16">
        <v>6.0</v>
      </c>
      <c r="Z61" s="29">
        <v>8.0</v>
      </c>
      <c r="AA61" s="29">
        <v>7.0</v>
      </c>
      <c r="AB61" s="29"/>
      <c r="AC61" s="29">
        <v>8.0</v>
      </c>
      <c r="AD61" s="29">
        <v>7.0</v>
      </c>
      <c r="AE61" s="16">
        <v>5.0</v>
      </c>
      <c r="AF61" s="16"/>
      <c r="AG61" s="29">
        <v>7.0</v>
      </c>
      <c r="AH61" s="29">
        <v>8.0</v>
      </c>
      <c r="AI61" s="29">
        <v>11.0</v>
      </c>
      <c r="AJ61" s="29"/>
      <c r="AK61" s="149">
        <v>4.0</v>
      </c>
      <c r="AL61" s="264">
        <f t="shared" si="1"/>
        <v>161</v>
      </c>
      <c r="AM61" s="136">
        <f>AL61/COUNT(F61:AK61)</f>
        <v>7.318181818</v>
      </c>
    </row>
    <row r="62" ht="13.5" customHeight="1">
      <c r="A62" s="137" t="s">
        <v>78</v>
      </c>
      <c r="B62" s="132"/>
      <c r="C62" s="138"/>
      <c r="D62" s="32"/>
      <c r="E62" s="427"/>
      <c r="F62" s="143">
        <v>4.0</v>
      </c>
      <c r="G62" s="143">
        <v>1.0</v>
      </c>
      <c r="H62" s="142">
        <v>1.0</v>
      </c>
      <c r="I62" s="142"/>
      <c r="J62" s="143"/>
      <c r="K62" s="143"/>
      <c r="L62" s="143"/>
      <c r="M62" s="143">
        <v>8.0</v>
      </c>
      <c r="N62" s="143"/>
      <c r="O62" s="143"/>
      <c r="P62" s="143"/>
      <c r="Q62" s="142"/>
      <c r="R62" s="142"/>
      <c r="S62" s="142"/>
      <c r="T62" s="143">
        <v>2.0</v>
      </c>
      <c r="U62" s="143"/>
      <c r="V62" s="143">
        <v>2.0</v>
      </c>
      <c r="W62" s="143"/>
      <c r="X62" s="142"/>
      <c r="Y62" s="142">
        <v>2.0</v>
      </c>
      <c r="Z62" s="143">
        <v>1.0</v>
      </c>
      <c r="AA62" s="143">
        <v>3.0</v>
      </c>
      <c r="AB62" s="143"/>
      <c r="AC62" s="143">
        <v>1.0</v>
      </c>
      <c r="AD62" s="143">
        <v>1.0</v>
      </c>
      <c r="AE62" s="142">
        <v>2.0</v>
      </c>
      <c r="AF62" s="142"/>
      <c r="AG62" s="143"/>
      <c r="AH62" s="143"/>
      <c r="AI62" s="143"/>
      <c r="AJ62" s="143"/>
      <c r="AK62" s="143"/>
      <c r="AL62" s="268">
        <f t="shared" si="1"/>
        <v>28</v>
      </c>
      <c r="AM62" s="143"/>
    </row>
    <row r="63" ht="12.75" customHeight="1">
      <c r="A63" s="29">
        <v>5.0</v>
      </c>
      <c r="B63" s="19" t="s">
        <v>18</v>
      </c>
      <c r="C63" s="133"/>
      <c r="D63" s="32"/>
      <c r="E63" s="424"/>
      <c r="F63" s="29">
        <v>9.0</v>
      </c>
      <c r="G63" s="29">
        <v>8.0</v>
      </c>
      <c r="H63" s="16"/>
      <c r="I63" s="16"/>
      <c r="J63" s="29"/>
      <c r="K63" s="29"/>
      <c r="L63" s="29"/>
      <c r="M63" s="29"/>
      <c r="N63" s="29"/>
      <c r="O63" s="29"/>
      <c r="P63" s="29"/>
      <c r="Q63" s="16"/>
      <c r="R63" s="16"/>
      <c r="S63" s="16"/>
      <c r="T63" s="10"/>
      <c r="U63" s="29"/>
      <c r="V63" s="29"/>
      <c r="W63" s="29"/>
      <c r="X63" s="16"/>
      <c r="Y63" s="16"/>
      <c r="Z63" s="29">
        <v>6.0</v>
      </c>
      <c r="AA63" s="29">
        <v>6.0</v>
      </c>
      <c r="AB63" s="29">
        <v>6.0</v>
      </c>
      <c r="AC63" s="29">
        <v>5.0</v>
      </c>
      <c r="AD63" s="29">
        <v>2.0</v>
      </c>
      <c r="AE63" s="16"/>
      <c r="AF63" s="16"/>
      <c r="AG63" s="149">
        <v>3.0</v>
      </c>
      <c r="AH63" s="149">
        <v>3.0</v>
      </c>
      <c r="AI63" s="149">
        <v>3.0</v>
      </c>
      <c r="AJ63" s="29">
        <v>4.0</v>
      </c>
      <c r="AK63" s="29">
        <v>6.0</v>
      </c>
      <c r="AL63" s="264">
        <f t="shared" si="1"/>
        <v>61</v>
      </c>
      <c r="AM63" s="136">
        <f>AL63/COUNT(F63:AK63)</f>
        <v>5.083333333</v>
      </c>
    </row>
    <row r="64" ht="13.5" customHeight="1">
      <c r="A64" s="137" t="s">
        <v>78</v>
      </c>
      <c r="B64" s="132"/>
      <c r="C64" s="138"/>
      <c r="D64" s="32"/>
      <c r="E64" s="427"/>
      <c r="F64" s="143">
        <v>3.0</v>
      </c>
      <c r="G64" s="143">
        <v>4.0</v>
      </c>
      <c r="H64" s="142"/>
      <c r="I64" s="16"/>
      <c r="J64" s="599"/>
      <c r="K64" s="29"/>
      <c r="L64" s="29"/>
      <c r="M64" s="143"/>
      <c r="N64" s="143"/>
      <c r="O64" s="143"/>
      <c r="P64" s="143"/>
      <c r="Q64" s="142"/>
      <c r="R64" s="142"/>
      <c r="S64" s="142"/>
      <c r="T64" s="143"/>
      <c r="U64" s="143"/>
      <c r="V64" s="143"/>
      <c r="W64" s="143"/>
      <c r="X64" s="142"/>
      <c r="Y64" s="142"/>
      <c r="Z64" s="143">
        <v>5.0</v>
      </c>
      <c r="AA64" s="143">
        <v>6.0</v>
      </c>
      <c r="AB64" s="143">
        <v>1.0</v>
      </c>
      <c r="AC64" s="143">
        <v>2.0</v>
      </c>
      <c r="AD64" s="143"/>
      <c r="AE64" s="142"/>
      <c r="AF64" s="142"/>
      <c r="AG64" s="143"/>
      <c r="AH64" s="143"/>
      <c r="AI64" s="143"/>
      <c r="AJ64" s="143"/>
      <c r="AK64" s="143"/>
      <c r="AL64" s="268">
        <f t="shared" si="1"/>
        <v>21</v>
      </c>
      <c r="AM64" s="143"/>
    </row>
    <row r="65" ht="15.75" customHeight="1">
      <c r="A65" s="45">
        <v>6.0</v>
      </c>
      <c r="B65" s="144" t="s">
        <v>19</v>
      </c>
      <c r="C65" s="133"/>
      <c r="D65" s="32"/>
      <c r="E65" s="424"/>
      <c r="F65" s="29">
        <v>11.0</v>
      </c>
      <c r="G65" s="29">
        <v>13.0</v>
      </c>
      <c r="H65" s="16"/>
      <c r="I65" s="16">
        <v>8.0</v>
      </c>
      <c r="J65" s="29">
        <v>12.0</v>
      </c>
      <c r="K65" s="29"/>
      <c r="L65" s="29"/>
      <c r="M65" s="29">
        <v>11.0</v>
      </c>
      <c r="N65" s="29">
        <v>15.0</v>
      </c>
      <c r="O65" s="29">
        <v>19.0</v>
      </c>
      <c r="P65" s="29">
        <v>11.0</v>
      </c>
      <c r="Q65" s="16">
        <v>4.0</v>
      </c>
      <c r="R65" s="16"/>
      <c r="S65" s="16"/>
      <c r="T65" s="10">
        <v>9.0</v>
      </c>
      <c r="U65" s="10">
        <v>10.0</v>
      </c>
      <c r="V65" s="149">
        <v>3.0</v>
      </c>
      <c r="W65" s="29"/>
      <c r="X65" s="16"/>
      <c r="Y65" s="16"/>
      <c r="Z65" s="150"/>
      <c r="AA65" s="150"/>
      <c r="AB65" s="150"/>
      <c r="AC65" s="150"/>
      <c r="AD65" s="150"/>
      <c r="AE65" s="16"/>
      <c r="AF65" s="16"/>
      <c r="AG65" s="150"/>
      <c r="AH65" s="150"/>
      <c r="AI65" s="150"/>
      <c r="AJ65" s="150"/>
      <c r="AK65" s="150"/>
      <c r="AL65" s="264">
        <f t="shared" si="1"/>
        <v>126</v>
      </c>
      <c r="AM65" s="136">
        <f>AL65/COUNT(F65:AK65)</f>
        <v>10.5</v>
      </c>
    </row>
    <row r="66" ht="13.5" customHeight="1">
      <c r="A66" s="137" t="s">
        <v>78</v>
      </c>
      <c r="B66" s="132"/>
      <c r="C66" s="138"/>
      <c r="D66" s="32"/>
      <c r="E66" s="427"/>
      <c r="F66" s="143">
        <v>10.0</v>
      </c>
      <c r="G66" s="143"/>
      <c r="H66" s="142"/>
      <c r="I66" s="277"/>
      <c r="J66" s="599">
        <v>7.0</v>
      </c>
      <c r="K66" s="29"/>
      <c r="L66" s="29"/>
      <c r="M66" s="143">
        <v>2.0</v>
      </c>
      <c r="N66" s="143"/>
      <c r="O66" s="143"/>
      <c r="P66" s="143">
        <v>6.0</v>
      </c>
      <c r="Q66" s="142">
        <v>3.0</v>
      </c>
      <c r="R66" s="142"/>
      <c r="S66" s="142"/>
      <c r="T66" s="143"/>
      <c r="U66" s="143">
        <v>1.0</v>
      </c>
      <c r="V66" s="143">
        <v>2.0</v>
      </c>
      <c r="W66" s="143"/>
      <c r="X66" s="142"/>
      <c r="Y66" s="142"/>
      <c r="Z66" s="143"/>
      <c r="AA66" s="143"/>
      <c r="AB66" s="143"/>
      <c r="AC66" s="143"/>
      <c r="AD66" s="143"/>
      <c r="AE66" s="142"/>
      <c r="AF66" s="142"/>
      <c r="AG66" s="143"/>
      <c r="AH66" s="143"/>
      <c r="AI66" s="143"/>
      <c r="AJ66" s="143"/>
      <c r="AK66" s="143"/>
      <c r="AL66" s="268">
        <f t="shared" si="1"/>
        <v>31</v>
      </c>
      <c r="AM66" s="143"/>
    </row>
    <row r="67" ht="15.75" customHeight="1">
      <c r="A67" s="29">
        <v>7.0</v>
      </c>
      <c r="B67" s="19" t="s">
        <v>20</v>
      </c>
      <c r="C67" s="133"/>
      <c r="D67" s="32"/>
      <c r="E67" s="424"/>
      <c r="F67" s="29">
        <v>13.0</v>
      </c>
      <c r="G67" s="29"/>
      <c r="H67" s="16"/>
      <c r="I67" s="16">
        <v>3.0</v>
      </c>
      <c r="J67" s="29">
        <v>18.0</v>
      </c>
      <c r="K67" s="29"/>
      <c r="L67" s="29"/>
      <c r="M67" s="29">
        <v>19.0</v>
      </c>
      <c r="N67" s="29">
        <v>11.0</v>
      </c>
      <c r="O67" s="29">
        <v>11.0</v>
      </c>
      <c r="P67" s="29">
        <v>5.0</v>
      </c>
      <c r="Q67" s="16"/>
      <c r="R67" s="16"/>
      <c r="S67" s="16"/>
      <c r="T67" s="29">
        <v>10.0</v>
      </c>
      <c r="U67" s="29">
        <v>7.0</v>
      </c>
      <c r="V67" s="29">
        <v>10.0</v>
      </c>
      <c r="W67" s="29">
        <v>11.0</v>
      </c>
      <c r="X67" s="16"/>
      <c r="Y67" s="16"/>
      <c r="Z67" s="29">
        <v>12.0</v>
      </c>
      <c r="AA67" s="29">
        <v>11.0</v>
      </c>
      <c r="AB67" s="29">
        <v>17.0</v>
      </c>
      <c r="AC67" s="29">
        <v>6.0</v>
      </c>
      <c r="AD67" s="29">
        <v>11.0</v>
      </c>
      <c r="AE67" s="16"/>
      <c r="AF67" s="16"/>
      <c r="AG67" s="29">
        <v>13.0</v>
      </c>
      <c r="AH67" s="29">
        <v>13.0</v>
      </c>
      <c r="AI67" s="29">
        <v>10.0</v>
      </c>
      <c r="AJ67" s="29">
        <v>15.0</v>
      </c>
      <c r="AK67" s="29">
        <v>13.0</v>
      </c>
      <c r="AL67" s="264">
        <f t="shared" si="1"/>
        <v>239</v>
      </c>
      <c r="AM67" s="136">
        <f>AL67/COUNT(F67:AK67)</f>
        <v>11.38095238</v>
      </c>
    </row>
    <row r="68" ht="13.5" customHeight="1">
      <c r="A68" s="137" t="s">
        <v>78</v>
      </c>
      <c r="B68" s="132"/>
      <c r="C68" s="138"/>
      <c r="D68" s="32"/>
      <c r="E68" s="427"/>
      <c r="F68" s="143"/>
      <c r="G68" s="143"/>
      <c r="H68" s="142"/>
      <c r="I68" s="16"/>
      <c r="J68" s="599">
        <v>8.0</v>
      </c>
      <c r="K68" s="29"/>
      <c r="L68" s="29"/>
      <c r="M68" s="143">
        <v>1.0</v>
      </c>
      <c r="N68" s="143">
        <v>6.0</v>
      </c>
      <c r="O68" s="143">
        <v>1.0</v>
      </c>
      <c r="P68" s="143"/>
      <c r="Q68" s="142"/>
      <c r="R68" s="142"/>
      <c r="S68" s="142"/>
      <c r="T68" s="143">
        <v>5.0</v>
      </c>
      <c r="U68" s="143">
        <v>3.0</v>
      </c>
      <c r="V68" s="143">
        <v>3.0</v>
      </c>
      <c r="W68" s="143"/>
      <c r="X68" s="142"/>
      <c r="Y68" s="142"/>
      <c r="Z68" s="143">
        <v>2.0</v>
      </c>
      <c r="AA68" s="143">
        <v>1.0</v>
      </c>
      <c r="AB68" s="143"/>
      <c r="AC68" s="143"/>
      <c r="AD68" s="143"/>
      <c r="AE68" s="142"/>
      <c r="AF68" s="142"/>
      <c r="AG68" s="143"/>
      <c r="AH68" s="143"/>
      <c r="AI68" s="143"/>
      <c r="AJ68" s="143"/>
      <c r="AK68" s="143"/>
      <c r="AL68" s="268">
        <f t="shared" si="1"/>
        <v>30</v>
      </c>
      <c r="AM68" s="143"/>
    </row>
    <row r="69" ht="12.75" customHeight="1">
      <c r="A69" s="29">
        <v>8.0</v>
      </c>
      <c r="B69" s="19" t="s">
        <v>23</v>
      </c>
      <c r="C69" s="133"/>
      <c r="D69" s="32"/>
      <c r="E69" s="424"/>
      <c r="F69" s="29">
        <v>12.0</v>
      </c>
      <c r="G69" s="29">
        <v>9.0</v>
      </c>
      <c r="H69" s="16"/>
      <c r="I69" s="16"/>
      <c r="J69" s="10">
        <v>7.0</v>
      </c>
      <c r="K69" s="29"/>
      <c r="L69" s="29"/>
      <c r="M69" s="29">
        <v>14.0</v>
      </c>
      <c r="N69" s="29"/>
      <c r="O69" s="29"/>
      <c r="P69" s="29"/>
      <c r="Q69" s="16">
        <v>11.0</v>
      </c>
      <c r="R69" s="16"/>
      <c r="S69" s="16">
        <v>9.0</v>
      </c>
      <c r="T69" s="29">
        <v>14.0</v>
      </c>
      <c r="U69" s="29">
        <v>12.0</v>
      </c>
      <c r="V69" s="29">
        <v>10.0</v>
      </c>
      <c r="W69" s="29">
        <v>4.0</v>
      </c>
      <c r="X69" s="16"/>
      <c r="Y69" s="16"/>
      <c r="Z69" s="150"/>
      <c r="AA69" s="150"/>
      <c r="AB69" s="150"/>
      <c r="AC69" s="150"/>
      <c r="AD69" s="150"/>
      <c r="AE69" s="16"/>
      <c r="AF69" s="16"/>
      <c r="AG69" s="150"/>
      <c r="AH69" s="150"/>
      <c r="AI69" s="150"/>
      <c r="AJ69" s="150"/>
      <c r="AK69" s="150"/>
      <c r="AL69" s="264">
        <f t="shared" si="1"/>
        <v>102</v>
      </c>
      <c r="AM69" s="136">
        <f>AL69/COUNT(F69:AK69)</f>
        <v>10.2</v>
      </c>
    </row>
    <row r="70" ht="13.5" customHeight="1">
      <c r="A70" s="137" t="s">
        <v>78</v>
      </c>
      <c r="B70" s="132"/>
      <c r="C70" s="138"/>
      <c r="D70" s="32"/>
      <c r="E70" s="427"/>
      <c r="F70" s="143"/>
      <c r="G70" s="143">
        <v>2.0</v>
      </c>
      <c r="H70" s="142"/>
      <c r="I70" s="16"/>
      <c r="J70" s="599">
        <v>4.0</v>
      </c>
      <c r="K70" s="29"/>
      <c r="L70" s="29"/>
      <c r="M70" s="143"/>
      <c r="N70" s="143"/>
      <c r="O70" s="143"/>
      <c r="P70" s="143"/>
      <c r="Q70" s="142">
        <v>9.0</v>
      </c>
      <c r="R70" s="142"/>
      <c r="S70" s="142">
        <v>1.0</v>
      </c>
      <c r="T70" s="143"/>
      <c r="U70" s="143">
        <v>2.0</v>
      </c>
      <c r="V70" s="143">
        <v>1.0</v>
      </c>
      <c r="W70" s="143"/>
      <c r="X70" s="142"/>
      <c r="Y70" s="142"/>
      <c r="Z70" s="143"/>
      <c r="AA70" s="143"/>
      <c r="AB70" s="143"/>
      <c r="AC70" s="143"/>
      <c r="AD70" s="143"/>
      <c r="AE70" s="142"/>
      <c r="AF70" s="142"/>
      <c r="AG70" s="143"/>
      <c r="AH70" s="143"/>
      <c r="AI70" s="143"/>
      <c r="AJ70" s="143"/>
      <c r="AK70" s="143"/>
      <c r="AL70" s="268">
        <f t="shared" si="1"/>
        <v>19</v>
      </c>
      <c r="AM70" s="143"/>
    </row>
    <row r="71" ht="15.75" customHeight="1">
      <c r="A71" s="45">
        <v>9.0</v>
      </c>
      <c r="B71" s="144" t="s">
        <v>24</v>
      </c>
      <c r="C71" s="133"/>
      <c r="D71" s="32"/>
      <c r="E71" s="424"/>
      <c r="F71" s="29">
        <v>18.0</v>
      </c>
      <c r="G71" s="29">
        <v>10.0</v>
      </c>
      <c r="H71" s="16"/>
      <c r="I71" s="16"/>
      <c r="J71" s="29">
        <v>9.0</v>
      </c>
      <c r="K71" s="29"/>
      <c r="L71" s="29"/>
      <c r="M71" s="29">
        <v>16.0</v>
      </c>
      <c r="N71" s="29">
        <v>9.0</v>
      </c>
      <c r="O71" s="29">
        <v>9.0</v>
      </c>
      <c r="P71" s="29">
        <v>8.0</v>
      </c>
      <c r="Q71" s="16">
        <v>8.0</v>
      </c>
      <c r="R71" s="16"/>
      <c r="S71" s="16"/>
      <c r="T71" s="29"/>
      <c r="U71" s="29">
        <v>9.0</v>
      </c>
      <c r="V71" s="29">
        <v>8.0</v>
      </c>
      <c r="W71" s="29">
        <v>9.0</v>
      </c>
      <c r="X71" s="16"/>
      <c r="Y71" s="16"/>
      <c r="Z71" s="29">
        <v>11.0</v>
      </c>
      <c r="AA71" s="29">
        <v>8.0</v>
      </c>
      <c r="AB71" s="29">
        <v>12.0</v>
      </c>
      <c r="AC71" s="29">
        <v>10.0</v>
      </c>
      <c r="AD71" s="29"/>
      <c r="AE71" s="16"/>
      <c r="AF71" s="16">
        <v>7.0</v>
      </c>
      <c r="AG71" s="29">
        <v>16.0</v>
      </c>
      <c r="AH71" s="29">
        <v>13.0</v>
      </c>
      <c r="AI71" s="29">
        <v>10.0</v>
      </c>
      <c r="AJ71" s="29">
        <v>10.0</v>
      </c>
      <c r="AK71" s="29"/>
      <c r="AL71" s="264">
        <f t="shared" si="1"/>
        <v>210</v>
      </c>
      <c r="AM71" s="136">
        <f>AL71/COUNT(F71:AK71)</f>
        <v>10.5</v>
      </c>
    </row>
    <row r="72" ht="13.5" customHeight="1">
      <c r="A72" s="137" t="s">
        <v>78</v>
      </c>
      <c r="B72" s="132"/>
      <c r="C72" s="138"/>
      <c r="D72" s="32"/>
      <c r="E72" s="427"/>
      <c r="F72" s="143"/>
      <c r="G72" s="143"/>
      <c r="H72" s="142"/>
      <c r="I72" s="277"/>
      <c r="J72" s="599"/>
      <c r="K72" s="29"/>
      <c r="L72" s="29"/>
      <c r="M72" s="143"/>
      <c r="N72" s="143"/>
      <c r="O72" s="143"/>
      <c r="P72" s="143">
        <v>2.0</v>
      </c>
      <c r="Q72" s="142">
        <v>3.0</v>
      </c>
      <c r="R72" s="142"/>
      <c r="S72" s="142"/>
      <c r="T72" s="143"/>
      <c r="U72" s="143"/>
      <c r="V72" s="143"/>
      <c r="W72" s="143">
        <v>1.0</v>
      </c>
      <c r="X72" s="142"/>
      <c r="Y72" s="142"/>
      <c r="Z72" s="143">
        <v>3.0</v>
      </c>
      <c r="AA72" s="143">
        <v>2.0</v>
      </c>
      <c r="AB72" s="143">
        <v>9.0</v>
      </c>
      <c r="AC72" s="143">
        <v>2.0</v>
      </c>
      <c r="AD72" s="143"/>
      <c r="AE72" s="142"/>
      <c r="AF72" s="142">
        <v>3.0</v>
      </c>
      <c r="AG72" s="143"/>
      <c r="AH72" s="143"/>
      <c r="AI72" s="143"/>
      <c r="AJ72" s="143"/>
      <c r="AK72" s="143"/>
      <c r="AL72" s="617">
        <f t="shared" si="1"/>
        <v>25</v>
      </c>
      <c r="AM72" s="143"/>
    </row>
    <row r="73" ht="15.75" customHeight="1">
      <c r="A73" s="45">
        <v>10.0</v>
      </c>
      <c r="B73" s="144" t="s">
        <v>25</v>
      </c>
      <c r="C73" s="133"/>
      <c r="D73" s="32"/>
      <c r="E73" s="424"/>
      <c r="F73" s="29">
        <v>7.0</v>
      </c>
      <c r="G73" s="29">
        <v>9.0</v>
      </c>
      <c r="H73" s="16"/>
      <c r="I73" s="16"/>
      <c r="J73" s="29">
        <v>8.0</v>
      </c>
      <c r="K73" s="29"/>
      <c r="L73" s="29"/>
      <c r="M73" s="29">
        <v>10.0</v>
      </c>
      <c r="N73" s="29">
        <v>10.0</v>
      </c>
      <c r="O73" s="29">
        <v>2.0</v>
      </c>
      <c r="P73" s="29">
        <v>10.0</v>
      </c>
      <c r="Q73" s="16">
        <v>5.0</v>
      </c>
      <c r="R73" s="16"/>
      <c r="S73" s="16">
        <v>2.0</v>
      </c>
      <c r="T73" s="29">
        <v>1.0</v>
      </c>
      <c r="U73" s="29">
        <v>10.0</v>
      </c>
      <c r="V73" s="29">
        <v>10.0</v>
      </c>
      <c r="W73" s="29">
        <v>9.0</v>
      </c>
      <c r="X73" s="16">
        <v>9.0</v>
      </c>
      <c r="Y73" s="16"/>
      <c r="Z73" s="29">
        <v>11.0</v>
      </c>
      <c r="AA73" s="29">
        <v>10.0</v>
      </c>
      <c r="AB73" s="29">
        <v>10.0</v>
      </c>
      <c r="AC73" s="29">
        <v>12.0</v>
      </c>
      <c r="AD73" s="29">
        <v>10.0</v>
      </c>
      <c r="AE73" s="16">
        <v>3.0</v>
      </c>
      <c r="AF73" s="16"/>
      <c r="AG73" s="29"/>
      <c r="AH73" s="29">
        <v>4.0</v>
      </c>
      <c r="AI73" s="29">
        <v>10.0</v>
      </c>
      <c r="AJ73" s="29">
        <v>12.0</v>
      </c>
      <c r="AK73" s="29">
        <v>8.0</v>
      </c>
      <c r="AL73" s="618">
        <f t="shared" si="1"/>
        <v>192</v>
      </c>
      <c r="AM73" s="136">
        <f>AL73/COUNT(F73:AK73)</f>
        <v>8</v>
      </c>
    </row>
    <row r="74" ht="13.5" customHeight="1">
      <c r="A74" s="137" t="s">
        <v>78</v>
      </c>
      <c r="B74" s="132"/>
      <c r="C74" s="138"/>
      <c r="D74" s="32"/>
      <c r="E74" s="427"/>
      <c r="F74" s="143"/>
      <c r="G74" s="143">
        <v>3.0</v>
      </c>
      <c r="H74" s="142"/>
      <c r="I74" s="277"/>
      <c r="J74" s="599"/>
      <c r="K74" s="29"/>
      <c r="L74" s="29"/>
      <c r="M74" s="143">
        <v>4.0</v>
      </c>
      <c r="N74" s="143"/>
      <c r="O74" s="143"/>
      <c r="P74" s="143">
        <v>8.0</v>
      </c>
      <c r="Q74" s="142">
        <v>1.0</v>
      </c>
      <c r="R74" s="142"/>
      <c r="S74" s="142">
        <v>1.0</v>
      </c>
      <c r="T74" s="143">
        <v>1.0</v>
      </c>
      <c r="U74" s="143"/>
      <c r="V74" s="143">
        <v>2.0</v>
      </c>
      <c r="W74" s="143">
        <v>4.0</v>
      </c>
      <c r="X74" s="142">
        <v>5.0</v>
      </c>
      <c r="Y74" s="142"/>
      <c r="Z74" s="143">
        <v>2.0</v>
      </c>
      <c r="AA74" s="143">
        <v>1.0</v>
      </c>
      <c r="AB74" s="143">
        <v>3.0</v>
      </c>
      <c r="AC74" s="143">
        <v>1.0</v>
      </c>
      <c r="AD74" s="143"/>
      <c r="AE74" s="142"/>
      <c r="AF74" s="142"/>
      <c r="AG74" s="143"/>
      <c r="AH74" s="143"/>
      <c r="AI74" s="143"/>
      <c r="AJ74" s="143"/>
      <c r="AK74" s="143"/>
      <c r="AL74" s="617">
        <f t="shared" si="1"/>
        <v>36</v>
      </c>
      <c r="AM74" s="143"/>
    </row>
    <row r="75" ht="15.75" customHeight="1">
      <c r="A75" s="45">
        <v>11.0</v>
      </c>
      <c r="B75" s="144" t="s">
        <v>26</v>
      </c>
      <c r="C75" s="133"/>
      <c r="D75" s="32"/>
      <c r="E75" s="424"/>
      <c r="F75" s="150"/>
      <c r="G75" s="150"/>
      <c r="H75" s="16"/>
      <c r="I75" s="16"/>
      <c r="J75" s="150"/>
      <c r="K75" s="150"/>
      <c r="L75" s="150"/>
      <c r="M75" s="150"/>
      <c r="N75" s="150"/>
      <c r="O75" s="150"/>
      <c r="P75" s="150"/>
      <c r="Q75" s="16">
        <v>6.0</v>
      </c>
      <c r="R75" s="16">
        <v>4.0</v>
      </c>
      <c r="S75" s="16"/>
      <c r="T75" s="29">
        <v>4.0</v>
      </c>
      <c r="U75" s="29">
        <v>12.0</v>
      </c>
      <c r="V75" s="29">
        <v>9.0</v>
      </c>
      <c r="W75" s="29">
        <v>6.0</v>
      </c>
      <c r="X75" s="16">
        <v>6.0</v>
      </c>
      <c r="Y75" s="16">
        <v>8.0</v>
      </c>
      <c r="Z75" s="29"/>
      <c r="AA75" s="29"/>
      <c r="AB75" s="29">
        <v>8.0</v>
      </c>
      <c r="AC75" s="29">
        <v>10.0</v>
      </c>
      <c r="AD75" s="29">
        <v>12.0</v>
      </c>
      <c r="AE75" s="16">
        <v>7.0</v>
      </c>
      <c r="AF75" s="16">
        <v>5.0</v>
      </c>
      <c r="AG75" s="29">
        <v>20.0</v>
      </c>
      <c r="AH75" s="29">
        <v>14.0</v>
      </c>
      <c r="AI75" s="29">
        <v>14.0</v>
      </c>
      <c r="AJ75" s="29">
        <v>11.0</v>
      </c>
      <c r="AK75" s="29">
        <v>11.0</v>
      </c>
      <c r="AL75" s="619">
        <f t="shared" si="1"/>
        <v>167</v>
      </c>
      <c r="AM75" s="136">
        <f>AL75/COUNT(F75:AK75)</f>
        <v>9.277777778</v>
      </c>
    </row>
    <row r="76" ht="13.5" customHeight="1">
      <c r="A76" s="137" t="s">
        <v>78</v>
      </c>
      <c r="B76" s="132"/>
      <c r="C76" s="138"/>
      <c r="D76" s="32"/>
      <c r="E76" s="427"/>
      <c r="F76" s="143"/>
      <c r="G76" s="143"/>
      <c r="H76" s="142"/>
      <c r="I76" s="277"/>
      <c r="J76" s="599"/>
      <c r="K76" s="29"/>
      <c r="L76" s="29"/>
      <c r="M76" s="143"/>
      <c r="N76" s="143"/>
      <c r="O76" s="143"/>
      <c r="P76" s="143"/>
      <c r="Q76" s="142">
        <v>3.0</v>
      </c>
      <c r="R76" s="142">
        <v>1.0</v>
      </c>
      <c r="S76" s="142"/>
      <c r="T76" s="143">
        <v>4.0</v>
      </c>
      <c r="U76" s="143"/>
      <c r="V76" s="143">
        <v>5.0</v>
      </c>
      <c r="W76" s="143">
        <v>3.0</v>
      </c>
      <c r="X76" s="142">
        <v>1.0</v>
      </c>
      <c r="Y76" s="142">
        <v>3.0</v>
      </c>
      <c r="Z76" s="143"/>
      <c r="AA76" s="143"/>
      <c r="AB76" s="143">
        <v>2.0</v>
      </c>
      <c r="AC76" s="143"/>
      <c r="AD76" s="143"/>
      <c r="AE76" s="142"/>
      <c r="AF76" s="142"/>
      <c r="AG76" s="143"/>
      <c r="AH76" s="143"/>
      <c r="AI76" s="143"/>
      <c r="AJ76" s="143"/>
      <c r="AK76" s="143"/>
      <c r="AL76" s="617">
        <f t="shared" si="1"/>
        <v>22</v>
      </c>
      <c r="AM76" s="143"/>
    </row>
    <row r="77" ht="12.75" customHeight="1">
      <c r="A77" s="45">
        <v>12.0</v>
      </c>
      <c r="B77" s="144" t="s">
        <v>27</v>
      </c>
      <c r="C77" s="133"/>
      <c r="D77" s="32"/>
      <c r="E77" s="424"/>
      <c r="F77" s="29">
        <v>15.0</v>
      </c>
      <c r="G77" s="29">
        <v>10.0</v>
      </c>
      <c r="H77" s="16"/>
      <c r="I77" s="16"/>
      <c r="J77" s="29">
        <v>13.0</v>
      </c>
      <c r="K77" s="29"/>
      <c r="L77" s="29"/>
      <c r="M77" s="29">
        <v>13.0</v>
      </c>
      <c r="N77" s="29">
        <v>8.0</v>
      </c>
      <c r="O77" s="29">
        <v>14.0</v>
      </c>
      <c r="P77" s="29"/>
      <c r="Q77" s="16"/>
      <c r="R77" s="16"/>
      <c r="S77" s="16"/>
      <c r="T77" s="29">
        <v>11.0</v>
      </c>
      <c r="U77" s="29">
        <v>9.0</v>
      </c>
      <c r="V77" s="29">
        <v>9.0</v>
      </c>
      <c r="W77" s="29">
        <v>12.0</v>
      </c>
      <c r="X77" s="16"/>
      <c r="Y77" s="16"/>
      <c r="Z77" s="29">
        <v>10.0</v>
      </c>
      <c r="AA77" s="29">
        <v>17.0</v>
      </c>
      <c r="AB77" s="29">
        <v>9.0</v>
      </c>
      <c r="AC77" s="29">
        <v>15.0</v>
      </c>
      <c r="AD77" s="29"/>
      <c r="AE77" s="16"/>
      <c r="AF77" s="16">
        <v>9.0</v>
      </c>
      <c r="AG77" s="29">
        <v>8.0</v>
      </c>
      <c r="AH77" s="29">
        <v>8.0</v>
      </c>
      <c r="AI77" s="29">
        <v>9.0</v>
      </c>
      <c r="AJ77" s="29">
        <v>16.0</v>
      </c>
      <c r="AK77" s="29">
        <v>10.0</v>
      </c>
      <c r="AL77" s="619">
        <f t="shared" si="1"/>
        <v>225</v>
      </c>
      <c r="AM77" s="136">
        <f>AL77/COUNT(F77:AK77)</f>
        <v>11.25</v>
      </c>
    </row>
    <row r="78" ht="13.5" customHeight="1">
      <c r="A78" s="137" t="s">
        <v>78</v>
      </c>
      <c r="B78" s="2"/>
      <c r="C78" s="153"/>
      <c r="D78" s="32"/>
      <c r="E78" s="427"/>
      <c r="F78" s="143">
        <v>2.0</v>
      </c>
      <c r="G78" s="143">
        <v>1.0</v>
      </c>
      <c r="H78" s="142"/>
      <c r="I78" s="16"/>
      <c r="J78" s="599"/>
      <c r="K78" s="29"/>
      <c r="L78" s="29"/>
      <c r="M78" s="143">
        <v>1.0</v>
      </c>
      <c r="N78" s="143">
        <v>2.0</v>
      </c>
      <c r="O78" s="143"/>
      <c r="P78" s="143"/>
      <c r="Q78" s="142"/>
      <c r="R78" s="142"/>
      <c r="S78" s="142"/>
      <c r="T78" s="143">
        <v>4.0</v>
      </c>
      <c r="U78" s="143">
        <v>1.0</v>
      </c>
      <c r="V78" s="143">
        <v>1.0</v>
      </c>
      <c r="W78" s="143">
        <v>8.0</v>
      </c>
      <c r="X78" s="142"/>
      <c r="Y78" s="142"/>
      <c r="Z78" s="143">
        <v>5.0</v>
      </c>
      <c r="AA78" s="143">
        <v>7.0</v>
      </c>
      <c r="AB78" s="143">
        <v>2.0</v>
      </c>
      <c r="AC78" s="143">
        <v>1.0</v>
      </c>
      <c r="AD78" s="143"/>
      <c r="AE78" s="142"/>
      <c r="AF78" s="142"/>
      <c r="AG78" s="143"/>
      <c r="AH78" s="143"/>
      <c r="AI78" s="143"/>
      <c r="AJ78" s="143"/>
      <c r="AK78" s="143"/>
      <c r="AL78" s="617">
        <f t="shared" si="1"/>
        <v>35</v>
      </c>
      <c r="AM78" s="143"/>
    </row>
    <row r="79" ht="12.75" customHeight="1">
      <c r="A79" s="29">
        <v>13.0</v>
      </c>
      <c r="B79" s="19" t="s">
        <v>28</v>
      </c>
      <c r="C79" s="133"/>
      <c r="D79" s="32"/>
      <c r="E79" s="424"/>
      <c r="F79" s="29">
        <v>9.0</v>
      </c>
      <c r="G79" s="29">
        <v>11.0</v>
      </c>
      <c r="H79" s="16"/>
      <c r="I79" s="16"/>
      <c r="J79" s="150"/>
      <c r="K79" s="150"/>
      <c r="L79" s="150"/>
      <c r="M79" s="150"/>
      <c r="N79" s="150"/>
      <c r="O79" s="150"/>
      <c r="P79" s="150"/>
      <c r="Q79" s="16"/>
      <c r="R79" s="16"/>
      <c r="S79" s="16"/>
      <c r="T79" s="150"/>
      <c r="U79" s="150"/>
      <c r="V79" s="150"/>
      <c r="W79" s="150"/>
      <c r="X79" s="16"/>
      <c r="Y79" s="16"/>
      <c r="Z79" s="29">
        <v>7.0</v>
      </c>
      <c r="AA79" s="29">
        <v>8.0</v>
      </c>
      <c r="AB79" s="29">
        <v>5.0</v>
      </c>
      <c r="AC79" s="29">
        <v>8.0</v>
      </c>
      <c r="AD79" s="29"/>
      <c r="AE79" s="16"/>
      <c r="AF79" s="16">
        <v>7.0</v>
      </c>
      <c r="AG79" s="29">
        <v>9.0</v>
      </c>
      <c r="AH79" s="29">
        <v>9.0</v>
      </c>
      <c r="AI79" s="29">
        <v>13.0</v>
      </c>
      <c r="AJ79" s="29">
        <v>7.0</v>
      </c>
      <c r="AK79" s="29">
        <v>10.0</v>
      </c>
      <c r="AL79" s="619">
        <f t="shared" si="1"/>
        <v>103</v>
      </c>
      <c r="AM79" s="136">
        <f>AL79/COUNT(F79:AK79)</f>
        <v>8.583333333</v>
      </c>
    </row>
    <row r="80" ht="13.5" customHeight="1">
      <c r="A80" s="137" t="s">
        <v>78</v>
      </c>
      <c r="B80" s="132"/>
      <c r="C80" s="138"/>
      <c r="D80" s="32"/>
      <c r="E80" s="427"/>
      <c r="F80" s="143"/>
      <c r="G80" s="143"/>
      <c r="H80" s="142"/>
      <c r="I80" s="142"/>
      <c r="J80" s="143"/>
      <c r="K80" s="143"/>
      <c r="L80" s="143"/>
      <c r="M80" s="143"/>
      <c r="N80" s="143"/>
      <c r="O80" s="143"/>
      <c r="P80" s="143"/>
      <c r="Q80" s="142"/>
      <c r="R80" s="142"/>
      <c r="S80" s="142"/>
      <c r="T80" s="143"/>
      <c r="U80" s="143"/>
      <c r="V80" s="143"/>
      <c r="W80" s="143"/>
      <c r="X80" s="142"/>
      <c r="Y80" s="142"/>
      <c r="Z80" s="143"/>
      <c r="AA80" s="143">
        <v>1.0</v>
      </c>
      <c r="AB80" s="143">
        <v>4.0</v>
      </c>
      <c r="AC80" s="143"/>
      <c r="AD80" s="143"/>
      <c r="AE80" s="142"/>
      <c r="AF80" s="142">
        <v>2.0</v>
      </c>
      <c r="AG80" s="143"/>
      <c r="AH80" s="143">
        <v>1.0</v>
      </c>
      <c r="AI80" s="143"/>
      <c r="AJ80" s="143"/>
      <c r="AK80" s="143"/>
      <c r="AL80" s="617">
        <f t="shared" si="1"/>
        <v>8</v>
      </c>
      <c r="AM80" s="136"/>
    </row>
    <row r="81" ht="12.75" customHeight="1">
      <c r="A81" s="29">
        <v>14.0</v>
      </c>
      <c r="B81" s="19" t="s">
        <v>31</v>
      </c>
      <c r="C81" s="133"/>
      <c r="D81" s="32"/>
      <c r="E81" s="424"/>
      <c r="F81" s="10">
        <v>6.0</v>
      </c>
      <c r="G81" s="29">
        <v>10.0</v>
      </c>
      <c r="H81" s="16">
        <v>4.0</v>
      </c>
      <c r="I81" s="16">
        <v>1.0</v>
      </c>
      <c r="J81" s="29"/>
      <c r="K81" s="29"/>
      <c r="L81" s="29"/>
      <c r="M81" s="29">
        <v>9.0</v>
      </c>
      <c r="N81" s="29">
        <v>7.0</v>
      </c>
      <c r="O81" s="29">
        <v>9.0</v>
      </c>
      <c r="P81" s="29">
        <v>8.0</v>
      </c>
      <c r="Q81" s="16"/>
      <c r="R81" s="16"/>
      <c r="S81" s="16"/>
      <c r="T81" s="29">
        <v>9.0</v>
      </c>
      <c r="U81" s="29">
        <v>5.0</v>
      </c>
      <c r="V81" s="29">
        <v>6.0</v>
      </c>
      <c r="W81" s="29">
        <v>8.0</v>
      </c>
      <c r="X81" s="16">
        <v>3.0</v>
      </c>
      <c r="Y81" s="16">
        <v>2.0</v>
      </c>
      <c r="Z81" s="29"/>
      <c r="AA81" s="29">
        <v>10.0</v>
      </c>
      <c r="AB81" s="29">
        <v>7.0</v>
      </c>
      <c r="AC81" s="149">
        <v>2.0</v>
      </c>
      <c r="AD81" s="149">
        <v>3.0</v>
      </c>
      <c r="AE81" s="16">
        <v>1.0</v>
      </c>
      <c r="AF81" s="16"/>
      <c r="AG81" s="149">
        <v>4.0</v>
      </c>
      <c r="AH81" s="29">
        <v>5.0</v>
      </c>
      <c r="AI81" s="149">
        <v>3.0</v>
      </c>
      <c r="AJ81" s="29">
        <v>6.0</v>
      </c>
      <c r="AK81" s="29">
        <v>11.0</v>
      </c>
      <c r="AL81" s="620">
        <f t="shared" si="1"/>
        <v>139</v>
      </c>
      <c r="AM81" s="136">
        <f>AL81/COUNT(F81:AK81)</f>
        <v>5.791666667</v>
      </c>
    </row>
    <row r="82" ht="13.5" customHeight="1">
      <c r="A82" s="137" t="s">
        <v>78</v>
      </c>
      <c r="B82" s="132"/>
      <c r="C82" s="138"/>
      <c r="D82" s="32"/>
      <c r="E82" s="427"/>
      <c r="F82" s="143"/>
      <c r="G82" s="143">
        <v>2.0</v>
      </c>
      <c r="H82" s="142">
        <v>2.0</v>
      </c>
      <c r="I82" s="142"/>
      <c r="J82" s="143"/>
      <c r="K82" s="143"/>
      <c r="L82" s="143"/>
      <c r="M82" s="143">
        <v>7.0</v>
      </c>
      <c r="N82" s="143">
        <v>5.0</v>
      </c>
      <c r="O82" s="143">
        <v>2.0</v>
      </c>
      <c r="P82" s="143">
        <v>5.0</v>
      </c>
      <c r="Q82" s="142"/>
      <c r="R82" s="142"/>
      <c r="S82" s="142"/>
      <c r="T82" s="143">
        <v>3.0</v>
      </c>
      <c r="U82" s="143">
        <v>4.0</v>
      </c>
      <c r="V82" s="143"/>
      <c r="W82" s="143">
        <v>1.0</v>
      </c>
      <c r="X82" s="142"/>
      <c r="Y82" s="142">
        <v>2.0</v>
      </c>
      <c r="Z82" s="143"/>
      <c r="AA82" s="143">
        <v>8.0</v>
      </c>
      <c r="AB82" s="143">
        <v>1.0</v>
      </c>
      <c r="AC82" s="143">
        <v>1.0</v>
      </c>
      <c r="AD82" s="143"/>
      <c r="AE82" s="142"/>
      <c r="AF82" s="142"/>
      <c r="AG82" s="143"/>
      <c r="AH82" s="143">
        <v>1.0</v>
      </c>
      <c r="AI82" s="143"/>
      <c r="AJ82" s="143"/>
      <c r="AK82" s="143"/>
      <c r="AL82" s="617">
        <f t="shared" si="1"/>
        <v>44</v>
      </c>
      <c r="AM82" s="143"/>
    </row>
    <row r="83" ht="12.75" customHeight="1">
      <c r="A83" s="154">
        <v>15.0</v>
      </c>
      <c r="B83" s="144" t="s">
        <v>32</v>
      </c>
      <c r="C83" s="133"/>
      <c r="D83" s="32"/>
      <c r="E83" s="424"/>
      <c r="F83" s="29">
        <v>13.0</v>
      </c>
      <c r="G83" s="29"/>
      <c r="H83" s="16"/>
      <c r="I83" s="16">
        <v>6.0</v>
      </c>
      <c r="J83" s="29">
        <v>15.0</v>
      </c>
      <c r="K83" s="29"/>
      <c r="L83" s="29"/>
      <c r="M83" s="29">
        <v>11.0</v>
      </c>
      <c r="N83" s="29">
        <v>13.0</v>
      </c>
      <c r="O83" s="29">
        <v>17.0</v>
      </c>
      <c r="P83" s="29">
        <v>9.0</v>
      </c>
      <c r="Q83" s="16"/>
      <c r="R83" s="16"/>
      <c r="S83" s="16"/>
      <c r="T83" s="29">
        <v>7.0</v>
      </c>
      <c r="U83" s="29">
        <v>15.0</v>
      </c>
      <c r="V83" s="29">
        <v>11.0</v>
      </c>
      <c r="W83" s="29">
        <v>10.0</v>
      </c>
      <c r="X83" s="16">
        <v>8.0</v>
      </c>
      <c r="Y83" s="16"/>
      <c r="Z83" s="29"/>
      <c r="AA83" s="29">
        <v>14.0</v>
      </c>
      <c r="AB83" s="29">
        <v>6.0</v>
      </c>
      <c r="AC83" s="29">
        <v>9.0</v>
      </c>
      <c r="AD83" s="29">
        <v>9.0</v>
      </c>
      <c r="AE83" s="16"/>
      <c r="AF83" s="16"/>
      <c r="AG83" s="29">
        <v>10.0</v>
      </c>
      <c r="AH83" s="621">
        <v>10.0</v>
      </c>
      <c r="AI83" s="29">
        <v>6.0</v>
      </c>
      <c r="AJ83" s="621">
        <v>10.0</v>
      </c>
      <c r="AK83" s="29">
        <v>6.0</v>
      </c>
      <c r="AL83" s="618">
        <f t="shared" si="1"/>
        <v>215</v>
      </c>
      <c r="AM83" s="136">
        <f>AL83/COUNT(F83:AK83)</f>
        <v>10.23809524</v>
      </c>
    </row>
    <row r="84" ht="13.5" customHeight="1">
      <c r="A84" s="137" t="s">
        <v>78</v>
      </c>
      <c r="B84" s="132"/>
      <c r="C84" s="138"/>
      <c r="D84" s="32"/>
      <c r="E84" s="427"/>
      <c r="F84" s="143"/>
      <c r="G84" s="143"/>
      <c r="H84" s="142"/>
      <c r="I84" s="462"/>
      <c r="J84" s="143">
        <v>3.0</v>
      </c>
      <c r="K84" s="143"/>
      <c r="L84" s="143"/>
      <c r="M84" s="143"/>
      <c r="N84" s="143"/>
      <c r="O84" s="143"/>
      <c r="P84" s="143">
        <v>2.0</v>
      </c>
      <c r="Q84" s="142"/>
      <c r="R84" s="142"/>
      <c r="S84" s="142"/>
      <c r="T84" s="143">
        <v>2.0</v>
      </c>
      <c r="U84" s="143"/>
      <c r="V84" s="143"/>
      <c r="W84" s="143">
        <v>1.0</v>
      </c>
      <c r="X84" s="142"/>
      <c r="Y84" s="142"/>
      <c r="Z84" s="143"/>
      <c r="AA84" s="143"/>
      <c r="AB84" s="143">
        <v>2.0</v>
      </c>
      <c r="AC84" s="143"/>
      <c r="AD84" s="143"/>
      <c r="AE84" s="142"/>
      <c r="AF84" s="142"/>
      <c r="AG84" s="143"/>
      <c r="AH84" s="143"/>
      <c r="AI84" s="143"/>
      <c r="AJ84" s="143"/>
      <c r="AK84" s="143"/>
      <c r="AL84" s="617">
        <f t="shared" si="1"/>
        <v>10</v>
      </c>
      <c r="AM84" s="143"/>
    </row>
    <row r="85" ht="12.75" customHeight="1">
      <c r="A85" s="45">
        <v>16.0</v>
      </c>
      <c r="B85" s="144" t="s">
        <v>403</v>
      </c>
      <c r="C85" s="133"/>
      <c r="D85" s="32"/>
      <c r="E85" s="424"/>
      <c r="F85" s="29">
        <v>9.0</v>
      </c>
      <c r="G85" s="29"/>
      <c r="H85" s="16"/>
      <c r="I85" s="16">
        <v>3.0</v>
      </c>
      <c r="J85" s="29">
        <v>14.0</v>
      </c>
      <c r="K85" s="29"/>
      <c r="L85" s="29"/>
      <c r="M85" s="29">
        <v>7.0</v>
      </c>
      <c r="N85" s="29">
        <v>14.0</v>
      </c>
      <c r="O85" s="29">
        <v>10.0</v>
      </c>
      <c r="P85" s="29">
        <v>11.0</v>
      </c>
      <c r="Q85" s="16"/>
      <c r="R85" s="16"/>
      <c r="S85" s="16"/>
      <c r="T85" s="29">
        <v>9.0</v>
      </c>
      <c r="U85" s="29">
        <v>10.0</v>
      </c>
      <c r="V85" s="29">
        <v>16.0</v>
      </c>
      <c r="W85" s="29">
        <v>2.0</v>
      </c>
      <c r="X85" s="16"/>
      <c r="Y85" s="16">
        <v>8.0</v>
      </c>
      <c r="Z85" s="29">
        <v>12.0</v>
      </c>
      <c r="AA85" s="29">
        <v>12.0</v>
      </c>
      <c r="AB85" s="29">
        <v>10.0</v>
      </c>
      <c r="AC85" s="29">
        <v>12.0</v>
      </c>
      <c r="AD85" s="29">
        <v>10.0</v>
      </c>
      <c r="AE85" s="16"/>
      <c r="AF85" s="16"/>
      <c r="AG85" s="29">
        <v>11.0</v>
      </c>
      <c r="AH85" s="29">
        <v>11.0</v>
      </c>
      <c r="AI85" s="29">
        <v>8.0</v>
      </c>
      <c r="AJ85" s="29">
        <v>29.0</v>
      </c>
      <c r="AK85" s="29">
        <v>11.0</v>
      </c>
      <c r="AL85" s="619">
        <f t="shared" si="1"/>
        <v>239</v>
      </c>
      <c r="AM85" s="136">
        <f>AL85/COUNT(F85:AK85)</f>
        <v>10.86363636</v>
      </c>
    </row>
    <row r="86" ht="13.5" customHeight="1">
      <c r="A86" s="137" t="s">
        <v>78</v>
      </c>
      <c r="B86" s="132"/>
      <c r="C86" s="153"/>
      <c r="D86" s="32"/>
      <c r="E86" s="427"/>
      <c r="F86" s="143">
        <v>1.0</v>
      </c>
      <c r="G86" s="143"/>
      <c r="H86" s="142"/>
      <c r="I86" s="462"/>
      <c r="J86" s="143">
        <v>5.0</v>
      </c>
      <c r="K86" s="143"/>
      <c r="L86" s="143"/>
      <c r="M86" s="143">
        <v>1.0</v>
      </c>
      <c r="N86" s="143"/>
      <c r="O86" s="143">
        <v>3.0</v>
      </c>
      <c r="P86" s="143">
        <v>5.0</v>
      </c>
      <c r="Q86" s="142"/>
      <c r="R86" s="142"/>
      <c r="S86" s="142"/>
      <c r="T86" s="143"/>
      <c r="U86" s="143">
        <v>1.0</v>
      </c>
      <c r="V86" s="143"/>
      <c r="W86" s="143"/>
      <c r="X86" s="142"/>
      <c r="Y86" s="142">
        <v>6.0</v>
      </c>
      <c r="Z86" s="143">
        <v>5.0</v>
      </c>
      <c r="AA86" s="143">
        <v>1.0</v>
      </c>
      <c r="AB86" s="143"/>
      <c r="AC86" s="143">
        <v>1.0</v>
      </c>
      <c r="AD86" s="143"/>
      <c r="AE86" s="142"/>
      <c r="AF86" s="142"/>
      <c r="AG86" s="143"/>
      <c r="AH86" s="143"/>
      <c r="AI86" s="143"/>
      <c r="AJ86" s="143"/>
      <c r="AK86" s="143"/>
      <c r="AL86" s="617">
        <f t="shared" si="1"/>
        <v>29</v>
      </c>
      <c r="AM86" s="143"/>
    </row>
    <row r="87" ht="12.75" customHeight="1">
      <c r="A87" s="45">
        <v>17.0</v>
      </c>
      <c r="B87" s="19" t="s">
        <v>33</v>
      </c>
      <c r="C87" s="157"/>
      <c r="D87" s="32"/>
      <c r="E87" s="424"/>
      <c r="F87" s="29">
        <v>6.0</v>
      </c>
      <c r="G87" s="29">
        <v>8.0</v>
      </c>
      <c r="H87" s="16">
        <v>6.0</v>
      </c>
      <c r="I87" s="16"/>
      <c r="J87" s="29"/>
      <c r="K87" s="29"/>
      <c r="L87" s="29"/>
      <c r="M87" s="29">
        <v>10.0</v>
      </c>
      <c r="N87" s="29">
        <v>7.0</v>
      </c>
      <c r="O87" s="29">
        <v>34.0</v>
      </c>
      <c r="P87" s="29">
        <v>9.0</v>
      </c>
      <c r="Q87" s="16"/>
      <c r="R87" s="16"/>
      <c r="S87" s="16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6"/>
      <c r="AF87" s="16"/>
      <c r="AG87" s="29">
        <v>7.0</v>
      </c>
      <c r="AH87" s="29">
        <v>5.0</v>
      </c>
      <c r="AI87" s="29">
        <v>9.0</v>
      </c>
      <c r="AJ87" s="149">
        <v>3.0</v>
      </c>
      <c r="AK87" s="29">
        <v>8.0</v>
      </c>
      <c r="AL87" s="619">
        <f t="shared" si="1"/>
        <v>112</v>
      </c>
      <c r="AM87" s="136">
        <f>AL87/COUNT(F87:AK87)</f>
        <v>9.333333333</v>
      </c>
    </row>
    <row r="88" ht="13.5" customHeight="1">
      <c r="A88" s="137" t="s">
        <v>78</v>
      </c>
      <c r="B88" s="132"/>
      <c r="C88" s="159"/>
      <c r="D88" s="32"/>
      <c r="E88" s="427"/>
      <c r="F88" s="143">
        <v>1.0</v>
      </c>
      <c r="G88" s="143">
        <v>1.0</v>
      </c>
      <c r="H88" s="142">
        <v>2.0</v>
      </c>
      <c r="I88" s="462"/>
      <c r="J88" s="143"/>
      <c r="K88" s="143"/>
      <c r="L88" s="143"/>
      <c r="M88" s="143">
        <v>6.0</v>
      </c>
      <c r="N88" s="143">
        <v>5.0</v>
      </c>
      <c r="O88" s="143">
        <v>4.0</v>
      </c>
      <c r="P88" s="143">
        <v>3.0</v>
      </c>
      <c r="Q88" s="142"/>
      <c r="R88" s="142"/>
      <c r="S88" s="142"/>
      <c r="T88" s="143"/>
      <c r="U88" s="143"/>
      <c r="V88" s="143"/>
      <c r="W88" s="143"/>
      <c r="X88" s="142"/>
      <c r="Y88" s="142"/>
      <c r="Z88" s="143"/>
      <c r="AA88" s="143"/>
      <c r="AB88" s="143"/>
      <c r="AC88" s="143"/>
      <c r="AD88" s="143"/>
      <c r="AE88" s="142"/>
      <c r="AF88" s="142"/>
      <c r="AG88" s="143"/>
      <c r="AH88" s="143"/>
      <c r="AI88" s="143"/>
      <c r="AJ88" s="143"/>
      <c r="AK88" s="143"/>
      <c r="AL88" s="617">
        <f t="shared" si="1"/>
        <v>22</v>
      </c>
      <c r="AM88" s="143"/>
    </row>
    <row r="89" ht="12.75" customHeight="1">
      <c r="A89" s="29">
        <v>18.0</v>
      </c>
      <c r="B89" s="19" t="s">
        <v>34</v>
      </c>
      <c r="C89" s="133"/>
      <c r="D89" s="32"/>
      <c r="E89" s="424"/>
      <c r="F89" s="29">
        <v>8.0</v>
      </c>
      <c r="G89" s="29">
        <v>47.0</v>
      </c>
      <c r="H89" s="16">
        <v>7.0</v>
      </c>
      <c r="I89" s="16"/>
      <c r="J89" s="29"/>
      <c r="K89" s="29"/>
      <c r="L89" s="29"/>
      <c r="M89" s="29">
        <v>11.0</v>
      </c>
      <c r="N89" s="29">
        <v>12.0</v>
      </c>
      <c r="O89" s="29">
        <v>8.0</v>
      </c>
      <c r="P89" s="29">
        <v>10.0</v>
      </c>
      <c r="Q89" s="16"/>
      <c r="R89" s="16"/>
      <c r="S89" s="16"/>
      <c r="T89" s="29">
        <v>9.0</v>
      </c>
      <c r="U89" s="29">
        <v>8.0</v>
      </c>
      <c r="V89" s="29">
        <v>6.0</v>
      </c>
      <c r="W89" s="29"/>
      <c r="X89" s="16"/>
      <c r="Y89" s="16">
        <v>5.0</v>
      </c>
      <c r="Z89" s="149">
        <v>6.0</v>
      </c>
      <c r="AA89" s="29">
        <v>11.0</v>
      </c>
      <c r="AB89" s="29">
        <v>5.0</v>
      </c>
      <c r="AC89" s="29">
        <v>9.0</v>
      </c>
      <c r="AD89" s="29">
        <v>6.0</v>
      </c>
      <c r="AE89" s="16"/>
      <c r="AF89" s="16"/>
      <c r="AG89" s="29">
        <v>7.0</v>
      </c>
      <c r="AH89" s="149">
        <v>5.0</v>
      </c>
      <c r="AI89" s="29">
        <v>6.0</v>
      </c>
      <c r="AJ89" s="149">
        <v>5.0</v>
      </c>
      <c r="AK89" s="29">
        <v>19.0</v>
      </c>
      <c r="AL89" s="618">
        <f t="shared" si="1"/>
        <v>210</v>
      </c>
      <c r="AM89" s="136">
        <f>AL89/COUNT(F89:AK89)</f>
        <v>10</v>
      </c>
    </row>
    <row r="90" ht="13.5" customHeight="1">
      <c r="A90" s="137" t="s">
        <v>78</v>
      </c>
      <c r="B90" s="132"/>
      <c r="C90" s="138"/>
      <c r="D90" s="32"/>
      <c r="E90" s="427"/>
      <c r="F90" s="143">
        <v>1.0</v>
      </c>
      <c r="G90" s="143">
        <v>1.0</v>
      </c>
      <c r="H90" s="142">
        <v>1.0</v>
      </c>
      <c r="I90" s="462"/>
      <c r="J90" s="143"/>
      <c r="K90" s="143"/>
      <c r="L90" s="143"/>
      <c r="M90" s="143"/>
      <c r="N90" s="143">
        <v>1.0</v>
      </c>
      <c r="O90" s="143">
        <v>1.0</v>
      </c>
      <c r="P90" s="143">
        <v>4.0</v>
      </c>
      <c r="Q90" s="142"/>
      <c r="R90" s="142"/>
      <c r="S90" s="142"/>
      <c r="T90" s="143">
        <v>1.0</v>
      </c>
      <c r="U90" s="143">
        <v>1.0</v>
      </c>
      <c r="V90" s="143"/>
      <c r="W90" s="143"/>
      <c r="X90" s="142"/>
      <c r="Y90" s="142">
        <v>3.0</v>
      </c>
      <c r="Z90" s="143">
        <v>2.0</v>
      </c>
      <c r="AA90" s="143">
        <v>4.0</v>
      </c>
      <c r="AB90" s="143">
        <v>4.0</v>
      </c>
      <c r="AC90" s="143">
        <v>2.0</v>
      </c>
      <c r="AD90" s="143"/>
      <c r="AE90" s="142"/>
      <c r="AF90" s="142"/>
      <c r="AG90" s="143"/>
      <c r="AH90" s="143"/>
      <c r="AI90" s="143"/>
      <c r="AJ90" s="143"/>
      <c r="AK90" s="143"/>
      <c r="AL90" s="617">
        <f t="shared" si="1"/>
        <v>26</v>
      </c>
      <c r="AM90" s="143"/>
    </row>
    <row r="91" ht="13.5" customHeight="1">
      <c r="A91" s="29">
        <v>19.0</v>
      </c>
      <c r="B91" s="19" t="s">
        <v>36</v>
      </c>
      <c r="C91" s="133"/>
      <c r="D91" s="32"/>
      <c r="E91" s="424"/>
      <c r="F91" s="150"/>
      <c r="G91" s="150"/>
      <c r="H91" s="16"/>
      <c r="I91" s="162"/>
      <c r="J91" s="600"/>
      <c r="K91" s="601"/>
      <c r="L91" s="601"/>
      <c r="M91" s="150"/>
      <c r="N91" s="150"/>
      <c r="O91" s="150"/>
      <c r="P91" s="150"/>
      <c r="Q91" s="16"/>
      <c r="R91" s="162"/>
      <c r="S91" s="162"/>
      <c r="T91" s="29">
        <v>7.0</v>
      </c>
      <c r="U91" s="29">
        <v>7.0</v>
      </c>
      <c r="V91" s="29">
        <v>9.0</v>
      </c>
      <c r="W91" s="29">
        <v>9.0</v>
      </c>
      <c r="X91" s="16"/>
      <c r="Y91" s="16">
        <v>6.0</v>
      </c>
      <c r="Z91" s="29">
        <v>10.0</v>
      </c>
      <c r="AA91" s="29">
        <v>29.0</v>
      </c>
      <c r="AB91" s="29">
        <v>4.0</v>
      </c>
      <c r="AC91" s="29">
        <v>7.0</v>
      </c>
      <c r="AD91" s="29">
        <v>5.0</v>
      </c>
      <c r="AE91" s="16"/>
      <c r="AF91" s="16"/>
      <c r="AG91" s="29">
        <v>3.0</v>
      </c>
      <c r="AH91" s="29">
        <v>6.0</v>
      </c>
      <c r="AI91" s="29">
        <v>7.0</v>
      </c>
      <c r="AJ91" s="29">
        <v>11.0</v>
      </c>
      <c r="AK91" s="29"/>
      <c r="AL91" s="619">
        <f t="shared" si="1"/>
        <v>120</v>
      </c>
      <c r="AM91" s="136">
        <f>AL91/COUNT(F91:AK91)</f>
        <v>8.571428571</v>
      </c>
    </row>
    <row r="92" ht="13.5" customHeight="1">
      <c r="A92" s="137" t="s">
        <v>78</v>
      </c>
      <c r="B92" s="132"/>
      <c r="C92" s="138"/>
      <c r="D92" s="32"/>
      <c r="E92" s="427"/>
      <c r="F92" s="143"/>
      <c r="G92" s="143"/>
      <c r="H92" s="142"/>
      <c r="I92" s="462"/>
      <c r="J92" s="143"/>
      <c r="K92" s="143"/>
      <c r="L92" s="143"/>
      <c r="M92" s="143"/>
      <c r="N92" s="143"/>
      <c r="O92" s="143"/>
      <c r="P92" s="143"/>
      <c r="Q92" s="142"/>
      <c r="R92" s="142"/>
      <c r="S92" s="142"/>
      <c r="T92" s="143"/>
      <c r="U92" s="143">
        <v>2.0</v>
      </c>
      <c r="V92" s="143">
        <v>3.0</v>
      </c>
      <c r="W92" s="143"/>
      <c r="X92" s="142"/>
      <c r="Y92" s="142">
        <v>1.0</v>
      </c>
      <c r="Z92" s="143">
        <v>4.0</v>
      </c>
      <c r="AA92" s="143">
        <v>10.0</v>
      </c>
      <c r="AB92" s="143">
        <v>1.0</v>
      </c>
      <c r="AC92" s="143"/>
      <c r="AD92" s="143"/>
      <c r="AE92" s="142"/>
      <c r="AF92" s="142"/>
      <c r="AG92" s="143"/>
      <c r="AH92" s="143"/>
      <c r="AI92" s="143"/>
      <c r="AJ92" s="143"/>
      <c r="AK92" s="143"/>
      <c r="AL92" s="617">
        <f t="shared" si="1"/>
        <v>21</v>
      </c>
      <c r="AM92" s="143"/>
    </row>
    <row r="93" ht="12.75" customHeight="1">
      <c r="A93" s="29">
        <v>20.0</v>
      </c>
      <c r="B93" s="19" t="s">
        <v>37</v>
      </c>
      <c r="C93" s="133"/>
      <c r="D93" s="32"/>
      <c r="E93" s="424"/>
      <c r="F93" s="29">
        <v>11.0</v>
      </c>
      <c r="G93" s="29">
        <v>10.0</v>
      </c>
      <c r="H93" s="16"/>
      <c r="I93" s="16"/>
      <c r="J93" s="29">
        <v>10.0</v>
      </c>
      <c r="K93" s="29"/>
      <c r="L93" s="29"/>
      <c r="M93" s="29">
        <v>9.0</v>
      </c>
      <c r="N93" s="29">
        <v>9.0</v>
      </c>
      <c r="O93" s="29">
        <v>10.0</v>
      </c>
      <c r="P93" s="29"/>
      <c r="Q93" s="16"/>
      <c r="R93" s="16">
        <v>9.0</v>
      </c>
      <c r="S93" s="16">
        <v>14.0</v>
      </c>
      <c r="T93" s="29">
        <v>11.0</v>
      </c>
      <c r="U93" s="29">
        <v>21.0</v>
      </c>
      <c r="V93" s="29"/>
      <c r="W93" s="29">
        <v>8.0</v>
      </c>
      <c r="X93" s="16"/>
      <c r="Y93" s="16"/>
      <c r="Z93" s="29">
        <v>12.0</v>
      </c>
      <c r="AA93" s="29">
        <v>17.0</v>
      </c>
      <c r="AB93" s="29">
        <v>10.0</v>
      </c>
      <c r="AC93" s="29">
        <v>5.0</v>
      </c>
      <c r="AD93" s="29">
        <v>5.0</v>
      </c>
      <c r="AE93" s="16">
        <v>6.0</v>
      </c>
      <c r="AF93" s="16"/>
      <c r="AG93" s="29">
        <v>6.0</v>
      </c>
      <c r="AH93" s="29">
        <v>11.0</v>
      </c>
      <c r="AI93" s="29">
        <v>5.0</v>
      </c>
      <c r="AJ93" s="29">
        <v>7.0</v>
      </c>
      <c r="AK93" s="29"/>
      <c r="AL93" s="618">
        <f t="shared" si="1"/>
        <v>206</v>
      </c>
      <c r="AM93" s="136">
        <f>AL93/COUNT(F93:AK93)</f>
        <v>9.80952381</v>
      </c>
    </row>
    <row r="94" ht="13.5" customHeight="1">
      <c r="A94" s="137" t="s">
        <v>78</v>
      </c>
      <c r="B94" s="132"/>
      <c r="C94" s="138"/>
      <c r="D94" s="32"/>
      <c r="E94" s="427"/>
      <c r="F94" s="143"/>
      <c r="G94" s="143">
        <v>2.0</v>
      </c>
      <c r="H94" s="142"/>
      <c r="I94" s="142"/>
      <c r="J94" s="143"/>
      <c r="K94" s="143"/>
      <c r="L94" s="143"/>
      <c r="M94" s="143">
        <v>1.0</v>
      </c>
      <c r="N94" s="143">
        <v>2.0</v>
      </c>
      <c r="O94" s="143">
        <v>1.0</v>
      </c>
      <c r="P94" s="143"/>
      <c r="Q94" s="142"/>
      <c r="R94" s="142"/>
      <c r="S94" s="142">
        <v>1.0</v>
      </c>
      <c r="T94" s="143">
        <v>8.0</v>
      </c>
      <c r="U94" s="143">
        <v>6.0</v>
      </c>
      <c r="V94" s="143"/>
      <c r="W94" s="143">
        <v>4.0</v>
      </c>
      <c r="X94" s="142"/>
      <c r="Y94" s="142"/>
      <c r="Z94" s="143">
        <v>7.0</v>
      </c>
      <c r="AA94" s="143">
        <v>6.0</v>
      </c>
      <c r="AB94" s="143">
        <v>4.0</v>
      </c>
      <c r="AC94" s="143">
        <v>1.0</v>
      </c>
      <c r="AD94" s="143"/>
      <c r="AE94" s="142">
        <v>1.0</v>
      </c>
      <c r="AF94" s="142"/>
      <c r="AG94" s="143"/>
      <c r="AH94" s="143"/>
      <c r="AI94" s="143"/>
      <c r="AJ94" s="143"/>
      <c r="AK94" s="143"/>
      <c r="AL94" s="617">
        <f t="shared" si="1"/>
        <v>44</v>
      </c>
      <c r="AM94" s="143"/>
    </row>
    <row r="95" ht="13.5" customHeight="1">
      <c r="A95" s="29">
        <v>21.0</v>
      </c>
      <c r="B95" s="164" t="s">
        <v>402</v>
      </c>
      <c r="C95" s="133"/>
      <c r="D95" s="32"/>
      <c r="E95" s="424"/>
      <c r="F95" s="572"/>
      <c r="G95" s="572"/>
      <c r="H95" s="16"/>
      <c r="I95" s="16"/>
      <c r="J95" s="572"/>
      <c r="K95" s="572"/>
      <c r="L95" s="572"/>
      <c r="M95" s="572"/>
      <c r="N95" s="572"/>
      <c r="O95" s="10">
        <v>7.0</v>
      </c>
      <c r="P95" s="10">
        <v>7.0</v>
      </c>
      <c r="Q95" s="16">
        <v>4.0</v>
      </c>
      <c r="R95" s="16"/>
      <c r="S95" s="16"/>
      <c r="T95" s="29">
        <v>4.0</v>
      </c>
      <c r="U95" s="29">
        <v>9.0</v>
      </c>
      <c r="V95" s="29">
        <v>7.0</v>
      </c>
      <c r="W95" s="29">
        <v>8.0</v>
      </c>
      <c r="X95" s="16">
        <v>7.0</v>
      </c>
      <c r="Y95" s="16"/>
      <c r="Z95" s="29">
        <v>8.0</v>
      </c>
      <c r="AA95" s="29">
        <v>9.0</v>
      </c>
      <c r="AB95" s="29">
        <v>7.0</v>
      </c>
      <c r="AC95" s="29">
        <v>10.0</v>
      </c>
      <c r="AD95" s="29">
        <v>7.0</v>
      </c>
      <c r="AE95" s="174"/>
      <c r="AF95" s="174"/>
      <c r="AG95" s="191">
        <v>2.0</v>
      </c>
      <c r="AH95" s="191">
        <v>4.0</v>
      </c>
      <c r="AI95" s="622">
        <v>7.0</v>
      </c>
      <c r="AJ95" s="208">
        <v>2.0</v>
      </c>
      <c r="AK95" s="622">
        <v>6.0</v>
      </c>
      <c r="AL95" s="619">
        <f t="shared" si="1"/>
        <v>115</v>
      </c>
      <c r="AM95" s="136">
        <f>AL95/COUNT(F95:AK95)</f>
        <v>6.388888889</v>
      </c>
    </row>
    <row r="96" ht="13.5" customHeight="1">
      <c r="A96" s="168" t="s">
        <v>78</v>
      </c>
      <c r="B96" s="132"/>
      <c r="C96" s="133"/>
      <c r="D96" s="32"/>
      <c r="E96" s="424"/>
      <c r="F96" s="29"/>
      <c r="G96" s="29"/>
      <c r="H96" s="16"/>
      <c r="I96" s="16"/>
      <c r="J96" s="29"/>
      <c r="K96" s="29"/>
      <c r="L96" s="29"/>
      <c r="M96" s="29"/>
      <c r="N96" s="29"/>
      <c r="O96" s="599">
        <v>1.0</v>
      </c>
      <c r="P96" s="599">
        <v>3.0</v>
      </c>
      <c r="Q96" s="171">
        <v>2.0</v>
      </c>
      <c r="R96" s="16"/>
      <c r="S96" s="16"/>
      <c r="T96" s="267">
        <v>3.0</v>
      </c>
      <c r="U96" s="599">
        <v>4.0</v>
      </c>
      <c r="V96" s="29"/>
      <c r="W96" s="196">
        <v>6.0</v>
      </c>
      <c r="X96" s="277">
        <v>5.0</v>
      </c>
      <c r="Y96" s="16"/>
      <c r="Z96" s="267">
        <v>8.0</v>
      </c>
      <c r="AA96" s="267">
        <v>5.0</v>
      </c>
      <c r="AB96" s="267">
        <v>3.0</v>
      </c>
      <c r="AC96" s="267">
        <v>1.0</v>
      </c>
      <c r="AD96" s="267">
        <v>1.0</v>
      </c>
      <c r="AE96" s="174"/>
      <c r="AF96" s="174"/>
      <c r="AG96" s="623"/>
      <c r="AH96" s="622"/>
      <c r="AI96" s="622"/>
      <c r="AJ96" s="622"/>
      <c r="AK96" s="622"/>
      <c r="AL96" s="392">
        <f t="shared" si="1"/>
        <v>42</v>
      </c>
      <c r="AM96" s="136"/>
    </row>
    <row r="97" ht="13.5" customHeight="1">
      <c r="A97" s="29">
        <v>22.0</v>
      </c>
      <c r="B97" s="29" t="s">
        <v>431</v>
      </c>
      <c r="C97" s="133"/>
      <c r="D97" s="32"/>
      <c r="E97" s="424"/>
      <c r="F97" s="572"/>
      <c r="G97" s="572"/>
      <c r="H97" s="16"/>
      <c r="I97" s="16"/>
      <c r="J97" s="572"/>
      <c r="K97" s="572"/>
      <c r="L97" s="572"/>
      <c r="M97" s="572"/>
      <c r="N97" s="572"/>
      <c r="O97" s="572"/>
      <c r="P97" s="572"/>
      <c r="Q97" s="16"/>
      <c r="R97" s="16"/>
      <c r="S97" s="16"/>
      <c r="T97" s="572"/>
      <c r="U97" s="572"/>
      <c r="V97" s="572"/>
      <c r="W97" s="572"/>
      <c r="X97" s="16"/>
      <c r="Y97" s="16"/>
      <c r="Z97" s="29">
        <v>7.0</v>
      </c>
      <c r="AA97" s="29">
        <v>7.0</v>
      </c>
      <c r="AB97" s="29">
        <v>6.0</v>
      </c>
      <c r="AC97" s="29">
        <v>4.0</v>
      </c>
      <c r="AD97" s="29">
        <v>5.0</v>
      </c>
      <c r="AE97" s="166">
        <v>4.0</v>
      </c>
      <c r="AF97" s="174"/>
      <c r="AG97" s="624"/>
      <c r="AH97" s="176"/>
      <c r="AI97" s="176"/>
      <c r="AJ97" s="176"/>
      <c r="AK97" s="176"/>
      <c r="AL97" s="619">
        <f t="shared" si="1"/>
        <v>33</v>
      </c>
      <c r="AM97" s="136">
        <f>AL97/COUNT(F97:AK97)</f>
        <v>5.5</v>
      </c>
    </row>
    <row r="98" ht="13.5" customHeight="1">
      <c r="A98" s="137" t="s">
        <v>78</v>
      </c>
      <c r="B98" s="132"/>
      <c r="C98" s="138"/>
      <c r="D98" s="32"/>
      <c r="E98" s="427"/>
      <c r="F98" s="143"/>
      <c r="G98" s="143"/>
      <c r="H98" s="142"/>
      <c r="I98" s="142"/>
      <c r="J98" s="143"/>
      <c r="K98" s="143"/>
      <c r="L98" s="143"/>
      <c r="M98" s="143"/>
      <c r="N98" s="143"/>
      <c r="O98" s="143"/>
      <c r="P98" s="143"/>
      <c r="Q98" s="142"/>
      <c r="R98" s="142"/>
      <c r="S98" s="142"/>
      <c r="T98" s="143"/>
      <c r="U98" s="143"/>
      <c r="V98" s="143"/>
      <c r="W98" s="143"/>
      <c r="X98" s="142"/>
      <c r="Y98" s="142"/>
      <c r="Z98" s="143">
        <v>7.0</v>
      </c>
      <c r="AA98" s="143">
        <v>7.0</v>
      </c>
      <c r="AB98" s="143">
        <v>4.0</v>
      </c>
      <c r="AC98" s="143">
        <v>2.0</v>
      </c>
      <c r="AD98" s="143"/>
      <c r="AE98" s="142"/>
      <c r="AF98" s="142"/>
      <c r="AG98" s="143"/>
      <c r="AH98" s="143"/>
      <c r="AI98" s="143"/>
      <c r="AJ98" s="143"/>
      <c r="AK98" s="143"/>
      <c r="AL98" s="617">
        <f t="shared" si="1"/>
        <v>20</v>
      </c>
      <c r="AM98" s="143"/>
    </row>
    <row r="99" ht="12.75" customHeight="1">
      <c r="A99" s="29">
        <v>23.0</v>
      </c>
      <c r="B99" s="19" t="s">
        <v>12</v>
      </c>
      <c r="C99" s="133"/>
      <c r="D99" s="32"/>
      <c r="E99" s="424"/>
      <c r="F99" s="572"/>
      <c r="G99" s="572"/>
      <c r="H99" s="16"/>
      <c r="I99" s="16"/>
      <c r="J99" s="572"/>
      <c r="K99" s="572"/>
      <c r="L99" s="572"/>
      <c r="M99" s="572"/>
      <c r="N99" s="572"/>
      <c r="O99" s="572"/>
      <c r="P99" s="572"/>
      <c r="Q99" s="16"/>
      <c r="R99" s="16"/>
      <c r="S99" s="16"/>
      <c r="T99" s="572"/>
      <c r="U99" s="572"/>
      <c r="V99" s="572"/>
      <c r="W99" s="572"/>
      <c r="X99" s="16"/>
      <c r="Y99" s="16"/>
      <c r="Z99" s="572"/>
      <c r="AA99" s="572"/>
      <c r="AB99" s="572"/>
      <c r="AC99" s="572"/>
      <c r="AD99" s="572"/>
      <c r="AE99" s="16"/>
      <c r="AF99" s="16"/>
      <c r="AG99" s="29">
        <v>3.0</v>
      </c>
      <c r="AH99" s="29">
        <v>3.0</v>
      </c>
      <c r="AI99" s="29"/>
      <c r="AJ99" s="29">
        <v>4.0</v>
      </c>
      <c r="AK99" s="29">
        <v>5.0</v>
      </c>
      <c r="AL99" s="619">
        <f t="shared" si="1"/>
        <v>15</v>
      </c>
      <c r="AM99" s="136">
        <f>AL99/COUNT(F99:AK99)</f>
        <v>3.75</v>
      </c>
    </row>
    <row r="100" ht="13.5" customHeight="1">
      <c r="A100" s="137" t="s">
        <v>78</v>
      </c>
      <c r="B100" s="132"/>
      <c r="C100" s="138"/>
      <c r="D100" s="32"/>
      <c r="E100" s="427"/>
      <c r="F100" s="143"/>
      <c r="G100" s="143"/>
      <c r="H100" s="142"/>
      <c r="I100" s="142"/>
      <c r="J100" s="143"/>
      <c r="K100" s="143"/>
      <c r="L100" s="143"/>
      <c r="M100" s="143"/>
      <c r="N100" s="143"/>
      <c r="O100" s="143"/>
      <c r="P100" s="143"/>
      <c r="Q100" s="142"/>
      <c r="R100" s="142"/>
      <c r="S100" s="142"/>
      <c r="T100" s="143"/>
      <c r="U100" s="143"/>
      <c r="V100" s="143"/>
      <c r="W100" s="143"/>
      <c r="X100" s="142"/>
      <c r="Y100" s="142"/>
      <c r="Z100" s="143"/>
      <c r="AA100" s="143"/>
      <c r="AB100" s="143"/>
      <c r="AC100" s="143"/>
      <c r="AD100" s="143"/>
      <c r="AE100" s="142"/>
      <c r="AF100" s="142"/>
      <c r="AG100" s="143"/>
      <c r="AH100" s="143"/>
      <c r="AI100" s="143"/>
      <c r="AJ100" s="143"/>
      <c r="AK100" s="143"/>
      <c r="AL100" s="617">
        <f t="shared" si="1"/>
        <v>0</v>
      </c>
      <c r="AM100" s="143"/>
    </row>
    <row r="101" ht="13.5" customHeight="1">
      <c r="A101" s="45">
        <v>24.0</v>
      </c>
      <c r="B101" s="625" t="s">
        <v>80</v>
      </c>
      <c r="C101" s="133"/>
      <c r="D101" s="32"/>
      <c r="E101" s="424"/>
      <c r="F101" s="29"/>
      <c r="G101" s="29"/>
      <c r="H101" s="16"/>
      <c r="I101" s="16"/>
      <c r="J101" s="29"/>
      <c r="K101" s="29"/>
      <c r="L101" s="29"/>
      <c r="M101" s="29"/>
      <c r="N101" s="29"/>
      <c r="O101" s="29"/>
      <c r="P101" s="29">
        <v>1.0</v>
      </c>
      <c r="Q101" s="16"/>
      <c r="R101" s="16"/>
      <c r="S101" s="16"/>
      <c r="T101" s="29"/>
      <c r="U101" s="29">
        <v>7.0</v>
      </c>
      <c r="V101" s="29"/>
      <c r="W101" s="29">
        <v>1.0</v>
      </c>
      <c r="X101" s="16"/>
      <c r="Y101" s="16"/>
      <c r="Z101" s="29"/>
      <c r="AA101" s="29"/>
      <c r="AB101" s="29"/>
      <c r="AC101" s="29"/>
      <c r="AD101" s="29">
        <v>7.0</v>
      </c>
      <c r="AE101" s="16">
        <v>1.0</v>
      </c>
      <c r="AF101" s="16"/>
      <c r="AG101" s="29"/>
      <c r="AH101" s="29">
        <v>8.0</v>
      </c>
      <c r="AI101" s="29">
        <v>15.0</v>
      </c>
      <c r="AJ101" s="29">
        <v>3.0</v>
      </c>
      <c r="AK101" s="29">
        <v>3.0</v>
      </c>
      <c r="AL101" s="619">
        <f t="shared" si="1"/>
        <v>46</v>
      </c>
      <c r="AM101" s="136">
        <f>AL101/COUNT(F101:AK101)</f>
        <v>5.111111111</v>
      </c>
    </row>
    <row r="102" ht="13.5" customHeight="1">
      <c r="A102" s="137" t="s">
        <v>78</v>
      </c>
      <c r="B102" s="132"/>
      <c r="C102" s="138"/>
      <c r="D102" s="71"/>
      <c r="E102" s="427"/>
      <c r="F102" s="143"/>
      <c r="G102" s="143"/>
      <c r="H102" s="142"/>
      <c r="I102" s="142"/>
      <c r="J102" s="143"/>
      <c r="K102" s="143"/>
      <c r="L102" s="143"/>
      <c r="M102" s="143"/>
      <c r="N102" s="143"/>
      <c r="O102" s="143"/>
      <c r="P102" s="143">
        <v>1.0</v>
      </c>
      <c r="Q102" s="142"/>
      <c r="R102" s="142"/>
      <c r="S102" s="142"/>
      <c r="T102" s="143"/>
      <c r="U102" s="143"/>
      <c r="V102" s="143"/>
      <c r="W102" s="143"/>
      <c r="X102" s="142"/>
      <c r="Y102" s="142"/>
      <c r="Z102" s="143"/>
      <c r="AA102" s="143"/>
      <c r="AB102" s="143"/>
      <c r="AC102" s="143"/>
      <c r="AD102" s="143"/>
      <c r="AE102" s="142"/>
      <c r="AF102" s="142"/>
      <c r="AG102" s="143"/>
      <c r="AH102" s="143"/>
      <c r="AI102" s="143"/>
      <c r="AJ102" s="143"/>
      <c r="AK102" s="143"/>
      <c r="AL102" s="617">
        <f t="shared" si="1"/>
        <v>1</v>
      </c>
      <c r="AM102" s="143"/>
    </row>
    <row r="103" ht="51.75" customHeight="1">
      <c r="A103" s="184"/>
      <c r="B103" s="185"/>
      <c r="C103" s="186"/>
      <c r="D103" s="187">
        <v>200.0</v>
      </c>
      <c r="E103" s="188" t="s">
        <v>81</v>
      </c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90">
        <f>SUM(AL55+AL57+AL59+AL61+AL63+AL67+AL69+AL71+AL73+AL77+AL79+AL81+AL85+AL91+AL93+AL97+AL99+AL101)</f>
        <v>2581</v>
      </c>
    </row>
    <row r="104" ht="13.5" customHeight="1">
      <c r="A104" s="191">
        <v>1.0</v>
      </c>
      <c r="B104" s="19" t="s">
        <v>82</v>
      </c>
      <c r="C104" s="191" t="s">
        <v>83</v>
      </c>
      <c r="D104" s="192" t="s">
        <v>17</v>
      </c>
      <c r="E104" s="193"/>
      <c r="F104" s="191">
        <v>1.0</v>
      </c>
      <c r="G104" s="191">
        <v>7.0</v>
      </c>
      <c r="H104" s="166"/>
      <c r="I104" s="166">
        <v>4.0</v>
      </c>
      <c r="J104" s="191">
        <v>10.0</v>
      </c>
      <c r="K104" s="202"/>
      <c r="L104" s="118"/>
      <c r="M104" s="626">
        <v>4.0</v>
      </c>
      <c r="N104" s="191">
        <v>5.0</v>
      </c>
      <c r="O104" s="191">
        <v>3.0</v>
      </c>
      <c r="P104" s="191">
        <v>4.0</v>
      </c>
      <c r="Q104" s="166"/>
      <c r="R104" s="166"/>
      <c r="S104" s="166"/>
      <c r="T104" s="191">
        <v>9.0</v>
      </c>
      <c r="U104" s="191">
        <v>2.0</v>
      </c>
      <c r="V104" s="191">
        <v>3.0</v>
      </c>
      <c r="W104" s="191">
        <v>12.0</v>
      </c>
      <c r="X104" s="166"/>
      <c r="Y104" s="166"/>
      <c r="Z104" s="191">
        <v>3.0</v>
      </c>
      <c r="AA104" s="191">
        <v>10.0</v>
      </c>
      <c r="AB104" s="191"/>
      <c r="AC104" s="191">
        <v>7.0</v>
      </c>
      <c r="AD104" s="191"/>
      <c r="AE104" s="166"/>
      <c r="AF104" s="166"/>
      <c r="AG104" s="191">
        <v>2.0</v>
      </c>
      <c r="AH104" s="191">
        <v>9.0</v>
      </c>
      <c r="AI104" s="191">
        <v>8.0</v>
      </c>
      <c r="AJ104" s="191">
        <v>2.0</v>
      </c>
      <c r="AK104" s="191">
        <v>2.0</v>
      </c>
      <c r="AL104" s="191">
        <f>SUM(F104:AK104)</f>
        <v>107</v>
      </c>
      <c r="AM104" s="191"/>
    </row>
    <row r="105" ht="13.5" customHeight="1">
      <c r="A105" s="168" t="s">
        <v>78</v>
      </c>
      <c r="B105" s="132"/>
      <c r="C105" s="196"/>
      <c r="D105" s="196"/>
      <c r="E105" s="71"/>
      <c r="F105" s="196"/>
      <c r="G105" s="196"/>
      <c r="H105" s="173"/>
      <c r="I105" s="173"/>
      <c r="J105" s="196"/>
      <c r="K105" s="602"/>
      <c r="L105" s="71"/>
      <c r="M105" s="627"/>
      <c r="N105" s="196"/>
      <c r="O105" s="196">
        <v>1.0</v>
      </c>
      <c r="P105" s="196"/>
      <c r="Q105" s="173"/>
      <c r="R105" s="173"/>
      <c r="S105" s="173"/>
      <c r="T105" s="196"/>
      <c r="U105" s="196"/>
      <c r="V105" s="196"/>
      <c r="W105" s="196"/>
      <c r="X105" s="173"/>
      <c r="Y105" s="173"/>
      <c r="Z105" s="196">
        <v>3.0</v>
      </c>
      <c r="AA105" s="196">
        <v>8.0</v>
      </c>
      <c r="AB105" s="196"/>
      <c r="AC105" s="196"/>
      <c r="AD105" s="196"/>
      <c r="AE105" s="173"/>
      <c r="AF105" s="173"/>
      <c r="AG105" s="196"/>
      <c r="AH105" s="196"/>
      <c r="AI105" s="196"/>
      <c r="AJ105" s="196"/>
      <c r="AK105" s="196"/>
      <c r="AL105" s="196"/>
      <c r="AM105" s="199"/>
    </row>
    <row r="106" ht="13.5" customHeight="1">
      <c r="A106" s="191">
        <v>2.0</v>
      </c>
      <c r="B106" s="19" t="s">
        <v>85</v>
      </c>
      <c r="C106" s="191" t="s">
        <v>86</v>
      </c>
      <c r="D106" s="192" t="s">
        <v>87</v>
      </c>
      <c r="E106" s="193" t="s">
        <v>432</v>
      </c>
      <c r="F106" s="202"/>
      <c r="G106" s="202"/>
      <c r="H106" s="166"/>
      <c r="I106" s="166"/>
      <c r="J106" s="202"/>
      <c r="K106" s="202"/>
      <c r="L106" s="603" t="s">
        <v>11</v>
      </c>
      <c r="M106" s="558"/>
      <c r="N106" s="202"/>
      <c r="O106" s="202"/>
      <c r="P106" s="202"/>
      <c r="Q106" s="166"/>
      <c r="R106" s="166"/>
      <c r="S106" s="166"/>
      <c r="T106" s="191">
        <v>3.0</v>
      </c>
      <c r="U106" s="191">
        <v>2.0</v>
      </c>
      <c r="V106" s="191">
        <v>4.0</v>
      </c>
      <c r="W106" s="191">
        <v>6.0</v>
      </c>
      <c r="X106" s="166"/>
      <c r="Y106" s="166">
        <v>4.0</v>
      </c>
      <c r="Z106" s="191">
        <v>8.0</v>
      </c>
      <c r="AA106" s="208">
        <v>3.0</v>
      </c>
      <c r="AB106" s="191">
        <v>1.0</v>
      </c>
      <c r="AC106" s="191">
        <v>13.0</v>
      </c>
      <c r="AD106" s="191">
        <v>4.0</v>
      </c>
      <c r="AE106" s="166"/>
      <c r="AF106" s="166"/>
      <c r="AG106" s="191">
        <v>4.0</v>
      </c>
      <c r="AH106" s="191">
        <v>6.0</v>
      </c>
      <c r="AI106" s="191">
        <v>1.0</v>
      </c>
      <c r="AJ106" s="191">
        <v>1.0</v>
      </c>
      <c r="AK106" s="191">
        <v>7.0</v>
      </c>
      <c r="AL106" s="191">
        <f>SUM(F106:AK106)</f>
        <v>67</v>
      </c>
      <c r="AM106" s="191"/>
    </row>
    <row r="107" ht="13.5" customHeight="1">
      <c r="A107" s="168" t="s">
        <v>78</v>
      </c>
      <c r="B107" s="132"/>
      <c r="C107" s="196"/>
      <c r="D107" s="196"/>
      <c r="E107" s="71"/>
      <c r="F107" s="196"/>
      <c r="G107" s="196"/>
      <c r="H107" s="173"/>
      <c r="I107" s="173"/>
      <c r="J107" s="196"/>
      <c r="K107" s="602"/>
      <c r="L107" s="71"/>
      <c r="M107" s="627"/>
      <c r="N107" s="196"/>
      <c r="O107" s="196"/>
      <c r="P107" s="196"/>
      <c r="Q107" s="173"/>
      <c r="R107" s="173"/>
      <c r="S107" s="173"/>
      <c r="T107" s="196"/>
      <c r="U107" s="196"/>
      <c r="V107" s="196"/>
      <c r="W107" s="196"/>
      <c r="X107" s="173"/>
      <c r="Y107" s="173">
        <v>4.0</v>
      </c>
      <c r="Z107" s="196">
        <v>5.0</v>
      </c>
      <c r="AA107" s="196"/>
      <c r="AB107" s="196"/>
      <c r="AC107" s="196"/>
      <c r="AD107" s="196"/>
      <c r="AE107" s="173"/>
      <c r="AF107" s="173"/>
      <c r="AG107" s="196"/>
      <c r="AH107" s="196"/>
      <c r="AI107" s="196"/>
      <c r="AJ107" s="196"/>
      <c r="AK107" s="196"/>
      <c r="AL107" s="196"/>
      <c r="AM107" s="199"/>
    </row>
    <row r="108" ht="13.5" customHeight="1">
      <c r="A108" s="191">
        <v>3.0</v>
      </c>
      <c r="B108" s="19" t="s">
        <v>89</v>
      </c>
      <c r="C108" s="191" t="s">
        <v>90</v>
      </c>
      <c r="D108" s="192" t="s">
        <v>91</v>
      </c>
      <c r="E108" s="193" t="s">
        <v>433</v>
      </c>
      <c r="F108" s="191">
        <v>5.0</v>
      </c>
      <c r="G108" s="191">
        <v>8.0</v>
      </c>
      <c r="H108" s="166"/>
      <c r="I108" s="166"/>
      <c r="J108" s="191">
        <v>7.0</v>
      </c>
      <c r="K108" s="202"/>
      <c r="L108" s="603"/>
      <c r="M108" s="626">
        <v>12.0</v>
      </c>
      <c r="N108" s="191"/>
      <c r="O108" s="191">
        <v>6.0</v>
      </c>
      <c r="P108" s="191">
        <v>2.0</v>
      </c>
      <c r="Q108" s="166"/>
      <c r="R108" s="166"/>
      <c r="S108" s="166">
        <v>1.0</v>
      </c>
      <c r="T108" s="191">
        <v>6.0</v>
      </c>
      <c r="U108" s="191">
        <v>6.0</v>
      </c>
      <c r="V108" s="191">
        <v>8.0</v>
      </c>
      <c r="W108" s="191">
        <v>8.0</v>
      </c>
      <c r="X108" s="166"/>
      <c r="Y108" s="166">
        <v>2.0</v>
      </c>
      <c r="Z108" s="191">
        <v>11.0</v>
      </c>
      <c r="AA108" s="191">
        <v>19.0</v>
      </c>
      <c r="AB108" s="191">
        <v>6.0</v>
      </c>
      <c r="AC108" s="191">
        <v>3.0</v>
      </c>
      <c r="AD108" s="191">
        <v>9.0</v>
      </c>
      <c r="AE108" s="166"/>
      <c r="AF108" s="166">
        <v>1.0</v>
      </c>
      <c r="AG108" s="191">
        <v>5.0</v>
      </c>
      <c r="AH108" s="191">
        <v>6.0</v>
      </c>
      <c r="AI108" s="191">
        <v>7.0</v>
      </c>
      <c r="AJ108" s="191">
        <v>4.0</v>
      </c>
      <c r="AK108" s="191">
        <v>10.0</v>
      </c>
      <c r="AL108" s="191">
        <f>SUM(F108:AK108)</f>
        <v>152</v>
      </c>
      <c r="AM108" s="191"/>
    </row>
    <row r="109" ht="13.5" customHeight="1">
      <c r="A109" s="191"/>
      <c r="B109" s="203" t="s">
        <v>78</v>
      </c>
      <c r="C109" s="191"/>
      <c r="D109" s="192"/>
      <c r="E109" s="32"/>
      <c r="F109" s="191"/>
      <c r="G109" s="191"/>
      <c r="H109" s="166"/>
      <c r="I109" s="166"/>
      <c r="J109" s="191"/>
      <c r="K109" s="202"/>
      <c r="L109" s="32"/>
      <c r="M109" s="626"/>
      <c r="N109" s="191"/>
      <c r="O109" s="191"/>
      <c r="P109" s="191"/>
      <c r="Q109" s="166"/>
      <c r="R109" s="166"/>
      <c r="S109" s="166"/>
      <c r="T109" s="191"/>
      <c r="U109" s="191"/>
      <c r="V109" s="191"/>
      <c r="W109" s="191"/>
      <c r="X109" s="166"/>
      <c r="Y109" s="166"/>
      <c r="Z109" s="191"/>
      <c r="AA109" s="191"/>
      <c r="AB109" s="191"/>
      <c r="AC109" s="191"/>
      <c r="AD109" s="191"/>
      <c r="AE109" s="166"/>
      <c r="AF109" s="166"/>
      <c r="AG109" s="191"/>
      <c r="AH109" s="191"/>
      <c r="AI109" s="191"/>
      <c r="AJ109" s="191"/>
      <c r="AK109" s="191"/>
      <c r="AL109" s="191"/>
      <c r="AM109" s="191"/>
    </row>
    <row r="110" ht="13.5" customHeight="1">
      <c r="A110" s="191">
        <v>4.0</v>
      </c>
      <c r="B110" s="19" t="s">
        <v>93</v>
      </c>
      <c r="C110" s="191"/>
      <c r="D110" s="192" t="s">
        <v>94</v>
      </c>
      <c r="E110" s="32"/>
      <c r="F110" s="628"/>
      <c r="G110" s="628"/>
      <c r="H110" s="166"/>
      <c r="I110" s="166"/>
      <c r="J110" s="628"/>
      <c r="K110" s="202"/>
      <c r="L110" s="32"/>
      <c r="M110" s="629"/>
      <c r="N110" s="628"/>
      <c r="O110" s="628"/>
      <c r="P110" s="628"/>
      <c r="Q110" s="166"/>
      <c r="R110" s="166"/>
      <c r="S110" s="166"/>
      <c r="T110" s="628"/>
      <c r="U110" s="628"/>
      <c r="V110" s="628"/>
      <c r="W110" s="628"/>
      <c r="X110" s="166"/>
      <c r="Y110" s="166"/>
      <c r="Z110" s="628"/>
      <c r="AA110" s="628"/>
      <c r="AB110" s="628"/>
      <c r="AC110" s="191">
        <v>2.0</v>
      </c>
      <c r="AD110" s="191">
        <v>2.0</v>
      </c>
      <c r="AE110" s="166"/>
      <c r="AF110" s="166"/>
      <c r="AG110" s="191">
        <v>5.0</v>
      </c>
      <c r="AH110" s="191">
        <v>3.0</v>
      </c>
      <c r="AI110" s="191"/>
      <c r="AJ110" s="191">
        <v>6.0</v>
      </c>
      <c r="AK110" s="191">
        <v>3.0</v>
      </c>
      <c r="AL110" s="630">
        <f>SUM(F110:AK110)</f>
        <v>21</v>
      </c>
      <c r="AM110" s="191"/>
    </row>
    <row r="111" ht="13.5" customHeight="1">
      <c r="A111" s="168" t="s">
        <v>78</v>
      </c>
      <c r="B111" s="132"/>
      <c r="C111" s="196"/>
      <c r="D111" s="196"/>
      <c r="E111" s="71"/>
      <c r="F111" s="196"/>
      <c r="G111" s="196">
        <v>1.0</v>
      </c>
      <c r="H111" s="173"/>
      <c r="I111" s="173"/>
      <c r="J111" s="196"/>
      <c r="K111" s="602"/>
      <c r="L111" s="71"/>
      <c r="M111" s="627">
        <v>1.0</v>
      </c>
      <c r="N111" s="196"/>
      <c r="O111" s="196"/>
      <c r="P111" s="196"/>
      <c r="Q111" s="173"/>
      <c r="R111" s="173"/>
      <c r="S111" s="173"/>
      <c r="T111" s="196"/>
      <c r="U111" s="196"/>
      <c r="V111" s="196"/>
      <c r="W111" s="196"/>
      <c r="X111" s="173"/>
      <c r="Y111" s="173"/>
      <c r="Z111" s="196">
        <v>6.0</v>
      </c>
      <c r="AA111" s="196">
        <v>8.0</v>
      </c>
      <c r="AB111" s="196">
        <v>3.0</v>
      </c>
      <c r="AC111" s="196"/>
      <c r="AD111" s="196"/>
      <c r="AE111" s="173"/>
      <c r="AF111" s="173"/>
      <c r="AG111" s="196"/>
      <c r="AH111" s="196"/>
      <c r="AI111" s="196"/>
      <c r="AJ111" s="196"/>
      <c r="AK111" s="196"/>
      <c r="AL111" s="196"/>
      <c r="AM111" s="196"/>
    </row>
    <row r="112" ht="13.5" customHeight="1">
      <c r="A112" s="191">
        <v>5.0</v>
      </c>
      <c r="B112" s="19" t="s">
        <v>96</v>
      </c>
      <c r="C112" s="191" t="s">
        <v>97</v>
      </c>
      <c r="D112" s="192" t="s">
        <v>98</v>
      </c>
      <c r="E112" s="193" t="s">
        <v>434</v>
      </c>
      <c r="F112" s="191">
        <v>9.0</v>
      </c>
      <c r="G112" s="191">
        <v>3.0</v>
      </c>
      <c r="H112" s="166">
        <v>1.0</v>
      </c>
      <c r="I112" s="166">
        <v>2.0</v>
      </c>
      <c r="J112" s="191">
        <v>6.0</v>
      </c>
      <c r="K112" s="202"/>
      <c r="L112" s="603" t="s">
        <v>11</v>
      </c>
      <c r="M112" s="626">
        <v>5.0</v>
      </c>
      <c r="N112" s="191">
        <v>3.0</v>
      </c>
      <c r="O112" s="191">
        <v>3.0</v>
      </c>
      <c r="P112" s="191">
        <v>4.0</v>
      </c>
      <c r="Q112" s="166"/>
      <c r="R112" s="166">
        <v>1.0</v>
      </c>
      <c r="S112" s="166">
        <v>8.0</v>
      </c>
      <c r="T112" s="191">
        <v>3.0</v>
      </c>
      <c r="U112" s="191">
        <v>5.0</v>
      </c>
      <c r="V112" s="191">
        <v>5.0</v>
      </c>
      <c r="W112" s="191">
        <v>8.0</v>
      </c>
      <c r="X112" s="166"/>
      <c r="Y112" s="166">
        <v>5.0</v>
      </c>
      <c r="Z112" s="191">
        <v>4.0</v>
      </c>
      <c r="AA112" s="191">
        <v>7.0</v>
      </c>
      <c r="AB112" s="191">
        <v>7.0</v>
      </c>
      <c r="AC112" s="191">
        <v>1.0</v>
      </c>
      <c r="AD112" s="191">
        <v>4.0</v>
      </c>
      <c r="AE112" s="166"/>
      <c r="AF112" s="166">
        <v>2.0</v>
      </c>
      <c r="AG112" s="191">
        <v>5.0</v>
      </c>
      <c r="AH112" s="191">
        <v>3.0</v>
      </c>
      <c r="AI112" s="191">
        <v>4.0</v>
      </c>
      <c r="AJ112" s="191">
        <v>6.0</v>
      </c>
      <c r="AK112" s="191">
        <v>6.0</v>
      </c>
      <c r="AL112" s="191">
        <f>SUM(F112:AK112)</f>
        <v>120</v>
      </c>
      <c r="AM112" s="191"/>
    </row>
    <row r="113" ht="13.5" customHeight="1">
      <c r="A113" s="168" t="s">
        <v>78</v>
      </c>
      <c r="B113" s="132"/>
      <c r="C113" s="196"/>
      <c r="D113" s="196"/>
      <c r="E113" s="32"/>
      <c r="F113" s="196">
        <v>1.0</v>
      </c>
      <c r="G113" s="196"/>
      <c r="H113" s="173"/>
      <c r="I113" s="173"/>
      <c r="J113" s="196">
        <v>3.0</v>
      </c>
      <c r="K113" s="202"/>
      <c r="L113" s="71"/>
      <c r="M113" s="627"/>
      <c r="N113" s="196"/>
      <c r="O113" s="196"/>
      <c r="P113" s="196"/>
      <c r="Q113" s="173"/>
      <c r="R113" s="173"/>
      <c r="S113" s="173"/>
      <c r="T113" s="196"/>
      <c r="U113" s="196"/>
      <c r="V113" s="196"/>
      <c r="W113" s="196">
        <v>4.0</v>
      </c>
      <c r="X113" s="173"/>
      <c r="Y113" s="173"/>
      <c r="Z113" s="196"/>
      <c r="AA113" s="196"/>
      <c r="AB113" s="196">
        <v>3.0</v>
      </c>
      <c r="AC113" s="196"/>
      <c r="AD113" s="196"/>
      <c r="AE113" s="173"/>
      <c r="AF113" s="173"/>
      <c r="AG113" s="196"/>
      <c r="AH113" s="196"/>
      <c r="AI113" s="196"/>
      <c r="AJ113" s="196"/>
      <c r="AK113" s="196"/>
      <c r="AL113" s="196"/>
      <c r="AM113" s="199"/>
    </row>
    <row r="114" ht="13.5" customHeight="1">
      <c r="A114" s="191">
        <v>6.0</v>
      </c>
      <c r="B114" s="19" t="s">
        <v>100</v>
      </c>
      <c r="C114" s="191" t="s">
        <v>101</v>
      </c>
      <c r="D114" s="192" t="s">
        <v>102</v>
      </c>
      <c r="E114" s="193" t="s">
        <v>435</v>
      </c>
      <c r="F114" s="191">
        <v>8.0</v>
      </c>
      <c r="G114" s="191">
        <v>7.0</v>
      </c>
      <c r="H114" s="166">
        <v>2.0</v>
      </c>
      <c r="I114" s="166"/>
      <c r="J114" s="191">
        <v>10.0</v>
      </c>
      <c r="K114" s="202"/>
      <c r="L114" s="603" t="s">
        <v>11</v>
      </c>
      <c r="M114" s="626">
        <v>9.0</v>
      </c>
      <c r="N114" s="191">
        <v>13.0</v>
      </c>
      <c r="O114" s="191">
        <v>4.0</v>
      </c>
      <c r="P114" s="191">
        <v>13.0</v>
      </c>
      <c r="Q114" s="166"/>
      <c r="R114" s="166"/>
      <c r="S114" s="166">
        <v>12.0</v>
      </c>
      <c r="T114" s="191">
        <v>9.0</v>
      </c>
      <c r="U114" s="191">
        <v>11.0</v>
      </c>
      <c r="V114" s="191">
        <v>10.0</v>
      </c>
      <c r="W114" s="191">
        <v>11.0</v>
      </c>
      <c r="X114" s="166"/>
      <c r="Y114" s="166"/>
      <c r="Z114" s="191">
        <v>8.0</v>
      </c>
      <c r="AA114" s="191">
        <v>8.0</v>
      </c>
      <c r="AB114" s="191">
        <v>6.0</v>
      </c>
      <c r="AC114" s="191">
        <v>7.0</v>
      </c>
      <c r="AD114" s="191">
        <v>4.0</v>
      </c>
      <c r="AE114" s="166">
        <v>1.0</v>
      </c>
      <c r="AF114" s="166"/>
      <c r="AG114" s="175"/>
      <c r="AH114" s="175"/>
      <c r="AI114" s="175"/>
      <c r="AJ114" s="175"/>
      <c r="AK114" s="175"/>
      <c r="AL114" s="191">
        <f>SUM(F114:AK114)</f>
        <v>153</v>
      </c>
      <c r="AM114" s="191"/>
    </row>
    <row r="115" ht="13.5" customHeight="1">
      <c r="A115" s="168" t="s">
        <v>78</v>
      </c>
      <c r="B115" s="132"/>
      <c r="C115" s="196"/>
      <c r="D115" s="196"/>
      <c r="E115" s="71"/>
      <c r="F115" s="196"/>
      <c r="G115" s="196"/>
      <c r="H115" s="173"/>
      <c r="I115" s="173"/>
      <c r="J115" s="196"/>
      <c r="K115" s="602"/>
      <c r="L115" s="71"/>
      <c r="M115" s="627"/>
      <c r="N115" s="196"/>
      <c r="O115" s="196">
        <v>1.0</v>
      </c>
      <c r="P115" s="196">
        <v>1.0</v>
      </c>
      <c r="Q115" s="173"/>
      <c r="R115" s="173"/>
      <c r="S115" s="173"/>
      <c r="T115" s="196"/>
      <c r="U115" s="196"/>
      <c r="V115" s="196"/>
      <c r="W115" s="196"/>
      <c r="X115" s="173"/>
      <c r="Y115" s="173"/>
      <c r="Z115" s="196">
        <v>4.0</v>
      </c>
      <c r="AA115" s="196">
        <v>1.0</v>
      </c>
      <c r="AB115" s="196"/>
      <c r="AC115" s="196"/>
      <c r="AD115" s="196"/>
      <c r="AE115" s="173"/>
      <c r="AF115" s="173"/>
      <c r="AG115" s="196"/>
      <c r="AH115" s="196"/>
      <c r="AI115" s="196"/>
      <c r="AJ115" s="196"/>
      <c r="AK115" s="196"/>
      <c r="AL115" s="196"/>
      <c r="AM115" s="199"/>
    </row>
    <row r="116" ht="13.5" customHeight="1">
      <c r="A116" s="191">
        <v>7.0</v>
      </c>
      <c r="B116" s="19" t="s">
        <v>100</v>
      </c>
      <c r="C116" s="191" t="s">
        <v>104</v>
      </c>
      <c r="D116" s="192" t="s">
        <v>105</v>
      </c>
      <c r="E116" s="193" t="s">
        <v>436</v>
      </c>
      <c r="F116" s="175"/>
      <c r="G116" s="175"/>
      <c r="H116" s="166"/>
      <c r="I116" s="166"/>
      <c r="J116" s="175"/>
      <c r="K116" s="202"/>
      <c r="L116" s="603"/>
      <c r="M116" s="201"/>
      <c r="N116" s="175"/>
      <c r="O116" s="175"/>
      <c r="P116" s="175"/>
      <c r="Q116" s="166"/>
      <c r="R116" s="166"/>
      <c r="S116" s="166"/>
      <c r="T116" s="175"/>
      <c r="U116" s="175"/>
      <c r="V116" s="175"/>
      <c r="W116" s="191"/>
      <c r="X116" s="166"/>
      <c r="Y116" s="166"/>
      <c r="Z116" s="191">
        <v>10.0</v>
      </c>
      <c r="AA116" s="191">
        <v>25.0</v>
      </c>
      <c r="AB116" s="191">
        <v>5.0</v>
      </c>
      <c r="AC116" s="191">
        <v>5.0</v>
      </c>
      <c r="AD116" s="191">
        <v>6.0</v>
      </c>
      <c r="AE116" s="166"/>
      <c r="AF116" s="166"/>
      <c r="AG116" s="191">
        <v>7.0</v>
      </c>
      <c r="AH116" s="191">
        <v>15.0</v>
      </c>
      <c r="AI116" s="191">
        <v>12.0</v>
      </c>
      <c r="AJ116" s="191">
        <v>18.0</v>
      </c>
      <c r="AK116" s="191">
        <v>10.0</v>
      </c>
      <c r="AL116" s="191">
        <f>SUM(F116:AK116)</f>
        <v>113</v>
      </c>
      <c r="AM116" s="191"/>
    </row>
    <row r="117" ht="13.5" customHeight="1">
      <c r="A117" s="168" t="s">
        <v>78</v>
      </c>
      <c r="B117" s="132"/>
      <c r="C117" s="196"/>
      <c r="D117" s="196"/>
      <c r="E117" s="71"/>
      <c r="F117" s="196"/>
      <c r="G117" s="196"/>
      <c r="H117" s="173"/>
      <c r="I117" s="173"/>
      <c r="J117" s="196"/>
      <c r="K117" s="602"/>
      <c r="L117" s="71"/>
      <c r="M117" s="627"/>
      <c r="N117" s="196"/>
      <c r="O117" s="196"/>
      <c r="P117" s="196"/>
      <c r="Q117" s="173"/>
      <c r="R117" s="173"/>
      <c r="S117" s="173"/>
      <c r="T117" s="196"/>
      <c r="U117" s="196"/>
      <c r="V117" s="196"/>
      <c r="W117" s="196"/>
      <c r="X117" s="173"/>
      <c r="Y117" s="173"/>
      <c r="Z117" s="196">
        <v>3.0</v>
      </c>
      <c r="AA117" s="196">
        <v>2.0</v>
      </c>
      <c r="AB117" s="196">
        <v>1.0</v>
      </c>
      <c r="AC117" s="196"/>
      <c r="AD117" s="196"/>
      <c r="AE117" s="173"/>
      <c r="AF117" s="173"/>
      <c r="AG117" s="196"/>
      <c r="AH117" s="196"/>
      <c r="AI117" s="196"/>
      <c r="AJ117" s="196"/>
      <c r="AK117" s="196"/>
      <c r="AL117" s="196"/>
      <c r="AM117" s="199"/>
    </row>
    <row r="118" ht="13.5" customHeight="1">
      <c r="A118" s="191">
        <v>8.0</v>
      </c>
      <c r="B118" s="19" t="s">
        <v>107</v>
      </c>
      <c r="C118" s="191" t="s">
        <v>108</v>
      </c>
      <c r="D118" s="192" t="s">
        <v>109</v>
      </c>
      <c r="E118" s="193" t="s">
        <v>437</v>
      </c>
      <c r="F118" s="191">
        <v>9.0</v>
      </c>
      <c r="G118" s="191">
        <v>5.0</v>
      </c>
      <c r="H118" s="166"/>
      <c r="I118" s="166"/>
      <c r="J118" s="191">
        <v>8.0</v>
      </c>
      <c r="K118" s="202"/>
      <c r="L118" s="603" t="s">
        <v>11</v>
      </c>
      <c r="M118" s="626">
        <v>6.0</v>
      </c>
      <c r="N118" s="191">
        <v>2.0</v>
      </c>
      <c r="O118" s="191">
        <v>3.0</v>
      </c>
      <c r="P118" s="191">
        <v>3.0</v>
      </c>
      <c r="Q118" s="166"/>
      <c r="R118" s="166"/>
      <c r="S118" s="166"/>
      <c r="T118" s="191">
        <v>4.0</v>
      </c>
      <c r="U118" s="191">
        <v>4.0</v>
      </c>
      <c r="V118" s="191">
        <v>3.0</v>
      </c>
      <c r="W118" s="191"/>
      <c r="X118" s="166"/>
      <c r="Y118" s="166"/>
      <c r="Z118" s="191">
        <v>3.0</v>
      </c>
      <c r="AA118" s="191">
        <v>17.0</v>
      </c>
      <c r="AB118" s="191">
        <v>11.0</v>
      </c>
      <c r="AC118" s="191">
        <v>8.0</v>
      </c>
      <c r="AD118" s="191">
        <v>2.0</v>
      </c>
      <c r="AE118" s="166">
        <v>1.0</v>
      </c>
      <c r="AF118" s="166"/>
      <c r="AG118" s="191">
        <v>3.0</v>
      </c>
      <c r="AH118" s="191">
        <v>2.0</v>
      </c>
      <c r="AI118" s="191">
        <v>2.0</v>
      </c>
      <c r="AJ118" s="191">
        <v>8.0</v>
      </c>
      <c r="AK118" s="191">
        <v>10.0</v>
      </c>
      <c r="AL118" s="191">
        <f>SUM(F118:AK118)</f>
        <v>114</v>
      </c>
      <c r="AM118" s="191"/>
    </row>
    <row r="119" ht="13.5" customHeight="1">
      <c r="A119" s="168" t="s">
        <v>78</v>
      </c>
      <c r="B119" s="132"/>
      <c r="C119" s="196"/>
      <c r="D119" s="196"/>
      <c r="E119" s="71"/>
      <c r="F119" s="196"/>
      <c r="G119" s="196">
        <v>1.0</v>
      </c>
      <c r="H119" s="173"/>
      <c r="I119" s="173"/>
      <c r="J119" s="196">
        <v>4.0</v>
      </c>
      <c r="K119" s="602"/>
      <c r="L119" s="71"/>
      <c r="M119" s="627">
        <v>2.0</v>
      </c>
      <c r="N119" s="196"/>
      <c r="O119" s="196"/>
      <c r="P119" s="196"/>
      <c r="Q119" s="173"/>
      <c r="R119" s="173"/>
      <c r="S119" s="173"/>
      <c r="T119" s="196"/>
      <c r="U119" s="196"/>
      <c r="V119" s="196">
        <v>1.0</v>
      </c>
      <c r="W119" s="196"/>
      <c r="X119" s="173"/>
      <c r="Y119" s="173"/>
      <c r="Z119" s="196"/>
      <c r="AA119" s="196">
        <v>4.0</v>
      </c>
      <c r="AB119" s="196">
        <v>11.0</v>
      </c>
      <c r="AC119" s="196"/>
      <c r="AD119" s="196"/>
      <c r="AE119" s="173"/>
      <c r="AF119" s="166"/>
      <c r="AG119" s="191"/>
      <c r="AH119" s="196"/>
      <c r="AI119" s="196"/>
      <c r="AJ119" s="196"/>
      <c r="AK119" s="196"/>
      <c r="AL119" s="196"/>
      <c r="AM119" s="199"/>
    </row>
    <row r="120" ht="13.5" customHeight="1">
      <c r="A120" s="191">
        <v>9.0</v>
      </c>
      <c r="B120" s="19" t="s">
        <v>111</v>
      </c>
      <c r="C120" s="191"/>
      <c r="D120" s="192" t="s">
        <v>112</v>
      </c>
      <c r="E120" s="193"/>
      <c r="F120" s="191">
        <v>4.0</v>
      </c>
      <c r="G120" s="191">
        <v>2.0</v>
      </c>
      <c r="H120" s="166">
        <v>2.0</v>
      </c>
      <c r="I120" s="166">
        <v>4.0</v>
      </c>
      <c r="J120" s="191">
        <v>6.0</v>
      </c>
      <c r="K120" s="202"/>
      <c r="L120" s="603" t="s">
        <v>11</v>
      </c>
      <c r="M120" s="626">
        <v>5.0</v>
      </c>
      <c r="N120" s="191">
        <v>11.0</v>
      </c>
      <c r="O120" s="191">
        <v>2.0</v>
      </c>
      <c r="P120" s="191">
        <v>7.0</v>
      </c>
      <c r="Q120" s="166"/>
      <c r="R120" s="166"/>
      <c r="S120" s="166"/>
      <c r="T120" s="191">
        <v>7.0</v>
      </c>
      <c r="U120" s="191">
        <v>8.0</v>
      </c>
      <c r="V120" s="191">
        <v>4.0</v>
      </c>
      <c r="W120" s="191">
        <v>4.0</v>
      </c>
      <c r="X120" s="166"/>
      <c r="Y120" s="161">
        <v>3.0</v>
      </c>
      <c r="Z120" s="631">
        <v>9.0</v>
      </c>
      <c r="AA120" s="191">
        <v>23.0</v>
      </c>
      <c r="AB120" s="191">
        <v>25.0</v>
      </c>
      <c r="AC120" s="191">
        <v>5.0</v>
      </c>
      <c r="AD120" s="191">
        <v>4.0</v>
      </c>
      <c r="AE120" s="166">
        <v>1.0</v>
      </c>
      <c r="AF120" s="166"/>
      <c r="AG120" s="191">
        <v>7.0</v>
      </c>
      <c r="AH120" s="191">
        <v>5.0</v>
      </c>
      <c r="AI120" s="191"/>
      <c r="AJ120" s="191">
        <v>3.0</v>
      </c>
      <c r="AK120" s="191">
        <v>4.0</v>
      </c>
      <c r="AL120" s="191">
        <f>SUM(F120:AK120)</f>
        <v>155</v>
      </c>
      <c r="AM120" s="191"/>
    </row>
    <row r="121" ht="13.5" customHeight="1">
      <c r="A121" s="168" t="s">
        <v>78</v>
      </c>
      <c r="B121" s="132"/>
      <c r="C121" s="196"/>
      <c r="D121" s="196"/>
      <c r="E121" s="71"/>
      <c r="F121" s="196"/>
      <c r="G121" s="196"/>
      <c r="H121" s="173"/>
      <c r="I121" s="173"/>
      <c r="J121" s="196"/>
      <c r="K121" s="602"/>
      <c r="L121" s="71"/>
      <c r="M121" s="627"/>
      <c r="N121" s="196">
        <v>1.0</v>
      </c>
      <c r="O121" s="196">
        <v>1.0</v>
      </c>
      <c r="P121" s="196">
        <v>1.0</v>
      </c>
      <c r="Q121" s="173"/>
      <c r="R121" s="173"/>
      <c r="S121" s="173"/>
      <c r="T121" s="196">
        <v>5.0</v>
      </c>
      <c r="U121" s="196">
        <v>3.0</v>
      </c>
      <c r="V121" s="196"/>
      <c r="W121" s="196">
        <v>2.0</v>
      </c>
      <c r="X121" s="173"/>
      <c r="Y121" s="173"/>
      <c r="Z121" s="196">
        <v>6.0</v>
      </c>
      <c r="AA121" s="196">
        <v>12.0</v>
      </c>
      <c r="AB121" s="196">
        <v>6.0</v>
      </c>
      <c r="AC121" s="196"/>
      <c r="AD121" s="196"/>
      <c r="AE121" s="173"/>
      <c r="AF121" s="166"/>
      <c r="AG121" s="196">
        <v>2.0</v>
      </c>
      <c r="AH121" s="196"/>
      <c r="AI121" s="196"/>
      <c r="AJ121" s="196"/>
      <c r="AK121" s="196"/>
      <c r="AL121" s="196"/>
      <c r="AM121" s="199"/>
    </row>
    <row r="122" ht="13.5" customHeight="1">
      <c r="A122" s="191">
        <v>10.0</v>
      </c>
      <c r="B122" s="19" t="s">
        <v>113</v>
      </c>
      <c r="C122" s="191" t="s">
        <v>114</v>
      </c>
      <c r="D122" s="192" t="s">
        <v>115</v>
      </c>
      <c r="E122" s="193" t="s">
        <v>438</v>
      </c>
      <c r="F122" s="191">
        <v>9.0</v>
      </c>
      <c r="G122" s="191">
        <v>4.0</v>
      </c>
      <c r="H122" s="166">
        <v>1.0</v>
      </c>
      <c r="I122" s="166"/>
      <c r="J122" s="191">
        <v>3.0</v>
      </c>
      <c r="K122" s="202"/>
      <c r="L122" s="603" t="s">
        <v>11</v>
      </c>
      <c r="M122" s="626">
        <v>3.0</v>
      </c>
      <c r="N122" s="191"/>
      <c r="O122" s="191">
        <v>2.0</v>
      </c>
      <c r="P122" s="191">
        <v>2.0</v>
      </c>
      <c r="Q122" s="166"/>
      <c r="R122" s="166"/>
      <c r="S122" s="166"/>
      <c r="T122" s="191">
        <v>11.0</v>
      </c>
      <c r="U122" s="191">
        <v>6.0</v>
      </c>
      <c r="V122" s="191">
        <v>7.0</v>
      </c>
      <c r="W122" s="191">
        <v>1.0</v>
      </c>
      <c r="X122" s="166"/>
      <c r="Y122" s="161"/>
      <c r="Z122" s="631">
        <v>4.0</v>
      </c>
      <c r="AA122" s="191">
        <v>8.0</v>
      </c>
      <c r="AB122" s="191">
        <v>5.0</v>
      </c>
      <c r="AC122" s="191"/>
      <c r="AD122" s="191">
        <v>7.0</v>
      </c>
      <c r="AE122" s="166"/>
      <c r="AF122" s="166"/>
      <c r="AG122" s="191">
        <v>10.0</v>
      </c>
      <c r="AH122" s="191">
        <v>11.0</v>
      </c>
      <c r="AI122" s="191">
        <v>7.0</v>
      </c>
      <c r="AJ122" s="191">
        <v>4.0</v>
      </c>
      <c r="AK122" s="191">
        <v>4.0</v>
      </c>
      <c r="AL122" s="191">
        <f>SUM(F122:AK122)</f>
        <v>109</v>
      </c>
      <c r="AM122" s="191"/>
    </row>
    <row r="123" ht="13.5" customHeight="1">
      <c r="A123" s="168" t="s">
        <v>78</v>
      </c>
      <c r="B123" s="132"/>
      <c r="C123" s="196"/>
      <c r="D123" s="196"/>
      <c r="E123" s="71"/>
      <c r="F123" s="196"/>
      <c r="G123" s="196"/>
      <c r="H123" s="173"/>
      <c r="I123" s="173"/>
      <c r="J123" s="196"/>
      <c r="K123" s="602"/>
      <c r="L123" s="71"/>
      <c r="M123" s="627"/>
      <c r="N123" s="196"/>
      <c r="O123" s="196"/>
      <c r="P123" s="196"/>
      <c r="Q123" s="173"/>
      <c r="R123" s="173"/>
      <c r="S123" s="173"/>
      <c r="T123" s="196"/>
      <c r="U123" s="196"/>
      <c r="V123" s="196">
        <v>2.0</v>
      </c>
      <c r="W123" s="196"/>
      <c r="X123" s="173"/>
      <c r="Y123" s="173"/>
      <c r="Z123" s="196"/>
      <c r="AA123" s="196"/>
      <c r="AB123" s="196"/>
      <c r="AC123" s="196"/>
      <c r="AD123" s="196"/>
      <c r="AE123" s="173"/>
      <c r="AF123" s="166"/>
      <c r="AG123" s="191"/>
      <c r="AH123" s="196"/>
      <c r="AI123" s="196"/>
      <c r="AJ123" s="196"/>
      <c r="AK123" s="196"/>
      <c r="AL123" s="196"/>
      <c r="AM123" s="199"/>
    </row>
    <row r="124" ht="13.5" customHeight="1">
      <c r="A124" s="191">
        <v>11.0</v>
      </c>
      <c r="B124" s="19" t="s">
        <v>117</v>
      </c>
      <c r="C124" s="191" t="s">
        <v>118</v>
      </c>
      <c r="D124" s="192" t="s">
        <v>119</v>
      </c>
      <c r="E124" s="193" t="s">
        <v>439</v>
      </c>
      <c r="F124" s="191">
        <v>8.0</v>
      </c>
      <c r="G124" s="191">
        <v>5.0</v>
      </c>
      <c r="H124" s="166">
        <v>1.0</v>
      </c>
      <c r="I124" s="166"/>
      <c r="J124" s="191">
        <v>1.0</v>
      </c>
      <c r="K124" s="202"/>
      <c r="L124" s="603"/>
      <c r="M124" s="626">
        <v>4.0</v>
      </c>
      <c r="N124" s="191">
        <v>4.0</v>
      </c>
      <c r="O124" s="191">
        <v>2.0</v>
      </c>
      <c r="P124" s="191">
        <v>2.0</v>
      </c>
      <c r="Q124" s="166"/>
      <c r="R124" s="166"/>
      <c r="S124" s="166"/>
      <c r="T124" s="191">
        <v>11.0</v>
      </c>
      <c r="U124" s="191">
        <v>7.0</v>
      </c>
      <c r="V124" s="191">
        <v>9.0</v>
      </c>
      <c r="W124" s="191">
        <v>2.0</v>
      </c>
      <c r="X124" s="166"/>
      <c r="Y124" s="161"/>
      <c r="Z124" s="631">
        <v>1.0</v>
      </c>
      <c r="AA124" s="191">
        <v>21.0</v>
      </c>
      <c r="AB124" s="191">
        <v>10.0</v>
      </c>
      <c r="AC124" s="191">
        <v>2.0</v>
      </c>
      <c r="AD124" s="191">
        <v>6.0</v>
      </c>
      <c r="AE124" s="166"/>
      <c r="AF124" s="166"/>
      <c r="AG124" s="191">
        <v>8.0</v>
      </c>
      <c r="AH124" s="191"/>
      <c r="AI124" s="191">
        <v>2.0</v>
      </c>
      <c r="AJ124" s="191">
        <v>2.0</v>
      </c>
      <c r="AK124" s="191">
        <v>10.0</v>
      </c>
      <c r="AL124" s="191">
        <f>SUM(F124:AK124)</f>
        <v>118</v>
      </c>
      <c r="AM124" s="191"/>
    </row>
    <row r="125" ht="13.5" customHeight="1">
      <c r="A125" s="168" t="s">
        <v>78</v>
      </c>
      <c r="B125" s="132"/>
      <c r="C125" s="196"/>
      <c r="D125" s="196"/>
      <c r="E125" s="71"/>
      <c r="F125" s="196"/>
      <c r="G125" s="196"/>
      <c r="H125" s="173"/>
      <c r="I125" s="173"/>
      <c r="J125" s="196"/>
      <c r="K125" s="602"/>
      <c r="L125" s="71"/>
      <c r="M125" s="627"/>
      <c r="N125" s="196"/>
      <c r="O125" s="196"/>
      <c r="P125" s="196"/>
      <c r="Q125" s="173"/>
      <c r="R125" s="173"/>
      <c r="S125" s="173"/>
      <c r="T125" s="196"/>
      <c r="U125" s="196"/>
      <c r="V125" s="196"/>
      <c r="W125" s="196"/>
      <c r="X125" s="173"/>
      <c r="Y125" s="173"/>
      <c r="Z125" s="196"/>
      <c r="AA125" s="196">
        <v>1.0</v>
      </c>
      <c r="AB125" s="196"/>
      <c r="AC125" s="196"/>
      <c r="AD125" s="196"/>
      <c r="AE125" s="173"/>
      <c r="AF125" s="166"/>
      <c r="AG125" s="191"/>
      <c r="AH125" s="196"/>
      <c r="AI125" s="196"/>
      <c r="AJ125" s="196"/>
      <c r="AK125" s="196"/>
      <c r="AL125" s="196"/>
      <c r="AM125" s="199"/>
    </row>
    <row r="126" ht="13.5" customHeight="1">
      <c r="A126" s="191">
        <v>12.0</v>
      </c>
      <c r="B126" s="19" t="s">
        <v>121</v>
      </c>
      <c r="C126" s="191"/>
      <c r="D126" s="192" t="s">
        <v>33</v>
      </c>
      <c r="E126" s="193" t="s">
        <v>440</v>
      </c>
      <c r="F126" s="191">
        <v>10.0</v>
      </c>
      <c r="G126" s="191">
        <v>7.0</v>
      </c>
      <c r="H126" s="166"/>
      <c r="I126" s="166">
        <v>10.0</v>
      </c>
      <c r="J126" s="191">
        <v>10.0</v>
      </c>
      <c r="K126" s="202"/>
      <c r="L126" s="603" t="s">
        <v>11</v>
      </c>
      <c r="M126" s="626">
        <v>12.0</v>
      </c>
      <c r="N126" s="191">
        <v>9.0</v>
      </c>
      <c r="O126" s="191">
        <v>11.0</v>
      </c>
      <c r="P126" s="191">
        <v>12.0</v>
      </c>
      <c r="Q126" s="166"/>
      <c r="R126" s="166"/>
      <c r="S126" s="166"/>
      <c r="T126" s="191">
        <v>11.0</v>
      </c>
      <c r="U126" s="191">
        <v>12.0</v>
      </c>
      <c r="V126" s="191">
        <v>7.0</v>
      </c>
      <c r="W126" s="191">
        <v>8.0</v>
      </c>
      <c r="X126" s="166">
        <v>1.0</v>
      </c>
      <c r="Y126" s="161"/>
      <c r="Z126" s="631">
        <v>8.0</v>
      </c>
      <c r="AA126" s="191">
        <v>13.0</v>
      </c>
      <c r="AB126" s="191">
        <v>11.0</v>
      </c>
      <c r="AC126" s="191">
        <v>6.0</v>
      </c>
      <c r="AD126" s="191">
        <v>8.0</v>
      </c>
      <c r="AE126" s="166"/>
      <c r="AF126" s="166">
        <v>2.0</v>
      </c>
      <c r="AG126" s="191">
        <v>5.0</v>
      </c>
      <c r="AH126" s="191">
        <v>6.0</v>
      </c>
      <c r="AI126" s="191">
        <v>1.0</v>
      </c>
      <c r="AJ126" s="191">
        <v>8.0</v>
      </c>
      <c r="AK126" s="191">
        <v>7.0</v>
      </c>
      <c r="AL126" s="191">
        <f>SUM(F126:AK126)</f>
        <v>195</v>
      </c>
      <c r="AM126" s="191"/>
    </row>
    <row r="127" ht="13.5" customHeight="1">
      <c r="A127" s="168" t="s">
        <v>78</v>
      </c>
      <c r="B127" s="132"/>
      <c r="C127" s="196"/>
      <c r="D127" s="196"/>
      <c r="E127" s="32"/>
      <c r="F127" s="196"/>
      <c r="G127" s="196"/>
      <c r="H127" s="173"/>
      <c r="I127" s="173"/>
      <c r="J127" s="196">
        <v>3.0</v>
      </c>
      <c r="K127" s="602"/>
      <c r="L127" s="71"/>
      <c r="M127" s="627">
        <v>1.0</v>
      </c>
      <c r="N127" s="196">
        <v>1.0</v>
      </c>
      <c r="O127" s="196">
        <v>9.0</v>
      </c>
      <c r="P127" s="196"/>
      <c r="Q127" s="173"/>
      <c r="R127" s="173"/>
      <c r="S127" s="173"/>
      <c r="T127" s="196"/>
      <c r="U127" s="196">
        <v>1.0</v>
      </c>
      <c r="V127" s="196">
        <v>1.0</v>
      </c>
      <c r="W127" s="196"/>
      <c r="X127" s="173"/>
      <c r="Y127" s="173"/>
      <c r="Z127" s="196"/>
      <c r="AA127" s="196">
        <v>2.0</v>
      </c>
      <c r="AB127" s="196"/>
      <c r="AC127" s="196"/>
      <c r="AD127" s="196"/>
      <c r="AE127" s="173"/>
      <c r="AF127" s="173"/>
      <c r="AG127" s="196"/>
      <c r="AH127" s="196"/>
      <c r="AI127" s="196"/>
      <c r="AJ127" s="196"/>
      <c r="AK127" s="196"/>
      <c r="AL127" s="196"/>
      <c r="AM127" s="199"/>
    </row>
    <row r="128" ht="13.5" customHeight="1">
      <c r="A128" s="191">
        <v>13.0</v>
      </c>
      <c r="B128" s="19" t="s">
        <v>121</v>
      </c>
      <c r="C128" s="191"/>
      <c r="D128" s="192" t="s">
        <v>57</v>
      </c>
      <c r="E128" s="32"/>
      <c r="F128" s="191">
        <v>10.0</v>
      </c>
      <c r="G128" s="191">
        <v>9.0</v>
      </c>
      <c r="H128" s="166"/>
      <c r="I128" s="166"/>
      <c r="J128" s="191">
        <v>10.0</v>
      </c>
      <c r="K128" s="202"/>
      <c r="L128" s="603" t="s">
        <v>11</v>
      </c>
      <c r="M128" s="626">
        <v>5.0</v>
      </c>
      <c r="N128" s="191">
        <v>16.0</v>
      </c>
      <c r="O128" s="191">
        <v>9.0</v>
      </c>
      <c r="P128" s="191">
        <v>5.0</v>
      </c>
      <c r="Q128" s="166"/>
      <c r="R128" s="166"/>
      <c r="S128" s="166"/>
      <c r="T128" s="191">
        <v>6.0</v>
      </c>
      <c r="U128" s="191">
        <v>9.0</v>
      </c>
      <c r="V128" s="191">
        <v>7.0</v>
      </c>
      <c r="W128" s="191">
        <v>7.0</v>
      </c>
      <c r="X128" s="166"/>
      <c r="Y128" s="166"/>
      <c r="Z128" s="191">
        <v>10.0</v>
      </c>
      <c r="AA128" s="191">
        <v>25.0</v>
      </c>
      <c r="AB128" s="191">
        <v>11.0</v>
      </c>
      <c r="AC128" s="191">
        <v>7.0</v>
      </c>
      <c r="AD128" s="191">
        <v>4.0</v>
      </c>
      <c r="AE128" s="166"/>
      <c r="AF128" s="166"/>
      <c r="AG128" s="191">
        <v>8.0</v>
      </c>
      <c r="AH128" s="191">
        <v>7.0</v>
      </c>
      <c r="AI128" s="191">
        <v>8.0</v>
      </c>
      <c r="AJ128" s="191">
        <v>5.0</v>
      </c>
      <c r="AK128" s="191">
        <v>1.0</v>
      </c>
      <c r="AL128" s="191">
        <f>SUM(F128:AK128)</f>
        <v>179</v>
      </c>
      <c r="AM128" s="191"/>
    </row>
    <row r="129" ht="13.5" customHeight="1">
      <c r="A129" s="168" t="s">
        <v>78</v>
      </c>
      <c r="B129" s="132"/>
      <c r="C129" s="196"/>
      <c r="D129" s="196"/>
      <c r="E129" s="32"/>
      <c r="F129" s="196">
        <v>1.0</v>
      </c>
      <c r="G129" s="196">
        <v>6.0</v>
      </c>
      <c r="H129" s="173"/>
      <c r="I129" s="173"/>
      <c r="J129" s="196"/>
      <c r="K129" s="602"/>
      <c r="L129" s="71"/>
      <c r="M129" s="627">
        <v>1.0</v>
      </c>
      <c r="N129" s="196">
        <v>1.0</v>
      </c>
      <c r="O129" s="196">
        <v>8.0</v>
      </c>
      <c r="P129" s="196"/>
      <c r="Q129" s="173"/>
      <c r="R129" s="173"/>
      <c r="S129" s="173"/>
      <c r="T129" s="196"/>
      <c r="U129" s="196">
        <v>1.0</v>
      </c>
      <c r="V129" s="196"/>
      <c r="W129" s="196">
        <v>1.0</v>
      </c>
      <c r="X129" s="173"/>
      <c r="Y129" s="173"/>
      <c r="Z129" s="196">
        <v>1.0</v>
      </c>
      <c r="AA129" s="196">
        <v>1.0</v>
      </c>
      <c r="AB129" s="196"/>
      <c r="AC129" s="196"/>
      <c r="AD129" s="196"/>
      <c r="AE129" s="173"/>
      <c r="AF129" s="173"/>
      <c r="AG129" s="196"/>
      <c r="AH129" s="196"/>
      <c r="AI129" s="196"/>
      <c r="AJ129" s="196"/>
      <c r="AK129" s="196"/>
      <c r="AL129" s="196"/>
      <c r="AM129" s="199"/>
    </row>
    <row r="130" ht="13.5" customHeight="1">
      <c r="A130" s="191">
        <v>14.0</v>
      </c>
      <c r="B130" s="19" t="s">
        <v>121</v>
      </c>
      <c r="C130" s="191"/>
      <c r="D130" s="192" t="s">
        <v>59</v>
      </c>
      <c r="E130" s="32"/>
      <c r="F130" s="191">
        <v>12.0</v>
      </c>
      <c r="G130" s="191"/>
      <c r="H130" s="166"/>
      <c r="I130" s="166"/>
      <c r="J130" s="191">
        <v>7.0</v>
      </c>
      <c r="K130" s="202"/>
      <c r="L130" s="603" t="s">
        <v>11</v>
      </c>
      <c r="M130" s="626">
        <v>11.0</v>
      </c>
      <c r="N130" s="191">
        <v>6.0</v>
      </c>
      <c r="O130" s="191">
        <v>5.0</v>
      </c>
      <c r="P130" s="191">
        <v>4.0</v>
      </c>
      <c r="Q130" s="166"/>
      <c r="R130" s="166">
        <v>1.0</v>
      </c>
      <c r="S130" s="166"/>
      <c r="T130" s="191">
        <v>6.0</v>
      </c>
      <c r="U130" s="191">
        <v>17.0</v>
      </c>
      <c r="V130" s="191">
        <v>2.0</v>
      </c>
      <c r="W130" s="191">
        <v>9.0</v>
      </c>
      <c r="X130" s="166">
        <v>2.0</v>
      </c>
      <c r="Y130" s="166"/>
      <c r="Z130" s="191">
        <v>12.0</v>
      </c>
      <c r="AA130" s="191">
        <v>13.0</v>
      </c>
      <c r="AB130" s="191">
        <v>14.0</v>
      </c>
      <c r="AC130" s="191">
        <v>13.0</v>
      </c>
      <c r="AD130" s="191">
        <v>5.0</v>
      </c>
      <c r="AE130" s="166"/>
      <c r="AF130" s="166"/>
      <c r="AG130" s="191">
        <v>4.0</v>
      </c>
      <c r="AH130" s="191">
        <v>8.0</v>
      </c>
      <c r="AI130" s="191">
        <v>3.0</v>
      </c>
      <c r="AJ130" s="191">
        <v>4.0</v>
      </c>
      <c r="AK130" s="191">
        <v>7.0</v>
      </c>
      <c r="AL130" s="191">
        <f>SUM(F130:AK130)</f>
        <v>165</v>
      </c>
      <c r="AM130" s="191"/>
    </row>
    <row r="131" ht="13.5" customHeight="1">
      <c r="A131" s="168" t="s">
        <v>78</v>
      </c>
      <c r="B131" s="132"/>
      <c r="C131" s="196"/>
      <c r="D131" s="196"/>
      <c r="E131" s="32"/>
      <c r="F131" s="196"/>
      <c r="G131" s="196"/>
      <c r="H131" s="173"/>
      <c r="I131" s="173"/>
      <c r="J131" s="196"/>
      <c r="K131" s="602"/>
      <c r="L131" s="71"/>
      <c r="M131" s="627"/>
      <c r="N131" s="196"/>
      <c r="O131" s="196">
        <v>3.0</v>
      </c>
      <c r="P131" s="196"/>
      <c r="Q131" s="173"/>
      <c r="R131" s="173"/>
      <c r="S131" s="173"/>
      <c r="T131" s="196"/>
      <c r="U131" s="196"/>
      <c r="V131" s="196"/>
      <c r="W131" s="196"/>
      <c r="X131" s="173"/>
      <c r="Y131" s="173"/>
      <c r="Z131" s="196">
        <v>3.0</v>
      </c>
      <c r="AA131" s="196"/>
      <c r="AB131" s="196"/>
      <c r="AC131" s="196"/>
      <c r="AD131" s="196"/>
      <c r="AE131" s="173"/>
      <c r="AF131" s="173"/>
      <c r="AG131" s="196"/>
      <c r="AH131" s="196"/>
      <c r="AI131" s="196"/>
      <c r="AJ131" s="196"/>
      <c r="AK131" s="196"/>
      <c r="AL131" s="196"/>
      <c r="AM131" s="199"/>
    </row>
    <row r="132" ht="13.5" customHeight="1">
      <c r="A132" s="191">
        <v>15.0</v>
      </c>
      <c r="B132" s="19" t="s">
        <v>121</v>
      </c>
      <c r="C132" s="191"/>
      <c r="D132" s="192" t="s">
        <v>58</v>
      </c>
      <c r="E132" s="32"/>
      <c r="F132" s="191">
        <v>8.0</v>
      </c>
      <c r="G132" s="191">
        <v>8.0</v>
      </c>
      <c r="H132" s="166"/>
      <c r="I132" s="166"/>
      <c r="J132" s="175"/>
      <c r="K132" s="202"/>
      <c r="L132" s="603" t="s">
        <v>11</v>
      </c>
      <c r="M132" s="201"/>
      <c r="N132" s="175"/>
      <c r="O132" s="175"/>
      <c r="P132" s="175"/>
      <c r="Q132" s="166"/>
      <c r="R132" s="166"/>
      <c r="S132" s="166"/>
      <c r="T132" s="175"/>
      <c r="U132" s="175"/>
      <c r="V132" s="175"/>
      <c r="W132" s="175"/>
      <c r="X132" s="166"/>
      <c r="Y132" s="166"/>
      <c r="Z132" s="191"/>
      <c r="AA132" s="191">
        <v>8.0</v>
      </c>
      <c r="AB132" s="191">
        <v>6.0</v>
      </c>
      <c r="AC132" s="191">
        <v>5.0</v>
      </c>
      <c r="AD132" s="191">
        <v>6.0</v>
      </c>
      <c r="AE132" s="166"/>
      <c r="AF132" s="166"/>
      <c r="AG132" s="191">
        <v>5.0</v>
      </c>
      <c r="AH132" s="191">
        <v>7.0</v>
      </c>
      <c r="AI132" s="191">
        <v>6.0</v>
      </c>
      <c r="AJ132" s="191">
        <v>4.0</v>
      </c>
      <c r="AK132" s="191">
        <v>7.0</v>
      </c>
      <c r="AL132" s="191">
        <f>SUM(F132:AK132)</f>
        <v>70</v>
      </c>
      <c r="AM132" s="191"/>
    </row>
    <row r="133" ht="13.5" customHeight="1">
      <c r="A133" s="168" t="s">
        <v>78</v>
      </c>
      <c r="B133" s="132"/>
      <c r="C133" s="196"/>
      <c r="D133" s="196"/>
      <c r="E133" s="71"/>
      <c r="F133" s="196"/>
      <c r="G133" s="196">
        <v>3.0</v>
      </c>
      <c r="H133" s="173"/>
      <c r="I133" s="173"/>
      <c r="J133" s="196"/>
      <c r="K133" s="602"/>
      <c r="L133" s="71"/>
      <c r="M133" s="627"/>
      <c r="N133" s="196"/>
      <c r="O133" s="196"/>
      <c r="P133" s="196"/>
      <c r="Q133" s="173"/>
      <c r="R133" s="173"/>
      <c r="S133" s="173"/>
      <c r="T133" s="196"/>
      <c r="U133" s="196"/>
      <c r="V133" s="196"/>
      <c r="W133" s="196"/>
      <c r="X133" s="173"/>
      <c r="Y133" s="173"/>
      <c r="Z133" s="196"/>
      <c r="AA133" s="196">
        <v>1.0</v>
      </c>
      <c r="AB133" s="196"/>
      <c r="AC133" s="196"/>
      <c r="AD133" s="196"/>
      <c r="AE133" s="173"/>
      <c r="AF133" s="173"/>
      <c r="AG133" s="196"/>
      <c r="AH133" s="196"/>
      <c r="AI133" s="196"/>
      <c r="AJ133" s="196"/>
      <c r="AK133" s="196"/>
      <c r="AL133" s="196"/>
      <c r="AM133" s="199"/>
    </row>
    <row r="134" ht="13.5" customHeight="1">
      <c r="A134" s="191">
        <v>16.0</v>
      </c>
      <c r="B134" s="19" t="s">
        <v>122</v>
      </c>
      <c r="C134" s="191" t="s">
        <v>123</v>
      </c>
      <c r="D134" s="192" t="s">
        <v>124</v>
      </c>
      <c r="E134" s="193" t="s">
        <v>441</v>
      </c>
      <c r="F134" s="191">
        <v>23.0</v>
      </c>
      <c r="G134" s="191">
        <v>11.0</v>
      </c>
      <c r="H134" s="166"/>
      <c r="I134" s="166">
        <v>1.0</v>
      </c>
      <c r="J134" s="191">
        <v>5.0</v>
      </c>
      <c r="K134" s="202"/>
      <c r="L134" s="603" t="s">
        <v>11</v>
      </c>
      <c r="M134" s="626">
        <v>8.0</v>
      </c>
      <c r="N134" s="191">
        <v>9.0</v>
      </c>
      <c r="O134" s="191">
        <v>6.0</v>
      </c>
      <c r="P134" s="191">
        <v>5.0</v>
      </c>
      <c r="Q134" s="166"/>
      <c r="R134" s="166"/>
      <c r="S134" s="166"/>
      <c r="T134" s="191">
        <v>4.0</v>
      </c>
      <c r="U134" s="191">
        <v>8.0</v>
      </c>
      <c r="V134" s="191">
        <v>11.0</v>
      </c>
      <c r="W134" s="191">
        <v>6.0</v>
      </c>
      <c r="X134" s="166"/>
      <c r="Y134" s="166">
        <v>1.0</v>
      </c>
      <c r="Z134" s="191">
        <v>11.0</v>
      </c>
      <c r="AA134" s="191">
        <v>11.0</v>
      </c>
      <c r="AB134" s="191">
        <v>11.0</v>
      </c>
      <c r="AC134" s="191">
        <v>7.0</v>
      </c>
      <c r="AD134" s="191">
        <v>5.0</v>
      </c>
      <c r="AE134" s="166"/>
      <c r="AF134" s="166"/>
      <c r="AG134" s="191">
        <v>4.0</v>
      </c>
      <c r="AH134" s="191">
        <v>12.0</v>
      </c>
      <c r="AI134" s="191">
        <v>10.0</v>
      </c>
      <c r="AJ134" s="191">
        <v>10.0</v>
      </c>
      <c r="AK134" s="191">
        <v>4.0</v>
      </c>
      <c r="AL134" s="191">
        <f>SUM(F134:AK134)</f>
        <v>183</v>
      </c>
      <c r="AM134" s="191"/>
    </row>
    <row r="135" ht="13.5" customHeight="1">
      <c r="A135" s="168" t="s">
        <v>78</v>
      </c>
      <c r="B135" s="132"/>
      <c r="C135" s="196"/>
      <c r="D135" s="196"/>
      <c r="E135" s="71"/>
      <c r="F135" s="196"/>
      <c r="G135" s="196"/>
      <c r="H135" s="173"/>
      <c r="I135" s="173"/>
      <c r="J135" s="196">
        <v>1.0</v>
      </c>
      <c r="K135" s="602"/>
      <c r="L135" s="71"/>
      <c r="M135" s="627"/>
      <c r="N135" s="196"/>
      <c r="O135" s="196">
        <v>1.0</v>
      </c>
      <c r="P135" s="196"/>
      <c r="Q135" s="173"/>
      <c r="R135" s="173"/>
      <c r="S135" s="173"/>
      <c r="T135" s="196"/>
      <c r="U135" s="196">
        <v>6.0</v>
      </c>
      <c r="V135" s="196">
        <v>5.0</v>
      </c>
      <c r="W135" s="196">
        <v>3.0</v>
      </c>
      <c r="X135" s="173"/>
      <c r="Y135" s="173"/>
      <c r="Z135" s="196">
        <v>4.0</v>
      </c>
      <c r="AA135" s="196">
        <v>8.0</v>
      </c>
      <c r="AB135" s="196">
        <v>3.0</v>
      </c>
      <c r="AC135" s="196"/>
      <c r="AD135" s="196"/>
      <c r="AE135" s="173"/>
      <c r="AF135" s="173"/>
      <c r="AG135" s="196"/>
      <c r="AH135" s="196"/>
      <c r="AI135" s="196"/>
      <c r="AJ135" s="196"/>
      <c r="AK135" s="196"/>
      <c r="AL135" s="196"/>
      <c r="AM135" s="199"/>
    </row>
    <row r="136" ht="13.5" customHeight="1">
      <c r="A136" s="191">
        <v>17.0</v>
      </c>
      <c r="B136" s="19" t="s">
        <v>126</v>
      </c>
      <c r="C136" s="191"/>
      <c r="D136" s="192" t="s">
        <v>60</v>
      </c>
      <c r="E136" s="118" t="s">
        <v>442</v>
      </c>
      <c r="F136" s="191">
        <v>8.0</v>
      </c>
      <c r="G136" s="191">
        <v>5.0</v>
      </c>
      <c r="H136" s="166"/>
      <c r="I136" s="166"/>
      <c r="J136" s="191">
        <v>5.0</v>
      </c>
      <c r="K136" s="202"/>
      <c r="L136" s="603" t="s">
        <v>11</v>
      </c>
      <c r="M136" s="626">
        <v>7.0</v>
      </c>
      <c r="N136" s="191">
        <v>2.0</v>
      </c>
      <c r="O136" s="191">
        <v>7.0</v>
      </c>
      <c r="P136" s="191">
        <v>3.0</v>
      </c>
      <c r="Q136" s="166"/>
      <c r="R136" s="166"/>
      <c r="S136" s="166">
        <v>2.0</v>
      </c>
      <c r="T136" s="191">
        <v>8.0</v>
      </c>
      <c r="U136" s="191">
        <v>6.0</v>
      </c>
      <c r="V136" s="191">
        <v>10.0</v>
      </c>
      <c r="W136" s="191">
        <v>4.0</v>
      </c>
      <c r="X136" s="166">
        <v>1.0</v>
      </c>
      <c r="Y136" s="166"/>
      <c r="Z136" s="191">
        <v>16.0</v>
      </c>
      <c r="AA136" s="191">
        <v>12.0</v>
      </c>
      <c r="AB136" s="191">
        <v>7.0</v>
      </c>
      <c r="AC136" s="191">
        <v>6.0</v>
      </c>
      <c r="AD136" s="191">
        <v>4.0</v>
      </c>
      <c r="AE136" s="166">
        <v>1.0</v>
      </c>
      <c r="AF136" s="166">
        <v>1.0</v>
      </c>
      <c r="AG136" s="191">
        <v>6.0</v>
      </c>
      <c r="AH136" s="191">
        <v>4.0</v>
      </c>
      <c r="AI136" s="191">
        <v>7.0</v>
      </c>
      <c r="AJ136" s="191">
        <v>6.0</v>
      </c>
      <c r="AK136" s="191">
        <v>12.0</v>
      </c>
      <c r="AL136" s="191">
        <f>SUM(F136:AK136)</f>
        <v>150</v>
      </c>
      <c r="AM136" s="191"/>
    </row>
    <row r="137" ht="13.5" customHeight="1">
      <c r="A137" s="168" t="s">
        <v>78</v>
      </c>
      <c r="B137" s="132"/>
      <c r="C137" s="196"/>
      <c r="D137" s="196"/>
      <c r="E137" s="71"/>
      <c r="F137" s="196"/>
      <c r="G137" s="196"/>
      <c r="H137" s="173"/>
      <c r="I137" s="173"/>
      <c r="J137" s="196"/>
      <c r="K137" s="202"/>
      <c r="L137" s="71"/>
      <c r="M137" s="627"/>
      <c r="N137" s="196"/>
      <c r="O137" s="196"/>
      <c r="P137" s="196"/>
      <c r="Q137" s="173"/>
      <c r="R137" s="173"/>
      <c r="S137" s="173"/>
      <c r="T137" s="196"/>
      <c r="U137" s="196"/>
      <c r="V137" s="196"/>
      <c r="W137" s="196"/>
      <c r="X137" s="173"/>
      <c r="Y137" s="173"/>
      <c r="Z137" s="196">
        <v>7.0</v>
      </c>
      <c r="AA137" s="196">
        <v>6.0</v>
      </c>
      <c r="AB137" s="196"/>
      <c r="AC137" s="196"/>
      <c r="AD137" s="196"/>
      <c r="AE137" s="173"/>
      <c r="AF137" s="173"/>
      <c r="AG137" s="196"/>
      <c r="AH137" s="196"/>
      <c r="AI137" s="196"/>
      <c r="AJ137" s="196"/>
      <c r="AK137" s="196"/>
      <c r="AL137" s="196"/>
      <c r="AM137" s="199"/>
    </row>
    <row r="138" ht="14.25" customHeight="1">
      <c r="A138" s="191">
        <v>18.0</v>
      </c>
      <c r="B138" s="19" t="s">
        <v>128</v>
      </c>
      <c r="C138" s="191" t="s">
        <v>129</v>
      </c>
      <c r="D138" s="192" t="s">
        <v>130</v>
      </c>
      <c r="E138" s="193"/>
      <c r="F138" s="191">
        <v>2.0</v>
      </c>
      <c r="G138" s="191">
        <v>6.0</v>
      </c>
      <c r="H138" s="209">
        <v>2.0</v>
      </c>
      <c r="I138" s="166"/>
      <c r="J138" s="191">
        <v>8.0</v>
      </c>
      <c r="K138" s="202"/>
      <c r="L138" s="603" t="s">
        <v>11</v>
      </c>
      <c r="M138" s="626">
        <v>4.0</v>
      </c>
      <c r="N138" s="191">
        <v>4.0</v>
      </c>
      <c r="O138" s="191">
        <v>1.0</v>
      </c>
      <c r="P138" s="191">
        <v>2.0</v>
      </c>
      <c r="Q138" s="166">
        <v>1.0</v>
      </c>
      <c r="R138" s="166"/>
      <c r="S138" s="166">
        <v>1.0</v>
      </c>
      <c r="T138" s="191">
        <v>9.0</v>
      </c>
      <c r="U138" s="280"/>
      <c r="V138" s="191">
        <v>7.0</v>
      </c>
      <c r="W138" s="191">
        <v>6.0</v>
      </c>
      <c r="X138" s="166">
        <v>3.0</v>
      </c>
      <c r="Y138" s="166"/>
      <c r="Z138" s="191">
        <v>6.0</v>
      </c>
      <c r="AA138" s="191">
        <v>7.0</v>
      </c>
      <c r="AB138" s="191">
        <v>13.0</v>
      </c>
      <c r="AC138" s="191">
        <v>4.0</v>
      </c>
      <c r="AD138" s="191">
        <v>5.0</v>
      </c>
      <c r="AE138" s="166">
        <v>3.0</v>
      </c>
      <c r="AF138" s="166"/>
      <c r="AG138" s="191">
        <v>1.0</v>
      </c>
      <c r="AH138" s="191">
        <v>6.0</v>
      </c>
      <c r="AI138" s="191"/>
      <c r="AJ138" s="191">
        <v>2.0</v>
      </c>
      <c r="AK138" s="191">
        <v>3.0</v>
      </c>
      <c r="AL138" s="191">
        <f>SUM(F138:AK138)</f>
        <v>106</v>
      </c>
      <c r="AM138" s="191"/>
    </row>
    <row r="139" ht="13.5" customHeight="1">
      <c r="A139" s="168" t="s">
        <v>78</v>
      </c>
      <c r="B139" s="132"/>
      <c r="C139" s="196"/>
      <c r="D139" s="196"/>
      <c r="E139" s="71"/>
      <c r="F139" s="196"/>
      <c r="G139" s="196"/>
      <c r="H139" s="173"/>
      <c r="I139" s="173"/>
      <c r="J139" s="196"/>
      <c r="K139" s="602"/>
      <c r="L139" s="71"/>
      <c r="M139" s="627"/>
      <c r="N139" s="196"/>
      <c r="O139" s="196"/>
      <c r="P139" s="196"/>
      <c r="Q139" s="173"/>
      <c r="R139" s="173"/>
      <c r="S139" s="173"/>
      <c r="T139" s="196"/>
      <c r="U139" s="196"/>
      <c r="V139" s="196">
        <v>2.0</v>
      </c>
      <c r="W139" s="196">
        <v>1.0</v>
      </c>
      <c r="X139" s="173"/>
      <c r="Y139" s="173"/>
      <c r="Z139" s="196">
        <v>2.0</v>
      </c>
      <c r="AA139" s="196">
        <v>6.0</v>
      </c>
      <c r="AB139" s="196"/>
      <c r="AC139" s="196"/>
      <c r="AD139" s="196"/>
      <c r="AE139" s="173"/>
      <c r="AF139" s="173"/>
      <c r="AG139" s="196"/>
      <c r="AH139" s="196"/>
      <c r="AI139" s="196"/>
      <c r="AJ139" s="196"/>
      <c r="AK139" s="196"/>
      <c r="AL139" s="196"/>
      <c r="AM139" s="199"/>
    </row>
    <row r="140" ht="13.5" customHeight="1">
      <c r="A140" s="191">
        <v>19.0</v>
      </c>
      <c r="B140" s="19" t="s">
        <v>131</v>
      </c>
      <c r="C140" s="191"/>
      <c r="D140" s="192" t="s">
        <v>63</v>
      </c>
      <c r="E140" s="118" t="s">
        <v>443</v>
      </c>
      <c r="F140" s="191">
        <v>6.0</v>
      </c>
      <c r="G140" s="191">
        <v>9.0</v>
      </c>
      <c r="H140" s="166">
        <v>5.0</v>
      </c>
      <c r="I140" s="166"/>
      <c r="J140" s="191">
        <v>4.0</v>
      </c>
      <c r="K140" s="202"/>
      <c r="L140" s="603" t="s">
        <v>11</v>
      </c>
      <c r="M140" s="626">
        <v>5.0</v>
      </c>
      <c r="N140" s="191">
        <v>3.0</v>
      </c>
      <c r="O140" s="191">
        <v>3.0</v>
      </c>
      <c r="P140" s="191">
        <v>1.0</v>
      </c>
      <c r="Q140" s="166"/>
      <c r="R140" s="166">
        <v>1.0</v>
      </c>
      <c r="S140" s="166"/>
      <c r="T140" s="191">
        <v>9.0</v>
      </c>
      <c r="U140" s="191">
        <v>1.0</v>
      </c>
      <c r="V140" s="191">
        <v>8.0</v>
      </c>
      <c r="W140" s="191">
        <v>11.0</v>
      </c>
      <c r="X140" s="166"/>
      <c r="Y140" s="166"/>
      <c r="Z140" s="191">
        <v>6.0</v>
      </c>
      <c r="AA140" s="191">
        <v>10.0</v>
      </c>
      <c r="AB140" s="191">
        <v>7.0</v>
      </c>
      <c r="AC140" s="191">
        <v>5.0</v>
      </c>
      <c r="AD140" s="191">
        <v>1.0</v>
      </c>
      <c r="AE140" s="166">
        <v>2.0</v>
      </c>
      <c r="AF140" s="166"/>
      <c r="AG140" s="191">
        <v>6.0</v>
      </c>
      <c r="AH140" s="191">
        <v>10.0</v>
      </c>
      <c r="AI140" s="191">
        <v>3.0</v>
      </c>
      <c r="AJ140" s="191">
        <v>1.0</v>
      </c>
      <c r="AK140" s="191">
        <v>15.0</v>
      </c>
      <c r="AL140" s="191">
        <f>SUM(F140:AK140)</f>
        <v>132</v>
      </c>
      <c r="AM140" s="191"/>
    </row>
    <row r="141" ht="13.5" customHeight="1">
      <c r="A141" s="168" t="s">
        <v>78</v>
      </c>
      <c r="B141" s="132"/>
      <c r="C141" s="196"/>
      <c r="D141" s="196"/>
      <c r="E141" s="32"/>
      <c r="F141" s="196"/>
      <c r="G141" s="196"/>
      <c r="H141" s="173"/>
      <c r="I141" s="173"/>
      <c r="J141" s="196"/>
      <c r="K141" s="602"/>
      <c r="L141" s="71"/>
      <c r="M141" s="627"/>
      <c r="N141" s="196"/>
      <c r="O141" s="196"/>
      <c r="P141" s="196"/>
      <c r="Q141" s="173"/>
      <c r="R141" s="173"/>
      <c r="S141" s="173"/>
      <c r="T141" s="196">
        <v>2.0</v>
      </c>
      <c r="U141" s="196"/>
      <c r="V141" s="196"/>
      <c r="W141" s="196"/>
      <c r="X141" s="173"/>
      <c r="Y141" s="173"/>
      <c r="Z141" s="196"/>
      <c r="AA141" s="196">
        <v>2.0</v>
      </c>
      <c r="AB141" s="196"/>
      <c r="AC141" s="196"/>
      <c r="AD141" s="196"/>
      <c r="AE141" s="173"/>
      <c r="AF141" s="173"/>
      <c r="AG141" s="196"/>
      <c r="AH141" s="196"/>
      <c r="AI141" s="196"/>
      <c r="AJ141" s="196"/>
      <c r="AK141" s="196">
        <v>1.0</v>
      </c>
      <c r="AL141" s="196"/>
      <c r="AM141" s="199"/>
    </row>
    <row r="142" ht="13.5" customHeight="1">
      <c r="A142" s="191">
        <v>20.0</v>
      </c>
      <c r="B142" s="19" t="s">
        <v>132</v>
      </c>
      <c r="C142" s="191" t="s">
        <v>133</v>
      </c>
      <c r="D142" s="192" t="s">
        <v>134</v>
      </c>
      <c r="E142" s="193" t="s">
        <v>444</v>
      </c>
      <c r="F142" s="191">
        <v>1.0</v>
      </c>
      <c r="G142" s="191">
        <v>3.0</v>
      </c>
      <c r="H142" s="166">
        <v>3.0</v>
      </c>
      <c r="I142" s="166">
        <v>1.0</v>
      </c>
      <c r="J142" s="191">
        <v>6.0</v>
      </c>
      <c r="K142" s="604"/>
      <c r="L142" s="603" t="s">
        <v>11</v>
      </c>
      <c r="M142" s="626">
        <v>1.0</v>
      </c>
      <c r="N142" s="191">
        <v>6.0</v>
      </c>
      <c r="O142" s="191">
        <v>1.0</v>
      </c>
      <c r="P142" s="191"/>
      <c r="Q142" s="166"/>
      <c r="R142" s="166"/>
      <c r="S142" s="166">
        <v>2.0</v>
      </c>
      <c r="T142" s="191">
        <v>1.0</v>
      </c>
      <c r="U142" s="191">
        <v>1.0</v>
      </c>
      <c r="V142" s="191"/>
      <c r="W142" s="191"/>
      <c r="X142" s="166"/>
      <c r="Y142" s="166"/>
      <c r="Z142" s="191">
        <v>1.0</v>
      </c>
      <c r="AA142" s="191"/>
      <c r="AB142" s="191">
        <v>5.0</v>
      </c>
      <c r="AC142" s="191">
        <v>3.0</v>
      </c>
      <c r="AD142" s="191">
        <v>5.0</v>
      </c>
      <c r="AE142" s="166"/>
      <c r="AF142" s="166"/>
      <c r="AG142" s="191">
        <v>7.0</v>
      </c>
      <c r="AH142" s="191">
        <v>4.0</v>
      </c>
      <c r="AI142" s="191">
        <v>5.0</v>
      </c>
      <c r="AJ142" s="191">
        <v>2.0</v>
      </c>
      <c r="AK142" s="191">
        <v>4.0</v>
      </c>
      <c r="AL142" s="191">
        <f>SUM(F142:AK142)</f>
        <v>62</v>
      </c>
      <c r="AM142" s="191"/>
    </row>
    <row r="143" ht="13.5" customHeight="1">
      <c r="A143" s="168" t="s">
        <v>78</v>
      </c>
      <c r="B143" s="132"/>
      <c r="C143" s="196"/>
      <c r="D143" s="196"/>
      <c r="E143" s="71"/>
      <c r="F143" s="196"/>
      <c r="G143" s="196"/>
      <c r="H143" s="173">
        <v>1.0</v>
      </c>
      <c r="I143" s="173"/>
      <c r="J143" s="196"/>
      <c r="K143" s="71"/>
      <c r="L143" s="71"/>
      <c r="M143" s="627"/>
      <c r="N143" s="196"/>
      <c r="O143" s="196"/>
      <c r="P143" s="196"/>
      <c r="Q143" s="173"/>
      <c r="R143" s="173"/>
      <c r="S143" s="173"/>
      <c r="T143" s="196"/>
      <c r="U143" s="196"/>
      <c r="V143" s="196"/>
      <c r="W143" s="196"/>
      <c r="X143" s="173"/>
      <c r="Y143" s="173"/>
      <c r="Z143" s="196"/>
      <c r="AA143" s="196"/>
      <c r="AB143" s="196"/>
      <c r="AC143" s="196"/>
      <c r="AD143" s="196"/>
      <c r="AE143" s="173"/>
      <c r="AF143" s="173"/>
      <c r="AG143" s="196"/>
      <c r="AH143" s="196"/>
      <c r="AI143" s="196"/>
      <c r="AJ143" s="196"/>
      <c r="AK143" s="196"/>
      <c r="AL143" s="196"/>
      <c r="AM143" s="199"/>
    </row>
    <row r="144" ht="13.5" customHeight="1">
      <c r="A144" s="191">
        <v>21.0</v>
      </c>
      <c r="B144" s="19" t="s">
        <v>136</v>
      </c>
      <c r="C144" s="191"/>
      <c r="D144" s="192" t="s">
        <v>64</v>
      </c>
      <c r="E144" s="193" t="s">
        <v>445</v>
      </c>
      <c r="F144" s="191">
        <v>10.0</v>
      </c>
      <c r="G144" s="191">
        <v>6.0</v>
      </c>
      <c r="H144" s="166"/>
      <c r="I144" s="166"/>
      <c r="J144" s="191">
        <v>8.0</v>
      </c>
      <c r="K144" s="202"/>
      <c r="L144" s="603" t="s">
        <v>11</v>
      </c>
      <c r="M144" s="626">
        <v>6.0</v>
      </c>
      <c r="N144" s="191">
        <v>5.0</v>
      </c>
      <c r="O144" s="191">
        <v>2.0</v>
      </c>
      <c r="P144" s="191">
        <v>2.0</v>
      </c>
      <c r="Q144" s="166"/>
      <c r="R144" s="166">
        <v>2.0</v>
      </c>
      <c r="S144" s="166"/>
      <c r="T144" s="191">
        <v>7.0</v>
      </c>
      <c r="U144" s="191">
        <v>4.0</v>
      </c>
      <c r="V144" s="191">
        <v>5.0</v>
      </c>
      <c r="W144" s="191">
        <v>5.0</v>
      </c>
      <c r="X144" s="166"/>
      <c r="Y144" s="166"/>
      <c r="Z144" s="191">
        <v>4.0</v>
      </c>
      <c r="AA144" s="191">
        <v>6.0</v>
      </c>
      <c r="AB144" s="191">
        <v>5.0</v>
      </c>
      <c r="AC144" s="191">
        <v>1.0</v>
      </c>
      <c r="AD144" s="191">
        <v>2.0</v>
      </c>
      <c r="AE144" s="166"/>
      <c r="AF144" s="166"/>
      <c r="AG144" s="191">
        <v>4.0</v>
      </c>
      <c r="AH144" s="191">
        <v>4.0</v>
      </c>
      <c r="AI144" s="191">
        <v>2.0</v>
      </c>
      <c r="AJ144" s="191"/>
      <c r="AK144" s="191">
        <v>5.0</v>
      </c>
      <c r="AL144" s="191">
        <f>SUM(F144:AK144)</f>
        <v>95</v>
      </c>
      <c r="AM144" s="191"/>
    </row>
    <row r="145" ht="12.75" customHeight="1">
      <c r="A145" s="168" t="s">
        <v>78</v>
      </c>
      <c r="B145" s="132"/>
      <c r="C145" s="196"/>
      <c r="D145" s="196"/>
      <c r="E145" s="71"/>
      <c r="F145" s="196"/>
      <c r="G145" s="196"/>
      <c r="H145" s="173"/>
      <c r="I145" s="173"/>
      <c r="J145" s="196"/>
      <c r="K145" s="602"/>
      <c r="L145" s="71"/>
      <c r="M145" s="627">
        <v>4.0</v>
      </c>
      <c r="N145" s="196"/>
      <c r="O145" s="196"/>
      <c r="P145" s="196"/>
      <c r="Q145" s="173"/>
      <c r="R145" s="173"/>
      <c r="S145" s="173"/>
      <c r="T145" s="196">
        <v>1.0</v>
      </c>
      <c r="U145" s="196"/>
      <c r="V145" s="196">
        <v>4.0</v>
      </c>
      <c r="W145" s="196"/>
      <c r="X145" s="173"/>
      <c r="Y145" s="173"/>
      <c r="Z145" s="196"/>
      <c r="AA145" s="196">
        <v>2.0</v>
      </c>
      <c r="AB145" s="196"/>
      <c r="AC145" s="196"/>
      <c r="AD145" s="196"/>
      <c r="AE145" s="173"/>
      <c r="AF145" s="173"/>
      <c r="AG145" s="196">
        <v>1.0</v>
      </c>
      <c r="AH145" s="196"/>
      <c r="AI145" s="196"/>
      <c r="AJ145" s="196"/>
      <c r="AK145" s="196"/>
      <c r="AL145" s="196"/>
      <c r="AM145" s="199"/>
    </row>
    <row r="146" ht="13.5" customHeight="1">
      <c r="A146" s="191">
        <v>22.0</v>
      </c>
      <c r="B146" s="19" t="s">
        <v>136</v>
      </c>
      <c r="C146" s="191"/>
      <c r="D146" s="192" t="s">
        <v>66</v>
      </c>
      <c r="E146" s="193"/>
      <c r="F146" s="175"/>
      <c r="G146" s="175"/>
      <c r="H146" s="166"/>
      <c r="I146" s="166"/>
      <c r="J146" s="175"/>
      <c r="K146" s="202"/>
      <c r="L146" s="603"/>
      <c r="M146" s="626">
        <v>4.0</v>
      </c>
      <c r="N146" s="191">
        <v>7.0</v>
      </c>
      <c r="O146" s="191">
        <v>4.0</v>
      </c>
      <c r="P146" s="191"/>
      <c r="Q146" s="166">
        <v>3.0</v>
      </c>
      <c r="R146" s="166">
        <v>1.0</v>
      </c>
      <c r="S146" s="166"/>
      <c r="T146" s="191">
        <v>6.0</v>
      </c>
      <c r="U146" s="191">
        <v>3.0</v>
      </c>
      <c r="V146" s="191">
        <v>5.0</v>
      </c>
      <c r="W146" s="191"/>
      <c r="X146" s="166"/>
      <c r="Y146" s="166"/>
      <c r="Z146" s="191">
        <v>3.0</v>
      </c>
      <c r="AA146" s="191">
        <v>9.0</v>
      </c>
      <c r="AB146" s="191">
        <v>4.0</v>
      </c>
      <c r="AC146" s="191">
        <v>1.0</v>
      </c>
      <c r="AD146" s="191">
        <v>5.0</v>
      </c>
      <c r="AE146" s="166"/>
      <c r="AF146" s="166"/>
      <c r="AG146" s="191">
        <v>3.0</v>
      </c>
      <c r="AH146" s="191">
        <v>3.0</v>
      </c>
      <c r="AI146" s="191">
        <v>4.0</v>
      </c>
      <c r="AJ146" s="191">
        <v>3.0</v>
      </c>
      <c r="AK146" s="191">
        <v>3.0</v>
      </c>
      <c r="AL146" s="191">
        <f>SUM(F146:AK146)</f>
        <v>71</v>
      </c>
      <c r="AM146" s="191"/>
    </row>
    <row r="147" ht="13.5" customHeight="1">
      <c r="A147" s="168" t="s">
        <v>78</v>
      </c>
      <c r="B147" s="132"/>
      <c r="C147" s="196"/>
      <c r="D147" s="196"/>
      <c r="E147" s="71"/>
      <c r="F147" s="196"/>
      <c r="G147" s="196"/>
      <c r="H147" s="173"/>
      <c r="I147" s="173"/>
      <c r="J147" s="196"/>
      <c r="K147" s="602"/>
      <c r="L147" s="71"/>
      <c r="M147" s="627">
        <v>1.0</v>
      </c>
      <c r="N147" s="196">
        <v>1.0</v>
      </c>
      <c r="O147" s="196">
        <v>1.0</v>
      </c>
      <c r="P147" s="196"/>
      <c r="Q147" s="173"/>
      <c r="R147" s="173"/>
      <c r="S147" s="173"/>
      <c r="T147" s="196">
        <v>5.0</v>
      </c>
      <c r="U147" s="196">
        <v>1.0</v>
      </c>
      <c r="V147" s="196"/>
      <c r="W147" s="196"/>
      <c r="X147" s="173"/>
      <c r="Y147" s="173"/>
      <c r="Z147" s="196"/>
      <c r="AA147" s="196">
        <v>4.0</v>
      </c>
      <c r="AB147" s="196">
        <v>4.0</v>
      </c>
      <c r="AC147" s="196"/>
      <c r="AD147" s="196"/>
      <c r="AE147" s="173"/>
      <c r="AF147" s="173"/>
      <c r="AG147" s="196"/>
      <c r="AH147" s="196"/>
      <c r="AI147" s="196"/>
      <c r="AJ147" s="196"/>
      <c r="AK147" s="196"/>
      <c r="AL147" s="196"/>
      <c r="AM147" s="199"/>
    </row>
    <row r="148" ht="13.5" customHeight="1">
      <c r="A148" s="191">
        <v>23.0</v>
      </c>
      <c r="B148" s="19" t="s">
        <v>139</v>
      </c>
      <c r="C148" s="191"/>
      <c r="D148" s="192" t="s">
        <v>140</v>
      </c>
      <c r="E148" s="193"/>
      <c r="F148" s="191">
        <v>2.0</v>
      </c>
      <c r="G148" s="191">
        <v>5.0</v>
      </c>
      <c r="H148" s="166"/>
      <c r="I148" s="166">
        <v>3.0</v>
      </c>
      <c r="J148" s="191">
        <v>2.0</v>
      </c>
      <c r="K148" s="202"/>
      <c r="L148" s="603" t="s">
        <v>11</v>
      </c>
      <c r="M148" s="626">
        <v>2.0</v>
      </c>
      <c r="N148" s="191">
        <v>5.0</v>
      </c>
      <c r="O148" s="191">
        <v>2.0</v>
      </c>
      <c r="P148" s="191">
        <v>4.0</v>
      </c>
      <c r="Q148" s="166">
        <v>2.0</v>
      </c>
      <c r="R148" s="166"/>
      <c r="S148" s="166">
        <v>1.0</v>
      </c>
      <c r="T148" s="191">
        <v>4.0</v>
      </c>
      <c r="U148" s="191">
        <v>4.0</v>
      </c>
      <c r="V148" s="191">
        <v>2.0</v>
      </c>
      <c r="W148" s="191">
        <v>5.0</v>
      </c>
      <c r="X148" s="166"/>
      <c r="Y148" s="166"/>
      <c r="Z148" s="191">
        <v>4.0</v>
      </c>
      <c r="AA148" s="191">
        <v>2.0</v>
      </c>
      <c r="AB148" s="191">
        <v>10.0</v>
      </c>
      <c r="AC148" s="191">
        <v>2.0</v>
      </c>
      <c r="AD148" s="191">
        <v>2.0</v>
      </c>
      <c r="AE148" s="166"/>
      <c r="AF148" s="166"/>
      <c r="AG148" s="191">
        <v>2.0</v>
      </c>
      <c r="AH148" s="191">
        <v>1.0</v>
      </c>
      <c r="AI148" s="165"/>
      <c r="AJ148" s="165"/>
      <c r="AK148" s="191">
        <v>2.0</v>
      </c>
      <c r="AL148" s="191">
        <f>SUM(F148:AK148)</f>
        <v>68</v>
      </c>
      <c r="AM148" s="191"/>
    </row>
    <row r="149" ht="13.5" customHeight="1">
      <c r="A149" s="168" t="s">
        <v>78</v>
      </c>
      <c r="B149" s="132"/>
      <c r="C149" s="196"/>
      <c r="D149" s="196"/>
      <c r="E149" s="71"/>
      <c r="F149" s="196"/>
      <c r="G149" s="196"/>
      <c r="H149" s="173"/>
      <c r="I149" s="173"/>
      <c r="J149" s="196"/>
      <c r="K149" s="602"/>
      <c r="L149" s="71"/>
      <c r="M149" s="627"/>
      <c r="N149" s="196">
        <v>2.0</v>
      </c>
      <c r="O149" s="196"/>
      <c r="P149" s="196"/>
      <c r="Q149" s="173"/>
      <c r="R149" s="173"/>
      <c r="S149" s="173"/>
      <c r="T149" s="196"/>
      <c r="U149" s="196"/>
      <c r="V149" s="196"/>
      <c r="W149" s="196"/>
      <c r="X149" s="173"/>
      <c r="Y149" s="173"/>
      <c r="Z149" s="196"/>
      <c r="AA149" s="196">
        <v>1.0</v>
      </c>
      <c r="AB149" s="196">
        <v>1.0</v>
      </c>
      <c r="AC149" s="196"/>
      <c r="AD149" s="196"/>
      <c r="AE149" s="173"/>
      <c r="AF149" s="173"/>
      <c r="AG149" s="196"/>
      <c r="AH149" s="196"/>
      <c r="AI149" s="196"/>
      <c r="AJ149" s="196"/>
      <c r="AK149" s="196"/>
      <c r="AL149" s="196"/>
      <c r="AM149" s="199"/>
    </row>
    <row r="150" ht="13.5" customHeight="1">
      <c r="A150" s="191">
        <v>24.0</v>
      </c>
      <c r="B150" s="19" t="s">
        <v>142</v>
      </c>
      <c r="C150" s="191"/>
      <c r="D150" s="192" t="s">
        <v>143</v>
      </c>
      <c r="E150" s="193" t="s">
        <v>446</v>
      </c>
      <c r="F150" s="191">
        <v>1.0</v>
      </c>
      <c r="G150" s="191">
        <v>5.0</v>
      </c>
      <c r="H150" s="166"/>
      <c r="I150" s="166">
        <v>1.0</v>
      </c>
      <c r="J150" s="191">
        <v>8.0</v>
      </c>
      <c r="K150" s="202"/>
      <c r="L150" s="118"/>
      <c r="M150" s="626">
        <v>2.0</v>
      </c>
      <c r="N150" s="191">
        <v>4.0</v>
      </c>
      <c r="O150" s="191">
        <v>3.0</v>
      </c>
      <c r="P150" s="191">
        <v>5.0</v>
      </c>
      <c r="Q150" s="166"/>
      <c r="R150" s="166"/>
      <c r="S150" s="166"/>
      <c r="T150" s="191">
        <v>1.0</v>
      </c>
      <c r="U150" s="191">
        <v>1.0</v>
      </c>
      <c r="V150" s="191"/>
      <c r="W150" s="631">
        <v>8.0</v>
      </c>
      <c r="X150" s="166"/>
      <c r="Y150" s="166"/>
      <c r="Z150" s="191"/>
      <c r="AA150" s="191">
        <v>14.0</v>
      </c>
      <c r="AB150" s="191">
        <v>2.0</v>
      </c>
      <c r="AC150" s="191">
        <v>4.0</v>
      </c>
      <c r="AD150" s="191">
        <v>7.0</v>
      </c>
      <c r="AE150" s="166"/>
      <c r="AF150" s="166"/>
      <c r="AG150" s="191">
        <v>6.0</v>
      </c>
      <c r="AH150" s="191">
        <v>3.0</v>
      </c>
      <c r="AI150" s="191">
        <v>3.0</v>
      </c>
      <c r="AJ150" s="191"/>
      <c r="AK150" s="191">
        <v>5.0</v>
      </c>
      <c r="AL150" s="191">
        <f>SUM(F150:AK150)</f>
        <v>83</v>
      </c>
      <c r="AM150" s="191"/>
    </row>
    <row r="151" ht="13.5" customHeight="1">
      <c r="A151" s="168" t="s">
        <v>78</v>
      </c>
      <c r="B151" s="132"/>
      <c r="C151" s="196"/>
      <c r="D151" s="196"/>
      <c r="E151" s="71"/>
      <c r="F151" s="196">
        <v>1.0</v>
      </c>
      <c r="G151" s="196"/>
      <c r="H151" s="173"/>
      <c r="I151" s="173"/>
      <c r="J151" s="196">
        <v>2.0</v>
      </c>
      <c r="K151" s="602"/>
      <c r="L151" s="71"/>
      <c r="M151" s="627"/>
      <c r="N151" s="196">
        <v>2.0</v>
      </c>
      <c r="O151" s="196"/>
      <c r="P151" s="196"/>
      <c r="Q151" s="173"/>
      <c r="R151" s="173"/>
      <c r="S151" s="173"/>
      <c r="T151" s="196"/>
      <c r="U151" s="196"/>
      <c r="V151" s="196"/>
      <c r="W151" s="196"/>
      <c r="X151" s="173"/>
      <c r="Y151" s="173"/>
      <c r="Z151" s="196"/>
      <c r="AA151" s="196">
        <v>11.0</v>
      </c>
      <c r="AB151" s="196">
        <v>2.0</v>
      </c>
      <c r="AC151" s="196">
        <v>1.0</v>
      </c>
      <c r="AD151" s="196">
        <v>7.0</v>
      </c>
      <c r="AE151" s="173"/>
      <c r="AF151" s="173"/>
      <c r="AG151" s="196">
        <v>1.0</v>
      </c>
      <c r="AH151" s="196"/>
      <c r="AI151" s="196"/>
      <c r="AJ151" s="196"/>
      <c r="AK151" s="196"/>
      <c r="AL151" s="196"/>
      <c r="AM151" s="199"/>
    </row>
    <row r="152" ht="15.75" customHeight="1">
      <c r="A152" s="218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132"/>
    </row>
    <row r="153" ht="23.25" customHeight="1">
      <c r="A153" s="219" t="s">
        <v>145</v>
      </c>
      <c r="B153" s="4"/>
      <c r="C153" s="4"/>
      <c r="D153" s="220" t="s">
        <v>146</v>
      </c>
      <c r="E153" s="132"/>
      <c r="F153" s="9">
        <f t="shared" ref="F153:J153" si="2">F104+F106+F108+F112+F114+F116+F118+F120+F122+F124+F126+F128+F130+F132+F134+F136+F138+F140+F142+F144+F146+F148+F150</f>
        <v>146</v>
      </c>
      <c r="G153" s="31">
        <f t="shared" si="2"/>
        <v>115</v>
      </c>
      <c r="H153" s="15">
        <f t="shared" si="2"/>
        <v>17</v>
      </c>
      <c r="I153" s="15">
        <f t="shared" si="2"/>
        <v>26</v>
      </c>
      <c r="J153" s="31">
        <f t="shared" si="2"/>
        <v>124</v>
      </c>
      <c r="K153" s="31"/>
      <c r="L153" s="31"/>
      <c r="M153" s="9">
        <f t="shared" ref="M153:S153" si="3">M104+M106+M108+M112+M114+M116+M118+M120+M122+M124+M126+M128+M130+M132+M134+M136+M138+M140+M142+M144+M146+M148+M150</f>
        <v>115</v>
      </c>
      <c r="N153" s="9">
        <f t="shared" si="3"/>
        <v>114</v>
      </c>
      <c r="O153" s="9">
        <f t="shared" si="3"/>
        <v>79</v>
      </c>
      <c r="P153" s="9">
        <f t="shared" si="3"/>
        <v>80</v>
      </c>
      <c r="Q153" s="15">
        <f t="shared" si="3"/>
        <v>6</v>
      </c>
      <c r="R153" s="15">
        <f t="shared" si="3"/>
        <v>6</v>
      </c>
      <c r="S153" s="15">
        <f t="shared" si="3"/>
        <v>27</v>
      </c>
      <c r="T153" s="9">
        <f t="shared" ref="T153:X153" si="4">T104+T106+T108+T112+T114+T116+T118+T120+T122+T124+T126+T128+T130+T134+T136+T138+T140+T142+T144+T146+T148+T150</f>
        <v>135</v>
      </c>
      <c r="U153" s="9">
        <f t="shared" si="4"/>
        <v>117</v>
      </c>
      <c r="V153" s="31">
        <f t="shared" si="4"/>
        <v>117</v>
      </c>
      <c r="W153" s="31">
        <f t="shared" si="4"/>
        <v>121</v>
      </c>
      <c r="X153" s="15">
        <f t="shared" si="4"/>
        <v>7</v>
      </c>
      <c r="Y153" s="15">
        <f t="shared" ref="Y153:AB153" si="5">Y104+Y106+Y108+Y112+Y114+Y116+Y118+Y120+Y122+Y124+Y126+Y128+Y130+Y132+Y134+Y136+Y138+Y140+Y142+Y144+Y146+Y148+Y150</f>
        <v>15</v>
      </c>
      <c r="Z153" s="31">
        <f t="shared" si="5"/>
        <v>142</v>
      </c>
      <c r="AA153" s="9">
        <f t="shared" si="5"/>
        <v>271</v>
      </c>
      <c r="AB153" s="9">
        <f t="shared" si="5"/>
        <v>182</v>
      </c>
      <c r="AC153" s="31">
        <f t="shared" ref="AC153:AC154" si="9">AC104+AC106+AC108+AC110+AC112+AC114+AC116+AC118+AC120+AC122+AC124+AC126+AC128+AC130+AC132+AC134+AC136+AC138+AC140+AC142+AC144+AC146+AC148+AC150</f>
        <v>117</v>
      </c>
      <c r="AD153" s="31">
        <f t="shared" ref="AD153:AK153" si="6">AD104+AD106+AD108+AD112+AD114+AD116+AD118+AD120+AD122+AD124+AD126+AD128+AD130+AD132+AD134+AD136+AD138+AD140+AD142+AD144+AD146+AD148+AD150</f>
        <v>105</v>
      </c>
      <c r="AE153" s="15">
        <f t="shared" si="6"/>
        <v>9</v>
      </c>
      <c r="AF153" s="15">
        <f t="shared" si="6"/>
        <v>6</v>
      </c>
      <c r="AG153" s="31">
        <f t="shared" si="6"/>
        <v>112</v>
      </c>
      <c r="AH153" s="9">
        <f t="shared" si="6"/>
        <v>132</v>
      </c>
      <c r="AI153" s="9">
        <f t="shared" si="6"/>
        <v>95</v>
      </c>
      <c r="AJ153" s="31">
        <f t="shared" si="6"/>
        <v>93</v>
      </c>
      <c r="AK153" s="31">
        <f t="shared" si="6"/>
        <v>138</v>
      </c>
      <c r="AL153" s="221">
        <f t="shared" ref="AL153:AL158" si="11">SUM(F153:AK153)</f>
        <v>2769</v>
      </c>
      <c r="AM153" s="31" t="s">
        <v>146</v>
      </c>
    </row>
    <row r="154" ht="20.25" customHeight="1">
      <c r="A154" s="222"/>
      <c r="D154" s="224" t="s">
        <v>78</v>
      </c>
      <c r="E154" s="132"/>
      <c r="F154" s="225">
        <f t="shared" ref="F154:J154" si="7">F105+F107+F111+F113+F115+F117+F119+F121+F123+F125+F127+F129+F131+F133+F135+F137+F139+F141+F143+F145+F147+F149+F151</f>
        <v>3</v>
      </c>
      <c r="G154" s="203">
        <f t="shared" si="7"/>
        <v>11</v>
      </c>
      <c r="H154" s="227">
        <f t="shared" si="7"/>
        <v>1</v>
      </c>
      <c r="I154" s="227">
        <f t="shared" si="7"/>
        <v>0</v>
      </c>
      <c r="J154" s="203">
        <f t="shared" si="7"/>
        <v>13</v>
      </c>
      <c r="K154" s="203"/>
      <c r="L154" s="203"/>
      <c r="M154" s="225">
        <f t="shared" ref="M154:AB154" si="8">M105+M107+M111+M113+M115+M117+M119+M121+M123+M125+M127+M129+M131+M133+M135+M137+M139+M141+M143+M145+M147+M149+M151</f>
        <v>10</v>
      </c>
      <c r="N154" s="225">
        <f t="shared" si="8"/>
        <v>8</v>
      </c>
      <c r="O154" s="225">
        <f t="shared" si="8"/>
        <v>25</v>
      </c>
      <c r="P154" s="225">
        <f t="shared" si="8"/>
        <v>2</v>
      </c>
      <c r="Q154" s="227">
        <f t="shared" si="8"/>
        <v>0</v>
      </c>
      <c r="R154" s="227">
        <f t="shared" si="8"/>
        <v>0</v>
      </c>
      <c r="S154" s="227">
        <f t="shared" si="8"/>
        <v>0</v>
      </c>
      <c r="T154" s="225">
        <f t="shared" si="8"/>
        <v>13</v>
      </c>
      <c r="U154" s="225">
        <f t="shared" si="8"/>
        <v>12</v>
      </c>
      <c r="V154" s="203">
        <f t="shared" si="8"/>
        <v>15</v>
      </c>
      <c r="W154" s="203">
        <f t="shared" si="8"/>
        <v>11</v>
      </c>
      <c r="X154" s="227">
        <f t="shared" si="8"/>
        <v>0</v>
      </c>
      <c r="Y154" s="227">
        <f t="shared" si="8"/>
        <v>4</v>
      </c>
      <c r="Z154" s="203">
        <f t="shared" si="8"/>
        <v>44</v>
      </c>
      <c r="AA154" s="225">
        <f t="shared" si="8"/>
        <v>80</v>
      </c>
      <c r="AB154" s="225">
        <f t="shared" si="8"/>
        <v>34</v>
      </c>
      <c r="AC154" s="203">
        <f t="shared" si="9"/>
        <v>1</v>
      </c>
      <c r="AD154" s="203">
        <f t="shared" ref="AD154:AK154" si="10">AD105+AD107+AD111+AD113+AD115+AD117+AD119+AD121+AD123+AD125+AD127+AD129+AD131+AD133+AD135+AD137+AD139+AD141+AD143+AD145+AD147+AD149+AD151</f>
        <v>7</v>
      </c>
      <c r="AE154" s="227">
        <f t="shared" si="10"/>
        <v>0</v>
      </c>
      <c r="AF154" s="227">
        <f t="shared" si="10"/>
        <v>0</v>
      </c>
      <c r="AG154" s="203">
        <f t="shared" si="10"/>
        <v>4</v>
      </c>
      <c r="AH154" s="225">
        <f t="shared" si="10"/>
        <v>0</v>
      </c>
      <c r="AI154" s="225">
        <f t="shared" si="10"/>
        <v>0</v>
      </c>
      <c r="AJ154" s="203">
        <f t="shared" si="10"/>
        <v>0</v>
      </c>
      <c r="AK154" s="203">
        <f t="shared" si="10"/>
        <v>1</v>
      </c>
      <c r="AL154" s="228">
        <f t="shared" si="11"/>
        <v>299</v>
      </c>
      <c r="AM154" s="203" t="s">
        <v>147</v>
      </c>
    </row>
    <row r="155" ht="19.5" customHeight="1">
      <c r="A155" s="222"/>
      <c r="D155" s="220" t="s">
        <v>148</v>
      </c>
      <c r="E155" s="132"/>
      <c r="F155" s="9">
        <f t="shared" ref="F155:J155" si="12">F55+F57+F59+F61+F63+F65+F67+F69+F71+F73+F75+F77+F79+F81+F83+F85+F87+F89+F91+F93+F97+F99+F101</f>
        <v>160</v>
      </c>
      <c r="G155" s="31">
        <f t="shared" si="12"/>
        <v>162</v>
      </c>
      <c r="H155" s="15">
        <f t="shared" si="12"/>
        <v>25</v>
      </c>
      <c r="I155" s="15">
        <f t="shared" si="12"/>
        <v>21</v>
      </c>
      <c r="J155" s="31">
        <f t="shared" si="12"/>
        <v>122</v>
      </c>
      <c r="K155" s="31"/>
      <c r="L155" s="31"/>
      <c r="M155" s="9">
        <f t="shared" ref="M155:N155" si="13">M55+M57+M59+M61+M63+M65+M67+M69+M71+M73+M75+M77+M79+M81+M83+M85+M87+M89+M91+M93+M97+M99+M101</f>
        <v>178</v>
      </c>
      <c r="N155" s="9">
        <f t="shared" si="13"/>
        <v>147</v>
      </c>
      <c r="O155" s="9">
        <f t="shared" ref="O155:P155" si="14">O55+O57+O59+O61+O63+O65+O67+O69+O71+O73+O75+O77+O79+O81+O83+O85+O87+O89+O91+O93+O95+O97+O99+O101</f>
        <v>175</v>
      </c>
      <c r="P155" s="9">
        <f t="shared" si="14"/>
        <v>116</v>
      </c>
      <c r="Q155" s="15">
        <f t="shared" ref="Q155:U155" si="15">Q55+Q57+Q59+Q61+Q63+Q65+Q67+Q69+Q71+Q73+Q75+Q77+Q79+Q81+Q83+Q85+Q87+Q89+Q91+Q93+Q97+Q99+Q101</f>
        <v>34</v>
      </c>
      <c r="R155" s="15">
        <f t="shared" si="15"/>
        <v>24</v>
      </c>
      <c r="S155" s="15">
        <f t="shared" si="15"/>
        <v>35</v>
      </c>
      <c r="T155" s="9">
        <f t="shared" si="15"/>
        <v>142</v>
      </c>
      <c r="U155" s="9">
        <f t="shared" si="15"/>
        <v>164</v>
      </c>
      <c r="V155" s="31">
        <f t="shared" ref="V155:X155" si="16">V55+V57+V59+V61+V63+V65+V67+V69+V71+V73+V75+V77+V79+V81+V83+V85+V87+V89+V91+V93+V95+V97+V99+V101</f>
        <v>137</v>
      </c>
      <c r="W155" s="31">
        <f t="shared" si="16"/>
        <v>129</v>
      </c>
      <c r="X155" s="15">
        <f t="shared" si="16"/>
        <v>33</v>
      </c>
      <c r="Y155" s="15">
        <f t="shared" ref="Y155:Y156" si="23">Y55+Y57+Y59+Y61+Y63+Y65+Y67+Y69+Y71+Y73+Y75+Y77+Y79+Y81+Y83+Y85+Y87+Y89+Y91+Y93+Y97+Y99+Y101</f>
        <v>35</v>
      </c>
      <c r="Z155" s="31">
        <f t="shared" ref="Z155:Z156" si="24">Z55+Z57+Z59+Z61+Z63+Z65+Z67+Z69+Z71+Z73+Z75+Z77+Z79+Z81+Z83+Z85+Z87+Z89+Z91+Z93+Z95+Z97+Z99+Z101</f>
        <v>143</v>
      </c>
      <c r="AA155" s="9">
        <f t="shared" ref="AA155:AA156" si="25">AA55+AA57+AA59+AA61+AA63+AA65+AA67+AA69+AA71+AA73+AA75+AA77+AA79+AA81+AA83+AA85+AA87+AA89+AA91+AA93+AA97+AA99+AA101</f>
        <v>200</v>
      </c>
      <c r="AB155" s="9">
        <f t="shared" ref="AB155:AB156" si="26">AB55+AB57+AB59+AB61+AB63+AB65+AB67+AB69+AB71+AB73+AB75+AB77+AB79+AB81+AB83+AB85+AB87+AB89+AB91+AB93+AB95+AB97+AB99+AB101</f>
        <v>146</v>
      </c>
      <c r="AC155" s="31">
        <f>AC55+AC57+AC59+AC61+AC63+AC65+AC67+AC69+AC71+AC73+AC75+AC79+AC81+AC83+AC85+AC87+AC89+AC91+AC93+AC95+AC97+AC99+AC101</f>
        <v>135</v>
      </c>
      <c r="AD155" s="31">
        <f t="shared" ref="AD155:AK155" si="17">AD55+AD57+AD59+AD61+AD63+AD65+AD67+AD69+AD71+AD73+AD75+AD77+AD79+AD81+AD83+AD85+AD87+AD89+AD91+AD93+AD95+AD97+AD99+AD101</f>
        <v>120</v>
      </c>
      <c r="AE155" s="15">
        <f t="shared" si="17"/>
        <v>37</v>
      </c>
      <c r="AF155" s="15">
        <f t="shared" si="17"/>
        <v>28</v>
      </c>
      <c r="AG155" s="31">
        <f t="shared" si="17"/>
        <v>137</v>
      </c>
      <c r="AH155" s="9">
        <f t="shared" si="17"/>
        <v>165</v>
      </c>
      <c r="AI155" s="9">
        <f t="shared" si="17"/>
        <v>213</v>
      </c>
      <c r="AJ155" s="31">
        <f t="shared" si="17"/>
        <v>182</v>
      </c>
      <c r="AK155" s="31">
        <f t="shared" si="17"/>
        <v>140</v>
      </c>
      <c r="AL155" s="221">
        <f t="shared" si="11"/>
        <v>3485</v>
      </c>
      <c r="AM155" s="31" t="s">
        <v>148</v>
      </c>
    </row>
    <row r="156" ht="19.5" customHeight="1">
      <c r="A156" s="222"/>
      <c r="D156" s="224" t="s">
        <v>78</v>
      </c>
      <c r="E156" s="132"/>
      <c r="F156" s="225">
        <f t="shared" ref="F156:J156" si="18">F56+F58+F60+F62+F64+F66+F68+F70+F72+F74+F76+F78+F80+F82+F84+F86+F88+F90+F92+F94+F98+F100+F102</f>
        <v>22</v>
      </c>
      <c r="G156" s="203">
        <f t="shared" si="18"/>
        <v>17</v>
      </c>
      <c r="H156" s="227">
        <f t="shared" si="18"/>
        <v>6</v>
      </c>
      <c r="I156" s="227">
        <f t="shared" si="18"/>
        <v>0</v>
      </c>
      <c r="J156" s="203">
        <f t="shared" si="18"/>
        <v>29</v>
      </c>
      <c r="K156" s="203"/>
      <c r="L156" s="203"/>
      <c r="M156" s="225">
        <f t="shared" ref="M156:N156" si="19">M56+M58+M60+M62+M64+M66+M68+M70+M72+M74+M76+M78+M80+M82+M84+M86+M88+M90+M92+M94+M98+M100+M102</f>
        <v>35</v>
      </c>
      <c r="N156" s="225">
        <f t="shared" si="19"/>
        <v>22</v>
      </c>
      <c r="O156" s="225">
        <f t="shared" ref="O156:P156" si="20">O56+O58+O60+O62+O64+O66+O68+O70+O72+O74+O76+O78+O80+O82+O84+O86+O88+O90+O92+O94+O96+O98+O100+O102</f>
        <v>26</v>
      </c>
      <c r="P156" s="225">
        <f t="shared" si="20"/>
        <v>49</v>
      </c>
      <c r="Q156" s="227">
        <f t="shared" ref="Q156:U156" si="21">Q56+Q58+Q60+Q62+Q64+Q66+Q68+Q70+Q72+Q74+Q76+Q78+Q80+Q82+Q84+Q86+Q88+Q90+Q92+Q94+Q98+Q100+Q102</f>
        <v>19</v>
      </c>
      <c r="R156" s="227">
        <f t="shared" si="21"/>
        <v>1</v>
      </c>
      <c r="S156" s="227">
        <f t="shared" si="21"/>
        <v>5</v>
      </c>
      <c r="T156" s="225">
        <f t="shared" si="21"/>
        <v>33</v>
      </c>
      <c r="U156" s="225">
        <f t="shared" si="21"/>
        <v>28</v>
      </c>
      <c r="V156" s="203">
        <f t="shared" ref="V156:X156" si="22">V56+V58+V60+V62+V64+V66+V68+V70+V72+V74+V76+V78+V80+V82+V84+V86+V88+V90+V92+V94+V96+V98+V100+V102</f>
        <v>25</v>
      </c>
      <c r="W156" s="203">
        <f t="shared" si="22"/>
        <v>35</v>
      </c>
      <c r="X156" s="227">
        <f t="shared" si="22"/>
        <v>11</v>
      </c>
      <c r="Y156" s="227">
        <f t="shared" si="23"/>
        <v>17</v>
      </c>
      <c r="Z156" s="203">
        <f t="shared" si="24"/>
        <v>56</v>
      </c>
      <c r="AA156" s="225">
        <f t="shared" si="25"/>
        <v>61</v>
      </c>
      <c r="AB156" s="225">
        <f t="shared" si="26"/>
        <v>46</v>
      </c>
      <c r="AC156" s="203">
        <f t="shared" ref="AC156:AK156" si="27">AC56+AC58+AC60+AC62+AC64+AC66+AC68+AC70+AC72+AC74+AC76+AC78+AC80+AC82+AC84+AC86+AC88+AC90+AC92+AC94+AC96+AC98+AC100+AC102</f>
        <v>15</v>
      </c>
      <c r="AD156" s="203">
        <f t="shared" si="27"/>
        <v>4</v>
      </c>
      <c r="AE156" s="227">
        <f t="shared" si="27"/>
        <v>6</v>
      </c>
      <c r="AF156" s="227">
        <f t="shared" si="27"/>
        <v>5</v>
      </c>
      <c r="AG156" s="203">
        <f t="shared" si="27"/>
        <v>0</v>
      </c>
      <c r="AH156" s="225">
        <f t="shared" si="27"/>
        <v>4</v>
      </c>
      <c r="AI156" s="225">
        <f t="shared" si="27"/>
        <v>0</v>
      </c>
      <c r="AJ156" s="203">
        <f t="shared" si="27"/>
        <v>0</v>
      </c>
      <c r="AK156" s="203">
        <f t="shared" si="27"/>
        <v>0</v>
      </c>
      <c r="AL156" s="228">
        <f t="shared" si="11"/>
        <v>577</v>
      </c>
      <c r="AM156" s="203" t="s">
        <v>149</v>
      </c>
    </row>
    <row r="157" ht="15.75" customHeight="1">
      <c r="A157" s="222"/>
      <c r="D157" s="220" t="s">
        <v>150</v>
      </c>
      <c r="E157" s="132"/>
      <c r="F157" s="120">
        <f t="shared" ref="F157:J157" si="28">SUM(F153+F155)</f>
        <v>306</v>
      </c>
      <c r="G157" s="125">
        <f t="shared" si="28"/>
        <v>277</v>
      </c>
      <c r="H157" s="230">
        <f t="shared" si="28"/>
        <v>42</v>
      </c>
      <c r="I157" s="230">
        <f t="shared" si="28"/>
        <v>47</v>
      </c>
      <c r="J157" s="125">
        <f t="shared" si="28"/>
        <v>246</v>
      </c>
      <c r="K157" s="125"/>
      <c r="L157" s="125"/>
      <c r="M157" s="9">
        <f t="shared" ref="M157:AK157" si="29">SUM(M153+M155)</f>
        <v>293</v>
      </c>
      <c r="N157" s="120">
        <f t="shared" si="29"/>
        <v>261</v>
      </c>
      <c r="O157" s="120">
        <f t="shared" si="29"/>
        <v>254</v>
      </c>
      <c r="P157" s="120">
        <f t="shared" si="29"/>
        <v>196</v>
      </c>
      <c r="Q157" s="230">
        <f t="shared" si="29"/>
        <v>40</v>
      </c>
      <c r="R157" s="230">
        <f t="shared" si="29"/>
        <v>30</v>
      </c>
      <c r="S157" s="230">
        <f t="shared" si="29"/>
        <v>62</v>
      </c>
      <c r="T157" s="120">
        <f t="shared" si="29"/>
        <v>277</v>
      </c>
      <c r="U157" s="120">
        <f t="shared" si="29"/>
        <v>281</v>
      </c>
      <c r="V157" s="125">
        <f t="shared" si="29"/>
        <v>254</v>
      </c>
      <c r="W157" s="125">
        <f t="shared" si="29"/>
        <v>250</v>
      </c>
      <c r="X157" s="230">
        <f t="shared" si="29"/>
        <v>40</v>
      </c>
      <c r="Y157" s="230">
        <f t="shared" si="29"/>
        <v>50</v>
      </c>
      <c r="Z157" s="125">
        <f t="shared" si="29"/>
        <v>285</v>
      </c>
      <c r="AA157" s="120">
        <f t="shared" si="29"/>
        <v>471</v>
      </c>
      <c r="AB157" s="120">
        <f t="shared" si="29"/>
        <v>328</v>
      </c>
      <c r="AC157" s="125">
        <f t="shared" si="29"/>
        <v>252</v>
      </c>
      <c r="AD157" s="125">
        <f t="shared" si="29"/>
        <v>225</v>
      </c>
      <c r="AE157" s="230">
        <f t="shared" si="29"/>
        <v>46</v>
      </c>
      <c r="AF157" s="230">
        <f t="shared" si="29"/>
        <v>34</v>
      </c>
      <c r="AG157" s="125">
        <f t="shared" si="29"/>
        <v>249</v>
      </c>
      <c r="AH157" s="120">
        <f t="shared" si="29"/>
        <v>297</v>
      </c>
      <c r="AI157" s="120">
        <f t="shared" si="29"/>
        <v>308</v>
      </c>
      <c r="AJ157" s="125">
        <f t="shared" si="29"/>
        <v>275</v>
      </c>
      <c r="AK157" s="125">
        <f t="shared" si="29"/>
        <v>278</v>
      </c>
      <c r="AL157" s="221">
        <f t="shared" si="11"/>
        <v>6254</v>
      </c>
      <c r="AM157" s="31" t="s">
        <v>150</v>
      </c>
    </row>
    <row r="158" ht="20.25" customHeight="1">
      <c r="A158" s="222"/>
      <c r="D158" s="231" t="s">
        <v>147</v>
      </c>
      <c r="E158" s="132"/>
      <c r="F158" s="232">
        <f t="shared" ref="F158:J158" si="30">F154+F156</f>
        <v>25</v>
      </c>
      <c r="G158" s="607">
        <f t="shared" si="30"/>
        <v>28</v>
      </c>
      <c r="H158" s="234">
        <f t="shared" si="30"/>
        <v>7</v>
      </c>
      <c r="I158" s="234">
        <f t="shared" si="30"/>
        <v>0</v>
      </c>
      <c r="J158" s="607">
        <f t="shared" si="30"/>
        <v>42</v>
      </c>
      <c r="K158" s="607"/>
      <c r="L158" s="607"/>
      <c r="M158" s="232">
        <f t="shared" ref="M158:AI158" si="31">M154+M156</f>
        <v>45</v>
      </c>
      <c r="N158" s="232">
        <f t="shared" si="31"/>
        <v>30</v>
      </c>
      <c r="O158" s="232">
        <f t="shared" si="31"/>
        <v>51</v>
      </c>
      <c r="P158" s="232">
        <f t="shared" si="31"/>
        <v>51</v>
      </c>
      <c r="Q158" s="234">
        <f t="shared" si="31"/>
        <v>19</v>
      </c>
      <c r="R158" s="234">
        <f t="shared" si="31"/>
        <v>1</v>
      </c>
      <c r="S158" s="234">
        <f t="shared" si="31"/>
        <v>5</v>
      </c>
      <c r="T158" s="232">
        <f t="shared" si="31"/>
        <v>46</v>
      </c>
      <c r="U158" s="232">
        <f t="shared" si="31"/>
        <v>40</v>
      </c>
      <c r="V158" s="607">
        <f t="shared" si="31"/>
        <v>40</v>
      </c>
      <c r="W158" s="607">
        <f t="shared" si="31"/>
        <v>46</v>
      </c>
      <c r="X158" s="234">
        <f t="shared" si="31"/>
        <v>11</v>
      </c>
      <c r="Y158" s="234">
        <f t="shared" si="31"/>
        <v>21</v>
      </c>
      <c r="Z158" s="607">
        <f t="shared" si="31"/>
        <v>100</v>
      </c>
      <c r="AA158" s="232">
        <f t="shared" si="31"/>
        <v>141</v>
      </c>
      <c r="AB158" s="232">
        <f t="shared" si="31"/>
        <v>80</v>
      </c>
      <c r="AC158" s="607">
        <f t="shared" si="31"/>
        <v>16</v>
      </c>
      <c r="AD158" s="607">
        <f t="shared" si="31"/>
        <v>11</v>
      </c>
      <c r="AE158" s="234">
        <f t="shared" si="31"/>
        <v>6</v>
      </c>
      <c r="AF158" s="234">
        <f t="shared" si="31"/>
        <v>5</v>
      </c>
      <c r="AG158" s="607">
        <f t="shared" si="31"/>
        <v>4</v>
      </c>
      <c r="AH158" s="232">
        <f t="shared" si="31"/>
        <v>4</v>
      </c>
      <c r="AI158" s="232">
        <f t="shared" si="31"/>
        <v>0</v>
      </c>
      <c r="AJ158" s="607">
        <f>AI154+AI156</f>
        <v>0</v>
      </c>
      <c r="AK158" s="607">
        <f>AK154+AK156</f>
        <v>1</v>
      </c>
      <c r="AL158" s="228">
        <f t="shared" si="11"/>
        <v>876</v>
      </c>
      <c r="AM158" s="203" t="s">
        <v>147</v>
      </c>
    </row>
    <row r="159" ht="15.75" customHeight="1">
      <c r="A159" s="79"/>
      <c r="B159" s="79"/>
      <c r="C159" s="81"/>
      <c r="D159" s="79"/>
      <c r="E159" s="82"/>
      <c r="F159" s="237"/>
      <c r="G159" s="112"/>
      <c r="H159" s="237"/>
      <c r="I159" s="237"/>
      <c r="J159" s="112"/>
      <c r="K159" s="112"/>
      <c r="L159" s="112"/>
      <c r="M159" s="237"/>
      <c r="N159" s="237"/>
      <c r="O159" s="237"/>
      <c r="P159" s="237"/>
      <c r="Q159" s="237"/>
      <c r="R159" s="237"/>
      <c r="S159" s="237"/>
      <c r="T159" s="237"/>
      <c r="U159" s="237"/>
      <c r="V159" s="112"/>
      <c r="W159" s="112"/>
      <c r="X159" s="112"/>
      <c r="Y159" s="112"/>
      <c r="Z159" s="112"/>
      <c r="AA159" s="237"/>
      <c r="AB159" s="237"/>
      <c r="AC159" s="112"/>
      <c r="AD159" s="112"/>
      <c r="AE159" s="112"/>
      <c r="AF159" s="112"/>
      <c r="AG159" s="112"/>
      <c r="AH159" s="237"/>
      <c r="AI159" s="237"/>
      <c r="AJ159" s="112"/>
      <c r="AK159" s="112"/>
      <c r="AL159" s="112"/>
      <c r="AM159" s="112"/>
    </row>
    <row r="160" ht="15.75" customHeight="1">
      <c r="A160" s="112"/>
      <c r="B160" s="112"/>
      <c r="C160" s="81"/>
      <c r="D160" s="220" t="s">
        <v>151</v>
      </c>
      <c r="E160" s="132"/>
      <c r="F160" s="9">
        <v>428.0</v>
      </c>
      <c r="G160" s="31">
        <v>283.0</v>
      </c>
      <c r="H160" s="15">
        <v>67.0</v>
      </c>
      <c r="I160" s="15">
        <v>70.0</v>
      </c>
      <c r="J160" s="31">
        <v>410.0</v>
      </c>
      <c r="K160" s="31"/>
      <c r="L160" s="31"/>
      <c r="M160" s="14">
        <v>397.0</v>
      </c>
      <c r="N160" s="14">
        <v>437.0</v>
      </c>
      <c r="O160" s="14">
        <v>339.0</v>
      </c>
      <c r="P160" s="14">
        <v>220.0</v>
      </c>
      <c r="Q160" s="15">
        <v>57.0</v>
      </c>
      <c r="R160" s="15">
        <v>42.0</v>
      </c>
      <c r="S160" s="15">
        <v>38.0</v>
      </c>
      <c r="T160" s="9">
        <v>370.0</v>
      </c>
      <c r="U160" s="9">
        <v>254.0</v>
      </c>
      <c r="V160" s="31">
        <v>191.0</v>
      </c>
      <c r="W160" s="31">
        <v>342.0</v>
      </c>
      <c r="X160" s="15">
        <v>49.0</v>
      </c>
      <c r="Y160" s="15">
        <v>34.0</v>
      </c>
      <c r="Z160" s="31">
        <v>190.0</v>
      </c>
      <c r="AA160" s="9">
        <v>192.0</v>
      </c>
      <c r="AB160" s="9">
        <v>226.0</v>
      </c>
      <c r="AC160" s="31">
        <v>347.0</v>
      </c>
      <c r="AD160" s="31">
        <v>217.0</v>
      </c>
      <c r="AE160" s="15">
        <v>43.0</v>
      </c>
      <c r="AF160" s="15">
        <v>26.0</v>
      </c>
      <c r="AG160" s="31">
        <v>381.0</v>
      </c>
      <c r="AH160" s="9">
        <v>437.0</v>
      </c>
      <c r="AI160" s="9"/>
      <c r="AJ160" s="31">
        <v>446.0</v>
      </c>
      <c r="AK160" s="31"/>
      <c r="AL160" s="221">
        <f t="shared" ref="AL160:AL161" si="32">SUM(F160:AK160)</f>
        <v>6533</v>
      </c>
      <c r="AM160" s="112"/>
    </row>
    <row r="161" ht="15.75" customHeight="1">
      <c r="A161" s="112"/>
      <c r="B161" s="112"/>
      <c r="C161" s="112"/>
      <c r="D161" s="220" t="s">
        <v>152</v>
      </c>
      <c r="E161" s="132"/>
      <c r="F161" s="9">
        <v>153.0</v>
      </c>
      <c r="G161" s="31">
        <v>106.0</v>
      </c>
      <c r="H161" s="15">
        <v>11.0</v>
      </c>
      <c r="I161" s="15">
        <v>13.0</v>
      </c>
      <c r="J161" s="31">
        <v>125.0</v>
      </c>
      <c r="K161" s="31"/>
      <c r="L161" s="31"/>
      <c r="M161" s="14">
        <v>118.0</v>
      </c>
      <c r="N161" s="14">
        <v>158.0</v>
      </c>
      <c r="O161" s="14">
        <v>155.0</v>
      </c>
      <c r="P161" s="14">
        <v>96.0</v>
      </c>
      <c r="Q161" s="15">
        <v>54.0</v>
      </c>
      <c r="R161" s="15">
        <v>34.0</v>
      </c>
      <c r="S161" s="15">
        <v>33.0</v>
      </c>
      <c r="T161" s="9">
        <v>160.0</v>
      </c>
      <c r="U161" s="9">
        <v>116.0</v>
      </c>
      <c r="V161" s="31">
        <v>88.0</v>
      </c>
      <c r="W161" s="31">
        <v>307.0</v>
      </c>
      <c r="X161" s="15">
        <v>15.0</v>
      </c>
      <c r="Y161" s="15">
        <v>21.0</v>
      </c>
      <c r="Z161" s="31">
        <v>61.0</v>
      </c>
      <c r="AA161" s="9">
        <v>70.0</v>
      </c>
      <c r="AB161" s="9">
        <v>73.0</v>
      </c>
      <c r="AC161" s="31">
        <v>138.0</v>
      </c>
      <c r="AD161" s="31">
        <v>78.0</v>
      </c>
      <c r="AE161" s="15">
        <v>9.0</v>
      </c>
      <c r="AF161" s="15">
        <v>11.0</v>
      </c>
      <c r="AG161" s="31">
        <v>124.0</v>
      </c>
      <c r="AH161" s="9">
        <v>104.0</v>
      </c>
      <c r="AI161" s="9"/>
      <c r="AJ161" s="31">
        <v>105.0</v>
      </c>
      <c r="AK161" s="31"/>
      <c r="AL161" s="221">
        <f t="shared" si="32"/>
        <v>2536</v>
      </c>
      <c r="AM161" s="112"/>
    </row>
    <row r="162" ht="15.75" customHeight="1">
      <c r="A162" s="79"/>
      <c r="B162" s="79"/>
      <c r="C162" s="81"/>
      <c r="D162" s="79"/>
      <c r="E162" s="79"/>
      <c r="F162" s="79"/>
      <c r="G162" s="79"/>
      <c r="H162" s="112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112"/>
      <c r="AM162" s="112"/>
    </row>
    <row r="163" ht="15.75" customHeight="1">
      <c r="A163" s="79"/>
      <c r="B163" s="239"/>
      <c r="C163" s="240"/>
      <c r="D163" s="82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112"/>
      <c r="AM163" s="112"/>
    </row>
    <row r="164" ht="15.75" customHeight="1">
      <c r="A164" s="79"/>
      <c r="B164" s="241"/>
      <c r="C164" s="240"/>
      <c r="D164" s="79"/>
      <c r="E164" s="79"/>
      <c r="F164" s="79"/>
      <c r="G164" s="79"/>
      <c r="H164" s="112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112"/>
      <c r="AM164" s="112"/>
    </row>
    <row r="165" ht="15.75" customHeight="1">
      <c r="A165" s="79"/>
      <c r="B165" s="241"/>
      <c r="C165" s="240"/>
      <c r="D165" s="79"/>
      <c r="E165" s="79"/>
      <c r="F165" s="79"/>
      <c r="G165" s="79"/>
      <c r="H165" s="112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112"/>
      <c r="AG165" s="112"/>
      <c r="AH165" s="79"/>
      <c r="AI165" s="79"/>
      <c r="AJ165" s="79"/>
      <c r="AK165" s="79"/>
      <c r="AL165" s="112"/>
      <c r="AM165" s="112"/>
    </row>
    <row r="166" ht="15.75" customHeight="1">
      <c r="A166" s="79"/>
      <c r="B166" s="79"/>
      <c r="C166" s="81"/>
      <c r="D166" s="79"/>
      <c r="E166" s="79"/>
      <c r="F166" s="79"/>
      <c r="G166" s="79"/>
      <c r="H166" s="112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112"/>
      <c r="AM166" s="112"/>
    </row>
    <row r="167" ht="15.75" customHeight="1">
      <c r="A167" s="79"/>
      <c r="B167" s="241"/>
      <c r="C167" s="240"/>
      <c r="D167" s="79"/>
      <c r="E167" s="79"/>
      <c r="F167" s="79"/>
      <c r="G167" s="79"/>
      <c r="H167" s="112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112"/>
      <c r="AM167" s="112"/>
    </row>
    <row r="168" ht="15.75" customHeight="1">
      <c r="A168" s="79"/>
      <c r="B168" s="79"/>
      <c r="C168" s="81"/>
      <c r="D168" s="79"/>
      <c r="E168" s="79"/>
      <c r="F168" s="79"/>
      <c r="G168" s="79"/>
      <c r="H168" s="112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112"/>
      <c r="AM168" s="112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  <c r="AM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A1:AK1"/>
    <mergeCell ref="AL1:AM1"/>
    <mergeCell ref="D3:D25"/>
    <mergeCell ref="D34:D37"/>
    <mergeCell ref="E34:E37"/>
    <mergeCell ref="D39:D40"/>
    <mergeCell ref="E39:E40"/>
    <mergeCell ref="A58:B58"/>
    <mergeCell ref="A60:B60"/>
    <mergeCell ref="A62:B62"/>
    <mergeCell ref="A64:B64"/>
    <mergeCell ref="A66:B66"/>
    <mergeCell ref="A68:B68"/>
    <mergeCell ref="A70:B70"/>
    <mergeCell ref="A72:B72"/>
    <mergeCell ref="A74:B74"/>
    <mergeCell ref="A76:B76"/>
    <mergeCell ref="A78:B78"/>
    <mergeCell ref="A80:B80"/>
    <mergeCell ref="A82:B82"/>
    <mergeCell ref="A84:B84"/>
    <mergeCell ref="A86:B86"/>
    <mergeCell ref="A88:B88"/>
    <mergeCell ref="A90:B90"/>
    <mergeCell ref="A92:B92"/>
    <mergeCell ref="A94:B94"/>
    <mergeCell ref="A96:B96"/>
    <mergeCell ref="A102:B102"/>
    <mergeCell ref="E103:AL103"/>
    <mergeCell ref="D42:D43"/>
    <mergeCell ref="E42:E43"/>
    <mergeCell ref="A51:AM51"/>
    <mergeCell ref="A52:AM53"/>
    <mergeCell ref="A54:AM54"/>
    <mergeCell ref="D55:D102"/>
    <mergeCell ref="A56:B56"/>
    <mergeCell ref="L112:L113"/>
    <mergeCell ref="L114:L115"/>
    <mergeCell ref="E114:E115"/>
    <mergeCell ref="E116:E117"/>
    <mergeCell ref="E118:E119"/>
    <mergeCell ref="E120:E121"/>
    <mergeCell ref="E122:E123"/>
    <mergeCell ref="E124:E125"/>
    <mergeCell ref="E126:E133"/>
    <mergeCell ref="E148:E149"/>
    <mergeCell ref="E150:E151"/>
    <mergeCell ref="E134:E135"/>
    <mergeCell ref="E136:E137"/>
    <mergeCell ref="E138:E139"/>
    <mergeCell ref="E140:E141"/>
    <mergeCell ref="E142:E143"/>
    <mergeCell ref="E144:E145"/>
    <mergeCell ref="E146:E147"/>
    <mergeCell ref="A147:B147"/>
    <mergeCell ref="A149:B149"/>
    <mergeCell ref="A152:AM152"/>
    <mergeCell ref="A133:B133"/>
    <mergeCell ref="A135:B135"/>
    <mergeCell ref="A137:B137"/>
    <mergeCell ref="A139:B139"/>
    <mergeCell ref="A141:B141"/>
    <mergeCell ref="A143:B143"/>
    <mergeCell ref="A145:B145"/>
    <mergeCell ref="A113:B113"/>
    <mergeCell ref="A119:B119"/>
    <mergeCell ref="A111:B111"/>
    <mergeCell ref="A121:B121"/>
    <mergeCell ref="A123:B123"/>
    <mergeCell ref="A125:B125"/>
    <mergeCell ref="A127:B127"/>
    <mergeCell ref="A129:B129"/>
    <mergeCell ref="A131:B131"/>
    <mergeCell ref="A98:B98"/>
    <mergeCell ref="A100:B100"/>
    <mergeCell ref="E104:E105"/>
    <mergeCell ref="L104:L105"/>
    <mergeCell ref="A105:B105"/>
    <mergeCell ref="L106:L107"/>
    <mergeCell ref="A107:B107"/>
    <mergeCell ref="A115:B115"/>
    <mergeCell ref="A117:B117"/>
    <mergeCell ref="E106:E107"/>
    <mergeCell ref="E108:E111"/>
    <mergeCell ref="L108:L111"/>
    <mergeCell ref="E112:E113"/>
    <mergeCell ref="L116:L117"/>
    <mergeCell ref="L118:L119"/>
    <mergeCell ref="L120:L121"/>
    <mergeCell ref="L122:L123"/>
    <mergeCell ref="L124:L125"/>
    <mergeCell ref="L126:L127"/>
    <mergeCell ref="L128:L129"/>
    <mergeCell ref="L130:L131"/>
    <mergeCell ref="L132:L133"/>
    <mergeCell ref="L134:L135"/>
    <mergeCell ref="L148:L149"/>
    <mergeCell ref="L150:L151"/>
    <mergeCell ref="L136:L137"/>
    <mergeCell ref="L138:L139"/>
    <mergeCell ref="L140:L141"/>
    <mergeCell ref="K142:K143"/>
    <mergeCell ref="L142:L143"/>
    <mergeCell ref="L144:L145"/>
    <mergeCell ref="L146:L147"/>
    <mergeCell ref="D158:E158"/>
    <mergeCell ref="D160:E160"/>
    <mergeCell ref="D161:E161"/>
    <mergeCell ref="A151:B151"/>
    <mergeCell ref="A153:C158"/>
    <mergeCell ref="D153:E153"/>
    <mergeCell ref="D154:E154"/>
    <mergeCell ref="D155:E155"/>
    <mergeCell ref="D156:E156"/>
    <mergeCell ref="D157:E157"/>
  </mergeCell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9.86"/>
    <col customWidth="1" min="3" max="3" width="15.43"/>
    <col customWidth="1" min="4" max="4" width="15.71"/>
    <col customWidth="1" min="5" max="5" width="29.0"/>
    <col customWidth="1" min="6" max="6" width="6.57"/>
    <col customWidth="1" min="7" max="7" width="7.43"/>
    <col customWidth="1" min="8" max="10" width="6.29"/>
    <col customWidth="1" min="11" max="11" width="10.29"/>
    <col customWidth="1" min="12" max="12" width="17.71"/>
    <col customWidth="1" min="13" max="13" width="6.86"/>
    <col customWidth="1" min="14" max="14" width="6.29"/>
    <col customWidth="1" min="15" max="15" width="7.0"/>
    <col customWidth="1" min="16" max="19" width="6.86"/>
    <col customWidth="1" min="20" max="20" width="7.14"/>
    <col customWidth="1" min="21" max="24" width="6.86"/>
    <col customWidth="1" min="25" max="25" width="7.14"/>
    <col customWidth="1" min="26" max="28" width="6.86"/>
    <col customWidth="1" min="29" max="29" width="6.71"/>
    <col customWidth="1" min="30" max="30" width="6.0"/>
    <col customWidth="1" min="31" max="31" width="5.86"/>
    <col customWidth="1" min="32" max="32" width="5.57"/>
    <col customWidth="1" min="33" max="33" width="6.14"/>
    <col customWidth="1" min="34" max="34" width="5.71"/>
    <col customWidth="1" min="35" max="38" width="6.0"/>
    <col customWidth="1" min="39" max="39" width="8.0"/>
    <col customWidth="1" min="40" max="40" width="36.86"/>
  </cols>
  <sheetData>
    <row r="1" ht="18.75" customHeight="1">
      <c r="A1" s="1" t="s">
        <v>447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3" t="s">
        <v>0</v>
      </c>
      <c r="AN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448</v>
      </c>
      <c r="F2" s="147">
        <v>1.0</v>
      </c>
      <c r="G2" s="147">
        <v>2.0</v>
      </c>
      <c r="H2" s="117">
        <v>3.0</v>
      </c>
      <c r="I2" s="147">
        <v>4.0</v>
      </c>
      <c r="J2" s="582">
        <v>5.0</v>
      </c>
      <c r="K2" s="583" t="s">
        <v>423</v>
      </c>
      <c r="L2" s="584" t="s">
        <v>401</v>
      </c>
      <c r="M2" s="28">
        <v>6.0</v>
      </c>
      <c r="N2" s="15">
        <v>7.0</v>
      </c>
      <c r="O2" s="16">
        <v>8.0</v>
      </c>
      <c r="P2" s="15">
        <v>9.0</v>
      </c>
      <c r="Q2" s="10">
        <v>10.0</v>
      </c>
      <c r="R2" s="9">
        <v>11.0</v>
      </c>
      <c r="S2" s="10">
        <v>12.0</v>
      </c>
      <c r="T2" s="15">
        <v>13.0</v>
      </c>
      <c r="U2" s="16">
        <v>14.0</v>
      </c>
      <c r="V2" s="31">
        <v>15.0</v>
      </c>
      <c r="W2" s="29">
        <v>16.0</v>
      </c>
      <c r="X2" s="31">
        <v>17.0</v>
      </c>
      <c r="Y2" s="10">
        <v>18.0</v>
      </c>
      <c r="Z2" s="9">
        <v>19.0</v>
      </c>
      <c r="AA2" s="16">
        <v>20.0</v>
      </c>
      <c r="AB2" s="15">
        <v>21.0</v>
      </c>
      <c r="AC2" s="29">
        <v>22.0</v>
      </c>
      <c r="AD2" s="31">
        <v>23.0</v>
      </c>
      <c r="AE2" s="29">
        <v>24.0</v>
      </c>
      <c r="AF2" s="9">
        <v>25.0</v>
      </c>
      <c r="AG2" s="10">
        <v>26.0</v>
      </c>
      <c r="AH2" s="15">
        <v>27.0</v>
      </c>
      <c r="AI2" s="16">
        <v>28.0</v>
      </c>
      <c r="AJ2" s="29">
        <v>29.0</v>
      </c>
      <c r="AK2" s="29">
        <v>30.0</v>
      </c>
      <c r="AL2" s="29">
        <v>31.0</v>
      </c>
      <c r="AM2" s="17" t="s">
        <v>7</v>
      </c>
      <c r="AN2" s="18" t="s">
        <v>8</v>
      </c>
    </row>
    <row r="3" ht="15.75" customHeight="1">
      <c r="A3" s="632">
        <v>1.0</v>
      </c>
      <c r="B3" s="20" t="s">
        <v>9</v>
      </c>
      <c r="C3" s="21"/>
      <c r="D3" s="22" t="s">
        <v>10</v>
      </c>
      <c r="E3" s="23"/>
      <c r="F3" s="27"/>
      <c r="G3" s="24">
        <v>8.0</v>
      </c>
      <c r="H3" s="24">
        <v>8.0</v>
      </c>
      <c r="I3" s="14">
        <v>8.0</v>
      </c>
      <c r="J3" s="14">
        <v>8.0</v>
      </c>
      <c r="K3" s="23"/>
      <c r="L3" s="23" t="s">
        <v>243</v>
      </c>
      <c r="M3" s="27"/>
      <c r="N3" s="27"/>
      <c r="O3" s="249"/>
      <c r="P3" s="27"/>
      <c r="Q3" s="24">
        <v>8.0</v>
      </c>
      <c r="R3" s="24">
        <v>8.0</v>
      </c>
      <c r="S3" s="24">
        <v>8.0</v>
      </c>
      <c r="T3" s="34"/>
      <c r="U3" s="34"/>
      <c r="V3" s="24">
        <v>8.0</v>
      </c>
      <c r="W3" s="26">
        <v>8.0</v>
      </c>
      <c r="X3" s="26">
        <v>8.0</v>
      </c>
      <c r="Y3" s="26">
        <v>8.0</v>
      </c>
      <c r="Z3" s="14">
        <v>8.0</v>
      </c>
      <c r="AA3" s="34"/>
      <c r="AB3" s="34"/>
      <c r="AC3" s="24">
        <v>8.0</v>
      </c>
      <c r="AD3" s="26">
        <v>8.0</v>
      </c>
      <c r="AE3" s="26">
        <v>8.0</v>
      </c>
      <c r="AF3" s="14">
        <v>8.0</v>
      </c>
      <c r="AG3" s="14">
        <v>8.0</v>
      </c>
      <c r="AH3" s="34"/>
      <c r="AI3" s="34"/>
      <c r="AJ3" s="24">
        <v>8.0</v>
      </c>
      <c r="AK3" s="26">
        <v>8.0</v>
      </c>
      <c r="AL3" s="26">
        <v>8.0</v>
      </c>
      <c r="AM3" s="29"/>
      <c r="AN3" s="29"/>
    </row>
    <row r="4" ht="15.75" customHeight="1">
      <c r="A4" s="632">
        <v>2.0</v>
      </c>
      <c r="B4" s="19" t="s">
        <v>15</v>
      </c>
      <c r="C4" s="31"/>
      <c r="D4" s="32"/>
      <c r="E4" s="23"/>
      <c r="F4" s="34"/>
      <c r="G4" s="633"/>
      <c r="H4" s="634"/>
      <c r="I4" s="634"/>
      <c r="J4" s="634"/>
      <c r="K4" s="23" t="s">
        <v>11</v>
      </c>
      <c r="L4" s="23" t="s">
        <v>11</v>
      </c>
      <c r="M4" s="634"/>
      <c r="N4" s="634"/>
      <c r="O4" s="634"/>
      <c r="P4" s="634"/>
      <c r="Q4" s="634"/>
      <c r="R4" s="634"/>
      <c r="S4" s="634"/>
      <c r="T4" s="34"/>
      <c r="U4" s="34"/>
      <c r="V4" s="36" t="s">
        <v>14</v>
      </c>
      <c r="W4" s="26">
        <v>8.0</v>
      </c>
      <c r="X4" s="26">
        <v>8.0</v>
      </c>
      <c r="Y4" s="14">
        <v>8.0</v>
      </c>
      <c r="Z4" s="14">
        <v>8.0</v>
      </c>
      <c r="AA4" s="34">
        <v>8.0</v>
      </c>
      <c r="AB4" s="34"/>
      <c r="AC4" s="26"/>
      <c r="AD4" s="26">
        <v>8.0</v>
      </c>
      <c r="AE4" s="26">
        <v>8.0</v>
      </c>
      <c r="AF4" s="14">
        <v>8.0</v>
      </c>
      <c r="AG4" s="36" t="s">
        <v>14</v>
      </c>
      <c r="AH4" s="34">
        <v>8.0</v>
      </c>
      <c r="AI4" s="34"/>
      <c r="AJ4" s="26"/>
      <c r="AK4" s="26">
        <v>8.0</v>
      </c>
      <c r="AL4" s="36" t="s">
        <v>14</v>
      </c>
      <c r="AM4" s="29"/>
      <c r="AN4" s="29"/>
    </row>
    <row r="5" ht="15.75" customHeight="1">
      <c r="A5" s="632">
        <v>3.0</v>
      </c>
      <c r="B5" s="19" t="s">
        <v>16</v>
      </c>
      <c r="C5" s="31"/>
      <c r="D5" s="32"/>
      <c r="E5" s="23"/>
      <c r="F5" s="34"/>
      <c r="G5" s="24">
        <v>8.0</v>
      </c>
      <c r="H5" s="26">
        <v>8.0</v>
      </c>
      <c r="I5" s="24">
        <v>8.0</v>
      </c>
      <c r="J5" s="36" t="s">
        <v>14</v>
      </c>
      <c r="K5" s="23" t="s">
        <v>11</v>
      </c>
      <c r="L5" s="23" t="s">
        <v>11</v>
      </c>
      <c r="M5" s="34"/>
      <c r="N5" s="34">
        <v>8.0</v>
      </c>
      <c r="O5" s="27"/>
      <c r="P5" s="27"/>
      <c r="Q5" s="26">
        <v>8.0</v>
      </c>
      <c r="R5" s="50" t="s">
        <v>14</v>
      </c>
      <c r="S5" s="14">
        <v>8.0</v>
      </c>
      <c r="T5" s="34"/>
      <c r="U5" s="34"/>
      <c r="V5" s="26">
        <v>8.0</v>
      </c>
      <c r="W5" s="24">
        <v>8.0</v>
      </c>
      <c r="X5" s="26">
        <v>8.0</v>
      </c>
      <c r="Y5" s="36" t="s">
        <v>14</v>
      </c>
      <c r="Z5" s="14">
        <v>8.0</v>
      </c>
      <c r="AA5" s="34"/>
      <c r="AB5" s="34"/>
      <c r="AC5" s="26">
        <v>8.0</v>
      </c>
      <c r="AD5" s="24">
        <v>8.0</v>
      </c>
      <c r="AE5" s="26">
        <v>8.0</v>
      </c>
      <c r="AF5" s="14">
        <v>8.0</v>
      </c>
      <c r="AG5" s="14">
        <v>8.0</v>
      </c>
      <c r="AH5" s="36" t="s">
        <v>14</v>
      </c>
      <c r="AI5" s="34"/>
      <c r="AJ5" s="26"/>
      <c r="AK5" s="68"/>
      <c r="AL5" s="51"/>
      <c r="AM5" s="29"/>
      <c r="AN5" s="29"/>
    </row>
    <row r="6" ht="15.75" customHeight="1">
      <c r="A6" s="632">
        <v>4.0</v>
      </c>
      <c r="B6" s="19" t="s">
        <v>17</v>
      </c>
      <c r="C6" s="31"/>
      <c r="D6" s="32"/>
      <c r="E6" s="23"/>
      <c r="F6" s="34"/>
      <c r="G6" s="26">
        <v>8.0</v>
      </c>
      <c r="H6" s="26">
        <v>8.0</v>
      </c>
      <c r="I6" s="26">
        <v>8.0</v>
      </c>
      <c r="J6" s="26">
        <v>8.0</v>
      </c>
      <c r="K6" s="23" t="s">
        <v>11</v>
      </c>
      <c r="L6" s="23"/>
      <c r="M6" s="34">
        <v>8.0</v>
      </c>
      <c r="N6" s="34"/>
      <c r="O6" s="593"/>
      <c r="P6" s="249"/>
      <c r="Q6" s="26">
        <v>8.0</v>
      </c>
      <c r="R6" s="14">
        <v>8.0</v>
      </c>
      <c r="S6" s="14">
        <v>8.0</v>
      </c>
      <c r="T6" s="34">
        <v>8.0</v>
      </c>
      <c r="U6" s="34"/>
      <c r="V6" s="26"/>
      <c r="W6" s="26">
        <v>8.0</v>
      </c>
      <c r="X6" s="26">
        <v>8.0</v>
      </c>
      <c r="Y6" s="14">
        <v>8.0</v>
      </c>
      <c r="Z6" s="14">
        <v>8.0</v>
      </c>
      <c r="AA6" s="34">
        <v>8.0</v>
      </c>
      <c r="AB6" s="34"/>
      <c r="AC6" s="36" t="s">
        <v>49</v>
      </c>
      <c r="AD6" s="55"/>
      <c r="AE6" s="26">
        <v>8.0</v>
      </c>
      <c r="AF6" s="14">
        <v>8.0</v>
      </c>
      <c r="AG6" s="14">
        <v>8.0</v>
      </c>
      <c r="AH6" s="34"/>
      <c r="AI6" s="34"/>
      <c r="AJ6" s="36" t="s">
        <v>14</v>
      </c>
      <c r="AK6" s="24">
        <v>8.0</v>
      </c>
      <c r="AL6" s="26">
        <v>8.0</v>
      </c>
      <c r="AM6" s="29"/>
      <c r="AN6" s="45"/>
    </row>
    <row r="7" ht="15.75" customHeight="1">
      <c r="A7" s="632">
        <v>5.0</v>
      </c>
      <c r="B7" s="19" t="s">
        <v>19</v>
      </c>
      <c r="C7" s="31"/>
      <c r="D7" s="32"/>
      <c r="E7" s="23"/>
      <c r="F7" s="34"/>
      <c r="G7" s="634"/>
      <c r="H7" s="633"/>
      <c r="I7" s="14">
        <v>8.0</v>
      </c>
      <c r="J7" s="14">
        <v>8.0</v>
      </c>
      <c r="K7" s="23" t="s">
        <v>11</v>
      </c>
      <c r="L7" s="23" t="s">
        <v>11</v>
      </c>
      <c r="M7" s="34">
        <v>8.0</v>
      </c>
      <c r="N7" s="36" t="s">
        <v>14</v>
      </c>
      <c r="O7" s="593">
        <v>8.0</v>
      </c>
      <c r="P7" s="34"/>
      <c r="Q7" s="24">
        <v>8.0</v>
      </c>
      <c r="R7" s="14">
        <v>8.0</v>
      </c>
      <c r="S7" s="14">
        <v>8.0</v>
      </c>
      <c r="T7" s="34"/>
      <c r="U7" s="34"/>
      <c r="V7" s="26">
        <v>8.0</v>
      </c>
      <c r="W7" s="26">
        <v>8.0</v>
      </c>
      <c r="X7" s="36" t="s">
        <v>14</v>
      </c>
      <c r="Y7" s="14">
        <v>8.0</v>
      </c>
      <c r="Z7" s="14">
        <v>8.0</v>
      </c>
      <c r="AA7" s="27"/>
      <c r="AB7" s="36" t="s">
        <v>14</v>
      </c>
      <c r="AC7" s="26">
        <v>8.0</v>
      </c>
      <c r="AD7" s="26">
        <v>8.0</v>
      </c>
      <c r="AE7" s="24">
        <v>8.0</v>
      </c>
      <c r="AF7" s="36" t="s">
        <v>14</v>
      </c>
      <c r="AG7" s="14">
        <v>8.0</v>
      </c>
      <c r="AH7" s="27"/>
      <c r="AI7" s="27"/>
      <c r="AJ7" s="24">
        <v>8.0</v>
      </c>
      <c r="AK7" s="24">
        <v>8.0</v>
      </c>
      <c r="AL7" s="24">
        <v>8.0</v>
      </c>
      <c r="AM7" s="29"/>
      <c r="AN7" s="45"/>
    </row>
    <row r="8" ht="18.0" customHeight="1">
      <c r="A8" s="635">
        <v>6.0</v>
      </c>
      <c r="B8" s="19" t="s">
        <v>20</v>
      </c>
      <c r="C8" s="31"/>
      <c r="D8" s="32"/>
      <c r="E8" s="23"/>
      <c r="F8" s="34"/>
      <c r="G8" s="634"/>
      <c r="H8" s="36" t="s">
        <v>14</v>
      </c>
      <c r="I8" s="14">
        <v>8.0</v>
      </c>
      <c r="J8" s="14">
        <v>8.0</v>
      </c>
      <c r="K8" s="23" t="s">
        <v>11</v>
      </c>
      <c r="L8" s="23"/>
      <c r="M8" s="249"/>
      <c r="N8" s="27"/>
      <c r="O8" s="27"/>
      <c r="P8" s="35" t="s">
        <v>14</v>
      </c>
      <c r="Q8" s="24">
        <v>8.0</v>
      </c>
      <c r="R8" s="24">
        <v>8.0</v>
      </c>
      <c r="S8" s="24"/>
      <c r="T8" s="34"/>
      <c r="U8" s="34">
        <v>8.0</v>
      </c>
      <c r="V8" s="26">
        <v>8.0</v>
      </c>
      <c r="W8" s="26">
        <v>8.0</v>
      </c>
      <c r="X8" s="26">
        <v>8.0</v>
      </c>
      <c r="Y8" s="14">
        <v>8.0</v>
      </c>
      <c r="Z8" s="14"/>
      <c r="AA8" s="27"/>
      <c r="AB8" s="34">
        <v>8.0</v>
      </c>
      <c r="AC8" s="26">
        <v>8.0</v>
      </c>
      <c r="AD8" s="26">
        <v>8.0</v>
      </c>
      <c r="AE8" s="36" t="s">
        <v>14</v>
      </c>
      <c r="AF8" s="14">
        <v>8.0</v>
      </c>
      <c r="AG8" s="14">
        <v>8.0</v>
      </c>
      <c r="AH8" s="27"/>
      <c r="AI8" s="34"/>
      <c r="AJ8" s="26">
        <v>8.0</v>
      </c>
      <c r="AK8" s="26">
        <v>8.0</v>
      </c>
      <c r="AL8" s="26">
        <v>8.0</v>
      </c>
      <c r="AM8" s="29"/>
      <c r="AN8" s="45"/>
    </row>
    <row r="9" ht="15.75" customHeight="1">
      <c r="A9" s="632">
        <v>7.0</v>
      </c>
      <c r="B9" s="19" t="s">
        <v>23</v>
      </c>
      <c r="C9" s="31"/>
      <c r="D9" s="32"/>
      <c r="E9" s="23"/>
      <c r="F9" s="27"/>
      <c r="G9" s="26">
        <v>8.0</v>
      </c>
      <c r="H9" s="26">
        <v>8.0</v>
      </c>
      <c r="I9" s="14">
        <v>8.0</v>
      </c>
      <c r="J9" s="14">
        <v>8.0</v>
      </c>
      <c r="K9" s="23" t="s">
        <v>11</v>
      </c>
      <c r="L9" s="23" t="s">
        <v>11</v>
      </c>
      <c r="M9" s="34"/>
      <c r="N9" s="36" t="s">
        <v>14</v>
      </c>
      <c r="O9" s="27"/>
      <c r="P9" s="34"/>
      <c r="Q9" s="26">
        <v>8.0</v>
      </c>
      <c r="R9" s="14">
        <v>8.0</v>
      </c>
      <c r="S9" s="14">
        <v>8.0</v>
      </c>
      <c r="T9" s="34"/>
      <c r="U9" s="34"/>
      <c r="V9" s="24">
        <v>8.0</v>
      </c>
      <c r="W9" s="26">
        <v>8.0</v>
      </c>
      <c r="X9" s="26">
        <v>8.0</v>
      </c>
      <c r="Y9" s="14">
        <v>8.0</v>
      </c>
      <c r="Z9" s="36" t="s">
        <v>14</v>
      </c>
      <c r="AA9" s="34"/>
      <c r="AB9" s="34"/>
      <c r="AC9" s="24">
        <v>8.0</v>
      </c>
      <c r="AD9" s="26">
        <v>8.0</v>
      </c>
      <c r="AE9" s="26">
        <v>8.0</v>
      </c>
      <c r="AF9" s="14">
        <v>8.0</v>
      </c>
      <c r="AG9" s="14"/>
      <c r="AH9" s="34"/>
      <c r="AI9" s="36" t="s">
        <v>22</v>
      </c>
      <c r="AJ9" s="26">
        <v>8.0</v>
      </c>
      <c r="AK9" s="26">
        <v>8.0</v>
      </c>
      <c r="AL9" s="36" t="s">
        <v>14</v>
      </c>
      <c r="AM9" s="29"/>
      <c r="AN9" s="45"/>
    </row>
    <row r="10" ht="15.75" customHeight="1">
      <c r="A10" s="632">
        <v>8.0</v>
      </c>
      <c r="B10" s="20" t="s">
        <v>24</v>
      </c>
      <c r="C10" s="31"/>
      <c r="D10" s="32"/>
      <c r="E10" s="23"/>
      <c r="F10" s="34"/>
      <c r="G10" s="24">
        <v>8.0</v>
      </c>
      <c r="H10" s="26">
        <v>8.0</v>
      </c>
      <c r="I10" s="26">
        <v>8.0</v>
      </c>
      <c r="J10" s="14">
        <v>8.0</v>
      </c>
      <c r="K10" s="23" t="s">
        <v>11</v>
      </c>
      <c r="L10" s="23" t="s">
        <v>11</v>
      </c>
      <c r="M10" s="34"/>
      <c r="N10" s="34"/>
      <c r="O10" s="27"/>
      <c r="P10" s="27"/>
      <c r="Q10" s="36" t="s">
        <v>14</v>
      </c>
      <c r="R10" s="14">
        <v>8.0</v>
      </c>
      <c r="S10" s="14">
        <v>8.0</v>
      </c>
      <c r="T10" s="610" t="s">
        <v>14</v>
      </c>
      <c r="U10" s="34"/>
      <c r="V10" s="55"/>
      <c r="W10" s="24">
        <v>8.0</v>
      </c>
      <c r="X10" s="26">
        <v>8.0</v>
      </c>
      <c r="Y10" s="14">
        <v>8.0</v>
      </c>
      <c r="Z10" s="14">
        <v>8.0</v>
      </c>
      <c r="AA10" s="34"/>
      <c r="AB10" s="34"/>
      <c r="AC10" s="26">
        <v>8.0</v>
      </c>
      <c r="AD10" s="24">
        <v>8.0</v>
      </c>
      <c r="AE10" s="26">
        <v>8.0</v>
      </c>
      <c r="AF10" s="14">
        <v>8.0</v>
      </c>
      <c r="AG10" s="14"/>
      <c r="AH10" s="34"/>
      <c r="AI10" s="34">
        <v>8.0</v>
      </c>
      <c r="AJ10" s="24">
        <v>8.0</v>
      </c>
      <c r="AK10" s="36" t="s">
        <v>14</v>
      </c>
      <c r="AL10" s="26">
        <v>8.0</v>
      </c>
      <c r="AM10" s="29"/>
      <c r="AN10" s="45"/>
    </row>
    <row r="11" ht="15.75" customHeight="1">
      <c r="A11" s="632">
        <v>9.0</v>
      </c>
      <c r="B11" s="20" t="s">
        <v>25</v>
      </c>
      <c r="C11" s="31"/>
      <c r="D11" s="32"/>
      <c r="E11" s="23"/>
      <c r="F11" s="34" t="s">
        <v>14</v>
      </c>
      <c r="G11" s="36" t="s">
        <v>14</v>
      </c>
      <c r="H11" s="26">
        <v>8.0</v>
      </c>
      <c r="I11" s="14">
        <v>8.0</v>
      </c>
      <c r="J11" s="14">
        <v>8.0</v>
      </c>
      <c r="K11" s="23" t="s">
        <v>11</v>
      </c>
      <c r="L11" s="23" t="s">
        <v>11</v>
      </c>
      <c r="M11" s="34"/>
      <c r="N11" s="34"/>
      <c r="O11" s="36" t="s">
        <v>14</v>
      </c>
      <c r="P11" s="34"/>
      <c r="Q11" s="26">
        <v>8.0</v>
      </c>
      <c r="R11" s="14">
        <v>8.0</v>
      </c>
      <c r="S11" s="14">
        <v>8.0</v>
      </c>
      <c r="T11" s="34"/>
      <c r="U11" s="36" t="s">
        <v>14</v>
      </c>
      <c r="V11" s="26">
        <v>8.0</v>
      </c>
      <c r="W11" s="26">
        <v>8.0</v>
      </c>
      <c r="X11" s="26">
        <v>8.0</v>
      </c>
      <c r="Y11" s="14">
        <v>8.0</v>
      </c>
      <c r="Z11" s="14"/>
      <c r="AA11" s="34"/>
      <c r="AB11" s="34">
        <v>8.0</v>
      </c>
      <c r="AC11" s="26">
        <v>8.0</v>
      </c>
      <c r="AD11" s="26">
        <v>8.0</v>
      </c>
      <c r="AE11" s="26">
        <v>8.0</v>
      </c>
      <c r="AF11" s="14">
        <v>8.0</v>
      </c>
      <c r="AG11" s="14"/>
      <c r="AH11" s="34"/>
      <c r="AI11" s="34"/>
      <c r="AJ11" s="26">
        <v>8.0</v>
      </c>
      <c r="AK11" s="26">
        <v>8.0</v>
      </c>
      <c r="AL11" s="26">
        <v>8.0</v>
      </c>
      <c r="AM11" s="29"/>
      <c r="AN11" s="29"/>
    </row>
    <row r="12" ht="15.75" customHeight="1">
      <c r="A12" s="632">
        <v>10.0</v>
      </c>
      <c r="B12" s="20" t="s">
        <v>26</v>
      </c>
      <c r="C12" s="31"/>
      <c r="D12" s="32"/>
      <c r="E12" s="23"/>
      <c r="F12" s="34"/>
      <c r="G12" s="26">
        <v>8.0</v>
      </c>
      <c r="H12" s="36" t="s">
        <v>14</v>
      </c>
      <c r="I12" s="14">
        <v>8.0</v>
      </c>
      <c r="J12" s="14">
        <v>8.0</v>
      </c>
      <c r="K12" s="23" t="s">
        <v>11</v>
      </c>
      <c r="L12" s="23" t="s">
        <v>11</v>
      </c>
      <c r="M12" s="36" t="s">
        <v>14</v>
      </c>
      <c r="N12" s="34"/>
      <c r="O12" s="27"/>
      <c r="P12" s="34"/>
      <c r="Q12" s="26">
        <v>8.0</v>
      </c>
      <c r="R12" s="14">
        <v>8.0</v>
      </c>
      <c r="S12" s="14"/>
      <c r="T12" s="34"/>
      <c r="U12" s="34">
        <v>8.0</v>
      </c>
      <c r="V12" s="26">
        <v>8.0</v>
      </c>
      <c r="W12" s="26">
        <v>8.0</v>
      </c>
      <c r="X12" s="26">
        <v>8.0</v>
      </c>
      <c r="Y12" s="50">
        <v>12.0</v>
      </c>
      <c r="Z12" s="14">
        <v>8.0</v>
      </c>
      <c r="AA12" s="27"/>
      <c r="AB12" s="34"/>
      <c r="AC12" s="26">
        <v>8.0</v>
      </c>
      <c r="AD12" s="51"/>
      <c r="AE12" s="51"/>
      <c r="AF12" s="60"/>
      <c r="AG12" s="60"/>
      <c r="AH12" s="252" t="s">
        <v>22</v>
      </c>
      <c r="AI12" s="51"/>
      <c r="AJ12" s="51"/>
      <c r="AK12" s="51"/>
      <c r="AL12" s="51"/>
      <c r="AM12" s="29"/>
      <c r="AN12" s="29"/>
    </row>
    <row r="13" ht="15.75" customHeight="1">
      <c r="A13" s="632">
        <v>11.0</v>
      </c>
      <c r="B13" s="19" t="s">
        <v>27</v>
      </c>
      <c r="C13" s="31"/>
      <c r="D13" s="32"/>
      <c r="E13" s="23"/>
      <c r="F13" s="34" t="s">
        <v>14</v>
      </c>
      <c r="G13" s="26">
        <v>8.0</v>
      </c>
      <c r="H13" s="26">
        <v>8.0</v>
      </c>
      <c r="I13" s="50" t="s">
        <v>14</v>
      </c>
      <c r="J13" s="24">
        <v>8.0</v>
      </c>
      <c r="K13" s="23" t="s">
        <v>11</v>
      </c>
      <c r="L13" s="23" t="s">
        <v>11</v>
      </c>
      <c r="M13" s="34"/>
      <c r="N13" s="27"/>
      <c r="O13" s="27"/>
      <c r="P13" s="34"/>
      <c r="Q13" s="36" t="s">
        <v>14</v>
      </c>
      <c r="R13" s="14">
        <v>8.0</v>
      </c>
      <c r="S13" s="14">
        <v>8.0</v>
      </c>
      <c r="T13" s="34">
        <v>8.0</v>
      </c>
      <c r="U13" s="27"/>
      <c r="V13" s="26"/>
      <c r="W13" s="36" t="s">
        <v>14</v>
      </c>
      <c r="X13" s="26">
        <v>8.0</v>
      </c>
      <c r="Y13" s="14">
        <v>8.0</v>
      </c>
      <c r="Z13" s="14">
        <v>8.0</v>
      </c>
      <c r="AA13" s="34"/>
      <c r="AB13" s="27"/>
      <c r="AC13" s="26">
        <v>8.0</v>
      </c>
      <c r="AD13" s="26">
        <v>8.0</v>
      </c>
      <c r="AE13" s="26">
        <v>8.0</v>
      </c>
      <c r="AF13" s="14">
        <v>8.0</v>
      </c>
      <c r="AG13" s="14"/>
      <c r="AH13" s="34"/>
      <c r="AI13" s="36" t="s">
        <v>14</v>
      </c>
      <c r="AJ13" s="26">
        <v>8.0</v>
      </c>
      <c r="AK13" s="26">
        <v>8.0</v>
      </c>
      <c r="AL13" s="24">
        <v>8.0</v>
      </c>
      <c r="AM13" s="29"/>
      <c r="AN13" s="29"/>
    </row>
    <row r="14" ht="15.75" customHeight="1">
      <c r="A14" s="632">
        <v>12.0</v>
      </c>
      <c r="B14" s="19" t="s">
        <v>28</v>
      </c>
      <c r="C14" s="31"/>
      <c r="D14" s="32"/>
      <c r="E14" s="23"/>
      <c r="F14" s="27"/>
      <c r="G14" s="26">
        <v>8.0</v>
      </c>
      <c r="H14" s="26">
        <v>8.0</v>
      </c>
      <c r="I14" s="14">
        <v>8.0</v>
      </c>
      <c r="J14" s="14">
        <v>8.0</v>
      </c>
      <c r="K14" s="23" t="s">
        <v>11</v>
      </c>
      <c r="L14" s="23" t="s">
        <v>11</v>
      </c>
      <c r="M14" s="34">
        <v>8.0</v>
      </c>
      <c r="N14" s="249"/>
      <c r="O14" s="27"/>
      <c r="P14" s="34"/>
      <c r="Q14" s="26">
        <v>8.0</v>
      </c>
      <c r="R14" s="36" t="s">
        <v>14</v>
      </c>
      <c r="S14" s="14">
        <v>8.0</v>
      </c>
      <c r="T14" s="34"/>
      <c r="U14" s="34"/>
      <c r="V14" s="24">
        <v>8.0</v>
      </c>
      <c r="W14" s="26">
        <v>8.0</v>
      </c>
      <c r="X14" s="26">
        <v>8.0</v>
      </c>
      <c r="Y14" s="14">
        <v>8.0</v>
      </c>
      <c r="Z14" s="14"/>
      <c r="AA14" s="34"/>
      <c r="AB14" s="36" t="s">
        <v>22</v>
      </c>
      <c r="AC14" s="26">
        <v>8.0</v>
      </c>
      <c r="AD14" s="26">
        <v>8.0</v>
      </c>
      <c r="AE14" s="26">
        <v>8.0</v>
      </c>
      <c r="AF14" s="36" t="s">
        <v>14</v>
      </c>
      <c r="AG14" s="14">
        <v>8.0</v>
      </c>
      <c r="AH14" s="34"/>
      <c r="AI14" s="34"/>
      <c r="AJ14" s="26">
        <v>8.0</v>
      </c>
      <c r="AK14" s="26">
        <v>8.0</v>
      </c>
      <c r="AL14" s="26">
        <v>8.0</v>
      </c>
      <c r="AM14" s="29"/>
      <c r="AN14" s="45"/>
    </row>
    <row r="15" ht="15.75" customHeight="1">
      <c r="A15" s="632">
        <v>13.0</v>
      </c>
      <c r="B15" s="20" t="s">
        <v>31</v>
      </c>
      <c r="C15" s="31"/>
      <c r="D15" s="32"/>
      <c r="E15" s="23"/>
      <c r="F15" s="34"/>
      <c r="G15" s="26">
        <v>8.0</v>
      </c>
      <c r="H15" s="26">
        <v>8.0</v>
      </c>
      <c r="I15" s="14">
        <v>8.0</v>
      </c>
      <c r="J15" s="14">
        <v>8.0</v>
      </c>
      <c r="K15" s="23" t="s">
        <v>11</v>
      </c>
      <c r="L15" s="23" t="s">
        <v>11</v>
      </c>
      <c r="M15" s="34"/>
      <c r="N15" s="34">
        <v>8.0</v>
      </c>
      <c r="O15" s="36" t="s">
        <v>14</v>
      </c>
      <c r="P15" s="34"/>
      <c r="Q15" s="26">
        <v>8.0</v>
      </c>
      <c r="R15" s="14">
        <v>8.0</v>
      </c>
      <c r="S15" s="36" t="s">
        <v>14</v>
      </c>
      <c r="T15" s="34"/>
      <c r="U15" s="34"/>
      <c r="V15" s="26">
        <v>8.0</v>
      </c>
      <c r="W15" s="26">
        <v>8.0</v>
      </c>
      <c r="X15" s="26">
        <v>8.0</v>
      </c>
      <c r="Y15" s="14">
        <v>8.0</v>
      </c>
      <c r="Z15" s="14">
        <v>8.0</v>
      </c>
      <c r="AA15" s="34"/>
      <c r="AB15" s="34"/>
      <c r="AC15" s="26">
        <v>8.0</v>
      </c>
      <c r="AD15" s="26">
        <v>8.0</v>
      </c>
      <c r="AE15" s="36" t="s">
        <v>14</v>
      </c>
      <c r="AF15" s="14">
        <v>8.0</v>
      </c>
      <c r="AG15" s="14">
        <v>8.0</v>
      </c>
      <c r="AH15" s="34"/>
      <c r="AI15" s="34"/>
      <c r="AJ15" s="26">
        <v>8.0</v>
      </c>
      <c r="AK15" s="26">
        <v>8.0</v>
      </c>
      <c r="AL15" s="26">
        <v>8.0</v>
      </c>
      <c r="AM15" s="29"/>
      <c r="AN15" s="29"/>
    </row>
    <row r="16" ht="15.75" customHeight="1">
      <c r="A16" s="636">
        <v>14.0</v>
      </c>
      <c r="B16" s="20" t="s">
        <v>32</v>
      </c>
      <c r="C16" s="31"/>
      <c r="D16" s="32"/>
      <c r="E16" s="23"/>
      <c r="F16" s="34"/>
      <c r="G16" s="24">
        <v>8.0</v>
      </c>
      <c r="H16" s="26">
        <v>8.0</v>
      </c>
      <c r="I16" s="50" t="s">
        <v>14</v>
      </c>
      <c r="J16" s="14">
        <v>8.0</v>
      </c>
      <c r="K16" s="23" t="s">
        <v>11</v>
      </c>
      <c r="L16" s="23" t="s">
        <v>11</v>
      </c>
      <c r="M16" s="34"/>
      <c r="N16" s="34"/>
      <c r="O16" s="27"/>
      <c r="P16" s="36" t="s">
        <v>14</v>
      </c>
      <c r="Q16" s="14">
        <v>8.0</v>
      </c>
      <c r="R16" s="14">
        <v>8.0</v>
      </c>
      <c r="S16" s="14">
        <v>8.0</v>
      </c>
      <c r="T16" s="34"/>
      <c r="U16" s="34"/>
      <c r="V16" s="26">
        <v>8.0</v>
      </c>
      <c r="W16" s="24">
        <v>8.0</v>
      </c>
      <c r="X16" s="26">
        <v>8.0</v>
      </c>
      <c r="Y16" s="14">
        <v>8.0</v>
      </c>
      <c r="Z16" s="14">
        <v>8.0</v>
      </c>
      <c r="AA16" s="36" t="s">
        <v>14</v>
      </c>
      <c r="AB16" s="34"/>
      <c r="AC16" s="26"/>
      <c r="AD16" s="36" t="s">
        <v>14</v>
      </c>
      <c r="AE16" s="26">
        <v>8.0</v>
      </c>
      <c r="AF16" s="14">
        <v>8.0</v>
      </c>
      <c r="AG16" s="14">
        <v>8.0</v>
      </c>
      <c r="AH16" s="34"/>
      <c r="AI16" s="34"/>
      <c r="AJ16" s="36" t="s">
        <v>14</v>
      </c>
      <c r="AK16" s="24">
        <v>8.0</v>
      </c>
      <c r="AL16" s="26">
        <v>8.0</v>
      </c>
      <c r="AM16" s="29"/>
      <c r="AN16" s="29"/>
    </row>
    <row r="17" ht="15.75" customHeight="1">
      <c r="A17" s="632">
        <v>15.0</v>
      </c>
      <c r="B17" s="19" t="s">
        <v>449</v>
      </c>
      <c r="C17" s="31"/>
      <c r="D17" s="32"/>
      <c r="E17" s="23"/>
      <c r="F17" s="34"/>
      <c r="G17" s="26">
        <v>8.0</v>
      </c>
      <c r="H17" s="24">
        <v>8.0</v>
      </c>
      <c r="I17" s="50" t="s">
        <v>14</v>
      </c>
      <c r="J17" s="14">
        <v>8.0</v>
      </c>
      <c r="K17" s="23" t="s">
        <v>11</v>
      </c>
      <c r="L17" s="23" t="s">
        <v>243</v>
      </c>
      <c r="M17" s="34"/>
      <c r="N17" s="34">
        <v>8.0</v>
      </c>
      <c r="O17" s="27"/>
      <c r="P17" s="34"/>
      <c r="Q17" s="24">
        <v>8.0</v>
      </c>
      <c r="R17" s="379"/>
      <c r="S17" s="36" t="s">
        <v>14</v>
      </c>
      <c r="T17" s="34"/>
      <c r="U17" s="34"/>
      <c r="V17" s="26">
        <v>8.0</v>
      </c>
      <c r="W17" s="26">
        <v>8.0</v>
      </c>
      <c r="X17" s="24">
        <v>8.0</v>
      </c>
      <c r="Y17" s="14">
        <v>8.0</v>
      </c>
      <c r="Z17" s="14">
        <v>8.0</v>
      </c>
      <c r="AA17" s="34"/>
      <c r="AB17" s="34"/>
      <c r="AC17" s="26">
        <v>8.0</v>
      </c>
      <c r="AD17" s="36" t="s">
        <v>14</v>
      </c>
      <c r="AE17" s="24">
        <v>8.0</v>
      </c>
      <c r="AF17" s="14">
        <v>8.0</v>
      </c>
      <c r="AG17" s="14">
        <v>8.0</v>
      </c>
      <c r="AH17" s="34"/>
      <c r="AI17" s="34"/>
      <c r="AJ17" s="26">
        <v>8.0</v>
      </c>
      <c r="AK17" s="26">
        <v>8.0</v>
      </c>
      <c r="AL17" s="26">
        <v>8.0</v>
      </c>
      <c r="AM17" s="29"/>
      <c r="AN17" s="29"/>
    </row>
    <row r="18" ht="15.75" customHeight="1">
      <c r="A18" s="19">
        <v>16.0</v>
      </c>
      <c r="B18" s="637" t="s">
        <v>40</v>
      </c>
      <c r="C18" s="31"/>
      <c r="D18" s="32"/>
      <c r="E18" s="23"/>
      <c r="F18" s="34"/>
      <c r="G18" s="26">
        <v>8.0</v>
      </c>
      <c r="H18" s="26">
        <v>8.0</v>
      </c>
      <c r="I18" s="24">
        <v>8.0</v>
      </c>
      <c r="J18" s="36" t="s">
        <v>14</v>
      </c>
      <c r="K18" s="23" t="s">
        <v>11</v>
      </c>
      <c r="L18" s="23" t="s">
        <v>158</v>
      </c>
      <c r="M18" s="36" t="s">
        <v>14</v>
      </c>
      <c r="N18" s="34">
        <v>8.0</v>
      </c>
      <c r="O18" s="27">
        <v>8.0</v>
      </c>
      <c r="P18" s="51"/>
      <c r="Q18" s="51"/>
      <c r="R18" s="60"/>
      <c r="S18" s="60"/>
      <c r="T18" s="52"/>
      <c r="U18" s="51"/>
      <c r="V18" s="51"/>
      <c r="W18" s="51"/>
      <c r="X18" s="51"/>
      <c r="Y18" s="60"/>
      <c r="Z18" s="60"/>
      <c r="AA18" s="51"/>
      <c r="AB18" s="51"/>
      <c r="AC18" s="51"/>
      <c r="AD18" s="51"/>
      <c r="AE18" s="51"/>
      <c r="AF18" s="60"/>
      <c r="AG18" s="60"/>
      <c r="AH18" s="52"/>
      <c r="AI18" s="51"/>
      <c r="AJ18" s="51"/>
      <c r="AK18" s="51"/>
      <c r="AL18" s="51"/>
      <c r="AM18" s="29"/>
      <c r="AN18" s="45"/>
    </row>
    <row r="19" ht="15.75" customHeight="1">
      <c r="A19" s="632">
        <v>17.0</v>
      </c>
      <c r="B19" s="609" t="s">
        <v>33</v>
      </c>
      <c r="C19" s="59"/>
      <c r="D19" s="32"/>
      <c r="E19" s="23"/>
      <c r="F19" s="34"/>
      <c r="G19" s="26">
        <v>8.0</v>
      </c>
      <c r="H19" s="26">
        <v>8.0</v>
      </c>
      <c r="I19" s="50" t="s">
        <v>14</v>
      </c>
      <c r="J19" s="24">
        <v>8.0</v>
      </c>
      <c r="K19" s="23" t="s">
        <v>11</v>
      </c>
      <c r="L19" s="23" t="s">
        <v>11</v>
      </c>
      <c r="M19" s="34"/>
      <c r="N19" s="27"/>
      <c r="O19" s="27">
        <v>8.0</v>
      </c>
      <c r="P19" s="34"/>
      <c r="Q19" s="26">
        <v>8.0</v>
      </c>
      <c r="R19" s="36" t="s">
        <v>14</v>
      </c>
      <c r="S19" s="638"/>
      <c r="T19" s="34"/>
      <c r="U19" s="35" t="s">
        <v>14</v>
      </c>
      <c r="V19" s="26">
        <v>8.0</v>
      </c>
      <c r="W19" s="26">
        <v>8.0</v>
      </c>
      <c r="X19" s="26">
        <v>8.0</v>
      </c>
      <c r="Y19" s="14">
        <v>8.0</v>
      </c>
      <c r="Z19" s="14">
        <v>8.0</v>
      </c>
      <c r="AA19" s="34"/>
      <c r="AB19" s="27"/>
      <c r="AC19" s="36" t="s">
        <v>14</v>
      </c>
      <c r="AD19" s="26">
        <v>8.0</v>
      </c>
      <c r="AE19" s="26">
        <v>8.0</v>
      </c>
      <c r="AF19" s="14">
        <v>8.0</v>
      </c>
      <c r="AG19" s="36" t="s">
        <v>14</v>
      </c>
      <c r="AH19" s="34"/>
      <c r="AI19" s="27"/>
      <c r="AJ19" s="26">
        <v>8.0</v>
      </c>
      <c r="AK19" s="36" t="s">
        <v>14</v>
      </c>
      <c r="AL19" s="24">
        <v>8.0</v>
      </c>
      <c r="AM19" s="29"/>
      <c r="AN19" s="45"/>
    </row>
    <row r="20" ht="15.75" customHeight="1">
      <c r="A20" s="632">
        <v>18.0</v>
      </c>
      <c r="B20" s="19" t="s">
        <v>34</v>
      </c>
      <c r="C20" s="31"/>
      <c r="D20" s="32"/>
      <c r="E20" s="23"/>
      <c r="F20" s="34"/>
      <c r="G20" s="36" t="s">
        <v>14</v>
      </c>
      <c r="H20" s="26">
        <v>8.0</v>
      </c>
      <c r="I20" s="14">
        <v>8.0</v>
      </c>
      <c r="J20" s="14">
        <v>8.0</v>
      </c>
      <c r="K20" s="23" t="s">
        <v>11</v>
      </c>
      <c r="L20" s="23" t="s">
        <v>11</v>
      </c>
      <c r="M20" s="34"/>
      <c r="N20" s="27"/>
      <c r="O20" s="27"/>
      <c r="P20" s="34">
        <v>8.0</v>
      </c>
      <c r="Q20" s="26">
        <v>8.0</v>
      </c>
      <c r="R20" s="14">
        <v>8.0</v>
      </c>
      <c r="S20" s="14">
        <v>8.0</v>
      </c>
      <c r="T20" s="610" t="s">
        <v>14</v>
      </c>
      <c r="U20" s="34"/>
      <c r="V20" s="24">
        <v>8.0</v>
      </c>
      <c r="W20" s="26">
        <v>8.0</v>
      </c>
      <c r="X20" s="26">
        <v>8.0</v>
      </c>
      <c r="Y20" s="14">
        <v>8.0</v>
      </c>
      <c r="Z20" s="36" t="s">
        <v>14</v>
      </c>
      <c r="AA20" s="34"/>
      <c r="AB20" s="34"/>
      <c r="AC20" s="24">
        <v>8.0</v>
      </c>
      <c r="AD20" s="26">
        <v>8.0</v>
      </c>
      <c r="AE20" s="26">
        <v>8.0</v>
      </c>
      <c r="AF20" s="14">
        <v>8.0</v>
      </c>
      <c r="AG20" s="14">
        <v>8.0</v>
      </c>
      <c r="AH20" s="34">
        <v>8.0</v>
      </c>
      <c r="AI20" s="34"/>
      <c r="AJ20" s="24">
        <v>8.0</v>
      </c>
      <c r="AK20" s="26">
        <v>8.0</v>
      </c>
      <c r="AL20" s="26">
        <v>8.0</v>
      </c>
      <c r="AM20" s="29"/>
      <c r="AN20" s="61"/>
    </row>
    <row r="21" ht="15.75" customHeight="1">
      <c r="A21" s="636">
        <v>19.0</v>
      </c>
      <c r="B21" s="20" t="s">
        <v>36</v>
      </c>
      <c r="C21" s="62"/>
      <c r="D21" s="32"/>
      <c r="E21" s="23"/>
      <c r="F21" s="34" t="s">
        <v>450</v>
      </c>
      <c r="G21" s="35" t="s">
        <v>14</v>
      </c>
      <c r="H21" s="26">
        <v>8.0</v>
      </c>
      <c r="I21" s="24">
        <v>8.0</v>
      </c>
      <c r="J21" s="24">
        <v>8.0</v>
      </c>
      <c r="K21" s="23" t="s">
        <v>11</v>
      </c>
      <c r="L21" s="23" t="s">
        <v>451</v>
      </c>
      <c r="M21" s="34"/>
      <c r="N21" s="34"/>
      <c r="O21" s="27"/>
      <c r="P21" s="27"/>
      <c r="Q21" s="26">
        <v>8.0</v>
      </c>
      <c r="R21" s="14">
        <v>8.0</v>
      </c>
      <c r="S21" s="14">
        <v>8.0</v>
      </c>
      <c r="T21" s="610" t="s">
        <v>14</v>
      </c>
      <c r="U21" s="34"/>
      <c r="V21" s="26"/>
      <c r="W21" s="24">
        <v>8.0</v>
      </c>
      <c r="X21" s="36" t="s">
        <v>14</v>
      </c>
      <c r="Y21" s="14">
        <v>8.0</v>
      </c>
      <c r="Z21" s="14">
        <v>8.0</v>
      </c>
      <c r="AA21" s="34"/>
      <c r="AB21" s="34"/>
      <c r="AC21" s="26">
        <v>8.0</v>
      </c>
      <c r="AD21" s="24">
        <v>8.0</v>
      </c>
      <c r="AE21" s="26">
        <v>8.0</v>
      </c>
      <c r="AF21" s="14">
        <v>8.0</v>
      </c>
      <c r="AG21" s="14">
        <v>8.0</v>
      </c>
      <c r="AH21" s="34"/>
      <c r="AI21" s="34"/>
      <c r="AJ21" s="51"/>
      <c r="AK21" s="52"/>
      <c r="AL21" s="52"/>
      <c r="AM21" s="45"/>
      <c r="AN21" s="45"/>
    </row>
    <row r="22" ht="15.75" customHeight="1">
      <c r="A22" s="632">
        <v>20.0</v>
      </c>
      <c r="B22" s="20" t="s">
        <v>37</v>
      </c>
      <c r="C22" s="62"/>
      <c r="D22" s="32"/>
      <c r="E22" s="23"/>
      <c r="F22" s="34"/>
      <c r="G22" s="26">
        <v>8.0</v>
      </c>
      <c r="H22" s="35" t="s">
        <v>14</v>
      </c>
      <c r="I22" s="24">
        <v>8.0</v>
      </c>
      <c r="J22" s="24">
        <v>8.0</v>
      </c>
      <c r="K22" s="23" t="s">
        <v>11</v>
      </c>
      <c r="L22" s="23" t="s">
        <v>11</v>
      </c>
      <c r="M22" s="34">
        <v>8.0</v>
      </c>
      <c r="N22" s="34"/>
      <c r="O22" s="27"/>
      <c r="P22" s="34"/>
      <c r="Q22" s="36" t="s">
        <v>14</v>
      </c>
      <c r="R22" s="14">
        <v>8.0</v>
      </c>
      <c r="S22" s="14">
        <v>8.0</v>
      </c>
      <c r="T22" s="34"/>
      <c r="U22" s="34"/>
      <c r="V22" s="26">
        <v>8.0</v>
      </c>
      <c r="W22" s="36" t="s">
        <v>14</v>
      </c>
      <c r="X22" s="24">
        <v>8.0</v>
      </c>
      <c r="Y22" s="14">
        <v>8.0</v>
      </c>
      <c r="Z22" s="14">
        <v>8.0</v>
      </c>
      <c r="AA22" s="36" t="s">
        <v>22</v>
      </c>
      <c r="AB22" s="34"/>
      <c r="AC22" s="26"/>
      <c r="AD22" s="26">
        <v>8.0</v>
      </c>
      <c r="AE22" s="24">
        <v>8.0</v>
      </c>
      <c r="AF22" s="14">
        <v>8.0</v>
      </c>
      <c r="AG22" s="14"/>
      <c r="AH22" s="34"/>
      <c r="AI22" s="34">
        <v>8.0</v>
      </c>
      <c r="AJ22" s="26">
        <v>8.0</v>
      </c>
      <c r="AK22" s="26">
        <v>8.0</v>
      </c>
      <c r="AL22" s="51"/>
      <c r="AM22" s="45"/>
      <c r="AN22" s="45"/>
    </row>
    <row r="23" ht="15.75" customHeight="1">
      <c r="A23" s="632">
        <v>21.0</v>
      </c>
      <c r="B23" s="20" t="s">
        <v>18</v>
      </c>
      <c r="C23" s="66"/>
      <c r="D23" s="32"/>
      <c r="E23" s="23"/>
      <c r="F23" s="34"/>
      <c r="G23" s="26"/>
      <c r="H23" s="26"/>
      <c r="I23" s="24"/>
      <c r="J23" s="24"/>
      <c r="K23" s="23" t="s">
        <v>452</v>
      </c>
      <c r="L23" s="23"/>
      <c r="M23" s="27"/>
      <c r="N23" s="34"/>
      <c r="O23" s="27"/>
      <c r="P23" s="34"/>
      <c r="Q23" s="24">
        <v>8.0</v>
      </c>
      <c r="R23" s="14">
        <v>8.0</v>
      </c>
      <c r="S23" s="14">
        <v>8.0</v>
      </c>
      <c r="T23" s="27"/>
      <c r="U23" s="34"/>
      <c r="V23" s="26">
        <v>8.0</v>
      </c>
      <c r="W23" s="26">
        <v>8.0</v>
      </c>
      <c r="X23" s="24">
        <v>8.0</v>
      </c>
      <c r="Y23" s="14">
        <v>8.0</v>
      </c>
      <c r="Z23" s="14">
        <v>8.0</v>
      </c>
      <c r="AA23" s="27"/>
      <c r="AB23" s="34"/>
      <c r="AC23" s="26">
        <v>8.0</v>
      </c>
      <c r="AD23" s="26">
        <v>8.0</v>
      </c>
      <c r="AE23" s="24">
        <v>8.0</v>
      </c>
      <c r="AF23" s="14">
        <v>8.0</v>
      </c>
      <c r="AG23" s="14">
        <v>8.0</v>
      </c>
      <c r="AH23" s="27"/>
      <c r="AI23" s="34"/>
      <c r="AJ23" s="26">
        <v>8.0</v>
      </c>
      <c r="AK23" s="26"/>
      <c r="AL23" s="26">
        <v>8.0</v>
      </c>
      <c r="AM23" s="45"/>
      <c r="AN23" s="45"/>
    </row>
    <row r="24" ht="15.75" customHeight="1">
      <c r="A24" s="19">
        <v>22.0</v>
      </c>
      <c r="B24" s="612" t="s">
        <v>40</v>
      </c>
      <c r="C24" s="62"/>
      <c r="D24" s="32"/>
      <c r="E24" s="23"/>
      <c r="F24" s="27"/>
      <c r="G24" s="24"/>
      <c r="H24" s="24"/>
      <c r="I24" s="24"/>
      <c r="J24" s="24"/>
      <c r="K24" s="23"/>
      <c r="L24" s="23"/>
      <c r="M24" s="34"/>
      <c r="N24" s="27"/>
      <c r="O24" s="593"/>
      <c r="P24" s="34"/>
      <c r="Q24" s="24"/>
      <c r="R24" s="14"/>
      <c r="S24" s="14"/>
      <c r="T24" s="34"/>
      <c r="U24" s="27"/>
      <c r="V24" s="26"/>
      <c r="W24" s="26"/>
      <c r="X24" s="24"/>
      <c r="Y24" s="14"/>
      <c r="Z24" s="14"/>
      <c r="AA24" s="34"/>
      <c r="AB24" s="27"/>
      <c r="AC24" s="26"/>
      <c r="AD24" s="26"/>
      <c r="AE24" s="24"/>
      <c r="AF24" s="14"/>
      <c r="AG24" s="14"/>
      <c r="AH24" s="34"/>
      <c r="AI24" s="27"/>
      <c r="AJ24" s="26"/>
      <c r="AK24" s="26"/>
      <c r="AL24" s="26"/>
      <c r="AM24" s="45"/>
      <c r="AN24" s="45"/>
    </row>
    <row r="25" ht="15.75" customHeight="1">
      <c r="A25" s="19">
        <v>23.0</v>
      </c>
      <c r="B25" s="612" t="s">
        <v>40</v>
      </c>
      <c r="C25" s="62"/>
      <c r="D25" s="71"/>
      <c r="E25" s="23"/>
      <c r="F25" s="34"/>
      <c r="G25" s="26"/>
      <c r="H25" s="26"/>
      <c r="I25" s="592"/>
      <c r="J25" s="14"/>
      <c r="K25" s="23"/>
      <c r="L25" s="23"/>
      <c r="M25" s="34"/>
      <c r="N25" s="34"/>
      <c r="O25" s="593"/>
      <c r="P25" s="34"/>
      <c r="Q25" s="26"/>
      <c r="R25" s="14"/>
      <c r="S25" s="14"/>
      <c r="T25" s="34"/>
      <c r="U25" s="34"/>
      <c r="V25" s="24"/>
      <c r="W25" s="26"/>
      <c r="X25" s="26"/>
      <c r="Y25" s="14"/>
      <c r="Z25" s="14"/>
      <c r="AA25" s="34"/>
      <c r="AB25" s="34"/>
      <c r="AC25" s="26"/>
      <c r="AD25" s="26"/>
      <c r="AE25" s="26"/>
      <c r="AF25" s="14"/>
      <c r="AG25" s="14"/>
      <c r="AH25" s="34"/>
      <c r="AI25" s="34"/>
      <c r="AJ25" s="26"/>
      <c r="AK25" s="26"/>
      <c r="AL25" s="26"/>
      <c r="AM25" s="45"/>
      <c r="AN25" s="45"/>
    </row>
    <row r="26" ht="15.75" customHeight="1">
      <c r="A26" s="79"/>
      <c r="B26" s="80"/>
      <c r="C26" s="81"/>
      <c r="D26" s="79"/>
      <c r="E26" s="82"/>
      <c r="F26" s="82"/>
      <c r="G26" s="82"/>
      <c r="H26" s="83"/>
      <c r="I26" s="84"/>
      <c r="J26" s="82"/>
      <c r="K26" s="82"/>
      <c r="L26" s="82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82"/>
      <c r="AN26" s="82"/>
    </row>
    <row r="27" ht="15.75" customHeight="1">
      <c r="A27" s="79"/>
      <c r="B27" s="85" t="s">
        <v>41</v>
      </c>
      <c r="C27" s="86"/>
      <c r="D27" s="79"/>
      <c r="E27" s="87" t="s">
        <v>42</v>
      </c>
      <c r="F27" s="419" t="s">
        <v>43</v>
      </c>
      <c r="G27" s="82"/>
      <c r="H27" s="88"/>
      <c r="I27" s="79" t="s">
        <v>44</v>
      </c>
      <c r="J27" s="89"/>
      <c r="K27" s="89"/>
      <c r="L27" s="89"/>
      <c r="M27" s="89"/>
      <c r="N27" s="82"/>
      <c r="O27" s="82"/>
      <c r="P27" s="90"/>
      <c r="Q27" s="79" t="s">
        <v>45</v>
      </c>
      <c r="R27" s="79"/>
      <c r="S27" s="79"/>
      <c r="T27" s="82"/>
      <c r="U27" s="91"/>
      <c r="V27" s="82" t="s">
        <v>46</v>
      </c>
      <c r="W27" s="82"/>
      <c r="X27" s="82"/>
      <c r="Y27" s="82"/>
      <c r="Z27" s="82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82"/>
      <c r="AN27" s="82"/>
    </row>
    <row r="28" ht="15.75" customHeight="1">
      <c r="A28" s="79"/>
      <c r="B28" s="85" t="s">
        <v>47</v>
      </c>
      <c r="C28" s="86"/>
      <c r="D28" s="79"/>
      <c r="E28" s="87" t="s">
        <v>48</v>
      </c>
      <c r="F28" s="35" t="s">
        <v>49</v>
      </c>
      <c r="G28" s="82"/>
      <c r="H28" s="93"/>
      <c r="I28" s="82"/>
      <c r="J28" s="82"/>
      <c r="K28" s="82"/>
      <c r="L28" s="82"/>
      <c r="M28" s="82"/>
      <c r="N28" s="82"/>
      <c r="O28" s="82"/>
      <c r="P28" s="94"/>
      <c r="Q28" s="82" t="s">
        <v>50</v>
      </c>
      <c r="R28" s="89"/>
      <c r="S28" s="82"/>
      <c r="T28" s="82"/>
      <c r="U28" s="95"/>
      <c r="V28" s="79" t="s">
        <v>51</v>
      </c>
      <c r="W28" s="79"/>
      <c r="X28" s="82"/>
      <c r="Y28" s="82"/>
      <c r="Z28" s="82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82"/>
      <c r="AN28" s="82"/>
    </row>
    <row r="29" ht="15.75" customHeight="1">
      <c r="A29" s="79"/>
      <c r="B29" s="85" t="s">
        <v>52</v>
      </c>
      <c r="C29" s="96"/>
      <c r="D29" s="79"/>
      <c r="E29" s="87"/>
      <c r="F29" s="98"/>
      <c r="G29" s="98"/>
      <c r="H29" s="89"/>
      <c r="I29" s="89"/>
      <c r="J29" s="89"/>
      <c r="K29" s="89"/>
      <c r="L29" s="89"/>
      <c r="M29" s="82"/>
      <c r="N29" s="82"/>
      <c r="O29" s="82"/>
      <c r="P29" s="89"/>
      <c r="Q29" s="89"/>
      <c r="R29" s="99"/>
      <c r="S29" s="99"/>
      <c r="T29" s="100"/>
      <c r="U29" s="100"/>
      <c r="V29" s="99"/>
      <c r="W29" s="99"/>
      <c r="X29" s="99"/>
      <c r="Y29" s="99"/>
      <c r="Z29" s="99"/>
      <c r="AA29" s="99"/>
      <c r="AB29" s="100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2"/>
      <c r="AN29" s="102"/>
    </row>
    <row r="30" ht="16.5" customHeight="1">
      <c r="A30" s="103"/>
      <c r="B30" s="104"/>
      <c r="C30" s="105"/>
      <c r="D30" s="103"/>
      <c r="E30" s="103"/>
      <c r="F30" s="106"/>
      <c r="G30" s="107" t="s">
        <v>55</v>
      </c>
      <c r="H30" s="108"/>
      <c r="I30" s="109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1"/>
      <c r="AN30" s="104"/>
    </row>
    <row r="31" ht="15.75" customHeight="1">
      <c r="A31" s="79"/>
      <c r="B31" s="82"/>
      <c r="C31" s="96"/>
      <c r="D31" s="79"/>
      <c r="E31" s="79"/>
      <c r="F31" s="79"/>
      <c r="G31" s="79"/>
      <c r="H31" s="112"/>
      <c r="I31" s="84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82"/>
      <c r="AN31" s="82"/>
    </row>
    <row r="32" ht="16.5" customHeight="1">
      <c r="A32" s="19">
        <v>1.0</v>
      </c>
      <c r="B32" s="19" t="s">
        <v>33</v>
      </c>
      <c r="C32" s="66">
        <v>42621.0</v>
      </c>
      <c r="D32" s="113" t="s">
        <v>56</v>
      </c>
      <c r="E32" s="114"/>
      <c r="F32" s="15"/>
      <c r="G32" s="31">
        <v>8.0</v>
      </c>
      <c r="H32" s="31">
        <v>8.0</v>
      </c>
      <c r="I32" s="9">
        <v>8.0</v>
      </c>
      <c r="J32" s="9">
        <v>8.0</v>
      </c>
      <c r="K32" s="117"/>
      <c r="L32" s="117"/>
      <c r="M32" s="15"/>
      <c r="N32" s="15"/>
      <c r="O32" s="15" t="s">
        <v>453</v>
      </c>
      <c r="P32" s="15"/>
      <c r="Q32" s="31">
        <v>8.0</v>
      </c>
      <c r="R32" s="31">
        <v>8.0</v>
      </c>
      <c r="S32" s="31">
        <v>8.0</v>
      </c>
      <c r="T32" s="15"/>
      <c r="U32" s="15"/>
      <c r="V32" s="31">
        <v>8.0</v>
      </c>
      <c r="W32" s="31">
        <v>8.0</v>
      </c>
      <c r="X32" s="9">
        <v>8.0</v>
      </c>
      <c r="Y32" s="9">
        <v>8.0</v>
      </c>
      <c r="Z32" s="9">
        <v>8.0</v>
      </c>
      <c r="AA32" s="15"/>
      <c r="AB32" s="15" t="s">
        <v>453</v>
      </c>
      <c r="AC32" s="31">
        <v>8.0</v>
      </c>
      <c r="AD32" s="31">
        <v>8.0</v>
      </c>
      <c r="AE32" s="31">
        <v>8.0</v>
      </c>
      <c r="AF32" s="31">
        <v>8.0</v>
      </c>
      <c r="AG32" s="31">
        <v>8.0</v>
      </c>
      <c r="AH32" s="15"/>
      <c r="AI32" s="15"/>
      <c r="AJ32" s="31">
        <v>8.0</v>
      </c>
      <c r="AK32" s="31">
        <v>8.0</v>
      </c>
      <c r="AL32" s="31">
        <v>8.0</v>
      </c>
      <c r="AM32" s="31"/>
      <c r="AN32" s="31"/>
    </row>
    <row r="33" ht="15.75" customHeight="1">
      <c r="A33" s="19">
        <v>2.0</v>
      </c>
      <c r="B33" s="19" t="s">
        <v>57</v>
      </c>
      <c r="C33" s="116">
        <v>42455.0</v>
      </c>
      <c r="D33" s="32"/>
      <c r="E33" s="32"/>
      <c r="F33" s="15" t="s">
        <v>453</v>
      </c>
      <c r="G33" s="31">
        <v>8.0</v>
      </c>
      <c r="H33" s="31">
        <v>8.0</v>
      </c>
      <c r="I33" s="9">
        <v>8.0</v>
      </c>
      <c r="J33" s="9">
        <v>8.0</v>
      </c>
      <c r="K33" s="117"/>
      <c r="L33" s="117"/>
      <c r="M33" s="15"/>
      <c r="N33" s="15"/>
      <c r="O33" s="15"/>
      <c r="P33" s="15" t="s">
        <v>453</v>
      </c>
      <c r="Q33" s="31">
        <v>8.0</v>
      </c>
      <c r="R33" s="31">
        <v>8.0</v>
      </c>
      <c r="S33" s="31">
        <v>8.0</v>
      </c>
      <c r="T33" s="15" t="s">
        <v>453</v>
      </c>
      <c r="U33" s="15"/>
      <c r="V33" s="639"/>
      <c r="W33" s="639"/>
      <c r="X33" s="639"/>
      <c r="Y33" s="639"/>
      <c r="Z33" s="639"/>
      <c r="AA33" s="639"/>
      <c r="AB33" s="639"/>
      <c r="AC33" s="639"/>
      <c r="AD33" s="639"/>
      <c r="AE33" s="639"/>
      <c r="AF33" s="639"/>
      <c r="AG33" s="639"/>
      <c r="AH33" s="639"/>
      <c r="AI33" s="639"/>
      <c r="AJ33" s="31">
        <v>8.0</v>
      </c>
      <c r="AK33" s="31">
        <v>8.0</v>
      </c>
      <c r="AL33" s="31">
        <v>8.0</v>
      </c>
      <c r="AM33" s="31"/>
      <c r="AN33" s="31"/>
    </row>
    <row r="34" ht="15.75" customHeight="1">
      <c r="A34" s="19">
        <v>3.0</v>
      </c>
      <c r="B34" s="19" t="s">
        <v>58</v>
      </c>
      <c r="C34" s="62">
        <v>42704.0</v>
      </c>
      <c r="D34" s="32"/>
      <c r="E34" s="32"/>
      <c r="F34" s="15"/>
      <c r="G34" s="31">
        <v>8.0</v>
      </c>
      <c r="H34" s="31">
        <v>8.0</v>
      </c>
      <c r="I34" s="9">
        <v>8.0</v>
      </c>
      <c r="J34" s="9">
        <v>8.0</v>
      </c>
      <c r="K34" s="117"/>
      <c r="L34" s="117"/>
      <c r="M34" s="15"/>
      <c r="N34" s="15" t="s">
        <v>453</v>
      </c>
      <c r="O34" s="15"/>
      <c r="P34" s="15"/>
      <c r="Q34" s="31">
        <v>8.0</v>
      </c>
      <c r="R34" s="31">
        <v>8.0</v>
      </c>
      <c r="S34" s="31">
        <v>8.0</v>
      </c>
      <c r="T34" s="363"/>
      <c r="U34" s="363"/>
      <c r="V34" s="31">
        <v>8.0</v>
      </c>
      <c r="W34" s="31">
        <v>8.0</v>
      </c>
      <c r="X34" s="9">
        <v>8.0</v>
      </c>
      <c r="Y34" s="9">
        <v>8.0</v>
      </c>
      <c r="Z34" s="9">
        <v>8.0</v>
      </c>
      <c r="AA34" s="15" t="s">
        <v>453</v>
      </c>
      <c r="AB34" s="15"/>
      <c r="AC34" s="31">
        <v>8.0</v>
      </c>
      <c r="AD34" s="31">
        <v>8.0</v>
      </c>
      <c r="AE34" s="31">
        <v>8.0</v>
      </c>
      <c r="AF34" s="31">
        <v>8.0</v>
      </c>
      <c r="AG34" s="31">
        <v>8.0</v>
      </c>
      <c r="AH34" s="15"/>
      <c r="AI34" s="15" t="s">
        <v>453</v>
      </c>
      <c r="AJ34" s="31">
        <v>8.0</v>
      </c>
      <c r="AK34" s="31">
        <v>8.0</v>
      </c>
      <c r="AL34" s="31">
        <v>8.0</v>
      </c>
      <c r="AM34" s="31"/>
      <c r="AN34" s="31"/>
    </row>
    <row r="35" ht="16.5" customHeight="1">
      <c r="A35" s="19">
        <v>4.0</v>
      </c>
      <c r="B35" s="19" t="s">
        <v>59</v>
      </c>
      <c r="C35" s="62">
        <v>42425.0</v>
      </c>
      <c r="D35" s="71"/>
      <c r="E35" s="71"/>
      <c r="F35" s="15"/>
      <c r="G35" s="31">
        <v>8.0</v>
      </c>
      <c r="H35" s="31">
        <v>8.0</v>
      </c>
      <c r="I35" s="9">
        <v>8.0</v>
      </c>
      <c r="J35" s="9">
        <v>8.0</v>
      </c>
      <c r="K35" s="117"/>
      <c r="L35" s="117"/>
      <c r="M35" s="15" t="s">
        <v>453</v>
      </c>
      <c r="N35" s="15"/>
      <c r="O35" s="15"/>
      <c r="P35" s="15"/>
      <c r="Q35" s="31">
        <v>8.0</v>
      </c>
      <c r="R35" s="31">
        <v>8.0</v>
      </c>
      <c r="S35" s="31">
        <v>8.0</v>
      </c>
      <c r="T35" s="15"/>
      <c r="U35" s="15" t="s">
        <v>453</v>
      </c>
      <c r="V35" s="31">
        <v>8.0</v>
      </c>
      <c r="W35" s="31">
        <v>8.0</v>
      </c>
      <c r="X35" s="9">
        <v>8.0</v>
      </c>
      <c r="Y35" s="9">
        <v>8.0</v>
      </c>
      <c r="Z35" s="9">
        <v>8.0</v>
      </c>
      <c r="AA35" s="15"/>
      <c r="AB35" s="15"/>
      <c r="AC35" s="31">
        <v>8.0</v>
      </c>
      <c r="AD35" s="31">
        <v>8.0</v>
      </c>
      <c r="AE35" s="31">
        <v>8.0</v>
      </c>
      <c r="AF35" s="31">
        <v>8.0</v>
      </c>
      <c r="AG35" s="31">
        <v>8.0</v>
      </c>
      <c r="AH35" s="15" t="s">
        <v>453</v>
      </c>
      <c r="AI35" s="15"/>
      <c r="AJ35" s="31">
        <v>8.0</v>
      </c>
      <c r="AK35" s="31">
        <v>8.0</v>
      </c>
      <c r="AL35" s="31">
        <v>8.0</v>
      </c>
      <c r="AM35" s="31"/>
      <c r="AN35" s="31"/>
    </row>
    <row r="36" ht="21.75" customHeight="1">
      <c r="A36" s="79"/>
      <c r="B36" s="80"/>
      <c r="C36" s="112"/>
      <c r="D36" s="79"/>
      <c r="E36" s="112"/>
      <c r="F36" s="112"/>
      <c r="G36" s="112"/>
      <c r="H36" s="112"/>
      <c r="I36" s="112"/>
      <c r="J36" s="112"/>
      <c r="K36" s="112"/>
      <c r="L36" s="112"/>
      <c r="M36" s="18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8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31"/>
      <c r="AN36" s="31"/>
    </row>
    <row r="37" ht="17.25" customHeight="1">
      <c r="A37" s="19">
        <v>1.0</v>
      </c>
      <c r="B37" s="20" t="s">
        <v>60</v>
      </c>
      <c r="C37" s="62">
        <v>42603.0</v>
      </c>
      <c r="D37" s="113" t="s">
        <v>61</v>
      </c>
      <c r="E37" s="616"/>
      <c r="F37" s="15"/>
      <c r="G37" s="31">
        <v>8.0</v>
      </c>
      <c r="H37" s="31">
        <v>8.0</v>
      </c>
      <c r="I37" s="9">
        <v>8.0</v>
      </c>
      <c r="J37" s="9">
        <v>8.0</v>
      </c>
      <c r="K37" s="117"/>
      <c r="L37" s="117"/>
      <c r="M37" s="15"/>
      <c r="N37" s="15"/>
      <c r="O37" s="15"/>
      <c r="P37" s="15"/>
      <c r="Q37" s="31">
        <v>8.0</v>
      </c>
      <c r="R37" s="31">
        <v>8.0</v>
      </c>
      <c r="S37" s="31">
        <v>8.0</v>
      </c>
      <c r="T37" s="15"/>
      <c r="U37" s="15"/>
      <c r="V37" s="31">
        <v>8.0</v>
      </c>
      <c r="W37" s="31">
        <v>8.0</v>
      </c>
      <c r="X37" s="9">
        <v>8.0</v>
      </c>
      <c r="Y37" s="9">
        <v>8.0</v>
      </c>
      <c r="Z37" s="9">
        <v>8.0</v>
      </c>
      <c r="AA37" s="15"/>
      <c r="AB37" s="15"/>
      <c r="AC37" s="31">
        <v>8.0</v>
      </c>
      <c r="AD37" s="31">
        <v>8.0</v>
      </c>
      <c r="AE37" s="31">
        <v>8.0</v>
      </c>
      <c r="AF37" s="31">
        <v>8.0</v>
      </c>
      <c r="AG37" s="31">
        <v>8.0</v>
      </c>
      <c r="AH37" s="15"/>
      <c r="AI37" s="15"/>
      <c r="AJ37" s="31">
        <v>8.0</v>
      </c>
      <c r="AK37" s="31">
        <v>8.0</v>
      </c>
      <c r="AL37" s="31">
        <v>8.0</v>
      </c>
      <c r="AM37" s="31"/>
      <c r="AN37" s="31"/>
    </row>
    <row r="38" ht="18.0" customHeight="1">
      <c r="A38" s="19">
        <v>2.0</v>
      </c>
      <c r="B38" s="20" t="s">
        <v>63</v>
      </c>
      <c r="C38" s="62">
        <v>42625.0</v>
      </c>
      <c r="D38" s="71"/>
      <c r="E38" s="71"/>
      <c r="F38" s="15"/>
      <c r="G38" s="31">
        <v>8.0</v>
      </c>
      <c r="H38" s="31">
        <v>8.0</v>
      </c>
      <c r="I38" s="9">
        <v>8.0</v>
      </c>
      <c r="J38" s="9">
        <v>8.0</v>
      </c>
      <c r="K38" s="595"/>
      <c r="L38" s="595"/>
      <c r="M38" s="230"/>
      <c r="N38" s="230"/>
      <c r="O38" s="15"/>
      <c r="P38" s="230"/>
      <c r="Q38" s="31">
        <v>8.0</v>
      </c>
      <c r="R38" s="31">
        <v>8.0</v>
      </c>
      <c r="S38" s="31">
        <v>8.0</v>
      </c>
      <c r="T38" s="15"/>
      <c r="U38" s="15"/>
      <c r="V38" s="31">
        <v>8.0</v>
      </c>
      <c r="W38" s="31">
        <v>8.0</v>
      </c>
      <c r="X38" s="9">
        <v>8.0</v>
      </c>
      <c r="Y38" s="9">
        <v>8.0</v>
      </c>
      <c r="Z38" s="9">
        <v>8.0</v>
      </c>
      <c r="AA38" s="230"/>
      <c r="AB38" s="230"/>
      <c r="AC38" s="31">
        <v>8.0</v>
      </c>
      <c r="AD38" s="31">
        <v>8.0</v>
      </c>
      <c r="AE38" s="31">
        <v>8.0</v>
      </c>
      <c r="AF38" s="31">
        <v>8.0</v>
      </c>
      <c r="AG38" s="31">
        <v>8.0</v>
      </c>
      <c r="AH38" s="15"/>
      <c r="AI38" s="15"/>
      <c r="AJ38" s="31">
        <v>8.0</v>
      </c>
      <c r="AK38" s="31">
        <v>8.0</v>
      </c>
      <c r="AL38" s="31">
        <v>8.0</v>
      </c>
      <c r="AM38" s="31"/>
      <c r="AN38" s="31"/>
    </row>
    <row r="39" ht="15.75" customHeight="1">
      <c r="A39" s="79"/>
      <c r="B39" s="80"/>
      <c r="C39" s="112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</row>
    <row r="40" ht="18.75" customHeight="1">
      <c r="A40" s="19">
        <v>1.0</v>
      </c>
      <c r="B40" s="20" t="s">
        <v>64</v>
      </c>
      <c r="C40" s="62"/>
      <c r="D40" s="113" t="s">
        <v>65</v>
      </c>
      <c r="E40" s="114"/>
      <c r="F40" s="15"/>
      <c r="G40" s="31">
        <v>8.0</v>
      </c>
      <c r="H40" s="31">
        <v>8.0</v>
      </c>
      <c r="I40" s="31">
        <v>8.0</v>
      </c>
      <c r="J40" s="31">
        <v>8.0</v>
      </c>
      <c r="K40" s="117"/>
      <c r="L40" s="117"/>
      <c r="M40" s="15"/>
      <c r="N40" s="15"/>
      <c r="O40" s="15"/>
      <c r="P40" s="15"/>
      <c r="Q40" s="31">
        <v>8.0</v>
      </c>
      <c r="R40" s="31">
        <v>8.0</v>
      </c>
      <c r="S40" s="31">
        <v>8.0</v>
      </c>
      <c r="T40" s="15"/>
      <c r="U40" s="15"/>
      <c r="V40" s="31">
        <v>8.0</v>
      </c>
      <c r="W40" s="31">
        <v>8.0</v>
      </c>
      <c r="X40" s="31">
        <v>8.0</v>
      </c>
      <c r="Y40" s="31">
        <v>8.0</v>
      </c>
      <c r="Z40" s="31">
        <v>8.0</v>
      </c>
      <c r="AA40" s="15"/>
      <c r="AB40" s="15"/>
      <c r="AC40" s="31">
        <v>8.0</v>
      </c>
      <c r="AD40" s="31">
        <v>8.0</v>
      </c>
      <c r="AE40" s="31">
        <v>8.0</v>
      </c>
      <c r="AF40" s="31">
        <v>8.0</v>
      </c>
      <c r="AG40" s="31">
        <v>8.0</v>
      </c>
      <c r="AH40" s="15"/>
      <c r="AI40" s="15"/>
      <c r="AJ40" s="31">
        <v>8.0</v>
      </c>
      <c r="AK40" s="31">
        <v>8.0</v>
      </c>
      <c r="AL40" s="31">
        <v>8.0</v>
      </c>
      <c r="AM40" s="31"/>
      <c r="AN40" s="31"/>
    </row>
    <row r="41" ht="17.25" customHeight="1">
      <c r="A41" s="19">
        <v>2.0</v>
      </c>
      <c r="B41" s="20" t="s">
        <v>66</v>
      </c>
      <c r="C41" s="62">
        <v>42512.0</v>
      </c>
      <c r="D41" s="71"/>
      <c r="E41" s="71"/>
      <c r="F41" s="15"/>
      <c r="G41" s="31">
        <v>8.0</v>
      </c>
      <c r="H41" s="31">
        <v>8.0</v>
      </c>
      <c r="I41" s="31">
        <v>8.0</v>
      </c>
      <c r="J41" s="31">
        <v>8.0</v>
      </c>
      <c r="K41" s="117"/>
      <c r="L41" s="117"/>
      <c r="M41" s="15"/>
      <c r="N41" s="15"/>
      <c r="O41" s="15"/>
      <c r="P41" s="15"/>
      <c r="Q41" s="31">
        <v>8.0</v>
      </c>
      <c r="R41" s="31">
        <v>8.0</v>
      </c>
      <c r="S41" s="31">
        <v>8.0</v>
      </c>
      <c r="T41" s="15"/>
      <c r="U41" s="15"/>
      <c r="V41" s="31">
        <v>8.0</v>
      </c>
      <c r="W41" s="31">
        <v>8.0</v>
      </c>
      <c r="X41" s="31">
        <v>8.0</v>
      </c>
      <c r="Y41" s="31">
        <v>8.0</v>
      </c>
      <c r="Z41" s="31">
        <v>8.0</v>
      </c>
      <c r="AA41" s="15"/>
      <c r="AB41" s="15"/>
      <c r="AC41" s="639"/>
      <c r="AD41" s="639"/>
      <c r="AE41" s="639"/>
      <c r="AF41" s="639"/>
      <c r="AG41" s="639"/>
      <c r="AH41" s="639"/>
      <c r="AI41" s="639"/>
      <c r="AJ41" s="639"/>
      <c r="AK41" s="639"/>
      <c r="AL41" s="639"/>
      <c r="AM41" s="31"/>
      <c r="AN41" s="31"/>
    </row>
    <row r="42" ht="18.0" customHeight="1">
      <c r="A42" s="79"/>
      <c r="B42" s="80"/>
      <c r="C42" s="112"/>
      <c r="D42" s="79"/>
      <c r="E42" s="79"/>
      <c r="F42" s="79"/>
      <c r="G42" s="79"/>
      <c r="H42" s="112"/>
      <c r="I42" s="79"/>
      <c r="J42" s="79"/>
      <c r="K42" s="79"/>
      <c r="L42" s="79"/>
      <c r="M42" s="122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31"/>
      <c r="AN42" s="31"/>
    </row>
    <row r="43" ht="18.0" customHeight="1">
      <c r="A43" s="19">
        <v>1.0</v>
      </c>
      <c r="B43" s="20" t="s">
        <v>67</v>
      </c>
      <c r="C43" s="62">
        <v>42852.0</v>
      </c>
      <c r="D43" s="31" t="s">
        <v>68</v>
      </c>
      <c r="E43" s="31">
        <v>7.9220318245E10</v>
      </c>
      <c r="F43" s="15"/>
      <c r="G43" s="31">
        <v>8.0</v>
      </c>
      <c r="H43" s="31">
        <v>8.0</v>
      </c>
      <c r="I43" s="9">
        <v>8.0</v>
      </c>
      <c r="J43" s="9">
        <v>8.0</v>
      </c>
      <c r="K43" s="117" t="s">
        <v>11</v>
      </c>
      <c r="L43" s="117"/>
      <c r="M43" s="15"/>
      <c r="N43" s="15"/>
      <c r="O43" s="15"/>
      <c r="P43" s="15"/>
      <c r="Q43" s="31">
        <v>8.0</v>
      </c>
      <c r="R43" s="9">
        <v>8.0</v>
      </c>
      <c r="S43" s="9">
        <v>8.0</v>
      </c>
      <c r="T43" s="15"/>
      <c r="U43" s="15"/>
      <c r="V43" s="31">
        <v>8.0</v>
      </c>
      <c r="W43" s="31">
        <v>8.0</v>
      </c>
      <c r="X43" s="31">
        <v>8.0</v>
      </c>
      <c r="Y43" s="9">
        <v>8.0</v>
      </c>
      <c r="Z43" s="9">
        <v>8.0</v>
      </c>
      <c r="AA43" s="15"/>
      <c r="AB43" s="15"/>
      <c r="AC43" s="31">
        <v>8.0</v>
      </c>
      <c r="AD43" s="31">
        <v>8.0</v>
      </c>
      <c r="AE43" s="31">
        <v>8.0</v>
      </c>
      <c r="AF43" s="9">
        <v>8.0</v>
      </c>
      <c r="AG43" s="9">
        <v>8.0</v>
      </c>
      <c r="AH43" s="15"/>
      <c r="AI43" s="15"/>
      <c r="AJ43" s="31">
        <v>8.0</v>
      </c>
      <c r="AK43" s="31">
        <v>8.0</v>
      </c>
      <c r="AL43" s="31">
        <v>8.0</v>
      </c>
      <c r="AM43" s="31"/>
      <c r="AN43" s="31"/>
    </row>
    <row r="44" ht="18.0" customHeight="1">
      <c r="A44" s="19">
        <v>2.0</v>
      </c>
      <c r="B44" s="20" t="s">
        <v>69</v>
      </c>
      <c r="C44" s="62">
        <v>42667.0</v>
      </c>
      <c r="D44" s="31" t="s">
        <v>70</v>
      </c>
      <c r="E44" s="31">
        <v>7.9220318242E10</v>
      </c>
      <c r="F44" s="15"/>
      <c r="G44" s="31"/>
      <c r="H44" s="31">
        <v>12.0</v>
      </c>
      <c r="I44" s="9">
        <v>12.0</v>
      </c>
      <c r="J44" s="9"/>
      <c r="K44" s="117"/>
      <c r="L44" s="117"/>
      <c r="M44" s="15"/>
      <c r="N44" s="15">
        <v>12.0</v>
      </c>
      <c r="O44" s="15">
        <v>12.0</v>
      </c>
      <c r="P44" s="15"/>
      <c r="Q44" s="31"/>
      <c r="R44" s="9">
        <v>12.0</v>
      </c>
      <c r="S44" s="9">
        <v>12.0</v>
      </c>
      <c r="T44" s="15"/>
      <c r="U44" s="15"/>
      <c r="V44" s="31">
        <v>12.0</v>
      </c>
      <c r="W44" s="31">
        <v>12.0</v>
      </c>
      <c r="X44" s="31"/>
      <c r="Y44" s="9"/>
      <c r="Z44" s="9"/>
      <c r="AA44" s="15">
        <v>12.0</v>
      </c>
      <c r="AB44" s="15">
        <v>12.0</v>
      </c>
      <c r="AC44" s="31">
        <v>12.0</v>
      </c>
      <c r="AD44" s="31"/>
      <c r="AE44" s="31"/>
      <c r="AF44" s="9">
        <v>12.0</v>
      </c>
      <c r="AG44" s="9">
        <v>12.0</v>
      </c>
      <c r="AH44" s="15"/>
      <c r="AI44" s="15"/>
      <c r="AJ44" s="31">
        <v>12.0</v>
      </c>
      <c r="AK44" s="31">
        <v>12.0</v>
      </c>
      <c r="AL44" s="31"/>
      <c r="AM44" s="31"/>
      <c r="AN44" s="31"/>
    </row>
    <row r="45" ht="17.25" customHeight="1">
      <c r="A45" s="19">
        <v>3.0</v>
      </c>
      <c r="B45" s="20" t="s">
        <v>71</v>
      </c>
      <c r="C45" s="66"/>
      <c r="D45" s="31" t="s">
        <v>70</v>
      </c>
      <c r="E45" s="31">
        <v>7.9220318285E10</v>
      </c>
      <c r="F45" s="15"/>
      <c r="G45" s="31"/>
      <c r="H45" s="31"/>
      <c r="I45" s="9"/>
      <c r="J45" s="9"/>
      <c r="K45" s="117"/>
      <c r="L45" s="117"/>
      <c r="M45" s="15"/>
      <c r="N45" s="15"/>
      <c r="O45" s="15"/>
      <c r="P45" s="15"/>
      <c r="Q45" s="31"/>
      <c r="R45" s="9"/>
      <c r="S45" s="9"/>
      <c r="T45" s="15" t="s">
        <v>429</v>
      </c>
      <c r="U45" s="15" t="s">
        <v>429</v>
      </c>
      <c r="V45" s="31"/>
      <c r="W45" s="31"/>
      <c r="X45" s="31">
        <v>12.0</v>
      </c>
      <c r="Y45" s="9">
        <v>12.0</v>
      </c>
      <c r="Z45" s="9">
        <v>12.0</v>
      </c>
      <c r="AA45" s="15"/>
      <c r="AB45" s="15"/>
      <c r="AC45" s="31"/>
      <c r="AD45" s="31">
        <v>12.0</v>
      </c>
      <c r="AE45" s="31">
        <v>12.0</v>
      </c>
      <c r="AF45" s="9"/>
      <c r="AG45" s="9"/>
      <c r="AH45" s="15">
        <v>12.0</v>
      </c>
      <c r="AI45" s="15">
        <v>12.0</v>
      </c>
      <c r="AJ45" s="31"/>
      <c r="AK45" s="31"/>
      <c r="AL45" s="31">
        <v>12.0</v>
      </c>
      <c r="AM45" s="31"/>
      <c r="AN45" s="31"/>
    </row>
    <row r="46" ht="20.25" customHeight="1">
      <c r="A46" s="19">
        <v>4.0</v>
      </c>
      <c r="B46" s="19" t="s">
        <v>73</v>
      </c>
      <c r="C46" s="62">
        <v>42512.0</v>
      </c>
      <c r="D46" s="31" t="s">
        <v>74</v>
      </c>
      <c r="E46" s="31">
        <v>7.9221277764E10</v>
      </c>
      <c r="F46" s="15">
        <v>12.0</v>
      </c>
      <c r="G46" s="31">
        <v>13.0</v>
      </c>
      <c r="H46" s="31">
        <v>15.0</v>
      </c>
      <c r="I46" s="9"/>
      <c r="J46" s="9">
        <v>12.0</v>
      </c>
      <c r="K46" s="117"/>
      <c r="L46" s="117"/>
      <c r="M46" s="15">
        <v>13.0</v>
      </c>
      <c r="N46" s="15"/>
      <c r="O46" s="15"/>
      <c r="P46" s="15">
        <v>12.0</v>
      </c>
      <c r="Q46" s="31">
        <v>13.0</v>
      </c>
      <c r="R46" s="9"/>
      <c r="S46" s="9"/>
      <c r="T46" s="15">
        <v>12.0</v>
      </c>
      <c r="U46" s="15">
        <v>13.0</v>
      </c>
      <c r="V46" s="31"/>
      <c r="W46" s="31"/>
      <c r="X46" s="31">
        <v>12.0</v>
      </c>
      <c r="Y46" s="9">
        <v>13.0</v>
      </c>
      <c r="Z46" s="9">
        <v>12.0</v>
      </c>
      <c r="AA46" s="15"/>
      <c r="AB46" s="15"/>
      <c r="AC46" s="31"/>
      <c r="AD46" s="31">
        <v>10.0</v>
      </c>
      <c r="AE46" s="31">
        <v>9.0</v>
      </c>
      <c r="AF46" s="9">
        <v>10.0</v>
      </c>
      <c r="AG46" s="9">
        <v>10.0</v>
      </c>
      <c r="AH46" s="15"/>
      <c r="AI46" s="15"/>
      <c r="AJ46" s="31">
        <v>10.0</v>
      </c>
      <c r="AK46" s="31">
        <v>9.0</v>
      </c>
      <c r="AL46" s="31">
        <v>10.0</v>
      </c>
      <c r="AM46" s="31"/>
      <c r="AN46" s="31"/>
    </row>
    <row r="47" ht="21.0" customHeight="1">
      <c r="A47" s="19">
        <v>5.0</v>
      </c>
      <c r="B47" s="19" t="s">
        <v>75</v>
      </c>
      <c r="C47" s="124">
        <v>42539.0</v>
      </c>
      <c r="D47" s="125" t="s">
        <v>76</v>
      </c>
      <c r="E47" s="125">
        <v>7.9220220031E10</v>
      </c>
      <c r="F47" s="230"/>
      <c r="G47" s="31">
        <v>8.0</v>
      </c>
      <c r="H47" s="31">
        <v>8.0</v>
      </c>
      <c r="I47" s="9">
        <v>8.0</v>
      </c>
      <c r="J47" s="9">
        <v>8.0</v>
      </c>
      <c r="K47" s="117"/>
      <c r="L47" s="117"/>
      <c r="M47" s="15"/>
      <c r="N47" s="15"/>
      <c r="O47" s="15"/>
      <c r="P47" s="15"/>
      <c r="Q47" s="31">
        <v>8.0</v>
      </c>
      <c r="R47" s="9">
        <v>8.0</v>
      </c>
      <c r="S47" s="9">
        <v>8.0</v>
      </c>
      <c r="T47" s="15"/>
      <c r="U47" s="15"/>
      <c r="V47" s="31">
        <v>8.0</v>
      </c>
      <c r="W47" s="31">
        <v>8.0</v>
      </c>
      <c r="X47" s="31">
        <v>8.0</v>
      </c>
      <c r="Y47" s="9">
        <v>8.0</v>
      </c>
      <c r="Z47" s="123"/>
      <c r="AA47" s="15"/>
      <c r="AB47" s="15"/>
      <c r="AC47" s="123"/>
      <c r="AD47" s="31">
        <v>8.0</v>
      </c>
      <c r="AE47" s="31">
        <v>8.0</v>
      </c>
      <c r="AF47" s="9">
        <v>8.0</v>
      </c>
      <c r="AG47" s="9">
        <v>8.0</v>
      </c>
      <c r="AH47" s="15"/>
      <c r="AI47" s="15"/>
      <c r="AJ47" s="31">
        <v>8.0</v>
      </c>
      <c r="AK47" s="31">
        <v>8.0</v>
      </c>
      <c r="AL47" s="31">
        <v>8.0</v>
      </c>
      <c r="AM47" s="31"/>
      <c r="AN47" s="31"/>
    </row>
    <row r="48" ht="12.0" customHeight="1">
      <c r="A48" s="79"/>
    </row>
    <row r="49" ht="9.75" customHeight="1">
      <c r="A49" s="126" t="s">
        <v>454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127"/>
    </row>
    <row r="50" ht="336.75" customHeight="1">
      <c r="A50" s="128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30"/>
    </row>
    <row r="51" ht="15.75" customHeight="1">
      <c r="A51" s="13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132"/>
    </row>
    <row r="52" ht="12.75" customHeight="1">
      <c r="A52" s="29"/>
      <c r="B52" s="19" t="s">
        <v>9</v>
      </c>
      <c r="C52" s="133"/>
      <c r="D52" s="134"/>
      <c r="E52" s="424"/>
      <c r="F52" s="16"/>
      <c r="G52" s="10">
        <v>1.0</v>
      </c>
      <c r="H52" s="10">
        <v>3.0</v>
      </c>
      <c r="I52" s="10"/>
      <c r="J52" s="10">
        <v>11.0</v>
      </c>
      <c r="K52" s="147"/>
      <c r="L52" s="147"/>
      <c r="M52" s="16"/>
      <c r="N52" s="16"/>
      <c r="O52" s="16"/>
      <c r="P52" s="16"/>
      <c r="Q52" s="10">
        <v>1.0</v>
      </c>
      <c r="R52" s="10">
        <v>3.0</v>
      </c>
      <c r="S52" s="10">
        <v>2.0</v>
      </c>
      <c r="T52" s="16"/>
      <c r="U52" s="16"/>
      <c r="V52" s="10"/>
      <c r="W52" s="10">
        <v>5.0</v>
      </c>
      <c r="X52" s="10">
        <v>1.0</v>
      </c>
      <c r="Y52" s="10">
        <v>3.0</v>
      </c>
      <c r="Z52" s="10"/>
      <c r="AA52" s="16"/>
      <c r="AB52" s="16"/>
      <c r="AC52" s="10"/>
      <c r="AD52" s="10">
        <v>5.0</v>
      </c>
      <c r="AE52" s="10">
        <v>4.0</v>
      </c>
      <c r="AF52" s="10">
        <v>6.0</v>
      </c>
      <c r="AG52" s="10">
        <v>1.0</v>
      </c>
      <c r="AH52" s="16"/>
      <c r="AI52" s="16"/>
      <c r="AJ52" s="10">
        <v>4.0</v>
      </c>
      <c r="AK52" s="10">
        <v>4.0</v>
      </c>
      <c r="AL52" s="10">
        <v>9.0</v>
      </c>
      <c r="AM52" s="264">
        <f t="shared" ref="AM52:AM97" si="1">SUM(F52:AL52)</f>
        <v>63</v>
      </c>
      <c r="AN52" s="136">
        <f>AM52/7</f>
        <v>9</v>
      </c>
    </row>
    <row r="53" ht="13.5" customHeight="1">
      <c r="A53" s="137" t="s">
        <v>78</v>
      </c>
      <c r="B53" s="132"/>
      <c r="C53" s="138"/>
      <c r="D53" s="32"/>
      <c r="E53" s="427"/>
      <c r="F53" s="142"/>
      <c r="G53" s="140"/>
      <c r="H53" s="140">
        <v>1.0</v>
      </c>
      <c r="I53" s="140"/>
      <c r="J53" s="140">
        <v>7.0</v>
      </c>
      <c r="K53" s="427"/>
      <c r="L53" s="427"/>
      <c r="M53" s="142"/>
      <c r="N53" s="142"/>
      <c r="O53" s="142"/>
      <c r="P53" s="142"/>
      <c r="Q53" s="140"/>
      <c r="R53" s="140"/>
      <c r="S53" s="140"/>
      <c r="T53" s="142"/>
      <c r="U53" s="142"/>
      <c r="V53" s="140"/>
      <c r="W53" s="140">
        <v>5.0</v>
      </c>
      <c r="X53" s="140"/>
      <c r="Y53" s="140">
        <v>3.0</v>
      </c>
      <c r="Z53" s="140"/>
      <c r="AA53" s="142"/>
      <c r="AB53" s="142"/>
      <c r="AC53" s="140"/>
      <c r="AD53" s="140">
        <v>4.0</v>
      </c>
      <c r="AE53" s="140">
        <v>2.0</v>
      </c>
      <c r="AF53" s="140">
        <v>1.0</v>
      </c>
      <c r="AG53" s="140"/>
      <c r="AH53" s="142"/>
      <c r="AI53" s="142"/>
      <c r="AJ53" s="140">
        <v>2.0</v>
      </c>
      <c r="AK53" s="140">
        <v>2.0</v>
      </c>
      <c r="AL53" s="140"/>
      <c r="AM53" s="268">
        <f t="shared" si="1"/>
        <v>27</v>
      </c>
      <c r="AN53" s="143"/>
    </row>
    <row r="54" ht="12.75" customHeight="1">
      <c r="A54" s="45"/>
      <c r="B54" s="144" t="s">
        <v>15</v>
      </c>
      <c r="C54" s="133"/>
      <c r="D54" s="32"/>
      <c r="E54" s="424"/>
      <c r="F54" s="16"/>
      <c r="G54" s="640"/>
      <c r="H54" s="640"/>
      <c r="I54" s="640"/>
      <c r="J54" s="640"/>
      <c r="K54" s="147"/>
      <c r="L54" s="147"/>
      <c r="M54" s="16"/>
      <c r="N54" s="16"/>
      <c r="O54" s="16"/>
      <c r="P54" s="16"/>
      <c r="Q54" s="641"/>
      <c r="R54" s="641"/>
      <c r="S54" s="641"/>
      <c r="T54" s="16"/>
      <c r="U54" s="16"/>
      <c r="V54" s="10">
        <v>13.0</v>
      </c>
      <c r="W54" s="10">
        <v>9.0</v>
      </c>
      <c r="X54" s="10">
        <v>10.0</v>
      </c>
      <c r="Y54" s="10">
        <v>16.0</v>
      </c>
      <c r="Z54" s="10">
        <v>11.0</v>
      </c>
      <c r="AA54" s="16">
        <v>11.0</v>
      </c>
      <c r="AB54" s="16"/>
      <c r="AC54" s="10"/>
      <c r="AD54" s="10">
        <v>11.0</v>
      </c>
      <c r="AE54" s="10">
        <v>10.0</v>
      </c>
      <c r="AF54" s="10">
        <v>10.0</v>
      </c>
      <c r="AG54" s="10">
        <v>10.0</v>
      </c>
      <c r="AH54" s="16">
        <v>5.0</v>
      </c>
      <c r="AI54" s="16"/>
      <c r="AJ54" s="10"/>
      <c r="AK54" s="10">
        <v>10.0</v>
      </c>
      <c r="AL54" s="10">
        <v>19.0</v>
      </c>
      <c r="AM54" s="264">
        <f t="shared" si="1"/>
        <v>145</v>
      </c>
      <c r="AN54" s="554">
        <f>AM54/13</f>
        <v>11.15384615</v>
      </c>
    </row>
    <row r="55" ht="13.5" customHeight="1">
      <c r="A55" s="137" t="s">
        <v>78</v>
      </c>
      <c r="B55" s="132"/>
      <c r="C55" s="138"/>
      <c r="D55" s="32"/>
      <c r="E55" s="427"/>
      <c r="F55" s="142"/>
      <c r="G55" s="140"/>
      <c r="H55" s="140"/>
      <c r="I55" s="140"/>
      <c r="J55" s="140"/>
      <c r="K55" s="427"/>
      <c r="L55" s="427"/>
      <c r="M55" s="142"/>
      <c r="N55" s="142"/>
      <c r="O55" s="142"/>
      <c r="P55" s="142"/>
      <c r="Q55" s="140"/>
      <c r="R55" s="140"/>
      <c r="S55" s="140"/>
      <c r="T55" s="142"/>
      <c r="U55" s="142"/>
      <c r="V55" s="140"/>
      <c r="W55" s="140"/>
      <c r="X55" s="140"/>
      <c r="Y55" s="140">
        <v>2.0</v>
      </c>
      <c r="Z55" s="140"/>
      <c r="AA55" s="142"/>
      <c r="AB55" s="142"/>
      <c r="AC55" s="140"/>
      <c r="AD55" s="140">
        <v>5.0</v>
      </c>
      <c r="AE55" s="140"/>
      <c r="AF55" s="140">
        <v>2.0</v>
      </c>
      <c r="AG55" s="140">
        <v>2.0</v>
      </c>
      <c r="AH55" s="142"/>
      <c r="AI55" s="142"/>
      <c r="AJ55" s="140"/>
      <c r="AK55" s="140"/>
      <c r="AL55" s="140"/>
      <c r="AM55" s="268">
        <f t="shared" si="1"/>
        <v>11</v>
      </c>
      <c r="AN55" s="143"/>
    </row>
    <row r="56" ht="12.75" customHeight="1">
      <c r="A56" s="29"/>
      <c r="B56" s="19" t="s">
        <v>16</v>
      </c>
      <c r="C56" s="133"/>
      <c r="D56" s="32"/>
      <c r="E56" s="424"/>
      <c r="F56" s="16"/>
      <c r="G56" s="10">
        <v>11.0</v>
      </c>
      <c r="H56" s="10">
        <v>12.0</v>
      </c>
      <c r="I56" s="149">
        <v>4.0</v>
      </c>
      <c r="J56" s="10">
        <v>13.0</v>
      </c>
      <c r="K56" s="147"/>
      <c r="L56" s="147"/>
      <c r="M56" s="16"/>
      <c r="N56" s="16">
        <v>7.0</v>
      </c>
      <c r="O56" s="16"/>
      <c r="P56" s="16"/>
      <c r="Q56" s="10">
        <v>10.0</v>
      </c>
      <c r="R56" s="10">
        <v>10.0</v>
      </c>
      <c r="S56" s="10">
        <v>10.0</v>
      </c>
      <c r="T56" s="16"/>
      <c r="U56" s="16"/>
      <c r="V56" s="10">
        <v>7.0</v>
      </c>
      <c r="W56" s="10">
        <v>9.0</v>
      </c>
      <c r="X56" s="10">
        <v>15.0</v>
      </c>
      <c r="Y56" s="10">
        <v>8.0</v>
      </c>
      <c r="Z56" s="10">
        <v>9.0</v>
      </c>
      <c r="AA56" s="16"/>
      <c r="AB56" s="16"/>
      <c r="AC56" s="10">
        <v>9.0</v>
      </c>
      <c r="AD56" s="10">
        <v>9.0</v>
      </c>
      <c r="AE56" s="10">
        <v>10.0</v>
      </c>
      <c r="AF56" s="10">
        <v>11.0</v>
      </c>
      <c r="AG56" s="10">
        <v>12.0</v>
      </c>
      <c r="AH56" s="16">
        <v>8.0</v>
      </c>
      <c r="AI56" s="16"/>
      <c r="AJ56" s="150"/>
      <c r="AK56" s="150"/>
      <c r="AL56" s="150"/>
      <c r="AM56" s="264">
        <f t="shared" si="1"/>
        <v>184</v>
      </c>
      <c r="AN56" s="136">
        <f>AM56/13</f>
        <v>14.15384615</v>
      </c>
    </row>
    <row r="57" ht="13.5" customHeight="1">
      <c r="A57" s="137" t="s">
        <v>78</v>
      </c>
      <c r="B57" s="132"/>
      <c r="C57" s="138"/>
      <c r="D57" s="32"/>
      <c r="E57" s="427"/>
      <c r="F57" s="142"/>
      <c r="G57" s="140">
        <v>5.0</v>
      </c>
      <c r="H57" s="140">
        <v>2.0</v>
      </c>
      <c r="I57" s="140">
        <v>2.0</v>
      </c>
      <c r="J57" s="140">
        <v>10.0</v>
      </c>
      <c r="K57" s="427"/>
      <c r="L57" s="427"/>
      <c r="M57" s="142"/>
      <c r="N57" s="142">
        <v>5.0</v>
      </c>
      <c r="O57" s="142"/>
      <c r="P57" s="142"/>
      <c r="Q57" s="140">
        <v>2.0</v>
      </c>
      <c r="R57" s="140">
        <v>2.0</v>
      </c>
      <c r="S57" s="140">
        <v>1.0</v>
      </c>
      <c r="T57" s="142"/>
      <c r="U57" s="142"/>
      <c r="V57" s="140"/>
      <c r="W57" s="140">
        <v>2.0</v>
      </c>
      <c r="X57" s="140">
        <v>2.0</v>
      </c>
      <c r="Y57" s="140"/>
      <c r="Z57" s="140">
        <v>2.0</v>
      </c>
      <c r="AA57" s="142"/>
      <c r="AB57" s="142"/>
      <c r="AC57" s="140"/>
      <c r="AD57" s="140">
        <v>1.0</v>
      </c>
      <c r="AE57" s="140">
        <v>1.0</v>
      </c>
      <c r="AF57" s="140">
        <v>2.0</v>
      </c>
      <c r="AG57" s="140">
        <v>1.0</v>
      </c>
      <c r="AH57" s="142">
        <v>2.0</v>
      </c>
      <c r="AI57" s="142"/>
      <c r="AJ57" s="140"/>
      <c r="AK57" s="140"/>
      <c r="AL57" s="140"/>
      <c r="AM57" s="268">
        <f t="shared" si="1"/>
        <v>42</v>
      </c>
      <c r="AN57" s="143"/>
    </row>
    <row r="58" ht="12.75" customHeight="1">
      <c r="A58" s="29"/>
      <c r="B58" s="19" t="s">
        <v>17</v>
      </c>
      <c r="C58" s="133"/>
      <c r="D58" s="32"/>
      <c r="E58" s="424"/>
      <c r="F58" s="16"/>
      <c r="G58" s="10">
        <v>7.0</v>
      </c>
      <c r="H58" s="10">
        <v>7.0</v>
      </c>
      <c r="I58" s="10">
        <v>8.0</v>
      </c>
      <c r="J58" s="10">
        <v>7.0</v>
      </c>
      <c r="K58" s="147"/>
      <c r="L58" s="147"/>
      <c r="M58" s="16">
        <v>10.0</v>
      </c>
      <c r="N58" s="16"/>
      <c r="O58" s="16"/>
      <c r="P58" s="16"/>
      <c r="Q58" s="10">
        <v>5.0</v>
      </c>
      <c r="R58" s="10">
        <v>9.0</v>
      </c>
      <c r="S58" s="10">
        <v>8.0</v>
      </c>
      <c r="T58" s="16">
        <v>6.0</v>
      </c>
      <c r="U58" s="16"/>
      <c r="V58" s="10"/>
      <c r="W58" s="10">
        <v>7.0</v>
      </c>
      <c r="X58" s="149">
        <v>5.0</v>
      </c>
      <c r="Y58" s="10">
        <v>7.0</v>
      </c>
      <c r="Z58" s="10">
        <v>8.0</v>
      </c>
      <c r="AA58" s="16">
        <v>6.0</v>
      </c>
      <c r="AB58" s="16"/>
      <c r="AC58" s="149">
        <v>3.0</v>
      </c>
      <c r="AD58" s="10">
        <v>2.0</v>
      </c>
      <c r="AE58" s="10">
        <v>8.0</v>
      </c>
      <c r="AF58" s="10">
        <v>8.0</v>
      </c>
      <c r="AG58" s="10">
        <v>7.0</v>
      </c>
      <c r="AH58" s="16"/>
      <c r="AI58" s="16"/>
      <c r="AJ58" s="149">
        <v>5.0</v>
      </c>
      <c r="AK58" s="10">
        <v>6.0</v>
      </c>
      <c r="AL58" s="10">
        <v>5.0</v>
      </c>
      <c r="AM58" s="264">
        <f t="shared" si="1"/>
        <v>144</v>
      </c>
      <c r="AN58" s="136">
        <f>AM58/13</f>
        <v>11.07692308</v>
      </c>
    </row>
    <row r="59" ht="13.5" customHeight="1">
      <c r="A59" s="137" t="s">
        <v>78</v>
      </c>
      <c r="B59" s="132"/>
      <c r="C59" s="138"/>
      <c r="D59" s="32"/>
      <c r="E59" s="427"/>
      <c r="F59" s="142"/>
      <c r="G59" s="140">
        <v>1.0</v>
      </c>
      <c r="H59" s="140">
        <v>1.0</v>
      </c>
      <c r="I59" s="140">
        <v>6.0</v>
      </c>
      <c r="J59" s="140">
        <v>2.0</v>
      </c>
      <c r="K59" s="427"/>
      <c r="L59" s="427"/>
      <c r="M59" s="142">
        <v>3.0</v>
      </c>
      <c r="N59" s="142"/>
      <c r="O59" s="142"/>
      <c r="P59" s="142"/>
      <c r="Q59" s="140">
        <v>3.0</v>
      </c>
      <c r="R59" s="140"/>
      <c r="S59" s="140">
        <v>1.0</v>
      </c>
      <c r="T59" s="142">
        <v>4.0</v>
      </c>
      <c r="U59" s="142"/>
      <c r="V59" s="140"/>
      <c r="W59" s="140"/>
      <c r="X59" s="140">
        <v>2.0</v>
      </c>
      <c r="Y59" s="140">
        <v>1.0</v>
      </c>
      <c r="Z59" s="140">
        <v>4.0</v>
      </c>
      <c r="AA59" s="142">
        <v>3.0</v>
      </c>
      <c r="AB59" s="142"/>
      <c r="AC59" s="140">
        <v>1.0</v>
      </c>
      <c r="AD59" s="140"/>
      <c r="AE59" s="140">
        <v>2.0</v>
      </c>
      <c r="AF59" s="140">
        <v>2.0</v>
      </c>
      <c r="AG59" s="140"/>
      <c r="AH59" s="142"/>
      <c r="AI59" s="142"/>
      <c r="AJ59" s="140">
        <v>2.0</v>
      </c>
      <c r="AK59" s="140"/>
      <c r="AL59" s="140">
        <v>1.0</v>
      </c>
      <c r="AM59" s="268">
        <f t="shared" si="1"/>
        <v>39</v>
      </c>
      <c r="AN59" s="143"/>
    </row>
    <row r="60" ht="12.75" customHeight="1">
      <c r="A60" s="29"/>
      <c r="B60" s="19" t="s">
        <v>19</v>
      </c>
      <c r="C60" s="133"/>
      <c r="D60" s="32"/>
      <c r="E60" s="424"/>
      <c r="F60" s="16"/>
      <c r="G60" s="640"/>
      <c r="H60" s="640"/>
      <c r="I60" s="640"/>
      <c r="J60" s="10">
        <v>9.0</v>
      </c>
      <c r="K60" s="147"/>
      <c r="L60" s="147"/>
      <c r="M60" s="16">
        <v>8.0</v>
      </c>
      <c r="N60" s="16">
        <v>12.0</v>
      </c>
      <c r="O60" s="16">
        <v>1.0</v>
      </c>
      <c r="P60" s="16"/>
      <c r="Q60" s="10">
        <v>10.0</v>
      </c>
      <c r="R60" s="10">
        <v>10.0</v>
      </c>
      <c r="S60" s="10">
        <v>7.0</v>
      </c>
      <c r="T60" s="16"/>
      <c r="U60" s="16"/>
      <c r="V60" s="10">
        <v>14.0</v>
      </c>
      <c r="W60" s="10">
        <v>10.0</v>
      </c>
      <c r="X60" s="149">
        <v>2.0</v>
      </c>
      <c r="Y60" s="10">
        <v>25.0</v>
      </c>
      <c r="Z60" s="10">
        <v>10.0</v>
      </c>
      <c r="AA60" s="16"/>
      <c r="AB60" s="16">
        <v>9.0</v>
      </c>
      <c r="AC60" s="10">
        <v>7.0</v>
      </c>
      <c r="AD60" s="10">
        <v>7.0</v>
      </c>
      <c r="AE60" s="10">
        <v>37.0</v>
      </c>
      <c r="AF60" s="149">
        <v>4.0</v>
      </c>
      <c r="AG60" s="10">
        <v>9.0</v>
      </c>
      <c r="AH60" s="16"/>
      <c r="AI60" s="16"/>
      <c r="AJ60" s="10">
        <v>12.0</v>
      </c>
      <c r="AK60" s="10">
        <v>9.0</v>
      </c>
      <c r="AL60" s="10">
        <v>9.0</v>
      </c>
      <c r="AM60" s="264">
        <f t="shared" si="1"/>
        <v>221</v>
      </c>
      <c r="AN60" s="136">
        <f>AM60/13</f>
        <v>17</v>
      </c>
    </row>
    <row r="61" ht="13.5" customHeight="1">
      <c r="A61" s="137" t="s">
        <v>78</v>
      </c>
      <c r="B61" s="132"/>
      <c r="C61" s="138"/>
      <c r="D61" s="32"/>
      <c r="E61" s="427"/>
      <c r="F61" s="142"/>
      <c r="G61" s="140"/>
      <c r="H61" s="140"/>
      <c r="I61" s="10"/>
      <c r="J61" s="148">
        <v>7.0</v>
      </c>
      <c r="K61" s="147"/>
      <c r="L61" s="147"/>
      <c r="M61" s="142">
        <v>3.0</v>
      </c>
      <c r="N61" s="142"/>
      <c r="O61" s="142">
        <v>1.0</v>
      </c>
      <c r="P61" s="142"/>
      <c r="Q61" s="140">
        <v>6.0</v>
      </c>
      <c r="R61" s="140">
        <v>1.0</v>
      </c>
      <c r="S61" s="140"/>
      <c r="T61" s="142"/>
      <c r="U61" s="142"/>
      <c r="V61" s="140">
        <v>1.0</v>
      </c>
      <c r="W61" s="140"/>
      <c r="X61" s="140"/>
      <c r="Y61" s="140"/>
      <c r="Z61" s="140">
        <v>2.0</v>
      </c>
      <c r="AA61" s="142"/>
      <c r="AB61" s="142"/>
      <c r="AC61" s="140"/>
      <c r="AD61" s="140">
        <v>1.0</v>
      </c>
      <c r="AE61" s="140"/>
      <c r="AF61" s="140"/>
      <c r="AG61" s="140"/>
      <c r="AH61" s="142"/>
      <c r="AI61" s="142"/>
      <c r="AJ61" s="140">
        <v>1.0</v>
      </c>
      <c r="AK61" s="140"/>
      <c r="AL61" s="140"/>
      <c r="AM61" s="268">
        <f t="shared" si="1"/>
        <v>23</v>
      </c>
      <c r="AN61" s="143"/>
    </row>
    <row r="62" ht="15.75" customHeight="1">
      <c r="A62" s="45"/>
      <c r="B62" s="144" t="s">
        <v>20</v>
      </c>
      <c r="C62" s="133"/>
      <c r="D62" s="32"/>
      <c r="E62" s="424"/>
      <c r="F62" s="16"/>
      <c r="G62" s="640">
        <v>1.0</v>
      </c>
      <c r="H62" s="10">
        <v>22.0</v>
      </c>
      <c r="I62" s="10">
        <v>10.0</v>
      </c>
      <c r="J62" s="10">
        <v>10.0</v>
      </c>
      <c r="K62" s="147"/>
      <c r="L62" s="147"/>
      <c r="M62" s="16"/>
      <c r="N62" s="16"/>
      <c r="O62" s="16">
        <v>7.0</v>
      </c>
      <c r="P62" s="16">
        <v>1.0</v>
      </c>
      <c r="Q62" s="10">
        <v>10.0</v>
      </c>
      <c r="R62" s="10">
        <v>8.0</v>
      </c>
      <c r="S62" s="10"/>
      <c r="T62" s="16"/>
      <c r="U62" s="16">
        <v>2.0</v>
      </c>
      <c r="V62" s="10">
        <v>15.0</v>
      </c>
      <c r="W62" s="10">
        <v>8.0</v>
      </c>
      <c r="X62" s="10">
        <v>9.0</v>
      </c>
      <c r="Y62" s="10">
        <v>17.0</v>
      </c>
      <c r="Z62" s="10"/>
      <c r="AA62" s="16"/>
      <c r="AB62" s="16">
        <v>4.0</v>
      </c>
      <c r="AC62" s="10">
        <v>7.0</v>
      </c>
      <c r="AD62" s="10">
        <v>15.0</v>
      </c>
      <c r="AE62" s="10">
        <v>10.0</v>
      </c>
      <c r="AF62" s="10">
        <v>10.0</v>
      </c>
      <c r="AG62" s="10">
        <v>10.0</v>
      </c>
      <c r="AH62" s="16"/>
      <c r="AI62" s="16"/>
      <c r="AJ62" s="10">
        <v>8.0</v>
      </c>
      <c r="AK62" s="10">
        <v>11.0</v>
      </c>
      <c r="AL62" s="10">
        <v>8.0</v>
      </c>
      <c r="AM62" s="264">
        <f t="shared" si="1"/>
        <v>203</v>
      </c>
      <c r="AN62" s="136">
        <f>AM62/13</f>
        <v>15.61538462</v>
      </c>
    </row>
    <row r="63" ht="13.5" customHeight="1">
      <c r="A63" s="137" t="s">
        <v>78</v>
      </c>
      <c r="B63" s="132"/>
      <c r="C63" s="138"/>
      <c r="D63" s="32"/>
      <c r="E63" s="427"/>
      <c r="F63" s="142"/>
      <c r="G63" s="140">
        <v>1.0</v>
      </c>
      <c r="H63" s="140">
        <v>5.0</v>
      </c>
      <c r="I63" s="148">
        <v>1.0</v>
      </c>
      <c r="J63" s="148">
        <v>1.0</v>
      </c>
      <c r="K63" s="147"/>
      <c r="L63" s="147"/>
      <c r="M63" s="142"/>
      <c r="N63" s="142"/>
      <c r="O63" s="142">
        <v>2.0</v>
      </c>
      <c r="P63" s="142">
        <v>1.0</v>
      </c>
      <c r="Q63" s="140">
        <v>1.0</v>
      </c>
      <c r="R63" s="140">
        <v>2.0</v>
      </c>
      <c r="S63" s="140"/>
      <c r="T63" s="142"/>
      <c r="U63" s="142"/>
      <c r="V63" s="140">
        <v>3.0</v>
      </c>
      <c r="W63" s="140"/>
      <c r="X63" s="140"/>
      <c r="Y63" s="140"/>
      <c r="Z63" s="140"/>
      <c r="AA63" s="142"/>
      <c r="AB63" s="142">
        <v>1.0</v>
      </c>
      <c r="AC63" s="140"/>
      <c r="AD63" s="140">
        <v>2.0</v>
      </c>
      <c r="AE63" s="140">
        <v>1.0</v>
      </c>
      <c r="AF63" s="140">
        <v>2.0</v>
      </c>
      <c r="AG63" s="140">
        <v>1.0</v>
      </c>
      <c r="AH63" s="142"/>
      <c r="AI63" s="142"/>
      <c r="AJ63" s="140"/>
      <c r="AK63" s="140"/>
      <c r="AL63" s="140"/>
      <c r="AM63" s="268">
        <f t="shared" si="1"/>
        <v>24</v>
      </c>
      <c r="AN63" s="143"/>
    </row>
    <row r="64" ht="15.75" customHeight="1">
      <c r="A64" s="29"/>
      <c r="B64" s="19" t="s">
        <v>23</v>
      </c>
      <c r="C64" s="133"/>
      <c r="D64" s="32"/>
      <c r="E64" s="424"/>
      <c r="F64" s="16"/>
      <c r="G64" s="10">
        <v>22.0</v>
      </c>
      <c r="H64" s="10">
        <v>10.0</v>
      </c>
      <c r="I64" s="10">
        <v>14.0</v>
      </c>
      <c r="J64" s="10">
        <v>11.0</v>
      </c>
      <c r="K64" s="147"/>
      <c r="L64" s="147"/>
      <c r="M64" s="16"/>
      <c r="N64" s="16">
        <v>9.0</v>
      </c>
      <c r="O64" s="16"/>
      <c r="P64" s="16"/>
      <c r="Q64" s="10">
        <v>12.0</v>
      </c>
      <c r="R64" s="10">
        <v>11.0</v>
      </c>
      <c r="S64" s="10">
        <v>18.0</v>
      </c>
      <c r="T64" s="16"/>
      <c r="U64" s="16"/>
      <c r="V64" s="10">
        <v>10.0</v>
      </c>
      <c r="W64" s="10">
        <v>11.0</v>
      </c>
      <c r="X64" s="10">
        <v>14.0</v>
      </c>
      <c r="Y64" s="10">
        <v>10.0</v>
      </c>
      <c r="Z64" s="10">
        <v>11.0</v>
      </c>
      <c r="AA64" s="16">
        <v>2.0</v>
      </c>
      <c r="AB64" s="16"/>
      <c r="AC64" s="10">
        <v>13.0</v>
      </c>
      <c r="AD64" s="10">
        <v>9.0</v>
      </c>
      <c r="AE64" s="10">
        <v>10.0</v>
      </c>
      <c r="AF64" s="10">
        <v>5.0</v>
      </c>
      <c r="AG64" s="10">
        <v>3.0</v>
      </c>
      <c r="AH64" s="16"/>
      <c r="AI64" s="16">
        <v>11.0</v>
      </c>
      <c r="AJ64" s="10">
        <v>12.0</v>
      </c>
      <c r="AK64" s="10">
        <v>9.0</v>
      </c>
      <c r="AL64" s="10">
        <v>9.0</v>
      </c>
      <c r="AM64" s="264">
        <f t="shared" si="1"/>
        <v>246</v>
      </c>
      <c r="AN64" s="136">
        <f>AM64/13</f>
        <v>18.92307692</v>
      </c>
    </row>
    <row r="65" ht="13.5" customHeight="1">
      <c r="A65" s="137" t="s">
        <v>78</v>
      </c>
      <c r="B65" s="132"/>
      <c r="C65" s="138"/>
      <c r="D65" s="32"/>
      <c r="E65" s="427"/>
      <c r="F65" s="142"/>
      <c r="G65" s="140">
        <v>2.0</v>
      </c>
      <c r="H65" s="140">
        <v>2.0</v>
      </c>
      <c r="I65" s="10"/>
      <c r="J65" s="10"/>
      <c r="K65" s="147"/>
      <c r="L65" s="147"/>
      <c r="M65" s="142"/>
      <c r="N65" s="142">
        <v>1.0</v>
      </c>
      <c r="O65" s="142"/>
      <c r="P65" s="142"/>
      <c r="Q65" s="140"/>
      <c r="R65" s="140"/>
      <c r="S65" s="140"/>
      <c r="T65" s="142"/>
      <c r="U65" s="142"/>
      <c r="V65" s="140"/>
      <c r="W65" s="140"/>
      <c r="X65" s="140"/>
      <c r="Y65" s="140"/>
      <c r="Z65" s="140"/>
      <c r="AA65" s="142"/>
      <c r="AB65" s="142"/>
      <c r="AC65" s="140"/>
      <c r="AD65" s="140"/>
      <c r="AE65" s="140"/>
      <c r="AF65" s="140"/>
      <c r="AG65" s="140"/>
      <c r="AH65" s="142"/>
      <c r="AI65" s="142">
        <v>2.0</v>
      </c>
      <c r="AJ65" s="140"/>
      <c r="AK65" s="140"/>
      <c r="AL65" s="140"/>
      <c r="AM65" s="268">
        <f t="shared" si="1"/>
        <v>7</v>
      </c>
      <c r="AN65" s="143"/>
    </row>
    <row r="66" ht="12.75" customHeight="1">
      <c r="A66" s="29"/>
      <c r="B66" s="19" t="s">
        <v>24</v>
      </c>
      <c r="C66" s="133"/>
      <c r="D66" s="32"/>
      <c r="E66" s="424"/>
      <c r="F66" s="16"/>
      <c r="G66" s="10">
        <v>12.0</v>
      </c>
      <c r="H66" s="10">
        <v>9.0</v>
      </c>
      <c r="I66" s="10">
        <v>8.0</v>
      </c>
      <c r="J66" s="10">
        <v>8.0</v>
      </c>
      <c r="K66" s="147"/>
      <c r="L66" s="147"/>
      <c r="M66" s="16"/>
      <c r="N66" s="16"/>
      <c r="O66" s="16"/>
      <c r="P66" s="16"/>
      <c r="Q66" s="10">
        <v>8.0</v>
      </c>
      <c r="R66" s="10">
        <v>11.0</v>
      </c>
      <c r="S66" s="10">
        <v>13.0</v>
      </c>
      <c r="T66" s="16">
        <v>7.0</v>
      </c>
      <c r="U66" s="16"/>
      <c r="V66" s="10"/>
      <c r="W66" s="10">
        <v>8.0</v>
      </c>
      <c r="X66" s="10">
        <v>9.0</v>
      </c>
      <c r="Y66" s="10">
        <v>9.0</v>
      </c>
      <c r="Z66" s="10">
        <v>10.0</v>
      </c>
      <c r="AA66" s="16"/>
      <c r="AB66" s="16"/>
      <c r="AC66" s="10">
        <v>12.0</v>
      </c>
      <c r="AD66" s="10">
        <v>10.0</v>
      </c>
      <c r="AE66" s="10">
        <v>10.0</v>
      </c>
      <c r="AF66" s="10">
        <v>8.0</v>
      </c>
      <c r="AG66" s="10"/>
      <c r="AH66" s="16"/>
      <c r="AI66" s="16">
        <v>15.0</v>
      </c>
      <c r="AJ66" s="10">
        <v>12.0</v>
      </c>
      <c r="AK66" s="10">
        <v>11.0</v>
      </c>
      <c r="AL66" s="10">
        <v>13.0</v>
      </c>
      <c r="AM66" s="264">
        <f t="shared" si="1"/>
        <v>203</v>
      </c>
      <c r="AN66" s="136">
        <f>AM66/13</f>
        <v>15.61538462</v>
      </c>
    </row>
    <row r="67" ht="13.5" customHeight="1">
      <c r="A67" s="137" t="s">
        <v>78</v>
      </c>
      <c r="B67" s="132"/>
      <c r="C67" s="138"/>
      <c r="D67" s="32"/>
      <c r="E67" s="427"/>
      <c r="F67" s="142"/>
      <c r="G67" s="140">
        <v>1.0</v>
      </c>
      <c r="H67" s="140"/>
      <c r="I67" s="10"/>
      <c r="J67" s="148">
        <v>1.0</v>
      </c>
      <c r="K67" s="147"/>
      <c r="L67" s="147"/>
      <c r="M67" s="142"/>
      <c r="N67" s="142"/>
      <c r="O67" s="142"/>
      <c r="P67" s="142"/>
      <c r="Q67" s="140"/>
      <c r="R67" s="140">
        <v>1.0</v>
      </c>
      <c r="S67" s="140"/>
      <c r="T67" s="142"/>
      <c r="U67" s="142"/>
      <c r="V67" s="140"/>
      <c r="W67" s="140"/>
      <c r="X67" s="140"/>
      <c r="Y67" s="140">
        <v>1.0</v>
      </c>
      <c r="Z67" s="140">
        <v>1.0</v>
      </c>
      <c r="AA67" s="142"/>
      <c r="AB67" s="142"/>
      <c r="AC67" s="140"/>
      <c r="AD67" s="140"/>
      <c r="AE67" s="140"/>
      <c r="AF67" s="140">
        <v>2.0</v>
      </c>
      <c r="AG67" s="140"/>
      <c r="AH67" s="142"/>
      <c r="AI67" s="142"/>
      <c r="AJ67" s="140">
        <v>1.0</v>
      </c>
      <c r="AK67" s="140"/>
      <c r="AL67" s="140"/>
      <c r="AM67" s="268">
        <f t="shared" si="1"/>
        <v>8</v>
      </c>
      <c r="AN67" s="143"/>
    </row>
    <row r="68" ht="15.75" customHeight="1">
      <c r="A68" s="45"/>
      <c r="B68" s="144" t="s">
        <v>25</v>
      </c>
      <c r="C68" s="133"/>
      <c r="D68" s="32"/>
      <c r="E68" s="424"/>
      <c r="F68" s="16">
        <v>9.0</v>
      </c>
      <c r="G68" s="10">
        <v>8.0</v>
      </c>
      <c r="H68" s="10">
        <v>9.0</v>
      </c>
      <c r="I68" s="10">
        <v>7.0</v>
      </c>
      <c r="J68" s="10">
        <v>7.0</v>
      </c>
      <c r="K68" s="147"/>
      <c r="L68" s="147"/>
      <c r="M68" s="16"/>
      <c r="N68" s="16"/>
      <c r="O68" s="16">
        <v>6.0</v>
      </c>
      <c r="P68" s="16"/>
      <c r="Q68" s="10">
        <v>7.0</v>
      </c>
      <c r="R68" s="10">
        <v>7.0</v>
      </c>
      <c r="S68" s="10">
        <v>8.0</v>
      </c>
      <c r="T68" s="16"/>
      <c r="U68" s="16">
        <v>4.0</v>
      </c>
      <c r="V68" s="10">
        <v>7.0</v>
      </c>
      <c r="W68" s="10">
        <v>7.0</v>
      </c>
      <c r="X68" s="10">
        <v>12.0</v>
      </c>
      <c r="Y68" s="10">
        <v>10.0</v>
      </c>
      <c r="Z68" s="10"/>
      <c r="AA68" s="16"/>
      <c r="AB68" s="16">
        <v>7.0</v>
      </c>
      <c r="AC68" s="10">
        <v>8.0</v>
      </c>
      <c r="AD68" s="10">
        <v>7.0</v>
      </c>
      <c r="AE68" s="10">
        <v>8.0</v>
      </c>
      <c r="AF68" s="10">
        <v>9.0</v>
      </c>
      <c r="AG68" s="10"/>
      <c r="AH68" s="16"/>
      <c r="AI68" s="16"/>
      <c r="AJ68" s="10">
        <v>8.0</v>
      </c>
      <c r="AK68" s="10">
        <v>8.0</v>
      </c>
      <c r="AL68" s="10">
        <v>4.0</v>
      </c>
      <c r="AM68" s="264">
        <f t="shared" si="1"/>
        <v>167</v>
      </c>
      <c r="AN68" s="136">
        <f>AM68/13</f>
        <v>12.84615385</v>
      </c>
    </row>
    <row r="69" ht="13.5" customHeight="1">
      <c r="A69" s="137" t="s">
        <v>78</v>
      </c>
      <c r="B69" s="132"/>
      <c r="C69" s="138"/>
      <c r="D69" s="32"/>
      <c r="E69" s="427"/>
      <c r="F69" s="142">
        <v>5.0</v>
      </c>
      <c r="G69" s="140">
        <v>3.0</v>
      </c>
      <c r="H69" s="140">
        <v>1.0</v>
      </c>
      <c r="I69" s="148">
        <v>2.0</v>
      </c>
      <c r="J69" s="148">
        <v>5.0</v>
      </c>
      <c r="K69" s="147"/>
      <c r="L69" s="147"/>
      <c r="M69" s="142"/>
      <c r="N69" s="142"/>
      <c r="O69" s="142"/>
      <c r="P69" s="142"/>
      <c r="Q69" s="140"/>
      <c r="R69" s="140">
        <v>1.0</v>
      </c>
      <c r="S69" s="140"/>
      <c r="T69" s="142"/>
      <c r="U69" s="142"/>
      <c r="V69" s="140"/>
      <c r="W69" s="140">
        <v>1.0</v>
      </c>
      <c r="X69" s="140">
        <v>1.0</v>
      </c>
      <c r="Y69" s="140"/>
      <c r="Z69" s="140"/>
      <c r="AA69" s="142"/>
      <c r="AB69" s="142">
        <v>2.0</v>
      </c>
      <c r="AC69" s="140">
        <v>1.0</v>
      </c>
      <c r="AD69" s="140"/>
      <c r="AE69" s="140">
        <v>3.0</v>
      </c>
      <c r="AF69" s="140">
        <v>2.0</v>
      </c>
      <c r="AG69" s="140"/>
      <c r="AH69" s="142"/>
      <c r="AI69" s="142"/>
      <c r="AJ69" s="140">
        <v>3.0</v>
      </c>
      <c r="AK69" s="140"/>
      <c r="AL69" s="140"/>
      <c r="AM69" s="617">
        <f t="shared" si="1"/>
        <v>30</v>
      </c>
      <c r="AN69" s="143"/>
    </row>
    <row r="70" ht="15.75" customHeight="1">
      <c r="A70" s="45"/>
      <c r="B70" s="144" t="s">
        <v>26</v>
      </c>
      <c r="C70" s="133"/>
      <c r="D70" s="32"/>
      <c r="E70" s="424"/>
      <c r="F70" s="16"/>
      <c r="G70" s="10">
        <v>14.0</v>
      </c>
      <c r="H70" s="10">
        <v>15.0</v>
      </c>
      <c r="I70" s="10">
        <v>11.0</v>
      </c>
      <c r="J70" s="10">
        <v>9.0</v>
      </c>
      <c r="K70" s="147"/>
      <c r="L70" s="147"/>
      <c r="M70" s="16">
        <v>7.0</v>
      </c>
      <c r="N70" s="16"/>
      <c r="O70" s="16"/>
      <c r="P70" s="16"/>
      <c r="Q70" s="10">
        <v>11.0</v>
      </c>
      <c r="R70" s="10">
        <v>5.0</v>
      </c>
      <c r="S70" s="10"/>
      <c r="T70" s="16"/>
      <c r="U70" s="16">
        <v>12.0</v>
      </c>
      <c r="V70" s="10">
        <v>9.0</v>
      </c>
      <c r="W70" s="10">
        <v>10.0</v>
      </c>
      <c r="X70" s="10">
        <v>12.0</v>
      </c>
      <c r="Y70" s="10">
        <v>11.0</v>
      </c>
      <c r="Z70" s="10">
        <v>11.0</v>
      </c>
      <c r="AA70" s="16"/>
      <c r="AB70" s="16"/>
      <c r="AC70" s="430">
        <v>6.0</v>
      </c>
      <c r="AD70" s="10"/>
      <c r="AE70" s="10"/>
      <c r="AF70" s="10"/>
      <c r="AG70" s="150"/>
      <c r="AH70" s="16">
        <v>6.0</v>
      </c>
      <c r="AI70" s="150"/>
      <c r="AJ70" s="150"/>
      <c r="AK70" s="150"/>
      <c r="AL70" s="150"/>
      <c r="AM70" s="618">
        <f t="shared" si="1"/>
        <v>149</v>
      </c>
      <c r="AN70" s="136">
        <f>AM70/13</f>
        <v>11.46153846</v>
      </c>
    </row>
    <row r="71" ht="13.5" customHeight="1">
      <c r="A71" s="137" t="s">
        <v>78</v>
      </c>
      <c r="B71" s="132"/>
      <c r="C71" s="138"/>
      <c r="D71" s="32"/>
      <c r="E71" s="427"/>
      <c r="F71" s="142"/>
      <c r="G71" s="140">
        <v>2.0</v>
      </c>
      <c r="H71" s="140">
        <v>4.0</v>
      </c>
      <c r="I71" s="148">
        <v>3.0</v>
      </c>
      <c r="J71" s="148">
        <v>2.0</v>
      </c>
      <c r="K71" s="147"/>
      <c r="L71" s="147"/>
      <c r="M71" s="142">
        <v>1.0</v>
      </c>
      <c r="N71" s="142"/>
      <c r="O71" s="142"/>
      <c r="P71" s="142"/>
      <c r="Q71" s="140"/>
      <c r="R71" s="140">
        <v>1.0</v>
      </c>
      <c r="S71" s="140"/>
      <c r="T71" s="142"/>
      <c r="U71" s="142">
        <v>2.0</v>
      </c>
      <c r="V71" s="140">
        <v>1.0</v>
      </c>
      <c r="W71" s="140"/>
      <c r="X71" s="140"/>
      <c r="Y71" s="140">
        <v>1.0</v>
      </c>
      <c r="Z71" s="140"/>
      <c r="AA71" s="142"/>
      <c r="AB71" s="142"/>
      <c r="AC71" s="140"/>
      <c r="AD71" s="140"/>
      <c r="AE71" s="140"/>
      <c r="AF71" s="140"/>
      <c r="AG71" s="140"/>
      <c r="AH71" s="142"/>
      <c r="AI71" s="142"/>
      <c r="AJ71" s="140"/>
      <c r="AK71" s="140"/>
      <c r="AL71" s="140"/>
      <c r="AM71" s="617">
        <f t="shared" si="1"/>
        <v>17</v>
      </c>
      <c r="AN71" s="143"/>
    </row>
    <row r="72" ht="15.75" customHeight="1">
      <c r="A72" s="45"/>
      <c r="B72" s="144" t="s">
        <v>27</v>
      </c>
      <c r="C72" s="133"/>
      <c r="D72" s="32"/>
      <c r="E72" s="424"/>
      <c r="F72" s="16">
        <v>11.0</v>
      </c>
      <c r="G72" s="10">
        <v>9.0</v>
      </c>
      <c r="H72" s="10">
        <v>11.0</v>
      </c>
      <c r="I72" s="10">
        <v>8.0</v>
      </c>
      <c r="J72" s="10">
        <v>15.0</v>
      </c>
      <c r="K72" s="147"/>
      <c r="L72" s="147"/>
      <c r="M72" s="16"/>
      <c r="N72" s="16"/>
      <c r="O72" s="16"/>
      <c r="P72" s="16"/>
      <c r="Q72" s="10">
        <v>8.0</v>
      </c>
      <c r="R72" s="10">
        <v>13.0</v>
      </c>
      <c r="S72" s="10">
        <v>11.0</v>
      </c>
      <c r="T72" s="16">
        <v>8.0</v>
      </c>
      <c r="U72" s="16"/>
      <c r="V72" s="10"/>
      <c r="W72" s="10">
        <v>9.0</v>
      </c>
      <c r="X72" s="10">
        <v>12.0</v>
      </c>
      <c r="Y72" s="10">
        <v>8.0</v>
      </c>
      <c r="Z72" s="10">
        <v>11.0</v>
      </c>
      <c r="AA72" s="16"/>
      <c r="AB72" s="16"/>
      <c r="AC72" s="10">
        <v>10.0</v>
      </c>
      <c r="AD72" s="10">
        <v>10.0</v>
      </c>
      <c r="AE72" s="10">
        <v>10.0</v>
      </c>
      <c r="AF72" s="10">
        <v>8.0</v>
      </c>
      <c r="AG72" s="10"/>
      <c r="AH72" s="16"/>
      <c r="AI72" s="16">
        <v>9.0</v>
      </c>
      <c r="AJ72" s="10">
        <v>9.0</v>
      </c>
      <c r="AK72" s="10">
        <v>12.0</v>
      </c>
      <c r="AL72" s="10">
        <v>7.0</v>
      </c>
      <c r="AM72" s="619">
        <f t="shared" si="1"/>
        <v>209</v>
      </c>
      <c r="AN72" s="136">
        <f>AM72/13</f>
        <v>16.07692308</v>
      </c>
    </row>
    <row r="73" ht="13.5" customHeight="1">
      <c r="A73" s="137" t="s">
        <v>78</v>
      </c>
      <c r="B73" s="132"/>
      <c r="C73" s="138"/>
      <c r="D73" s="32"/>
      <c r="E73" s="427"/>
      <c r="F73" s="142">
        <v>3.0</v>
      </c>
      <c r="G73" s="140">
        <v>5.0</v>
      </c>
      <c r="H73" s="140">
        <v>2.0</v>
      </c>
      <c r="I73" s="148">
        <v>1.0</v>
      </c>
      <c r="J73" s="148">
        <v>7.0</v>
      </c>
      <c r="K73" s="147"/>
      <c r="L73" s="147"/>
      <c r="M73" s="142"/>
      <c r="N73" s="142"/>
      <c r="O73" s="142"/>
      <c r="P73" s="142"/>
      <c r="Q73" s="140">
        <v>1.0</v>
      </c>
      <c r="R73" s="140">
        <v>1.0</v>
      </c>
      <c r="S73" s="140">
        <v>4.0</v>
      </c>
      <c r="T73" s="142">
        <v>1.0</v>
      </c>
      <c r="U73" s="142"/>
      <c r="V73" s="140"/>
      <c r="W73" s="140"/>
      <c r="X73" s="140"/>
      <c r="Y73" s="140"/>
      <c r="Z73" s="140"/>
      <c r="AA73" s="142"/>
      <c r="AB73" s="142"/>
      <c r="AC73" s="140"/>
      <c r="AD73" s="140">
        <v>3.0</v>
      </c>
      <c r="AE73" s="140">
        <v>1.0</v>
      </c>
      <c r="AF73" s="140"/>
      <c r="AG73" s="140"/>
      <c r="AH73" s="142"/>
      <c r="AI73" s="142"/>
      <c r="AJ73" s="140">
        <v>3.0</v>
      </c>
      <c r="AK73" s="140"/>
      <c r="AL73" s="140"/>
      <c r="AM73" s="617">
        <f t="shared" si="1"/>
        <v>32</v>
      </c>
      <c r="AN73" s="143"/>
    </row>
    <row r="74" ht="12.75" customHeight="1">
      <c r="A74" s="45"/>
      <c r="B74" s="144" t="s">
        <v>28</v>
      </c>
      <c r="C74" s="133"/>
      <c r="D74" s="32"/>
      <c r="E74" s="424"/>
      <c r="F74" s="16"/>
      <c r="G74" s="10">
        <v>8.0</v>
      </c>
      <c r="H74" s="10">
        <v>9.0</v>
      </c>
      <c r="I74" s="10">
        <v>7.0</v>
      </c>
      <c r="J74" s="149">
        <v>6.0</v>
      </c>
      <c r="K74" s="147"/>
      <c r="L74" s="147"/>
      <c r="M74" s="149">
        <v>2.0</v>
      </c>
      <c r="N74" s="16"/>
      <c r="O74" s="16"/>
      <c r="P74" s="16"/>
      <c r="Q74" s="10">
        <v>7.0</v>
      </c>
      <c r="R74" s="149">
        <v>6.0</v>
      </c>
      <c r="S74" s="10">
        <v>7.0</v>
      </c>
      <c r="T74" s="16"/>
      <c r="U74" s="16"/>
      <c r="V74" s="10">
        <v>7.0</v>
      </c>
      <c r="W74" s="10">
        <v>11.0</v>
      </c>
      <c r="X74" s="10">
        <v>9.0</v>
      </c>
      <c r="Y74" s="10">
        <v>7.0</v>
      </c>
      <c r="Z74" s="10"/>
      <c r="AA74" s="16"/>
      <c r="AB74" s="16">
        <v>8.0</v>
      </c>
      <c r="AC74" s="10">
        <v>12.0</v>
      </c>
      <c r="AD74" s="10">
        <v>12.0</v>
      </c>
      <c r="AE74" s="10">
        <v>9.0</v>
      </c>
      <c r="AF74" s="10">
        <v>17.0</v>
      </c>
      <c r="AG74" s="10">
        <v>9.0</v>
      </c>
      <c r="AH74" s="16"/>
      <c r="AI74" s="16"/>
      <c r="AJ74" s="10">
        <v>9.0</v>
      </c>
      <c r="AK74" s="10">
        <v>9.0</v>
      </c>
      <c r="AL74" s="10">
        <v>12.0</v>
      </c>
      <c r="AM74" s="619">
        <f t="shared" si="1"/>
        <v>183</v>
      </c>
      <c r="AN74" s="136">
        <f>AM74/13</f>
        <v>14.07692308</v>
      </c>
    </row>
    <row r="75" ht="13.5" customHeight="1">
      <c r="A75" s="137" t="s">
        <v>78</v>
      </c>
      <c r="B75" s="2"/>
      <c r="C75" s="153"/>
      <c r="D75" s="32"/>
      <c r="E75" s="427"/>
      <c r="F75" s="142"/>
      <c r="G75" s="140">
        <v>6.0</v>
      </c>
      <c r="H75" s="140">
        <v>3.0</v>
      </c>
      <c r="I75" s="10"/>
      <c r="J75" s="148">
        <v>2.0</v>
      </c>
      <c r="K75" s="147"/>
      <c r="L75" s="147"/>
      <c r="M75" s="142"/>
      <c r="N75" s="142"/>
      <c r="O75" s="142"/>
      <c r="P75" s="142"/>
      <c r="Q75" s="140"/>
      <c r="R75" s="140"/>
      <c r="S75" s="140"/>
      <c r="T75" s="142"/>
      <c r="U75" s="142"/>
      <c r="V75" s="140"/>
      <c r="W75" s="140"/>
      <c r="X75" s="140"/>
      <c r="Y75" s="140"/>
      <c r="Z75" s="140"/>
      <c r="AA75" s="142"/>
      <c r="AB75" s="142">
        <v>1.0</v>
      </c>
      <c r="AC75" s="140"/>
      <c r="AD75" s="140"/>
      <c r="AE75" s="140">
        <v>1.0</v>
      </c>
      <c r="AF75" s="140"/>
      <c r="AG75" s="140">
        <v>4.0</v>
      </c>
      <c r="AH75" s="142"/>
      <c r="AI75" s="142"/>
      <c r="AJ75" s="140"/>
      <c r="AK75" s="140">
        <v>2.0</v>
      </c>
      <c r="AL75" s="140"/>
      <c r="AM75" s="617">
        <f t="shared" si="1"/>
        <v>19</v>
      </c>
      <c r="AN75" s="143"/>
    </row>
    <row r="76" ht="12.75" customHeight="1">
      <c r="A76" s="29"/>
      <c r="B76" s="19" t="s">
        <v>31</v>
      </c>
      <c r="C76" s="133"/>
      <c r="D76" s="32"/>
      <c r="E76" s="424"/>
      <c r="F76" s="16"/>
      <c r="G76" s="149">
        <v>7.0</v>
      </c>
      <c r="H76" s="149">
        <v>5.0</v>
      </c>
      <c r="I76" s="149">
        <v>6.0</v>
      </c>
      <c r="J76" s="149">
        <v>7.0</v>
      </c>
      <c r="K76" s="147"/>
      <c r="L76" s="147"/>
      <c r="M76" s="16"/>
      <c r="N76" s="16">
        <v>6.0</v>
      </c>
      <c r="O76" s="149">
        <v>1.0</v>
      </c>
      <c r="P76" s="16"/>
      <c r="Q76" s="10">
        <v>8.0</v>
      </c>
      <c r="R76" s="149">
        <v>4.0</v>
      </c>
      <c r="S76" s="149">
        <v>1.0</v>
      </c>
      <c r="T76" s="16"/>
      <c r="U76" s="16"/>
      <c r="V76" s="10">
        <v>7.0</v>
      </c>
      <c r="W76" s="149">
        <v>5.0</v>
      </c>
      <c r="X76" s="149">
        <v>5.0</v>
      </c>
      <c r="Y76" s="149">
        <v>4.0</v>
      </c>
      <c r="Z76" s="149">
        <v>5.0</v>
      </c>
      <c r="AA76" s="16"/>
      <c r="AB76" s="16"/>
      <c r="AC76" s="10">
        <v>5.0</v>
      </c>
      <c r="AD76" s="149">
        <v>3.0</v>
      </c>
      <c r="AE76" s="10">
        <v>6.0</v>
      </c>
      <c r="AF76" s="10">
        <v>7.0</v>
      </c>
      <c r="AG76" s="149">
        <v>4.0</v>
      </c>
      <c r="AH76" s="16"/>
      <c r="AI76" s="16"/>
      <c r="AJ76" s="10">
        <v>6.0</v>
      </c>
      <c r="AK76" s="10">
        <v>6.0</v>
      </c>
      <c r="AL76" s="10">
        <v>7.0</v>
      </c>
      <c r="AM76" s="620">
        <f t="shared" si="1"/>
        <v>115</v>
      </c>
      <c r="AN76" s="642">
        <f>AM76/13</f>
        <v>8.846153846</v>
      </c>
    </row>
    <row r="77" ht="13.5" customHeight="1">
      <c r="A77" s="137" t="s">
        <v>78</v>
      </c>
      <c r="B77" s="132"/>
      <c r="C77" s="138"/>
      <c r="D77" s="32"/>
      <c r="E77" s="427"/>
      <c r="F77" s="142"/>
      <c r="G77" s="140">
        <v>5.0</v>
      </c>
      <c r="H77" s="140">
        <v>1.0</v>
      </c>
      <c r="I77" s="140"/>
      <c r="J77" s="140">
        <v>6.0</v>
      </c>
      <c r="K77" s="427"/>
      <c r="L77" s="427"/>
      <c r="M77" s="142"/>
      <c r="N77" s="142">
        <v>3.0</v>
      </c>
      <c r="O77" s="142"/>
      <c r="P77" s="142"/>
      <c r="Q77" s="140"/>
      <c r="R77" s="140">
        <v>3.0</v>
      </c>
      <c r="S77" s="140"/>
      <c r="T77" s="142"/>
      <c r="U77" s="142"/>
      <c r="V77" s="140">
        <v>2.0</v>
      </c>
      <c r="W77" s="140">
        <v>1.0</v>
      </c>
      <c r="X77" s="140">
        <v>2.0</v>
      </c>
      <c r="Y77" s="140"/>
      <c r="Z77" s="140"/>
      <c r="AA77" s="142"/>
      <c r="AB77" s="142"/>
      <c r="AC77" s="140"/>
      <c r="AD77" s="140"/>
      <c r="AE77" s="140">
        <v>1.0</v>
      </c>
      <c r="AF77" s="140">
        <v>1.0</v>
      </c>
      <c r="AG77" s="140">
        <v>1.0</v>
      </c>
      <c r="AH77" s="142"/>
      <c r="AI77" s="142"/>
      <c r="AJ77" s="140">
        <v>3.0</v>
      </c>
      <c r="AK77" s="140">
        <v>3.0</v>
      </c>
      <c r="AL77" s="140"/>
      <c r="AM77" s="617">
        <f t="shared" si="1"/>
        <v>32</v>
      </c>
      <c r="AN77" s="143"/>
    </row>
    <row r="78" ht="12.75" customHeight="1">
      <c r="A78" s="29"/>
      <c r="B78" s="19" t="s">
        <v>32</v>
      </c>
      <c r="C78" s="133"/>
      <c r="D78" s="32"/>
      <c r="E78" s="424"/>
      <c r="F78" s="16"/>
      <c r="G78" s="10">
        <v>9.0</v>
      </c>
      <c r="H78" s="10">
        <v>9.0</v>
      </c>
      <c r="I78" s="10">
        <v>10.0</v>
      </c>
      <c r="J78" s="10">
        <v>9.0</v>
      </c>
      <c r="K78" s="147"/>
      <c r="L78" s="147"/>
      <c r="M78" s="16"/>
      <c r="N78" s="16"/>
      <c r="O78" s="16"/>
      <c r="P78" s="16">
        <v>2.0</v>
      </c>
      <c r="Q78" s="149">
        <v>6.0</v>
      </c>
      <c r="R78" s="149">
        <v>5.0</v>
      </c>
      <c r="S78" s="10">
        <v>9.0</v>
      </c>
      <c r="T78" s="16"/>
      <c r="U78" s="16"/>
      <c r="V78" s="10">
        <v>9.0</v>
      </c>
      <c r="W78" s="10">
        <v>7.0</v>
      </c>
      <c r="X78" s="10">
        <v>9.0</v>
      </c>
      <c r="Y78" s="10">
        <v>9.0</v>
      </c>
      <c r="Z78" s="10">
        <v>10.0</v>
      </c>
      <c r="AA78" s="16">
        <v>9.0</v>
      </c>
      <c r="AB78" s="16"/>
      <c r="AC78" s="10"/>
      <c r="AD78" s="10">
        <v>9.0</v>
      </c>
      <c r="AE78" s="10">
        <v>9.0</v>
      </c>
      <c r="AF78" s="10">
        <v>9.0</v>
      </c>
      <c r="AG78" s="10">
        <v>10.0</v>
      </c>
      <c r="AH78" s="16"/>
      <c r="AI78" s="16"/>
      <c r="AJ78" s="10">
        <v>10.0</v>
      </c>
      <c r="AK78" s="10">
        <v>16.0</v>
      </c>
      <c r="AL78" s="10">
        <v>12.0</v>
      </c>
      <c r="AM78" s="619">
        <f t="shared" si="1"/>
        <v>187</v>
      </c>
      <c r="AN78" s="136">
        <f>AM78/13</f>
        <v>14.38461538</v>
      </c>
    </row>
    <row r="79" ht="13.5" customHeight="1">
      <c r="A79" s="137" t="s">
        <v>78</v>
      </c>
      <c r="B79" s="132"/>
      <c r="C79" s="138"/>
      <c r="D79" s="32"/>
      <c r="E79" s="427"/>
      <c r="F79" s="142"/>
      <c r="G79" s="140">
        <v>5.0</v>
      </c>
      <c r="H79" s="140">
        <v>3.0</v>
      </c>
      <c r="I79" s="140">
        <v>2.0</v>
      </c>
      <c r="J79" s="140">
        <v>2.0</v>
      </c>
      <c r="K79" s="427"/>
      <c r="L79" s="427"/>
      <c r="M79" s="142"/>
      <c r="N79" s="142"/>
      <c r="O79" s="142"/>
      <c r="P79" s="142"/>
      <c r="Q79" s="140"/>
      <c r="R79" s="140">
        <v>1.0</v>
      </c>
      <c r="S79" s="140">
        <v>2.0</v>
      </c>
      <c r="T79" s="142"/>
      <c r="U79" s="142"/>
      <c r="V79" s="140"/>
      <c r="W79" s="140"/>
      <c r="X79" s="140"/>
      <c r="Y79" s="140">
        <v>2.0</v>
      </c>
      <c r="Z79" s="140"/>
      <c r="AA79" s="142"/>
      <c r="AB79" s="142"/>
      <c r="AC79" s="140"/>
      <c r="AD79" s="140">
        <v>3.0</v>
      </c>
      <c r="AE79" s="140"/>
      <c r="AF79" s="140">
        <v>1.0</v>
      </c>
      <c r="AG79" s="140"/>
      <c r="AH79" s="142"/>
      <c r="AI79" s="142"/>
      <c r="AJ79" s="140"/>
      <c r="AK79" s="140"/>
      <c r="AL79" s="140"/>
      <c r="AM79" s="617">
        <f t="shared" si="1"/>
        <v>21</v>
      </c>
      <c r="AN79" s="143"/>
    </row>
    <row r="80" ht="12.75" customHeight="1">
      <c r="A80" s="154"/>
      <c r="B80" s="144" t="s">
        <v>449</v>
      </c>
      <c r="C80" s="133"/>
      <c r="D80" s="32"/>
      <c r="E80" s="424"/>
      <c r="F80" s="16"/>
      <c r="G80" s="10">
        <v>11.0</v>
      </c>
      <c r="H80" s="10">
        <v>14.0</v>
      </c>
      <c r="I80" s="10">
        <v>8.0</v>
      </c>
      <c r="J80" s="10">
        <v>4.0</v>
      </c>
      <c r="K80" s="147"/>
      <c r="L80" s="147"/>
      <c r="M80" s="16">
        <v>1.0</v>
      </c>
      <c r="N80" s="16">
        <v>12.0</v>
      </c>
      <c r="O80" s="16"/>
      <c r="P80" s="16"/>
      <c r="Q80" s="10">
        <v>10.0</v>
      </c>
      <c r="R80" s="341"/>
      <c r="S80" s="10">
        <v>13.0</v>
      </c>
      <c r="T80" s="16"/>
      <c r="U80" s="16"/>
      <c r="V80" s="10">
        <v>8.0</v>
      </c>
      <c r="W80" s="10">
        <v>11.0</v>
      </c>
      <c r="X80" s="10">
        <v>13.0</v>
      </c>
      <c r="Y80" s="10">
        <v>10.0</v>
      </c>
      <c r="Z80" s="10">
        <v>14.0</v>
      </c>
      <c r="AA80" s="16"/>
      <c r="AB80" s="16"/>
      <c r="AC80" s="10">
        <v>9.0</v>
      </c>
      <c r="AD80" s="149">
        <v>4.0</v>
      </c>
      <c r="AE80" s="10">
        <v>16.0</v>
      </c>
      <c r="AF80" s="10">
        <v>15.0</v>
      </c>
      <c r="AG80" s="10">
        <v>7.0</v>
      </c>
      <c r="AH80" s="243"/>
      <c r="AI80" s="16"/>
      <c r="AJ80" s="155">
        <v>7.0</v>
      </c>
      <c r="AK80" s="10">
        <v>9.0</v>
      </c>
      <c r="AL80" s="10">
        <v>14.0</v>
      </c>
      <c r="AM80" s="618">
        <f t="shared" si="1"/>
        <v>210</v>
      </c>
      <c r="AN80" s="136">
        <f>AM80/13</f>
        <v>16.15384615</v>
      </c>
    </row>
    <row r="81" ht="13.5" customHeight="1">
      <c r="A81" s="137" t="s">
        <v>78</v>
      </c>
      <c r="B81" s="132"/>
      <c r="C81" s="138"/>
      <c r="D81" s="32"/>
      <c r="E81" s="427"/>
      <c r="F81" s="142"/>
      <c r="G81" s="140"/>
      <c r="H81" s="140">
        <v>2.0</v>
      </c>
      <c r="I81" s="156">
        <v>4.0</v>
      </c>
      <c r="J81" s="140">
        <v>1.0</v>
      </c>
      <c r="K81" s="427"/>
      <c r="L81" s="427"/>
      <c r="M81" s="142"/>
      <c r="N81" s="142">
        <v>7.0</v>
      </c>
      <c r="O81" s="142"/>
      <c r="P81" s="142"/>
      <c r="Q81" s="140"/>
      <c r="R81" s="140"/>
      <c r="S81" s="140"/>
      <c r="T81" s="142"/>
      <c r="U81" s="142"/>
      <c r="V81" s="140">
        <v>2.0</v>
      </c>
      <c r="W81" s="140"/>
      <c r="X81" s="140">
        <v>1.0</v>
      </c>
      <c r="Y81" s="140"/>
      <c r="Z81" s="140"/>
      <c r="AA81" s="142"/>
      <c r="AB81" s="142"/>
      <c r="AC81" s="140"/>
      <c r="AD81" s="140"/>
      <c r="AE81" s="140">
        <v>1.0</v>
      </c>
      <c r="AF81" s="140">
        <v>1.0</v>
      </c>
      <c r="AG81" s="140"/>
      <c r="AH81" s="142"/>
      <c r="AI81" s="142"/>
      <c r="AJ81" s="140"/>
      <c r="AK81" s="140"/>
      <c r="AL81" s="140"/>
      <c r="AM81" s="617">
        <f t="shared" si="1"/>
        <v>19</v>
      </c>
      <c r="AN81" s="143"/>
    </row>
    <row r="82" ht="12.75" customHeight="1">
      <c r="A82" s="45"/>
      <c r="B82" s="144" t="s">
        <v>455</v>
      </c>
      <c r="C82" s="133"/>
      <c r="D82" s="32"/>
      <c r="E82" s="424"/>
      <c r="F82" s="16"/>
      <c r="G82" s="10">
        <v>11.0</v>
      </c>
      <c r="H82" s="149">
        <v>5.0</v>
      </c>
      <c r="I82" s="149">
        <v>1.0</v>
      </c>
      <c r="J82" s="10">
        <v>22.0</v>
      </c>
      <c r="K82" s="147"/>
      <c r="L82" s="147"/>
      <c r="M82" s="16">
        <v>16.0</v>
      </c>
      <c r="N82" s="149">
        <v>4.0</v>
      </c>
      <c r="O82" s="149">
        <v>2.0</v>
      </c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150"/>
      <c r="AF82" s="150"/>
      <c r="AG82" s="150"/>
      <c r="AH82" s="150"/>
      <c r="AI82" s="150"/>
      <c r="AJ82" s="150"/>
      <c r="AK82" s="150"/>
      <c r="AL82" s="150"/>
      <c r="AM82" s="619">
        <f t="shared" si="1"/>
        <v>61</v>
      </c>
      <c r="AN82" s="136">
        <f>AM82/13</f>
        <v>4.692307692</v>
      </c>
    </row>
    <row r="83" ht="13.5" customHeight="1">
      <c r="A83" s="137" t="s">
        <v>78</v>
      </c>
      <c r="B83" s="132"/>
      <c r="C83" s="153"/>
      <c r="D83" s="32"/>
      <c r="E83" s="427"/>
      <c r="F83" s="142"/>
      <c r="G83" s="140"/>
      <c r="H83" s="140"/>
      <c r="I83" s="156"/>
      <c r="J83" s="140">
        <v>4.0</v>
      </c>
      <c r="K83" s="427"/>
      <c r="L83" s="427"/>
      <c r="M83" s="142"/>
      <c r="N83" s="142">
        <v>4.0</v>
      </c>
      <c r="O83" s="142"/>
      <c r="P83" s="142"/>
      <c r="Q83" s="140"/>
      <c r="R83" s="140"/>
      <c r="S83" s="140"/>
      <c r="T83" s="142"/>
      <c r="U83" s="142"/>
      <c r="V83" s="140"/>
      <c r="W83" s="140"/>
      <c r="X83" s="140"/>
      <c r="Y83" s="140"/>
      <c r="Z83" s="140"/>
      <c r="AA83" s="142"/>
      <c r="AB83" s="142"/>
      <c r="AC83" s="140"/>
      <c r="AD83" s="140"/>
      <c r="AE83" s="140"/>
      <c r="AF83" s="140"/>
      <c r="AG83" s="140"/>
      <c r="AH83" s="142"/>
      <c r="AI83" s="142"/>
      <c r="AJ83" s="140"/>
      <c r="AK83" s="140"/>
      <c r="AL83" s="140"/>
      <c r="AM83" s="617">
        <f t="shared" si="1"/>
        <v>8</v>
      </c>
      <c r="AN83" s="143"/>
    </row>
    <row r="84" ht="12.75" customHeight="1">
      <c r="A84" s="45"/>
      <c r="B84" s="19" t="s">
        <v>33</v>
      </c>
      <c r="C84" s="157"/>
      <c r="D84" s="32"/>
      <c r="E84" s="424"/>
      <c r="F84" s="16"/>
      <c r="G84" s="10">
        <v>8.0</v>
      </c>
      <c r="H84" s="10">
        <v>9.0</v>
      </c>
      <c r="I84" s="10">
        <v>11.0</v>
      </c>
      <c r="J84" s="149">
        <v>7.0</v>
      </c>
      <c r="K84" s="147"/>
      <c r="L84" s="147"/>
      <c r="M84" s="16"/>
      <c r="N84" s="16"/>
      <c r="O84" s="16">
        <v>8.0</v>
      </c>
      <c r="P84" s="16"/>
      <c r="Q84" s="10">
        <v>11.0</v>
      </c>
      <c r="R84" s="10">
        <v>8.0</v>
      </c>
      <c r="S84" s="10"/>
      <c r="T84" s="16"/>
      <c r="U84" s="16">
        <v>4.0</v>
      </c>
      <c r="V84" s="10">
        <v>15.0</v>
      </c>
      <c r="W84" s="10">
        <v>9.0</v>
      </c>
      <c r="X84" s="149">
        <v>6.0</v>
      </c>
      <c r="Y84" s="10">
        <v>8.0</v>
      </c>
      <c r="Z84" s="10">
        <v>7.0</v>
      </c>
      <c r="AA84" s="16"/>
      <c r="AB84" s="16"/>
      <c r="AC84" s="10">
        <v>8.0</v>
      </c>
      <c r="AD84" s="10">
        <v>8.0</v>
      </c>
      <c r="AE84" s="10">
        <v>10.0</v>
      </c>
      <c r="AF84" s="10">
        <v>10.0</v>
      </c>
      <c r="AG84" s="10">
        <v>10.0</v>
      </c>
      <c r="AH84" s="16"/>
      <c r="AI84" s="16"/>
      <c r="AJ84" s="10">
        <v>6.0</v>
      </c>
      <c r="AK84" s="10">
        <v>8.0</v>
      </c>
      <c r="AL84" s="10">
        <v>7.0</v>
      </c>
      <c r="AM84" s="619">
        <f t="shared" si="1"/>
        <v>178</v>
      </c>
      <c r="AN84" s="136">
        <f>AM84/13</f>
        <v>13.69230769</v>
      </c>
    </row>
    <row r="85" ht="13.5" customHeight="1">
      <c r="A85" s="137" t="s">
        <v>78</v>
      </c>
      <c r="B85" s="132"/>
      <c r="C85" s="159"/>
      <c r="D85" s="32"/>
      <c r="E85" s="427"/>
      <c r="F85" s="142"/>
      <c r="G85" s="140"/>
      <c r="H85" s="140">
        <v>2.0</v>
      </c>
      <c r="I85" s="156"/>
      <c r="J85" s="140"/>
      <c r="K85" s="427"/>
      <c r="L85" s="427"/>
      <c r="M85" s="142"/>
      <c r="N85" s="142"/>
      <c r="O85" s="142"/>
      <c r="P85" s="142"/>
      <c r="Q85" s="140"/>
      <c r="R85" s="140"/>
      <c r="S85" s="140"/>
      <c r="T85" s="142"/>
      <c r="U85" s="142"/>
      <c r="V85" s="140"/>
      <c r="W85" s="140"/>
      <c r="X85" s="140"/>
      <c r="Y85" s="140"/>
      <c r="Z85" s="140">
        <v>1.0</v>
      </c>
      <c r="AA85" s="142"/>
      <c r="AB85" s="142"/>
      <c r="AC85" s="140"/>
      <c r="AD85" s="140"/>
      <c r="AE85" s="140">
        <v>2.0</v>
      </c>
      <c r="AF85" s="140">
        <v>4.0</v>
      </c>
      <c r="AG85" s="140"/>
      <c r="AH85" s="142"/>
      <c r="AI85" s="142"/>
      <c r="AJ85" s="140">
        <v>1.0</v>
      </c>
      <c r="AK85" s="140"/>
      <c r="AL85" s="140"/>
      <c r="AM85" s="617">
        <f t="shared" si="1"/>
        <v>10</v>
      </c>
      <c r="AN85" s="143"/>
    </row>
    <row r="86" ht="12.75" customHeight="1">
      <c r="A86" s="29"/>
      <c r="B86" s="19" t="s">
        <v>34</v>
      </c>
      <c r="C86" s="133"/>
      <c r="D86" s="32"/>
      <c r="E86" s="424"/>
      <c r="F86" s="16"/>
      <c r="G86" s="10">
        <v>5.0</v>
      </c>
      <c r="H86" s="149">
        <v>7.0</v>
      </c>
      <c r="I86" s="10">
        <v>8.0</v>
      </c>
      <c r="J86" s="10">
        <v>10.0</v>
      </c>
      <c r="K86" s="147"/>
      <c r="L86" s="147"/>
      <c r="M86" s="16"/>
      <c r="N86" s="149">
        <v>1.0</v>
      </c>
      <c r="O86" s="16"/>
      <c r="P86" s="16">
        <v>8.0</v>
      </c>
      <c r="Q86" s="10">
        <v>11.0</v>
      </c>
      <c r="R86" s="10">
        <v>10.0</v>
      </c>
      <c r="S86" s="10">
        <v>8.0</v>
      </c>
      <c r="T86" s="16">
        <v>6.0</v>
      </c>
      <c r="U86" s="16"/>
      <c r="V86" s="10">
        <v>7.0</v>
      </c>
      <c r="W86" s="10">
        <v>8.0</v>
      </c>
      <c r="X86" s="10">
        <v>7.0</v>
      </c>
      <c r="Y86" s="10">
        <v>9.0</v>
      </c>
      <c r="Z86" s="149">
        <v>5.0</v>
      </c>
      <c r="AA86" s="16"/>
      <c r="AB86" s="16"/>
      <c r="AC86" s="10">
        <v>8.0</v>
      </c>
      <c r="AD86" s="10">
        <v>8.0</v>
      </c>
      <c r="AE86" s="10">
        <v>9.0</v>
      </c>
      <c r="AF86" s="10">
        <v>8.0</v>
      </c>
      <c r="AG86" s="10">
        <v>8.0</v>
      </c>
      <c r="AH86" s="16">
        <v>3.0</v>
      </c>
      <c r="AI86" s="16"/>
      <c r="AJ86" s="10">
        <v>7.0</v>
      </c>
      <c r="AK86" s="10">
        <v>9.0</v>
      </c>
      <c r="AL86" s="10">
        <v>9.0</v>
      </c>
      <c r="AM86" s="618">
        <f t="shared" si="1"/>
        <v>179</v>
      </c>
      <c r="AN86" s="136">
        <f>AM86/13</f>
        <v>13.76923077</v>
      </c>
    </row>
    <row r="87" ht="13.5" customHeight="1">
      <c r="A87" s="137" t="s">
        <v>78</v>
      </c>
      <c r="B87" s="132"/>
      <c r="C87" s="138"/>
      <c r="D87" s="32"/>
      <c r="E87" s="427"/>
      <c r="F87" s="142"/>
      <c r="G87" s="140">
        <v>1.0</v>
      </c>
      <c r="H87" s="140">
        <v>4.0</v>
      </c>
      <c r="I87" s="156">
        <v>3.0</v>
      </c>
      <c r="J87" s="140">
        <v>5.0</v>
      </c>
      <c r="K87" s="427"/>
      <c r="L87" s="427"/>
      <c r="M87" s="142"/>
      <c r="N87" s="142"/>
      <c r="O87" s="142"/>
      <c r="P87" s="142">
        <v>3.0</v>
      </c>
      <c r="Q87" s="140">
        <v>2.0</v>
      </c>
      <c r="R87" s="140"/>
      <c r="S87" s="140"/>
      <c r="T87" s="142">
        <v>5.0</v>
      </c>
      <c r="U87" s="142"/>
      <c r="V87" s="140"/>
      <c r="W87" s="140"/>
      <c r="X87" s="140"/>
      <c r="Y87" s="140">
        <v>2.0</v>
      </c>
      <c r="Z87" s="140">
        <v>1.0</v>
      </c>
      <c r="AA87" s="142"/>
      <c r="AB87" s="142"/>
      <c r="AC87" s="140"/>
      <c r="AD87" s="140">
        <v>1.0</v>
      </c>
      <c r="AE87" s="140"/>
      <c r="AF87" s="140">
        <v>1.0</v>
      </c>
      <c r="AG87" s="140"/>
      <c r="AH87" s="142"/>
      <c r="AI87" s="142"/>
      <c r="AJ87" s="140"/>
      <c r="AK87" s="140"/>
      <c r="AL87" s="140"/>
      <c r="AM87" s="617">
        <f t="shared" si="1"/>
        <v>28</v>
      </c>
      <c r="AN87" s="143"/>
    </row>
    <row r="88" ht="13.5" customHeight="1">
      <c r="A88" s="29"/>
      <c r="B88" s="19" t="s">
        <v>36</v>
      </c>
      <c r="C88" s="133"/>
      <c r="D88" s="32"/>
      <c r="E88" s="424"/>
      <c r="F88" s="16">
        <v>4.0</v>
      </c>
      <c r="G88" s="10">
        <v>12.0</v>
      </c>
      <c r="H88" s="149">
        <v>4.0</v>
      </c>
      <c r="I88" s="160">
        <v>9.0</v>
      </c>
      <c r="J88" s="160">
        <v>10.0</v>
      </c>
      <c r="K88" s="427"/>
      <c r="L88" s="427"/>
      <c r="M88" s="16"/>
      <c r="N88" s="16"/>
      <c r="O88" s="16"/>
      <c r="P88" s="16"/>
      <c r="Q88" s="10">
        <v>10.0</v>
      </c>
      <c r="R88" s="160">
        <v>9.0</v>
      </c>
      <c r="S88" s="160">
        <v>10.0</v>
      </c>
      <c r="T88" s="16">
        <v>9.0</v>
      </c>
      <c r="U88" s="16"/>
      <c r="V88" s="10"/>
      <c r="W88" s="10">
        <v>8.0</v>
      </c>
      <c r="X88" s="149">
        <v>6.0</v>
      </c>
      <c r="Y88" s="10">
        <v>10.0</v>
      </c>
      <c r="Z88" s="149">
        <v>2.0</v>
      </c>
      <c r="AA88" s="16"/>
      <c r="AB88" s="16"/>
      <c r="AC88" s="10">
        <v>10.0</v>
      </c>
      <c r="AD88" s="149">
        <v>7.0</v>
      </c>
      <c r="AE88" s="10">
        <v>10.0</v>
      </c>
      <c r="AF88" s="10">
        <v>5.0</v>
      </c>
      <c r="AG88" s="10">
        <v>19.0</v>
      </c>
      <c r="AH88" s="16">
        <v>1.0</v>
      </c>
      <c r="AI88" s="16"/>
      <c r="AJ88" s="150"/>
      <c r="AK88" s="150"/>
      <c r="AL88" s="150"/>
      <c r="AM88" s="619">
        <f t="shared" si="1"/>
        <v>155</v>
      </c>
      <c r="AN88" s="136">
        <f>AM88/13</f>
        <v>11.92307692</v>
      </c>
    </row>
    <row r="89" ht="13.5" customHeight="1">
      <c r="A89" s="137" t="s">
        <v>78</v>
      </c>
      <c r="B89" s="132"/>
      <c r="C89" s="138"/>
      <c r="D89" s="32"/>
      <c r="E89" s="427"/>
      <c r="F89" s="142"/>
      <c r="G89" s="140">
        <v>4.0</v>
      </c>
      <c r="H89" s="140">
        <v>3.0</v>
      </c>
      <c r="I89" s="156">
        <v>7.0</v>
      </c>
      <c r="J89" s="140">
        <v>4.0</v>
      </c>
      <c r="K89" s="427"/>
      <c r="L89" s="427"/>
      <c r="M89" s="142"/>
      <c r="N89" s="142"/>
      <c r="O89" s="142"/>
      <c r="P89" s="142"/>
      <c r="Q89" s="140"/>
      <c r="R89" s="140"/>
      <c r="S89" s="140"/>
      <c r="T89" s="142"/>
      <c r="U89" s="142"/>
      <c r="V89" s="140"/>
      <c r="W89" s="140">
        <v>2.0</v>
      </c>
      <c r="X89" s="140"/>
      <c r="Y89" s="140">
        <v>1.0</v>
      </c>
      <c r="Z89" s="140"/>
      <c r="AA89" s="142"/>
      <c r="AB89" s="142"/>
      <c r="AC89" s="140"/>
      <c r="AD89" s="140"/>
      <c r="AE89" s="140">
        <v>5.0</v>
      </c>
      <c r="AF89" s="140">
        <v>1.0</v>
      </c>
      <c r="AG89" s="140"/>
      <c r="AH89" s="142"/>
      <c r="AI89" s="142"/>
      <c r="AJ89" s="140"/>
      <c r="AK89" s="140"/>
      <c r="AL89" s="140"/>
      <c r="AM89" s="617">
        <f t="shared" si="1"/>
        <v>27</v>
      </c>
      <c r="AN89" s="143"/>
    </row>
    <row r="90" ht="12.75" customHeight="1">
      <c r="A90" s="29"/>
      <c r="B90" s="19" t="s">
        <v>37</v>
      </c>
      <c r="C90" s="133"/>
      <c r="D90" s="32"/>
      <c r="E90" s="424"/>
      <c r="F90" s="16"/>
      <c r="G90" s="10">
        <v>17.0</v>
      </c>
      <c r="H90" s="10">
        <v>11.0</v>
      </c>
      <c r="I90" s="10">
        <v>13.0</v>
      </c>
      <c r="J90" s="10">
        <v>12.0</v>
      </c>
      <c r="K90" s="147"/>
      <c r="L90" s="147"/>
      <c r="M90" s="16">
        <v>10.0</v>
      </c>
      <c r="N90" s="16"/>
      <c r="O90" s="16"/>
      <c r="P90" s="16"/>
      <c r="Q90" s="10">
        <v>9.0</v>
      </c>
      <c r="R90" s="10">
        <v>15.0</v>
      </c>
      <c r="S90" s="10">
        <v>17.0</v>
      </c>
      <c r="T90" s="16"/>
      <c r="U90" s="16"/>
      <c r="V90" s="10">
        <v>13.0</v>
      </c>
      <c r="W90" s="10">
        <v>8.0</v>
      </c>
      <c r="X90" s="149">
        <v>6.0</v>
      </c>
      <c r="Y90" s="10">
        <v>10.0</v>
      </c>
      <c r="Z90" s="10">
        <v>12.0</v>
      </c>
      <c r="AA90" s="16">
        <v>9.0</v>
      </c>
      <c r="AB90" s="16"/>
      <c r="AC90" s="10"/>
      <c r="AD90" s="10">
        <v>13.0</v>
      </c>
      <c r="AE90" s="10">
        <v>7.0</v>
      </c>
      <c r="AF90" s="10">
        <v>12.0</v>
      </c>
      <c r="AG90" s="10">
        <v>2.0</v>
      </c>
      <c r="AH90" s="16"/>
      <c r="AI90" s="16">
        <v>5.0</v>
      </c>
      <c r="AJ90" s="10">
        <v>9.0</v>
      </c>
      <c r="AK90" s="10">
        <v>5.0</v>
      </c>
      <c r="AL90" s="10"/>
      <c r="AM90" s="618">
        <f t="shared" si="1"/>
        <v>215</v>
      </c>
      <c r="AN90" s="136">
        <f>AM90/13</f>
        <v>16.53846154</v>
      </c>
    </row>
    <row r="91" ht="13.5" customHeight="1">
      <c r="A91" s="137" t="s">
        <v>78</v>
      </c>
      <c r="B91" s="132"/>
      <c r="C91" s="138"/>
      <c r="D91" s="32"/>
      <c r="E91" s="427"/>
      <c r="F91" s="142"/>
      <c r="G91" s="140">
        <v>4.0</v>
      </c>
      <c r="H91" s="140">
        <v>7.0</v>
      </c>
      <c r="I91" s="140">
        <v>8.0</v>
      </c>
      <c r="J91" s="140">
        <v>5.0</v>
      </c>
      <c r="K91" s="427"/>
      <c r="L91" s="427"/>
      <c r="M91" s="142">
        <v>3.0</v>
      </c>
      <c r="N91" s="142"/>
      <c r="O91" s="142"/>
      <c r="P91" s="142"/>
      <c r="Q91" s="140">
        <v>3.0</v>
      </c>
      <c r="R91" s="140">
        <v>1.0</v>
      </c>
      <c r="S91" s="140"/>
      <c r="T91" s="142"/>
      <c r="U91" s="142"/>
      <c r="V91" s="140"/>
      <c r="W91" s="140"/>
      <c r="X91" s="140"/>
      <c r="Y91" s="140"/>
      <c r="Z91" s="140">
        <v>3.0</v>
      </c>
      <c r="AA91" s="142">
        <v>2.0</v>
      </c>
      <c r="AB91" s="142"/>
      <c r="AC91" s="140"/>
      <c r="AD91" s="140">
        <v>8.0</v>
      </c>
      <c r="AE91" s="140">
        <v>3.0</v>
      </c>
      <c r="AF91" s="140">
        <v>4.0</v>
      </c>
      <c r="AG91" s="140"/>
      <c r="AH91" s="142"/>
      <c r="AI91" s="142"/>
      <c r="AJ91" s="140">
        <v>5.0</v>
      </c>
      <c r="AK91" s="140">
        <v>3.0</v>
      </c>
      <c r="AL91" s="140"/>
      <c r="AM91" s="617">
        <f t="shared" si="1"/>
        <v>59</v>
      </c>
      <c r="AN91" s="143"/>
    </row>
    <row r="92" ht="13.5" customHeight="1">
      <c r="A92" s="29"/>
      <c r="B92" s="19" t="s">
        <v>157</v>
      </c>
      <c r="C92" s="133"/>
      <c r="D92" s="32"/>
      <c r="E92" s="424"/>
      <c r="F92" s="16"/>
      <c r="G92" s="643"/>
      <c r="H92" s="643"/>
      <c r="I92" s="643"/>
      <c r="J92" s="643"/>
      <c r="K92" s="147"/>
      <c r="L92" s="147"/>
      <c r="M92" s="16"/>
      <c r="N92" s="16"/>
      <c r="O92" s="16"/>
      <c r="P92" s="16"/>
      <c r="Q92" s="10">
        <v>2.0</v>
      </c>
      <c r="R92" s="10"/>
      <c r="S92" s="10">
        <v>1.0</v>
      </c>
      <c r="T92" s="16"/>
      <c r="U92" s="16"/>
      <c r="V92" s="10">
        <v>2.0</v>
      </c>
      <c r="W92" s="10">
        <v>3.0</v>
      </c>
      <c r="X92" s="10">
        <v>8.0</v>
      </c>
      <c r="Y92" s="10"/>
      <c r="Z92" s="10">
        <v>8.0</v>
      </c>
      <c r="AA92" s="16"/>
      <c r="AB92" s="16"/>
      <c r="AC92" s="10">
        <v>6.0</v>
      </c>
      <c r="AD92" s="10">
        <v>8.0</v>
      </c>
      <c r="AE92" s="172">
        <v>9.0</v>
      </c>
      <c r="AF92" s="172">
        <v>3.0</v>
      </c>
      <c r="AG92" s="172">
        <v>5.0</v>
      </c>
      <c r="AH92" s="574"/>
      <c r="AI92" s="574"/>
      <c r="AJ92" s="167">
        <v>7.0</v>
      </c>
      <c r="AK92" s="167">
        <v>2.0</v>
      </c>
      <c r="AL92" s="644">
        <v>7.0</v>
      </c>
      <c r="AM92" s="619">
        <f t="shared" si="1"/>
        <v>71</v>
      </c>
      <c r="AN92" s="136">
        <f>AM92/13</f>
        <v>5.461538462</v>
      </c>
    </row>
    <row r="93" ht="13.5" customHeight="1">
      <c r="A93" s="137" t="s">
        <v>78</v>
      </c>
      <c r="B93" s="132"/>
      <c r="C93" s="138"/>
      <c r="D93" s="32"/>
      <c r="E93" s="427"/>
      <c r="F93" s="142"/>
      <c r="G93" s="140"/>
      <c r="H93" s="140"/>
      <c r="I93" s="140"/>
      <c r="J93" s="140"/>
      <c r="K93" s="427"/>
      <c r="L93" s="427"/>
      <c r="M93" s="142"/>
      <c r="N93" s="142"/>
      <c r="O93" s="142"/>
      <c r="P93" s="142"/>
      <c r="Q93" s="140"/>
      <c r="R93" s="140"/>
      <c r="S93" s="140"/>
      <c r="T93" s="142"/>
      <c r="U93" s="142"/>
      <c r="V93" s="140"/>
      <c r="W93" s="140"/>
      <c r="X93" s="140"/>
      <c r="Y93" s="140"/>
      <c r="Z93" s="140">
        <v>7.0</v>
      </c>
      <c r="AA93" s="142"/>
      <c r="AB93" s="142"/>
      <c r="AC93" s="140"/>
      <c r="AD93" s="140">
        <v>6.0</v>
      </c>
      <c r="AE93" s="140">
        <v>8.0</v>
      </c>
      <c r="AF93" s="140">
        <v>2.0</v>
      </c>
      <c r="AG93" s="140">
        <v>1.0</v>
      </c>
      <c r="AH93" s="142"/>
      <c r="AI93" s="142"/>
      <c r="AJ93" s="140">
        <v>3.0</v>
      </c>
      <c r="AK93" s="140"/>
      <c r="AL93" s="140"/>
      <c r="AM93" s="617">
        <f t="shared" si="1"/>
        <v>27</v>
      </c>
      <c r="AN93" s="143"/>
    </row>
    <row r="94" ht="12.75" customHeight="1">
      <c r="A94" s="29"/>
      <c r="B94" s="29" t="s">
        <v>40</v>
      </c>
      <c r="C94" s="133"/>
      <c r="D94" s="32"/>
      <c r="E94" s="424"/>
      <c r="F94" s="16"/>
      <c r="G94" s="643"/>
      <c r="H94" s="643"/>
      <c r="I94" s="643"/>
      <c r="J94" s="643"/>
      <c r="K94" s="147"/>
      <c r="L94" s="147"/>
      <c r="M94" s="16"/>
      <c r="N94" s="16"/>
      <c r="O94" s="16"/>
      <c r="P94" s="16"/>
      <c r="Q94" s="10"/>
      <c r="R94" s="10"/>
      <c r="S94" s="10"/>
      <c r="T94" s="16"/>
      <c r="U94" s="16"/>
      <c r="V94" s="10"/>
      <c r="W94" s="10"/>
      <c r="X94" s="10"/>
      <c r="Y94" s="10"/>
      <c r="Z94" s="10"/>
      <c r="AA94" s="16"/>
      <c r="AB94" s="16"/>
      <c r="AC94" s="10"/>
      <c r="AD94" s="10"/>
      <c r="AE94" s="10"/>
      <c r="AF94" s="10"/>
      <c r="AG94" s="10"/>
      <c r="AH94" s="16"/>
      <c r="AI94" s="16"/>
      <c r="AJ94" s="10"/>
      <c r="AK94" s="10"/>
      <c r="AL94" s="10"/>
      <c r="AM94" s="619">
        <f t="shared" si="1"/>
        <v>0</v>
      </c>
      <c r="AN94" s="136">
        <f>AM94/13</f>
        <v>0</v>
      </c>
    </row>
    <row r="95" ht="13.5" customHeight="1">
      <c r="A95" s="137" t="s">
        <v>78</v>
      </c>
      <c r="B95" s="132"/>
      <c r="C95" s="138"/>
      <c r="D95" s="32"/>
      <c r="E95" s="427"/>
      <c r="F95" s="142"/>
      <c r="G95" s="140"/>
      <c r="H95" s="140"/>
      <c r="I95" s="140"/>
      <c r="J95" s="140"/>
      <c r="K95" s="427"/>
      <c r="L95" s="427"/>
      <c r="M95" s="142"/>
      <c r="N95" s="142"/>
      <c r="O95" s="142"/>
      <c r="P95" s="142"/>
      <c r="Q95" s="140"/>
      <c r="R95" s="140"/>
      <c r="S95" s="140"/>
      <c r="T95" s="142"/>
      <c r="U95" s="142"/>
      <c r="V95" s="140"/>
      <c r="W95" s="140"/>
      <c r="X95" s="140"/>
      <c r="Y95" s="140"/>
      <c r="Z95" s="140"/>
      <c r="AA95" s="142"/>
      <c r="AB95" s="142"/>
      <c r="AC95" s="140"/>
      <c r="AD95" s="140"/>
      <c r="AE95" s="140"/>
      <c r="AF95" s="140"/>
      <c r="AG95" s="140"/>
      <c r="AH95" s="142"/>
      <c r="AI95" s="142"/>
      <c r="AJ95" s="140"/>
      <c r="AK95" s="140"/>
      <c r="AL95" s="140"/>
      <c r="AM95" s="617">
        <f t="shared" si="1"/>
        <v>0</v>
      </c>
      <c r="AN95" s="143"/>
    </row>
    <row r="96" ht="13.5" customHeight="1">
      <c r="A96" s="45"/>
      <c r="B96" s="144" t="s">
        <v>80</v>
      </c>
      <c r="C96" s="133"/>
      <c r="D96" s="32"/>
      <c r="E96" s="424"/>
      <c r="F96" s="16"/>
      <c r="G96" s="10"/>
      <c r="H96" s="10"/>
      <c r="I96" s="10"/>
      <c r="J96" s="10"/>
      <c r="K96" s="147"/>
      <c r="L96" s="147"/>
      <c r="M96" s="16"/>
      <c r="N96" s="16"/>
      <c r="O96" s="16"/>
      <c r="P96" s="16"/>
      <c r="Q96" s="10"/>
      <c r="R96" s="10">
        <v>1.0</v>
      </c>
      <c r="S96" s="10">
        <v>1.0</v>
      </c>
      <c r="T96" s="16"/>
      <c r="U96" s="16"/>
      <c r="V96" s="10"/>
      <c r="W96" s="10"/>
      <c r="X96" s="10"/>
      <c r="Y96" s="10"/>
      <c r="Z96" s="10"/>
      <c r="AA96" s="16"/>
      <c r="AB96" s="16"/>
      <c r="AC96" s="10"/>
      <c r="AD96" s="10"/>
      <c r="AE96" s="10"/>
      <c r="AF96" s="10">
        <v>1.0</v>
      </c>
      <c r="AG96" s="10"/>
      <c r="AH96" s="16"/>
      <c r="AI96" s="16"/>
      <c r="AJ96" s="10">
        <v>5.0</v>
      </c>
      <c r="AK96" s="10">
        <v>43.0</v>
      </c>
      <c r="AL96" s="10">
        <v>2.0</v>
      </c>
      <c r="AM96" s="619">
        <f t="shared" si="1"/>
        <v>53</v>
      </c>
      <c r="AN96" s="136">
        <f>AM96/7</f>
        <v>7.571428571</v>
      </c>
    </row>
    <row r="97" ht="13.5" customHeight="1">
      <c r="A97" s="137" t="s">
        <v>78</v>
      </c>
      <c r="B97" s="132"/>
      <c r="C97" s="138"/>
      <c r="D97" s="71"/>
      <c r="E97" s="427"/>
      <c r="F97" s="142"/>
      <c r="G97" s="140"/>
      <c r="H97" s="140"/>
      <c r="I97" s="140"/>
      <c r="J97" s="140"/>
      <c r="K97" s="427"/>
      <c r="L97" s="427"/>
      <c r="M97" s="142"/>
      <c r="N97" s="142"/>
      <c r="O97" s="142"/>
      <c r="P97" s="142"/>
      <c r="Q97" s="140"/>
      <c r="R97" s="140"/>
      <c r="S97" s="140"/>
      <c r="T97" s="142"/>
      <c r="U97" s="142"/>
      <c r="V97" s="140"/>
      <c r="W97" s="140"/>
      <c r="X97" s="140"/>
      <c r="Y97" s="140"/>
      <c r="Z97" s="140"/>
      <c r="AA97" s="142"/>
      <c r="AB97" s="142"/>
      <c r="AC97" s="140"/>
      <c r="AD97" s="140"/>
      <c r="AE97" s="140"/>
      <c r="AF97" s="140"/>
      <c r="AG97" s="140"/>
      <c r="AH97" s="142"/>
      <c r="AI97" s="142"/>
      <c r="AJ97" s="140"/>
      <c r="AK97" s="140"/>
      <c r="AL97" s="140"/>
      <c r="AM97" s="617">
        <f t="shared" si="1"/>
        <v>0</v>
      </c>
      <c r="AN97" s="143"/>
    </row>
    <row r="98" ht="51.75" customHeight="1">
      <c r="A98" s="184"/>
      <c r="B98" s="185"/>
      <c r="C98" s="186"/>
      <c r="D98" s="187">
        <v>200.0</v>
      </c>
      <c r="E98" s="188" t="s">
        <v>81</v>
      </c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90">
        <f>SUM(AM52+AM54+AM56+AM58+AM60+AM64+AM66+AM68+AM70+AM74+AM76+AM78+AM82+AM88+AM90+AM92+AM94+AM96)</f>
        <v>2562</v>
      </c>
    </row>
    <row r="99" ht="13.5" customHeight="1">
      <c r="A99" s="208">
        <v>1.0</v>
      </c>
      <c r="B99" s="19" t="s">
        <v>82</v>
      </c>
      <c r="C99" s="191" t="s">
        <v>83</v>
      </c>
      <c r="D99" s="192" t="s">
        <v>17</v>
      </c>
      <c r="E99" s="193" t="s">
        <v>456</v>
      </c>
      <c r="F99" s="166"/>
      <c r="G99" s="165">
        <v>9.0</v>
      </c>
      <c r="H99" s="165">
        <v>3.0</v>
      </c>
      <c r="I99" s="165">
        <v>1.0</v>
      </c>
      <c r="J99" s="165">
        <v>5.0</v>
      </c>
      <c r="K99" s="202"/>
      <c r="L99" s="118" t="s">
        <v>11</v>
      </c>
      <c r="M99" s="210"/>
      <c r="N99" s="166"/>
      <c r="O99" s="166">
        <v>1.0</v>
      </c>
      <c r="P99" s="166"/>
      <c r="Q99" s="208"/>
      <c r="R99" s="165">
        <v>4.0</v>
      </c>
      <c r="S99" s="165">
        <v>3.0</v>
      </c>
      <c r="T99" s="166"/>
      <c r="U99" s="166"/>
      <c r="V99" s="165">
        <v>7.0</v>
      </c>
      <c r="W99" s="165">
        <v>3.0</v>
      </c>
      <c r="X99" s="165"/>
      <c r="Y99" s="165">
        <v>7.0</v>
      </c>
      <c r="Z99" s="165"/>
      <c r="AA99" s="166"/>
      <c r="AB99" s="166"/>
      <c r="AC99" s="165">
        <v>4.0</v>
      </c>
      <c r="AD99" s="165">
        <v>2.0</v>
      </c>
      <c r="AE99" s="165">
        <v>6.0</v>
      </c>
      <c r="AF99" s="165">
        <v>3.0</v>
      </c>
      <c r="AG99" s="165"/>
      <c r="AH99" s="166"/>
      <c r="AI99" s="166"/>
      <c r="AJ99" s="191">
        <v>1.0</v>
      </c>
      <c r="AK99" s="191">
        <v>5.0</v>
      </c>
      <c r="AL99" s="191">
        <v>5.0</v>
      </c>
      <c r="AM99" s="191">
        <f>SUM(G99:AL99)</f>
        <v>69</v>
      </c>
      <c r="AN99" s="191"/>
    </row>
    <row r="100" ht="13.5" customHeight="1">
      <c r="A100" s="168" t="s">
        <v>78</v>
      </c>
      <c r="B100" s="132"/>
      <c r="C100" s="196"/>
      <c r="D100" s="196"/>
      <c r="E100" s="71"/>
      <c r="F100" s="173"/>
      <c r="G100" s="170"/>
      <c r="H100" s="170"/>
      <c r="I100" s="170"/>
      <c r="J100" s="170"/>
      <c r="K100" s="602"/>
      <c r="L100" s="71"/>
      <c r="M100" s="281"/>
      <c r="N100" s="173"/>
      <c r="O100" s="173"/>
      <c r="P100" s="173"/>
      <c r="Q100" s="170"/>
      <c r="R100" s="170"/>
      <c r="S100" s="170"/>
      <c r="T100" s="173"/>
      <c r="U100" s="173"/>
      <c r="V100" s="170"/>
      <c r="W100" s="170"/>
      <c r="X100" s="170"/>
      <c r="Y100" s="170"/>
      <c r="Z100" s="170"/>
      <c r="AA100" s="173"/>
      <c r="AB100" s="173"/>
      <c r="AC100" s="170"/>
      <c r="AD100" s="170"/>
      <c r="AE100" s="170">
        <v>1.0</v>
      </c>
      <c r="AF100" s="170"/>
      <c r="AG100" s="170"/>
      <c r="AH100" s="173"/>
      <c r="AI100" s="173"/>
      <c r="AJ100" s="196">
        <v>1.0</v>
      </c>
      <c r="AK100" s="196"/>
      <c r="AL100" s="196"/>
      <c r="AM100" s="196"/>
      <c r="AN100" s="199"/>
    </row>
    <row r="101" ht="13.5" customHeight="1">
      <c r="A101" s="208">
        <v>2.0</v>
      </c>
      <c r="B101" s="19" t="s">
        <v>85</v>
      </c>
      <c r="C101" s="191" t="s">
        <v>86</v>
      </c>
      <c r="D101" s="192" t="s">
        <v>87</v>
      </c>
      <c r="E101" s="193" t="s">
        <v>457</v>
      </c>
      <c r="F101" s="166">
        <v>1.0</v>
      </c>
      <c r="G101" s="165">
        <v>7.0</v>
      </c>
      <c r="H101" s="165">
        <v>2.0</v>
      </c>
      <c r="I101" s="165">
        <v>8.0</v>
      </c>
      <c r="J101" s="165">
        <v>9.0</v>
      </c>
      <c r="K101" s="202"/>
      <c r="L101" s="603" t="s">
        <v>11</v>
      </c>
      <c r="M101" s="210">
        <v>2.0</v>
      </c>
      <c r="N101" s="166"/>
      <c r="O101" s="166">
        <v>4.0</v>
      </c>
      <c r="P101" s="166"/>
      <c r="Q101" s="165">
        <v>2.0</v>
      </c>
      <c r="R101" s="165">
        <v>9.0</v>
      </c>
      <c r="S101" s="165">
        <v>9.0</v>
      </c>
      <c r="T101" s="166"/>
      <c r="U101" s="166">
        <v>1.0</v>
      </c>
      <c r="V101" s="165">
        <v>7.0</v>
      </c>
      <c r="W101" s="165"/>
      <c r="X101" s="165">
        <v>2.0</v>
      </c>
      <c r="Y101" s="165">
        <v>5.0</v>
      </c>
      <c r="Z101" s="165">
        <v>2.0</v>
      </c>
      <c r="AA101" s="166"/>
      <c r="AB101" s="166"/>
      <c r="AC101" s="165">
        <v>4.0</v>
      </c>
      <c r="AD101" s="165">
        <v>7.0</v>
      </c>
      <c r="AE101" s="165">
        <v>11.0</v>
      </c>
      <c r="AF101" s="165">
        <v>3.0</v>
      </c>
      <c r="AG101" s="165">
        <v>3.0</v>
      </c>
      <c r="AH101" s="166"/>
      <c r="AI101" s="166"/>
      <c r="AJ101" s="191">
        <v>4.0</v>
      </c>
      <c r="AK101" s="191">
        <v>3.0</v>
      </c>
      <c r="AL101" s="191">
        <v>1.0</v>
      </c>
      <c r="AM101" s="191">
        <f>SUM(G101:AL101)</f>
        <v>105</v>
      </c>
      <c r="AN101" s="191"/>
    </row>
    <row r="102" ht="13.5" customHeight="1">
      <c r="A102" s="168" t="s">
        <v>78</v>
      </c>
      <c r="B102" s="132"/>
      <c r="C102" s="196"/>
      <c r="D102" s="196"/>
      <c r="E102" s="71"/>
      <c r="F102" s="173"/>
      <c r="G102" s="170"/>
      <c r="H102" s="170"/>
      <c r="I102" s="170">
        <v>1.0</v>
      </c>
      <c r="J102" s="170"/>
      <c r="K102" s="602"/>
      <c r="L102" s="71"/>
      <c r="M102" s="281"/>
      <c r="N102" s="173"/>
      <c r="O102" s="173"/>
      <c r="P102" s="173"/>
      <c r="Q102" s="170"/>
      <c r="R102" s="170"/>
      <c r="S102" s="170"/>
      <c r="T102" s="173"/>
      <c r="U102" s="173"/>
      <c r="V102" s="170"/>
      <c r="W102" s="170"/>
      <c r="X102" s="170"/>
      <c r="Y102" s="170"/>
      <c r="Z102" s="170"/>
      <c r="AA102" s="173"/>
      <c r="AB102" s="173"/>
      <c r="AC102" s="170"/>
      <c r="AD102" s="170"/>
      <c r="AE102" s="170"/>
      <c r="AF102" s="170"/>
      <c r="AG102" s="170"/>
      <c r="AH102" s="173"/>
      <c r="AI102" s="173"/>
      <c r="AJ102" s="196"/>
      <c r="AK102" s="196"/>
      <c r="AL102" s="196"/>
      <c r="AM102" s="196"/>
      <c r="AN102" s="199"/>
    </row>
    <row r="103" ht="13.5" customHeight="1">
      <c r="A103" s="208">
        <v>3.0</v>
      </c>
      <c r="B103" s="19" t="s">
        <v>89</v>
      </c>
      <c r="C103" s="191" t="s">
        <v>90</v>
      </c>
      <c r="D103" s="192" t="s">
        <v>91</v>
      </c>
      <c r="E103" s="193" t="s">
        <v>458</v>
      </c>
      <c r="F103" s="166">
        <v>1.0</v>
      </c>
      <c r="G103" s="165">
        <v>12.0</v>
      </c>
      <c r="H103" s="165">
        <v>8.0</v>
      </c>
      <c r="I103" s="165">
        <v>5.0</v>
      </c>
      <c r="J103" s="165">
        <v>2.0</v>
      </c>
      <c r="K103" s="202"/>
      <c r="L103" s="603" t="s">
        <v>11</v>
      </c>
      <c r="M103" s="210"/>
      <c r="N103" s="166">
        <v>3.0</v>
      </c>
      <c r="O103" s="166"/>
      <c r="P103" s="166"/>
      <c r="Q103" s="165">
        <v>6.0</v>
      </c>
      <c r="R103" s="165">
        <v>1.0</v>
      </c>
      <c r="S103" s="165">
        <v>8.0</v>
      </c>
      <c r="T103" s="166">
        <v>1.0</v>
      </c>
      <c r="U103" s="166">
        <v>1.0</v>
      </c>
      <c r="V103" s="645">
        <v>2.0</v>
      </c>
      <c r="W103" s="165">
        <v>6.0</v>
      </c>
      <c r="X103" s="165">
        <v>11.0</v>
      </c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5"/>
      <c r="AL103" s="645"/>
      <c r="AM103" s="191">
        <f>SUM(G103:AL103)</f>
        <v>66</v>
      </c>
      <c r="AN103" s="191"/>
    </row>
    <row r="104" ht="13.5" customHeight="1">
      <c r="A104" s="168" t="s">
        <v>78</v>
      </c>
      <c r="B104" s="132"/>
      <c r="C104" s="196"/>
      <c r="D104" s="196"/>
      <c r="E104" s="71"/>
      <c r="F104" s="173"/>
      <c r="G104" s="170">
        <v>2.0</v>
      </c>
      <c r="H104" s="170"/>
      <c r="I104" s="170"/>
      <c r="J104" s="170"/>
      <c r="K104" s="602"/>
      <c r="L104" s="71"/>
      <c r="M104" s="281"/>
      <c r="N104" s="173"/>
      <c r="O104" s="173"/>
      <c r="P104" s="173"/>
      <c r="Q104" s="170"/>
      <c r="R104" s="170"/>
      <c r="S104" s="170"/>
      <c r="T104" s="173"/>
      <c r="U104" s="173"/>
      <c r="V104" s="170"/>
      <c r="W104" s="170">
        <v>1.0</v>
      </c>
      <c r="X104" s="170">
        <v>2.0</v>
      </c>
      <c r="Y104" s="170"/>
      <c r="Z104" s="170"/>
      <c r="AA104" s="173"/>
      <c r="AB104" s="173"/>
      <c r="AC104" s="170"/>
      <c r="AD104" s="170"/>
      <c r="AE104" s="170"/>
      <c r="AF104" s="170"/>
      <c r="AG104" s="170"/>
      <c r="AH104" s="173"/>
      <c r="AI104" s="173"/>
      <c r="AJ104" s="196"/>
      <c r="AK104" s="196"/>
      <c r="AL104" s="196"/>
      <c r="AM104" s="196"/>
      <c r="AN104" s="196"/>
    </row>
    <row r="105" ht="13.5" customHeight="1">
      <c r="A105" s="191">
        <v>4.0</v>
      </c>
      <c r="B105" s="19" t="s">
        <v>459</v>
      </c>
      <c r="C105" s="191"/>
      <c r="D105" s="192"/>
      <c r="E105" s="193"/>
      <c r="F105" s="166"/>
      <c r="G105" s="646"/>
      <c r="H105" s="646"/>
      <c r="I105" s="646"/>
      <c r="J105" s="646"/>
      <c r="K105" s="202"/>
      <c r="L105" s="118"/>
      <c r="M105" s="210"/>
      <c r="N105" s="166"/>
      <c r="O105" s="166"/>
      <c r="P105" s="166"/>
      <c r="Q105" s="646"/>
      <c r="R105" s="646"/>
      <c r="S105" s="646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46"/>
      <c r="AL105" s="646"/>
      <c r="AM105" s="191">
        <f>SUM(G105:AL105)</f>
        <v>0</v>
      </c>
      <c r="AN105" s="191"/>
    </row>
    <row r="106" ht="13.5" customHeight="1">
      <c r="A106" s="168" t="s">
        <v>78</v>
      </c>
      <c r="B106" s="132"/>
      <c r="C106" s="196"/>
      <c r="D106" s="196"/>
      <c r="E106" s="71"/>
      <c r="F106" s="173"/>
      <c r="G106" s="170"/>
      <c r="H106" s="170"/>
      <c r="I106" s="170"/>
      <c r="J106" s="170"/>
      <c r="K106" s="602"/>
      <c r="L106" s="71"/>
      <c r="M106" s="281"/>
      <c r="N106" s="173"/>
      <c r="O106" s="173"/>
      <c r="P106" s="173"/>
      <c r="Q106" s="170"/>
      <c r="R106" s="170"/>
      <c r="S106" s="170"/>
      <c r="T106" s="173"/>
      <c r="U106" s="173"/>
      <c r="V106" s="170"/>
      <c r="W106" s="170"/>
      <c r="X106" s="170"/>
      <c r="Y106" s="170"/>
      <c r="Z106" s="170"/>
      <c r="AA106" s="173"/>
      <c r="AB106" s="173"/>
      <c r="AC106" s="170"/>
      <c r="AD106" s="170"/>
      <c r="AE106" s="170"/>
      <c r="AF106" s="170"/>
      <c r="AG106" s="170"/>
      <c r="AH106" s="173"/>
      <c r="AI106" s="173"/>
      <c r="AJ106" s="196"/>
      <c r="AK106" s="196"/>
      <c r="AL106" s="196"/>
      <c r="AM106" s="196"/>
      <c r="AN106" s="196"/>
    </row>
    <row r="107" ht="13.5" customHeight="1">
      <c r="A107" s="208">
        <v>5.0</v>
      </c>
      <c r="B107" s="19" t="s">
        <v>96</v>
      </c>
      <c r="C107" s="191" t="s">
        <v>97</v>
      </c>
      <c r="D107" s="192" t="s">
        <v>98</v>
      </c>
      <c r="E107" s="193" t="s">
        <v>460</v>
      </c>
      <c r="F107" s="166">
        <v>2.0</v>
      </c>
      <c r="G107" s="165">
        <v>4.0</v>
      </c>
      <c r="H107" s="165">
        <v>2.0</v>
      </c>
      <c r="I107" s="165">
        <v>1.0</v>
      </c>
      <c r="J107" s="165">
        <v>2.0</v>
      </c>
      <c r="K107" s="202"/>
      <c r="L107" s="603" t="s">
        <v>11</v>
      </c>
      <c r="M107" s="210"/>
      <c r="N107" s="166">
        <v>1.0</v>
      </c>
      <c r="O107" s="166">
        <v>2.0</v>
      </c>
      <c r="P107" s="166">
        <v>1.0</v>
      </c>
      <c r="Q107" s="165">
        <v>2.0</v>
      </c>
      <c r="R107" s="165">
        <v>5.0</v>
      </c>
      <c r="S107" s="165">
        <v>4.0</v>
      </c>
      <c r="T107" s="166"/>
      <c r="U107" s="166"/>
      <c r="V107" s="165">
        <v>5.0</v>
      </c>
      <c r="W107" s="165">
        <v>1.0</v>
      </c>
      <c r="X107" s="165">
        <v>3.0</v>
      </c>
      <c r="Y107" s="165">
        <v>3.0</v>
      </c>
      <c r="Z107" s="165">
        <v>4.0</v>
      </c>
      <c r="AA107" s="166"/>
      <c r="AB107" s="166">
        <v>1.0</v>
      </c>
      <c r="AC107" s="165">
        <v>4.0</v>
      </c>
      <c r="AD107" s="165">
        <v>5.0</v>
      </c>
      <c r="AE107" s="165">
        <v>5.0</v>
      </c>
      <c r="AF107" s="165">
        <v>3.0</v>
      </c>
      <c r="AG107" s="165">
        <v>2.0</v>
      </c>
      <c r="AH107" s="166"/>
      <c r="AI107" s="166"/>
      <c r="AJ107" s="191">
        <v>5.0</v>
      </c>
      <c r="AK107" s="191">
        <v>10.0</v>
      </c>
      <c r="AL107" s="191">
        <v>5.0</v>
      </c>
      <c r="AM107" s="191">
        <f>SUM(G107:AL107)</f>
        <v>80</v>
      </c>
      <c r="AN107" s="191"/>
    </row>
    <row r="108" ht="13.5" customHeight="1">
      <c r="A108" s="168" t="s">
        <v>78</v>
      </c>
      <c r="B108" s="132"/>
      <c r="C108" s="196"/>
      <c r="D108" s="196"/>
      <c r="E108" s="32"/>
      <c r="F108" s="173"/>
      <c r="G108" s="170"/>
      <c r="H108" s="170"/>
      <c r="I108" s="170"/>
      <c r="J108" s="170"/>
      <c r="K108" s="202"/>
      <c r="L108" s="71"/>
      <c r="M108" s="281"/>
      <c r="N108" s="173"/>
      <c r="O108" s="173"/>
      <c r="P108" s="173"/>
      <c r="Q108" s="170"/>
      <c r="R108" s="170"/>
      <c r="S108" s="170"/>
      <c r="T108" s="173"/>
      <c r="U108" s="173"/>
      <c r="V108" s="170"/>
      <c r="W108" s="170"/>
      <c r="X108" s="170"/>
      <c r="Y108" s="170"/>
      <c r="Z108" s="170"/>
      <c r="AA108" s="173"/>
      <c r="AB108" s="173"/>
      <c r="AC108" s="170"/>
      <c r="AD108" s="170">
        <v>1.0</v>
      </c>
      <c r="AE108" s="170">
        <v>1.0</v>
      </c>
      <c r="AF108" s="170"/>
      <c r="AG108" s="170"/>
      <c r="AH108" s="173"/>
      <c r="AI108" s="173"/>
      <c r="AJ108" s="196"/>
      <c r="AK108" s="196"/>
      <c r="AL108" s="196"/>
      <c r="AM108" s="196"/>
      <c r="AN108" s="199"/>
    </row>
    <row r="109" ht="13.5" customHeight="1">
      <c r="A109" s="208">
        <v>6.0</v>
      </c>
      <c r="B109" s="19" t="s">
        <v>100</v>
      </c>
      <c r="C109" s="191" t="s">
        <v>101</v>
      </c>
      <c r="D109" s="192" t="s">
        <v>102</v>
      </c>
      <c r="E109" s="193" t="s">
        <v>461</v>
      </c>
      <c r="F109" s="166"/>
      <c r="G109" s="165">
        <v>11.0</v>
      </c>
      <c r="H109" s="165">
        <v>11.0</v>
      </c>
      <c r="I109" s="165">
        <v>10.0</v>
      </c>
      <c r="J109" s="165">
        <v>12.0</v>
      </c>
      <c r="K109" s="202"/>
      <c r="L109" s="603" t="s">
        <v>11</v>
      </c>
      <c r="M109" s="210">
        <v>2.0</v>
      </c>
      <c r="N109" s="166"/>
      <c r="O109" s="166">
        <v>3.0</v>
      </c>
      <c r="P109" s="166"/>
      <c r="Q109" s="165">
        <v>2.0</v>
      </c>
      <c r="R109" s="165">
        <v>2.0</v>
      </c>
      <c r="S109" s="165">
        <v>6.0</v>
      </c>
      <c r="T109" s="166">
        <v>1.0</v>
      </c>
      <c r="U109" s="166">
        <v>1.0</v>
      </c>
      <c r="V109" s="165">
        <v>6.0</v>
      </c>
      <c r="W109" s="165">
        <v>3.0</v>
      </c>
      <c r="X109" s="165">
        <v>4.0</v>
      </c>
      <c r="Y109" s="165">
        <v>4.0</v>
      </c>
      <c r="Z109" s="165">
        <v>8.0</v>
      </c>
      <c r="AA109" s="166"/>
      <c r="AB109" s="166"/>
      <c r="AC109" s="165">
        <v>9.0</v>
      </c>
      <c r="AD109" s="165">
        <v>8.0</v>
      </c>
      <c r="AE109" s="165">
        <v>6.0</v>
      </c>
      <c r="AF109" s="165">
        <v>4.0</v>
      </c>
      <c r="AG109" s="165">
        <v>5.0</v>
      </c>
      <c r="AH109" s="166"/>
      <c r="AI109" s="166"/>
      <c r="AJ109" s="191">
        <v>5.0</v>
      </c>
      <c r="AK109" s="191">
        <v>15.0</v>
      </c>
      <c r="AL109" s="191">
        <v>11.0</v>
      </c>
      <c r="AM109" s="191">
        <f>SUM(G109:AL109)</f>
        <v>149</v>
      </c>
      <c r="AN109" s="191"/>
    </row>
    <row r="110" ht="13.5" customHeight="1">
      <c r="A110" s="168" t="s">
        <v>78</v>
      </c>
      <c r="B110" s="132"/>
      <c r="C110" s="196"/>
      <c r="D110" s="196"/>
      <c r="E110" s="71"/>
      <c r="F110" s="173"/>
      <c r="G110" s="170"/>
      <c r="H110" s="170"/>
      <c r="I110" s="170"/>
      <c r="J110" s="170">
        <v>1.0</v>
      </c>
      <c r="K110" s="602"/>
      <c r="L110" s="71"/>
      <c r="M110" s="281"/>
      <c r="N110" s="173"/>
      <c r="O110" s="173"/>
      <c r="P110" s="173"/>
      <c r="Q110" s="170"/>
      <c r="R110" s="170"/>
      <c r="S110" s="170"/>
      <c r="T110" s="173"/>
      <c r="U110" s="173"/>
      <c r="V110" s="170"/>
      <c r="W110" s="170"/>
      <c r="X110" s="170"/>
      <c r="Y110" s="170"/>
      <c r="Z110" s="170"/>
      <c r="AA110" s="173"/>
      <c r="AB110" s="173"/>
      <c r="AC110" s="170"/>
      <c r="AD110" s="170"/>
      <c r="AE110" s="170"/>
      <c r="AF110" s="170"/>
      <c r="AG110" s="170"/>
      <c r="AH110" s="173"/>
      <c r="AI110" s="173"/>
      <c r="AJ110" s="196"/>
      <c r="AK110" s="196"/>
      <c r="AL110" s="196"/>
      <c r="AM110" s="196"/>
      <c r="AN110" s="199"/>
    </row>
    <row r="111" ht="13.5" customHeight="1">
      <c r="A111" s="208">
        <v>7.0</v>
      </c>
      <c r="B111" s="19" t="s">
        <v>100</v>
      </c>
      <c r="C111" s="191" t="s">
        <v>104</v>
      </c>
      <c r="D111" s="192" t="s">
        <v>105</v>
      </c>
      <c r="E111" s="193" t="s">
        <v>462</v>
      </c>
      <c r="F111" s="166">
        <v>1.0</v>
      </c>
      <c r="G111" s="165">
        <v>8.0</v>
      </c>
      <c r="H111" s="165">
        <v>5.0</v>
      </c>
      <c r="I111" s="165"/>
      <c r="J111" s="165">
        <v>12.0</v>
      </c>
      <c r="K111" s="202"/>
      <c r="L111" s="603" t="s">
        <v>11</v>
      </c>
      <c r="M111" s="210"/>
      <c r="N111" s="166"/>
      <c r="O111" s="166">
        <v>5.0</v>
      </c>
      <c r="P111" s="166"/>
      <c r="Q111" s="165">
        <v>1.0</v>
      </c>
      <c r="R111" s="165">
        <v>4.0</v>
      </c>
      <c r="S111" s="165">
        <v>8.0</v>
      </c>
      <c r="T111" s="166"/>
      <c r="U111" s="166"/>
      <c r="V111" s="165">
        <v>5.0</v>
      </c>
      <c r="W111" s="165">
        <v>3.0</v>
      </c>
      <c r="X111" s="165">
        <v>3.0</v>
      </c>
      <c r="Y111" s="165">
        <v>1.0</v>
      </c>
      <c r="Z111" s="165">
        <v>4.0</v>
      </c>
      <c r="AA111" s="166">
        <v>1.0</v>
      </c>
      <c r="AB111" s="166"/>
      <c r="AC111" s="165">
        <v>4.0</v>
      </c>
      <c r="AD111" s="165">
        <v>4.0</v>
      </c>
      <c r="AE111" s="165">
        <v>3.0</v>
      </c>
      <c r="AF111" s="165">
        <v>3.0</v>
      </c>
      <c r="AG111" s="165"/>
      <c r="AH111" s="166"/>
      <c r="AI111" s="166"/>
      <c r="AJ111" s="191">
        <v>10.0</v>
      </c>
      <c r="AK111" s="191">
        <v>7.0</v>
      </c>
      <c r="AL111" s="191">
        <v>9.0</v>
      </c>
      <c r="AM111" s="191">
        <f>SUM(G111:AL111)</f>
        <v>100</v>
      </c>
      <c r="AN111" s="191"/>
    </row>
    <row r="112" ht="13.5" customHeight="1">
      <c r="A112" s="168" t="s">
        <v>78</v>
      </c>
      <c r="B112" s="132"/>
      <c r="C112" s="196"/>
      <c r="D112" s="196"/>
      <c r="E112" s="71"/>
      <c r="F112" s="173"/>
      <c r="G112" s="170">
        <v>7.0</v>
      </c>
      <c r="H112" s="170">
        <v>1.0</v>
      </c>
      <c r="I112" s="170"/>
      <c r="J112" s="170">
        <v>7.0</v>
      </c>
      <c r="K112" s="602"/>
      <c r="L112" s="71"/>
      <c r="M112" s="281"/>
      <c r="N112" s="173"/>
      <c r="O112" s="173"/>
      <c r="P112" s="173"/>
      <c r="Q112" s="170"/>
      <c r="R112" s="170">
        <v>2.0</v>
      </c>
      <c r="S112" s="170">
        <v>5.0</v>
      </c>
      <c r="T112" s="173"/>
      <c r="U112" s="173"/>
      <c r="V112" s="170"/>
      <c r="W112" s="170"/>
      <c r="X112" s="170"/>
      <c r="Y112" s="170"/>
      <c r="Z112" s="170"/>
      <c r="AA112" s="173"/>
      <c r="AB112" s="173"/>
      <c r="AC112" s="170"/>
      <c r="AD112" s="170"/>
      <c r="AE112" s="170">
        <v>2.0</v>
      </c>
      <c r="AF112" s="170"/>
      <c r="AG112" s="170"/>
      <c r="AH112" s="173"/>
      <c r="AI112" s="173"/>
      <c r="AJ112" s="196"/>
      <c r="AK112" s="196"/>
      <c r="AL112" s="196"/>
      <c r="AM112" s="196"/>
      <c r="AN112" s="199"/>
    </row>
    <row r="113" ht="13.5" customHeight="1">
      <c r="A113" s="208">
        <v>8.0</v>
      </c>
      <c r="B113" s="19" t="s">
        <v>107</v>
      </c>
      <c r="C113" s="191" t="s">
        <v>108</v>
      </c>
      <c r="D113" s="192" t="s">
        <v>109</v>
      </c>
      <c r="E113" s="193" t="s">
        <v>463</v>
      </c>
      <c r="F113" s="166"/>
      <c r="G113" s="645"/>
      <c r="H113" s="645"/>
      <c r="I113" s="645"/>
      <c r="J113" s="645"/>
      <c r="K113" s="202"/>
      <c r="L113" s="603" t="s">
        <v>11</v>
      </c>
      <c r="M113" s="210"/>
      <c r="N113" s="166"/>
      <c r="O113" s="166"/>
      <c r="P113" s="166"/>
      <c r="Q113" s="647"/>
      <c r="R113" s="647"/>
      <c r="S113" s="647"/>
      <c r="T113" s="166"/>
      <c r="U113" s="166"/>
      <c r="V113" s="165">
        <v>4.0</v>
      </c>
      <c r="W113" s="165">
        <v>5.0</v>
      </c>
      <c r="X113" s="165">
        <v>8.0</v>
      </c>
      <c r="Y113" s="165">
        <v>9.0</v>
      </c>
      <c r="Z113" s="165">
        <v>7.0</v>
      </c>
      <c r="AA113" s="166"/>
      <c r="AB113" s="166"/>
      <c r="AC113" s="165">
        <v>7.0</v>
      </c>
      <c r="AD113" s="165">
        <v>5.0</v>
      </c>
      <c r="AE113" s="165">
        <v>6.0</v>
      </c>
      <c r="AF113" s="165">
        <v>4.0</v>
      </c>
      <c r="AG113" s="165"/>
      <c r="AH113" s="166">
        <v>1.0</v>
      </c>
      <c r="AI113" s="166"/>
      <c r="AJ113" s="191">
        <v>5.0</v>
      </c>
      <c r="AK113" s="191">
        <v>5.0</v>
      </c>
      <c r="AL113" s="191">
        <v>7.0</v>
      </c>
      <c r="AM113" s="191">
        <f>SUM(G113:AL113)</f>
        <v>73</v>
      </c>
      <c r="AN113" s="191"/>
    </row>
    <row r="114" ht="13.5" customHeight="1">
      <c r="A114" s="168" t="s">
        <v>78</v>
      </c>
      <c r="B114" s="132"/>
      <c r="C114" s="196"/>
      <c r="D114" s="196"/>
      <c r="E114" s="71"/>
      <c r="F114" s="173"/>
      <c r="G114" s="170"/>
      <c r="H114" s="170"/>
      <c r="I114" s="170"/>
      <c r="J114" s="170"/>
      <c r="K114" s="602"/>
      <c r="L114" s="71"/>
      <c r="M114" s="281"/>
      <c r="N114" s="173"/>
      <c r="O114" s="173"/>
      <c r="P114" s="173"/>
      <c r="Q114" s="170"/>
      <c r="R114" s="170"/>
      <c r="S114" s="170"/>
      <c r="T114" s="173"/>
      <c r="U114" s="173"/>
      <c r="V114" s="170">
        <v>1.0</v>
      </c>
      <c r="W114" s="170">
        <v>3.0</v>
      </c>
      <c r="X114" s="170">
        <v>5.0</v>
      </c>
      <c r="Y114" s="170">
        <v>4.0</v>
      </c>
      <c r="Z114" s="170"/>
      <c r="AA114" s="173"/>
      <c r="AB114" s="173"/>
      <c r="AC114" s="170">
        <v>3.0</v>
      </c>
      <c r="AD114" s="170"/>
      <c r="AE114" s="170">
        <v>3.0</v>
      </c>
      <c r="AF114" s="204">
        <v>1.0</v>
      </c>
      <c r="AG114" s="165"/>
      <c r="AH114" s="173"/>
      <c r="AI114" s="173"/>
      <c r="AJ114" s="196"/>
      <c r="AK114" s="196"/>
      <c r="AL114" s="196"/>
      <c r="AM114" s="196"/>
      <c r="AN114" s="199"/>
    </row>
    <row r="115" ht="13.5" customHeight="1">
      <c r="A115" s="208">
        <v>9.0</v>
      </c>
      <c r="B115" s="19" t="s">
        <v>111</v>
      </c>
      <c r="C115" s="191"/>
      <c r="D115" s="192" t="s">
        <v>112</v>
      </c>
      <c r="E115" s="193"/>
      <c r="F115" s="166"/>
      <c r="G115" s="280"/>
      <c r="H115" s="165">
        <v>5.0</v>
      </c>
      <c r="I115" s="165">
        <v>6.0</v>
      </c>
      <c r="J115" s="165">
        <v>10.0</v>
      </c>
      <c r="K115" s="202"/>
      <c r="L115" s="603" t="s">
        <v>11</v>
      </c>
      <c r="M115" s="210">
        <v>2.0</v>
      </c>
      <c r="N115" s="166"/>
      <c r="O115" s="166"/>
      <c r="P115" s="166"/>
      <c r="Q115" s="165">
        <v>13.0</v>
      </c>
      <c r="R115" s="165">
        <v>8.0</v>
      </c>
      <c r="S115" s="165">
        <v>10.0</v>
      </c>
      <c r="T115" s="166"/>
      <c r="U115" s="166"/>
      <c r="V115" s="165">
        <v>7.0</v>
      </c>
      <c r="W115" s="165">
        <v>6.0</v>
      </c>
      <c r="X115" s="165">
        <v>4.0</v>
      </c>
      <c r="Y115" s="285">
        <v>6.0</v>
      </c>
      <c r="Z115" s="285">
        <v>6.0</v>
      </c>
      <c r="AA115" s="166">
        <v>2.0</v>
      </c>
      <c r="AB115" s="166"/>
      <c r="AC115" s="165">
        <v>3.0</v>
      </c>
      <c r="AD115" s="165">
        <v>6.0</v>
      </c>
      <c r="AE115" s="165">
        <v>4.0</v>
      </c>
      <c r="AF115" s="165">
        <v>6.0</v>
      </c>
      <c r="AG115" s="165">
        <v>5.0</v>
      </c>
      <c r="AH115" s="166"/>
      <c r="AI115" s="166">
        <v>1.0</v>
      </c>
      <c r="AJ115" s="165">
        <v>2.0</v>
      </c>
      <c r="AK115" s="165"/>
      <c r="AL115" s="165">
        <v>3.0</v>
      </c>
      <c r="AM115" s="191">
        <f>SUM(G115:AL115)</f>
        <v>115</v>
      </c>
      <c r="AN115" s="191"/>
    </row>
    <row r="116" ht="13.5" customHeight="1">
      <c r="A116" s="168" t="s">
        <v>78</v>
      </c>
      <c r="B116" s="132"/>
      <c r="C116" s="196"/>
      <c r="D116" s="196"/>
      <c r="E116" s="71"/>
      <c r="F116" s="173"/>
      <c r="G116" s="170"/>
      <c r="H116" s="170">
        <v>3.0</v>
      </c>
      <c r="I116" s="170">
        <v>4.0</v>
      </c>
      <c r="J116" s="170">
        <v>7.0</v>
      </c>
      <c r="K116" s="602"/>
      <c r="L116" s="71"/>
      <c r="M116" s="281"/>
      <c r="N116" s="173"/>
      <c r="O116" s="173"/>
      <c r="P116" s="173"/>
      <c r="Q116" s="170">
        <v>5.0</v>
      </c>
      <c r="R116" s="170">
        <v>3.0</v>
      </c>
      <c r="S116" s="170">
        <v>4.0</v>
      </c>
      <c r="T116" s="173"/>
      <c r="U116" s="173"/>
      <c r="V116" s="170">
        <v>2.0</v>
      </c>
      <c r="W116" s="170">
        <v>3.0</v>
      </c>
      <c r="X116" s="170">
        <v>1.0</v>
      </c>
      <c r="Y116" s="170"/>
      <c r="Z116" s="170">
        <v>1.0</v>
      </c>
      <c r="AA116" s="173"/>
      <c r="AB116" s="173"/>
      <c r="AC116" s="170"/>
      <c r="AD116" s="170">
        <v>1.0</v>
      </c>
      <c r="AE116" s="170">
        <v>3.0</v>
      </c>
      <c r="AF116" s="165"/>
      <c r="AG116" s="165"/>
      <c r="AH116" s="173"/>
      <c r="AI116" s="173"/>
      <c r="AJ116" s="170"/>
      <c r="AK116" s="170"/>
      <c r="AL116" s="170"/>
      <c r="AM116" s="196"/>
      <c r="AN116" s="199"/>
    </row>
    <row r="117" ht="13.5" customHeight="1">
      <c r="A117" s="208">
        <v>10.0</v>
      </c>
      <c r="B117" s="19" t="s">
        <v>113</v>
      </c>
      <c r="C117" s="191" t="s">
        <v>114</v>
      </c>
      <c r="D117" s="192" t="s">
        <v>115</v>
      </c>
      <c r="E117" s="193" t="s">
        <v>464</v>
      </c>
      <c r="F117" s="166">
        <v>1.0</v>
      </c>
      <c r="G117" s="165">
        <v>10.0</v>
      </c>
      <c r="H117" s="165">
        <v>3.0</v>
      </c>
      <c r="I117" s="165">
        <v>4.0</v>
      </c>
      <c r="J117" s="165">
        <v>2.0</v>
      </c>
      <c r="K117" s="202"/>
      <c r="L117" s="603" t="s">
        <v>11</v>
      </c>
      <c r="M117" s="210"/>
      <c r="N117" s="166"/>
      <c r="O117" s="166"/>
      <c r="P117" s="166"/>
      <c r="Q117" s="165">
        <v>3.0</v>
      </c>
      <c r="R117" s="165">
        <v>5.0</v>
      </c>
      <c r="S117" s="165">
        <v>1.0</v>
      </c>
      <c r="T117" s="166"/>
      <c r="U117" s="166"/>
      <c r="V117" s="165">
        <v>9.0</v>
      </c>
      <c r="W117" s="165">
        <v>5.0</v>
      </c>
      <c r="X117" s="165">
        <v>2.0</v>
      </c>
      <c r="Y117" s="285">
        <v>3.0</v>
      </c>
      <c r="Z117" s="285">
        <v>3.0</v>
      </c>
      <c r="AA117" s="166"/>
      <c r="AB117" s="166"/>
      <c r="AC117" s="165">
        <v>2.0</v>
      </c>
      <c r="AD117" s="165">
        <v>4.0</v>
      </c>
      <c r="AE117" s="165">
        <v>2.0</v>
      </c>
      <c r="AF117" s="165">
        <v>2.0</v>
      </c>
      <c r="AG117" s="165">
        <v>1.0</v>
      </c>
      <c r="AH117" s="166"/>
      <c r="AI117" s="166"/>
      <c r="AJ117" s="191">
        <v>7.0</v>
      </c>
      <c r="AK117" s="191">
        <v>9.0</v>
      </c>
      <c r="AL117" s="191">
        <v>5.0</v>
      </c>
      <c r="AM117" s="191">
        <f>SUM(G117:AL117)</f>
        <v>82</v>
      </c>
      <c r="AN117" s="191"/>
    </row>
    <row r="118" ht="13.5" customHeight="1">
      <c r="A118" s="168" t="s">
        <v>78</v>
      </c>
      <c r="B118" s="132"/>
      <c r="C118" s="196"/>
      <c r="D118" s="196"/>
      <c r="E118" s="71"/>
      <c r="F118" s="173"/>
      <c r="G118" s="170"/>
      <c r="H118" s="170"/>
      <c r="I118" s="170"/>
      <c r="J118" s="170"/>
      <c r="K118" s="602"/>
      <c r="L118" s="71"/>
      <c r="M118" s="281"/>
      <c r="N118" s="173"/>
      <c r="O118" s="173"/>
      <c r="P118" s="173"/>
      <c r="Q118" s="170"/>
      <c r="R118" s="170"/>
      <c r="S118" s="170"/>
      <c r="T118" s="173"/>
      <c r="U118" s="173"/>
      <c r="V118" s="170"/>
      <c r="W118" s="170"/>
      <c r="X118" s="170"/>
      <c r="Y118" s="170"/>
      <c r="Z118" s="170"/>
      <c r="AA118" s="173"/>
      <c r="AB118" s="173"/>
      <c r="AC118" s="170"/>
      <c r="AD118" s="170"/>
      <c r="AE118" s="170"/>
      <c r="AF118" s="165"/>
      <c r="AG118" s="165"/>
      <c r="AH118" s="173"/>
      <c r="AI118" s="173"/>
      <c r="AJ118" s="196"/>
      <c r="AK118" s="196"/>
      <c r="AL118" s="196"/>
      <c r="AM118" s="196"/>
      <c r="AN118" s="199"/>
    </row>
    <row r="119" ht="13.5" customHeight="1">
      <c r="A119" s="648">
        <v>11.0</v>
      </c>
      <c r="B119" s="19" t="s">
        <v>117</v>
      </c>
      <c r="C119" s="191" t="s">
        <v>118</v>
      </c>
      <c r="D119" s="192" t="s">
        <v>119</v>
      </c>
      <c r="E119" s="193" t="s">
        <v>465</v>
      </c>
      <c r="F119" s="166"/>
      <c r="G119" s="165">
        <v>5.0</v>
      </c>
      <c r="H119" s="165">
        <v>3.0</v>
      </c>
      <c r="I119" s="165">
        <v>3.0</v>
      </c>
      <c r="J119" s="165">
        <v>10.0</v>
      </c>
      <c r="K119" s="202"/>
      <c r="L119" s="603" t="s">
        <v>11</v>
      </c>
      <c r="M119" s="210">
        <v>1.0</v>
      </c>
      <c r="N119" s="166">
        <v>2.0</v>
      </c>
      <c r="O119" s="166"/>
      <c r="P119" s="166">
        <v>3.0</v>
      </c>
      <c r="Q119" s="165">
        <v>9.0</v>
      </c>
      <c r="R119" s="165">
        <v>7.0</v>
      </c>
      <c r="S119" s="165">
        <v>5.0</v>
      </c>
      <c r="T119" s="166">
        <v>2.0</v>
      </c>
      <c r="U119" s="166"/>
      <c r="V119" s="165">
        <v>3.0</v>
      </c>
      <c r="W119" s="165">
        <v>4.0</v>
      </c>
      <c r="X119" s="165">
        <v>15.0</v>
      </c>
      <c r="Y119" s="285">
        <v>13.0</v>
      </c>
      <c r="Z119" s="285">
        <v>3.0</v>
      </c>
      <c r="AA119" s="166"/>
      <c r="AB119" s="166"/>
      <c r="AC119" s="165">
        <v>4.0</v>
      </c>
      <c r="AD119" s="165">
        <v>10.0</v>
      </c>
      <c r="AE119" s="165">
        <v>6.0</v>
      </c>
      <c r="AF119" s="165">
        <v>6.0</v>
      </c>
      <c r="AG119" s="165">
        <v>2.0</v>
      </c>
      <c r="AH119" s="166"/>
      <c r="AI119" s="166"/>
      <c r="AJ119" s="191">
        <v>6.0</v>
      </c>
      <c r="AK119" s="191">
        <v>13.0</v>
      </c>
      <c r="AL119" s="191">
        <v>10.0</v>
      </c>
      <c r="AM119" s="191">
        <f>SUM(G119:AL119)</f>
        <v>145</v>
      </c>
      <c r="AN119" s="191">
        <f>SUM(AM99:AM145)</f>
        <v>2529</v>
      </c>
    </row>
    <row r="120" ht="13.5" customHeight="1">
      <c r="A120" s="168" t="s">
        <v>78</v>
      </c>
      <c r="B120" s="132"/>
      <c r="C120" s="196"/>
      <c r="D120" s="196"/>
      <c r="E120" s="71"/>
      <c r="F120" s="173"/>
      <c r="G120" s="170"/>
      <c r="H120" s="170"/>
      <c r="I120" s="170"/>
      <c r="J120" s="170">
        <v>2.0</v>
      </c>
      <c r="K120" s="602"/>
      <c r="L120" s="71"/>
      <c r="M120" s="281"/>
      <c r="N120" s="173"/>
      <c r="O120" s="173"/>
      <c r="P120" s="173"/>
      <c r="Q120" s="170">
        <v>1.0</v>
      </c>
      <c r="R120" s="170"/>
      <c r="S120" s="170"/>
      <c r="T120" s="173"/>
      <c r="U120" s="173"/>
      <c r="V120" s="170"/>
      <c r="W120" s="170"/>
      <c r="X120" s="170"/>
      <c r="Y120" s="170"/>
      <c r="Z120" s="170"/>
      <c r="AA120" s="173"/>
      <c r="AB120" s="173"/>
      <c r="AC120" s="170"/>
      <c r="AD120" s="170"/>
      <c r="AE120" s="170"/>
      <c r="AF120" s="165"/>
      <c r="AG120" s="165"/>
      <c r="AH120" s="173"/>
      <c r="AI120" s="173"/>
      <c r="AJ120" s="196"/>
      <c r="AK120" s="196"/>
      <c r="AL120" s="196"/>
      <c r="AM120" s="196"/>
      <c r="AN120" s="199">
        <f>AN119/21</f>
        <v>120.4285714</v>
      </c>
    </row>
    <row r="121" ht="13.5" customHeight="1">
      <c r="A121" s="208">
        <v>12.0</v>
      </c>
      <c r="B121" s="19" t="s">
        <v>121</v>
      </c>
      <c r="C121" s="191"/>
      <c r="D121" s="192" t="s">
        <v>33</v>
      </c>
      <c r="E121" s="193" t="s">
        <v>466</v>
      </c>
      <c r="F121" s="166"/>
      <c r="G121" s="165">
        <v>10.0</v>
      </c>
      <c r="H121" s="165">
        <v>8.0</v>
      </c>
      <c r="I121" s="165">
        <v>2.0</v>
      </c>
      <c r="J121" s="165">
        <v>5.0</v>
      </c>
      <c r="K121" s="202"/>
      <c r="L121" s="603" t="s">
        <v>11</v>
      </c>
      <c r="M121" s="210"/>
      <c r="N121" s="166"/>
      <c r="O121" s="166">
        <v>11.0</v>
      </c>
      <c r="P121" s="166"/>
      <c r="Q121" s="165">
        <v>13.0</v>
      </c>
      <c r="R121" s="165">
        <v>11.0</v>
      </c>
      <c r="S121" s="165">
        <v>7.0</v>
      </c>
      <c r="T121" s="166"/>
      <c r="U121" s="166"/>
      <c r="V121" s="165">
        <v>9.0</v>
      </c>
      <c r="W121" s="165">
        <v>9.0</v>
      </c>
      <c r="X121" s="165">
        <v>17.0</v>
      </c>
      <c r="Y121" s="285">
        <v>13.0</v>
      </c>
      <c r="Z121" s="285">
        <v>11.0</v>
      </c>
      <c r="AA121" s="166"/>
      <c r="AB121" s="166"/>
      <c r="AC121" s="165">
        <v>18.0</v>
      </c>
      <c r="AD121" s="165">
        <v>8.0</v>
      </c>
      <c r="AE121" s="165">
        <v>6.0</v>
      </c>
      <c r="AF121" s="165">
        <v>15.0</v>
      </c>
      <c r="AG121" s="165">
        <v>7.0</v>
      </c>
      <c r="AH121" s="166"/>
      <c r="AI121" s="166"/>
      <c r="AJ121" s="191">
        <v>4.0</v>
      </c>
      <c r="AK121" s="191">
        <v>1.0</v>
      </c>
      <c r="AL121" s="191">
        <v>11.0</v>
      </c>
      <c r="AM121" s="191">
        <f>SUM(G121:AL121)</f>
        <v>196</v>
      </c>
      <c r="AN121" s="191">
        <f>AN120/20</f>
        <v>6.021428571</v>
      </c>
    </row>
    <row r="122" ht="13.5" customHeight="1">
      <c r="A122" s="168" t="s">
        <v>78</v>
      </c>
      <c r="B122" s="132"/>
      <c r="C122" s="196"/>
      <c r="D122" s="196"/>
      <c r="E122" s="32"/>
      <c r="F122" s="173"/>
      <c r="G122" s="170"/>
      <c r="H122" s="170"/>
      <c r="I122" s="170"/>
      <c r="J122" s="170">
        <v>1.0</v>
      </c>
      <c r="K122" s="602"/>
      <c r="L122" s="71"/>
      <c r="M122" s="281"/>
      <c r="N122" s="173"/>
      <c r="O122" s="173"/>
      <c r="P122" s="173"/>
      <c r="Q122" s="170">
        <v>3.0</v>
      </c>
      <c r="R122" s="170">
        <v>1.0</v>
      </c>
      <c r="S122" s="170"/>
      <c r="T122" s="173"/>
      <c r="U122" s="173"/>
      <c r="V122" s="170">
        <v>1.0</v>
      </c>
      <c r="W122" s="170"/>
      <c r="X122" s="170"/>
      <c r="Y122" s="170">
        <v>7.0</v>
      </c>
      <c r="Z122" s="170"/>
      <c r="AA122" s="173"/>
      <c r="AB122" s="173"/>
      <c r="AC122" s="170"/>
      <c r="AD122" s="170">
        <v>2.0</v>
      </c>
      <c r="AE122" s="170"/>
      <c r="AF122" s="170">
        <v>2.0</v>
      </c>
      <c r="AG122" s="170"/>
      <c r="AH122" s="173"/>
      <c r="AI122" s="173"/>
      <c r="AJ122" s="196"/>
      <c r="AK122" s="196"/>
      <c r="AL122" s="196">
        <v>3.0</v>
      </c>
      <c r="AM122" s="196"/>
      <c r="AN122" s="199"/>
    </row>
    <row r="123" ht="13.5" customHeight="1">
      <c r="A123" s="208">
        <v>13.0</v>
      </c>
      <c r="B123" s="19" t="s">
        <v>121</v>
      </c>
      <c r="C123" s="191"/>
      <c r="D123" s="192" t="s">
        <v>57</v>
      </c>
      <c r="E123" s="32"/>
      <c r="F123" s="166"/>
      <c r="G123" s="165">
        <v>9.0</v>
      </c>
      <c r="H123" s="165">
        <v>5.0</v>
      </c>
      <c r="I123" s="165">
        <v>8.0</v>
      </c>
      <c r="J123" s="165">
        <v>6.0</v>
      </c>
      <c r="K123" s="202"/>
      <c r="L123" s="603" t="s">
        <v>11</v>
      </c>
      <c r="M123" s="210"/>
      <c r="N123" s="166"/>
      <c r="O123" s="166"/>
      <c r="P123" s="166"/>
      <c r="Q123" s="165">
        <v>11.0</v>
      </c>
      <c r="R123" s="165">
        <v>8.0</v>
      </c>
      <c r="S123" s="165">
        <v>8.0</v>
      </c>
      <c r="T123" s="166">
        <v>1.0</v>
      </c>
      <c r="U123" s="166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91">
        <v>6.0</v>
      </c>
      <c r="AK123" s="191">
        <v>10.0</v>
      </c>
      <c r="AL123" s="191">
        <v>16.0</v>
      </c>
      <c r="AM123" s="191">
        <f>SUM(G123:AL123)</f>
        <v>88</v>
      </c>
      <c r="AN123" s="191"/>
    </row>
    <row r="124" ht="13.5" customHeight="1">
      <c r="A124" s="168" t="s">
        <v>78</v>
      </c>
      <c r="B124" s="132"/>
      <c r="C124" s="196"/>
      <c r="D124" s="196"/>
      <c r="E124" s="32"/>
      <c r="F124" s="173"/>
      <c r="G124" s="170"/>
      <c r="H124" s="170"/>
      <c r="I124" s="170"/>
      <c r="J124" s="170">
        <v>1.0</v>
      </c>
      <c r="K124" s="602"/>
      <c r="L124" s="71"/>
      <c r="M124" s="281"/>
      <c r="N124" s="173"/>
      <c r="O124" s="173"/>
      <c r="P124" s="173"/>
      <c r="Q124" s="170"/>
      <c r="R124" s="170"/>
      <c r="S124" s="170"/>
      <c r="T124" s="173"/>
      <c r="U124" s="173"/>
      <c r="V124" s="170"/>
      <c r="W124" s="170"/>
      <c r="X124" s="170"/>
      <c r="Y124" s="170"/>
      <c r="Z124" s="170"/>
      <c r="AA124" s="173"/>
      <c r="AB124" s="173"/>
      <c r="AC124" s="170"/>
      <c r="AD124" s="170"/>
      <c r="AE124" s="170"/>
      <c r="AF124" s="170"/>
      <c r="AG124" s="170"/>
      <c r="AH124" s="173"/>
      <c r="AI124" s="173"/>
      <c r="AJ124" s="196"/>
      <c r="AK124" s="196"/>
      <c r="AL124" s="196"/>
      <c r="AM124" s="196"/>
      <c r="AN124" s="199"/>
    </row>
    <row r="125" ht="13.5" customHeight="1">
      <c r="A125" s="208">
        <v>14.0</v>
      </c>
      <c r="B125" s="19" t="s">
        <v>121</v>
      </c>
      <c r="C125" s="191"/>
      <c r="D125" s="192" t="s">
        <v>59</v>
      </c>
      <c r="E125" s="32"/>
      <c r="F125" s="166"/>
      <c r="G125" s="165">
        <v>10.0</v>
      </c>
      <c r="H125" s="165">
        <v>9.0</v>
      </c>
      <c r="I125" s="165">
        <v>7.0</v>
      </c>
      <c r="J125" s="165">
        <v>7.0</v>
      </c>
      <c r="K125" s="202"/>
      <c r="L125" s="118" t="s">
        <v>467</v>
      </c>
      <c r="M125" s="210"/>
      <c r="N125" s="166"/>
      <c r="O125" s="166"/>
      <c r="P125" s="166"/>
      <c r="Q125" s="165">
        <v>9.0</v>
      </c>
      <c r="R125" s="165">
        <v>6.0</v>
      </c>
      <c r="S125" s="165">
        <v>11.0</v>
      </c>
      <c r="T125" s="166"/>
      <c r="U125" s="166">
        <v>4.0</v>
      </c>
      <c r="V125" s="165">
        <v>9.0</v>
      </c>
      <c r="W125" s="165">
        <v>7.0</v>
      </c>
      <c r="X125" s="165">
        <v>28.0</v>
      </c>
      <c r="Y125" s="165">
        <v>6.0</v>
      </c>
      <c r="Z125" s="165">
        <v>7.0</v>
      </c>
      <c r="AA125" s="166"/>
      <c r="AB125" s="166"/>
      <c r="AC125" s="165">
        <v>14.0</v>
      </c>
      <c r="AD125" s="165">
        <v>7.0</v>
      </c>
      <c r="AE125" s="165">
        <v>12.0</v>
      </c>
      <c r="AF125" s="165">
        <v>8.0</v>
      </c>
      <c r="AG125" s="165">
        <v>6.0</v>
      </c>
      <c r="AH125" s="166"/>
      <c r="AI125" s="166"/>
      <c r="AJ125" s="191">
        <v>8.0</v>
      </c>
      <c r="AK125" s="191">
        <v>8.0</v>
      </c>
      <c r="AL125" s="191">
        <v>9.0</v>
      </c>
      <c r="AM125" s="191">
        <f>SUM(G125:AL125)</f>
        <v>192</v>
      </c>
      <c r="AN125" s="191"/>
    </row>
    <row r="126" ht="13.5" customHeight="1">
      <c r="A126" s="168" t="s">
        <v>78</v>
      </c>
      <c r="B126" s="132"/>
      <c r="C126" s="196"/>
      <c r="D126" s="196"/>
      <c r="E126" s="32"/>
      <c r="F126" s="173"/>
      <c r="G126" s="170">
        <v>2.0</v>
      </c>
      <c r="H126" s="170"/>
      <c r="I126" s="170"/>
      <c r="J126" s="170"/>
      <c r="K126" s="602"/>
      <c r="L126" s="71"/>
      <c r="M126" s="281"/>
      <c r="N126" s="173"/>
      <c r="O126" s="173"/>
      <c r="P126" s="173"/>
      <c r="Q126" s="170"/>
      <c r="R126" s="170">
        <v>1.0</v>
      </c>
      <c r="S126" s="170"/>
      <c r="T126" s="173"/>
      <c r="U126" s="173"/>
      <c r="V126" s="170"/>
      <c r="W126" s="170"/>
      <c r="X126" s="170"/>
      <c r="Y126" s="170">
        <v>2.0</v>
      </c>
      <c r="Z126" s="170"/>
      <c r="AA126" s="173"/>
      <c r="AB126" s="173"/>
      <c r="AC126" s="170"/>
      <c r="AD126" s="170"/>
      <c r="AE126" s="170">
        <v>1.0</v>
      </c>
      <c r="AF126" s="170">
        <v>1.0</v>
      </c>
      <c r="AG126" s="170"/>
      <c r="AH126" s="173"/>
      <c r="AI126" s="173"/>
      <c r="AJ126" s="196"/>
      <c r="AK126" s="196"/>
      <c r="AL126" s="196"/>
      <c r="AM126" s="196"/>
      <c r="AN126" s="199"/>
    </row>
    <row r="127" ht="13.5" customHeight="1">
      <c r="A127" s="208">
        <v>15.0</v>
      </c>
      <c r="B127" s="19" t="s">
        <v>121</v>
      </c>
      <c r="C127" s="191"/>
      <c r="D127" s="192" t="s">
        <v>58</v>
      </c>
      <c r="E127" s="32"/>
      <c r="F127" s="166"/>
      <c r="G127" s="165">
        <v>8.0</v>
      </c>
      <c r="H127" s="165">
        <v>9.0</v>
      </c>
      <c r="I127" s="165">
        <v>7.0</v>
      </c>
      <c r="J127" s="165">
        <v>7.0</v>
      </c>
      <c r="K127" s="202"/>
      <c r="L127" s="603" t="s">
        <v>11</v>
      </c>
      <c r="M127" s="210"/>
      <c r="N127" s="166"/>
      <c r="O127" s="166"/>
      <c r="P127" s="166"/>
      <c r="Q127" s="165">
        <v>7.0</v>
      </c>
      <c r="R127" s="165">
        <v>7.0</v>
      </c>
      <c r="S127" s="165">
        <v>7.0</v>
      </c>
      <c r="T127" s="166"/>
      <c r="U127" s="166"/>
      <c r="V127" s="165">
        <v>4.0</v>
      </c>
      <c r="W127" s="165">
        <v>10.0</v>
      </c>
      <c r="X127" s="165">
        <v>12.0</v>
      </c>
      <c r="Y127" s="165">
        <v>8.0</v>
      </c>
      <c r="Z127" s="165">
        <v>8.0</v>
      </c>
      <c r="AA127" s="166"/>
      <c r="AB127" s="166"/>
      <c r="AC127" s="165">
        <v>9.0</v>
      </c>
      <c r="AD127" s="165">
        <v>8.0</v>
      </c>
      <c r="AE127" s="165">
        <v>7.0</v>
      </c>
      <c r="AF127" s="165">
        <v>9.0</v>
      </c>
      <c r="AG127" s="165">
        <v>6.0</v>
      </c>
      <c r="AH127" s="166"/>
      <c r="AI127" s="166"/>
      <c r="AJ127" s="191">
        <v>4.0</v>
      </c>
      <c r="AK127" s="191">
        <v>8.0</v>
      </c>
      <c r="AL127" s="191">
        <v>7.0</v>
      </c>
      <c r="AM127" s="191">
        <f>SUM(G127:AL127)</f>
        <v>152</v>
      </c>
      <c r="AN127" s="191"/>
    </row>
    <row r="128" ht="13.5" customHeight="1">
      <c r="A128" s="168" t="s">
        <v>78</v>
      </c>
      <c r="B128" s="132"/>
      <c r="C128" s="196"/>
      <c r="D128" s="196"/>
      <c r="E128" s="71"/>
      <c r="F128" s="173"/>
      <c r="G128" s="170"/>
      <c r="H128" s="170"/>
      <c r="I128" s="170"/>
      <c r="J128" s="170"/>
      <c r="K128" s="602"/>
      <c r="L128" s="71"/>
      <c r="M128" s="281"/>
      <c r="N128" s="173"/>
      <c r="O128" s="173"/>
      <c r="P128" s="173"/>
      <c r="Q128" s="170"/>
      <c r="R128" s="170"/>
      <c r="S128" s="170"/>
      <c r="T128" s="173"/>
      <c r="U128" s="173"/>
      <c r="V128" s="170"/>
      <c r="W128" s="170"/>
      <c r="X128" s="170"/>
      <c r="Y128" s="170">
        <v>1.0</v>
      </c>
      <c r="Z128" s="170"/>
      <c r="AA128" s="173"/>
      <c r="AB128" s="173"/>
      <c r="AC128" s="170">
        <v>1.0</v>
      </c>
      <c r="AD128" s="170"/>
      <c r="AE128" s="170"/>
      <c r="AF128" s="170"/>
      <c r="AG128" s="170"/>
      <c r="AH128" s="173"/>
      <c r="AI128" s="173"/>
      <c r="AJ128" s="196"/>
      <c r="AK128" s="196">
        <v>4.0</v>
      </c>
      <c r="AL128" s="196"/>
      <c r="AM128" s="196"/>
      <c r="AN128" s="199"/>
    </row>
    <row r="129" ht="13.5" customHeight="1">
      <c r="A129" s="649">
        <v>16.0</v>
      </c>
      <c r="B129" s="19" t="s">
        <v>122</v>
      </c>
      <c r="C129" s="191" t="s">
        <v>123</v>
      </c>
      <c r="D129" s="192" t="s">
        <v>124</v>
      </c>
      <c r="E129" s="193" t="s">
        <v>468</v>
      </c>
      <c r="F129" s="166"/>
      <c r="G129" s="165">
        <v>12.0</v>
      </c>
      <c r="H129" s="165">
        <v>11.0</v>
      </c>
      <c r="I129" s="165">
        <v>12.0</v>
      </c>
      <c r="J129" s="165">
        <v>11.0</v>
      </c>
      <c r="K129" s="202"/>
      <c r="L129" s="603" t="s">
        <v>11</v>
      </c>
      <c r="M129" s="210">
        <v>1.0</v>
      </c>
      <c r="N129" s="166"/>
      <c r="O129" s="166">
        <v>4.0</v>
      </c>
      <c r="P129" s="166">
        <v>1.0</v>
      </c>
      <c r="Q129" s="165">
        <v>11.0</v>
      </c>
      <c r="R129" s="165">
        <v>12.0</v>
      </c>
      <c r="S129" s="165">
        <v>6.0</v>
      </c>
      <c r="T129" s="166">
        <v>1.0</v>
      </c>
      <c r="U129" s="166"/>
      <c r="V129" s="165">
        <v>14.0</v>
      </c>
      <c r="W129" s="165">
        <v>8.0</v>
      </c>
      <c r="X129" s="165">
        <v>9.0</v>
      </c>
      <c r="Y129" s="165">
        <v>8.0</v>
      </c>
      <c r="Z129" s="165">
        <v>4.0</v>
      </c>
      <c r="AA129" s="166"/>
      <c r="AB129" s="166">
        <v>1.0</v>
      </c>
      <c r="AC129" s="165">
        <v>7.0</v>
      </c>
      <c r="AD129" s="165">
        <v>8.0</v>
      </c>
      <c r="AE129" s="165">
        <v>7.0</v>
      </c>
      <c r="AF129" s="165">
        <v>10.0</v>
      </c>
      <c r="AG129" s="165">
        <v>3.0</v>
      </c>
      <c r="AH129" s="166"/>
      <c r="AI129" s="166"/>
      <c r="AJ129" s="191">
        <v>4.0</v>
      </c>
      <c r="AK129" s="191">
        <v>12.0</v>
      </c>
      <c r="AL129" s="191">
        <v>8.0</v>
      </c>
      <c r="AM129" s="191">
        <f>SUM(G129:AL129)</f>
        <v>185</v>
      </c>
      <c r="AN129" s="191"/>
    </row>
    <row r="130" ht="13.5" customHeight="1">
      <c r="A130" s="168" t="s">
        <v>78</v>
      </c>
      <c r="B130" s="132"/>
      <c r="C130" s="196"/>
      <c r="D130" s="196"/>
      <c r="E130" s="71"/>
      <c r="F130" s="173"/>
      <c r="G130" s="170"/>
      <c r="H130" s="170"/>
      <c r="I130" s="170"/>
      <c r="J130" s="170">
        <v>1.0</v>
      </c>
      <c r="K130" s="602"/>
      <c r="L130" s="71"/>
      <c r="M130" s="281"/>
      <c r="N130" s="173"/>
      <c r="O130" s="173"/>
      <c r="P130" s="173"/>
      <c r="Q130" s="170"/>
      <c r="R130" s="170"/>
      <c r="S130" s="170"/>
      <c r="T130" s="173"/>
      <c r="U130" s="173"/>
      <c r="V130" s="170"/>
      <c r="W130" s="170"/>
      <c r="X130" s="170"/>
      <c r="Y130" s="170"/>
      <c r="Z130" s="170"/>
      <c r="AA130" s="173"/>
      <c r="AB130" s="173"/>
      <c r="AC130" s="170">
        <v>3.0</v>
      </c>
      <c r="AD130" s="170">
        <v>1.0</v>
      </c>
      <c r="AE130" s="170"/>
      <c r="AF130" s="170"/>
      <c r="AG130" s="170"/>
      <c r="AH130" s="173"/>
      <c r="AI130" s="173"/>
      <c r="AJ130" s="196"/>
      <c r="AK130" s="196"/>
      <c r="AL130" s="196"/>
      <c r="AM130" s="196"/>
      <c r="AN130" s="199"/>
    </row>
    <row r="131" ht="13.5" customHeight="1">
      <c r="A131" s="208">
        <v>17.0</v>
      </c>
      <c r="B131" s="19" t="s">
        <v>126</v>
      </c>
      <c r="C131" s="191"/>
      <c r="D131" s="192" t="s">
        <v>60</v>
      </c>
      <c r="E131" s="118" t="s">
        <v>469</v>
      </c>
      <c r="F131" s="166">
        <v>1.0</v>
      </c>
      <c r="G131" s="165">
        <v>7.0</v>
      </c>
      <c r="H131" s="165">
        <v>9.0</v>
      </c>
      <c r="I131" s="165">
        <v>6.0</v>
      </c>
      <c r="J131" s="165">
        <v>2.0</v>
      </c>
      <c r="K131" s="202"/>
      <c r="L131" s="118" t="s">
        <v>467</v>
      </c>
      <c r="M131" s="210"/>
      <c r="N131" s="166"/>
      <c r="O131" s="166"/>
      <c r="P131" s="166"/>
      <c r="Q131" s="165">
        <v>11.0</v>
      </c>
      <c r="R131" s="165">
        <v>3.0</v>
      </c>
      <c r="S131" s="165"/>
      <c r="T131" s="166"/>
      <c r="U131" s="166"/>
      <c r="V131" s="165">
        <v>7.0</v>
      </c>
      <c r="W131" s="165">
        <v>5.0</v>
      </c>
      <c r="X131" s="165">
        <v>1.0</v>
      </c>
      <c r="Y131" s="165">
        <v>1.0</v>
      </c>
      <c r="Z131" s="165">
        <v>5.0</v>
      </c>
      <c r="AA131" s="166">
        <v>1.0</v>
      </c>
      <c r="AB131" s="166"/>
      <c r="AC131" s="165">
        <v>6.0</v>
      </c>
      <c r="AD131" s="165">
        <v>5.0</v>
      </c>
      <c r="AE131" s="165">
        <v>6.0</v>
      </c>
      <c r="AF131" s="165">
        <v>1.0</v>
      </c>
      <c r="AG131" s="165">
        <v>4.0</v>
      </c>
      <c r="AH131" s="166"/>
      <c r="AI131" s="166"/>
      <c r="AJ131" s="191">
        <v>3.0</v>
      </c>
      <c r="AK131" s="191">
        <v>11.0</v>
      </c>
      <c r="AL131" s="191">
        <v>13.0</v>
      </c>
      <c r="AM131" s="191">
        <f>SUM(G131:AL131)</f>
        <v>107</v>
      </c>
      <c r="AN131" s="191"/>
    </row>
    <row r="132" ht="13.5" customHeight="1">
      <c r="A132" s="168" t="s">
        <v>78</v>
      </c>
      <c r="B132" s="132"/>
      <c r="C132" s="196"/>
      <c r="D132" s="196"/>
      <c r="E132" s="71"/>
      <c r="F132" s="173">
        <v>1.0</v>
      </c>
      <c r="G132" s="170">
        <v>1.0</v>
      </c>
      <c r="H132" s="170">
        <v>1.0</v>
      </c>
      <c r="I132" s="170"/>
      <c r="J132" s="170"/>
      <c r="K132" s="202"/>
      <c r="L132" s="71"/>
      <c r="M132" s="281"/>
      <c r="N132" s="173"/>
      <c r="O132" s="173"/>
      <c r="P132" s="173"/>
      <c r="Q132" s="170"/>
      <c r="R132" s="170"/>
      <c r="S132" s="170"/>
      <c r="T132" s="173"/>
      <c r="U132" s="173"/>
      <c r="V132" s="170"/>
      <c r="W132" s="170"/>
      <c r="X132" s="170"/>
      <c r="Y132" s="170"/>
      <c r="Z132" s="170"/>
      <c r="AA132" s="173"/>
      <c r="AB132" s="173"/>
      <c r="AC132" s="170"/>
      <c r="AD132" s="170"/>
      <c r="AE132" s="170"/>
      <c r="AF132" s="170"/>
      <c r="AG132" s="170"/>
      <c r="AH132" s="173"/>
      <c r="AI132" s="173"/>
      <c r="AJ132" s="196"/>
      <c r="AK132" s="196"/>
      <c r="AL132" s="196"/>
      <c r="AM132" s="196"/>
      <c r="AN132" s="199"/>
    </row>
    <row r="133" ht="14.25" customHeight="1">
      <c r="A133" s="208">
        <v>18.0</v>
      </c>
      <c r="B133" s="19" t="s">
        <v>128</v>
      </c>
      <c r="C133" s="191" t="s">
        <v>129</v>
      </c>
      <c r="D133" s="192" t="s">
        <v>130</v>
      </c>
      <c r="E133" s="193" t="s">
        <v>11</v>
      </c>
      <c r="F133" s="166"/>
      <c r="G133" s="165">
        <v>8.0</v>
      </c>
      <c r="H133" s="212">
        <v>4.0</v>
      </c>
      <c r="I133" s="165">
        <v>4.0</v>
      </c>
      <c r="J133" s="165">
        <v>4.0</v>
      </c>
      <c r="K133" s="202"/>
      <c r="L133" s="603" t="s">
        <v>11</v>
      </c>
      <c r="M133" s="210"/>
      <c r="N133" s="166"/>
      <c r="O133" s="166">
        <v>6.0</v>
      </c>
      <c r="P133" s="166"/>
      <c r="Q133" s="165">
        <v>1.0</v>
      </c>
      <c r="R133" s="165">
        <v>3.0</v>
      </c>
      <c r="S133" s="165">
        <v>3.0</v>
      </c>
      <c r="T133" s="166"/>
      <c r="U133" s="166"/>
      <c r="V133" s="165">
        <v>5.0</v>
      </c>
      <c r="W133" s="165">
        <v>6.0</v>
      </c>
      <c r="X133" s="165">
        <v>3.0</v>
      </c>
      <c r="Y133" s="165">
        <v>3.0</v>
      </c>
      <c r="Z133" s="165">
        <v>2.0</v>
      </c>
      <c r="AA133" s="166">
        <v>1.0</v>
      </c>
      <c r="AB133" s="166">
        <v>6.0</v>
      </c>
      <c r="AC133" s="165">
        <v>9.0</v>
      </c>
      <c r="AD133" s="165">
        <v>4.0</v>
      </c>
      <c r="AE133" s="165">
        <v>7.0</v>
      </c>
      <c r="AF133" s="165">
        <v>4.0</v>
      </c>
      <c r="AG133" s="165">
        <v>2.0</v>
      </c>
      <c r="AH133" s="166"/>
      <c r="AI133" s="166"/>
      <c r="AJ133" s="191">
        <v>2.0</v>
      </c>
      <c r="AK133" s="191">
        <v>6.0</v>
      </c>
      <c r="AL133" s="191">
        <v>2.0</v>
      </c>
      <c r="AM133" s="191">
        <f>SUM(G133:AL133)</f>
        <v>95</v>
      </c>
      <c r="AN133" s="191"/>
    </row>
    <row r="134" ht="13.5" customHeight="1">
      <c r="A134" s="168" t="s">
        <v>78</v>
      </c>
      <c r="B134" s="132"/>
      <c r="C134" s="196"/>
      <c r="D134" s="196"/>
      <c r="E134" s="71"/>
      <c r="F134" s="173"/>
      <c r="G134" s="170">
        <v>3.0</v>
      </c>
      <c r="H134" s="170">
        <v>1.0</v>
      </c>
      <c r="I134" s="170">
        <v>1.0</v>
      </c>
      <c r="J134" s="170"/>
      <c r="K134" s="602"/>
      <c r="L134" s="71"/>
      <c r="M134" s="281"/>
      <c r="N134" s="173"/>
      <c r="O134" s="173"/>
      <c r="P134" s="173"/>
      <c r="Q134" s="170"/>
      <c r="R134" s="170"/>
      <c r="S134" s="170"/>
      <c r="T134" s="173"/>
      <c r="U134" s="173"/>
      <c r="V134" s="170"/>
      <c r="W134" s="170">
        <v>1.0</v>
      </c>
      <c r="X134" s="170"/>
      <c r="Y134" s="170"/>
      <c r="Z134" s="170"/>
      <c r="AA134" s="173"/>
      <c r="AB134" s="173">
        <v>1.0</v>
      </c>
      <c r="AC134" s="170">
        <v>1.0</v>
      </c>
      <c r="AD134" s="170"/>
      <c r="AE134" s="170"/>
      <c r="AF134" s="170"/>
      <c r="AG134" s="170"/>
      <c r="AH134" s="173"/>
      <c r="AI134" s="173"/>
      <c r="AJ134" s="196"/>
      <c r="AK134" s="196"/>
      <c r="AL134" s="196"/>
      <c r="AM134" s="196"/>
      <c r="AN134" s="199"/>
    </row>
    <row r="135" ht="13.5" customHeight="1">
      <c r="A135" s="208">
        <v>19.0</v>
      </c>
      <c r="B135" s="19" t="s">
        <v>131</v>
      </c>
      <c r="C135" s="191"/>
      <c r="D135" s="192" t="s">
        <v>63</v>
      </c>
      <c r="E135" s="118" t="s">
        <v>470</v>
      </c>
      <c r="F135" s="166"/>
      <c r="G135" s="165">
        <v>5.0</v>
      </c>
      <c r="H135" s="165">
        <v>9.0</v>
      </c>
      <c r="I135" s="165">
        <v>5.0</v>
      </c>
      <c r="J135" s="165">
        <v>9.0</v>
      </c>
      <c r="K135" s="202"/>
      <c r="L135" s="603" t="s">
        <v>11</v>
      </c>
      <c r="M135" s="210"/>
      <c r="N135" s="166">
        <v>1.0</v>
      </c>
      <c r="O135" s="166"/>
      <c r="P135" s="166"/>
      <c r="Q135" s="165">
        <v>6.0</v>
      </c>
      <c r="R135" s="165">
        <v>0.0</v>
      </c>
      <c r="S135" s="165">
        <v>3.0</v>
      </c>
      <c r="T135" s="166">
        <v>2.0</v>
      </c>
      <c r="U135" s="166"/>
      <c r="V135" s="165">
        <v>7.0</v>
      </c>
      <c r="W135" s="165">
        <v>3.0</v>
      </c>
      <c r="X135" s="165">
        <v>6.0</v>
      </c>
      <c r="Y135" s="165">
        <v>2.0</v>
      </c>
      <c r="Z135" s="165">
        <v>3.0</v>
      </c>
      <c r="AA135" s="166"/>
      <c r="AB135" s="166">
        <v>2.0</v>
      </c>
      <c r="AC135" s="165">
        <v>4.0</v>
      </c>
      <c r="AD135" s="165">
        <v>7.0</v>
      </c>
      <c r="AE135" s="165">
        <v>2.0</v>
      </c>
      <c r="AF135" s="165">
        <v>4.0</v>
      </c>
      <c r="AG135" s="165">
        <v>9.0</v>
      </c>
      <c r="AH135" s="166"/>
      <c r="AI135" s="166"/>
      <c r="AJ135" s="191">
        <v>6.0</v>
      </c>
      <c r="AK135" s="191">
        <v>6.0</v>
      </c>
      <c r="AL135" s="191">
        <v>14.0</v>
      </c>
      <c r="AM135" s="191">
        <f>SUM(G135:AL135)</f>
        <v>115</v>
      </c>
      <c r="AN135" s="191"/>
    </row>
    <row r="136" ht="13.5" customHeight="1">
      <c r="A136" s="168" t="s">
        <v>78</v>
      </c>
      <c r="B136" s="132"/>
      <c r="C136" s="196"/>
      <c r="D136" s="196"/>
      <c r="E136" s="32"/>
      <c r="F136" s="173"/>
      <c r="G136" s="170">
        <v>1.0</v>
      </c>
      <c r="H136" s="170">
        <v>2.0</v>
      </c>
      <c r="I136" s="170"/>
      <c r="J136" s="170"/>
      <c r="K136" s="602"/>
      <c r="L136" s="71"/>
      <c r="M136" s="281"/>
      <c r="N136" s="173"/>
      <c r="O136" s="173"/>
      <c r="P136" s="173"/>
      <c r="Q136" s="170"/>
      <c r="R136" s="170"/>
      <c r="S136" s="170"/>
      <c r="T136" s="173"/>
      <c r="U136" s="173"/>
      <c r="V136" s="170"/>
      <c r="W136" s="170"/>
      <c r="X136" s="170"/>
      <c r="Y136" s="170"/>
      <c r="Z136" s="170"/>
      <c r="AA136" s="173"/>
      <c r="AB136" s="173"/>
      <c r="AC136" s="170">
        <v>3.0</v>
      </c>
      <c r="AD136" s="170"/>
      <c r="AE136" s="170"/>
      <c r="AF136" s="170"/>
      <c r="AG136" s="170"/>
      <c r="AH136" s="173"/>
      <c r="AI136" s="173"/>
      <c r="AJ136" s="196"/>
      <c r="AK136" s="196"/>
      <c r="AL136" s="196"/>
      <c r="AM136" s="196"/>
      <c r="AN136" s="199"/>
    </row>
    <row r="137" ht="13.5" customHeight="1">
      <c r="A137" s="648">
        <v>20.0</v>
      </c>
      <c r="B137" s="19" t="s">
        <v>132</v>
      </c>
      <c r="C137" s="191" t="s">
        <v>133</v>
      </c>
      <c r="D137" s="192" t="s">
        <v>134</v>
      </c>
      <c r="E137" s="193" t="s">
        <v>471</v>
      </c>
      <c r="F137" s="166"/>
      <c r="G137" s="165">
        <v>8.0</v>
      </c>
      <c r="H137" s="165">
        <v>5.0</v>
      </c>
      <c r="I137" s="165">
        <v>10.0</v>
      </c>
      <c r="J137" s="165">
        <v>6.0</v>
      </c>
      <c r="K137" s="202"/>
      <c r="L137" s="603" t="s">
        <v>11</v>
      </c>
      <c r="M137" s="210"/>
      <c r="N137" s="166"/>
      <c r="O137" s="166"/>
      <c r="P137" s="166"/>
      <c r="Q137" s="165">
        <v>9.0</v>
      </c>
      <c r="R137" s="165">
        <v>5.0</v>
      </c>
      <c r="S137" s="165">
        <v>6.0</v>
      </c>
      <c r="T137" s="166"/>
      <c r="U137" s="166"/>
      <c r="V137" s="165">
        <v>4.0</v>
      </c>
      <c r="W137" s="165">
        <v>7.0</v>
      </c>
      <c r="X137" s="165">
        <v>6.0</v>
      </c>
      <c r="Y137" s="165">
        <v>2.0</v>
      </c>
      <c r="Z137" s="165">
        <v>1.0</v>
      </c>
      <c r="AA137" s="166"/>
      <c r="AB137" s="166"/>
      <c r="AC137" s="165">
        <v>3.0</v>
      </c>
      <c r="AD137" s="165">
        <v>4.0</v>
      </c>
      <c r="AE137" s="165">
        <v>3.0</v>
      </c>
      <c r="AF137" s="165">
        <v>5.0</v>
      </c>
      <c r="AG137" s="165">
        <v>1.0</v>
      </c>
      <c r="AH137" s="166">
        <v>2.0</v>
      </c>
      <c r="AI137" s="166">
        <v>1.0</v>
      </c>
      <c r="AJ137" s="191">
        <v>4.0</v>
      </c>
      <c r="AK137" s="191">
        <v>6.0</v>
      </c>
      <c r="AL137" s="191">
        <v>4.0</v>
      </c>
      <c r="AM137" s="191">
        <f>SUM(F137:AL137)</f>
        <v>102</v>
      </c>
      <c r="AN137" s="191"/>
    </row>
    <row r="138" ht="13.5" customHeight="1">
      <c r="A138" s="168" t="s">
        <v>78</v>
      </c>
      <c r="B138" s="132"/>
      <c r="C138" s="196"/>
      <c r="D138" s="196"/>
      <c r="E138" s="71"/>
      <c r="F138" s="173"/>
      <c r="G138" s="170">
        <v>5.0</v>
      </c>
      <c r="H138" s="170">
        <v>2.0</v>
      </c>
      <c r="I138" s="170"/>
      <c r="J138" s="170">
        <v>1.0</v>
      </c>
      <c r="K138" s="602"/>
      <c r="L138" s="71"/>
      <c r="M138" s="281"/>
      <c r="N138" s="173"/>
      <c r="O138" s="173"/>
      <c r="P138" s="173"/>
      <c r="Q138" s="170">
        <v>1.0</v>
      </c>
      <c r="R138" s="170"/>
      <c r="S138" s="170"/>
      <c r="T138" s="173"/>
      <c r="U138" s="173"/>
      <c r="V138" s="170"/>
      <c r="W138" s="170">
        <v>1.0</v>
      </c>
      <c r="X138" s="170"/>
      <c r="Y138" s="170"/>
      <c r="Z138" s="170"/>
      <c r="AA138" s="173"/>
      <c r="AB138" s="173"/>
      <c r="AC138" s="170"/>
      <c r="AD138" s="170">
        <v>1.0</v>
      </c>
      <c r="AE138" s="170"/>
      <c r="AF138" s="170"/>
      <c r="AG138" s="170"/>
      <c r="AH138" s="173"/>
      <c r="AI138" s="173"/>
      <c r="AJ138" s="196"/>
      <c r="AK138" s="196"/>
      <c r="AL138" s="196"/>
      <c r="AM138" s="196"/>
      <c r="AN138" s="199"/>
    </row>
    <row r="139" ht="13.5" customHeight="1">
      <c r="A139" s="208">
        <v>21.0</v>
      </c>
      <c r="B139" s="19" t="s">
        <v>136</v>
      </c>
      <c r="C139" s="191"/>
      <c r="D139" s="192" t="s">
        <v>64</v>
      </c>
      <c r="E139" s="193" t="s">
        <v>472</v>
      </c>
      <c r="F139" s="166"/>
      <c r="G139" s="165">
        <v>3.0</v>
      </c>
      <c r="H139" s="165">
        <v>8.0</v>
      </c>
      <c r="I139" s="165">
        <v>3.0</v>
      </c>
      <c r="J139" s="165">
        <v>3.0</v>
      </c>
      <c r="K139" s="202"/>
      <c r="L139" s="603" t="s">
        <v>11</v>
      </c>
      <c r="M139" s="210"/>
      <c r="N139" s="166"/>
      <c r="O139" s="166">
        <v>1.0</v>
      </c>
      <c r="P139" s="166"/>
      <c r="Q139" s="165">
        <v>6.0</v>
      </c>
      <c r="R139" s="165">
        <v>0.0</v>
      </c>
      <c r="S139" s="165">
        <v>1.0</v>
      </c>
      <c r="T139" s="166"/>
      <c r="U139" s="166"/>
      <c r="V139" s="165">
        <v>10.0</v>
      </c>
      <c r="W139" s="165">
        <v>1.0</v>
      </c>
      <c r="X139" s="165">
        <v>3.0</v>
      </c>
      <c r="Y139" s="165">
        <v>5.0</v>
      </c>
      <c r="Z139" s="165">
        <v>6.0</v>
      </c>
      <c r="AA139" s="166">
        <v>1.0</v>
      </c>
      <c r="AB139" s="166"/>
      <c r="AC139" s="165">
        <v>6.0</v>
      </c>
      <c r="AD139" s="165">
        <v>20.0</v>
      </c>
      <c r="AE139" s="165">
        <v>17.0</v>
      </c>
      <c r="AF139" s="165">
        <v>15.0</v>
      </c>
      <c r="AG139" s="165">
        <v>12.0</v>
      </c>
      <c r="AH139" s="166"/>
      <c r="AI139" s="166"/>
      <c r="AJ139" s="191">
        <v>8.0</v>
      </c>
      <c r="AK139" s="191">
        <v>4.0</v>
      </c>
      <c r="AL139" s="191">
        <v>7.0</v>
      </c>
      <c r="AM139" s="191">
        <f>SUM(G139:AL139)</f>
        <v>140</v>
      </c>
      <c r="AN139" s="191"/>
    </row>
    <row r="140" ht="12.75" customHeight="1">
      <c r="A140" s="168" t="s">
        <v>78</v>
      </c>
      <c r="B140" s="132"/>
      <c r="C140" s="196"/>
      <c r="D140" s="196"/>
      <c r="E140" s="71"/>
      <c r="F140" s="173"/>
      <c r="G140" s="170"/>
      <c r="H140" s="170">
        <v>7.0</v>
      </c>
      <c r="I140" s="170"/>
      <c r="J140" s="170"/>
      <c r="K140" s="602"/>
      <c r="L140" s="71"/>
      <c r="M140" s="281"/>
      <c r="N140" s="173"/>
      <c r="O140" s="173"/>
      <c r="P140" s="173"/>
      <c r="Q140" s="170"/>
      <c r="R140" s="170"/>
      <c r="S140" s="170"/>
      <c r="T140" s="173"/>
      <c r="U140" s="173"/>
      <c r="V140" s="170"/>
      <c r="W140" s="170"/>
      <c r="X140" s="170"/>
      <c r="Y140" s="170"/>
      <c r="Z140" s="170"/>
      <c r="AA140" s="173"/>
      <c r="AB140" s="173"/>
      <c r="AC140" s="170"/>
      <c r="AD140" s="170"/>
      <c r="AE140" s="170"/>
      <c r="AF140" s="170"/>
      <c r="AG140" s="170"/>
      <c r="AH140" s="173"/>
      <c r="AI140" s="173"/>
      <c r="AJ140" s="196"/>
      <c r="AK140" s="196"/>
      <c r="AL140" s="196"/>
      <c r="AM140" s="196"/>
      <c r="AN140" s="199"/>
    </row>
    <row r="141" ht="13.5" customHeight="1">
      <c r="A141" s="208">
        <v>22.0</v>
      </c>
      <c r="B141" s="19" t="s">
        <v>136</v>
      </c>
      <c r="C141" s="191"/>
      <c r="D141" s="192" t="s">
        <v>66</v>
      </c>
      <c r="E141" s="193" t="s">
        <v>473</v>
      </c>
      <c r="F141" s="166"/>
      <c r="G141" s="165"/>
      <c r="H141" s="165">
        <v>1.0</v>
      </c>
      <c r="I141" s="165">
        <v>3.0</v>
      </c>
      <c r="J141" s="165">
        <v>7.0</v>
      </c>
      <c r="K141" s="202"/>
      <c r="L141" s="603" t="s">
        <v>11</v>
      </c>
      <c r="M141" s="210"/>
      <c r="N141" s="166"/>
      <c r="O141" s="166"/>
      <c r="P141" s="166"/>
      <c r="Q141" s="165">
        <v>4.0</v>
      </c>
      <c r="R141" s="165">
        <v>1.0</v>
      </c>
      <c r="S141" s="165">
        <v>4.0</v>
      </c>
      <c r="T141" s="166"/>
      <c r="U141" s="166"/>
      <c r="V141" s="165">
        <v>3.0</v>
      </c>
      <c r="W141" s="165">
        <v>3.0</v>
      </c>
      <c r="X141" s="165">
        <v>5.0</v>
      </c>
      <c r="Y141" s="165">
        <v>3.0</v>
      </c>
      <c r="Z141" s="165">
        <v>7.0</v>
      </c>
      <c r="AA141" s="166"/>
      <c r="AB141" s="166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191">
        <f>SUM(G141:AL141)</f>
        <v>41</v>
      </c>
      <c r="AN141" s="191"/>
    </row>
    <row r="142" ht="13.5" customHeight="1">
      <c r="A142" s="168" t="s">
        <v>78</v>
      </c>
      <c r="B142" s="132"/>
      <c r="C142" s="196"/>
      <c r="D142" s="196"/>
      <c r="E142" s="71"/>
      <c r="F142" s="173"/>
      <c r="G142" s="170"/>
      <c r="H142" s="170"/>
      <c r="I142" s="170"/>
      <c r="J142" s="170"/>
      <c r="K142" s="602"/>
      <c r="L142" s="71"/>
      <c r="M142" s="281"/>
      <c r="N142" s="173"/>
      <c r="O142" s="173"/>
      <c r="P142" s="173"/>
      <c r="Q142" s="170"/>
      <c r="R142" s="170"/>
      <c r="S142" s="170"/>
      <c r="T142" s="173"/>
      <c r="U142" s="173"/>
      <c r="V142" s="170"/>
      <c r="W142" s="170"/>
      <c r="X142" s="170"/>
      <c r="Y142" s="170"/>
      <c r="Z142" s="170">
        <v>2.0</v>
      </c>
      <c r="AA142" s="173"/>
      <c r="AB142" s="173"/>
      <c r="AC142" s="170"/>
      <c r="AD142" s="170"/>
      <c r="AE142" s="170"/>
      <c r="AF142" s="170"/>
      <c r="AG142" s="170"/>
      <c r="AH142" s="173"/>
      <c r="AI142" s="173"/>
      <c r="AJ142" s="170"/>
      <c r="AK142" s="170"/>
      <c r="AL142" s="170"/>
      <c r="AM142" s="196"/>
      <c r="AN142" s="199"/>
    </row>
    <row r="143" ht="13.5" customHeight="1">
      <c r="A143" s="648">
        <v>23.0</v>
      </c>
      <c r="B143" s="19" t="s">
        <v>139</v>
      </c>
      <c r="C143" s="191"/>
      <c r="D143" s="192" t="s">
        <v>474</v>
      </c>
      <c r="E143" s="193" t="s">
        <v>475</v>
      </c>
      <c r="F143" s="166"/>
      <c r="G143" s="650">
        <v>1.0</v>
      </c>
      <c r="H143" s="650">
        <v>2.0</v>
      </c>
      <c r="I143" s="650">
        <v>6.0</v>
      </c>
      <c r="J143" s="650">
        <v>6.0</v>
      </c>
      <c r="K143" s="202"/>
      <c r="L143" s="603" t="s">
        <v>11</v>
      </c>
      <c r="M143" s="210"/>
      <c r="N143" s="166">
        <v>3.0</v>
      </c>
      <c r="O143" s="166"/>
      <c r="P143" s="166"/>
      <c r="Q143" s="650">
        <v>2.0</v>
      </c>
      <c r="R143" s="650">
        <v>6.0</v>
      </c>
      <c r="S143" s="650">
        <v>6.0</v>
      </c>
      <c r="T143" s="166"/>
      <c r="U143" s="166"/>
      <c r="V143" s="650">
        <v>3.0</v>
      </c>
      <c r="W143" s="650">
        <v>1.0</v>
      </c>
      <c r="X143" s="165">
        <v>2.0</v>
      </c>
      <c r="Y143" s="165">
        <v>2.0</v>
      </c>
      <c r="Z143" s="165">
        <v>5.0</v>
      </c>
      <c r="AA143" s="166">
        <v>1.0</v>
      </c>
      <c r="AB143" s="166"/>
      <c r="AC143" s="165">
        <v>2.0</v>
      </c>
      <c r="AD143" s="165">
        <v>2.0</v>
      </c>
      <c r="AE143" s="165"/>
      <c r="AF143" s="165">
        <v>3.0</v>
      </c>
      <c r="AG143" s="165">
        <v>1.0</v>
      </c>
      <c r="AH143" s="166">
        <v>1.0</v>
      </c>
      <c r="AI143" s="166"/>
      <c r="AJ143" s="191"/>
      <c r="AK143" s="191"/>
      <c r="AL143" s="191"/>
      <c r="AM143" s="191">
        <f>SUM(G143:AL143)</f>
        <v>55</v>
      </c>
      <c r="AN143" s="191"/>
    </row>
    <row r="144" ht="13.5" customHeight="1">
      <c r="A144" s="168" t="s">
        <v>78</v>
      </c>
      <c r="B144" s="132"/>
      <c r="C144" s="196"/>
      <c r="D144" s="196"/>
      <c r="E144" s="71"/>
      <c r="F144" s="173"/>
      <c r="G144" s="170"/>
      <c r="H144" s="170"/>
      <c r="I144" s="170"/>
      <c r="J144" s="170">
        <v>1.0</v>
      </c>
      <c r="K144" s="602"/>
      <c r="L144" s="71"/>
      <c r="M144" s="281"/>
      <c r="N144" s="173"/>
      <c r="O144" s="173"/>
      <c r="P144" s="173"/>
      <c r="Q144" s="170"/>
      <c r="R144" s="170"/>
      <c r="S144" s="170"/>
      <c r="T144" s="173"/>
      <c r="U144" s="173"/>
      <c r="V144" s="170"/>
      <c r="W144" s="170"/>
      <c r="X144" s="170"/>
      <c r="Y144" s="170">
        <v>1.0</v>
      </c>
      <c r="Z144" s="170"/>
      <c r="AA144" s="173"/>
      <c r="AB144" s="173"/>
      <c r="AC144" s="170"/>
      <c r="AD144" s="170">
        <v>1.0</v>
      </c>
      <c r="AE144" s="170"/>
      <c r="AF144" s="170"/>
      <c r="AG144" s="170"/>
      <c r="AH144" s="173"/>
      <c r="AI144" s="173"/>
      <c r="AJ144" s="196"/>
      <c r="AK144" s="196"/>
      <c r="AL144" s="196"/>
      <c r="AM144" s="196"/>
      <c r="AN144" s="199"/>
    </row>
    <row r="145" ht="13.5" customHeight="1">
      <c r="A145" s="191">
        <v>24.0</v>
      </c>
      <c r="B145" s="19" t="s">
        <v>142</v>
      </c>
      <c r="C145" s="191"/>
      <c r="D145" s="192" t="s">
        <v>143</v>
      </c>
      <c r="E145" s="193"/>
      <c r="F145" s="166">
        <v>7.0</v>
      </c>
      <c r="G145" s="165">
        <v>9.0</v>
      </c>
      <c r="H145" s="165">
        <v>6.0</v>
      </c>
      <c r="I145" s="165">
        <v>5.0</v>
      </c>
      <c r="J145" s="165">
        <v>8.0</v>
      </c>
      <c r="K145" s="202"/>
      <c r="L145" s="118"/>
      <c r="M145" s="210"/>
      <c r="N145" s="166">
        <v>3.0</v>
      </c>
      <c r="O145" s="166">
        <v>2.0</v>
      </c>
      <c r="P145" s="166"/>
      <c r="Q145" s="165">
        <v>6.0</v>
      </c>
      <c r="R145" s="208">
        <v>1.0</v>
      </c>
      <c r="S145" s="208"/>
      <c r="T145" s="166">
        <v>3.0</v>
      </c>
      <c r="U145" s="166"/>
      <c r="V145" s="165">
        <v>3.0</v>
      </c>
      <c r="W145" s="212"/>
      <c r="X145" s="165"/>
      <c r="Y145" s="165">
        <v>4.0</v>
      </c>
      <c r="Z145" s="165">
        <v>5.0</v>
      </c>
      <c r="AA145" s="166"/>
      <c r="AB145" s="166">
        <v>1.0</v>
      </c>
      <c r="AC145" s="165">
        <v>3.0</v>
      </c>
      <c r="AD145" s="165"/>
      <c r="AE145" s="165"/>
      <c r="AF145" s="165"/>
      <c r="AG145" s="165">
        <v>3.0</v>
      </c>
      <c r="AH145" s="166"/>
      <c r="AI145" s="166"/>
      <c r="AJ145" s="191">
        <v>1.0</v>
      </c>
      <c r="AK145" s="191"/>
      <c r="AL145" s="191">
        <v>14.0</v>
      </c>
      <c r="AM145" s="191">
        <f>SUM(G145:AL145)</f>
        <v>77</v>
      </c>
      <c r="AN145" s="191"/>
    </row>
    <row r="146" ht="13.5" customHeight="1">
      <c r="A146" s="168" t="s">
        <v>78</v>
      </c>
      <c r="B146" s="132"/>
      <c r="C146" s="196"/>
      <c r="D146" s="196"/>
      <c r="E146" s="71"/>
      <c r="F146" s="173">
        <v>5.0</v>
      </c>
      <c r="G146" s="170">
        <v>4.0</v>
      </c>
      <c r="H146" s="170">
        <v>5.0</v>
      </c>
      <c r="I146" s="170">
        <v>2.0</v>
      </c>
      <c r="J146" s="170">
        <v>7.0</v>
      </c>
      <c r="K146" s="602"/>
      <c r="L146" s="71"/>
      <c r="M146" s="281"/>
      <c r="N146" s="173">
        <v>3.0</v>
      </c>
      <c r="O146" s="173">
        <v>1.0</v>
      </c>
      <c r="P146" s="173"/>
      <c r="Q146" s="170">
        <v>3.0</v>
      </c>
      <c r="R146" s="170"/>
      <c r="S146" s="170"/>
      <c r="T146" s="173">
        <v>2.0</v>
      </c>
      <c r="U146" s="173"/>
      <c r="V146" s="170">
        <v>1.0</v>
      </c>
      <c r="W146" s="170"/>
      <c r="X146" s="170"/>
      <c r="Y146" s="170">
        <v>1.0</v>
      </c>
      <c r="Z146" s="170"/>
      <c r="AA146" s="173"/>
      <c r="AB146" s="173"/>
      <c r="AC146" s="170">
        <v>2.0</v>
      </c>
      <c r="AD146" s="170"/>
      <c r="AE146" s="170"/>
      <c r="AF146" s="170"/>
      <c r="AG146" s="170"/>
      <c r="AH146" s="173"/>
      <c r="AI146" s="173"/>
      <c r="AJ146" s="196"/>
      <c r="AK146" s="196"/>
      <c r="AL146" s="196"/>
      <c r="AM146" s="196"/>
      <c r="AN146" s="199"/>
    </row>
    <row r="147" ht="15.75" customHeight="1">
      <c r="A147" s="218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132"/>
    </row>
    <row r="148" ht="23.25" customHeight="1">
      <c r="A148" s="219" t="s">
        <v>145</v>
      </c>
      <c r="B148" s="4"/>
      <c r="C148" s="4"/>
      <c r="D148" s="220" t="s">
        <v>146</v>
      </c>
      <c r="E148" s="132"/>
      <c r="F148" s="15">
        <f t="shared" ref="F148:J148" si="2">F99+F101+F103+F105+F107+F109+F111+F113+F115+F117+F119+F121+F123+F125+F127+F129+F131+F133+F135+F137+F139+F141+F143+F145</f>
        <v>14</v>
      </c>
      <c r="G148" s="31">
        <f t="shared" si="2"/>
        <v>156</v>
      </c>
      <c r="H148" s="31">
        <f t="shared" si="2"/>
        <v>128</v>
      </c>
      <c r="I148" s="31">
        <f t="shared" si="2"/>
        <v>116</v>
      </c>
      <c r="J148" s="31">
        <f t="shared" si="2"/>
        <v>145</v>
      </c>
      <c r="K148" s="31"/>
      <c r="L148" s="31"/>
      <c r="M148" s="15">
        <f t="shared" ref="M148:S148" si="3">M99+M101+M103+M105+M107+M109+M111+M113+M115+M117+M119+M121+M123+M125+M127+M129+M131+M133+M135+M137+M139+M141+M143+M145</f>
        <v>8</v>
      </c>
      <c r="N148" s="15">
        <f t="shared" si="3"/>
        <v>13</v>
      </c>
      <c r="O148" s="15">
        <f t="shared" si="3"/>
        <v>39</v>
      </c>
      <c r="P148" s="15">
        <f t="shared" si="3"/>
        <v>5</v>
      </c>
      <c r="Q148" s="31">
        <f t="shared" si="3"/>
        <v>134</v>
      </c>
      <c r="R148" s="31">
        <f t="shared" si="3"/>
        <v>108</v>
      </c>
      <c r="S148" s="31">
        <f t="shared" si="3"/>
        <v>116</v>
      </c>
      <c r="T148" s="15">
        <f t="shared" ref="T148:X148" si="4">T99+T101+T103+T105+T107+T109+T111+T113+T115+T117+T119+T121+T123+T125+T129+T131+T133+T135+T137+T139+T141+T143+T145</f>
        <v>11</v>
      </c>
      <c r="U148" s="15">
        <f t="shared" si="4"/>
        <v>7</v>
      </c>
      <c r="V148" s="31">
        <f t="shared" si="4"/>
        <v>129</v>
      </c>
      <c r="W148" s="31">
        <f t="shared" si="4"/>
        <v>86</v>
      </c>
      <c r="X148" s="31">
        <f t="shared" si="4"/>
        <v>132</v>
      </c>
      <c r="Y148" s="31">
        <f t="shared" ref="Y148:AL148" si="5">Y99+Y101+Y103+Y105+Y107+Y109+Y111+Y113+Y115+Y117+Y119+Y121+Y123+Y125+Y127+Y129+Y131+Y133+Y135+Y137+Y139+Y141+Y143+Y145</f>
        <v>108</v>
      </c>
      <c r="Z148" s="31">
        <f t="shared" si="5"/>
        <v>101</v>
      </c>
      <c r="AA148" s="15">
        <f t="shared" si="5"/>
        <v>7</v>
      </c>
      <c r="AB148" s="15">
        <f t="shared" si="5"/>
        <v>11</v>
      </c>
      <c r="AC148" s="31">
        <f t="shared" si="5"/>
        <v>122</v>
      </c>
      <c r="AD148" s="31">
        <f t="shared" si="5"/>
        <v>124</v>
      </c>
      <c r="AE148" s="31">
        <f t="shared" si="5"/>
        <v>116</v>
      </c>
      <c r="AF148" s="31">
        <f t="shared" si="5"/>
        <v>108</v>
      </c>
      <c r="AG148" s="31">
        <f t="shared" si="5"/>
        <v>72</v>
      </c>
      <c r="AH148" s="15">
        <f t="shared" si="5"/>
        <v>4</v>
      </c>
      <c r="AI148" s="15">
        <f t="shared" si="5"/>
        <v>2</v>
      </c>
      <c r="AJ148" s="31">
        <f t="shared" si="5"/>
        <v>95</v>
      </c>
      <c r="AK148" s="31">
        <f t="shared" si="5"/>
        <v>139</v>
      </c>
      <c r="AL148" s="31">
        <f t="shared" si="5"/>
        <v>161</v>
      </c>
      <c r="AM148" s="221">
        <f t="shared" ref="AM148:AM153" si="8">SUM(F148:AL148)</f>
        <v>2517</v>
      </c>
      <c r="AN148" s="31" t="s">
        <v>146</v>
      </c>
    </row>
    <row r="149" ht="20.25" customHeight="1">
      <c r="A149" s="222"/>
      <c r="D149" s="224" t="s">
        <v>78</v>
      </c>
      <c r="E149" s="132"/>
      <c r="F149" s="227">
        <f t="shared" ref="F149:J149" si="6">F100+F102+F104+F106+F108+F110+F112+F114+F116+F118+F120+F122+F124+F126+F128+F130+F132+F134+F136+F138+F140+F142+F144+F146</f>
        <v>6</v>
      </c>
      <c r="G149" s="203">
        <f t="shared" si="6"/>
        <v>25</v>
      </c>
      <c r="H149" s="203">
        <f t="shared" si="6"/>
        <v>22</v>
      </c>
      <c r="I149" s="203">
        <f t="shared" si="6"/>
        <v>8</v>
      </c>
      <c r="J149" s="203">
        <f t="shared" si="6"/>
        <v>29</v>
      </c>
      <c r="K149" s="203"/>
      <c r="L149" s="203"/>
      <c r="M149" s="227">
        <f t="shared" ref="M149:AL149" si="7">M100+M102+M104+M106+M108+M110+M112+M114+M116+M118+M120+M122+M124+M126+M128+M130+M132+M134+M136+M138+M140+M142+M144+M146</f>
        <v>0</v>
      </c>
      <c r="N149" s="227">
        <f t="shared" si="7"/>
        <v>3</v>
      </c>
      <c r="O149" s="227">
        <f t="shared" si="7"/>
        <v>1</v>
      </c>
      <c r="P149" s="227">
        <f t="shared" si="7"/>
        <v>0</v>
      </c>
      <c r="Q149" s="203">
        <f t="shared" si="7"/>
        <v>13</v>
      </c>
      <c r="R149" s="203">
        <f t="shared" si="7"/>
        <v>7</v>
      </c>
      <c r="S149" s="203">
        <f t="shared" si="7"/>
        <v>9</v>
      </c>
      <c r="T149" s="227">
        <f t="shared" si="7"/>
        <v>2</v>
      </c>
      <c r="U149" s="227">
        <f t="shared" si="7"/>
        <v>0</v>
      </c>
      <c r="V149" s="203">
        <f t="shared" si="7"/>
        <v>5</v>
      </c>
      <c r="W149" s="203">
        <f t="shared" si="7"/>
        <v>9</v>
      </c>
      <c r="X149" s="203">
        <f t="shared" si="7"/>
        <v>8</v>
      </c>
      <c r="Y149" s="203">
        <f t="shared" si="7"/>
        <v>16</v>
      </c>
      <c r="Z149" s="203">
        <f t="shared" si="7"/>
        <v>3</v>
      </c>
      <c r="AA149" s="227">
        <f t="shared" si="7"/>
        <v>0</v>
      </c>
      <c r="AB149" s="227">
        <f t="shared" si="7"/>
        <v>1</v>
      </c>
      <c r="AC149" s="203">
        <f t="shared" si="7"/>
        <v>13</v>
      </c>
      <c r="AD149" s="203">
        <f t="shared" si="7"/>
        <v>7</v>
      </c>
      <c r="AE149" s="203">
        <f t="shared" si="7"/>
        <v>11</v>
      </c>
      <c r="AF149" s="203">
        <f t="shared" si="7"/>
        <v>4</v>
      </c>
      <c r="AG149" s="203">
        <f t="shared" si="7"/>
        <v>0</v>
      </c>
      <c r="AH149" s="227">
        <f t="shared" si="7"/>
        <v>0</v>
      </c>
      <c r="AI149" s="227">
        <f t="shared" si="7"/>
        <v>0</v>
      </c>
      <c r="AJ149" s="203">
        <f t="shared" si="7"/>
        <v>1</v>
      </c>
      <c r="AK149" s="203">
        <f t="shared" si="7"/>
        <v>4</v>
      </c>
      <c r="AL149" s="203">
        <f t="shared" si="7"/>
        <v>3</v>
      </c>
      <c r="AM149" s="228">
        <f t="shared" si="8"/>
        <v>210</v>
      </c>
      <c r="AN149" s="203" t="s">
        <v>147</v>
      </c>
    </row>
    <row r="150" ht="19.5" customHeight="1">
      <c r="A150" s="222"/>
      <c r="D150" s="220" t="s">
        <v>148</v>
      </c>
      <c r="E150" s="132"/>
      <c r="F150" s="15">
        <f t="shared" ref="F150:J150" si="9">F52+F54+F56+F58+F60+F62+F64+F66+F68+F70+F72+F74+F76+F78+F80+F82+F84+F86+F88+F90+F92+F94+F96</f>
        <v>24</v>
      </c>
      <c r="G150" s="31">
        <f t="shared" si="9"/>
        <v>173</v>
      </c>
      <c r="H150" s="31">
        <f t="shared" si="9"/>
        <v>171</v>
      </c>
      <c r="I150" s="31">
        <f t="shared" si="9"/>
        <v>143</v>
      </c>
      <c r="J150" s="31">
        <f t="shared" si="9"/>
        <v>187</v>
      </c>
      <c r="K150" s="31"/>
      <c r="L150" s="31"/>
      <c r="M150" s="15">
        <f t="shared" ref="M150:AB150" si="10">M52+M54+M56+M58+M60+M62+M64+M66+M68+M70+M72+M74+M76+M78+M80+M82+M84+M86+M88+M90+M92+M94+M96</f>
        <v>54</v>
      </c>
      <c r="N150" s="15">
        <f t="shared" si="10"/>
        <v>51</v>
      </c>
      <c r="O150" s="15">
        <f t="shared" si="10"/>
        <v>25</v>
      </c>
      <c r="P150" s="15">
        <f t="shared" si="10"/>
        <v>11</v>
      </c>
      <c r="Q150" s="31">
        <f t="shared" si="10"/>
        <v>156</v>
      </c>
      <c r="R150" s="31">
        <f t="shared" si="10"/>
        <v>145</v>
      </c>
      <c r="S150" s="31">
        <f t="shared" si="10"/>
        <v>144</v>
      </c>
      <c r="T150" s="15">
        <f t="shared" si="10"/>
        <v>36</v>
      </c>
      <c r="U150" s="15">
        <f t="shared" si="10"/>
        <v>22</v>
      </c>
      <c r="V150" s="31">
        <f t="shared" si="10"/>
        <v>143</v>
      </c>
      <c r="W150" s="31">
        <f t="shared" si="10"/>
        <v>163</v>
      </c>
      <c r="X150" s="31">
        <f t="shared" si="10"/>
        <v>170</v>
      </c>
      <c r="Y150" s="31">
        <f t="shared" si="10"/>
        <v>191</v>
      </c>
      <c r="Z150" s="31">
        <f t="shared" si="10"/>
        <v>144</v>
      </c>
      <c r="AA150" s="15">
        <f t="shared" si="10"/>
        <v>37</v>
      </c>
      <c r="AB150" s="15">
        <f t="shared" si="10"/>
        <v>28</v>
      </c>
      <c r="AC150" s="31">
        <f>AC52+AC54+AC56+AC58+AC60+AC62+AC64+AC66+AC68+AC70+AC72+AC76+AC78+AC80+AC82+AC84+AC86+AC88+AC90+AC92+AC94+AC96</f>
        <v>121</v>
      </c>
      <c r="AD150" s="31">
        <f t="shared" ref="AD150:AL150" si="11">AD52+AD54+AD56+AD58+AD60+AD62+AD64+AD66+AD68+AD70+AD72+AD74+AD76+AD78+AD80+AD82+AD84+AD86+AD88+AD90+AD92+AD94+AD96</f>
        <v>157</v>
      </c>
      <c r="AE150" s="31">
        <f t="shared" si="11"/>
        <v>202</v>
      </c>
      <c r="AF150" s="31">
        <f t="shared" si="11"/>
        <v>166</v>
      </c>
      <c r="AG150" s="31">
        <f t="shared" si="11"/>
        <v>126</v>
      </c>
      <c r="AH150" s="15">
        <f t="shared" si="11"/>
        <v>23</v>
      </c>
      <c r="AI150" s="15">
        <f t="shared" si="11"/>
        <v>40</v>
      </c>
      <c r="AJ150" s="31">
        <f t="shared" si="11"/>
        <v>136</v>
      </c>
      <c r="AK150" s="31">
        <f t="shared" si="11"/>
        <v>187</v>
      </c>
      <c r="AL150" s="31">
        <f t="shared" si="11"/>
        <v>153</v>
      </c>
      <c r="AM150" s="221">
        <f t="shared" si="8"/>
        <v>3529</v>
      </c>
      <c r="AN150" s="31" t="s">
        <v>148</v>
      </c>
    </row>
    <row r="151" ht="19.5" customHeight="1">
      <c r="A151" s="222"/>
      <c r="D151" s="224" t="s">
        <v>78</v>
      </c>
      <c r="E151" s="132"/>
      <c r="F151" s="227">
        <f t="shared" ref="F151:J151" si="12">F53+F55+F57+F59+F61+F63+F65+F67+F69+F71+F73+F75+F77+F79+F81+F83+F85+F87+F89+F91+F93+F95+F97</f>
        <v>8</v>
      </c>
      <c r="G151" s="203">
        <f t="shared" si="12"/>
        <v>45</v>
      </c>
      <c r="H151" s="203">
        <f t="shared" si="12"/>
        <v>43</v>
      </c>
      <c r="I151" s="203">
        <f t="shared" si="12"/>
        <v>39</v>
      </c>
      <c r="J151" s="203">
        <f t="shared" si="12"/>
        <v>71</v>
      </c>
      <c r="K151" s="203"/>
      <c r="L151" s="203"/>
      <c r="M151" s="227">
        <f t="shared" ref="M151:AL151" si="13">M53+M55+M57+M59+M61+M63+M65+M67+M69+M71+M73+M75+M77+M79+M81+M83+M85+M87+M89+M91+M93+M95+M97</f>
        <v>10</v>
      </c>
      <c r="N151" s="227">
        <f t="shared" si="13"/>
        <v>20</v>
      </c>
      <c r="O151" s="227">
        <f t="shared" si="13"/>
        <v>3</v>
      </c>
      <c r="P151" s="227">
        <f t="shared" si="13"/>
        <v>4</v>
      </c>
      <c r="Q151" s="203">
        <f t="shared" si="13"/>
        <v>18</v>
      </c>
      <c r="R151" s="203">
        <f t="shared" si="13"/>
        <v>14</v>
      </c>
      <c r="S151" s="203">
        <f t="shared" si="13"/>
        <v>8</v>
      </c>
      <c r="T151" s="227">
        <f t="shared" si="13"/>
        <v>10</v>
      </c>
      <c r="U151" s="227">
        <f t="shared" si="13"/>
        <v>2</v>
      </c>
      <c r="V151" s="203">
        <f t="shared" si="13"/>
        <v>9</v>
      </c>
      <c r="W151" s="203">
        <f t="shared" si="13"/>
        <v>11</v>
      </c>
      <c r="X151" s="203">
        <f t="shared" si="13"/>
        <v>8</v>
      </c>
      <c r="Y151" s="203">
        <f t="shared" si="13"/>
        <v>13</v>
      </c>
      <c r="Z151" s="203">
        <f t="shared" si="13"/>
        <v>21</v>
      </c>
      <c r="AA151" s="227">
        <f t="shared" si="13"/>
        <v>5</v>
      </c>
      <c r="AB151" s="227">
        <f t="shared" si="13"/>
        <v>4</v>
      </c>
      <c r="AC151" s="203">
        <f t="shared" si="13"/>
        <v>2</v>
      </c>
      <c r="AD151" s="203">
        <f t="shared" si="13"/>
        <v>34</v>
      </c>
      <c r="AE151" s="203">
        <f t="shared" si="13"/>
        <v>31</v>
      </c>
      <c r="AF151" s="203">
        <f t="shared" si="13"/>
        <v>28</v>
      </c>
      <c r="AG151" s="203">
        <f t="shared" si="13"/>
        <v>10</v>
      </c>
      <c r="AH151" s="227">
        <f t="shared" si="13"/>
        <v>2</v>
      </c>
      <c r="AI151" s="227">
        <f t="shared" si="13"/>
        <v>2</v>
      </c>
      <c r="AJ151" s="203">
        <f t="shared" si="13"/>
        <v>24</v>
      </c>
      <c r="AK151" s="203">
        <f t="shared" si="13"/>
        <v>10</v>
      </c>
      <c r="AL151" s="203">
        <f t="shared" si="13"/>
        <v>1</v>
      </c>
      <c r="AM151" s="228">
        <f t="shared" si="8"/>
        <v>510</v>
      </c>
      <c r="AN151" s="203" t="s">
        <v>149</v>
      </c>
    </row>
    <row r="152" ht="15.75" customHeight="1">
      <c r="A152" s="222"/>
      <c r="D152" s="220" t="s">
        <v>150</v>
      </c>
      <c r="E152" s="132"/>
      <c r="F152" s="230">
        <f t="shared" ref="F152:J152" si="14">SUM(F148+F150)</f>
        <v>38</v>
      </c>
      <c r="G152" s="125">
        <f t="shared" si="14"/>
        <v>329</v>
      </c>
      <c r="H152" s="125">
        <f t="shared" si="14"/>
        <v>299</v>
      </c>
      <c r="I152" s="125">
        <f t="shared" si="14"/>
        <v>259</v>
      </c>
      <c r="J152" s="125">
        <f t="shared" si="14"/>
        <v>332</v>
      </c>
      <c r="K152" s="125"/>
      <c r="L152" s="125"/>
      <c r="M152" s="15">
        <f t="shared" ref="M152:AL152" si="15">SUM(M148+M150)</f>
        <v>62</v>
      </c>
      <c r="N152" s="230">
        <f t="shared" si="15"/>
        <v>64</v>
      </c>
      <c r="O152" s="230">
        <f t="shared" si="15"/>
        <v>64</v>
      </c>
      <c r="P152" s="230">
        <f t="shared" si="15"/>
        <v>16</v>
      </c>
      <c r="Q152" s="125">
        <f t="shared" si="15"/>
        <v>290</v>
      </c>
      <c r="R152" s="125">
        <f t="shared" si="15"/>
        <v>253</v>
      </c>
      <c r="S152" s="125">
        <f t="shared" si="15"/>
        <v>260</v>
      </c>
      <c r="T152" s="230">
        <f t="shared" si="15"/>
        <v>47</v>
      </c>
      <c r="U152" s="230">
        <f t="shared" si="15"/>
        <v>29</v>
      </c>
      <c r="V152" s="125">
        <f t="shared" si="15"/>
        <v>272</v>
      </c>
      <c r="W152" s="125">
        <f t="shared" si="15"/>
        <v>249</v>
      </c>
      <c r="X152" s="125">
        <f t="shared" si="15"/>
        <v>302</v>
      </c>
      <c r="Y152" s="125">
        <f t="shared" si="15"/>
        <v>299</v>
      </c>
      <c r="Z152" s="125">
        <f t="shared" si="15"/>
        <v>245</v>
      </c>
      <c r="AA152" s="230">
        <f t="shared" si="15"/>
        <v>44</v>
      </c>
      <c r="AB152" s="230">
        <f t="shared" si="15"/>
        <v>39</v>
      </c>
      <c r="AC152" s="125">
        <f t="shared" si="15"/>
        <v>243</v>
      </c>
      <c r="AD152" s="125">
        <f t="shared" si="15"/>
        <v>281</v>
      </c>
      <c r="AE152" s="125">
        <f t="shared" si="15"/>
        <v>318</v>
      </c>
      <c r="AF152" s="125">
        <f t="shared" si="15"/>
        <v>274</v>
      </c>
      <c r="AG152" s="125">
        <f t="shared" si="15"/>
        <v>198</v>
      </c>
      <c r="AH152" s="230">
        <f t="shared" si="15"/>
        <v>27</v>
      </c>
      <c r="AI152" s="230">
        <f t="shared" si="15"/>
        <v>42</v>
      </c>
      <c r="AJ152" s="125">
        <f t="shared" si="15"/>
        <v>231</v>
      </c>
      <c r="AK152" s="125">
        <f t="shared" si="15"/>
        <v>326</v>
      </c>
      <c r="AL152" s="125">
        <f t="shared" si="15"/>
        <v>314</v>
      </c>
      <c r="AM152" s="221">
        <f t="shared" si="8"/>
        <v>6046</v>
      </c>
      <c r="AN152" s="31" t="s">
        <v>150</v>
      </c>
    </row>
    <row r="153" ht="20.25" customHeight="1">
      <c r="A153" s="222"/>
      <c r="D153" s="231" t="s">
        <v>147</v>
      </c>
      <c r="E153" s="132"/>
      <c r="F153" s="234">
        <f t="shared" ref="F153:J153" si="16">F149+F151</f>
        <v>14</v>
      </c>
      <c r="G153" s="607">
        <f t="shared" si="16"/>
        <v>70</v>
      </c>
      <c r="H153" s="607">
        <f t="shared" si="16"/>
        <v>65</v>
      </c>
      <c r="I153" s="607">
        <f t="shared" si="16"/>
        <v>47</v>
      </c>
      <c r="J153" s="607">
        <f t="shared" si="16"/>
        <v>100</v>
      </c>
      <c r="K153" s="607"/>
      <c r="L153" s="607"/>
      <c r="M153" s="234">
        <f t="shared" ref="M153:AI153" si="17">M149+M151</f>
        <v>10</v>
      </c>
      <c r="N153" s="234">
        <f t="shared" si="17"/>
        <v>23</v>
      </c>
      <c r="O153" s="234">
        <f t="shared" si="17"/>
        <v>4</v>
      </c>
      <c r="P153" s="234">
        <f t="shared" si="17"/>
        <v>4</v>
      </c>
      <c r="Q153" s="607">
        <f t="shared" si="17"/>
        <v>31</v>
      </c>
      <c r="R153" s="607">
        <f t="shared" si="17"/>
        <v>21</v>
      </c>
      <c r="S153" s="607">
        <f t="shared" si="17"/>
        <v>17</v>
      </c>
      <c r="T153" s="234">
        <f t="shared" si="17"/>
        <v>12</v>
      </c>
      <c r="U153" s="234">
        <f t="shared" si="17"/>
        <v>2</v>
      </c>
      <c r="V153" s="607">
        <f t="shared" si="17"/>
        <v>14</v>
      </c>
      <c r="W153" s="607">
        <f t="shared" si="17"/>
        <v>20</v>
      </c>
      <c r="X153" s="607">
        <f t="shared" si="17"/>
        <v>16</v>
      </c>
      <c r="Y153" s="607">
        <f t="shared" si="17"/>
        <v>29</v>
      </c>
      <c r="Z153" s="607">
        <f t="shared" si="17"/>
        <v>24</v>
      </c>
      <c r="AA153" s="234">
        <f t="shared" si="17"/>
        <v>5</v>
      </c>
      <c r="AB153" s="234">
        <f t="shared" si="17"/>
        <v>5</v>
      </c>
      <c r="AC153" s="607">
        <f t="shared" si="17"/>
        <v>15</v>
      </c>
      <c r="AD153" s="607">
        <f t="shared" si="17"/>
        <v>41</v>
      </c>
      <c r="AE153" s="607">
        <f t="shared" si="17"/>
        <v>42</v>
      </c>
      <c r="AF153" s="607">
        <f t="shared" si="17"/>
        <v>32</v>
      </c>
      <c r="AG153" s="607">
        <f t="shared" si="17"/>
        <v>10</v>
      </c>
      <c r="AH153" s="234">
        <f t="shared" si="17"/>
        <v>2</v>
      </c>
      <c r="AI153" s="234">
        <f t="shared" si="17"/>
        <v>2</v>
      </c>
      <c r="AJ153" s="607">
        <f>AI149+AI151</f>
        <v>2</v>
      </c>
      <c r="AK153" s="607">
        <f t="shared" ref="AK153:AL153" si="18">AK149+AK151</f>
        <v>14</v>
      </c>
      <c r="AL153" s="607">
        <f t="shared" si="18"/>
        <v>4</v>
      </c>
      <c r="AM153" s="228">
        <f t="shared" si="8"/>
        <v>697</v>
      </c>
      <c r="AN153" s="203" t="s">
        <v>147</v>
      </c>
    </row>
    <row r="154" ht="15.75" customHeight="1">
      <c r="A154" s="79"/>
      <c r="B154" s="79"/>
      <c r="C154" s="81"/>
      <c r="D154" s="79"/>
      <c r="E154" s="8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</row>
    <row r="155" ht="15.75" customHeight="1">
      <c r="A155" s="112"/>
      <c r="B155" s="112"/>
      <c r="C155" s="81"/>
      <c r="D155" s="220" t="s">
        <v>151</v>
      </c>
      <c r="E155" s="132"/>
      <c r="F155" s="15">
        <v>62.0</v>
      </c>
      <c r="G155" s="31">
        <v>353.0</v>
      </c>
      <c r="H155" s="31">
        <v>421.0</v>
      </c>
      <c r="I155" s="31">
        <v>596.0</v>
      </c>
      <c r="J155" s="31">
        <v>389.0</v>
      </c>
      <c r="K155" s="31"/>
      <c r="L155" s="31"/>
      <c r="M155" s="28">
        <v>71.0</v>
      </c>
      <c r="N155" s="28">
        <v>55.0</v>
      </c>
      <c r="O155" s="28">
        <v>47.0</v>
      </c>
      <c r="P155" s="28">
        <v>29.0</v>
      </c>
      <c r="Q155" s="31">
        <v>361.0</v>
      </c>
      <c r="R155" s="31">
        <v>320.0</v>
      </c>
      <c r="S155" s="31">
        <v>1170.0</v>
      </c>
      <c r="T155" s="15">
        <v>67.0</v>
      </c>
      <c r="U155" s="15">
        <v>63.0</v>
      </c>
      <c r="V155" s="31">
        <v>319.0</v>
      </c>
      <c r="W155" s="31">
        <v>277.0</v>
      </c>
      <c r="X155" s="31">
        <v>440.0</v>
      </c>
      <c r="Y155" s="31">
        <v>378.0</v>
      </c>
      <c r="Z155" s="31">
        <v>378.0</v>
      </c>
      <c r="AA155" s="15">
        <v>82.0</v>
      </c>
      <c r="AB155" s="15">
        <v>44.0</v>
      </c>
      <c r="AC155" s="31">
        <v>361.0</v>
      </c>
      <c r="AD155" s="31">
        <v>239.0</v>
      </c>
      <c r="AE155" s="31">
        <v>404.0</v>
      </c>
      <c r="AF155" s="31">
        <v>307.0</v>
      </c>
      <c r="AG155" s="31">
        <v>347.0</v>
      </c>
      <c r="AH155" s="15">
        <v>50.0</v>
      </c>
      <c r="AI155" s="15">
        <v>41.0</v>
      </c>
      <c r="AJ155" s="31">
        <v>629.0</v>
      </c>
      <c r="AK155" s="31">
        <v>398.0</v>
      </c>
      <c r="AL155" s="31">
        <v>470.0</v>
      </c>
      <c r="AM155" s="221">
        <f t="shared" ref="AM155:AM156" si="19">SUM(F155:AL155)</f>
        <v>9168</v>
      </c>
      <c r="AN155" s="112"/>
    </row>
    <row r="156" ht="15.75" customHeight="1">
      <c r="A156" s="112"/>
      <c r="B156" s="112"/>
      <c r="C156" s="112"/>
      <c r="D156" s="220" t="s">
        <v>152</v>
      </c>
      <c r="E156" s="132"/>
      <c r="F156" s="15">
        <v>8.0</v>
      </c>
      <c r="G156" s="31">
        <v>182.0</v>
      </c>
      <c r="H156" s="31">
        <v>143.0</v>
      </c>
      <c r="I156" s="31">
        <v>149.0</v>
      </c>
      <c r="J156" s="31">
        <v>121.0</v>
      </c>
      <c r="K156" s="31"/>
      <c r="L156" s="31"/>
      <c r="M156" s="28">
        <v>54.0</v>
      </c>
      <c r="N156" s="28">
        <v>41.0</v>
      </c>
      <c r="O156" s="28">
        <v>23.0</v>
      </c>
      <c r="P156" s="28">
        <v>8.0</v>
      </c>
      <c r="Q156" s="31">
        <v>110.0</v>
      </c>
      <c r="R156" s="31">
        <v>83.0</v>
      </c>
      <c r="S156" s="31">
        <v>79.0</v>
      </c>
      <c r="T156" s="15">
        <v>17.0</v>
      </c>
      <c r="U156" s="15">
        <v>11.0</v>
      </c>
      <c r="V156" s="31">
        <v>103.0</v>
      </c>
      <c r="W156" s="31">
        <v>98.0</v>
      </c>
      <c r="X156" s="31">
        <v>157.0</v>
      </c>
      <c r="Y156" s="31">
        <v>105.0</v>
      </c>
      <c r="Z156" s="31">
        <v>122.0</v>
      </c>
      <c r="AA156" s="15">
        <v>13.0</v>
      </c>
      <c r="AB156" s="15">
        <v>4.0</v>
      </c>
      <c r="AC156" s="31">
        <v>148.0</v>
      </c>
      <c r="AD156" s="31">
        <v>66.0</v>
      </c>
      <c r="AE156" s="31">
        <v>144.0</v>
      </c>
      <c r="AF156" s="31">
        <v>224.0</v>
      </c>
      <c r="AG156" s="31">
        <v>96.0</v>
      </c>
      <c r="AH156" s="15">
        <v>10.0</v>
      </c>
      <c r="AI156" s="15">
        <v>21.0</v>
      </c>
      <c r="AJ156" s="31">
        <v>156.0</v>
      </c>
      <c r="AK156" s="31">
        <v>99.0</v>
      </c>
      <c r="AL156" s="31">
        <v>161.0</v>
      </c>
      <c r="AM156" s="221">
        <f t="shared" si="19"/>
        <v>2756</v>
      </c>
      <c r="AN156" s="112"/>
    </row>
    <row r="157" ht="15.75" customHeight="1">
      <c r="A157" s="79"/>
      <c r="B157" s="79"/>
      <c r="C157" s="81"/>
      <c r="D157" s="79"/>
      <c r="E157" s="79"/>
      <c r="F157" s="79"/>
      <c r="G157" s="79"/>
      <c r="H157" s="112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112"/>
      <c r="AN157" s="112"/>
    </row>
    <row r="158" ht="15.75" customHeight="1">
      <c r="A158" s="79"/>
      <c r="B158" s="239"/>
      <c r="C158" s="240"/>
      <c r="D158" s="82"/>
      <c r="E158" s="79"/>
      <c r="F158" s="79"/>
      <c r="G158" s="79"/>
      <c r="H158" s="112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112"/>
      <c r="AN158" s="112"/>
    </row>
    <row r="159" ht="15.75" customHeight="1">
      <c r="A159" s="79"/>
      <c r="B159" s="241"/>
      <c r="C159" s="240"/>
      <c r="D159" s="79"/>
      <c r="E159" s="79"/>
      <c r="F159" s="79"/>
      <c r="G159" s="79"/>
      <c r="H159" s="112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112"/>
      <c r="AN159" s="112"/>
    </row>
    <row r="160" ht="15.75" customHeight="1">
      <c r="A160" s="79"/>
      <c r="B160" s="241"/>
      <c r="C160" s="240"/>
      <c r="D160" s="79"/>
      <c r="E160" s="79"/>
      <c r="F160" s="79"/>
      <c r="G160" s="79"/>
      <c r="H160" s="112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112"/>
      <c r="AG160" s="112"/>
      <c r="AH160" s="79"/>
      <c r="AI160" s="79"/>
      <c r="AJ160" s="79"/>
      <c r="AK160" s="79"/>
      <c r="AL160" s="79"/>
      <c r="AM160" s="112"/>
      <c r="AN160" s="112"/>
    </row>
    <row r="161" ht="15.75" customHeight="1">
      <c r="A161" s="79"/>
      <c r="B161" s="79"/>
      <c r="C161" s="81"/>
      <c r="D161" s="79"/>
      <c r="E161" s="79"/>
      <c r="F161" s="79"/>
      <c r="G161" s="79"/>
      <c r="H161" s="112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112"/>
      <c r="AN161" s="112"/>
    </row>
    <row r="162" ht="15.75" customHeight="1">
      <c r="A162" s="79"/>
      <c r="B162" s="241"/>
      <c r="C162" s="240"/>
      <c r="D162" s="79"/>
      <c r="E162" s="79"/>
      <c r="F162" s="79"/>
      <c r="G162" s="79"/>
      <c r="H162" s="112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112"/>
      <c r="AN162" s="112"/>
    </row>
    <row r="163" ht="15.75" customHeight="1">
      <c r="A163" s="79"/>
      <c r="B163" s="79"/>
      <c r="C163" s="81"/>
      <c r="D163" s="79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112"/>
      <c r="AN163" s="112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  <c r="AM171" s="89"/>
      <c r="AN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6">
    <mergeCell ref="A1:AL1"/>
    <mergeCell ref="AM1:AN1"/>
    <mergeCell ref="D3:D25"/>
    <mergeCell ref="D32:D35"/>
    <mergeCell ref="E32:E35"/>
    <mergeCell ref="D37:D38"/>
    <mergeCell ref="E37:E38"/>
    <mergeCell ref="A55:B55"/>
    <mergeCell ref="A57:B57"/>
    <mergeCell ref="A59:B59"/>
    <mergeCell ref="A61:B61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D40:D41"/>
    <mergeCell ref="E40:E41"/>
    <mergeCell ref="A48:AN48"/>
    <mergeCell ref="A49:AN50"/>
    <mergeCell ref="A51:AN51"/>
    <mergeCell ref="D52:D97"/>
    <mergeCell ref="A53:B53"/>
    <mergeCell ref="E98:AM98"/>
    <mergeCell ref="E101:E102"/>
    <mergeCell ref="E103:E104"/>
    <mergeCell ref="E105:E106"/>
    <mergeCell ref="A102:B102"/>
    <mergeCell ref="A104:B104"/>
    <mergeCell ref="A134:B134"/>
    <mergeCell ref="A136:B136"/>
    <mergeCell ref="A148:C153"/>
    <mergeCell ref="A120:B120"/>
    <mergeCell ref="A122:B122"/>
    <mergeCell ref="A124:B124"/>
    <mergeCell ref="A126:B126"/>
    <mergeCell ref="A128:B128"/>
    <mergeCell ref="A130:B130"/>
    <mergeCell ref="A132:B132"/>
    <mergeCell ref="E141:E142"/>
    <mergeCell ref="E143:E144"/>
    <mergeCell ref="E145:E146"/>
    <mergeCell ref="A147:AN147"/>
    <mergeCell ref="E121:E128"/>
    <mergeCell ref="E129:E130"/>
    <mergeCell ref="E131:E132"/>
    <mergeCell ref="E133:E134"/>
    <mergeCell ref="E135:E136"/>
    <mergeCell ref="E137:E138"/>
    <mergeCell ref="E139:E140"/>
    <mergeCell ref="A95:B95"/>
    <mergeCell ref="A97:B97"/>
    <mergeCell ref="E99:E100"/>
    <mergeCell ref="L99:L100"/>
    <mergeCell ref="L101:L102"/>
    <mergeCell ref="L103:L104"/>
    <mergeCell ref="A108:B108"/>
    <mergeCell ref="L105:L106"/>
    <mergeCell ref="L107:L108"/>
    <mergeCell ref="L109:L110"/>
    <mergeCell ref="L111:L112"/>
    <mergeCell ref="L113:L114"/>
    <mergeCell ref="L115:L116"/>
    <mergeCell ref="L117:L118"/>
    <mergeCell ref="E107:E108"/>
    <mergeCell ref="E109:E110"/>
    <mergeCell ref="E111:E112"/>
    <mergeCell ref="E113:E114"/>
    <mergeCell ref="E115:E116"/>
    <mergeCell ref="E117:E118"/>
    <mergeCell ref="E119:E120"/>
    <mergeCell ref="L133:L134"/>
    <mergeCell ref="L135:L136"/>
    <mergeCell ref="L137:L138"/>
    <mergeCell ref="L139:L140"/>
    <mergeCell ref="L141:L142"/>
    <mergeCell ref="L143:L144"/>
    <mergeCell ref="L145:L146"/>
    <mergeCell ref="L119:L120"/>
    <mergeCell ref="L121:L122"/>
    <mergeCell ref="L123:L124"/>
    <mergeCell ref="L125:L126"/>
    <mergeCell ref="L127:L128"/>
    <mergeCell ref="L129:L130"/>
    <mergeCell ref="L131:L132"/>
    <mergeCell ref="A100:B100"/>
    <mergeCell ref="A106:B106"/>
    <mergeCell ref="A110:B110"/>
    <mergeCell ref="A112:B112"/>
    <mergeCell ref="A114:B114"/>
    <mergeCell ref="A116:B116"/>
    <mergeCell ref="A118:B118"/>
    <mergeCell ref="D150:E150"/>
    <mergeCell ref="D151:E151"/>
    <mergeCell ref="D152:E152"/>
    <mergeCell ref="D153:E153"/>
    <mergeCell ref="D155:E155"/>
    <mergeCell ref="D156:E156"/>
    <mergeCell ref="A138:B138"/>
    <mergeCell ref="A140:B140"/>
    <mergeCell ref="A142:B142"/>
    <mergeCell ref="A144:B144"/>
    <mergeCell ref="A146:B146"/>
    <mergeCell ref="D148:E148"/>
    <mergeCell ref="D149:E149"/>
  </mergeCell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8.0"/>
    <col customWidth="1" min="3" max="3" width="15.43"/>
    <col customWidth="1" min="4" max="4" width="15.71"/>
    <col customWidth="1" min="5" max="5" width="29.0"/>
    <col customWidth="1" min="6" max="7" width="6.57"/>
    <col customWidth="1" min="8" max="10" width="6.29"/>
    <col customWidth="1" min="11" max="11" width="10.29"/>
    <col customWidth="1" min="12" max="12" width="17.71"/>
    <col customWidth="1" min="13" max="13" width="6.86"/>
    <col customWidth="1" min="14" max="14" width="6.29"/>
    <col customWidth="1" min="15" max="15" width="17.71"/>
    <col customWidth="1" min="16" max="19" width="6.86"/>
    <col customWidth="1" min="20" max="20" width="7.14"/>
    <col customWidth="1" min="21" max="24" width="6.86"/>
    <col customWidth="1" min="25" max="25" width="7.14"/>
    <col customWidth="1" min="26" max="28" width="6.86"/>
    <col customWidth="1" min="29" max="29" width="6.71"/>
    <col customWidth="1" min="30" max="30" width="6.0"/>
    <col customWidth="1" min="31" max="31" width="5.86"/>
    <col customWidth="1" min="32" max="32" width="5.57"/>
    <col customWidth="1" min="33" max="33" width="6.14"/>
    <col customWidth="1" min="34" max="34" width="5.71"/>
    <col customWidth="1" min="35" max="38" width="6.0"/>
    <col customWidth="1" min="39" max="39" width="8.0"/>
    <col customWidth="1" min="40" max="40" width="36.86"/>
  </cols>
  <sheetData>
    <row r="1" ht="18.75" customHeight="1">
      <c r="A1" s="1" t="s">
        <v>476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3" t="s">
        <v>0</v>
      </c>
      <c r="AN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477</v>
      </c>
      <c r="F2" s="147">
        <v>1.0</v>
      </c>
      <c r="G2" s="147">
        <v>2.0</v>
      </c>
      <c r="H2" s="117">
        <v>3.0</v>
      </c>
      <c r="I2" s="147">
        <v>4.0</v>
      </c>
      <c r="J2" s="117">
        <v>5.0</v>
      </c>
      <c r="K2" s="583" t="s">
        <v>423</v>
      </c>
      <c r="L2" s="584" t="s">
        <v>401</v>
      </c>
      <c r="M2" s="651">
        <v>6.0</v>
      </c>
      <c r="N2" s="31">
        <v>7.0</v>
      </c>
      <c r="O2" s="652" t="s">
        <v>478</v>
      </c>
      <c r="P2" s="31">
        <v>9.0</v>
      </c>
      <c r="Q2" s="29">
        <v>10.0</v>
      </c>
      <c r="R2" s="15">
        <v>11.0</v>
      </c>
      <c r="S2" s="16">
        <v>12.0</v>
      </c>
      <c r="T2" s="31">
        <v>13.0</v>
      </c>
      <c r="U2" s="29">
        <v>14.0</v>
      </c>
      <c r="V2" s="31">
        <v>15.0</v>
      </c>
      <c r="W2" s="29">
        <v>16.0</v>
      </c>
      <c r="X2" s="31">
        <v>17.0</v>
      </c>
      <c r="Y2" s="16">
        <v>18.0</v>
      </c>
      <c r="Z2" s="15">
        <v>19.0</v>
      </c>
      <c r="AA2" s="29">
        <v>20.0</v>
      </c>
      <c r="AB2" s="31">
        <v>21.0</v>
      </c>
      <c r="AC2" s="29">
        <v>22.0</v>
      </c>
      <c r="AD2" s="31">
        <v>23.0</v>
      </c>
      <c r="AE2" s="29">
        <v>24.0</v>
      </c>
      <c r="AF2" s="15">
        <v>25.0</v>
      </c>
      <c r="AG2" s="16">
        <v>26.0</v>
      </c>
      <c r="AH2" s="31">
        <v>27.0</v>
      </c>
      <c r="AI2" s="29">
        <v>28.0</v>
      </c>
      <c r="AJ2" s="29">
        <v>29.0</v>
      </c>
      <c r="AK2" s="29">
        <v>30.0</v>
      </c>
      <c r="AL2" s="29">
        <v>31.0</v>
      </c>
      <c r="AM2" s="17" t="s">
        <v>7</v>
      </c>
      <c r="AN2" s="18" t="s">
        <v>8</v>
      </c>
    </row>
    <row r="3" ht="15.75" customHeight="1">
      <c r="A3" s="19">
        <v>1.0</v>
      </c>
      <c r="B3" s="80" t="s">
        <v>479</v>
      </c>
      <c r="C3" s="653" t="s">
        <v>480</v>
      </c>
      <c r="D3" s="22" t="s">
        <v>10</v>
      </c>
      <c r="E3" s="23"/>
      <c r="F3" s="654"/>
      <c r="G3" s="655"/>
      <c r="H3" s="655"/>
      <c r="I3" s="639"/>
      <c r="J3" s="639"/>
      <c r="K3" s="23" t="s">
        <v>481</v>
      </c>
      <c r="L3" s="23" t="s">
        <v>482</v>
      </c>
      <c r="M3" s="655"/>
      <c r="N3" s="655"/>
      <c r="O3" s="654"/>
      <c r="P3" s="655"/>
      <c r="Q3" s="655"/>
      <c r="R3" s="655"/>
      <c r="S3" s="655"/>
      <c r="T3" s="125" t="s">
        <v>29</v>
      </c>
      <c r="U3" s="125" t="s">
        <v>29</v>
      </c>
      <c r="V3" s="35" t="s">
        <v>49</v>
      </c>
      <c r="W3" s="125" t="s">
        <v>29</v>
      </c>
      <c r="X3" s="125" t="s">
        <v>29</v>
      </c>
      <c r="Y3" s="656" t="s">
        <v>483</v>
      </c>
      <c r="Z3" s="656" t="s">
        <v>483</v>
      </c>
      <c r="AA3" s="125" t="s">
        <v>29</v>
      </c>
      <c r="AB3" s="125" t="s">
        <v>29</v>
      </c>
      <c r="AC3" s="35" t="s">
        <v>49</v>
      </c>
      <c r="AD3" s="125" t="s">
        <v>29</v>
      </c>
      <c r="AE3" s="125" t="s">
        <v>29</v>
      </c>
      <c r="AF3" s="15"/>
      <c r="AG3" s="15"/>
      <c r="AH3" s="125" t="s">
        <v>43</v>
      </c>
      <c r="AI3" s="125" t="s">
        <v>43</v>
      </c>
      <c r="AJ3" s="35" t="s">
        <v>49</v>
      </c>
      <c r="AK3" s="125" t="s">
        <v>43</v>
      </c>
      <c r="AL3" s="125"/>
      <c r="AM3" s="29"/>
      <c r="AN3" s="29"/>
    </row>
    <row r="4" ht="15.75" customHeight="1">
      <c r="A4" s="19">
        <v>2.0</v>
      </c>
      <c r="B4" s="19" t="s">
        <v>16</v>
      </c>
      <c r="C4" s="31" t="s">
        <v>484</v>
      </c>
      <c r="D4" s="32"/>
      <c r="E4" s="23"/>
      <c r="F4" s="125" t="s">
        <v>43</v>
      </c>
      <c r="G4" s="35" t="s">
        <v>49</v>
      </c>
      <c r="H4" s="125" t="s">
        <v>43</v>
      </c>
      <c r="I4" s="119"/>
      <c r="J4" s="119"/>
      <c r="K4" s="23" t="s">
        <v>11</v>
      </c>
      <c r="L4" s="23" t="s">
        <v>482</v>
      </c>
      <c r="M4" s="125" t="s">
        <v>43</v>
      </c>
      <c r="N4" s="125" t="s">
        <v>43</v>
      </c>
      <c r="O4" s="657"/>
      <c r="P4" s="35" t="s">
        <v>49</v>
      </c>
      <c r="Q4" s="125" t="s">
        <v>43</v>
      </c>
      <c r="R4" s="15" t="s">
        <v>49</v>
      </c>
      <c r="S4" s="656"/>
      <c r="T4" s="125"/>
      <c r="U4" s="125" t="s">
        <v>29</v>
      </c>
      <c r="V4" s="125" t="s">
        <v>43</v>
      </c>
      <c r="W4" s="35" t="s">
        <v>29</v>
      </c>
      <c r="X4" s="125" t="s">
        <v>29</v>
      </c>
      <c r="Y4" s="656" t="s">
        <v>483</v>
      </c>
      <c r="Z4" s="656" t="s">
        <v>483</v>
      </c>
      <c r="AA4" s="125" t="s">
        <v>29</v>
      </c>
      <c r="AB4" s="125" t="s">
        <v>29</v>
      </c>
      <c r="AC4" s="125" t="s">
        <v>43</v>
      </c>
      <c r="AD4" s="35" t="s">
        <v>29</v>
      </c>
      <c r="AE4" s="125" t="s">
        <v>29</v>
      </c>
      <c r="AF4" s="15"/>
      <c r="AG4" s="15"/>
      <c r="AH4" s="125" t="s">
        <v>43</v>
      </c>
      <c r="AI4" s="125" t="s">
        <v>43</v>
      </c>
      <c r="AJ4" s="125" t="s">
        <v>43</v>
      </c>
      <c r="AK4" s="35" t="s">
        <v>49</v>
      </c>
      <c r="AL4" s="125" t="s">
        <v>43</v>
      </c>
      <c r="AM4" s="29"/>
      <c r="AN4" s="29"/>
    </row>
    <row r="5" ht="15.75" customHeight="1">
      <c r="A5" s="19">
        <v>3.0</v>
      </c>
      <c r="B5" s="19" t="s">
        <v>19</v>
      </c>
      <c r="C5" s="31" t="s">
        <v>485</v>
      </c>
      <c r="D5" s="32"/>
      <c r="E5" s="23"/>
      <c r="F5" s="125" t="s">
        <v>43</v>
      </c>
      <c r="G5" s="125" t="s">
        <v>43</v>
      </c>
      <c r="H5" s="35" t="s">
        <v>49</v>
      </c>
      <c r="I5" s="527" t="s">
        <v>43</v>
      </c>
      <c r="J5" s="15"/>
      <c r="K5" s="23" t="s">
        <v>11</v>
      </c>
      <c r="L5" s="23" t="s">
        <v>482</v>
      </c>
      <c r="M5" s="125" t="s">
        <v>43</v>
      </c>
      <c r="N5" s="125" t="s">
        <v>43</v>
      </c>
      <c r="O5" s="483" t="s">
        <v>43</v>
      </c>
      <c r="P5" s="125" t="s">
        <v>43</v>
      </c>
      <c r="Q5" s="35" t="s">
        <v>49</v>
      </c>
      <c r="R5" s="656" t="s">
        <v>483</v>
      </c>
      <c r="S5" s="656"/>
      <c r="T5" s="125" t="s">
        <v>29</v>
      </c>
      <c r="U5" s="125" t="s">
        <v>29</v>
      </c>
      <c r="V5" s="125" t="s">
        <v>43</v>
      </c>
      <c r="W5" s="125" t="s">
        <v>29</v>
      </c>
      <c r="X5" s="35" t="s">
        <v>29</v>
      </c>
      <c r="Y5" s="658" t="s">
        <v>483</v>
      </c>
      <c r="Z5" s="658" t="s">
        <v>483</v>
      </c>
      <c r="AA5" s="659"/>
      <c r="AB5" s="125" t="s">
        <v>29</v>
      </c>
      <c r="AC5" s="125" t="s">
        <v>43</v>
      </c>
      <c r="AD5" s="125" t="s">
        <v>29</v>
      </c>
      <c r="AE5" s="35" t="s">
        <v>29</v>
      </c>
      <c r="AF5" s="527"/>
      <c r="AG5" s="658"/>
      <c r="AH5" s="660"/>
      <c r="AI5" s="660"/>
      <c r="AJ5" s="660"/>
      <c r="AK5" s="660"/>
      <c r="AL5" s="660"/>
      <c r="AM5" s="29"/>
      <c r="AN5" s="45"/>
    </row>
    <row r="6" ht="18.0" customHeight="1">
      <c r="A6" s="19">
        <v>4.0</v>
      </c>
      <c r="B6" s="19" t="s">
        <v>20</v>
      </c>
      <c r="C6" s="31" t="s">
        <v>486</v>
      </c>
      <c r="D6" s="32"/>
      <c r="E6" s="23"/>
      <c r="F6" s="125" t="s">
        <v>43</v>
      </c>
      <c r="G6" s="125" t="s">
        <v>43</v>
      </c>
      <c r="H6" s="125" t="s">
        <v>43</v>
      </c>
      <c r="I6" s="15"/>
      <c r="J6" s="15"/>
      <c r="K6" s="23" t="s">
        <v>11</v>
      </c>
      <c r="L6" s="23" t="s">
        <v>482</v>
      </c>
      <c r="M6" s="654"/>
      <c r="N6" s="655"/>
      <c r="O6" s="655"/>
      <c r="P6" s="655"/>
      <c r="Q6" s="655"/>
      <c r="R6" s="655"/>
      <c r="S6" s="655"/>
      <c r="T6" s="125" t="s">
        <v>29</v>
      </c>
      <c r="U6" s="125" t="s">
        <v>29</v>
      </c>
      <c r="V6" s="125" t="s">
        <v>43</v>
      </c>
      <c r="W6" s="125" t="s">
        <v>29</v>
      </c>
      <c r="X6" s="125" t="s">
        <v>29</v>
      </c>
      <c r="Y6" s="656" t="s">
        <v>483</v>
      </c>
      <c r="Z6" s="656" t="s">
        <v>483</v>
      </c>
      <c r="AA6" s="35" t="s">
        <v>49</v>
      </c>
      <c r="AB6" s="125" t="s">
        <v>29</v>
      </c>
      <c r="AC6" s="125" t="s">
        <v>43</v>
      </c>
      <c r="AD6" s="125" t="s">
        <v>29</v>
      </c>
      <c r="AE6" s="125" t="s">
        <v>29</v>
      </c>
      <c r="AF6" s="15"/>
      <c r="AG6" s="15"/>
      <c r="AH6" s="35" t="s">
        <v>49</v>
      </c>
      <c r="AI6" s="125" t="s">
        <v>43</v>
      </c>
      <c r="AJ6" s="125" t="s">
        <v>43</v>
      </c>
      <c r="AK6" s="125" t="s">
        <v>43</v>
      </c>
      <c r="AL6" s="125" t="s">
        <v>43</v>
      </c>
      <c r="AM6" s="29"/>
      <c r="AN6" s="45"/>
    </row>
    <row r="7" ht="15.75" customHeight="1">
      <c r="A7" s="19">
        <v>5.0</v>
      </c>
      <c r="B7" s="19" t="s">
        <v>23</v>
      </c>
      <c r="C7" s="31" t="s">
        <v>487</v>
      </c>
      <c r="D7" s="32"/>
      <c r="E7" s="23"/>
      <c r="F7" s="35" t="s">
        <v>49</v>
      </c>
      <c r="G7" s="125" t="s">
        <v>43</v>
      </c>
      <c r="H7" s="125" t="s">
        <v>43</v>
      </c>
      <c r="I7" s="15" t="s">
        <v>49</v>
      </c>
      <c r="J7" s="15"/>
      <c r="K7" s="23" t="s">
        <v>11</v>
      </c>
      <c r="L7" s="23" t="s">
        <v>482</v>
      </c>
      <c r="M7" s="125"/>
      <c r="N7" s="125" t="s">
        <v>43</v>
      </c>
      <c r="O7" s="661"/>
      <c r="P7" s="125" t="s">
        <v>43</v>
      </c>
      <c r="Q7" s="125" t="s">
        <v>43</v>
      </c>
      <c r="R7" s="656"/>
      <c r="S7" s="656"/>
      <c r="T7" s="125" t="s">
        <v>29</v>
      </c>
      <c r="U7" s="125" t="s">
        <v>29</v>
      </c>
      <c r="V7" s="35" t="s">
        <v>49</v>
      </c>
      <c r="W7" s="125" t="s">
        <v>29</v>
      </c>
      <c r="X7" s="125" t="s">
        <v>29</v>
      </c>
      <c r="Y7" s="656" t="s">
        <v>483</v>
      </c>
      <c r="Z7" s="656" t="s">
        <v>483</v>
      </c>
      <c r="AA7" s="125" t="s">
        <v>29</v>
      </c>
      <c r="AB7" s="125" t="s">
        <v>29</v>
      </c>
      <c r="AC7" s="35" t="s">
        <v>49</v>
      </c>
      <c r="AD7" s="125" t="s">
        <v>29</v>
      </c>
      <c r="AE7" s="125" t="s">
        <v>29</v>
      </c>
      <c r="AF7" s="15"/>
      <c r="AG7" s="15"/>
      <c r="AH7" s="125" t="s">
        <v>43</v>
      </c>
      <c r="AI7" s="125" t="s">
        <v>43</v>
      </c>
      <c r="AJ7" s="125" t="s">
        <v>43</v>
      </c>
      <c r="AK7" s="125" t="s">
        <v>43</v>
      </c>
      <c r="AL7" s="125" t="s">
        <v>43</v>
      </c>
      <c r="AM7" s="29"/>
      <c r="AN7" s="45"/>
    </row>
    <row r="8" ht="15.75" customHeight="1">
      <c r="A8" s="19">
        <v>6.0</v>
      </c>
      <c r="B8" s="20" t="s">
        <v>24</v>
      </c>
      <c r="C8" s="31" t="s">
        <v>488</v>
      </c>
      <c r="D8" s="32"/>
      <c r="E8" s="23"/>
      <c r="F8" s="125" t="s">
        <v>43</v>
      </c>
      <c r="G8" s="35" t="s">
        <v>49</v>
      </c>
      <c r="H8" s="483" t="s">
        <v>43</v>
      </c>
      <c r="I8" s="15"/>
      <c r="J8" s="15" t="s">
        <v>43</v>
      </c>
      <c r="K8" s="23" t="s">
        <v>11</v>
      </c>
      <c r="L8" s="23" t="s">
        <v>482</v>
      </c>
      <c r="M8" s="125" t="s">
        <v>43</v>
      </c>
      <c r="N8" s="125" t="s">
        <v>43</v>
      </c>
      <c r="O8" s="657"/>
      <c r="P8" s="35" t="s">
        <v>49</v>
      </c>
      <c r="Q8" s="125" t="s">
        <v>43</v>
      </c>
      <c r="R8" s="656"/>
      <c r="S8" s="656"/>
      <c r="T8" s="125" t="s">
        <v>29</v>
      </c>
      <c r="U8" s="125" t="s">
        <v>29</v>
      </c>
      <c r="V8" s="125" t="s">
        <v>43</v>
      </c>
      <c r="W8" s="35" t="s">
        <v>29</v>
      </c>
      <c r="X8" s="125" t="s">
        <v>29</v>
      </c>
      <c r="Y8" s="656" t="s">
        <v>483</v>
      </c>
      <c r="Z8" s="656" t="s">
        <v>483</v>
      </c>
      <c r="AA8" s="125" t="s">
        <v>29</v>
      </c>
      <c r="AB8" s="125" t="s">
        <v>29</v>
      </c>
      <c r="AC8" s="125" t="s">
        <v>43</v>
      </c>
      <c r="AD8" s="35" t="s">
        <v>29</v>
      </c>
      <c r="AE8" s="125" t="s">
        <v>29</v>
      </c>
      <c r="AF8" s="15"/>
      <c r="AG8" s="15"/>
      <c r="AH8" s="125" t="s">
        <v>43</v>
      </c>
      <c r="AI8" s="125" t="s">
        <v>43</v>
      </c>
      <c r="AJ8" s="35" t="s">
        <v>49</v>
      </c>
      <c r="AK8" s="125" t="s">
        <v>43</v>
      </c>
      <c r="AL8" s="125" t="s">
        <v>43</v>
      </c>
      <c r="AM8" s="29"/>
      <c r="AN8" s="45"/>
    </row>
    <row r="9" ht="15.75" customHeight="1">
      <c r="A9" s="19">
        <v>7.0</v>
      </c>
      <c r="B9" s="80" t="s">
        <v>489</v>
      </c>
      <c r="C9" s="31" t="s">
        <v>490</v>
      </c>
      <c r="D9" s="32"/>
      <c r="E9" s="23"/>
      <c r="F9" s="125" t="s">
        <v>43</v>
      </c>
      <c r="G9" s="125" t="s">
        <v>43</v>
      </c>
      <c r="H9" s="125"/>
      <c r="I9" s="15"/>
      <c r="J9" s="15" t="s">
        <v>49</v>
      </c>
      <c r="K9" s="23" t="s">
        <v>11</v>
      </c>
      <c r="L9" s="23" t="s">
        <v>482</v>
      </c>
      <c r="M9" s="125" t="s">
        <v>43</v>
      </c>
      <c r="N9" s="125" t="s">
        <v>43</v>
      </c>
      <c r="O9" s="657"/>
      <c r="P9" s="125" t="s">
        <v>43</v>
      </c>
      <c r="Q9" s="35" t="s">
        <v>49</v>
      </c>
      <c r="R9" s="656"/>
      <c r="S9" s="656"/>
      <c r="T9" s="125" t="s">
        <v>29</v>
      </c>
      <c r="U9" s="125" t="s">
        <v>29</v>
      </c>
      <c r="V9" s="125" t="s">
        <v>43</v>
      </c>
      <c r="W9" s="125" t="s">
        <v>29</v>
      </c>
      <c r="X9" s="35" t="s">
        <v>29</v>
      </c>
      <c r="Y9" s="662" t="s">
        <v>43</v>
      </c>
      <c r="Z9" s="656" t="s">
        <v>483</v>
      </c>
      <c r="AA9" s="125" t="s">
        <v>29</v>
      </c>
      <c r="AB9" s="125" t="s">
        <v>29</v>
      </c>
      <c r="AC9" s="125" t="s">
        <v>43</v>
      </c>
      <c r="AD9" s="125" t="s">
        <v>29</v>
      </c>
      <c r="AE9" s="35" t="s">
        <v>29</v>
      </c>
      <c r="AF9" s="15"/>
      <c r="AG9" s="15"/>
      <c r="AH9" s="125" t="s">
        <v>43</v>
      </c>
      <c r="AI9" s="125" t="s">
        <v>43</v>
      </c>
      <c r="AJ9" s="125" t="s">
        <v>43</v>
      </c>
      <c r="AK9" s="35" t="s">
        <v>49</v>
      </c>
      <c r="AL9" s="125" t="s">
        <v>43</v>
      </c>
      <c r="AM9" s="29"/>
      <c r="AN9" s="45"/>
    </row>
    <row r="10" ht="15.75" customHeight="1">
      <c r="A10" s="19">
        <v>8.0</v>
      </c>
      <c r="B10" s="20" t="s">
        <v>26</v>
      </c>
      <c r="C10" s="31" t="s">
        <v>491</v>
      </c>
      <c r="D10" s="32"/>
      <c r="E10" s="23"/>
      <c r="F10" s="125" t="s">
        <v>43</v>
      </c>
      <c r="G10" s="125" t="s">
        <v>43</v>
      </c>
      <c r="H10" s="125" t="s">
        <v>43</v>
      </c>
      <c r="I10" s="15"/>
      <c r="J10" s="15"/>
      <c r="K10" s="23" t="s">
        <v>11</v>
      </c>
      <c r="L10" s="23" t="s">
        <v>482</v>
      </c>
      <c r="M10" s="35" t="s">
        <v>49</v>
      </c>
      <c r="N10" s="125" t="s">
        <v>43</v>
      </c>
      <c r="O10" s="657"/>
      <c r="P10" s="125" t="s">
        <v>43</v>
      </c>
      <c r="Q10" s="125" t="s">
        <v>43</v>
      </c>
      <c r="R10" s="656"/>
      <c r="S10" s="656"/>
      <c r="T10" s="125"/>
      <c r="U10" s="125" t="s">
        <v>29</v>
      </c>
      <c r="V10" s="125" t="s">
        <v>43</v>
      </c>
      <c r="W10" s="125" t="s">
        <v>29</v>
      </c>
      <c r="X10" s="125" t="s">
        <v>29</v>
      </c>
      <c r="Y10" s="656" t="s">
        <v>483</v>
      </c>
      <c r="Z10" s="656" t="s">
        <v>483</v>
      </c>
      <c r="AA10" s="35" t="s">
        <v>49</v>
      </c>
      <c r="AB10" s="125" t="s">
        <v>29</v>
      </c>
      <c r="AC10" s="125" t="s">
        <v>43</v>
      </c>
      <c r="AD10" s="125" t="s">
        <v>29</v>
      </c>
      <c r="AE10" s="125" t="s">
        <v>29</v>
      </c>
      <c r="AF10" s="15" t="s">
        <v>43</v>
      </c>
      <c r="AG10" s="15"/>
      <c r="AH10" s="35" t="s">
        <v>49</v>
      </c>
      <c r="AI10" s="125" t="s">
        <v>43</v>
      </c>
      <c r="AJ10" s="125" t="s">
        <v>43</v>
      </c>
      <c r="AK10" s="125" t="s">
        <v>43</v>
      </c>
      <c r="AL10" s="125" t="s">
        <v>43</v>
      </c>
      <c r="AM10" s="29"/>
      <c r="AN10" s="29"/>
    </row>
    <row r="11" ht="15.75" customHeight="1">
      <c r="A11" s="19">
        <v>9.0</v>
      </c>
      <c r="B11" s="19" t="s">
        <v>27</v>
      </c>
      <c r="C11" s="31" t="s">
        <v>492</v>
      </c>
      <c r="D11" s="32"/>
      <c r="E11" s="23"/>
      <c r="F11" s="125" t="s">
        <v>43</v>
      </c>
      <c r="G11" s="125" t="s">
        <v>43</v>
      </c>
      <c r="H11" s="125" t="s">
        <v>43</v>
      </c>
      <c r="I11" s="15"/>
      <c r="J11" s="119"/>
      <c r="K11" s="23" t="s">
        <v>11</v>
      </c>
      <c r="L11" s="23" t="s">
        <v>482</v>
      </c>
      <c r="M11" s="125" t="s">
        <v>43</v>
      </c>
      <c r="N11" s="35" t="s">
        <v>49</v>
      </c>
      <c r="O11" s="657"/>
      <c r="P11" s="125" t="s">
        <v>43</v>
      </c>
      <c r="Q11" s="125" t="s">
        <v>43</v>
      </c>
      <c r="R11" s="656"/>
      <c r="S11" s="656"/>
      <c r="T11" s="125" t="s">
        <v>29</v>
      </c>
      <c r="U11" s="35" t="s">
        <v>29</v>
      </c>
      <c r="V11" s="125" t="s">
        <v>43</v>
      </c>
      <c r="W11" s="125" t="s">
        <v>29</v>
      </c>
      <c r="X11" s="125" t="s">
        <v>29</v>
      </c>
      <c r="Y11" s="656" t="s">
        <v>483</v>
      </c>
      <c r="Z11" s="656" t="s">
        <v>483</v>
      </c>
      <c r="AA11" s="125" t="s">
        <v>29</v>
      </c>
      <c r="AB11" s="35" t="s">
        <v>29</v>
      </c>
      <c r="AC11" s="125" t="s">
        <v>43</v>
      </c>
      <c r="AD11" s="125" t="s">
        <v>29</v>
      </c>
      <c r="AE11" s="125" t="s">
        <v>29</v>
      </c>
      <c r="AF11" s="15"/>
      <c r="AG11" s="15"/>
      <c r="AH11" s="125" t="s">
        <v>43</v>
      </c>
      <c r="AI11" s="35" t="s">
        <v>49</v>
      </c>
      <c r="AJ11" s="125" t="s">
        <v>43</v>
      </c>
      <c r="AK11" s="125" t="s">
        <v>43</v>
      </c>
      <c r="AL11" s="35" t="s">
        <v>49</v>
      </c>
      <c r="AM11" s="29"/>
      <c r="AN11" s="29"/>
    </row>
    <row r="12" ht="15.75" customHeight="1">
      <c r="A12" s="19">
        <v>10.0</v>
      </c>
      <c r="B12" s="19" t="s">
        <v>28</v>
      </c>
      <c r="C12" s="31" t="s">
        <v>493</v>
      </c>
      <c r="D12" s="32"/>
      <c r="E12" s="23"/>
      <c r="F12" s="35" t="s">
        <v>49</v>
      </c>
      <c r="G12" s="125" t="s">
        <v>43</v>
      </c>
      <c r="H12" s="125" t="s">
        <v>43</v>
      </c>
      <c r="I12" s="15"/>
      <c r="J12" s="15"/>
      <c r="K12" s="23" t="s">
        <v>11</v>
      </c>
      <c r="L12" s="23" t="s">
        <v>482</v>
      </c>
      <c r="M12" s="125" t="s">
        <v>43</v>
      </c>
      <c r="N12" s="125" t="s">
        <v>43</v>
      </c>
      <c r="O12" s="661"/>
      <c r="P12" s="125" t="s">
        <v>43</v>
      </c>
      <c r="Q12" s="125"/>
      <c r="R12" s="656"/>
      <c r="S12" s="15" t="s">
        <v>43</v>
      </c>
      <c r="T12" s="125" t="s">
        <v>29</v>
      </c>
      <c r="U12" s="125" t="s">
        <v>29</v>
      </c>
      <c r="V12" s="35" t="s">
        <v>49</v>
      </c>
      <c r="W12" s="125" t="s">
        <v>29</v>
      </c>
      <c r="X12" s="125" t="s">
        <v>29</v>
      </c>
      <c r="Y12" s="656"/>
      <c r="Z12" s="656"/>
      <c r="AA12" s="125"/>
      <c r="AB12" s="125" t="s">
        <v>29</v>
      </c>
      <c r="AC12" s="125" t="s">
        <v>43</v>
      </c>
      <c r="AD12" s="125" t="s">
        <v>29</v>
      </c>
      <c r="AE12" s="125" t="s">
        <v>29</v>
      </c>
      <c r="AF12" s="527" t="s">
        <v>43</v>
      </c>
      <c r="AG12" s="15"/>
      <c r="AH12" s="125" t="s">
        <v>43</v>
      </c>
      <c r="AI12" s="125" t="s">
        <v>43</v>
      </c>
      <c r="AJ12" s="125" t="s">
        <v>43</v>
      </c>
      <c r="AK12" s="125" t="s">
        <v>43</v>
      </c>
      <c r="AL12" s="125" t="s">
        <v>43</v>
      </c>
      <c r="AM12" s="29"/>
      <c r="AN12" s="45"/>
    </row>
    <row r="13" ht="15.75" customHeight="1">
      <c r="A13" s="19">
        <v>11.0</v>
      </c>
      <c r="B13" s="20" t="s">
        <v>32</v>
      </c>
      <c r="C13" s="31" t="s">
        <v>494</v>
      </c>
      <c r="D13" s="32"/>
      <c r="E13" s="23"/>
      <c r="F13" s="125" t="s">
        <v>43</v>
      </c>
      <c r="G13" s="35" t="s">
        <v>49</v>
      </c>
      <c r="H13" s="125" t="s">
        <v>43</v>
      </c>
      <c r="I13" s="527" t="s">
        <v>43</v>
      </c>
      <c r="J13" s="15"/>
      <c r="K13" s="23" t="s">
        <v>11</v>
      </c>
      <c r="L13" s="23" t="s">
        <v>482</v>
      </c>
      <c r="M13" s="125" t="s">
        <v>43</v>
      </c>
      <c r="N13" s="125" t="s">
        <v>43</v>
      </c>
      <c r="O13" s="657"/>
      <c r="P13" s="35" t="s">
        <v>49</v>
      </c>
      <c r="Q13" s="663" t="s">
        <v>43</v>
      </c>
      <c r="R13" s="656"/>
      <c r="S13" s="15"/>
      <c r="T13" s="125" t="s">
        <v>29</v>
      </c>
      <c r="U13" s="125" t="s">
        <v>29</v>
      </c>
      <c r="V13" s="125" t="s">
        <v>43</v>
      </c>
      <c r="W13" s="35" t="s">
        <v>29</v>
      </c>
      <c r="X13" s="125" t="s">
        <v>29</v>
      </c>
      <c r="Y13" s="527" t="s">
        <v>43</v>
      </c>
      <c r="Z13" s="656" t="s">
        <v>483</v>
      </c>
      <c r="AA13" s="125" t="s">
        <v>29</v>
      </c>
      <c r="AB13" s="125" t="s">
        <v>29</v>
      </c>
      <c r="AC13" s="125" t="s">
        <v>43</v>
      </c>
      <c r="AD13" s="35" t="s">
        <v>29</v>
      </c>
      <c r="AE13" s="125" t="s">
        <v>29</v>
      </c>
      <c r="AF13" s="15"/>
      <c r="AG13" s="15"/>
      <c r="AH13" s="125" t="s">
        <v>43</v>
      </c>
      <c r="AI13" s="125" t="s">
        <v>43</v>
      </c>
      <c r="AJ13" s="125" t="s">
        <v>43</v>
      </c>
      <c r="AK13" s="35" t="s">
        <v>49</v>
      </c>
      <c r="AL13" s="125" t="s">
        <v>43</v>
      </c>
      <c r="AM13" s="29"/>
      <c r="AN13" s="29"/>
    </row>
    <row r="14" ht="15.75" customHeight="1">
      <c r="A14" s="19">
        <v>12.0</v>
      </c>
      <c r="B14" s="19" t="s">
        <v>33</v>
      </c>
      <c r="C14" s="31" t="s">
        <v>495</v>
      </c>
      <c r="D14" s="32"/>
      <c r="E14" s="23"/>
      <c r="F14" s="125" t="s">
        <v>43</v>
      </c>
      <c r="G14" s="125" t="s">
        <v>43</v>
      </c>
      <c r="H14" s="35" t="s">
        <v>49</v>
      </c>
      <c r="I14" s="15"/>
      <c r="J14" s="15"/>
      <c r="K14" s="23" t="s">
        <v>11</v>
      </c>
      <c r="L14" s="23" t="s">
        <v>482</v>
      </c>
      <c r="M14" s="125" t="s">
        <v>43</v>
      </c>
      <c r="N14" s="125" t="s">
        <v>43</v>
      </c>
      <c r="O14" s="657"/>
      <c r="P14" s="125" t="s">
        <v>43</v>
      </c>
      <c r="Q14" s="35" t="s">
        <v>49</v>
      </c>
      <c r="R14" s="656"/>
      <c r="S14" s="656"/>
      <c r="T14" s="125" t="s">
        <v>29</v>
      </c>
      <c r="U14" s="125" t="s">
        <v>29</v>
      </c>
      <c r="V14" s="125" t="s">
        <v>43</v>
      </c>
      <c r="W14" s="125" t="s">
        <v>29</v>
      </c>
      <c r="X14" s="35" t="s">
        <v>29</v>
      </c>
      <c r="Y14" s="15" t="s">
        <v>43</v>
      </c>
      <c r="Z14" s="656" t="s">
        <v>483</v>
      </c>
      <c r="AA14" s="125"/>
      <c r="AB14" s="125" t="s">
        <v>29</v>
      </c>
      <c r="AC14" s="125" t="s">
        <v>43</v>
      </c>
      <c r="AD14" s="125" t="s">
        <v>29</v>
      </c>
      <c r="AE14" s="35" t="s">
        <v>29</v>
      </c>
      <c r="AF14" s="15"/>
      <c r="AG14" s="15"/>
      <c r="AH14" s="125" t="s">
        <v>43</v>
      </c>
      <c r="AI14" s="125" t="s">
        <v>43</v>
      </c>
      <c r="AJ14" s="125" t="s">
        <v>43</v>
      </c>
      <c r="AK14" s="125" t="s">
        <v>43</v>
      </c>
      <c r="AL14" s="125" t="s">
        <v>43</v>
      </c>
      <c r="AM14" s="29"/>
      <c r="AN14" s="29"/>
    </row>
    <row r="15" ht="15.75" customHeight="1">
      <c r="A15" s="19">
        <v>13.0</v>
      </c>
      <c r="B15" s="19" t="s">
        <v>34</v>
      </c>
      <c r="C15" s="31" t="s">
        <v>496</v>
      </c>
      <c r="D15" s="32"/>
      <c r="E15" s="23"/>
      <c r="F15" s="125" t="s">
        <v>43</v>
      </c>
      <c r="G15" s="125" t="s">
        <v>43</v>
      </c>
      <c r="H15" s="125" t="s">
        <v>43</v>
      </c>
      <c r="I15" s="119"/>
      <c r="J15" s="15"/>
      <c r="K15" s="23" t="s">
        <v>11</v>
      </c>
      <c r="L15" s="23" t="s">
        <v>482</v>
      </c>
      <c r="M15" s="35" t="s">
        <v>49</v>
      </c>
      <c r="N15" s="125" t="s">
        <v>43</v>
      </c>
      <c r="O15" s="657"/>
      <c r="P15" s="125" t="s">
        <v>43</v>
      </c>
      <c r="Q15" s="125" t="s">
        <v>43</v>
      </c>
      <c r="R15" s="656"/>
      <c r="S15" s="656"/>
      <c r="T15" s="24" t="s">
        <v>29</v>
      </c>
      <c r="U15" s="125" t="s">
        <v>29</v>
      </c>
      <c r="V15" s="125" t="s">
        <v>43</v>
      </c>
      <c r="W15" s="125" t="s">
        <v>29</v>
      </c>
      <c r="X15" s="125" t="s">
        <v>29</v>
      </c>
      <c r="Y15" s="15" t="s">
        <v>49</v>
      </c>
      <c r="Z15" s="656" t="s">
        <v>483</v>
      </c>
      <c r="AA15" s="125" t="s">
        <v>29</v>
      </c>
      <c r="AB15" s="125" t="s">
        <v>29</v>
      </c>
      <c r="AC15" s="125" t="s">
        <v>43</v>
      </c>
      <c r="AD15" s="125" t="s">
        <v>29</v>
      </c>
      <c r="AE15" s="125" t="s">
        <v>29</v>
      </c>
      <c r="AF15" s="527" t="s">
        <v>43</v>
      </c>
      <c r="AG15" s="15"/>
      <c r="AH15" s="35" t="s">
        <v>49</v>
      </c>
      <c r="AI15" s="125" t="s">
        <v>43</v>
      </c>
      <c r="AJ15" s="125" t="s">
        <v>43</v>
      </c>
      <c r="AK15" s="125" t="s">
        <v>43</v>
      </c>
      <c r="AL15" s="125"/>
      <c r="AM15" s="29"/>
      <c r="AN15" s="45"/>
    </row>
    <row r="16" ht="15.75" customHeight="1">
      <c r="A16" s="19">
        <v>14.0</v>
      </c>
      <c r="B16" s="609" t="s">
        <v>37</v>
      </c>
      <c r="C16" s="59">
        <v>42562.0</v>
      </c>
      <c r="D16" s="32"/>
      <c r="E16" s="23"/>
      <c r="F16" s="125" t="s">
        <v>43</v>
      </c>
      <c r="G16" s="125" t="s">
        <v>43</v>
      </c>
      <c r="H16" s="125" t="s">
        <v>43</v>
      </c>
      <c r="I16" s="15"/>
      <c r="J16" s="119"/>
      <c r="K16" s="23" t="s">
        <v>11</v>
      </c>
      <c r="L16" s="23" t="s">
        <v>482</v>
      </c>
      <c r="M16" s="125" t="s">
        <v>43</v>
      </c>
      <c r="N16" s="334"/>
      <c r="O16" s="657"/>
      <c r="P16" s="125" t="s">
        <v>43</v>
      </c>
      <c r="Q16" s="125" t="s">
        <v>43</v>
      </c>
      <c r="R16" s="656"/>
      <c r="S16" s="656"/>
      <c r="T16" s="125" t="s">
        <v>29</v>
      </c>
      <c r="U16" s="35" t="s">
        <v>29</v>
      </c>
      <c r="V16" s="125" t="s">
        <v>43</v>
      </c>
      <c r="W16" s="125" t="s">
        <v>29</v>
      </c>
      <c r="X16" s="125" t="s">
        <v>29</v>
      </c>
      <c r="Y16" s="656" t="s">
        <v>483</v>
      </c>
      <c r="Z16" s="15"/>
      <c r="AA16" s="125" t="s">
        <v>29</v>
      </c>
      <c r="AB16" s="35" t="s">
        <v>29</v>
      </c>
      <c r="AC16" s="125" t="s">
        <v>43</v>
      </c>
      <c r="AD16" s="125" t="s">
        <v>29</v>
      </c>
      <c r="AE16" s="125" t="s">
        <v>29</v>
      </c>
      <c r="AF16" s="527" t="s">
        <v>43</v>
      </c>
      <c r="AG16" s="15" t="s">
        <v>43</v>
      </c>
      <c r="AH16" s="125" t="s">
        <v>43</v>
      </c>
      <c r="AI16" s="35" t="s">
        <v>49</v>
      </c>
      <c r="AJ16" s="125" t="s">
        <v>43</v>
      </c>
      <c r="AK16" s="125" t="s">
        <v>43</v>
      </c>
      <c r="AL16" s="35" t="s">
        <v>49</v>
      </c>
      <c r="AM16" s="29"/>
      <c r="AN16" s="45"/>
    </row>
    <row r="17" ht="15.75" customHeight="1">
      <c r="A17" s="19">
        <v>15.0</v>
      </c>
      <c r="B17" s="19" t="s">
        <v>36</v>
      </c>
      <c r="C17" s="31" t="s">
        <v>497</v>
      </c>
      <c r="D17" s="32"/>
      <c r="E17" s="23"/>
      <c r="F17" s="35" t="s">
        <v>49</v>
      </c>
      <c r="G17" s="125" t="s">
        <v>43</v>
      </c>
      <c r="H17" s="125" t="s">
        <v>43</v>
      </c>
      <c r="I17" s="15"/>
      <c r="J17" s="15"/>
      <c r="K17" s="23" t="s">
        <v>11</v>
      </c>
      <c r="L17" s="23" t="s">
        <v>482</v>
      </c>
      <c r="M17" s="125" t="s">
        <v>43</v>
      </c>
      <c r="N17" s="125" t="s">
        <v>43</v>
      </c>
      <c r="O17" s="661"/>
      <c r="P17" s="125" t="s">
        <v>43</v>
      </c>
      <c r="Q17" s="125" t="s">
        <v>43</v>
      </c>
      <c r="R17" s="656"/>
      <c r="S17" s="656"/>
      <c r="T17" s="125" t="s">
        <v>29</v>
      </c>
      <c r="U17" s="125" t="s">
        <v>29</v>
      </c>
      <c r="V17" s="35" t="s">
        <v>49</v>
      </c>
      <c r="W17" s="125" t="s">
        <v>29</v>
      </c>
      <c r="X17" s="125" t="s">
        <v>29</v>
      </c>
      <c r="Y17" s="656" t="s">
        <v>483</v>
      </c>
      <c r="Z17" s="15" t="s">
        <v>49</v>
      </c>
      <c r="AA17" s="125" t="s">
        <v>29</v>
      </c>
      <c r="AB17" s="125" t="s">
        <v>29</v>
      </c>
      <c r="AC17" s="35" t="s">
        <v>49</v>
      </c>
      <c r="AD17" s="125" t="s">
        <v>29</v>
      </c>
      <c r="AE17" s="125" t="s">
        <v>29</v>
      </c>
      <c r="AF17" s="15"/>
      <c r="AG17" s="15"/>
      <c r="AH17" s="125" t="s">
        <v>43</v>
      </c>
      <c r="AI17" s="125" t="s">
        <v>43</v>
      </c>
      <c r="AJ17" s="35" t="s">
        <v>49</v>
      </c>
      <c r="AK17" s="125" t="s">
        <v>43</v>
      </c>
      <c r="AL17" s="125" t="s">
        <v>43</v>
      </c>
      <c r="AM17" s="29"/>
      <c r="AN17" s="61"/>
    </row>
    <row r="18" ht="15.75" customHeight="1">
      <c r="A18" s="19">
        <v>16.0</v>
      </c>
      <c r="B18" s="20" t="s">
        <v>15</v>
      </c>
      <c r="C18" s="62">
        <v>42726.0</v>
      </c>
      <c r="D18" s="32"/>
      <c r="E18" s="23"/>
      <c r="F18" s="125" t="s">
        <v>43</v>
      </c>
      <c r="G18" s="35" t="s">
        <v>49</v>
      </c>
      <c r="H18" s="125" t="s">
        <v>43</v>
      </c>
      <c r="I18" s="119"/>
      <c r="J18" s="119"/>
      <c r="K18" s="23" t="s">
        <v>11</v>
      </c>
      <c r="L18" s="23" t="s">
        <v>482</v>
      </c>
      <c r="M18" s="125" t="s">
        <v>43</v>
      </c>
      <c r="N18" s="125" t="s">
        <v>43</v>
      </c>
      <c r="O18" s="657"/>
      <c r="P18" s="35" t="s">
        <v>49</v>
      </c>
      <c r="Q18" s="125" t="s">
        <v>43</v>
      </c>
      <c r="R18" s="15" t="s">
        <v>43</v>
      </c>
      <c r="S18" s="656" t="s">
        <v>483</v>
      </c>
      <c r="T18" s="125" t="s">
        <v>29</v>
      </c>
      <c r="U18" s="125" t="s">
        <v>29</v>
      </c>
      <c r="V18" s="125" t="s">
        <v>43</v>
      </c>
      <c r="W18" s="35" t="s">
        <v>29</v>
      </c>
      <c r="X18" s="125" t="s">
        <v>29</v>
      </c>
      <c r="Y18" s="656" t="s">
        <v>483</v>
      </c>
      <c r="Z18" s="656" t="s">
        <v>483</v>
      </c>
      <c r="AA18" s="125" t="s">
        <v>29</v>
      </c>
      <c r="AB18" s="125" t="s">
        <v>29</v>
      </c>
      <c r="AC18" s="125" t="s">
        <v>43</v>
      </c>
      <c r="AD18" s="35" t="s">
        <v>29</v>
      </c>
      <c r="AE18" s="125" t="s">
        <v>29</v>
      </c>
      <c r="AF18" s="15"/>
      <c r="AG18" s="15"/>
      <c r="AH18" s="125"/>
      <c r="AI18" s="125" t="s">
        <v>43</v>
      </c>
      <c r="AJ18" s="125" t="s">
        <v>43</v>
      </c>
      <c r="AK18" s="35" t="s">
        <v>49</v>
      </c>
      <c r="AL18" s="24" t="s">
        <v>43</v>
      </c>
      <c r="AM18" s="45"/>
      <c r="AN18" s="45"/>
    </row>
    <row r="19" ht="15.75" customHeight="1">
      <c r="A19" s="19">
        <v>17.0</v>
      </c>
      <c r="B19" s="20" t="s">
        <v>455</v>
      </c>
      <c r="C19" s="62">
        <v>42606.0</v>
      </c>
      <c r="D19" s="32"/>
      <c r="E19" s="23"/>
      <c r="F19" s="125" t="s">
        <v>43</v>
      </c>
      <c r="G19" s="125" t="s">
        <v>43</v>
      </c>
      <c r="H19" s="35" t="s">
        <v>49</v>
      </c>
      <c r="I19" s="119"/>
      <c r="J19" s="119"/>
      <c r="K19" s="23" t="s">
        <v>11</v>
      </c>
      <c r="L19" s="23" t="s">
        <v>482</v>
      </c>
      <c r="M19" s="125" t="s">
        <v>43</v>
      </c>
      <c r="N19" s="125" t="s">
        <v>43</v>
      </c>
      <c r="O19" s="657"/>
      <c r="P19" s="125" t="s">
        <v>43</v>
      </c>
      <c r="Q19" s="35" t="s">
        <v>49</v>
      </c>
      <c r="R19" s="656"/>
      <c r="S19" s="656"/>
      <c r="T19" s="125" t="s">
        <v>29</v>
      </c>
      <c r="U19" s="125" t="s">
        <v>29</v>
      </c>
      <c r="V19" s="125" t="s">
        <v>43</v>
      </c>
      <c r="W19" s="125" t="s">
        <v>29</v>
      </c>
      <c r="X19" s="35" t="s">
        <v>29</v>
      </c>
      <c r="Y19" s="656" t="s">
        <v>483</v>
      </c>
      <c r="Z19" s="656" t="s">
        <v>483</v>
      </c>
      <c r="AA19" s="125" t="s">
        <v>29</v>
      </c>
      <c r="AB19" s="125" t="s">
        <v>29</v>
      </c>
      <c r="AC19" s="125" t="s">
        <v>43</v>
      </c>
      <c r="AD19" s="125" t="s">
        <v>29</v>
      </c>
      <c r="AE19" s="35" t="s">
        <v>29</v>
      </c>
      <c r="AF19" s="15" t="s">
        <v>49</v>
      </c>
      <c r="AG19" s="15"/>
      <c r="AH19" s="125"/>
      <c r="AI19" s="125" t="s">
        <v>43</v>
      </c>
      <c r="AJ19" s="125" t="s">
        <v>43</v>
      </c>
      <c r="AK19" s="125" t="s">
        <v>43</v>
      </c>
      <c r="AL19" s="125" t="s">
        <v>43</v>
      </c>
      <c r="AM19" s="45"/>
      <c r="AN19" s="45"/>
    </row>
    <row r="20" ht="15.75" customHeight="1">
      <c r="A20" s="19">
        <v>18.0</v>
      </c>
      <c r="B20" s="20" t="s">
        <v>449</v>
      </c>
      <c r="C20" s="66">
        <v>42558.0</v>
      </c>
      <c r="D20" s="32"/>
      <c r="E20" s="23"/>
      <c r="F20" s="125" t="s">
        <v>43</v>
      </c>
      <c r="G20" s="125" t="s">
        <v>43</v>
      </c>
      <c r="H20" s="125" t="s">
        <v>43</v>
      </c>
      <c r="I20" s="119"/>
      <c r="J20" s="119"/>
      <c r="K20" s="23" t="s">
        <v>11</v>
      </c>
      <c r="L20" s="23" t="s">
        <v>482</v>
      </c>
      <c r="M20" s="35" t="s">
        <v>49</v>
      </c>
      <c r="N20" s="125" t="s">
        <v>43</v>
      </c>
      <c r="O20" s="657"/>
      <c r="P20" s="125" t="s">
        <v>43</v>
      </c>
      <c r="Q20" s="125" t="s">
        <v>43</v>
      </c>
      <c r="R20" s="656"/>
      <c r="S20" s="656"/>
      <c r="T20" s="35" t="s">
        <v>29</v>
      </c>
      <c r="U20" s="125" t="s">
        <v>29</v>
      </c>
      <c r="V20" s="125" t="s">
        <v>43</v>
      </c>
      <c r="W20" s="125" t="s">
        <v>29</v>
      </c>
      <c r="X20" s="125" t="s">
        <v>29</v>
      </c>
      <c r="Y20" s="656" t="s">
        <v>483</v>
      </c>
      <c r="Z20" s="15" t="s">
        <v>43</v>
      </c>
      <c r="AA20" s="35" t="s">
        <v>49</v>
      </c>
      <c r="AB20" s="125" t="s">
        <v>29</v>
      </c>
      <c r="AC20" s="125" t="s">
        <v>43</v>
      </c>
      <c r="AD20" s="125" t="s">
        <v>29</v>
      </c>
      <c r="AE20" s="125"/>
      <c r="AF20" s="15"/>
      <c r="AG20" s="15"/>
      <c r="AH20" s="35" t="s">
        <v>49</v>
      </c>
      <c r="AI20" s="125" t="s">
        <v>43</v>
      </c>
      <c r="AJ20" s="125" t="s">
        <v>43</v>
      </c>
      <c r="AK20" s="125" t="s">
        <v>43</v>
      </c>
      <c r="AL20" s="125" t="s">
        <v>43</v>
      </c>
      <c r="AM20" s="45"/>
      <c r="AN20" s="45"/>
    </row>
    <row r="21" ht="15.75" customHeight="1">
      <c r="A21" s="19">
        <v>19.0</v>
      </c>
      <c r="B21" s="20" t="s">
        <v>31</v>
      </c>
      <c r="C21" s="62">
        <v>42600.0</v>
      </c>
      <c r="D21" s="71"/>
      <c r="E21" s="23"/>
      <c r="F21" s="334"/>
      <c r="G21" s="334"/>
      <c r="H21" s="334"/>
      <c r="I21" s="119"/>
      <c r="J21" s="119"/>
      <c r="K21" s="23" t="s">
        <v>11</v>
      </c>
      <c r="L21" s="23" t="s">
        <v>482</v>
      </c>
      <c r="M21" s="125" t="s">
        <v>43</v>
      </c>
      <c r="N21" s="35" t="s">
        <v>49</v>
      </c>
      <c r="O21" s="483" t="s">
        <v>43</v>
      </c>
      <c r="P21" s="125" t="s">
        <v>43</v>
      </c>
      <c r="Q21" s="125" t="s">
        <v>43</v>
      </c>
      <c r="R21" s="656"/>
      <c r="S21" s="15" t="s">
        <v>43</v>
      </c>
      <c r="T21" s="125" t="s">
        <v>29</v>
      </c>
      <c r="U21" s="35" t="s">
        <v>29</v>
      </c>
      <c r="V21" s="125" t="s">
        <v>43</v>
      </c>
      <c r="W21" s="125" t="s">
        <v>29</v>
      </c>
      <c r="X21" s="125" t="s">
        <v>29</v>
      </c>
      <c r="Y21" s="656" t="s">
        <v>483</v>
      </c>
      <c r="Z21" s="656" t="s">
        <v>483</v>
      </c>
      <c r="AA21" s="125" t="s">
        <v>29</v>
      </c>
      <c r="AB21" s="35" t="s">
        <v>29</v>
      </c>
      <c r="AC21" s="125" t="s">
        <v>43</v>
      </c>
      <c r="AD21" s="125" t="s">
        <v>29</v>
      </c>
      <c r="AE21" s="125"/>
      <c r="AF21" s="15"/>
      <c r="AG21" s="15" t="s">
        <v>49</v>
      </c>
      <c r="AH21" s="125" t="s">
        <v>43</v>
      </c>
      <c r="AI21" s="35" t="s">
        <v>49</v>
      </c>
      <c r="AJ21" s="125" t="s">
        <v>43</v>
      </c>
      <c r="AK21" s="125" t="s">
        <v>43</v>
      </c>
      <c r="AL21" s="35" t="s">
        <v>49</v>
      </c>
      <c r="AM21" s="45"/>
      <c r="AN21" s="45"/>
    </row>
    <row r="22" ht="15.75" customHeight="1">
      <c r="A22" s="19">
        <v>20.0</v>
      </c>
      <c r="B22" s="20" t="s">
        <v>498</v>
      </c>
      <c r="C22" s="62"/>
      <c r="D22" s="31"/>
      <c r="E22" s="23"/>
      <c r="F22" s="125" t="s">
        <v>43</v>
      </c>
      <c r="G22" s="125" t="s">
        <v>43</v>
      </c>
      <c r="H22" s="125" t="s">
        <v>43</v>
      </c>
      <c r="I22" s="527" t="s">
        <v>43</v>
      </c>
      <c r="J22" s="15"/>
      <c r="K22" s="23"/>
      <c r="L22" s="23" t="s">
        <v>482</v>
      </c>
      <c r="M22" s="125" t="s">
        <v>43</v>
      </c>
      <c r="N22" s="125" t="s">
        <v>43</v>
      </c>
      <c r="O22" s="483" t="s">
        <v>43</v>
      </c>
      <c r="P22" s="125" t="s">
        <v>43</v>
      </c>
      <c r="Q22" s="125" t="s">
        <v>43</v>
      </c>
      <c r="R22" s="656"/>
      <c r="S22" s="656"/>
      <c r="T22" s="125" t="s">
        <v>29</v>
      </c>
      <c r="U22" s="125" t="s">
        <v>29</v>
      </c>
      <c r="V22" s="35" t="s">
        <v>49</v>
      </c>
      <c r="W22" s="125" t="s">
        <v>29</v>
      </c>
      <c r="X22" s="125"/>
      <c r="Y22" s="656"/>
      <c r="Z22" s="656"/>
      <c r="AA22" s="125"/>
      <c r="AB22" s="125"/>
      <c r="AC22" s="125"/>
      <c r="AD22" s="125"/>
      <c r="AE22" s="125"/>
      <c r="AF22" s="15"/>
      <c r="AG22" s="15"/>
      <c r="AH22" s="125"/>
      <c r="AI22" s="125"/>
      <c r="AJ22" s="125"/>
      <c r="AK22" s="125"/>
      <c r="AL22" s="125"/>
      <c r="AM22" s="45"/>
      <c r="AN22" s="45"/>
    </row>
    <row r="23" ht="15.75" customHeight="1">
      <c r="A23" s="19">
        <v>21.0</v>
      </c>
      <c r="B23" s="664" t="s">
        <v>40</v>
      </c>
      <c r="C23" s="62"/>
      <c r="D23" s="31"/>
      <c r="E23" s="665"/>
      <c r="F23" s="125" t="s">
        <v>43</v>
      </c>
      <c r="G23" s="125" t="s">
        <v>43</v>
      </c>
      <c r="H23" s="125" t="s">
        <v>43</v>
      </c>
      <c r="I23" s="15"/>
      <c r="J23" s="15"/>
      <c r="K23" s="23"/>
      <c r="L23" s="23"/>
      <c r="M23" s="125" t="s">
        <v>43</v>
      </c>
      <c r="N23" s="125" t="s">
        <v>43</v>
      </c>
      <c r="O23" s="125"/>
      <c r="P23" s="125" t="s">
        <v>43</v>
      </c>
      <c r="Q23" s="125" t="s">
        <v>43</v>
      </c>
      <c r="R23" s="15"/>
      <c r="S23" s="15"/>
      <c r="T23" s="125" t="s">
        <v>29</v>
      </c>
      <c r="U23" s="125" t="s">
        <v>29</v>
      </c>
      <c r="V23" s="125" t="s">
        <v>43</v>
      </c>
      <c r="W23" s="125" t="s">
        <v>29</v>
      </c>
      <c r="X23" s="125" t="s">
        <v>29</v>
      </c>
      <c r="Y23" s="15"/>
      <c r="Z23" s="15"/>
      <c r="AA23" s="125" t="s">
        <v>43</v>
      </c>
      <c r="AB23" s="125" t="s">
        <v>43</v>
      </c>
      <c r="AC23" s="125" t="s">
        <v>43</v>
      </c>
      <c r="AD23" s="125" t="s">
        <v>43</v>
      </c>
      <c r="AE23" s="125" t="s">
        <v>43</v>
      </c>
      <c r="AF23" s="15"/>
      <c r="AG23" s="15"/>
      <c r="AH23" s="125" t="s">
        <v>43</v>
      </c>
      <c r="AI23" s="125" t="s">
        <v>43</v>
      </c>
      <c r="AJ23" s="125" t="s">
        <v>43</v>
      </c>
      <c r="AK23" s="125" t="s">
        <v>43</v>
      </c>
      <c r="AL23" s="125" t="s">
        <v>43</v>
      </c>
      <c r="AM23" s="45"/>
      <c r="AN23" s="45"/>
    </row>
    <row r="24" ht="15.75" customHeight="1">
      <c r="A24" s="19">
        <v>22.0</v>
      </c>
      <c r="B24" s="664" t="s">
        <v>40</v>
      </c>
      <c r="C24" s="62"/>
      <c r="D24" s="31"/>
      <c r="E24" s="665"/>
      <c r="F24" s="666"/>
      <c r="G24" s="31"/>
      <c r="H24" s="31"/>
      <c r="I24" s="15"/>
      <c r="J24" s="15"/>
      <c r="K24" s="23"/>
      <c r="L24" s="23"/>
      <c r="M24" s="31"/>
      <c r="N24" s="31"/>
      <c r="O24" s="666"/>
      <c r="P24" s="31"/>
      <c r="Q24" s="31"/>
      <c r="R24" s="15"/>
      <c r="S24" s="15"/>
      <c r="T24" s="31"/>
      <c r="U24" s="31"/>
      <c r="V24" s="31"/>
      <c r="W24" s="31"/>
      <c r="X24" s="31"/>
      <c r="Y24" s="15"/>
      <c r="Z24" s="15"/>
      <c r="AA24" s="31"/>
      <c r="AB24" s="31"/>
      <c r="AC24" s="666"/>
      <c r="AD24" s="31"/>
      <c r="AE24" s="31"/>
      <c r="AF24" s="15"/>
      <c r="AG24" s="15"/>
      <c r="AH24" s="31"/>
      <c r="AI24" s="31"/>
      <c r="AJ24" s="31"/>
      <c r="AK24" s="31"/>
      <c r="AL24" s="31"/>
      <c r="AM24" s="45"/>
      <c r="AN24" s="45"/>
    </row>
    <row r="25" ht="15.75" customHeight="1">
      <c r="A25" s="79"/>
      <c r="B25" s="80"/>
      <c r="C25" s="81"/>
      <c r="D25" s="79"/>
      <c r="E25" s="82"/>
      <c r="F25" s="82"/>
      <c r="G25" s="82"/>
      <c r="H25" s="83"/>
      <c r="I25" s="84"/>
      <c r="J25" s="82"/>
      <c r="K25" s="82"/>
      <c r="L25" s="82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82"/>
      <c r="AN25" s="82"/>
    </row>
    <row r="26" ht="15.75" customHeight="1">
      <c r="A26" s="79"/>
      <c r="B26" s="85" t="s">
        <v>41</v>
      </c>
      <c r="C26" s="86"/>
      <c r="D26" s="79"/>
      <c r="E26" s="87" t="s">
        <v>42</v>
      </c>
      <c r="F26" s="419" t="s">
        <v>43</v>
      </c>
      <c r="G26" s="82"/>
      <c r="H26" s="667"/>
      <c r="I26" s="79" t="s">
        <v>44</v>
      </c>
      <c r="J26" s="668"/>
      <c r="K26" s="668"/>
      <c r="L26" s="668"/>
      <c r="M26" s="668"/>
      <c r="N26" s="82"/>
      <c r="O26" s="82"/>
      <c r="P26" s="90"/>
      <c r="Q26" s="79" t="s">
        <v>45</v>
      </c>
      <c r="R26" s="79"/>
      <c r="S26" s="79"/>
      <c r="T26" s="82"/>
      <c r="U26" s="91"/>
      <c r="V26" s="82" t="s">
        <v>46</v>
      </c>
      <c r="W26" s="82"/>
      <c r="X26" s="82"/>
      <c r="Y26" s="82"/>
      <c r="Z26" s="82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82"/>
      <c r="AN26" s="82"/>
    </row>
    <row r="27" ht="15.75" customHeight="1">
      <c r="A27" s="79"/>
      <c r="B27" s="85" t="s">
        <v>47</v>
      </c>
      <c r="C27" s="86"/>
      <c r="D27" s="79"/>
      <c r="E27" s="87" t="s">
        <v>48</v>
      </c>
      <c r="F27" s="35" t="s">
        <v>49</v>
      </c>
      <c r="G27" s="82"/>
      <c r="H27" s="93" t="s">
        <v>483</v>
      </c>
      <c r="I27" s="82" t="s">
        <v>499</v>
      </c>
      <c r="M27" s="82"/>
      <c r="N27" s="82"/>
      <c r="O27" s="82"/>
      <c r="P27" s="94"/>
      <c r="Q27" s="82" t="s">
        <v>50</v>
      </c>
      <c r="R27" s="668"/>
      <c r="S27" s="82"/>
      <c r="T27" s="82"/>
      <c r="U27" s="95"/>
      <c r="V27" s="79" t="s">
        <v>51</v>
      </c>
      <c r="W27" s="79"/>
      <c r="X27" s="82"/>
      <c r="Y27" s="82"/>
      <c r="Z27" s="82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82"/>
      <c r="AN27" s="82"/>
    </row>
    <row r="28" ht="15.75" customHeight="1">
      <c r="A28" s="79"/>
      <c r="B28" s="85" t="s">
        <v>52</v>
      </c>
      <c r="C28" s="96"/>
      <c r="D28" s="79"/>
      <c r="E28" s="87"/>
      <c r="F28" s="98"/>
      <c r="G28" s="98"/>
      <c r="H28" s="668"/>
      <c r="I28" s="668"/>
      <c r="J28" s="668"/>
      <c r="K28" s="668"/>
      <c r="L28" s="668"/>
      <c r="M28" s="82"/>
      <c r="N28" s="82"/>
      <c r="O28" s="82"/>
      <c r="P28" s="668"/>
      <c r="Q28" s="668"/>
      <c r="R28" s="99"/>
      <c r="S28" s="99"/>
      <c r="T28" s="100"/>
      <c r="U28" s="100"/>
      <c r="V28" s="99"/>
      <c r="W28" s="99"/>
      <c r="X28" s="99"/>
      <c r="Y28" s="99"/>
      <c r="Z28" s="99"/>
      <c r="AA28" s="99"/>
      <c r="AB28" s="100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2"/>
      <c r="AN28" s="102"/>
    </row>
    <row r="29" ht="16.5" customHeight="1">
      <c r="A29" s="103"/>
      <c r="B29" s="104"/>
      <c r="C29" s="105"/>
      <c r="D29" s="103"/>
      <c r="E29" s="103"/>
      <c r="F29" s="106"/>
      <c r="G29" s="107" t="s">
        <v>55</v>
      </c>
      <c r="H29" s="108"/>
      <c r="I29" s="109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1"/>
      <c r="AN29" s="104"/>
    </row>
    <row r="30" ht="15.75" customHeight="1">
      <c r="A30" s="79"/>
      <c r="B30" s="82"/>
      <c r="C30" s="96"/>
      <c r="D30" s="79"/>
      <c r="E30" s="79"/>
      <c r="F30" s="79"/>
      <c r="G30" s="79"/>
      <c r="H30" s="112"/>
      <c r="I30" s="84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82"/>
      <c r="AN30" s="82"/>
    </row>
    <row r="31" ht="11.25" customHeight="1">
      <c r="A31" s="19">
        <v>1.0</v>
      </c>
      <c r="B31" s="19" t="s">
        <v>33</v>
      </c>
      <c r="C31" s="66">
        <v>42621.0</v>
      </c>
      <c r="D31" s="113" t="s">
        <v>56</v>
      </c>
      <c r="E31" s="114"/>
      <c r="F31" s="31">
        <v>8.0</v>
      </c>
      <c r="G31" s="31">
        <v>8.0</v>
      </c>
      <c r="H31" s="31">
        <v>8.0</v>
      </c>
      <c r="I31" s="15"/>
      <c r="J31" s="15"/>
      <c r="K31" s="117"/>
      <c r="L31" s="117"/>
      <c r="M31" s="31">
        <v>8.0</v>
      </c>
      <c r="N31" s="31">
        <v>8.0</v>
      </c>
      <c r="O31" s="31"/>
      <c r="P31" s="31">
        <v>8.0</v>
      </c>
      <c r="Q31" s="31">
        <v>8.0</v>
      </c>
      <c r="R31" s="15"/>
      <c r="S31" s="15" t="s">
        <v>500</v>
      </c>
      <c r="T31" s="31">
        <v>8.0</v>
      </c>
      <c r="U31" s="31">
        <v>8.0</v>
      </c>
      <c r="V31" s="31">
        <v>8.0</v>
      </c>
      <c r="W31" s="31">
        <v>8.0</v>
      </c>
      <c r="X31" s="31" t="s">
        <v>501</v>
      </c>
      <c r="Y31" s="15"/>
      <c r="Z31" s="15"/>
      <c r="AA31" s="31">
        <v>8.0</v>
      </c>
      <c r="AB31" s="31">
        <v>8.0</v>
      </c>
      <c r="AC31" s="31">
        <v>8.0</v>
      </c>
      <c r="AD31" s="31">
        <v>8.0</v>
      </c>
      <c r="AE31" s="31">
        <v>8.0</v>
      </c>
      <c r="AF31" s="15" t="s">
        <v>500</v>
      </c>
      <c r="AG31" s="15"/>
      <c r="AH31" s="31" t="s">
        <v>501</v>
      </c>
      <c r="AI31" s="31">
        <v>8.0</v>
      </c>
      <c r="AJ31" s="31">
        <v>8.0</v>
      </c>
      <c r="AK31" s="31">
        <v>8.0</v>
      </c>
      <c r="AL31" s="31">
        <v>8.0</v>
      </c>
      <c r="AM31" s="31"/>
      <c r="AN31" s="31"/>
    </row>
    <row r="32" ht="11.25" customHeight="1">
      <c r="A32" s="19">
        <v>2.0</v>
      </c>
      <c r="B32" s="19" t="s">
        <v>57</v>
      </c>
      <c r="C32" s="669">
        <v>42455.0</v>
      </c>
      <c r="D32" s="32"/>
      <c r="E32" s="32"/>
      <c r="F32" s="31">
        <v>8.0</v>
      </c>
      <c r="G32" s="31">
        <v>8.0</v>
      </c>
      <c r="H32" s="31">
        <v>8.0</v>
      </c>
      <c r="I32" s="15" t="s">
        <v>500</v>
      </c>
      <c r="J32" s="15"/>
      <c r="K32" s="117"/>
      <c r="L32" s="117"/>
      <c r="M32" s="31">
        <v>8.0</v>
      </c>
      <c r="N32" s="31" t="s">
        <v>501</v>
      </c>
      <c r="O32" s="31" t="s">
        <v>453</v>
      </c>
      <c r="P32" s="31">
        <v>8.0</v>
      </c>
      <c r="Q32" s="31">
        <v>8.0</v>
      </c>
      <c r="R32" s="15"/>
      <c r="S32" s="15"/>
      <c r="T32" s="31">
        <v>8.0</v>
      </c>
      <c r="U32" s="31">
        <v>8.0</v>
      </c>
      <c r="V32" s="31">
        <v>8.0</v>
      </c>
      <c r="W32" s="31">
        <v>8.0</v>
      </c>
      <c r="X32" s="31">
        <v>8.0</v>
      </c>
      <c r="Y32" s="15"/>
      <c r="Z32" s="15" t="s">
        <v>500</v>
      </c>
      <c r="AA32" s="31">
        <v>8.0</v>
      </c>
      <c r="AB32" s="31">
        <v>8.0</v>
      </c>
      <c r="AC32" s="31">
        <v>8.0</v>
      </c>
      <c r="AD32" s="31">
        <v>8.0</v>
      </c>
      <c r="AE32" s="31" t="s">
        <v>501</v>
      </c>
      <c r="AF32" s="15"/>
      <c r="AG32" s="15"/>
      <c r="AH32" s="31">
        <v>8.0</v>
      </c>
      <c r="AI32" s="31">
        <v>8.0</v>
      </c>
      <c r="AJ32" s="31">
        <v>8.0</v>
      </c>
      <c r="AK32" s="31">
        <v>8.0</v>
      </c>
      <c r="AL32" s="31">
        <v>8.0</v>
      </c>
      <c r="AM32" s="31"/>
      <c r="AN32" s="31"/>
    </row>
    <row r="33" ht="11.25" customHeight="1">
      <c r="A33" s="19">
        <v>3.0</v>
      </c>
      <c r="B33" s="19" t="s">
        <v>58</v>
      </c>
      <c r="C33" s="62">
        <v>42704.0</v>
      </c>
      <c r="D33" s="32"/>
      <c r="E33" s="32"/>
      <c r="F33" s="31">
        <v>8.0</v>
      </c>
      <c r="G33" s="31">
        <v>8.0</v>
      </c>
      <c r="H33" s="31">
        <v>8.0</v>
      </c>
      <c r="I33" s="15"/>
      <c r="J33" s="15"/>
      <c r="K33" s="117"/>
      <c r="L33" s="117"/>
      <c r="M33" s="31">
        <v>8.0</v>
      </c>
      <c r="N33" s="31">
        <v>8.0</v>
      </c>
      <c r="O33" s="31"/>
      <c r="P33" s="31">
        <v>8.0</v>
      </c>
      <c r="Q33" s="31">
        <v>8.0</v>
      </c>
      <c r="R33" s="15" t="s">
        <v>500</v>
      </c>
      <c r="S33" s="15"/>
      <c r="T33" s="670"/>
      <c r="U33" s="670"/>
      <c r="V33" s="670"/>
      <c r="W33" s="670"/>
      <c r="X33" s="670"/>
      <c r="Y33" s="15"/>
      <c r="Z33" s="15"/>
      <c r="AA33" s="31">
        <v>8.0</v>
      </c>
      <c r="AB33" s="31">
        <v>8.0</v>
      </c>
      <c r="AC33" s="31">
        <v>8.0</v>
      </c>
      <c r="AD33" s="31">
        <v>8.0</v>
      </c>
      <c r="AE33" s="31">
        <v>8.0</v>
      </c>
      <c r="AF33" s="15"/>
      <c r="AG33" s="15" t="s">
        <v>500</v>
      </c>
      <c r="AH33" s="31">
        <v>8.0</v>
      </c>
      <c r="AI33" s="31">
        <v>8.0</v>
      </c>
      <c r="AJ33" s="31">
        <v>8.0</v>
      </c>
      <c r="AK33" s="31">
        <v>8.0</v>
      </c>
      <c r="AL33" s="31" t="s">
        <v>501</v>
      </c>
      <c r="AM33" s="31"/>
      <c r="AN33" s="31"/>
    </row>
    <row r="34" ht="11.25" customHeight="1">
      <c r="A34" s="19">
        <v>4.0</v>
      </c>
      <c r="B34" s="19" t="s">
        <v>59</v>
      </c>
      <c r="C34" s="62">
        <v>42425.0</v>
      </c>
      <c r="D34" s="71"/>
      <c r="E34" s="71"/>
      <c r="F34" s="31">
        <v>8.0</v>
      </c>
      <c r="G34" s="31">
        <v>8.0</v>
      </c>
      <c r="H34" s="31">
        <v>8.0</v>
      </c>
      <c r="I34" s="15"/>
      <c r="J34" s="15" t="s">
        <v>500</v>
      </c>
      <c r="K34" s="117"/>
      <c r="L34" s="117"/>
      <c r="M34" s="31">
        <v>8.0</v>
      </c>
      <c r="N34" s="31">
        <v>8.0</v>
      </c>
      <c r="O34" s="31"/>
      <c r="P34" s="31">
        <v>8.0</v>
      </c>
      <c r="Q34" s="31" t="s">
        <v>501</v>
      </c>
      <c r="R34" s="15"/>
      <c r="S34" s="15"/>
      <c r="T34" s="31">
        <v>8.0</v>
      </c>
      <c r="U34" s="31">
        <v>8.0</v>
      </c>
      <c r="V34" s="31">
        <v>8.0</v>
      </c>
      <c r="W34" s="31">
        <v>8.0</v>
      </c>
      <c r="X34" s="31">
        <v>8.0</v>
      </c>
      <c r="Y34" s="15" t="s">
        <v>500</v>
      </c>
      <c r="Z34" s="15"/>
      <c r="AA34" s="31" t="s">
        <v>501</v>
      </c>
      <c r="AB34" s="31">
        <v>8.0</v>
      </c>
      <c r="AC34" s="31">
        <v>8.0</v>
      </c>
      <c r="AD34" s="31">
        <v>8.0</v>
      </c>
      <c r="AE34" s="31">
        <v>8.0</v>
      </c>
      <c r="AF34" s="15"/>
      <c r="AG34" s="15"/>
      <c r="AH34" s="31">
        <v>8.0</v>
      </c>
      <c r="AI34" s="31">
        <v>8.0</v>
      </c>
      <c r="AJ34" s="31">
        <v>8.0</v>
      </c>
      <c r="AK34" s="31">
        <v>8.0</v>
      </c>
      <c r="AL34" s="31">
        <v>8.0</v>
      </c>
      <c r="AM34" s="31"/>
      <c r="AN34" s="31"/>
    </row>
    <row r="35" ht="21.75" customHeight="1">
      <c r="A35" s="79"/>
      <c r="B35" s="80"/>
      <c r="C35" s="112"/>
      <c r="D35" s="79"/>
      <c r="E35" s="112"/>
      <c r="F35" s="112"/>
      <c r="G35" s="112"/>
      <c r="H35" s="112"/>
      <c r="I35" s="112"/>
      <c r="J35" s="112"/>
      <c r="K35" s="112"/>
      <c r="L35" s="112"/>
      <c r="M35" s="18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8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31"/>
      <c r="AN35" s="31"/>
    </row>
    <row r="36" ht="9.75" customHeight="1">
      <c r="A36" s="19">
        <v>1.0</v>
      </c>
      <c r="B36" s="20" t="s">
        <v>60</v>
      </c>
      <c r="C36" s="62">
        <v>42603.0</v>
      </c>
      <c r="D36" s="113" t="s">
        <v>61</v>
      </c>
      <c r="E36" s="616"/>
      <c r="F36" s="125" t="s">
        <v>43</v>
      </c>
      <c r="G36" s="125" t="s">
        <v>43</v>
      </c>
      <c r="H36" s="125" t="s">
        <v>43</v>
      </c>
      <c r="I36" s="15" t="s">
        <v>453</v>
      </c>
      <c r="J36" s="15" t="s">
        <v>453</v>
      </c>
      <c r="K36" s="117"/>
      <c r="L36" s="117"/>
      <c r="M36" s="31" t="s">
        <v>54</v>
      </c>
      <c r="N36" s="31" t="s">
        <v>54</v>
      </c>
      <c r="O36" s="31" t="s">
        <v>453</v>
      </c>
      <c r="P36" s="31" t="s">
        <v>54</v>
      </c>
      <c r="Q36" s="31" t="s">
        <v>54</v>
      </c>
      <c r="R36" s="15"/>
      <c r="S36" s="15"/>
      <c r="T36" s="125" t="s">
        <v>43</v>
      </c>
      <c r="U36" s="125" t="s">
        <v>43</v>
      </c>
      <c r="V36" s="125" t="s">
        <v>43</v>
      </c>
      <c r="W36" s="125" t="s">
        <v>43</v>
      </c>
      <c r="X36" s="125" t="s">
        <v>43</v>
      </c>
      <c r="Y36" s="15" t="s">
        <v>453</v>
      </c>
      <c r="Z36" s="15" t="s">
        <v>453</v>
      </c>
      <c r="AA36" s="31" t="s">
        <v>54</v>
      </c>
      <c r="AB36" s="31" t="s">
        <v>54</v>
      </c>
      <c r="AC36" s="31" t="s">
        <v>54</v>
      </c>
      <c r="AD36" s="31" t="s">
        <v>54</v>
      </c>
      <c r="AE36" s="31" t="s">
        <v>54</v>
      </c>
      <c r="AF36" s="15"/>
      <c r="AG36" s="15"/>
      <c r="AH36" s="125" t="s">
        <v>43</v>
      </c>
      <c r="AI36" s="125" t="s">
        <v>43</v>
      </c>
      <c r="AJ36" s="125" t="s">
        <v>43</v>
      </c>
      <c r="AK36" s="125" t="s">
        <v>43</v>
      </c>
      <c r="AL36" s="125" t="s">
        <v>43</v>
      </c>
      <c r="AM36" s="31"/>
      <c r="AN36" s="31"/>
    </row>
    <row r="37" ht="9.75" customHeight="1">
      <c r="A37" s="19">
        <v>2.0</v>
      </c>
      <c r="B37" s="20" t="s">
        <v>63</v>
      </c>
      <c r="C37" s="62">
        <v>42625.0</v>
      </c>
      <c r="D37" s="71"/>
      <c r="E37" s="71"/>
      <c r="F37" s="31" t="s">
        <v>54</v>
      </c>
      <c r="G37" s="31" t="s">
        <v>54</v>
      </c>
      <c r="H37" s="31" t="s">
        <v>54</v>
      </c>
      <c r="I37" s="15"/>
      <c r="J37" s="15"/>
      <c r="K37" s="595"/>
      <c r="L37" s="595"/>
      <c r="M37" s="125" t="s">
        <v>43</v>
      </c>
      <c r="N37" s="125" t="s">
        <v>43</v>
      </c>
      <c r="O37" s="31" t="s">
        <v>453</v>
      </c>
      <c r="P37" s="125" t="s">
        <v>43</v>
      </c>
      <c r="Q37" s="125" t="s">
        <v>43</v>
      </c>
      <c r="R37" s="15" t="s">
        <v>453</v>
      </c>
      <c r="S37" s="15" t="s">
        <v>453</v>
      </c>
      <c r="T37" s="31" t="s">
        <v>54</v>
      </c>
      <c r="U37" s="31" t="s">
        <v>54</v>
      </c>
      <c r="V37" s="31" t="s">
        <v>54</v>
      </c>
      <c r="W37" s="31" t="s">
        <v>54</v>
      </c>
      <c r="X37" s="31" t="s">
        <v>54</v>
      </c>
      <c r="Y37" s="15"/>
      <c r="Z37" s="15"/>
      <c r="AA37" s="125" t="s">
        <v>43</v>
      </c>
      <c r="AB37" s="125" t="s">
        <v>43</v>
      </c>
      <c r="AC37" s="125" t="s">
        <v>43</v>
      </c>
      <c r="AD37" s="125" t="s">
        <v>43</v>
      </c>
      <c r="AE37" s="125" t="s">
        <v>43</v>
      </c>
      <c r="AF37" s="15" t="s">
        <v>453</v>
      </c>
      <c r="AG37" s="15" t="s">
        <v>453</v>
      </c>
      <c r="AH37" s="31" t="s">
        <v>54</v>
      </c>
      <c r="AI37" s="31" t="s">
        <v>54</v>
      </c>
      <c r="AJ37" s="31" t="s">
        <v>54</v>
      </c>
      <c r="AK37" s="31" t="s">
        <v>54</v>
      </c>
      <c r="AL37" s="31" t="s">
        <v>54</v>
      </c>
      <c r="AM37" s="31"/>
      <c r="AN37" s="31"/>
    </row>
    <row r="38" ht="15.75" customHeight="1">
      <c r="A38" s="79"/>
      <c r="B38" s="80"/>
      <c r="C38" s="112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</row>
    <row r="39" ht="19.5" customHeight="1">
      <c r="A39" s="19">
        <v>1.0</v>
      </c>
      <c r="B39" s="20" t="s">
        <v>64</v>
      </c>
      <c r="C39" s="62"/>
      <c r="D39" s="113" t="s">
        <v>65</v>
      </c>
      <c r="E39" s="114"/>
      <c r="F39" s="31"/>
      <c r="G39" s="31"/>
      <c r="H39" s="31"/>
      <c r="I39" s="15"/>
      <c r="J39" s="15"/>
      <c r="K39" s="117"/>
      <c r="L39" s="117"/>
      <c r="M39" s="31"/>
      <c r="N39" s="31"/>
      <c r="O39" s="31"/>
      <c r="P39" s="31"/>
      <c r="Q39" s="31"/>
      <c r="R39" s="15"/>
      <c r="S39" s="15"/>
      <c r="T39" s="31"/>
      <c r="U39" s="31"/>
      <c r="V39" s="31"/>
      <c r="W39" s="31"/>
      <c r="X39" s="31"/>
      <c r="Y39" s="15"/>
      <c r="Z39" s="15"/>
      <c r="AA39" s="31"/>
      <c r="AB39" s="31"/>
      <c r="AC39" s="31"/>
      <c r="AD39" s="31"/>
      <c r="AE39" s="31"/>
      <c r="AF39" s="15"/>
      <c r="AG39" s="15"/>
      <c r="AH39" s="31"/>
      <c r="AI39" s="31"/>
      <c r="AJ39" s="31"/>
      <c r="AK39" s="31"/>
      <c r="AL39" s="31"/>
      <c r="AM39" s="31"/>
      <c r="AN39" s="31"/>
    </row>
    <row r="40" ht="19.5" customHeight="1">
      <c r="A40" s="19">
        <v>2.0</v>
      </c>
      <c r="B40" s="20" t="s">
        <v>66</v>
      </c>
      <c r="C40" s="62">
        <v>42512.0</v>
      </c>
      <c r="D40" s="71"/>
      <c r="E40" s="71"/>
      <c r="F40" s="31"/>
      <c r="G40" s="31"/>
      <c r="H40" s="31"/>
      <c r="I40" s="15"/>
      <c r="J40" s="15"/>
      <c r="K40" s="117"/>
      <c r="L40" s="117"/>
      <c r="M40" s="31"/>
      <c r="N40" s="31"/>
      <c r="O40" s="31"/>
      <c r="P40" s="31"/>
      <c r="Q40" s="31"/>
      <c r="R40" s="15"/>
      <c r="S40" s="15"/>
      <c r="T40" s="31"/>
      <c r="U40" s="31"/>
      <c r="V40" s="31"/>
      <c r="W40" s="31"/>
      <c r="X40" s="31"/>
      <c r="Y40" s="15"/>
      <c r="Z40" s="15"/>
      <c r="AA40" s="31"/>
      <c r="AB40" s="31"/>
      <c r="AC40" s="31"/>
      <c r="AD40" s="31"/>
      <c r="AE40" s="31"/>
      <c r="AF40" s="15"/>
      <c r="AG40" s="15"/>
      <c r="AH40" s="31"/>
      <c r="AI40" s="31"/>
      <c r="AJ40" s="31"/>
      <c r="AK40" s="31"/>
      <c r="AL40" s="31"/>
      <c r="AM40" s="31"/>
      <c r="AN40" s="31"/>
    </row>
    <row r="41" ht="18.0" customHeight="1">
      <c r="A41" s="79"/>
      <c r="B41" s="80"/>
      <c r="C41" s="112"/>
      <c r="D41" s="79"/>
      <c r="E41" s="79"/>
      <c r="F41" s="79"/>
      <c r="G41" s="79"/>
      <c r="H41" s="112"/>
      <c r="I41" s="79"/>
      <c r="J41" s="79"/>
      <c r="K41" s="79"/>
      <c r="L41" s="79"/>
      <c r="M41" s="122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31"/>
      <c r="AN41" s="31"/>
    </row>
    <row r="42" ht="18.0" customHeight="1">
      <c r="A42" s="19">
        <v>1.0</v>
      </c>
      <c r="B42" s="20" t="s">
        <v>67</v>
      </c>
      <c r="C42" s="62">
        <v>42852.0</v>
      </c>
      <c r="D42" s="31" t="s">
        <v>68</v>
      </c>
      <c r="E42" s="31">
        <v>7.9220318245E10</v>
      </c>
      <c r="F42" s="31">
        <v>8.0</v>
      </c>
      <c r="G42" s="31">
        <v>8.0</v>
      </c>
      <c r="H42" s="31">
        <v>8.0</v>
      </c>
      <c r="I42" s="15"/>
      <c r="J42" s="15"/>
      <c r="K42" s="117"/>
      <c r="L42" s="117"/>
      <c r="M42" s="31">
        <v>8.0</v>
      </c>
      <c r="N42" s="31">
        <v>8.0</v>
      </c>
      <c r="O42" s="31"/>
      <c r="P42" s="31">
        <v>8.0</v>
      </c>
      <c r="Q42" s="31">
        <v>8.0</v>
      </c>
      <c r="R42" s="15"/>
      <c r="S42" s="15"/>
      <c r="T42" s="31">
        <v>8.0</v>
      </c>
      <c r="U42" s="31">
        <v>8.0</v>
      </c>
      <c r="V42" s="31">
        <v>8.0</v>
      </c>
      <c r="W42" s="31">
        <v>8.0</v>
      </c>
      <c r="X42" s="31">
        <v>8.0</v>
      </c>
      <c r="Y42" s="15"/>
      <c r="Z42" s="15"/>
      <c r="AA42" s="31">
        <v>8.0</v>
      </c>
      <c r="AB42" s="31">
        <v>8.0</v>
      </c>
      <c r="AC42" s="31">
        <v>8.0</v>
      </c>
      <c r="AD42" s="31">
        <v>8.0</v>
      </c>
      <c r="AE42" s="31">
        <v>8.0</v>
      </c>
      <c r="AF42" s="15"/>
      <c r="AG42" s="15"/>
      <c r="AH42" s="31">
        <v>8.0</v>
      </c>
      <c r="AI42" s="31">
        <v>8.0</v>
      </c>
      <c r="AJ42" s="31">
        <v>8.0</v>
      </c>
      <c r="AK42" s="31">
        <v>8.0</v>
      </c>
      <c r="AL42" s="31">
        <v>8.0</v>
      </c>
      <c r="AM42" s="31"/>
      <c r="AN42" s="31"/>
    </row>
    <row r="43" ht="18.0" customHeight="1">
      <c r="A43" s="19">
        <v>2.0</v>
      </c>
      <c r="B43" s="20" t="s">
        <v>69</v>
      </c>
      <c r="C43" s="62">
        <v>42667.0</v>
      </c>
      <c r="D43" s="31" t="s">
        <v>70</v>
      </c>
      <c r="E43" s="31">
        <v>7.9220318242E10</v>
      </c>
      <c r="F43" s="31">
        <v>12.0</v>
      </c>
      <c r="G43" s="31">
        <v>12.0</v>
      </c>
      <c r="H43" s="31"/>
      <c r="I43" s="15"/>
      <c r="J43" s="15">
        <v>12.0</v>
      </c>
      <c r="K43" s="117"/>
      <c r="L43" s="117"/>
      <c r="M43" s="31">
        <v>13.0</v>
      </c>
      <c r="N43" s="31">
        <v>12.0</v>
      </c>
      <c r="O43" s="31"/>
      <c r="P43" s="31">
        <v>12.0</v>
      </c>
      <c r="Q43" s="31">
        <v>13.0</v>
      </c>
      <c r="R43" s="15"/>
      <c r="S43" s="15"/>
      <c r="T43" s="31">
        <v>13.0</v>
      </c>
      <c r="U43" s="31">
        <v>12.0</v>
      </c>
      <c r="V43" s="31"/>
      <c r="W43" s="31"/>
      <c r="X43" s="31">
        <v>12.0</v>
      </c>
      <c r="Y43" s="15">
        <v>12.0</v>
      </c>
      <c r="Z43" s="15"/>
      <c r="AA43" s="31"/>
      <c r="AB43" s="31">
        <v>12.0</v>
      </c>
      <c r="AC43" s="31">
        <v>12.0</v>
      </c>
      <c r="AD43" s="31"/>
      <c r="AE43" s="31"/>
      <c r="AF43" s="15">
        <v>12.0</v>
      </c>
      <c r="AG43" s="15">
        <v>12.0</v>
      </c>
      <c r="AH43" s="31"/>
      <c r="AI43" s="31"/>
      <c r="AJ43" s="31">
        <v>12.0</v>
      </c>
      <c r="AK43" s="31">
        <v>12.0</v>
      </c>
      <c r="AL43" s="31"/>
      <c r="AM43" s="31"/>
      <c r="AN43" s="31"/>
    </row>
    <row r="44" ht="18.0" customHeight="1">
      <c r="A44" s="19">
        <v>3.0</v>
      </c>
      <c r="B44" s="20" t="s">
        <v>502</v>
      </c>
      <c r="C44" s="66">
        <v>42709.0</v>
      </c>
      <c r="D44" s="31" t="s">
        <v>70</v>
      </c>
      <c r="E44" s="31">
        <v>7.9220318285E10</v>
      </c>
      <c r="F44" s="31"/>
      <c r="G44" s="31"/>
      <c r="H44" s="31">
        <v>12.0</v>
      </c>
      <c r="I44" s="15">
        <v>12.0</v>
      </c>
      <c r="J44" s="15"/>
      <c r="K44" s="117"/>
      <c r="L44" s="117"/>
      <c r="M44" s="31"/>
      <c r="N44" s="31">
        <v>12.0</v>
      </c>
      <c r="O44" s="31">
        <v>12.0</v>
      </c>
      <c r="P44" s="31"/>
      <c r="Q44" s="31">
        <v>12.0</v>
      </c>
      <c r="R44" s="15">
        <v>12.0</v>
      </c>
      <c r="S44" s="15">
        <v>12.0</v>
      </c>
      <c r="T44" s="31"/>
      <c r="U44" s="31"/>
      <c r="V44" s="31">
        <v>12.0</v>
      </c>
      <c r="W44" s="31">
        <v>12.0</v>
      </c>
      <c r="X44" s="31"/>
      <c r="Y44" s="15"/>
      <c r="Z44" s="15">
        <v>12.0</v>
      </c>
      <c r="AA44" s="31">
        <v>12.0</v>
      </c>
      <c r="AB44" s="31"/>
      <c r="AC44" s="31"/>
      <c r="AD44" s="31">
        <v>12.0</v>
      </c>
      <c r="AE44" s="31">
        <v>12.0</v>
      </c>
      <c r="AF44" s="15"/>
      <c r="AG44" s="15"/>
      <c r="AH44" s="31">
        <v>12.0</v>
      </c>
      <c r="AI44" s="31">
        <v>12.0</v>
      </c>
      <c r="AJ44" s="31"/>
      <c r="AK44" s="31"/>
      <c r="AL44" s="31">
        <v>12.0</v>
      </c>
      <c r="AM44" s="31"/>
      <c r="AN44" s="31"/>
    </row>
    <row r="45" ht="15.75" customHeight="1">
      <c r="A45" s="19">
        <v>4.0</v>
      </c>
      <c r="B45" s="19" t="s">
        <v>73</v>
      </c>
      <c r="C45" s="62">
        <v>42512.0</v>
      </c>
      <c r="D45" s="31" t="s">
        <v>74</v>
      </c>
      <c r="E45" s="31">
        <v>7.9221277764E10</v>
      </c>
      <c r="F45" s="31">
        <v>9.0</v>
      </c>
      <c r="G45" s="31">
        <v>10.0</v>
      </c>
      <c r="H45" s="31">
        <v>9.0</v>
      </c>
      <c r="I45" s="15"/>
      <c r="J45" s="15"/>
      <c r="K45" s="117"/>
      <c r="L45" s="117"/>
      <c r="M45" s="31">
        <v>10.0</v>
      </c>
      <c r="N45" s="31">
        <v>9.0</v>
      </c>
      <c r="O45" s="31"/>
      <c r="P45" s="31">
        <v>9.0</v>
      </c>
      <c r="Q45" s="31">
        <v>11.0</v>
      </c>
      <c r="R45" s="15">
        <v>10.0</v>
      </c>
      <c r="S45" s="15"/>
      <c r="T45" s="31">
        <v>10.0</v>
      </c>
      <c r="U45" s="31">
        <v>11.0</v>
      </c>
      <c r="V45" s="31">
        <v>11.0</v>
      </c>
      <c r="W45" s="31">
        <v>8.0</v>
      </c>
      <c r="X45" s="31">
        <v>10.0</v>
      </c>
      <c r="Y45" s="15"/>
      <c r="Z45" s="15">
        <v>10.0</v>
      </c>
      <c r="AA45" s="31">
        <v>11.0</v>
      </c>
      <c r="AB45" s="31">
        <v>11.0</v>
      </c>
      <c r="AC45" s="31">
        <v>12.0</v>
      </c>
      <c r="AD45" s="31">
        <v>9.0</v>
      </c>
      <c r="AE45" s="31">
        <v>9.0</v>
      </c>
      <c r="AF45" s="15"/>
      <c r="AG45" s="15"/>
      <c r="AH45" s="31">
        <v>9.0</v>
      </c>
      <c r="AI45" s="31">
        <v>9.0</v>
      </c>
      <c r="AJ45" s="31">
        <v>9.0</v>
      </c>
      <c r="AK45" s="31">
        <v>9.0</v>
      </c>
      <c r="AL45" s="31">
        <v>9.0</v>
      </c>
      <c r="AM45" s="31"/>
      <c r="AN45" s="31"/>
    </row>
    <row r="46" ht="15.75" customHeight="1">
      <c r="A46" s="19">
        <v>5.0</v>
      </c>
      <c r="B46" s="19" t="s">
        <v>75</v>
      </c>
      <c r="C46" s="124">
        <v>42539.0</v>
      </c>
      <c r="D46" s="125" t="s">
        <v>76</v>
      </c>
      <c r="E46" s="125">
        <v>7.9220220031E10</v>
      </c>
      <c r="F46" s="125">
        <v>8.0</v>
      </c>
      <c r="G46" s="31">
        <v>8.0</v>
      </c>
      <c r="H46" s="31">
        <v>8.0</v>
      </c>
      <c r="I46" s="15"/>
      <c r="J46" s="15"/>
      <c r="K46" s="117"/>
      <c r="L46" s="117"/>
      <c r="M46" s="31">
        <v>8.0</v>
      </c>
      <c r="N46" s="31">
        <v>8.0</v>
      </c>
      <c r="O46" s="31"/>
      <c r="P46" s="31">
        <v>8.0</v>
      </c>
      <c r="Q46" s="31">
        <v>8.0</v>
      </c>
      <c r="R46" s="15"/>
      <c r="S46" s="15"/>
      <c r="T46" s="31">
        <v>8.0</v>
      </c>
      <c r="U46" s="31">
        <v>8.0</v>
      </c>
      <c r="V46" s="31">
        <v>8.0</v>
      </c>
      <c r="W46" s="31">
        <v>8.0</v>
      </c>
      <c r="X46" s="31">
        <v>8.0</v>
      </c>
      <c r="Y46" s="15"/>
      <c r="Z46" s="15"/>
      <c r="AA46" s="31">
        <v>8.0</v>
      </c>
      <c r="AB46" s="31">
        <v>8.0</v>
      </c>
      <c r="AC46" s="31">
        <v>8.0</v>
      </c>
      <c r="AD46" s="31">
        <v>8.0</v>
      </c>
      <c r="AE46" s="31">
        <v>8.0</v>
      </c>
      <c r="AF46" s="15"/>
      <c r="AG46" s="15"/>
      <c r="AH46" s="31">
        <v>8.0</v>
      </c>
      <c r="AI46" s="31">
        <v>8.0</v>
      </c>
      <c r="AJ46" s="31">
        <v>8.0</v>
      </c>
      <c r="AK46" s="31">
        <v>8.0</v>
      </c>
      <c r="AL46" s="31">
        <v>8.0</v>
      </c>
      <c r="AM46" s="31"/>
      <c r="AN46" s="31"/>
    </row>
    <row r="47" ht="12.0" customHeight="1">
      <c r="A47" s="79"/>
    </row>
    <row r="48" ht="9.75" customHeight="1">
      <c r="A48" s="126" t="s">
        <v>503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127"/>
    </row>
    <row r="49" ht="402.0" customHeight="1">
      <c r="A49" s="128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30"/>
    </row>
    <row r="50" ht="15.75" customHeight="1">
      <c r="A50" s="13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132"/>
    </row>
    <row r="51" ht="12.75" customHeight="1">
      <c r="A51" s="29"/>
      <c r="B51" s="29" t="s">
        <v>504</v>
      </c>
      <c r="C51" s="133"/>
      <c r="D51" s="134" t="s">
        <v>10</v>
      </c>
      <c r="E51" s="424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671"/>
      <c r="T51" s="10">
        <v>8.0</v>
      </c>
      <c r="U51" s="29">
        <v>16.0</v>
      </c>
      <c r="V51" s="149">
        <v>4.0</v>
      </c>
      <c r="W51" s="149">
        <v>7.0</v>
      </c>
      <c r="X51" s="29">
        <v>8.0</v>
      </c>
      <c r="Y51" s="16"/>
      <c r="Z51" s="16">
        <v>1.0</v>
      </c>
      <c r="AA51" s="29">
        <v>11.0</v>
      </c>
      <c r="AB51" s="29">
        <v>8.0</v>
      </c>
      <c r="AC51" s="29">
        <v>11.0</v>
      </c>
      <c r="AD51" s="29">
        <v>6.0</v>
      </c>
      <c r="AE51" s="29">
        <v>9.0</v>
      </c>
      <c r="AF51" s="16">
        <v>1.0</v>
      </c>
      <c r="AG51" s="16"/>
      <c r="AH51" s="29">
        <v>9.0</v>
      </c>
      <c r="AI51" s="29">
        <v>9.0</v>
      </c>
      <c r="AJ51" s="29">
        <v>13.0</v>
      </c>
      <c r="AK51" s="149">
        <v>4.0</v>
      </c>
      <c r="AL51" s="29">
        <v>0.0</v>
      </c>
      <c r="AM51" s="264">
        <f t="shared" ref="AM51:AM98" si="1">SUM(F51:AL51)</f>
        <v>125</v>
      </c>
      <c r="AN51" s="136">
        <f>AM51/7</f>
        <v>17.85714286</v>
      </c>
    </row>
    <row r="52" ht="13.5" customHeight="1">
      <c r="A52" s="137" t="s">
        <v>78</v>
      </c>
      <c r="B52" s="132"/>
      <c r="C52" s="138"/>
      <c r="D52" s="32"/>
      <c r="E52" s="427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671"/>
      <c r="T52" s="204">
        <v>3.0</v>
      </c>
      <c r="U52" s="143">
        <v>14.0</v>
      </c>
      <c r="V52" s="143"/>
      <c r="W52" s="143">
        <v>3.0</v>
      </c>
      <c r="X52" s="143">
        <v>2.0</v>
      </c>
      <c r="Y52" s="142"/>
      <c r="Z52" s="142"/>
      <c r="AA52" s="143"/>
      <c r="AB52" s="143">
        <v>5.0</v>
      </c>
      <c r="AC52" s="143">
        <v>5.0</v>
      </c>
      <c r="AD52" s="143"/>
      <c r="AE52" s="143"/>
      <c r="AF52" s="142"/>
      <c r="AG52" s="142"/>
      <c r="AH52" s="143">
        <v>5.0</v>
      </c>
      <c r="AI52" s="143"/>
      <c r="AJ52" s="143">
        <v>2.0</v>
      </c>
      <c r="AK52" s="143"/>
      <c r="AL52" s="143"/>
      <c r="AM52" s="268">
        <f t="shared" si="1"/>
        <v>39</v>
      </c>
      <c r="AN52" s="143"/>
    </row>
    <row r="53" ht="12.75" customHeight="1">
      <c r="A53" s="29"/>
      <c r="B53" s="29" t="s">
        <v>505</v>
      </c>
      <c r="C53" s="133"/>
      <c r="D53" s="32"/>
      <c r="E53" s="424"/>
      <c r="F53" s="29">
        <v>0.0</v>
      </c>
      <c r="G53" s="29">
        <v>2.0</v>
      </c>
      <c r="H53" s="29">
        <v>1.0</v>
      </c>
      <c r="I53" s="16"/>
      <c r="J53" s="16"/>
      <c r="K53" s="147"/>
      <c r="L53" s="147"/>
      <c r="M53" s="29"/>
      <c r="N53" s="29">
        <v>8.0</v>
      </c>
      <c r="O53" s="29"/>
      <c r="P53" s="29"/>
      <c r="Q53" s="29"/>
      <c r="R53" s="16"/>
      <c r="S53" s="16">
        <v>3.0</v>
      </c>
      <c r="T53" s="29">
        <v>1.0</v>
      </c>
      <c r="U53" s="29"/>
      <c r="V53" s="29"/>
      <c r="W53" s="29">
        <v>3.0</v>
      </c>
      <c r="X53" s="29"/>
      <c r="Y53" s="16">
        <v>7.0</v>
      </c>
      <c r="Z53" s="16"/>
      <c r="AA53" s="149">
        <v>2.0</v>
      </c>
      <c r="AB53" s="29">
        <v>5.0</v>
      </c>
      <c r="AC53" s="29">
        <v>8.0</v>
      </c>
      <c r="AD53" s="149">
        <v>1.0</v>
      </c>
      <c r="AE53" s="149">
        <v>3.0</v>
      </c>
      <c r="AF53" s="16"/>
      <c r="AG53" s="16"/>
      <c r="AH53" s="29">
        <v>8.0</v>
      </c>
      <c r="AI53" s="29">
        <v>1.0</v>
      </c>
      <c r="AJ53" s="29">
        <v>2.0</v>
      </c>
      <c r="AK53" s="29">
        <v>1.0</v>
      </c>
      <c r="AL53" s="29">
        <v>0.0</v>
      </c>
      <c r="AM53" s="264">
        <f t="shared" si="1"/>
        <v>56</v>
      </c>
      <c r="AN53" s="136">
        <f>AM53/7</f>
        <v>8</v>
      </c>
    </row>
    <row r="54" ht="13.5" customHeight="1">
      <c r="A54" s="137" t="s">
        <v>78</v>
      </c>
      <c r="B54" s="132"/>
      <c r="C54" s="138"/>
      <c r="D54" s="32"/>
      <c r="E54" s="427"/>
      <c r="F54" s="143"/>
      <c r="G54" s="143"/>
      <c r="H54" s="143"/>
      <c r="I54" s="142"/>
      <c r="J54" s="142"/>
      <c r="K54" s="427"/>
      <c r="L54" s="427"/>
      <c r="M54" s="143"/>
      <c r="N54" s="143">
        <v>1.0</v>
      </c>
      <c r="O54" s="143"/>
      <c r="P54" s="143"/>
      <c r="Q54" s="143"/>
      <c r="R54" s="142"/>
      <c r="S54" s="142"/>
      <c r="T54" s="143"/>
      <c r="U54" s="143"/>
      <c r="V54" s="143"/>
      <c r="W54" s="143">
        <v>3.0</v>
      </c>
      <c r="X54" s="143"/>
      <c r="Y54" s="142">
        <v>7.0</v>
      </c>
      <c r="Z54" s="142"/>
      <c r="AA54" s="143"/>
      <c r="AB54" s="143">
        <v>4.0</v>
      </c>
      <c r="AC54" s="143">
        <v>8.0</v>
      </c>
      <c r="AD54" s="143">
        <v>1.0</v>
      </c>
      <c r="AE54" s="143"/>
      <c r="AF54" s="142"/>
      <c r="AG54" s="142"/>
      <c r="AH54" s="143">
        <v>1.0</v>
      </c>
      <c r="AI54" s="143"/>
      <c r="AJ54" s="143">
        <v>2.0</v>
      </c>
      <c r="AK54" s="143">
        <v>1.0</v>
      </c>
      <c r="AL54" s="143"/>
      <c r="AM54" s="268">
        <f t="shared" si="1"/>
        <v>28</v>
      </c>
      <c r="AN54" s="143"/>
    </row>
    <row r="55" ht="12.75" customHeight="1">
      <c r="A55" s="45"/>
      <c r="B55" s="45" t="s">
        <v>506</v>
      </c>
      <c r="C55" s="133"/>
      <c r="D55" s="32"/>
      <c r="E55" s="424"/>
      <c r="F55" s="29">
        <v>9.0</v>
      </c>
      <c r="G55" s="29">
        <v>11.0</v>
      </c>
      <c r="H55" s="29">
        <v>9.0</v>
      </c>
      <c r="I55" s="16"/>
      <c r="J55" s="16"/>
      <c r="K55" s="147"/>
      <c r="L55" s="147"/>
      <c r="M55" s="29">
        <v>13.0</v>
      </c>
      <c r="N55" s="29">
        <v>9.0</v>
      </c>
      <c r="O55" s="29"/>
      <c r="P55" s="29">
        <v>11.0</v>
      </c>
      <c r="Q55" s="672">
        <v>9.0</v>
      </c>
      <c r="R55" s="16">
        <v>4.0</v>
      </c>
      <c r="S55" s="16">
        <v>5.0</v>
      </c>
      <c r="T55" s="29">
        <v>11.0</v>
      </c>
      <c r="U55" s="29">
        <v>11.0</v>
      </c>
      <c r="V55" s="29">
        <v>12.0</v>
      </c>
      <c r="W55" s="29">
        <v>11.0</v>
      </c>
      <c r="X55" s="29">
        <v>11.0</v>
      </c>
      <c r="Y55" s="16">
        <v>6.0</v>
      </c>
      <c r="Z55" s="16">
        <v>1.0</v>
      </c>
      <c r="AA55" s="29">
        <v>9.0</v>
      </c>
      <c r="AB55" s="29">
        <v>9.0</v>
      </c>
      <c r="AC55" s="29">
        <v>12.0</v>
      </c>
      <c r="AD55" s="29">
        <v>11.0</v>
      </c>
      <c r="AE55" s="29">
        <v>9.0</v>
      </c>
      <c r="AF55" s="16"/>
      <c r="AG55" s="16"/>
      <c r="AH55" s="29"/>
      <c r="AI55" s="29">
        <v>13.0</v>
      </c>
      <c r="AJ55" s="29">
        <v>9.0</v>
      </c>
      <c r="AK55" s="29">
        <v>10.0</v>
      </c>
      <c r="AL55" s="29">
        <v>9.0</v>
      </c>
      <c r="AM55" s="264">
        <f t="shared" si="1"/>
        <v>234</v>
      </c>
      <c r="AN55" s="136">
        <f>AM55/13</f>
        <v>18</v>
      </c>
    </row>
    <row r="56" ht="13.5" customHeight="1">
      <c r="A56" s="137" t="s">
        <v>78</v>
      </c>
      <c r="B56" s="132"/>
      <c r="C56" s="138"/>
      <c r="D56" s="32"/>
      <c r="E56" s="427"/>
      <c r="F56" s="143">
        <v>1.0</v>
      </c>
      <c r="G56" s="143"/>
      <c r="H56" s="143">
        <v>1.0</v>
      </c>
      <c r="I56" s="142"/>
      <c r="J56" s="142"/>
      <c r="K56" s="427"/>
      <c r="L56" s="427"/>
      <c r="M56" s="143"/>
      <c r="N56" s="143"/>
      <c r="O56" s="143"/>
      <c r="P56" s="143"/>
      <c r="Q56" s="143"/>
      <c r="R56" s="142"/>
      <c r="S56" s="142"/>
      <c r="T56" s="143">
        <v>5.0</v>
      </c>
      <c r="U56" s="143">
        <v>3.0</v>
      </c>
      <c r="V56" s="143">
        <v>4.0</v>
      </c>
      <c r="W56" s="143">
        <v>5.0</v>
      </c>
      <c r="X56" s="143">
        <v>2.0</v>
      </c>
      <c r="Y56" s="142">
        <v>3.0</v>
      </c>
      <c r="Z56" s="142"/>
      <c r="AA56" s="143"/>
      <c r="AB56" s="143">
        <v>2.0</v>
      </c>
      <c r="AC56" s="143">
        <v>3.0</v>
      </c>
      <c r="AD56" s="143"/>
      <c r="AE56" s="143"/>
      <c r="AF56" s="142"/>
      <c r="AG56" s="142"/>
      <c r="AH56" s="143"/>
      <c r="AI56" s="143"/>
      <c r="AJ56" s="143"/>
      <c r="AK56" s="143"/>
      <c r="AL56" s="143"/>
      <c r="AM56" s="268">
        <f t="shared" si="1"/>
        <v>29</v>
      </c>
      <c r="AN56" s="143"/>
    </row>
    <row r="57" ht="12.75" customHeight="1">
      <c r="A57" s="29"/>
      <c r="B57" s="29" t="s">
        <v>507</v>
      </c>
      <c r="C57" s="133"/>
      <c r="D57" s="32"/>
      <c r="E57" s="424"/>
      <c r="F57" s="29">
        <v>10.0</v>
      </c>
      <c r="G57" s="29">
        <v>11.0</v>
      </c>
      <c r="H57" s="29">
        <v>9.0</v>
      </c>
      <c r="I57" s="16"/>
      <c r="J57" s="16"/>
      <c r="K57" s="147"/>
      <c r="L57" s="147"/>
      <c r="M57" s="29">
        <v>9.0</v>
      </c>
      <c r="N57" s="29">
        <v>10.0</v>
      </c>
      <c r="O57" s="29"/>
      <c r="P57" s="29">
        <v>12.0</v>
      </c>
      <c r="Q57" s="29">
        <v>9.0</v>
      </c>
      <c r="R57" s="16">
        <v>6.0</v>
      </c>
      <c r="S57" s="16"/>
      <c r="T57" s="29"/>
      <c r="U57" s="29">
        <v>10.0</v>
      </c>
      <c r="V57" s="29">
        <v>15.0</v>
      </c>
      <c r="W57" s="29">
        <v>9.0</v>
      </c>
      <c r="X57" s="29">
        <v>15.0</v>
      </c>
      <c r="Y57" s="16"/>
      <c r="Z57" s="16"/>
      <c r="AA57" s="29">
        <v>10.0</v>
      </c>
      <c r="AB57" s="29">
        <v>10.0</v>
      </c>
      <c r="AC57" s="29">
        <v>14.0</v>
      </c>
      <c r="AD57" s="29">
        <v>10.0</v>
      </c>
      <c r="AE57" s="29">
        <v>7.0</v>
      </c>
      <c r="AF57" s="16"/>
      <c r="AG57" s="16"/>
      <c r="AH57" s="29">
        <v>10.0</v>
      </c>
      <c r="AI57" s="29">
        <v>10.0</v>
      </c>
      <c r="AJ57" s="29">
        <v>12.0</v>
      </c>
      <c r="AK57" s="29">
        <v>7.0</v>
      </c>
      <c r="AL57" s="29">
        <v>7.0</v>
      </c>
      <c r="AM57" s="264">
        <f t="shared" si="1"/>
        <v>222</v>
      </c>
      <c r="AN57" s="136">
        <f>AM57/13</f>
        <v>17.07692308</v>
      </c>
    </row>
    <row r="58" ht="13.5" customHeight="1">
      <c r="A58" s="137" t="s">
        <v>78</v>
      </c>
      <c r="B58" s="132"/>
      <c r="C58" s="138"/>
      <c r="D58" s="32"/>
      <c r="E58" s="427"/>
      <c r="F58" s="143"/>
      <c r="G58" s="143">
        <v>1.0</v>
      </c>
      <c r="H58" s="143"/>
      <c r="I58" s="142"/>
      <c r="J58" s="142"/>
      <c r="K58" s="427"/>
      <c r="L58" s="427"/>
      <c r="M58" s="143"/>
      <c r="N58" s="143"/>
      <c r="O58" s="143"/>
      <c r="P58" s="143">
        <v>4.0</v>
      </c>
      <c r="Q58" s="143"/>
      <c r="R58" s="142"/>
      <c r="S58" s="142"/>
      <c r="T58" s="143"/>
      <c r="U58" s="143">
        <v>4.0</v>
      </c>
      <c r="V58" s="143">
        <v>11.0</v>
      </c>
      <c r="W58" s="143">
        <v>6.0</v>
      </c>
      <c r="X58" s="143">
        <v>4.0</v>
      </c>
      <c r="Y58" s="142"/>
      <c r="Z58" s="142"/>
      <c r="AA58" s="143"/>
      <c r="AB58" s="143">
        <v>8.0</v>
      </c>
      <c r="AC58" s="143">
        <v>10.0</v>
      </c>
      <c r="AD58" s="143">
        <v>6.0</v>
      </c>
      <c r="AE58" s="143"/>
      <c r="AF58" s="142"/>
      <c r="AG58" s="142"/>
      <c r="AH58" s="143">
        <v>1.0</v>
      </c>
      <c r="AI58" s="143"/>
      <c r="AJ58" s="143">
        <v>1.0</v>
      </c>
      <c r="AK58" s="143"/>
      <c r="AL58" s="143"/>
      <c r="AM58" s="268">
        <f t="shared" si="1"/>
        <v>56</v>
      </c>
      <c r="AN58" s="143"/>
    </row>
    <row r="59" ht="12.75" customHeight="1">
      <c r="A59" s="29"/>
      <c r="B59" s="29" t="s">
        <v>508</v>
      </c>
      <c r="C59" s="133"/>
      <c r="D59" s="32"/>
      <c r="E59" s="424"/>
      <c r="F59" s="29">
        <v>7.0</v>
      </c>
      <c r="G59" s="29">
        <v>10.0</v>
      </c>
      <c r="H59" s="149">
        <v>5.0</v>
      </c>
      <c r="I59" s="16">
        <v>4.0</v>
      </c>
      <c r="J59" s="16"/>
      <c r="K59" s="147"/>
      <c r="L59" s="147"/>
      <c r="M59" s="29">
        <v>6.0</v>
      </c>
      <c r="N59" s="29">
        <v>11.0</v>
      </c>
      <c r="O59" s="29">
        <v>3.0</v>
      </c>
      <c r="P59" s="149">
        <v>7.0</v>
      </c>
      <c r="Q59" s="149">
        <v>7.0</v>
      </c>
      <c r="R59" s="16">
        <v>7.0</v>
      </c>
      <c r="S59" s="16"/>
      <c r="T59" s="149">
        <v>6.0</v>
      </c>
      <c r="U59" s="29">
        <v>14.0</v>
      </c>
      <c r="V59" s="29">
        <v>16.0</v>
      </c>
      <c r="W59" s="29">
        <v>17.0</v>
      </c>
      <c r="X59" s="29">
        <v>10.0</v>
      </c>
      <c r="Y59" s="16"/>
      <c r="Z59" s="16"/>
      <c r="AA59" s="341"/>
      <c r="AB59" s="29">
        <v>7.0</v>
      </c>
      <c r="AC59" s="29">
        <v>10.0</v>
      </c>
      <c r="AD59" s="29">
        <v>10.0</v>
      </c>
      <c r="AE59" s="29">
        <v>9.0</v>
      </c>
      <c r="AF59" s="16"/>
      <c r="AG59" s="16"/>
      <c r="AH59" s="29"/>
      <c r="AI59" s="29"/>
      <c r="AJ59" s="29">
        <v>8.0</v>
      </c>
      <c r="AK59" s="29">
        <v>8.0</v>
      </c>
      <c r="AL59" s="29">
        <v>7.0</v>
      </c>
      <c r="AM59" s="264">
        <f t="shared" si="1"/>
        <v>189</v>
      </c>
      <c r="AN59" s="136">
        <f>AM59/13</f>
        <v>14.53846154</v>
      </c>
    </row>
    <row r="60" ht="13.5" customHeight="1">
      <c r="A60" s="137" t="s">
        <v>78</v>
      </c>
      <c r="B60" s="132"/>
      <c r="C60" s="138"/>
      <c r="D60" s="32"/>
      <c r="E60" s="427"/>
      <c r="F60" s="143"/>
      <c r="G60" s="143"/>
      <c r="H60" s="143"/>
      <c r="I60" s="142">
        <v>3.0</v>
      </c>
      <c r="J60" s="142"/>
      <c r="K60" s="427"/>
      <c r="L60" s="427"/>
      <c r="M60" s="143"/>
      <c r="N60" s="143">
        <v>6.0</v>
      </c>
      <c r="O60" s="143"/>
      <c r="P60" s="143">
        <v>3.0</v>
      </c>
      <c r="Q60" s="143">
        <v>3.0</v>
      </c>
      <c r="R60" s="142"/>
      <c r="S60" s="142"/>
      <c r="T60" s="143">
        <v>2.0</v>
      </c>
      <c r="U60" s="143">
        <v>14.0</v>
      </c>
      <c r="V60" s="143">
        <v>9.0</v>
      </c>
      <c r="W60" s="143">
        <v>9.0</v>
      </c>
      <c r="X60" s="143">
        <v>7.0</v>
      </c>
      <c r="Y60" s="142"/>
      <c r="Z60" s="142"/>
      <c r="AA60" s="143"/>
      <c r="AB60" s="143">
        <v>2.0</v>
      </c>
      <c r="AC60" s="143">
        <v>9.0</v>
      </c>
      <c r="AD60" s="143">
        <v>8.0</v>
      </c>
      <c r="AE60" s="143"/>
      <c r="AF60" s="142"/>
      <c r="AG60" s="142"/>
      <c r="AH60" s="143"/>
      <c r="AI60" s="143"/>
      <c r="AJ60" s="143">
        <v>5.0</v>
      </c>
      <c r="AK60" s="143">
        <v>4.0</v>
      </c>
      <c r="AL60" s="143">
        <v>1.0</v>
      </c>
      <c r="AM60" s="268">
        <f t="shared" si="1"/>
        <v>85</v>
      </c>
      <c r="AN60" s="143"/>
    </row>
    <row r="61" ht="12.75" customHeight="1">
      <c r="A61" s="29"/>
      <c r="B61" s="29" t="s">
        <v>509</v>
      </c>
      <c r="C61" s="133"/>
      <c r="D61" s="32"/>
      <c r="E61" s="424"/>
      <c r="F61" s="29">
        <v>8.0</v>
      </c>
      <c r="G61" s="29">
        <v>9.0</v>
      </c>
      <c r="H61" s="149">
        <v>6.0</v>
      </c>
      <c r="I61" s="16"/>
      <c r="J61" s="16"/>
      <c r="K61" s="147"/>
      <c r="L61" s="147"/>
      <c r="M61" s="29"/>
      <c r="N61" s="29"/>
      <c r="O61" s="29"/>
      <c r="P61" s="29"/>
      <c r="Q61" s="29"/>
      <c r="R61" s="16"/>
      <c r="S61" s="16"/>
      <c r="T61" s="29">
        <v>13.0</v>
      </c>
      <c r="U61" s="29">
        <v>12.0</v>
      </c>
      <c r="V61" s="29">
        <v>16.0</v>
      </c>
      <c r="W61" s="29">
        <v>21.0</v>
      </c>
      <c r="X61" s="29">
        <v>12.0</v>
      </c>
      <c r="Y61" s="16">
        <v>4.0</v>
      </c>
      <c r="Z61" s="16"/>
      <c r="AA61" s="149">
        <v>8.0</v>
      </c>
      <c r="AB61" s="29">
        <v>10.0</v>
      </c>
      <c r="AC61" s="29">
        <v>8.0</v>
      </c>
      <c r="AD61" s="29">
        <v>7.0</v>
      </c>
      <c r="AE61" s="149">
        <v>7.0</v>
      </c>
      <c r="AF61" s="16"/>
      <c r="AG61" s="16"/>
      <c r="AH61" s="29">
        <v>10.0</v>
      </c>
      <c r="AI61" s="29">
        <v>8.0</v>
      </c>
      <c r="AJ61" s="149">
        <v>4.0</v>
      </c>
      <c r="AK61" s="29">
        <v>6.0</v>
      </c>
      <c r="AL61" s="29">
        <v>9.0</v>
      </c>
      <c r="AM61" s="264">
        <f t="shared" si="1"/>
        <v>178</v>
      </c>
      <c r="AN61" s="136">
        <f>AM61/13</f>
        <v>13.69230769</v>
      </c>
    </row>
    <row r="62" ht="13.5" customHeight="1">
      <c r="A62" s="137" t="s">
        <v>78</v>
      </c>
      <c r="B62" s="132"/>
      <c r="C62" s="138"/>
      <c r="D62" s="32"/>
      <c r="E62" s="427"/>
      <c r="F62" s="143"/>
      <c r="G62" s="143"/>
      <c r="H62" s="143"/>
      <c r="I62" s="16"/>
      <c r="J62" s="16"/>
      <c r="K62" s="147"/>
      <c r="L62" s="147"/>
      <c r="M62" s="143"/>
      <c r="N62" s="143"/>
      <c r="O62" s="143"/>
      <c r="P62" s="143"/>
      <c r="Q62" s="143"/>
      <c r="R62" s="142"/>
      <c r="S62" s="142"/>
      <c r="T62" s="143">
        <v>4.0</v>
      </c>
      <c r="U62" s="143">
        <v>8.0</v>
      </c>
      <c r="V62" s="143">
        <v>14.0</v>
      </c>
      <c r="W62" s="143">
        <v>17.0</v>
      </c>
      <c r="X62" s="143">
        <v>4.0</v>
      </c>
      <c r="Y62" s="142">
        <v>4.0</v>
      </c>
      <c r="Z62" s="142"/>
      <c r="AA62" s="143"/>
      <c r="AB62" s="143"/>
      <c r="AC62" s="143">
        <v>2.0</v>
      </c>
      <c r="AD62" s="143">
        <v>2.0</v>
      </c>
      <c r="AE62" s="143"/>
      <c r="AF62" s="142"/>
      <c r="AG62" s="142"/>
      <c r="AH62" s="143">
        <v>2.0</v>
      </c>
      <c r="AI62" s="143"/>
      <c r="AJ62" s="143">
        <v>1.0</v>
      </c>
      <c r="AK62" s="143">
        <v>1.0</v>
      </c>
      <c r="AL62" s="143"/>
      <c r="AM62" s="268">
        <f t="shared" si="1"/>
        <v>59</v>
      </c>
      <c r="AN62" s="143"/>
    </row>
    <row r="63" ht="15.75" customHeight="1">
      <c r="A63" s="45"/>
      <c r="B63" s="673" t="s">
        <v>510</v>
      </c>
      <c r="C63" s="133"/>
      <c r="D63" s="32"/>
      <c r="E63" s="424"/>
      <c r="F63" s="29">
        <v>0.0</v>
      </c>
      <c r="G63" s="29">
        <v>0.0</v>
      </c>
      <c r="H63" s="29">
        <v>0.0</v>
      </c>
      <c r="I63" s="16"/>
      <c r="J63" s="16"/>
      <c r="K63" s="147"/>
      <c r="L63" s="147"/>
      <c r="M63" s="29"/>
      <c r="N63" s="29"/>
      <c r="O63" s="29"/>
      <c r="P63" s="29"/>
      <c r="Q63" s="29">
        <v>1.0</v>
      </c>
      <c r="R63" s="16">
        <v>3.0</v>
      </c>
      <c r="S63" s="16">
        <v>13.0</v>
      </c>
      <c r="T63" s="29"/>
      <c r="U63" s="29"/>
      <c r="V63" s="29">
        <v>2.0</v>
      </c>
      <c r="W63" s="29"/>
      <c r="X63" s="29">
        <v>1.0</v>
      </c>
      <c r="Y63" s="16"/>
      <c r="Z63" s="16"/>
      <c r="AA63" s="29"/>
      <c r="AB63" s="29"/>
      <c r="AC63" s="29"/>
      <c r="AD63" s="29"/>
      <c r="AE63" s="29"/>
      <c r="AF63" s="16"/>
      <c r="AG63" s="16"/>
      <c r="AH63" s="29"/>
      <c r="AI63" s="29"/>
      <c r="AJ63" s="29"/>
      <c r="AK63" s="29"/>
      <c r="AL63" s="29"/>
      <c r="AM63" s="264">
        <f t="shared" si="1"/>
        <v>20</v>
      </c>
      <c r="AN63" s="136">
        <f>AM63/13</f>
        <v>1.538461538</v>
      </c>
    </row>
    <row r="64" ht="13.5" customHeight="1">
      <c r="A64" s="137" t="s">
        <v>78</v>
      </c>
      <c r="B64" s="132"/>
      <c r="C64" s="138"/>
      <c r="D64" s="32"/>
      <c r="E64" s="427"/>
      <c r="F64" s="143"/>
      <c r="G64" s="143"/>
      <c r="H64" s="143"/>
      <c r="I64" s="16"/>
      <c r="J64" s="16"/>
      <c r="K64" s="147"/>
      <c r="L64" s="147"/>
      <c r="M64" s="143"/>
      <c r="N64" s="143"/>
      <c r="O64" s="143"/>
      <c r="P64" s="143"/>
      <c r="Q64" s="143"/>
      <c r="R64" s="142"/>
      <c r="S64" s="142"/>
      <c r="T64" s="143"/>
      <c r="U64" s="143"/>
      <c r="V64" s="143"/>
      <c r="W64" s="143"/>
      <c r="X64" s="143">
        <v>1.0</v>
      </c>
      <c r="Y64" s="142"/>
      <c r="Z64" s="142"/>
      <c r="AA64" s="143"/>
      <c r="AB64" s="143"/>
      <c r="AC64" s="143"/>
      <c r="AD64" s="143"/>
      <c r="AE64" s="143"/>
      <c r="AF64" s="142"/>
      <c r="AG64" s="142"/>
      <c r="AH64" s="143"/>
      <c r="AI64" s="143"/>
      <c r="AJ64" s="143"/>
      <c r="AK64" s="143"/>
      <c r="AL64" s="143"/>
      <c r="AM64" s="268">
        <f t="shared" si="1"/>
        <v>1</v>
      </c>
      <c r="AN64" s="143"/>
    </row>
    <row r="65" ht="15.75" customHeight="1">
      <c r="A65" s="29"/>
      <c r="B65" s="31" t="s">
        <v>511</v>
      </c>
      <c r="C65" s="133"/>
      <c r="D65" s="32"/>
      <c r="E65" s="424"/>
      <c r="F65" s="29">
        <v>10.0</v>
      </c>
      <c r="G65" s="29">
        <v>10.0</v>
      </c>
      <c r="H65" s="29">
        <v>11.0</v>
      </c>
      <c r="I65" s="16">
        <v>10.0</v>
      </c>
      <c r="J65" s="16"/>
      <c r="K65" s="147"/>
      <c r="L65" s="147"/>
      <c r="M65" s="29"/>
      <c r="N65" s="29">
        <v>9.0</v>
      </c>
      <c r="O65" s="29"/>
      <c r="P65" s="10">
        <v>11.0</v>
      </c>
      <c r="Q65" s="10">
        <v>8.0</v>
      </c>
      <c r="R65" s="16"/>
      <c r="S65" s="16"/>
      <c r="T65" s="29">
        <v>13.0</v>
      </c>
      <c r="U65" s="29">
        <v>13.0</v>
      </c>
      <c r="V65" s="29">
        <v>16.0</v>
      </c>
      <c r="W65" s="29">
        <v>11.0</v>
      </c>
      <c r="X65" s="29">
        <v>8.0</v>
      </c>
      <c r="Y65" s="16"/>
      <c r="Z65" s="16"/>
      <c r="AA65" s="29">
        <v>9.0</v>
      </c>
      <c r="AB65" s="29">
        <v>10.0</v>
      </c>
      <c r="AC65" s="29">
        <v>10.0</v>
      </c>
      <c r="AD65" s="29">
        <v>9.0</v>
      </c>
      <c r="AE65" s="29">
        <v>9.0</v>
      </c>
      <c r="AF65" s="16"/>
      <c r="AG65" s="16"/>
      <c r="AH65" s="29">
        <v>13.0</v>
      </c>
      <c r="AI65" s="29">
        <v>11.0</v>
      </c>
      <c r="AJ65" s="29">
        <v>9.0</v>
      </c>
      <c r="AK65" s="29">
        <v>8.0</v>
      </c>
      <c r="AL65" s="29">
        <v>7.0</v>
      </c>
      <c r="AM65" s="264">
        <f t="shared" si="1"/>
        <v>225</v>
      </c>
      <c r="AN65" s="136">
        <f>AM65/13</f>
        <v>17.30769231</v>
      </c>
    </row>
    <row r="66" ht="13.5" customHeight="1">
      <c r="A66" s="137" t="s">
        <v>78</v>
      </c>
      <c r="B66" s="132"/>
      <c r="C66" s="138"/>
      <c r="D66" s="32"/>
      <c r="E66" s="427"/>
      <c r="F66" s="143"/>
      <c r="G66" s="143">
        <v>1.0</v>
      </c>
      <c r="H66" s="143"/>
      <c r="I66" s="16"/>
      <c r="J66" s="16"/>
      <c r="K66" s="147"/>
      <c r="L66" s="147"/>
      <c r="M66" s="143"/>
      <c r="N66" s="143">
        <v>1.0</v>
      </c>
      <c r="O66" s="143"/>
      <c r="P66" s="143"/>
      <c r="Q66" s="143"/>
      <c r="R66" s="142"/>
      <c r="S66" s="142"/>
      <c r="T66" s="143"/>
      <c r="U66" s="143">
        <v>10.0</v>
      </c>
      <c r="V66" s="143">
        <v>13.0</v>
      </c>
      <c r="W66" s="143">
        <v>7.0</v>
      </c>
      <c r="X66" s="143">
        <v>5.0</v>
      </c>
      <c r="Y66" s="142"/>
      <c r="Z66" s="142"/>
      <c r="AA66" s="143"/>
      <c r="AB66" s="143">
        <v>3.0</v>
      </c>
      <c r="AC66" s="143">
        <v>9.0</v>
      </c>
      <c r="AD66" s="143">
        <v>9.0</v>
      </c>
      <c r="AE66" s="143"/>
      <c r="AF66" s="142"/>
      <c r="AG66" s="142"/>
      <c r="AH66" s="143"/>
      <c r="AI66" s="143"/>
      <c r="AJ66" s="143">
        <v>3.0</v>
      </c>
      <c r="AK66" s="143"/>
      <c r="AL66" s="143"/>
      <c r="AM66" s="268">
        <f t="shared" si="1"/>
        <v>61</v>
      </c>
      <c r="AN66" s="143"/>
    </row>
    <row r="67" ht="12.75" customHeight="1">
      <c r="A67" s="29"/>
      <c r="B67" s="29"/>
      <c r="C67" s="133"/>
      <c r="D67" s="32"/>
      <c r="E67" s="424"/>
      <c r="F67" s="29"/>
      <c r="G67" s="29"/>
      <c r="H67" s="29"/>
      <c r="I67" s="16"/>
      <c r="J67" s="16"/>
      <c r="K67" s="147"/>
      <c r="L67" s="147"/>
      <c r="M67" s="29"/>
      <c r="N67" s="29"/>
      <c r="O67" s="29"/>
      <c r="P67" s="29"/>
      <c r="Q67" s="29"/>
      <c r="R67" s="16"/>
      <c r="S67" s="16"/>
      <c r="T67" s="29"/>
      <c r="U67" s="29"/>
      <c r="V67" s="29"/>
      <c r="W67" s="29"/>
      <c r="X67" s="29"/>
      <c r="Y67" s="16"/>
      <c r="Z67" s="16"/>
      <c r="AA67" s="29"/>
      <c r="AB67" s="29"/>
      <c r="AC67" s="29"/>
      <c r="AD67" s="29"/>
      <c r="AE67" s="29"/>
      <c r="AF67" s="16"/>
      <c r="AG67" s="16"/>
      <c r="AH67" s="29"/>
      <c r="AI67" s="29"/>
      <c r="AJ67" s="29"/>
      <c r="AK67" s="29"/>
      <c r="AL67" s="29"/>
      <c r="AM67" s="264">
        <f t="shared" si="1"/>
        <v>0</v>
      </c>
      <c r="AN67" s="136">
        <f>AM67/13</f>
        <v>0</v>
      </c>
    </row>
    <row r="68" ht="13.5" customHeight="1">
      <c r="A68" s="137" t="s">
        <v>78</v>
      </c>
      <c r="B68" s="132"/>
      <c r="C68" s="138"/>
      <c r="D68" s="32"/>
      <c r="E68" s="427"/>
      <c r="F68" s="143"/>
      <c r="G68" s="143"/>
      <c r="H68" s="143"/>
      <c r="I68" s="16"/>
      <c r="J68" s="16"/>
      <c r="K68" s="147"/>
      <c r="L68" s="147"/>
      <c r="M68" s="143"/>
      <c r="N68" s="143"/>
      <c r="O68" s="143"/>
      <c r="P68" s="143"/>
      <c r="Q68" s="143"/>
      <c r="R68" s="142"/>
      <c r="S68" s="142"/>
      <c r="T68" s="143"/>
      <c r="U68" s="143"/>
      <c r="V68" s="143"/>
      <c r="W68" s="143"/>
      <c r="X68" s="143"/>
      <c r="Y68" s="142"/>
      <c r="Z68" s="142"/>
      <c r="AA68" s="143"/>
      <c r="AB68" s="143"/>
      <c r="AC68" s="143"/>
      <c r="AD68" s="143"/>
      <c r="AE68" s="143"/>
      <c r="AF68" s="142"/>
      <c r="AG68" s="142"/>
      <c r="AH68" s="143"/>
      <c r="AI68" s="143"/>
      <c r="AJ68" s="143"/>
      <c r="AK68" s="143"/>
      <c r="AL68" s="143"/>
      <c r="AM68" s="268">
        <f t="shared" si="1"/>
        <v>0</v>
      </c>
      <c r="AN68" s="143"/>
    </row>
    <row r="69" ht="15.75" customHeight="1">
      <c r="A69" s="45"/>
      <c r="B69" s="673" t="s">
        <v>381</v>
      </c>
      <c r="C69" s="133"/>
      <c r="D69" s="32"/>
      <c r="E69" s="424"/>
      <c r="F69" s="29">
        <v>15.0</v>
      </c>
      <c r="G69" s="29">
        <v>9.0</v>
      </c>
      <c r="H69" s="29">
        <v>12.0</v>
      </c>
      <c r="I69" s="16"/>
      <c r="J69" s="16">
        <v>8.0</v>
      </c>
      <c r="K69" s="147"/>
      <c r="L69" s="147"/>
      <c r="M69" s="29">
        <v>11.0</v>
      </c>
      <c r="N69" s="29">
        <v>10.0</v>
      </c>
      <c r="O69" s="29"/>
      <c r="P69" s="29">
        <v>26.0</v>
      </c>
      <c r="Q69" s="29">
        <v>11.0</v>
      </c>
      <c r="R69" s="16"/>
      <c r="S69" s="16"/>
      <c r="T69" s="149">
        <v>8.0</v>
      </c>
      <c r="U69" s="29">
        <v>10.0</v>
      </c>
      <c r="V69" s="29">
        <v>9.0</v>
      </c>
      <c r="W69" s="29">
        <v>11.0</v>
      </c>
      <c r="X69" s="29">
        <v>12.0</v>
      </c>
      <c r="Y69" s="16">
        <v>6.0</v>
      </c>
      <c r="Z69" s="16"/>
      <c r="AA69" s="29">
        <v>11.0</v>
      </c>
      <c r="AB69" s="29">
        <v>8.0</v>
      </c>
      <c r="AC69" s="29">
        <v>18.0</v>
      </c>
      <c r="AD69" s="29">
        <v>8.0</v>
      </c>
      <c r="AE69" s="29">
        <v>8.0</v>
      </c>
      <c r="AF69" s="16"/>
      <c r="AG69" s="16"/>
      <c r="AH69" s="29">
        <v>7.0</v>
      </c>
      <c r="AI69" s="29">
        <v>10.0</v>
      </c>
      <c r="AJ69" s="29">
        <v>14.0</v>
      </c>
      <c r="AK69" s="29">
        <v>14.0</v>
      </c>
      <c r="AL69" s="29">
        <v>9.0</v>
      </c>
      <c r="AM69" s="264">
        <f t="shared" si="1"/>
        <v>265</v>
      </c>
      <c r="AN69" s="136">
        <f>AM69/13</f>
        <v>20.38461538</v>
      </c>
    </row>
    <row r="70" ht="13.5" customHeight="1">
      <c r="A70" s="137" t="s">
        <v>78</v>
      </c>
      <c r="B70" s="132"/>
      <c r="C70" s="138"/>
      <c r="D70" s="32"/>
      <c r="E70" s="427"/>
      <c r="F70" s="143"/>
      <c r="G70" s="143"/>
      <c r="H70" s="143"/>
      <c r="I70" s="16"/>
      <c r="J70" s="674">
        <v>3.0</v>
      </c>
      <c r="K70" s="147"/>
      <c r="L70" s="147"/>
      <c r="M70" s="143"/>
      <c r="N70" s="143">
        <v>2.0</v>
      </c>
      <c r="O70" s="143"/>
      <c r="P70" s="143"/>
      <c r="Q70" s="143"/>
      <c r="R70" s="142"/>
      <c r="S70" s="142"/>
      <c r="T70" s="143">
        <v>4.0</v>
      </c>
      <c r="U70" s="143"/>
      <c r="V70" s="143">
        <v>1.0</v>
      </c>
      <c r="W70" s="143">
        <v>4.0</v>
      </c>
      <c r="X70" s="143">
        <v>1.0</v>
      </c>
      <c r="Y70" s="142">
        <v>6.0</v>
      </c>
      <c r="Z70" s="142"/>
      <c r="AA70" s="143"/>
      <c r="AB70" s="143">
        <v>4.0</v>
      </c>
      <c r="AC70" s="143">
        <v>6.0</v>
      </c>
      <c r="AD70" s="143">
        <v>1.0</v>
      </c>
      <c r="AE70" s="143"/>
      <c r="AF70" s="142"/>
      <c r="AG70" s="142"/>
      <c r="AH70" s="143"/>
      <c r="AI70" s="143"/>
      <c r="AJ70" s="143"/>
      <c r="AK70" s="143">
        <v>3.0</v>
      </c>
      <c r="AL70" s="143"/>
      <c r="AM70" s="268">
        <f t="shared" si="1"/>
        <v>35</v>
      </c>
      <c r="AN70" s="143"/>
    </row>
    <row r="71" ht="15.75" customHeight="1">
      <c r="A71" s="45"/>
      <c r="B71" s="673" t="s">
        <v>512</v>
      </c>
      <c r="C71" s="133"/>
      <c r="D71" s="32"/>
      <c r="E71" s="424"/>
      <c r="F71" s="29">
        <v>10.0</v>
      </c>
      <c r="G71" s="29">
        <v>7.0</v>
      </c>
      <c r="H71" s="29">
        <v>0.0</v>
      </c>
      <c r="I71" s="16"/>
      <c r="J71" s="149">
        <v>5.0</v>
      </c>
      <c r="K71" s="147"/>
      <c r="L71" s="147"/>
      <c r="M71" s="29">
        <v>8.0</v>
      </c>
      <c r="N71" s="149">
        <v>4.0</v>
      </c>
      <c r="O71" s="29"/>
      <c r="P71" s="149">
        <v>5.0</v>
      </c>
      <c r="Q71" s="149">
        <v>5.0</v>
      </c>
      <c r="R71" s="16"/>
      <c r="S71" s="16"/>
      <c r="T71" s="149">
        <v>6.0</v>
      </c>
      <c r="U71" s="149">
        <v>6.0</v>
      </c>
      <c r="V71" s="29">
        <v>9.0</v>
      </c>
      <c r="W71" s="29">
        <v>11.0</v>
      </c>
      <c r="X71" s="29">
        <v>13.0</v>
      </c>
      <c r="Y71" s="16">
        <v>1.0</v>
      </c>
      <c r="Z71" s="16"/>
      <c r="AA71" s="29">
        <v>12.0</v>
      </c>
      <c r="AB71" s="149">
        <v>4.0</v>
      </c>
      <c r="AC71" s="29">
        <v>9.0</v>
      </c>
      <c r="AD71" s="29">
        <v>6.0</v>
      </c>
      <c r="AE71" s="29">
        <v>9.0</v>
      </c>
      <c r="AF71" s="16"/>
      <c r="AG71" s="16"/>
      <c r="AH71" s="29">
        <v>7.0</v>
      </c>
      <c r="AI71" s="149">
        <v>7.0</v>
      </c>
      <c r="AJ71" s="149">
        <v>5.0</v>
      </c>
      <c r="AK71" s="149">
        <v>4.0</v>
      </c>
      <c r="AL71" s="29">
        <v>7.0</v>
      </c>
      <c r="AM71" s="675">
        <f t="shared" si="1"/>
        <v>160</v>
      </c>
      <c r="AN71" s="136">
        <f>AM71/13</f>
        <v>12.30769231</v>
      </c>
    </row>
    <row r="72" ht="13.5" customHeight="1">
      <c r="A72" s="137" t="s">
        <v>78</v>
      </c>
      <c r="B72" s="132"/>
      <c r="C72" s="138"/>
      <c r="D72" s="32"/>
      <c r="E72" s="427"/>
      <c r="F72" s="143"/>
      <c r="G72" s="143"/>
      <c r="H72" s="143"/>
      <c r="I72" s="16"/>
      <c r="J72" s="16"/>
      <c r="K72" s="147"/>
      <c r="L72" s="147"/>
      <c r="M72" s="143"/>
      <c r="N72" s="143"/>
      <c r="O72" s="143"/>
      <c r="P72" s="143"/>
      <c r="Q72" s="143"/>
      <c r="R72" s="142"/>
      <c r="S72" s="142"/>
      <c r="T72" s="143">
        <v>2.0</v>
      </c>
      <c r="U72" s="143">
        <v>2.0</v>
      </c>
      <c r="V72" s="143">
        <v>8.0</v>
      </c>
      <c r="W72" s="143">
        <v>6.0</v>
      </c>
      <c r="X72" s="143">
        <v>6.0</v>
      </c>
      <c r="Y72" s="142">
        <v>1.0</v>
      </c>
      <c r="Z72" s="142"/>
      <c r="AA72" s="143"/>
      <c r="AB72" s="143">
        <v>4.0</v>
      </c>
      <c r="AC72" s="143">
        <v>6.0</v>
      </c>
      <c r="AD72" s="143">
        <v>3.0</v>
      </c>
      <c r="AE72" s="143"/>
      <c r="AF72" s="142"/>
      <c r="AG72" s="142"/>
      <c r="AH72" s="143">
        <v>6.0</v>
      </c>
      <c r="AI72" s="143"/>
      <c r="AJ72" s="143">
        <v>2.0</v>
      </c>
      <c r="AK72" s="143">
        <v>2.0</v>
      </c>
      <c r="AL72" s="143">
        <v>1.0</v>
      </c>
      <c r="AM72" s="268">
        <f t="shared" si="1"/>
        <v>49</v>
      </c>
      <c r="AN72" s="143"/>
    </row>
    <row r="73" ht="15.75" customHeight="1">
      <c r="A73" s="45"/>
      <c r="B73" s="673" t="s">
        <v>513</v>
      </c>
      <c r="C73" s="133"/>
      <c r="D73" s="32"/>
      <c r="E73" s="424"/>
      <c r="F73" s="29">
        <v>8.0</v>
      </c>
      <c r="G73" s="29">
        <v>13.0</v>
      </c>
      <c r="H73" s="29">
        <v>11.0</v>
      </c>
      <c r="I73" s="16"/>
      <c r="J73" s="16"/>
      <c r="K73" s="147"/>
      <c r="L73" s="147"/>
      <c r="M73" s="29">
        <v>11.0</v>
      </c>
      <c r="N73" s="29">
        <v>8.0</v>
      </c>
      <c r="O73" s="29"/>
      <c r="P73" s="29">
        <v>8.0</v>
      </c>
      <c r="Q73" s="10">
        <v>11.0</v>
      </c>
      <c r="R73" s="16"/>
      <c r="S73" s="16"/>
      <c r="T73" s="29"/>
      <c r="U73" s="29">
        <v>21.0</v>
      </c>
      <c r="V73" s="29">
        <v>14.0</v>
      </c>
      <c r="W73" s="29">
        <v>16.0</v>
      </c>
      <c r="X73" s="29">
        <v>14.0</v>
      </c>
      <c r="Y73" s="16"/>
      <c r="Z73" s="16"/>
      <c r="AA73" s="29">
        <v>10.0</v>
      </c>
      <c r="AB73" s="29">
        <v>16.0</v>
      </c>
      <c r="AC73" s="29">
        <v>14.0</v>
      </c>
      <c r="AD73" s="29">
        <v>11.0</v>
      </c>
      <c r="AE73" s="29">
        <v>7.0</v>
      </c>
      <c r="AF73" s="16">
        <v>11.0</v>
      </c>
      <c r="AG73" s="16"/>
      <c r="AH73" s="29"/>
      <c r="AI73" s="29">
        <v>10.0</v>
      </c>
      <c r="AJ73" s="29">
        <v>13.0</v>
      </c>
      <c r="AK73" s="29">
        <v>8.0</v>
      </c>
      <c r="AL73" s="29">
        <v>7.0</v>
      </c>
      <c r="AM73" s="264">
        <f t="shared" si="1"/>
        <v>242</v>
      </c>
      <c r="AN73" s="136">
        <f>AM73/13</f>
        <v>18.61538462</v>
      </c>
    </row>
    <row r="74" ht="13.5" customHeight="1">
      <c r="A74" s="137" t="s">
        <v>78</v>
      </c>
      <c r="B74" s="132"/>
      <c r="C74" s="138"/>
      <c r="D74" s="32"/>
      <c r="E74" s="427"/>
      <c r="F74" s="143">
        <v>1.0</v>
      </c>
      <c r="G74" s="143">
        <v>1.0</v>
      </c>
      <c r="H74" s="143"/>
      <c r="I74" s="16"/>
      <c r="J74" s="16"/>
      <c r="K74" s="147"/>
      <c r="L74" s="147"/>
      <c r="M74" s="143"/>
      <c r="N74" s="143"/>
      <c r="O74" s="143"/>
      <c r="P74" s="143">
        <v>1.0</v>
      </c>
      <c r="Q74" s="143"/>
      <c r="R74" s="142"/>
      <c r="S74" s="142"/>
      <c r="T74" s="143"/>
      <c r="U74" s="143">
        <v>17.0</v>
      </c>
      <c r="V74" s="143">
        <v>6.0</v>
      </c>
      <c r="W74" s="143">
        <v>9.0</v>
      </c>
      <c r="X74" s="143">
        <v>4.0</v>
      </c>
      <c r="Y74" s="142"/>
      <c r="Z74" s="142"/>
      <c r="AA74" s="143"/>
      <c r="AB74" s="143">
        <v>8.0</v>
      </c>
      <c r="AC74" s="143">
        <v>4.0</v>
      </c>
      <c r="AD74" s="143">
        <v>5.0</v>
      </c>
      <c r="AE74" s="143"/>
      <c r="AF74" s="142"/>
      <c r="AG74" s="142"/>
      <c r="AH74" s="143"/>
      <c r="AI74" s="143"/>
      <c r="AJ74" s="143">
        <v>1.0</v>
      </c>
      <c r="AK74" s="143">
        <v>3.0</v>
      </c>
      <c r="AL74" s="143"/>
      <c r="AM74" s="268">
        <f t="shared" si="1"/>
        <v>60</v>
      </c>
      <c r="AN74" s="143"/>
    </row>
    <row r="75" ht="12.75" customHeight="1">
      <c r="A75" s="45"/>
      <c r="B75" s="45" t="s">
        <v>514</v>
      </c>
      <c r="C75" s="133"/>
      <c r="D75" s="32"/>
      <c r="E75" s="424"/>
      <c r="F75" s="29">
        <v>0.0</v>
      </c>
      <c r="G75" s="149">
        <v>4.0</v>
      </c>
      <c r="H75" s="29">
        <v>9.0</v>
      </c>
      <c r="I75" s="16">
        <v>5.0</v>
      </c>
      <c r="J75" s="16"/>
      <c r="K75" s="147"/>
      <c r="L75" s="147"/>
      <c r="M75" s="29"/>
      <c r="N75" s="29">
        <v>6.0</v>
      </c>
      <c r="O75" s="29">
        <v>4.0</v>
      </c>
      <c r="P75" s="29">
        <v>6.0</v>
      </c>
      <c r="Q75" s="149">
        <v>4.0</v>
      </c>
      <c r="R75" s="16"/>
      <c r="S75" s="16"/>
      <c r="T75" s="149">
        <v>2.0</v>
      </c>
      <c r="U75" s="29"/>
      <c r="V75" s="149">
        <v>1.0</v>
      </c>
      <c r="W75" s="149">
        <v>2.0</v>
      </c>
      <c r="X75" s="29"/>
      <c r="Y75" s="16">
        <v>4.0</v>
      </c>
      <c r="Z75" s="6"/>
      <c r="AA75" s="6"/>
      <c r="AB75" s="6"/>
      <c r="AC75" s="676" t="s">
        <v>334</v>
      </c>
      <c r="AD75" s="2"/>
      <c r="AE75" s="2"/>
      <c r="AF75" s="132"/>
      <c r="AG75" s="6"/>
      <c r="AH75" s="6"/>
      <c r="AI75" s="6"/>
      <c r="AJ75" s="6"/>
      <c r="AK75" s="6"/>
      <c r="AL75" s="6"/>
      <c r="AM75" s="264">
        <f t="shared" si="1"/>
        <v>47</v>
      </c>
      <c r="AN75" s="136">
        <f>AM75/13</f>
        <v>3.615384615</v>
      </c>
    </row>
    <row r="76" ht="13.5" customHeight="1">
      <c r="A76" s="137" t="s">
        <v>78</v>
      </c>
      <c r="B76" s="2"/>
      <c r="C76" s="153"/>
      <c r="D76" s="32"/>
      <c r="E76" s="427"/>
      <c r="F76" s="143"/>
      <c r="G76" s="143"/>
      <c r="H76" s="143"/>
      <c r="I76" s="16"/>
      <c r="J76" s="16"/>
      <c r="K76" s="147"/>
      <c r="L76" s="147"/>
      <c r="M76" s="143"/>
      <c r="N76" s="143">
        <v>3.0</v>
      </c>
      <c r="O76" s="143"/>
      <c r="P76" s="143"/>
      <c r="Q76" s="143"/>
      <c r="R76" s="142"/>
      <c r="S76" s="142"/>
      <c r="T76" s="143"/>
      <c r="U76" s="143"/>
      <c r="V76" s="143"/>
      <c r="W76" s="143">
        <v>2.0</v>
      </c>
      <c r="X76" s="143">
        <v>3.0</v>
      </c>
      <c r="Y76" s="142">
        <v>4.0</v>
      </c>
      <c r="Z76" s="597"/>
      <c r="AA76" s="597"/>
      <c r="AB76" s="597"/>
      <c r="AC76" s="597"/>
      <c r="AD76" s="597"/>
      <c r="AE76" s="597"/>
      <c r="AF76" s="597"/>
      <c r="AG76" s="597"/>
      <c r="AH76" s="597"/>
      <c r="AI76" s="597"/>
      <c r="AJ76" s="597"/>
      <c r="AK76" s="597"/>
      <c r="AL76" s="597"/>
      <c r="AM76" s="268">
        <f t="shared" si="1"/>
        <v>12</v>
      </c>
      <c r="AN76" s="143"/>
    </row>
    <row r="77" ht="12.75" customHeight="1">
      <c r="A77" s="29"/>
      <c r="B77" s="29" t="s">
        <v>515</v>
      </c>
      <c r="C77" s="133"/>
      <c r="D77" s="32"/>
      <c r="E77" s="424"/>
      <c r="F77" s="29">
        <v>9.0</v>
      </c>
      <c r="G77" s="29">
        <v>9.0</v>
      </c>
      <c r="H77" s="29">
        <v>10.0</v>
      </c>
      <c r="I77" s="16"/>
      <c r="J77" s="16"/>
      <c r="K77" s="147"/>
      <c r="L77" s="147"/>
      <c r="M77" s="29">
        <v>11.0</v>
      </c>
      <c r="N77" s="29">
        <v>11.0</v>
      </c>
      <c r="O77" s="29"/>
      <c r="P77" s="29">
        <v>8.0</v>
      </c>
      <c r="Q77" s="29">
        <v>7.0</v>
      </c>
      <c r="R77" s="16"/>
      <c r="S77" s="16"/>
      <c r="T77" s="29">
        <v>9.0</v>
      </c>
      <c r="U77" s="29">
        <v>9.0</v>
      </c>
      <c r="V77" s="29">
        <v>8.0</v>
      </c>
      <c r="W77" s="29">
        <v>8.0</v>
      </c>
      <c r="X77" s="10">
        <v>5.0</v>
      </c>
      <c r="Y77" s="16"/>
      <c r="Z77" s="16"/>
      <c r="AA77" s="29">
        <v>9.0</v>
      </c>
      <c r="AB77" s="29">
        <v>9.0</v>
      </c>
      <c r="AC77" s="29">
        <v>9.0</v>
      </c>
      <c r="AD77" s="29">
        <v>9.0</v>
      </c>
      <c r="AE77" s="29">
        <v>9.0</v>
      </c>
      <c r="AF77" s="16"/>
      <c r="AG77" s="16"/>
      <c r="AH77" s="29">
        <v>8.0</v>
      </c>
      <c r="AI77" s="29">
        <v>9.0</v>
      </c>
      <c r="AJ77" s="29">
        <v>9.0</v>
      </c>
      <c r="AK77" s="29">
        <v>8.0</v>
      </c>
      <c r="AL77" s="29">
        <v>10.0</v>
      </c>
      <c r="AM77" s="264">
        <f t="shared" si="1"/>
        <v>193</v>
      </c>
      <c r="AN77" s="136">
        <f>AM77/13</f>
        <v>14.84615385</v>
      </c>
    </row>
    <row r="78" ht="13.5" customHeight="1">
      <c r="A78" s="137" t="s">
        <v>78</v>
      </c>
      <c r="B78" s="132"/>
      <c r="C78" s="138"/>
      <c r="D78" s="32"/>
      <c r="E78" s="427"/>
      <c r="F78" s="143"/>
      <c r="G78" s="143"/>
      <c r="H78" s="143"/>
      <c r="I78" s="142"/>
      <c r="J78" s="142"/>
      <c r="K78" s="427"/>
      <c r="L78" s="427"/>
      <c r="M78" s="143">
        <v>5.0</v>
      </c>
      <c r="N78" s="143"/>
      <c r="O78" s="143"/>
      <c r="P78" s="143"/>
      <c r="Q78" s="143"/>
      <c r="R78" s="142"/>
      <c r="S78" s="142"/>
      <c r="T78" s="143"/>
      <c r="U78" s="143">
        <v>1.0</v>
      </c>
      <c r="V78" s="143">
        <v>3.0</v>
      </c>
      <c r="W78" s="143">
        <v>3.0</v>
      </c>
      <c r="X78" s="143">
        <v>2.0</v>
      </c>
      <c r="Y78" s="142"/>
      <c r="Z78" s="142"/>
      <c r="AA78" s="143"/>
      <c r="AB78" s="143">
        <v>6.0</v>
      </c>
      <c r="AC78" s="143">
        <v>5.0</v>
      </c>
      <c r="AD78" s="143">
        <v>1.0</v>
      </c>
      <c r="AE78" s="143"/>
      <c r="AF78" s="142"/>
      <c r="AG78" s="142"/>
      <c r="AH78" s="143">
        <v>3.0</v>
      </c>
      <c r="AI78" s="143"/>
      <c r="AJ78" s="143">
        <v>1.0</v>
      </c>
      <c r="AK78" s="143">
        <v>1.0</v>
      </c>
      <c r="AL78" s="143"/>
      <c r="AM78" s="268">
        <f t="shared" si="1"/>
        <v>31</v>
      </c>
      <c r="AN78" s="143"/>
    </row>
    <row r="79" ht="12.75" customHeight="1">
      <c r="A79" s="29"/>
      <c r="B79" s="29" t="s">
        <v>516</v>
      </c>
      <c r="C79" s="133"/>
      <c r="D79" s="32"/>
      <c r="E79" s="424"/>
      <c r="F79" s="29">
        <v>7.0</v>
      </c>
      <c r="G79" s="29">
        <v>7.0</v>
      </c>
      <c r="H79" s="149">
        <v>7.0</v>
      </c>
      <c r="I79" s="16"/>
      <c r="J79" s="16"/>
      <c r="K79" s="147"/>
      <c r="L79" s="147"/>
      <c r="M79" s="29">
        <v>8.0</v>
      </c>
      <c r="N79" s="29">
        <v>9.0</v>
      </c>
      <c r="O79" s="29"/>
      <c r="P79" s="149">
        <v>8.0</v>
      </c>
      <c r="Q79" s="29"/>
      <c r="R79" s="16"/>
      <c r="S79" s="16">
        <v>9.0</v>
      </c>
      <c r="T79" s="29">
        <v>13.0</v>
      </c>
      <c r="U79" s="29">
        <v>8.0</v>
      </c>
      <c r="V79" s="149">
        <v>6.0</v>
      </c>
      <c r="W79" s="29">
        <v>10.0</v>
      </c>
      <c r="X79" s="149">
        <v>7.0</v>
      </c>
      <c r="Y79" s="16"/>
      <c r="Z79" s="16"/>
      <c r="AA79" s="29"/>
      <c r="AB79" s="29">
        <v>10.0</v>
      </c>
      <c r="AC79" s="29">
        <v>10.0</v>
      </c>
      <c r="AD79" s="29">
        <v>8.0</v>
      </c>
      <c r="AE79" s="29">
        <v>8.0</v>
      </c>
      <c r="AF79" s="16">
        <v>10.0</v>
      </c>
      <c r="AG79" s="16"/>
      <c r="AH79" s="29">
        <v>7.0</v>
      </c>
      <c r="AI79" s="29">
        <v>10.0</v>
      </c>
      <c r="AJ79" s="29">
        <v>5.0</v>
      </c>
      <c r="AK79" s="29">
        <v>6.0</v>
      </c>
      <c r="AL79" s="29">
        <v>4.0</v>
      </c>
      <c r="AM79" s="264">
        <f t="shared" si="1"/>
        <v>177</v>
      </c>
      <c r="AN79" s="136">
        <f>AM79/13</f>
        <v>13.61538462</v>
      </c>
    </row>
    <row r="80" ht="13.5" customHeight="1">
      <c r="A80" s="137" t="s">
        <v>78</v>
      </c>
      <c r="B80" s="132"/>
      <c r="C80" s="138"/>
      <c r="D80" s="32"/>
      <c r="E80" s="427"/>
      <c r="F80" s="143">
        <v>5.0</v>
      </c>
      <c r="G80" s="143">
        <v>1.0</v>
      </c>
      <c r="H80" s="143"/>
      <c r="I80" s="142"/>
      <c r="J80" s="142"/>
      <c r="K80" s="427"/>
      <c r="L80" s="427"/>
      <c r="M80" s="143"/>
      <c r="N80" s="143"/>
      <c r="O80" s="143"/>
      <c r="P80" s="143"/>
      <c r="Q80" s="143"/>
      <c r="R80" s="142"/>
      <c r="S80" s="142"/>
      <c r="T80" s="143"/>
      <c r="U80" s="143">
        <v>2.0</v>
      </c>
      <c r="V80" s="143"/>
      <c r="W80" s="143">
        <v>5.0</v>
      </c>
      <c r="X80" s="143">
        <v>4.0</v>
      </c>
      <c r="Y80" s="142"/>
      <c r="Z80" s="142"/>
      <c r="AA80" s="143"/>
      <c r="AB80" s="143">
        <v>6.0</v>
      </c>
      <c r="AC80" s="143">
        <v>5.0</v>
      </c>
      <c r="AD80" s="143">
        <v>5.0</v>
      </c>
      <c r="AE80" s="143"/>
      <c r="AF80" s="142"/>
      <c r="AG80" s="142"/>
      <c r="AH80" s="143">
        <v>1.0</v>
      </c>
      <c r="AI80" s="143"/>
      <c r="AJ80" s="143"/>
      <c r="AK80" s="143"/>
      <c r="AL80" s="143"/>
      <c r="AM80" s="268">
        <f t="shared" si="1"/>
        <v>34</v>
      </c>
      <c r="AN80" s="143"/>
    </row>
    <row r="81" ht="12.75" customHeight="1">
      <c r="A81" s="154"/>
      <c r="B81" s="45" t="s">
        <v>517</v>
      </c>
      <c r="C81" s="133"/>
      <c r="D81" s="32"/>
      <c r="E81" s="424"/>
      <c r="F81" s="341">
        <v>0.0</v>
      </c>
      <c r="G81" s="341">
        <v>0.0</v>
      </c>
      <c r="H81" s="341">
        <v>0.0</v>
      </c>
      <c r="I81" s="16"/>
      <c r="J81" s="16"/>
      <c r="K81" s="147"/>
      <c r="L81" s="147"/>
      <c r="M81" s="29">
        <v>6.0</v>
      </c>
      <c r="N81" s="149">
        <v>4.0</v>
      </c>
      <c r="O81" s="29">
        <v>7.0</v>
      </c>
      <c r="P81" s="149">
        <v>4.0</v>
      </c>
      <c r="Q81" s="149">
        <v>3.0</v>
      </c>
      <c r="R81" s="16"/>
      <c r="S81" s="16">
        <v>7.0</v>
      </c>
      <c r="T81" s="29">
        <v>8.0</v>
      </c>
      <c r="U81" s="10">
        <v>11.0</v>
      </c>
      <c r="V81" s="29">
        <v>13.0</v>
      </c>
      <c r="W81" s="149">
        <v>7.0</v>
      </c>
      <c r="X81" s="29">
        <v>8.0</v>
      </c>
      <c r="Y81" s="16"/>
      <c r="Z81" s="16"/>
      <c r="AA81" s="10">
        <v>8.0</v>
      </c>
      <c r="AB81" s="29">
        <v>8.0</v>
      </c>
      <c r="AC81" s="149">
        <v>6.0</v>
      </c>
      <c r="AD81" s="29">
        <v>8.0</v>
      </c>
      <c r="AE81" s="29"/>
      <c r="AF81" s="16"/>
      <c r="AG81" s="16"/>
      <c r="AH81" s="389">
        <v>2.0</v>
      </c>
      <c r="AI81" s="149">
        <v>5.0</v>
      </c>
      <c r="AJ81" s="430">
        <v>5.0</v>
      </c>
      <c r="AK81" s="29">
        <v>3.0</v>
      </c>
      <c r="AL81" s="29">
        <v>8.0</v>
      </c>
      <c r="AM81" s="675">
        <f t="shared" si="1"/>
        <v>131</v>
      </c>
      <c r="AN81" s="136">
        <f>AM81/13</f>
        <v>10.07692308</v>
      </c>
    </row>
    <row r="82" ht="13.5" customHeight="1">
      <c r="A82" s="137" t="s">
        <v>78</v>
      </c>
      <c r="B82" s="132"/>
      <c r="C82" s="138"/>
      <c r="D82" s="32"/>
      <c r="E82" s="427"/>
      <c r="F82" s="143"/>
      <c r="G82" s="143"/>
      <c r="H82" s="143"/>
      <c r="I82" s="142"/>
      <c r="J82" s="142"/>
      <c r="K82" s="427"/>
      <c r="L82" s="427"/>
      <c r="M82" s="143">
        <v>1.0</v>
      </c>
      <c r="N82" s="143">
        <v>1.0</v>
      </c>
      <c r="O82" s="143"/>
      <c r="P82" s="143">
        <v>2.0</v>
      </c>
      <c r="Q82" s="143"/>
      <c r="R82" s="142"/>
      <c r="S82" s="142"/>
      <c r="T82" s="143">
        <v>2.0</v>
      </c>
      <c r="U82" s="143">
        <v>9.0</v>
      </c>
      <c r="V82" s="143">
        <v>13.0</v>
      </c>
      <c r="W82" s="143">
        <v>4.0</v>
      </c>
      <c r="X82" s="143">
        <v>5.0</v>
      </c>
      <c r="Y82" s="142"/>
      <c r="Z82" s="142"/>
      <c r="AA82" s="143"/>
      <c r="AB82" s="143">
        <v>7.0</v>
      </c>
      <c r="AC82" s="143"/>
      <c r="AD82" s="143">
        <v>3.0</v>
      </c>
      <c r="AE82" s="143"/>
      <c r="AF82" s="142"/>
      <c r="AG82" s="142"/>
      <c r="AH82" s="143"/>
      <c r="AI82" s="143"/>
      <c r="AJ82" s="143"/>
      <c r="AK82" s="143"/>
      <c r="AL82" s="143">
        <v>2.0</v>
      </c>
      <c r="AM82" s="268">
        <f t="shared" si="1"/>
        <v>49</v>
      </c>
      <c r="AN82" s="143"/>
    </row>
    <row r="83" ht="12.75" customHeight="1">
      <c r="A83" s="45"/>
      <c r="B83" s="45" t="s">
        <v>518</v>
      </c>
      <c r="C83" s="133"/>
      <c r="D83" s="32"/>
      <c r="E83" s="424"/>
      <c r="F83" s="29">
        <v>11.0</v>
      </c>
      <c r="G83" s="29">
        <v>8.0</v>
      </c>
      <c r="H83" s="29">
        <v>8.0</v>
      </c>
      <c r="I83" s="149">
        <v>6.0</v>
      </c>
      <c r="J83" s="16"/>
      <c r="K83" s="147"/>
      <c r="L83" s="147"/>
      <c r="M83" s="29">
        <v>10.0</v>
      </c>
      <c r="N83" s="149">
        <v>7.0</v>
      </c>
      <c r="O83" s="29"/>
      <c r="P83" s="29">
        <v>11.0</v>
      </c>
      <c r="Q83" s="29">
        <v>10.0</v>
      </c>
      <c r="R83" s="16"/>
      <c r="S83" s="16"/>
      <c r="T83" s="29">
        <v>14.0</v>
      </c>
      <c r="U83" s="29">
        <v>9.0</v>
      </c>
      <c r="V83" s="29">
        <v>9.0</v>
      </c>
      <c r="W83" s="29">
        <v>11.0</v>
      </c>
      <c r="X83" s="29">
        <v>10.0</v>
      </c>
      <c r="Y83" s="16">
        <v>8.0</v>
      </c>
      <c r="Z83" s="16"/>
      <c r="AA83" s="29">
        <v>10.0</v>
      </c>
      <c r="AB83" s="29">
        <v>10.0</v>
      </c>
      <c r="AC83" s="29">
        <v>11.0</v>
      </c>
      <c r="AD83" s="29">
        <v>9.0</v>
      </c>
      <c r="AE83" s="29">
        <v>11.0</v>
      </c>
      <c r="AF83" s="16"/>
      <c r="AG83" s="16"/>
      <c r="AH83" s="29">
        <v>7.0</v>
      </c>
      <c r="AI83" s="29">
        <v>8.0</v>
      </c>
      <c r="AJ83" s="29">
        <v>9.0</v>
      </c>
      <c r="AK83" s="29">
        <v>9.0</v>
      </c>
      <c r="AL83" s="29">
        <v>8.0</v>
      </c>
      <c r="AM83" s="264">
        <f t="shared" si="1"/>
        <v>224</v>
      </c>
      <c r="AN83" s="136">
        <f>AM83/13</f>
        <v>17.23076923</v>
      </c>
    </row>
    <row r="84" ht="13.5" customHeight="1">
      <c r="A84" s="137" t="s">
        <v>78</v>
      </c>
      <c r="B84" s="132"/>
      <c r="C84" s="153"/>
      <c r="D84" s="32"/>
      <c r="E84" s="427"/>
      <c r="F84" s="143"/>
      <c r="G84" s="143"/>
      <c r="H84" s="143"/>
      <c r="I84" s="142">
        <v>1.0</v>
      </c>
      <c r="J84" s="142"/>
      <c r="K84" s="427"/>
      <c r="L84" s="427"/>
      <c r="M84" s="143"/>
      <c r="N84" s="143"/>
      <c r="O84" s="143"/>
      <c r="P84" s="143"/>
      <c r="Q84" s="143"/>
      <c r="R84" s="142"/>
      <c r="S84" s="142"/>
      <c r="T84" s="143">
        <v>6.0</v>
      </c>
      <c r="U84" s="143">
        <v>4.0</v>
      </c>
      <c r="V84" s="143">
        <v>1.0</v>
      </c>
      <c r="W84" s="143">
        <v>3.0</v>
      </c>
      <c r="X84" s="143">
        <v>2.0</v>
      </c>
      <c r="Y84" s="142">
        <v>7.0</v>
      </c>
      <c r="Z84" s="142"/>
      <c r="AA84" s="143"/>
      <c r="AB84" s="143">
        <v>3.0</v>
      </c>
      <c r="AC84" s="143"/>
      <c r="AD84" s="143"/>
      <c r="AE84" s="143"/>
      <c r="AF84" s="142"/>
      <c r="AG84" s="142"/>
      <c r="AH84" s="143">
        <v>4.0</v>
      </c>
      <c r="AI84" s="143"/>
      <c r="AJ84" s="143">
        <v>2.0</v>
      </c>
      <c r="AK84" s="143">
        <v>1.0</v>
      </c>
      <c r="AL84" s="143"/>
      <c r="AM84" s="268">
        <f t="shared" si="1"/>
        <v>34</v>
      </c>
      <c r="AN84" s="143"/>
    </row>
    <row r="85" ht="12.75" customHeight="1">
      <c r="A85" s="45"/>
      <c r="B85" s="29" t="s">
        <v>519</v>
      </c>
      <c r="C85" s="157"/>
      <c r="D85" s="32"/>
      <c r="E85" s="424"/>
      <c r="F85" s="29">
        <v>7.0</v>
      </c>
      <c r="G85" s="29">
        <v>7.0</v>
      </c>
      <c r="H85" s="29">
        <v>12.0</v>
      </c>
      <c r="I85" s="16"/>
      <c r="J85" s="16"/>
      <c r="K85" s="147"/>
      <c r="L85" s="147"/>
      <c r="M85" s="29">
        <v>11.0</v>
      </c>
      <c r="N85" s="149">
        <v>6.0</v>
      </c>
      <c r="O85" s="29"/>
      <c r="P85" s="29">
        <v>12.0</v>
      </c>
      <c r="Q85" s="29">
        <v>8.0</v>
      </c>
      <c r="R85" s="16"/>
      <c r="S85" s="16"/>
      <c r="T85" s="29">
        <v>9.0</v>
      </c>
      <c r="U85" s="29">
        <v>12.0</v>
      </c>
      <c r="V85" s="29">
        <v>7.0</v>
      </c>
      <c r="W85" s="29">
        <v>15.0</v>
      </c>
      <c r="X85" s="29">
        <v>11.0</v>
      </c>
      <c r="Y85" s="16"/>
      <c r="Z85" s="16">
        <v>7.0</v>
      </c>
      <c r="AA85" s="29">
        <v>10.0</v>
      </c>
      <c r="AB85" s="29">
        <v>7.0</v>
      </c>
      <c r="AC85" s="29">
        <v>8.0</v>
      </c>
      <c r="AD85" s="29">
        <v>13.0</v>
      </c>
      <c r="AE85" s="29"/>
      <c r="AF85" s="16"/>
      <c r="AG85" s="16"/>
      <c r="AH85" s="29">
        <v>9.0</v>
      </c>
      <c r="AI85" s="29">
        <v>7.0</v>
      </c>
      <c r="AJ85" s="29">
        <v>9.0</v>
      </c>
      <c r="AK85" s="29">
        <v>19.0</v>
      </c>
      <c r="AL85" s="29">
        <v>9.0</v>
      </c>
      <c r="AM85" s="264">
        <f t="shared" si="1"/>
        <v>215</v>
      </c>
      <c r="AN85" s="136">
        <f>AM85/13</f>
        <v>16.53846154</v>
      </c>
    </row>
    <row r="86" ht="13.5" customHeight="1">
      <c r="A86" s="137" t="s">
        <v>78</v>
      </c>
      <c r="B86" s="132"/>
      <c r="C86" s="159"/>
      <c r="D86" s="32"/>
      <c r="E86" s="427"/>
      <c r="F86" s="143"/>
      <c r="G86" s="143"/>
      <c r="H86" s="143"/>
      <c r="I86" s="142"/>
      <c r="J86" s="142"/>
      <c r="K86" s="427"/>
      <c r="L86" s="427"/>
      <c r="M86" s="143">
        <v>3.0</v>
      </c>
      <c r="N86" s="143"/>
      <c r="O86" s="143"/>
      <c r="P86" s="143">
        <v>10.0</v>
      </c>
      <c r="Q86" s="143">
        <v>7.0</v>
      </c>
      <c r="R86" s="142"/>
      <c r="S86" s="142"/>
      <c r="T86" s="143"/>
      <c r="U86" s="143">
        <v>10.0</v>
      </c>
      <c r="V86" s="143"/>
      <c r="W86" s="143">
        <v>8.0</v>
      </c>
      <c r="X86" s="143">
        <v>3.0</v>
      </c>
      <c r="Y86" s="142"/>
      <c r="Z86" s="142">
        <v>3.0</v>
      </c>
      <c r="AA86" s="143"/>
      <c r="AB86" s="143">
        <v>5.0</v>
      </c>
      <c r="AC86" s="143"/>
      <c r="AD86" s="143">
        <v>2.0</v>
      </c>
      <c r="AE86" s="143"/>
      <c r="AF86" s="142"/>
      <c r="AG86" s="142"/>
      <c r="AH86" s="143"/>
      <c r="AI86" s="143"/>
      <c r="AJ86" s="143">
        <v>2.0</v>
      </c>
      <c r="AK86" s="143">
        <v>1.0</v>
      </c>
      <c r="AL86" s="143"/>
      <c r="AM86" s="268">
        <f t="shared" si="1"/>
        <v>54</v>
      </c>
      <c r="AN86" s="143"/>
    </row>
    <row r="87" ht="12.75" customHeight="1">
      <c r="A87" s="29"/>
      <c r="B87" s="29" t="s">
        <v>520</v>
      </c>
      <c r="C87" s="133"/>
      <c r="D87" s="32"/>
      <c r="E87" s="424"/>
      <c r="F87" s="29">
        <v>6.0</v>
      </c>
      <c r="G87" s="29">
        <v>8.0</v>
      </c>
      <c r="H87" s="29">
        <v>9.0</v>
      </c>
      <c r="I87" s="16">
        <v>1.0</v>
      </c>
      <c r="J87" s="16"/>
      <c r="K87" s="147"/>
      <c r="L87" s="147"/>
      <c r="M87" s="29">
        <v>10.0</v>
      </c>
      <c r="N87" s="149">
        <v>7.0</v>
      </c>
      <c r="O87" s="29"/>
      <c r="P87" s="149">
        <v>6.0</v>
      </c>
      <c r="Q87" s="149">
        <v>2.0</v>
      </c>
      <c r="R87" s="16"/>
      <c r="S87" s="16"/>
      <c r="T87" s="29">
        <v>8.0</v>
      </c>
      <c r="U87" s="29">
        <v>13.0</v>
      </c>
      <c r="V87" s="29">
        <v>14.0</v>
      </c>
      <c r="W87" s="149">
        <v>7.0</v>
      </c>
      <c r="X87" s="149">
        <v>5.0</v>
      </c>
      <c r="Y87" s="16"/>
      <c r="Z87" s="16"/>
      <c r="AA87" s="149">
        <v>3.0</v>
      </c>
      <c r="AB87" s="149">
        <v>2.0</v>
      </c>
      <c r="AC87" s="29">
        <v>9.0</v>
      </c>
      <c r="AD87" s="29">
        <v>11.0</v>
      </c>
      <c r="AE87" s="29">
        <v>11.0</v>
      </c>
      <c r="AF87" s="16">
        <v>6.0</v>
      </c>
      <c r="AG87" s="16"/>
      <c r="AH87" s="29"/>
      <c r="AI87" s="29">
        <v>7.0</v>
      </c>
      <c r="AJ87" s="29">
        <v>7.0</v>
      </c>
      <c r="AK87" s="29">
        <v>7.0</v>
      </c>
      <c r="AL87" s="29">
        <v>6.0</v>
      </c>
      <c r="AM87" s="675">
        <f t="shared" si="1"/>
        <v>165</v>
      </c>
      <c r="AN87" s="136">
        <f>AM87/13</f>
        <v>12.69230769</v>
      </c>
    </row>
    <row r="88" ht="13.5" customHeight="1">
      <c r="A88" s="137" t="s">
        <v>78</v>
      </c>
      <c r="B88" s="132"/>
      <c r="C88" s="138"/>
      <c r="D88" s="32"/>
      <c r="E88" s="427"/>
      <c r="F88" s="143"/>
      <c r="G88" s="143"/>
      <c r="H88" s="143">
        <v>1.0</v>
      </c>
      <c r="I88" s="142">
        <v>1.0</v>
      </c>
      <c r="J88" s="142"/>
      <c r="K88" s="427"/>
      <c r="L88" s="427"/>
      <c r="M88" s="143"/>
      <c r="N88" s="143">
        <v>1.0</v>
      </c>
      <c r="O88" s="143"/>
      <c r="P88" s="143"/>
      <c r="Q88" s="143"/>
      <c r="R88" s="142"/>
      <c r="S88" s="142"/>
      <c r="T88" s="143"/>
      <c r="U88" s="143">
        <v>3.0</v>
      </c>
      <c r="V88" s="143">
        <v>2.0</v>
      </c>
      <c r="W88" s="143">
        <v>7.0</v>
      </c>
      <c r="X88" s="143">
        <v>3.0</v>
      </c>
      <c r="Y88" s="142"/>
      <c r="Z88" s="142"/>
      <c r="AA88" s="143"/>
      <c r="AB88" s="143">
        <v>1.0</v>
      </c>
      <c r="AC88" s="143">
        <v>7.0</v>
      </c>
      <c r="AD88" s="143">
        <v>7.0</v>
      </c>
      <c r="AE88" s="143"/>
      <c r="AF88" s="142"/>
      <c r="AG88" s="142"/>
      <c r="AH88" s="143"/>
      <c r="AI88" s="143"/>
      <c r="AJ88" s="143">
        <v>2.0</v>
      </c>
      <c r="AK88" s="143">
        <v>1.0</v>
      </c>
      <c r="AL88" s="143"/>
      <c r="AM88" s="268">
        <f t="shared" si="1"/>
        <v>36</v>
      </c>
      <c r="AN88" s="143"/>
    </row>
    <row r="89" ht="13.5" customHeight="1">
      <c r="A89" s="29"/>
      <c r="B89" s="29" t="s">
        <v>382</v>
      </c>
      <c r="C89" s="133"/>
      <c r="D89" s="32"/>
      <c r="E89" s="424"/>
      <c r="F89" s="29">
        <v>8.0</v>
      </c>
      <c r="G89" s="149">
        <v>5.0</v>
      </c>
      <c r="H89" s="29">
        <v>9.0</v>
      </c>
      <c r="I89" s="142"/>
      <c r="J89" s="142"/>
      <c r="K89" s="427"/>
      <c r="L89" s="427"/>
      <c r="M89" s="29">
        <v>10.0</v>
      </c>
      <c r="N89" s="149">
        <v>7.0</v>
      </c>
      <c r="O89" s="29"/>
      <c r="P89" s="10">
        <v>9.0</v>
      </c>
      <c r="Q89" s="29">
        <v>8.0</v>
      </c>
      <c r="R89" s="142"/>
      <c r="S89" s="142"/>
      <c r="T89" s="29">
        <v>9.0</v>
      </c>
      <c r="U89" s="29">
        <v>10.0</v>
      </c>
      <c r="V89" s="29">
        <v>14.0</v>
      </c>
      <c r="W89" s="29">
        <v>10.0</v>
      </c>
      <c r="X89" s="29">
        <v>8.0</v>
      </c>
      <c r="Y89" s="16">
        <v>8.0</v>
      </c>
      <c r="Z89" s="16"/>
      <c r="AA89" s="29"/>
      <c r="AB89" s="29">
        <v>8.0</v>
      </c>
      <c r="AC89" s="29">
        <v>12.0</v>
      </c>
      <c r="AD89" s="29">
        <v>9.0</v>
      </c>
      <c r="AE89" s="29">
        <v>10.0</v>
      </c>
      <c r="AF89" s="16"/>
      <c r="AG89" s="16"/>
      <c r="AH89" s="149">
        <v>6.0</v>
      </c>
      <c r="AI89" s="29">
        <v>7.0</v>
      </c>
      <c r="AJ89" s="29">
        <v>10.0</v>
      </c>
      <c r="AK89" s="29">
        <v>6.0</v>
      </c>
      <c r="AL89" s="29">
        <v>5.0</v>
      </c>
      <c r="AM89" s="264">
        <f t="shared" si="1"/>
        <v>188</v>
      </c>
      <c r="AN89" s="136">
        <f>AM89/13</f>
        <v>14.46153846</v>
      </c>
    </row>
    <row r="90" ht="13.5" customHeight="1">
      <c r="A90" s="137" t="s">
        <v>78</v>
      </c>
      <c r="B90" s="132"/>
      <c r="C90" s="138"/>
      <c r="D90" s="32"/>
      <c r="E90" s="427"/>
      <c r="F90" s="143"/>
      <c r="G90" s="143">
        <v>1.0</v>
      </c>
      <c r="H90" s="143"/>
      <c r="I90" s="142"/>
      <c r="J90" s="142"/>
      <c r="K90" s="427"/>
      <c r="L90" s="427"/>
      <c r="M90" s="143"/>
      <c r="N90" s="143"/>
      <c r="O90" s="143"/>
      <c r="P90" s="143"/>
      <c r="Q90" s="143"/>
      <c r="R90" s="142"/>
      <c r="S90" s="142"/>
      <c r="T90" s="143">
        <v>7.0</v>
      </c>
      <c r="U90" s="143">
        <v>4.0</v>
      </c>
      <c r="V90" s="143">
        <v>14.0</v>
      </c>
      <c r="W90" s="143">
        <v>5.0</v>
      </c>
      <c r="X90" s="143">
        <v>1.0</v>
      </c>
      <c r="Y90" s="142">
        <v>6.0</v>
      </c>
      <c r="Z90" s="142"/>
      <c r="AA90" s="143"/>
      <c r="AB90" s="143">
        <v>2.0</v>
      </c>
      <c r="AC90" s="143">
        <v>7.0</v>
      </c>
      <c r="AD90" s="143">
        <v>8.0</v>
      </c>
      <c r="AE90" s="143"/>
      <c r="AF90" s="142"/>
      <c r="AG90" s="142"/>
      <c r="AH90" s="143">
        <v>1.0</v>
      </c>
      <c r="AI90" s="143"/>
      <c r="AJ90" s="143"/>
      <c r="AK90" s="143">
        <v>5.0</v>
      </c>
      <c r="AL90" s="143"/>
      <c r="AM90" s="268">
        <f t="shared" si="1"/>
        <v>61</v>
      </c>
      <c r="AN90" s="143"/>
    </row>
    <row r="91" ht="12.75" customHeight="1">
      <c r="A91" s="29"/>
      <c r="B91" s="29" t="s">
        <v>521</v>
      </c>
      <c r="C91" s="133"/>
      <c r="D91" s="32"/>
      <c r="E91" s="424"/>
      <c r="F91" s="29">
        <v>5.0</v>
      </c>
      <c r="G91" s="29">
        <v>7.0</v>
      </c>
      <c r="H91" s="29">
        <v>8.0</v>
      </c>
      <c r="I91" s="16"/>
      <c r="J91" s="16"/>
      <c r="K91" s="147"/>
      <c r="L91" s="147"/>
      <c r="M91" s="29">
        <v>8.0</v>
      </c>
      <c r="N91" s="149">
        <v>8.0</v>
      </c>
      <c r="O91" s="29"/>
      <c r="P91" s="10">
        <v>8.0</v>
      </c>
      <c r="Q91" s="149">
        <v>5.0</v>
      </c>
      <c r="R91" s="16"/>
      <c r="S91" s="16"/>
      <c r="T91" s="29"/>
      <c r="U91" s="149">
        <v>7.0</v>
      </c>
      <c r="V91" s="29">
        <v>8.0</v>
      </c>
      <c r="W91" s="29">
        <v>7.0</v>
      </c>
      <c r="X91" s="149">
        <v>4.0</v>
      </c>
      <c r="Y91" s="16">
        <v>3.0</v>
      </c>
      <c r="Z91" s="16"/>
      <c r="AA91" s="29">
        <v>7.0</v>
      </c>
      <c r="AB91" s="149">
        <v>4.0</v>
      </c>
      <c r="AC91" s="149">
        <v>7.0</v>
      </c>
      <c r="AD91" s="29">
        <v>8.0</v>
      </c>
      <c r="AE91" s="29">
        <v>7.0</v>
      </c>
      <c r="AF91" s="149">
        <v>2.0</v>
      </c>
      <c r="AG91" s="16"/>
      <c r="AH91" s="29">
        <v>7.0</v>
      </c>
      <c r="AI91" s="149">
        <v>5.0</v>
      </c>
      <c r="AJ91" s="149">
        <v>5.0</v>
      </c>
      <c r="AK91" s="149">
        <v>5.0</v>
      </c>
      <c r="AL91" s="29"/>
      <c r="AM91" s="675">
        <f t="shared" si="1"/>
        <v>135</v>
      </c>
      <c r="AN91" s="136">
        <f>AM91/13</f>
        <v>10.38461538</v>
      </c>
    </row>
    <row r="92" ht="13.5" customHeight="1">
      <c r="A92" s="137" t="s">
        <v>78</v>
      </c>
      <c r="B92" s="132"/>
      <c r="C92" s="138"/>
      <c r="D92" s="32"/>
      <c r="E92" s="427"/>
      <c r="F92" s="143"/>
      <c r="G92" s="143"/>
      <c r="H92" s="143">
        <v>2.0</v>
      </c>
      <c r="I92" s="142"/>
      <c r="J92" s="142"/>
      <c r="K92" s="427"/>
      <c r="L92" s="427"/>
      <c r="M92" s="143"/>
      <c r="N92" s="143"/>
      <c r="O92" s="143"/>
      <c r="P92" s="143"/>
      <c r="Q92" s="143">
        <v>1.0</v>
      </c>
      <c r="R92" s="142"/>
      <c r="S92" s="142"/>
      <c r="T92" s="143"/>
      <c r="U92" s="143">
        <v>1.0</v>
      </c>
      <c r="V92" s="143">
        <v>7.0</v>
      </c>
      <c r="W92" s="143">
        <v>4.0</v>
      </c>
      <c r="X92" s="143">
        <v>4.0</v>
      </c>
      <c r="Y92" s="142">
        <v>1.0</v>
      </c>
      <c r="Z92" s="142"/>
      <c r="AA92" s="143"/>
      <c r="AB92" s="143">
        <v>1.0</v>
      </c>
      <c r="AC92" s="143">
        <v>1.0</v>
      </c>
      <c r="AD92" s="143">
        <v>3.0</v>
      </c>
      <c r="AE92" s="143"/>
      <c r="AF92" s="142"/>
      <c r="AG92" s="142"/>
      <c r="AH92" s="143"/>
      <c r="AI92" s="143"/>
      <c r="AJ92" s="143">
        <v>1.0</v>
      </c>
      <c r="AK92" s="143">
        <v>2.0</v>
      </c>
      <c r="AL92" s="143"/>
      <c r="AM92" s="268">
        <f t="shared" si="1"/>
        <v>28</v>
      </c>
      <c r="AN92" s="143"/>
    </row>
    <row r="93" ht="13.5" customHeight="1">
      <c r="A93" s="29"/>
      <c r="B93" s="29" t="s">
        <v>522</v>
      </c>
      <c r="C93" s="133"/>
      <c r="D93" s="32"/>
      <c r="E93" s="424"/>
      <c r="F93" s="29">
        <v>9.0</v>
      </c>
      <c r="G93" s="29">
        <v>9.0</v>
      </c>
      <c r="H93" s="29">
        <v>9.0</v>
      </c>
      <c r="I93" s="16"/>
      <c r="J93" s="16"/>
      <c r="K93" s="147"/>
      <c r="L93" s="147"/>
      <c r="M93" s="29">
        <v>8.0</v>
      </c>
      <c r="N93" s="149">
        <v>3.0</v>
      </c>
      <c r="O93" s="29"/>
      <c r="P93" s="149">
        <v>6.0</v>
      </c>
      <c r="Q93" s="149">
        <v>7.0</v>
      </c>
      <c r="R93" s="16"/>
      <c r="S93" s="16"/>
      <c r="T93" s="29">
        <v>13.0</v>
      </c>
      <c r="U93" s="29">
        <v>28.0</v>
      </c>
      <c r="V93" s="29">
        <v>17.0</v>
      </c>
      <c r="W93" s="29">
        <v>11.0</v>
      </c>
      <c r="X93" s="29">
        <v>9.0</v>
      </c>
      <c r="Y93" s="16"/>
      <c r="Z93" s="16">
        <v>2.0</v>
      </c>
      <c r="AA93" s="29">
        <v>10.0</v>
      </c>
      <c r="AB93" s="29">
        <v>8.0</v>
      </c>
      <c r="AC93" s="10">
        <v>7.0</v>
      </c>
      <c r="AD93" s="29">
        <v>10.0</v>
      </c>
      <c r="AE93" s="623">
        <v>10.0</v>
      </c>
      <c r="AF93" s="174"/>
      <c r="AG93" s="174"/>
      <c r="AH93" s="622">
        <v>6.0</v>
      </c>
      <c r="AI93" s="622">
        <v>9.0</v>
      </c>
      <c r="AJ93" s="622">
        <v>10.0</v>
      </c>
      <c r="AK93" s="622">
        <v>7.0</v>
      </c>
      <c r="AL93" s="677">
        <v>12.0</v>
      </c>
      <c r="AM93" s="264">
        <f t="shared" si="1"/>
        <v>220</v>
      </c>
      <c r="AN93" s="136">
        <f>AM93/13</f>
        <v>16.92307692</v>
      </c>
    </row>
    <row r="94" ht="13.5" customHeight="1">
      <c r="A94" s="137" t="s">
        <v>78</v>
      </c>
      <c r="B94" s="132"/>
      <c r="C94" s="138"/>
      <c r="D94" s="32"/>
      <c r="E94" s="427"/>
      <c r="F94" s="143"/>
      <c r="G94" s="143">
        <v>3.0</v>
      </c>
      <c r="H94" s="143"/>
      <c r="I94" s="142"/>
      <c r="J94" s="142"/>
      <c r="K94" s="427"/>
      <c r="L94" s="427"/>
      <c r="M94" s="143"/>
      <c r="N94" s="143">
        <v>2.0</v>
      </c>
      <c r="O94" s="143"/>
      <c r="P94" s="143"/>
      <c r="Q94" s="143"/>
      <c r="R94" s="142"/>
      <c r="S94" s="142"/>
      <c r="T94" s="143">
        <v>2.0</v>
      </c>
      <c r="U94" s="143">
        <v>6.0</v>
      </c>
      <c r="V94" s="143">
        <v>14.0</v>
      </c>
      <c r="W94" s="143">
        <v>2.0</v>
      </c>
      <c r="X94" s="143">
        <v>7.0</v>
      </c>
      <c r="Y94" s="142"/>
      <c r="Z94" s="142"/>
      <c r="AA94" s="143"/>
      <c r="AB94" s="143">
        <v>6.0</v>
      </c>
      <c r="AC94" s="143">
        <v>2.0</v>
      </c>
      <c r="AD94" s="143">
        <v>3.0</v>
      </c>
      <c r="AE94" s="143"/>
      <c r="AF94" s="142"/>
      <c r="AG94" s="142"/>
      <c r="AH94" s="143">
        <v>5.0</v>
      </c>
      <c r="AI94" s="143"/>
      <c r="AJ94" s="143"/>
      <c r="AK94" s="143">
        <v>3.0</v>
      </c>
      <c r="AL94" s="143"/>
      <c r="AM94" s="268">
        <f t="shared" si="1"/>
        <v>55</v>
      </c>
      <c r="AN94" s="143"/>
    </row>
    <row r="95" ht="12.75" customHeight="1">
      <c r="A95" s="29"/>
      <c r="B95" s="29" t="s">
        <v>523</v>
      </c>
      <c r="C95" s="133"/>
      <c r="D95" s="32"/>
      <c r="E95" s="424"/>
      <c r="F95" s="29">
        <v>7.0</v>
      </c>
      <c r="G95" s="29">
        <v>15.0</v>
      </c>
      <c r="H95" s="29">
        <v>10.0</v>
      </c>
      <c r="I95" s="16"/>
      <c r="J95" s="16"/>
      <c r="K95" s="147"/>
      <c r="L95" s="147"/>
      <c r="M95" s="29">
        <v>13.0</v>
      </c>
      <c r="N95" s="29"/>
      <c r="O95" s="29"/>
      <c r="P95" s="29">
        <v>9.0</v>
      </c>
      <c r="Q95" s="10">
        <v>10.0</v>
      </c>
      <c r="R95" s="16"/>
      <c r="S95" s="16"/>
      <c r="T95" s="29">
        <v>17.0</v>
      </c>
      <c r="U95" s="29">
        <v>9.0</v>
      </c>
      <c r="V95" s="29">
        <v>11.0</v>
      </c>
      <c r="W95" s="29">
        <v>12.0</v>
      </c>
      <c r="X95" s="29">
        <v>13.0</v>
      </c>
      <c r="Y95" s="16"/>
      <c r="Z95" s="16"/>
      <c r="AA95" s="29">
        <v>10.0</v>
      </c>
      <c r="AB95" s="29">
        <v>10.0</v>
      </c>
      <c r="AC95" s="10">
        <v>7.0</v>
      </c>
      <c r="AD95" s="29">
        <v>9.0</v>
      </c>
      <c r="AE95" s="29">
        <v>7.0</v>
      </c>
      <c r="AF95" s="149">
        <v>3.0</v>
      </c>
      <c r="AG95" s="16"/>
      <c r="AH95" s="29">
        <v>10.0</v>
      </c>
      <c r="AI95" s="29">
        <v>7.0</v>
      </c>
      <c r="AJ95" s="29">
        <v>10.0</v>
      </c>
      <c r="AK95" s="29">
        <v>6.0</v>
      </c>
      <c r="AL95" s="29">
        <v>8.0</v>
      </c>
      <c r="AM95" s="264">
        <f t="shared" si="1"/>
        <v>213</v>
      </c>
      <c r="AN95" s="136">
        <f>AM95/13</f>
        <v>16.38461538</v>
      </c>
    </row>
    <row r="96" ht="13.5" customHeight="1">
      <c r="A96" s="137" t="s">
        <v>78</v>
      </c>
      <c r="B96" s="132"/>
      <c r="C96" s="138"/>
      <c r="D96" s="32"/>
      <c r="E96" s="427"/>
      <c r="F96" s="143">
        <v>1.0</v>
      </c>
      <c r="G96" s="143"/>
      <c r="H96" s="143"/>
      <c r="I96" s="142"/>
      <c r="J96" s="142"/>
      <c r="K96" s="427"/>
      <c r="L96" s="427"/>
      <c r="M96" s="143"/>
      <c r="N96" s="143"/>
      <c r="O96" s="143"/>
      <c r="P96" s="143"/>
      <c r="Q96" s="143"/>
      <c r="R96" s="142"/>
      <c r="S96" s="142"/>
      <c r="T96" s="143"/>
      <c r="U96" s="143">
        <v>5.0</v>
      </c>
      <c r="V96" s="143">
        <v>9.0</v>
      </c>
      <c r="W96" s="143">
        <v>5.0</v>
      </c>
      <c r="X96" s="143">
        <v>11.0</v>
      </c>
      <c r="Y96" s="142"/>
      <c r="Z96" s="142"/>
      <c r="AA96" s="143"/>
      <c r="AB96" s="143">
        <v>1.0</v>
      </c>
      <c r="AC96" s="143">
        <v>4.0</v>
      </c>
      <c r="AD96" s="143">
        <v>5.0</v>
      </c>
      <c r="AE96" s="143"/>
      <c r="AF96" s="142"/>
      <c r="AG96" s="142"/>
      <c r="AH96" s="143">
        <v>1.0</v>
      </c>
      <c r="AI96" s="143"/>
      <c r="AJ96" s="143">
        <v>1.0</v>
      </c>
      <c r="AK96" s="143">
        <v>1.0</v>
      </c>
      <c r="AL96" s="143"/>
      <c r="AM96" s="268">
        <f t="shared" si="1"/>
        <v>44</v>
      </c>
      <c r="AN96" s="143"/>
    </row>
    <row r="97" ht="13.5" customHeight="1">
      <c r="A97" s="45"/>
      <c r="B97" s="678" t="s">
        <v>80</v>
      </c>
      <c r="C97" s="133"/>
      <c r="D97" s="32"/>
      <c r="E97" s="424"/>
      <c r="F97" s="29"/>
      <c r="G97" s="29"/>
      <c r="H97" s="29"/>
      <c r="I97" s="16"/>
      <c r="J97" s="16"/>
      <c r="K97" s="147"/>
      <c r="L97" s="147"/>
      <c r="M97" s="29"/>
      <c r="N97" s="29"/>
      <c r="O97" s="29"/>
      <c r="P97" s="29"/>
      <c r="Q97" s="29"/>
      <c r="R97" s="16"/>
      <c r="S97" s="16"/>
      <c r="T97" s="29"/>
      <c r="U97" s="29"/>
      <c r="V97" s="29"/>
      <c r="W97" s="29"/>
      <c r="X97" s="29"/>
      <c r="Y97" s="16"/>
      <c r="Z97" s="16"/>
      <c r="AA97" s="29"/>
      <c r="AB97" s="29"/>
      <c r="AC97" s="29"/>
      <c r="AD97" s="29"/>
      <c r="AE97" s="29"/>
      <c r="AF97" s="16"/>
      <c r="AG97" s="16"/>
      <c r="AH97" s="29"/>
      <c r="AI97" s="29"/>
      <c r="AJ97" s="29"/>
      <c r="AK97" s="29"/>
      <c r="AL97" s="29"/>
      <c r="AM97" s="264">
        <f t="shared" si="1"/>
        <v>0</v>
      </c>
      <c r="AN97" s="136">
        <f>AM97/7</f>
        <v>0</v>
      </c>
    </row>
    <row r="98" ht="13.5" customHeight="1">
      <c r="A98" s="137" t="s">
        <v>78</v>
      </c>
      <c r="B98" s="132"/>
      <c r="C98" s="138"/>
      <c r="D98" s="71"/>
      <c r="E98" s="427"/>
      <c r="F98" s="143"/>
      <c r="G98" s="143"/>
      <c r="H98" s="143"/>
      <c r="I98" s="142"/>
      <c r="J98" s="142"/>
      <c r="K98" s="427"/>
      <c r="L98" s="427"/>
      <c r="M98" s="143"/>
      <c r="N98" s="143"/>
      <c r="O98" s="143"/>
      <c r="P98" s="143"/>
      <c r="Q98" s="143"/>
      <c r="R98" s="142"/>
      <c r="S98" s="142"/>
      <c r="T98" s="143"/>
      <c r="U98" s="143"/>
      <c r="V98" s="143"/>
      <c r="W98" s="143"/>
      <c r="X98" s="143"/>
      <c r="Y98" s="142"/>
      <c r="Z98" s="142"/>
      <c r="AA98" s="143"/>
      <c r="AB98" s="143"/>
      <c r="AC98" s="143"/>
      <c r="AD98" s="143"/>
      <c r="AE98" s="143"/>
      <c r="AF98" s="142"/>
      <c r="AG98" s="142"/>
      <c r="AH98" s="143"/>
      <c r="AI98" s="143"/>
      <c r="AJ98" s="143"/>
      <c r="AK98" s="143"/>
      <c r="AL98" s="143"/>
      <c r="AM98" s="268">
        <f t="shared" si="1"/>
        <v>0</v>
      </c>
      <c r="AN98" s="143"/>
    </row>
    <row r="99" ht="51.75" customHeight="1">
      <c r="A99" s="184"/>
      <c r="B99" s="185"/>
      <c r="C99" s="186"/>
      <c r="D99" s="187">
        <v>200.0</v>
      </c>
      <c r="E99" s="188" t="s">
        <v>81</v>
      </c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90">
        <f>SUM(AM51+AM53+AM55+AM57+AM59+AM61+AM65+AM67+AM69+AM71+AM75+AM77+AM79+AM83+AM89+AM91+AM93+AM95)</f>
        <v>3051</v>
      </c>
    </row>
    <row r="100" ht="13.5" customHeight="1">
      <c r="A100" s="191">
        <v>1.0</v>
      </c>
      <c r="B100" s="191" t="s">
        <v>82</v>
      </c>
      <c r="C100" s="191" t="s">
        <v>83</v>
      </c>
      <c r="D100" s="191" t="s">
        <v>524</v>
      </c>
      <c r="E100" s="193"/>
      <c r="F100" s="191">
        <v>3.0</v>
      </c>
      <c r="G100" s="191">
        <v>14.0</v>
      </c>
      <c r="H100" s="191">
        <v>4.0</v>
      </c>
      <c r="I100" s="166"/>
      <c r="J100" s="166"/>
      <c r="K100" s="202"/>
      <c r="L100" s="202" t="s">
        <v>525</v>
      </c>
      <c r="M100" s="626">
        <v>2.0</v>
      </c>
      <c r="N100" s="191">
        <v>3.0</v>
      </c>
      <c r="O100" s="191"/>
      <c r="P100" s="208">
        <v>4.0</v>
      </c>
      <c r="Q100" s="208">
        <v>1.0</v>
      </c>
      <c r="R100" s="166"/>
      <c r="S100" s="166"/>
      <c r="T100" s="208">
        <v>3.0</v>
      </c>
      <c r="U100" s="191">
        <v>5.0</v>
      </c>
      <c r="V100" s="208">
        <v>2.0</v>
      </c>
      <c r="W100" s="191">
        <v>5.0</v>
      </c>
      <c r="X100" s="191">
        <v>6.0</v>
      </c>
      <c r="Y100" s="166"/>
      <c r="Z100" s="166"/>
      <c r="AA100" s="191">
        <v>5.0</v>
      </c>
      <c r="AB100" s="191">
        <v>3.0</v>
      </c>
      <c r="AC100" s="191">
        <v>3.0</v>
      </c>
      <c r="AD100" s="191">
        <v>10.0</v>
      </c>
      <c r="AE100" s="208">
        <v>0.0</v>
      </c>
      <c r="AF100" s="166"/>
      <c r="AG100" s="166"/>
      <c r="AH100" s="191">
        <v>3.0</v>
      </c>
      <c r="AI100" s="208">
        <v>2.0</v>
      </c>
      <c r="AJ100" s="191">
        <v>3.0</v>
      </c>
      <c r="AK100" s="191">
        <v>2.0</v>
      </c>
      <c r="AL100" s="191">
        <v>5.0</v>
      </c>
      <c r="AM100" s="191">
        <f>SUM(G100:AL100)</f>
        <v>85</v>
      </c>
      <c r="AN100" s="191" t="s">
        <v>526</v>
      </c>
    </row>
    <row r="101" ht="13.5" customHeight="1">
      <c r="A101" s="168" t="s">
        <v>78</v>
      </c>
      <c r="B101" s="132"/>
      <c r="C101" s="196"/>
      <c r="D101" s="196"/>
      <c r="E101" s="71"/>
      <c r="F101" s="196"/>
      <c r="G101" s="196">
        <v>1.0</v>
      </c>
      <c r="H101" s="196"/>
      <c r="I101" s="173"/>
      <c r="J101" s="173"/>
      <c r="K101" s="602"/>
      <c r="L101" s="602"/>
      <c r="M101" s="627"/>
      <c r="N101" s="196"/>
      <c r="O101" s="196"/>
      <c r="P101" s="196"/>
      <c r="Q101" s="196">
        <v>1.0</v>
      </c>
      <c r="R101" s="173"/>
      <c r="S101" s="173"/>
      <c r="T101" s="196"/>
      <c r="U101" s="196"/>
      <c r="V101" s="196"/>
      <c r="W101" s="196">
        <v>3.0</v>
      </c>
      <c r="X101" s="196">
        <v>6.0</v>
      </c>
      <c r="Y101" s="173"/>
      <c r="Z101" s="173"/>
      <c r="AA101" s="196"/>
      <c r="AB101" s="196">
        <v>2.0</v>
      </c>
      <c r="AC101" s="196">
        <v>2.0</v>
      </c>
      <c r="AD101" s="196">
        <v>10.0</v>
      </c>
      <c r="AE101" s="196"/>
      <c r="AF101" s="173"/>
      <c r="AG101" s="173"/>
      <c r="AH101" s="196"/>
      <c r="AI101" s="196"/>
      <c r="AJ101" s="196">
        <v>2.0</v>
      </c>
      <c r="AK101" s="196">
        <v>1.0</v>
      </c>
      <c r="AL101" s="196"/>
      <c r="AM101" s="196"/>
      <c r="AN101" s="199"/>
    </row>
    <row r="102" ht="13.5" customHeight="1">
      <c r="A102" s="191">
        <v>2.0</v>
      </c>
      <c r="B102" s="191" t="s">
        <v>85</v>
      </c>
      <c r="C102" s="191" t="s">
        <v>86</v>
      </c>
      <c r="D102" s="191" t="s">
        <v>527</v>
      </c>
      <c r="E102" s="193" t="s">
        <v>528</v>
      </c>
      <c r="F102" s="645"/>
      <c r="G102" s="645">
        <v>2.0</v>
      </c>
      <c r="H102" s="645"/>
      <c r="I102" s="645"/>
      <c r="J102" s="645"/>
      <c r="K102" s="202"/>
      <c r="L102" s="604" t="s">
        <v>529</v>
      </c>
      <c r="M102" s="679"/>
      <c r="N102" s="645"/>
      <c r="O102" s="645"/>
      <c r="P102" s="645"/>
      <c r="Q102" s="645"/>
      <c r="R102" s="645">
        <v>2.0</v>
      </c>
      <c r="S102" s="645"/>
      <c r="T102" s="191">
        <v>6.0</v>
      </c>
      <c r="U102" s="191">
        <v>5.0</v>
      </c>
      <c r="V102" s="191">
        <v>6.0</v>
      </c>
      <c r="W102" s="208">
        <v>3.0</v>
      </c>
      <c r="X102" s="191">
        <v>5.0</v>
      </c>
      <c r="Y102" s="166">
        <v>8.0</v>
      </c>
      <c r="Z102" s="166"/>
      <c r="AA102" s="191">
        <v>5.0</v>
      </c>
      <c r="AB102" s="191">
        <v>3.0</v>
      </c>
      <c r="AC102" s="191">
        <v>5.0</v>
      </c>
      <c r="AD102" s="191"/>
      <c r="AE102" s="191">
        <v>8.0</v>
      </c>
      <c r="AF102" s="166"/>
      <c r="AG102" s="166"/>
      <c r="AH102" s="191">
        <v>8.0</v>
      </c>
      <c r="AI102" s="191">
        <v>1.0</v>
      </c>
      <c r="AJ102" s="191">
        <v>4.0</v>
      </c>
      <c r="AK102" s="191">
        <v>8.0</v>
      </c>
      <c r="AL102" s="191">
        <v>1.0</v>
      </c>
      <c r="AM102" s="191">
        <f>SUM(G102:AL102)</f>
        <v>80</v>
      </c>
      <c r="AN102" s="191"/>
    </row>
    <row r="103" ht="13.5" customHeight="1">
      <c r="A103" s="168" t="s">
        <v>78</v>
      </c>
      <c r="B103" s="132"/>
      <c r="C103" s="196"/>
      <c r="D103" s="196"/>
      <c r="E103" s="71"/>
      <c r="F103" s="680"/>
      <c r="G103" s="680"/>
      <c r="H103" s="680"/>
      <c r="I103" s="680"/>
      <c r="J103" s="680"/>
      <c r="K103" s="602"/>
      <c r="L103" s="71"/>
      <c r="M103" s="681"/>
      <c r="N103" s="680"/>
      <c r="O103" s="680"/>
      <c r="P103" s="680"/>
      <c r="Q103" s="680"/>
      <c r="R103" s="680"/>
      <c r="S103" s="680"/>
      <c r="T103" s="196"/>
      <c r="U103" s="196"/>
      <c r="V103" s="196">
        <v>1.0</v>
      </c>
      <c r="W103" s="196">
        <v>1.0</v>
      </c>
      <c r="X103" s="196">
        <v>1.0</v>
      </c>
      <c r="Y103" s="173">
        <v>8.0</v>
      </c>
      <c r="Z103" s="173"/>
      <c r="AA103" s="196"/>
      <c r="AB103" s="196">
        <v>1.0</v>
      </c>
      <c r="AC103" s="196"/>
      <c r="AD103" s="196"/>
      <c r="AE103" s="196"/>
      <c r="AF103" s="173"/>
      <c r="AG103" s="173"/>
      <c r="AH103" s="196"/>
      <c r="AI103" s="196"/>
      <c r="AJ103" s="196">
        <v>3.0</v>
      </c>
      <c r="AK103" s="196"/>
      <c r="AL103" s="196"/>
      <c r="AM103" s="196"/>
      <c r="AN103" s="199"/>
    </row>
    <row r="104" ht="13.5" customHeight="1">
      <c r="A104" s="191">
        <v>3.0</v>
      </c>
      <c r="B104" s="191" t="s">
        <v>89</v>
      </c>
      <c r="C104" s="191" t="s">
        <v>90</v>
      </c>
      <c r="D104" s="191" t="s">
        <v>530</v>
      </c>
      <c r="E104" s="193" t="s">
        <v>531</v>
      </c>
      <c r="F104" s="191">
        <v>6.0</v>
      </c>
      <c r="G104" s="191">
        <v>3.0</v>
      </c>
      <c r="H104" s="191">
        <v>3.0</v>
      </c>
      <c r="I104" s="166"/>
      <c r="J104" s="166"/>
      <c r="K104" s="202"/>
      <c r="L104" s="604" t="s">
        <v>529</v>
      </c>
      <c r="M104" s="626"/>
      <c r="N104" s="191">
        <v>2.0</v>
      </c>
      <c r="O104" s="191"/>
      <c r="P104" s="191"/>
      <c r="Q104" s="191">
        <v>14.0</v>
      </c>
      <c r="R104" s="166"/>
      <c r="S104" s="166"/>
      <c r="T104" s="191">
        <v>17.0</v>
      </c>
      <c r="U104" s="191">
        <v>7.0</v>
      </c>
      <c r="V104" s="191">
        <v>9.0</v>
      </c>
      <c r="W104" s="165">
        <v>2.0</v>
      </c>
      <c r="X104" s="191">
        <v>8.0</v>
      </c>
      <c r="Y104" s="166"/>
      <c r="Z104" s="166">
        <v>3.0</v>
      </c>
      <c r="AA104" s="191"/>
      <c r="AB104" s="191">
        <v>9.0</v>
      </c>
      <c r="AC104" s="191">
        <v>8.0</v>
      </c>
      <c r="AD104" s="191">
        <v>9.0</v>
      </c>
      <c r="AE104" s="191">
        <v>1.0</v>
      </c>
      <c r="AF104" s="166">
        <v>1.0</v>
      </c>
      <c r="AG104" s="166"/>
      <c r="AH104" s="191">
        <v>14.0</v>
      </c>
      <c r="AI104" s="191">
        <v>2.0</v>
      </c>
      <c r="AJ104" s="191">
        <v>5.0</v>
      </c>
      <c r="AK104" s="191">
        <v>1.0</v>
      </c>
      <c r="AL104" s="191">
        <v>0.0</v>
      </c>
      <c r="AM104" s="191">
        <f>SUM(G104:AL104)</f>
        <v>118</v>
      </c>
      <c r="AN104" s="191"/>
    </row>
    <row r="105" ht="13.5" customHeight="1">
      <c r="A105" s="168" t="s">
        <v>78</v>
      </c>
      <c r="B105" s="132"/>
      <c r="C105" s="196"/>
      <c r="D105" s="196"/>
      <c r="E105" s="71"/>
      <c r="F105" s="196">
        <v>1.0</v>
      </c>
      <c r="G105" s="196"/>
      <c r="H105" s="196"/>
      <c r="I105" s="173"/>
      <c r="J105" s="173"/>
      <c r="K105" s="602"/>
      <c r="L105" s="71"/>
      <c r="M105" s="627"/>
      <c r="N105" s="196"/>
      <c r="O105" s="196"/>
      <c r="P105" s="196"/>
      <c r="Q105" s="196"/>
      <c r="R105" s="173"/>
      <c r="S105" s="173"/>
      <c r="T105" s="196">
        <v>4.0</v>
      </c>
      <c r="U105" s="196">
        <v>6.0</v>
      </c>
      <c r="V105" s="196">
        <v>6.0</v>
      </c>
      <c r="W105" s="196"/>
      <c r="X105" s="196"/>
      <c r="Y105" s="173"/>
      <c r="Z105" s="173">
        <v>1.0</v>
      </c>
      <c r="AA105" s="196"/>
      <c r="AB105" s="196"/>
      <c r="AC105" s="196"/>
      <c r="AD105" s="196"/>
      <c r="AE105" s="196"/>
      <c r="AF105" s="173"/>
      <c r="AG105" s="173"/>
      <c r="AH105" s="196"/>
      <c r="AI105" s="196"/>
      <c r="AJ105" s="196"/>
      <c r="AK105" s="196"/>
      <c r="AL105" s="196"/>
      <c r="AM105" s="196"/>
      <c r="AN105" s="196"/>
    </row>
    <row r="106" ht="13.5" customHeight="1">
      <c r="A106" s="191">
        <v>4.0</v>
      </c>
      <c r="B106" s="191" t="s">
        <v>459</v>
      </c>
      <c r="C106" s="191"/>
      <c r="D106" s="191" t="s">
        <v>532</v>
      </c>
      <c r="E106" s="193"/>
      <c r="F106" s="191">
        <v>4.0</v>
      </c>
      <c r="G106" s="191">
        <v>6.0</v>
      </c>
      <c r="H106" s="191">
        <v>3.0</v>
      </c>
      <c r="I106" s="166"/>
      <c r="J106" s="166"/>
      <c r="K106" s="202"/>
      <c r="L106" s="202"/>
      <c r="M106" s="626">
        <v>8.0</v>
      </c>
      <c r="N106" s="191">
        <v>9.0</v>
      </c>
      <c r="O106" s="191">
        <v>3.0</v>
      </c>
      <c r="P106" s="191">
        <v>13.0</v>
      </c>
      <c r="Q106" s="191">
        <v>3.0</v>
      </c>
      <c r="R106" s="166">
        <v>5.0</v>
      </c>
      <c r="S106" s="166">
        <v>1.0</v>
      </c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191">
        <v>4.0</v>
      </c>
      <c r="AI106" s="191">
        <v>1.0</v>
      </c>
      <c r="AJ106" s="191">
        <v>6.0</v>
      </c>
      <c r="AK106" s="191">
        <v>1.0</v>
      </c>
      <c r="AL106" s="191">
        <v>3.0</v>
      </c>
      <c r="AM106" s="191">
        <f>SUM(G106:AL106)</f>
        <v>66</v>
      </c>
      <c r="AN106" s="191" t="s">
        <v>533</v>
      </c>
    </row>
    <row r="107" ht="13.5" customHeight="1">
      <c r="A107" s="168" t="s">
        <v>78</v>
      </c>
      <c r="B107" s="132"/>
      <c r="C107" s="196"/>
      <c r="D107" s="196"/>
      <c r="E107" s="71"/>
      <c r="F107" s="196">
        <v>1.0</v>
      </c>
      <c r="G107" s="196"/>
      <c r="H107" s="196"/>
      <c r="I107" s="173"/>
      <c r="J107" s="173"/>
      <c r="K107" s="602"/>
      <c r="L107" s="602"/>
      <c r="M107" s="627"/>
      <c r="N107" s="196">
        <v>2.0</v>
      </c>
      <c r="O107" s="196">
        <v>1.0</v>
      </c>
      <c r="P107" s="196"/>
      <c r="Q107" s="196"/>
      <c r="R107" s="173"/>
      <c r="S107" s="173"/>
      <c r="T107" s="680"/>
      <c r="U107" s="680"/>
      <c r="V107" s="680"/>
      <c r="W107" s="680"/>
      <c r="X107" s="680"/>
      <c r="Y107" s="680"/>
      <c r="Z107" s="680"/>
      <c r="AA107" s="680"/>
      <c r="AB107" s="680"/>
      <c r="AC107" s="680"/>
      <c r="AD107" s="680"/>
      <c r="AE107" s="680"/>
      <c r="AF107" s="680"/>
      <c r="AG107" s="680"/>
      <c r="AH107" s="196"/>
      <c r="AI107" s="196"/>
      <c r="AJ107" s="196"/>
      <c r="AK107" s="196"/>
      <c r="AL107" s="196"/>
      <c r="AM107" s="196"/>
      <c r="AN107" s="196"/>
    </row>
    <row r="108" ht="13.5" customHeight="1">
      <c r="A108" s="191">
        <v>5.0</v>
      </c>
      <c r="B108" s="191" t="s">
        <v>96</v>
      </c>
      <c r="C108" s="191" t="s">
        <v>97</v>
      </c>
      <c r="D108" s="191" t="s">
        <v>534</v>
      </c>
      <c r="E108" s="193" t="s">
        <v>535</v>
      </c>
      <c r="F108" s="208">
        <v>4.0</v>
      </c>
      <c r="G108" s="191">
        <v>6.0</v>
      </c>
      <c r="H108" s="191">
        <v>3.0</v>
      </c>
      <c r="I108" s="166">
        <v>8.0</v>
      </c>
      <c r="J108" s="166"/>
      <c r="K108" s="202"/>
      <c r="L108" s="604" t="s">
        <v>529</v>
      </c>
      <c r="M108" s="626">
        <v>4.0</v>
      </c>
      <c r="N108" s="191">
        <v>6.0</v>
      </c>
      <c r="O108" s="191"/>
      <c r="P108" s="208">
        <v>1.0</v>
      </c>
      <c r="Q108" s="208">
        <v>3.0</v>
      </c>
      <c r="R108" s="208">
        <v>1.0</v>
      </c>
      <c r="S108" s="166">
        <v>8.0</v>
      </c>
      <c r="T108" s="191">
        <v>11.0</v>
      </c>
      <c r="U108" s="191">
        <v>6.0</v>
      </c>
      <c r="V108" s="191">
        <v>8.0</v>
      </c>
      <c r="W108" s="191">
        <v>7.0</v>
      </c>
      <c r="X108" s="191">
        <v>3.0</v>
      </c>
      <c r="Y108" s="166"/>
      <c r="Z108" s="166"/>
      <c r="AA108" s="191">
        <v>3.0</v>
      </c>
      <c r="AB108" s="191">
        <v>7.0</v>
      </c>
      <c r="AC108" s="191">
        <v>2.0</v>
      </c>
      <c r="AD108" s="191">
        <v>3.0</v>
      </c>
      <c r="AE108" s="191">
        <v>8.0</v>
      </c>
      <c r="AF108" s="166"/>
      <c r="AG108" s="166"/>
      <c r="AH108" s="191">
        <v>5.0</v>
      </c>
      <c r="AI108" s="191">
        <v>1.0</v>
      </c>
      <c r="AJ108" s="191"/>
      <c r="AK108" s="191">
        <v>3.0</v>
      </c>
      <c r="AL108" s="191"/>
      <c r="AM108" s="191">
        <f>SUM(G108:AL108)</f>
        <v>107</v>
      </c>
      <c r="AN108" s="191"/>
    </row>
    <row r="109" ht="13.5" customHeight="1">
      <c r="A109" s="168" t="s">
        <v>78</v>
      </c>
      <c r="B109" s="132"/>
      <c r="C109" s="196"/>
      <c r="D109" s="196"/>
      <c r="E109" s="71"/>
      <c r="F109" s="196"/>
      <c r="G109" s="196"/>
      <c r="H109" s="196"/>
      <c r="I109" s="173">
        <v>7.0</v>
      </c>
      <c r="J109" s="173"/>
      <c r="K109" s="202"/>
      <c r="L109" s="71"/>
      <c r="M109" s="627">
        <v>2.0</v>
      </c>
      <c r="N109" s="196">
        <v>3.0</v>
      </c>
      <c r="O109" s="196"/>
      <c r="P109" s="196"/>
      <c r="Q109" s="196"/>
      <c r="R109" s="173"/>
      <c r="S109" s="173"/>
      <c r="T109" s="196">
        <v>1.0</v>
      </c>
      <c r="U109" s="196">
        <v>4.0</v>
      </c>
      <c r="V109" s="196">
        <v>4.0</v>
      </c>
      <c r="W109" s="196">
        <v>2.0</v>
      </c>
      <c r="X109" s="196">
        <v>3.0</v>
      </c>
      <c r="Y109" s="173"/>
      <c r="Z109" s="173"/>
      <c r="AA109" s="196"/>
      <c r="AB109" s="196"/>
      <c r="AC109" s="196"/>
      <c r="AD109" s="196">
        <v>1.0</v>
      </c>
      <c r="AE109" s="196"/>
      <c r="AF109" s="173"/>
      <c r="AG109" s="173"/>
      <c r="AH109" s="196"/>
      <c r="AI109" s="196"/>
      <c r="AJ109" s="196"/>
      <c r="AK109" s="196"/>
      <c r="AL109" s="196"/>
      <c r="AM109" s="196"/>
      <c r="AN109" s="199"/>
    </row>
    <row r="110" ht="13.5" customHeight="1">
      <c r="A110" s="191">
        <v>6.0</v>
      </c>
      <c r="B110" s="191" t="s">
        <v>100</v>
      </c>
      <c r="C110" s="191" t="s">
        <v>101</v>
      </c>
      <c r="D110" s="191" t="s">
        <v>536</v>
      </c>
      <c r="E110" s="193" t="s">
        <v>537</v>
      </c>
      <c r="F110" s="191">
        <v>4.0</v>
      </c>
      <c r="G110" s="191">
        <v>3.0</v>
      </c>
      <c r="H110" s="191">
        <v>5.0</v>
      </c>
      <c r="I110" s="166"/>
      <c r="J110" s="166"/>
      <c r="K110" s="202"/>
      <c r="L110" s="604" t="s">
        <v>529</v>
      </c>
      <c r="M110" s="626">
        <v>3.0</v>
      </c>
      <c r="N110" s="191">
        <v>3.0</v>
      </c>
      <c r="O110" s="191">
        <v>1.0</v>
      </c>
      <c r="P110" s="191">
        <v>4.0</v>
      </c>
      <c r="Q110" s="191">
        <v>18.0</v>
      </c>
      <c r="R110" s="166">
        <v>1.0</v>
      </c>
      <c r="S110" s="166"/>
      <c r="T110" s="191">
        <v>8.0</v>
      </c>
      <c r="U110" s="191">
        <v>9.0</v>
      </c>
      <c r="V110" s="191">
        <v>5.0</v>
      </c>
      <c r="W110" s="191">
        <v>12.0</v>
      </c>
      <c r="X110" s="191">
        <v>7.0</v>
      </c>
      <c r="Y110" s="166">
        <v>2.0</v>
      </c>
      <c r="Z110" s="166"/>
      <c r="AA110" s="191">
        <v>6.0</v>
      </c>
      <c r="AB110" s="191">
        <v>6.0</v>
      </c>
      <c r="AC110" s="191">
        <v>4.0</v>
      </c>
      <c r="AD110" s="191">
        <v>4.0</v>
      </c>
      <c r="AE110" s="191">
        <v>8.0</v>
      </c>
      <c r="AF110" s="166"/>
      <c r="AG110" s="166"/>
      <c r="AH110" s="191">
        <v>7.0</v>
      </c>
      <c r="AI110" s="191">
        <v>4.0</v>
      </c>
      <c r="AJ110" s="191">
        <v>4.0</v>
      </c>
      <c r="AK110" s="191">
        <v>7.0</v>
      </c>
      <c r="AL110" s="191"/>
      <c r="AM110" s="191">
        <f>SUM(G110:AL110)</f>
        <v>131</v>
      </c>
      <c r="AN110" s="191"/>
    </row>
    <row r="111" ht="13.5" customHeight="1">
      <c r="A111" s="168" t="s">
        <v>78</v>
      </c>
      <c r="B111" s="132"/>
      <c r="C111" s="196"/>
      <c r="D111" s="196"/>
      <c r="E111" s="71"/>
      <c r="F111" s="196"/>
      <c r="G111" s="196"/>
      <c r="H111" s="196"/>
      <c r="I111" s="173"/>
      <c r="J111" s="173"/>
      <c r="K111" s="602"/>
      <c r="L111" s="71"/>
      <c r="M111" s="627"/>
      <c r="N111" s="196"/>
      <c r="O111" s="196"/>
      <c r="P111" s="196"/>
      <c r="Q111" s="196"/>
      <c r="R111" s="173"/>
      <c r="S111" s="173"/>
      <c r="T111" s="196"/>
      <c r="U111" s="196">
        <v>2.0</v>
      </c>
      <c r="V111" s="196">
        <v>2.0</v>
      </c>
      <c r="W111" s="196">
        <v>1.0</v>
      </c>
      <c r="X111" s="196"/>
      <c r="Y111" s="173"/>
      <c r="Z111" s="173"/>
      <c r="AA111" s="196"/>
      <c r="AB111" s="196"/>
      <c r="AC111" s="196"/>
      <c r="AD111" s="196"/>
      <c r="AE111" s="196"/>
      <c r="AF111" s="173"/>
      <c r="AG111" s="173"/>
      <c r="AH111" s="196"/>
      <c r="AI111" s="196"/>
      <c r="AJ111" s="196"/>
      <c r="AK111" s="196"/>
      <c r="AL111" s="196"/>
      <c r="AM111" s="196"/>
      <c r="AN111" s="199"/>
    </row>
    <row r="112" ht="13.5" customHeight="1">
      <c r="A112" s="191">
        <v>7.0</v>
      </c>
      <c r="B112" s="191" t="s">
        <v>100</v>
      </c>
      <c r="C112" s="191" t="s">
        <v>104</v>
      </c>
      <c r="D112" s="191" t="s">
        <v>538</v>
      </c>
      <c r="E112" s="193" t="s">
        <v>539</v>
      </c>
      <c r="F112" s="191">
        <v>3.0</v>
      </c>
      <c r="G112" s="191">
        <v>7.0</v>
      </c>
      <c r="H112" s="191">
        <v>9.0</v>
      </c>
      <c r="I112" s="166"/>
      <c r="J112" s="166"/>
      <c r="K112" s="202"/>
      <c r="L112" s="604" t="s">
        <v>529</v>
      </c>
      <c r="M112" s="626">
        <v>4.0</v>
      </c>
      <c r="N112" s="191">
        <v>3.0</v>
      </c>
      <c r="O112" s="191"/>
      <c r="P112" s="191">
        <v>2.0</v>
      </c>
      <c r="Q112" s="191">
        <v>8.0</v>
      </c>
      <c r="R112" s="166">
        <v>2.0</v>
      </c>
      <c r="S112" s="166"/>
      <c r="T112" s="208">
        <v>3.0</v>
      </c>
      <c r="U112" s="208">
        <v>3.0</v>
      </c>
      <c r="V112" s="191">
        <v>11.0</v>
      </c>
      <c r="W112" s="191">
        <v>8.0</v>
      </c>
      <c r="X112" s="191">
        <v>9.0</v>
      </c>
      <c r="Y112" s="166">
        <v>5.0</v>
      </c>
      <c r="Z112" s="166"/>
      <c r="AA112" s="191">
        <v>10.0</v>
      </c>
      <c r="AB112" s="191">
        <v>10.0</v>
      </c>
      <c r="AC112" s="191">
        <v>8.0</v>
      </c>
      <c r="AD112" s="191">
        <v>11.0</v>
      </c>
      <c r="AE112" s="191">
        <v>6.0</v>
      </c>
      <c r="AF112" s="166">
        <v>4.0</v>
      </c>
      <c r="AG112" s="166"/>
      <c r="AH112" s="191">
        <v>1.0</v>
      </c>
      <c r="AI112" s="191">
        <v>7.0</v>
      </c>
      <c r="AJ112" s="191">
        <v>4.0</v>
      </c>
      <c r="AK112" s="191">
        <v>7.0</v>
      </c>
      <c r="AL112" s="191">
        <v>4.0</v>
      </c>
      <c r="AM112" s="191">
        <f>SUM(G112:AL112)</f>
        <v>146</v>
      </c>
      <c r="AN112" s="191"/>
    </row>
    <row r="113" ht="13.5" customHeight="1">
      <c r="A113" s="168" t="s">
        <v>78</v>
      </c>
      <c r="B113" s="132"/>
      <c r="C113" s="196"/>
      <c r="D113" s="196"/>
      <c r="E113" s="71"/>
      <c r="F113" s="196"/>
      <c r="G113" s="196">
        <v>2.0</v>
      </c>
      <c r="H113" s="196"/>
      <c r="I113" s="173"/>
      <c r="J113" s="173"/>
      <c r="K113" s="602"/>
      <c r="L113" s="71"/>
      <c r="M113" s="627"/>
      <c r="N113" s="196"/>
      <c r="O113" s="196"/>
      <c r="P113" s="196"/>
      <c r="Q113" s="196"/>
      <c r="R113" s="173"/>
      <c r="S113" s="173"/>
      <c r="T113" s="196">
        <v>2.0</v>
      </c>
      <c r="U113" s="196">
        <v>1.0</v>
      </c>
      <c r="V113" s="196">
        <v>9.0</v>
      </c>
      <c r="W113" s="196">
        <v>6.0</v>
      </c>
      <c r="X113" s="196">
        <v>8.0</v>
      </c>
      <c r="Y113" s="173">
        <v>5.0</v>
      </c>
      <c r="Z113" s="173"/>
      <c r="AA113" s="196"/>
      <c r="AB113" s="196">
        <v>9.0</v>
      </c>
      <c r="AC113" s="196">
        <v>3.0</v>
      </c>
      <c r="AD113" s="196">
        <v>6.0</v>
      </c>
      <c r="AE113" s="196"/>
      <c r="AF113" s="173"/>
      <c r="AG113" s="173"/>
      <c r="AH113" s="196">
        <v>1.0</v>
      </c>
      <c r="AI113" s="196"/>
      <c r="AJ113" s="196">
        <v>1.0</v>
      </c>
      <c r="AK113" s="196"/>
      <c r="AL113" s="196"/>
      <c r="AM113" s="196"/>
      <c r="AN113" s="199"/>
    </row>
    <row r="114" ht="13.5" customHeight="1">
      <c r="A114" s="191">
        <v>8.0</v>
      </c>
      <c r="B114" s="191" t="s">
        <v>107</v>
      </c>
      <c r="C114" s="191" t="s">
        <v>108</v>
      </c>
      <c r="D114" s="191" t="s">
        <v>540</v>
      </c>
      <c r="E114" s="193" t="s">
        <v>541</v>
      </c>
      <c r="F114" s="191">
        <v>6.0</v>
      </c>
      <c r="G114" s="191">
        <v>1.0</v>
      </c>
      <c r="H114" s="191">
        <v>2.0</v>
      </c>
      <c r="I114" s="166"/>
      <c r="J114" s="166"/>
      <c r="K114" s="202"/>
      <c r="L114" s="604" t="s">
        <v>529</v>
      </c>
      <c r="M114" s="626">
        <v>3.0</v>
      </c>
      <c r="N114" s="191">
        <v>3.0</v>
      </c>
      <c r="O114" s="191"/>
      <c r="P114" s="208">
        <v>2.0</v>
      </c>
      <c r="Q114" s="208">
        <v>4.0</v>
      </c>
      <c r="R114" s="166"/>
      <c r="S114" s="166"/>
      <c r="T114" s="208">
        <v>2.0</v>
      </c>
      <c r="U114" s="191">
        <v>4.0</v>
      </c>
      <c r="V114" s="191">
        <v>7.0</v>
      </c>
      <c r="W114" s="191">
        <v>7.0</v>
      </c>
      <c r="X114" s="208">
        <v>3.0</v>
      </c>
      <c r="Y114" s="166"/>
      <c r="Z114" s="166"/>
      <c r="AA114" s="191">
        <v>5.0</v>
      </c>
      <c r="AB114" s="191">
        <v>5.0</v>
      </c>
      <c r="AC114" s="191">
        <v>3.0</v>
      </c>
      <c r="AD114" s="191">
        <v>4.0</v>
      </c>
      <c r="AE114" s="191">
        <v>7.0</v>
      </c>
      <c r="AF114" s="166"/>
      <c r="AG114" s="166"/>
      <c r="AH114" s="191">
        <v>2.0</v>
      </c>
      <c r="AI114" s="191">
        <v>4.0</v>
      </c>
      <c r="AJ114" s="191">
        <v>4.0</v>
      </c>
      <c r="AK114" s="191">
        <v>1.0</v>
      </c>
      <c r="AL114" s="191">
        <v>4.0</v>
      </c>
      <c r="AM114" s="191">
        <f>SUM(G114:AL114)</f>
        <v>77</v>
      </c>
      <c r="AN114" s="191"/>
    </row>
    <row r="115" ht="13.5" customHeight="1">
      <c r="A115" s="168" t="s">
        <v>78</v>
      </c>
      <c r="B115" s="132"/>
      <c r="C115" s="196"/>
      <c r="D115" s="196"/>
      <c r="E115" s="71"/>
      <c r="F115" s="196">
        <v>3.0</v>
      </c>
      <c r="G115" s="196"/>
      <c r="H115" s="196"/>
      <c r="I115" s="173"/>
      <c r="J115" s="173"/>
      <c r="K115" s="602"/>
      <c r="L115" s="71"/>
      <c r="M115" s="627"/>
      <c r="N115" s="196"/>
      <c r="O115" s="196"/>
      <c r="P115" s="196"/>
      <c r="Q115" s="196"/>
      <c r="R115" s="173"/>
      <c r="S115" s="173"/>
      <c r="T115" s="196"/>
      <c r="U115" s="196">
        <v>2.0</v>
      </c>
      <c r="V115" s="196">
        <v>1.0</v>
      </c>
      <c r="W115" s="196">
        <v>2.0</v>
      </c>
      <c r="X115" s="196">
        <v>1.0</v>
      </c>
      <c r="Y115" s="173"/>
      <c r="Z115" s="173"/>
      <c r="AA115" s="196"/>
      <c r="AB115" s="196"/>
      <c r="AC115" s="196">
        <v>1.0</v>
      </c>
      <c r="AD115" s="196"/>
      <c r="AE115" s="196"/>
      <c r="AF115" s="166"/>
      <c r="AG115" s="166"/>
      <c r="AH115" s="196"/>
      <c r="AI115" s="196"/>
      <c r="AJ115" s="196"/>
      <c r="AK115" s="196"/>
      <c r="AL115" s="196">
        <v>1.0</v>
      </c>
      <c r="AM115" s="196"/>
      <c r="AN115" s="199"/>
    </row>
    <row r="116" ht="13.5" customHeight="1">
      <c r="A116" s="191">
        <v>9.0</v>
      </c>
      <c r="B116" s="191" t="s">
        <v>111</v>
      </c>
      <c r="C116" s="191"/>
      <c r="D116" s="191"/>
      <c r="E116" s="193"/>
      <c r="F116" s="191"/>
      <c r="G116" s="191"/>
      <c r="H116" s="191"/>
      <c r="I116" s="166"/>
      <c r="J116" s="166"/>
      <c r="K116" s="202"/>
      <c r="L116" s="202"/>
      <c r="M116" s="626"/>
      <c r="N116" s="191"/>
      <c r="O116" s="191"/>
      <c r="P116" s="191"/>
      <c r="Q116" s="191"/>
      <c r="R116" s="166"/>
      <c r="S116" s="166"/>
      <c r="T116" s="191"/>
      <c r="U116" s="191"/>
      <c r="V116" s="191"/>
      <c r="W116" s="191"/>
      <c r="X116" s="191"/>
      <c r="Y116" s="173"/>
      <c r="Z116" s="173"/>
      <c r="AA116" s="191">
        <v>4.0</v>
      </c>
      <c r="AB116" s="191">
        <v>9.0</v>
      </c>
      <c r="AC116" s="191">
        <v>5.0</v>
      </c>
      <c r="AD116" s="191">
        <v>17.0</v>
      </c>
      <c r="AE116" s="191">
        <v>8.0</v>
      </c>
      <c r="AF116" s="166">
        <v>7.0</v>
      </c>
      <c r="AG116" s="166"/>
      <c r="AH116" s="682">
        <v>6.0</v>
      </c>
      <c r="AI116" s="682">
        <v>4.0</v>
      </c>
      <c r="AJ116" s="682">
        <v>8.0</v>
      </c>
      <c r="AK116" s="682">
        <v>5.0</v>
      </c>
      <c r="AL116" s="682">
        <v>4.0</v>
      </c>
      <c r="AM116" s="191">
        <f>SUM(G116:AL116)</f>
        <v>77</v>
      </c>
      <c r="AN116" s="191"/>
    </row>
    <row r="117" ht="13.5" customHeight="1">
      <c r="A117" s="168" t="s">
        <v>78</v>
      </c>
      <c r="B117" s="132"/>
      <c r="C117" s="196"/>
      <c r="D117" s="196"/>
      <c r="E117" s="71"/>
      <c r="F117" s="196"/>
      <c r="G117" s="196"/>
      <c r="H117" s="196"/>
      <c r="I117" s="173"/>
      <c r="J117" s="173"/>
      <c r="K117" s="602"/>
      <c r="L117" s="602"/>
      <c r="M117" s="627"/>
      <c r="N117" s="196"/>
      <c r="O117" s="196"/>
      <c r="P117" s="196"/>
      <c r="Q117" s="196"/>
      <c r="R117" s="173"/>
      <c r="S117" s="173"/>
      <c r="T117" s="196"/>
      <c r="U117" s="196"/>
      <c r="V117" s="196"/>
      <c r="W117" s="196"/>
      <c r="X117" s="196"/>
      <c r="Y117" s="173"/>
      <c r="Z117" s="173"/>
      <c r="AA117" s="196"/>
      <c r="AB117" s="196">
        <v>7.0</v>
      </c>
      <c r="AC117" s="196">
        <v>4.0</v>
      </c>
      <c r="AD117" s="196">
        <v>9.0</v>
      </c>
      <c r="AE117" s="196"/>
      <c r="AF117" s="166"/>
      <c r="AG117" s="166"/>
      <c r="AH117" s="683">
        <v>2.0</v>
      </c>
      <c r="AI117" s="683"/>
      <c r="AJ117" s="683">
        <v>3.0</v>
      </c>
      <c r="AK117" s="683"/>
      <c r="AL117" s="683"/>
      <c r="AM117" s="196"/>
      <c r="AN117" s="199"/>
    </row>
    <row r="118" ht="13.5" customHeight="1">
      <c r="A118" s="191">
        <v>10.0</v>
      </c>
      <c r="B118" s="191" t="s">
        <v>113</v>
      </c>
      <c r="C118" s="191" t="s">
        <v>114</v>
      </c>
      <c r="D118" s="191" t="s">
        <v>542</v>
      </c>
      <c r="E118" s="193" t="s">
        <v>543</v>
      </c>
      <c r="F118" s="191">
        <v>2.0</v>
      </c>
      <c r="G118" s="191">
        <v>4.0</v>
      </c>
      <c r="H118" s="191">
        <v>1.0</v>
      </c>
      <c r="I118" s="166"/>
      <c r="J118" s="166"/>
      <c r="K118" s="202"/>
      <c r="L118" s="604" t="s">
        <v>529</v>
      </c>
      <c r="M118" s="626">
        <v>4.0</v>
      </c>
      <c r="N118" s="191">
        <v>5.0</v>
      </c>
      <c r="O118" s="191">
        <v>2.0</v>
      </c>
      <c r="P118" s="191">
        <v>7.0</v>
      </c>
      <c r="Q118" s="191">
        <v>11.0</v>
      </c>
      <c r="R118" s="166"/>
      <c r="S118" s="166"/>
      <c r="T118" s="191">
        <v>8.0</v>
      </c>
      <c r="U118" s="191">
        <v>5.0</v>
      </c>
      <c r="V118" s="191">
        <v>6.0</v>
      </c>
      <c r="W118" s="208">
        <v>2.0</v>
      </c>
      <c r="X118" s="208">
        <v>2.0</v>
      </c>
      <c r="Y118" s="173"/>
      <c r="Z118" s="161">
        <v>1.0</v>
      </c>
      <c r="AA118" s="191">
        <v>3.0</v>
      </c>
      <c r="AB118" s="191">
        <v>11.0</v>
      </c>
      <c r="AC118" s="191">
        <v>3.0</v>
      </c>
      <c r="AD118" s="191">
        <v>5.0</v>
      </c>
      <c r="AE118" s="191">
        <v>3.0</v>
      </c>
      <c r="AF118" s="166"/>
      <c r="AG118" s="166"/>
      <c r="AH118" s="191">
        <v>3.0</v>
      </c>
      <c r="AI118" s="191">
        <v>6.0</v>
      </c>
      <c r="AJ118" s="191">
        <v>4.0</v>
      </c>
      <c r="AK118" s="191">
        <v>5.0</v>
      </c>
      <c r="AL118" s="191">
        <v>1.0</v>
      </c>
      <c r="AM118" s="191">
        <f>SUM(G118:AL118)</f>
        <v>102</v>
      </c>
      <c r="AN118" s="191"/>
    </row>
    <row r="119" ht="13.5" customHeight="1">
      <c r="A119" s="168" t="s">
        <v>78</v>
      </c>
      <c r="B119" s="132"/>
      <c r="C119" s="196"/>
      <c r="D119" s="196"/>
      <c r="E119" s="71"/>
      <c r="F119" s="196"/>
      <c r="G119" s="196"/>
      <c r="H119" s="196"/>
      <c r="I119" s="173"/>
      <c r="J119" s="173"/>
      <c r="K119" s="602"/>
      <c r="L119" s="71"/>
      <c r="M119" s="627"/>
      <c r="N119" s="196"/>
      <c r="O119" s="196"/>
      <c r="P119" s="196"/>
      <c r="Q119" s="196"/>
      <c r="R119" s="173"/>
      <c r="S119" s="173"/>
      <c r="T119" s="196"/>
      <c r="U119" s="196">
        <v>3.0</v>
      </c>
      <c r="V119" s="196">
        <v>5.0</v>
      </c>
      <c r="W119" s="196"/>
      <c r="X119" s="196"/>
      <c r="Y119" s="173"/>
      <c r="Z119" s="173">
        <v>1.0</v>
      </c>
      <c r="AA119" s="196"/>
      <c r="AB119" s="196">
        <v>5.0</v>
      </c>
      <c r="AC119" s="196"/>
      <c r="AD119" s="196"/>
      <c r="AE119" s="196"/>
      <c r="AF119" s="166"/>
      <c r="AG119" s="166"/>
      <c r="AH119" s="196"/>
      <c r="AI119" s="196"/>
      <c r="AJ119" s="196"/>
      <c r="AK119" s="196"/>
      <c r="AL119" s="196"/>
      <c r="AM119" s="196"/>
      <c r="AN119" s="199"/>
    </row>
    <row r="120" ht="13.5" customHeight="1">
      <c r="A120" s="191">
        <v>11.0</v>
      </c>
      <c r="B120" s="191" t="s">
        <v>117</v>
      </c>
      <c r="C120" s="191" t="s">
        <v>118</v>
      </c>
      <c r="D120" s="191" t="s">
        <v>544</v>
      </c>
      <c r="E120" s="193" t="s">
        <v>545</v>
      </c>
      <c r="F120" s="191">
        <v>4.0</v>
      </c>
      <c r="G120" s="191">
        <v>5.0</v>
      </c>
      <c r="H120" s="191">
        <v>8.0</v>
      </c>
      <c r="I120" s="166">
        <v>2.0</v>
      </c>
      <c r="J120" s="166"/>
      <c r="K120" s="202"/>
      <c r="L120" s="604" t="s">
        <v>529</v>
      </c>
      <c r="M120" s="626">
        <v>10.0</v>
      </c>
      <c r="N120" s="191">
        <v>4.0</v>
      </c>
      <c r="O120" s="191"/>
      <c r="P120" s="191">
        <v>8.0</v>
      </c>
      <c r="Q120" s="191">
        <v>6.0</v>
      </c>
      <c r="R120" s="166">
        <v>5.0</v>
      </c>
      <c r="S120" s="166">
        <v>1.0</v>
      </c>
      <c r="T120" s="191">
        <v>6.0</v>
      </c>
      <c r="U120" s="191">
        <v>6.0</v>
      </c>
      <c r="V120" s="208">
        <v>2.0</v>
      </c>
      <c r="W120" s="191">
        <v>11.0</v>
      </c>
      <c r="X120" s="191">
        <v>5.0</v>
      </c>
      <c r="Y120" s="173"/>
      <c r="Z120" s="173"/>
      <c r="AA120" s="191">
        <v>1.0</v>
      </c>
      <c r="AB120" s="191">
        <v>10.0</v>
      </c>
      <c r="AC120" s="191">
        <v>5.0</v>
      </c>
      <c r="AD120" s="191">
        <v>6.0</v>
      </c>
      <c r="AE120" s="191">
        <v>3.0</v>
      </c>
      <c r="AF120" s="166"/>
      <c r="AG120" s="166"/>
      <c r="AH120" s="191">
        <v>3.0</v>
      </c>
      <c r="AI120" s="191">
        <v>3.0</v>
      </c>
      <c r="AJ120" s="191">
        <v>8.0</v>
      </c>
      <c r="AK120" s="191">
        <v>3.0</v>
      </c>
      <c r="AL120" s="191">
        <v>8.0</v>
      </c>
      <c r="AM120" s="191">
        <f>SUM(G120:AL120)</f>
        <v>129</v>
      </c>
      <c r="AN120" s="191"/>
    </row>
    <row r="121" ht="13.5" customHeight="1">
      <c r="A121" s="168" t="s">
        <v>78</v>
      </c>
      <c r="B121" s="132"/>
      <c r="C121" s="196"/>
      <c r="D121" s="196"/>
      <c r="E121" s="71"/>
      <c r="F121" s="196"/>
      <c r="G121" s="196"/>
      <c r="H121" s="196"/>
      <c r="I121" s="173">
        <v>2.0</v>
      </c>
      <c r="J121" s="173"/>
      <c r="K121" s="602"/>
      <c r="L121" s="71"/>
      <c r="M121" s="627"/>
      <c r="N121" s="196">
        <v>1.0</v>
      </c>
      <c r="O121" s="196"/>
      <c r="P121" s="196">
        <v>3.0</v>
      </c>
      <c r="Q121" s="196"/>
      <c r="R121" s="173"/>
      <c r="S121" s="173"/>
      <c r="T121" s="196">
        <v>2.0</v>
      </c>
      <c r="U121" s="196">
        <v>1.0</v>
      </c>
      <c r="V121" s="196"/>
      <c r="W121" s="196"/>
      <c r="X121" s="196"/>
      <c r="Y121" s="173"/>
      <c r="Z121" s="173"/>
      <c r="AA121" s="196"/>
      <c r="AB121" s="196"/>
      <c r="AC121" s="196"/>
      <c r="AD121" s="196"/>
      <c r="AE121" s="196"/>
      <c r="AF121" s="166"/>
      <c r="AG121" s="166"/>
      <c r="AH121" s="196"/>
      <c r="AI121" s="196"/>
      <c r="AJ121" s="196"/>
      <c r="AK121" s="196"/>
      <c r="AL121" s="196"/>
      <c r="AM121" s="196"/>
      <c r="AN121" s="199"/>
    </row>
    <row r="122" ht="13.5" customHeight="1">
      <c r="A122" s="191">
        <v>12.0</v>
      </c>
      <c r="B122" s="191" t="s">
        <v>121</v>
      </c>
      <c r="C122" s="191"/>
      <c r="D122" s="191" t="s">
        <v>382</v>
      </c>
      <c r="E122" s="193" t="s">
        <v>546</v>
      </c>
      <c r="F122" s="191">
        <v>5.0</v>
      </c>
      <c r="G122" s="191">
        <v>12.0</v>
      </c>
      <c r="H122" s="191">
        <v>2.0</v>
      </c>
      <c r="I122" s="166"/>
      <c r="J122" s="166"/>
      <c r="K122" s="202"/>
      <c r="L122" s="604" t="s">
        <v>529</v>
      </c>
      <c r="M122" s="626">
        <v>8.0</v>
      </c>
      <c r="N122" s="208">
        <v>4.0</v>
      </c>
      <c r="O122" s="191"/>
      <c r="P122" s="191">
        <v>9.0</v>
      </c>
      <c r="Q122" s="191">
        <v>3.0</v>
      </c>
      <c r="R122" s="166"/>
      <c r="S122" s="166">
        <v>10.0</v>
      </c>
      <c r="T122" s="191">
        <v>16.0</v>
      </c>
      <c r="U122" s="191">
        <v>13.0</v>
      </c>
      <c r="V122" s="208">
        <v>3.0</v>
      </c>
      <c r="W122" s="191">
        <v>10.0</v>
      </c>
      <c r="X122" s="191">
        <v>19.0</v>
      </c>
      <c r="Y122" s="161">
        <v>8.0</v>
      </c>
      <c r="Z122" s="161">
        <v>3.0</v>
      </c>
      <c r="AA122" s="191">
        <v>11.0</v>
      </c>
      <c r="AB122" s="191">
        <v>8.0</v>
      </c>
      <c r="AC122" s="191">
        <v>6.0</v>
      </c>
      <c r="AD122" s="191">
        <v>14.0</v>
      </c>
      <c r="AE122" s="191">
        <v>4.0</v>
      </c>
      <c r="AF122" s="166">
        <v>2.0</v>
      </c>
      <c r="AG122" s="166"/>
      <c r="AH122" s="191">
        <v>6.0</v>
      </c>
      <c r="AI122" s="191">
        <v>6.0</v>
      </c>
      <c r="AJ122" s="191">
        <v>7.0</v>
      </c>
      <c r="AK122" s="191">
        <v>5.0</v>
      </c>
      <c r="AL122" s="191">
        <v>5.0</v>
      </c>
      <c r="AM122" s="191">
        <f>SUM(G122:AL122)</f>
        <v>194</v>
      </c>
      <c r="AN122" s="191"/>
    </row>
    <row r="123" ht="13.5" customHeight="1">
      <c r="A123" s="168" t="s">
        <v>78</v>
      </c>
      <c r="B123" s="132"/>
      <c r="C123" s="196"/>
      <c r="D123" s="196"/>
      <c r="E123" s="32"/>
      <c r="F123" s="196"/>
      <c r="G123" s="196">
        <v>1.0</v>
      </c>
      <c r="H123" s="196"/>
      <c r="I123" s="173"/>
      <c r="J123" s="173"/>
      <c r="K123" s="602"/>
      <c r="L123" s="71"/>
      <c r="M123" s="627"/>
      <c r="N123" s="196"/>
      <c r="O123" s="196"/>
      <c r="P123" s="196"/>
      <c r="Q123" s="196"/>
      <c r="R123" s="173"/>
      <c r="S123" s="173"/>
      <c r="T123" s="196">
        <v>6.0</v>
      </c>
      <c r="U123" s="196"/>
      <c r="V123" s="196"/>
      <c r="W123" s="196">
        <v>8.0</v>
      </c>
      <c r="X123" s="196">
        <v>19.0</v>
      </c>
      <c r="Y123" s="173">
        <v>8.0</v>
      </c>
      <c r="Z123" s="173">
        <v>3.0</v>
      </c>
      <c r="AA123" s="196"/>
      <c r="AB123" s="196">
        <v>2.0</v>
      </c>
      <c r="AC123" s="196"/>
      <c r="AD123" s="196"/>
      <c r="AE123" s="196"/>
      <c r="AF123" s="173"/>
      <c r="AG123" s="173"/>
      <c r="AH123" s="196"/>
      <c r="AI123" s="196"/>
      <c r="AJ123" s="196">
        <v>1.0</v>
      </c>
      <c r="AK123" s="196"/>
      <c r="AL123" s="196"/>
      <c r="AM123" s="196"/>
      <c r="AN123" s="199"/>
    </row>
    <row r="124" ht="13.5" customHeight="1">
      <c r="A124" s="191">
        <v>13.0</v>
      </c>
      <c r="B124" s="191" t="s">
        <v>121</v>
      </c>
      <c r="C124" s="191"/>
      <c r="D124" s="191" t="s">
        <v>547</v>
      </c>
      <c r="E124" s="32"/>
      <c r="F124" s="191">
        <v>6.0</v>
      </c>
      <c r="G124" s="191">
        <v>6.0</v>
      </c>
      <c r="H124" s="191">
        <v>5.0</v>
      </c>
      <c r="I124" s="166"/>
      <c r="J124" s="166"/>
      <c r="K124" s="202"/>
      <c r="L124" s="202"/>
      <c r="M124" s="626">
        <v>11.0</v>
      </c>
      <c r="N124" s="208">
        <v>3.0</v>
      </c>
      <c r="O124" s="191"/>
      <c r="P124" s="191">
        <v>4.0</v>
      </c>
      <c r="Q124" s="191">
        <v>5.0</v>
      </c>
      <c r="R124" s="166">
        <v>1.0</v>
      </c>
      <c r="S124" s="166"/>
      <c r="T124" s="191">
        <v>16.0</v>
      </c>
      <c r="U124" s="191">
        <v>6.0</v>
      </c>
      <c r="V124" s="208">
        <v>3.0</v>
      </c>
      <c r="W124" s="191">
        <v>9.0</v>
      </c>
      <c r="X124" s="191">
        <v>8.0</v>
      </c>
      <c r="Y124" s="166"/>
      <c r="Z124" s="166">
        <v>1.0</v>
      </c>
      <c r="AA124" s="191">
        <v>13.0</v>
      </c>
      <c r="AB124" s="191">
        <v>7.0</v>
      </c>
      <c r="AC124" s="191">
        <v>8.0</v>
      </c>
      <c r="AD124" s="191">
        <v>9.0</v>
      </c>
      <c r="AE124" s="191">
        <v>9.0</v>
      </c>
      <c r="AF124" s="166"/>
      <c r="AG124" s="166"/>
      <c r="AH124" s="191">
        <v>4.0</v>
      </c>
      <c r="AI124" s="191">
        <v>7.0</v>
      </c>
      <c r="AJ124" s="191">
        <v>4.0</v>
      </c>
      <c r="AK124" s="191">
        <v>3.0</v>
      </c>
      <c r="AL124" s="191">
        <v>4.0</v>
      </c>
      <c r="AM124" s="191">
        <f>SUM(G124:AL124)</f>
        <v>146</v>
      </c>
      <c r="AN124" s="191" t="s">
        <v>548</v>
      </c>
    </row>
    <row r="125" ht="13.5" customHeight="1">
      <c r="A125" s="168" t="s">
        <v>78</v>
      </c>
      <c r="B125" s="132"/>
      <c r="C125" s="196"/>
      <c r="D125" s="196"/>
      <c r="E125" s="32"/>
      <c r="F125" s="196">
        <v>1.0</v>
      </c>
      <c r="G125" s="196">
        <v>2.0</v>
      </c>
      <c r="H125" s="196"/>
      <c r="I125" s="173"/>
      <c r="J125" s="173"/>
      <c r="K125" s="602"/>
      <c r="L125" s="602"/>
      <c r="M125" s="627"/>
      <c r="N125" s="196"/>
      <c r="O125" s="196"/>
      <c r="P125" s="196"/>
      <c r="Q125" s="196"/>
      <c r="R125" s="173"/>
      <c r="S125" s="173"/>
      <c r="T125" s="196"/>
      <c r="U125" s="196"/>
      <c r="V125" s="196"/>
      <c r="W125" s="196"/>
      <c r="X125" s="196"/>
      <c r="Y125" s="173"/>
      <c r="Z125" s="173"/>
      <c r="AA125" s="196"/>
      <c r="AB125" s="196">
        <v>5.0</v>
      </c>
      <c r="AC125" s="196">
        <v>8.0</v>
      </c>
      <c r="AD125" s="196">
        <v>7.0</v>
      </c>
      <c r="AE125" s="196"/>
      <c r="AF125" s="173"/>
      <c r="AG125" s="173"/>
      <c r="AH125" s="196"/>
      <c r="AI125" s="196"/>
      <c r="AJ125" s="196"/>
      <c r="AK125" s="196"/>
      <c r="AL125" s="196"/>
      <c r="AM125" s="196"/>
      <c r="AN125" s="199"/>
    </row>
    <row r="126" ht="13.5" customHeight="1">
      <c r="A126" s="191">
        <v>14.0</v>
      </c>
      <c r="B126" s="191" t="s">
        <v>121</v>
      </c>
      <c r="C126" s="191"/>
      <c r="D126" s="191" t="s">
        <v>549</v>
      </c>
      <c r="E126" s="32"/>
      <c r="F126" s="191">
        <v>6.0</v>
      </c>
      <c r="G126" s="191">
        <v>7.0</v>
      </c>
      <c r="H126" s="191">
        <v>9.0</v>
      </c>
      <c r="I126" s="166"/>
      <c r="J126" s="166"/>
      <c r="K126" s="202"/>
      <c r="L126" s="604" t="s">
        <v>529</v>
      </c>
      <c r="M126" s="626">
        <v>14.0</v>
      </c>
      <c r="N126" s="191">
        <v>10.0</v>
      </c>
      <c r="O126" s="191"/>
      <c r="P126" s="191">
        <v>9.0</v>
      </c>
      <c r="Q126" s="191">
        <v>12.0</v>
      </c>
      <c r="R126" s="166"/>
      <c r="S126" s="166"/>
      <c r="T126" s="191">
        <v>11.0</v>
      </c>
      <c r="U126" s="191">
        <v>5.0</v>
      </c>
      <c r="V126" s="191">
        <v>8.0</v>
      </c>
      <c r="W126" s="191">
        <v>7.0</v>
      </c>
      <c r="X126" s="191">
        <v>7.0</v>
      </c>
      <c r="Y126" s="166"/>
      <c r="Z126" s="166"/>
      <c r="AA126" s="191">
        <v>10.0</v>
      </c>
      <c r="AB126" s="191">
        <v>8.0</v>
      </c>
      <c r="AC126" s="191">
        <v>8.0</v>
      </c>
      <c r="AD126" s="191">
        <v>6.0</v>
      </c>
      <c r="AE126" s="191">
        <v>11.0</v>
      </c>
      <c r="AF126" s="166"/>
      <c r="AG126" s="166"/>
      <c r="AH126" s="191">
        <v>4.0</v>
      </c>
      <c r="AI126" s="191">
        <v>5.0</v>
      </c>
      <c r="AJ126" s="191">
        <v>7.0</v>
      </c>
      <c r="AK126" s="191">
        <v>2.0</v>
      </c>
      <c r="AL126" s="191">
        <v>3.0</v>
      </c>
      <c r="AM126" s="191">
        <f>SUM(G126:AL126)</f>
        <v>163</v>
      </c>
      <c r="AN126" s="191"/>
    </row>
    <row r="127" ht="13.5" customHeight="1">
      <c r="A127" s="168" t="s">
        <v>78</v>
      </c>
      <c r="B127" s="132"/>
      <c r="C127" s="196"/>
      <c r="D127" s="196"/>
      <c r="E127" s="32"/>
      <c r="F127" s="196">
        <v>2.0</v>
      </c>
      <c r="G127" s="196">
        <v>2.0</v>
      </c>
      <c r="H127" s="196"/>
      <c r="I127" s="173"/>
      <c r="J127" s="173"/>
      <c r="K127" s="602"/>
      <c r="L127" s="71"/>
      <c r="M127" s="627"/>
      <c r="N127" s="196">
        <v>10.0</v>
      </c>
      <c r="O127" s="196"/>
      <c r="P127" s="196"/>
      <c r="Q127" s="196"/>
      <c r="R127" s="173"/>
      <c r="S127" s="173"/>
      <c r="T127" s="196">
        <v>1.0</v>
      </c>
      <c r="U127" s="196"/>
      <c r="V127" s="196">
        <v>3.0</v>
      </c>
      <c r="W127" s="196"/>
      <c r="X127" s="196"/>
      <c r="Y127" s="173"/>
      <c r="Z127" s="173"/>
      <c r="AA127" s="196"/>
      <c r="AB127" s="196"/>
      <c r="AC127" s="196"/>
      <c r="AD127" s="196"/>
      <c r="AE127" s="196"/>
      <c r="AF127" s="173"/>
      <c r="AG127" s="173"/>
      <c r="AH127" s="196"/>
      <c r="AI127" s="196"/>
      <c r="AJ127" s="196"/>
      <c r="AK127" s="196"/>
      <c r="AL127" s="196"/>
      <c r="AM127" s="196"/>
      <c r="AN127" s="199"/>
    </row>
    <row r="128" ht="13.5" customHeight="1">
      <c r="A128" s="191">
        <v>15.0</v>
      </c>
      <c r="B128" s="191" t="s">
        <v>121</v>
      </c>
      <c r="C128" s="191"/>
      <c r="D128" s="191" t="s">
        <v>550</v>
      </c>
      <c r="E128" s="32"/>
      <c r="F128" s="191">
        <v>0.0</v>
      </c>
      <c r="G128" s="191">
        <v>6.0</v>
      </c>
      <c r="H128" s="191">
        <v>2.0</v>
      </c>
      <c r="I128" s="166"/>
      <c r="J128" s="166"/>
      <c r="K128" s="202"/>
      <c r="L128" s="604" t="s">
        <v>529</v>
      </c>
      <c r="M128" s="626">
        <v>8.0</v>
      </c>
      <c r="N128" s="208">
        <v>4.0</v>
      </c>
      <c r="O128" s="191"/>
      <c r="P128" s="208">
        <v>5.0</v>
      </c>
      <c r="Q128" s="191">
        <v>3.0</v>
      </c>
      <c r="R128" s="166"/>
      <c r="S128" s="166"/>
      <c r="T128" s="191" t="s">
        <v>247</v>
      </c>
      <c r="U128" s="191" t="s">
        <v>247</v>
      </c>
      <c r="V128" s="191" t="s">
        <v>247</v>
      </c>
      <c r="W128" s="191" t="s">
        <v>247</v>
      </c>
      <c r="X128" s="191" t="s">
        <v>247</v>
      </c>
      <c r="Y128" s="166"/>
      <c r="Z128" s="166"/>
      <c r="AA128" s="191">
        <v>9.0</v>
      </c>
      <c r="AB128" s="191">
        <v>4.0</v>
      </c>
      <c r="AC128" s="191">
        <v>8.0</v>
      </c>
      <c r="AD128" s="191">
        <v>8.0</v>
      </c>
      <c r="AE128" s="191">
        <v>7.0</v>
      </c>
      <c r="AF128" s="166"/>
      <c r="AG128" s="166"/>
      <c r="AH128" s="191">
        <v>8.0</v>
      </c>
      <c r="AI128" s="191">
        <v>6.0</v>
      </c>
      <c r="AJ128" s="191">
        <v>11.0</v>
      </c>
      <c r="AK128" s="191">
        <v>6.0</v>
      </c>
      <c r="AL128" s="191">
        <v>3.0</v>
      </c>
      <c r="AM128" s="191">
        <f>SUM(G128:AL128)</f>
        <v>98</v>
      </c>
      <c r="AN128" s="191"/>
    </row>
    <row r="129" ht="13.5" customHeight="1">
      <c r="A129" s="168" t="s">
        <v>78</v>
      </c>
      <c r="B129" s="132"/>
      <c r="C129" s="196"/>
      <c r="D129" s="196"/>
      <c r="E129" s="71"/>
      <c r="F129" s="196"/>
      <c r="G129" s="196">
        <v>1.0</v>
      </c>
      <c r="H129" s="196"/>
      <c r="I129" s="173"/>
      <c r="J129" s="173"/>
      <c r="K129" s="602"/>
      <c r="L129" s="71"/>
      <c r="M129" s="627"/>
      <c r="N129" s="196"/>
      <c r="O129" s="196"/>
      <c r="P129" s="196"/>
      <c r="Q129" s="196"/>
      <c r="R129" s="173"/>
      <c r="S129" s="173"/>
      <c r="T129" s="196"/>
      <c r="U129" s="196"/>
      <c r="V129" s="196"/>
      <c r="W129" s="196"/>
      <c r="X129" s="196"/>
      <c r="Y129" s="173"/>
      <c r="Z129" s="173"/>
      <c r="AA129" s="196"/>
      <c r="AB129" s="196"/>
      <c r="AC129" s="196"/>
      <c r="AD129" s="196"/>
      <c r="AE129" s="196"/>
      <c r="AF129" s="173"/>
      <c r="AG129" s="173"/>
      <c r="AH129" s="196"/>
      <c r="AI129" s="196"/>
      <c r="AJ129" s="196"/>
      <c r="AK129" s="196"/>
      <c r="AL129" s="196"/>
      <c r="AM129" s="196"/>
      <c r="AN129" s="199"/>
    </row>
    <row r="130" ht="13.5" customHeight="1">
      <c r="A130" s="191">
        <v>16.0</v>
      </c>
      <c r="B130" s="191" t="s">
        <v>122</v>
      </c>
      <c r="C130" s="191" t="s">
        <v>123</v>
      </c>
      <c r="D130" s="191" t="s">
        <v>551</v>
      </c>
      <c r="E130" s="193" t="s">
        <v>552</v>
      </c>
      <c r="F130" s="191">
        <v>9.0</v>
      </c>
      <c r="G130" s="191">
        <v>11.0</v>
      </c>
      <c r="H130" s="191">
        <v>11.0</v>
      </c>
      <c r="I130" s="166"/>
      <c r="J130" s="166">
        <v>2.0</v>
      </c>
      <c r="K130" s="202"/>
      <c r="L130" s="604" t="s">
        <v>529</v>
      </c>
      <c r="M130" s="626">
        <v>9.0</v>
      </c>
      <c r="N130" s="191">
        <v>7.0</v>
      </c>
      <c r="O130" s="191"/>
      <c r="P130" s="191">
        <v>8.0</v>
      </c>
      <c r="Q130" s="191">
        <v>11.0</v>
      </c>
      <c r="R130" s="166"/>
      <c r="S130" s="166"/>
      <c r="T130" s="191">
        <v>18.0</v>
      </c>
      <c r="U130" s="191">
        <v>17.0</v>
      </c>
      <c r="V130" s="191">
        <v>24.0</v>
      </c>
      <c r="W130" s="191">
        <v>16.0</v>
      </c>
      <c r="X130" s="191">
        <v>7.0</v>
      </c>
      <c r="Y130" s="166"/>
      <c r="Z130" s="166">
        <v>2.0</v>
      </c>
      <c r="AA130" s="191">
        <v>10.0</v>
      </c>
      <c r="AB130" s="191">
        <v>11.0</v>
      </c>
      <c r="AC130" s="191">
        <v>12.0</v>
      </c>
      <c r="AD130" s="191">
        <v>4.0</v>
      </c>
      <c r="AE130" s="191">
        <v>7.0</v>
      </c>
      <c r="AF130" s="166">
        <v>5.0</v>
      </c>
      <c r="AG130" s="166"/>
      <c r="AH130" s="191">
        <v>8.0</v>
      </c>
      <c r="AI130" s="191">
        <v>7.0</v>
      </c>
      <c r="AJ130" s="191">
        <v>7.0</v>
      </c>
      <c r="AK130" s="191">
        <v>5.0</v>
      </c>
      <c r="AL130" s="191">
        <v>4.0</v>
      </c>
      <c r="AM130" s="191">
        <f>SUM(G130:AL130)</f>
        <v>223</v>
      </c>
      <c r="AN130" s="191"/>
    </row>
    <row r="131" ht="18.75" customHeight="1">
      <c r="A131" s="168" t="s">
        <v>78</v>
      </c>
      <c r="B131" s="132"/>
      <c r="C131" s="196"/>
      <c r="D131" s="196"/>
      <c r="E131" s="71"/>
      <c r="F131" s="196">
        <v>5.0</v>
      </c>
      <c r="G131" s="196">
        <v>4.0</v>
      </c>
      <c r="H131" s="196">
        <v>2.0</v>
      </c>
      <c r="I131" s="173"/>
      <c r="J131" s="173"/>
      <c r="K131" s="602"/>
      <c r="L131" s="71"/>
      <c r="M131" s="627">
        <v>5.0</v>
      </c>
      <c r="N131" s="196"/>
      <c r="O131" s="196"/>
      <c r="P131" s="196">
        <v>2.0</v>
      </c>
      <c r="Q131" s="196">
        <v>4.0</v>
      </c>
      <c r="R131" s="173"/>
      <c r="S131" s="173"/>
      <c r="T131" s="196">
        <v>18.0</v>
      </c>
      <c r="U131" s="196">
        <v>14.0</v>
      </c>
      <c r="V131" s="196">
        <v>22.0</v>
      </c>
      <c r="W131" s="196">
        <v>11.0</v>
      </c>
      <c r="X131" s="196">
        <v>7.0</v>
      </c>
      <c r="Y131" s="173"/>
      <c r="Z131" s="173"/>
      <c r="AA131" s="196"/>
      <c r="AB131" s="196">
        <v>2.0</v>
      </c>
      <c r="AC131" s="196">
        <v>4.0</v>
      </c>
      <c r="AD131" s="196">
        <v>4.0</v>
      </c>
      <c r="AE131" s="196"/>
      <c r="AF131" s="173"/>
      <c r="AG131" s="173"/>
      <c r="AH131" s="196">
        <v>4.0</v>
      </c>
      <c r="AI131" s="196"/>
      <c r="AJ131" s="196">
        <v>1.0</v>
      </c>
      <c r="AK131" s="196">
        <v>4.0</v>
      </c>
      <c r="AL131" s="196">
        <v>1.0</v>
      </c>
      <c r="AM131" s="196"/>
      <c r="AN131" s="199"/>
    </row>
    <row r="132" ht="13.5" customHeight="1">
      <c r="A132" s="191">
        <v>17.0</v>
      </c>
      <c r="B132" s="191" t="s">
        <v>126</v>
      </c>
      <c r="C132" s="191"/>
      <c r="D132" s="191" t="s">
        <v>553</v>
      </c>
      <c r="E132" s="118" t="s">
        <v>554</v>
      </c>
      <c r="F132" s="191">
        <v>10.0</v>
      </c>
      <c r="G132" s="191">
        <v>11.0</v>
      </c>
      <c r="H132" s="191">
        <v>9.0</v>
      </c>
      <c r="I132" s="208">
        <v>2.0</v>
      </c>
      <c r="J132" s="208">
        <v>2.0</v>
      </c>
      <c r="K132" s="202"/>
      <c r="L132" s="604" t="s">
        <v>529</v>
      </c>
      <c r="M132" s="626">
        <v>9.0</v>
      </c>
      <c r="N132" s="191">
        <v>8.0</v>
      </c>
      <c r="O132" s="191"/>
      <c r="P132" s="191">
        <v>7.0</v>
      </c>
      <c r="Q132" s="165">
        <v>11.0</v>
      </c>
      <c r="R132" s="166"/>
      <c r="S132" s="166">
        <v>1.0</v>
      </c>
      <c r="T132" s="191">
        <v>9.0</v>
      </c>
      <c r="U132" s="191">
        <v>9.0</v>
      </c>
      <c r="V132" s="191">
        <v>6.0</v>
      </c>
      <c r="W132" s="191">
        <v>9.0</v>
      </c>
      <c r="X132" s="191">
        <v>6.0</v>
      </c>
      <c r="Y132" s="166"/>
      <c r="Z132" s="166"/>
      <c r="AA132" s="191">
        <v>5.0</v>
      </c>
      <c r="AB132" s="191">
        <v>12.0</v>
      </c>
      <c r="AC132" s="191">
        <v>10.0</v>
      </c>
      <c r="AD132" s="208">
        <v>2.0</v>
      </c>
      <c r="AE132" s="191">
        <v>6.0</v>
      </c>
      <c r="AF132" s="166">
        <v>3.0</v>
      </c>
      <c r="AG132" s="166"/>
      <c r="AH132" s="191">
        <v>7.0</v>
      </c>
      <c r="AI132" s="165">
        <v>3.0</v>
      </c>
      <c r="AJ132" s="191">
        <v>12.0</v>
      </c>
      <c r="AK132" s="191">
        <v>8.0</v>
      </c>
      <c r="AL132" s="191">
        <v>3.0</v>
      </c>
      <c r="AM132" s="191">
        <f>SUM(G132:AL132)</f>
        <v>170</v>
      </c>
      <c r="AN132" s="191"/>
    </row>
    <row r="133" ht="13.5" customHeight="1">
      <c r="A133" s="168" t="s">
        <v>78</v>
      </c>
      <c r="B133" s="132"/>
      <c r="C133" s="196"/>
      <c r="D133" s="196"/>
      <c r="E133" s="71"/>
      <c r="F133" s="196">
        <v>5.0</v>
      </c>
      <c r="G133" s="196">
        <v>4.0</v>
      </c>
      <c r="H133" s="196">
        <v>6.0</v>
      </c>
      <c r="I133" s="173"/>
      <c r="J133" s="173"/>
      <c r="K133" s="202"/>
      <c r="L133" s="71"/>
      <c r="M133" s="627">
        <v>5.0</v>
      </c>
      <c r="N133" s="196">
        <v>7.0</v>
      </c>
      <c r="O133" s="196"/>
      <c r="P133" s="196">
        <v>1.0</v>
      </c>
      <c r="Q133" s="196"/>
      <c r="R133" s="173"/>
      <c r="S133" s="173"/>
      <c r="T133" s="196">
        <v>4.0</v>
      </c>
      <c r="U133" s="196">
        <v>7.0</v>
      </c>
      <c r="V133" s="196"/>
      <c r="W133" s="196">
        <v>2.0</v>
      </c>
      <c r="X133" s="196">
        <v>5.0</v>
      </c>
      <c r="Y133" s="173"/>
      <c r="Z133" s="173"/>
      <c r="AA133" s="196"/>
      <c r="AB133" s="196">
        <v>5.0</v>
      </c>
      <c r="AC133" s="196">
        <v>2.0</v>
      </c>
      <c r="AD133" s="196"/>
      <c r="AE133" s="196"/>
      <c r="AF133" s="173"/>
      <c r="AG133" s="173"/>
      <c r="AH133" s="196"/>
      <c r="AI133" s="196"/>
      <c r="AJ133" s="196"/>
      <c r="AK133" s="196">
        <v>1.0</v>
      </c>
      <c r="AL133" s="196"/>
      <c r="AM133" s="196"/>
      <c r="AN133" s="199"/>
    </row>
    <row r="134" ht="18.75" customHeight="1">
      <c r="A134" s="191">
        <v>18.0</v>
      </c>
      <c r="B134" s="191" t="s">
        <v>128</v>
      </c>
      <c r="C134" s="191" t="s">
        <v>129</v>
      </c>
      <c r="D134" s="191" t="s">
        <v>555</v>
      </c>
      <c r="E134" s="193" t="s">
        <v>556</v>
      </c>
      <c r="F134" s="191">
        <v>7.0</v>
      </c>
      <c r="G134" s="191">
        <v>5.0</v>
      </c>
      <c r="H134" s="684"/>
      <c r="I134" s="166"/>
      <c r="J134" s="166"/>
      <c r="K134" s="202"/>
      <c r="L134" s="604" t="s">
        <v>529</v>
      </c>
      <c r="M134" s="626">
        <v>8.0</v>
      </c>
      <c r="N134" s="191">
        <v>5.0</v>
      </c>
      <c r="O134" s="191"/>
      <c r="P134" s="191">
        <v>5.0</v>
      </c>
      <c r="Q134" s="191">
        <v>9.0</v>
      </c>
      <c r="R134" s="166">
        <v>1.0</v>
      </c>
      <c r="S134" s="166"/>
      <c r="T134" s="208">
        <v>3.0</v>
      </c>
      <c r="U134" s="191">
        <v>6.0</v>
      </c>
      <c r="V134" s="208">
        <v>3.0</v>
      </c>
      <c r="W134" s="208">
        <v>2.0</v>
      </c>
      <c r="X134" s="191">
        <v>4.0</v>
      </c>
      <c r="Y134" s="166"/>
      <c r="Z134" s="166"/>
      <c r="AA134" s="191">
        <v>5.0</v>
      </c>
      <c r="AB134" s="191">
        <v>10.0</v>
      </c>
      <c r="AC134" s="191">
        <v>8.0</v>
      </c>
      <c r="AD134" s="191">
        <v>6.0</v>
      </c>
      <c r="AE134" s="208"/>
      <c r="AF134" s="166"/>
      <c r="AG134" s="166"/>
      <c r="AH134" s="191">
        <v>6.0</v>
      </c>
      <c r="AI134" s="208">
        <v>2.0</v>
      </c>
      <c r="AJ134" s="191">
        <v>9.0</v>
      </c>
      <c r="AK134" s="191">
        <v>5.0</v>
      </c>
      <c r="AL134" s="191">
        <v>3.0</v>
      </c>
      <c r="AM134" s="191">
        <f>SUM(G134:AL134)</f>
        <v>105</v>
      </c>
      <c r="AN134" s="191" t="s">
        <v>557</v>
      </c>
    </row>
    <row r="135" ht="13.5" customHeight="1">
      <c r="A135" s="168" t="s">
        <v>78</v>
      </c>
      <c r="B135" s="132"/>
      <c r="C135" s="196"/>
      <c r="D135" s="196"/>
      <c r="E135" s="71"/>
      <c r="F135" s="196">
        <v>1.0</v>
      </c>
      <c r="G135" s="196">
        <v>1.0</v>
      </c>
      <c r="H135" s="196"/>
      <c r="I135" s="173"/>
      <c r="J135" s="173"/>
      <c r="K135" s="602"/>
      <c r="L135" s="71"/>
      <c r="M135" s="627"/>
      <c r="N135" s="196">
        <v>2.0</v>
      </c>
      <c r="O135" s="196"/>
      <c r="P135" s="196"/>
      <c r="Q135" s="196"/>
      <c r="R135" s="173"/>
      <c r="S135" s="173"/>
      <c r="T135" s="196"/>
      <c r="U135" s="196">
        <v>3.0</v>
      </c>
      <c r="V135" s="196">
        <v>2.0</v>
      </c>
      <c r="W135" s="196"/>
      <c r="X135" s="196"/>
      <c r="Y135" s="173"/>
      <c r="Z135" s="173"/>
      <c r="AA135" s="196"/>
      <c r="AB135" s="196">
        <v>3.0</v>
      </c>
      <c r="AC135" s="196">
        <v>2.0</v>
      </c>
      <c r="AD135" s="196">
        <v>3.0</v>
      </c>
      <c r="AE135" s="196"/>
      <c r="AF135" s="173"/>
      <c r="AG135" s="173"/>
      <c r="AH135" s="196">
        <v>3.0</v>
      </c>
      <c r="AI135" s="196"/>
      <c r="AJ135" s="196">
        <v>2.0</v>
      </c>
      <c r="AK135" s="196">
        <v>4.0</v>
      </c>
      <c r="AL135" s="196"/>
      <c r="AM135" s="196"/>
      <c r="AN135" s="199"/>
    </row>
    <row r="136" ht="13.5" customHeight="1">
      <c r="A136" s="191">
        <v>19.0</v>
      </c>
      <c r="B136" s="191" t="s">
        <v>131</v>
      </c>
      <c r="C136" s="191"/>
      <c r="D136" s="191" t="s">
        <v>558</v>
      </c>
      <c r="E136" s="118" t="s">
        <v>559</v>
      </c>
      <c r="F136" s="191">
        <v>12.0</v>
      </c>
      <c r="G136" s="191">
        <v>10.0</v>
      </c>
      <c r="H136" s="191">
        <v>9.0</v>
      </c>
      <c r="I136" s="166"/>
      <c r="J136" s="166"/>
      <c r="K136" s="202"/>
      <c r="L136" s="604" t="s">
        <v>529</v>
      </c>
      <c r="M136" s="626">
        <v>7.0</v>
      </c>
      <c r="N136" s="191">
        <v>8.0</v>
      </c>
      <c r="O136" s="191">
        <v>2.0</v>
      </c>
      <c r="P136" s="191">
        <v>9.0</v>
      </c>
      <c r="Q136" s="165">
        <v>9.0</v>
      </c>
      <c r="R136" s="166">
        <v>1.0</v>
      </c>
      <c r="S136" s="166"/>
      <c r="T136" s="191">
        <v>10.0</v>
      </c>
      <c r="U136" s="191">
        <v>8.0</v>
      </c>
      <c r="V136" s="191">
        <v>9.0</v>
      </c>
      <c r="W136" s="191">
        <v>10.0</v>
      </c>
      <c r="X136" s="191">
        <v>9.0</v>
      </c>
      <c r="Y136" s="166"/>
      <c r="Z136" s="166">
        <v>1.0</v>
      </c>
      <c r="AA136" s="191">
        <v>6.0</v>
      </c>
      <c r="AB136" s="191">
        <v>4.0</v>
      </c>
      <c r="AC136" s="191">
        <v>5.0</v>
      </c>
      <c r="AD136" s="191">
        <v>7.0</v>
      </c>
      <c r="AE136" s="191">
        <v>7.0</v>
      </c>
      <c r="AF136" s="166"/>
      <c r="AG136" s="166"/>
      <c r="AH136" s="191">
        <v>7.0</v>
      </c>
      <c r="AI136" s="165">
        <v>5.0</v>
      </c>
      <c r="AJ136" s="191">
        <v>7.0</v>
      </c>
      <c r="AK136" s="191">
        <v>4.0</v>
      </c>
      <c r="AL136" s="191">
        <v>3.0</v>
      </c>
      <c r="AM136" s="191">
        <f>SUM(G136:AL136)</f>
        <v>157</v>
      </c>
      <c r="AN136" s="191"/>
    </row>
    <row r="137" ht="13.5" customHeight="1">
      <c r="A137" s="168" t="s">
        <v>78</v>
      </c>
      <c r="B137" s="132"/>
      <c r="C137" s="196"/>
      <c r="D137" s="196"/>
      <c r="E137" s="32"/>
      <c r="F137" s="196">
        <v>6.0</v>
      </c>
      <c r="G137" s="196">
        <v>9.0</v>
      </c>
      <c r="H137" s="196">
        <v>6.0</v>
      </c>
      <c r="I137" s="173"/>
      <c r="J137" s="173"/>
      <c r="K137" s="602"/>
      <c r="L137" s="71"/>
      <c r="M137" s="627">
        <v>3.0</v>
      </c>
      <c r="N137" s="196">
        <v>5.0</v>
      </c>
      <c r="O137" s="196"/>
      <c r="P137" s="196"/>
      <c r="Q137" s="196">
        <v>3.0</v>
      </c>
      <c r="R137" s="173"/>
      <c r="S137" s="173"/>
      <c r="T137" s="196">
        <v>4.0</v>
      </c>
      <c r="U137" s="196">
        <v>3.0</v>
      </c>
      <c r="V137" s="196">
        <v>5.0</v>
      </c>
      <c r="W137" s="196">
        <v>10.0</v>
      </c>
      <c r="X137" s="196">
        <v>4.0</v>
      </c>
      <c r="Y137" s="173"/>
      <c r="Z137" s="173"/>
      <c r="AA137" s="196"/>
      <c r="AB137" s="196">
        <v>1.0</v>
      </c>
      <c r="AC137" s="196">
        <v>1.0</v>
      </c>
      <c r="AD137" s="196">
        <v>2.0</v>
      </c>
      <c r="AE137" s="196"/>
      <c r="AF137" s="173"/>
      <c r="AG137" s="173"/>
      <c r="AH137" s="196">
        <v>3.0</v>
      </c>
      <c r="AI137" s="196">
        <v>2.0</v>
      </c>
      <c r="AJ137" s="196"/>
      <c r="AK137" s="196"/>
      <c r="AL137" s="196"/>
      <c r="AM137" s="196"/>
      <c r="AN137" s="199"/>
    </row>
    <row r="138" ht="13.5" customHeight="1">
      <c r="A138" s="191">
        <v>20.0</v>
      </c>
      <c r="B138" s="191" t="s">
        <v>132</v>
      </c>
      <c r="C138" s="191" t="s">
        <v>133</v>
      </c>
      <c r="D138" s="191" t="s">
        <v>560</v>
      </c>
      <c r="E138" s="193" t="s">
        <v>561</v>
      </c>
      <c r="F138" s="191">
        <v>5.0</v>
      </c>
      <c r="G138" s="191">
        <v>8.0</v>
      </c>
      <c r="H138" s="191">
        <v>8.0</v>
      </c>
      <c r="I138" s="166"/>
      <c r="J138" s="166"/>
      <c r="K138" s="202"/>
      <c r="L138" s="604" t="s">
        <v>529</v>
      </c>
      <c r="M138" s="626">
        <v>4.0</v>
      </c>
      <c r="N138" s="191">
        <v>4.0</v>
      </c>
      <c r="O138" s="191"/>
      <c r="P138" s="165">
        <v>6.0</v>
      </c>
      <c r="Q138" s="165">
        <v>6.0</v>
      </c>
      <c r="R138" s="208">
        <v>0.0</v>
      </c>
      <c r="S138" s="166">
        <v>2.0</v>
      </c>
      <c r="T138" s="191">
        <v>9.0</v>
      </c>
      <c r="U138" s="191">
        <v>11.0</v>
      </c>
      <c r="V138" s="191">
        <v>8.0</v>
      </c>
      <c r="W138" s="191">
        <v>6.0</v>
      </c>
      <c r="X138" s="191">
        <v>6.0</v>
      </c>
      <c r="Y138" s="166"/>
      <c r="Z138" s="166"/>
      <c r="AA138" s="191">
        <v>7.0</v>
      </c>
      <c r="AB138" s="191">
        <v>3.0</v>
      </c>
      <c r="AC138" s="191">
        <v>5.0</v>
      </c>
      <c r="AD138" s="191">
        <v>5.0</v>
      </c>
      <c r="AE138" s="191">
        <v>3.0</v>
      </c>
      <c r="AF138" s="166"/>
      <c r="AG138" s="166"/>
      <c r="AH138" s="191">
        <v>1.0</v>
      </c>
      <c r="AI138" s="191">
        <v>3.0</v>
      </c>
      <c r="AJ138" s="191"/>
      <c r="AK138" s="191"/>
      <c r="AL138" s="191"/>
      <c r="AM138" s="191">
        <f>SUM(F138:AL138)</f>
        <v>110</v>
      </c>
      <c r="AN138" s="191"/>
    </row>
    <row r="139" ht="13.5" customHeight="1">
      <c r="A139" s="168" t="s">
        <v>78</v>
      </c>
      <c r="B139" s="132"/>
      <c r="C139" s="196"/>
      <c r="D139" s="196"/>
      <c r="E139" s="71"/>
      <c r="F139" s="196">
        <v>3.0</v>
      </c>
      <c r="G139" s="196">
        <v>2.0</v>
      </c>
      <c r="H139" s="196">
        <v>1.0</v>
      </c>
      <c r="I139" s="173"/>
      <c r="J139" s="173"/>
      <c r="K139" s="602"/>
      <c r="L139" s="71"/>
      <c r="M139" s="627"/>
      <c r="N139" s="196"/>
      <c r="O139" s="196"/>
      <c r="P139" s="196"/>
      <c r="Q139" s="196"/>
      <c r="R139" s="173"/>
      <c r="S139" s="173"/>
      <c r="T139" s="196">
        <v>4.0</v>
      </c>
      <c r="U139" s="196">
        <v>3.0</v>
      </c>
      <c r="V139" s="196">
        <v>6.0</v>
      </c>
      <c r="W139" s="196">
        <v>2.0</v>
      </c>
      <c r="X139" s="196">
        <v>1.0</v>
      </c>
      <c r="Y139" s="173"/>
      <c r="Z139" s="173"/>
      <c r="AA139" s="196"/>
      <c r="AB139" s="196"/>
      <c r="AC139" s="196"/>
      <c r="AD139" s="196"/>
      <c r="AE139" s="196"/>
      <c r="AF139" s="173"/>
      <c r="AG139" s="173"/>
      <c r="AH139" s="196"/>
      <c r="AI139" s="196"/>
      <c r="AJ139" s="196"/>
      <c r="AK139" s="196"/>
      <c r="AL139" s="196"/>
      <c r="AM139" s="196"/>
      <c r="AN139" s="199"/>
    </row>
    <row r="140" ht="13.5" customHeight="1">
      <c r="A140" s="191">
        <v>21.0</v>
      </c>
      <c r="B140" s="191" t="s">
        <v>136</v>
      </c>
      <c r="C140" s="191"/>
      <c r="D140" s="191" t="s">
        <v>562</v>
      </c>
      <c r="E140" s="193" t="s">
        <v>563</v>
      </c>
      <c r="F140" s="191">
        <v>5.0</v>
      </c>
      <c r="G140" s="191">
        <v>6.0</v>
      </c>
      <c r="H140" s="208">
        <v>5.0</v>
      </c>
      <c r="I140" s="208"/>
      <c r="J140" s="208"/>
      <c r="K140" s="202"/>
      <c r="L140" s="202"/>
      <c r="M140" s="626">
        <v>4.0</v>
      </c>
      <c r="N140" s="191">
        <v>6.0</v>
      </c>
      <c r="O140" s="191">
        <v>2.0</v>
      </c>
      <c r="P140" s="208">
        <v>3.0</v>
      </c>
      <c r="Q140" s="208">
        <v>5.0</v>
      </c>
      <c r="R140" s="208">
        <v>0.0</v>
      </c>
      <c r="S140" s="166"/>
      <c r="T140" s="191">
        <v>8.0</v>
      </c>
      <c r="U140" s="191">
        <v>9.0</v>
      </c>
      <c r="V140" s="191">
        <v>8.0</v>
      </c>
      <c r="W140" s="191">
        <v>7.0</v>
      </c>
      <c r="X140" s="191">
        <v>6.0</v>
      </c>
      <c r="Y140" s="166"/>
      <c r="Z140" s="166"/>
      <c r="AA140" s="208">
        <v>4.0</v>
      </c>
      <c r="AB140" s="191">
        <v>10.0</v>
      </c>
      <c r="AC140" s="191">
        <v>3.0</v>
      </c>
      <c r="AD140" s="191">
        <v>14.0</v>
      </c>
      <c r="AE140" s="191">
        <v>12.0</v>
      </c>
      <c r="AF140" s="166"/>
      <c r="AG140" s="166"/>
      <c r="AH140" s="191">
        <v>1.0</v>
      </c>
      <c r="AI140" s="191"/>
      <c r="AJ140" s="191">
        <v>1.0</v>
      </c>
      <c r="AK140" s="191">
        <v>2.0</v>
      </c>
      <c r="AL140" s="191">
        <v>2.0</v>
      </c>
      <c r="AM140" s="191">
        <f>SUM(G140:AL140)</f>
        <v>118</v>
      </c>
      <c r="AN140" s="191" t="s">
        <v>548</v>
      </c>
    </row>
    <row r="141" ht="18.0" customHeight="1">
      <c r="A141" s="168" t="s">
        <v>78</v>
      </c>
      <c r="B141" s="132"/>
      <c r="C141" s="196"/>
      <c r="D141" s="196"/>
      <c r="E141" s="71"/>
      <c r="F141" s="196"/>
      <c r="G141" s="196">
        <v>6.0</v>
      </c>
      <c r="H141" s="196"/>
      <c r="I141" s="173"/>
      <c r="J141" s="173"/>
      <c r="K141" s="602"/>
      <c r="L141" s="602"/>
      <c r="M141" s="627">
        <v>3.0</v>
      </c>
      <c r="N141" s="196">
        <v>1.0</v>
      </c>
      <c r="O141" s="196"/>
      <c r="P141" s="196">
        <v>1.0</v>
      </c>
      <c r="Q141" s="196">
        <v>4.0</v>
      </c>
      <c r="R141" s="173"/>
      <c r="S141" s="173"/>
      <c r="T141" s="196">
        <v>4.0</v>
      </c>
      <c r="U141" s="196">
        <v>4.0</v>
      </c>
      <c r="V141" s="196">
        <v>2.0</v>
      </c>
      <c r="W141" s="196">
        <v>3.0</v>
      </c>
      <c r="X141" s="196">
        <v>5.0</v>
      </c>
      <c r="Y141" s="173"/>
      <c r="Z141" s="173"/>
      <c r="AA141" s="196"/>
      <c r="AB141" s="196">
        <v>6.0</v>
      </c>
      <c r="AC141" s="196"/>
      <c r="AD141" s="196">
        <v>13.0</v>
      </c>
      <c r="AE141" s="196"/>
      <c r="AF141" s="173"/>
      <c r="AG141" s="173"/>
      <c r="AH141" s="196"/>
      <c r="AI141" s="196"/>
      <c r="AJ141" s="196"/>
      <c r="AK141" s="196"/>
      <c r="AL141" s="196"/>
      <c r="AM141" s="196"/>
      <c r="AN141" s="199"/>
    </row>
    <row r="142" ht="13.5" customHeight="1">
      <c r="A142" s="191">
        <v>22.0</v>
      </c>
      <c r="B142" s="191" t="s">
        <v>136</v>
      </c>
      <c r="C142" s="191"/>
      <c r="D142" s="191" t="s">
        <v>564</v>
      </c>
      <c r="E142" s="193" t="s">
        <v>565</v>
      </c>
      <c r="F142" s="191">
        <v>6.0</v>
      </c>
      <c r="G142" s="191">
        <v>8.0</v>
      </c>
      <c r="H142" s="208">
        <v>4.0</v>
      </c>
      <c r="I142" s="208"/>
      <c r="J142" s="208"/>
      <c r="K142" s="202"/>
      <c r="L142" s="604" t="s">
        <v>529</v>
      </c>
      <c r="M142" s="626">
        <v>7.0</v>
      </c>
      <c r="N142" s="191">
        <v>4.0</v>
      </c>
      <c r="O142" s="191"/>
      <c r="P142" s="208">
        <v>5.0</v>
      </c>
      <c r="Q142" s="208">
        <v>6.0</v>
      </c>
      <c r="R142" s="166">
        <v>6.0</v>
      </c>
      <c r="S142" s="166"/>
      <c r="T142" s="191">
        <v>9.0</v>
      </c>
      <c r="U142" s="191">
        <v>10.0</v>
      </c>
      <c r="V142" s="208">
        <v>4.0</v>
      </c>
      <c r="W142" s="191">
        <v>7.0</v>
      </c>
      <c r="X142" s="191">
        <v>7.0</v>
      </c>
      <c r="Y142" s="166"/>
      <c r="Z142" s="166"/>
      <c r="AA142" s="208">
        <v>5.0</v>
      </c>
      <c r="AB142" s="191">
        <v>9.0</v>
      </c>
      <c r="AC142" s="191">
        <v>5.0</v>
      </c>
      <c r="AD142" s="191">
        <v>7.0</v>
      </c>
      <c r="AE142" s="191">
        <v>7.0</v>
      </c>
      <c r="AF142" s="166"/>
      <c r="AG142" s="166"/>
      <c r="AH142" s="191">
        <v>5.0</v>
      </c>
      <c r="AI142" s="191">
        <v>4.0</v>
      </c>
      <c r="AJ142" s="191"/>
      <c r="AK142" s="191">
        <v>3.0</v>
      </c>
      <c r="AL142" s="191">
        <v>3.0</v>
      </c>
      <c r="AM142" s="191">
        <f>SUM(G142:AL142)</f>
        <v>125</v>
      </c>
      <c r="AN142" s="191"/>
    </row>
    <row r="143" ht="13.5" customHeight="1">
      <c r="A143" s="168" t="s">
        <v>78</v>
      </c>
      <c r="B143" s="132"/>
      <c r="C143" s="196"/>
      <c r="D143" s="196"/>
      <c r="E143" s="71"/>
      <c r="F143" s="196">
        <v>1.0</v>
      </c>
      <c r="G143" s="196">
        <v>6.0</v>
      </c>
      <c r="H143" s="196">
        <v>3.0</v>
      </c>
      <c r="I143" s="173"/>
      <c r="J143" s="173"/>
      <c r="K143" s="602"/>
      <c r="L143" s="71"/>
      <c r="M143" s="627">
        <v>1.0</v>
      </c>
      <c r="N143" s="196">
        <v>2.0</v>
      </c>
      <c r="O143" s="196"/>
      <c r="P143" s="196"/>
      <c r="Q143" s="196"/>
      <c r="R143" s="173"/>
      <c r="S143" s="173"/>
      <c r="T143" s="196">
        <v>4.0</v>
      </c>
      <c r="U143" s="196">
        <v>4.0</v>
      </c>
      <c r="V143" s="196">
        <v>1.0</v>
      </c>
      <c r="W143" s="196">
        <v>1.0</v>
      </c>
      <c r="X143" s="196">
        <v>6.0</v>
      </c>
      <c r="Y143" s="173"/>
      <c r="Z143" s="173"/>
      <c r="AA143" s="196"/>
      <c r="AB143" s="196">
        <v>6.0</v>
      </c>
      <c r="AC143" s="196">
        <v>1.0</v>
      </c>
      <c r="AD143" s="196">
        <v>7.0</v>
      </c>
      <c r="AE143" s="196"/>
      <c r="AF143" s="173"/>
      <c r="AG143" s="173"/>
      <c r="AH143" s="196"/>
      <c r="AI143" s="196"/>
      <c r="AJ143" s="196"/>
      <c r="AK143" s="196"/>
      <c r="AL143" s="196"/>
      <c r="AM143" s="196"/>
      <c r="AN143" s="199"/>
    </row>
    <row r="144" ht="13.5" customHeight="1">
      <c r="A144" s="191">
        <v>23.0</v>
      </c>
      <c r="B144" s="191" t="s">
        <v>139</v>
      </c>
      <c r="C144" s="191"/>
      <c r="D144" s="191" t="s">
        <v>566</v>
      </c>
      <c r="E144" s="193" t="s">
        <v>567</v>
      </c>
      <c r="F144" s="191">
        <v>0.0</v>
      </c>
      <c r="G144" s="208">
        <v>1.0</v>
      </c>
      <c r="H144" s="208"/>
      <c r="I144" s="166"/>
      <c r="J144" s="166"/>
      <c r="K144" s="202"/>
      <c r="L144" s="604" t="s">
        <v>529</v>
      </c>
      <c r="M144" s="626"/>
      <c r="N144" s="191">
        <v>2.0</v>
      </c>
      <c r="O144" s="191"/>
      <c r="P144" s="191">
        <v>4.0</v>
      </c>
      <c r="Q144" s="191">
        <v>1.0</v>
      </c>
      <c r="R144" s="166"/>
      <c r="S144" s="166"/>
      <c r="T144" s="208">
        <v>1.0</v>
      </c>
      <c r="U144" s="191">
        <v>7.0</v>
      </c>
      <c r="V144" s="191"/>
      <c r="W144" s="208">
        <v>1.0</v>
      </c>
      <c r="X144" s="191"/>
      <c r="Y144" s="166"/>
      <c r="Z144" s="166"/>
      <c r="AA144" s="191">
        <v>2.0</v>
      </c>
      <c r="AB144" s="208">
        <v>2.0</v>
      </c>
      <c r="AC144" s="191"/>
      <c r="AD144" s="208">
        <v>1.0</v>
      </c>
      <c r="AE144" s="191">
        <v>3.0</v>
      </c>
      <c r="AF144" s="166"/>
      <c r="AG144" s="166"/>
      <c r="AH144" s="191"/>
      <c r="AI144" s="191">
        <v>2.0</v>
      </c>
      <c r="AJ144" s="191"/>
      <c r="AK144" s="191">
        <v>2.0</v>
      </c>
      <c r="AL144" s="191">
        <v>2.0</v>
      </c>
      <c r="AM144" s="191">
        <f>SUM(G144:AL144)</f>
        <v>31</v>
      </c>
      <c r="AN144" s="191"/>
    </row>
    <row r="145" ht="13.5" customHeight="1">
      <c r="A145" s="168" t="s">
        <v>78</v>
      </c>
      <c r="B145" s="132"/>
      <c r="C145" s="196"/>
      <c r="D145" s="196"/>
      <c r="E145" s="71"/>
      <c r="F145" s="196"/>
      <c r="G145" s="196"/>
      <c r="H145" s="196"/>
      <c r="I145" s="173"/>
      <c r="J145" s="173"/>
      <c r="K145" s="602"/>
      <c r="L145" s="71"/>
      <c r="M145" s="627"/>
      <c r="N145" s="196"/>
      <c r="O145" s="196"/>
      <c r="P145" s="196"/>
      <c r="Q145" s="196"/>
      <c r="R145" s="173"/>
      <c r="S145" s="173"/>
      <c r="T145" s="196"/>
      <c r="U145" s="196">
        <v>4.0</v>
      </c>
      <c r="V145" s="196"/>
      <c r="W145" s="196"/>
      <c r="X145" s="196"/>
      <c r="Y145" s="173"/>
      <c r="Z145" s="173"/>
      <c r="AA145" s="196"/>
      <c r="AB145" s="196"/>
      <c r="AC145" s="196"/>
      <c r="AD145" s="196"/>
      <c r="AE145" s="196"/>
      <c r="AF145" s="173"/>
      <c r="AG145" s="173"/>
      <c r="AH145" s="196"/>
      <c r="AI145" s="196"/>
      <c r="AJ145" s="196"/>
      <c r="AK145" s="196"/>
      <c r="AL145" s="196"/>
      <c r="AM145" s="196"/>
      <c r="AN145" s="199"/>
    </row>
    <row r="146" ht="13.5" customHeight="1">
      <c r="A146" s="191">
        <v>24.0</v>
      </c>
      <c r="B146" s="191" t="s">
        <v>142</v>
      </c>
      <c r="C146" s="191"/>
      <c r="D146" s="191" t="s">
        <v>568</v>
      </c>
      <c r="E146" s="193" t="s">
        <v>569</v>
      </c>
      <c r="F146" s="191">
        <v>1.0</v>
      </c>
      <c r="G146" s="191">
        <v>1.0</v>
      </c>
      <c r="H146" s="191">
        <v>2.0</v>
      </c>
      <c r="I146" s="166">
        <v>2.0</v>
      </c>
      <c r="J146" s="166"/>
      <c r="K146" s="202"/>
      <c r="L146" s="604" t="s">
        <v>529</v>
      </c>
      <c r="M146" s="351">
        <v>2.0</v>
      </c>
      <c r="N146" s="208">
        <v>1.0</v>
      </c>
      <c r="O146" s="191">
        <v>1.0</v>
      </c>
      <c r="P146" s="208">
        <v>1.0</v>
      </c>
      <c r="Q146" s="208">
        <v>3.0</v>
      </c>
      <c r="R146" s="166">
        <v>4.0</v>
      </c>
      <c r="S146" s="166"/>
      <c r="T146" s="191">
        <v>9.0</v>
      </c>
      <c r="U146" s="208">
        <v>1.0</v>
      </c>
      <c r="V146" s="191">
        <v>5.0</v>
      </c>
      <c r="W146" s="292">
        <v>3.0</v>
      </c>
      <c r="X146" s="191">
        <v>4.0</v>
      </c>
      <c r="Y146" s="166"/>
      <c r="Z146" s="166">
        <v>3.0</v>
      </c>
      <c r="AA146" s="191">
        <v>10.0</v>
      </c>
      <c r="AB146" s="208">
        <v>1.0</v>
      </c>
      <c r="AC146" s="191">
        <v>5.0</v>
      </c>
      <c r="AD146" s="208">
        <v>1.0</v>
      </c>
      <c r="AE146" s="191">
        <v>6.0</v>
      </c>
      <c r="AF146" s="166"/>
      <c r="AG146" s="166"/>
      <c r="AH146" s="191">
        <v>2.0</v>
      </c>
      <c r="AI146" s="191"/>
      <c r="AJ146" s="191">
        <v>2.0</v>
      </c>
      <c r="AK146" s="191">
        <v>6.0</v>
      </c>
      <c r="AL146" s="191"/>
      <c r="AM146" s="191">
        <f>SUM(G146:AL146)</f>
        <v>75</v>
      </c>
      <c r="AN146" s="191"/>
    </row>
    <row r="147" ht="13.5" customHeight="1">
      <c r="A147" s="168" t="s">
        <v>78</v>
      </c>
      <c r="B147" s="132"/>
      <c r="C147" s="196"/>
      <c r="D147" s="196"/>
      <c r="E147" s="71"/>
      <c r="F147" s="196"/>
      <c r="G147" s="196"/>
      <c r="H147" s="196"/>
      <c r="I147" s="173"/>
      <c r="J147" s="173"/>
      <c r="K147" s="602"/>
      <c r="L147" s="71"/>
      <c r="M147" s="627"/>
      <c r="N147" s="196"/>
      <c r="O147" s="196"/>
      <c r="P147" s="196"/>
      <c r="Q147" s="196"/>
      <c r="R147" s="173"/>
      <c r="S147" s="173"/>
      <c r="T147" s="196">
        <v>3.0</v>
      </c>
      <c r="U147" s="196">
        <v>1.0</v>
      </c>
      <c r="V147" s="196">
        <v>1.0</v>
      </c>
      <c r="W147" s="196">
        <v>2.0</v>
      </c>
      <c r="X147" s="196">
        <v>1.0</v>
      </c>
      <c r="Y147" s="173"/>
      <c r="Z147" s="173"/>
      <c r="AA147" s="196"/>
      <c r="AB147" s="196"/>
      <c r="AC147" s="196">
        <v>3.0</v>
      </c>
      <c r="AD147" s="196"/>
      <c r="AE147" s="196"/>
      <c r="AF147" s="173"/>
      <c r="AG147" s="173"/>
      <c r="AH147" s="196"/>
      <c r="AI147" s="196"/>
      <c r="AJ147" s="196"/>
      <c r="AK147" s="196"/>
      <c r="AL147" s="196"/>
      <c r="AM147" s="196"/>
      <c r="AN147" s="199"/>
    </row>
    <row r="148" ht="15.75" customHeight="1">
      <c r="A148" s="218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132"/>
    </row>
    <row r="149" ht="23.25" customHeight="1">
      <c r="A149" s="219" t="s">
        <v>145</v>
      </c>
      <c r="B149" s="4"/>
      <c r="C149" s="4"/>
      <c r="D149" s="220" t="s">
        <v>146</v>
      </c>
      <c r="E149" s="132"/>
      <c r="F149" s="31">
        <f t="shared" ref="F149:J149" si="2">F100+F102+F104+F106+F108+F110+F112+F114+F116+F118+F120+F122+F124+F126+F128+F130+F132+F134+F136+F138+F140+F142+F144+F146</f>
        <v>108</v>
      </c>
      <c r="G149" s="31">
        <f t="shared" si="2"/>
        <v>143</v>
      </c>
      <c r="H149" s="31">
        <f t="shared" si="2"/>
        <v>104</v>
      </c>
      <c r="I149" s="31">
        <f t="shared" si="2"/>
        <v>14</v>
      </c>
      <c r="J149" s="31">
        <f t="shared" si="2"/>
        <v>4</v>
      </c>
      <c r="K149" s="31"/>
      <c r="L149" s="31"/>
      <c r="M149" s="31">
        <f t="shared" ref="M149:S149" si="3">M100+M102+M104+M106+M108+M110+M112+M114+M116+M118+M120+M122+M124+M126+M128+M130+M132+M134+M136+M138+M140+M142+M144+M146</f>
        <v>129</v>
      </c>
      <c r="N149" s="31">
        <f t="shared" si="3"/>
        <v>104</v>
      </c>
      <c r="O149" s="31">
        <f t="shared" si="3"/>
        <v>11</v>
      </c>
      <c r="P149" s="31">
        <f t="shared" si="3"/>
        <v>116</v>
      </c>
      <c r="Q149" s="31">
        <f t="shared" si="3"/>
        <v>152</v>
      </c>
      <c r="R149" s="31">
        <f t="shared" si="3"/>
        <v>29</v>
      </c>
      <c r="S149" s="31">
        <f t="shared" si="3"/>
        <v>23</v>
      </c>
      <c r="T149" s="31">
        <f t="shared" ref="T149:X149" si="4">T100+T102+T104+T106+T108+T110+T112+T114+T116+T118+T120+T122+T124+T126+T130+T132+T134+T136+T138+T140+T142+T144+T146</f>
        <v>183</v>
      </c>
      <c r="U149" s="31">
        <f t="shared" si="4"/>
        <v>152</v>
      </c>
      <c r="V149" s="31">
        <f t="shared" si="4"/>
        <v>137</v>
      </c>
      <c r="W149" s="31">
        <f t="shared" si="4"/>
        <v>144</v>
      </c>
      <c r="X149" s="31">
        <f t="shared" si="4"/>
        <v>131</v>
      </c>
      <c r="Y149" s="31">
        <f t="shared" ref="Y149:AH149" si="5">Y100+Y102+Y104+Y106+Y108+Y110+Y112+Y114+Y116+Y118+Y120+Y122+Y124+Y126+Y128+Y130+Y132+Y134+Y136+Y138+Y140+Y142+Y144+Y146</f>
        <v>23</v>
      </c>
      <c r="Z149" s="31">
        <f t="shared" si="5"/>
        <v>14</v>
      </c>
      <c r="AA149" s="31">
        <f t="shared" si="5"/>
        <v>139</v>
      </c>
      <c r="AB149" s="31">
        <f t="shared" si="5"/>
        <v>162</v>
      </c>
      <c r="AC149" s="31">
        <f t="shared" si="5"/>
        <v>129</v>
      </c>
      <c r="AD149" s="31">
        <f t="shared" si="5"/>
        <v>153</v>
      </c>
      <c r="AE149" s="31">
        <f t="shared" si="5"/>
        <v>134</v>
      </c>
      <c r="AF149" s="31">
        <f t="shared" si="5"/>
        <v>22</v>
      </c>
      <c r="AG149" s="31">
        <f t="shared" si="5"/>
        <v>0</v>
      </c>
      <c r="AH149" s="31">
        <f t="shared" si="5"/>
        <v>115</v>
      </c>
      <c r="AI149" s="31"/>
      <c r="AJ149" s="31"/>
      <c r="AK149" s="31"/>
      <c r="AL149" s="31">
        <f t="shared" ref="AL149:AL150" si="8">AL100+AL102+AL104+AL106+AL108+AL110+AL112+AL114+AL116+AL118+AL120+AL122+AL124+AL126+AL128+AL130+AL132+AL134+AL136+AL138+AL140+AL142+AL144+AL146</f>
        <v>65</v>
      </c>
      <c r="AM149" s="228">
        <f t="shared" ref="AM149:AM154" si="9">SUM(F149:AL149)</f>
        <v>2640</v>
      </c>
      <c r="AN149" s="31" t="s">
        <v>146</v>
      </c>
    </row>
    <row r="150" ht="23.25" customHeight="1">
      <c r="A150" s="222"/>
      <c r="D150" s="224" t="s">
        <v>78</v>
      </c>
      <c r="E150" s="132"/>
      <c r="F150" s="203">
        <f t="shared" ref="F150:J150" si="6">F101+F103+F105+F107+F109+F111+F113+F115+F117+F119+F121+F123+F125+F127+F129+F131+F133+F135+F137+F139+F141+F143+F145+F147</f>
        <v>29</v>
      </c>
      <c r="G150" s="203">
        <f t="shared" si="6"/>
        <v>41</v>
      </c>
      <c r="H150" s="203">
        <f t="shared" si="6"/>
        <v>18</v>
      </c>
      <c r="I150" s="203">
        <f t="shared" si="6"/>
        <v>9</v>
      </c>
      <c r="J150" s="203">
        <f t="shared" si="6"/>
        <v>0</v>
      </c>
      <c r="K150" s="203"/>
      <c r="L150" s="203"/>
      <c r="M150" s="203">
        <f t="shared" ref="M150:AH150" si="7">M101+M103+M105+M107+M109+M111+M113+M115+M117+M119+M121+M123+M125+M127+M129+M131+M133+M135+M137+M139+M141+M143+M145+M147</f>
        <v>19</v>
      </c>
      <c r="N150" s="203">
        <f t="shared" si="7"/>
        <v>33</v>
      </c>
      <c r="O150" s="203">
        <f t="shared" si="7"/>
        <v>1</v>
      </c>
      <c r="P150" s="203">
        <f t="shared" si="7"/>
        <v>7</v>
      </c>
      <c r="Q150" s="203">
        <f t="shared" si="7"/>
        <v>12</v>
      </c>
      <c r="R150" s="203">
        <f t="shared" si="7"/>
        <v>0</v>
      </c>
      <c r="S150" s="203">
        <f t="shared" si="7"/>
        <v>0</v>
      </c>
      <c r="T150" s="203">
        <f t="shared" si="7"/>
        <v>57</v>
      </c>
      <c r="U150" s="203">
        <f t="shared" si="7"/>
        <v>62</v>
      </c>
      <c r="V150" s="203">
        <f t="shared" si="7"/>
        <v>70</v>
      </c>
      <c r="W150" s="203">
        <f t="shared" si="7"/>
        <v>54</v>
      </c>
      <c r="X150" s="203">
        <f t="shared" si="7"/>
        <v>67</v>
      </c>
      <c r="Y150" s="203">
        <f t="shared" si="7"/>
        <v>21</v>
      </c>
      <c r="Z150" s="203">
        <f t="shared" si="7"/>
        <v>5</v>
      </c>
      <c r="AA150" s="203">
        <f t="shared" si="7"/>
        <v>0</v>
      </c>
      <c r="AB150" s="203">
        <f t="shared" si="7"/>
        <v>54</v>
      </c>
      <c r="AC150" s="203">
        <f t="shared" si="7"/>
        <v>31</v>
      </c>
      <c r="AD150" s="203">
        <f t="shared" si="7"/>
        <v>62</v>
      </c>
      <c r="AE150" s="203">
        <f t="shared" si="7"/>
        <v>0</v>
      </c>
      <c r="AF150" s="203">
        <f t="shared" si="7"/>
        <v>0</v>
      </c>
      <c r="AG150" s="203">
        <f t="shared" si="7"/>
        <v>0</v>
      </c>
      <c r="AH150" s="203">
        <f t="shared" si="7"/>
        <v>13</v>
      </c>
      <c r="AI150" s="203"/>
      <c r="AJ150" s="203"/>
      <c r="AK150" s="203"/>
      <c r="AL150" s="203">
        <f t="shared" si="8"/>
        <v>2</v>
      </c>
      <c r="AM150" s="228">
        <f t="shared" si="9"/>
        <v>667</v>
      </c>
      <c r="AN150" s="203" t="s">
        <v>147</v>
      </c>
    </row>
    <row r="151" ht="19.5" customHeight="1">
      <c r="A151" s="222"/>
      <c r="D151" s="220" t="s">
        <v>148</v>
      </c>
      <c r="E151" s="132"/>
      <c r="F151" s="31">
        <f t="shared" ref="F151:J151" si="10">F52+F53+F55+F57+F59+F61+F63+F65+F67+F69+F71+F73+F75+F77+F79+F81+F83+F85+F87+F89+F91+F93+F95+F97</f>
        <v>146</v>
      </c>
      <c r="G151" s="31">
        <f t="shared" si="10"/>
        <v>161</v>
      </c>
      <c r="H151" s="31">
        <f t="shared" si="10"/>
        <v>155</v>
      </c>
      <c r="I151" s="31">
        <f t="shared" si="10"/>
        <v>26</v>
      </c>
      <c r="J151" s="31">
        <f t="shared" si="10"/>
        <v>13</v>
      </c>
      <c r="K151" s="31"/>
      <c r="L151" s="31"/>
      <c r="M151" s="31">
        <f t="shared" ref="M151:T151" si="11">M52+M53+M55+M57+M59+M61+M63+M65+M67+M69+M71+M73+M75+M77+M79+M81+M83+M85+M87+M89+M91+M93+M95+M97</f>
        <v>153</v>
      </c>
      <c r="N151" s="31">
        <f t="shared" si="11"/>
        <v>137</v>
      </c>
      <c r="O151" s="31">
        <f t="shared" si="11"/>
        <v>14</v>
      </c>
      <c r="P151" s="31">
        <f t="shared" si="11"/>
        <v>167</v>
      </c>
      <c r="Q151" s="31">
        <f t="shared" si="11"/>
        <v>125</v>
      </c>
      <c r="R151" s="31">
        <f t="shared" si="11"/>
        <v>20</v>
      </c>
      <c r="S151" s="31">
        <f t="shared" si="11"/>
        <v>37</v>
      </c>
      <c r="T151" s="31">
        <f t="shared" si="11"/>
        <v>163</v>
      </c>
      <c r="U151" s="31">
        <f t="shared" ref="U151:AB151" si="12">U51+U53+U55+U57+U59+U61+U63+U65+U67+U69+U71+U73+U75+U77+U79+U81+U83+U85+U87+U89+U91+U93+U95+U97</f>
        <v>229</v>
      </c>
      <c r="V151" s="31">
        <f t="shared" si="12"/>
        <v>221</v>
      </c>
      <c r="W151" s="31">
        <f t="shared" si="12"/>
        <v>217</v>
      </c>
      <c r="X151" s="31">
        <f t="shared" si="12"/>
        <v>184</v>
      </c>
      <c r="Y151" s="31">
        <f t="shared" si="12"/>
        <v>47</v>
      </c>
      <c r="Z151" s="31">
        <f t="shared" si="12"/>
        <v>11</v>
      </c>
      <c r="AA151" s="31">
        <f t="shared" si="12"/>
        <v>149</v>
      </c>
      <c r="AB151" s="31">
        <f t="shared" si="12"/>
        <v>163</v>
      </c>
      <c r="AC151" s="31">
        <f>AC51+AC53+AC55+AC57+AC59+AC61+AC63+AC65+AC67+AC69+AC71+AC73+AC77+AC79+AC81+AC83+AC85+AC87+AC89+AC91+AC93+AC95+AC97</f>
        <v>200</v>
      </c>
      <c r="AD151" s="31">
        <f t="shared" ref="AD151:AH151" si="13">AD51+AD53+AD55+AD57+AD59+AD61+AD63+AD65+AD67+AD69+AD71+AD73+AD75+AD77+AD79+AD81+AD83+AD85+AD87+AD89+AD91+AD93+AD95+AD97</f>
        <v>173</v>
      </c>
      <c r="AE151" s="31">
        <f t="shared" si="13"/>
        <v>150</v>
      </c>
      <c r="AF151" s="31">
        <f t="shared" si="13"/>
        <v>33</v>
      </c>
      <c r="AG151" s="31">
        <f t="shared" si="13"/>
        <v>0</v>
      </c>
      <c r="AH151" s="31">
        <f t="shared" si="13"/>
        <v>126</v>
      </c>
      <c r="AI151" s="31"/>
      <c r="AJ151" s="31"/>
      <c r="AK151" s="31"/>
      <c r="AL151" s="31">
        <f t="shared" ref="AL151:AL152" si="16">AL51+AL53+AL55+AL57+AL59+AL61+AL63+AL65+AL67+AL69+AL71+AL73+AL75+AL77+AL79+AL81+AL83+AL85+AL87+AL89+AL91+AL93+AL95+AL97</f>
        <v>132</v>
      </c>
      <c r="AM151" s="228">
        <f t="shared" si="9"/>
        <v>3352</v>
      </c>
      <c r="AN151" s="31" t="s">
        <v>148</v>
      </c>
    </row>
    <row r="152" ht="19.5" customHeight="1">
      <c r="A152" s="222"/>
      <c r="D152" s="224" t="s">
        <v>78</v>
      </c>
      <c r="E152" s="132"/>
      <c r="F152" s="203">
        <f t="shared" ref="F152:J152" si="14">F54+F56+F58+F60+F62+F64+F66+F68+F70+F72+F74+F76+F78+F80+F82+F84+F86+F88+F90+F92+F94+F96+F98</f>
        <v>8</v>
      </c>
      <c r="G152" s="203">
        <f t="shared" si="14"/>
        <v>8</v>
      </c>
      <c r="H152" s="203">
        <f t="shared" si="14"/>
        <v>4</v>
      </c>
      <c r="I152" s="203">
        <f t="shared" si="14"/>
        <v>5</v>
      </c>
      <c r="J152" s="203">
        <f t="shared" si="14"/>
        <v>3</v>
      </c>
      <c r="K152" s="203"/>
      <c r="L152" s="203"/>
      <c r="M152" s="203">
        <f t="shared" ref="M152:AH152" si="15">M52+M54+M56+M58+M60+M62+M64+M66+M68+M70+M72+M74+M76+M78+M80+M82+M84+M86+M88+M90+M92+M94+M96+M98</f>
        <v>9</v>
      </c>
      <c r="N152" s="203">
        <f t="shared" si="15"/>
        <v>17</v>
      </c>
      <c r="O152" s="203">
        <f t="shared" si="15"/>
        <v>0</v>
      </c>
      <c r="P152" s="203">
        <f t="shared" si="15"/>
        <v>20</v>
      </c>
      <c r="Q152" s="203">
        <f t="shared" si="15"/>
        <v>11</v>
      </c>
      <c r="R152" s="203">
        <f t="shared" si="15"/>
        <v>0</v>
      </c>
      <c r="S152" s="203">
        <f t="shared" si="15"/>
        <v>0</v>
      </c>
      <c r="T152" s="203">
        <f t="shared" si="15"/>
        <v>37</v>
      </c>
      <c r="U152" s="203">
        <f t="shared" si="15"/>
        <v>117</v>
      </c>
      <c r="V152" s="203">
        <f t="shared" si="15"/>
        <v>129</v>
      </c>
      <c r="W152" s="203">
        <f t="shared" si="15"/>
        <v>117</v>
      </c>
      <c r="X152" s="203">
        <f t="shared" si="15"/>
        <v>81</v>
      </c>
      <c r="Y152" s="203">
        <f t="shared" si="15"/>
        <v>39</v>
      </c>
      <c r="Z152" s="203">
        <f t="shared" si="15"/>
        <v>3</v>
      </c>
      <c r="AA152" s="203">
        <f t="shared" si="15"/>
        <v>0</v>
      </c>
      <c r="AB152" s="203">
        <f t="shared" si="15"/>
        <v>78</v>
      </c>
      <c r="AC152" s="203">
        <f t="shared" si="15"/>
        <v>93</v>
      </c>
      <c r="AD152" s="203">
        <f t="shared" si="15"/>
        <v>72</v>
      </c>
      <c r="AE152" s="203">
        <f t="shared" si="15"/>
        <v>0</v>
      </c>
      <c r="AF152" s="203">
        <f t="shared" si="15"/>
        <v>0</v>
      </c>
      <c r="AG152" s="203">
        <f t="shared" si="15"/>
        <v>0</v>
      </c>
      <c r="AH152" s="203">
        <f t="shared" si="15"/>
        <v>30</v>
      </c>
      <c r="AI152" s="203"/>
      <c r="AJ152" s="203"/>
      <c r="AK152" s="203"/>
      <c r="AL152" s="203">
        <f t="shared" si="16"/>
        <v>4</v>
      </c>
      <c r="AM152" s="228">
        <f t="shared" si="9"/>
        <v>885</v>
      </c>
      <c r="AN152" s="203" t="s">
        <v>149</v>
      </c>
    </row>
    <row r="153" ht="15.75" customHeight="1">
      <c r="A153" s="222"/>
      <c r="D153" s="220" t="s">
        <v>150</v>
      </c>
      <c r="E153" s="132"/>
      <c r="F153" s="125">
        <f t="shared" ref="F153:J153" si="17">SUM(F149+F151)</f>
        <v>254</v>
      </c>
      <c r="G153" s="125">
        <f t="shared" si="17"/>
        <v>304</v>
      </c>
      <c r="H153" s="125">
        <f t="shared" si="17"/>
        <v>259</v>
      </c>
      <c r="I153" s="125">
        <f t="shared" si="17"/>
        <v>40</v>
      </c>
      <c r="J153" s="125">
        <f t="shared" si="17"/>
        <v>17</v>
      </c>
      <c r="K153" s="125"/>
      <c r="L153" s="125"/>
      <c r="M153" s="31">
        <f t="shared" ref="M153:AH153" si="18">SUM(M149+M151)</f>
        <v>282</v>
      </c>
      <c r="N153" s="125">
        <f t="shared" si="18"/>
        <v>241</v>
      </c>
      <c r="O153" s="125">
        <f t="shared" si="18"/>
        <v>25</v>
      </c>
      <c r="P153" s="125">
        <f t="shared" si="18"/>
        <v>283</v>
      </c>
      <c r="Q153" s="125">
        <f t="shared" si="18"/>
        <v>277</v>
      </c>
      <c r="R153" s="125">
        <f t="shared" si="18"/>
        <v>49</v>
      </c>
      <c r="S153" s="125">
        <f t="shared" si="18"/>
        <v>60</v>
      </c>
      <c r="T153" s="125">
        <f t="shared" si="18"/>
        <v>346</v>
      </c>
      <c r="U153" s="125">
        <f t="shared" si="18"/>
        <v>381</v>
      </c>
      <c r="V153" s="125">
        <f t="shared" si="18"/>
        <v>358</v>
      </c>
      <c r="W153" s="125">
        <f t="shared" si="18"/>
        <v>361</v>
      </c>
      <c r="X153" s="125">
        <f t="shared" si="18"/>
        <v>315</v>
      </c>
      <c r="Y153" s="125">
        <f t="shared" si="18"/>
        <v>70</v>
      </c>
      <c r="Z153" s="125">
        <f t="shared" si="18"/>
        <v>25</v>
      </c>
      <c r="AA153" s="125">
        <f t="shared" si="18"/>
        <v>288</v>
      </c>
      <c r="AB153" s="125">
        <f t="shared" si="18"/>
        <v>325</v>
      </c>
      <c r="AC153" s="125">
        <f t="shared" si="18"/>
        <v>329</v>
      </c>
      <c r="AD153" s="125">
        <f t="shared" si="18"/>
        <v>326</v>
      </c>
      <c r="AE153" s="125">
        <f t="shared" si="18"/>
        <v>284</v>
      </c>
      <c r="AF153" s="125">
        <f t="shared" si="18"/>
        <v>55</v>
      </c>
      <c r="AG153" s="125">
        <f t="shared" si="18"/>
        <v>0</v>
      </c>
      <c r="AH153" s="125">
        <f t="shared" si="18"/>
        <v>241</v>
      </c>
      <c r="AI153" s="125"/>
      <c r="AJ153" s="125"/>
      <c r="AK153" s="125"/>
      <c r="AL153" s="125">
        <f>SUM(AL149+AL151)</f>
        <v>197</v>
      </c>
      <c r="AM153" s="228">
        <f t="shared" si="9"/>
        <v>5992</v>
      </c>
      <c r="AN153" s="31" t="s">
        <v>150</v>
      </c>
    </row>
    <row r="154" ht="15.75" customHeight="1">
      <c r="A154" s="222"/>
      <c r="D154" s="685" t="s">
        <v>147</v>
      </c>
      <c r="E154" s="132"/>
      <c r="F154" s="607">
        <f t="shared" ref="F154:J154" si="19">F150+F152</f>
        <v>37</v>
      </c>
      <c r="G154" s="607">
        <f t="shared" si="19"/>
        <v>49</v>
      </c>
      <c r="H154" s="607">
        <f t="shared" si="19"/>
        <v>22</v>
      </c>
      <c r="I154" s="607">
        <f t="shared" si="19"/>
        <v>14</v>
      </c>
      <c r="J154" s="607">
        <f t="shared" si="19"/>
        <v>3</v>
      </c>
      <c r="K154" s="607"/>
      <c r="L154" s="607"/>
      <c r="M154" s="607">
        <f t="shared" ref="M154:AH154" si="20">M150+M152</f>
        <v>28</v>
      </c>
      <c r="N154" s="607">
        <f t="shared" si="20"/>
        <v>50</v>
      </c>
      <c r="O154" s="607">
        <f t="shared" si="20"/>
        <v>1</v>
      </c>
      <c r="P154" s="607">
        <f t="shared" si="20"/>
        <v>27</v>
      </c>
      <c r="Q154" s="607">
        <f t="shared" si="20"/>
        <v>23</v>
      </c>
      <c r="R154" s="607">
        <f t="shared" si="20"/>
        <v>0</v>
      </c>
      <c r="S154" s="607">
        <f t="shared" si="20"/>
        <v>0</v>
      </c>
      <c r="T154" s="607">
        <f t="shared" si="20"/>
        <v>94</v>
      </c>
      <c r="U154" s="607">
        <f t="shared" si="20"/>
        <v>179</v>
      </c>
      <c r="V154" s="607">
        <f t="shared" si="20"/>
        <v>199</v>
      </c>
      <c r="W154" s="607">
        <f t="shared" si="20"/>
        <v>171</v>
      </c>
      <c r="X154" s="607">
        <f t="shared" si="20"/>
        <v>148</v>
      </c>
      <c r="Y154" s="607">
        <f t="shared" si="20"/>
        <v>60</v>
      </c>
      <c r="Z154" s="607">
        <f t="shared" si="20"/>
        <v>8</v>
      </c>
      <c r="AA154" s="607">
        <f t="shared" si="20"/>
        <v>0</v>
      </c>
      <c r="AB154" s="607">
        <f t="shared" si="20"/>
        <v>132</v>
      </c>
      <c r="AC154" s="607">
        <f t="shared" si="20"/>
        <v>124</v>
      </c>
      <c r="AD154" s="607">
        <f t="shared" si="20"/>
        <v>134</v>
      </c>
      <c r="AE154" s="607">
        <f t="shared" si="20"/>
        <v>0</v>
      </c>
      <c r="AF154" s="607">
        <f t="shared" si="20"/>
        <v>0</v>
      </c>
      <c r="AG154" s="607">
        <f t="shared" si="20"/>
        <v>0</v>
      </c>
      <c r="AH154" s="607">
        <f t="shared" si="20"/>
        <v>43</v>
      </c>
      <c r="AI154" s="607"/>
      <c r="AJ154" s="607"/>
      <c r="AK154" s="607"/>
      <c r="AL154" s="607">
        <f>AL150+AL152</f>
        <v>6</v>
      </c>
      <c r="AM154" s="228">
        <f t="shared" si="9"/>
        <v>1552</v>
      </c>
      <c r="AN154" s="203" t="s">
        <v>147</v>
      </c>
    </row>
    <row r="155" ht="15.75" customHeight="1">
      <c r="A155" s="79"/>
      <c r="B155" s="79"/>
      <c r="C155" s="81"/>
      <c r="D155" s="79"/>
      <c r="E155" s="82"/>
      <c r="F155" s="112" t="s">
        <v>570</v>
      </c>
      <c r="G155" s="112" t="s">
        <v>571</v>
      </c>
      <c r="H155" s="112" t="s">
        <v>572</v>
      </c>
      <c r="I155" s="112" t="s">
        <v>573</v>
      </c>
      <c r="J155" s="112" t="s">
        <v>574</v>
      </c>
      <c r="K155" s="112"/>
      <c r="L155" s="112"/>
      <c r="M155" s="112" t="s">
        <v>575</v>
      </c>
      <c r="N155" s="112" t="s">
        <v>576</v>
      </c>
      <c r="O155" s="112" t="s">
        <v>570</v>
      </c>
      <c r="P155" s="112" t="s">
        <v>571</v>
      </c>
      <c r="Q155" s="112" t="s">
        <v>572</v>
      </c>
      <c r="R155" s="112" t="s">
        <v>573</v>
      </c>
      <c r="S155" s="112" t="s">
        <v>574</v>
      </c>
      <c r="T155" s="112" t="s">
        <v>575</v>
      </c>
      <c r="U155" s="112" t="s">
        <v>576</v>
      </c>
      <c r="V155" s="112" t="s">
        <v>570</v>
      </c>
      <c r="W155" s="112" t="s">
        <v>571</v>
      </c>
      <c r="X155" s="112" t="s">
        <v>572</v>
      </c>
      <c r="Y155" s="112" t="s">
        <v>573</v>
      </c>
      <c r="Z155" s="112" t="s">
        <v>574</v>
      </c>
      <c r="AA155" s="112" t="s">
        <v>575</v>
      </c>
      <c r="AB155" s="112" t="s">
        <v>576</v>
      </c>
      <c r="AC155" s="112" t="s">
        <v>570</v>
      </c>
      <c r="AD155" s="112" t="s">
        <v>571</v>
      </c>
      <c r="AE155" s="112" t="s">
        <v>572</v>
      </c>
      <c r="AF155" s="112" t="s">
        <v>573</v>
      </c>
      <c r="AG155" s="112" t="s">
        <v>574</v>
      </c>
      <c r="AH155" s="112" t="s">
        <v>575</v>
      </c>
      <c r="AI155" s="112"/>
      <c r="AJ155" s="112"/>
      <c r="AK155" s="112"/>
      <c r="AL155" s="112" t="s">
        <v>576</v>
      </c>
      <c r="AM155" s="112"/>
      <c r="AN155" s="112"/>
    </row>
    <row r="156" ht="15.75" customHeight="1">
      <c r="A156" s="112"/>
      <c r="B156" s="112"/>
      <c r="C156" s="81"/>
      <c r="D156" s="220" t="s">
        <v>151</v>
      </c>
      <c r="E156" s="132"/>
      <c r="F156" s="31">
        <v>373.0</v>
      </c>
      <c r="G156" s="31">
        <v>328.0</v>
      </c>
      <c r="H156" s="31">
        <v>307.0</v>
      </c>
      <c r="I156" s="31">
        <v>66.0</v>
      </c>
      <c r="J156" s="31">
        <v>12.0</v>
      </c>
      <c r="K156" s="31"/>
      <c r="L156" s="31"/>
      <c r="M156" s="31">
        <v>4308.0</v>
      </c>
      <c r="N156" s="31">
        <v>415.0</v>
      </c>
      <c r="O156" s="31">
        <v>37.0</v>
      </c>
      <c r="P156" s="31">
        <v>277.0</v>
      </c>
      <c r="Q156" s="31">
        <v>288.0</v>
      </c>
      <c r="R156" s="31">
        <v>57.0</v>
      </c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228">
        <f t="shared" ref="AM156:AM157" si="21">SUM(F156:AL156)</f>
        <v>6468</v>
      </c>
      <c r="AN156" s="112"/>
    </row>
    <row r="157" ht="15.75" customHeight="1">
      <c r="A157" s="112"/>
      <c r="B157" s="112"/>
      <c r="C157" s="112"/>
      <c r="D157" s="220" t="s">
        <v>152</v>
      </c>
      <c r="E157" s="132"/>
      <c r="F157" s="31">
        <v>105.0</v>
      </c>
      <c r="G157" s="31">
        <v>125.0</v>
      </c>
      <c r="H157" s="31">
        <v>78.0</v>
      </c>
      <c r="I157" s="31">
        <v>5.0</v>
      </c>
      <c r="J157" s="31">
        <v>11.0</v>
      </c>
      <c r="K157" s="31"/>
      <c r="L157" s="31"/>
      <c r="M157" s="31">
        <v>126.0</v>
      </c>
      <c r="N157" s="31">
        <v>165.0</v>
      </c>
      <c r="O157" s="31">
        <v>2.0</v>
      </c>
      <c r="P157" s="31">
        <v>101.0</v>
      </c>
      <c r="Q157" s="31">
        <v>326.0</v>
      </c>
      <c r="R157" s="31">
        <v>30.0</v>
      </c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228">
        <f t="shared" si="21"/>
        <v>1074</v>
      </c>
      <c r="AN157" s="112"/>
    </row>
    <row r="158" ht="15.75" customHeight="1">
      <c r="A158" s="79"/>
      <c r="B158" s="79"/>
      <c r="C158" s="81"/>
      <c r="D158" s="79"/>
      <c r="E158" s="79"/>
      <c r="F158" s="79"/>
      <c r="G158" s="79"/>
      <c r="H158" s="112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112"/>
      <c r="AN158" s="112"/>
    </row>
    <row r="159" ht="15.75" customHeight="1">
      <c r="A159" s="79"/>
      <c r="B159" s="239"/>
      <c r="C159" s="240"/>
      <c r="D159" s="82"/>
      <c r="E159" s="79"/>
      <c r="F159" s="79"/>
      <c r="G159" s="79"/>
      <c r="H159" s="112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112"/>
      <c r="AN159" s="112"/>
    </row>
    <row r="160" ht="15.75" customHeight="1">
      <c r="A160" s="79"/>
      <c r="B160" s="241"/>
      <c r="C160" s="240"/>
      <c r="D160" s="79"/>
      <c r="E160" s="79"/>
      <c r="F160" s="79"/>
      <c r="G160" s="79"/>
      <c r="H160" s="112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112"/>
      <c r="AN160" s="112"/>
    </row>
    <row r="161" ht="15.75" customHeight="1">
      <c r="A161" s="79"/>
      <c r="B161" s="241"/>
      <c r="C161" s="240"/>
      <c r="D161" s="79"/>
      <c r="E161" s="79"/>
      <c r="F161" s="79"/>
      <c r="G161" s="79"/>
      <c r="H161" s="112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112"/>
      <c r="AG161" s="112"/>
      <c r="AH161" s="79"/>
      <c r="AI161" s="79"/>
      <c r="AJ161" s="79"/>
      <c r="AK161" s="79"/>
      <c r="AL161" s="79"/>
      <c r="AM161" s="112"/>
      <c r="AN161" s="112"/>
    </row>
    <row r="162" ht="15.75" customHeight="1">
      <c r="A162" s="79"/>
      <c r="B162" s="79"/>
      <c r="C162" s="81"/>
      <c r="D162" s="79"/>
      <c r="E162" s="79"/>
      <c r="F162" s="79"/>
      <c r="G162" s="79"/>
      <c r="H162" s="112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112"/>
      <c r="AN162" s="112"/>
    </row>
    <row r="163" ht="15.75" customHeight="1">
      <c r="A163" s="79"/>
      <c r="B163" s="241"/>
      <c r="C163" s="240"/>
      <c r="D163" s="79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112"/>
      <c r="AN163" s="112"/>
    </row>
    <row r="164" ht="15.75" customHeight="1">
      <c r="A164" s="79"/>
      <c r="B164" s="79"/>
      <c r="C164" s="81"/>
      <c r="D164" s="79"/>
      <c r="E164" s="79"/>
      <c r="F164" s="79"/>
      <c r="G164" s="79"/>
      <c r="H164" s="112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112"/>
      <c r="AN164" s="112"/>
    </row>
    <row r="165" ht="15.75" customHeight="1">
      <c r="A165" s="668"/>
      <c r="B165" s="668"/>
      <c r="C165" s="668"/>
      <c r="D165" s="668"/>
      <c r="E165" s="668"/>
      <c r="F165" s="668"/>
      <c r="G165" s="668"/>
      <c r="H165" s="668"/>
      <c r="I165" s="668"/>
      <c r="J165" s="668"/>
      <c r="K165" s="668"/>
      <c r="L165" s="668"/>
      <c r="M165" s="668"/>
      <c r="N165" s="668"/>
      <c r="O165" s="668"/>
      <c r="P165" s="668"/>
      <c r="Q165" s="668"/>
      <c r="R165" s="668"/>
      <c r="S165" s="668"/>
      <c r="T165" s="668"/>
      <c r="U165" s="668"/>
      <c r="V165" s="668"/>
      <c r="W165" s="668"/>
      <c r="X165" s="668"/>
      <c r="Y165" s="668"/>
      <c r="Z165" s="668"/>
      <c r="AA165" s="668"/>
      <c r="AB165" s="668"/>
      <c r="AC165" s="668"/>
      <c r="AD165" s="668"/>
      <c r="AE165" s="668"/>
      <c r="AF165" s="668"/>
      <c r="AG165" s="668"/>
      <c r="AH165" s="668"/>
      <c r="AI165" s="668"/>
      <c r="AJ165" s="668"/>
      <c r="AK165" s="668"/>
      <c r="AL165" s="668"/>
      <c r="AM165" s="668"/>
      <c r="AN165" s="668"/>
    </row>
    <row r="166" ht="15.75" customHeight="1">
      <c r="A166" s="668"/>
      <c r="B166" s="668"/>
      <c r="C166" s="668"/>
      <c r="D166" s="668"/>
      <c r="E166" s="668"/>
      <c r="F166" s="668"/>
      <c r="G166" s="668"/>
      <c r="H166" s="668"/>
      <c r="I166" s="668"/>
      <c r="J166" s="668"/>
      <c r="K166" s="668"/>
      <c r="L166" s="668"/>
      <c r="M166" s="668"/>
      <c r="N166" s="668"/>
      <c r="O166" s="668"/>
      <c r="P166" s="668"/>
      <c r="Q166" s="668"/>
      <c r="R166" s="668"/>
      <c r="S166" s="668"/>
      <c r="T166" s="668"/>
      <c r="U166" s="668"/>
      <c r="V166" s="668"/>
      <c r="W166" s="668"/>
      <c r="X166" s="668"/>
      <c r="Y166" s="668"/>
      <c r="Z166" s="668"/>
      <c r="AA166" s="668"/>
      <c r="AB166" s="668"/>
      <c r="AC166" s="668"/>
      <c r="AD166" s="668"/>
      <c r="AE166" s="668"/>
      <c r="AF166" s="668"/>
      <c r="AG166" s="668"/>
      <c r="AH166" s="668"/>
      <c r="AI166" s="668"/>
      <c r="AJ166" s="668"/>
      <c r="AK166" s="668"/>
      <c r="AL166" s="668"/>
      <c r="AM166" s="668"/>
      <c r="AN166" s="668"/>
    </row>
    <row r="167" ht="15.75" customHeight="1">
      <c r="A167" s="668"/>
      <c r="B167" s="668"/>
      <c r="C167" s="668"/>
      <c r="D167" s="668"/>
      <c r="E167" s="668"/>
      <c r="F167" s="668"/>
      <c r="G167" s="668"/>
      <c r="H167" s="668"/>
      <c r="I167" s="668"/>
      <c r="J167" s="668"/>
      <c r="K167" s="668"/>
      <c r="L167" s="668"/>
      <c r="M167" s="668"/>
      <c r="N167" s="668"/>
      <c r="O167" s="668"/>
      <c r="P167" s="668"/>
      <c r="Q167" s="668"/>
      <c r="R167" s="668"/>
      <c r="S167" s="668"/>
      <c r="T167" s="668"/>
      <c r="U167" s="668"/>
      <c r="V167" s="668"/>
      <c r="W167" s="668"/>
      <c r="X167" s="668"/>
      <c r="Y167" s="668"/>
      <c r="Z167" s="668"/>
      <c r="AA167" s="668"/>
      <c r="AB167" s="668"/>
      <c r="AC167" s="668"/>
      <c r="AD167" s="668"/>
      <c r="AE167" s="668"/>
      <c r="AF167" s="668"/>
      <c r="AG167" s="668"/>
      <c r="AH167" s="668"/>
      <c r="AI167" s="668"/>
      <c r="AJ167" s="668"/>
      <c r="AK167" s="668"/>
      <c r="AL167" s="668"/>
      <c r="AM167" s="668"/>
      <c r="AN167" s="668"/>
    </row>
    <row r="168" ht="15.75" customHeight="1">
      <c r="A168" s="668"/>
      <c r="B168" s="668"/>
      <c r="C168" s="668"/>
      <c r="D168" s="668"/>
      <c r="E168" s="668"/>
      <c r="F168" s="668"/>
      <c r="G168" s="668"/>
      <c r="H168" s="668"/>
      <c r="I168" s="668"/>
      <c r="J168" s="668"/>
      <c r="K168" s="668"/>
      <c r="L168" s="668"/>
      <c r="M168" s="668"/>
      <c r="N168" s="668"/>
      <c r="O168" s="668"/>
      <c r="P168" s="668"/>
      <c r="Q168" s="668"/>
      <c r="R168" s="668"/>
      <c r="S168" s="668"/>
      <c r="T168" s="668"/>
      <c r="U168" s="668"/>
      <c r="V168" s="668"/>
      <c r="W168" s="668"/>
      <c r="X168" s="668"/>
      <c r="Y168" s="668"/>
      <c r="Z168" s="668"/>
      <c r="AA168" s="668"/>
      <c r="AB168" s="668"/>
      <c r="AC168" s="668"/>
      <c r="AD168" s="668"/>
      <c r="AE168" s="668"/>
      <c r="AF168" s="668"/>
      <c r="AG168" s="668"/>
      <c r="AH168" s="668"/>
      <c r="AI168" s="668"/>
      <c r="AJ168" s="668"/>
      <c r="AK168" s="668"/>
      <c r="AL168" s="668"/>
      <c r="AM168" s="668"/>
      <c r="AN168" s="668"/>
    </row>
    <row r="169" ht="15.75" customHeight="1">
      <c r="A169" s="668"/>
      <c r="B169" s="668"/>
      <c r="C169" s="668"/>
      <c r="D169" s="668"/>
      <c r="E169" s="668"/>
      <c r="F169" s="668"/>
      <c r="G169" s="668"/>
      <c r="H169" s="668"/>
      <c r="I169" s="668"/>
      <c r="J169" s="668"/>
      <c r="K169" s="668"/>
      <c r="L169" s="668"/>
      <c r="M169" s="668"/>
      <c r="N169" s="668"/>
      <c r="O169" s="668"/>
      <c r="P169" s="668"/>
      <c r="Q169" s="668"/>
      <c r="R169" s="668"/>
      <c r="S169" s="668"/>
      <c r="T169" s="668"/>
      <c r="U169" s="668"/>
      <c r="V169" s="668"/>
      <c r="W169" s="668"/>
      <c r="X169" s="668"/>
      <c r="Y169" s="668"/>
      <c r="Z169" s="668"/>
      <c r="AA169" s="668"/>
      <c r="AB169" s="668"/>
      <c r="AC169" s="668"/>
      <c r="AD169" s="668"/>
      <c r="AE169" s="668"/>
      <c r="AF169" s="668"/>
      <c r="AG169" s="668"/>
      <c r="AH169" s="668"/>
      <c r="AI169" s="668"/>
      <c r="AJ169" s="668"/>
      <c r="AK169" s="668"/>
      <c r="AL169" s="668"/>
      <c r="AM169" s="668"/>
      <c r="AN169" s="668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  <c r="AG170" s="668"/>
      <c r="AH170" s="668"/>
      <c r="AI170" s="668"/>
      <c r="AJ170" s="668"/>
      <c r="AK170" s="668"/>
      <c r="AL170" s="668"/>
      <c r="AM170" s="668"/>
      <c r="AN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  <c r="AG171" s="668"/>
      <c r="AH171" s="668"/>
      <c r="AI171" s="668"/>
      <c r="AJ171" s="668"/>
      <c r="AK171" s="668"/>
      <c r="AL171" s="668"/>
      <c r="AM171" s="668"/>
      <c r="AN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  <c r="AG172" s="668"/>
      <c r="AH172" s="668"/>
      <c r="AI172" s="668"/>
      <c r="AJ172" s="668"/>
      <c r="AK172" s="668"/>
      <c r="AL172" s="668"/>
      <c r="AM172" s="668"/>
      <c r="AN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  <c r="AG173" s="668"/>
      <c r="AH173" s="668"/>
      <c r="AI173" s="668"/>
      <c r="AJ173" s="668"/>
      <c r="AK173" s="668"/>
      <c r="AL173" s="668"/>
      <c r="AM173" s="668"/>
      <c r="AN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  <c r="AG174" s="668"/>
      <c r="AH174" s="668"/>
      <c r="AI174" s="668"/>
      <c r="AJ174" s="668"/>
      <c r="AK174" s="668"/>
      <c r="AL174" s="668"/>
      <c r="AM174" s="668"/>
      <c r="AN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  <c r="AG175" s="668"/>
      <c r="AH175" s="668"/>
      <c r="AI175" s="668"/>
      <c r="AJ175" s="668"/>
      <c r="AK175" s="668"/>
      <c r="AL175" s="668"/>
      <c r="AM175" s="668"/>
      <c r="AN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  <c r="AG176" s="668"/>
      <c r="AH176" s="668"/>
      <c r="AI176" s="668"/>
      <c r="AJ176" s="668"/>
      <c r="AK176" s="668"/>
      <c r="AL176" s="668"/>
      <c r="AM176" s="668"/>
      <c r="AN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  <c r="AG177" s="668"/>
      <c r="AH177" s="668"/>
      <c r="AI177" s="668"/>
      <c r="AJ177" s="668"/>
      <c r="AK177" s="668"/>
      <c r="AL177" s="668"/>
      <c r="AM177" s="668"/>
      <c r="AN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  <c r="AG178" s="668"/>
      <c r="AH178" s="668"/>
      <c r="AI178" s="668"/>
      <c r="AJ178" s="668"/>
      <c r="AK178" s="668"/>
      <c r="AL178" s="668"/>
      <c r="AM178" s="668"/>
      <c r="AN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  <c r="AG179" s="668"/>
      <c r="AH179" s="668"/>
      <c r="AI179" s="668"/>
      <c r="AJ179" s="668"/>
      <c r="AK179" s="668"/>
      <c r="AL179" s="668"/>
      <c r="AM179" s="668"/>
      <c r="AN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  <c r="AG180" s="668"/>
      <c r="AH180" s="668"/>
      <c r="AI180" s="668"/>
      <c r="AJ180" s="668"/>
      <c r="AK180" s="668"/>
      <c r="AL180" s="668"/>
      <c r="AM180" s="668"/>
      <c r="AN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  <c r="AG181" s="668"/>
      <c r="AH181" s="668"/>
      <c r="AI181" s="668"/>
      <c r="AJ181" s="668"/>
      <c r="AK181" s="668"/>
      <c r="AL181" s="668"/>
      <c r="AM181" s="668"/>
      <c r="AN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  <c r="AG182" s="668"/>
      <c r="AH182" s="668"/>
      <c r="AI182" s="668"/>
      <c r="AJ182" s="668"/>
      <c r="AK182" s="668"/>
      <c r="AL182" s="668"/>
      <c r="AM182" s="668"/>
      <c r="AN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  <c r="AG183" s="668"/>
      <c r="AH183" s="668"/>
      <c r="AI183" s="668"/>
      <c r="AJ183" s="668"/>
      <c r="AK183" s="668"/>
      <c r="AL183" s="668"/>
      <c r="AM183" s="668"/>
      <c r="AN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  <c r="AG184" s="668"/>
      <c r="AH184" s="668"/>
      <c r="AI184" s="668"/>
      <c r="AJ184" s="668"/>
      <c r="AK184" s="668"/>
      <c r="AL184" s="668"/>
      <c r="AM184" s="668"/>
      <c r="AN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  <c r="AG185" s="668"/>
      <c r="AH185" s="668"/>
      <c r="AI185" s="668"/>
      <c r="AJ185" s="668"/>
      <c r="AK185" s="668"/>
      <c r="AL185" s="668"/>
      <c r="AM185" s="668"/>
      <c r="AN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  <c r="AG186" s="668"/>
      <c r="AH186" s="668"/>
      <c r="AI186" s="668"/>
      <c r="AJ186" s="668"/>
      <c r="AK186" s="668"/>
      <c r="AL186" s="668"/>
      <c r="AM186" s="668"/>
      <c r="AN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  <c r="AG187" s="668"/>
      <c r="AH187" s="668"/>
      <c r="AI187" s="668"/>
      <c r="AJ187" s="668"/>
      <c r="AK187" s="668"/>
      <c r="AL187" s="668"/>
      <c r="AM187" s="668"/>
      <c r="AN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  <c r="AG188" s="668"/>
      <c r="AH188" s="668"/>
      <c r="AI188" s="668"/>
      <c r="AJ188" s="668"/>
      <c r="AK188" s="668"/>
      <c r="AL188" s="668"/>
      <c r="AM188" s="668"/>
      <c r="AN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  <c r="AG189" s="668"/>
      <c r="AH189" s="668"/>
      <c r="AI189" s="668"/>
      <c r="AJ189" s="668"/>
      <c r="AK189" s="668"/>
      <c r="AL189" s="668"/>
      <c r="AM189" s="668"/>
      <c r="AN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  <c r="AG190" s="668"/>
      <c r="AH190" s="668"/>
      <c r="AI190" s="668"/>
      <c r="AJ190" s="668"/>
      <c r="AK190" s="668"/>
      <c r="AL190" s="668"/>
      <c r="AM190" s="668"/>
      <c r="AN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  <c r="AG191" s="668"/>
      <c r="AH191" s="668"/>
      <c r="AI191" s="668"/>
      <c r="AJ191" s="668"/>
      <c r="AK191" s="668"/>
      <c r="AL191" s="668"/>
      <c r="AM191" s="668"/>
      <c r="AN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  <c r="AG192" s="668"/>
      <c r="AH192" s="668"/>
      <c r="AI192" s="668"/>
      <c r="AJ192" s="668"/>
      <c r="AK192" s="668"/>
      <c r="AL192" s="668"/>
      <c r="AM192" s="668"/>
      <c r="AN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  <c r="AG193" s="668"/>
      <c r="AH193" s="668"/>
      <c r="AI193" s="668"/>
      <c r="AJ193" s="668"/>
      <c r="AK193" s="668"/>
      <c r="AL193" s="668"/>
      <c r="AM193" s="668"/>
      <c r="AN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  <c r="AI194" s="668"/>
      <c r="AJ194" s="668"/>
      <c r="AK194" s="668"/>
      <c r="AL194" s="668"/>
      <c r="AM194" s="668"/>
      <c r="AN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  <c r="AG195" s="668"/>
      <c r="AH195" s="668"/>
      <c r="AI195" s="668"/>
      <c r="AJ195" s="668"/>
      <c r="AK195" s="668"/>
      <c r="AL195" s="668"/>
      <c r="AM195" s="668"/>
      <c r="AN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  <c r="AG196" s="668"/>
      <c r="AH196" s="668"/>
      <c r="AI196" s="668"/>
      <c r="AJ196" s="668"/>
      <c r="AK196" s="668"/>
      <c r="AL196" s="668"/>
      <c r="AM196" s="668"/>
      <c r="AN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  <c r="AG197" s="668"/>
      <c r="AH197" s="668"/>
      <c r="AI197" s="668"/>
      <c r="AJ197" s="668"/>
      <c r="AK197" s="668"/>
      <c r="AL197" s="668"/>
      <c r="AM197" s="668"/>
      <c r="AN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  <c r="AG198" s="668"/>
      <c r="AH198" s="668"/>
      <c r="AI198" s="668"/>
      <c r="AJ198" s="668"/>
      <c r="AK198" s="668"/>
      <c r="AL198" s="668"/>
      <c r="AM198" s="668"/>
      <c r="AN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  <c r="AG199" s="668"/>
      <c r="AH199" s="668"/>
      <c r="AI199" s="668"/>
      <c r="AJ199" s="668"/>
      <c r="AK199" s="668"/>
      <c r="AL199" s="668"/>
      <c r="AM199" s="668"/>
      <c r="AN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  <c r="AG200" s="668"/>
      <c r="AH200" s="668"/>
      <c r="AI200" s="668"/>
      <c r="AJ200" s="668"/>
      <c r="AK200" s="668"/>
      <c r="AL200" s="668"/>
      <c r="AM200" s="668"/>
      <c r="AN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  <c r="AG201" s="668"/>
      <c r="AH201" s="668"/>
      <c r="AI201" s="668"/>
      <c r="AJ201" s="668"/>
      <c r="AK201" s="668"/>
      <c r="AL201" s="668"/>
      <c r="AM201" s="668"/>
      <c r="AN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  <c r="AG202" s="668"/>
      <c r="AH202" s="668"/>
      <c r="AI202" s="668"/>
      <c r="AJ202" s="668"/>
      <c r="AK202" s="668"/>
      <c r="AL202" s="668"/>
      <c r="AM202" s="668"/>
      <c r="AN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  <c r="AG203" s="668"/>
      <c r="AH203" s="668"/>
      <c r="AI203" s="668"/>
      <c r="AJ203" s="668"/>
      <c r="AK203" s="668"/>
      <c r="AL203" s="668"/>
      <c r="AM203" s="668"/>
      <c r="AN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  <c r="AG204" s="668"/>
      <c r="AH204" s="668"/>
      <c r="AI204" s="668"/>
      <c r="AJ204" s="668"/>
      <c r="AK204" s="668"/>
      <c r="AL204" s="668"/>
      <c r="AM204" s="668"/>
      <c r="AN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  <c r="AG205" s="668"/>
      <c r="AH205" s="668"/>
      <c r="AI205" s="668"/>
      <c r="AJ205" s="668"/>
      <c r="AK205" s="668"/>
      <c r="AL205" s="668"/>
      <c r="AM205" s="668"/>
      <c r="AN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  <c r="AG206" s="668"/>
      <c r="AH206" s="668"/>
      <c r="AI206" s="668"/>
      <c r="AJ206" s="668"/>
      <c r="AK206" s="668"/>
      <c r="AL206" s="668"/>
      <c r="AM206" s="668"/>
      <c r="AN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  <c r="AG207" s="668"/>
      <c r="AH207" s="668"/>
      <c r="AI207" s="668"/>
      <c r="AJ207" s="668"/>
      <c r="AK207" s="668"/>
      <c r="AL207" s="668"/>
      <c r="AM207" s="668"/>
      <c r="AN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  <c r="AG208" s="668"/>
      <c r="AH208" s="668"/>
      <c r="AI208" s="668"/>
      <c r="AJ208" s="668"/>
      <c r="AK208" s="668"/>
      <c r="AL208" s="668"/>
      <c r="AM208" s="668"/>
      <c r="AN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  <c r="AG209" s="668"/>
      <c r="AH209" s="668"/>
      <c r="AI209" s="668"/>
      <c r="AJ209" s="668"/>
      <c r="AK209" s="668"/>
      <c r="AL209" s="668"/>
      <c r="AM209" s="668"/>
      <c r="AN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  <c r="AG210" s="668"/>
      <c r="AH210" s="668"/>
      <c r="AI210" s="668"/>
      <c r="AJ210" s="668"/>
      <c r="AK210" s="668"/>
      <c r="AL210" s="668"/>
      <c r="AM210" s="668"/>
      <c r="AN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  <c r="AG211" s="668"/>
      <c r="AH211" s="668"/>
      <c r="AI211" s="668"/>
      <c r="AJ211" s="668"/>
      <c r="AK211" s="668"/>
      <c r="AL211" s="668"/>
      <c r="AM211" s="668"/>
      <c r="AN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  <c r="AG212" s="668"/>
      <c r="AH212" s="668"/>
      <c r="AI212" s="668"/>
      <c r="AJ212" s="668"/>
      <c r="AK212" s="668"/>
      <c r="AL212" s="668"/>
      <c r="AM212" s="668"/>
      <c r="AN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  <c r="AG213" s="668"/>
      <c r="AH213" s="668"/>
      <c r="AI213" s="668"/>
      <c r="AJ213" s="668"/>
      <c r="AK213" s="668"/>
      <c r="AL213" s="668"/>
      <c r="AM213" s="668"/>
      <c r="AN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  <c r="AG214" s="668"/>
      <c r="AH214" s="668"/>
      <c r="AI214" s="668"/>
      <c r="AJ214" s="668"/>
      <c r="AK214" s="668"/>
      <c r="AL214" s="668"/>
      <c r="AM214" s="668"/>
      <c r="AN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  <c r="AG215" s="668"/>
      <c r="AH215" s="668"/>
      <c r="AI215" s="668"/>
      <c r="AJ215" s="668"/>
      <c r="AK215" s="668"/>
      <c r="AL215" s="668"/>
      <c r="AM215" s="668"/>
      <c r="AN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  <c r="AG216" s="668"/>
      <c r="AH216" s="668"/>
      <c r="AI216" s="668"/>
      <c r="AJ216" s="668"/>
      <c r="AK216" s="668"/>
      <c r="AL216" s="668"/>
      <c r="AM216" s="668"/>
      <c r="AN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  <c r="AG217" s="668"/>
      <c r="AH217" s="668"/>
      <c r="AI217" s="668"/>
      <c r="AJ217" s="668"/>
      <c r="AK217" s="668"/>
      <c r="AL217" s="668"/>
      <c r="AM217" s="668"/>
      <c r="AN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  <c r="AG218" s="668"/>
      <c r="AH218" s="668"/>
      <c r="AI218" s="668"/>
      <c r="AJ218" s="668"/>
      <c r="AK218" s="668"/>
      <c r="AL218" s="668"/>
      <c r="AM218" s="668"/>
      <c r="AN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  <c r="AG219" s="668"/>
      <c r="AH219" s="668"/>
      <c r="AI219" s="668"/>
      <c r="AJ219" s="668"/>
      <c r="AK219" s="668"/>
      <c r="AL219" s="668"/>
      <c r="AM219" s="668"/>
      <c r="AN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  <c r="AG220" s="668"/>
      <c r="AH220" s="668"/>
      <c r="AI220" s="668"/>
      <c r="AJ220" s="668"/>
      <c r="AK220" s="668"/>
      <c r="AL220" s="668"/>
      <c r="AM220" s="668"/>
      <c r="AN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  <c r="AG221" s="668"/>
      <c r="AH221" s="668"/>
      <c r="AI221" s="668"/>
      <c r="AJ221" s="668"/>
      <c r="AK221" s="668"/>
      <c r="AL221" s="668"/>
      <c r="AM221" s="668"/>
      <c r="AN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  <c r="AG222" s="668"/>
      <c r="AH222" s="668"/>
      <c r="AI222" s="668"/>
      <c r="AJ222" s="668"/>
      <c r="AK222" s="668"/>
      <c r="AL222" s="668"/>
      <c r="AM222" s="668"/>
      <c r="AN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  <c r="AG223" s="668"/>
      <c r="AH223" s="668"/>
      <c r="AI223" s="668"/>
      <c r="AJ223" s="668"/>
      <c r="AK223" s="668"/>
      <c r="AL223" s="668"/>
      <c r="AM223" s="668"/>
      <c r="AN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  <c r="AG224" s="668"/>
      <c r="AH224" s="668"/>
      <c r="AI224" s="668"/>
      <c r="AJ224" s="668"/>
      <c r="AK224" s="668"/>
      <c r="AL224" s="668"/>
      <c r="AM224" s="668"/>
      <c r="AN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  <c r="AG225" s="668"/>
      <c r="AH225" s="668"/>
      <c r="AI225" s="668"/>
      <c r="AJ225" s="668"/>
      <c r="AK225" s="668"/>
      <c r="AL225" s="668"/>
      <c r="AM225" s="668"/>
      <c r="AN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  <c r="AG226" s="668"/>
      <c r="AH226" s="668"/>
      <c r="AI226" s="668"/>
      <c r="AJ226" s="668"/>
      <c r="AK226" s="668"/>
      <c r="AL226" s="668"/>
      <c r="AM226" s="668"/>
      <c r="AN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668"/>
      <c r="AL227" s="668"/>
      <c r="AM227" s="668"/>
      <c r="AN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  <c r="AG228" s="668"/>
      <c r="AH228" s="668"/>
      <c r="AI228" s="668"/>
      <c r="AJ228" s="668"/>
      <c r="AK228" s="668"/>
      <c r="AL228" s="668"/>
      <c r="AM228" s="668"/>
      <c r="AN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  <c r="AG229" s="668"/>
      <c r="AH229" s="668"/>
      <c r="AI229" s="668"/>
      <c r="AJ229" s="668"/>
      <c r="AK229" s="668"/>
      <c r="AL229" s="668"/>
      <c r="AM229" s="668"/>
      <c r="AN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  <c r="AG230" s="668"/>
      <c r="AH230" s="668"/>
      <c r="AI230" s="668"/>
      <c r="AJ230" s="668"/>
      <c r="AK230" s="668"/>
      <c r="AL230" s="668"/>
      <c r="AM230" s="668"/>
      <c r="AN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  <c r="AG231" s="668"/>
      <c r="AH231" s="668"/>
      <c r="AI231" s="668"/>
      <c r="AJ231" s="668"/>
      <c r="AK231" s="668"/>
      <c r="AL231" s="668"/>
      <c r="AM231" s="668"/>
      <c r="AN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  <c r="AG232" s="668"/>
      <c r="AH232" s="668"/>
      <c r="AI232" s="668"/>
      <c r="AJ232" s="668"/>
      <c r="AK232" s="668"/>
      <c r="AL232" s="668"/>
      <c r="AM232" s="668"/>
      <c r="AN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  <c r="AI233" s="668"/>
      <c r="AJ233" s="668"/>
      <c r="AK233" s="668"/>
      <c r="AL233" s="668"/>
      <c r="AM233" s="668"/>
      <c r="AN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  <c r="AG234" s="668"/>
      <c r="AH234" s="668"/>
      <c r="AI234" s="668"/>
      <c r="AJ234" s="668"/>
      <c r="AK234" s="668"/>
      <c r="AL234" s="668"/>
      <c r="AM234" s="668"/>
      <c r="AN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  <c r="AG235" s="668"/>
      <c r="AH235" s="668"/>
      <c r="AI235" s="668"/>
      <c r="AJ235" s="668"/>
      <c r="AK235" s="668"/>
      <c r="AL235" s="668"/>
      <c r="AM235" s="668"/>
      <c r="AN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  <c r="AG236" s="668"/>
      <c r="AH236" s="668"/>
      <c r="AI236" s="668"/>
      <c r="AJ236" s="668"/>
      <c r="AK236" s="668"/>
      <c r="AL236" s="668"/>
      <c r="AM236" s="668"/>
      <c r="AN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  <c r="AG237" s="668"/>
      <c r="AH237" s="668"/>
      <c r="AI237" s="668"/>
      <c r="AJ237" s="668"/>
      <c r="AK237" s="668"/>
      <c r="AL237" s="668"/>
      <c r="AM237" s="668"/>
      <c r="AN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  <c r="AG238" s="668"/>
      <c r="AH238" s="668"/>
      <c r="AI238" s="668"/>
      <c r="AJ238" s="668"/>
      <c r="AK238" s="668"/>
      <c r="AL238" s="668"/>
      <c r="AM238" s="668"/>
      <c r="AN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  <c r="AG239" s="668"/>
      <c r="AH239" s="668"/>
      <c r="AI239" s="668"/>
      <c r="AJ239" s="668"/>
      <c r="AK239" s="668"/>
      <c r="AL239" s="668"/>
      <c r="AM239" s="668"/>
      <c r="AN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  <c r="AG240" s="668"/>
      <c r="AH240" s="668"/>
      <c r="AI240" s="668"/>
      <c r="AJ240" s="668"/>
      <c r="AK240" s="668"/>
      <c r="AL240" s="668"/>
      <c r="AM240" s="668"/>
      <c r="AN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  <c r="AG241" s="668"/>
      <c r="AH241" s="668"/>
      <c r="AI241" s="668"/>
      <c r="AJ241" s="668"/>
      <c r="AK241" s="668"/>
      <c r="AL241" s="668"/>
      <c r="AM241" s="668"/>
      <c r="AN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  <c r="AG242" s="668"/>
      <c r="AH242" s="668"/>
      <c r="AI242" s="668"/>
      <c r="AJ242" s="668"/>
      <c r="AK242" s="668"/>
      <c r="AL242" s="668"/>
      <c r="AM242" s="668"/>
      <c r="AN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  <c r="AG243" s="668"/>
      <c r="AH243" s="668"/>
      <c r="AI243" s="668"/>
      <c r="AJ243" s="668"/>
      <c r="AK243" s="668"/>
      <c r="AL243" s="668"/>
      <c r="AM243" s="668"/>
      <c r="AN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  <c r="AG244" s="668"/>
      <c r="AH244" s="668"/>
      <c r="AI244" s="668"/>
      <c r="AJ244" s="668"/>
      <c r="AK244" s="668"/>
      <c r="AL244" s="668"/>
      <c r="AM244" s="668"/>
      <c r="AN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  <c r="AG245" s="668"/>
      <c r="AH245" s="668"/>
      <c r="AI245" s="668"/>
      <c r="AJ245" s="668"/>
      <c r="AK245" s="668"/>
      <c r="AL245" s="668"/>
      <c r="AM245" s="668"/>
      <c r="AN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  <c r="AG246" s="668"/>
      <c r="AH246" s="668"/>
      <c r="AI246" s="668"/>
      <c r="AJ246" s="668"/>
      <c r="AK246" s="668"/>
      <c r="AL246" s="668"/>
      <c r="AM246" s="668"/>
      <c r="AN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  <c r="AG247" s="668"/>
      <c r="AH247" s="668"/>
      <c r="AI247" s="668"/>
      <c r="AJ247" s="668"/>
      <c r="AK247" s="668"/>
      <c r="AL247" s="668"/>
      <c r="AM247" s="668"/>
      <c r="AN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  <c r="AG248" s="668"/>
      <c r="AH248" s="668"/>
      <c r="AI248" s="668"/>
      <c r="AJ248" s="668"/>
      <c r="AK248" s="668"/>
      <c r="AL248" s="668"/>
      <c r="AM248" s="668"/>
      <c r="AN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  <c r="AG249" s="668"/>
      <c r="AH249" s="668"/>
      <c r="AI249" s="668"/>
      <c r="AJ249" s="668"/>
      <c r="AK249" s="668"/>
      <c r="AL249" s="668"/>
      <c r="AM249" s="668"/>
      <c r="AN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  <c r="AG250" s="668"/>
      <c r="AH250" s="668"/>
      <c r="AI250" s="668"/>
      <c r="AJ250" s="668"/>
      <c r="AK250" s="668"/>
      <c r="AL250" s="668"/>
      <c r="AM250" s="668"/>
      <c r="AN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  <c r="AG251" s="668"/>
      <c r="AH251" s="668"/>
      <c r="AI251" s="668"/>
      <c r="AJ251" s="668"/>
      <c r="AK251" s="668"/>
      <c r="AL251" s="668"/>
      <c r="AM251" s="668"/>
      <c r="AN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  <c r="AG252" s="668"/>
      <c r="AH252" s="668"/>
      <c r="AI252" s="668"/>
      <c r="AJ252" s="668"/>
      <c r="AK252" s="668"/>
      <c r="AL252" s="668"/>
      <c r="AM252" s="668"/>
      <c r="AN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  <c r="AG253" s="668"/>
      <c r="AH253" s="668"/>
      <c r="AI253" s="668"/>
      <c r="AJ253" s="668"/>
      <c r="AK253" s="668"/>
      <c r="AL253" s="668"/>
      <c r="AM253" s="668"/>
      <c r="AN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  <c r="AG254" s="668"/>
      <c r="AH254" s="668"/>
      <c r="AI254" s="668"/>
      <c r="AJ254" s="668"/>
      <c r="AK254" s="668"/>
      <c r="AL254" s="668"/>
      <c r="AM254" s="668"/>
      <c r="AN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  <c r="AG255" s="668"/>
      <c r="AH255" s="668"/>
      <c r="AI255" s="668"/>
      <c r="AJ255" s="668"/>
      <c r="AK255" s="668"/>
      <c r="AL255" s="668"/>
      <c r="AM255" s="668"/>
      <c r="AN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  <c r="AG256" s="668"/>
      <c r="AH256" s="668"/>
      <c r="AI256" s="668"/>
      <c r="AJ256" s="668"/>
      <c r="AK256" s="668"/>
      <c r="AL256" s="668"/>
      <c r="AM256" s="668"/>
      <c r="AN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  <c r="AG257" s="668"/>
      <c r="AH257" s="668"/>
      <c r="AI257" s="668"/>
      <c r="AJ257" s="668"/>
      <c r="AK257" s="668"/>
      <c r="AL257" s="668"/>
      <c r="AM257" s="668"/>
      <c r="AN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  <c r="AG258" s="668"/>
      <c r="AH258" s="668"/>
      <c r="AI258" s="668"/>
      <c r="AJ258" s="668"/>
      <c r="AK258" s="668"/>
      <c r="AL258" s="668"/>
      <c r="AM258" s="668"/>
      <c r="AN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  <c r="AG259" s="668"/>
      <c r="AH259" s="668"/>
      <c r="AI259" s="668"/>
      <c r="AJ259" s="668"/>
      <c r="AK259" s="668"/>
      <c r="AL259" s="668"/>
      <c r="AM259" s="668"/>
      <c r="AN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  <c r="AG260" s="668"/>
      <c r="AH260" s="668"/>
      <c r="AI260" s="668"/>
      <c r="AJ260" s="668"/>
      <c r="AK260" s="668"/>
      <c r="AL260" s="668"/>
      <c r="AM260" s="668"/>
      <c r="AN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  <c r="AG261" s="668"/>
      <c r="AH261" s="668"/>
      <c r="AI261" s="668"/>
      <c r="AJ261" s="668"/>
      <c r="AK261" s="668"/>
      <c r="AL261" s="668"/>
      <c r="AM261" s="668"/>
      <c r="AN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  <c r="AG262" s="668"/>
      <c r="AH262" s="668"/>
      <c r="AI262" s="668"/>
      <c r="AJ262" s="668"/>
      <c r="AK262" s="668"/>
      <c r="AL262" s="668"/>
      <c r="AM262" s="668"/>
      <c r="AN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  <c r="AG263" s="668"/>
      <c r="AH263" s="668"/>
      <c r="AI263" s="668"/>
      <c r="AJ263" s="668"/>
      <c r="AK263" s="668"/>
      <c r="AL263" s="668"/>
      <c r="AM263" s="668"/>
      <c r="AN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  <c r="AG264" s="668"/>
      <c r="AH264" s="668"/>
      <c r="AI264" s="668"/>
      <c r="AJ264" s="668"/>
      <c r="AK264" s="668"/>
      <c r="AL264" s="668"/>
      <c r="AM264" s="668"/>
      <c r="AN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  <c r="AG265" s="668"/>
      <c r="AH265" s="668"/>
      <c r="AI265" s="668"/>
      <c r="AJ265" s="668"/>
      <c r="AK265" s="668"/>
      <c r="AL265" s="668"/>
      <c r="AM265" s="668"/>
      <c r="AN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  <c r="AG266" s="668"/>
      <c r="AH266" s="668"/>
      <c r="AI266" s="668"/>
      <c r="AJ266" s="668"/>
      <c r="AK266" s="668"/>
      <c r="AL266" s="668"/>
      <c r="AM266" s="668"/>
      <c r="AN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  <c r="AG267" s="668"/>
      <c r="AH267" s="668"/>
      <c r="AI267" s="668"/>
      <c r="AJ267" s="668"/>
      <c r="AK267" s="668"/>
      <c r="AL267" s="668"/>
      <c r="AM267" s="668"/>
      <c r="AN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  <c r="AG268" s="668"/>
      <c r="AH268" s="668"/>
      <c r="AI268" s="668"/>
      <c r="AJ268" s="668"/>
      <c r="AK268" s="668"/>
      <c r="AL268" s="668"/>
      <c r="AM268" s="668"/>
      <c r="AN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  <c r="AG269" s="668"/>
      <c r="AH269" s="668"/>
      <c r="AI269" s="668"/>
      <c r="AJ269" s="668"/>
      <c r="AK269" s="668"/>
      <c r="AL269" s="668"/>
      <c r="AM269" s="668"/>
      <c r="AN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  <c r="AG270" s="668"/>
      <c r="AH270" s="668"/>
      <c r="AI270" s="668"/>
      <c r="AJ270" s="668"/>
      <c r="AK270" s="668"/>
      <c r="AL270" s="668"/>
      <c r="AM270" s="668"/>
      <c r="AN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  <c r="AG271" s="668"/>
      <c r="AH271" s="668"/>
      <c r="AI271" s="668"/>
      <c r="AJ271" s="668"/>
      <c r="AK271" s="668"/>
      <c r="AL271" s="668"/>
      <c r="AM271" s="668"/>
      <c r="AN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  <c r="AI272" s="668"/>
      <c r="AJ272" s="668"/>
      <c r="AK272" s="668"/>
      <c r="AL272" s="668"/>
      <c r="AM272" s="668"/>
      <c r="AN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  <c r="AG273" s="668"/>
      <c r="AH273" s="668"/>
      <c r="AI273" s="668"/>
      <c r="AJ273" s="668"/>
      <c r="AK273" s="668"/>
      <c r="AL273" s="668"/>
      <c r="AM273" s="668"/>
      <c r="AN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  <c r="AG274" s="668"/>
      <c r="AH274" s="668"/>
      <c r="AI274" s="668"/>
      <c r="AJ274" s="668"/>
      <c r="AK274" s="668"/>
      <c r="AL274" s="668"/>
      <c r="AM274" s="668"/>
      <c r="AN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  <c r="AG275" s="668"/>
      <c r="AH275" s="668"/>
      <c r="AI275" s="668"/>
      <c r="AJ275" s="668"/>
      <c r="AK275" s="668"/>
      <c r="AL275" s="668"/>
      <c r="AM275" s="668"/>
      <c r="AN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  <c r="AG276" s="668"/>
      <c r="AH276" s="668"/>
      <c r="AI276" s="668"/>
      <c r="AJ276" s="668"/>
      <c r="AK276" s="668"/>
      <c r="AL276" s="668"/>
      <c r="AM276" s="668"/>
      <c r="AN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  <c r="AG277" s="668"/>
      <c r="AH277" s="668"/>
      <c r="AI277" s="668"/>
      <c r="AJ277" s="668"/>
      <c r="AK277" s="668"/>
      <c r="AL277" s="668"/>
      <c r="AM277" s="668"/>
      <c r="AN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  <c r="AG278" s="668"/>
      <c r="AH278" s="668"/>
      <c r="AI278" s="668"/>
      <c r="AJ278" s="668"/>
      <c r="AK278" s="668"/>
      <c r="AL278" s="668"/>
      <c r="AM278" s="668"/>
      <c r="AN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  <c r="AG279" s="668"/>
      <c r="AH279" s="668"/>
      <c r="AI279" s="668"/>
      <c r="AJ279" s="668"/>
      <c r="AK279" s="668"/>
      <c r="AL279" s="668"/>
      <c r="AM279" s="668"/>
      <c r="AN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  <c r="AG280" s="668"/>
      <c r="AH280" s="668"/>
      <c r="AI280" s="668"/>
      <c r="AJ280" s="668"/>
      <c r="AK280" s="668"/>
      <c r="AL280" s="668"/>
      <c r="AM280" s="668"/>
      <c r="AN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  <c r="AG281" s="668"/>
      <c r="AH281" s="668"/>
      <c r="AI281" s="668"/>
      <c r="AJ281" s="668"/>
      <c r="AK281" s="668"/>
      <c r="AL281" s="668"/>
      <c r="AM281" s="668"/>
      <c r="AN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  <c r="AG282" s="668"/>
      <c r="AH282" s="668"/>
      <c r="AI282" s="668"/>
      <c r="AJ282" s="668"/>
      <c r="AK282" s="668"/>
      <c r="AL282" s="668"/>
      <c r="AM282" s="668"/>
      <c r="AN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  <c r="AG283" s="668"/>
      <c r="AH283" s="668"/>
      <c r="AI283" s="668"/>
      <c r="AJ283" s="668"/>
      <c r="AK283" s="668"/>
      <c r="AL283" s="668"/>
      <c r="AM283" s="668"/>
      <c r="AN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  <c r="AG284" s="668"/>
      <c r="AH284" s="668"/>
      <c r="AI284" s="668"/>
      <c r="AJ284" s="668"/>
      <c r="AK284" s="668"/>
      <c r="AL284" s="668"/>
      <c r="AM284" s="668"/>
      <c r="AN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  <c r="AG285" s="668"/>
      <c r="AH285" s="668"/>
      <c r="AI285" s="668"/>
      <c r="AJ285" s="668"/>
      <c r="AK285" s="668"/>
      <c r="AL285" s="668"/>
      <c r="AM285" s="668"/>
      <c r="AN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  <c r="AG286" s="668"/>
      <c r="AH286" s="668"/>
      <c r="AI286" s="668"/>
      <c r="AJ286" s="668"/>
      <c r="AK286" s="668"/>
      <c r="AL286" s="668"/>
      <c r="AM286" s="668"/>
      <c r="AN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  <c r="AG287" s="668"/>
      <c r="AH287" s="668"/>
      <c r="AI287" s="668"/>
      <c r="AJ287" s="668"/>
      <c r="AK287" s="668"/>
      <c r="AL287" s="668"/>
      <c r="AM287" s="668"/>
      <c r="AN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  <c r="AG288" s="668"/>
      <c r="AH288" s="668"/>
      <c r="AI288" s="668"/>
      <c r="AJ288" s="668"/>
      <c r="AK288" s="668"/>
      <c r="AL288" s="668"/>
      <c r="AM288" s="668"/>
      <c r="AN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  <c r="AG289" s="668"/>
      <c r="AH289" s="668"/>
      <c r="AI289" s="668"/>
      <c r="AJ289" s="668"/>
      <c r="AK289" s="668"/>
      <c r="AL289" s="668"/>
      <c r="AM289" s="668"/>
      <c r="AN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  <c r="AG290" s="668"/>
      <c r="AH290" s="668"/>
      <c r="AI290" s="668"/>
      <c r="AJ290" s="668"/>
      <c r="AK290" s="668"/>
      <c r="AL290" s="668"/>
      <c r="AM290" s="668"/>
      <c r="AN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  <c r="AG291" s="668"/>
      <c r="AH291" s="668"/>
      <c r="AI291" s="668"/>
      <c r="AJ291" s="668"/>
      <c r="AK291" s="668"/>
      <c r="AL291" s="668"/>
      <c r="AM291" s="668"/>
      <c r="AN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  <c r="AG292" s="668"/>
      <c r="AH292" s="668"/>
      <c r="AI292" s="668"/>
      <c r="AJ292" s="668"/>
      <c r="AK292" s="668"/>
      <c r="AL292" s="668"/>
      <c r="AM292" s="668"/>
      <c r="AN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  <c r="AG293" s="668"/>
      <c r="AH293" s="668"/>
      <c r="AI293" s="668"/>
      <c r="AJ293" s="668"/>
      <c r="AK293" s="668"/>
      <c r="AL293" s="668"/>
      <c r="AM293" s="668"/>
      <c r="AN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  <c r="AG294" s="668"/>
      <c r="AH294" s="668"/>
      <c r="AI294" s="668"/>
      <c r="AJ294" s="668"/>
      <c r="AK294" s="668"/>
      <c r="AL294" s="668"/>
      <c r="AM294" s="668"/>
      <c r="AN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  <c r="AG295" s="668"/>
      <c r="AH295" s="668"/>
      <c r="AI295" s="668"/>
      <c r="AJ295" s="668"/>
      <c r="AK295" s="668"/>
      <c r="AL295" s="668"/>
      <c r="AM295" s="668"/>
      <c r="AN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  <c r="AG296" s="668"/>
      <c r="AH296" s="668"/>
      <c r="AI296" s="668"/>
      <c r="AJ296" s="668"/>
      <c r="AK296" s="668"/>
      <c r="AL296" s="668"/>
      <c r="AM296" s="668"/>
      <c r="AN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  <c r="AG297" s="668"/>
      <c r="AH297" s="668"/>
      <c r="AI297" s="668"/>
      <c r="AJ297" s="668"/>
      <c r="AK297" s="668"/>
      <c r="AL297" s="668"/>
      <c r="AM297" s="668"/>
      <c r="AN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  <c r="AG298" s="668"/>
      <c r="AH298" s="668"/>
      <c r="AI298" s="668"/>
      <c r="AJ298" s="668"/>
      <c r="AK298" s="668"/>
      <c r="AL298" s="668"/>
      <c r="AM298" s="668"/>
      <c r="AN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  <c r="AG299" s="668"/>
      <c r="AH299" s="668"/>
      <c r="AI299" s="668"/>
      <c r="AJ299" s="668"/>
      <c r="AK299" s="668"/>
      <c r="AL299" s="668"/>
      <c r="AM299" s="668"/>
      <c r="AN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  <c r="AG300" s="668"/>
      <c r="AH300" s="668"/>
      <c r="AI300" s="668"/>
      <c r="AJ300" s="668"/>
      <c r="AK300" s="668"/>
      <c r="AL300" s="668"/>
      <c r="AM300" s="668"/>
      <c r="AN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  <c r="AG301" s="668"/>
      <c r="AH301" s="668"/>
      <c r="AI301" s="668"/>
      <c r="AJ301" s="668"/>
      <c r="AK301" s="668"/>
      <c r="AL301" s="668"/>
      <c r="AM301" s="668"/>
      <c r="AN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  <c r="AG302" s="668"/>
      <c r="AH302" s="668"/>
      <c r="AI302" s="668"/>
      <c r="AJ302" s="668"/>
      <c r="AK302" s="668"/>
      <c r="AL302" s="668"/>
      <c r="AM302" s="668"/>
      <c r="AN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  <c r="AG303" s="668"/>
      <c r="AH303" s="668"/>
      <c r="AI303" s="668"/>
      <c r="AJ303" s="668"/>
      <c r="AK303" s="668"/>
      <c r="AL303" s="668"/>
      <c r="AM303" s="668"/>
      <c r="AN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  <c r="AG304" s="668"/>
      <c r="AH304" s="668"/>
      <c r="AI304" s="668"/>
      <c r="AJ304" s="668"/>
      <c r="AK304" s="668"/>
      <c r="AL304" s="668"/>
      <c r="AM304" s="668"/>
      <c r="AN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  <c r="AG305" s="668"/>
      <c r="AH305" s="668"/>
      <c r="AI305" s="668"/>
      <c r="AJ305" s="668"/>
      <c r="AK305" s="668"/>
      <c r="AL305" s="668"/>
      <c r="AM305" s="668"/>
      <c r="AN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  <c r="AG306" s="668"/>
      <c r="AH306" s="668"/>
      <c r="AI306" s="668"/>
      <c r="AJ306" s="668"/>
      <c r="AK306" s="668"/>
      <c r="AL306" s="668"/>
      <c r="AM306" s="668"/>
      <c r="AN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  <c r="AG307" s="668"/>
      <c r="AH307" s="668"/>
      <c r="AI307" s="668"/>
      <c r="AJ307" s="668"/>
      <c r="AK307" s="668"/>
      <c r="AL307" s="668"/>
      <c r="AM307" s="668"/>
      <c r="AN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  <c r="AG308" s="668"/>
      <c r="AH308" s="668"/>
      <c r="AI308" s="668"/>
      <c r="AJ308" s="668"/>
      <c r="AK308" s="668"/>
      <c r="AL308" s="668"/>
      <c r="AM308" s="668"/>
      <c r="AN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  <c r="AG309" s="668"/>
      <c r="AH309" s="668"/>
      <c r="AI309" s="668"/>
      <c r="AJ309" s="668"/>
      <c r="AK309" s="668"/>
      <c r="AL309" s="668"/>
      <c r="AM309" s="668"/>
      <c r="AN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  <c r="AG310" s="668"/>
      <c r="AH310" s="668"/>
      <c r="AI310" s="668"/>
      <c r="AJ310" s="668"/>
      <c r="AK310" s="668"/>
      <c r="AL310" s="668"/>
      <c r="AM310" s="668"/>
      <c r="AN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  <c r="AI311" s="668"/>
      <c r="AJ311" s="668"/>
      <c r="AK311" s="668"/>
      <c r="AL311" s="668"/>
      <c r="AM311" s="668"/>
      <c r="AN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  <c r="AG312" s="668"/>
      <c r="AH312" s="668"/>
      <c r="AI312" s="668"/>
      <c r="AJ312" s="668"/>
      <c r="AK312" s="668"/>
      <c r="AL312" s="668"/>
      <c r="AM312" s="668"/>
      <c r="AN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  <c r="AG313" s="668"/>
      <c r="AH313" s="668"/>
      <c r="AI313" s="668"/>
      <c r="AJ313" s="668"/>
      <c r="AK313" s="668"/>
      <c r="AL313" s="668"/>
      <c r="AM313" s="668"/>
      <c r="AN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  <c r="AG314" s="668"/>
      <c r="AH314" s="668"/>
      <c r="AI314" s="668"/>
      <c r="AJ314" s="668"/>
      <c r="AK314" s="668"/>
      <c r="AL314" s="668"/>
      <c r="AM314" s="668"/>
      <c r="AN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  <c r="AG315" s="668"/>
      <c r="AH315" s="668"/>
      <c r="AI315" s="668"/>
      <c r="AJ315" s="668"/>
      <c r="AK315" s="668"/>
      <c r="AL315" s="668"/>
      <c r="AM315" s="668"/>
      <c r="AN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  <c r="AG316" s="668"/>
      <c r="AH316" s="668"/>
      <c r="AI316" s="668"/>
      <c r="AJ316" s="668"/>
      <c r="AK316" s="668"/>
      <c r="AL316" s="668"/>
      <c r="AM316" s="668"/>
      <c r="AN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  <c r="AL317" s="668"/>
      <c r="AM317" s="668"/>
      <c r="AN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  <c r="AG318" s="668"/>
      <c r="AH318" s="668"/>
      <c r="AI318" s="668"/>
      <c r="AJ318" s="668"/>
      <c r="AK318" s="668"/>
      <c r="AL318" s="668"/>
      <c r="AM318" s="668"/>
      <c r="AN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  <c r="AG319" s="668"/>
      <c r="AH319" s="668"/>
      <c r="AI319" s="668"/>
      <c r="AJ319" s="668"/>
      <c r="AK319" s="668"/>
      <c r="AL319" s="668"/>
      <c r="AM319" s="668"/>
      <c r="AN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  <c r="AG320" s="668"/>
      <c r="AH320" s="668"/>
      <c r="AI320" s="668"/>
      <c r="AJ320" s="668"/>
      <c r="AK320" s="668"/>
      <c r="AL320" s="668"/>
      <c r="AM320" s="668"/>
      <c r="AN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  <c r="AG321" s="668"/>
      <c r="AH321" s="668"/>
      <c r="AI321" s="668"/>
      <c r="AJ321" s="668"/>
      <c r="AK321" s="668"/>
      <c r="AL321" s="668"/>
      <c r="AM321" s="668"/>
      <c r="AN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  <c r="AG322" s="668"/>
      <c r="AH322" s="668"/>
      <c r="AI322" s="668"/>
      <c r="AJ322" s="668"/>
      <c r="AK322" s="668"/>
      <c r="AL322" s="668"/>
      <c r="AM322" s="668"/>
      <c r="AN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  <c r="AG323" s="668"/>
      <c r="AH323" s="668"/>
      <c r="AI323" s="668"/>
      <c r="AJ323" s="668"/>
      <c r="AK323" s="668"/>
      <c r="AL323" s="668"/>
      <c r="AM323" s="668"/>
      <c r="AN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  <c r="AG324" s="668"/>
      <c r="AH324" s="668"/>
      <c r="AI324" s="668"/>
      <c r="AJ324" s="668"/>
      <c r="AK324" s="668"/>
      <c r="AL324" s="668"/>
      <c r="AM324" s="668"/>
      <c r="AN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  <c r="AG325" s="668"/>
      <c r="AH325" s="668"/>
      <c r="AI325" s="668"/>
      <c r="AJ325" s="668"/>
      <c r="AK325" s="668"/>
      <c r="AL325" s="668"/>
      <c r="AM325" s="668"/>
      <c r="AN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  <c r="AG326" s="668"/>
      <c r="AH326" s="668"/>
      <c r="AI326" s="668"/>
      <c r="AJ326" s="668"/>
      <c r="AK326" s="668"/>
      <c r="AL326" s="668"/>
      <c r="AM326" s="668"/>
      <c r="AN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  <c r="AG327" s="668"/>
      <c r="AH327" s="668"/>
      <c r="AI327" s="668"/>
      <c r="AJ327" s="668"/>
      <c r="AK327" s="668"/>
      <c r="AL327" s="668"/>
      <c r="AM327" s="668"/>
      <c r="AN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  <c r="AG328" s="668"/>
      <c r="AH328" s="668"/>
      <c r="AI328" s="668"/>
      <c r="AJ328" s="668"/>
      <c r="AK328" s="668"/>
      <c r="AL328" s="668"/>
      <c r="AM328" s="668"/>
      <c r="AN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  <c r="AG329" s="668"/>
      <c r="AH329" s="668"/>
      <c r="AI329" s="668"/>
      <c r="AJ329" s="668"/>
      <c r="AK329" s="668"/>
      <c r="AL329" s="668"/>
      <c r="AM329" s="668"/>
      <c r="AN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  <c r="AG330" s="668"/>
      <c r="AH330" s="668"/>
      <c r="AI330" s="668"/>
      <c r="AJ330" s="668"/>
      <c r="AK330" s="668"/>
      <c r="AL330" s="668"/>
      <c r="AM330" s="668"/>
      <c r="AN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  <c r="AG331" s="668"/>
      <c r="AH331" s="668"/>
      <c r="AI331" s="668"/>
      <c r="AJ331" s="668"/>
      <c r="AK331" s="668"/>
      <c r="AL331" s="668"/>
      <c r="AM331" s="668"/>
      <c r="AN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  <c r="AG332" s="668"/>
      <c r="AH332" s="668"/>
      <c r="AI332" s="668"/>
      <c r="AJ332" s="668"/>
      <c r="AK332" s="668"/>
      <c r="AL332" s="668"/>
      <c r="AM332" s="668"/>
      <c r="AN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  <c r="AG333" s="668"/>
      <c r="AH333" s="668"/>
      <c r="AI333" s="668"/>
      <c r="AJ333" s="668"/>
      <c r="AK333" s="668"/>
      <c r="AL333" s="668"/>
      <c r="AM333" s="668"/>
      <c r="AN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  <c r="AG334" s="668"/>
      <c r="AH334" s="668"/>
      <c r="AI334" s="668"/>
      <c r="AJ334" s="668"/>
      <c r="AK334" s="668"/>
      <c r="AL334" s="668"/>
      <c r="AM334" s="668"/>
      <c r="AN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  <c r="AG335" s="668"/>
      <c r="AH335" s="668"/>
      <c r="AI335" s="668"/>
      <c r="AJ335" s="668"/>
      <c r="AK335" s="668"/>
      <c r="AL335" s="668"/>
      <c r="AM335" s="668"/>
      <c r="AN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  <c r="AG336" s="668"/>
      <c r="AH336" s="668"/>
      <c r="AI336" s="668"/>
      <c r="AJ336" s="668"/>
      <c r="AK336" s="668"/>
      <c r="AL336" s="668"/>
      <c r="AM336" s="668"/>
      <c r="AN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  <c r="AG337" s="668"/>
      <c r="AH337" s="668"/>
      <c r="AI337" s="668"/>
      <c r="AJ337" s="668"/>
      <c r="AK337" s="668"/>
      <c r="AL337" s="668"/>
      <c r="AM337" s="668"/>
      <c r="AN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  <c r="AG338" s="668"/>
      <c r="AH338" s="668"/>
      <c r="AI338" s="668"/>
      <c r="AJ338" s="668"/>
      <c r="AK338" s="668"/>
      <c r="AL338" s="668"/>
      <c r="AM338" s="668"/>
      <c r="AN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  <c r="AG339" s="668"/>
      <c r="AH339" s="668"/>
      <c r="AI339" s="668"/>
      <c r="AJ339" s="668"/>
      <c r="AK339" s="668"/>
      <c r="AL339" s="668"/>
      <c r="AM339" s="668"/>
      <c r="AN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  <c r="AG340" s="668"/>
      <c r="AH340" s="668"/>
      <c r="AI340" s="668"/>
      <c r="AJ340" s="668"/>
      <c r="AK340" s="668"/>
      <c r="AL340" s="668"/>
      <c r="AM340" s="668"/>
      <c r="AN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  <c r="AG341" s="668"/>
      <c r="AH341" s="668"/>
      <c r="AI341" s="668"/>
      <c r="AJ341" s="668"/>
      <c r="AK341" s="668"/>
      <c r="AL341" s="668"/>
      <c r="AM341" s="668"/>
      <c r="AN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  <c r="AG342" s="668"/>
      <c r="AH342" s="668"/>
      <c r="AI342" s="668"/>
      <c r="AJ342" s="668"/>
      <c r="AK342" s="668"/>
      <c r="AL342" s="668"/>
      <c r="AM342" s="668"/>
      <c r="AN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  <c r="AG343" s="668"/>
      <c r="AH343" s="668"/>
      <c r="AI343" s="668"/>
      <c r="AJ343" s="668"/>
      <c r="AK343" s="668"/>
      <c r="AL343" s="668"/>
      <c r="AM343" s="668"/>
      <c r="AN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  <c r="AG344" s="668"/>
      <c r="AH344" s="668"/>
      <c r="AI344" s="668"/>
      <c r="AJ344" s="668"/>
      <c r="AK344" s="668"/>
      <c r="AL344" s="668"/>
      <c r="AM344" s="668"/>
      <c r="AN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  <c r="AG345" s="668"/>
      <c r="AH345" s="668"/>
      <c r="AI345" s="668"/>
      <c r="AJ345" s="668"/>
      <c r="AK345" s="668"/>
      <c r="AL345" s="668"/>
      <c r="AM345" s="668"/>
      <c r="AN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  <c r="AG346" s="668"/>
      <c r="AH346" s="668"/>
      <c r="AI346" s="668"/>
      <c r="AJ346" s="668"/>
      <c r="AK346" s="668"/>
      <c r="AL346" s="668"/>
      <c r="AM346" s="668"/>
      <c r="AN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  <c r="AG347" s="668"/>
      <c r="AH347" s="668"/>
      <c r="AI347" s="668"/>
      <c r="AJ347" s="668"/>
      <c r="AK347" s="668"/>
      <c r="AL347" s="668"/>
      <c r="AM347" s="668"/>
      <c r="AN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  <c r="AG348" s="668"/>
      <c r="AH348" s="668"/>
      <c r="AI348" s="668"/>
      <c r="AJ348" s="668"/>
      <c r="AK348" s="668"/>
      <c r="AL348" s="668"/>
      <c r="AM348" s="668"/>
      <c r="AN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  <c r="AG349" s="668"/>
      <c r="AH349" s="668"/>
      <c r="AI349" s="668"/>
      <c r="AJ349" s="668"/>
      <c r="AK349" s="668"/>
      <c r="AL349" s="668"/>
      <c r="AM349" s="668"/>
      <c r="AN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  <c r="AI350" s="668"/>
      <c r="AJ350" s="668"/>
      <c r="AK350" s="668"/>
      <c r="AL350" s="668"/>
      <c r="AM350" s="668"/>
      <c r="AN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  <c r="AG351" s="668"/>
      <c r="AH351" s="668"/>
      <c r="AI351" s="668"/>
      <c r="AJ351" s="668"/>
      <c r="AK351" s="668"/>
      <c r="AL351" s="668"/>
      <c r="AM351" s="668"/>
      <c r="AN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  <c r="AG352" s="668"/>
      <c r="AH352" s="668"/>
      <c r="AI352" s="668"/>
      <c r="AJ352" s="668"/>
      <c r="AK352" s="668"/>
      <c r="AL352" s="668"/>
      <c r="AM352" s="668"/>
      <c r="AN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  <c r="AG353" s="668"/>
      <c r="AH353" s="668"/>
      <c r="AI353" s="668"/>
      <c r="AJ353" s="668"/>
      <c r="AK353" s="668"/>
      <c r="AL353" s="668"/>
      <c r="AM353" s="668"/>
      <c r="AN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  <c r="AG354" s="668"/>
      <c r="AH354" s="668"/>
      <c r="AI354" s="668"/>
      <c r="AJ354" s="668"/>
      <c r="AK354" s="668"/>
      <c r="AL354" s="668"/>
      <c r="AM354" s="668"/>
      <c r="AN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  <c r="AG355" s="668"/>
      <c r="AH355" s="668"/>
      <c r="AI355" s="668"/>
      <c r="AJ355" s="668"/>
      <c r="AK355" s="668"/>
      <c r="AL355" s="668"/>
      <c r="AM355" s="668"/>
      <c r="AN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  <c r="AG356" s="668"/>
      <c r="AH356" s="668"/>
      <c r="AI356" s="668"/>
      <c r="AJ356" s="668"/>
      <c r="AK356" s="668"/>
      <c r="AL356" s="668"/>
      <c r="AM356" s="668"/>
      <c r="AN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  <c r="AG357" s="668"/>
      <c r="AH357" s="668"/>
      <c r="AI357" s="668"/>
      <c r="AJ357" s="668"/>
      <c r="AK357" s="668"/>
      <c r="AL357" s="668"/>
      <c r="AM357" s="668"/>
      <c r="AN357" s="668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4">
    <mergeCell ref="A60:B60"/>
    <mergeCell ref="A62:B62"/>
    <mergeCell ref="A64:B64"/>
    <mergeCell ref="A66:B66"/>
    <mergeCell ref="A68:B68"/>
    <mergeCell ref="A70:B70"/>
    <mergeCell ref="A72:B72"/>
    <mergeCell ref="A76:B76"/>
    <mergeCell ref="A78:B78"/>
    <mergeCell ref="A80:B80"/>
    <mergeCell ref="A82:B82"/>
    <mergeCell ref="A84:B84"/>
    <mergeCell ref="A86:B86"/>
    <mergeCell ref="A88:B88"/>
    <mergeCell ref="A101:B101"/>
    <mergeCell ref="A105:B105"/>
    <mergeCell ref="A107:B107"/>
    <mergeCell ref="A109:B109"/>
    <mergeCell ref="A111:B111"/>
    <mergeCell ref="A113:B113"/>
    <mergeCell ref="A115:B115"/>
    <mergeCell ref="A127:B127"/>
    <mergeCell ref="A129:B129"/>
    <mergeCell ref="A117:B117"/>
    <mergeCell ref="A119:B119"/>
    <mergeCell ref="E120:E121"/>
    <mergeCell ref="A121:B121"/>
    <mergeCell ref="E122:E129"/>
    <mergeCell ref="A123:B123"/>
    <mergeCell ref="A125:B125"/>
    <mergeCell ref="A139:B139"/>
    <mergeCell ref="A141:B141"/>
    <mergeCell ref="A143:B143"/>
    <mergeCell ref="A145:B145"/>
    <mergeCell ref="A147:B147"/>
    <mergeCell ref="A149:C154"/>
    <mergeCell ref="E130:E131"/>
    <mergeCell ref="A131:B131"/>
    <mergeCell ref="E132:E133"/>
    <mergeCell ref="A133:B133"/>
    <mergeCell ref="E134:E135"/>
    <mergeCell ref="A135:B135"/>
    <mergeCell ref="A137:B137"/>
    <mergeCell ref="D150:E150"/>
    <mergeCell ref="D151:E151"/>
    <mergeCell ref="D152:E152"/>
    <mergeCell ref="D153:E153"/>
    <mergeCell ref="D154:E154"/>
    <mergeCell ref="D156:E156"/>
    <mergeCell ref="D157:E157"/>
    <mergeCell ref="E136:E137"/>
    <mergeCell ref="E138:E139"/>
    <mergeCell ref="E140:E141"/>
    <mergeCell ref="E142:E143"/>
    <mergeCell ref="E144:E145"/>
    <mergeCell ref="E146:E147"/>
    <mergeCell ref="D149:E149"/>
    <mergeCell ref="L136:L137"/>
    <mergeCell ref="L138:L139"/>
    <mergeCell ref="L142:L143"/>
    <mergeCell ref="L144:L145"/>
    <mergeCell ref="L146:L147"/>
    <mergeCell ref="A148:AN148"/>
    <mergeCell ref="L120:L121"/>
    <mergeCell ref="L122:L123"/>
    <mergeCell ref="L126:L127"/>
    <mergeCell ref="L128:L129"/>
    <mergeCell ref="L130:L131"/>
    <mergeCell ref="L132:L133"/>
    <mergeCell ref="L134:L135"/>
    <mergeCell ref="A1:AL1"/>
    <mergeCell ref="AM1:AN1"/>
    <mergeCell ref="D3:D21"/>
    <mergeCell ref="I27:L27"/>
    <mergeCell ref="D31:D34"/>
    <mergeCell ref="E31:E34"/>
    <mergeCell ref="E36:E37"/>
    <mergeCell ref="A47:AN47"/>
    <mergeCell ref="A48:AN49"/>
    <mergeCell ref="A50:AN50"/>
    <mergeCell ref="A52:B52"/>
    <mergeCell ref="A54:B54"/>
    <mergeCell ref="A56:B56"/>
    <mergeCell ref="A58:B58"/>
    <mergeCell ref="A74:B74"/>
    <mergeCell ref="AC75:AF75"/>
    <mergeCell ref="A90:B90"/>
    <mergeCell ref="A92:B92"/>
    <mergeCell ref="A94:B94"/>
    <mergeCell ref="A96:B96"/>
    <mergeCell ref="A98:B98"/>
    <mergeCell ref="E99:AM99"/>
    <mergeCell ref="A103:B103"/>
    <mergeCell ref="E106:E107"/>
    <mergeCell ref="E108:E109"/>
    <mergeCell ref="E110:E111"/>
    <mergeCell ref="E112:E113"/>
    <mergeCell ref="E114:E115"/>
    <mergeCell ref="E116:E117"/>
    <mergeCell ref="E118:E119"/>
    <mergeCell ref="D36:D37"/>
    <mergeCell ref="D39:D40"/>
    <mergeCell ref="E39:E40"/>
    <mergeCell ref="D51:D98"/>
    <mergeCell ref="E100:E101"/>
    <mergeCell ref="E102:E103"/>
    <mergeCell ref="E104:E105"/>
    <mergeCell ref="L102:L103"/>
    <mergeCell ref="L104:L105"/>
    <mergeCell ref="L108:L109"/>
    <mergeCell ref="L110:L111"/>
    <mergeCell ref="L112:L113"/>
    <mergeCell ref="L114:L115"/>
    <mergeCell ref="L118:L119"/>
  </mergeCell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3.14"/>
    <col customWidth="1" min="2" max="2" width="18.0"/>
    <col customWidth="1" min="3" max="3" width="6.0"/>
    <col customWidth="1" min="4" max="4" width="6.86"/>
    <col customWidth="1" min="5" max="5" width="8.71"/>
    <col customWidth="1" min="6" max="7" width="6.57"/>
    <col customWidth="1" min="8" max="9" width="6.29"/>
    <col customWidth="1" min="10" max="10" width="6.0"/>
    <col customWidth="1" min="11" max="11" width="8.43"/>
    <col customWidth="1" min="12" max="12" width="6.86"/>
    <col customWidth="1" min="13" max="13" width="6.29"/>
    <col customWidth="1" min="14" max="18" width="6.86"/>
    <col customWidth="1" min="19" max="19" width="7.14"/>
    <col customWidth="1" min="20" max="23" width="6.86"/>
    <col customWidth="1" min="24" max="24" width="7.14"/>
    <col customWidth="1" min="25" max="26" width="6.86"/>
    <col customWidth="1" min="27" max="27" width="6.43"/>
    <col customWidth="1" min="28" max="28" width="6.29"/>
    <col customWidth="1" min="29" max="29" width="6.0"/>
    <col customWidth="1" min="30" max="30" width="5.86"/>
    <col customWidth="1" min="31" max="31" width="5.57"/>
    <col customWidth="1" min="32" max="32" width="5.43"/>
    <col customWidth="1" min="33" max="33" width="10.71"/>
    <col customWidth="1" min="34" max="34" width="5.71"/>
    <col customWidth="1" min="35" max="35" width="6.0"/>
    <col customWidth="1" min="36" max="36" width="9.43"/>
    <col customWidth="1" min="37" max="37" width="14.14"/>
  </cols>
  <sheetData>
    <row r="1" ht="18.75" customHeight="1">
      <c r="A1" s="1" t="s">
        <v>577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3" t="s">
        <v>0</v>
      </c>
      <c r="AK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8" t="s">
        <v>578</v>
      </c>
      <c r="F2" s="29">
        <v>1.0</v>
      </c>
      <c r="G2" s="29">
        <v>2.0</v>
      </c>
      <c r="H2" s="31">
        <v>3.0</v>
      </c>
      <c r="I2" s="16">
        <v>4.0</v>
      </c>
      <c r="J2" s="15">
        <v>5.0</v>
      </c>
      <c r="K2" s="686" t="s">
        <v>579</v>
      </c>
      <c r="L2" s="8">
        <v>6.0</v>
      </c>
      <c r="M2" s="31">
        <v>7.0</v>
      </c>
      <c r="N2" s="29">
        <v>8.0</v>
      </c>
      <c r="O2" s="31">
        <v>9.0</v>
      </c>
      <c r="P2" s="29">
        <v>10.0</v>
      </c>
      <c r="Q2" s="15">
        <v>11.0</v>
      </c>
      <c r="R2" s="16">
        <v>12.0</v>
      </c>
      <c r="S2" s="31">
        <v>13.0</v>
      </c>
      <c r="T2" s="29">
        <v>14.0</v>
      </c>
      <c r="U2" s="31">
        <v>15.0</v>
      </c>
      <c r="V2" s="29">
        <v>16.0</v>
      </c>
      <c r="W2" s="31">
        <v>17.0</v>
      </c>
      <c r="X2" s="16">
        <v>18.0</v>
      </c>
      <c r="Y2" s="15">
        <v>19.0</v>
      </c>
      <c r="Z2" s="147">
        <v>20.0</v>
      </c>
      <c r="AA2" s="117">
        <v>21.0</v>
      </c>
      <c r="AB2" s="147">
        <v>22.0</v>
      </c>
      <c r="AC2" s="117">
        <v>23.0</v>
      </c>
      <c r="AD2" s="147">
        <v>24.0</v>
      </c>
      <c r="AE2" s="15">
        <v>25.0</v>
      </c>
      <c r="AF2" s="16">
        <v>26.0</v>
      </c>
      <c r="AG2" s="583" t="s">
        <v>423</v>
      </c>
      <c r="AH2" s="31">
        <v>27.0</v>
      </c>
      <c r="AI2" s="29">
        <v>28.0</v>
      </c>
      <c r="AJ2" s="17" t="s">
        <v>7</v>
      </c>
      <c r="AK2" s="18" t="s">
        <v>8</v>
      </c>
    </row>
    <row r="3" ht="15.75" customHeight="1">
      <c r="A3" s="19">
        <v>1.0</v>
      </c>
      <c r="B3" s="80" t="s">
        <v>479</v>
      </c>
      <c r="C3" s="31" t="s">
        <v>480</v>
      </c>
      <c r="D3" s="22" t="s">
        <v>10</v>
      </c>
      <c r="E3" s="23" t="s">
        <v>11</v>
      </c>
      <c r="F3" s="35" t="s">
        <v>49</v>
      </c>
      <c r="G3" s="125" t="s">
        <v>43</v>
      </c>
      <c r="H3" s="125" t="s">
        <v>43</v>
      </c>
      <c r="I3" s="15"/>
      <c r="J3" s="15"/>
      <c r="K3" s="23" t="s">
        <v>482</v>
      </c>
      <c r="L3" s="125" t="s">
        <v>43</v>
      </c>
      <c r="M3" s="35" t="s">
        <v>49</v>
      </c>
      <c r="N3" s="125" t="s">
        <v>43</v>
      </c>
      <c r="O3" s="125" t="s">
        <v>43</v>
      </c>
      <c r="P3" s="125" t="s">
        <v>43</v>
      </c>
      <c r="Q3" s="15"/>
      <c r="R3" s="15"/>
      <c r="S3" s="125" t="s">
        <v>43</v>
      </c>
      <c r="T3" s="35" t="s">
        <v>49</v>
      </c>
      <c r="U3" s="125" t="s">
        <v>43</v>
      </c>
      <c r="V3" s="125" t="s">
        <v>43</v>
      </c>
      <c r="W3" s="125" t="s">
        <v>43</v>
      </c>
      <c r="X3" s="15"/>
      <c r="Y3" s="15"/>
      <c r="Z3" s="125" t="s">
        <v>43</v>
      </c>
      <c r="AA3" s="125" t="s">
        <v>43</v>
      </c>
      <c r="AB3" s="125" t="s">
        <v>43</v>
      </c>
      <c r="AC3" s="687"/>
      <c r="AD3" s="125"/>
      <c r="AE3" s="15"/>
      <c r="AF3" s="15"/>
      <c r="AG3" s="23" t="s">
        <v>11</v>
      </c>
      <c r="AH3" s="655"/>
      <c r="AI3" s="655"/>
      <c r="AJ3" s="29"/>
      <c r="AK3" s="29"/>
    </row>
    <row r="4" ht="15.75" customHeight="1">
      <c r="A4" s="19">
        <v>2.0</v>
      </c>
      <c r="B4" s="19" t="s">
        <v>9</v>
      </c>
      <c r="C4" s="31" t="s">
        <v>580</v>
      </c>
      <c r="D4" s="32"/>
      <c r="E4" s="23" t="s">
        <v>11</v>
      </c>
      <c r="F4" s="125" t="s">
        <v>43</v>
      </c>
      <c r="G4" s="35" t="s">
        <v>49</v>
      </c>
      <c r="H4" s="125" t="s">
        <v>43</v>
      </c>
      <c r="I4" s="15"/>
      <c r="J4" s="15"/>
      <c r="K4" s="23" t="s">
        <v>482</v>
      </c>
      <c r="L4" s="125" t="s">
        <v>43</v>
      </c>
      <c r="M4" s="125" t="s">
        <v>43</v>
      </c>
      <c r="N4" s="35" t="s">
        <v>49</v>
      </c>
      <c r="O4" s="125" t="s">
        <v>43</v>
      </c>
      <c r="P4" s="125" t="s">
        <v>43</v>
      </c>
      <c r="Q4" s="15"/>
      <c r="R4" s="15"/>
      <c r="S4" s="125" t="s">
        <v>43</v>
      </c>
      <c r="T4" s="125" t="s">
        <v>43</v>
      </c>
      <c r="U4" s="35" t="s">
        <v>49</v>
      </c>
      <c r="V4" s="125" t="s">
        <v>43</v>
      </c>
      <c r="W4" s="125" t="s">
        <v>43</v>
      </c>
      <c r="X4" s="15"/>
      <c r="Y4" s="15"/>
      <c r="Z4" s="125" t="s">
        <v>43</v>
      </c>
      <c r="AA4" s="125" t="s">
        <v>43</v>
      </c>
      <c r="AB4" s="125" t="s">
        <v>43</v>
      </c>
      <c r="AC4" s="125"/>
      <c r="AD4" s="687"/>
      <c r="AE4" s="15"/>
      <c r="AF4" s="15"/>
      <c r="AG4" s="23" t="s">
        <v>11</v>
      </c>
      <c r="AH4" s="125" t="s">
        <v>43</v>
      </c>
      <c r="AI4" s="125" t="s">
        <v>43</v>
      </c>
      <c r="AJ4" s="29"/>
      <c r="AK4" s="29"/>
    </row>
    <row r="5" ht="15.75" customHeight="1">
      <c r="A5" s="19">
        <v>3.0</v>
      </c>
      <c r="B5" s="19" t="s">
        <v>16</v>
      </c>
      <c r="C5" s="31" t="s">
        <v>484</v>
      </c>
      <c r="D5" s="32"/>
      <c r="E5" s="23" t="s">
        <v>11</v>
      </c>
      <c r="F5" s="125" t="s">
        <v>43</v>
      </c>
      <c r="G5" s="125" t="s">
        <v>43</v>
      </c>
      <c r="H5" s="35" t="s">
        <v>49</v>
      </c>
      <c r="I5" s="119"/>
      <c r="J5" s="119"/>
      <c r="K5" s="23" t="s">
        <v>482</v>
      </c>
      <c r="L5" s="125" t="s">
        <v>43</v>
      </c>
      <c r="M5" s="125" t="s">
        <v>43</v>
      </c>
      <c r="N5" s="125" t="s">
        <v>43</v>
      </c>
      <c r="O5" s="35" t="s">
        <v>49</v>
      </c>
      <c r="P5" s="125" t="s">
        <v>43</v>
      </c>
      <c r="Q5" s="15"/>
      <c r="R5" s="15"/>
      <c r="S5" s="125" t="s">
        <v>43</v>
      </c>
      <c r="T5" s="657" t="s">
        <v>29</v>
      </c>
      <c r="U5" s="125" t="s">
        <v>43</v>
      </c>
      <c r="V5" s="657" t="s">
        <v>29</v>
      </c>
      <c r="W5" s="125"/>
      <c r="X5" s="15"/>
      <c r="Y5" s="15"/>
      <c r="Z5" s="125" t="s">
        <v>43</v>
      </c>
      <c r="AA5" s="125" t="s">
        <v>43</v>
      </c>
      <c r="AB5" s="35" t="s">
        <v>49</v>
      </c>
      <c r="AC5" s="125"/>
      <c r="AD5" s="125"/>
      <c r="AE5" s="15" t="s">
        <v>49</v>
      </c>
      <c r="AF5" s="15"/>
      <c r="AG5" s="23" t="s">
        <v>11</v>
      </c>
      <c r="AH5" s="125"/>
      <c r="AI5" s="125" t="s">
        <v>43</v>
      </c>
      <c r="AJ5" s="29"/>
      <c r="AK5" s="29"/>
    </row>
    <row r="6" ht="15.75" customHeight="1">
      <c r="A6" s="19">
        <v>4.0</v>
      </c>
      <c r="B6" s="19" t="s">
        <v>19</v>
      </c>
      <c r="C6" s="31" t="s">
        <v>485</v>
      </c>
      <c r="D6" s="32"/>
      <c r="E6" s="23" t="s">
        <v>11</v>
      </c>
      <c r="F6" s="125" t="s">
        <v>43</v>
      </c>
      <c r="G6" s="125" t="s">
        <v>43</v>
      </c>
      <c r="H6" s="125" t="s">
        <v>43</v>
      </c>
      <c r="I6" s="15"/>
      <c r="J6" s="15"/>
      <c r="K6" s="23" t="s">
        <v>482</v>
      </c>
      <c r="L6" s="35" t="s">
        <v>49</v>
      </c>
      <c r="M6" s="125" t="s">
        <v>43</v>
      </c>
      <c r="N6" s="125" t="s">
        <v>43</v>
      </c>
      <c r="O6" s="125" t="s">
        <v>43</v>
      </c>
      <c r="P6" s="35" t="s">
        <v>49</v>
      </c>
      <c r="Q6" s="527"/>
      <c r="R6" s="15"/>
      <c r="S6" s="659"/>
      <c r="T6" s="125" t="s">
        <v>43</v>
      </c>
      <c r="U6" s="125" t="s">
        <v>43</v>
      </c>
      <c r="V6" s="125" t="s">
        <v>43</v>
      </c>
      <c r="W6" s="35" t="s">
        <v>49</v>
      </c>
      <c r="X6" s="527"/>
      <c r="Y6" s="527" t="s">
        <v>43</v>
      </c>
      <c r="Z6" s="125" t="s">
        <v>43</v>
      </c>
      <c r="AA6" s="125" t="s">
        <v>43</v>
      </c>
      <c r="AB6" s="125" t="s">
        <v>43</v>
      </c>
      <c r="AC6" s="125"/>
      <c r="AD6" s="125"/>
      <c r="AE6" s="15"/>
      <c r="AF6" s="123"/>
      <c r="AG6" s="334" t="s">
        <v>11</v>
      </c>
      <c r="AH6" s="659"/>
      <c r="AI6" s="125" t="s">
        <v>43</v>
      </c>
      <c r="AJ6" s="29">
        <v>2.0</v>
      </c>
      <c r="AK6" s="45" t="s">
        <v>45</v>
      </c>
    </row>
    <row r="7" ht="18.0" customHeight="1">
      <c r="A7" s="19">
        <v>5.0</v>
      </c>
      <c r="B7" s="19" t="s">
        <v>20</v>
      </c>
      <c r="C7" s="31" t="s">
        <v>486</v>
      </c>
      <c r="D7" s="32"/>
      <c r="E7" s="23" t="s">
        <v>11</v>
      </c>
      <c r="F7" s="125" t="s">
        <v>43</v>
      </c>
      <c r="G7" s="125" t="s">
        <v>43</v>
      </c>
      <c r="H7" s="125" t="s">
        <v>43</v>
      </c>
      <c r="I7" s="15"/>
      <c r="J7" s="15"/>
      <c r="K7" s="23" t="s">
        <v>482</v>
      </c>
      <c r="L7" s="125" t="s">
        <v>43</v>
      </c>
      <c r="M7" s="35" t="s">
        <v>49</v>
      </c>
      <c r="N7" s="125" t="s">
        <v>43</v>
      </c>
      <c r="O7" s="125" t="s">
        <v>43</v>
      </c>
      <c r="P7" s="125" t="s">
        <v>43</v>
      </c>
      <c r="Q7" s="15"/>
      <c r="R7" s="15"/>
      <c r="S7" s="35" t="s">
        <v>49</v>
      </c>
      <c r="T7" s="125" t="s">
        <v>43</v>
      </c>
      <c r="U7" s="125" t="s">
        <v>43</v>
      </c>
      <c r="V7" s="125" t="s">
        <v>43</v>
      </c>
      <c r="W7" s="125" t="s">
        <v>43</v>
      </c>
      <c r="X7" s="15"/>
      <c r="Y7" s="15"/>
      <c r="Z7" s="125" t="s">
        <v>43</v>
      </c>
      <c r="AA7" s="125" t="s">
        <v>43</v>
      </c>
      <c r="AB7" s="125" t="s">
        <v>43</v>
      </c>
      <c r="AC7" s="125"/>
      <c r="AD7" s="125"/>
      <c r="AE7" s="15"/>
      <c r="AF7" s="15" t="s">
        <v>49</v>
      </c>
      <c r="AG7" s="23" t="s">
        <v>11</v>
      </c>
      <c r="AH7" s="125" t="s">
        <v>43</v>
      </c>
      <c r="AI7" s="125" t="s">
        <v>43</v>
      </c>
      <c r="AJ7" s="29"/>
      <c r="AK7" s="45"/>
    </row>
    <row r="8" ht="15.75" customHeight="1">
      <c r="A8" s="19">
        <v>6.0</v>
      </c>
      <c r="B8" s="19" t="s">
        <v>581</v>
      </c>
      <c r="C8" s="31" t="s">
        <v>582</v>
      </c>
      <c r="D8" s="32"/>
      <c r="E8" s="23" t="s">
        <v>11</v>
      </c>
      <c r="F8" s="35" t="s">
        <v>49</v>
      </c>
      <c r="G8" s="125" t="s">
        <v>43</v>
      </c>
      <c r="H8" s="125" t="s">
        <v>43</v>
      </c>
      <c r="I8" s="15" t="s">
        <v>43</v>
      </c>
      <c r="J8" s="15"/>
      <c r="K8" s="23" t="s">
        <v>482</v>
      </c>
      <c r="L8" s="125"/>
      <c r="M8" s="125" t="s">
        <v>43</v>
      </c>
      <c r="N8" s="35" t="s">
        <v>49</v>
      </c>
      <c r="O8" s="125" t="s">
        <v>43</v>
      </c>
      <c r="P8" s="125" t="s">
        <v>43</v>
      </c>
      <c r="Q8" s="15"/>
      <c r="R8" s="15"/>
      <c r="S8" s="655"/>
      <c r="T8" s="654"/>
      <c r="U8" s="655"/>
      <c r="V8" s="655"/>
      <c r="W8" s="655"/>
      <c r="X8" s="639"/>
      <c r="Y8" s="639"/>
      <c r="Z8" s="655"/>
      <c r="AA8" s="655"/>
      <c r="AB8" s="655"/>
      <c r="AC8" s="655"/>
      <c r="AD8" s="655"/>
      <c r="AE8" s="639"/>
      <c r="AF8" s="639"/>
      <c r="AG8" s="23" t="s">
        <v>11</v>
      </c>
      <c r="AH8" s="655"/>
      <c r="AI8" s="125" t="s">
        <v>43</v>
      </c>
      <c r="AJ8" s="29"/>
      <c r="AK8" s="45"/>
    </row>
    <row r="9" ht="15.75" customHeight="1">
      <c r="A9" s="19">
        <v>7.0</v>
      </c>
      <c r="B9" s="19" t="s">
        <v>23</v>
      </c>
      <c r="C9" s="31" t="s">
        <v>487</v>
      </c>
      <c r="D9" s="32"/>
      <c r="E9" s="23" t="s">
        <v>11</v>
      </c>
      <c r="F9" s="125" t="s">
        <v>43</v>
      </c>
      <c r="G9" s="35" t="s">
        <v>49</v>
      </c>
      <c r="H9" s="125" t="s">
        <v>43</v>
      </c>
      <c r="I9" s="15"/>
      <c r="J9" s="15"/>
      <c r="K9" s="23" t="s">
        <v>482</v>
      </c>
      <c r="L9" s="125" t="s">
        <v>43</v>
      </c>
      <c r="M9" s="125" t="s">
        <v>43</v>
      </c>
      <c r="N9" s="125" t="s">
        <v>43</v>
      </c>
      <c r="O9" s="35" t="s">
        <v>49</v>
      </c>
      <c r="P9" s="125" t="s">
        <v>43</v>
      </c>
      <c r="Q9" s="15"/>
      <c r="R9" s="15"/>
      <c r="S9" s="125" t="s">
        <v>43</v>
      </c>
      <c r="T9" s="125" t="s">
        <v>43</v>
      </c>
      <c r="U9" s="35" t="s">
        <v>49</v>
      </c>
      <c r="V9" s="125" t="s">
        <v>43</v>
      </c>
      <c r="W9" s="125" t="s">
        <v>43</v>
      </c>
      <c r="X9" s="15"/>
      <c r="Y9" s="15"/>
      <c r="Z9" s="125" t="s">
        <v>43</v>
      </c>
      <c r="AA9" s="35" t="s">
        <v>49</v>
      </c>
      <c r="AB9" s="125" t="s">
        <v>43</v>
      </c>
      <c r="AC9" s="125"/>
      <c r="AD9" s="125"/>
      <c r="AE9" s="15"/>
      <c r="AF9" s="15"/>
      <c r="AG9" s="23" t="s">
        <v>11</v>
      </c>
      <c r="AH9" s="35" t="s">
        <v>49</v>
      </c>
      <c r="AI9" s="125" t="s">
        <v>43</v>
      </c>
      <c r="AJ9" s="29"/>
      <c r="AK9" s="45"/>
    </row>
    <row r="10" ht="15.75" customHeight="1">
      <c r="A10" s="19">
        <v>8.0</v>
      </c>
      <c r="B10" s="20" t="s">
        <v>24</v>
      </c>
      <c r="C10" s="31" t="s">
        <v>488</v>
      </c>
      <c r="D10" s="32"/>
      <c r="E10" s="23" t="s">
        <v>11</v>
      </c>
      <c r="F10" s="655"/>
      <c r="G10" s="655"/>
      <c r="H10" s="655"/>
      <c r="I10" s="639"/>
      <c r="J10" s="639"/>
      <c r="K10" s="654" t="s">
        <v>482</v>
      </c>
      <c r="L10" s="655"/>
      <c r="M10" s="655"/>
      <c r="N10" s="655"/>
      <c r="O10" s="655"/>
      <c r="P10" s="655"/>
      <c r="Q10" s="639"/>
      <c r="R10" s="639"/>
      <c r="S10" s="655"/>
      <c r="T10" s="655"/>
      <c r="U10" s="655"/>
      <c r="V10" s="654"/>
      <c r="W10" s="655"/>
      <c r="X10" s="639"/>
      <c r="Y10" s="639"/>
      <c r="Z10" s="125" t="s">
        <v>43</v>
      </c>
      <c r="AA10" s="125" t="s">
        <v>43</v>
      </c>
      <c r="AB10" s="125" t="s">
        <v>43</v>
      </c>
      <c r="AC10" s="688"/>
      <c r="AD10" s="688"/>
      <c r="AE10" s="15"/>
      <c r="AF10" s="15"/>
      <c r="AG10" s="23" t="s">
        <v>11</v>
      </c>
      <c r="AH10" s="125" t="s">
        <v>43</v>
      </c>
      <c r="AI10" s="125" t="s">
        <v>43</v>
      </c>
      <c r="AJ10" s="29"/>
      <c r="AK10" s="45"/>
    </row>
    <row r="11" ht="15.75" customHeight="1">
      <c r="A11" s="19">
        <v>9.0</v>
      </c>
      <c r="B11" s="80" t="s">
        <v>489</v>
      </c>
      <c r="C11" s="31" t="s">
        <v>490</v>
      </c>
      <c r="D11" s="32"/>
      <c r="E11" s="23" t="s">
        <v>11</v>
      </c>
      <c r="F11" s="125" t="s">
        <v>43</v>
      </c>
      <c r="G11" s="125" t="s">
        <v>43</v>
      </c>
      <c r="H11" s="125" t="s">
        <v>43</v>
      </c>
      <c r="I11" s="15" t="s">
        <v>49</v>
      </c>
      <c r="J11" s="15"/>
      <c r="K11" s="379" t="s">
        <v>583</v>
      </c>
      <c r="L11" s="125"/>
      <c r="M11" s="125" t="s">
        <v>43</v>
      </c>
      <c r="N11" s="125" t="s">
        <v>43</v>
      </c>
      <c r="O11" s="125" t="s">
        <v>43</v>
      </c>
      <c r="P11" s="125" t="s">
        <v>43</v>
      </c>
      <c r="Q11" s="15"/>
      <c r="R11" s="15"/>
      <c r="S11" s="35" t="s">
        <v>49</v>
      </c>
      <c r="T11" s="125" t="s">
        <v>43</v>
      </c>
      <c r="U11" s="125" t="s">
        <v>43</v>
      </c>
      <c r="V11" s="125" t="s">
        <v>43</v>
      </c>
      <c r="W11" s="35" t="s">
        <v>49</v>
      </c>
      <c r="X11" s="15"/>
      <c r="Y11" s="15"/>
      <c r="Z11" s="125" t="s">
        <v>43</v>
      </c>
      <c r="AA11" s="125" t="s">
        <v>43</v>
      </c>
      <c r="AB11" s="125" t="s">
        <v>43</v>
      </c>
      <c r="AC11" s="688" t="s">
        <v>49</v>
      </c>
      <c r="AD11" s="688" t="s">
        <v>49</v>
      </c>
      <c r="AE11" s="15"/>
      <c r="AF11" s="15"/>
      <c r="AG11" s="23" t="s">
        <v>11</v>
      </c>
      <c r="AH11" s="125" t="s">
        <v>43</v>
      </c>
      <c r="AI11" s="125" t="s">
        <v>43</v>
      </c>
      <c r="AJ11" s="29">
        <v>1.0</v>
      </c>
      <c r="AK11" s="45" t="s">
        <v>548</v>
      </c>
    </row>
    <row r="12" ht="15.75" customHeight="1">
      <c r="A12" s="19">
        <v>10.0</v>
      </c>
      <c r="B12" s="20" t="s">
        <v>26</v>
      </c>
      <c r="C12" s="31" t="s">
        <v>491</v>
      </c>
      <c r="D12" s="32"/>
      <c r="E12" s="23" t="s">
        <v>11</v>
      </c>
      <c r="F12" s="655"/>
      <c r="G12" s="655"/>
      <c r="H12" s="125"/>
      <c r="I12" s="15"/>
      <c r="J12" s="15" t="s">
        <v>43</v>
      </c>
      <c r="K12" s="23" t="s">
        <v>482</v>
      </c>
      <c r="L12" s="125" t="s">
        <v>43</v>
      </c>
      <c r="M12" s="125" t="s">
        <v>43</v>
      </c>
      <c r="N12" s="125" t="s">
        <v>43</v>
      </c>
      <c r="O12" s="125" t="s">
        <v>43</v>
      </c>
      <c r="P12" s="125" t="s">
        <v>43</v>
      </c>
      <c r="Q12" s="15"/>
      <c r="R12" s="15"/>
      <c r="S12" s="125" t="s">
        <v>43</v>
      </c>
      <c r="T12" s="35" t="s">
        <v>49</v>
      </c>
      <c r="U12" s="125" t="s">
        <v>43</v>
      </c>
      <c r="V12" s="125" t="s">
        <v>43</v>
      </c>
      <c r="W12" s="125" t="s">
        <v>43</v>
      </c>
      <c r="X12" s="15"/>
      <c r="Y12" s="15"/>
      <c r="Z12" s="35" t="s">
        <v>49</v>
      </c>
      <c r="AA12" s="125" t="s">
        <v>43</v>
      </c>
      <c r="AB12" s="125" t="s">
        <v>43</v>
      </c>
      <c r="AC12" s="688"/>
      <c r="AD12" s="688"/>
      <c r="AE12" s="15"/>
      <c r="AF12" s="15"/>
      <c r="AG12" s="23" t="s">
        <v>11</v>
      </c>
      <c r="AH12" s="35" t="s">
        <v>49</v>
      </c>
      <c r="AI12" s="125" t="s">
        <v>43</v>
      </c>
      <c r="AJ12" s="29"/>
      <c r="AK12" s="29"/>
    </row>
    <row r="13" ht="15.75" customHeight="1">
      <c r="A13" s="19">
        <v>11.0</v>
      </c>
      <c r="B13" s="19" t="s">
        <v>27</v>
      </c>
      <c r="C13" s="31" t="s">
        <v>492</v>
      </c>
      <c r="D13" s="32"/>
      <c r="E13" s="23" t="s">
        <v>11</v>
      </c>
      <c r="F13" s="125" t="s">
        <v>43</v>
      </c>
      <c r="G13" s="125" t="s">
        <v>43</v>
      </c>
      <c r="H13" s="125"/>
      <c r="I13" s="15"/>
      <c r="J13" s="119" t="s">
        <v>49</v>
      </c>
      <c r="K13" s="23" t="s">
        <v>482</v>
      </c>
      <c r="L13" s="125" t="s">
        <v>43</v>
      </c>
      <c r="M13" s="35" t="s">
        <v>49</v>
      </c>
      <c r="N13" s="125" t="s">
        <v>43</v>
      </c>
      <c r="O13" s="125" t="s">
        <v>43</v>
      </c>
      <c r="P13" s="125" t="s">
        <v>43</v>
      </c>
      <c r="Q13" s="15" t="s">
        <v>43</v>
      </c>
      <c r="R13" s="15"/>
      <c r="S13" s="125" t="s">
        <v>43</v>
      </c>
      <c r="T13" s="125" t="s">
        <v>43</v>
      </c>
      <c r="U13" s="35" t="s">
        <v>49</v>
      </c>
      <c r="V13" s="125" t="s">
        <v>43</v>
      </c>
      <c r="W13" s="125"/>
      <c r="X13" s="15"/>
      <c r="Y13" s="15"/>
      <c r="Z13" s="125" t="s">
        <v>43</v>
      </c>
      <c r="AA13" s="35" t="s">
        <v>49</v>
      </c>
      <c r="AB13" s="125" t="s">
        <v>43</v>
      </c>
      <c r="AC13" s="125"/>
      <c r="AD13" s="125"/>
      <c r="AE13" s="15"/>
      <c r="AF13" s="15"/>
      <c r="AG13" s="23" t="s">
        <v>11</v>
      </c>
      <c r="AH13" s="125" t="s">
        <v>43</v>
      </c>
      <c r="AI13" s="35" t="s">
        <v>49</v>
      </c>
      <c r="AJ13" s="29"/>
      <c r="AK13" s="29"/>
    </row>
    <row r="14" ht="15.75" customHeight="1">
      <c r="A14" s="19">
        <v>12.0</v>
      </c>
      <c r="B14" s="19" t="s">
        <v>28</v>
      </c>
      <c r="C14" s="31" t="s">
        <v>493</v>
      </c>
      <c r="D14" s="32"/>
      <c r="E14" s="23" t="s">
        <v>11</v>
      </c>
      <c r="F14" s="125" t="s">
        <v>43</v>
      </c>
      <c r="G14" s="125" t="s">
        <v>43</v>
      </c>
      <c r="H14" s="125" t="s">
        <v>43</v>
      </c>
      <c r="I14" s="15"/>
      <c r="J14" s="15"/>
      <c r="K14" s="23" t="s">
        <v>482</v>
      </c>
      <c r="L14" s="125" t="s">
        <v>43</v>
      </c>
      <c r="M14" s="125" t="s">
        <v>43</v>
      </c>
      <c r="N14" s="35" t="s">
        <v>49</v>
      </c>
      <c r="O14" s="125" t="s">
        <v>43</v>
      </c>
      <c r="P14" s="125" t="s">
        <v>43</v>
      </c>
      <c r="Q14" s="15" t="s">
        <v>43</v>
      </c>
      <c r="R14" s="15"/>
      <c r="S14" s="125"/>
      <c r="T14" s="125" t="s">
        <v>43</v>
      </c>
      <c r="U14" s="125" t="s">
        <v>43</v>
      </c>
      <c r="V14" s="35" t="s">
        <v>49</v>
      </c>
      <c r="W14" s="125" t="s">
        <v>43</v>
      </c>
      <c r="X14" s="15"/>
      <c r="Y14" s="15"/>
      <c r="Z14" s="125" t="s">
        <v>43</v>
      </c>
      <c r="AA14" s="125" t="s">
        <v>43</v>
      </c>
      <c r="AB14" s="35" t="s">
        <v>49</v>
      </c>
      <c r="AC14" s="125"/>
      <c r="AD14" s="125"/>
      <c r="AE14" s="15"/>
      <c r="AF14" s="15"/>
      <c r="AG14" s="23" t="s">
        <v>11</v>
      </c>
      <c r="AH14" s="125" t="s">
        <v>43</v>
      </c>
      <c r="AI14" s="125" t="s">
        <v>43</v>
      </c>
      <c r="AJ14" s="29"/>
      <c r="AK14" s="45"/>
    </row>
    <row r="15" ht="15.75" customHeight="1">
      <c r="A15" s="19">
        <v>13.0</v>
      </c>
      <c r="B15" s="20" t="s">
        <v>32</v>
      </c>
      <c r="C15" s="31" t="s">
        <v>494</v>
      </c>
      <c r="D15" s="32"/>
      <c r="E15" s="23" t="s">
        <v>11</v>
      </c>
      <c r="F15" s="125" t="s">
        <v>43</v>
      </c>
      <c r="G15" s="35" t="s">
        <v>49</v>
      </c>
      <c r="H15" s="125" t="s">
        <v>43</v>
      </c>
      <c r="I15" s="15"/>
      <c r="J15" s="15"/>
      <c r="K15" s="23" t="s">
        <v>482</v>
      </c>
      <c r="L15" s="125" t="s">
        <v>43</v>
      </c>
      <c r="M15" s="125" t="s">
        <v>43</v>
      </c>
      <c r="N15" s="125" t="s">
        <v>43</v>
      </c>
      <c r="O15" s="125" t="s">
        <v>43</v>
      </c>
      <c r="P15" s="125" t="s">
        <v>43</v>
      </c>
      <c r="Q15" s="15" t="s">
        <v>49</v>
      </c>
      <c r="R15" s="15"/>
      <c r="S15" s="125"/>
      <c r="T15" s="125" t="s">
        <v>43</v>
      </c>
      <c r="U15" s="125" t="s">
        <v>43</v>
      </c>
      <c r="V15" s="125" t="s">
        <v>43</v>
      </c>
      <c r="W15" s="35" t="s">
        <v>49</v>
      </c>
      <c r="X15" s="15"/>
      <c r="Y15" s="15"/>
      <c r="Z15" s="125" t="s">
        <v>43</v>
      </c>
      <c r="AA15" s="125" t="s">
        <v>43</v>
      </c>
      <c r="AB15" s="125" t="s">
        <v>43</v>
      </c>
      <c r="AC15" s="688" t="s">
        <v>49</v>
      </c>
      <c r="AD15" s="688" t="s">
        <v>43</v>
      </c>
      <c r="AE15" s="15"/>
      <c r="AF15" s="15"/>
      <c r="AG15" s="23" t="s">
        <v>11</v>
      </c>
      <c r="AH15" s="125" t="s">
        <v>43</v>
      </c>
      <c r="AI15" s="125" t="s">
        <v>43</v>
      </c>
      <c r="AJ15" s="29">
        <v>2.0</v>
      </c>
      <c r="AK15" s="29" t="s">
        <v>584</v>
      </c>
    </row>
    <row r="16" ht="15.75" customHeight="1">
      <c r="A16" s="19">
        <v>14.0</v>
      </c>
      <c r="B16" s="19" t="s">
        <v>33</v>
      </c>
      <c r="C16" s="31" t="s">
        <v>495</v>
      </c>
      <c r="D16" s="32"/>
      <c r="E16" s="23" t="s">
        <v>11</v>
      </c>
      <c r="F16" s="655"/>
      <c r="G16" s="655"/>
      <c r="H16" s="655"/>
      <c r="I16" s="639"/>
      <c r="J16" s="639"/>
      <c r="K16" s="654" t="s">
        <v>482</v>
      </c>
      <c r="L16" s="655"/>
      <c r="M16" s="655"/>
      <c r="N16" s="655"/>
      <c r="O16" s="655"/>
      <c r="P16" s="655"/>
      <c r="Q16" s="639"/>
      <c r="R16" s="639"/>
      <c r="S16" s="655"/>
      <c r="T16" s="655"/>
      <c r="U16" s="125" t="s">
        <v>43</v>
      </c>
      <c r="V16" s="125" t="s">
        <v>43</v>
      </c>
      <c r="W16" s="125" t="s">
        <v>43</v>
      </c>
      <c r="X16" s="15"/>
      <c r="Y16" s="15"/>
      <c r="Z16" s="125" t="s">
        <v>43</v>
      </c>
      <c r="AA16" s="125" t="s">
        <v>43</v>
      </c>
      <c r="AB16" s="125" t="s">
        <v>43</v>
      </c>
      <c r="AC16" s="688"/>
      <c r="AD16" s="688"/>
      <c r="AE16" s="15"/>
      <c r="AF16" s="15"/>
      <c r="AG16" s="23" t="s">
        <v>11</v>
      </c>
      <c r="AH16" s="125" t="s">
        <v>43</v>
      </c>
      <c r="AI16" s="125" t="s">
        <v>43</v>
      </c>
      <c r="AJ16" s="29"/>
      <c r="AK16" s="29"/>
    </row>
    <row r="17" ht="15.75" customHeight="1">
      <c r="A17" s="19">
        <v>15.0</v>
      </c>
      <c r="B17" s="19" t="s">
        <v>34</v>
      </c>
      <c r="C17" s="31" t="s">
        <v>496</v>
      </c>
      <c r="D17" s="32"/>
      <c r="E17" s="23" t="s">
        <v>11</v>
      </c>
      <c r="F17" s="125" t="s">
        <v>43</v>
      </c>
      <c r="G17" s="659"/>
      <c r="H17" s="35" t="s">
        <v>49</v>
      </c>
      <c r="I17" s="119"/>
      <c r="J17" s="15"/>
      <c r="K17" s="379" t="s">
        <v>585</v>
      </c>
      <c r="L17" s="125" t="s">
        <v>43</v>
      </c>
      <c r="M17" s="125" t="s">
        <v>43</v>
      </c>
      <c r="N17" s="125" t="s">
        <v>43</v>
      </c>
      <c r="O17" s="125" t="s">
        <v>43</v>
      </c>
      <c r="P17" s="125"/>
      <c r="Q17" s="15"/>
      <c r="R17" s="15" t="s">
        <v>43</v>
      </c>
      <c r="S17" s="125" t="s">
        <v>43</v>
      </c>
      <c r="T17" s="35" t="s">
        <v>49</v>
      </c>
      <c r="U17" s="125" t="s">
        <v>43</v>
      </c>
      <c r="V17" s="125" t="s">
        <v>43</v>
      </c>
      <c r="W17" s="125" t="s">
        <v>43</v>
      </c>
      <c r="X17" s="15"/>
      <c r="Y17" s="15"/>
      <c r="Z17" s="35" t="s">
        <v>49</v>
      </c>
      <c r="AA17" s="125" t="s">
        <v>43</v>
      </c>
      <c r="AB17" s="125" t="s">
        <v>43</v>
      </c>
      <c r="AC17" s="688" t="s">
        <v>43</v>
      </c>
      <c r="AD17" s="688" t="s">
        <v>43</v>
      </c>
      <c r="AE17" s="15"/>
      <c r="AF17" s="15"/>
      <c r="AG17" s="23" t="s">
        <v>11</v>
      </c>
      <c r="AH17" s="35" t="s">
        <v>49</v>
      </c>
      <c r="AI17" s="125" t="s">
        <v>43</v>
      </c>
      <c r="AJ17" s="29">
        <v>1.0</v>
      </c>
      <c r="AK17" s="45" t="s">
        <v>548</v>
      </c>
    </row>
    <row r="18" ht="15.75" customHeight="1">
      <c r="A18" s="19">
        <v>16.0</v>
      </c>
      <c r="B18" s="609" t="s">
        <v>37</v>
      </c>
      <c r="C18" s="59">
        <v>42562.0</v>
      </c>
      <c r="D18" s="32"/>
      <c r="E18" s="23" t="s">
        <v>11</v>
      </c>
      <c r="F18" s="125" t="s">
        <v>43</v>
      </c>
      <c r="G18" s="125" t="s">
        <v>43</v>
      </c>
      <c r="H18" s="125" t="s">
        <v>43</v>
      </c>
      <c r="I18" s="15"/>
      <c r="J18" s="119"/>
      <c r="K18" s="23" t="s">
        <v>482</v>
      </c>
      <c r="L18" s="125" t="s">
        <v>43</v>
      </c>
      <c r="M18" s="125" t="s">
        <v>43</v>
      </c>
      <c r="N18" s="125" t="s">
        <v>43</v>
      </c>
      <c r="O18" s="125" t="s">
        <v>43</v>
      </c>
      <c r="P18" s="125"/>
      <c r="Q18" s="15"/>
      <c r="R18" s="15" t="s">
        <v>49</v>
      </c>
      <c r="S18" s="125" t="s">
        <v>43</v>
      </c>
      <c r="T18" s="125" t="s">
        <v>43</v>
      </c>
      <c r="U18" s="23"/>
      <c r="V18" s="595"/>
      <c r="W18" s="595"/>
      <c r="X18" s="15"/>
      <c r="Y18" s="15"/>
      <c r="Z18" s="595"/>
      <c r="AA18" s="595"/>
      <c r="AB18" s="595"/>
      <c r="AC18" s="125"/>
      <c r="AD18" s="125"/>
      <c r="AE18" s="15"/>
      <c r="AF18" s="15"/>
      <c r="AG18" s="23" t="s">
        <v>586</v>
      </c>
      <c r="AH18" s="125" t="s">
        <v>43</v>
      </c>
      <c r="AI18" s="35" t="s">
        <v>49</v>
      </c>
      <c r="AJ18" s="29"/>
      <c r="AK18" s="45"/>
    </row>
    <row r="19" ht="15.75" customHeight="1">
      <c r="A19" s="19">
        <v>17.0</v>
      </c>
      <c r="B19" s="19" t="s">
        <v>36</v>
      </c>
      <c r="C19" s="31" t="s">
        <v>497</v>
      </c>
      <c r="D19" s="32"/>
      <c r="E19" s="23" t="s">
        <v>11</v>
      </c>
      <c r="F19" s="125" t="s">
        <v>43</v>
      </c>
      <c r="G19" s="125" t="s">
        <v>43</v>
      </c>
      <c r="H19" s="125" t="s">
        <v>43</v>
      </c>
      <c r="I19" s="15"/>
      <c r="J19" s="15"/>
      <c r="K19" s="23" t="s">
        <v>482</v>
      </c>
      <c r="L19" s="657" t="s">
        <v>29</v>
      </c>
      <c r="M19" s="125" t="s">
        <v>43</v>
      </c>
      <c r="N19" s="657" t="s">
        <v>29</v>
      </c>
      <c r="O19" s="125" t="s">
        <v>43</v>
      </c>
      <c r="P19" s="125" t="s">
        <v>43</v>
      </c>
      <c r="Q19" s="15"/>
      <c r="R19" s="15"/>
      <c r="S19" s="125" t="s">
        <v>43</v>
      </c>
      <c r="T19" s="657" t="s">
        <v>29</v>
      </c>
      <c r="U19" s="125" t="s">
        <v>43</v>
      </c>
      <c r="V19" s="657" t="s">
        <v>29</v>
      </c>
      <c r="W19" s="125" t="s">
        <v>43</v>
      </c>
      <c r="X19" s="15" t="s">
        <v>43</v>
      </c>
      <c r="Y19" s="15"/>
      <c r="Z19" s="125"/>
      <c r="AA19" s="125" t="s">
        <v>43</v>
      </c>
      <c r="AB19" s="125" t="s">
        <v>43</v>
      </c>
      <c r="AC19" s="688" t="s">
        <v>49</v>
      </c>
      <c r="AD19" s="125"/>
      <c r="AE19" s="15"/>
      <c r="AF19" s="15"/>
      <c r="AG19" s="23" t="s">
        <v>586</v>
      </c>
      <c r="AH19" s="125" t="s">
        <v>43</v>
      </c>
      <c r="AI19" s="125" t="s">
        <v>43</v>
      </c>
      <c r="AJ19" s="29"/>
      <c r="AK19" s="61"/>
    </row>
    <row r="20" ht="15.75" customHeight="1">
      <c r="A20" s="19">
        <v>18.0</v>
      </c>
      <c r="B20" s="20" t="s">
        <v>15</v>
      </c>
      <c r="C20" s="62">
        <v>42726.0</v>
      </c>
      <c r="D20" s="32"/>
      <c r="E20" s="23" t="s">
        <v>11</v>
      </c>
      <c r="F20" s="35" t="s">
        <v>49</v>
      </c>
      <c r="G20" s="125" t="s">
        <v>43</v>
      </c>
      <c r="H20" s="125" t="s">
        <v>43</v>
      </c>
      <c r="I20" s="119"/>
      <c r="J20" s="119"/>
      <c r="K20" s="23" t="s">
        <v>482</v>
      </c>
      <c r="L20" s="125" t="s">
        <v>43</v>
      </c>
      <c r="M20" s="35" t="s">
        <v>49</v>
      </c>
      <c r="N20" s="125" t="s">
        <v>43</v>
      </c>
      <c r="O20" s="659"/>
      <c r="P20" s="659"/>
      <c r="Q20" s="15"/>
      <c r="R20" s="15"/>
      <c r="S20" s="659"/>
      <c r="T20" s="125" t="s">
        <v>43</v>
      </c>
      <c r="U20" s="125" t="s">
        <v>43</v>
      </c>
      <c r="V20" s="125" t="s">
        <v>43</v>
      </c>
      <c r="W20" s="125" t="s">
        <v>43</v>
      </c>
      <c r="X20" s="15" t="s">
        <v>49</v>
      </c>
      <c r="Y20" s="15"/>
      <c r="Z20" s="125"/>
      <c r="AA20" s="125" t="s">
        <v>43</v>
      </c>
      <c r="AB20" s="125" t="s">
        <v>43</v>
      </c>
      <c r="AC20" s="688" t="s">
        <v>49</v>
      </c>
      <c r="AD20" s="688" t="s">
        <v>49</v>
      </c>
      <c r="AE20" s="15"/>
      <c r="AF20" s="15"/>
      <c r="AG20" s="23" t="s">
        <v>586</v>
      </c>
      <c r="AH20" s="125" t="s">
        <v>43</v>
      </c>
      <c r="AI20" s="125" t="s">
        <v>43</v>
      </c>
      <c r="AJ20" s="45"/>
      <c r="AK20" s="45"/>
    </row>
    <row r="21" ht="15.75" customHeight="1">
      <c r="A21" s="19">
        <v>19.0</v>
      </c>
      <c r="B21" s="20" t="s">
        <v>455</v>
      </c>
      <c r="C21" s="62">
        <v>42606.0</v>
      </c>
      <c r="D21" s="32"/>
      <c r="E21" s="23" t="s">
        <v>11</v>
      </c>
      <c r="F21" s="125" t="s">
        <v>43</v>
      </c>
      <c r="G21" s="35" t="s">
        <v>49</v>
      </c>
      <c r="H21" s="125" t="s">
        <v>43</v>
      </c>
      <c r="I21" s="119"/>
      <c r="J21" s="119"/>
      <c r="K21" s="23" t="s">
        <v>482</v>
      </c>
      <c r="L21" s="125" t="s">
        <v>43</v>
      </c>
      <c r="M21" s="125" t="s">
        <v>43</v>
      </c>
      <c r="N21" s="35" t="s">
        <v>49</v>
      </c>
      <c r="O21" s="125" t="s">
        <v>43</v>
      </c>
      <c r="P21" s="125" t="s">
        <v>43</v>
      </c>
      <c r="Q21" s="15"/>
      <c r="R21" s="15"/>
      <c r="S21" s="35" t="s">
        <v>49</v>
      </c>
      <c r="T21" s="125" t="s">
        <v>43</v>
      </c>
      <c r="U21" s="125" t="s">
        <v>43</v>
      </c>
      <c r="V21" s="125" t="s">
        <v>43</v>
      </c>
      <c r="W21" s="483" t="s">
        <v>43</v>
      </c>
      <c r="X21" s="15"/>
      <c r="Y21" s="15" t="s">
        <v>43</v>
      </c>
      <c r="Z21" s="125" t="s">
        <v>43</v>
      </c>
      <c r="AA21" s="125" t="s">
        <v>43</v>
      </c>
      <c r="AB21" s="125" t="s">
        <v>43</v>
      </c>
      <c r="AC21" s="688" t="s">
        <v>43</v>
      </c>
      <c r="AD21" s="688" t="s">
        <v>43</v>
      </c>
      <c r="AE21" s="15"/>
      <c r="AF21" s="15"/>
      <c r="AG21" s="23" t="s">
        <v>11</v>
      </c>
      <c r="AH21" s="125" t="s">
        <v>43</v>
      </c>
      <c r="AI21" s="125" t="s">
        <v>43</v>
      </c>
      <c r="AJ21" s="45"/>
      <c r="AK21" s="45"/>
    </row>
    <row r="22" ht="15.75" customHeight="1">
      <c r="A22" s="19">
        <v>20.0</v>
      </c>
      <c r="B22" s="20" t="s">
        <v>449</v>
      </c>
      <c r="C22" s="66">
        <v>42558.0</v>
      </c>
      <c r="D22" s="32"/>
      <c r="E22" s="23" t="s">
        <v>11</v>
      </c>
      <c r="F22" s="125" t="s">
        <v>43</v>
      </c>
      <c r="G22" s="125" t="s">
        <v>43</v>
      </c>
      <c r="H22" s="35" t="s">
        <v>49</v>
      </c>
      <c r="I22" s="119"/>
      <c r="J22" s="119"/>
      <c r="K22" s="23" t="s">
        <v>482</v>
      </c>
      <c r="L22" s="125" t="s">
        <v>43</v>
      </c>
      <c r="M22" s="125" t="s">
        <v>43</v>
      </c>
      <c r="N22" s="125" t="s">
        <v>43</v>
      </c>
      <c r="O22" s="35" t="s">
        <v>49</v>
      </c>
      <c r="P22" s="125" t="s">
        <v>43</v>
      </c>
      <c r="Q22" s="15"/>
      <c r="R22" s="15"/>
      <c r="S22" s="125" t="s">
        <v>43</v>
      </c>
      <c r="T22" s="35" t="s">
        <v>49</v>
      </c>
      <c r="U22" s="125" t="s">
        <v>43</v>
      </c>
      <c r="V22" s="125" t="s">
        <v>43</v>
      </c>
      <c r="W22" s="125"/>
      <c r="X22" s="15"/>
      <c r="Y22" s="15" t="s">
        <v>49</v>
      </c>
      <c r="Z22" s="125" t="s">
        <v>43</v>
      </c>
      <c r="AA22" s="125" t="s">
        <v>43</v>
      </c>
      <c r="AB22" s="125" t="s">
        <v>43</v>
      </c>
      <c r="AC22" s="125"/>
      <c r="AD22" s="125"/>
      <c r="AE22" s="15"/>
      <c r="AF22" s="15"/>
      <c r="AG22" s="23" t="s">
        <v>11</v>
      </c>
      <c r="AH22" s="125" t="s">
        <v>43</v>
      </c>
      <c r="AI22" s="35" t="s">
        <v>49</v>
      </c>
      <c r="AJ22" s="45">
        <v>1.0</v>
      </c>
      <c r="AK22" s="45" t="s">
        <v>587</v>
      </c>
    </row>
    <row r="23" ht="15.75" customHeight="1">
      <c r="A23" s="19">
        <v>21.0</v>
      </c>
      <c r="B23" s="20" t="s">
        <v>31</v>
      </c>
      <c r="C23" s="62">
        <v>42600.0</v>
      </c>
      <c r="D23" s="71"/>
      <c r="E23" s="23" t="s">
        <v>11</v>
      </c>
      <c r="F23" s="125" t="s">
        <v>43</v>
      </c>
      <c r="G23" s="125" t="s">
        <v>43</v>
      </c>
      <c r="H23" s="125" t="s">
        <v>43</v>
      </c>
      <c r="I23" s="119"/>
      <c r="J23" s="119"/>
      <c r="K23" s="379" t="s">
        <v>585</v>
      </c>
      <c r="L23" s="35" t="s">
        <v>49</v>
      </c>
      <c r="M23" s="125" t="s">
        <v>43</v>
      </c>
      <c r="N23" s="125" t="s">
        <v>43</v>
      </c>
      <c r="O23" s="125" t="s">
        <v>43</v>
      </c>
      <c r="P23" s="125" t="s">
        <v>43</v>
      </c>
      <c r="Q23" s="15"/>
      <c r="R23" s="15"/>
      <c r="S23" s="125" t="s">
        <v>43</v>
      </c>
      <c r="T23" s="125" t="s">
        <v>43</v>
      </c>
      <c r="U23" s="125" t="s">
        <v>43</v>
      </c>
      <c r="V23" s="125" t="s">
        <v>43</v>
      </c>
      <c r="W23" s="125" t="s">
        <v>43</v>
      </c>
      <c r="X23" s="15"/>
      <c r="Y23" s="15"/>
      <c r="Z23" s="35" t="s">
        <v>49</v>
      </c>
      <c r="AA23" s="125" t="s">
        <v>43</v>
      </c>
      <c r="AB23" s="35" t="s">
        <v>49</v>
      </c>
      <c r="AC23" s="688" t="s">
        <v>43</v>
      </c>
      <c r="AD23" s="688" t="s">
        <v>43</v>
      </c>
      <c r="AE23" s="15" t="s">
        <v>43</v>
      </c>
      <c r="AF23" s="15"/>
      <c r="AG23" s="23" t="s">
        <v>11</v>
      </c>
      <c r="AH23" s="125"/>
      <c r="AI23" s="659"/>
      <c r="AJ23" s="45">
        <v>1.0</v>
      </c>
      <c r="AK23" s="45" t="s">
        <v>548</v>
      </c>
    </row>
    <row r="24" ht="15.75" customHeight="1">
      <c r="A24" s="19">
        <v>22.0</v>
      </c>
      <c r="B24" s="20" t="s">
        <v>27</v>
      </c>
      <c r="C24" s="62"/>
      <c r="D24" s="31"/>
      <c r="E24" s="23" t="s">
        <v>11</v>
      </c>
      <c r="F24" s="125" t="s">
        <v>43</v>
      </c>
      <c r="G24" s="125" t="s">
        <v>43</v>
      </c>
      <c r="H24" s="125" t="s">
        <v>43</v>
      </c>
      <c r="I24" s="363" t="s">
        <v>43</v>
      </c>
      <c r="J24" s="363" t="s">
        <v>43</v>
      </c>
      <c r="K24" s="78"/>
      <c r="L24" s="125" t="s">
        <v>43</v>
      </c>
      <c r="M24" s="125" t="s">
        <v>43</v>
      </c>
      <c r="N24" s="125" t="s">
        <v>43</v>
      </c>
      <c r="O24" s="125" t="s">
        <v>43</v>
      </c>
      <c r="P24" s="125" t="s">
        <v>43</v>
      </c>
      <c r="Q24" s="363" t="s">
        <v>43</v>
      </c>
      <c r="R24" s="15"/>
      <c r="S24" s="125" t="s">
        <v>43</v>
      </c>
      <c r="T24" s="125" t="s">
        <v>43</v>
      </c>
      <c r="U24" s="125" t="s">
        <v>43</v>
      </c>
      <c r="V24" s="125" t="s">
        <v>43</v>
      </c>
      <c r="W24" s="125" t="s">
        <v>43</v>
      </c>
      <c r="X24" s="15"/>
      <c r="Y24" s="15" t="s">
        <v>43</v>
      </c>
      <c r="Z24" s="125" t="s">
        <v>43</v>
      </c>
      <c r="AA24" s="125" t="s">
        <v>43</v>
      </c>
      <c r="AB24" s="125" t="s">
        <v>43</v>
      </c>
      <c r="AC24" s="688"/>
      <c r="AD24" s="688"/>
      <c r="AE24" s="15"/>
      <c r="AF24" s="15"/>
      <c r="AG24" s="23"/>
      <c r="AH24" s="125" t="s">
        <v>43</v>
      </c>
      <c r="AI24" s="595"/>
      <c r="AJ24" s="45"/>
      <c r="AK24" s="45"/>
    </row>
    <row r="25" ht="15.75" customHeight="1">
      <c r="A25" s="79"/>
      <c r="B25" s="80"/>
      <c r="C25" s="81"/>
      <c r="D25" s="79"/>
      <c r="E25" s="82"/>
      <c r="F25" s="82"/>
      <c r="G25" s="82"/>
      <c r="H25" s="83"/>
      <c r="I25" s="84"/>
      <c r="J25" s="82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82"/>
      <c r="AK25" s="82"/>
    </row>
    <row r="26" ht="15.75" customHeight="1">
      <c r="A26" s="79"/>
      <c r="B26" s="85" t="s">
        <v>41</v>
      </c>
      <c r="C26" s="86"/>
      <c r="D26" s="79"/>
      <c r="E26" s="87" t="s">
        <v>42</v>
      </c>
      <c r="F26" s="419" t="s">
        <v>43</v>
      </c>
      <c r="G26" s="82"/>
      <c r="H26" s="667"/>
      <c r="I26" s="79" t="s">
        <v>44</v>
      </c>
      <c r="J26" s="668"/>
      <c r="K26" s="668"/>
      <c r="L26" s="668"/>
      <c r="M26" s="82"/>
      <c r="N26" s="82"/>
      <c r="O26" s="90"/>
      <c r="P26" s="79" t="s">
        <v>45</v>
      </c>
      <c r="Q26" s="79"/>
      <c r="R26" s="79"/>
      <c r="S26" s="82"/>
      <c r="T26" s="91"/>
      <c r="U26" s="82" t="s">
        <v>46</v>
      </c>
      <c r="V26" s="82"/>
      <c r="W26" s="82"/>
      <c r="X26" s="82"/>
      <c r="Y26" s="82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82"/>
      <c r="AK26" s="82"/>
    </row>
    <row r="27" ht="15.75" customHeight="1">
      <c r="A27" s="79"/>
      <c r="B27" s="85" t="s">
        <v>47</v>
      </c>
      <c r="C27" s="86"/>
      <c r="D27" s="79"/>
      <c r="E27" s="87" t="s">
        <v>48</v>
      </c>
      <c r="F27" s="35" t="s">
        <v>49</v>
      </c>
      <c r="G27" s="82"/>
      <c r="H27" s="256"/>
      <c r="I27" s="79" t="s">
        <v>588</v>
      </c>
      <c r="J27" s="668"/>
      <c r="K27" s="82"/>
      <c r="L27" s="82"/>
      <c r="M27" s="82"/>
      <c r="N27" s="82"/>
      <c r="O27" s="94"/>
      <c r="P27" s="82" t="s">
        <v>50</v>
      </c>
      <c r="Q27" s="668"/>
      <c r="R27" s="82"/>
      <c r="S27" s="82"/>
      <c r="T27" s="95"/>
      <c r="U27" s="79" t="s">
        <v>51</v>
      </c>
      <c r="V27" s="79"/>
      <c r="W27" s="82"/>
      <c r="X27" s="82"/>
      <c r="Y27" s="82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82"/>
      <c r="AK27" s="82"/>
    </row>
    <row r="28" ht="15.75" customHeight="1">
      <c r="A28" s="79"/>
      <c r="B28" s="85" t="s">
        <v>52</v>
      </c>
      <c r="C28" s="96"/>
      <c r="D28" s="79"/>
      <c r="E28" s="87"/>
      <c r="F28" s="98"/>
      <c r="G28" s="98"/>
      <c r="H28" s="668"/>
      <c r="I28" s="668"/>
      <c r="J28" s="668"/>
      <c r="K28" s="82"/>
      <c r="L28" s="82"/>
      <c r="M28" s="82"/>
      <c r="N28" s="82"/>
      <c r="O28" s="668"/>
      <c r="P28" s="668"/>
      <c r="Q28" s="99"/>
      <c r="R28" s="99"/>
      <c r="S28" s="100"/>
      <c r="T28" s="100"/>
      <c r="U28" s="99"/>
      <c r="V28" s="99"/>
      <c r="W28" s="99"/>
      <c r="X28" s="99"/>
      <c r="Y28" s="99"/>
      <c r="Z28" s="99"/>
      <c r="AA28" s="100"/>
      <c r="AB28" s="101"/>
      <c r="AC28" s="101"/>
      <c r="AD28" s="101"/>
      <c r="AE28" s="101"/>
      <c r="AF28" s="101"/>
      <c r="AG28" s="101"/>
      <c r="AH28" s="101"/>
      <c r="AI28" s="101"/>
      <c r="AJ28" s="102"/>
      <c r="AK28" s="102"/>
    </row>
    <row r="29" ht="16.5" customHeight="1">
      <c r="A29" s="103"/>
      <c r="B29" s="104"/>
      <c r="C29" s="105"/>
      <c r="D29" s="103"/>
      <c r="E29" s="103"/>
      <c r="F29" s="106"/>
      <c r="G29" s="107" t="s">
        <v>55</v>
      </c>
      <c r="H29" s="108"/>
      <c r="I29" s="109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1"/>
      <c r="AK29" s="104"/>
    </row>
    <row r="30" ht="15.75" customHeight="1">
      <c r="A30" s="79"/>
      <c r="B30" s="82"/>
      <c r="C30" s="96"/>
      <c r="D30" s="79"/>
      <c r="E30" s="79"/>
      <c r="F30" s="79"/>
      <c r="G30" s="79"/>
      <c r="H30" s="112"/>
      <c r="I30" s="84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82"/>
      <c r="AK30" s="82"/>
    </row>
    <row r="31" ht="11.25" customHeight="1">
      <c r="A31" s="19">
        <v>1.0</v>
      </c>
      <c r="B31" s="19" t="s">
        <v>33</v>
      </c>
      <c r="C31" s="66">
        <v>42621.0</v>
      </c>
      <c r="D31" s="113" t="s">
        <v>56</v>
      </c>
      <c r="E31" s="114"/>
      <c r="F31" s="31">
        <v>8.0</v>
      </c>
      <c r="G31" s="31">
        <v>8.0</v>
      </c>
      <c r="H31" s="31">
        <v>8.0</v>
      </c>
      <c r="I31" s="15" t="s">
        <v>453</v>
      </c>
      <c r="J31" s="15"/>
      <c r="K31" s="78" t="s">
        <v>529</v>
      </c>
      <c r="L31" s="31">
        <v>8.0</v>
      </c>
      <c r="M31" s="31">
        <v>8.0</v>
      </c>
      <c r="N31" s="31">
        <v>8.0</v>
      </c>
      <c r="O31" s="31">
        <v>8.0</v>
      </c>
      <c r="P31" s="31">
        <v>8.0</v>
      </c>
      <c r="Q31" s="15"/>
      <c r="R31" s="15"/>
      <c r="S31" s="31">
        <v>8.0</v>
      </c>
      <c r="T31" s="31">
        <v>8.0</v>
      </c>
      <c r="U31" s="31">
        <v>8.0</v>
      </c>
      <c r="V31" s="31">
        <v>8.0</v>
      </c>
      <c r="W31" s="31">
        <v>8.0</v>
      </c>
      <c r="X31" s="15"/>
      <c r="Y31" s="15" t="s">
        <v>453</v>
      </c>
      <c r="Z31" s="31">
        <v>8.0</v>
      </c>
      <c r="AA31" s="31">
        <v>8.0</v>
      </c>
      <c r="AB31" s="31">
        <v>8.0</v>
      </c>
      <c r="AC31" s="31">
        <v>8.0</v>
      </c>
      <c r="AD31" s="31">
        <v>8.0</v>
      </c>
      <c r="AE31" s="15" t="s">
        <v>453</v>
      </c>
      <c r="AF31" s="15"/>
      <c r="AG31" s="117"/>
      <c r="AH31" s="31">
        <v>8.0</v>
      </c>
      <c r="AI31" s="31">
        <v>8.0</v>
      </c>
      <c r="AJ31" s="31"/>
      <c r="AK31" s="31"/>
    </row>
    <row r="32" ht="11.25" customHeight="1">
      <c r="A32" s="19">
        <v>2.0</v>
      </c>
      <c r="B32" s="19" t="s">
        <v>57</v>
      </c>
      <c r="C32" s="62">
        <v>42455.0</v>
      </c>
      <c r="D32" s="32"/>
      <c r="E32" s="32"/>
      <c r="F32" s="31">
        <v>8.0</v>
      </c>
      <c r="G32" s="31">
        <v>8.0</v>
      </c>
      <c r="H32" s="31">
        <v>8.0</v>
      </c>
      <c r="I32" s="15"/>
      <c r="J32" s="15"/>
      <c r="K32" s="689" t="s">
        <v>589</v>
      </c>
      <c r="L32" s="31">
        <v>8.0</v>
      </c>
      <c r="M32" s="31">
        <v>8.0</v>
      </c>
      <c r="N32" s="31">
        <v>8.0</v>
      </c>
      <c r="O32" s="31">
        <v>8.0</v>
      </c>
      <c r="P32" s="31">
        <v>8.0</v>
      </c>
      <c r="Q32" s="15" t="s">
        <v>453</v>
      </c>
      <c r="R32" s="15"/>
      <c r="S32" s="31">
        <v>8.0</v>
      </c>
      <c r="T32" s="31">
        <v>8.0</v>
      </c>
      <c r="U32" s="31">
        <v>8.0</v>
      </c>
      <c r="V32" s="31">
        <v>8.0</v>
      </c>
      <c r="W32" s="31">
        <v>8.0</v>
      </c>
      <c r="X32" s="15"/>
      <c r="Y32" s="15"/>
      <c r="Z32" s="31">
        <v>8.0</v>
      </c>
      <c r="AA32" s="31">
        <v>8.0</v>
      </c>
      <c r="AB32" s="31">
        <v>8.0</v>
      </c>
      <c r="AC32" s="31">
        <v>8.0</v>
      </c>
      <c r="AD32" s="31">
        <v>8.0</v>
      </c>
      <c r="AE32" s="15"/>
      <c r="AF32" s="15"/>
      <c r="AG32" s="117"/>
      <c r="AH32" s="31">
        <v>8.0</v>
      </c>
      <c r="AI32" s="31">
        <v>8.0</v>
      </c>
      <c r="AJ32" s="31">
        <v>1.0</v>
      </c>
      <c r="AK32" s="31" t="s">
        <v>590</v>
      </c>
    </row>
    <row r="33" ht="11.25" customHeight="1">
      <c r="A33" s="19">
        <v>3.0</v>
      </c>
      <c r="B33" s="19" t="s">
        <v>58</v>
      </c>
      <c r="C33" s="62">
        <v>42704.0</v>
      </c>
      <c r="D33" s="32"/>
      <c r="E33" s="32"/>
      <c r="F33" s="31">
        <v>8.0</v>
      </c>
      <c r="G33" s="31">
        <v>8.0</v>
      </c>
      <c r="H33" s="31">
        <v>8.0</v>
      </c>
      <c r="I33" s="15"/>
      <c r="J33" s="15" t="s">
        <v>453</v>
      </c>
      <c r="K33" s="78" t="s">
        <v>529</v>
      </c>
      <c r="L33" s="31">
        <v>8.0</v>
      </c>
      <c r="M33" s="31">
        <v>8.0</v>
      </c>
      <c r="N33" s="31">
        <v>8.0</v>
      </c>
      <c r="O33" s="31">
        <v>8.0</v>
      </c>
      <c r="P33" s="31">
        <v>8.0</v>
      </c>
      <c r="Q33" s="15"/>
      <c r="R33" s="15"/>
      <c r="S33" s="31"/>
      <c r="T33" s="31">
        <v>8.0</v>
      </c>
      <c r="U33" s="31">
        <v>8.0</v>
      </c>
      <c r="V33" s="31">
        <v>8.0</v>
      </c>
      <c r="W33" s="31">
        <v>8.0</v>
      </c>
      <c r="X33" s="15" t="s">
        <v>453</v>
      </c>
      <c r="Y33" s="15"/>
      <c r="Z33" s="31"/>
      <c r="AA33" s="31">
        <v>8.0</v>
      </c>
      <c r="AB33" s="31">
        <v>8.0</v>
      </c>
      <c r="AC33" s="31">
        <v>8.0</v>
      </c>
      <c r="AD33" s="31">
        <v>8.0</v>
      </c>
      <c r="AE33" s="15"/>
      <c r="AF33" s="15">
        <v>8.0</v>
      </c>
      <c r="AG33" s="117"/>
      <c r="AH33" s="31">
        <v>8.0</v>
      </c>
      <c r="AI33" s="31">
        <v>8.0</v>
      </c>
      <c r="AJ33" s="31"/>
      <c r="AK33" s="31"/>
    </row>
    <row r="34" ht="11.25" customHeight="1">
      <c r="A34" s="19">
        <v>4.0</v>
      </c>
      <c r="B34" s="19" t="s">
        <v>59</v>
      </c>
      <c r="C34" s="690">
        <v>42425.0</v>
      </c>
      <c r="D34" s="71"/>
      <c r="E34" s="71"/>
      <c r="F34" s="31">
        <v>8.0</v>
      </c>
      <c r="G34" s="31">
        <v>8.0</v>
      </c>
      <c r="H34" s="31">
        <v>8.0</v>
      </c>
      <c r="I34" s="15"/>
      <c r="J34" s="15"/>
      <c r="K34" s="78" t="s">
        <v>529</v>
      </c>
      <c r="L34" s="31">
        <v>8.0</v>
      </c>
      <c r="M34" s="31">
        <v>8.0</v>
      </c>
      <c r="N34" s="31">
        <v>8.0</v>
      </c>
      <c r="O34" s="31">
        <v>8.0</v>
      </c>
      <c r="P34" s="31">
        <v>8.0</v>
      </c>
      <c r="Q34" s="15"/>
      <c r="R34" s="15" t="s">
        <v>453</v>
      </c>
      <c r="S34" s="31">
        <v>8.0</v>
      </c>
      <c r="T34" s="31">
        <v>8.0</v>
      </c>
      <c r="U34" s="31">
        <v>8.0</v>
      </c>
      <c r="V34" s="117"/>
      <c r="W34" s="117"/>
      <c r="X34" s="117"/>
      <c r="Y34" s="117"/>
      <c r="Z34" s="117"/>
      <c r="AA34" s="9">
        <v>8.0</v>
      </c>
      <c r="AB34" s="31">
        <v>8.0</v>
      </c>
      <c r="AC34" s="31">
        <v>8.0</v>
      </c>
      <c r="AD34" s="31">
        <v>8.0</v>
      </c>
      <c r="AE34" s="15"/>
      <c r="AF34" s="15"/>
      <c r="AG34" s="117"/>
      <c r="AH34" s="31">
        <v>8.0</v>
      </c>
      <c r="AI34" s="31">
        <v>8.0</v>
      </c>
      <c r="AJ34" s="31"/>
      <c r="AK34" s="31"/>
    </row>
    <row r="35" ht="21.75" customHeight="1">
      <c r="A35" s="79"/>
      <c r="B35" s="80"/>
      <c r="C35" s="112"/>
      <c r="D35" s="79"/>
      <c r="E35" s="112"/>
      <c r="F35" s="112"/>
      <c r="G35" s="112"/>
      <c r="H35" s="112"/>
      <c r="I35" s="112"/>
      <c r="J35" s="112"/>
      <c r="K35" s="18"/>
      <c r="L35" s="18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8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31"/>
      <c r="AK35" s="31"/>
    </row>
    <row r="36" ht="9.75" customHeight="1">
      <c r="A36" s="19">
        <v>1.0</v>
      </c>
      <c r="B36" s="20" t="s">
        <v>60</v>
      </c>
      <c r="C36" s="62">
        <v>42603.0</v>
      </c>
      <c r="D36" s="113" t="s">
        <v>61</v>
      </c>
      <c r="E36" s="616"/>
      <c r="F36" s="31" t="s">
        <v>43</v>
      </c>
      <c r="G36" s="31" t="s">
        <v>43</v>
      </c>
      <c r="H36" s="31" t="s">
        <v>43</v>
      </c>
      <c r="I36" s="15" t="s">
        <v>453</v>
      </c>
      <c r="J36" s="15" t="s">
        <v>453</v>
      </c>
      <c r="K36" s="366" t="s">
        <v>482</v>
      </c>
      <c r="L36" s="31" t="s">
        <v>54</v>
      </c>
      <c r="M36" s="31" t="s">
        <v>54</v>
      </c>
      <c r="N36" s="31" t="s">
        <v>54</v>
      </c>
      <c r="O36" s="31" t="s">
        <v>54</v>
      </c>
      <c r="P36" s="31" t="s">
        <v>54</v>
      </c>
      <c r="Q36" s="15"/>
      <c r="R36" s="15"/>
      <c r="S36" s="31" t="s">
        <v>43</v>
      </c>
      <c r="T36" s="31" t="s">
        <v>43</v>
      </c>
      <c r="U36" s="31" t="s">
        <v>43</v>
      </c>
      <c r="V36" s="31" t="s">
        <v>43</v>
      </c>
      <c r="W36" s="31" t="s">
        <v>43</v>
      </c>
      <c r="X36" s="15" t="s">
        <v>453</v>
      </c>
      <c r="Y36" s="15" t="s">
        <v>453</v>
      </c>
      <c r="Z36" s="31" t="s">
        <v>54</v>
      </c>
      <c r="AA36" s="31" t="s">
        <v>54</v>
      </c>
      <c r="AB36" s="31" t="s">
        <v>54</v>
      </c>
      <c r="AC36" s="31" t="s">
        <v>54</v>
      </c>
      <c r="AD36" s="31" t="s">
        <v>54</v>
      </c>
      <c r="AE36" s="15"/>
      <c r="AF36" s="15"/>
      <c r="AG36" s="117"/>
      <c r="AH36" s="31" t="s">
        <v>43</v>
      </c>
      <c r="AI36" s="31" t="s">
        <v>43</v>
      </c>
      <c r="AJ36" s="31"/>
      <c r="AK36" s="31"/>
    </row>
    <row r="37" ht="9.75" customHeight="1">
      <c r="A37" s="19">
        <v>2.0</v>
      </c>
      <c r="B37" s="20" t="s">
        <v>63</v>
      </c>
      <c r="C37" s="62">
        <v>42625.0</v>
      </c>
      <c r="D37" s="71"/>
      <c r="E37" s="71"/>
      <c r="F37" s="31" t="s">
        <v>54</v>
      </c>
      <c r="G37" s="31" t="s">
        <v>54</v>
      </c>
      <c r="H37" s="31" t="s">
        <v>54</v>
      </c>
      <c r="I37" s="15"/>
      <c r="J37" s="15"/>
      <c r="K37" s="444"/>
      <c r="L37" s="31" t="s">
        <v>43</v>
      </c>
      <c r="M37" s="31" t="s">
        <v>43</v>
      </c>
      <c r="N37" s="31" t="s">
        <v>43</v>
      </c>
      <c r="O37" s="31" t="s">
        <v>43</v>
      </c>
      <c r="P37" s="31" t="s">
        <v>43</v>
      </c>
      <c r="Q37" s="15" t="s">
        <v>453</v>
      </c>
      <c r="R37" s="15" t="s">
        <v>453</v>
      </c>
      <c r="S37" s="31" t="s">
        <v>54</v>
      </c>
      <c r="T37" s="31" t="s">
        <v>54</v>
      </c>
      <c r="U37" s="31" t="s">
        <v>54</v>
      </c>
      <c r="V37" s="31" t="s">
        <v>54</v>
      </c>
      <c r="W37" s="31" t="s">
        <v>54</v>
      </c>
      <c r="X37" s="15"/>
      <c r="Y37" s="15"/>
      <c r="Z37" s="31" t="s">
        <v>43</v>
      </c>
      <c r="AA37" s="31" t="s">
        <v>43</v>
      </c>
      <c r="AB37" s="31" t="s">
        <v>43</v>
      </c>
      <c r="AC37" s="31" t="s">
        <v>43</v>
      </c>
      <c r="AD37" s="31" t="s">
        <v>43</v>
      </c>
      <c r="AE37" s="15" t="s">
        <v>453</v>
      </c>
      <c r="AF37" s="15" t="s">
        <v>453</v>
      </c>
      <c r="AG37" s="117"/>
      <c r="AH37" s="31" t="s">
        <v>54</v>
      </c>
      <c r="AI37" s="31" t="s">
        <v>54</v>
      </c>
      <c r="AJ37" s="31"/>
      <c r="AK37" s="31"/>
    </row>
    <row r="38" ht="15.75" customHeight="1">
      <c r="A38" s="79"/>
      <c r="B38" s="80"/>
      <c r="C38" s="112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</row>
    <row r="39" ht="19.5" customHeight="1">
      <c r="A39" s="19">
        <v>1.0</v>
      </c>
      <c r="B39" s="20" t="s">
        <v>64</v>
      </c>
      <c r="C39" s="62"/>
      <c r="D39" s="113" t="s">
        <v>65</v>
      </c>
      <c r="E39" s="114"/>
      <c r="F39" s="31"/>
      <c r="G39" s="31"/>
      <c r="H39" s="31">
        <v>12.0</v>
      </c>
      <c r="I39" s="15">
        <v>12.0</v>
      </c>
      <c r="J39" s="15">
        <v>12.0</v>
      </c>
      <c r="K39" s="366" t="s">
        <v>482</v>
      </c>
      <c r="L39" s="31"/>
      <c r="M39" s="31">
        <v>12.0</v>
      </c>
      <c r="N39" s="31"/>
      <c r="O39" s="31">
        <v>12.0</v>
      </c>
      <c r="P39" s="31">
        <v>12.0</v>
      </c>
      <c r="Q39" s="15"/>
      <c r="R39" s="15"/>
      <c r="S39" s="31">
        <v>12.0</v>
      </c>
      <c r="T39" s="31">
        <v>12.0</v>
      </c>
      <c r="U39" s="31"/>
      <c r="V39" s="31">
        <v>12.0</v>
      </c>
      <c r="W39" s="31"/>
      <c r="X39" s="15">
        <v>12.0</v>
      </c>
      <c r="Y39" s="15">
        <v>12.0</v>
      </c>
      <c r="Z39" s="31">
        <v>12.0</v>
      </c>
      <c r="AA39" s="31"/>
      <c r="AB39" s="31"/>
      <c r="AC39" s="31">
        <v>12.0</v>
      </c>
      <c r="AD39" s="31">
        <v>12.0</v>
      </c>
      <c r="AE39" s="15">
        <v>12.0</v>
      </c>
      <c r="AF39" s="15"/>
      <c r="AG39" s="117"/>
      <c r="AH39" s="31"/>
      <c r="AI39" s="31">
        <v>12.0</v>
      </c>
      <c r="AJ39" s="31"/>
      <c r="AK39" s="31"/>
    </row>
    <row r="40" ht="19.5" customHeight="1">
      <c r="A40" s="19">
        <v>2.0</v>
      </c>
      <c r="B40" s="20" t="s">
        <v>66</v>
      </c>
      <c r="C40" s="62">
        <v>42512.0</v>
      </c>
      <c r="D40" s="71"/>
      <c r="E40" s="71"/>
      <c r="F40" s="31">
        <v>12.0</v>
      </c>
      <c r="G40" s="31">
        <v>12.0</v>
      </c>
      <c r="H40" s="31">
        <v>12.0</v>
      </c>
      <c r="I40" s="15"/>
      <c r="J40" s="15"/>
      <c r="K40" s="444"/>
      <c r="L40" s="31">
        <v>12.0</v>
      </c>
      <c r="M40" s="31">
        <v>12.0</v>
      </c>
      <c r="N40" s="31">
        <v>12.0</v>
      </c>
      <c r="O40" s="31"/>
      <c r="P40" s="31"/>
      <c r="Q40" s="15">
        <v>12.0</v>
      </c>
      <c r="R40" s="15">
        <v>12.0</v>
      </c>
      <c r="S40" s="31">
        <v>12.0</v>
      </c>
      <c r="T40" s="31"/>
      <c r="U40" s="31">
        <v>12.0</v>
      </c>
      <c r="V40" s="31"/>
      <c r="W40" s="31">
        <v>12.0</v>
      </c>
      <c r="X40" s="15">
        <v>12.0</v>
      </c>
      <c r="Y40" s="15"/>
      <c r="Z40" s="31"/>
      <c r="AA40" s="31">
        <v>12.0</v>
      </c>
      <c r="AB40" s="31">
        <v>12.0</v>
      </c>
      <c r="AC40" s="31">
        <v>12.0</v>
      </c>
      <c r="AD40" s="31"/>
      <c r="AE40" s="15"/>
      <c r="AF40" s="15">
        <v>12.0</v>
      </c>
      <c r="AG40" s="117"/>
      <c r="AH40" s="31">
        <v>12.0</v>
      </c>
      <c r="AI40" s="31">
        <v>12.0</v>
      </c>
      <c r="AJ40" s="31"/>
      <c r="AK40" s="31"/>
    </row>
    <row r="41" ht="18.0" customHeight="1">
      <c r="A41" s="79"/>
      <c r="B41" s="80"/>
      <c r="C41" s="112"/>
      <c r="D41" s="79"/>
      <c r="E41" s="79"/>
      <c r="F41" s="79"/>
      <c r="G41" s="79"/>
      <c r="H41" s="112"/>
      <c r="I41" s="79"/>
      <c r="J41" s="79"/>
      <c r="K41" s="122"/>
      <c r="L41" s="122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31"/>
      <c r="AK41" s="31"/>
    </row>
    <row r="42" ht="18.0" customHeight="1">
      <c r="A42" s="19">
        <v>1.0</v>
      </c>
      <c r="B42" s="20" t="s">
        <v>591</v>
      </c>
      <c r="C42" s="62">
        <v>42563.0</v>
      </c>
      <c r="D42" s="31" t="s">
        <v>68</v>
      </c>
      <c r="E42" s="31">
        <v>7.9220316393E10</v>
      </c>
      <c r="F42" s="31">
        <v>8.0</v>
      </c>
      <c r="G42" s="31">
        <v>8.0</v>
      </c>
      <c r="H42" s="31">
        <v>8.0</v>
      </c>
      <c r="I42" s="15"/>
      <c r="J42" s="15"/>
      <c r="K42" s="117"/>
      <c r="L42" s="31">
        <v>8.0</v>
      </c>
      <c r="M42" s="31">
        <v>8.0</v>
      </c>
      <c r="N42" s="31">
        <v>8.0</v>
      </c>
      <c r="O42" s="31">
        <v>8.0</v>
      </c>
      <c r="P42" s="31">
        <v>8.0</v>
      </c>
      <c r="Q42" s="15"/>
      <c r="R42" s="15"/>
      <c r="S42" s="31">
        <v>8.0</v>
      </c>
      <c r="T42" s="31">
        <v>8.0</v>
      </c>
      <c r="U42" s="31">
        <v>8.0</v>
      </c>
      <c r="V42" s="31">
        <v>8.0</v>
      </c>
      <c r="W42" s="31">
        <v>8.0</v>
      </c>
      <c r="X42" s="15"/>
      <c r="Y42" s="15"/>
      <c r="Z42" s="639"/>
      <c r="AA42" s="639"/>
      <c r="AB42" s="639"/>
      <c r="AC42" s="639"/>
      <c r="AD42" s="639"/>
      <c r="AE42" s="639"/>
      <c r="AF42" s="639"/>
      <c r="AG42" s="639"/>
      <c r="AH42" s="639"/>
      <c r="AI42" s="31">
        <v>8.0</v>
      </c>
      <c r="AJ42" s="31"/>
      <c r="AK42" s="31"/>
    </row>
    <row r="43" ht="18.0" customHeight="1">
      <c r="A43" s="19">
        <v>2.0</v>
      </c>
      <c r="B43" s="20" t="s">
        <v>69</v>
      </c>
      <c r="C43" s="62">
        <v>42667.0</v>
      </c>
      <c r="D43" s="31" t="s">
        <v>70</v>
      </c>
      <c r="E43" s="31">
        <v>7.9220318242E10</v>
      </c>
      <c r="F43" s="31">
        <v>12.0</v>
      </c>
      <c r="G43" s="31">
        <v>12.0</v>
      </c>
      <c r="H43" s="31"/>
      <c r="I43" s="15"/>
      <c r="J43" s="15">
        <v>12.0</v>
      </c>
      <c r="K43" s="117"/>
      <c r="L43" s="31">
        <v>12.0</v>
      </c>
      <c r="M43" s="31"/>
      <c r="N43" s="31"/>
      <c r="O43" s="31">
        <v>12.0</v>
      </c>
      <c r="P43" s="31">
        <v>12.0</v>
      </c>
      <c r="Q43" s="15"/>
      <c r="R43" s="15">
        <v>12.0</v>
      </c>
      <c r="S43" s="31">
        <v>12.0</v>
      </c>
      <c r="T43" s="31">
        <v>12.0</v>
      </c>
      <c r="U43" s="31"/>
      <c r="V43" s="31"/>
      <c r="W43" s="31">
        <v>12.0</v>
      </c>
      <c r="X43" s="15">
        <v>12.0</v>
      </c>
      <c r="Y43" s="15"/>
      <c r="Z43" s="31"/>
      <c r="AA43" s="31">
        <v>12.0</v>
      </c>
      <c r="AB43" s="31">
        <v>12.0</v>
      </c>
      <c r="AC43" s="31"/>
      <c r="AD43" s="31"/>
      <c r="AE43" s="15"/>
      <c r="AF43" s="15">
        <v>12.0</v>
      </c>
      <c r="AG43" s="117"/>
      <c r="AH43" s="31"/>
      <c r="AI43" s="31"/>
      <c r="AJ43" s="31"/>
      <c r="AK43" s="31"/>
    </row>
    <row r="44" ht="18.0" customHeight="1">
      <c r="A44" s="19">
        <v>3.0</v>
      </c>
      <c r="B44" s="20" t="s">
        <v>502</v>
      </c>
      <c r="C44" s="66">
        <v>42709.0</v>
      </c>
      <c r="D44" s="31" t="s">
        <v>70</v>
      </c>
      <c r="E44" s="31">
        <v>7.9220318285E10</v>
      </c>
      <c r="F44" s="31"/>
      <c r="G44" s="31"/>
      <c r="H44" s="31">
        <v>12.0</v>
      </c>
      <c r="I44" s="15">
        <v>12.0</v>
      </c>
      <c r="J44" s="15"/>
      <c r="K44" s="117"/>
      <c r="L44" s="31"/>
      <c r="M44" s="31">
        <v>12.0</v>
      </c>
      <c r="N44" s="31">
        <v>12.0</v>
      </c>
      <c r="O44" s="31"/>
      <c r="P44" s="31"/>
      <c r="Q44" s="15">
        <v>12.0</v>
      </c>
      <c r="R44" s="15"/>
      <c r="S44" s="31"/>
      <c r="T44" s="31"/>
      <c r="U44" s="31">
        <v>12.0</v>
      </c>
      <c r="V44" s="31">
        <v>12.0</v>
      </c>
      <c r="W44" s="31"/>
      <c r="X44" s="15"/>
      <c r="Y44" s="15">
        <v>12.0</v>
      </c>
      <c r="Z44" s="31">
        <v>12.0</v>
      </c>
      <c r="AA44" s="31"/>
      <c r="AB44" s="31"/>
      <c r="AC44" s="31">
        <v>12.0</v>
      </c>
      <c r="AD44" s="31">
        <v>12.0</v>
      </c>
      <c r="AE44" s="15">
        <v>12.0</v>
      </c>
      <c r="AF44" s="15"/>
      <c r="AG44" s="117"/>
      <c r="AH44" s="31">
        <v>12.0</v>
      </c>
      <c r="AI44" s="31">
        <v>12.0</v>
      </c>
      <c r="AJ44" s="31"/>
      <c r="AK44" s="31"/>
    </row>
    <row r="45" ht="15.75" customHeight="1">
      <c r="A45" s="19">
        <v>4.0</v>
      </c>
      <c r="B45" s="19" t="s">
        <v>73</v>
      </c>
      <c r="C45" s="62">
        <v>42512.0</v>
      </c>
      <c r="D45" s="31" t="s">
        <v>74</v>
      </c>
      <c r="E45" s="31">
        <v>7.9221277764E10</v>
      </c>
      <c r="F45" s="31" t="s">
        <v>592</v>
      </c>
      <c r="G45" s="31" t="s">
        <v>592</v>
      </c>
      <c r="H45" s="31" t="s">
        <v>592</v>
      </c>
      <c r="I45" s="15" t="s">
        <v>592</v>
      </c>
      <c r="J45" s="15" t="s">
        <v>592</v>
      </c>
      <c r="K45" s="117"/>
      <c r="L45" s="31" t="s">
        <v>592</v>
      </c>
      <c r="M45" s="31" t="s">
        <v>592</v>
      </c>
      <c r="N45" s="31" t="s">
        <v>592</v>
      </c>
      <c r="O45" s="31" t="s">
        <v>592</v>
      </c>
      <c r="P45" s="31" t="s">
        <v>592</v>
      </c>
      <c r="Q45" s="15" t="s">
        <v>592</v>
      </c>
      <c r="R45" s="15" t="s">
        <v>592</v>
      </c>
      <c r="S45" s="31" t="s">
        <v>592</v>
      </c>
      <c r="T45" s="31">
        <v>216.0</v>
      </c>
      <c r="U45" s="31">
        <v>9.0</v>
      </c>
      <c r="V45" s="31">
        <v>11.0</v>
      </c>
      <c r="W45" s="31">
        <v>9.0</v>
      </c>
      <c r="X45" s="15"/>
      <c r="Y45" s="15"/>
      <c r="Z45" s="31">
        <v>9.0</v>
      </c>
      <c r="AA45" s="31">
        <v>9.0</v>
      </c>
      <c r="AB45" s="31">
        <v>9.0</v>
      </c>
      <c r="AC45" s="31"/>
      <c r="AD45" s="31"/>
      <c r="AE45" s="15"/>
      <c r="AF45" s="15"/>
      <c r="AG45" s="117"/>
      <c r="AH45" s="31">
        <v>9.0</v>
      </c>
      <c r="AI45" s="31">
        <v>9.0</v>
      </c>
      <c r="AJ45" s="31"/>
      <c r="AK45" s="31"/>
    </row>
    <row r="46" ht="15.75" customHeight="1">
      <c r="A46" s="19">
        <v>5.0</v>
      </c>
      <c r="B46" s="19" t="s">
        <v>75</v>
      </c>
      <c r="C46" s="124">
        <v>42539.0</v>
      </c>
      <c r="D46" s="125" t="s">
        <v>76</v>
      </c>
      <c r="E46" s="125">
        <v>7.9220220031E10</v>
      </c>
      <c r="F46" s="125">
        <v>8.0</v>
      </c>
      <c r="G46" s="31">
        <v>8.0</v>
      </c>
      <c r="H46" s="31">
        <v>8.0</v>
      </c>
      <c r="I46" s="15"/>
      <c r="J46" s="15"/>
      <c r="K46" s="117"/>
      <c r="L46" s="31">
        <v>8.0</v>
      </c>
      <c r="M46" s="31">
        <v>8.0</v>
      </c>
      <c r="N46" s="31">
        <v>8.0</v>
      </c>
      <c r="O46" s="31">
        <v>8.0</v>
      </c>
      <c r="P46" s="31">
        <v>8.0</v>
      </c>
      <c r="Q46" s="15"/>
      <c r="R46" s="15"/>
      <c r="S46" s="31">
        <v>8.0</v>
      </c>
      <c r="T46" s="31">
        <v>8.0</v>
      </c>
      <c r="U46" s="31">
        <v>8.0</v>
      </c>
      <c r="V46" s="31">
        <v>8.0</v>
      </c>
      <c r="W46" s="31">
        <v>8.0</v>
      </c>
      <c r="X46" s="15"/>
      <c r="Y46" s="15"/>
      <c r="Z46" s="31">
        <v>8.0</v>
      </c>
      <c r="AA46" s="31">
        <v>8.0</v>
      </c>
      <c r="AB46" s="31">
        <v>8.0</v>
      </c>
      <c r="AC46" s="31">
        <v>8.0</v>
      </c>
      <c r="AD46" s="31">
        <v>8.0</v>
      </c>
      <c r="AE46" s="15"/>
      <c r="AF46" s="15"/>
      <c r="AG46" s="117"/>
      <c r="AH46" s="31">
        <v>8.0</v>
      </c>
      <c r="AI46" s="31">
        <v>8.0</v>
      </c>
      <c r="AJ46" s="31"/>
      <c r="AK46" s="31"/>
    </row>
    <row r="47" ht="12.0" customHeight="1">
      <c r="A47" s="79"/>
    </row>
    <row r="48" ht="9.75" customHeight="1">
      <c r="A48" s="126" t="s">
        <v>593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127"/>
    </row>
    <row r="49" ht="402.0" customHeight="1">
      <c r="A49" s="128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30"/>
    </row>
    <row r="50" ht="15.75" customHeight="1">
      <c r="A50" s="13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132"/>
    </row>
    <row r="51" ht="12.75" customHeight="1">
      <c r="A51" s="29"/>
      <c r="B51" s="29" t="s">
        <v>504</v>
      </c>
      <c r="C51" s="133"/>
      <c r="D51" s="134" t="s">
        <v>10</v>
      </c>
      <c r="E51" s="424"/>
      <c r="F51" s="29">
        <v>5.0</v>
      </c>
      <c r="G51" s="29">
        <v>8.0</v>
      </c>
      <c r="H51" s="29">
        <v>8.0</v>
      </c>
      <c r="I51" s="16"/>
      <c r="J51" s="16"/>
      <c r="K51" s="8"/>
      <c r="L51" s="29">
        <v>10.0</v>
      </c>
      <c r="M51" s="29">
        <v>12.0</v>
      </c>
      <c r="N51" s="29">
        <v>7.0</v>
      </c>
      <c r="O51" s="29">
        <v>7.0</v>
      </c>
      <c r="P51" s="29">
        <v>11.0</v>
      </c>
      <c r="Q51" s="16"/>
      <c r="R51" s="16"/>
      <c r="S51" s="29">
        <v>11.0</v>
      </c>
      <c r="T51" s="29">
        <v>8.0</v>
      </c>
      <c r="U51" s="29">
        <v>8.0</v>
      </c>
      <c r="V51" s="29">
        <v>11.0</v>
      </c>
      <c r="W51" s="29">
        <v>9.0</v>
      </c>
      <c r="X51" s="16"/>
      <c r="Y51" s="16"/>
      <c r="Z51" s="29">
        <v>8.0</v>
      </c>
      <c r="AA51" s="29">
        <v>4.0</v>
      </c>
      <c r="AB51" s="29">
        <v>6.0</v>
      </c>
      <c r="AC51" s="29"/>
      <c r="AD51" s="29"/>
      <c r="AE51" s="16"/>
      <c r="AF51" s="16"/>
      <c r="AG51" s="147"/>
      <c r="AH51" s="640"/>
      <c r="AI51" s="640"/>
      <c r="AJ51" s="675">
        <f t="shared" ref="AJ51:AJ98" si="1">SUM(F51:AI51)</f>
        <v>133</v>
      </c>
      <c r="AK51" s="136">
        <v>122.0</v>
      </c>
    </row>
    <row r="52" ht="13.5" customHeight="1">
      <c r="A52" s="137" t="s">
        <v>78</v>
      </c>
      <c r="B52" s="132"/>
      <c r="C52" s="138"/>
      <c r="D52" s="32"/>
      <c r="E52" s="427"/>
      <c r="F52" s="143"/>
      <c r="G52" s="143"/>
      <c r="H52" s="143"/>
      <c r="I52" s="142"/>
      <c r="J52" s="142"/>
      <c r="K52" s="427"/>
      <c r="L52" s="143"/>
      <c r="M52" s="143"/>
      <c r="N52" s="143"/>
      <c r="O52" s="143">
        <v>3.0</v>
      </c>
      <c r="P52" s="143"/>
      <c r="Q52" s="142"/>
      <c r="R52" s="142"/>
      <c r="S52" s="143"/>
      <c r="T52" s="143"/>
      <c r="U52" s="143"/>
      <c r="V52" s="143"/>
      <c r="W52" s="143"/>
      <c r="X52" s="142"/>
      <c r="Y52" s="142"/>
      <c r="Z52" s="143"/>
      <c r="AA52" s="143">
        <v>2.0</v>
      </c>
      <c r="AB52" s="143"/>
      <c r="AC52" s="143"/>
      <c r="AD52" s="143"/>
      <c r="AE52" s="142"/>
      <c r="AF52" s="142"/>
      <c r="AG52" s="427"/>
      <c r="AH52" s="691"/>
      <c r="AI52" s="691"/>
      <c r="AJ52" s="268">
        <f t="shared" si="1"/>
        <v>5</v>
      </c>
      <c r="AK52" s="143">
        <v>133.0</v>
      </c>
    </row>
    <row r="53" ht="12.75" customHeight="1">
      <c r="A53" s="29"/>
      <c r="B53" s="29" t="s">
        <v>505</v>
      </c>
      <c r="C53" s="133"/>
      <c r="D53" s="32"/>
      <c r="E53" s="424"/>
      <c r="F53" s="29">
        <v>0.0</v>
      </c>
      <c r="G53" s="29">
        <v>0.0</v>
      </c>
      <c r="H53" s="29">
        <v>2.0</v>
      </c>
      <c r="I53" s="16"/>
      <c r="J53" s="16"/>
      <c r="K53" s="8"/>
      <c r="L53" s="29">
        <v>0.0</v>
      </c>
      <c r="M53" s="29">
        <v>0.0</v>
      </c>
      <c r="N53" s="29">
        <v>0.0</v>
      </c>
      <c r="O53" s="29">
        <v>0.0</v>
      </c>
      <c r="P53" s="29">
        <v>0.0</v>
      </c>
      <c r="Q53" s="16"/>
      <c r="R53" s="16"/>
      <c r="S53" s="29">
        <v>0.0</v>
      </c>
      <c r="T53" s="29">
        <v>0.0</v>
      </c>
      <c r="U53" s="29">
        <v>0.0</v>
      </c>
      <c r="V53" s="29">
        <v>0.0</v>
      </c>
      <c r="W53" s="29">
        <v>2.0</v>
      </c>
      <c r="X53" s="16"/>
      <c r="Y53" s="16"/>
      <c r="Z53" s="29">
        <v>0.0</v>
      </c>
      <c r="AA53" s="29">
        <v>4.0</v>
      </c>
      <c r="AB53" s="29">
        <v>2.0</v>
      </c>
      <c r="AC53" s="29"/>
      <c r="AD53" s="29"/>
      <c r="AE53" s="16"/>
      <c r="AF53" s="16"/>
      <c r="AG53" s="147"/>
      <c r="AH53" s="29">
        <v>3.0</v>
      </c>
      <c r="AI53" s="29">
        <v>1.0</v>
      </c>
      <c r="AJ53" s="264">
        <f t="shared" si="1"/>
        <v>14</v>
      </c>
      <c r="AK53" s="136">
        <v>16.0</v>
      </c>
    </row>
    <row r="54" ht="13.5" customHeight="1">
      <c r="A54" s="137" t="s">
        <v>78</v>
      </c>
      <c r="B54" s="132"/>
      <c r="C54" s="138"/>
      <c r="D54" s="32"/>
      <c r="E54" s="427"/>
      <c r="F54" s="143"/>
      <c r="G54" s="143"/>
      <c r="H54" s="143"/>
      <c r="I54" s="142"/>
      <c r="J54" s="142"/>
      <c r="K54" s="427"/>
      <c r="L54" s="143"/>
      <c r="M54" s="143"/>
      <c r="N54" s="143"/>
      <c r="O54" s="143"/>
      <c r="P54" s="143"/>
      <c r="Q54" s="142"/>
      <c r="R54" s="142"/>
      <c r="S54" s="143"/>
      <c r="T54" s="143"/>
      <c r="U54" s="143"/>
      <c r="V54" s="143"/>
      <c r="W54" s="143"/>
      <c r="X54" s="142"/>
      <c r="Y54" s="142"/>
      <c r="Z54" s="143"/>
      <c r="AA54" s="143"/>
      <c r="AB54" s="143"/>
      <c r="AC54" s="143"/>
      <c r="AD54" s="143"/>
      <c r="AE54" s="142"/>
      <c r="AF54" s="142"/>
      <c r="AG54" s="427"/>
      <c r="AH54" s="143">
        <v>3.0</v>
      </c>
      <c r="AI54" s="143"/>
      <c r="AJ54" s="268">
        <f t="shared" si="1"/>
        <v>3</v>
      </c>
      <c r="AK54" s="143">
        <v>17.0</v>
      </c>
    </row>
    <row r="55" ht="12.75" customHeight="1">
      <c r="A55" s="45"/>
      <c r="B55" s="45" t="s">
        <v>506</v>
      </c>
      <c r="C55" s="133"/>
      <c r="D55" s="32"/>
      <c r="E55" s="424"/>
      <c r="F55" s="29">
        <v>7.0</v>
      </c>
      <c r="G55" s="29">
        <v>4.0</v>
      </c>
      <c r="H55" s="29">
        <v>8.0</v>
      </c>
      <c r="I55" s="16"/>
      <c r="J55" s="16"/>
      <c r="K55" s="8"/>
      <c r="L55" s="29">
        <v>10.0</v>
      </c>
      <c r="M55" s="29">
        <v>7.0</v>
      </c>
      <c r="N55" s="341">
        <v>4.0</v>
      </c>
      <c r="O55" s="341"/>
      <c r="P55" s="341"/>
      <c r="Q55" s="341"/>
      <c r="R55" s="341"/>
      <c r="S55" s="341"/>
      <c r="T55" s="29">
        <v>10.0</v>
      </c>
      <c r="U55" s="29">
        <v>8.0</v>
      </c>
      <c r="V55" s="29">
        <v>10.0</v>
      </c>
      <c r="W55" s="29">
        <v>9.0</v>
      </c>
      <c r="X55" s="16">
        <v>7.0</v>
      </c>
      <c r="Y55" s="16"/>
      <c r="Z55" s="640"/>
      <c r="AA55" s="29">
        <v>15.0</v>
      </c>
      <c r="AB55" s="29">
        <v>9.0</v>
      </c>
      <c r="AC55" s="29">
        <v>11.0</v>
      </c>
      <c r="AD55" s="29">
        <v>5.0</v>
      </c>
      <c r="AE55" s="16"/>
      <c r="AF55" s="16"/>
      <c r="AG55" s="147"/>
      <c r="AH55" s="29">
        <v>9.0</v>
      </c>
      <c r="AI55" s="29">
        <v>7.0</v>
      </c>
      <c r="AJ55" s="675">
        <f t="shared" si="1"/>
        <v>140</v>
      </c>
      <c r="AK55" s="136">
        <v>139.0</v>
      </c>
    </row>
    <row r="56" ht="13.5" customHeight="1">
      <c r="A56" s="137" t="s">
        <v>78</v>
      </c>
      <c r="B56" s="132"/>
      <c r="C56" s="138"/>
      <c r="D56" s="32"/>
      <c r="E56" s="427"/>
      <c r="F56" s="143"/>
      <c r="G56" s="143"/>
      <c r="H56" s="143"/>
      <c r="I56" s="142"/>
      <c r="J56" s="142"/>
      <c r="K56" s="427"/>
      <c r="L56" s="143"/>
      <c r="M56" s="143"/>
      <c r="N56" s="692"/>
      <c r="O56" s="692"/>
      <c r="P56" s="692"/>
      <c r="Q56" s="692"/>
      <c r="R56" s="692"/>
      <c r="S56" s="692"/>
      <c r="T56" s="143"/>
      <c r="U56" s="143">
        <v>2.0</v>
      </c>
      <c r="V56" s="143"/>
      <c r="W56" s="143"/>
      <c r="X56" s="142"/>
      <c r="Y56" s="142"/>
      <c r="Z56" s="691"/>
      <c r="AA56" s="143">
        <v>8.0</v>
      </c>
      <c r="AB56" s="143"/>
      <c r="AC56" s="143">
        <v>3.0</v>
      </c>
      <c r="AD56" s="143"/>
      <c r="AE56" s="142"/>
      <c r="AF56" s="142"/>
      <c r="AG56" s="427"/>
      <c r="AH56" s="143">
        <v>1.0</v>
      </c>
      <c r="AI56" s="143"/>
      <c r="AJ56" s="268">
        <f t="shared" si="1"/>
        <v>14</v>
      </c>
      <c r="AK56" s="143">
        <v>140.0</v>
      </c>
    </row>
    <row r="57" ht="12.75" customHeight="1">
      <c r="A57" s="29"/>
      <c r="B57" s="29" t="s">
        <v>507</v>
      </c>
      <c r="C57" s="133"/>
      <c r="D57" s="32"/>
      <c r="E57" s="424"/>
      <c r="F57" s="29">
        <v>6.0</v>
      </c>
      <c r="G57" s="29">
        <v>7.0</v>
      </c>
      <c r="H57" s="29">
        <v>7.0</v>
      </c>
      <c r="I57" s="16">
        <v>2.0</v>
      </c>
      <c r="J57" s="16"/>
      <c r="K57" s="8"/>
      <c r="L57" s="29">
        <v>9.0</v>
      </c>
      <c r="M57" s="29">
        <v>10.0</v>
      </c>
      <c r="N57" s="29">
        <v>6.0</v>
      </c>
      <c r="O57" s="29">
        <v>8.0</v>
      </c>
      <c r="P57" s="29">
        <v>10.0</v>
      </c>
      <c r="Q57" s="16"/>
      <c r="R57" s="16"/>
      <c r="S57" s="29">
        <v>9.0</v>
      </c>
      <c r="T57" s="29">
        <v>10.0</v>
      </c>
      <c r="U57" s="149">
        <v>5.0</v>
      </c>
      <c r="V57" s="29">
        <v>10.0</v>
      </c>
      <c r="W57" s="29"/>
      <c r="X57" s="16"/>
      <c r="Y57" s="16"/>
      <c r="Z57" s="29">
        <v>9.0</v>
      </c>
      <c r="AA57" s="29">
        <v>13.0</v>
      </c>
      <c r="AB57" s="29">
        <v>10.0</v>
      </c>
      <c r="AC57" s="29"/>
      <c r="AD57" s="29"/>
      <c r="AE57" s="16">
        <v>7.0</v>
      </c>
      <c r="AF57" s="16"/>
      <c r="AG57" s="147"/>
      <c r="AH57" s="640"/>
      <c r="AI57" s="29">
        <v>12.0</v>
      </c>
      <c r="AJ57" s="675">
        <f t="shared" si="1"/>
        <v>150</v>
      </c>
      <c r="AK57" s="136">
        <v>149.0</v>
      </c>
    </row>
    <row r="58" ht="13.5" customHeight="1">
      <c r="A58" s="137" t="s">
        <v>78</v>
      </c>
      <c r="B58" s="132"/>
      <c r="C58" s="138"/>
      <c r="D58" s="32"/>
      <c r="E58" s="427"/>
      <c r="F58" s="143"/>
      <c r="G58" s="143"/>
      <c r="H58" s="143"/>
      <c r="I58" s="142"/>
      <c r="J58" s="142"/>
      <c r="K58" s="427"/>
      <c r="L58" s="143"/>
      <c r="M58" s="143"/>
      <c r="N58" s="143"/>
      <c r="O58" s="143"/>
      <c r="P58" s="143"/>
      <c r="Q58" s="142"/>
      <c r="R58" s="142"/>
      <c r="S58" s="143"/>
      <c r="T58" s="143"/>
      <c r="U58" s="143"/>
      <c r="V58" s="143"/>
      <c r="W58" s="143"/>
      <c r="X58" s="142"/>
      <c r="Y58" s="142"/>
      <c r="Z58" s="143"/>
      <c r="AA58" s="143"/>
      <c r="AB58" s="143">
        <v>1.0</v>
      </c>
      <c r="AC58" s="143"/>
      <c r="AD58" s="143"/>
      <c r="AE58" s="142"/>
      <c r="AF58" s="142"/>
      <c r="AG58" s="427"/>
      <c r="AH58" s="691"/>
      <c r="AI58" s="143"/>
      <c r="AJ58" s="268">
        <f t="shared" si="1"/>
        <v>1</v>
      </c>
      <c r="AK58" s="143">
        <v>151.0</v>
      </c>
    </row>
    <row r="59" ht="13.5" customHeight="1">
      <c r="A59" s="29"/>
      <c r="B59" s="29" t="s">
        <v>508</v>
      </c>
      <c r="C59" s="133"/>
      <c r="D59" s="32"/>
      <c r="E59" s="424"/>
      <c r="F59" s="29">
        <v>3.0</v>
      </c>
      <c r="G59" s="29">
        <v>0.0</v>
      </c>
      <c r="H59" s="29">
        <v>6.0</v>
      </c>
      <c r="I59" s="16"/>
      <c r="J59" s="16"/>
      <c r="K59" s="8"/>
      <c r="L59" s="29">
        <v>9.0</v>
      </c>
      <c r="M59" s="29">
        <v>9.0</v>
      </c>
      <c r="N59" s="29">
        <v>8.0</v>
      </c>
      <c r="O59" s="29">
        <v>8.0</v>
      </c>
      <c r="P59" s="29">
        <v>6.0</v>
      </c>
      <c r="Q59" s="16"/>
      <c r="R59" s="16"/>
      <c r="S59" s="341"/>
      <c r="T59" s="29">
        <v>9.0</v>
      </c>
      <c r="U59" s="29">
        <v>1.0</v>
      </c>
      <c r="V59" s="29">
        <v>14.0</v>
      </c>
      <c r="W59" s="29">
        <v>25.0</v>
      </c>
      <c r="X59" s="16"/>
      <c r="Y59" s="16">
        <v>12.0</v>
      </c>
      <c r="Z59" s="29">
        <v>11.0</v>
      </c>
      <c r="AA59" s="29">
        <v>4.0</v>
      </c>
      <c r="AB59" s="29">
        <v>8.0</v>
      </c>
      <c r="AC59" s="29"/>
      <c r="AD59" s="29"/>
      <c r="AE59" s="16"/>
      <c r="AF59" s="341"/>
      <c r="AG59" s="427"/>
      <c r="AH59" s="341"/>
      <c r="AI59" s="29">
        <v>5.0</v>
      </c>
      <c r="AJ59" s="675">
        <f t="shared" si="1"/>
        <v>138</v>
      </c>
      <c r="AK59" s="136">
        <v>129.0</v>
      </c>
    </row>
    <row r="60" ht="13.5" customHeight="1">
      <c r="A60" s="137" t="s">
        <v>78</v>
      </c>
      <c r="B60" s="132"/>
      <c r="C60" s="138"/>
      <c r="D60" s="32"/>
      <c r="E60" s="427"/>
      <c r="F60" s="143"/>
      <c r="G60" s="143"/>
      <c r="H60" s="143"/>
      <c r="I60" s="142"/>
      <c r="J60" s="142"/>
      <c r="K60" s="427"/>
      <c r="L60" s="143"/>
      <c r="M60" s="143"/>
      <c r="N60" s="143"/>
      <c r="O60" s="143"/>
      <c r="P60" s="143">
        <v>1.0</v>
      </c>
      <c r="Q60" s="142"/>
      <c r="R60" s="142"/>
      <c r="S60" s="692"/>
      <c r="T60" s="143"/>
      <c r="U60" s="143"/>
      <c r="V60" s="143"/>
      <c r="W60" s="143"/>
      <c r="X60" s="142"/>
      <c r="Y60" s="142"/>
      <c r="Z60" s="143"/>
      <c r="AA60" s="143">
        <v>2.0</v>
      </c>
      <c r="AB60" s="143">
        <v>6.0</v>
      </c>
      <c r="AC60" s="143"/>
      <c r="AD60" s="143"/>
      <c r="AE60" s="142"/>
      <c r="AF60" s="692"/>
      <c r="AG60" s="427"/>
      <c r="AH60" s="692"/>
      <c r="AI60" s="143"/>
      <c r="AJ60" s="268">
        <f t="shared" si="1"/>
        <v>9</v>
      </c>
      <c r="AK60" s="143">
        <v>138.0</v>
      </c>
    </row>
    <row r="61" ht="12.75" customHeight="1">
      <c r="A61" s="29"/>
      <c r="B61" s="29" t="s">
        <v>509</v>
      </c>
      <c r="C61" s="133"/>
      <c r="D61" s="32"/>
      <c r="E61" s="424"/>
      <c r="F61" s="29">
        <v>6.0</v>
      </c>
      <c r="G61" s="29">
        <v>7.0</v>
      </c>
      <c r="H61" s="29">
        <v>9.0</v>
      </c>
      <c r="I61" s="16"/>
      <c r="J61" s="16"/>
      <c r="K61" s="8"/>
      <c r="L61" s="29">
        <v>9.0</v>
      </c>
      <c r="M61" s="29">
        <v>8.0</v>
      </c>
      <c r="N61" s="29">
        <v>6.0</v>
      </c>
      <c r="O61" s="29">
        <v>9.0</v>
      </c>
      <c r="P61" s="29">
        <v>8.0</v>
      </c>
      <c r="Q61" s="16"/>
      <c r="R61" s="16"/>
      <c r="S61" s="29">
        <v>8.0</v>
      </c>
      <c r="T61" s="29">
        <v>9.0</v>
      </c>
      <c r="U61" s="29">
        <v>8.0</v>
      </c>
      <c r="V61" s="29">
        <v>11.0</v>
      </c>
      <c r="W61" s="29">
        <v>8.0</v>
      </c>
      <c r="X61" s="16"/>
      <c r="Y61" s="16"/>
      <c r="Z61" s="29">
        <v>10.0</v>
      </c>
      <c r="AA61" s="29">
        <v>16.0</v>
      </c>
      <c r="AB61" s="29">
        <v>9.0</v>
      </c>
      <c r="AC61" s="29"/>
      <c r="AD61" s="29"/>
      <c r="AE61" s="16"/>
      <c r="AF61" s="16"/>
      <c r="AG61" s="147"/>
      <c r="AH61" s="29">
        <v>12.0</v>
      </c>
      <c r="AI61" s="29">
        <v>7.0</v>
      </c>
      <c r="AJ61" s="264">
        <f t="shared" si="1"/>
        <v>160</v>
      </c>
      <c r="AK61" s="136">
        <v>166.0</v>
      </c>
    </row>
    <row r="62" ht="13.5" customHeight="1">
      <c r="A62" s="137" t="s">
        <v>78</v>
      </c>
      <c r="B62" s="132"/>
      <c r="C62" s="138"/>
      <c r="D62" s="32"/>
      <c r="E62" s="427"/>
      <c r="F62" s="143"/>
      <c r="G62" s="143"/>
      <c r="H62" s="143"/>
      <c r="I62" s="142"/>
      <c r="J62" s="142"/>
      <c r="K62" s="427"/>
      <c r="L62" s="143"/>
      <c r="M62" s="143"/>
      <c r="N62" s="143"/>
      <c r="O62" s="143">
        <v>1.0</v>
      </c>
      <c r="P62" s="143">
        <v>1.0</v>
      </c>
      <c r="Q62" s="142"/>
      <c r="R62" s="142"/>
      <c r="S62" s="143"/>
      <c r="T62" s="143">
        <v>4.0</v>
      </c>
      <c r="U62" s="143">
        <v>1.0</v>
      </c>
      <c r="V62" s="143">
        <v>2.0</v>
      </c>
      <c r="W62" s="143"/>
      <c r="X62" s="142"/>
      <c r="Y62" s="142"/>
      <c r="Z62" s="143"/>
      <c r="AA62" s="143"/>
      <c r="AB62" s="143">
        <v>1.0</v>
      </c>
      <c r="AC62" s="143"/>
      <c r="AD62" s="143"/>
      <c r="AE62" s="142"/>
      <c r="AF62" s="142"/>
      <c r="AG62" s="427"/>
      <c r="AH62" s="143"/>
      <c r="AI62" s="143">
        <v>3.0</v>
      </c>
      <c r="AJ62" s="268">
        <f t="shared" si="1"/>
        <v>13</v>
      </c>
      <c r="AK62" s="143">
        <v>169.0</v>
      </c>
    </row>
    <row r="63" ht="12.75" customHeight="1">
      <c r="A63" s="45"/>
      <c r="B63" s="45" t="s">
        <v>510</v>
      </c>
      <c r="C63" s="133"/>
      <c r="D63" s="32"/>
      <c r="E63" s="424"/>
      <c r="F63" s="29">
        <v>7.0</v>
      </c>
      <c r="G63" s="29">
        <v>10.0</v>
      </c>
      <c r="H63" s="29">
        <v>9.0</v>
      </c>
      <c r="I63" s="149">
        <v>6.0</v>
      </c>
      <c r="J63" s="16"/>
      <c r="K63" s="8"/>
      <c r="L63" s="640"/>
      <c r="M63" s="29">
        <v>6.0</v>
      </c>
      <c r="N63" s="29">
        <v>2.0</v>
      </c>
      <c r="O63" s="29">
        <v>1.0</v>
      </c>
      <c r="P63" s="29">
        <v>0.0</v>
      </c>
      <c r="Q63" s="16"/>
      <c r="R63" s="16"/>
      <c r="S63" s="640"/>
      <c r="T63" s="640"/>
      <c r="U63" s="640"/>
      <c r="V63" s="640"/>
      <c r="W63" s="640"/>
      <c r="X63" s="640"/>
      <c r="Y63" s="640"/>
      <c r="Z63" s="640"/>
      <c r="AA63" s="640"/>
      <c r="AB63" s="640"/>
      <c r="AC63" s="640"/>
      <c r="AD63" s="640"/>
      <c r="AE63" s="640"/>
      <c r="AF63" s="640"/>
      <c r="AG63" s="147"/>
      <c r="AH63" s="640"/>
      <c r="AI63" s="29"/>
      <c r="AJ63" s="675">
        <f t="shared" si="1"/>
        <v>41</v>
      </c>
      <c r="AK63" s="136">
        <v>40.0</v>
      </c>
    </row>
    <row r="64" ht="13.5" customHeight="1">
      <c r="A64" s="137" t="s">
        <v>78</v>
      </c>
      <c r="B64" s="132"/>
      <c r="C64" s="138"/>
      <c r="D64" s="32"/>
      <c r="E64" s="427"/>
      <c r="F64" s="143"/>
      <c r="G64" s="143"/>
      <c r="H64" s="143"/>
      <c r="I64" s="142"/>
      <c r="J64" s="142"/>
      <c r="K64" s="427"/>
      <c r="L64" s="691"/>
      <c r="M64" s="143"/>
      <c r="N64" s="143"/>
      <c r="O64" s="143"/>
      <c r="P64" s="143"/>
      <c r="Q64" s="142"/>
      <c r="R64" s="142"/>
      <c r="S64" s="691"/>
      <c r="T64" s="691"/>
      <c r="U64" s="691"/>
      <c r="V64" s="691"/>
      <c r="W64" s="691"/>
      <c r="X64" s="691"/>
      <c r="Y64" s="691"/>
      <c r="Z64" s="691"/>
      <c r="AA64" s="691"/>
      <c r="AB64" s="691"/>
      <c r="AC64" s="691"/>
      <c r="AD64" s="691"/>
      <c r="AE64" s="691"/>
      <c r="AF64" s="691"/>
      <c r="AG64" s="427"/>
      <c r="AH64" s="691"/>
      <c r="AI64" s="143"/>
      <c r="AJ64" s="268">
        <f t="shared" si="1"/>
        <v>0</v>
      </c>
      <c r="AK64" s="143">
        <v>41.0</v>
      </c>
    </row>
    <row r="65" ht="12.75" customHeight="1">
      <c r="A65" s="29"/>
      <c r="B65" s="29" t="s">
        <v>511</v>
      </c>
      <c r="C65" s="133"/>
      <c r="D65" s="32"/>
      <c r="E65" s="424"/>
      <c r="F65" s="29">
        <v>9.0</v>
      </c>
      <c r="G65" s="29">
        <v>7.0</v>
      </c>
      <c r="H65" s="29">
        <v>4.0</v>
      </c>
      <c r="I65" s="16"/>
      <c r="J65" s="16"/>
      <c r="K65" s="8"/>
      <c r="L65" s="29">
        <v>11.0</v>
      </c>
      <c r="M65" s="29">
        <v>1.0</v>
      </c>
      <c r="N65" s="29">
        <v>9.0</v>
      </c>
      <c r="O65" s="29">
        <v>13.0</v>
      </c>
      <c r="P65" s="29">
        <v>10.0</v>
      </c>
      <c r="Q65" s="16"/>
      <c r="R65" s="16"/>
      <c r="S65" s="29">
        <v>11.0</v>
      </c>
      <c r="T65" s="29">
        <v>9.0</v>
      </c>
      <c r="U65" s="29">
        <v>7.0</v>
      </c>
      <c r="V65" s="29">
        <v>9.0</v>
      </c>
      <c r="W65" s="29">
        <v>18.0</v>
      </c>
      <c r="X65" s="16"/>
      <c r="Y65" s="16"/>
      <c r="Z65" s="29">
        <v>13.0</v>
      </c>
      <c r="AA65" s="29">
        <v>7.0</v>
      </c>
      <c r="AB65" s="29">
        <v>9.0</v>
      </c>
      <c r="AC65" s="29"/>
      <c r="AD65" s="29"/>
      <c r="AE65" s="16"/>
      <c r="AF65" s="16"/>
      <c r="AG65" s="147"/>
      <c r="AH65" s="29">
        <v>15.0</v>
      </c>
      <c r="AI65" s="29">
        <v>11.0</v>
      </c>
      <c r="AJ65" s="264">
        <f t="shared" si="1"/>
        <v>173</v>
      </c>
      <c r="AK65" s="136">
        <v>169.0</v>
      </c>
    </row>
    <row r="66" ht="13.5" customHeight="1">
      <c r="A66" s="137" t="s">
        <v>78</v>
      </c>
      <c r="B66" s="132"/>
      <c r="C66" s="138"/>
      <c r="D66" s="32"/>
      <c r="E66" s="427"/>
      <c r="F66" s="143"/>
      <c r="G66" s="143"/>
      <c r="H66" s="143"/>
      <c r="I66" s="142"/>
      <c r="J66" s="142"/>
      <c r="K66" s="427"/>
      <c r="L66" s="143"/>
      <c r="M66" s="143"/>
      <c r="N66" s="143"/>
      <c r="O66" s="143"/>
      <c r="P66" s="143"/>
      <c r="Q66" s="142"/>
      <c r="R66" s="142"/>
      <c r="S66" s="143"/>
      <c r="T66" s="143">
        <v>3.0</v>
      </c>
      <c r="U66" s="143"/>
      <c r="V66" s="143"/>
      <c r="W66" s="143"/>
      <c r="X66" s="142"/>
      <c r="Y66" s="142"/>
      <c r="Z66" s="143">
        <v>5.0</v>
      </c>
      <c r="AA66" s="143">
        <v>4.0</v>
      </c>
      <c r="AB66" s="143"/>
      <c r="AC66" s="143"/>
      <c r="AD66" s="143"/>
      <c r="AE66" s="142"/>
      <c r="AF66" s="142"/>
      <c r="AG66" s="427"/>
      <c r="AH66" s="143"/>
      <c r="AI66" s="143"/>
      <c r="AJ66" s="268">
        <f t="shared" si="1"/>
        <v>12</v>
      </c>
      <c r="AK66" s="143">
        <v>173.0</v>
      </c>
    </row>
    <row r="67" ht="12.75" customHeight="1">
      <c r="A67" s="29"/>
      <c r="B67" s="29"/>
      <c r="C67" s="133"/>
      <c r="D67" s="32"/>
      <c r="E67" s="424"/>
      <c r="F67" s="29">
        <v>5.0</v>
      </c>
      <c r="G67" s="341"/>
      <c r="H67" s="29">
        <v>8.0</v>
      </c>
      <c r="I67" s="16"/>
      <c r="J67" s="16"/>
      <c r="K67" s="8"/>
      <c r="L67" s="29">
        <v>6.0</v>
      </c>
      <c r="M67" s="29">
        <v>7.0</v>
      </c>
      <c r="N67" s="29">
        <v>8.0</v>
      </c>
      <c r="O67" s="149">
        <v>0.0</v>
      </c>
      <c r="P67" s="29"/>
      <c r="Q67" s="16"/>
      <c r="R67" s="16"/>
      <c r="S67" s="390"/>
      <c r="T67" s="390"/>
      <c r="U67" s="390"/>
      <c r="V67" s="390"/>
      <c r="W67" s="390"/>
      <c r="X67" s="390"/>
      <c r="Y67" s="390"/>
      <c r="Z67" s="390"/>
      <c r="AA67" s="390"/>
      <c r="AB67" s="390"/>
      <c r="AC67" s="390"/>
      <c r="AD67" s="390"/>
      <c r="AE67" s="390"/>
      <c r="AF67" s="390"/>
      <c r="AG67" s="147"/>
      <c r="AH67" s="390"/>
      <c r="AI67" s="390"/>
      <c r="AJ67" s="264">
        <f t="shared" si="1"/>
        <v>34</v>
      </c>
      <c r="AK67" s="136"/>
    </row>
    <row r="68" ht="13.5" customHeight="1">
      <c r="A68" s="137" t="s">
        <v>78</v>
      </c>
      <c r="B68" s="132"/>
      <c r="C68" s="138"/>
      <c r="D68" s="32"/>
      <c r="E68" s="427"/>
      <c r="F68" s="143"/>
      <c r="G68" s="692"/>
      <c r="H68" s="143"/>
      <c r="I68" s="142"/>
      <c r="J68" s="142"/>
      <c r="K68" s="427"/>
      <c r="L68" s="143"/>
      <c r="M68" s="143"/>
      <c r="N68" s="143"/>
      <c r="O68" s="143"/>
      <c r="P68" s="143"/>
      <c r="Q68" s="142"/>
      <c r="R68" s="142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427"/>
      <c r="AH68" s="139"/>
      <c r="AI68" s="139"/>
      <c r="AJ68" s="268">
        <f t="shared" si="1"/>
        <v>0</v>
      </c>
      <c r="AK68" s="143"/>
    </row>
    <row r="69" ht="12.75" customHeight="1">
      <c r="A69" s="45"/>
      <c r="B69" s="45" t="s">
        <v>381</v>
      </c>
      <c r="C69" s="133"/>
      <c r="D69" s="32"/>
      <c r="E69" s="424"/>
      <c r="F69" s="640"/>
      <c r="G69" s="640"/>
      <c r="H69" s="640"/>
      <c r="I69" s="640"/>
      <c r="J69" s="640"/>
      <c r="K69" s="693"/>
      <c r="L69" s="640"/>
      <c r="M69" s="640"/>
      <c r="N69" s="640"/>
      <c r="O69" s="640"/>
      <c r="P69" s="640"/>
      <c r="Q69" s="640"/>
      <c r="R69" s="640"/>
      <c r="S69" s="640"/>
      <c r="T69" s="640"/>
      <c r="U69" s="640"/>
      <c r="V69" s="640"/>
      <c r="W69" s="640"/>
      <c r="X69" s="640"/>
      <c r="Y69" s="640"/>
      <c r="Z69" s="29">
        <v>7.0</v>
      </c>
      <c r="AA69" s="29">
        <v>9.0</v>
      </c>
      <c r="AB69" s="29">
        <v>11.0</v>
      </c>
      <c r="AC69" s="29"/>
      <c r="AD69" s="29"/>
      <c r="AE69" s="16"/>
      <c r="AF69" s="16"/>
      <c r="AG69" s="147"/>
      <c r="AH69" s="29">
        <v>10.0</v>
      </c>
      <c r="AI69" s="29">
        <v>9.0</v>
      </c>
      <c r="AJ69" s="264">
        <f t="shared" si="1"/>
        <v>46</v>
      </c>
      <c r="AK69" s="136">
        <v>46.0</v>
      </c>
    </row>
    <row r="70" ht="13.5" customHeight="1">
      <c r="A70" s="137" t="s">
        <v>78</v>
      </c>
      <c r="B70" s="132"/>
      <c r="C70" s="138"/>
      <c r="D70" s="32"/>
      <c r="E70" s="427"/>
      <c r="F70" s="691"/>
      <c r="G70" s="691"/>
      <c r="H70" s="691"/>
      <c r="I70" s="691"/>
      <c r="J70" s="691"/>
      <c r="K70" s="691"/>
      <c r="L70" s="691"/>
      <c r="M70" s="691"/>
      <c r="N70" s="691"/>
      <c r="O70" s="691"/>
      <c r="P70" s="691"/>
      <c r="Q70" s="691"/>
      <c r="R70" s="691"/>
      <c r="S70" s="691"/>
      <c r="T70" s="691"/>
      <c r="U70" s="691"/>
      <c r="V70" s="691"/>
      <c r="W70" s="691"/>
      <c r="X70" s="691"/>
      <c r="Y70" s="691"/>
      <c r="Z70" s="143"/>
      <c r="AA70" s="143"/>
      <c r="AB70" s="143"/>
      <c r="AC70" s="143"/>
      <c r="AD70" s="143"/>
      <c r="AE70" s="142"/>
      <c r="AF70" s="142"/>
      <c r="AG70" s="427"/>
      <c r="AH70" s="143"/>
      <c r="AI70" s="143"/>
      <c r="AJ70" s="268">
        <f t="shared" si="1"/>
        <v>0</v>
      </c>
      <c r="AK70" s="143">
        <v>46.0</v>
      </c>
    </row>
    <row r="71" ht="12.75" customHeight="1">
      <c r="A71" s="45"/>
      <c r="B71" s="45" t="s">
        <v>512</v>
      </c>
      <c r="C71" s="133"/>
      <c r="D71" s="32"/>
      <c r="E71" s="424"/>
      <c r="F71" s="29">
        <v>6.0</v>
      </c>
      <c r="G71" s="29">
        <v>5.0</v>
      </c>
      <c r="H71" s="149">
        <v>5.0</v>
      </c>
      <c r="I71" s="16">
        <v>4.0</v>
      </c>
      <c r="J71" s="16">
        <v>1.0</v>
      </c>
      <c r="K71" s="8"/>
      <c r="L71" s="640"/>
      <c r="M71" s="29">
        <v>4.0</v>
      </c>
      <c r="N71" s="29">
        <v>2.0</v>
      </c>
      <c r="O71" s="149">
        <v>5.0</v>
      </c>
      <c r="P71" s="29">
        <v>9.0</v>
      </c>
      <c r="Q71" s="16">
        <v>1.0</v>
      </c>
      <c r="R71" s="16"/>
      <c r="S71" s="29">
        <v>6.0</v>
      </c>
      <c r="T71" s="29">
        <v>10.0</v>
      </c>
      <c r="U71" s="29">
        <v>8.0</v>
      </c>
      <c r="V71" s="29">
        <v>22.0</v>
      </c>
      <c r="W71" s="29">
        <v>11.0</v>
      </c>
      <c r="X71" s="16"/>
      <c r="Y71" s="16"/>
      <c r="Z71" s="29">
        <v>9.0</v>
      </c>
      <c r="AA71" s="10">
        <v>5.0</v>
      </c>
      <c r="AB71" s="149">
        <v>4.0</v>
      </c>
      <c r="AC71" s="29">
        <v>3.0</v>
      </c>
      <c r="AD71" s="29">
        <v>3.0</v>
      </c>
      <c r="AE71" s="16"/>
      <c r="AF71" s="16"/>
      <c r="AG71" s="147"/>
      <c r="AH71" s="29">
        <v>5.0</v>
      </c>
      <c r="AI71" s="29">
        <v>9.0</v>
      </c>
      <c r="AJ71" s="675">
        <f t="shared" si="1"/>
        <v>137</v>
      </c>
      <c r="AK71" s="136">
        <v>136.0</v>
      </c>
    </row>
    <row r="72" ht="13.5" customHeight="1">
      <c r="A72" s="137" t="s">
        <v>78</v>
      </c>
      <c r="B72" s="132"/>
      <c r="C72" s="138"/>
      <c r="D72" s="32"/>
      <c r="E72" s="427"/>
      <c r="F72" s="143"/>
      <c r="G72" s="143"/>
      <c r="H72" s="143"/>
      <c r="I72" s="142"/>
      <c r="J72" s="142"/>
      <c r="K72" s="427"/>
      <c r="L72" s="691"/>
      <c r="M72" s="143"/>
      <c r="N72" s="143"/>
      <c r="O72" s="143"/>
      <c r="P72" s="143"/>
      <c r="Q72" s="142"/>
      <c r="R72" s="142"/>
      <c r="S72" s="143"/>
      <c r="T72" s="143"/>
      <c r="U72" s="143"/>
      <c r="V72" s="143">
        <v>2.0</v>
      </c>
      <c r="W72" s="143"/>
      <c r="X72" s="142"/>
      <c r="Y72" s="142"/>
      <c r="Z72" s="143"/>
      <c r="AA72" s="143"/>
      <c r="AB72" s="143">
        <v>1.0</v>
      </c>
      <c r="AC72" s="143">
        <v>1.0</v>
      </c>
      <c r="AD72" s="143"/>
      <c r="AE72" s="142"/>
      <c r="AF72" s="142"/>
      <c r="AG72" s="427"/>
      <c r="AH72" s="143"/>
      <c r="AI72" s="143">
        <v>1.0</v>
      </c>
      <c r="AJ72" s="268">
        <f t="shared" si="1"/>
        <v>5</v>
      </c>
      <c r="AK72" s="143">
        <v>137.0</v>
      </c>
    </row>
    <row r="73" ht="12.75" customHeight="1">
      <c r="A73" s="45"/>
      <c r="B73" s="45" t="s">
        <v>513</v>
      </c>
      <c r="C73" s="133"/>
      <c r="D73" s="32"/>
      <c r="E73" s="424"/>
      <c r="F73" s="640"/>
      <c r="G73" s="640"/>
      <c r="H73" s="640"/>
      <c r="I73" s="16"/>
      <c r="J73" s="16">
        <v>10.0</v>
      </c>
      <c r="K73" s="8"/>
      <c r="L73" s="29">
        <v>12.0</v>
      </c>
      <c r="M73" s="29">
        <v>20.0</v>
      </c>
      <c r="N73" s="29">
        <v>10.0</v>
      </c>
      <c r="O73" s="29">
        <v>11.0</v>
      </c>
      <c r="P73" s="29">
        <v>9.0</v>
      </c>
      <c r="Q73" s="16"/>
      <c r="R73" s="16"/>
      <c r="S73" s="29">
        <v>8.0</v>
      </c>
      <c r="T73" s="29">
        <v>11.0</v>
      </c>
      <c r="U73" s="29">
        <v>10.0</v>
      </c>
      <c r="V73" s="29">
        <v>25.0</v>
      </c>
      <c r="W73" s="29">
        <v>10.0</v>
      </c>
      <c r="X73" s="16"/>
      <c r="Y73" s="16"/>
      <c r="Z73" s="29">
        <v>10.0</v>
      </c>
      <c r="AA73" s="29">
        <v>10.0</v>
      </c>
      <c r="AB73" s="29">
        <v>6.0</v>
      </c>
      <c r="AC73" s="29"/>
      <c r="AD73" s="29"/>
      <c r="AE73" s="16"/>
      <c r="AF73" s="16"/>
      <c r="AG73" s="147"/>
      <c r="AH73" s="29">
        <v>8.0</v>
      </c>
      <c r="AI73" s="29">
        <v>14.0</v>
      </c>
      <c r="AJ73" s="264">
        <f t="shared" si="1"/>
        <v>184</v>
      </c>
      <c r="AK73" s="136">
        <v>178.0</v>
      </c>
    </row>
    <row r="74" ht="13.5" customHeight="1">
      <c r="A74" s="137" t="s">
        <v>78</v>
      </c>
      <c r="B74" s="132"/>
      <c r="C74" s="138"/>
      <c r="D74" s="32"/>
      <c r="E74" s="427"/>
      <c r="F74" s="691"/>
      <c r="G74" s="691"/>
      <c r="H74" s="691"/>
      <c r="I74" s="142"/>
      <c r="J74" s="142"/>
      <c r="K74" s="427"/>
      <c r="L74" s="143"/>
      <c r="M74" s="143"/>
      <c r="N74" s="143"/>
      <c r="O74" s="143">
        <v>3.0</v>
      </c>
      <c r="P74" s="143"/>
      <c r="Q74" s="142"/>
      <c r="R74" s="142"/>
      <c r="S74" s="143"/>
      <c r="T74" s="143"/>
      <c r="U74" s="143"/>
      <c r="V74" s="143"/>
      <c r="W74" s="143"/>
      <c r="X74" s="142"/>
      <c r="Y74" s="142"/>
      <c r="Z74" s="143">
        <v>2.0</v>
      </c>
      <c r="AA74" s="143"/>
      <c r="AB74" s="143">
        <v>3.0</v>
      </c>
      <c r="AC74" s="143"/>
      <c r="AD74" s="143"/>
      <c r="AE74" s="142"/>
      <c r="AF74" s="142"/>
      <c r="AG74" s="427"/>
      <c r="AH74" s="143"/>
      <c r="AI74" s="143"/>
      <c r="AJ74" s="268">
        <f t="shared" si="1"/>
        <v>8</v>
      </c>
      <c r="AK74" s="143">
        <v>184.0</v>
      </c>
    </row>
    <row r="75" ht="12.75" customHeight="1">
      <c r="A75" s="45"/>
      <c r="B75" s="45" t="s">
        <v>514</v>
      </c>
      <c r="C75" s="133"/>
      <c r="D75" s="32"/>
      <c r="E75" s="424"/>
      <c r="F75" s="29">
        <v>4.0</v>
      </c>
      <c r="G75" s="29">
        <v>3.0</v>
      </c>
      <c r="H75" s="29">
        <v>3.0</v>
      </c>
      <c r="I75" s="16">
        <v>2.0</v>
      </c>
      <c r="J75" s="16">
        <v>2.0</v>
      </c>
      <c r="K75" s="8"/>
      <c r="L75" s="149">
        <v>3.0</v>
      </c>
      <c r="M75" s="29">
        <v>2.0</v>
      </c>
      <c r="N75" s="29">
        <v>5.0</v>
      </c>
      <c r="O75" s="29">
        <v>7.0</v>
      </c>
      <c r="P75" s="29">
        <v>5.0</v>
      </c>
      <c r="Q75" s="16">
        <v>4.0</v>
      </c>
      <c r="R75" s="16"/>
      <c r="S75" s="29">
        <v>5.0</v>
      </c>
      <c r="T75" s="29">
        <v>5.0</v>
      </c>
      <c r="U75" s="29">
        <v>6.0</v>
      </c>
      <c r="V75" s="149">
        <v>3.0</v>
      </c>
      <c r="W75" s="29">
        <v>4.0</v>
      </c>
      <c r="X75" s="16"/>
      <c r="Y75" s="16">
        <v>4.0</v>
      </c>
      <c r="Z75" s="29">
        <v>5.0</v>
      </c>
      <c r="AA75" s="29">
        <v>6.0</v>
      </c>
      <c r="AB75" s="29">
        <v>6.0</v>
      </c>
      <c r="AC75" s="29"/>
      <c r="AD75" s="29"/>
      <c r="AE75" s="16"/>
      <c r="AF75" s="16"/>
      <c r="AG75" s="147"/>
      <c r="AH75" s="29">
        <v>3.0</v>
      </c>
      <c r="AI75" s="341"/>
      <c r="AJ75" s="675">
        <f t="shared" si="1"/>
        <v>87</v>
      </c>
      <c r="AK75" s="136">
        <v>86.0</v>
      </c>
    </row>
    <row r="76" ht="13.5" customHeight="1">
      <c r="A76" s="137" t="s">
        <v>78</v>
      </c>
      <c r="B76" s="2"/>
      <c r="C76" s="153"/>
      <c r="D76" s="32"/>
      <c r="E76" s="427"/>
      <c r="F76" s="143">
        <v>2.0</v>
      </c>
      <c r="G76" s="143"/>
      <c r="H76" s="143"/>
      <c r="I76" s="142">
        <v>1.0</v>
      </c>
      <c r="J76" s="142"/>
      <c r="K76" s="427"/>
      <c r="L76" s="143"/>
      <c r="M76" s="143"/>
      <c r="N76" s="143"/>
      <c r="O76" s="143">
        <v>4.0</v>
      </c>
      <c r="P76" s="143"/>
      <c r="Q76" s="142"/>
      <c r="R76" s="142"/>
      <c r="S76" s="143"/>
      <c r="T76" s="143"/>
      <c r="U76" s="143"/>
      <c r="V76" s="143"/>
      <c r="W76" s="143"/>
      <c r="X76" s="142"/>
      <c r="Y76" s="142">
        <v>1.0</v>
      </c>
      <c r="Z76" s="143"/>
      <c r="AA76" s="143"/>
      <c r="AB76" s="143"/>
      <c r="AC76" s="143"/>
      <c r="AD76" s="143"/>
      <c r="AE76" s="142"/>
      <c r="AF76" s="142"/>
      <c r="AG76" s="427"/>
      <c r="AH76" s="143"/>
      <c r="AI76" s="692"/>
      <c r="AJ76" s="268">
        <f t="shared" si="1"/>
        <v>8</v>
      </c>
      <c r="AK76" s="143">
        <v>89.0</v>
      </c>
    </row>
    <row r="77" ht="12.75" customHeight="1">
      <c r="A77" s="29"/>
      <c r="B77" s="29" t="s">
        <v>515</v>
      </c>
      <c r="C77" s="133"/>
      <c r="D77" s="32"/>
      <c r="E77" s="424"/>
      <c r="F77" s="29">
        <v>10.0</v>
      </c>
      <c r="G77" s="29">
        <v>7.0</v>
      </c>
      <c r="H77" s="640"/>
      <c r="I77" s="16"/>
      <c r="J77" s="16">
        <v>9.0</v>
      </c>
      <c r="K77" s="8"/>
      <c r="L77" s="29">
        <v>8.0</v>
      </c>
      <c r="M77" s="29">
        <v>14.0</v>
      </c>
      <c r="N77" s="29">
        <v>7.0</v>
      </c>
      <c r="O77" s="29">
        <v>7.0</v>
      </c>
      <c r="P77" s="29">
        <v>9.0</v>
      </c>
      <c r="Q77" s="16">
        <v>7.0</v>
      </c>
      <c r="R77" s="16"/>
      <c r="S77" s="29">
        <v>7.0</v>
      </c>
      <c r="T77" s="29">
        <v>9.0</v>
      </c>
      <c r="U77" s="29">
        <v>10.0</v>
      </c>
      <c r="V77" s="149">
        <v>7.0</v>
      </c>
      <c r="W77" s="29"/>
      <c r="X77" s="16"/>
      <c r="Y77" s="16"/>
      <c r="Z77" s="29">
        <v>8.0</v>
      </c>
      <c r="AA77" s="29">
        <v>9.0</v>
      </c>
      <c r="AB77" s="29">
        <v>9.0</v>
      </c>
      <c r="AC77" s="29"/>
      <c r="AD77" s="29"/>
      <c r="AE77" s="16"/>
      <c r="AF77" s="16"/>
      <c r="AG77" s="147"/>
      <c r="AH77" s="29">
        <v>8.0</v>
      </c>
      <c r="AI77" s="29">
        <v>8.0</v>
      </c>
      <c r="AJ77" s="264">
        <f t="shared" si="1"/>
        <v>153</v>
      </c>
      <c r="AK77" s="136">
        <v>142.0</v>
      </c>
    </row>
    <row r="78" ht="13.5" customHeight="1">
      <c r="A78" s="137" t="s">
        <v>78</v>
      </c>
      <c r="B78" s="132"/>
      <c r="C78" s="138"/>
      <c r="D78" s="32"/>
      <c r="E78" s="427"/>
      <c r="F78" s="143"/>
      <c r="G78" s="143"/>
      <c r="H78" s="691"/>
      <c r="I78" s="142"/>
      <c r="J78" s="142"/>
      <c r="K78" s="427"/>
      <c r="L78" s="143"/>
      <c r="M78" s="143"/>
      <c r="N78" s="143"/>
      <c r="O78" s="143"/>
      <c r="P78" s="143"/>
      <c r="Q78" s="142"/>
      <c r="R78" s="142"/>
      <c r="S78" s="143"/>
      <c r="T78" s="143"/>
      <c r="U78" s="143"/>
      <c r="V78" s="143"/>
      <c r="W78" s="143"/>
      <c r="X78" s="142"/>
      <c r="Y78" s="142"/>
      <c r="Z78" s="143"/>
      <c r="AA78" s="143"/>
      <c r="AB78" s="143"/>
      <c r="AC78" s="143"/>
      <c r="AD78" s="143"/>
      <c r="AE78" s="142"/>
      <c r="AF78" s="142"/>
      <c r="AG78" s="427"/>
      <c r="AH78" s="143"/>
      <c r="AI78" s="143"/>
      <c r="AJ78" s="268">
        <f t="shared" si="1"/>
        <v>0</v>
      </c>
      <c r="AK78" s="143">
        <v>152.0</v>
      </c>
    </row>
    <row r="79" ht="12.75" customHeight="1">
      <c r="A79" s="29"/>
      <c r="B79" s="29" t="s">
        <v>516</v>
      </c>
      <c r="C79" s="133"/>
      <c r="D79" s="32"/>
      <c r="E79" s="424"/>
      <c r="F79" s="29">
        <v>10.0</v>
      </c>
      <c r="G79" s="29">
        <v>11.0</v>
      </c>
      <c r="H79" s="29">
        <v>9.0</v>
      </c>
      <c r="I79" s="16"/>
      <c r="J79" s="16"/>
      <c r="K79" s="8"/>
      <c r="L79" s="29">
        <v>7.0</v>
      </c>
      <c r="M79" s="29">
        <v>8.0</v>
      </c>
      <c r="N79" s="29">
        <v>9.0</v>
      </c>
      <c r="O79" s="29">
        <v>6.0</v>
      </c>
      <c r="P79" s="29">
        <v>7.0</v>
      </c>
      <c r="Q79" s="16">
        <v>7.0</v>
      </c>
      <c r="R79" s="16"/>
      <c r="S79" s="640"/>
      <c r="T79" s="29">
        <v>13.0</v>
      </c>
      <c r="U79" s="29">
        <v>10.0</v>
      </c>
      <c r="V79" s="29">
        <v>11.0</v>
      </c>
      <c r="W79" s="29">
        <v>7.0</v>
      </c>
      <c r="X79" s="16"/>
      <c r="Y79" s="16"/>
      <c r="Z79" s="149">
        <v>6.0</v>
      </c>
      <c r="AA79" s="29">
        <v>8.0</v>
      </c>
      <c r="AB79" s="29">
        <v>10.0</v>
      </c>
      <c r="AC79" s="29"/>
      <c r="AD79" s="29"/>
      <c r="AE79" s="16"/>
      <c r="AF79" s="16"/>
      <c r="AG79" s="147"/>
      <c r="AH79" s="29">
        <v>8.0</v>
      </c>
      <c r="AI79" s="29">
        <v>8.0</v>
      </c>
      <c r="AJ79" s="264">
        <f t="shared" si="1"/>
        <v>155</v>
      </c>
      <c r="AK79" s="136">
        <v>149.0</v>
      </c>
    </row>
    <row r="80" ht="13.5" customHeight="1">
      <c r="A80" s="137" t="s">
        <v>78</v>
      </c>
      <c r="B80" s="132"/>
      <c r="C80" s="138"/>
      <c r="D80" s="32"/>
      <c r="E80" s="427"/>
      <c r="F80" s="143"/>
      <c r="G80" s="143"/>
      <c r="H80" s="143"/>
      <c r="I80" s="142"/>
      <c r="J80" s="142"/>
      <c r="K80" s="427"/>
      <c r="L80" s="143"/>
      <c r="M80" s="143"/>
      <c r="N80" s="143">
        <v>1.0</v>
      </c>
      <c r="O80" s="143">
        <v>1.0</v>
      </c>
      <c r="P80" s="143"/>
      <c r="Q80" s="142"/>
      <c r="R80" s="142"/>
      <c r="S80" s="691"/>
      <c r="T80" s="143"/>
      <c r="U80" s="143"/>
      <c r="V80" s="143">
        <v>3.0</v>
      </c>
      <c r="W80" s="143">
        <v>2.0</v>
      </c>
      <c r="X80" s="142"/>
      <c r="Y80" s="142"/>
      <c r="Z80" s="143">
        <v>2.0</v>
      </c>
      <c r="AA80" s="143">
        <v>3.0</v>
      </c>
      <c r="AB80" s="143"/>
      <c r="AC80" s="143"/>
      <c r="AD80" s="143"/>
      <c r="AE80" s="142"/>
      <c r="AF80" s="142"/>
      <c r="AG80" s="427"/>
      <c r="AH80" s="143"/>
      <c r="AI80" s="143">
        <v>1.0</v>
      </c>
      <c r="AJ80" s="268">
        <f t="shared" si="1"/>
        <v>13</v>
      </c>
      <c r="AK80" s="143">
        <v>155.0</v>
      </c>
    </row>
    <row r="81" ht="12.75" customHeight="1">
      <c r="A81" s="154"/>
      <c r="B81" s="45" t="s">
        <v>517</v>
      </c>
      <c r="C81" s="133"/>
      <c r="D81" s="32"/>
      <c r="E81" s="424"/>
      <c r="F81" s="29">
        <v>1.0</v>
      </c>
      <c r="G81" s="29">
        <v>25.0</v>
      </c>
      <c r="H81" s="29">
        <v>3.0</v>
      </c>
      <c r="I81" s="16"/>
      <c r="J81" s="16"/>
      <c r="K81" s="8"/>
      <c r="L81" s="29">
        <v>7.0</v>
      </c>
      <c r="M81" s="29">
        <v>2.0</v>
      </c>
      <c r="N81" s="29">
        <v>3.0</v>
      </c>
      <c r="O81" s="29">
        <v>7.0</v>
      </c>
      <c r="P81" s="29">
        <v>6.0</v>
      </c>
      <c r="Q81" s="16"/>
      <c r="R81" s="16"/>
      <c r="S81" s="149">
        <v>1.0</v>
      </c>
      <c r="T81" s="29">
        <v>6.0</v>
      </c>
      <c r="U81" s="29">
        <v>11.0</v>
      </c>
      <c r="V81" s="29">
        <v>6.0</v>
      </c>
      <c r="W81" s="29">
        <v>17.0</v>
      </c>
      <c r="X81" s="16"/>
      <c r="Y81" s="16"/>
      <c r="Z81" s="29">
        <v>6.0</v>
      </c>
      <c r="AA81" s="29">
        <v>7.0</v>
      </c>
      <c r="AB81" s="29">
        <v>6.0</v>
      </c>
      <c r="AC81" s="29">
        <v>3.0</v>
      </c>
      <c r="AD81" s="29">
        <v>2.0</v>
      </c>
      <c r="AE81" s="16">
        <v>6.0</v>
      </c>
      <c r="AF81" s="16"/>
      <c r="AG81" s="147"/>
      <c r="AH81" s="640"/>
      <c r="AI81" s="341"/>
      <c r="AJ81" s="675">
        <f t="shared" si="1"/>
        <v>125</v>
      </c>
      <c r="AK81" s="136">
        <v>122.0</v>
      </c>
    </row>
    <row r="82" ht="13.5" customHeight="1">
      <c r="A82" s="137" t="s">
        <v>78</v>
      </c>
      <c r="B82" s="132"/>
      <c r="C82" s="138"/>
      <c r="D82" s="32"/>
      <c r="E82" s="427"/>
      <c r="F82" s="143"/>
      <c r="G82" s="143"/>
      <c r="H82" s="143">
        <v>1.0</v>
      </c>
      <c r="I82" s="142"/>
      <c r="J82" s="142"/>
      <c r="K82" s="427"/>
      <c r="L82" s="143"/>
      <c r="M82" s="143"/>
      <c r="N82" s="143"/>
      <c r="O82" s="143"/>
      <c r="P82" s="143"/>
      <c r="Q82" s="142"/>
      <c r="R82" s="142"/>
      <c r="S82" s="143"/>
      <c r="T82" s="143">
        <v>1.0</v>
      </c>
      <c r="U82" s="143">
        <v>4.0</v>
      </c>
      <c r="V82" s="143"/>
      <c r="W82" s="143">
        <v>2.0</v>
      </c>
      <c r="X82" s="142"/>
      <c r="Y82" s="142"/>
      <c r="Z82" s="143">
        <v>1.0</v>
      </c>
      <c r="AA82" s="143">
        <v>3.0</v>
      </c>
      <c r="AB82" s="143">
        <v>2.0</v>
      </c>
      <c r="AC82" s="143">
        <v>3.0</v>
      </c>
      <c r="AD82" s="143"/>
      <c r="AE82" s="142"/>
      <c r="AF82" s="142"/>
      <c r="AG82" s="427"/>
      <c r="AH82" s="691"/>
      <c r="AI82" s="692"/>
      <c r="AJ82" s="268">
        <f t="shared" si="1"/>
        <v>17</v>
      </c>
      <c r="AK82" s="143">
        <v>128.0</v>
      </c>
    </row>
    <row r="83" ht="12.75" customHeight="1">
      <c r="A83" s="45"/>
      <c r="B83" s="45" t="s">
        <v>518</v>
      </c>
      <c r="C83" s="133"/>
      <c r="D83" s="32"/>
      <c r="E83" s="424"/>
      <c r="F83" s="149">
        <v>5.0</v>
      </c>
      <c r="G83" s="29">
        <v>6.0</v>
      </c>
      <c r="H83" s="149">
        <v>6.0</v>
      </c>
      <c r="I83" s="16"/>
      <c r="J83" s="16"/>
      <c r="K83" s="8"/>
      <c r="L83" s="149">
        <v>4.0</v>
      </c>
      <c r="M83" s="29">
        <v>10.0</v>
      </c>
      <c r="N83" s="29">
        <v>7.0</v>
      </c>
      <c r="O83" s="149">
        <v>2.0</v>
      </c>
      <c r="P83" s="149">
        <v>4.0</v>
      </c>
      <c r="Q83" s="16">
        <v>12.0</v>
      </c>
      <c r="R83" s="16"/>
      <c r="S83" s="640"/>
      <c r="T83" s="29">
        <v>8.0</v>
      </c>
      <c r="U83" s="29">
        <v>10.0</v>
      </c>
      <c r="V83" s="29">
        <v>11.0</v>
      </c>
      <c r="W83" s="29">
        <v>7.0</v>
      </c>
      <c r="X83" s="16"/>
      <c r="Y83" s="16"/>
      <c r="Z83" s="29">
        <v>8.0</v>
      </c>
      <c r="AA83" s="149">
        <v>7.0</v>
      </c>
      <c r="AB83" s="149">
        <v>4.0</v>
      </c>
      <c r="AC83" s="29"/>
      <c r="AD83" s="29"/>
      <c r="AE83" s="16"/>
      <c r="AF83" s="16"/>
      <c r="AG83" s="147"/>
      <c r="AH83" s="29">
        <v>8.0</v>
      </c>
      <c r="AI83" s="29">
        <v>6.0</v>
      </c>
      <c r="AJ83" s="675">
        <f t="shared" si="1"/>
        <v>125</v>
      </c>
      <c r="AK83" s="136">
        <v>121.0</v>
      </c>
    </row>
    <row r="84" ht="13.5" customHeight="1">
      <c r="A84" s="137" t="s">
        <v>78</v>
      </c>
      <c r="B84" s="132"/>
      <c r="C84" s="153"/>
      <c r="D84" s="32"/>
      <c r="E84" s="427"/>
      <c r="F84" s="143"/>
      <c r="G84" s="143"/>
      <c r="H84" s="143"/>
      <c r="I84" s="142"/>
      <c r="J84" s="142"/>
      <c r="K84" s="427"/>
      <c r="L84" s="143"/>
      <c r="M84" s="143"/>
      <c r="N84" s="143"/>
      <c r="O84" s="143"/>
      <c r="P84" s="143"/>
      <c r="Q84" s="142"/>
      <c r="R84" s="142"/>
      <c r="S84" s="691"/>
      <c r="T84" s="143"/>
      <c r="U84" s="143"/>
      <c r="V84" s="143"/>
      <c r="W84" s="143">
        <v>2.0</v>
      </c>
      <c r="X84" s="142"/>
      <c r="Y84" s="142"/>
      <c r="Z84" s="143"/>
      <c r="AA84" s="143">
        <v>2.0</v>
      </c>
      <c r="AB84" s="143">
        <v>3.0</v>
      </c>
      <c r="AC84" s="143"/>
      <c r="AD84" s="143"/>
      <c r="AE84" s="142"/>
      <c r="AF84" s="142"/>
      <c r="AG84" s="427"/>
      <c r="AH84" s="143">
        <v>2.0</v>
      </c>
      <c r="AI84" s="143">
        <v>4.0</v>
      </c>
      <c r="AJ84" s="268">
        <f t="shared" si="1"/>
        <v>13</v>
      </c>
      <c r="AK84" s="143">
        <v>125.0</v>
      </c>
    </row>
    <row r="85" ht="12.75" customHeight="1">
      <c r="A85" s="45"/>
      <c r="B85" s="29" t="s">
        <v>519</v>
      </c>
      <c r="C85" s="157"/>
      <c r="D85" s="32"/>
      <c r="E85" s="424"/>
      <c r="F85" s="29">
        <v>5.0</v>
      </c>
      <c r="G85" s="29">
        <v>7.0</v>
      </c>
      <c r="H85" s="29">
        <v>8.0</v>
      </c>
      <c r="I85" s="16"/>
      <c r="J85" s="16"/>
      <c r="K85" s="8"/>
      <c r="L85" s="29">
        <v>7.0</v>
      </c>
      <c r="M85" s="29">
        <v>8.0</v>
      </c>
      <c r="N85" s="29">
        <v>8.0</v>
      </c>
      <c r="O85" s="29">
        <v>8.0</v>
      </c>
      <c r="P85" s="29">
        <v>9.0</v>
      </c>
      <c r="Q85" s="16"/>
      <c r="R85" s="16"/>
      <c r="S85" s="29">
        <v>8.0</v>
      </c>
      <c r="T85" s="29">
        <v>7.0</v>
      </c>
      <c r="U85" s="29">
        <v>7.0</v>
      </c>
      <c r="V85" s="29">
        <v>10.0</v>
      </c>
      <c r="W85" s="640"/>
      <c r="X85" s="16"/>
      <c r="Y85" s="149">
        <v>3.0</v>
      </c>
      <c r="Z85" s="29">
        <v>6.0</v>
      </c>
      <c r="AA85" s="29">
        <v>7.0</v>
      </c>
      <c r="AB85" s="29">
        <v>8.0</v>
      </c>
      <c r="AC85" s="29"/>
      <c r="AD85" s="29">
        <v>2.0</v>
      </c>
      <c r="AE85" s="16"/>
      <c r="AF85" s="16"/>
      <c r="AG85" s="147"/>
      <c r="AH85" s="29">
        <v>7.0</v>
      </c>
      <c r="AI85" s="29">
        <v>8.0</v>
      </c>
      <c r="AJ85" s="675">
        <f t="shared" si="1"/>
        <v>133</v>
      </c>
      <c r="AK85" s="136">
        <v>128.0</v>
      </c>
    </row>
    <row r="86" ht="13.5" customHeight="1">
      <c r="A86" s="137" t="s">
        <v>78</v>
      </c>
      <c r="B86" s="132"/>
      <c r="C86" s="159"/>
      <c r="D86" s="32"/>
      <c r="E86" s="427"/>
      <c r="F86" s="143"/>
      <c r="G86" s="143"/>
      <c r="H86" s="143"/>
      <c r="I86" s="142"/>
      <c r="J86" s="142"/>
      <c r="K86" s="427"/>
      <c r="L86" s="143"/>
      <c r="M86" s="143"/>
      <c r="N86" s="143">
        <v>5.0</v>
      </c>
      <c r="O86" s="143"/>
      <c r="P86" s="143">
        <v>1.0</v>
      </c>
      <c r="Q86" s="142"/>
      <c r="R86" s="142"/>
      <c r="S86" s="143"/>
      <c r="T86" s="143">
        <v>3.0</v>
      </c>
      <c r="U86" s="143"/>
      <c r="V86" s="143">
        <v>2.0</v>
      </c>
      <c r="W86" s="691"/>
      <c r="X86" s="142"/>
      <c r="Y86" s="142">
        <v>1.0</v>
      </c>
      <c r="Z86" s="143">
        <v>5.0</v>
      </c>
      <c r="AA86" s="143">
        <v>2.0</v>
      </c>
      <c r="AB86" s="143">
        <v>1.0</v>
      </c>
      <c r="AC86" s="143"/>
      <c r="AD86" s="143"/>
      <c r="AE86" s="142"/>
      <c r="AF86" s="142"/>
      <c r="AG86" s="427"/>
      <c r="AH86" s="143"/>
      <c r="AI86" s="143">
        <v>1.0</v>
      </c>
      <c r="AJ86" s="268">
        <f t="shared" si="1"/>
        <v>21</v>
      </c>
      <c r="AK86" s="143">
        <v>133.0</v>
      </c>
    </row>
    <row r="87" ht="12.75" customHeight="1">
      <c r="A87" s="29"/>
      <c r="B87" s="29" t="s">
        <v>520</v>
      </c>
      <c r="C87" s="133"/>
      <c r="D87" s="32"/>
      <c r="E87" s="424"/>
      <c r="F87" s="29">
        <v>4.0</v>
      </c>
      <c r="G87" s="29">
        <v>2.0</v>
      </c>
      <c r="H87" s="149">
        <v>1.0</v>
      </c>
      <c r="I87" s="16"/>
      <c r="J87" s="16"/>
      <c r="K87" s="8"/>
      <c r="L87" s="149">
        <v>4.0</v>
      </c>
      <c r="M87" s="29">
        <v>11.0</v>
      </c>
      <c r="N87" s="29">
        <v>6.0</v>
      </c>
      <c r="O87" s="29">
        <v>9.0</v>
      </c>
      <c r="P87" s="29">
        <v>9.0</v>
      </c>
      <c r="Q87" s="16"/>
      <c r="R87" s="16"/>
      <c r="S87" s="29">
        <v>1.0</v>
      </c>
      <c r="T87" s="149">
        <v>4.0</v>
      </c>
      <c r="U87" s="29">
        <v>7.0</v>
      </c>
      <c r="V87" s="149">
        <v>4.0</v>
      </c>
      <c r="W87" s="29">
        <v>9.0</v>
      </c>
      <c r="X87" s="16"/>
      <c r="Y87" s="16">
        <v>8.0</v>
      </c>
      <c r="Z87" s="29">
        <v>9.0</v>
      </c>
      <c r="AA87" s="29">
        <v>6.0</v>
      </c>
      <c r="AB87" s="29">
        <v>11.0</v>
      </c>
      <c r="AC87" s="29">
        <v>3.0</v>
      </c>
      <c r="AD87" s="29">
        <v>5.0</v>
      </c>
      <c r="AE87" s="16"/>
      <c r="AF87" s="16"/>
      <c r="AG87" s="147"/>
      <c r="AH87" s="29">
        <v>8.0</v>
      </c>
      <c r="AI87" s="29">
        <v>7.0</v>
      </c>
      <c r="AJ87" s="675">
        <f t="shared" si="1"/>
        <v>128</v>
      </c>
      <c r="AK87" s="136">
        <v>123.0</v>
      </c>
    </row>
    <row r="88" ht="13.5" customHeight="1">
      <c r="A88" s="137" t="s">
        <v>78</v>
      </c>
      <c r="B88" s="132"/>
      <c r="C88" s="138"/>
      <c r="D88" s="32"/>
      <c r="E88" s="427"/>
      <c r="F88" s="143"/>
      <c r="G88" s="143"/>
      <c r="H88" s="143"/>
      <c r="I88" s="142"/>
      <c r="J88" s="142"/>
      <c r="K88" s="427"/>
      <c r="L88" s="143"/>
      <c r="M88" s="143"/>
      <c r="N88" s="143"/>
      <c r="O88" s="143"/>
      <c r="P88" s="143"/>
      <c r="Q88" s="142"/>
      <c r="R88" s="142"/>
      <c r="S88" s="143"/>
      <c r="T88" s="143"/>
      <c r="U88" s="143"/>
      <c r="V88" s="143"/>
      <c r="W88" s="143">
        <v>2.0</v>
      </c>
      <c r="X88" s="142"/>
      <c r="Y88" s="142"/>
      <c r="Z88" s="143">
        <v>4.0</v>
      </c>
      <c r="AA88" s="143"/>
      <c r="AB88" s="143"/>
      <c r="AC88" s="143"/>
      <c r="AD88" s="143"/>
      <c r="AE88" s="142"/>
      <c r="AF88" s="142"/>
      <c r="AG88" s="427"/>
      <c r="AH88" s="143"/>
      <c r="AI88" s="143">
        <v>1.0</v>
      </c>
      <c r="AJ88" s="268">
        <f t="shared" si="1"/>
        <v>7</v>
      </c>
      <c r="AK88" s="143">
        <v>125.0</v>
      </c>
    </row>
    <row r="89" ht="12.75" customHeight="1">
      <c r="A89" s="29"/>
      <c r="B89" s="29" t="s">
        <v>382</v>
      </c>
      <c r="C89" s="133"/>
      <c r="D89" s="32"/>
      <c r="E89" s="424"/>
      <c r="F89" s="640"/>
      <c r="G89" s="640"/>
      <c r="H89" s="640"/>
      <c r="I89" s="640"/>
      <c r="J89" s="640"/>
      <c r="K89" s="693"/>
      <c r="L89" s="640"/>
      <c r="M89" s="640"/>
      <c r="N89" s="640"/>
      <c r="O89" s="640"/>
      <c r="P89" s="640"/>
      <c r="Q89" s="640"/>
      <c r="R89" s="640"/>
      <c r="S89" s="640"/>
      <c r="T89" s="640"/>
      <c r="U89" s="29">
        <v>5.0</v>
      </c>
      <c r="V89" s="29">
        <v>9.0</v>
      </c>
      <c r="W89" s="29">
        <v>9.0</v>
      </c>
      <c r="X89" s="16"/>
      <c r="Y89" s="16"/>
      <c r="Z89" s="29">
        <v>9.0</v>
      </c>
      <c r="AA89" s="29">
        <v>8.0</v>
      </c>
      <c r="AB89" s="29">
        <v>8.0</v>
      </c>
      <c r="AC89" s="29"/>
      <c r="AD89" s="29"/>
      <c r="AE89" s="16"/>
      <c r="AF89" s="16"/>
      <c r="AG89" s="147"/>
      <c r="AH89" s="29">
        <v>8.0</v>
      </c>
      <c r="AI89" s="29">
        <v>7.0</v>
      </c>
      <c r="AJ89" s="675">
        <f t="shared" si="1"/>
        <v>63</v>
      </c>
      <c r="AK89" s="136">
        <v>63.0</v>
      </c>
    </row>
    <row r="90" ht="13.5" customHeight="1">
      <c r="A90" s="137" t="s">
        <v>78</v>
      </c>
      <c r="B90" s="132"/>
      <c r="C90" s="138"/>
      <c r="D90" s="32"/>
      <c r="E90" s="427"/>
      <c r="F90" s="691"/>
      <c r="G90" s="691"/>
      <c r="H90" s="691"/>
      <c r="I90" s="691"/>
      <c r="J90" s="691"/>
      <c r="K90" s="691"/>
      <c r="L90" s="691"/>
      <c r="M90" s="691"/>
      <c r="N90" s="691"/>
      <c r="O90" s="691"/>
      <c r="P90" s="691"/>
      <c r="Q90" s="691"/>
      <c r="R90" s="691"/>
      <c r="S90" s="691"/>
      <c r="T90" s="691"/>
      <c r="U90" s="143"/>
      <c r="V90" s="143"/>
      <c r="W90" s="143"/>
      <c r="X90" s="142"/>
      <c r="Y90" s="142"/>
      <c r="Z90" s="143">
        <v>1.0</v>
      </c>
      <c r="AA90" s="143"/>
      <c r="AB90" s="143"/>
      <c r="AC90" s="143"/>
      <c r="AD90" s="143"/>
      <c r="AE90" s="142"/>
      <c r="AF90" s="142"/>
      <c r="AG90" s="427"/>
      <c r="AH90" s="143"/>
      <c r="AI90" s="143"/>
      <c r="AJ90" s="268">
        <f t="shared" si="1"/>
        <v>1</v>
      </c>
      <c r="AK90" s="143">
        <v>63.0</v>
      </c>
    </row>
    <row r="91" ht="12.75" customHeight="1">
      <c r="A91" s="29"/>
      <c r="B91" s="29" t="s">
        <v>521</v>
      </c>
      <c r="C91" s="133"/>
      <c r="D91" s="32"/>
      <c r="E91" s="424"/>
      <c r="F91" s="29">
        <v>10.0</v>
      </c>
      <c r="G91" s="341">
        <v>2.0</v>
      </c>
      <c r="H91" s="29">
        <v>6.0</v>
      </c>
      <c r="I91" s="16"/>
      <c r="J91" s="16"/>
      <c r="K91" s="8"/>
      <c r="L91" s="29">
        <v>9.0</v>
      </c>
      <c r="M91" s="29">
        <v>8.0</v>
      </c>
      <c r="N91" s="29">
        <v>7.0</v>
      </c>
      <c r="O91" s="29">
        <v>14.0</v>
      </c>
      <c r="P91" s="640"/>
      <c r="Q91" s="16"/>
      <c r="R91" s="16">
        <v>6.0</v>
      </c>
      <c r="S91" s="29">
        <v>8.0</v>
      </c>
      <c r="T91" s="29">
        <v>8.0</v>
      </c>
      <c r="U91" s="149">
        <v>6.0</v>
      </c>
      <c r="V91" s="149">
        <v>7.0</v>
      </c>
      <c r="W91" s="29">
        <v>7.0</v>
      </c>
      <c r="X91" s="16"/>
      <c r="Y91" s="16"/>
      <c r="Z91" s="29">
        <v>9.0</v>
      </c>
      <c r="AA91" s="149">
        <v>7.0</v>
      </c>
      <c r="AB91" s="29">
        <v>15.0</v>
      </c>
      <c r="AC91" s="29">
        <v>3.0</v>
      </c>
      <c r="AD91" s="29">
        <v>4.0</v>
      </c>
      <c r="AE91" s="16"/>
      <c r="AF91" s="16"/>
      <c r="AG91" s="147"/>
      <c r="AH91" s="29">
        <v>5.0</v>
      </c>
      <c r="AI91" s="29">
        <v>6.0</v>
      </c>
      <c r="AJ91" s="675">
        <f t="shared" si="1"/>
        <v>147</v>
      </c>
      <c r="AK91" s="136">
        <v>145.0</v>
      </c>
    </row>
    <row r="92" ht="13.5" customHeight="1">
      <c r="A92" s="137" t="s">
        <v>78</v>
      </c>
      <c r="B92" s="132"/>
      <c r="C92" s="138"/>
      <c r="D92" s="32"/>
      <c r="E92" s="427"/>
      <c r="F92" s="143"/>
      <c r="G92" s="692"/>
      <c r="H92" s="143"/>
      <c r="I92" s="142"/>
      <c r="J92" s="142"/>
      <c r="K92" s="427"/>
      <c r="L92" s="143"/>
      <c r="M92" s="143"/>
      <c r="N92" s="143"/>
      <c r="O92" s="143"/>
      <c r="P92" s="691"/>
      <c r="Q92" s="142"/>
      <c r="R92" s="142"/>
      <c r="S92" s="143"/>
      <c r="T92" s="143"/>
      <c r="U92" s="143"/>
      <c r="V92" s="143">
        <v>1.0</v>
      </c>
      <c r="W92" s="143"/>
      <c r="X92" s="142"/>
      <c r="Y92" s="142"/>
      <c r="Z92" s="143"/>
      <c r="AA92" s="143">
        <v>1.0</v>
      </c>
      <c r="AB92" s="143">
        <v>1.0</v>
      </c>
      <c r="AC92" s="143"/>
      <c r="AD92" s="143"/>
      <c r="AE92" s="142"/>
      <c r="AF92" s="142"/>
      <c r="AG92" s="427"/>
      <c r="AH92" s="143"/>
      <c r="AI92" s="143"/>
      <c r="AJ92" s="268">
        <f t="shared" si="1"/>
        <v>3</v>
      </c>
      <c r="AK92" s="143">
        <v>147.0</v>
      </c>
    </row>
    <row r="93" ht="13.5" customHeight="1">
      <c r="A93" s="29"/>
      <c r="B93" s="29" t="s">
        <v>522</v>
      </c>
      <c r="C93" s="133"/>
      <c r="D93" s="32"/>
      <c r="E93" s="424"/>
      <c r="F93" s="29">
        <v>10.0</v>
      </c>
      <c r="G93" s="29">
        <v>7.0</v>
      </c>
      <c r="H93" s="29">
        <v>8.0</v>
      </c>
      <c r="I93" s="16"/>
      <c r="J93" s="16"/>
      <c r="K93" s="8"/>
      <c r="L93" s="29">
        <v>8.0</v>
      </c>
      <c r="M93" s="29">
        <v>8.0</v>
      </c>
      <c r="N93" s="29">
        <v>6.0</v>
      </c>
      <c r="O93" s="29">
        <v>6.0</v>
      </c>
      <c r="P93" s="29">
        <v>6.0</v>
      </c>
      <c r="Q93" s="16"/>
      <c r="R93" s="16"/>
      <c r="S93" s="29">
        <v>8.0</v>
      </c>
      <c r="T93" s="29">
        <v>10.0</v>
      </c>
      <c r="U93" s="29">
        <v>10.0</v>
      </c>
      <c r="V93" s="29">
        <v>12.0</v>
      </c>
      <c r="W93" s="29">
        <v>6.0</v>
      </c>
      <c r="X93" s="16">
        <v>5.0</v>
      </c>
      <c r="Y93" s="16"/>
      <c r="Z93" s="640"/>
      <c r="AA93" s="29">
        <v>6.0</v>
      </c>
      <c r="AB93" s="29">
        <v>6.0</v>
      </c>
      <c r="AC93" s="29">
        <v>9.0</v>
      </c>
      <c r="AD93" s="623"/>
      <c r="AE93" s="174"/>
      <c r="AF93" s="174"/>
      <c r="AG93" s="694"/>
      <c r="AH93" s="191">
        <v>9.0</v>
      </c>
      <c r="AI93" s="677">
        <v>4.0</v>
      </c>
      <c r="AJ93" s="675">
        <f t="shared" si="1"/>
        <v>144</v>
      </c>
      <c r="AK93" s="136">
        <v>130.0</v>
      </c>
    </row>
    <row r="94" ht="13.5" customHeight="1">
      <c r="A94" s="137" t="s">
        <v>78</v>
      </c>
      <c r="B94" s="132"/>
      <c r="C94" s="138"/>
      <c r="D94" s="32"/>
      <c r="E94" s="427"/>
      <c r="F94" s="143"/>
      <c r="G94" s="143"/>
      <c r="H94" s="143"/>
      <c r="I94" s="142"/>
      <c r="J94" s="142"/>
      <c r="K94" s="427"/>
      <c r="L94" s="143"/>
      <c r="M94" s="143"/>
      <c r="N94" s="143"/>
      <c r="O94" s="143"/>
      <c r="P94" s="143">
        <v>1.0</v>
      </c>
      <c r="Q94" s="142"/>
      <c r="R94" s="142"/>
      <c r="S94" s="143"/>
      <c r="T94" s="143">
        <v>1.0</v>
      </c>
      <c r="U94" s="143"/>
      <c r="V94" s="143">
        <v>1.0</v>
      </c>
      <c r="W94" s="143"/>
      <c r="X94" s="142"/>
      <c r="Y94" s="142"/>
      <c r="Z94" s="691"/>
      <c r="AA94" s="143"/>
      <c r="AB94" s="143"/>
      <c r="AC94" s="143">
        <v>2.0</v>
      </c>
      <c r="AD94" s="143"/>
      <c r="AE94" s="142"/>
      <c r="AF94" s="142"/>
      <c r="AG94" s="427"/>
      <c r="AH94" s="143">
        <v>3.0</v>
      </c>
      <c r="AI94" s="143"/>
      <c r="AJ94" s="268">
        <f t="shared" si="1"/>
        <v>8</v>
      </c>
      <c r="AK94" s="143">
        <v>149.0</v>
      </c>
    </row>
    <row r="95" ht="12.75" customHeight="1">
      <c r="A95" s="29"/>
      <c r="B95" s="29" t="s">
        <v>523</v>
      </c>
      <c r="C95" s="133"/>
      <c r="D95" s="32"/>
      <c r="E95" s="424"/>
      <c r="F95" s="29">
        <v>6.0</v>
      </c>
      <c r="G95" s="29">
        <v>7.0</v>
      </c>
      <c r="H95" s="29">
        <v>8.0</v>
      </c>
      <c r="I95" s="16"/>
      <c r="J95" s="16"/>
      <c r="K95" s="8"/>
      <c r="L95" s="29">
        <v>4.0</v>
      </c>
      <c r="M95" s="29">
        <v>13.0</v>
      </c>
      <c r="N95" s="29">
        <v>7.0</v>
      </c>
      <c r="O95" s="29">
        <v>7.0</v>
      </c>
      <c r="P95" s="640"/>
      <c r="Q95" s="16"/>
      <c r="R95" s="16">
        <v>5.0</v>
      </c>
      <c r="S95" s="29">
        <v>10.0</v>
      </c>
      <c r="T95" s="29">
        <v>7.0</v>
      </c>
      <c r="U95" s="147"/>
      <c r="V95" s="147"/>
      <c r="W95" s="147"/>
      <c r="X95" s="147"/>
      <c r="Y95" s="147"/>
      <c r="Z95" s="147"/>
      <c r="AA95" s="147"/>
      <c r="AB95" s="147"/>
      <c r="AC95" s="29">
        <v>4.0</v>
      </c>
      <c r="AD95" s="29">
        <v>2.0</v>
      </c>
      <c r="AE95" s="16"/>
      <c r="AF95" s="16"/>
      <c r="AG95" s="147"/>
      <c r="AH95" s="29">
        <v>3.0</v>
      </c>
      <c r="AI95" s="29">
        <v>6.0</v>
      </c>
      <c r="AJ95" s="675">
        <f t="shared" si="1"/>
        <v>89</v>
      </c>
      <c r="AK95" s="136">
        <v>72.0</v>
      </c>
    </row>
    <row r="96" ht="13.5" customHeight="1">
      <c r="A96" s="137" t="s">
        <v>78</v>
      </c>
      <c r="B96" s="132"/>
      <c r="C96" s="138"/>
      <c r="D96" s="32"/>
      <c r="E96" s="427"/>
      <c r="F96" s="143"/>
      <c r="G96" s="143"/>
      <c r="H96" s="143"/>
      <c r="I96" s="142"/>
      <c r="J96" s="142"/>
      <c r="K96" s="427"/>
      <c r="L96" s="143"/>
      <c r="M96" s="143"/>
      <c r="N96" s="143"/>
      <c r="O96" s="143"/>
      <c r="P96" s="691"/>
      <c r="Q96" s="142"/>
      <c r="R96" s="142"/>
      <c r="S96" s="143"/>
      <c r="T96" s="143">
        <v>4.0</v>
      </c>
      <c r="U96" s="427"/>
      <c r="V96" s="427"/>
      <c r="W96" s="427"/>
      <c r="X96" s="427"/>
      <c r="Y96" s="427"/>
      <c r="Z96" s="427"/>
      <c r="AA96" s="427"/>
      <c r="AB96" s="427"/>
      <c r="AC96" s="143">
        <v>2.0</v>
      </c>
      <c r="AD96" s="143">
        <v>1.0</v>
      </c>
      <c r="AE96" s="142"/>
      <c r="AF96" s="142"/>
      <c r="AG96" s="427"/>
      <c r="AH96" s="143"/>
      <c r="AI96" s="143"/>
      <c r="AJ96" s="268">
        <f t="shared" si="1"/>
        <v>7</v>
      </c>
      <c r="AK96" s="143">
        <v>96.0</v>
      </c>
    </row>
    <row r="97" ht="13.5" customHeight="1">
      <c r="A97" s="45"/>
      <c r="B97" s="678" t="s">
        <v>80</v>
      </c>
      <c r="C97" s="133"/>
      <c r="D97" s="32"/>
      <c r="E97" s="424"/>
      <c r="F97" s="29">
        <v>0.0</v>
      </c>
      <c r="G97" s="29">
        <v>0.0</v>
      </c>
      <c r="H97" s="29">
        <v>0.0</v>
      </c>
      <c r="I97" s="16"/>
      <c r="J97" s="16"/>
      <c r="K97" s="8"/>
      <c r="L97" s="29">
        <v>0.0</v>
      </c>
      <c r="M97" s="29">
        <v>0.0</v>
      </c>
      <c r="N97" s="29">
        <v>0.0</v>
      </c>
      <c r="O97" s="29">
        <v>0.0</v>
      </c>
      <c r="P97" s="29">
        <v>0.0</v>
      </c>
      <c r="Q97" s="16"/>
      <c r="R97" s="16"/>
      <c r="S97" s="29">
        <v>0.0</v>
      </c>
      <c r="T97" s="29">
        <v>0.0</v>
      </c>
      <c r="U97" s="29">
        <v>0.0</v>
      </c>
      <c r="V97" s="29">
        <v>0.0</v>
      </c>
      <c r="W97" s="29">
        <v>0.0</v>
      </c>
      <c r="X97" s="16"/>
      <c r="Y97" s="16"/>
      <c r="Z97" s="29">
        <v>0.0</v>
      </c>
      <c r="AA97" s="29">
        <v>0.0</v>
      </c>
      <c r="AB97" s="29">
        <v>0.0</v>
      </c>
      <c r="AC97" s="29"/>
      <c r="AD97" s="29"/>
      <c r="AE97" s="16"/>
      <c r="AF97" s="16"/>
      <c r="AG97" s="147"/>
      <c r="AH97" s="29">
        <v>0.0</v>
      </c>
      <c r="AI97" s="29">
        <v>0.0</v>
      </c>
      <c r="AJ97" s="264">
        <f t="shared" si="1"/>
        <v>0</v>
      </c>
      <c r="AK97" s="136">
        <f>AJ97/7</f>
        <v>0</v>
      </c>
    </row>
    <row r="98" ht="13.5" customHeight="1">
      <c r="A98" s="137" t="s">
        <v>78</v>
      </c>
      <c r="B98" s="132"/>
      <c r="C98" s="138"/>
      <c r="D98" s="71"/>
      <c r="E98" s="427"/>
      <c r="F98" s="143"/>
      <c r="G98" s="143"/>
      <c r="H98" s="143"/>
      <c r="I98" s="142"/>
      <c r="J98" s="142"/>
      <c r="K98" s="427"/>
      <c r="L98" s="143"/>
      <c r="M98" s="143"/>
      <c r="N98" s="143"/>
      <c r="O98" s="143"/>
      <c r="P98" s="143"/>
      <c r="Q98" s="142"/>
      <c r="R98" s="142"/>
      <c r="S98" s="143"/>
      <c r="T98" s="143"/>
      <c r="U98" s="143"/>
      <c r="V98" s="143"/>
      <c r="W98" s="143"/>
      <c r="X98" s="142"/>
      <c r="Y98" s="142"/>
      <c r="Z98" s="143"/>
      <c r="AA98" s="143"/>
      <c r="AB98" s="143"/>
      <c r="AC98" s="143"/>
      <c r="AD98" s="143"/>
      <c r="AE98" s="142"/>
      <c r="AF98" s="142"/>
      <c r="AG98" s="427"/>
      <c r="AH98" s="143"/>
      <c r="AI98" s="143"/>
      <c r="AJ98" s="268">
        <f t="shared" si="1"/>
        <v>0</v>
      </c>
      <c r="AK98" s="143"/>
    </row>
    <row r="99" ht="51.75" customHeight="1">
      <c r="A99" s="184"/>
      <c r="B99" s="185"/>
      <c r="C99" s="186"/>
      <c r="D99" s="187">
        <v>155.0</v>
      </c>
      <c r="E99" s="188" t="s">
        <v>594</v>
      </c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90">
        <f>SUM(AJ51+AJ53+AJ55+AJ57+AJ59+AJ61+AJ65+AJ67+AJ69+AJ71+AJ75+AJ77+AJ79+AJ83+AJ89+AJ91+AJ93+AJ95)</f>
        <v>2088</v>
      </c>
    </row>
    <row r="100" ht="13.5" customHeight="1">
      <c r="A100" s="191">
        <v>1.0</v>
      </c>
      <c r="B100" s="191" t="s">
        <v>82</v>
      </c>
      <c r="C100" s="191" t="s">
        <v>83</v>
      </c>
      <c r="D100" s="191" t="s">
        <v>524</v>
      </c>
      <c r="E100" s="193" t="s">
        <v>595</v>
      </c>
      <c r="F100" s="191">
        <v>1.0</v>
      </c>
      <c r="G100" s="191">
        <v>2.0</v>
      </c>
      <c r="H100" s="191">
        <v>5.0</v>
      </c>
      <c r="I100" s="166">
        <v>4.0</v>
      </c>
      <c r="J100" s="166">
        <v>1.0</v>
      </c>
      <c r="K100" s="366" t="s">
        <v>482</v>
      </c>
      <c r="L100" s="626">
        <v>8.0</v>
      </c>
      <c r="M100" s="191">
        <v>6.0</v>
      </c>
      <c r="N100" s="191">
        <v>6.0</v>
      </c>
      <c r="O100" s="191">
        <v>7.0</v>
      </c>
      <c r="P100" s="191">
        <v>4.0</v>
      </c>
      <c r="Q100" s="166"/>
      <c r="R100" s="166"/>
      <c r="S100" s="191">
        <v>7.0</v>
      </c>
      <c r="T100" s="191">
        <v>14.0</v>
      </c>
      <c r="U100" s="191">
        <v>3.0</v>
      </c>
      <c r="V100" s="191">
        <v>11.0</v>
      </c>
      <c r="W100" s="191">
        <v>2.0</v>
      </c>
      <c r="X100" s="166">
        <v>7.0</v>
      </c>
      <c r="Y100" s="166"/>
      <c r="Z100" s="191">
        <v>6.0</v>
      </c>
      <c r="AA100" s="191">
        <v>4.0</v>
      </c>
      <c r="AB100" s="191">
        <v>2.0</v>
      </c>
      <c r="AC100" s="191"/>
      <c r="AD100" s="191"/>
      <c r="AE100" s="166">
        <v>1.0</v>
      </c>
      <c r="AF100" s="166"/>
      <c r="AG100" s="202"/>
      <c r="AH100" s="191">
        <v>5.0</v>
      </c>
      <c r="AI100" s="191">
        <v>5.0</v>
      </c>
      <c r="AJ100" s="191">
        <f>SUM(G100:AI100)</f>
        <v>110</v>
      </c>
      <c r="AK100" s="191">
        <v>83.0</v>
      </c>
    </row>
    <row r="101" ht="13.5" customHeight="1">
      <c r="A101" s="168" t="s">
        <v>78</v>
      </c>
      <c r="B101" s="132"/>
      <c r="C101" s="196"/>
      <c r="D101" s="196"/>
      <c r="E101" s="71"/>
      <c r="F101" s="196"/>
      <c r="G101" s="196"/>
      <c r="H101" s="196"/>
      <c r="I101" s="173"/>
      <c r="J101" s="173"/>
      <c r="K101" s="444"/>
      <c r="L101" s="627"/>
      <c r="M101" s="196"/>
      <c r="N101" s="196">
        <v>3.0</v>
      </c>
      <c r="O101" s="196"/>
      <c r="P101" s="196"/>
      <c r="Q101" s="173"/>
      <c r="R101" s="173"/>
      <c r="S101" s="196"/>
      <c r="T101" s="196"/>
      <c r="U101" s="196"/>
      <c r="V101" s="196"/>
      <c r="W101" s="196"/>
      <c r="X101" s="173">
        <v>6.0</v>
      </c>
      <c r="Y101" s="173"/>
      <c r="Z101" s="196"/>
      <c r="AA101" s="196"/>
      <c r="AB101" s="196"/>
      <c r="AC101" s="196"/>
      <c r="AD101" s="196"/>
      <c r="AE101" s="173"/>
      <c r="AF101" s="173"/>
      <c r="AG101" s="602"/>
      <c r="AH101" s="196"/>
      <c r="AI101" s="196"/>
      <c r="AJ101" s="196"/>
      <c r="AK101" s="196">
        <v>104.0</v>
      </c>
    </row>
    <row r="102" ht="13.5" customHeight="1">
      <c r="A102" s="191">
        <v>2.0</v>
      </c>
      <c r="B102" s="191" t="s">
        <v>85</v>
      </c>
      <c r="C102" s="191" t="s">
        <v>86</v>
      </c>
      <c r="D102" s="191" t="s">
        <v>527</v>
      </c>
      <c r="E102" s="193" t="s">
        <v>596</v>
      </c>
      <c r="F102" s="191">
        <v>3.0</v>
      </c>
      <c r="G102" s="191">
        <v>5.0</v>
      </c>
      <c r="H102" s="191">
        <v>6.0</v>
      </c>
      <c r="I102" s="166">
        <v>1.0</v>
      </c>
      <c r="J102" s="166"/>
      <c r="K102" s="366" t="s">
        <v>482</v>
      </c>
      <c r="L102" s="626">
        <v>4.0</v>
      </c>
      <c r="M102" s="191">
        <v>5.0</v>
      </c>
      <c r="N102" s="191">
        <v>2.0</v>
      </c>
      <c r="O102" s="191">
        <v>4.0</v>
      </c>
      <c r="P102" s="191">
        <v>7.0</v>
      </c>
      <c r="Q102" s="166"/>
      <c r="R102" s="166"/>
      <c r="S102" s="191">
        <v>5.0</v>
      </c>
      <c r="T102" s="191">
        <v>4.0</v>
      </c>
      <c r="U102" s="191">
        <v>11.0</v>
      </c>
      <c r="V102" s="191">
        <v>11.0</v>
      </c>
      <c r="W102" s="191">
        <v>6.0</v>
      </c>
      <c r="X102" s="166"/>
      <c r="Y102" s="166"/>
      <c r="Z102" s="191">
        <v>2.0</v>
      </c>
      <c r="AA102" s="191">
        <v>4.0</v>
      </c>
      <c r="AB102" s="208">
        <v>1.0</v>
      </c>
      <c r="AC102" s="191">
        <v>1.0</v>
      </c>
      <c r="AD102" s="191"/>
      <c r="AE102" s="166">
        <v>3.0</v>
      </c>
      <c r="AF102" s="166">
        <v>1.0</v>
      </c>
      <c r="AG102" s="202"/>
      <c r="AH102" s="645"/>
      <c r="AI102" s="645"/>
      <c r="AJ102" s="191">
        <f>SUM(G102:AI102)</f>
        <v>83</v>
      </c>
      <c r="AK102" s="191">
        <v>78.0</v>
      </c>
    </row>
    <row r="103" ht="13.5" customHeight="1">
      <c r="A103" s="168" t="s">
        <v>78</v>
      </c>
      <c r="B103" s="132"/>
      <c r="C103" s="196"/>
      <c r="D103" s="196"/>
      <c r="E103" s="71"/>
      <c r="F103" s="196"/>
      <c r="G103" s="196"/>
      <c r="H103" s="196"/>
      <c r="I103" s="173"/>
      <c r="J103" s="173"/>
      <c r="K103" s="444"/>
      <c r="L103" s="627"/>
      <c r="M103" s="196"/>
      <c r="N103" s="196"/>
      <c r="O103" s="196"/>
      <c r="P103" s="196"/>
      <c r="Q103" s="173"/>
      <c r="R103" s="173"/>
      <c r="S103" s="196"/>
      <c r="T103" s="196"/>
      <c r="U103" s="196"/>
      <c r="V103" s="196"/>
      <c r="W103" s="196">
        <v>6.0</v>
      </c>
      <c r="X103" s="173"/>
      <c r="Y103" s="173"/>
      <c r="Z103" s="196"/>
      <c r="AA103" s="196"/>
      <c r="AB103" s="196"/>
      <c r="AC103" s="196"/>
      <c r="AD103" s="196"/>
      <c r="AE103" s="173"/>
      <c r="AF103" s="173"/>
      <c r="AG103" s="602"/>
      <c r="AH103" s="680"/>
      <c r="AI103" s="680"/>
      <c r="AJ103" s="196"/>
      <c r="AK103" s="196">
        <v>86.0</v>
      </c>
    </row>
    <row r="104" ht="13.5" customHeight="1">
      <c r="A104" s="191">
        <v>3.0</v>
      </c>
      <c r="B104" s="191" t="s">
        <v>89</v>
      </c>
      <c r="C104" s="191" t="s">
        <v>90</v>
      </c>
      <c r="D104" s="191" t="s">
        <v>530</v>
      </c>
      <c r="E104" s="193" t="s">
        <v>597</v>
      </c>
      <c r="F104" s="191">
        <v>5.0</v>
      </c>
      <c r="G104" s="191">
        <v>17.0</v>
      </c>
      <c r="H104" s="191">
        <v>3.0</v>
      </c>
      <c r="I104" s="166"/>
      <c r="J104" s="166"/>
      <c r="K104" s="366" t="s">
        <v>482</v>
      </c>
      <c r="L104" s="626">
        <v>5.0</v>
      </c>
      <c r="M104" s="191">
        <v>6.0</v>
      </c>
      <c r="N104" s="191">
        <v>8.0</v>
      </c>
      <c r="O104" s="191">
        <v>5.0</v>
      </c>
      <c r="P104" s="191">
        <v>6.0</v>
      </c>
      <c r="Q104" s="166"/>
      <c r="R104" s="166">
        <v>3.0</v>
      </c>
      <c r="S104" s="191">
        <v>3.0</v>
      </c>
      <c r="T104" s="191">
        <v>3.0</v>
      </c>
      <c r="U104" s="191">
        <v>10.0</v>
      </c>
      <c r="V104" s="191">
        <v>11.0</v>
      </c>
      <c r="W104" s="191">
        <v>7.0</v>
      </c>
      <c r="X104" s="166">
        <v>5.0</v>
      </c>
      <c r="Y104" s="166"/>
      <c r="Z104" s="191">
        <v>2.0</v>
      </c>
      <c r="AA104" s="191">
        <v>7.0</v>
      </c>
      <c r="AB104" s="191">
        <v>6.0</v>
      </c>
      <c r="AC104" s="191"/>
      <c r="AD104" s="191">
        <v>1.0</v>
      </c>
      <c r="AE104" s="166"/>
      <c r="AF104" s="166"/>
      <c r="AG104" s="202"/>
      <c r="AH104" s="191">
        <v>9.0</v>
      </c>
      <c r="AI104" s="191">
        <v>5.0</v>
      </c>
      <c r="AJ104" s="191">
        <f>SUM(G104:AI104)</f>
        <v>122</v>
      </c>
      <c r="AK104" s="191">
        <v>122.0</v>
      </c>
    </row>
    <row r="105" ht="13.5" customHeight="1">
      <c r="A105" s="168" t="s">
        <v>78</v>
      </c>
      <c r="B105" s="132"/>
      <c r="C105" s="196"/>
      <c r="D105" s="196"/>
      <c r="E105" s="71"/>
      <c r="F105" s="196"/>
      <c r="G105" s="196"/>
      <c r="H105" s="196"/>
      <c r="I105" s="173"/>
      <c r="J105" s="173"/>
      <c r="K105" s="444"/>
      <c r="L105" s="627"/>
      <c r="M105" s="196"/>
      <c r="N105" s="196"/>
      <c r="O105" s="196">
        <v>2.0</v>
      </c>
      <c r="P105" s="196"/>
      <c r="Q105" s="173"/>
      <c r="R105" s="173"/>
      <c r="S105" s="196"/>
      <c r="T105" s="196"/>
      <c r="U105" s="196"/>
      <c r="V105" s="196"/>
      <c r="W105" s="196">
        <v>4.0</v>
      </c>
      <c r="X105" s="173"/>
      <c r="Y105" s="173"/>
      <c r="Z105" s="196"/>
      <c r="AA105" s="196"/>
      <c r="AB105" s="196"/>
      <c r="AC105" s="196"/>
      <c r="AD105" s="196"/>
      <c r="AE105" s="173"/>
      <c r="AF105" s="173"/>
      <c r="AG105" s="602"/>
      <c r="AH105" s="196"/>
      <c r="AI105" s="196"/>
      <c r="AJ105" s="196"/>
      <c r="AK105" s="196">
        <v>130.0</v>
      </c>
    </row>
    <row r="106" ht="13.5" customHeight="1">
      <c r="A106" s="191">
        <v>4.0</v>
      </c>
      <c r="B106" s="191" t="s">
        <v>459</v>
      </c>
      <c r="C106" s="191"/>
      <c r="D106" s="191" t="s">
        <v>532</v>
      </c>
      <c r="E106" s="193" t="s">
        <v>598</v>
      </c>
      <c r="F106" s="191">
        <v>0.0</v>
      </c>
      <c r="G106" s="191">
        <v>3.0</v>
      </c>
      <c r="H106" s="191">
        <v>3.0</v>
      </c>
      <c r="I106" s="166"/>
      <c r="J106" s="166">
        <v>5.0</v>
      </c>
      <c r="K106" s="366" t="s">
        <v>482</v>
      </c>
      <c r="L106" s="626">
        <v>1.0</v>
      </c>
      <c r="M106" s="208">
        <v>1.0</v>
      </c>
      <c r="N106" s="191">
        <v>3.0</v>
      </c>
      <c r="O106" s="191">
        <v>4.0</v>
      </c>
      <c r="P106" s="191">
        <v>1.0</v>
      </c>
      <c r="Q106" s="166">
        <v>1.0</v>
      </c>
      <c r="R106" s="166"/>
      <c r="S106" s="191">
        <v>2.0</v>
      </c>
      <c r="T106" s="191">
        <v>7.0</v>
      </c>
      <c r="U106" s="191">
        <v>13.0</v>
      </c>
      <c r="V106" s="191">
        <v>7.0</v>
      </c>
      <c r="W106" s="191">
        <v>9.0</v>
      </c>
      <c r="X106" s="166">
        <v>1.0</v>
      </c>
      <c r="Y106" s="166"/>
      <c r="Z106" s="191">
        <v>9.0</v>
      </c>
      <c r="AA106" s="191">
        <v>10.0</v>
      </c>
      <c r="AB106" s="191">
        <v>8.0</v>
      </c>
      <c r="AC106" s="191"/>
      <c r="AD106" s="191"/>
      <c r="AE106" s="166"/>
      <c r="AF106" s="166"/>
      <c r="AG106" s="202"/>
      <c r="AH106" s="191">
        <v>7.0</v>
      </c>
      <c r="AI106" s="191">
        <v>8.0</v>
      </c>
      <c r="AJ106" s="191">
        <f>SUM(G106:AI106)</f>
        <v>103</v>
      </c>
      <c r="AK106" s="191">
        <v>98.0</v>
      </c>
    </row>
    <row r="107" ht="13.5" customHeight="1">
      <c r="A107" s="168" t="s">
        <v>78</v>
      </c>
      <c r="B107" s="132"/>
      <c r="C107" s="196"/>
      <c r="D107" s="196"/>
      <c r="E107" s="71"/>
      <c r="F107" s="196"/>
      <c r="G107" s="196"/>
      <c r="H107" s="196"/>
      <c r="I107" s="173"/>
      <c r="J107" s="173"/>
      <c r="K107" s="444"/>
      <c r="L107" s="627"/>
      <c r="M107" s="196"/>
      <c r="N107" s="196"/>
      <c r="O107" s="196"/>
      <c r="P107" s="196"/>
      <c r="Q107" s="173"/>
      <c r="R107" s="173"/>
      <c r="S107" s="196"/>
      <c r="T107" s="196"/>
      <c r="U107" s="196"/>
      <c r="V107" s="196"/>
      <c r="W107" s="196"/>
      <c r="X107" s="173"/>
      <c r="Y107" s="173"/>
      <c r="Z107" s="196">
        <v>2.0</v>
      </c>
      <c r="AA107" s="196">
        <v>1.0</v>
      </c>
      <c r="AB107" s="196">
        <v>2.0</v>
      </c>
      <c r="AC107" s="196"/>
      <c r="AD107" s="196"/>
      <c r="AE107" s="173"/>
      <c r="AF107" s="173"/>
      <c r="AG107" s="602"/>
      <c r="AH107" s="196">
        <v>1.0</v>
      </c>
      <c r="AI107" s="196"/>
      <c r="AJ107" s="196"/>
      <c r="AK107" s="196">
        <v>103.0</v>
      </c>
    </row>
    <row r="108" ht="13.5" customHeight="1">
      <c r="A108" s="191">
        <v>5.0</v>
      </c>
      <c r="B108" s="191" t="s">
        <v>96</v>
      </c>
      <c r="C108" s="191" t="s">
        <v>97</v>
      </c>
      <c r="D108" s="191" t="s">
        <v>534</v>
      </c>
      <c r="E108" s="695" t="s">
        <v>599</v>
      </c>
      <c r="F108" s="191">
        <v>4.0</v>
      </c>
      <c r="G108" s="191">
        <v>4.0</v>
      </c>
      <c r="H108" s="191">
        <v>3.0</v>
      </c>
      <c r="I108" s="166">
        <v>2.0</v>
      </c>
      <c r="J108" s="166">
        <v>5.0</v>
      </c>
      <c r="K108" s="366" t="s">
        <v>482</v>
      </c>
      <c r="L108" s="626">
        <v>4.0</v>
      </c>
      <c r="M108" s="191">
        <v>5.0</v>
      </c>
      <c r="N108" s="191">
        <v>3.0</v>
      </c>
      <c r="O108" s="208">
        <v>3.0</v>
      </c>
      <c r="P108" s="191">
        <v>1.0</v>
      </c>
      <c r="Q108" s="166"/>
      <c r="R108" s="166"/>
      <c r="S108" s="191">
        <v>7.0</v>
      </c>
      <c r="T108" s="208">
        <v>2.0</v>
      </c>
      <c r="U108" s="191">
        <v>6.0</v>
      </c>
      <c r="V108" s="191">
        <v>4.0</v>
      </c>
      <c r="W108" s="191">
        <v>2.0</v>
      </c>
      <c r="X108" s="166"/>
      <c r="Y108" s="166"/>
      <c r="Z108" s="191">
        <v>0.0</v>
      </c>
      <c r="AA108" s="191">
        <v>5.0</v>
      </c>
      <c r="AB108" s="208">
        <v>3.0</v>
      </c>
      <c r="AC108" s="191"/>
      <c r="AD108" s="191"/>
      <c r="AE108" s="166">
        <v>4.0</v>
      </c>
      <c r="AF108" s="166"/>
      <c r="AG108" s="202"/>
      <c r="AH108" s="191">
        <v>7.0</v>
      </c>
      <c r="AI108" s="208">
        <v>0.0</v>
      </c>
      <c r="AJ108" s="191">
        <f>SUM(G108:AI108)</f>
        <v>70</v>
      </c>
      <c r="AK108" s="191">
        <v>66.0</v>
      </c>
    </row>
    <row r="109" ht="13.5" customHeight="1">
      <c r="A109" s="168" t="s">
        <v>78</v>
      </c>
      <c r="B109" s="132"/>
      <c r="C109" s="196"/>
      <c r="D109" s="196"/>
      <c r="E109" s="71"/>
      <c r="F109" s="196">
        <v>1.0</v>
      </c>
      <c r="G109" s="196"/>
      <c r="H109" s="196"/>
      <c r="I109" s="173"/>
      <c r="J109" s="173"/>
      <c r="K109" s="444"/>
      <c r="L109" s="627"/>
      <c r="M109" s="196"/>
      <c r="N109" s="196"/>
      <c r="O109" s="196"/>
      <c r="P109" s="196"/>
      <c r="Q109" s="173"/>
      <c r="R109" s="173"/>
      <c r="S109" s="196"/>
      <c r="T109" s="196"/>
      <c r="U109" s="196"/>
      <c r="V109" s="196"/>
      <c r="W109" s="196"/>
      <c r="X109" s="173"/>
      <c r="Y109" s="173"/>
      <c r="Z109" s="196"/>
      <c r="AA109" s="196"/>
      <c r="AB109" s="196"/>
      <c r="AC109" s="196"/>
      <c r="AD109" s="196"/>
      <c r="AE109" s="173"/>
      <c r="AF109" s="173"/>
      <c r="AG109" s="602"/>
      <c r="AH109" s="196"/>
      <c r="AI109" s="196"/>
      <c r="AJ109" s="196"/>
      <c r="AK109" s="196">
        <v>80.0</v>
      </c>
    </row>
    <row r="110" ht="13.5" customHeight="1">
      <c r="A110" s="191">
        <v>6.0</v>
      </c>
      <c r="B110" s="191" t="s">
        <v>100</v>
      </c>
      <c r="C110" s="191" t="s">
        <v>101</v>
      </c>
      <c r="D110" s="191" t="s">
        <v>536</v>
      </c>
      <c r="E110" s="193" t="s">
        <v>600</v>
      </c>
      <c r="F110" s="191">
        <v>7.0</v>
      </c>
      <c r="G110" s="191">
        <v>4.0</v>
      </c>
      <c r="H110" s="191">
        <v>7.0</v>
      </c>
      <c r="I110" s="166"/>
      <c r="J110" s="166"/>
      <c r="K110" s="366" t="s">
        <v>482</v>
      </c>
      <c r="L110" s="626">
        <v>6.0</v>
      </c>
      <c r="M110" s="191">
        <v>7.0</v>
      </c>
      <c r="N110" s="191">
        <v>8.0</v>
      </c>
      <c r="O110" s="191">
        <v>7.0</v>
      </c>
      <c r="P110" s="191">
        <v>1.0</v>
      </c>
      <c r="Q110" s="166">
        <v>2.0</v>
      </c>
      <c r="R110" s="166"/>
      <c r="S110" s="191">
        <v>0.0</v>
      </c>
      <c r="T110" s="191">
        <v>10.0</v>
      </c>
      <c r="U110" s="191">
        <v>7.0</v>
      </c>
      <c r="V110" s="191">
        <v>6.0</v>
      </c>
      <c r="W110" s="191">
        <v>4.0</v>
      </c>
      <c r="X110" s="166">
        <v>1.0</v>
      </c>
      <c r="Y110" s="166"/>
      <c r="Z110" s="191">
        <v>4.0</v>
      </c>
      <c r="AA110" s="191">
        <v>26.0</v>
      </c>
      <c r="AB110" s="191">
        <v>28.0</v>
      </c>
      <c r="AC110" s="191">
        <v>2.0</v>
      </c>
      <c r="AD110" s="191">
        <v>5.0</v>
      </c>
      <c r="AE110" s="166">
        <v>2.0</v>
      </c>
      <c r="AF110" s="166"/>
      <c r="AG110" s="202"/>
      <c r="AH110" s="191">
        <v>6.0</v>
      </c>
      <c r="AI110" s="191">
        <v>4.0</v>
      </c>
      <c r="AJ110" s="191">
        <f>SUM(G110:AI110)</f>
        <v>147</v>
      </c>
      <c r="AK110" s="191">
        <v>152.0</v>
      </c>
    </row>
    <row r="111" ht="13.5" customHeight="1">
      <c r="A111" s="168" t="s">
        <v>78</v>
      </c>
      <c r="B111" s="132"/>
      <c r="C111" s="196"/>
      <c r="D111" s="196"/>
      <c r="E111" s="71"/>
      <c r="F111" s="196"/>
      <c r="G111" s="196"/>
      <c r="H111" s="196"/>
      <c r="I111" s="173"/>
      <c r="J111" s="173"/>
      <c r="K111" s="444"/>
      <c r="L111" s="627"/>
      <c r="M111" s="196"/>
      <c r="N111" s="196"/>
      <c r="O111" s="196"/>
      <c r="P111" s="196"/>
      <c r="Q111" s="173"/>
      <c r="R111" s="173"/>
      <c r="S111" s="196"/>
      <c r="T111" s="196"/>
      <c r="U111" s="196"/>
      <c r="V111" s="196"/>
      <c r="W111" s="196"/>
      <c r="X111" s="173"/>
      <c r="Y111" s="173"/>
      <c r="Z111" s="196"/>
      <c r="AA111" s="196"/>
      <c r="AB111" s="196"/>
      <c r="AC111" s="196"/>
      <c r="AD111" s="196"/>
      <c r="AE111" s="173"/>
      <c r="AF111" s="173"/>
      <c r="AG111" s="602"/>
      <c r="AH111" s="196"/>
      <c r="AI111" s="196"/>
      <c r="AJ111" s="196"/>
      <c r="AK111" s="196">
        <v>165.0</v>
      </c>
    </row>
    <row r="112" ht="13.5" customHeight="1">
      <c r="A112" s="191">
        <v>7.0</v>
      </c>
      <c r="B112" s="191" t="s">
        <v>100</v>
      </c>
      <c r="C112" s="191" t="s">
        <v>104</v>
      </c>
      <c r="D112" s="191" t="s">
        <v>538</v>
      </c>
      <c r="E112" s="193" t="s">
        <v>601</v>
      </c>
      <c r="F112" s="191">
        <v>3.0</v>
      </c>
      <c r="G112" s="191">
        <v>4.0</v>
      </c>
      <c r="H112" s="191">
        <v>3.0</v>
      </c>
      <c r="I112" s="166">
        <v>2.0</v>
      </c>
      <c r="J112" s="166"/>
      <c r="K112" s="366" t="s">
        <v>482</v>
      </c>
      <c r="L112" s="626">
        <v>5.0</v>
      </c>
      <c r="M112" s="191">
        <v>0.0</v>
      </c>
      <c r="N112" s="191">
        <v>8.0</v>
      </c>
      <c r="O112" s="191">
        <v>6.0</v>
      </c>
      <c r="P112" s="191">
        <v>9.0</v>
      </c>
      <c r="Q112" s="166"/>
      <c r="R112" s="166"/>
      <c r="S112" s="191">
        <v>5.0</v>
      </c>
      <c r="T112" s="191">
        <v>4.0</v>
      </c>
      <c r="U112" s="191">
        <v>8.0</v>
      </c>
      <c r="V112" s="191">
        <v>5.0</v>
      </c>
      <c r="W112" s="191">
        <v>4.0</v>
      </c>
      <c r="X112" s="166">
        <v>1.0</v>
      </c>
      <c r="Y112" s="166"/>
      <c r="Z112" s="191">
        <v>4.0</v>
      </c>
      <c r="AA112" s="208">
        <v>5.0</v>
      </c>
      <c r="AB112" s="208">
        <v>4.0</v>
      </c>
      <c r="AC112" s="191"/>
      <c r="AD112" s="191"/>
      <c r="AE112" s="166">
        <v>7.0</v>
      </c>
      <c r="AF112" s="166">
        <v>5.0</v>
      </c>
      <c r="AG112" s="202"/>
      <c r="AH112" s="191">
        <v>6.0</v>
      </c>
      <c r="AI112" s="191">
        <v>9.0</v>
      </c>
      <c r="AJ112" s="191">
        <f>SUM(G112:AI112)</f>
        <v>104</v>
      </c>
      <c r="AK112" s="191">
        <v>101.0</v>
      </c>
    </row>
    <row r="113" ht="13.5" customHeight="1">
      <c r="A113" s="168" t="s">
        <v>78</v>
      </c>
      <c r="B113" s="132"/>
      <c r="C113" s="196"/>
      <c r="D113" s="196"/>
      <c r="E113" s="71"/>
      <c r="F113" s="196"/>
      <c r="G113" s="196"/>
      <c r="H113" s="196"/>
      <c r="I113" s="173"/>
      <c r="J113" s="173"/>
      <c r="K113" s="444"/>
      <c r="L113" s="627"/>
      <c r="M113" s="196"/>
      <c r="N113" s="196"/>
      <c r="O113" s="196">
        <v>1.0</v>
      </c>
      <c r="P113" s="196">
        <v>3.0</v>
      </c>
      <c r="Q113" s="173"/>
      <c r="R113" s="173"/>
      <c r="S113" s="196"/>
      <c r="T113" s="196">
        <v>3.0</v>
      </c>
      <c r="U113" s="196"/>
      <c r="V113" s="196"/>
      <c r="W113" s="196"/>
      <c r="X113" s="173"/>
      <c r="Y113" s="173"/>
      <c r="Z113" s="196"/>
      <c r="AA113" s="196"/>
      <c r="AB113" s="196"/>
      <c r="AC113" s="196"/>
      <c r="AD113" s="196"/>
      <c r="AE113" s="173"/>
      <c r="AF113" s="173"/>
      <c r="AG113" s="602"/>
      <c r="AH113" s="196"/>
      <c r="AI113" s="196"/>
      <c r="AJ113" s="196"/>
      <c r="AK113" s="196">
        <v>109.0</v>
      </c>
    </row>
    <row r="114" ht="13.5" customHeight="1">
      <c r="A114" s="191">
        <v>8.0</v>
      </c>
      <c r="B114" s="191" t="s">
        <v>107</v>
      </c>
      <c r="C114" s="191" t="s">
        <v>108</v>
      </c>
      <c r="D114" s="191" t="s">
        <v>540</v>
      </c>
      <c r="E114" s="193" t="s">
        <v>602</v>
      </c>
      <c r="F114" s="191">
        <v>4.0</v>
      </c>
      <c r="G114" s="191">
        <v>7.0</v>
      </c>
      <c r="H114" s="191">
        <v>5.0</v>
      </c>
      <c r="I114" s="166">
        <v>1.0</v>
      </c>
      <c r="J114" s="166">
        <v>1.0</v>
      </c>
      <c r="K114" s="366" t="s">
        <v>482</v>
      </c>
      <c r="L114" s="626">
        <v>6.0</v>
      </c>
      <c r="M114" s="191">
        <v>9.0</v>
      </c>
      <c r="N114" s="191">
        <v>9.0</v>
      </c>
      <c r="O114" s="191">
        <v>6.0</v>
      </c>
      <c r="P114" s="191">
        <v>1.0</v>
      </c>
      <c r="Q114" s="166"/>
      <c r="R114" s="166"/>
      <c r="S114" s="191">
        <v>4.0</v>
      </c>
      <c r="T114" s="208">
        <v>3.0</v>
      </c>
      <c r="U114" s="191">
        <v>3.0</v>
      </c>
      <c r="V114" s="191">
        <v>4.0</v>
      </c>
      <c r="W114" s="191">
        <v>2.0</v>
      </c>
      <c r="X114" s="166"/>
      <c r="Y114" s="166"/>
      <c r="Z114" s="191">
        <v>2.0</v>
      </c>
      <c r="AA114" s="208">
        <v>4.0</v>
      </c>
      <c r="AB114" s="208">
        <v>4.0</v>
      </c>
      <c r="AC114" s="191"/>
      <c r="AD114" s="191">
        <v>2.0</v>
      </c>
      <c r="AE114" s="166"/>
      <c r="AF114" s="166"/>
      <c r="AG114" s="202"/>
      <c r="AH114" s="191">
        <v>4.0</v>
      </c>
      <c r="AI114" s="191">
        <v>4.0</v>
      </c>
      <c r="AJ114" s="191">
        <f>SUM(G114:AI114)</f>
        <v>81</v>
      </c>
      <c r="AK114" s="191">
        <v>69.0</v>
      </c>
    </row>
    <row r="115" ht="13.5" customHeight="1">
      <c r="A115" s="168" t="s">
        <v>78</v>
      </c>
      <c r="B115" s="132"/>
      <c r="C115" s="196"/>
      <c r="D115" s="196"/>
      <c r="E115" s="71"/>
      <c r="F115" s="196"/>
      <c r="G115" s="196"/>
      <c r="H115" s="196"/>
      <c r="I115" s="173"/>
      <c r="J115" s="173"/>
      <c r="K115" s="444"/>
      <c r="L115" s="627"/>
      <c r="M115" s="196"/>
      <c r="N115" s="196">
        <v>1.0</v>
      </c>
      <c r="O115" s="196"/>
      <c r="P115" s="196"/>
      <c r="Q115" s="173"/>
      <c r="R115" s="173"/>
      <c r="S115" s="196"/>
      <c r="T115" s="196"/>
      <c r="U115" s="196"/>
      <c r="V115" s="196">
        <v>1.0</v>
      </c>
      <c r="W115" s="196"/>
      <c r="X115" s="173"/>
      <c r="Y115" s="173"/>
      <c r="Z115" s="196"/>
      <c r="AA115" s="196"/>
      <c r="AB115" s="196"/>
      <c r="AC115" s="196"/>
      <c r="AD115" s="196"/>
      <c r="AE115" s="173"/>
      <c r="AF115" s="173"/>
      <c r="AG115" s="602"/>
      <c r="AH115" s="196"/>
      <c r="AI115" s="196">
        <v>1.0</v>
      </c>
      <c r="AJ115" s="196"/>
      <c r="AK115" s="196">
        <v>85.0</v>
      </c>
    </row>
    <row r="116" ht="13.5" customHeight="1">
      <c r="A116" s="191">
        <v>9.0</v>
      </c>
      <c r="B116" s="191" t="s">
        <v>111</v>
      </c>
      <c r="C116" s="191"/>
      <c r="D116" s="191"/>
      <c r="E116" s="193" t="s">
        <v>603</v>
      </c>
      <c r="F116" s="191">
        <v>3.0</v>
      </c>
      <c r="G116" s="191">
        <v>2.0</v>
      </c>
      <c r="H116" s="191">
        <v>4.0</v>
      </c>
      <c r="I116" s="166">
        <v>3.0</v>
      </c>
      <c r="J116" s="166">
        <v>2.0</v>
      </c>
      <c r="K116" s="366" t="s">
        <v>482</v>
      </c>
      <c r="L116" s="626">
        <v>3.0</v>
      </c>
      <c r="M116" s="191">
        <v>5.0</v>
      </c>
      <c r="N116" s="191">
        <v>4.0</v>
      </c>
      <c r="O116" s="208">
        <v>0.0</v>
      </c>
      <c r="P116" s="191">
        <v>2.0</v>
      </c>
      <c r="Q116" s="166">
        <v>1.0</v>
      </c>
      <c r="R116" s="166"/>
      <c r="S116" s="191">
        <v>6.0</v>
      </c>
      <c r="T116" s="191">
        <v>6.0</v>
      </c>
      <c r="U116" s="696" t="s">
        <v>604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132"/>
      <c r="AG116" s="202"/>
      <c r="AH116" s="682"/>
      <c r="AI116" s="682"/>
      <c r="AJ116" s="191">
        <f>SUM(G116:AI116)</f>
        <v>38</v>
      </c>
      <c r="AK116" s="191">
        <v>37.0</v>
      </c>
    </row>
    <row r="117" ht="13.5" customHeight="1">
      <c r="A117" s="168" t="s">
        <v>78</v>
      </c>
      <c r="B117" s="132"/>
      <c r="C117" s="196"/>
      <c r="D117" s="196"/>
      <c r="E117" s="71"/>
      <c r="F117" s="196"/>
      <c r="G117" s="196"/>
      <c r="H117" s="196"/>
      <c r="I117" s="173"/>
      <c r="J117" s="173"/>
      <c r="K117" s="444"/>
      <c r="L117" s="627"/>
      <c r="M117" s="196"/>
      <c r="N117" s="196"/>
      <c r="O117" s="196"/>
      <c r="P117" s="196"/>
      <c r="Q117" s="173"/>
      <c r="R117" s="173"/>
      <c r="S117" s="196"/>
      <c r="T117" s="196"/>
      <c r="U117" s="683"/>
      <c r="V117" s="683"/>
      <c r="W117" s="683"/>
      <c r="X117" s="683"/>
      <c r="Y117" s="683"/>
      <c r="Z117" s="683"/>
      <c r="AA117" s="683"/>
      <c r="AB117" s="683"/>
      <c r="AC117" s="683"/>
      <c r="AD117" s="683"/>
      <c r="AE117" s="683"/>
      <c r="AF117" s="683"/>
      <c r="AG117" s="602"/>
      <c r="AH117" s="683"/>
      <c r="AI117" s="683"/>
      <c r="AJ117" s="196"/>
      <c r="AK117" s="196"/>
    </row>
    <row r="118" ht="13.5" customHeight="1">
      <c r="A118" s="191">
        <v>10.0</v>
      </c>
      <c r="B118" s="191" t="s">
        <v>113</v>
      </c>
      <c r="C118" s="177" t="s">
        <v>114</v>
      </c>
      <c r="D118" s="191" t="s">
        <v>542</v>
      </c>
      <c r="E118" s="193" t="s">
        <v>605</v>
      </c>
      <c r="F118" s="191">
        <v>4.0</v>
      </c>
      <c r="G118" s="191">
        <v>10.0</v>
      </c>
      <c r="H118" s="191">
        <v>4.0</v>
      </c>
      <c r="I118" s="166"/>
      <c r="J118" s="166"/>
      <c r="K118" s="366" t="s">
        <v>482</v>
      </c>
      <c r="L118" s="626">
        <v>7.0</v>
      </c>
      <c r="M118" s="191">
        <v>5.0</v>
      </c>
      <c r="N118" s="191">
        <v>4.0</v>
      </c>
      <c r="O118" s="191">
        <v>2.0</v>
      </c>
      <c r="P118" s="191">
        <v>2.0</v>
      </c>
      <c r="Q118" s="175"/>
      <c r="R118" s="166">
        <v>2.0</v>
      </c>
      <c r="S118" s="645"/>
      <c r="T118" s="645"/>
      <c r="U118" s="645"/>
      <c r="V118" s="645"/>
      <c r="W118" s="645"/>
      <c r="X118" s="645"/>
      <c r="Y118" s="645"/>
      <c r="Z118" s="645"/>
      <c r="AA118" s="645"/>
      <c r="AB118" s="645"/>
      <c r="AC118" s="645"/>
      <c r="AD118" s="645"/>
      <c r="AE118" s="645"/>
      <c r="AF118" s="645"/>
      <c r="AG118" s="202"/>
      <c r="AH118" s="191">
        <v>8.0</v>
      </c>
      <c r="AI118" s="191">
        <v>10.0</v>
      </c>
      <c r="AJ118" s="191">
        <f>SUM(G118:AI118)</f>
        <v>54</v>
      </c>
      <c r="AK118" s="191">
        <v>55.0</v>
      </c>
    </row>
    <row r="119" ht="13.5" customHeight="1">
      <c r="A119" s="168" t="s">
        <v>78</v>
      </c>
      <c r="B119" s="132"/>
      <c r="C119" s="196"/>
      <c r="D119" s="196"/>
      <c r="E119" s="71"/>
      <c r="F119" s="196"/>
      <c r="G119" s="196"/>
      <c r="H119" s="196"/>
      <c r="I119" s="173"/>
      <c r="J119" s="173"/>
      <c r="K119" s="444"/>
      <c r="L119" s="627"/>
      <c r="M119" s="196"/>
      <c r="N119" s="196"/>
      <c r="O119" s="196"/>
      <c r="P119" s="196"/>
      <c r="Q119" s="173"/>
      <c r="R119" s="173"/>
      <c r="S119" s="680"/>
      <c r="T119" s="680"/>
      <c r="U119" s="680"/>
      <c r="V119" s="680"/>
      <c r="W119" s="680"/>
      <c r="X119" s="680"/>
      <c r="Y119" s="680"/>
      <c r="Z119" s="680"/>
      <c r="AA119" s="680"/>
      <c r="AB119" s="680"/>
      <c r="AC119" s="680"/>
      <c r="AD119" s="680"/>
      <c r="AE119" s="680"/>
      <c r="AF119" s="680"/>
      <c r="AG119" s="602"/>
      <c r="AH119" s="196">
        <v>1.0</v>
      </c>
      <c r="AI119" s="196"/>
      <c r="AJ119" s="196"/>
      <c r="AK119" s="196">
        <v>71.0</v>
      </c>
    </row>
    <row r="120" ht="13.5" customHeight="1">
      <c r="A120" s="191">
        <v>11.0</v>
      </c>
      <c r="B120" s="191" t="s">
        <v>117</v>
      </c>
      <c r="C120" s="191" t="s">
        <v>118</v>
      </c>
      <c r="D120" s="191" t="s">
        <v>544</v>
      </c>
      <c r="E120" s="193" t="s">
        <v>606</v>
      </c>
      <c r="F120" s="191">
        <v>4.0</v>
      </c>
      <c r="G120" s="191">
        <v>5.0</v>
      </c>
      <c r="H120" s="191">
        <v>8.0</v>
      </c>
      <c r="I120" s="166"/>
      <c r="J120" s="166">
        <v>6.0</v>
      </c>
      <c r="K120" s="366" t="s">
        <v>482</v>
      </c>
      <c r="L120" s="626">
        <v>6.0</v>
      </c>
      <c r="M120" s="191">
        <v>7.0</v>
      </c>
      <c r="N120" s="191">
        <v>12.0</v>
      </c>
      <c r="O120" s="191">
        <v>5.0</v>
      </c>
      <c r="P120" s="191">
        <v>6.0</v>
      </c>
      <c r="Q120" s="166"/>
      <c r="R120" s="166"/>
      <c r="S120" s="191">
        <v>8.0</v>
      </c>
      <c r="T120" s="208">
        <v>2.0</v>
      </c>
      <c r="U120" s="191">
        <v>3.0</v>
      </c>
      <c r="V120" s="191">
        <v>19.0</v>
      </c>
      <c r="W120" s="191">
        <v>9.0</v>
      </c>
      <c r="X120" s="166">
        <v>1.0</v>
      </c>
      <c r="Y120" s="166"/>
      <c r="Z120" s="191">
        <v>3.0</v>
      </c>
      <c r="AA120" s="191">
        <v>7.0</v>
      </c>
      <c r="AB120" s="191">
        <v>9.0</v>
      </c>
      <c r="AC120" s="191"/>
      <c r="AD120" s="191"/>
      <c r="AE120" s="166"/>
      <c r="AF120" s="166"/>
      <c r="AG120" s="202"/>
      <c r="AH120" s="191">
        <v>5.0</v>
      </c>
      <c r="AI120" s="191">
        <v>6.0</v>
      </c>
      <c r="AJ120" s="191">
        <f>SUM(G120:AI120)</f>
        <v>127</v>
      </c>
      <c r="AK120" s="191">
        <v>121.0</v>
      </c>
    </row>
    <row r="121" ht="13.5" customHeight="1">
      <c r="A121" s="168" t="s">
        <v>78</v>
      </c>
      <c r="B121" s="132"/>
      <c r="C121" s="196"/>
      <c r="D121" s="196"/>
      <c r="E121" s="71"/>
      <c r="F121" s="196"/>
      <c r="G121" s="196"/>
      <c r="H121" s="196"/>
      <c r="I121" s="173"/>
      <c r="J121" s="173"/>
      <c r="K121" s="444"/>
      <c r="L121" s="627"/>
      <c r="M121" s="196"/>
      <c r="N121" s="196"/>
      <c r="O121" s="196">
        <v>2.0</v>
      </c>
      <c r="P121" s="196"/>
      <c r="Q121" s="173"/>
      <c r="R121" s="173"/>
      <c r="S121" s="196"/>
      <c r="T121" s="196"/>
      <c r="U121" s="196"/>
      <c r="V121" s="196"/>
      <c r="W121" s="196">
        <v>2.0</v>
      </c>
      <c r="X121" s="173"/>
      <c r="Y121" s="173"/>
      <c r="Z121" s="196"/>
      <c r="AA121" s="196"/>
      <c r="AB121" s="196"/>
      <c r="AC121" s="196"/>
      <c r="AD121" s="196"/>
      <c r="AE121" s="173"/>
      <c r="AF121" s="173"/>
      <c r="AG121" s="602"/>
      <c r="AH121" s="196"/>
      <c r="AI121" s="196"/>
      <c r="AJ121" s="196"/>
      <c r="AK121" s="196">
        <v>132.0</v>
      </c>
    </row>
    <row r="122" ht="13.5" customHeight="1">
      <c r="A122" s="191">
        <v>12.0</v>
      </c>
      <c r="B122" s="191" t="s">
        <v>121</v>
      </c>
      <c r="C122" s="191"/>
      <c r="D122" s="191" t="s">
        <v>382</v>
      </c>
      <c r="E122" s="193" t="s">
        <v>607</v>
      </c>
      <c r="F122" s="191">
        <v>5.0</v>
      </c>
      <c r="G122" s="191">
        <v>5.0</v>
      </c>
      <c r="H122" s="191">
        <v>7.0</v>
      </c>
      <c r="I122" s="166"/>
      <c r="J122" s="166"/>
      <c r="K122" s="366" t="s">
        <v>482</v>
      </c>
      <c r="L122" s="626">
        <v>5.0</v>
      </c>
      <c r="M122" s="191">
        <v>10.0</v>
      </c>
      <c r="N122" s="191">
        <v>6.0</v>
      </c>
      <c r="O122" s="191">
        <v>11.0</v>
      </c>
      <c r="P122" s="191">
        <v>3.0</v>
      </c>
      <c r="Q122" s="166"/>
      <c r="R122" s="166"/>
      <c r="S122" s="191">
        <v>6.0</v>
      </c>
      <c r="T122" s="208">
        <v>4.0</v>
      </c>
      <c r="U122" s="191">
        <v>6.0</v>
      </c>
      <c r="V122" s="191">
        <v>5.0</v>
      </c>
      <c r="W122" s="191">
        <v>10.0</v>
      </c>
      <c r="X122" s="166"/>
      <c r="Y122" s="166"/>
      <c r="Z122" s="191">
        <v>12.0</v>
      </c>
      <c r="AA122" s="191">
        <v>8.0</v>
      </c>
      <c r="AB122" s="191">
        <v>13.0</v>
      </c>
      <c r="AC122" s="191"/>
      <c r="AD122" s="191"/>
      <c r="AE122" s="166">
        <v>15.0</v>
      </c>
      <c r="AF122" s="166"/>
      <c r="AG122" s="202"/>
      <c r="AH122" s="191">
        <v>12.0</v>
      </c>
      <c r="AI122" s="191">
        <v>8.0</v>
      </c>
      <c r="AJ122" s="191">
        <f>SUM(G122:AI122)</f>
        <v>146</v>
      </c>
      <c r="AK122" s="191">
        <v>135.0</v>
      </c>
    </row>
    <row r="123" ht="13.5" customHeight="1">
      <c r="A123" s="168" t="s">
        <v>78</v>
      </c>
      <c r="B123" s="132"/>
      <c r="C123" s="196"/>
      <c r="D123" s="196"/>
      <c r="E123" s="32"/>
      <c r="F123" s="196"/>
      <c r="G123" s="196"/>
      <c r="H123" s="196"/>
      <c r="I123" s="173"/>
      <c r="J123" s="173"/>
      <c r="K123" s="444"/>
      <c r="L123" s="627"/>
      <c r="M123" s="196"/>
      <c r="N123" s="196"/>
      <c r="O123" s="196"/>
      <c r="P123" s="196"/>
      <c r="Q123" s="173"/>
      <c r="R123" s="173"/>
      <c r="S123" s="196"/>
      <c r="T123" s="196"/>
      <c r="U123" s="196"/>
      <c r="V123" s="196">
        <v>1.0</v>
      </c>
      <c r="W123" s="196"/>
      <c r="X123" s="173"/>
      <c r="Y123" s="173"/>
      <c r="Z123" s="196"/>
      <c r="AA123" s="196"/>
      <c r="AB123" s="196"/>
      <c r="AC123" s="196"/>
      <c r="AD123" s="196"/>
      <c r="AE123" s="173"/>
      <c r="AF123" s="173"/>
      <c r="AG123" s="602"/>
      <c r="AH123" s="196"/>
      <c r="AI123" s="196"/>
      <c r="AJ123" s="196"/>
      <c r="AK123" s="196">
        <v>153.0</v>
      </c>
    </row>
    <row r="124" ht="13.5" customHeight="1">
      <c r="A124" s="191">
        <v>13.0</v>
      </c>
      <c r="B124" s="191" t="s">
        <v>121</v>
      </c>
      <c r="C124" s="191"/>
      <c r="D124" s="191" t="s">
        <v>547</v>
      </c>
      <c r="E124" s="32"/>
      <c r="F124" s="191">
        <v>5.0</v>
      </c>
      <c r="G124" s="191">
        <v>3.0</v>
      </c>
      <c r="H124" s="191">
        <v>2.0</v>
      </c>
      <c r="I124" s="166"/>
      <c r="J124" s="166"/>
      <c r="K124" s="695" t="s">
        <v>525</v>
      </c>
      <c r="L124" s="626">
        <v>2.0</v>
      </c>
      <c r="M124" s="191">
        <v>10.0</v>
      </c>
      <c r="N124" s="191">
        <v>5.0</v>
      </c>
      <c r="O124" s="191">
        <v>7.0</v>
      </c>
      <c r="P124" s="191">
        <v>9.0</v>
      </c>
      <c r="Q124" s="166">
        <v>1.0</v>
      </c>
      <c r="R124" s="166"/>
      <c r="S124" s="191">
        <v>4.0</v>
      </c>
      <c r="T124" s="191">
        <v>7.0</v>
      </c>
      <c r="U124" s="191">
        <v>6.0</v>
      </c>
      <c r="V124" s="191">
        <v>5.0</v>
      </c>
      <c r="W124" s="191">
        <v>5.0</v>
      </c>
      <c r="X124" s="166"/>
      <c r="Y124" s="166"/>
      <c r="Z124" s="191">
        <v>7.0</v>
      </c>
      <c r="AA124" s="191">
        <v>9.0</v>
      </c>
      <c r="AB124" s="191">
        <v>9.0</v>
      </c>
      <c r="AC124" s="191">
        <v>1.0</v>
      </c>
      <c r="AD124" s="191"/>
      <c r="AE124" s="166"/>
      <c r="AF124" s="166"/>
      <c r="AG124" s="202"/>
      <c r="AH124" s="191">
        <v>9.0</v>
      </c>
      <c r="AI124" s="191">
        <v>7.0</v>
      </c>
      <c r="AJ124" s="191">
        <f>SUM(G124:AI124)</f>
        <v>108</v>
      </c>
      <c r="AK124" s="191">
        <v>101.0</v>
      </c>
    </row>
    <row r="125" ht="13.5" customHeight="1">
      <c r="A125" s="168" t="s">
        <v>78</v>
      </c>
      <c r="B125" s="132"/>
      <c r="C125" s="196"/>
      <c r="D125" s="196"/>
      <c r="E125" s="32"/>
      <c r="F125" s="196"/>
      <c r="G125" s="196"/>
      <c r="H125" s="196"/>
      <c r="I125" s="173"/>
      <c r="J125" s="173"/>
      <c r="K125" s="71"/>
      <c r="L125" s="627"/>
      <c r="M125" s="196"/>
      <c r="N125" s="196"/>
      <c r="O125" s="196">
        <v>1.0</v>
      </c>
      <c r="P125" s="196"/>
      <c r="Q125" s="173"/>
      <c r="R125" s="173"/>
      <c r="S125" s="196"/>
      <c r="T125" s="196"/>
      <c r="U125" s="196"/>
      <c r="V125" s="196"/>
      <c r="W125" s="196"/>
      <c r="X125" s="173"/>
      <c r="Y125" s="173"/>
      <c r="Z125" s="196"/>
      <c r="AA125" s="196"/>
      <c r="AB125" s="196"/>
      <c r="AC125" s="196"/>
      <c r="AD125" s="196"/>
      <c r="AE125" s="173"/>
      <c r="AF125" s="173"/>
      <c r="AG125" s="602"/>
      <c r="AH125" s="196">
        <v>1.0</v>
      </c>
      <c r="AI125" s="196">
        <v>1.0</v>
      </c>
      <c r="AJ125" s="196"/>
      <c r="AK125" s="196">
        <v>114.0</v>
      </c>
    </row>
    <row r="126" ht="13.5" customHeight="1">
      <c r="A126" s="191">
        <v>14.0</v>
      </c>
      <c r="B126" s="191" t="s">
        <v>121</v>
      </c>
      <c r="C126" s="191"/>
      <c r="D126" s="191" t="s">
        <v>549</v>
      </c>
      <c r="E126" s="32"/>
      <c r="F126" s="191">
        <v>7.0</v>
      </c>
      <c r="G126" s="191">
        <v>1.0</v>
      </c>
      <c r="H126" s="191">
        <v>9.0</v>
      </c>
      <c r="I126" s="166"/>
      <c r="J126" s="166"/>
      <c r="K126" s="366" t="s">
        <v>482</v>
      </c>
      <c r="L126" s="626">
        <v>11.0</v>
      </c>
      <c r="M126" s="191">
        <v>9.0</v>
      </c>
      <c r="N126" s="191">
        <v>8.0</v>
      </c>
      <c r="O126" s="191">
        <v>11.0</v>
      </c>
      <c r="P126" s="191">
        <v>3.0</v>
      </c>
      <c r="Q126" s="166"/>
      <c r="R126" s="166">
        <v>1.0</v>
      </c>
      <c r="S126" s="191">
        <v>3.0</v>
      </c>
      <c r="T126" s="191">
        <v>5.0</v>
      </c>
      <c r="U126" s="191">
        <v>4.0</v>
      </c>
      <c r="V126" s="202"/>
      <c r="W126" s="202"/>
      <c r="X126" s="202"/>
      <c r="Y126" s="202"/>
      <c r="Z126" s="202"/>
      <c r="AA126" s="191">
        <v>8.0</v>
      </c>
      <c r="AB126" s="208">
        <v>6.0</v>
      </c>
      <c r="AC126" s="191"/>
      <c r="AD126" s="191"/>
      <c r="AE126" s="166"/>
      <c r="AF126" s="166"/>
      <c r="AG126" s="202"/>
      <c r="AH126" s="191">
        <v>6.0</v>
      </c>
      <c r="AI126" s="191">
        <v>12.0</v>
      </c>
      <c r="AJ126" s="191">
        <f>SUM(G126:AI126)</f>
        <v>97</v>
      </c>
      <c r="AK126" s="191">
        <v>90.0</v>
      </c>
    </row>
    <row r="127" ht="13.5" customHeight="1">
      <c r="A127" s="168" t="s">
        <v>78</v>
      </c>
      <c r="B127" s="132"/>
      <c r="C127" s="196"/>
      <c r="D127" s="196"/>
      <c r="E127" s="32"/>
      <c r="F127" s="196"/>
      <c r="G127" s="196"/>
      <c r="H127" s="196"/>
      <c r="I127" s="173"/>
      <c r="J127" s="173"/>
      <c r="K127" s="444"/>
      <c r="L127" s="627"/>
      <c r="M127" s="196"/>
      <c r="N127" s="196">
        <v>2.0</v>
      </c>
      <c r="O127" s="196"/>
      <c r="P127" s="196"/>
      <c r="Q127" s="173"/>
      <c r="R127" s="173"/>
      <c r="S127" s="196"/>
      <c r="T127" s="196"/>
      <c r="U127" s="196"/>
      <c r="V127" s="602"/>
      <c r="W127" s="602"/>
      <c r="X127" s="602"/>
      <c r="Y127" s="602"/>
      <c r="Z127" s="602"/>
      <c r="AA127" s="196"/>
      <c r="AB127" s="196"/>
      <c r="AC127" s="196"/>
      <c r="AD127" s="196"/>
      <c r="AE127" s="173"/>
      <c r="AF127" s="173"/>
      <c r="AG127" s="602"/>
      <c r="AH127" s="196"/>
      <c r="AI127" s="196">
        <v>4.0</v>
      </c>
      <c r="AJ127" s="196"/>
      <c r="AK127" s="196">
        <v>106.0</v>
      </c>
    </row>
    <row r="128" ht="13.5" customHeight="1">
      <c r="A128" s="191">
        <v>15.0</v>
      </c>
      <c r="B128" s="191" t="s">
        <v>121</v>
      </c>
      <c r="C128" s="191"/>
      <c r="D128" s="191" t="s">
        <v>550</v>
      </c>
      <c r="E128" s="32"/>
      <c r="F128" s="191">
        <v>4.0</v>
      </c>
      <c r="G128" s="191">
        <v>4.0</v>
      </c>
      <c r="H128" s="191">
        <v>6.0</v>
      </c>
      <c r="I128" s="166"/>
      <c r="J128" s="166"/>
      <c r="K128" s="366" t="s">
        <v>482</v>
      </c>
      <c r="L128" s="626">
        <v>9.0</v>
      </c>
      <c r="M128" s="191">
        <v>11.0</v>
      </c>
      <c r="N128" s="191">
        <v>6.0</v>
      </c>
      <c r="O128" s="191">
        <v>8.0</v>
      </c>
      <c r="P128" s="191">
        <v>3.0</v>
      </c>
      <c r="Q128" s="166"/>
      <c r="R128" s="166"/>
      <c r="S128" s="191">
        <v>0.0</v>
      </c>
      <c r="T128" s="191">
        <v>7.0</v>
      </c>
      <c r="U128" s="191">
        <v>5.0</v>
      </c>
      <c r="V128" s="191">
        <v>7.0</v>
      </c>
      <c r="W128" s="191">
        <v>6.0</v>
      </c>
      <c r="X128" s="166"/>
      <c r="Y128" s="166"/>
      <c r="Z128" s="191">
        <v>0.0</v>
      </c>
      <c r="AA128" s="191">
        <v>6.0</v>
      </c>
      <c r="AB128" s="191">
        <v>9.0</v>
      </c>
      <c r="AC128" s="191"/>
      <c r="AD128" s="191"/>
      <c r="AE128" s="166"/>
      <c r="AF128" s="166">
        <v>11.0</v>
      </c>
      <c r="AG128" s="202"/>
      <c r="AH128" s="191">
        <v>10.0</v>
      </c>
      <c r="AI128" s="191">
        <v>9.0</v>
      </c>
      <c r="AJ128" s="191">
        <f>SUM(G128:AI128)</f>
        <v>117</v>
      </c>
      <c r="AK128" s="191">
        <v>103.0</v>
      </c>
    </row>
    <row r="129" ht="13.5" customHeight="1">
      <c r="A129" s="168" t="s">
        <v>78</v>
      </c>
      <c r="B129" s="132"/>
      <c r="C129" s="196"/>
      <c r="D129" s="196"/>
      <c r="E129" s="71"/>
      <c r="F129" s="196"/>
      <c r="G129" s="196"/>
      <c r="H129" s="196"/>
      <c r="I129" s="173"/>
      <c r="J129" s="173"/>
      <c r="K129" s="444"/>
      <c r="L129" s="627"/>
      <c r="M129" s="196"/>
      <c r="N129" s="196"/>
      <c r="O129" s="196"/>
      <c r="P129" s="196"/>
      <c r="Q129" s="173"/>
      <c r="R129" s="173"/>
      <c r="S129" s="196"/>
      <c r="T129" s="196"/>
      <c r="U129" s="196"/>
      <c r="V129" s="196"/>
      <c r="W129" s="196"/>
      <c r="X129" s="173"/>
      <c r="Y129" s="173"/>
      <c r="Z129" s="196"/>
      <c r="AA129" s="196"/>
      <c r="AB129" s="196"/>
      <c r="AC129" s="196"/>
      <c r="AD129" s="196"/>
      <c r="AE129" s="173"/>
      <c r="AF129" s="173"/>
      <c r="AG129" s="602"/>
      <c r="AH129" s="196"/>
      <c r="AI129" s="196"/>
      <c r="AJ129" s="196"/>
      <c r="AK129" s="196">
        <v>122.0</v>
      </c>
    </row>
    <row r="130" ht="13.5" customHeight="1">
      <c r="A130" s="191">
        <v>16.0</v>
      </c>
      <c r="B130" s="191" t="s">
        <v>122</v>
      </c>
      <c r="C130" s="191" t="s">
        <v>123</v>
      </c>
      <c r="D130" s="191" t="s">
        <v>551</v>
      </c>
      <c r="E130" s="193" t="s">
        <v>608</v>
      </c>
      <c r="F130" s="191">
        <v>7.0</v>
      </c>
      <c r="G130" s="191">
        <v>6.0</v>
      </c>
      <c r="H130" s="191">
        <v>8.0</v>
      </c>
      <c r="I130" s="166"/>
      <c r="J130" s="166"/>
      <c r="K130" s="366" t="s">
        <v>482</v>
      </c>
      <c r="L130" s="626">
        <v>11.0</v>
      </c>
      <c r="M130" s="191">
        <v>7.0</v>
      </c>
      <c r="N130" s="191">
        <v>6.0</v>
      </c>
      <c r="O130" s="191">
        <v>8.0</v>
      </c>
      <c r="P130" s="191">
        <v>4.0</v>
      </c>
      <c r="Q130" s="166">
        <v>1.0</v>
      </c>
      <c r="R130" s="166">
        <v>4.0</v>
      </c>
      <c r="S130" s="191">
        <v>8.0</v>
      </c>
      <c r="T130" s="191">
        <v>9.0</v>
      </c>
      <c r="U130" s="191">
        <v>8.0</v>
      </c>
      <c r="V130" s="191">
        <v>21.0</v>
      </c>
      <c r="W130" s="191">
        <v>4.0</v>
      </c>
      <c r="X130" s="166">
        <v>3.0</v>
      </c>
      <c r="Y130" s="166"/>
      <c r="Z130" s="191">
        <v>7.0</v>
      </c>
      <c r="AA130" s="191">
        <v>12.0</v>
      </c>
      <c r="AB130" s="191">
        <v>8.0</v>
      </c>
      <c r="AC130" s="191"/>
      <c r="AD130" s="191"/>
      <c r="AE130" s="166">
        <v>8.0</v>
      </c>
      <c r="AF130" s="166">
        <v>1.0</v>
      </c>
      <c r="AG130" s="202"/>
      <c r="AH130" s="191">
        <v>10.0</v>
      </c>
      <c r="AI130" s="191">
        <v>8.0</v>
      </c>
      <c r="AJ130" s="191">
        <f>SUM(G130:AI130)</f>
        <v>162</v>
      </c>
      <c r="AK130" s="191">
        <v>154.0</v>
      </c>
    </row>
    <row r="131" ht="18.75" customHeight="1">
      <c r="A131" s="168" t="s">
        <v>78</v>
      </c>
      <c r="B131" s="132"/>
      <c r="C131" s="196"/>
      <c r="D131" s="196"/>
      <c r="E131" s="71"/>
      <c r="F131" s="196"/>
      <c r="G131" s="196"/>
      <c r="H131" s="196"/>
      <c r="I131" s="173"/>
      <c r="J131" s="173"/>
      <c r="K131" s="444"/>
      <c r="L131" s="627"/>
      <c r="M131" s="196"/>
      <c r="N131" s="196"/>
      <c r="O131" s="196">
        <v>3.0</v>
      </c>
      <c r="P131" s="196">
        <v>1.0</v>
      </c>
      <c r="Q131" s="173"/>
      <c r="R131" s="173"/>
      <c r="S131" s="196"/>
      <c r="T131" s="196"/>
      <c r="U131" s="196"/>
      <c r="V131" s="196">
        <v>2.0</v>
      </c>
      <c r="W131" s="196"/>
      <c r="X131" s="173"/>
      <c r="Y131" s="173"/>
      <c r="Z131" s="196"/>
      <c r="AA131" s="196"/>
      <c r="AB131" s="196"/>
      <c r="AC131" s="196"/>
      <c r="AD131" s="196"/>
      <c r="AE131" s="173">
        <v>1.0</v>
      </c>
      <c r="AF131" s="173"/>
      <c r="AG131" s="602"/>
      <c r="AH131" s="196"/>
      <c r="AI131" s="196">
        <v>1.0</v>
      </c>
      <c r="AJ131" s="196"/>
      <c r="AK131" s="196">
        <v>170.0</v>
      </c>
    </row>
    <row r="132" ht="13.5" customHeight="1">
      <c r="A132" s="191">
        <v>17.0</v>
      </c>
      <c r="B132" s="191" t="s">
        <v>126</v>
      </c>
      <c r="C132" s="191"/>
      <c r="D132" s="191" t="s">
        <v>553</v>
      </c>
      <c r="E132" s="118" t="s">
        <v>609</v>
      </c>
      <c r="F132" s="191">
        <v>6.0</v>
      </c>
      <c r="G132" s="191">
        <v>5.0</v>
      </c>
      <c r="H132" s="191">
        <v>8.0</v>
      </c>
      <c r="I132" s="166"/>
      <c r="J132" s="166">
        <v>1.0</v>
      </c>
      <c r="K132" s="366" t="s">
        <v>482</v>
      </c>
      <c r="L132" s="626">
        <v>6.0</v>
      </c>
      <c r="M132" s="191">
        <v>9.0</v>
      </c>
      <c r="N132" s="191">
        <v>6.0</v>
      </c>
      <c r="O132" s="191">
        <v>10.0</v>
      </c>
      <c r="P132" s="191">
        <v>8.0</v>
      </c>
      <c r="Q132" s="166"/>
      <c r="R132" s="166"/>
      <c r="S132" s="191">
        <v>6.0</v>
      </c>
      <c r="T132" s="191">
        <v>11.0</v>
      </c>
      <c r="U132" s="191">
        <v>8.0</v>
      </c>
      <c r="V132" s="191">
        <v>13.0</v>
      </c>
      <c r="W132" s="191">
        <v>9.0</v>
      </c>
      <c r="X132" s="166"/>
      <c r="Y132" s="166">
        <v>1.0</v>
      </c>
      <c r="Z132" s="191">
        <v>11.0</v>
      </c>
      <c r="AA132" s="191">
        <v>12.0</v>
      </c>
      <c r="AB132" s="191">
        <v>6.0</v>
      </c>
      <c r="AC132" s="191">
        <v>1.0</v>
      </c>
      <c r="AD132" s="191"/>
      <c r="AE132" s="166"/>
      <c r="AF132" s="166"/>
      <c r="AG132" s="202"/>
      <c r="AH132" s="191">
        <v>8.0</v>
      </c>
      <c r="AI132" s="191">
        <v>10.0</v>
      </c>
      <c r="AJ132" s="191">
        <f>SUM(G132:AI132)</f>
        <v>149</v>
      </c>
      <c r="AK132" s="191">
        <v>148.0</v>
      </c>
    </row>
    <row r="133" ht="13.5" customHeight="1">
      <c r="A133" s="168" t="s">
        <v>78</v>
      </c>
      <c r="B133" s="132"/>
      <c r="C133" s="196"/>
      <c r="D133" s="196"/>
      <c r="E133" s="71"/>
      <c r="F133" s="196"/>
      <c r="G133" s="196"/>
      <c r="H133" s="196"/>
      <c r="I133" s="173"/>
      <c r="J133" s="173"/>
      <c r="K133" s="444"/>
      <c r="L133" s="627"/>
      <c r="M133" s="196"/>
      <c r="N133" s="196"/>
      <c r="O133" s="196">
        <v>5.0</v>
      </c>
      <c r="P133" s="196"/>
      <c r="Q133" s="173"/>
      <c r="R133" s="173"/>
      <c r="S133" s="196"/>
      <c r="T133" s="196"/>
      <c r="U133" s="196"/>
      <c r="V133" s="196"/>
      <c r="W133" s="196">
        <v>2.0</v>
      </c>
      <c r="X133" s="173"/>
      <c r="Y133" s="173"/>
      <c r="Z133" s="196">
        <v>1.0</v>
      </c>
      <c r="AA133" s="196"/>
      <c r="AB133" s="196"/>
      <c r="AC133" s="196"/>
      <c r="AD133" s="196"/>
      <c r="AE133" s="173"/>
      <c r="AF133" s="173"/>
      <c r="AG133" s="602"/>
      <c r="AH133" s="196"/>
      <c r="AI133" s="196"/>
      <c r="AJ133" s="196"/>
      <c r="AK133" s="196">
        <v>152.0</v>
      </c>
    </row>
    <row r="134" ht="18.75" customHeight="1">
      <c r="A134" s="191">
        <v>18.0</v>
      </c>
      <c r="B134" s="191" t="s">
        <v>128</v>
      </c>
      <c r="C134" s="282" t="s">
        <v>129</v>
      </c>
      <c r="D134" s="191" t="s">
        <v>555</v>
      </c>
      <c r="E134" s="695" t="s">
        <v>525</v>
      </c>
      <c r="F134" s="191">
        <v>0.0</v>
      </c>
      <c r="G134" s="208">
        <v>3.0</v>
      </c>
      <c r="H134" s="282">
        <v>3.0</v>
      </c>
      <c r="I134" s="166"/>
      <c r="J134" s="166">
        <v>1.0</v>
      </c>
      <c r="K134" s="366" t="s">
        <v>482</v>
      </c>
      <c r="L134" s="351">
        <v>4.0</v>
      </c>
      <c r="M134" s="208">
        <v>4.0</v>
      </c>
      <c r="N134" s="645"/>
      <c r="O134" s="208">
        <v>3.0</v>
      </c>
      <c r="P134" s="208">
        <v>2.0</v>
      </c>
      <c r="Q134" s="166"/>
      <c r="R134" s="166"/>
      <c r="S134" s="191">
        <v>6.0</v>
      </c>
      <c r="T134" s="191">
        <v>5.0</v>
      </c>
      <c r="U134" s="191">
        <v>5.0</v>
      </c>
      <c r="V134" s="191">
        <v>8.0</v>
      </c>
      <c r="W134" s="191">
        <v>7.0</v>
      </c>
      <c r="X134" s="166"/>
      <c r="Y134" s="166"/>
      <c r="Z134" s="191">
        <v>3.0</v>
      </c>
      <c r="AA134" s="208">
        <v>2.0</v>
      </c>
      <c r="AB134" s="191">
        <v>9.0</v>
      </c>
      <c r="AC134" s="191">
        <v>5.0</v>
      </c>
      <c r="AD134" s="191">
        <v>3.0</v>
      </c>
      <c r="AE134" s="166"/>
      <c r="AF134" s="166">
        <v>2.0</v>
      </c>
      <c r="AG134" s="202"/>
      <c r="AH134" s="191">
        <v>9.0</v>
      </c>
      <c r="AI134" s="191">
        <v>6.0</v>
      </c>
      <c r="AJ134" s="191">
        <f>SUM(G134:AI134)</f>
        <v>90</v>
      </c>
      <c r="AK134" s="191">
        <v>83.0</v>
      </c>
    </row>
    <row r="135" ht="13.5" customHeight="1">
      <c r="A135" s="168" t="s">
        <v>78</v>
      </c>
      <c r="B135" s="132"/>
      <c r="C135" s="196"/>
      <c r="D135" s="196"/>
      <c r="E135" s="71"/>
      <c r="F135" s="196"/>
      <c r="G135" s="196"/>
      <c r="H135" s="196"/>
      <c r="I135" s="173"/>
      <c r="J135" s="173"/>
      <c r="K135" s="444"/>
      <c r="L135" s="627"/>
      <c r="M135" s="196"/>
      <c r="N135" s="680"/>
      <c r="O135" s="196"/>
      <c r="P135" s="196"/>
      <c r="Q135" s="173"/>
      <c r="R135" s="173"/>
      <c r="S135" s="196"/>
      <c r="T135" s="196"/>
      <c r="U135" s="196">
        <v>1.0</v>
      </c>
      <c r="V135" s="196"/>
      <c r="W135" s="196"/>
      <c r="X135" s="173"/>
      <c r="Y135" s="173"/>
      <c r="Z135" s="196"/>
      <c r="AA135" s="196">
        <v>1.0</v>
      </c>
      <c r="AB135" s="196"/>
      <c r="AC135" s="196"/>
      <c r="AD135" s="196"/>
      <c r="AE135" s="173"/>
      <c r="AF135" s="173"/>
      <c r="AG135" s="602"/>
      <c r="AH135" s="196"/>
      <c r="AI135" s="196"/>
      <c r="AJ135" s="196"/>
      <c r="AK135" s="196">
        <v>87.0</v>
      </c>
    </row>
    <row r="136" ht="13.5" customHeight="1">
      <c r="A136" s="191">
        <v>19.0</v>
      </c>
      <c r="B136" s="191" t="s">
        <v>131</v>
      </c>
      <c r="C136" s="191"/>
      <c r="D136" s="191" t="s">
        <v>558</v>
      </c>
      <c r="E136" s="118" t="s">
        <v>609</v>
      </c>
      <c r="F136" s="191">
        <v>6.0</v>
      </c>
      <c r="G136" s="191">
        <v>7.0</v>
      </c>
      <c r="H136" s="191">
        <v>0.0</v>
      </c>
      <c r="I136" s="166">
        <v>1.0</v>
      </c>
      <c r="J136" s="166"/>
      <c r="K136" s="366" t="s">
        <v>482</v>
      </c>
      <c r="L136" s="626">
        <v>4.0</v>
      </c>
      <c r="M136" s="191">
        <v>7.0</v>
      </c>
      <c r="N136" s="191">
        <v>6.0</v>
      </c>
      <c r="O136" s="208">
        <v>2.0</v>
      </c>
      <c r="P136" s="191">
        <v>7.0</v>
      </c>
      <c r="Q136" s="166"/>
      <c r="R136" s="166">
        <v>1.0</v>
      </c>
      <c r="S136" s="191">
        <v>6.0</v>
      </c>
      <c r="T136" s="191">
        <v>5.0</v>
      </c>
      <c r="U136" s="191">
        <v>6.0</v>
      </c>
      <c r="V136" s="191">
        <v>17.0</v>
      </c>
      <c r="W136" s="191">
        <v>11.0</v>
      </c>
      <c r="X136" s="166"/>
      <c r="Y136" s="166">
        <v>1.0</v>
      </c>
      <c r="Z136" s="191">
        <v>10.0</v>
      </c>
      <c r="AA136" s="208">
        <v>6.0</v>
      </c>
      <c r="AB136" s="191">
        <v>9.0</v>
      </c>
      <c r="AC136" s="191"/>
      <c r="AD136" s="191"/>
      <c r="AE136" s="166"/>
      <c r="AF136" s="166"/>
      <c r="AG136" s="202"/>
      <c r="AH136" s="191">
        <v>10.0</v>
      </c>
      <c r="AI136" s="191">
        <v>8.0</v>
      </c>
      <c r="AJ136" s="191">
        <f>SUM(G136:AI136)</f>
        <v>124</v>
      </c>
      <c r="AK136" s="191">
        <v>127.0</v>
      </c>
    </row>
    <row r="137" ht="13.5" customHeight="1">
      <c r="A137" s="168" t="s">
        <v>78</v>
      </c>
      <c r="B137" s="132"/>
      <c r="C137" s="196"/>
      <c r="D137" s="196"/>
      <c r="E137" s="71"/>
      <c r="F137" s="196"/>
      <c r="G137" s="196"/>
      <c r="H137" s="196"/>
      <c r="I137" s="173"/>
      <c r="J137" s="173"/>
      <c r="K137" s="444"/>
      <c r="L137" s="627"/>
      <c r="M137" s="196"/>
      <c r="N137" s="196"/>
      <c r="O137" s="196"/>
      <c r="P137" s="196"/>
      <c r="Q137" s="173"/>
      <c r="R137" s="173"/>
      <c r="S137" s="196"/>
      <c r="T137" s="196"/>
      <c r="U137" s="196"/>
      <c r="V137" s="196"/>
      <c r="W137" s="196"/>
      <c r="X137" s="173"/>
      <c r="Y137" s="173"/>
      <c r="Z137" s="196"/>
      <c r="AA137" s="196"/>
      <c r="AB137" s="196"/>
      <c r="AC137" s="196"/>
      <c r="AD137" s="196"/>
      <c r="AE137" s="173"/>
      <c r="AF137" s="173"/>
      <c r="AG137" s="602"/>
      <c r="AH137" s="196"/>
      <c r="AI137" s="196">
        <v>1.0</v>
      </c>
      <c r="AJ137" s="196"/>
      <c r="AK137" s="196">
        <v>138.0</v>
      </c>
    </row>
    <row r="138" ht="13.5" customHeight="1">
      <c r="A138" s="191">
        <v>20.0</v>
      </c>
      <c r="B138" s="191" t="s">
        <v>132</v>
      </c>
      <c r="C138" s="191" t="s">
        <v>133</v>
      </c>
      <c r="D138" s="191" t="s">
        <v>560</v>
      </c>
      <c r="E138" s="193" t="s">
        <v>610</v>
      </c>
      <c r="F138" s="191">
        <v>1.0</v>
      </c>
      <c r="G138" s="191">
        <v>1.0</v>
      </c>
      <c r="H138" s="191">
        <v>2.0</v>
      </c>
      <c r="I138" s="166"/>
      <c r="J138" s="166">
        <v>2.0</v>
      </c>
      <c r="K138" s="366" t="s">
        <v>482</v>
      </c>
      <c r="L138" s="626">
        <v>2.0</v>
      </c>
      <c r="M138" s="191">
        <v>2.0</v>
      </c>
      <c r="N138" s="191">
        <v>3.0</v>
      </c>
      <c r="O138" s="191">
        <v>2.0</v>
      </c>
      <c r="P138" s="191">
        <v>2.0</v>
      </c>
      <c r="Q138" s="166"/>
      <c r="R138" s="166"/>
      <c r="S138" s="191">
        <v>3.0</v>
      </c>
      <c r="T138" s="191">
        <v>4.0</v>
      </c>
      <c r="U138" s="191">
        <v>3.0</v>
      </c>
      <c r="V138" s="191">
        <v>5.0</v>
      </c>
      <c r="W138" s="191">
        <v>8.0</v>
      </c>
      <c r="X138" s="166"/>
      <c r="Y138" s="166"/>
      <c r="Z138" s="191">
        <v>7.0</v>
      </c>
      <c r="AA138" s="191">
        <v>7.0</v>
      </c>
      <c r="AB138" s="191">
        <v>7.0</v>
      </c>
      <c r="AC138" s="191">
        <v>4.0</v>
      </c>
      <c r="AD138" s="191">
        <v>2.0</v>
      </c>
      <c r="AE138" s="166"/>
      <c r="AF138" s="166"/>
      <c r="AG138" s="202"/>
      <c r="AH138" s="191">
        <v>2.0</v>
      </c>
      <c r="AI138" s="191">
        <v>6.0</v>
      </c>
      <c r="AJ138" s="191">
        <f>SUM(G138:AI138)</f>
        <v>74</v>
      </c>
      <c r="AK138" s="191">
        <v>72.0</v>
      </c>
    </row>
    <row r="139" ht="13.5" customHeight="1">
      <c r="A139" s="168" t="s">
        <v>78</v>
      </c>
      <c r="B139" s="132"/>
      <c r="C139" s="196"/>
      <c r="D139" s="196"/>
      <c r="E139" s="71"/>
      <c r="F139" s="196"/>
      <c r="G139" s="196"/>
      <c r="H139" s="196"/>
      <c r="I139" s="173"/>
      <c r="J139" s="173"/>
      <c r="K139" s="444"/>
      <c r="L139" s="627"/>
      <c r="M139" s="196"/>
      <c r="N139" s="196"/>
      <c r="O139" s="196"/>
      <c r="P139" s="196"/>
      <c r="Q139" s="173"/>
      <c r="R139" s="173"/>
      <c r="S139" s="196"/>
      <c r="T139" s="196"/>
      <c r="U139" s="196"/>
      <c r="V139" s="196"/>
      <c r="W139" s="196">
        <v>3.0</v>
      </c>
      <c r="X139" s="173"/>
      <c r="Y139" s="173"/>
      <c r="Z139" s="196">
        <v>1.0</v>
      </c>
      <c r="AA139" s="196"/>
      <c r="AB139" s="196"/>
      <c r="AC139" s="196"/>
      <c r="AD139" s="196"/>
      <c r="AE139" s="173"/>
      <c r="AF139" s="173"/>
      <c r="AG139" s="602"/>
      <c r="AH139" s="196"/>
      <c r="AI139" s="196">
        <v>2.0</v>
      </c>
      <c r="AJ139" s="196"/>
      <c r="AK139" s="196">
        <v>76.0</v>
      </c>
    </row>
    <row r="140" ht="13.5" customHeight="1">
      <c r="A140" s="191">
        <v>21.0</v>
      </c>
      <c r="B140" s="191" t="s">
        <v>136</v>
      </c>
      <c r="C140" s="191"/>
      <c r="D140" s="191" t="s">
        <v>562</v>
      </c>
      <c r="E140" s="193" t="s">
        <v>611</v>
      </c>
      <c r="F140" s="191">
        <v>0.0</v>
      </c>
      <c r="G140" s="191">
        <v>0.0</v>
      </c>
      <c r="H140" s="191">
        <v>8.0</v>
      </c>
      <c r="I140" s="166"/>
      <c r="J140" s="166"/>
      <c r="K140" s="366" t="s">
        <v>482</v>
      </c>
      <c r="L140" s="626">
        <v>5.0</v>
      </c>
      <c r="M140" s="191">
        <v>6.0</v>
      </c>
      <c r="N140" s="191">
        <v>7.0</v>
      </c>
      <c r="O140" s="191">
        <v>8.0</v>
      </c>
      <c r="P140" s="191">
        <v>6.0</v>
      </c>
      <c r="Q140" s="166"/>
      <c r="R140" s="166">
        <v>1.0</v>
      </c>
      <c r="S140" s="191">
        <v>6.0</v>
      </c>
      <c r="T140" s="191">
        <v>8.0</v>
      </c>
      <c r="U140" s="191">
        <v>7.0</v>
      </c>
      <c r="V140" s="191">
        <v>4.0</v>
      </c>
      <c r="W140" s="191">
        <v>8.0</v>
      </c>
      <c r="X140" s="166"/>
      <c r="Y140" s="166"/>
      <c r="Z140" s="191">
        <v>5.0</v>
      </c>
      <c r="AA140" s="208">
        <v>4.0</v>
      </c>
      <c r="AB140" s="191">
        <v>9.0</v>
      </c>
      <c r="AC140" s="191">
        <v>10.0</v>
      </c>
      <c r="AD140" s="191">
        <v>9.0</v>
      </c>
      <c r="AE140" s="166"/>
      <c r="AF140" s="166"/>
      <c r="AG140" s="202"/>
      <c r="AH140" s="191">
        <v>7.0</v>
      </c>
      <c r="AI140" s="191">
        <v>7.0</v>
      </c>
      <c r="AJ140" s="191">
        <f>SUM(G140:AI140)</f>
        <v>125</v>
      </c>
      <c r="AK140" s="191">
        <v>90.0</v>
      </c>
    </row>
    <row r="141" ht="18.0" customHeight="1">
      <c r="A141" s="168" t="s">
        <v>78</v>
      </c>
      <c r="B141" s="132"/>
      <c r="C141" s="196"/>
      <c r="D141" s="196"/>
      <c r="E141" s="71"/>
      <c r="F141" s="196"/>
      <c r="G141" s="196"/>
      <c r="H141" s="196"/>
      <c r="I141" s="173"/>
      <c r="J141" s="173"/>
      <c r="K141" s="444"/>
      <c r="L141" s="627"/>
      <c r="M141" s="196"/>
      <c r="N141" s="196"/>
      <c r="O141" s="196"/>
      <c r="P141" s="196"/>
      <c r="Q141" s="173"/>
      <c r="R141" s="173"/>
      <c r="S141" s="196"/>
      <c r="T141" s="196"/>
      <c r="U141" s="196"/>
      <c r="V141" s="196"/>
      <c r="W141" s="196"/>
      <c r="X141" s="173"/>
      <c r="Y141" s="173"/>
      <c r="Z141" s="196"/>
      <c r="AA141" s="196"/>
      <c r="AB141" s="196"/>
      <c r="AC141" s="196"/>
      <c r="AD141" s="196">
        <v>1.0</v>
      </c>
      <c r="AE141" s="173"/>
      <c r="AF141" s="173"/>
      <c r="AG141" s="602"/>
      <c r="AH141" s="196"/>
      <c r="AI141" s="196"/>
      <c r="AJ141" s="196"/>
      <c r="AK141" s="196">
        <v>124.0</v>
      </c>
    </row>
    <row r="142" ht="13.5" customHeight="1">
      <c r="A142" s="191">
        <v>22.0</v>
      </c>
      <c r="B142" s="191" t="s">
        <v>136</v>
      </c>
      <c r="C142" s="191"/>
      <c r="D142" s="191" t="s">
        <v>564</v>
      </c>
      <c r="E142" s="193" t="s">
        <v>612</v>
      </c>
      <c r="F142" s="191">
        <v>4.0</v>
      </c>
      <c r="G142" s="191">
        <v>7.0</v>
      </c>
      <c r="H142" s="208">
        <v>0.0</v>
      </c>
      <c r="I142" s="166"/>
      <c r="J142" s="166"/>
      <c r="K142" s="366" t="s">
        <v>482</v>
      </c>
      <c r="L142" s="626">
        <v>4.0</v>
      </c>
      <c r="M142" s="191">
        <v>6.0</v>
      </c>
      <c r="N142" s="191">
        <v>5.0</v>
      </c>
      <c r="O142" s="191">
        <v>6.0</v>
      </c>
      <c r="P142" s="208">
        <v>2.0</v>
      </c>
      <c r="Q142" s="166"/>
      <c r="R142" s="166"/>
      <c r="S142" s="191">
        <v>4.0</v>
      </c>
      <c r="T142" s="208">
        <v>5.0</v>
      </c>
      <c r="U142" s="191">
        <v>3.0</v>
      </c>
      <c r="V142" s="191">
        <v>2.0</v>
      </c>
      <c r="W142" s="191">
        <v>3.0</v>
      </c>
      <c r="X142" s="166"/>
      <c r="Y142" s="166">
        <v>1.0</v>
      </c>
      <c r="Z142" s="191">
        <v>4.0</v>
      </c>
      <c r="AA142" s="191">
        <v>9.0</v>
      </c>
      <c r="AB142" s="191">
        <v>8.0</v>
      </c>
      <c r="AC142" s="191">
        <v>5.0</v>
      </c>
      <c r="AD142" s="191"/>
      <c r="AE142" s="166">
        <v>1.0</v>
      </c>
      <c r="AF142" s="166">
        <v>2.0</v>
      </c>
      <c r="AG142" s="202"/>
      <c r="AH142" s="191">
        <v>4.0</v>
      </c>
      <c r="AI142" s="191">
        <v>6.0</v>
      </c>
      <c r="AJ142" s="191">
        <f>SUM(G142:AI142)</f>
        <v>87</v>
      </c>
      <c r="AK142" s="191">
        <v>76.0</v>
      </c>
    </row>
    <row r="143" ht="13.5" customHeight="1">
      <c r="A143" s="168" t="s">
        <v>78</v>
      </c>
      <c r="B143" s="132"/>
      <c r="C143" s="196"/>
      <c r="D143" s="196"/>
      <c r="E143" s="71"/>
      <c r="F143" s="196">
        <v>1.0</v>
      </c>
      <c r="G143" s="196"/>
      <c r="H143" s="196"/>
      <c r="I143" s="173"/>
      <c r="J143" s="173"/>
      <c r="K143" s="444"/>
      <c r="L143" s="627"/>
      <c r="M143" s="196"/>
      <c r="N143" s="196"/>
      <c r="O143" s="196"/>
      <c r="P143" s="196"/>
      <c r="Q143" s="173"/>
      <c r="R143" s="173"/>
      <c r="S143" s="196">
        <v>1.0</v>
      </c>
      <c r="T143" s="196"/>
      <c r="U143" s="196"/>
      <c r="V143" s="196"/>
      <c r="W143" s="196"/>
      <c r="X143" s="173"/>
      <c r="Y143" s="173"/>
      <c r="Z143" s="196">
        <v>2.0</v>
      </c>
      <c r="AA143" s="196"/>
      <c r="AB143" s="196"/>
      <c r="AC143" s="196">
        <v>5.0</v>
      </c>
      <c r="AD143" s="196"/>
      <c r="AE143" s="173"/>
      <c r="AF143" s="173"/>
      <c r="AG143" s="602"/>
      <c r="AH143" s="196"/>
      <c r="AI143" s="196"/>
      <c r="AJ143" s="196"/>
      <c r="AK143" s="196">
        <v>98.0</v>
      </c>
    </row>
    <row r="144" ht="13.5" customHeight="1">
      <c r="A144" s="191">
        <v>23.0</v>
      </c>
      <c r="B144" s="191" t="s">
        <v>139</v>
      </c>
      <c r="C144" s="191"/>
      <c r="D144" s="191" t="s">
        <v>566</v>
      </c>
      <c r="E144" s="193" t="s">
        <v>613</v>
      </c>
      <c r="F144" s="191">
        <v>2.0</v>
      </c>
      <c r="G144" s="191">
        <v>0.0</v>
      </c>
      <c r="H144" s="191">
        <v>0.0</v>
      </c>
      <c r="I144" s="166"/>
      <c r="J144" s="166"/>
      <c r="K144" s="366" t="s">
        <v>482</v>
      </c>
      <c r="L144" s="351">
        <v>0.0</v>
      </c>
      <c r="M144" s="191">
        <v>4.0</v>
      </c>
      <c r="N144" s="191">
        <v>3.0</v>
      </c>
      <c r="O144" s="191">
        <v>1.0</v>
      </c>
      <c r="P144" s="191">
        <v>3.0</v>
      </c>
      <c r="Q144" s="166"/>
      <c r="R144" s="166"/>
      <c r="S144" s="191">
        <v>0.0</v>
      </c>
      <c r="T144" s="191">
        <v>5.0</v>
      </c>
      <c r="U144" s="191">
        <v>7.0</v>
      </c>
      <c r="V144" s="191">
        <v>7.0</v>
      </c>
      <c r="W144" s="191">
        <v>1.0</v>
      </c>
      <c r="X144" s="166"/>
      <c r="Y144" s="166"/>
      <c r="Z144" s="191">
        <v>4.0</v>
      </c>
      <c r="AA144" s="191">
        <v>7.0</v>
      </c>
      <c r="AB144" s="191">
        <v>10.0</v>
      </c>
      <c r="AC144" s="191"/>
      <c r="AD144" s="191">
        <v>2.0</v>
      </c>
      <c r="AE144" s="166"/>
      <c r="AF144" s="166">
        <v>1.0</v>
      </c>
      <c r="AG144" s="202"/>
      <c r="AH144" s="208">
        <v>2.0</v>
      </c>
      <c r="AI144" s="208">
        <v>1.0</v>
      </c>
      <c r="AJ144" s="191">
        <f>SUM(G144:AI144)</f>
        <v>58</v>
      </c>
      <c r="AK144" s="191">
        <v>60.0</v>
      </c>
    </row>
    <row r="145" ht="13.5" customHeight="1">
      <c r="A145" s="168" t="s">
        <v>78</v>
      </c>
      <c r="B145" s="132"/>
      <c r="C145" s="196"/>
      <c r="D145" s="196"/>
      <c r="E145" s="71"/>
      <c r="F145" s="196"/>
      <c r="G145" s="196"/>
      <c r="H145" s="196"/>
      <c r="I145" s="173"/>
      <c r="J145" s="173"/>
      <c r="K145" s="444"/>
      <c r="L145" s="627"/>
      <c r="M145" s="196"/>
      <c r="N145" s="196"/>
      <c r="O145" s="196"/>
      <c r="P145" s="196"/>
      <c r="Q145" s="173"/>
      <c r="R145" s="173"/>
      <c r="S145" s="196"/>
      <c r="T145" s="196"/>
      <c r="U145" s="196"/>
      <c r="V145" s="196"/>
      <c r="W145" s="196"/>
      <c r="X145" s="173"/>
      <c r="Y145" s="173"/>
      <c r="Z145" s="196"/>
      <c r="AA145" s="196"/>
      <c r="AB145" s="196"/>
      <c r="AC145" s="196"/>
      <c r="AD145" s="196"/>
      <c r="AE145" s="173"/>
      <c r="AF145" s="173"/>
      <c r="AG145" s="602"/>
      <c r="AH145" s="196"/>
      <c r="AI145" s="196"/>
      <c r="AJ145" s="196"/>
      <c r="AK145" s="196">
        <v>62.0</v>
      </c>
    </row>
    <row r="146" ht="13.5" customHeight="1">
      <c r="A146" s="191">
        <v>24.0</v>
      </c>
      <c r="B146" s="191" t="s">
        <v>142</v>
      </c>
      <c r="C146" s="191"/>
      <c r="D146" s="191" t="s">
        <v>568</v>
      </c>
      <c r="E146" s="193" t="s">
        <v>243</v>
      </c>
      <c r="F146" s="191">
        <v>2.0</v>
      </c>
      <c r="G146" s="191">
        <v>1.0</v>
      </c>
      <c r="H146" s="191">
        <v>3.0</v>
      </c>
      <c r="I146" s="166"/>
      <c r="J146" s="166">
        <v>3.0</v>
      </c>
      <c r="K146" s="193" t="s">
        <v>243</v>
      </c>
      <c r="L146" s="626">
        <v>0.0</v>
      </c>
      <c r="M146" s="191">
        <v>0.0</v>
      </c>
      <c r="N146" s="191">
        <v>2.0</v>
      </c>
      <c r="O146" s="191">
        <v>2.0</v>
      </c>
      <c r="P146" s="191">
        <v>3.0</v>
      </c>
      <c r="Q146" s="166"/>
      <c r="R146" s="166">
        <v>3.0</v>
      </c>
      <c r="S146" s="191">
        <v>1.0</v>
      </c>
      <c r="T146" s="191">
        <v>4.0</v>
      </c>
      <c r="U146" s="208">
        <v>0.0</v>
      </c>
      <c r="V146" s="191">
        <v>6.0</v>
      </c>
      <c r="W146" s="191">
        <v>1.0</v>
      </c>
      <c r="X146" s="166"/>
      <c r="Y146" s="166">
        <v>3.0</v>
      </c>
      <c r="Z146" s="191">
        <v>0.0</v>
      </c>
      <c r="AA146" s="208">
        <v>0.0</v>
      </c>
      <c r="AB146" s="208">
        <v>0.0</v>
      </c>
      <c r="AC146" s="191">
        <v>1.0</v>
      </c>
      <c r="AD146" s="191"/>
      <c r="AE146" s="166">
        <v>4.0</v>
      </c>
      <c r="AF146" s="166">
        <v>1.0</v>
      </c>
      <c r="AG146" s="202"/>
      <c r="AH146" s="208">
        <v>3.0</v>
      </c>
      <c r="AI146" s="208">
        <v>4.0</v>
      </c>
      <c r="AJ146" s="191">
        <f>SUM(G146:AI146)</f>
        <v>45</v>
      </c>
      <c r="AK146" s="191">
        <v>45.0</v>
      </c>
    </row>
    <row r="147" ht="13.5" customHeight="1">
      <c r="A147" s="168" t="s">
        <v>78</v>
      </c>
      <c r="B147" s="132"/>
      <c r="C147" s="196"/>
      <c r="D147" s="196"/>
      <c r="E147" s="71"/>
      <c r="F147" s="196"/>
      <c r="G147" s="196"/>
      <c r="H147" s="196"/>
      <c r="I147" s="173"/>
      <c r="J147" s="173"/>
      <c r="K147" s="71"/>
      <c r="L147" s="627"/>
      <c r="M147" s="196"/>
      <c r="N147" s="196"/>
      <c r="O147" s="196"/>
      <c r="P147" s="196"/>
      <c r="Q147" s="173"/>
      <c r="R147" s="173"/>
      <c r="S147" s="196"/>
      <c r="T147" s="196"/>
      <c r="U147" s="196"/>
      <c r="V147" s="196"/>
      <c r="W147" s="196">
        <v>1.0</v>
      </c>
      <c r="X147" s="173"/>
      <c r="Y147" s="173"/>
      <c r="Z147" s="196"/>
      <c r="AA147" s="196"/>
      <c r="AB147" s="196"/>
      <c r="AC147" s="196"/>
      <c r="AD147" s="196"/>
      <c r="AE147" s="173"/>
      <c r="AF147" s="173"/>
      <c r="AG147" s="602"/>
      <c r="AH147" s="196"/>
      <c r="AI147" s="196">
        <v>2.0</v>
      </c>
      <c r="AJ147" s="196"/>
      <c r="AK147" s="196">
        <v>50.0</v>
      </c>
    </row>
    <row r="148" ht="15.75" customHeight="1">
      <c r="A148" s="218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132"/>
    </row>
    <row r="149" ht="23.25" customHeight="1">
      <c r="A149" s="219" t="s">
        <v>145</v>
      </c>
      <c r="B149" s="4"/>
      <c r="C149" s="4"/>
      <c r="D149" s="220" t="s">
        <v>146</v>
      </c>
      <c r="E149" s="132"/>
      <c r="F149" s="31">
        <f t="shared" ref="F149:J149" si="2">F100+F102+F104+F106+F108+F110+F112+F114+F116+F118+F120+F122+F124+F126+F128+F130+F132+F134+F136+F138+F140+F142+F144+F146</f>
        <v>87</v>
      </c>
      <c r="G149" s="31">
        <f t="shared" si="2"/>
        <v>106</v>
      </c>
      <c r="H149" s="31">
        <f t="shared" si="2"/>
        <v>107</v>
      </c>
      <c r="I149" s="31">
        <f t="shared" si="2"/>
        <v>14</v>
      </c>
      <c r="J149" s="31">
        <f t="shared" si="2"/>
        <v>27</v>
      </c>
      <c r="K149" s="79"/>
      <c r="L149" s="31">
        <f t="shared" ref="L149:AF149" si="3">L100+L102+L104+L106+L108+L110+L112+L114+L116+L118+L120+L122+L124+L126+L128+L130+L132+L134+L136+L138+L140+L142+L144+L146</f>
        <v>118</v>
      </c>
      <c r="M149" s="31">
        <f t="shared" si="3"/>
        <v>141</v>
      </c>
      <c r="N149" s="31">
        <f t="shared" si="3"/>
        <v>130</v>
      </c>
      <c r="O149" s="31">
        <f t="shared" si="3"/>
        <v>128</v>
      </c>
      <c r="P149" s="31">
        <f t="shared" si="3"/>
        <v>95</v>
      </c>
      <c r="Q149" s="31">
        <f t="shared" si="3"/>
        <v>6</v>
      </c>
      <c r="R149" s="31">
        <f t="shared" si="3"/>
        <v>15</v>
      </c>
      <c r="S149" s="31">
        <f t="shared" si="3"/>
        <v>100</v>
      </c>
      <c r="T149" s="31">
        <f t="shared" si="3"/>
        <v>134</v>
      </c>
      <c r="U149" s="31" t="str">
        <f t="shared" si="3"/>
        <v>#VALUE!</v>
      </c>
      <c r="V149" s="31">
        <f t="shared" si="3"/>
        <v>178</v>
      </c>
      <c r="W149" s="31">
        <f t="shared" si="3"/>
        <v>118</v>
      </c>
      <c r="X149" s="31">
        <f t="shared" si="3"/>
        <v>19</v>
      </c>
      <c r="Y149" s="31">
        <f t="shared" si="3"/>
        <v>6</v>
      </c>
      <c r="Z149" s="31">
        <f t="shared" si="3"/>
        <v>102</v>
      </c>
      <c r="AA149" s="31">
        <f t="shared" si="3"/>
        <v>162</v>
      </c>
      <c r="AB149" s="31">
        <f t="shared" si="3"/>
        <v>168</v>
      </c>
      <c r="AC149" s="31">
        <f t="shared" si="3"/>
        <v>30</v>
      </c>
      <c r="AD149" s="31">
        <f t="shared" si="3"/>
        <v>24</v>
      </c>
      <c r="AE149" s="31">
        <f t="shared" si="3"/>
        <v>45</v>
      </c>
      <c r="AF149" s="31">
        <f t="shared" si="3"/>
        <v>24</v>
      </c>
      <c r="AG149" s="31"/>
      <c r="AH149" s="31">
        <f t="shared" ref="AH149:AI149" si="4">AH100+AH102+AH104+AH106+AH108+AH110+AH112+AH114+AH116+AH118+AH120+AH122+AH124+AH126+AH128+AH130+AH132+AH134+AH136+AH138+AH140+AH142+AH144+AH146</f>
        <v>149</v>
      </c>
      <c r="AI149" s="31">
        <f t="shared" si="4"/>
        <v>143</v>
      </c>
      <c r="AJ149" s="228" t="str">
        <f t="shared" ref="AJ149:AJ154" si="8">SUM(F149:AI149)</f>
        <v>#VALUE!</v>
      </c>
      <c r="AK149" s="31" t="s">
        <v>146</v>
      </c>
    </row>
    <row r="150" ht="23.25" customHeight="1">
      <c r="A150" s="222"/>
      <c r="D150" s="224" t="s">
        <v>78</v>
      </c>
      <c r="E150" s="132"/>
      <c r="F150" s="203">
        <f t="shared" ref="F150:J150" si="5">F101+F103+F105+F107+F109+F111+F113+F115+F117+F119+F121+F123+F125+F127+F129+F131+F133+F135+F137+F139+F141+F143+F145+F147</f>
        <v>2</v>
      </c>
      <c r="G150" s="203">
        <f t="shared" si="5"/>
        <v>0</v>
      </c>
      <c r="H150" s="203">
        <f t="shared" si="5"/>
        <v>0</v>
      </c>
      <c r="I150" s="203">
        <f t="shared" si="5"/>
        <v>0</v>
      </c>
      <c r="J150" s="203">
        <f t="shared" si="5"/>
        <v>0</v>
      </c>
      <c r="K150" s="79"/>
      <c r="L150" s="203">
        <f t="shared" ref="L150:AF150" si="6">L101+L103+L105+L107+L109+L111+L113+L115+L117+L119+L121+L123+L125+L127+L129+L131+L133+L135+L137+L139+L141+L143+L145+L147</f>
        <v>0</v>
      </c>
      <c r="M150" s="203">
        <f t="shared" si="6"/>
        <v>0</v>
      </c>
      <c r="N150" s="203">
        <f t="shared" si="6"/>
        <v>6</v>
      </c>
      <c r="O150" s="203">
        <f t="shared" si="6"/>
        <v>14</v>
      </c>
      <c r="P150" s="203">
        <f t="shared" si="6"/>
        <v>4</v>
      </c>
      <c r="Q150" s="203">
        <f t="shared" si="6"/>
        <v>0</v>
      </c>
      <c r="R150" s="203">
        <f t="shared" si="6"/>
        <v>0</v>
      </c>
      <c r="S150" s="203">
        <f t="shared" si="6"/>
        <v>1</v>
      </c>
      <c r="T150" s="203">
        <f t="shared" si="6"/>
        <v>3</v>
      </c>
      <c r="U150" s="203">
        <f t="shared" si="6"/>
        <v>1</v>
      </c>
      <c r="V150" s="203">
        <f t="shared" si="6"/>
        <v>4</v>
      </c>
      <c r="W150" s="203">
        <f t="shared" si="6"/>
        <v>18</v>
      </c>
      <c r="X150" s="203">
        <f t="shared" si="6"/>
        <v>6</v>
      </c>
      <c r="Y150" s="203">
        <f t="shared" si="6"/>
        <v>0</v>
      </c>
      <c r="Z150" s="203">
        <f t="shared" si="6"/>
        <v>6</v>
      </c>
      <c r="AA150" s="203">
        <f t="shared" si="6"/>
        <v>2</v>
      </c>
      <c r="AB150" s="203">
        <f t="shared" si="6"/>
        <v>2</v>
      </c>
      <c r="AC150" s="203">
        <f t="shared" si="6"/>
        <v>5</v>
      </c>
      <c r="AD150" s="203">
        <f t="shared" si="6"/>
        <v>1</v>
      </c>
      <c r="AE150" s="203">
        <f t="shared" si="6"/>
        <v>1</v>
      </c>
      <c r="AF150" s="203">
        <f t="shared" si="6"/>
        <v>0</v>
      </c>
      <c r="AG150" s="79"/>
      <c r="AH150" s="203">
        <f t="shared" ref="AH150:AI150" si="7">AH101+AH103+AH105+AH107+AH109+AH111+AH113+AH115+AH117+AH119+AH121+AH123+AH125+AH127+AH129+AH131+AH133+AH135+AH137+AH139+AH141+AH143+AH145+AH147</f>
        <v>3</v>
      </c>
      <c r="AI150" s="203">
        <f t="shared" si="7"/>
        <v>12</v>
      </c>
      <c r="AJ150" s="228">
        <f t="shared" si="8"/>
        <v>91</v>
      </c>
      <c r="AK150" s="203" t="s">
        <v>147</v>
      </c>
    </row>
    <row r="151" ht="19.5" customHeight="1">
      <c r="A151" s="222"/>
      <c r="D151" s="220" t="s">
        <v>148</v>
      </c>
      <c r="E151" s="132"/>
      <c r="F151" s="31">
        <f t="shared" ref="F151:J151" si="9">F51+F53+F55+F57+F59+F61+F63+F65+F67+F69+F71+F73+F75+F77+F79+F81+F83+F85+F87+F89+F91+F93+F95+F97</f>
        <v>119</v>
      </c>
      <c r="G151" s="31">
        <f t="shared" si="9"/>
        <v>125</v>
      </c>
      <c r="H151" s="31">
        <f t="shared" si="9"/>
        <v>118</v>
      </c>
      <c r="I151" s="31">
        <f t="shared" si="9"/>
        <v>14</v>
      </c>
      <c r="J151" s="31">
        <f t="shared" si="9"/>
        <v>22</v>
      </c>
      <c r="K151" s="79"/>
      <c r="L151" s="31">
        <f t="shared" ref="L151:AF151" si="10">L51+L53+L55+L57+L59+L61+L63+L65+L67+L69+L71+L73+L75+L77+L79+L81+L83+L85+L87+L89+L91+L93+L95+L97</f>
        <v>137</v>
      </c>
      <c r="M151" s="31">
        <f t="shared" si="10"/>
        <v>168</v>
      </c>
      <c r="N151" s="31">
        <f t="shared" si="10"/>
        <v>127</v>
      </c>
      <c r="O151" s="31">
        <f t="shared" si="10"/>
        <v>135</v>
      </c>
      <c r="P151" s="31">
        <f t="shared" si="10"/>
        <v>118</v>
      </c>
      <c r="Q151" s="31">
        <f t="shared" si="10"/>
        <v>31</v>
      </c>
      <c r="R151" s="31">
        <f t="shared" si="10"/>
        <v>11</v>
      </c>
      <c r="S151" s="31">
        <f t="shared" si="10"/>
        <v>101</v>
      </c>
      <c r="T151" s="31">
        <f t="shared" si="10"/>
        <v>153</v>
      </c>
      <c r="U151" s="31">
        <f t="shared" si="10"/>
        <v>137</v>
      </c>
      <c r="V151" s="31">
        <f t="shared" si="10"/>
        <v>192</v>
      </c>
      <c r="W151" s="31">
        <f t="shared" si="10"/>
        <v>158</v>
      </c>
      <c r="X151" s="31">
        <f t="shared" si="10"/>
        <v>12</v>
      </c>
      <c r="Y151" s="31">
        <f t="shared" si="10"/>
        <v>27</v>
      </c>
      <c r="Z151" s="31">
        <f t="shared" si="10"/>
        <v>143</v>
      </c>
      <c r="AA151" s="31">
        <f t="shared" si="10"/>
        <v>158</v>
      </c>
      <c r="AB151" s="31">
        <f t="shared" si="10"/>
        <v>157</v>
      </c>
      <c r="AC151" s="31">
        <f t="shared" si="10"/>
        <v>36</v>
      </c>
      <c r="AD151" s="31">
        <f t="shared" si="10"/>
        <v>23</v>
      </c>
      <c r="AE151" s="31">
        <f t="shared" si="10"/>
        <v>13</v>
      </c>
      <c r="AF151" s="31">
        <f t="shared" si="10"/>
        <v>0</v>
      </c>
      <c r="AG151" s="31"/>
      <c r="AH151" s="31">
        <f t="shared" ref="AH151:AI151" si="11">AH51+AH53+AH55+AH57+AH59+AH61+AH63+AH65+AH67+AH69+AH71+AH73+AH75+AH77+AH79+AH81+AH83+AH85+AH87+AH89+AH91+AH93+AH95+AH97</f>
        <v>129</v>
      </c>
      <c r="AI151" s="31">
        <f t="shared" si="11"/>
        <v>135</v>
      </c>
      <c r="AJ151" s="228">
        <f t="shared" si="8"/>
        <v>2699</v>
      </c>
      <c r="AK151" s="31" t="s">
        <v>148</v>
      </c>
    </row>
    <row r="152" ht="19.5" customHeight="1">
      <c r="A152" s="222"/>
      <c r="D152" s="224" t="s">
        <v>78</v>
      </c>
      <c r="E152" s="132"/>
      <c r="F152" s="203">
        <f t="shared" ref="F152:J152" si="12">F52+F54+F56+F58+F60+F62+F64+F66+F68+F70+F72+F74+F76+F78+F80+F82+F84+F86+F88+F90+F92+F94+F96+F98</f>
        <v>2</v>
      </c>
      <c r="G152" s="203">
        <f t="shared" si="12"/>
        <v>0</v>
      </c>
      <c r="H152" s="203">
        <f t="shared" si="12"/>
        <v>1</v>
      </c>
      <c r="I152" s="203">
        <f t="shared" si="12"/>
        <v>1</v>
      </c>
      <c r="J152" s="203">
        <f t="shared" si="12"/>
        <v>0</v>
      </c>
      <c r="K152" s="79"/>
      <c r="L152" s="203">
        <f t="shared" ref="L152:AF152" si="13">L52+L54+L56+L58+L60+L62+L64+L66+L68+L70+L72+L74+L76+L78+L80+L82+L84+L86+L88+L90+L92+L94+L96+L98</f>
        <v>0</v>
      </c>
      <c r="M152" s="203">
        <f t="shared" si="13"/>
        <v>0</v>
      </c>
      <c r="N152" s="203">
        <f t="shared" si="13"/>
        <v>6</v>
      </c>
      <c r="O152" s="203">
        <f t="shared" si="13"/>
        <v>12</v>
      </c>
      <c r="P152" s="203">
        <f t="shared" si="13"/>
        <v>4</v>
      </c>
      <c r="Q152" s="203">
        <f t="shared" si="13"/>
        <v>0</v>
      </c>
      <c r="R152" s="203">
        <f t="shared" si="13"/>
        <v>0</v>
      </c>
      <c r="S152" s="203">
        <f t="shared" si="13"/>
        <v>0</v>
      </c>
      <c r="T152" s="203">
        <f t="shared" si="13"/>
        <v>16</v>
      </c>
      <c r="U152" s="203">
        <f t="shared" si="13"/>
        <v>7</v>
      </c>
      <c r="V152" s="203">
        <f t="shared" si="13"/>
        <v>11</v>
      </c>
      <c r="W152" s="203">
        <f t="shared" si="13"/>
        <v>8</v>
      </c>
      <c r="X152" s="203">
        <f t="shared" si="13"/>
        <v>0</v>
      </c>
      <c r="Y152" s="203">
        <f t="shared" si="13"/>
        <v>2</v>
      </c>
      <c r="Z152" s="203">
        <f t="shared" si="13"/>
        <v>20</v>
      </c>
      <c r="AA152" s="203">
        <f t="shared" si="13"/>
        <v>27</v>
      </c>
      <c r="AB152" s="203">
        <f t="shared" si="13"/>
        <v>19</v>
      </c>
      <c r="AC152" s="203">
        <f t="shared" si="13"/>
        <v>11</v>
      </c>
      <c r="AD152" s="203">
        <f t="shared" si="13"/>
        <v>1</v>
      </c>
      <c r="AE152" s="203">
        <f t="shared" si="13"/>
        <v>0</v>
      </c>
      <c r="AF152" s="203">
        <f t="shared" si="13"/>
        <v>0</v>
      </c>
      <c r="AG152" s="79"/>
      <c r="AH152" s="203">
        <f t="shared" ref="AH152:AI152" si="14">AH52+AH54+AH56+AH58+AH60+AH62+AH64+AH66+AH68+AH70+AH72+AH74+AH76+AH78+AH80+AH82+AH84+AH86+AH88+AH90+AH92+AH94+AH96+AH98</f>
        <v>9</v>
      </c>
      <c r="AI152" s="203">
        <f t="shared" si="14"/>
        <v>11</v>
      </c>
      <c r="AJ152" s="228">
        <f t="shared" si="8"/>
        <v>168</v>
      </c>
      <c r="AK152" s="203" t="s">
        <v>149</v>
      </c>
    </row>
    <row r="153" ht="31.5" customHeight="1">
      <c r="A153" s="222"/>
      <c r="D153" s="220" t="s">
        <v>150</v>
      </c>
      <c r="E153" s="132"/>
      <c r="F153" s="125">
        <f t="shared" ref="F153:J153" si="15">SUM(F149+F151)</f>
        <v>206</v>
      </c>
      <c r="G153" s="125">
        <f t="shared" si="15"/>
        <v>231</v>
      </c>
      <c r="H153" s="125">
        <f t="shared" si="15"/>
        <v>225</v>
      </c>
      <c r="I153" s="125">
        <f t="shared" si="15"/>
        <v>28</v>
      </c>
      <c r="J153" s="125">
        <f t="shared" si="15"/>
        <v>49</v>
      </c>
      <c r="K153" s="79"/>
      <c r="L153" s="31">
        <f t="shared" ref="L153:AF153" si="16">SUM(L149+L151)</f>
        <v>255</v>
      </c>
      <c r="M153" s="125">
        <f t="shared" si="16"/>
        <v>309</v>
      </c>
      <c r="N153" s="125">
        <f t="shared" si="16"/>
        <v>257</v>
      </c>
      <c r="O153" s="125">
        <f t="shared" si="16"/>
        <v>263</v>
      </c>
      <c r="P153" s="125">
        <f t="shared" si="16"/>
        <v>213</v>
      </c>
      <c r="Q153" s="125">
        <f t="shared" si="16"/>
        <v>37</v>
      </c>
      <c r="R153" s="125">
        <f t="shared" si="16"/>
        <v>26</v>
      </c>
      <c r="S153" s="125">
        <f t="shared" si="16"/>
        <v>201</v>
      </c>
      <c r="T153" s="125">
        <f t="shared" si="16"/>
        <v>287</v>
      </c>
      <c r="U153" s="125" t="str">
        <f t="shared" si="16"/>
        <v>#VALUE!</v>
      </c>
      <c r="V153" s="125">
        <f t="shared" si="16"/>
        <v>370</v>
      </c>
      <c r="W153" s="125">
        <f t="shared" si="16"/>
        <v>276</v>
      </c>
      <c r="X153" s="125">
        <f t="shared" si="16"/>
        <v>31</v>
      </c>
      <c r="Y153" s="125">
        <f t="shared" si="16"/>
        <v>33</v>
      </c>
      <c r="Z153" s="125">
        <f t="shared" si="16"/>
        <v>245</v>
      </c>
      <c r="AA153" s="125">
        <f t="shared" si="16"/>
        <v>320</v>
      </c>
      <c r="AB153" s="125">
        <f t="shared" si="16"/>
        <v>325</v>
      </c>
      <c r="AC153" s="125">
        <f t="shared" si="16"/>
        <v>66</v>
      </c>
      <c r="AD153" s="125">
        <f t="shared" si="16"/>
        <v>47</v>
      </c>
      <c r="AE153" s="125">
        <f t="shared" si="16"/>
        <v>58</v>
      </c>
      <c r="AF153" s="125">
        <f t="shared" si="16"/>
        <v>24</v>
      </c>
      <c r="AG153" s="31"/>
      <c r="AH153" s="125">
        <f t="shared" ref="AH153:AI153" si="17">SUM(AH149+AH151)</f>
        <v>278</v>
      </c>
      <c r="AI153" s="125">
        <f t="shared" si="17"/>
        <v>278</v>
      </c>
      <c r="AJ153" s="228" t="str">
        <f t="shared" si="8"/>
        <v>#VALUE!</v>
      </c>
      <c r="AK153" s="31" t="s">
        <v>150</v>
      </c>
    </row>
    <row r="154" ht="15.75" customHeight="1">
      <c r="A154" s="222"/>
      <c r="D154" s="685" t="s">
        <v>147</v>
      </c>
      <c r="E154" s="132"/>
      <c r="F154" s="607">
        <f t="shared" ref="F154:J154" si="18">F150+F152</f>
        <v>4</v>
      </c>
      <c r="G154" s="607">
        <f t="shared" si="18"/>
        <v>0</v>
      </c>
      <c r="H154" s="607">
        <f t="shared" si="18"/>
        <v>1</v>
      </c>
      <c r="I154" s="607">
        <f t="shared" si="18"/>
        <v>1</v>
      </c>
      <c r="J154" s="607">
        <f t="shared" si="18"/>
        <v>0</v>
      </c>
      <c r="K154" s="79"/>
      <c r="L154" s="607">
        <f t="shared" ref="L154:AF154" si="19">L150+L152</f>
        <v>0</v>
      </c>
      <c r="M154" s="607">
        <f t="shared" si="19"/>
        <v>0</v>
      </c>
      <c r="N154" s="607">
        <f t="shared" si="19"/>
        <v>12</v>
      </c>
      <c r="O154" s="607">
        <f t="shared" si="19"/>
        <v>26</v>
      </c>
      <c r="P154" s="607">
        <f t="shared" si="19"/>
        <v>8</v>
      </c>
      <c r="Q154" s="607">
        <f t="shared" si="19"/>
        <v>0</v>
      </c>
      <c r="R154" s="607">
        <f t="shared" si="19"/>
        <v>0</v>
      </c>
      <c r="S154" s="607">
        <f t="shared" si="19"/>
        <v>1</v>
      </c>
      <c r="T154" s="607">
        <f t="shared" si="19"/>
        <v>19</v>
      </c>
      <c r="U154" s="607">
        <f t="shared" si="19"/>
        <v>8</v>
      </c>
      <c r="V154" s="607">
        <f t="shared" si="19"/>
        <v>15</v>
      </c>
      <c r="W154" s="607">
        <f t="shared" si="19"/>
        <v>26</v>
      </c>
      <c r="X154" s="607">
        <f t="shared" si="19"/>
        <v>6</v>
      </c>
      <c r="Y154" s="607">
        <f t="shared" si="19"/>
        <v>2</v>
      </c>
      <c r="Z154" s="607">
        <f t="shared" si="19"/>
        <v>26</v>
      </c>
      <c r="AA154" s="607">
        <f t="shared" si="19"/>
        <v>29</v>
      </c>
      <c r="AB154" s="607">
        <f t="shared" si="19"/>
        <v>21</v>
      </c>
      <c r="AC154" s="607">
        <f t="shared" si="19"/>
        <v>16</v>
      </c>
      <c r="AD154" s="607">
        <f t="shared" si="19"/>
        <v>2</v>
      </c>
      <c r="AE154" s="607">
        <f t="shared" si="19"/>
        <v>1</v>
      </c>
      <c r="AF154" s="607">
        <f t="shared" si="19"/>
        <v>0</v>
      </c>
      <c r="AG154" s="79"/>
      <c r="AH154" s="607">
        <f t="shared" ref="AH154:AI154" si="20">AH150+AH152</f>
        <v>12</v>
      </c>
      <c r="AI154" s="607">
        <f t="shared" si="20"/>
        <v>23</v>
      </c>
      <c r="AJ154" s="228">
        <f t="shared" si="8"/>
        <v>259</v>
      </c>
      <c r="AK154" s="203" t="s">
        <v>147</v>
      </c>
    </row>
    <row r="155" ht="15.75" customHeight="1">
      <c r="A155" s="79"/>
      <c r="B155" s="79"/>
      <c r="C155" s="81"/>
      <c r="D155" s="79"/>
      <c r="E155" s="82"/>
      <c r="F155" s="112" t="s">
        <v>570</v>
      </c>
      <c r="G155" s="112" t="s">
        <v>571</v>
      </c>
      <c r="H155" s="112" t="s">
        <v>572</v>
      </c>
      <c r="I155" s="112" t="s">
        <v>573</v>
      </c>
      <c r="J155" s="112" t="s">
        <v>574</v>
      </c>
      <c r="K155" s="79"/>
      <c r="L155" s="112" t="s">
        <v>575</v>
      </c>
      <c r="M155" s="112" t="s">
        <v>576</v>
      </c>
      <c r="N155" s="112" t="s">
        <v>570</v>
      </c>
      <c r="O155" s="112" t="s">
        <v>571</v>
      </c>
      <c r="P155" s="112" t="s">
        <v>572</v>
      </c>
      <c r="Q155" s="112" t="s">
        <v>573</v>
      </c>
      <c r="R155" s="112" t="s">
        <v>574</v>
      </c>
      <c r="S155" s="112" t="s">
        <v>575</v>
      </c>
      <c r="T155" s="112" t="s">
        <v>576</v>
      </c>
      <c r="U155" s="112" t="s">
        <v>570</v>
      </c>
      <c r="V155" s="112" t="s">
        <v>571</v>
      </c>
      <c r="W155" s="112" t="s">
        <v>572</v>
      </c>
      <c r="X155" s="112" t="s">
        <v>573</v>
      </c>
      <c r="Y155" s="112" t="s">
        <v>574</v>
      </c>
      <c r="Z155" s="112" t="s">
        <v>575</v>
      </c>
      <c r="AA155" s="112" t="s">
        <v>576</v>
      </c>
      <c r="AB155" s="112" t="s">
        <v>570</v>
      </c>
      <c r="AC155" s="112" t="s">
        <v>571</v>
      </c>
      <c r="AD155" s="112" t="s">
        <v>572</v>
      </c>
      <c r="AE155" s="112" t="s">
        <v>573</v>
      </c>
      <c r="AF155" s="112" t="s">
        <v>574</v>
      </c>
      <c r="AG155" s="31"/>
      <c r="AH155" s="112" t="s">
        <v>575</v>
      </c>
      <c r="AI155" s="112" t="s">
        <v>576</v>
      </c>
      <c r="AJ155" s="112"/>
      <c r="AK155" s="112"/>
    </row>
    <row r="156" ht="15.75" customHeight="1">
      <c r="A156" s="112"/>
      <c r="B156" s="112"/>
      <c r="C156" s="81"/>
      <c r="D156" s="220" t="s">
        <v>151</v>
      </c>
      <c r="E156" s="132"/>
      <c r="F156" s="31">
        <v>293.0</v>
      </c>
      <c r="G156" s="31">
        <v>906.0</v>
      </c>
      <c r="H156" s="31">
        <v>638.0</v>
      </c>
      <c r="I156" s="31">
        <v>29.0</v>
      </c>
      <c r="J156" s="31">
        <v>39.0</v>
      </c>
      <c r="K156" s="79"/>
      <c r="L156" s="31">
        <v>332.0</v>
      </c>
      <c r="M156" s="31">
        <v>536.0</v>
      </c>
      <c r="N156" s="31">
        <v>249.0</v>
      </c>
      <c r="O156" s="31">
        <v>239.0</v>
      </c>
      <c r="P156" s="31">
        <v>224.0</v>
      </c>
      <c r="Q156" s="31">
        <v>75.0</v>
      </c>
      <c r="R156" s="31">
        <v>45.0</v>
      </c>
      <c r="S156" s="31">
        <v>604.0</v>
      </c>
      <c r="T156" s="31">
        <v>644.0</v>
      </c>
      <c r="U156" s="31">
        <v>258.0</v>
      </c>
      <c r="V156" s="31">
        <v>551.0</v>
      </c>
      <c r="W156" s="31">
        <v>329.0</v>
      </c>
      <c r="X156" s="31">
        <v>54.0</v>
      </c>
      <c r="Y156" s="31">
        <v>19.0</v>
      </c>
      <c r="Z156" s="31">
        <v>326.0</v>
      </c>
      <c r="AA156" s="31">
        <v>1111.0</v>
      </c>
      <c r="AB156" s="31">
        <v>285.0</v>
      </c>
      <c r="AC156" s="31">
        <v>43.0</v>
      </c>
      <c r="AD156" s="31">
        <v>33.0</v>
      </c>
      <c r="AE156" s="31">
        <v>70.0</v>
      </c>
      <c r="AF156" s="31">
        <v>40.0</v>
      </c>
      <c r="AG156" s="79"/>
      <c r="AH156" s="31"/>
      <c r="AI156" s="31">
        <v>303.0</v>
      </c>
      <c r="AJ156" s="228">
        <f t="shared" ref="AJ156:AJ157" si="21">SUM(F156:AI156)</f>
        <v>8275</v>
      </c>
      <c r="AK156" s="112"/>
    </row>
    <row r="157" ht="15.75" customHeight="1">
      <c r="A157" s="112"/>
      <c r="B157" s="112"/>
      <c r="C157" s="112"/>
      <c r="D157" s="220" t="s">
        <v>152</v>
      </c>
      <c r="E157" s="132"/>
      <c r="F157" s="31">
        <v>80.0</v>
      </c>
      <c r="G157" s="31">
        <v>119.0</v>
      </c>
      <c r="H157" s="31">
        <v>185.0</v>
      </c>
      <c r="I157" s="31">
        <v>15.0</v>
      </c>
      <c r="J157" s="31">
        <v>34.0</v>
      </c>
      <c r="K157" s="79"/>
      <c r="L157" s="31">
        <v>151.0</v>
      </c>
      <c r="M157" s="31">
        <v>113.0</v>
      </c>
      <c r="N157" s="31">
        <v>99.0</v>
      </c>
      <c r="O157" s="31">
        <v>74.0</v>
      </c>
      <c r="P157" s="31">
        <v>79.0</v>
      </c>
      <c r="Q157" s="31">
        <v>6.0</v>
      </c>
      <c r="R157" s="31">
        <v>20.0</v>
      </c>
      <c r="S157" s="31">
        <v>137.0</v>
      </c>
      <c r="T157" s="31">
        <v>102.0</v>
      </c>
      <c r="U157" s="31">
        <v>96.0</v>
      </c>
      <c r="V157" s="31">
        <v>162.0</v>
      </c>
      <c r="W157" s="31">
        <v>86.0</v>
      </c>
      <c r="X157" s="31">
        <v>15.0</v>
      </c>
      <c r="Y157" s="31">
        <v>17.0</v>
      </c>
      <c r="Z157" s="31">
        <v>108.0</v>
      </c>
      <c r="AA157" s="31">
        <v>134.0</v>
      </c>
      <c r="AB157" s="31">
        <v>117.0</v>
      </c>
      <c r="AC157" s="31">
        <v>16.0</v>
      </c>
      <c r="AD157" s="31">
        <v>20.0</v>
      </c>
      <c r="AE157" s="31">
        <v>12.0</v>
      </c>
      <c r="AF157" s="31">
        <v>7.0</v>
      </c>
      <c r="AG157" s="31"/>
      <c r="AH157" s="31"/>
      <c r="AI157" s="31">
        <v>118.0</v>
      </c>
      <c r="AJ157" s="228">
        <f t="shared" si="21"/>
        <v>2122</v>
      </c>
      <c r="AK157" s="112"/>
    </row>
    <row r="158" ht="15.75" customHeight="1">
      <c r="A158" s="79"/>
      <c r="B158" s="79"/>
      <c r="C158" s="81"/>
      <c r="D158" s="79"/>
      <c r="E158" s="79"/>
      <c r="F158" s="79"/>
      <c r="G158" s="79"/>
      <c r="H158" s="112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112"/>
      <c r="AK158" s="112"/>
    </row>
    <row r="159" ht="15.75" customHeight="1">
      <c r="A159" s="79"/>
      <c r="B159" s="239"/>
      <c r="C159" s="240"/>
      <c r="D159" s="82"/>
      <c r="E159" s="79"/>
      <c r="F159" s="79"/>
      <c r="G159" s="79"/>
      <c r="H159" s="112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112"/>
      <c r="AK159" s="112"/>
    </row>
    <row r="160" ht="15.75" customHeight="1">
      <c r="A160" s="79"/>
      <c r="B160" s="241"/>
      <c r="C160" s="240"/>
      <c r="D160" s="79"/>
      <c r="E160" s="79"/>
      <c r="F160" s="79"/>
      <c r="G160" s="79"/>
      <c r="H160" s="112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112"/>
      <c r="AK160" s="112"/>
    </row>
    <row r="161" ht="15.75" customHeight="1">
      <c r="A161" s="79"/>
      <c r="B161" s="241"/>
      <c r="C161" s="240"/>
      <c r="D161" s="79"/>
      <c r="E161" s="79"/>
      <c r="F161" s="79"/>
      <c r="G161" s="79"/>
      <c r="H161" s="112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112"/>
      <c r="AF161" s="112"/>
      <c r="AG161" s="79"/>
      <c r="AH161" s="79"/>
      <c r="AI161" s="79"/>
      <c r="AJ161" s="112"/>
      <c r="AK161" s="112"/>
    </row>
    <row r="162" ht="15.75" customHeight="1">
      <c r="A162" s="79"/>
      <c r="B162" s="79"/>
      <c r="C162" s="81"/>
      <c r="D162" s="79"/>
      <c r="E162" s="79"/>
      <c r="F162" s="79"/>
      <c r="G162" s="79"/>
      <c r="H162" s="112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112"/>
      <c r="AK162" s="112"/>
    </row>
    <row r="163" ht="15.75" customHeight="1">
      <c r="A163" s="79"/>
      <c r="B163" s="241"/>
      <c r="C163" s="240"/>
      <c r="D163" s="79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112"/>
      <c r="AK163" s="112"/>
    </row>
    <row r="164" ht="15.75" customHeight="1">
      <c r="A164" s="79"/>
      <c r="B164" s="79"/>
      <c r="C164" s="81"/>
      <c r="D164" s="79"/>
      <c r="E164" s="79"/>
      <c r="F164" s="79"/>
      <c r="G164" s="79"/>
      <c r="H164" s="112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112"/>
      <c r="AK164" s="112"/>
    </row>
    <row r="165" ht="15.75" customHeight="1">
      <c r="A165" s="668"/>
      <c r="B165" s="668"/>
      <c r="C165" s="668"/>
      <c r="D165" s="668"/>
      <c r="E165" s="668"/>
      <c r="F165" s="668"/>
      <c r="G165" s="668"/>
      <c r="H165" s="668"/>
      <c r="I165" s="668"/>
      <c r="J165" s="668"/>
      <c r="K165" s="668"/>
      <c r="L165" s="668"/>
      <c r="M165" s="668"/>
      <c r="N165" s="668"/>
      <c r="O165" s="668"/>
      <c r="P165" s="668"/>
      <c r="Q165" s="668"/>
      <c r="R165" s="668"/>
      <c r="S165" s="668"/>
      <c r="T165" s="668"/>
      <c r="U165" s="668"/>
      <c r="V165" s="668"/>
      <c r="W165" s="668"/>
      <c r="X165" s="668"/>
      <c r="Y165" s="668"/>
      <c r="Z165" s="668"/>
      <c r="AA165" s="668"/>
      <c r="AB165" s="668"/>
      <c r="AC165" s="668"/>
      <c r="AD165" s="668"/>
      <c r="AE165" s="668"/>
      <c r="AF165" s="668"/>
      <c r="AG165" s="668"/>
      <c r="AH165" s="668"/>
      <c r="AI165" s="668"/>
      <c r="AJ165" s="668"/>
      <c r="AK165" s="668"/>
    </row>
    <row r="166" ht="15.75" customHeight="1">
      <c r="A166" s="668"/>
      <c r="B166" s="668"/>
      <c r="C166" s="668"/>
      <c r="D166" s="668"/>
      <c r="E166" s="668"/>
      <c r="F166" s="668"/>
      <c r="G166" s="668"/>
      <c r="H166" s="668"/>
      <c r="I166" s="668"/>
      <c r="J166" s="668"/>
      <c r="K166" s="668"/>
      <c r="L166" s="668"/>
      <c r="M166" s="668"/>
      <c r="N166" s="668"/>
      <c r="O166" s="668"/>
      <c r="P166" s="668"/>
      <c r="Q166" s="668"/>
      <c r="R166" s="668"/>
      <c r="S166" s="668"/>
      <c r="T166" s="668"/>
      <c r="U166" s="668"/>
      <c r="V166" s="668"/>
      <c r="W166" s="668"/>
      <c r="X166" s="668"/>
      <c r="Y166" s="668"/>
      <c r="Z166" s="668"/>
      <c r="AA166" s="668"/>
      <c r="AB166" s="668"/>
      <c r="AC166" s="668"/>
      <c r="AD166" s="668"/>
      <c r="AE166" s="668"/>
      <c r="AF166" s="668"/>
      <c r="AG166" s="668"/>
      <c r="AH166" s="668"/>
      <c r="AI166" s="668"/>
      <c r="AJ166" s="668"/>
      <c r="AK166" s="668"/>
    </row>
    <row r="167" ht="15.75" customHeight="1">
      <c r="A167" s="668"/>
      <c r="B167" s="668"/>
      <c r="C167" s="668"/>
      <c r="D167" s="668"/>
      <c r="E167" s="668"/>
      <c r="F167" s="668"/>
      <c r="G167" s="668"/>
      <c r="H167" s="668"/>
      <c r="I167" s="668"/>
      <c r="J167" s="668"/>
      <c r="K167" s="668"/>
      <c r="L167" s="668"/>
      <c r="M167" s="668"/>
      <c r="N167" s="668"/>
      <c r="O167" s="668"/>
      <c r="P167" s="668"/>
      <c r="Q167" s="668"/>
      <c r="R167" s="668"/>
      <c r="S167" s="668"/>
      <c r="T167" s="668"/>
      <c r="U167" s="668"/>
      <c r="V167" s="668"/>
      <c r="W167" s="668"/>
      <c r="X167" s="668"/>
      <c r="Y167" s="668"/>
      <c r="Z167" s="668"/>
      <c r="AA167" s="668"/>
      <c r="AB167" s="668"/>
      <c r="AC167" s="668"/>
      <c r="AD167" s="668"/>
      <c r="AE167" s="668"/>
      <c r="AF167" s="668"/>
      <c r="AG167" s="668"/>
      <c r="AH167" s="668"/>
      <c r="AI167" s="668"/>
      <c r="AJ167" s="668"/>
      <c r="AK167" s="668"/>
    </row>
    <row r="168" ht="15.75" customHeight="1">
      <c r="A168" s="668"/>
      <c r="B168" s="668"/>
      <c r="C168" s="668"/>
      <c r="D168" s="668"/>
      <c r="E168" s="668"/>
      <c r="F168" s="668"/>
      <c r="G168" s="668"/>
      <c r="H168" s="668"/>
      <c r="I168" s="668"/>
      <c r="J168" s="668"/>
      <c r="K168" s="668"/>
      <c r="L168" s="668"/>
      <c r="M168" s="668"/>
      <c r="N168" s="668"/>
      <c r="O168" s="668"/>
      <c r="P168" s="668"/>
      <c r="Q168" s="668"/>
      <c r="R168" s="668"/>
      <c r="S168" s="668"/>
      <c r="T168" s="668"/>
      <c r="U168" s="668"/>
      <c r="V168" s="668"/>
      <c r="W168" s="668"/>
      <c r="X168" s="668"/>
      <c r="Y168" s="668"/>
      <c r="Z168" s="668"/>
      <c r="AA168" s="668"/>
      <c r="AB168" s="668"/>
      <c r="AC168" s="668"/>
      <c r="AD168" s="668"/>
      <c r="AE168" s="668"/>
      <c r="AF168" s="668"/>
      <c r="AG168" s="668"/>
      <c r="AH168" s="668"/>
      <c r="AI168" s="668"/>
      <c r="AJ168" s="668"/>
      <c r="AK168" s="668"/>
    </row>
    <row r="169" ht="15.75" customHeight="1">
      <c r="A169" s="668"/>
      <c r="B169" s="668"/>
      <c r="C169" s="668"/>
      <c r="D169" s="668"/>
      <c r="E169" s="668"/>
      <c r="F169" s="668"/>
      <c r="G169" s="668"/>
      <c r="H169" s="668"/>
      <c r="I169" s="668"/>
      <c r="J169" s="668"/>
      <c r="K169" s="668"/>
      <c r="L169" s="668"/>
      <c r="M169" s="668"/>
      <c r="N169" s="668"/>
      <c r="O169" s="668"/>
      <c r="P169" s="668"/>
      <c r="Q169" s="668"/>
      <c r="R169" s="668"/>
      <c r="S169" s="668"/>
      <c r="T169" s="668"/>
      <c r="U169" s="668"/>
      <c r="V169" s="668"/>
      <c r="W169" s="668"/>
      <c r="X169" s="668"/>
      <c r="Y169" s="668"/>
      <c r="Z169" s="668"/>
      <c r="AA169" s="668"/>
      <c r="AB169" s="668"/>
      <c r="AC169" s="668"/>
      <c r="AD169" s="668"/>
      <c r="AE169" s="668"/>
      <c r="AF169" s="668"/>
      <c r="AG169" s="668"/>
      <c r="AH169" s="668"/>
      <c r="AI169" s="668"/>
      <c r="AJ169" s="668"/>
      <c r="AK169" s="668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  <c r="AG170" s="668"/>
      <c r="AH170" s="668"/>
      <c r="AI170" s="668"/>
      <c r="AJ170" s="668"/>
      <c r="AK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  <c r="AG171" s="668"/>
      <c r="AH171" s="668"/>
      <c r="AI171" s="668"/>
      <c r="AJ171" s="668"/>
      <c r="AK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  <c r="AG172" s="668"/>
      <c r="AH172" s="668"/>
      <c r="AI172" s="668"/>
      <c r="AJ172" s="668"/>
      <c r="AK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  <c r="AG173" s="668"/>
      <c r="AH173" s="668"/>
      <c r="AI173" s="668"/>
      <c r="AJ173" s="668"/>
      <c r="AK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  <c r="AG174" s="668"/>
      <c r="AH174" s="668"/>
      <c r="AI174" s="668"/>
      <c r="AJ174" s="668"/>
      <c r="AK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  <c r="AG175" s="668"/>
      <c r="AH175" s="668"/>
      <c r="AI175" s="668"/>
      <c r="AJ175" s="668"/>
      <c r="AK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  <c r="AG176" s="668"/>
      <c r="AH176" s="668"/>
      <c r="AI176" s="668"/>
      <c r="AJ176" s="668"/>
      <c r="AK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  <c r="AG177" s="668"/>
      <c r="AH177" s="668"/>
      <c r="AI177" s="668"/>
      <c r="AJ177" s="668"/>
      <c r="AK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  <c r="AG178" s="668"/>
      <c r="AH178" s="668"/>
      <c r="AI178" s="668"/>
      <c r="AJ178" s="668"/>
      <c r="AK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  <c r="AG179" s="668"/>
      <c r="AH179" s="668"/>
      <c r="AI179" s="668"/>
      <c r="AJ179" s="668"/>
      <c r="AK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  <c r="AG180" s="668"/>
      <c r="AH180" s="668"/>
      <c r="AI180" s="668"/>
      <c r="AJ180" s="668"/>
      <c r="AK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  <c r="AG181" s="668"/>
      <c r="AH181" s="668"/>
      <c r="AI181" s="668"/>
      <c r="AJ181" s="668"/>
      <c r="AK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  <c r="AG182" s="668"/>
      <c r="AH182" s="668"/>
      <c r="AI182" s="668"/>
      <c r="AJ182" s="668"/>
      <c r="AK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  <c r="AG183" s="668"/>
      <c r="AH183" s="668"/>
      <c r="AI183" s="668"/>
      <c r="AJ183" s="668"/>
      <c r="AK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  <c r="AG184" s="668"/>
      <c r="AH184" s="668"/>
      <c r="AI184" s="668"/>
      <c r="AJ184" s="668"/>
      <c r="AK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  <c r="AG185" s="668"/>
      <c r="AH185" s="668"/>
      <c r="AI185" s="668"/>
      <c r="AJ185" s="668"/>
      <c r="AK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  <c r="AG186" s="668"/>
      <c r="AH186" s="668"/>
      <c r="AI186" s="668"/>
      <c r="AJ186" s="668"/>
      <c r="AK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  <c r="AG187" s="668"/>
      <c r="AH187" s="668"/>
      <c r="AI187" s="668"/>
      <c r="AJ187" s="668"/>
      <c r="AK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  <c r="AG188" s="668"/>
      <c r="AH188" s="668"/>
      <c r="AI188" s="668"/>
      <c r="AJ188" s="668"/>
      <c r="AK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  <c r="AG189" s="668"/>
      <c r="AH189" s="668"/>
      <c r="AI189" s="668"/>
      <c r="AJ189" s="668"/>
      <c r="AK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  <c r="AG190" s="668"/>
      <c r="AH190" s="668"/>
      <c r="AI190" s="668"/>
      <c r="AJ190" s="668"/>
      <c r="AK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  <c r="AG191" s="668"/>
      <c r="AH191" s="668"/>
      <c r="AI191" s="668"/>
      <c r="AJ191" s="668"/>
      <c r="AK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  <c r="AG192" s="668"/>
      <c r="AH192" s="668"/>
      <c r="AI192" s="668"/>
      <c r="AJ192" s="668"/>
      <c r="AK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  <c r="AG193" s="668"/>
      <c r="AH193" s="668"/>
      <c r="AI193" s="668"/>
      <c r="AJ193" s="668"/>
      <c r="AK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  <c r="AI194" s="668"/>
      <c r="AJ194" s="668"/>
      <c r="AK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  <c r="AG195" s="668"/>
      <c r="AH195" s="668"/>
      <c r="AI195" s="668"/>
      <c r="AJ195" s="668"/>
      <c r="AK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  <c r="AG196" s="668"/>
      <c r="AH196" s="668"/>
      <c r="AI196" s="668"/>
      <c r="AJ196" s="668"/>
      <c r="AK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  <c r="AG197" s="668"/>
      <c r="AH197" s="668"/>
      <c r="AI197" s="668"/>
      <c r="AJ197" s="668"/>
      <c r="AK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  <c r="AG198" s="668"/>
      <c r="AH198" s="668"/>
      <c r="AI198" s="668"/>
      <c r="AJ198" s="668"/>
      <c r="AK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  <c r="AG199" s="668"/>
      <c r="AH199" s="668"/>
      <c r="AI199" s="668"/>
      <c r="AJ199" s="668"/>
      <c r="AK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  <c r="AG200" s="668"/>
      <c r="AH200" s="668"/>
      <c r="AI200" s="668"/>
      <c r="AJ200" s="668"/>
      <c r="AK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  <c r="AG201" s="668"/>
      <c r="AH201" s="668"/>
      <c r="AI201" s="668"/>
      <c r="AJ201" s="668"/>
      <c r="AK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  <c r="AG202" s="668"/>
      <c r="AH202" s="668"/>
      <c r="AI202" s="668"/>
      <c r="AJ202" s="668"/>
      <c r="AK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  <c r="AG203" s="668"/>
      <c r="AH203" s="668"/>
      <c r="AI203" s="668"/>
      <c r="AJ203" s="668"/>
      <c r="AK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  <c r="AG204" s="668"/>
      <c r="AH204" s="668"/>
      <c r="AI204" s="668"/>
      <c r="AJ204" s="668"/>
      <c r="AK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  <c r="AG205" s="668"/>
      <c r="AH205" s="668"/>
      <c r="AI205" s="668"/>
      <c r="AJ205" s="668"/>
      <c r="AK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  <c r="AG206" s="668"/>
      <c r="AH206" s="668"/>
      <c r="AI206" s="668"/>
      <c r="AJ206" s="668"/>
      <c r="AK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  <c r="AG207" s="668"/>
      <c r="AH207" s="668"/>
      <c r="AI207" s="668"/>
      <c r="AJ207" s="668"/>
      <c r="AK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  <c r="AG208" s="668"/>
      <c r="AH208" s="668"/>
      <c r="AI208" s="668"/>
      <c r="AJ208" s="668"/>
      <c r="AK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  <c r="AG209" s="668"/>
      <c r="AH209" s="668"/>
      <c r="AI209" s="668"/>
      <c r="AJ209" s="668"/>
      <c r="AK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  <c r="AG210" s="668"/>
      <c r="AH210" s="668"/>
      <c r="AI210" s="668"/>
      <c r="AJ210" s="668"/>
      <c r="AK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  <c r="AG211" s="668"/>
      <c r="AH211" s="668"/>
      <c r="AI211" s="668"/>
      <c r="AJ211" s="668"/>
      <c r="AK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  <c r="AG212" s="668"/>
      <c r="AH212" s="668"/>
      <c r="AI212" s="668"/>
      <c r="AJ212" s="668"/>
      <c r="AK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  <c r="AG213" s="668"/>
      <c r="AH213" s="668"/>
      <c r="AI213" s="668"/>
      <c r="AJ213" s="668"/>
      <c r="AK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  <c r="AG214" s="668"/>
      <c r="AH214" s="668"/>
      <c r="AI214" s="668"/>
      <c r="AJ214" s="668"/>
      <c r="AK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  <c r="AG215" s="668"/>
      <c r="AH215" s="668"/>
      <c r="AI215" s="668"/>
      <c r="AJ215" s="668"/>
      <c r="AK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  <c r="AG216" s="668"/>
      <c r="AH216" s="668"/>
      <c r="AI216" s="668"/>
      <c r="AJ216" s="668"/>
      <c r="AK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  <c r="AG217" s="668"/>
      <c r="AH217" s="668"/>
      <c r="AI217" s="668"/>
      <c r="AJ217" s="668"/>
      <c r="AK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  <c r="AG218" s="668"/>
      <c r="AH218" s="668"/>
      <c r="AI218" s="668"/>
      <c r="AJ218" s="668"/>
      <c r="AK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  <c r="AG219" s="668"/>
      <c r="AH219" s="668"/>
      <c r="AI219" s="668"/>
      <c r="AJ219" s="668"/>
      <c r="AK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  <c r="AG220" s="668"/>
      <c r="AH220" s="668"/>
      <c r="AI220" s="668"/>
      <c r="AJ220" s="668"/>
      <c r="AK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  <c r="AG221" s="668"/>
      <c r="AH221" s="668"/>
      <c r="AI221" s="668"/>
      <c r="AJ221" s="668"/>
      <c r="AK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  <c r="AG222" s="668"/>
      <c r="AH222" s="668"/>
      <c r="AI222" s="668"/>
      <c r="AJ222" s="668"/>
      <c r="AK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  <c r="AG223" s="668"/>
      <c r="AH223" s="668"/>
      <c r="AI223" s="668"/>
      <c r="AJ223" s="668"/>
      <c r="AK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  <c r="AG224" s="668"/>
      <c r="AH224" s="668"/>
      <c r="AI224" s="668"/>
      <c r="AJ224" s="668"/>
      <c r="AK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  <c r="AG225" s="668"/>
      <c r="AH225" s="668"/>
      <c r="AI225" s="668"/>
      <c r="AJ225" s="668"/>
      <c r="AK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  <c r="AG226" s="668"/>
      <c r="AH226" s="668"/>
      <c r="AI226" s="668"/>
      <c r="AJ226" s="668"/>
      <c r="AK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  <c r="AG228" s="668"/>
      <c r="AH228" s="668"/>
      <c r="AI228" s="668"/>
      <c r="AJ228" s="668"/>
      <c r="AK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  <c r="AG229" s="668"/>
      <c r="AH229" s="668"/>
      <c r="AI229" s="668"/>
      <c r="AJ229" s="668"/>
      <c r="AK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  <c r="AG230" s="668"/>
      <c r="AH230" s="668"/>
      <c r="AI230" s="668"/>
      <c r="AJ230" s="668"/>
      <c r="AK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  <c r="AG231" s="668"/>
      <c r="AH231" s="668"/>
      <c r="AI231" s="668"/>
      <c r="AJ231" s="668"/>
      <c r="AK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  <c r="AG232" s="668"/>
      <c r="AH232" s="668"/>
      <c r="AI232" s="668"/>
      <c r="AJ232" s="668"/>
      <c r="AK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  <c r="AI233" s="668"/>
      <c r="AJ233" s="668"/>
      <c r="AK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  <c r="AG234" s="668"/>
      <c r="AH234" s="668"/>
      <c r="AI234" s="668"/>
      <c r="AJ234" s="668"/>
      <c r="AK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  <c r="AG235" s="668"/>
      <c r="AH235" s="668"/>
      <c r="AI235" s="668"/>
      <c r="AJ235" s="668"/>
      <c r="AK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  <c r="AG236" s="668"/>
      <c r="AH236" s="668"/>
      <c r="AI236" s="668"/>
      <c r="AJ236" s="668"/>
      <c r="AK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  <c r="AG237" s="668"/>
      <c r="AH237" s="668"/>
      <c r="AI237" s="668"/>
      <c r="AJ237" s="668"/>
      <c r="AK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  <c r="AG238" s="668"/>
      <c r="AH238" s="668"/>
      <c r="AI238" s="668"/>
      <c r="AJ238" s="668"/>
      <c r="AK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  <c r="AG239" s="668"/>
      <c r="AH239" s="668"/>
      <c r="AI239" s="668"/>
      <c r="AJ239" s="668"/>
      <c r="AK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  <c r="AG240" s="668"/>
      <c r="AH240" s="668"/>
      <c r="AI240" s="668"/>
      <c r="AJ240" s="668"/>
      <c r="AK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  <c r="AG241" s="668"/>
      <c r="AH241" s="668"/>
      <c r="AI241" s="668"/>
      <c r="AJ241" s="668"/>
      <c r="AK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  <c r="AG242" s="668"/>
      <c r="AH242" s="668"/>
      <c r="AI242" s="668"/>
      <c r="AJ242" s="668"/>
      <c r="AK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  <c r="AG243" s="668"/>
      <c r="AH243" s="668"/>
      <c r="AI243" s="668"/>
      <c r="AJ243" s="668"/>
      <c r="AK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  <c r="AG244" s="668"/>
      <c r="AH244" s="668"/>
      <c r="AI244" s="668"/>
      <c r="AJ244" s="668"/>
      <c r="AK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  <c r="AG245" s="668"/>
      <c r="AH245" s="668"/>
      <c r="AI245" s="668"/>
      <c r="AJ245" s="668"/>
      <c r="AK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  <c r="AG246" s="668"/>
      <c r="AH246" s="668"/>
      <c r="AI246" s="668"/>
      <c r="AJ246" s="668"/>
      <c r="AK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  <c r="AG247" s="668"/>
      <c r="AH247" s="668"/>
      <c r="AI247" s="668"/>
      <c r="AJ247" s="668"/>
      <c r="AK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  <c r="AG248" s="668"/>
      <c r="AH248" s="668"/>
      <c r="AI248" s="668"/>
      <c r="AJ248" s="668"/>
      <c r="AK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  <c r="AG249" s="668"/>
      <c r="AH249" s="668"/>
      <c r="AI249" s="668"/>
      <c r="AJ249" s="668"/>
      <c r="AK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  <c r="AG250" s="668"/>
      <c r="AH250" s="668"/>
      <c r="AI250" s="668"/>
      <c r="AJ250" s="668"/>
      <c r="AK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  <c r="AG251" s="668"/>
      <c r="AH251" s="668"/>
      <c r="AI251" s="668"/>
      <c r="AJ251" s="668"/>
      <c r="AK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  <c r="AG252" s="668"/>
      <c r="AH252" s="668"/>
      <c r="AI252" s="668"/>
      <c r="AJ252" s="668"/>
      <c r="AK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  <c r="AG253" s="668"/>
      <c r="AH253" s="668"/>
      <c r="AI253" s="668"/>
      <c r="AJ253" s="668"/>
      <c r="AK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  <c r="AG254" s="668"/>
      <c r="AH254" s="668"/>
      <c r="AI254" s="668"/>
      <c r="AJ254" s="668"/>
      <c r="AK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  <c r="AG255" s="668"/>
      <c r="AH255" s="668"/>
      <c r="AI255" s="668"/>
      <c r="AJ255" s="668"/>
      <c r="AK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  <c r="AG256" s="668"/>
      <c r="AH256" s="668"/>
      <c r="AI256" s="668"/>
      <c r="AJ256" s="668"/>
      <c r="AK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  <c r="AG257" s="668"/>
      <c r="AH257" s="668"/>
      <c r="AI257" s="668"/>
      <c r="AJ257" s="668"/>
      <c r="AK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  <c r="AG258" s="668"/>
      <c r="AH258" s="668"/>
      <c r="AI258" s="668"/>
      <c r="AJ258" s="668"/>
      <c r="AK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  <c r="AG259" s="668"/>
      <c r="AH259" s="668"/>
      <c r="AI259" s="668"/>
      <c r="AJ259" s="668"/>
      <c r="AK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  <c r="AG260" s="668"/>
      <c r="AH260" s="668"/>
      <c r="AI260" s="668"/>
      <c r="AJ260" s="668"/>
      <c r="AK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  <c r="AG261" s="668"/>
      <c r="AH261" s="668"/>
      <c r="AI261" s="668"/>
      <c r="AJ261" s="668"/>
      <c r="AK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  <c r="AG262" s="668"/>
      <c r="AH262" s="668"/>
      <c r="AI262" s="668"/>
      <c r="AJ262" s="668"/>
      <c r="AK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  <c r="AG263" s="668"/>
      <c r="AH263" s="668"/>
      <c r="AI263" s="668"/>
      <c r="AJ263" s="668"/>
      <c r="AK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  <c r="AG264" s="668"/>
      <c r="AH264" s="668"/>
      <c r="AI264" s="668"/>
      <c r="AJ264" s="668"/>
      <c r="AK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  <c r="AG265" s="668"/>
      <c r="AH265" s="668"/>
      <c r="AI265" s="668"/>
      <c r="AJ265" s="668"/>
      <c r="AK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  <c r="AG266" s="668"/>
      <c r="AH266" s="668"/>
      <c r="AI266" s="668"/>
      <c r="AJ266" s="668"/>
      <c r="AK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  <c r="AG267" s="668"/>
      <c r="AH267" s="668"/>
      <c r="AI267" s="668"/>
      <c r="AJ267" s="668"/>
      <c r="AK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  <c r="AG268" s="668"/>
      <c r="AH268" s="668"/>
      <c r="AI268" s="668"/>
      <c r="AJ268" s="668"/>
      <c r="AK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  <c r="AG269" s="668"/>
      <c r="AH269" s="668"/>
      <c r="AI269" s="668"/>
      <c r="AJ269" s="668"/>
      <c r="AK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  <c r="AG270" s="668"/>
      <c r="AH270" s="668"/>
      <c r="AI270" s="668"/>
      <c r="AJ270" s="668"/>
      <c r="AK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  <c r="AG271" s="668"/>
      <c r="AH271" s="668"/>
      <c r="AI271" s="668"/>
      <c r="AJ271" s="668"/>
      <c r="AK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  <c r="AI272" s="668"/>
      <c r="AJ272" s="668"/>
      <c r="AK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  <c r="AG273" s="668"/>
      <c r="AH273" s="668"/>
      <c r="AI273" s="668"/>
      <c r="AJ273" s="668"/>
      <c r="AK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  <c r="AG274" s="668"/>
      <c r="AH274" s="668"/>
      <c r="AI274" s="668"/>
      <c r="AJ274" s="668"/>
      <c r="AK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  <c r="AG275" s="668"/>
      <c r="AH275" s="668"/>
      <c r="AI275" s="668"/>
      <c r="AJ275" s="668"/>
      <c r="AK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  <c r="AG276" s="668"/>
      <c r="AH276" s="668"/>
      <c r="AI276" s="668"/>
      <c r="AJ276" s="668"/>
      <c r="AK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  <c r="AG277" s="668"/>
      <c r="AH277" s="668"/>
      <c r="AI277" s="668"/>
      <c r="AJ277" s="668"/>
      <c r="AK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  <c r="AG278" s="668"/>
      <c r="AH278" s="668"/>
      <c r="AI278" s="668"/>
      <c r="AJ278" s="668"/>
      <c r="AK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  <c r="AG279" s="668"/>
      <c r="AH279" s="668"/>
      <c r="AI279" s="668"/>
      <c r="AJ279" s="668"/>
      <c r="AK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  <c r="AG280" s="668"/>
      <c r="AH280" s="668"/>
      <c r="AI280" s="668"/>
      <c r="AJ280" s="668"/>
      <c r="AK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  <c r="AG281" s="668"/>
      <c r="AH281" s="668"/>
      <c r="AI281" s="668"/>
      <c r="AJ281" s="668"/>
      <c r="AK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  <c r="AG282" s="668"/>
      <c r="AH282" s="668"/>
      <c r="AI282" s="668"/>
      <c r="AJ282" s="668"/>
      <c r="AK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  <c r="AG283" s="668"/>
      <c r="AH283" s="668"/>
      <c r="AI283" s="668"/>
      <c r="AJ283" s="668"/>
      <c r="AK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  <c r="AG284" s="668"/>
      <c r="AH284" s="668"/>
      <c r="AI284" s="668"/>
      <c r="AJ284" s="668"/>
      <c r="AK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  <c r="AG285" s="668"/>
      <c r="AH285" s="668"/>
      <c r="AI285" s="668"/>
      <c r="AJ285" s="668"/>
      <c r="AK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  <c r="AG286" s="668"/>
      <c r="AH286" s="668"/>
      <c r="AI286" s="668"/>
      <c r="AJ286" s="668"/>
      <c r="AK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  <c r="AG287" s="668"/>
      <c r="AH287" s="668"/>
      <c r="AI287" s="668"/>
      <c r="AJ287" s="668"/>
      <c r="AK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  <c r="AG288" s="668"/>
      <c r="AH288" s="668"/>
      <c r="AI288" s="668"/>
      <c r="AJ288" s="668"/>
      <c r="AK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  <c r="AG289" s="668"/>
      <c r="AH289" s="668"/>
      <c r="AI289" s="668"/>
      <c r="AJ289" s="668"/>
      <c r="AK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  <c r="AG290" s="668"/>
      <c r="AH290" s="668"/>
      <c r="AI290" s="668"/>
      <c r="AJ290" s="668"/>
      <c r="AK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  <c r="AG291" s="668"/>
      <c r="AH291" s="668"/>
      <c r="AI291" s="668"/>
      <c r="AJ291" s="668"/>
      <c r="AK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  <c r="AG292" s="668"/>
      <c r="AH292" s="668"/>
      <c r="AI292" s="668"/>
      <c r="AJ292" s="668"/>
      <c r="AK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  <c r="AG293" s="668"/>
      <c r="AH293" s="668"/>
      <c r="AI293" s="668"/>
      <c r="AJ293" s="668"/>
      <c r="AK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  <c r="AG294" s="668"/>
      <c r="AH294" s="668"/>
      <c r="AI294" s="668"/>
      <c r="AJ294" s="668"/>
      <c r="AK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  <c r="AG295" s="668"/>
      <c r="AH295" s="668"/>
      <c r="AI295" s="668"/>
      <c r="AJ295" s="668"/>
      <c r="AK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  <c r="AG296" s="668"/>
      <c r="AH296" s="668"/>
      <c r="AI296" s="668"/>
      <c r="AJ296" s="668"/>
      <c r="AK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  <c r="AG297" s="668"/>
      <c r="AH297" s="668"/>
      <c r="AI297" s="668"/>
      <c r="AJ297" s="668"/>
      <c r="AK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  <c r="AG298" s="668"/>
      <c r="AH298" s="668"/>
      <c r="AI298" s="668"/>
      <c r="AJ298" s="668"/>
      <c r="AK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  <c r="AG299" s="668"/>
      <c r="AH299" s="668"/>
      <c r="AI299" s="668"/>
      <c r="AJ299" s="668"/>
      <c r="AK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  <c r="AG300" s="668"/>
      <c r="AH300" s="668"/>
      <c r="AI300" s="668"/>
      <c r="AJ300" s="668"/>
      <c r="AK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  <c r="AG301" s="668"/>
      <c r="AH301" s="668"/>
      <c r="AI301" s="668"/>
      <c r="AJ301" s="668"/>
      <c r="AK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  <c r="AG302" s="668"/>
      <c r="AH302" s="668"/>
      <c r="AI302" s="668"/>
      <c r="AJ302" s="668"/>
      <c r="AK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  <c r="AG303" s="668"/>
      <c r="AH303" s="668"/>
      <c r="AI303" s="668"/>
      <c r="AJ303" s="668"/>
      <c r="AK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  <c r="AG304" s="668"/>
      <c r="AH304" s="668"/>
      <c r="AI304" s="668"/>
      <c r="AJ304" s="668"/>
      <c r="AK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  <c r="AG305" s="668"/>
      <c r="AH305" s="668"/>
      <c r="AI305" s="668"/>
      <c r="AJ305" s="668"/>
      <c r="AK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  <c r="AG306" s="668"/>
      <c r="AH306" s="668"/>
      <c r="AI306" s="668"/>
      <c r="AJ306" s="668"/>
      <c r="AK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  <c r="AG307" s="668"/>
      <c r="AH307" s="668"/>
      <c r="AI307" s="668"/>
      <c r="AJ307" s="668"/>
      <c r="AK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  <c r="AG308" s="668"/>
      <c r="AH308" s="668"/>
      <c r="AI308" s="668"/>
      <c r="AJ308" s="668"/>
      <c r="AK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  <c r="AG309" s="668"/>
      <c r="AH309" s="668"/>
      <c r="AI309" s="668"/>
      <c r="AJ309" s="668"/>
      <c r="AK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  <c r="AG310" s="668"/>
      <c r="AH310" s="668"/>
      <c r="AI310" s="668"/>
      <c r="AJ310" s="668"/>
      <c r="AK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  <c r="AI311" s="668"/>
      <c r="AJ311" s="668"/>
      <c r="AK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  <c r="AG312" s="668"/>
      <c r="AH312" s="668"/>
      <c r="AI312" s="668"/>
      <c r="AJ312" s="668"/>
      <c r="AK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  <c r="AG313" s="668"/>
      <c r="AH313" s="668"/>
      <c r="AI313" s="668"/>
      <c r="AJ313" s="668"/>
      <c r="AK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  <c r="AG314" s="668"/>
      <c r="AH314" s="668"/>
      <c r="AI314" s="668"/>
      <c r="AJ314" s="668"/>
      <c r="AK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  <c r="AG315" s="668"/>
      <c r="AH315" s="668"/>
      <c r="AI315" s="668"/>
      <c r="AJ315" s="668"/>
      <c r="AK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  <c r="AG316" s="668"/>
      <c r="AH316" s="668"/>
      <c r="AI316" s="668"/>
      <c r="AJ316" s="668"/>
      <c r="AK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  <c r="AG318" s="668"/>
      <c r="AH318" s="668"/>
      <c r="AI318" s="668"/>
      <c r="AJ318" s="668"/>
      <c r="AK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  <c r="AG319" s="668"/>
      <c r="AH319" s="668"/>
      <c r="AI319" s="668"/>
      <c r="AJ319" s="668"/>
      <c r="AK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  <c r="AG320" s="668"/>
      <c r="AH320" s="668"/>
      <c r="AI320" s="668"/>
      <c r="AJ320" s="668"/>
      <c r="AK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  <c r="AG321" s="668"/>
      <c r="AH321" s="668"/>
      <c r="AI321" s="668"/>
      <c r="AJ321" s="668"/>
      <c r="AK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  <c r="AG322" s="668"/>
      <c r="AH322" s="668"/>
      <c r="AI322" s="668"/>
      <c r="AJ322" s="668"/>
      <c r="AK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  <c r="AG323" s="668"/>
      <c r="AH323" s="668"/>
      <c r="AI323" s="668"/>
      <c r="AJ323" s="668"/>
      <c r="AK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  <c r="AG324" s="668"/>
      <c r="AH324" s="668"/>
      <c r="AI324" s="668"/>
      <c r="AJ324" s="668"/>
      <c r="AK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  <c r="AG325" s="668"/>
      <c r="AH325" s="668"/>
      <c r="AI325" s="668"/>
      <c r="AJ325" s="668"/>
      <c r="AK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  <c r="AG326" s="668"/>
      <c r="AH326" s="668"/>
      <c r="AI326" s="668"/>
      <c r="AJ326" s="668"/>
      <c r="AK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  <c r="AG327" s="668"/>
      <c r="AH327" s="668"/>
      <c r="AI327" s="668"/>
      <c r="AJ327" s="668"/>
      <c r="AK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  <c r="AG328" s="668"/>
      <c r="AH328" s="668"/>
      <c r="AI328" s="668"/>
      <c r="AJ328" s="668"/>
      <c r="AK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  <c r="AG329" s="668"/>
      <c r="AH329" s="668"/>
      <c r="AI329" s="668"/>
      <c r="AJ329" s="668"/>
      <c r="AK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  <c r="AG330" s="668"/>
      <c r="AH330" s="668"/>
      <c r="AI330" s="668"/>
      <c r="AJ330" s="668"/>
      <c r="AK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  <c r="AG331" s="668"/>
      <c r="AH331" s="668"/>
      <c r="AI331" s="668"/>
      <c r="AJ331" s="668"/>
      <c r="AK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  <c r="AG332" s="668"/>
      <c r="AH332" s="668"/>
      <c r="AI332" s="668"/>
      <c r="AJ332" s="668"/>
      <c r="AK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  <c r="AG333" s="668"/>
      <c r="AH333" s="668"/>
      <c r="AI333" s="668"/>
      <c r="AJ333" s="668"/>
      <c r="AK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  <c r="AG334" s="668"/>
      <c r="AH334" s="668"/>
      <c r="AI334" s="668"/>
      <c r="AJ334" s="668"/>
      <c r="AK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  <c r="AG335" s="668"/>
      <c r="AH335" s="668"/>
      <c r="AI335" s="668"/>
      <c r="AJ335" s="668"/>
      <c r="AK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  <c r="AG336" s="668"/>
      <c r="AH336" s="668"/>
      <c r="AI336" s="668"/>
      <c r="AJ336" s="668"/>
      <c r="AK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  <c r="AG337" s="668"/>
      <c r="AH337" s="668"/>
      <c r="AI337" s="668"/>
      <c r="AJ337" s="668"/>
      <c r="AK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  <c r="AG338" s="668"/>
      <c r="AH338" s="668"/>
      <c r="AI338" s="668"/>
      <c r="AJ338" s="668"/>
      <c r="AK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  <c r="AG339" s="668"/>
      <c r="AH339" s="668"/>
      <c r="AI339" s="668"/>
      <c r="AJ339" s="668"/>
      <c r="AK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  <c r="AG340" s="668"/>
      <c r="AH340" s="668"/>
      <c r="AI340" s="668"/>
      <c r="AJ340" s="668"/>
      <c r="AK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  <c r="AG341" s="668"/>
      <c r="AH341" s="668"/>
      <c r="AI341" s="668"/>
      <c r="AJ341" s="668"/>
      <c r="AK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  <c r="AG342" s="668"/>
      <c r="AH342" s="668"/>
      <c r="AI342" s="668"/>
      <c r="AJ342" s="668"/>
      <c r="AK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  <c r="AG343" s="668"/>
      <c r="AH343" s="668"/>
      <c r="AI343" s="668"/>
      <c r="AJ343" s="668"/>
      <c r="AK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  <c r="AG344" s="668"/>
      <c r="AH344" s="668"/>
      <c r="AI344" s="668"/>
      <c r="AJ344" s="668"/>
      <c r="AK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  <c r="AG345" s="668"/>
      <c r="AH345" s="668"/>
      <c r="AI345" s="668"/>
      <c r="AJ345" s="668"/>
      <c r="AK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  <c r="AG346" s="668"/>
      <c r="AH346" s="668"/>
      <c r="AI346" s="668"/>
      <c r="AJ346" s="668"/>
      <c r="AK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  <c r="AG347" s="668"/>
      <c r="AH347" s="668"/>
      <c r="AI347" s="668"/>
      <c r="AJ347" s="668"/>
      <c r="AK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  <c r="AG348" s="668"/>
      <c r="AH348" s="668"/>
      <c r="AI348" s="668"/>
      <c r="AJ348" s="668"/>
      <c r="AK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  <c r="AG349" s="668"/>
      <c r="AH349" s="668"/>
      <c r="AI349" s="668"/>
      <c r="AJ349" s="668"/>
      <c r="AK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  <c r="AI350" s="668"/>
      <c r="AJ350" s="668"/>
      <c r="AK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  <c r="AG351" s="668"/>
      <c r="AH351" s="668"/>
      <c r="AI351" s="668"/>
      <c r="AJ351" s="668"/>
      <c r="AK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  <c r="AG352" s="668"/>
      <c r="AH352" s="668"/>
      <c r="AI352" s="668"/>
      <c r="AJ352" s="668"/>
      <c r="AK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  <c r="AG353" s="668"/>
      <c r="AH353" s="668"/>
      <c r="AI353" s="668"/>
      <c r="AJ353" s="668"/>
      <c r="AK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  <c r="AG354" s="668"/>
      <c r="AH354" s="668"/>
      <c r="AI354" s="668"/>
      <c r="AJ354" s="668"/>
      <c r="AK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  <c r="AG355" s="668"/>
      <c r="AH355" s="668"/>
      <c r="AI355" s="668"/>
      <c r="AJ355" s="668"/>
      <c r="AK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  <c r="AG356" s="668"/>
      <c r="AH356" s="668"/>
      <c r="AI356" s="668"/>
      <c r="AJ356" s="668"/>
      <c r="AK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  <c r="AG357" s="668"/>
      <c r="AH357" s="668"/>
      <c r="AI357" s="668"/>
      <c r="AJ357" s="668"/>
      <c r="AK357" s="668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0">
    <mergeCell ref="A115:B115"/>
    <mergeCell ref="A117:B117"/>
    <mergeCell ref="A119:B119"/>
    <mergeCell ref="A121:B121"/>
    <mergeCell ref="A123:B123"/>
    <mergeCell ref="A125:B125"/>
    <mergeCell ref="A127:B127"/>
    <mergeCell ref="A143:B143"/>
    <mergeCell ref="A145:B145"/>
    <mergeCell ref="A147:B147"/>
    <mergeCell ref="A149:C154"/>
    <mergeCell ref="A129:B129"/>
    <mergeCell ref="A131:B131"/>
    <mergeCell ref="A133:B133"/>
    <mergeCell ref="A135:B135"/>
    <mergeCell ref="A137:B137"/>
    <mergeCell ref="A139:B139"/>
    <mergeCell ref="A141:B141"/>
    <mergeCell ref="A1:AI1"/>
    <mergeCell ref="AJ1:AK1"/>
    <mergeCell ref="D3:D23"/>
    <mergeCell ref="D31:D34"/>
    <mergeCell ref="E31:E34"/>
    <mergeCell ref="E36:E37"/>
    <mergeCell ref="K36:K37"/>
    <mergeCell ref="A47:AK47"/>
    <mergeCell ref="A48:AK49"/>
    <mergeCell ref="A50:AK50"/>
    <mergeCell ref="A52:B52"/>
    <mergeCell ref="A54:B54"/>
    <mergeCell ref="A56:B56"/>
    <mergeCell ref="A58:B58"/>
    <mergeCell ref="A60:B60"/>
    <mergeCell ref="A62:B62"/>
    <mergeCell ref="A64:B64"/>
    <mergeCell ref="A66:B66"/>
    <mergeCell ref="A68:B68"/>
    <mergeCell ref="A70:B70"/>
    <mergeCell ref="A72:B72"/>
    <mergeCell ref="A88:B88"/>
    <mergeCell ref="A90:B90"/>
    <mergeCell ref="A92:B92"/>
    <mergeCell ref="A94:B94"/>
    <mergeCell ref="A96:B96"/>
    <mergeCell ref="A98:B98"/>
    <mergeCell ref="E99:AJ99"/>
    <mergeCell ref="A74:B74"/>
    <mergeCell ref="A76:B76"/>
    <mergeCell ref="A78:B78"/>
    <mergeCell ref="A80:B80"/>
    <mergeCell ref="A82:B82"/>
    <mergeCell ref="A84:B84"/>
    <mergeCell ref="A86:B86"/>
    <mergeCell ref="E104:E105"/>
    <mergeCell ref="K104:K105"/>
    <mergeCell ref="U116:AF116"/>
    <mergeCell ref="A148:AK148"/>
    <mergeCell ref="A101:B101"/>
    <mergeCell ref="A103:B103"/>
    <mergeCell ref="A105:B105"/>
    <mergeCell ref="A107:B107"/>
    <mergeCell ref="A109:B109"/>
    <mergeCell ref="A111:B111"/>
    <mergeCell ref="A113:B113"/>
    <mergeCell ref="D156:E156"/>
    <mergeCell ref="D157:E157"/>
    <mergeCell ref="E146:E147"/>
    <mergeCell ref="D149:E149"/>
    <mergeCell ref="D150:E150"/>
    <mergeCell ref="D151:E151"/>
    <mergeCell ref="D152:E152"/>
    <mergeCell ref="D153:E153"/>
    <mergeCell ref="D154:E154"/>
    <mergeCell ref="D36:D37"/>
    <mergeCell ref="D39:D40"/>
    <mergeCell ref="E39:E40"/>
    <mergeCell ref="K39:K40"/>
    <mergeCell ref="D51:D98"/>
    <mergeCell ref="E100:E101"/>
    <mergeCell ref="E102:E103"/>
    <mergeCell ref="E106:E107"/>
    <mergeCell ref="K106:K107"/>
    <mergeCell ref="E108:E109"/>
    <mergeCell ref="K108:K109"/>
    <mergeCell ref="E110:E111"/>
    <mergeCell ref="K110:K111"/>
    <mergeCell ref="K112:K113"/>
    <mergeCell ref="K100:K101"/>
    <mergeCell ref="K102:K103"/>
    <mergeCell ref="K114:K115"/>
    <mergeCell ref="K116:K117"/>
    <mergeCell ref="K118:K119"/>
    <mergeCell ref="K120:K121"/>
    <mergeCell ref="K122:K123"/>
    <mergeCell ref="E112:E113"/>
    <mergeCell ref="E114:E115"/>
    <mergeCell ref="E116:E117"/>
    <mergeCell ref="E118:E119"/>
    <mergeCell ref="E120:E121"/>
    <mergeCell ref="E122:E129"/>
    <mergeCell ref="E130:E131"/>
    <mergeCell ref="K138:K139"/>
    <mergeCell ref="K140:K141"/>
    <mergeCell ref="K142:K143"/>
    <mergeCell ref="K144:K145"/>
    <mergeCell ref="K146:K147"/>
    <mergeCell ref="K124:K125"/>
    <mergeCell ref="K126:K127"/>
    <mergeCell ref="K128:K129"/>
    <mergeCell ref="K130:K131"/>
    <mergeCell ref="K132:K133"/>
    <mergeCell ref="K134:K135"/>
    <mergeCell ref="K136:K137"/>
    <mergeCell ref="E132:E133"/>
    <mergeCell ref="E134:E135"/>
    <mergeCell ref="E136:E137"/>
    <mergeCell ref="E138:E139"/>
    <mergeCell ref="E140:E141"/>
    <mergeCell ref="E142:E143"/>
    <mergeCell ref="E144:E145"/>
  </mergeCell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3.14"/>
    <col customWidth="1" min="2" max="2" width="18.0"/>
    <col customWidth="1" min="3" max="4" width="11.71"/>
    <col customWidth="1" min="5" max="7" width="6.57"/>
    <col customWidth="1" min="8" max="9" width="6.29"/>
    <col customWidth="1" min="10" max="10" width="6.0"/>
    <col customWidth="1" min="11" max="11" width="6.86"/>
    <col customWidth="1" min="12" max="12" width="6.29"/>
    <col customWidth="1" min="13" max="15" width="6.86"/>
    <col customWidth="1" min="16" max="16" width="6.71"/>
    <col customWidth="1" min="17" max="18" width="6.86"/>
    <col customWidth="1" min="19" max="19" width="7.14"/>
    <col customWidth="1" min="20" max="23" width="6.86"/>
    <col customWidth="1" min="24" max="24" width="7.14"/>
    <col customWidth="1" min="25" max="27" width="6.86"/>
    <col customWidth="1" min="28" max="28" width="6.71"/>
    <col customWidth="1" min="29" max="29" width="6.0"/>
    <col customWidth="1" min="30" max="30" width="5.0"/>
    <col customWidth="1" min="31" max="31" width="5.57"/>
    <col customWidth="1" min="32" max="32" width="6.14"/>
    <col customWidth="1" min="33" max="33" width="5.71"/>
    <col customWidth="1" min="34" max="34" width="6.0"/>
    <col customWidth="1" min="35" max="35" width="5.57"/>
    <col customWidth="1" min="36" max="36" width="5.14"/>
    <col customWidth="1" min="37" max="37" width="5.86"/>
    <col customWidth="1" min="38" max="38" width="8.0"/>
    <col customWidth="1" min="39" max="39" width="36.86"/>
  </cols>
  <sheetData>
    <row r="1" ht="15.75" customHeight="1">
      <c r="A1" s="697" t="s">
        <v>614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3" t="s">
        <v>0</v>
      </c>
      <c r="AM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8" t="s">
        <v>615</v>
      </c>
      <c r="F2" s="652">
        <v>1.0</v>
      </c>
      <c r="G2" s="652">
        <v>2.0</v>
      </c>
      <c r="H2" s="698">
        <v>3.0</v>
      </c>
      <c r="I2" s="698">
        <v>4.0</v>
      </c>
      <c r="J2" s="699">
        <v>5.0</v>
      </c>
      <c r="K2" s="652">
        <v>6.0</v>
      </c>
      <c r="L2" s="16">
        <v>7.0</v>
      </c>
      <c r="M2" s="16">
        <v>8.0</v>
      </c>
      <c r="N2" s="147">
        <v>9.0</v>
      </c>
      <c r="O2" s="147">
        <v>10.0</v>
      </c>
      <c r="P2" s="158" t="s">
        <v>616</v>
      </c>
      <c r="Q2" s="117">
        <v>11.0</v>
      </c>
      <c r="R2" s="6">
        <v>12.0</v>
      </c>
      <c r="S2" s="6">
        <v>13.0</v>
      </c>
      <c r="T2" s="16">
        <v>14.0</v>
      </c>
      <c r="U2" s="16">
        <v>15.0</v>
      </c>
      <c r="V2" s="6">
        <v>16.0</v>
      </c>
      <c r="W2" s="5">
        <v>17.0</v>
      </c>
      <c r="X2" s="5">
        <v>18.0</v>
      </c>
      <c r="Y2" s="6">
        <v>19.0</v>
      </c>
      <c r="Z2" s="6">
        <v>20.0</v>
      </c>
      <c r="AA2" s="16">
        <v>21.0</v>
      </c>
      <c r="AB2" s="16">
        <v>22.0</v>
      </c>
      <c r="AC2" s="6">
        <v>23.0</v>
      </c>
      <c r="AD2" s="5">
        <v>24.0</v>
      </c>
      <c r="AE2" s="5">
        <v>25.0</v>
      </c>
      <c r="AF2" s="6">
        <v>26.0</v>
      </c>
      <c r="AG2" s="6">
        <v>27.0</v>
      </c>
      <c r="AH2" s="16">
        <v>28.0</v>
      </c>
      <c r="AI2" s="16">
        <v>29.0</v>
      </c>
      <c r="AJ2" s="6">
        <v>30.0</v>
      </c>
      <c r="AK2" s="5">
        <v>31.0</v>
      </c>
      <c r="AL2" s="17" t="s">
        <v>7</v>
      </c>
      <c r="AM2" s="18" t="s">
        <v>8</v>
      </c>
    </row>
    <row r="3" ht="15.75" customHeight="1">
      <c r="A3" s="19">
        <v>1.0</v>
      </c>
      <c r="B3" s="80" t="s">
        <v>479</v>
      </c>
      <c r="C3" s="31" t="s">
        <v>480</v>
      </c>
      <c r="D3" s="22" t="s">
        <v>10</v>
      </c>
      <c r="E3" s="23"/>
      <c r="F3" s="657"/>
      <c r="G3" s="125"/>
      <c r="H3" s="31"/>
      <c r="I3" s="31"/>
      <c r="J3" s="31"/>
      <c r="K3" s="31"/>
      <c r="L3" s="119"/>
      <c r="M3" s="15"/>
      <c r="N3" s="50" t="s">
        <v>14</v>
      </c>
      <c r="O3" s="31" t="s">
        <v>450</v>
      </c>
      <c r="P3" s="117" t="s">
        <v>617</v>
      </c>
      <c r="Q3" s="31" t="s">
        <v>450</v>
      </c>
      <c r="R3" s="31"/>
      <c r="S3" s="31" t="s">
        <v>450</v>
      </c>
      <c r="T3" s="15"/>
      <c r="U3" s="15"/>
      <c r="V3" s="50" t="s">
        <v>14</v>
      </c>
      <c r="W3" s="698" t="s">
        <v>29</v>
      </c>
      <c r="X3" s="31" t="s">
        <v>450</v>
      </c>
      <c r="Y3" s="698" t="s">
        <v>29</v>
      </c>
      <c r="Z3" s="31" t="s">
        <v>450</v>
      </c>
      <c r="AA3" s="15"/>
      <c r="AB3" s="119"/>
      <c r="AC3" s="31" t="s">
        <v>450</v>
      </c>
      <c r="AD3" s="31" t="s">
        <v>450</v>
      </c>
      <c r="AE3" s="31" t="s">
        <v>450</v>
      </c>
      <c r="AF3" s="31" t="s">
        <v>450</v>
      </c>
      <c r="AG3" s="31" t="s">
        <v>450</v>
      </c>
      <c r="AH3" s="15" t="s">
        <v>450</v>
      </c>
      <c r="AI3" s="15"/>
      <c r="AJ3" s="31"/>
      <c r="AK3" s="31" t="s">
        <v>450</v>
      </c>
      <c r="AL3" s="29"/>
      <c r="AM3" s="29"/>
    </row>
    <row r="4" ht="15.75" customHeight="1">
      <c r="A4" s="19">
        <v>2.0</v>
      </c>
      <c r="B4" s="19" t="s">
        <v>9</v>
      </c>
      <c r="C4" s="31" t="s">
        <v>580</v>
      </c>
      <c r="D4" s="32"/>
      <c r="E4" s="23"/>
      <c r="F4" s="657"/>
      <c r="G4" s="31"/>
      <c r="H4" s="125"/>
      <c r="I4" s="700"/>
      <c r="J4" s="31"/>
      <c r="K4" s="31"/>
      <c r="L4" s="15"/>
      <c r="M4" s="119"/>
      <c r="N4" s="31" t="s">
        <v>450</v>
      </c>
      <c r="O4" s="31" t="s">
        <v>450</v>
      </c>
      <c r="P4" s="117" t="s">
        <v>617</v>
      </c>
      <c r="Q4" s="31" t="s">
        <v>450</v>
      </c>
      <c r="R4" s="31" t="s">
        <v>450</v>
      </c>
      <c r="S4" s="31" t="s">
        <v>450</v>
      </c>
      <c r="T4" s="15"/>
      <c r="U4" s="15"/>
      <c r="V4" s="31" t="s">
        <v>450</v>
      </c>
      <c r="W4" s="31" t="s">
        <v>450</v>
      </c>
      <c r="X4" s="31" t="s">
        <v>450</v>
      </c>
      <c r="Y4" s="31" t="s">
        <v>450</v>
      </c>
      <c r="Z4" s="31" t="s">
        <v>450</v>
      </c>
      <c r="AA4" s="15"/>
      <c r="AB4" s="15"/>
      <c r="AC4" s="31" t="s">
        <v>450</v>
      </c>
      <c r="AD4" s="31" t="s">
        <v>450</v>
      </c>
      <c r="AE4" s="31" t="s">
        <v>450</v>
      </c>
      <c r="AF4" s="31" t="s">
        <v>450</v>
      </c>
      <c r="AG4" s="31" t="s">
        <v>450</v>
      </c>
      <c r="AH4" s="15"/>
      <c r="AI4" s="15"/>
      <c r="AJ4" s="31" t="s">
        <v>450</v>
      </c>
      <c r="AK4" s="31" t="s">
        <v>450</v>
      </c>
      <c r="AL4" s="29"/>
      <c r="AM4" s="29"/>
    </row>
    <row r="5" ht="15.75" customHeight="1">
      <c r="A5" s="19">
        <v>3.0</v>
      </c>
      <c r="B5" s="19" t="s">
        <v>16</v>
      </c>
      <c r="C5" s="31" t="s">
        <v>484</v>
      </c>
      <c r="D5" s="32"/>
      <c r="E5" s="23"/>
      <c r="F5" s="657"/>
      <c r="G5" s="31" t="s">
        <v>453</v>
      </c>
      <c r="H5" s="31"/>
      <c r="I5" s="125"/>
      <c r="J5" s="125"/>
      <c r="K5" s="31"/>
      <c r="L5" s="15"/>
      <c r="M5" s="15"/>
      <c r="N5" s="31" t="s">
        <v>450</v>
      </c>
      <c r="O5" s="50" t="s">
        <v>14</v>
      </c>
      <c r="P5" s="117" t="s">
        <v>617</v>
      </c>
      <c r="Q5" s="31" t="s">
        <v>450</v>
      </c>
      <c r="R5" s="31" t="s">
        <v>450</v>
      </c>
      <c r="S5" s="31" t="s">
        <v>450</v>
      </c>
      <c r="T5" s="15"/>
      <c r="U5" s="119"/>
      <c r="V5" s="31" t="s">
        <v>450</v>
      </c>
      <c r="W5" s="50" t="s">
        <v>14</v>
      </c>
      <c r="X5" s="31" t="s">
        <v>450</v>
      </c>
      <c r="Y5" s="31" t="s">
        <v>450</v>
      </c>
      <c r="Z5" s="123"/>
      <c r="AA5" s="15"/>
      <c r="AB5" s="15"/>
      <c r="AC5" s="31" t="s">
        <v>450</v>
      </c>
      <c r="AD5" s="31" t="s">
        <v>450</v>
      </c>
      <c r="AE5" s="31" t="s">
        <v>450</v>
      </c>
      <c r="AF5" s="31" t="s">
        <v>450</v>
      </c>
      <c r="AG5" s="31"/>
      <c r="AH5" s="15"/>
      <c r="AI5" s="119" t="s">
        <v>450</v>
      </c>
      <c r="AJ5" s="31" t="s">
        <v>450</v>
      </c>
      <c r="AK5" s="31" t="s">
        <v>450</v>
      </c>
      <c r="AL5" s="29"/>
      <c r="AM5" s="29"/>
    </row>
    <row r="6" ht="15.75" customHeight="1">
      <c r="A6" s="19">
        <v>4.0</v>
      </c>
      <c r="B6" s="19" t="s">
        <v>19</v>
      </c>
      <c r="C6" s="653" t="s">
        <v>485</v>
      </c>
      <c r="D6" s="32"/>
      <c r="E6" s="23"/>
      <c r="F6" s="657"/>
      <c r="G6" s="31"/>
      <c r="H6" s="31"/>
      <c r="I6" s="31"/>
      <c r="J6" s="31"/>
      <c r="K6" s="125"/>
      <c r="L6" s="15"/>
      <c r="M6" s="15"/>
      <c r="N6" s="115"/>
      <c r="O6" s="31" t="s">
        <v>450</v>
      </c>
      <c r="P6" s="117" t="s">
        <v>617</v>
      </c>
      <c r="Q6" s="50" t="s">
        <v>14</v>
      </c>
      <c r="R6" s="31" t="s">
        <v>450</v>
      </c>
      <c r="S6" s="123"/>
      <c r="T6" s="15"/>
      <c r="U6" s="15"/>
      <c r="V6" s="31" t="s">
        <v>450</v>
      </c>
      <c r="W6" s="31" t="s">
        <v>450</v>
      </c>
      <c r="X6" s="50" t="s">
        <v>14</v>
      </c>
      <c r="Y6" s="31" t="s">
        <v>450</v>
      </c>
      <c r="Z6" s="31" t="s">
        <v>450</v>
      </c>
      <c r="AA6" s="119"/>
      <c r="AB6" s="15"/>
      <c r="AC6" s="31" t="s">
        <v>450</v>
      </c>
      <c r="AD6" s="31" t="s">
        <v>450</v>
      </c>
      <c r="AE6" s="31" t="s">
        <v>450</v>
      </c>
      <c r="AF6" s="31" t="s">
        <v>450</v>
      </c>
      <c r="AG6" s="31"/>
      <c r="AH6" s="15"/>
      <c r="AI6" s="15" t="s">
        <v>14</v>
      </c>
      <c r="AJ6" s="31" t="s">
        <v>450</v>
      </c>
      <c r="AK6" s="31" t="s">
        <v>450</v>
      </c>
      <c r="AL6" s="29"/>
      <c r="AM6" s="29"/>
    </row>
    <row r="7" ht="18.0" customHeight="1">
      <c r="A7" s="19">
        <v>5.0</v>
      </c>
      <c r="B7" s="19" t="s">
        <v>20</v>
      </c>
      <c r="C7" s="31" t="s">
        <v>486</v>
      </c>
      <c r="D7" s="32"/>
      <c r="E7" s="23"/>
      <c r="F7" s="657"/>
      <c r="G7" s="125"/>
      <c r="H7" s="31"/>
      <c r="I7" s="31"/>
      <c r="J7" s="31"/>
      <c r="K7" s="31"/>
      <c r="L7" s="119"/>
      <c r="M7" s="15"/>
      <c r="N7" s="31" t="s">
        <v>450</v>
      </c>
      <c r="O7" s="31" t="s">
        <v>450</v>
      </c>
      <c r="P7" s="117" t="s">
        <v>617</v>
      </c>
      <c r="Q7" s="31" t="s">
        <v>450</v>
      </c>
      <c r="R7" s="50" t="s">
        <v>14</v>
      </c>
      <c r="S7" s="31" t="s">
        <v>450</v>
      </c>
      <c r="T7" s="15"/>
      <c r="U7" s="15"/>
      <c r="V7" s="566"/>
      <c r="W7" s="31" t="s">
        <v>450</v>
      </c>
      <c r="X7" s="31" t="s">
        <v>450</v>
      </c>
      <c r="Y7" s="31" t="s">
        <v>450</v>
      </c>
      <c r="Z7" s="31" t="s">
        <v>450</v>
      </c>
      <c r="AA7" s="15" t="s">
        <v>450</v>
      </c>
      <c r="AB7" s="119"/>
      <c r="AC7" s="31"/>
      <c r="AD7" s="31" t="s">
        <v>450</v>
      </c>
      <c r="AE7" s="31" t="s">
        <v>450</v>
      </c>
      <c r="AF7" s="31" t="s">
        <v>450</v>
      </c>
      <c r="AG7" s="31" t="s">
        <v>450</v>
      </c>
      <c r="AH7" s="15"/>
      <c r="AI7" s="15"/>
      <c r="AJ7" s="50" t="s">
        <v>14</v>
      </c>
      <c r="AK7" s="31" t="s">
        <v>450</v>
      </c>
      <c r="AL7" s="29">
        <v>1.0</v>
      </c>
      <c r="AM7" s="45" t="s">
        <v>618</v>
      </c>
    </row>
    <row r="8" ht="15.75" customHeight="1">
      <c r="A8" s="19">
        <v>6.0</v>
      </c>
      <c r="B8" s="19" t="s">
        <v>581</v>
      </c>
      <c r="C8" s="31" t="s">
        <v>582</v>
      </c>
      <c r="D8" s="32"/>
      <c r="E8" s="23"/>
      <c r="F8" s="657"/>
      <c r="G8" s="31"/>
      <c r="H8" s="125"/>
      <c r="I8" s="31"/>
      <c r="J8" s="31"/>
      <c r="K8" s="31"/>
      <c r="L8" s="15"/>
      <c r="M8" s="119"/>
      <c r="N8" s="31" t="s">
        <v>450</v>
      </c>
      <c r="O8" s="31" t="s">
        <v>450</v>
      </c>
      <c r="P8" s="117" t="s">
        <v>617</v>
      </c>
      <c r="Q8" s="31" t="s">
        <v>450</v>
      </c>
      <c r="R8" s="31" t="s">
        <v>450</v>
      </c>
      <c r="S8" s="50" t="s">
        <v>14</v>
      </c>
      <c r="T8" s="15"/>
      <c r="U8" s="15"/>
      <c r="V8" s="31" t="s">
        <v>450</v>
      </c>
      <c r="W8" s="31" t="s">
        <v>450</v>
      </c>
      <c r="X8" s="31" t="s">
        <v>450</v>
      </c>
      <c r="Y8" s="31" t="s">
        <v>450</v>
      </c>
      <c r="Z8" s="31" t="s">
        <v>450</v>
      </c>
      <c r="AA8" s="15"/>
      <c r="AB8" s="15"/>
      <c r="AC8" s="31" t="s">
        <v>450</v>
      </c>
      <c r="AD8" s="31" t="s">
        <v>450</v>
      </c>
      <c r="AE8" s="31" t="s">
        <v>450</v>
      </c>
      <c r="AF8" s="31" t="s">
        <v>450</v>
      </c>
      <c r="AG8" s="31"/>
      <c r="AH8" s="119"/>
      <c r="AI8" s="15"/>
      <c r="AJ8" s="698" t="s">
        <v>29</v>
      </c>
      <c r="AK8" s="50" t="s">
        <v>14</v>
      </c>
      <c r="AL8" s="29">
        <v>1.0</v>
      </c>
      <c r="AM8" s="45" t="s">
        <v>618</v>
      </c>
    </row>
    <row r="9" ht="15.75" customHeight="1">
      <c r="A9" s="19">
        <v>7.0</v>
      </c>
      <c r="B9" s="19" t="s">
        <v>23</v>
      </c>
      <c r="C9" s="31" t="s">
        <v>487</v>
      </c>
      <c r="D9" s="32"/>
      <c r="E9" s="23"/>
      <c r="F9" s="657"/>
      <c r="G9" s="31"/>
      <c r="H9" s="31"/>
      <c r="I9" s="700"/>
      <c r="J9" s="31"/>
      <c r="K9" s="700"/>
      <c r="L9" s="15"/>
      <c r="M9" s="15"/>
      <c r="N9" s="50" t="s">
        <v>14</v>
      </c>
      <c r="O9" s="31" t="s">
        <v>450</v>
      </c>
      <c r="P9" s="117" t="s">
        <v>617</v>
      </c>
      <c r="Q9" s="31" t="s">
        <v>450</v>
      </c>
      <c r="R9" s="31" t="s">
        <v>450</v>
      </c>
      <c r="S9" s="31" t="s">
        <v>450</v>
      </c>
      <c r="T9" s="119"/>
      <c r="U9" s="15"/>
      <c r="V9" s="50" t="s">
        <v>14</v>
      </c>
      <c r="W9" s="31" t="s">
        <v>450</v>
      </c>
      <c r="X9" s="31" t="s">
        <v>450</v>
      </c>
      <c r="Y9" s="31" t="s">
        <v>450</v>
      </c>
      <c r="Z9" s="31" t="s">
        <v>450</v>
      </c>
      <c r="AA9" s="15"/>
      <c r="AB9" s="15"/>
      <c r="AC9" s="31" t="s">
        <v>450</v>
      </c>
      <c r="AD9" s="31" t="s">
        <v>450</v>
      </c>
      <c r="AE9" s="31" t="s">
        <v>450</v>
      </c>
      <c r="AF9" s="31" t="s">
        <v>450</v>
      </c>
      <c r="AG9" s="31" t="s">
        <v>450</v>
      </c>
      <c r="AH9" s="15" t="s">
        <v>450</v>
      </c>
      <c r="AI9" s="119"/>
      <c r="AJ9" s="31"/>
      <c r="AK9" s="31" t="s">
        <v>450</v>
      </c>
      <c r="AL9" s="29"/>
      <c r="AM9" s="45"/>
    </row>
    <row r="10" ht="15.75" customHeight="1">
      <c r="A10" s="19">
        <v>8.0</v>
      </c>
      <c r="B10" s="19" t="s">
        <v>619</v>
      </c>
      <c r="C10" s="31" t="s">
        <v>620</v>
      </c>
      <c r="D10" s="32"/>
      <c r="E10" s="23"/>
      <c r="F10" s="657"/>
      <c r="G10" s="31"/>
      <c r="H10" s="31"/>
      <c r="I10" s="31"/>
      <c r="J10" s="125"/>
      <c r="K10" s="31"/>
      <c r="L10" s="15"/>
      <c r="M10" s="15"/>
      <c r="N10" s="31" t="s">
        <v>450</v>
      </c>
      <c r="O10" s="50" t="s">
        <v>14</v>
      </c>
      <c r="P10" s="78" t="s">
        <v>621</v>
      </c>
      <c r="Q10" s="31" t="s">
        <v>450</v>
      </c>
      <c r="R10" s="123"/>
      <c r="S10" s="31" t="s">
        <v>450</v>
      </c>
      <c r="T10" s="15"/>
      <c r="U10" s="119"/>
      <c r="V10" s="31" t="s">
        <v>450</v>
      </c>
      <c r="W10" s="50" t="s">
        <v>14</v>
      </c>
      <c r="X10" s="31" t="s">
        <v>450</v>
      </c>
      <c r="Y10" s="31" t="s">
        <v>450</v>
      </c>
      <c r="Z10" s="31" t="s">
        <v>450</v>
      </c>
      <c r="AA10" s="15"/>
      <c r="AB10" s="15"/>
      <c r="AC10" s="31" t="s">
        <v>450</v>
      </c>
      <c r="AD10" s="31" t="s">
        <v>450</v>
      </c>
      <c r="AE10" s="31" t="s">
        <v>450</v>
      </c>
      <c r="AF10" s="31" t="s">
        <v>450</v>
      </c>
      <c r="AG10" s="31" t="s">
        <v>450</v>
      </c>
      <c r="AH10" s="15"/>
      <c r="AI10" s="15"/>
      <c r="AJ10" s="31" t="s">
        <v>450</v>
      </c>
      <c r="AK10" s="31" t="s">
        <v>450</v>
      </c>
      <c r="AL10" s="29">
        <v>2.0</v>
      </c>
      <c r="AM10" s="45" t="s">
        <v>622</v>
      </c>
    </row>
    <row r="11" ht="15.75" customHeight="1">
      <c r="A11" s="19">
        <v>9.0</v>
      </c>
      <c r="B11" s="20" t="s">
        <v>24</v>
      </c>
      <c r="C11" s="31" t="s">
        <v>488</v>
      </c>
      <c r="D11" s="32"/>
      <c r="E11" s="23"/>
      <c r="F11" s="657"/>
      <c r="G11" s="125"/>
      <c r="H11" s="31"/>
      <c r="I11" s="700"/>
      <c r="J11" s="31" t="s">
        <v>453</v>
      </c>
      <c r="K11" s="31"/>
      <c r="L11" s="119"/>
      <c r="M11" s="15"/>
      <c r="N11" s="31" t="s">
        <v>450</v>
      </c>
      <c r="O11" s="31" t="s">
        <v>450</v>
      </c>
      <c r="P11" s="117" t="s">
        <v>617</v>
      </c>
      <c r="Q11" s="31" t="s">
        <v>450</v>
      </c>
      <c r="R11" s="50" t="s">
        <v>14</v>
      </c>
      <c r="S11" s="31" t="s">
        <v>450</v>
      </c>
      <c r="T11" s="15"/>
      <c r="U11" s="15"/>
      <c r="V11" s="31" t="s">
        <v>450</v>
      </c>
      <c r="W11" s="31" t="s">
        <v>450</v>
      </c>
      <c r="X11" s="31" t="s">
        <v>450</v>
      </c>
      <c r="Y11" s="50" t="s">
        <v>14</v>
      </c>
      <c r="Z11" s="31" t="s">
        <v>450</v>
      </c>
      <c r="AA11" s="15"/>
      <c r="AB11" s="119"/>
      <c r="AC11" s="31" t="s">
        <v>450</v>
      </c>
      <c r="AD11" s="31" t="s">
        <v>450</v>
      </c>
      <c r="AE11" s="31" t="s">
        <v>450</v>
      </c>
      <c r="AF11" s="31" t="s">
        <v>450</v>
      </c>
      <c r="AG11" s="31" t="s">
        <v>450</v>
      </c>
      <c r="AH11" s="15"/>
      <c r="AI11" s="15"/>
      <c r="AJ11" s="31" t="s">
        <v>450</v>
      </c>
      <c r="AK11" s="31" t="s">
        <v>450</v>
      </c>
      <c r="AL11" s="29"/>
      <c r="AM11" s="45"/>
    </row>
    <row r="12" ht="15.75" customHeight="1">
      <c r="A12" s="19">
        <v>10.0</v>
      </c>
      <c r="B12" s="80" t="s">
        <v>489</v>
      </c>
      <c r="C12" s="31" t="s">
        <v>490</v>
      </c>
      <c r="D12" s="32"/>
      <c r="E12" s="23"/>
      <c r="F12" s="657"/>
      <c r="G12" s="31"/>
      <c r="H12" s="125"/>
      <c r="I12" s="31"/>
      <c r="J12" s="31" t="s">
        <v>453</v>
      </c>
      <c r="K12" s="31" t="s">
        <v>453</v>
      </c>
      <c r="L12" s="15" t="s">
        <v>453</v>
      </c>
      <c r="M12" s="119" t="s">
        <v>453</v>
      </c>
      <c r="N12" s="31" t="s">
        <v>450</v>
      </c>
      <c r="O12" s="31" t="s">
        <v>450</v>
      </c>
      <c r="P12" s="117" t="s">
        <v>617</v>
      </c>
      <c r="Q12" s="31" t="s">
        <v>450</v>
      </c>
      <c r="R12" s="31" t="s">
        <v>450</v>
      </c>
      <c r="S12" s="50" t="s">
        <v>14</v>
      </c>
      <c r="T12" s="15"/>
      <c r="U12" s="15"/>
      <c r="V12" s="31" t="s">
        <v>450</v>
      </c>
      <c r="W12" s="31" t="s">
        <v>450</v>
      </c>
      <c r="X12" s="31" t="s">
        <v>450</v>
      </c>
      <c r="Y12" s="31" t="s">
        <v>450</v>
      </c>
      <c r="Z12" s="50" t="s">
        <v>14</v>
      </c>
      <c r="AA12" s="15"/>
      <c r="AB12" s="15"/>
      <c r="AC12" s="31" t="s">
        <v>450</v>
      </c>
      <c r="AD12" s="31" t="s">
        <v>450</v>
      </c>
      <c r="AE12" s="31" t="s">
        <v>450</v>
      </c>
      <c r="AF12" s="31" t="s">
        <v>450</v>
      </c>
      <c r="AG12" s="31" t="s">
        <v>450</v>
      </c>
      <c r="AH12" s="119"/>
      <c r="AI12" s="15"/>
      <c r="AJ12" s="31" t="s">
        <v>450</v>
      </c>
      <c r="AK12" s="31" t="s">
        <v>450</v>
      </c>
      <c r="AL12" s="29">
        <v>1.0</v>
      </c>
      <c r="AM12" s="45" t="s">
        <v>618</v>
      </c>
    </row>
    <row r="13" ht="15.75" customHeight="1">
      <c r="A13" s="19">
        <v>11.0</v>
      </c>
      <c r="B13" s="20" t="s">
        <v>26</v>
      </c>
      <c r="C13" s="31" t="s">
        <v>491</v>
      </c>
      <c r="D13" s="32"/>
      <c r="E13" s="23"/>
      <c r="F13" s="657"/>
      <c r="G13" s="31"/>
      <c r="H13" s="31"/>
      <c r="I13" s="31"/>
      <c r="J13" s="31"/>
      <c r="K13" s="31"/>
      <c r="L13" s="15"/>
      <c r="M13" s="15"/>
      <c r="N13" s="50" t="s">
        <v>14</v>
      </c>
      <c r="O13" s="50" t="s">
        <v>14</v>
      </c>
      <c r="P13" s="117" t="s">
        <v>617</v>
      </c>
      <c r="Q13" s="31" t="s">
        <v>450</v>
      </c>
      <c r="R13" s="31"/>
      <c r="S13" s="31" t="s">
        <v>450</v>
      </c>
      <c r="T13" s="119" t="s">
        <v>450</v>
      </c>
      <c r="U13" s="15"/>
      <c r="V13" s="50" t="s">
        <v>14</v>
      </c>
      <c r="W13" s="31" t="s">
        <v>450</v>
      </c>
      <c r="X13" s="31" t="s">
        <v>450</v>
      </c>
      <c r="Y13" s="31" t="s">
        <v>450</v>
      </c>
      <c r="Z13" s="31" t="s">
        <v>450</v>
      </c>
      <c r="AA13" s="15"/>
      <c r="AB13" s="15"/>
      <c r="AC13" s="50" t="s">
        <v>14</v>
      </c>
      <c r="AD13" s="31" t="s">
        <v>450</v>
      </c>
      <c r="AE13" s="31" t="s">
        <v>450</v>
      </c>
      <c r="AF13" s="31" t="s">
        <v>450</v>
      </c>
      <c r="AG13" s="31" t="s">
        <v>450</v>
      </c>
      <c r="AH13" s="15"/>
      <c r="AI13" s="119"/>
      <c r="AJ13" s="31" t="s">
        <v>450</v>
      </c>
      <c r="AK13" s="639"/>
      <c r="AL13" s="29"/>
      <c r="AM13" s="29"/>
    </row>
    <row r="14" ht="15.75" customHeight="1">
      <c r="A14" s="19">
        <v>12.0</v>
      </c>
      <c r="B14" s="19" t="s">
        <v>27</v>
      </c>
      <c r="C14" s="31" t="s">
        <v>492</v>
      </c>
      <c r="D14" s="32"/>
      <c r="E14" s="23"/>
      <c r="F14" s="657"/>
      <c r="G14" s="31"/>
      <c r="H14" s="31"/>
      <c r="I14" s="31"/>
      <c r="J14" s="125"/>
      <c r="K14" s="31"/>
      <c r="L14" s="15"/>
      <c r="M14" s="15"/>
      <c r="N14" s="31" t="s">
        <v>450</v>
      </c>
      <c r="O14" s="50" t="s">
        <v>14</v>
      </c>
      <c r="P14" s="117" t="s">
        <v>617</v>
      </c>
      <c r="Q14" s="31" t="s">
        <v>450</v>
      </c>
      <c r="R14" s="31" t="s">
        <v>450</v>
      </c>
      <c r="S14" s="31" t="s">
        <v>450</v>
      </c>
      <c r="T14" s="15"/>
      <c r="U14" s="119"/>
      <c r="V14" s="31" t="s">
        <v>450</v>
      </c>
      <c r="W14" s="50" t="s">
        <v>14</v>
      </c>
      <c r="X14" s="31" t="s">
        <v>450</v>
      </c>
      <c r="Y14" s="31" t="s">
        <v>450</v>
      </c>
      <c r="Z14" s="31" t="s">
        <v>450</v>
      </c>
      <c r="AA14" s="15"/>
      <c r="AB14" s="15"/>
      <c r="AC14" s="31" t="s">
        <v>450</v>
      </c>
      <c r="AD14" s="50" t="s">
        <v>14</v>
      </c>
      <c r="AE14" s="31" t="s">
        <v>450</v>
      </c>
      <c r="AF14" s="31" t="s">
        <v>450</v>
      </c>
      <c r="AG14" s="31" t="s">
        <v>450</v>
      </c>
      <c r="AH14" s="15"/>
      <c r="AI14" s="15"/>
      <c r="AJ14" s="31" t="s">
        <v>450</v>
      </c>
      <c r="AK14" s="31" t="s">
        <v>450</v>
      </c>
      <c r="AL14" s="29"/>
      <c r="AM14" s="29"/>
    </row>
    <row r="15" ht="15.75" customHeight="1">
      <c r="A15" s="19">
        <v>13.0</v>
      </c>
      <c r="B15" s="19" t="s">
        <v>28</v>
      </c>
      <c r="C15" s="653" t="s">
        <v>493</v>
      </c>
      <c r="D15" s="32"/>
      <c r="E15" s="23"/>
      <c r="F15" s="657"/>
      <c r="G15" s="31"/>
      <c r="H15" s="31"/>
      <c r="I15" s="31"/>
      <c r="J15" s="31"/>
      <c r="K15" s="125"/>
      <c r="L15" s="15"/>
      <c r="M15" s="15"/>
      <c r="N15" s="31" t="s">
        <v>450</v>
      </c>
      <c r="O15" s="31" t="s">
        <v>450</v>
      </c>
      <c r="P15" s="117" t="s">
        <v>617</v>
      </c>
      <c r="Q15" s="50" t="s">
        <v>14</v>
      </c>
      <c r="R15" s="31" t="s">
        <v>450</v>
      </c>
      <c r="S15" s="31" t="s">
        <v>450</v>
      </c>
      <c r="T15" s="15"/>
      <c r="U15" s="15"/>
      <c r="V15" s="31" t="s">
        <v>450</v>
      </c>
      <c r="W15" s="31" t="s">
        <v>450</v>
      </c>
      <c r="X15" s="50" t="s">
        <v>14</v>
      </c>
      <c r="Y15" s="115"/>
      <c r="Z15" s="31" t="s">
        <v>450</v>
      </c>
      <c r="AA15" s="119"/>
      <c r="AB15" s="15"/>
      <c r="AC15" s="31" t="s">
        <v>450</v>
      </c>
      <c r="AD15" s="31" t="s">
        <v>450</v>
      </c>
      <c r="AE15" s="50" t="s">
        <v>14</v>
      </c>
      <c r="AF15" s="31" t="s">
        <v>450</v>
      </c>
      <c r="AG15" s="31" t="s">
        <v>450</v>
      </c>
      <c r="AH15" s="15"/>
      <c r="AI15" s="15"/>
      <c r="AJ15" s="31" t="s">
        <v>450</v>
      </c>
      <c r="AK15" s="31" t="s">
        <v>450</v>
      </c>
      <c r="AL15" s="29">
        <v>1.0</v>
      </c>
      <c r="AM15" s="45" t="s">
        <v>618</v>
      </c>
    </row>
    <row r="16" ht="15.75" customHeight="1">
      <c r="A16" s="19">
        <v>14.0</v>
      </c>
      <c r="B16" s="20" t="s">
        <v>32</v>
      </c>
      <c r="C16" s="31" t="s">
        <v>494</v>
      </c>
      <c r="D16" s="32"/>
      <c r="E16" s="23"/>
      <c r="F16" s="657"/>
      <c r="G16" s="125"/>
      <c r="H16" s="31"/>
      <c r="I16" s="31"/>
      <c r="J16" s="31"/>
      <c r="K16" s="31"/>
      <c r="L16" s="119"/>
      <c r="M16" s="15"/>
      <c r="N16" s="117"/>
      <c r="O16" s="117"/>
      <c r="P16" s="117" t="s">
        <v>617</v>
      </c>
      <c r="Q16" s="31" t="s">
        <v>450</v>
      </c>
      <c r="R16" s="50" t="s">
        <v>14</v>
      </c>
      <c r="S16" s="31" t="s">
        <v>450</v>
      </c>
      <c r="T16" s="363" t="s">
        <v>450</v>
      </c>
      <c r="U16" s="15"/>
      <c r="V16" s="31" t="s">
        <v>450</v>
      </c>
      <c r="W16" s="31" t="s">
        <v>450</v>
      </c>
      <c r="X16" s="31" t="s">
        <v>450</v>
      </c>
      <c r="Y16" s="50" t="s">
        <v>14</v>
      </c>
      <c r="Z16" s="31" t="s">
        <v>450</v>
      </c>
      <c r="AA16" s="363" t="s">
        <v>450</v>
      </c>
      <c r="AB16" s="119"/>
      <c r="AC16" s="31" t="s">
        <v>450</v>
      </c>
      <c r="AD16" s="31" t="s">
        <v>450</v>
      </c>
      <c r="AE16" s="31" t="s">
        <v>450</v>
      </c>
      <c r="AF16" s="50" t="s">
        <v>14</v>
      </c>
      <c r="AG16" s="31" t="s">
        <v>450</v>
      </c>
      <c r="AH16" s="15"/>
      <c r="AI16" s="15"/>
      <c r="AJ16" s="31" t="s">
        <v>450</v>
      </c>
      <c r="AK16" s="31" t="s">
        <v>450</v>
      </c>
      <c r="AL16" s="29"/>
      <c r="AM16" s="29"/>
    </row>
    <row r="17" ht="15.75" customHeight="1">
      <c r="A17" s="19">
        <v>15.0</v>
      </c>
      <c r="B17" s="19" t="s">
        <v>33</v>
      </c>
      <c r="C17" s="31" t="s">
        <v>495</v>
      </c>
      <c r="D17" s="32"/>
      <c r="E17" s="23"/>
      <c r="F17" s="657"/>
      <c r="G17" s="31"/>
      <c r="H17" s="125"/>
      <c r="I17" s="31" t="s">
        <v>453</v>
      </c>
      <c r="J17" s="31"/>
      <c r="K17" s="31"/>
      <c r="L17" s="15"/>
      <c r="M17" s="119"/>
      <c r="N17" s="31" t="s">
        <v>450</v>
      </c>
      <c r="O17" s="31" t="s">
        <v>450</v>
      </c>
      <c r="P17" s="117" t="s">
        <v>617</v>
      </c>
      <c r="Q17" s="31" t="s">
        <v>450</v>
      </c>
      <c r="R17" s="31" t="s">
        <v>450</v>
      </c>
      <c r="S17" s="666"/>
      <c r="T17" s="15"/>
      <c r="U17" s="15" t="s">
        <v>450</v>
      </c>
      <c r="V17" s="31" t="s">
        <v>450</v>
      </c>
      <c r="W17" s="31" t="s">
        <v>450</v>
      </c>
      <c r="X17" s="31" t="s">
        <v>450</v>
      </c>
      <c r="Y17" s="31" t="s">
        <v>450</v>
      </c>
      <c r="Z17" s="50" t="s">
        <v>14</v>
      </c>
      <c r="AA17" s="15"/>
      <c r="AB17" s="15"/>
      <c r="AC17" s="31" t="s">
        <v>450</v>
      </c>
      <c r="AD17" s="31" t="s">
        <v>450</v>
      </c>
      <c r="AE17" s="31" t="s">
        <v>450</v>
      </c>
      <c r="AF17" s="31" t="s">
        <v>450</v>
      </c>
      <c r="AG17" s="50" t="s">
        <v>14</v>
      </c>
      <c r="AH17" s="119"/>
      <c r="AI17" s="15"/>
      <c r="AJ17" s="31" t="s">
        <v>450</v>
      </c>
      <c r="AK17" s="31" t="s">
        <v>450</v>
      </c>
      <c r="AL17" s="29">
        <v>1.0</v>
      </c>
      <c r="AM17" s="29" t="s">
        <v>623</v>
      </c>
    </row>
    <row r="18" ht="15.75" customHeight="1">
      <c r="A18" s="19">
        <v>16.0</v>
      </c>
      <c r="B18" s="19" t="s">
        <v>34</v>
      </c>
      <c r="C18" s="31" t="s">
        <v>496</v>
      </c>
      <c r="D18" s="32"/>
      <c r="E18" s="23"/>
      <c r="F18" s="657"/>
      <c r="G18" s="31" t="s">
        <v>450</v>
      </c>
      <c r="H18" s="31" t="s">
        <v>450</v>
      </c>
      <c r="I18" s="125"/>
      <c r="J18" s="31"/>
      <c r="K18" s="31"/>
      <c r="L18" s="15"/>
      <c r="M18" s="15"/>
      <c r="N18" s="31"/>
      <c r="O18" s="31"/>
      <c r="P18" s="117" t="s">
        <v>617</v>
      </c>
      <c r="Q18" s="31"/>
      <c r="R18" s="31"/>
      <c r="S18" s="31"/>
      <c r="T18" s="15"/>
      <c r="U18" s="15"/>
      <c r="V18" s="31"/>
      <c r="W18" s="50"/>
      <c r="X18" s="31"/>
      <c r="Y18" s="31" t="s">
        <v>450</v>
      </c>
      <c r="Z18" s="31" t="s">
        <v>450</v>
      </c>
      <c r="AA18" s="15"/>
      <c r="AB18" s="15"/>
      <c r="AC18" s="50" t="s">
        <v>14</v>
      </c>
      <c r="AD18" s="31" t="s">
        <v>450</v>
      </c>
      <c r="AE18" s="31" t="s">
        <v>450</v>
      </c>
      <c r="AF18" s="31" t="s">
        <v>450</v>
      </c>
      <c r="AG18" s="31" t="s">
        <v>450</v>
      </c>
      <c r="AH18" s="15"/>
      <c r="AI18" s="119"/>
      <c r="AJ18" s="50" t="s">
        <v>14</v>
      </c>
      <c r="AK18" s="31" t="s">
        <v>450</v>
      </c>
      <c r="AL18" s="29">
        <v>2.0</v>
      </c>
      <c r="AM18" s="29" t="s">
        <v>624</v>
      </c>
    </row>
    <row r="19" ht="15.75" customHeight="1">
      <c r="A19" s="19">
        <v>17.0</v>
      </c>
      <c r="B19" s="609" t="s">
        <v>37</v>
      </c>
      <c r="C19" s="59">
        <v>42562.0</v>
      </c>
      <c r="D19" s="32"/>
      <c r="E19" s="23"/>
      <c r="F19" s="657"/>
      <c r="G19" s="31"/>
      <c r="H19" s="31"/>
      <c r="I19" s="31"/>
      <c r="J19" s="125"/>
      <c r="K19" s="31"/>
      <c r="L19" s="15"/>
      <c r="M19" s="15"/>
      <c r="N19" s="31" t="s">
        <v>450</v>
      </c>
      <c r="O19" s="31" t="s">
        <v>450</v>
      </c>
      <c r="P19" s="78" t="s">
        <v>621</v>
      </c>
      <c r="Q19" s="31" t="s">
        <v>450</v>
      </c>
      <c r="R19" s="31" t="s">
        <v>450</v>
      </c>
      <c r="S19" s="31" t="s">
        <v>450</v>
      </c>
      <c r="T19" s="15" t="s">
        <v>14</v>
      </c>
      <c r="U19" s="119"/>
      <c r="V19" s="31"/>
      <c r="W19" s="31" t="s">
        <v>450</v>
      </c>
      <c r="X19" s="50" t="s">
        <v>14</v>
      </c>
      <c r="Y19" s="31" t="s">
        <v>450</v>
      </c>
      <c r="Z19" s="31" t="s">
        <v>450</v>
      </c>
      <c r="AA19" s="15"/>
      <c r="AB19" s="15"/>
      <c r="AC19" s="31" t="s">
        <v>450</v>
      </c>
      <c r="AD19" s="50" t="s">
        <v>14</v>
      </c>
      <c r="AE19" s="31" t="s">
        <v>450</v>
      </c>
      <c r="AF19" s="31" t="s">
        <v>450</v>
      </c>
      <c r="AG19" s="31" t="s">
        <v>450</v>
      </c>
      <c r="AH19" s="15"/>
      <c r="AI19" s="15"/>
      <c r="AJ19" s="31" t="s">
        <v>450</v>
      </c>
      <c r="AK19" s="50" t="s">
        <v>14</v>
      </c>
      <c r="AL19" s="29">
        <v>1.0</v>
      </c>
      <c r="AM19" s="45" t="s">
        <v>625</v>
      </c>
    </row>
    <row r="20" ht="15.75" customHeight="1">
      <c r="A20" s="19">
        <v>18.0</v>
      </c>
      <c r="B20" s="19" t="s">
        <v>36</v>
      </c>
      <c r="C20" s="653" t="s">
        <v>497</v>
      </c>
      <c r="D20" s="32"/>
      <c r="E20" s="23"/>
      <c r="F20" s="657"/>
      <c r="G20" s="31"/>
      <c r="H20" s="31"/>
      <c r="I20" s="31"/>
      <c r="J20" s="31"/>
      <c r="K20" s="31"/>
      <c r="L20" s="15"/>
      <c r="M20" s="15"/>
      <c r="N20" s="31" t="s">
        <v>450</v>
      </c>
      <c r="O20" s="31" t="s">
        <v>450</v>
      </c>
      <c r="P20" s="117" t="s">
        <v>617</v>
      </c>
      <c r="Q20" s="31" t="s">
        <v>450</v>
      </c>
      <c r="R20" s="31" t="s">
        <v>450</v>
      </c>
      <c r="S20" s="31" t="s">
        <v>450</v>
      </c>
      <c r="T20" s="15"/>
      <c r="U20" s="15"/>
      <c r="V20" s="31" t="s">
        <v>450</v>
      </c>
      <c r="W20" s="31" t="s">
        <v>450</v>
      </c>
      <c r="X20" s="117" t="s">
        <v>247</v>
      </c>
      <c r="Y20" s="117" t="s">
        <v>247</v>
      </c>
      <c r="Z20" s="117" t="s">
        <v>247</v>
      </c>
      <c r="AA20" s="117" t="s">
        <v>247</v>
      </c>
      <c r="AB20" s="117" t="s">
        <v>247</v>
      </c>
      <c r="AC20" s="117" t="s">
        <v>247</v>
      </c>
      <c r="AD20" s="31" t="s">
        <v>450</v>
      </c>
      <c r="AE20" s="31" t="s">
        <v>450</v>
      </c>
      <c r="AF20" s="31" t="s">
        <v>450</v>
      </c>
      <c r="AG20" s="31" t="s">
        <v>450</v>
      </c>
      <c r="AH20" s="15"/>
      <c r="AI20" s="15"/>
      <c r="AJ20" s="31" t="s">
        <v>450</v>
      </c>
      <c r="AK20" s="698" t="s">
        <v>29</v>
      </c>
      <c r="AL20" s="29"/>
      <c r="AM20" s="61"/>
    </row>
    <row r="21" ht="15.75" customHeight="1">
      <c r="A21" s="19">
        <v>19.0</v>
      </c>
      <c r="B21" s="20" t="s">
        <v>15</v>
      </c>
      <c r="C21" s="62">
        <v>42726.0</v>
      </c>
      <c r="D21" s="32"/>
      <c r="E21" s="701"/>
      <c r="F21" s="657"/>
      <c r="G21" s="125"/>
      <c r="H21" s="125"/>
      <c r="I21" s="125" t="s">
        <v>450</v>
      </c>
      <c r="J21" s="125" t="s">
        <v>450</v>
      </c>
      <c r="K21" s="125"/>
      <c r="L21" s="119"/>
      <c r="M21" s="119" t="s">
        <v>450</v>
      </c>
      <c r="N21" s="31" t="s">
        <v>450</v>
      </c>
      <c r="O21" s="31"/>
      <c r="P21" s="117" t="s">
        <v>617</v>
      </c>
      <c r="Q21" s="31" t="s">
        <v>450</v>
      </c>
      <c r="R21" s="31" t="s">
        <v>450</v>
      </c>
      <c r="S21" s="31" t="s">
        <v>450</v>
      </c>
      <c r="T21" s="15" t="s">
        <v>450</v>
      </c>
      <c r="U21" s="15"/>
      <c r="V21" s="31"/>
      <c r="W21" s="31"/>
      <c r="X21" s="31" t="s">
        <v>450</v>
      </c>
      <c r="Y21" s="31" t="s">
        <v>450</v>
      </c>
      <c r="Z21" s="31" t="s">
        <v>450</v>
      </c>
      <c r="AA21" s="15" t="s">
        <v>450</v>
      </c>
      <c r="AB21" s="15"/>
      <c r="AC21" s="50" t="s">
        <v>14</v>
      </c>
      <c r="AD21" s="31" t="s">
        <v>450</v>
      </c>
      <c r="AE21" s="31" t="s">
        <v>450</v>
      </c>
      <c r="AF21" s="31" t="s">
        <v>450</v>
      </c>
      <c r="AG21" s="50" t="s">
        <v>14</v>
      </c>
      <c r="AH21" s="119"/>
      <c r="AI21" s="15"/>
      <c r="AJ21" s="31" t="s">
        <v>450</v>
      </c>
      <c r="AK21" s="31" t="s">
        <v>450</v>
      </c>
      <c r="AL21" s="45"/>
      <c r="AM21" s="45"/>
    </row>
    <row r="22" ht="15.75" customHeight="1">
      <c r="A22" s="19">
        <v>20.0</v>
      </c>
      <c r="B22" s="20" t="s">
        <v>455</v>
      </c>
      <c r="C22" s="62">
        <v>42606.0</v>
      </c>
      <c r="D22" s="32"/>
      <c r="E22" s="701"/>
      <c r="F22" s="657"/>
      <c r="G22" s="125" t="s">
        <v>450</v>
      </c>
      <c r="H22" s="125" t="s">
        <v>450</v>
      </c>
      <c r="I22" s="125"/>
      <c r="J22" s="125"/>
      <c r="K22" s="125" t="s">
        <v>450</v>
      </c>
      <c r="L22" s="119" t="s">
        <v>450</v>
      </c>
      <c r="M22" s="119"/>
      <c r="N22" s="31" t="s">
        <v>450</v>
      </c>
      <c r="O22" s="31" t="s">
        <v>450</v>
      </c>
      <c r="P22" s="78" t="s">
        <v>621</v>
      </c>
      <c r="Q22" s="31"/>
      <c r="R22" s="31" t="s">
        <v>450</v>
      </c>
      <c r="S22" s="31"/>
      <c r="T22" s="15"/>
      <c r="U22" s="363" t="s">
        <v>14</v>
      </c>
      <c r="V22" s="31" t="s">
        <v>450</v>
      </c>
      <c r="W22" s="31" t="s">
        <v>450</v>
      </c>
      <c r="X22" s="31" t="s">
        <v>450</v>
      </c>
      <c r="Y22" s="31" t="s">
        <v>450</v>
      </c>
      <c r="Z22" s="31" t="s">
        <v>450</v>
      </c>
      <c r="AA22" s="15" t="s">
        <v>450</v>
      </c>
      <c r="AB22" s="15"/>
      <c r="AC22" s="31"/>
      <c r="AD22" s="50" t="s">
        <v>14</v>
      </c>
      <c r="AE22" s="31" t="s">
        <v>450</v>
      </c>
      <c r="AF22" s="50" t="s">
        <v>14</v>
      </c>
      <c r="AG22" s="50" t="s">
        <v>14</v>
      </c>
      <c r="AH22" s="15"/>
      <c r="AI22" s="15" t="s">
        <v>14</v>
      </c>
      <c r="AJ22" s="50" t="s">
        <v>14</v>
      </c>
      <c r="AK22" s="31" t="s">
        <v>450</v>
      </c>
      <c r="AL22" s="45">
        <v>2.0</v>
      </c>
      <c r="AM22" s="45" t="s">
        <v>622</v>
      </c>
    </row>
    <row r="23" ht="15.75" customHeight="1">
      <c r="A23" s="19">
        <v>21.0</v>
      </c>
      <c r="B23" s="20" t="s">
        <v>626</v>
      </c>
      <c r="C23" s="66">
        <v>42558.0</v>
      </c>
      <c r="D23" s="32"/>
      <c r="E23" s="701"/>
      <c r="F23" s="657"/>
      <c r="G23" s="125"/>
      <c r="H23" s="125"/>
      <c r="I23" s="125" t="s">
        <v>450</v>
      </c>
      <c r="J23" s="125" t="s">
        <v>450</v>
      </c>
      <c r="K23" s="125"/>
      <c r="L23" s="119"/>
      <c r="M23" s="119" t="s">
        <v>450</v>
      </c>
      <c r="N23" s="31" t="s">
        <v>450</v>
      </c>
      <c r="O23" s="31" t="s">
        <v>450</v>
      </c>
      <c r="P23" s="117" t="s">
        <v>617</v>
      </c>
      <c r="Q23" s="31" t="s">
        <v>450</v>
      </c>
      <c r="R23" s="31" t="s">
        <v>450</v>
      </c>
      <c r="S23" s="31" t="s">
        <v>450</v>
      </c>
      <c r="T23" s="15"/>
      <c r="U23" s="119"/>
      <c r="V23" s="31" t="s">
        <v>450</v>
      </c>
      <c r="W23" s="31" t="s">
        <v>450</v>
      </c>
      <c r="X23" s="31" t="s">
        <v>450</v>
      </c>
      <c r="Y23" s="31" t="s">
        <v>450</v>
      </c>
      <c r="Z23" s="31" t="s">
        <v>450</v>
      </c>
      <c r="AA23" s="15" t="s">
        <v>14</v>
      </c>
      <c r="AB23" s="15"/>
      <c r="AC23" s="31"/>
      <c r="AD23" s="31" t="s">
        <v>450</v>
      </c>
      <c r="AE23" s="50" t="s">
        <v>14</v>
      </c>
      <c r="AF23" s="31" t="s">
        <v>450</v>
      </c>
      <c r="AG23" s="31" t="s">
        <v>450</v>
      </c>
      <c r="AH23" s="15"/>
      <c r="AI23" s="15"/>
      <c r="AJ23" s="31" t="s">
        <v>450</v>
      </c>
      <c r="AK23" s="50" t="s">
        <v>14</v>
      </c>
      <c r="AL23" s="45"/>
      <c r="AM23" s="45"/>
    </row>
    <row r="24" ht="15.75" customHeight="1">
      <c r="A24" s="19">
        <v>22.0</v>
      </c>
      <c r="B24" s="20" t="s">
        <v>627</v>
      </c>
      <c r="C24" s="62">
        <v>42600.0</v>
      </c>
      <c r="D24" s="71"/>
      <c r="E24" s="701"/>
      <c r="F24" s="657"/>
      <c r="G24" s="125" t="s">
        <v>450</v>
      </c>
      <c r="H24" s="125" t="s">
        <v>450</v>
      </c>
      <c r="I24" s="125"/>
      <c r="J24" s="125"/>
      <c r="K24" s="125" t="s">
        <v>450</v>
      </c>
      <c r="L24" s="119" t="s">
        <v>450</v>
      </c>
      <c r="M24" s="119"/>
      <c r="N24" s="31" t="s">
        <v>450</v>
      </c>
      <c r="O24" s="31" t="s">
        <v>450</v>
      </c>
      <c r="P24" s="117" t="s">
        <v>617</v>
      </c>
      <c r="Q24" s="31" t="s">
        <v>450</v>
      </c>
      <c r="R24" s="50" t="s">
        <v>14</v>
      </c>
      <c r="S24" s="123"/>
      <c r="T24" s="15"/>
      <c r="U24" s="15"/>
      <c r="V24" s="31" t="s">
        <v>450</v>
      </c>
      <c r="W24" s="31" t="s">
        <v>450</v>
      </c>
      <c r="X24" s="31" t="s">
        <v>450</v>
      </c>
      <c r="Y24" s="31" t="s">
        <v>450</v>
      </c>
      <c r="Z24" s="31"/>
      <c r="AA24" s="119"/>
      <c r="AB24" s="117" t="s">
        <v>247</v>
      </c>
      <c r="AC24" s="117" t="s">
        <v>247</v>
      </c>
      <c r="AD24" s="117" t="s">
        <v>247</v>
      </c>
      <c r="AE24" s="117" t="s">
        <v>247</v>
      </c>
      <c r="AF24" s="117" t="s">
        <v>247</v>
      </c>
      <c r="AG24" s="117" t="s">
        <v>247</v>
      </c>
      <c r="AH24" s="15"/>
      <c r="AI24" s="15"/>
      <c r="AJ24" s="31" t="s">
        <v>450</v>
      </c>
      <c r="AK24" s="31" t="s">
        <v>450</v>
      </c>
      <c r="AL24" s="45">
        <v>1.0</v>
      </c>
      <c r="AM24" s="45" t="s">
        <v>618</v>
      </c>
    </row>
    <row r="25" ht="15.75" customHeight="1">
      <c r="A25" s="19">
        <v>23.0</v>
      </c>
      <c r="B25" s="20" t="s">
        <v>628</v>
      </c>
      <c r="C25" s="62"/>
      <c r="D25" s="31"/>
      <c r="E25" s="702"/>
      <c r="F25" s="698"/>
      <c r="G25" s="31"/>
      <c r="H25" s="31"/>
      <c r="I25" s="31" t="s">
        <v>450</v>
      </c>
      <c r="J25" s="31" t="s">
        <v>450</v>
      </c>
      <c r="K25" s="31"/>
      <c r="L25" s="15"/>
      <c r="M25" s="15" t="s">
        <v>450</v>
      </c>
      <c r="N25" s="31" t="s">
        <v>450</v>
      </c>
      <c r="O25" s="31" t="s">
        <v>450</v>
      </c>
      <c r="P25" s="117" t="s">
        <v>617</v>
      </c>
      <c r="Q25" s="31" t="s">
        <v>450</v>
      </c>
      <c r="R25" s="31" t="s">
        <v>450</v>
      </c>
      <c r="S25" s="50" t="s">
        <v>14</v>
      </c>
      <c r="T25" s="15"/>
      <c r="U25" s="15"/>
      <c r="V25" s="31" t="s">
        <v>450</v>
      </c>
      <c r="W25" s="31" t="s">
        <v>450</v>
      </c>
      <c r="X25" s="31" t="s">
        <v>450</v>
      </c>
      <c r="Y25" s="31" t="s">
        <v>450</v>
      </c>
      <c r="Z25" s="31"/>
      <c r="AA25" s="119"/>
      <c r="AB25" s="15"/>
      <c r="AC25" s="31"/>
      <c r="AD25" s="31"/>
      <c r="AE25" s="31"/>
      <c r="AF25" s="31"/>
      <c r="AG25" s="31"/>
      <c r="AH25" s="15"/>
      <c r="AI25" s="15"/>
      <c r="AJ25" s="31"/>
      <c r="AK25" s="31"/>
      <c r="AL25" s="45">
        <v>1.0</v>
      </c>
      <c r="AM25" s="45" t="s">
        <v>618</v>
      </c>
    </row>
    <row r="26" ht="15.75" customHeight="1">
      <c r="A26" s="79"/>
      <c r="B26" s="80"/>
      <c r="C26" s="81"/>
      <c r="D26" s="79"/>
      <c r="E26" s="82"/>
      <c r="F26" s="82"/>
      <c r="G26" s="82"/>
      <c r="H26" s="83"/>
      <c r="I26" s="84"/>
      <c r="J26" s="82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82"/>
      <c r="AM26" s="82"/>
    </row>
    <row r="27" ht="15.75" customHeight="1">
      <c r="A27" s="79"/>
      <c r="B27" s="85" t="s">
        <v>41</v>
      </c>
      <c r="C27" s="86"/>
      <c r="D27" s="79"/>
      <c r="E27" s="87" t="s">
        <v>42</v>
      </c>
      <c r="F27" s="82"/>
      <c r="G27" s="82"/>
      <c r="H27" s="667"/>
      <c r="I27" s="79" t="s">
        <v>44</v>
      </c>
      <c r="J27" s="668"/>
      <c r="K27" s="668"/>
      <c r="L27" s="82"/>
      <c r="M27" s="82"/>
      <c r="N27" s="90"/>
      <c r="O27" s="79" t="s">
        <v>45</v>
      </c>
      <c r="P27" s="79"/>
      <c r="Q27" s="79"/>
      <c r="R27" s="79"/>
      <c r="S27" s="82"/>
      <c r="T27" s="91"/>
      <c r="U27" s="82" t="s">
        <v>46</v>
      </c>
      <c r="V27" s="82"/>
      <c r="W27" s="82"/>
      <c r="X27" s="82"/>
      <c r="Y27" s="82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82"/>
      <c r="AM27" s="82"/>
    </row>
    <row r="28" ht="15.75" customHeight="1">
      <c r="A28" s="79"/>
      <c r="B28" s="85" t="s">
        <v>47</v>
      </c>
      <c r="C28" s="86"/>
      <c r="D28" s="79"/>
      <c r="E28" s="87" t="s">
        <v>629</v>
      </c>
      <c r="F28" s="82"/>
      <c r="G28" s="82"/>
      <c r="H28" s="256"/>
      <c r="I28" s="79" t="s">
        <v>588</v>
      </c>
      <c r="J28" s="668"/>
      <c r="K28" s="82"/>
      <c r="L28" s="82"/>
      <c r="M28" s="82"/>
      <c r="N28" s="94"/>
      <c r="O28" s="82" t="s">
        <v>50</v>
      </c>
      <c r="P28" s="82"/>
      <c r="Q28" s="668"/>
      <c r="R28" s="82"/>
      <c r="S28" s="82"/>
      <c r="T28" s="95"/>
      <c r="U28" s="79" t="s">
        <v>51</v>
      </c>
      <c r="V28" s="79"/>
      <c r="W28" s="82"/>
      <c r="X28" s="82"/>
      <c r="Y28" s="82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82"/>
      <c r="AM28" s="82"/>
    </row>
    <row r="29" ht="15.75" customHeight="1">
      <c r="A29" s="79"/>
      <c r="B29" s="85" t="s">
        <v>52</v>
      </c>
      <c r="C29" s="96"/>
      <c r="D29" s="79"/>
      <c r="E29" s="87" t="s">
        <v>630</v>
      </c>
      <c r="F29" s="98"/>
      <c r="G29" s="98"/>
      <c r="H29" s="668"/>
      <c r="I29" s="668"/>
      <c r="J29" s="668"/>
      <c r="K29" s="82"/>
      <c r="L29" s="82"/>
      <c r="M29" s="82"/>
      <c r="N29" s="668"/>
      <c r="O29" s="668"/>
      <c r="P29" s="668"/>
      <c r="Q29" s="99"/>
      <c r="R29" s="99"/>
      <c r="S29" s="100"/>
      <c r="T29" s="100"/>
      <c r="U29" s="99"/>
      <c r="V29" s="99"/>
      <c r="W29" s="99"/>
      <c r="X29" s="99"/>
      <c r="Y29" s="99"/>
      <c r="Z29" s="99"/>
      <c r="AA29" s="100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2"/>
      <c r="AM29" s="102"/>
    </row>
    <row r="30" ht="16.5" customHeight="1">
      <c r="A30" s="103"/>
      <c r="B30" s="104"/>
      <c r="C30" s="105"/>
      <c r="D30" s="103"/>
      <c r="E30" s="103"/>
      <c r="F30" s="106"/>
      <c r="G30" s="107" t="s">
        <v>631</v>
      </c>
      <c r="H30" s="108"/>
      <c r="I30" s="109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1"/>
      <c r="AM30" s="104"/>
    </row>
    <row r="31" ht="15.75" customHeight="1">
      <c r="A31" s="79"/>
      <c r="B31" s="82"/>
      <c r="C31" s="96"/>
      <c r="D31" s="79"/>
      <c r="E31" s="79"/>
      <c r="F31" s="79"/>
      <c r="G31" s="79"/>
      <c r="H31" s="112"/>
      <c r="I31" s="84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82"/>
      <c r="AM31" s="82"/>
    </row>
    <row r="32" ht="11.25" customHeight="1">
      <c r="A32" s="19">
        <v>1.0</v>
      </c>
      <c r="B32" s="19" t="s">
        <v>33</v>
      </c>
      <c r="C32" s="66">
        <v>42621.0</v>
      </c>
      <c r="D32" s="113" t="s">
        <v>56</v>
      </c>
      <c r="E32" s="114" t="s">
        <v>632</v>
      </c>
      <c r="F32" s="698"/>
      <c r="G32" s="31" t="s">
        <v>453</v>
      </c>
      <c r="H32" s="31" t="s">
        <v>453</v>
      </c>
      <c r="I32" s="31" t="s">
        <v>453</v>
      </c>
      <c r="J32" s="31" t="s">
        <v>453</v>
      </c>
      <c r="K32" s="31" t="s">
        <v>453</v>
      </c>
      <c r="L32" s="15" t="s">
        <v>453</v>
      </c>
      <c r="M32" s="15"/>
      <c r="N32" s="31">
        <v>8.0</v>
      </c>
      <c r="O32" s="31">
        <v>8.0</v>
      </c>
      <c r="P32" s="117" t="s">
        <v>529</v>
      </c>
      <c r="Q32" s="31">
        <v>8.0</v>
      </c>
      <c r="R32" s="31">
        <v>8.0</v>
      </c>
      <c r="S32" s="31">
        <v>8.0</v>
      </c>
      <c r="T32" s="15"/>
      <c r="U32" s="15"/>
      <c r="V32" s="31">
        <v>8.0</v>
      </c>
      <c r="W32" s="31">
        <v>8.0</v>
      </c>
      <c r="X32" s="31">
        <v>8.0</v>
      </c>
      <c r="Y32" s="31">
        <v>8.0</v>
      </c>
      <c r="Z32" s="31">
        <v>8.0</v>
      </c>
      <c r="AA32" s="15"/>
      <c r="AB32" s="15" t="s">
        <v>453</v>
      </c>
      <c r="AC32" s="31">
        <v>8.0</v>
      </c>
      <c r="AD32" s="31">
        <v>8.0</v>
      </c>
      <c r="AE32" s="31">
        <v>8.0</v>
      </c>
      <c r="AF32" s="31">
        <v>8.0</v>
      </c>
      <c r="AG32" s="31">
        <v>8.0</v>
      </c>
      <c r="AH32" s="15"/>
      <c r="AI32" s="15"/>
      <c r="AJ32" s="31">
        <v>8.0</v>
      </c>
      <c r="AK32" s="31">
        <v>8.0</v>
      </c>
      <c r="AL32" s="31"/>
      <c r="AM32" s="31"/>
    </row>
    <row r="33" ht="11.25" customHeight="1">
      <c r="A33" s="19">
        <v>2.0</v>
      </c>
      <c r="B33" s="19" t="s">
        <v>57</v>
      </c>
      <c r="C33" s="62">
        <v>42455.0</v>
      </c>
      <c r="D33" s="32"/>
      <c r="E33" s="32"/>
      <c r="F33" s="698"/>
      <c r="G33" s="31" t="s">
        <v>453</v>
      </c>
      <c r="H33" s="31" t="s">
        <v>453</v>
      </c>
      <c r="I33" s="31" t="s">
        <v>453</v>
      </c>
      <c r="J33" s="31" t="s">
        <v>453</v>
      </c>
      <c r="K33" s="31" t="s">
        <v>453</v>
      </c>
      <c r="L33" s="15"/>
      <c r="M33" s="15"/>
      <c r="N33" s="31">
        <v>8.0</v>
      </c>
      <c r="O33" s="31">
        <v>8.0</v>
      </c>
      <c r="P33" s="117" t="s">
        <v>529</v>
      </c>
      <c r="Q33" s="31">
        <v>8.0</v>
      </c>
      <c r="R33" s="31">
        <v>8.0</v>
      </c>
      <c r="S33" s="31">
        <v>8.0</v>
      </c>
      <c r="T33" s="15" t="s">
        <v>453</v>
      </c>
      <c r="U33" s="15"/>
      <c r="V33" s="31">
        <v>8.0</v>
      </c>
      <c r="W33" s="31">
        <v>8.0</v>
      </c>
      <c r="X33" s="31">
        <v>8.0</v>
      </c>
      <c r="Y33" s="31">
        <v>8.0</v>
      </c>
      <c r="Z33" s="31">
        <v>8.0</v>
      </c>
      <c r="AA33" s="15"/>
      <c r="AB33" s="15"/>
      <c r="AC33" s="31">
        <v>8.0</v>
      </c>
      <c r="AD33" s="31">
        <v>8.0</v>
      </c>
      <c r="AE33" s="31">
        <v>8.0</v>
      </c>
      <c r="AF33" s="31">
        <v>8.0</v>
      </c>
      <c r="AG33" s="31">
        <v>8.0</v>
      </c>
      <c r="AH33" s="15"/>
      <c r="AI33" s="15" t="s">
        <v>453</v>
      </c>
      <c r="AJ33" s="31">
        <v>8.0</v>
      </c>
      <c r="AK33" s="31">
        <v>8.0</v>
      </c>
      <c r="AL33" s="31"/>
      <c r="AM33" s="31"/>
    </row>
    <row r="34" ht="11.25" customHeight="1">
      <c r="A34" s="19">
        <v>3.0</v>
      </c>
      <c r="B34" s="19" t="s">
        <v>58</v>
      </c>
      <c r="C34" s="62">
        <v>42704.0</v>
      </c>
      <c r="D34" s="32"/>
      <c r="E34" s="32"/>
      <c r="F34" s="698"/>
      <c r="G34" s="31" t="s">
        <v>453</v>
      </c>
      <c r="H34" s="31" t="s">
        <v>453</v>
      </c>
      <c r="I34" s="31" t="s">
        <v>453</v>
      </c>
      <c r="J34" s="31" t="s">
        <v>453</v>
      </c>
      <c r="K34" s="31" t="s">
        <v>453</v>
      </c>
      <c r="L34" s="15"/>
      <c r="M34" s="15" t="s">
        <v>453</v>
      </c>
      <c r="N34" s="31">
        <v>8.0</v>
      </c>
      <c r="O34" s="31">
        <v>8.0</v>
      </c>
      <c r="P34" s="117" t="s">
        <v>529</v>
      </c>
      <c r="Q34" s="31">
        <v>8.0</v>
      </c>
      <c r="R34" s="31">
        <v>8.0</v>
      </c>
      <c r="S34" s="31">
        <v>8.0</v>
      </c>
      <c r="T34" s="15"/>
      <c r="U34" s="15"/>
      <c r="V34" s="31">
        <v>8.0</v>
      </c>
      <c r="W34" s="31">
        <v>8.0</v>
      </c>
      <c r="X34" s="31">
        <v>8.0</v>
      </c>
      <c r="Y34" s="31">
        <v>8.0</v>
      </c>
      <c r="Z34" s="31">
        <v>8.0</v>
      </c>
      <c r="AA34" s="15" t="s">
        <v>453</v>
      </c>
      <c r="AB34" s="15"/>
      <c r="AC34" s="31">
        <v>8.0</v>
      </c>
      <c r="AD34" s="31">
        <v>8.0</v>
      </c>
      <c r="AE34" s="31">
        <v>8.0</v>
      </c>
      <c r="AF34" s="31">
        <v>8.0</v>
      </c>
      <c r="AG34" s="31">
        <v>8.0</v>
      </c>
      <c r="AH34" s="15"/>
      <c r="AI34" s="15"/>
      <c r="AJ34" s="31">
        <v>8.0</v>
      </c>
      <c r="AK34" s="31">
        <v>8.0</v>
      </c>
      <c r="AL34" s="31"/>
      <c r="AM34" s="31"/>
    </row>
    <row r="35" ht="11.25" customHeight="1">
      <c r="A35" s="19">
        <v>4.0</v>
      </c>
      <c r="B35" s="19" t="s">
        <v>59</v>
      </c>
      <c r="C35" s="62">
        <v>42425.0</v>
      </c>
      <c r="D35" s="71"/>
      <c r="E35" s="71"/>
      <c r="F35" s="698"/>
      <c r="G35" s="31" t="s">
        <v>453</v>
      </c>
      <c r="H35" s="31" t="s">
        <v>453</v>
      </c>
      <c r="I35" s="31" t="s">
        <v>453</v>
      </c>
      <c r="J35" s="31" t="s">
        <v>453</v>
      </c>
      <c r="K35" s="31" t="s">
        <v>453</v>
      </c>
      <c r="L35" s="15"/>
      <c r="M35" s="15"/>
      <c r="N35" s="31">
        <v>8.0</v>
      </c>
      <c r="O35" s="31">
        <v>8.0</v>
      </c>
      <c r="P35" s="117" t="s">
        <v>529</v>
      </c>
      <c r="Q35" s="31">
        <v>8.0</v>
      </c>
      <c r="R35" s="31">
        <v>8.0</v>
      </c>
      <c r="S35" s="31">
        <v>8.0</v>
      </c>
      <c r="T35" s="15"/>
      <c r="U35" s="15" t="s">
        <v>453</v>
      </c>
      <c r="V35" s="31">
        <v>8.0</v>
      </c>
      <c r="W35" s="31">
        <v>8.0</v>
      </c>
      <c r="X35" s="31">
        <v>8.0</v>
      </c>
      <c r="Y35" s="31">
        <v>8.0</v>
      </c>
      <c r="Z35" s="31">
        <v>8.0</v>
      </c>
      <c r="AA35" s="15"/>
      <c r="AB35" s="15"/>
      <c r="AC35" s="31">
        <v>8.0</v>
      </c>
      <c r="AD35" s="31">
        <v>8.0</v>
      </c>
      <c r="AE35" s="31">
        <v>8.0</v>
      </c>
      <c r="AF35" s="31">
        <v>8.0</v>
      </c>
      <c r="AG35" s="31">
        <v>8.0</v>
      </c>
      <c r="AH35" s="15" t="s">
        <v>453</v>
      </c>
      <c r="AI35" s="15"/>
      <c r="AJ35" s="31">
        <v>8.0</v>
      </c>
      <c r="AK35" s="31">
        <v>8.0</v>
      </c>
      <c r="AL35" s="31"/>
      <c r="AM35" s="31"/>
    </row>
    <row r="36" ht="21.75" customHeight="1">
      <c r="A36" s="79"/>
      <c r="B36" s="80"/>
      <c r="C36" s="112"/>
      <c r="D36" s="79"/>
      <c r="E36" s="112"/>
      <c r="F36" s="112"/>
      <c r="G36" s="112"/>
      <c r="H36" s="112"/>
      <c r="I36" s="112"/>
      <c r="J36" s="112"/>
      <c r="K36" s="18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8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31"/>
      <c r="AM36" s="31"/>
    </row>
    <row r="37" ht="9.75" customHeight="1">
      <c r="A37" s="19">
        <v>1.0</v>
      </c>
      <c r="B37" s="20" t="s">
        <v>60</v>
      </c>
      <c r="C37" s="62">
        <v>42603.0</v>
      </c>
      <c r="D37" s="113" t="s">
        <v>61</v>
      </c>
      <c r="E37" s="616" t="s">
        <v>632</v>
      </c>
      <c r="F37" s="698"/>
      <c r="G37" s="31" t="s">
        <v>453</v>
      </c>
      <c r="H37" s="31" t="s">
        <v>453</v>
      </c>
      <c r="I37" s="31" t="s">
        <v>453</v>
      </c>
      <c r="J37" s="31"/>
      <c r="K37" s="31"/>
      <c r="L37" s="15" t="s">
        <v>453</v>
      </c>
      <c r="M37" s="15" t="s">
        <v>453</v>
      </c>
      <c r="N37" s="31" t="s">
        <v>54</v>
      </c>
      <c r="O37" s="31" t="s">
        <v>54</v>
      </c>
      <c r="P37" s="703" t="s">
        <v>529</v>
      </c>
      <c r="Q37" s="31" t="s">
        <v>54</v>
      </c>
      <c r="R37" s="31" t="s">
        <v>54</v>
      </c>
      <c r="S37" s="31" t="s">
        <v>54</v>
      </c>
      <c r="T37" s="15"/>
      <c r="U37" s="15"/>
      <c r="V37" s="31" t="s">
        <v>43</v>
      </c>
      <c r="W37" s="31" t="s">
        <v>43</v>
      </c>
      <c r="X37" s="31" t="s">
        <v>43</v>
      </c>
      <c r="Y37" s="31" t="s">
        <v>43</v>
      </c>
      <c r="Z37" s="31" t="s">
        <v>43</v>
      </c>
      <c r="AA37" s="15" t="s">
        <v>453</v>
      </c>
      <c r="AB37" s="15" t="s">
        <v>453</v>
      </c>
      <c r="AC37" s="31" t="s">
        <v>54</v>
      </c>
      <c r="AD37" s="31" t="s">
        <v>54</v>
      </c>
      <c r="AE37" s="31" t="s">
        <v>54</v>
      </c>
      <c r="AF37" s="31" t="s">
        <v>54</v>
      </c>
      <c r="AG37" s="31" t="s">
        <v>54</v>
      </c>
      <c r="AH37" s="15"/>
      <c r="AI37" s="15"/>
      <c r="AJ37" s="31" t="s">
        <v>43</v>
      </c>
      <c r="AK37" s="31" t="s">
        <v>43</v>
      </c>
      <c r="AL37" s="31"/>
      <c r="AM37" s="31"/>
    </row>
    <row r="38" ht="9.75" customHeight="1">
      <c r="A38" s="19">
        <v>2.0</v>
      </c>
      <c r="B38" s="20" t="s">
        <v>63</v>
      </c>
      <c r="C38" s="62">
        <v>42625.0</v>
      </c>
      <c r="D38" s="71"/>
      <c r="E38" s="71"/>
      <c r="F38" s="698"/>
      <c r="G38" s="31" t="s">
        <v>453</v>
      </c>
      <c r="H38" s="31"/>
      <c r="I38" s="31"/>
      <c r="J38" s="31" t="s">
        <v>453</v>
      </c>
      <c r="K38" s="31" t="s">
        <v>453</v>
      </c>
      <c r="L38" s="15"/>
      <c r="M38" s="15"/>
      <c r="N38" s="31" t="s">
        <v>43</v>
      </c>
      <c r="O38" s="31" t="s">
        <v>43</v>
      </c>
      <c r="P38" s="71"/>
      <c r="Q38" s="31" t="s">
        <v>43</v>
      </c>
      <c r="R38" s="31" t="s">
        <v>43</v>
      </c>
      <c r="S38" s="31" t="s">
        <v>43</v>
      </c>
      <c r="T38" s="15" t="s">
        <v>453</v>
      </c>
      <c r="U38" s="15" t="s">
        <v>453</v>
      </c>
      <c r="V38" s="31" t="s">
        <v>54</v>
      </c>
      <c r="W38" s="31" t="s">
        <v>54</v>
      </c>
      <c r="X38" s="31" t="s">
        <v>54</v>
      </c>
      <c r="Y38" s="31" t="s">
        <v>54</v>
      </c>
      <c r="Z38" s="31" t="s">
        <v>54</v>
      </c>
      <c r="AA38" s="15"/>
      <c r="AB38" s="15"/>
      <c r="AC38" s="31" t="s">
        <v>43</v>
      </c>
      <c r="AD38" s="31" t="s">
        <v>43</v>
      </c>
      <c r="AE38" s="31" t="s">
        <v>43</v>
      </c>
      <c r="AF38" s="31" t="s">
        <v>43</v>
      </c>
      <c r="AG38" s="31" t="s">
        <v>43</v>
      </c>
      <c r="AH38" s="15" t="s">
        <v>453</v>
      </c>
      <c r="AI38" s="15" t="s">
        <v>453</v>
      </c>
      <c r="AJ38" s="31" t="s">
        <v>54</v>
      </c>
      <c r="AK38" s="31" t="s">
        <v>54</v>
      </c>
      <c r="AL38" s="31"/>
      <c r="AM38" s="31"/>
    </row>
    <row r="39" ht="15.75" customHeight="1">
      <c r="A39" s="79"/>
      <c r="B39" s="80"/>
      <c r="C39" s="112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</row>
    <row r="40" ht="19.5" customHeight="1">
      <c r="A40" s="19">
        <v>1.0</v>
      </c>
      <c r="B40" s="20" t="s">
        <v>64</v>
      </c>
      <c r="C40" s="62"/>
      <c r="D40" s="113" t="s">
        <v>65</v>
      </c>
      <c r="E40" s="114" t="s">
        <v>632</v>
      </c>
      <c r="F40" s="698"/>
      <c r="G40" s="31" t="s">
        <v>453</v>
      </c>
      <c r="H40" s="31" t="s">
        <v>453</v>
      </c>
      <c r="I40" s="31" t="s">
        <v>453</v>
      </c>
      <c r="J40" s="31" t="s">
        <v>453</v>
      </c>
      <c r="K40" s="31" t="s">
        <v>453</v>
      </c>
      <c r="L40" s="15" t="s">
        <v>453</v>
      </c>
      <c r="M40" s="15" t="s">
        <v>453</v>
      </c>
      <c r="N40" s="31">
        <v>12.0</v>
      </c>
      <c r="O40" s="31">
        <v>12.0</v>
      </c>
      <c r="P40" s="703" t="s">
        <v>529</v>
      </c>
      <c r="Q40" s="31">
        <v>12.0</v>
      </c>
      <c r="R40" s="31">
        <v>12.0</v>
      </c>
      <c r="S40" s="31">
        <v>12.0</v>
      </c>
      <c r="T40" s="15">
        <v>12.0</v>
      </c>
      <c r="U40" s="15">
        <v>12.0</v>
      </c>
      <c r="V40" s="31">
        <v>12.0</v>
      </c>
      <c r="W40" s="31">
        <v>12.0</v>
      </c>
      <c r="X40" s="31">
        <v>12.0</v>
      </c>
      <c r="Y40" s="31">
        <v>12.0</v>
      </c>
      <c r="Z40" s="31">
        <v>12.0</v>
      </c>
      <c r="AA40" s="15"/>
      <c r="AB40" s="15"/>
      <c r="AC40" s="31">
        <v>12.0</v>
      </c>
      <c r="AD40" s="31">
        <v>12.0</v>
      </c>
      <c r="AE40" s="31">
        <v>12.0</v>
      </c>
      <c r="AF40" s="31">
        <v>12.0</v>
      </c>
      <c r="AG40" s="31">
        <v>12.0</v>
      </c>
      <c r="AH40" s="15">
        <v>12.0</v>
      </c>
      <c r="AI40" s="15">
        <v>12.0</v>
      </c>
      <c r="AJ40" s="31">
        <v>12.0</v>
      </c>
      <c r="AK40" s="31">
        <v>12.0</v>
      </c>
      <c r="AL40" s="31"/>
      <c r="AM40" s="31"/>
    </row>
    <row r="41" ht="19.5" customHeight="1">
      <c r="A41" s="19">
        <v>2.0</v>
      </c>
      <c r="B41" s="20" t="s">
        <v>66</v>
      </c>
      <c r="C41" s="62">
        <v>42512.0</v>
      </c>
      <c r="D41" s="71"/>
      <c r="E41" s="71"/>
      <c r="F41" s="698"/>
      <c r="G41" s="31" t="s">
        <v>453</v>
      </c>
      <c r="H41" s="31" t="s">
        <v>453</v>
      </c>
      <c r="I41" s="31" t="s">
        <v>453</v>
      </c>
      <c r="J41" s="31" t="s">
        <v>453</v>
      </c>
      <c r="K41" s="31" t="s">
        <v>453</v>
      </c>
      <c r="L41" s="15" t="s">
        <v>453</v>
      </c>
      <c r="M41" s="15" t="s">
        <v>453</v>
      </c>
      <c r="N41" s="31">
        <v>12.0</v>
      </c>
      <c r="O41" s="31">
        <v>12.0</v>
      </c>
      <c r="P41" s="71"/>
      <c r="Q41" s="31">
        <v>12.0</v>
      </c>
      <c r="R41" s="31">
        <v>12.0</v>
      </c>
      <c r="S41" s="31">
        <v>12.0</v>
      </c>
      <c r="T41" s="15"/>
      <c r="U41" s="15"/>
      <c r="V41" s="31">
        <v>12.0</v>
      </c>
      <c r="W41" s="31">
        <v>12.0</v>
      </c>
      <c r="X41" s="31">
        <v>12.0</v>
      </c>
      <c r="Y41" s="31">
        <v>12.0</v>
      </c>
      <c r="Z41" s="31">
        <v>12.0</v>
      </c>
      <c r="AA41" s="15">
        <v>12.0</v>
      </c>
      <c r="AB41" s="15">
        <v>12.0</v>
      </c>
      <c r="AC41" s="31">
        <v>12.0</v>
      </c>
      <c r="AD41" s="31">
        <v>12.0</v>
      </c>
      <c r="AE41" s="31">
        <v>12.0</v>
      </c>
      <c r="AF41" s="31">
        <v>12.0</v>
      </c>
      <c r="AG41" s="31">
        <v>12.0</v>
      </c>
      <c r="AH41" s="15"/>
      <c r="AI41" s="15"/>
      <c r="AJ41" s="31">
        <v>12.0</v>
      </c>
      <c r="AK41" s="31">
        <v>12.0</v>
      </c>
      <c r="AL41" s="31"/>
      <c r="AM41" s="31"/>
    </row>
    <row r="42" ht="18.0" customHeight="1">
      <c r="A42" s="79"/>
      <c r="B42" s="80"/>
      <c r="C42" s="112"/>
      <c r="D42" s="79"/>
      <c r="E42" s="79"/>
      <c r="F42" s="79"/>
      <c r="G42" s="79"/>
      <c r="H42" s="112"/>
      <c r="I42" s="79"/>
      <c r="J42" s="79"/>
      <c r="K42" s="122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31"/>
      <c r="AM42" s="31"/>
    </row>
    <row r="43" ht="18.0" customHeight="1">
      <c r="A43" s="19">
        <v>1.0</v>
      </c>
      <c r="B43" s="20" t="s">
        <v>591</v>
      </c>
      <c r="C43" s="62">
        <v>42563.0</v>
      </c>
      <c r="D43" s="31" t="s">
        <v>68</v>
      </c>
      <c r="E43" s="31">
        <v>7.9220316393E10</v>
      </c>
      <c r="F43" s="698"/>
      <c r="G43" s="31" t="s">
        <v>453</v>
      </c>
      <c r="H43" s="31" t="s">
        <v>453</v>
      </c>
      <c r="I43" s="31" t="s">
        <v>453</v>
      </c>
      <c r="J43" s="31" t="s">
        <v>453</v>
      </c>
      <c r="K43" s="31" t="s">
        <v>453</v>
      </c>
      <c r="L43" s="15" t="s">
        <v>453</v>
      </c>
      <c r="M43" s="15" t="s">
        <v>453</v>
      </c>
      <c r="N43" s="31">
        <v>8.0</v>
      </c>
      <c r="O43" s="31">
        <v>8.0</v>
      </c>
      <c r="P43" s="117"/>
      <c r="Q43" s="31">
        <v>8.0</v>
      </c>
      <c r="R43" s="31">
        <v>8.0</v>
      </c>
      <c r="S43" s="31">
        <v>8.0</v>
      </c>
      <c r="T43" s="15"/>
      <c r="U43" s="15"/>
      <c r="V43" s="31">
        <v>8.0</v>
      </c>
      <c r="W43" s="31">
        <v>8.0</v>
      </c>
      <c r="X43" s="31">
        <v>8.0</v>
      </c>
      <c r="Y43" s="31">
        <v>8.0</v>
      </c>
      <c r="Z43" s="31">
        <v>8.0</v>
      </c>
      <c r="AA43" s="15"/>
      <c r="AB43" s="15"/>
      <c r="AC43" s="31">
        <v>8.0</v>
      </c>
      <c r="AD43" s="31">
        <v>8.0</v>
      </c>
      <c r="AE43" s="31">
        <v>8.0</v>
      </c>
      <c r="AF43" s="31">
        <v>8.0</v>
      </c>
      <c r="AG43" s="31">
        <v>8.0</v>
      </c>
      <c r="AH43" s="15"/>
      <c r="AI43" s="15"/>
      <c r="AJ43" s="31">
        <v>8.0</v>
      </c>
      <c r="AK43" s="31">
        <v>8.0</v>
      </c>
      <c r="AL43" s="31"/>
      <c r="AM43" s="31"/>
    </row>
    <row r="44" ht="18.0" customHeight="1">
      <c r="A44" s="19">
        <v>2.0</v>
      </c>
      <c r="B44" s="20" t="s">
        <v>69</v>
      </c>
      <c r="C44" s="62">
        <v>42667.0</v>
      </c>
      <c r="D44" s="31" t="s">
        <v>70</v>
      </c>
      <c r="E44" s="31">
        <v>7.9220318242E10</v>
      </c>
      <c r="F44" s="698"/>
      <c r="G44" s="31"/>
      <c r="H44" s="31"/>
      <c r="I44" s="31">
        <v>12.0</v>
      </c>
      <c r="J44" s="31">
        <v>12.0</v>
      </c>
      <c r="K44" s="31"/>
      <c r="L44" s="15"/>
      <c r="M44" s="15">
        <v>12.0</v>
      </c>
      <c r="N44" s="31">
        <v>12.0</v>
      </c>
      <c r="O44" s="31"/>
      <c r="P44" s="117"/>
      <c r="Q44" s="31"/>
      <c r="R44" s="31">
        <v>12.0</v>
      </c>
      <c r="S44" s="31">
        <v>12.0</v>
      </c>
      <c r="T44" s="15"/>
      <c r="U44" s="15"/>
      <c r="V44" s="31">
        <v>12.0</v>
      </c>
      <c r="W44" s="31">
        <v>12.0</v>
      </c>
      <c r="X44" s="31"/>
      <c r="Y44" s="31"/>
      <c r="Z44" s="31">
        <v>12.0</v>
      </c>
      <c r="AA44" s="15">
        <v>12.0</v>
      </c>
      <c r="AB44" s="15"/>
      <c r="AC44" s="31"/>
      <c r="AD44" s="31">
        <v>12.0</v>
      </c>
      <c r="AE44" s="31">
        <v>12.0</v>
      </c>
      <c r="AF44" s="31"/>
      <c r="AG44" s="31"/>
      <c r="AH44" s="15">
        <v>12.0</v>
      </c>
      <c r="AI44" s="15">
        <v>12.0</v>
      </c>
      <c r="AJ44" s="31"/>
      <c r="AK44" s="31"/>
      <c r="AL44" s="31"/>
      <c r="AM44" s="31"/>
    </row>
    <row r="45" ht="18.0" customHeight="1">
      <c r="A45" s="19">
        <v>3.0</v>
      </c>
      <c r="B45" s="20" t="s">
        <v>502</v>
      </c>
      <c r="C45" s="66">
        <v>42709.0</v>
      </c>
      <c r="D45" s="31" t="s">
        <v>70</v>
      </c>
      <c r="E45" s="31">
        <v>7.9220318285E10</v>
      </c>
      <c r="F45" s="698"/>
      <c r="G45" s="31">
        <v>12.0</v>
      </c>
      <c r="H45" s="31">
        <v>12.0</v>
      </c>
      <c r="I45" s="31"/>
      <c r="J45" s="31"/>
      <c r="K45" s="31">
        <v>12.0</v>
      </c>
      <c r="L45" s="15">
        <v>12.0</v>
      </c>
      <c r="M45" s="15"/>
      <c r="N45" s="31"/>
      <c r="O45" s="31">
        <v>12.0</v>
      </c>
      <c r="P45" s="117"/>
      <c r="Q45" s="31">
        <v>12.0</v>
      </c>
      <c r="R45" s="31"/>
      <c r="S45" s="31"/>
      <c r="T45" s="15">
        <v>12.0</v>
      </c>
      <c r="U45" s="15">
        <v>12.0</v>
      </c>
      <c r="V45" s="31"/>
      <c r="W45" s="31"/>
      <c r="X45" s="31">
        <v>12.0</v>
      </c>
      <c r="Y45" s="31">
        <v>12.0</v>
      </c>
      <c r="Z45" s="31"/>
      <c r="AA45" s="15"/>
      <c r="AB45" s="15">
        <v>12.0</v>
      </c>
      <c r="AC45" s="31">
        <v>12.0</v>
      </c>
      <c r="AD45" s="31"/>
      <c r="AE45" s="31"/>
      <c r="AF45" s="31">
        <v>12.0</v>
      </c>
      <c r="AG45" s="31">
        <v>12.0</v>
      </c>
      <c r="AH45" s="15"/>
      <c r="AI45" s="15"/>
      <c r="AJ45" s="31">
        <v>12.0</v>
      </c>
      <c r="AK45" s="31">
        <v>12.0</v>
      </c>
      <c r="AL45" s="31"/>
      <c r="AM45" s="31"/>
    </row>
    <row r="46" ht="15.75" customHeight="1">
      <c r="A46" s="19">
        <v>4.0</v>
      </c>
      <c r="B46" s="19" t="s">
        <v>73</v>
      </c>
      <c r="C46" s="62">
        <v>42512.0</v>
      </c>
      <c r="D46" s="31" t="s">
        <v>74</v>
      </c>
      <c r="E46" s="31">
        <v>7.9221277764E10</v>
      </c>
      <c r="F46" s="698"/>
      <c r="G46" s="31" t="s">
        <v>453</v>
      </c>
      <c r="H46" s="31" t="s">
        <v>453</v>
      </c>
      <c r="I46" s="31" t="s">
        <v>453</v>
      </c>
      <c r="J46" s="31" t="s">
        <v>453</v>
      </c>
      <c r="K46" s="31" t="s">
        <v>453</v>
      </c>
      <c r="L46" s="15" t="s">
        <v>453</v>
      </c>
      <c r="M46" s="15" t="s">
        <v>453</v>
      </c>
      <c r="N46" s="31">
        <v>10.0</v>
      </c>
      <c r="O46" s="31">
        <v>11.0</v>
      </c>
      <c r="P46" s="117"/>
      <c r="Q46" s="31">
        <v>10.0</v>
      </c>
      <c r="R46" s="31">
        <v>11.0</v>
      </c>
      <c r="S46" s="31">
        <v>7.0</v>
      </c>
      <c r="T46" s="15">
        <v>7.0</v>
      </c>
      <c r="U46" s="15"/>
      <c r="V46" s="31">
        <v>12.0</v>
      </c>
      <c r="W46" s="31">
        <v>10.0</v>
      </c>
      <c r="X46" s="31">
        <v>10.0</v>
      </c>
      <c r="Y46" s="31">
        <v>11.0</v>
      </c>
      <c r="Z46" s="31">
        <v>6.0</v>
      </c>
      <c r="AA46" s="15"/>
      <c r="AB46" s="15"/>
      <c r="AC46" s="31">
        <v>9.0</v>
      </c>
      <c r="AD46" s="31">
        <v>9.0</v>
      </c>
      <c r="AE46" s="31" t="s">
        <v>633</v>
      </c>
      <c r="AF46" s="31"/>
      <c r="AG46" s="31"/>
      <c r="AH46" s="15"/>
      <c r="AI46" s="15"/>
      <c r="AJ46" s="31"/>
      <c r="AK46" s="31"/>
      <c r="AL46" s="31"/>
      <c r="AM46" s="31"/>
    </row>
    <row r="47" ht="15.75" customHeight="1">
      <c r="A47" s="19">
        <v>5.0</v>
      </c>
      <c r="B47" s="19" t="s">
        <v>75</v>
      </c>
      <c r="C47" s="124">
        <v>42539.0</v>
      </c>
      <c r="D47" s="125" t="s">
        <v>76</v>
      </c>
      <c r="E47" s="125">
        <v>7.9220220031E10</v>
      </c>
      <c r="F47" s="657"/>
      <c r="G47" s="31" t="s">
        <v>453</v>
      </c>
      <c r="H47" s="31" t="s">
        <v>453</v>
      </c>
      <c r="I47" s="31" t="s">
        <v>453</v>
      </c>
      <c r="J47" s="31" t="s">
        <v>453</v>
      </c>
      <c r="K47" s="31" t="s">
        <v>453</v>
      </c>
      <c r="L47" s="15" t="s">
        <v>453</v>
      </c>
      <c r="M47" s="15" t="s">
        <v>453</v>
      </c>
      <c r="N47" s="31">
        <v>8.0</v>
      </c>
      <c r="O47" s="31">
        <v>8.0</v>
      </c>
      <c r="P47" s="117"/>
      <c r="Q47" s="31">
        <v>8.0</v>
      </c>
      <c r="R47" s="31">
        <v>8.0</v>
      </c>
      <c r="S47" s="31">
        <v>8.0</v>
      </c>
      <c r="T47" s="15"/>
      <c r="U47" s="15"/>
      <c r="V47" s="31">
        <v>8.0</v>
      </c>
      <c r="W47" s="31">
        <v>8.0</v>
      </c>
      <c r="X47" s="31">
        <v>8.0</v>
      </c>
      <c r="Y47" s="31">
        <v>8.0</v>
      </c>
      <c r="Z47" s="31">
        <v>8.0</v>
      </c>
      <c r="AA47" s="15"/>
      <c r="AB47" s="15"/>
      <c r="AC47" s="31">
        <v>8.0</v>
      </c>
      <c r="AD47" s="31">
        <v>8.0</v>
      </c>
      <c r="AE47" s="31">
        <v>8.0</v>
      </c>
      <c r="AF47" s="31">
        <v>8.0</v>
      </c>
      <c r="AG47" s="31">
        <v>8.0</v>
      </c>
      <c r="AH47" s="15"/>
      <c r="AI47" s="15"/>
      <c r="AJ47" s="31">
        <v>8.0</v>
      </c>
      <c r="AK47" s="31">
        <v>8.0</v>
      </c>
      <c r="AL47" s="31">
        <v>1.0</v>
      </c>
      <c r="AM47" s="31" t="s">
        <v>634</v>
      </c>
    </row>
    <row r="48" ht="12.0" customHeight="1">
      <c r="A48" s="79"/>
    </row>
    <row r="49" ht="9.75" customHeight="1">
      <c r="A49" s="126" t="s">
        <v>635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127"/>
    </row>
    <row r="50" ht="402.0" customHeight="1">
      <c r="A50" s="128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30"/>
    </row>
    <row r="51" ht="15.75" customHeight="1">
      <c r="A51" s="13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132"/>
    </row>
    <row r="52" ht="13.5" customHeight="1">
      <c r="A52" s="29"/>
      <c r="B52" s="29" t="s">
        <v>504</v>
      </c>
      <c r="C52" s="133"/>
      <c r="D52" s="134" t="s">
        <v>10</v>
      </c>
      <c r="E52" s="424"/>
      <c r="F52" s="29"/>
      <c r="G52" s="29"/>
      <c r="H52" s="29"/>
      <c r="I52" s="29"/>
      <c r="J52" s="29"/>
      <c r="K52" s="29"/>
      <c r="L52" s="16"/>
      <c r="M52" s="16"/>
      <c r="N52" s="29">
        <v>10.0</v>
      </c>
      <c r="O52" s="149">
        <v>7.0</v>
      </c>
      <c r="P52" s="147"/>
      <c r="Q52" s="149">
        <v>7.0</v>
      </c>
      <c r="R52" s="149">
        <v>0.0</v>
      </c>
      <c r="S52" s="29">
        <v>6.0</v>
      </c>
      <c r="T52" s="16"/>
      <c r="U52" s="16"/>
      <c r="V52" s="29">
        <v>10.0</v>
      </c>
      <c r="W52" s="29">
        <v>13.0</v>
      </c>
      <c r="X52" s="29">
        <v>11.0</v>
      </c>
      <c r="Y52" s="29">
        <v>7.0</v>
      </c>
      <c r="Z52" s="149">
        <v>2.0</v>
      </c>
      <c r="AA52" s="16"/>
      <c r="AB52" s="16"/>
      <c r="AC52" s="29">
        <v>8.0</v>
      </c>
      <c r="AD52" s="29">
        <v>6.0</v>
      </c>
      <c r="AE52" s="29">
        <v>7.0</v>
      </c>
      <c r="AF52" s="29">
        <v>10.0</v>
      </c>
      <c r="AG52" s="29">
        <v>5.0</v>
      </c>
      <c r="AH52" s="16">
        <v>6.0</v>
      </c>
      <c r="AI52" s="16"/>
      <c r="AJ52" s="16">
        <v>0.0</v>
      </c>
      <c r="AK52" s="29">
        <v>10.0</v>
      </c>
      <c r="AL52" s="704">
        <f>SUM(N52:AK52)</f>
        <v>125</v>
      </c>
      <c r="AM52" s="136">
        <f>AL52/4</f>
        <v>31.25</v>
      </c>
    </row>
    <row r="53" ht="13.5" customHeight="1">
      <c r="A53" s="137" t="s">
        <v>78</v>
      </c>
      <c r="B53" s="132"/>
      <c r="C53" s="705"/>
      <c r="D53" s="32"/>
      <c r="E53" s="427"/>
      <c r="F53" s="196"/>
      <c r="G53" s="196"/>
      <c r="H53" s="196"/>
      <c r="I53" s="196"/>
      <c r="J53" s="196"/>
      <c r="K53" s="196"/>
      <c r="L53" s="173"/>
      <c r="M53" s="173"/>
      <c r="N53" s="196"/>
      <c r="O53" s="196">
        <v>2.0</v>
      </c>
      <c r="P53" s="602"/>
      <c r="Q53" s="196">
        <v>3.0</v>
      </c>
      <c r="R53" s="196"/>
      <c r="S53" s="196">
        <v>6.0</v>
      </c>
      <c r="T53" s="173"/>
      <c r="U53" s="173"/>
      <c r="V53" s="196"/>
      <c r="W53" s="196"/>
      <c r="X53" s="196"/>
      <c r="Y53" s="196">
        <v>5.0</v>
      </c>
      <c r="Z53" s="196">
        <v>1.0</v>
      </c>
      <c r="AA53" s="173"/>
      <c r="AB53" s="173"/>
      <c r="AC53" s="196">
        <v>2.0</v>
      </c>
      <c r="AD53" s="196"/>
      <c r="AE53" s="196"/>
      <c r="AF53" s="196"/>
      <c r="AG53" s="196"/>
      <c r="AH53" s="173"/>
      <c r="AI53" s="173"/>
      <c r="AJ53" s="196"/>
      <c r="AK53" s="196"/>
      <c r="AL53" s="199">
        <f>SUM(G53:AJ53)</f>
        <v>19</v>
      </c>
      <c r="AM53" s="196"/>
    </row>
    <row r="54" ht="12.75" customHeight="1">
      <c r="A54" s="29"/>
      <c r="B54" s="29" t="s">
        <v>505</v>
      </c>
      <c r="C54" s="133"/>
      <c r="D54" s="32"/>
      <c r="E54" s="424"/>
      <c r="F54" s="29"/>
      <c r="G54" s="29"/>
      <c r="H54" s="29"/>
      <c r="I54" s="29"/>
      <c r="J54" s="29"/>
      <c r="K54" s="29">
        <v>1.0</v>
      </c>
      <c r="L54" s="16"/>
      <c r="M54" s="16"/>
      <c r="N54" s="29">
        <v>7.0</v>
      </c>
      <c r="O54" s="29">
        <v>2.0</v>
      </c>
      <c r="P54" s="147"/>
      <c r="Q54" s="29">
        <v>0.0</v>
      </c>
      <c r="R54" s="29">
        <v>0.0</v>
      </c>
      <c r="S54" s="29">
        <v>0.0</v>
      </c>
      <c r="T54" s="16"/>
      <c r="U54" s="16"/>
      <c r="V54" s="29">
        <v>1.0</v>
      </c>
      <c r="W54" s="29">
        <v>0.0</v>
      </c>
      <c r="X54" s="29">
        <v>4.0</v>
      </c>
      <c r="Y54" s="29">
        <v>3.0</v>
      </c>
      <c r="Z54" s="29">
        <v>2.0</v>
      </c>
      <c r="AA54" s="16"/>
      <c r="AB54" s="16"/>
      <c r="AC54" s="29"/>
      <c r="AD54" s="29">
        <v>2.0</v>
      </c>
      <c r="AE54" s="29">
        <v>2.0</v>
      </c>
      <c r="AF54" s="29">
        <v>0.0</v>
      </c>
      <c r="AG54" s="29">
        <v>0.0</v>
      </c>
      <c r="AH54" s="16"/>
      <c r="AI54" s="16"/>
      <c r="AJ54" s="29">
        <v>0.0</v>
      </c>
      <c r="AK54" s="29">
        <v>1.0</v>
      </c>
      <c r="AL54" s="264">
        <f>SUM(N54:AK54)</f>
        <v>24</v>
      </c>
      <c r="AM54" s="136">
        <f>AL54/2</f>
        <v>12</v>
      </c>
    </row>
    <row r="55" ht="13.5" customHeight="1">
      <c r="A55" s="137" t="s">
        <v>78</v>
      </c>
      <c r="B55" s="132"/>
      <c r="C55" s="705"/>
      <c r="D55" s="32"/>
      <c r="E55" s="427"/>
      <c r="F55" s="196"/>
      <c r="G55" s="196"/>
      <c r="H55" s="196"/>
      <c r="I55" s="196"/>
      <c r="J55" s="196"/>
      <c r="K55" s="196"/>
      <c r="L55" s="173"/>
      <c r="M55" s="173"/>
      <c r="N55" s="196">
        <v>7.0</v>
      </c>
      <c r="O55" s="196"/>
      <c r="P55" s="602"/>
      <c r="Q55" s="196"/>
      <c r="R55" s="196"/>
      <c r="S55" s="196"/>
      <c r="T55" s="173"/>
      <c r="U55" s="173"/>
      <c r="V55" s="196"/>
      <c r="W55" s="196"/>
      <c r="X55" s="196"/>
      <c r="Y55" s="196"/>
      <c r="Z55" s="196"/>
      <c r="AA55" s="173"/>
      <c r="AB55" s="173"/>
      <c r="AC55" s="196"/>
      <c r="AD55" s="196"/>
      <c r="AE55" s="196"/>
      <c r="AF55" s="196"/>
      <c r="AG55" s="196"/>
      <c r="AH55" s="173"/>
      <c r="AI55" s="173"/>
      <c r="AJ55" s="196"/>
      <c r="AK55" s="196"/>
      <c r="AL55" s="199">
        <f>SUM(G55:AJ55)</f>
        <v>7</v>
      </c>
      <c r="AM55" s="196"/>
    </row>
    <row r="56" ht="12.75" customHeight="1">
      <c r="A56" s="45"/>
      <c r="B56" s="45" t="s">
        <v>506</v>
      </c>
      <c r="C56" s="133"/>
      <c r="D56" s="32"/>
      <c r="E56" s="424"/>
      <c r="F56" s="29"/>
      <c r="G56" s="29"/>
      <c r="H56" s="29"/>
      <c r="I56" s="29">
        <v>7.0</v>
      </c>
      <c r="J56" s="29">
        <v>5.0</v>
      </c>
      <c r="K56" s="29"/>
      <c r="L56" s="16"/>
      <c r="M56" s="16">
        <v>10.0</v>
      </c>
      <c r="N56" s="29">
        <v>10.0</v>
      </c>
      <c r="O56" s="640"/>
      <c r="P56" s="147"/>
      <c r="Q56" s="29">
        <v>7.0</v>
      </c>
      <c r="R56" s="29">
        <v>10.0</v>
      </c>
      <c r="S56" s="29">
        <v>7.0</v>
      </c>
      <c r="T56" s="16">
        <v>8.0</v>
      </c>
      <c r="U56" s="16"/>
      <c r="V56" s="16"/>
      <c r="W56" s="16"/>
      <c r="X56" s="29">
        <v>8.0</v>
      </c>
      <c r="Y56" s="29">
        <v>8.0</v>
      </c>
      <c r="Z56" s="29">
        <v>10.0</v>
      </c>
      <c r="AA56" s="16">
        <v>7.0</v>
      </c>
      <c r="AB56" s="16"/>
      <c r="AC56" s="29">
        <v>10.0</v>
      </c>
      <c r="AD56" s="29">
        <v>7.0</v>
      </c>
      <c r="AE56" s="29">
        <v>7.0</v>
      </c>
      <c r="AF56" s="29">
        <v>9.0</v>
      </c>
      <c r="AG56" s="29">
        <v>8.0</v>
      </c>
      <c r="AH56" s="16"/>
      <c r="AI56" s="16"/>
      <c r="AJ56" s="29">
        <v>8.0</v>
      </c>
      <c r="AK56" s="29">
        <v>10.0</v>
      </c>
      <c r="AL56" s="264">
        <f>SUM(F56:AK56)</f>
        <v>156</v>
      </c>
      <c r="AM56" s="136">
        <f>AL56/2</f>
        <v>78</v>
      </c>
    </row>
    <row r="57" ht="13.5" customHeight="1">
      <c r="A57" s="137" t="s">
        <v>78</v>
      </c>
      <c r="B57" s="132"/>
      <c r="C57" s="705"/>
      <c r="D57" s="32"/>
      <c r="E57" s="427"/>
      <c r="F57" s="196"/>
      <c r="G57" s="196"/>
      <c r="H57" s="196"/>
      <c r="I57" s="196">
        <v>7.0</v>
      </c>
      <c r="J57" s="196">
        <v>5.0</v>
      </c>
      <c r="K57" s="196"/>
      <c r="L57" s="173"/>
      <c r="M57" s="173"/>
      <c r="N57" s="196">
        <v>1.0</v>
      </c>
      <c r="O57" s="680"/>
      <c r="P57" s="602"/>
      <c r="Q57" s="196"/>
      <c r="R57" s="196"/>
      <c r="S57" s="196">
        <v>1.0</v>
      </c>
      <c r="T57" s="173">
        <v>3.0</v>
      </c>
      <c r="U57" s="173"/>
      <c r="V57" s="196"/>
      <c r="W57" s="196"/>
      <c r="X57" s="196"/>
      <c r="Y57" s="196"/>
      <c r="Z57" s="196"/>
      <c r="AA57" s="173"/>
      <c r="AB57" s="173"/>
      <c r="AC57" s="196"/>
      <c r="AD57" s="196">
        <v>5.0</v>
      </c>
      <c r="AE57" s="196"/>
      <c r="AF57" s="196">
        <v>4.0</v>
      </c>
      <c r="AG57" s="196"/>
      <c r="AH57" s="173"/>
      <c r="AI57" s="173"/>
      <c r="AJ57" s="196"/>
      <c r="AK57" s="196"/>
      <c r="AL57" s="199">
        <f>SUM(G57:AJ57)</f>
        <v>26</v>
      </c>
      <c r="AM57" s="196"/>
    </row>
    <row r="58" ht="12.75" customHeight="1">
      <c r="A58" s="29"/>
      <c r="B58" s="29" t="s">
        <v>507</v>
      </c>
      <c r="C58" s="133"/>
      <c r="D58" s="32"/>
      <c r="E58" s="424"/>
      <c r="F58" s="29"/>
      <c r="G58" s="29"/>
      <c r="H58" s="29"/>
      <c r="I58" s="29"/>
      <c r="J58" s="29"/>
      <c r="K58" s="29">
        <v>7.0</v>
      </c>
      <c r="L58" s="16"/>
      <c r="M58" s="16"/>
      <c r="N58" s="149">
        <v>8.0</v>
      </c>
      <c r="O58" s="149">
        <v>7.0</v>
      </c>
      <c r="P58" s="147"/>
      <c r="Q58" s="149">
        <v>9.0</v>
      </c>
      <c r="R58" s="149">
        <v>8.0</v>
      </c>
      <c r="S58" s="29">
        <v>9.0</v>
      </c>
      <c r="T58" s="16"/>
      <c r="U58" s="16"/>
      <c r="V58" s="29">
        <v>6.0</v>
      </c>
      <c r="W58" s="29">
        <v>7.0</v>
      </c>
      <c r="X58" s="29">
        <v>8.0</v>
      </c>
      <c r="Y58" s="29">
        <v>11.0</v>
      </c>
      <c r="Z58" s="29">
        <v>21.0</v>
      </c>
      <c r="AA58" s="16"/>
      <c r="AB58" s="16"/>
      <c r="AC58" s="29">
        <v>10.0</v>
      </c>
      <c r="AD58" s="29">
        <v>2.0</v>
      </c>
      <c r="AE58" s="29">
        <v>10.0</v>
      </c>
      <c r="AF58" s="29">
        <v>6.0</v>
      </c>
      <c r="AG58" s="16">
        <v>0.0</v>
      </c>
      <c r="AH58" s="16"/>
      <c r="AI58" s="16">
        <v>5.0</v>
      </c>
      <c r="AJ58" s="29">
        <v>7.0</v>
      </c>
      <c r="AK58" s="29">
        <v>11.0</v>
      </c>
      <c r="AL58" s="264">
        <f>SUM(N58:AK58)</f>
        <v>145</v>
      </c>
      <c r="AM58" s="136">
        <f>AL58/2</f>
        <v>72.5</v>
      </c>
    </row>
    <row r="59" ht="13.5" customHeight="1">
      <c r="A59" s="137" t="s">
        <v>78</v>
      </c>
      <c r="B59" s="132"/>
      <c r="C59" s="705"/>
      <c r="D59" s="32"/>
      <c r="E59" s="427"/>
      <c r="F59" s="196"/>
      <c r="G59" s="196"/>
      <c r="H59" s="196"/>
      <c r="I59" s="196"/>
      <c r="J59" s="196"/>
      <c r="K59" s="196"/>
      <c r="L59" s="173"/>
      <c r="M59" s="173"/>
      <c r="N59" s="196"/>
      <c r="O59" s="196">
        <v>4.0</v>
      </c>
      <c r="P59" s="602"/>
      <c r="Q59" s="196">
        <v>1.0</v>
      </c>
      <c r="R59" s="196">
        <v>3.0</v>
      </c>
      <c r="S59" s="196"/>
      <c r="T59" s="173"/>
      <c r="U59" s="173"/>
      <c r="V59" s="196">
        <v>3.0</v>
      </c>
      <c r="W59" s="196"/>
      <c r="X59" s="196"/>
      <c r="Y59" s="196">
        <v>3.0</v>
      </c>
      <c r="Z59" s="196"/>
      <c r="AA59" s="173"/>
      <c r="AB59" s="173"/>
      <c r="AC59" s="196"/>
      <c r="AD59" s="196"/>
      <c r="AE59" s="196">
        <v>5.0</v>
      </c>
      <c r="AF59" s="196">
        <v>1.0</v>
      </c>
      <c r="AG59" s="196"/>
      <c r="AH59" s="173"/>
      <c r="AI59" s="173"/>
      <c r="AJ59" s="196"/>
      <c r="AK59" s="196"/>
      <c r="AL59" s="199">
        <f>SUM(G59:AJ59)</f>
        <v>20</v>
      </c>
      <c r="AM59" s="196"/>
    </row>
    <row r="60" ht="16.5" customHeight="1">
      <c r="A60" s="29"/>
      <c r="B60" s="29" t="s">
        <v>508</v>
      </c>
      <c r="C60" s="133"/>
      <c r="D60" s="32"/>
      <c r="E60" s="424"/>
      <c r="F60" s="29"/>
      <c r="G60" s="29"/>
      <c r="H60" s="29"/>
      <c r="I60" s="29"/>
      <c r="J60" s="29"/>
      <c r="K60" s="29"/>
      <c r="L60" s="16"/>
      <c r="M60" s="16"/>
      <c r="N60" s="150"/>
      <c r="O60" s="149">
        <v>7.0</v>
      </c>
      <c r="P60" s="147"/>
      <c r="Q60" s="149">
        <v>6.0</v>
      </c>
      <c r="R60" s="149">
        <v>9.0</v>
      </c>
      <c r="S60" s="341">
        <v>0.0</v>
      </c>
      <c r="T60" s="16"/>
      <c r="U60" s="16"/>
      <c r="V60" s="29">
        <v>10.0</v>
      </c>
      <c r="W60" s="149">
        <v>4.0</v>
      </c>
      <c r="X60" s="149">
        <v>6.0</v>
      </c>
      <c r="Y60" s="29">
        <v>7.0</v>
      </c>
      <c r="Z60" s="29">
        <v>6.0</v>
      </c>
      <c r="AA60" s="16"/>
      <c r="AB60" s="16"/>
      <c r="AC60" s="149">
        <v>2.0</v>
      </c>
      <c r="AD60" s="29">
        <v>6.0</v>
      </c>
      <c r="AE60" s="29">
        <v>9.0</v>
      </c>
      <c r="AF60" s="29">
        <v>3.0</v>
      </c>
      <c r="AG60" s="29">
        <v>2.0</v>
      </c>
      <c r="AH60" s="16"/>
      <c r="AI60" s="16">
        <v>2.0</v>
      </c>
      <c r="AJ60" s="29">
        <v>11.0</v>
      </c>
      <c r="AK60" s="29">
        <v>38.0</v>
      </c>
      <c r="AL60" s="706">
        <f>SUM(N60:AK60)</f>
        <v>128</v>
      </c>
      <c r="AM60" s="136">
        <f>AL60/2</f>
        <v>64</v>
      </c>
    </row>
    <row r="61" ht="13.5" customHeight="1">
      <c r="A61" s="137" t="s">
        <v>78</v>
      </c>
      <c r="B61" s="132"/>
      <c r="C61" s="705"/>
      <c r="D61" s="32"/>
      <c r="E61" s="427"/>
      <c r="F61" s="196"/>
      <c r="G61" s="196"/>
      <c r="H61" s="196"/>
      <c r="I61" s="196"/>
      <c r="J61" s="196"/>
      <c r="K61" s="196"/>
      <c r="L61" s="173"/>
      <c r="M61" s="173"/>
      <c r="N61" s="707"/>
      <c r="O61" s="196">
        <v>2.0</v>
      </c>
      <c r="P61" s="602"/>
      <c r="Q61" s="196"/>
      <c r="R61" s="196">
        <v>4.0</v>
      </c>
      <c r="S61" s="196"/>
      <c r="T61" s="173"/>
      <c r="U61" s="173"/>
      <c r="V61" s="196"/>
      <c r="W61" s="196"/>
      <c r="X61" s="196"/>
      <c r="Y61" s="196">
        <v>1.0</v>
      </c>
      <c r="Z61" s="196"/>
      <c r="AA61" s="173"/>
      <c r="AB61" s="173"/>
      <c r="AC61" s="196"/>
      <c r="AD61" s="196"/>
      <c r="AE61" s="196">
        <v>8.0</v>
      </c>
      <c r="AF61" s="196"/>
      <c r="AG61" s="196"/>
      <c r="AH61" s="173"/>
      <c r="AI61" s="173"/>
      <c r="AJ61" s="196"/>
      <c r="AK61" s="196"/>
      <c r="AL61" s="199">
        <f>SUM(G61:AJ61)</f>
        <v>15</v>
      </c>
      <c r="AM61" s="196"/>
    </row>
    <row r="62" ht="12.75" customHeight="1">
      <c r="A62" s="29"/>
      <c r="B62" s="29" t="s">
        <v>509</v>
      </c>
      <c r="C62" s="133"/>
      <c r="D62" s="32"/>
      <c r="E62" s="424"/>
      <c r="F62" s="29"/>
      <c r="G62" s="29"/>
      <c r="H62" s="29"/>
      <c r="I62" s="29"/>
      <c r="J62" s="29"/>
      <c r="K62" s="29"/>
      <c r="L62" s="16"/>
      <c r="M62" s="16"/>
      <c r="N62" s="149">
        <v>7.0</v>
      </c>
      <c r="O62" s="149">
        <v>9.0</v>
      </c>
      <c r="P62" s="147"/>
      <c r="Q62" s="29">
        <v>15.0</v>
      </c>
      <c r="R62" s="149">
        <v>8.0</v>
      </c>
      <c r="S62" s="29">
        <v>11.0</v>
      </c>
      <c r="T62" s="16"/>
      <c r="U62" s="16"/>
      <c r="V62" s="341"/>
      <c r="W62" s="29">
        <v>8.0</v>
      </c>
      <c r="X62" s="29">
        <v>10.0</v>
      </c>
      <c r="Y62" s="29">
        <v>8.0</v>
      </c>
      <c r="Z62" s="29">
        <v>9.0</v>
      </c>
      <c r="AA62" s="16">
        <v>9.0</v>
      </c>
      <c r="AB62" s="16"/>
      <c r="AC62" s="16"/>
      <c r="AD62" s="29">
        <v>7.0</v>
      </c>
      <c r="AE62" s="29">
        <v>6.0</v>
      </c>
      <c r="AF62" s="29">
        <v>7.0</v>
      </c>
      <c r="AG62" s="29">
        <v>6.0</v>
      </c>
      <c r="AH62" s="16"/>
      <c r="AI62" s="16"/>
      <c r="AJ62" s="29">
        <v>7.0</v>
      </c>
      <c r="AK62" s="29">
        <v>10.0</v>
      </c>
      <c r="AL62" s="264">
        <f>SUM(N62:AK62)</f>
        <v>137</v>
      </c>
      <c r="AM62" s="136">
        <f>AL62/2</f>
        <v>68.5</v>
      </c>
    </row>
    <row r="63" ht="13.5" customHeight="1">
      <c r="A63" s="137" t="s">
        <v>78</v>
      </c>
      <c r="B63" s="132"/>
      <c r="C63" s="705"/>
      <c r="D63" s="32"/>
      <c r="E63" s="427"/>
      <c r="F63" s="196"/>
      <c r="G63" s="196"/>
      <c r="H63" s="196"/>
      <c r="I63" s="196"/>
      <c r="J63" s="196"/>
      <c r="K63" s="196"/>
      <c r="L63" s="173"/>
      <c r="M63" s="173"/>
      <c r="N63" s="196"/>
      <c r="O63" s="196">
        <v>5.0</v>
      </c>
      <c r="P63" s="602"/>
      <c r="Q63" s="196"/>
      <c r="R63" s="196">
        <v>1.0</v>
      </c>
      <c r="S63" s="196">
        <v>7.0</v>
      </c>
      <c r="T63" s="173"/>
      <c r="U63" s="173"/>
      <c r="V63" s="196"/>
      <c r="W63" s="196">
        <v>2.0</v>
      </c>
      <c r="X63" s="196"/>
      <c r="Y63" s="196">
        <v>1.0</v>
      </c>
      <c r="Z63" s="196">
        <v>2.0</v>
      </c>
      <c r="AA63" s="173"/>
      <c r="AB63" s="173"/>
      <c r="AC63" s="196"/>
      <c r="AD63" s="196"/>
      <c r="AE63" s="196">
        <v>3.0</v>
      </c>
      <c r="AF63" s="196"/>
      <c r="AG63" s="196"/>
      <c r="AH63" s="173"/>
      <c r="AI63" s="173"/>
      <c r="AJ63" s="196"/>
      <c r="AK63" s="196"/>
      <c r="AL63" s="199">
        <f>SUM(G63:AJ63)</f>
        <v>21</v>
      </c>
      <c r="AM63" s="196"/>
    </row>
    <row r="64" ht="16.5" customHeight="1">
      <c r="A64" s="45"/>
      <c r="B64" s="45" t="s">
        <v>510</v>
      </c>
      <c r="C64" s="133"/>
      <c r="D64" s="32"/>
      <c r="E64" s="424"/>
      <c r="F64" s="29"/>
      <c r="G64" s="29"/>
      <c r="H64" s="29">
        <v>6.0</v>
      </c>
      <c r="I64" s="29">
        <v>1.0</v>
      </c>
      <c r="J64" s="29"/>
      <c r="K64" s="29"/>
      <c r="L64" s="16"/>
      <c r="M64" s="16"/>
      <c r="N64" s="149">
        <v>2.0</v>
      </c>
      <c r="O64" s="149">
        <v>6.0</v>
      </c>
      <c r="P64" s="147"/>
      <c r="Q64" s="149">
        <v>7.0</v>
      </c>
      <c r="R64" s="29">
        <v>10.0</v>
      </c>
      <c r="S64" s="149">
        <v>7.0</v>
      </c>
      <c r="T64" s="16"/>
      <c r="U64" s="16"/>
      <c r="V64" s="149">
        <v>2.0</v>
      </c>
      <c r="W64" s="29">
        <v>6.0</v>
      </c>
      <c r="X64" s="29">
        <v>8.0</v>
      </c>
      <c r="Y64" s="29">
        <v>8.0</v>
      </c>
      <c r="Z64" s="29">
        <v>8.0</v>
      </c>
      <c r="AA64" s="16"/>
      <c r="AB64" s="16"/>
      <c r="AC64" s="29">
        <v>8.0</v>
      </c>
      <c r="AD64" s="29">
        <v>8.0</v>
      </c>
      <c r="AE64" s="29">
        <v>7.0</v>
      </c>
      <c r="AF64" s="29">
        <v>3.0</v>
      </c>
      <c r="AG64" s="16">
        <v>0.0</v>
      </c>
      <c r="AH64" s="16"/>
      <c r="AI64" s="16"/>
      <c r="AJ64" s="29">
        <v>8.0</v>
      </c>
      <c r="AK64" s="29">
        <v>4.0</v>
      </c>
      <c r="AL64" s="706">
        <f>SUM(N64:AK64)</f>
        <v>102</v>
      </c>
      <c r="AM64" s="136">
        <f>AL64/2</f>
        <v>51</v>
      </c>
    </row>
    <row r="65" ht="13.5" customHeight="1">
      <c r="A65" s="137" t="s">
        <v>78</v>
      </c>
      <c r="B65" s="132"/>
      <c r="C65" s="705"/>
      <c r="D65" s="32"/>
      <c r="E65" s="427"/>
      <c r="F65" s="196"/>
      <c r="G65" s="196"/>
      <c r="H65" s="196"/>
      <c r="I65" s="196">
        <v>1.0</v>
      </c>
      <c r="J65" s="196"/>
      <c r="K65" s="196"/>
      <c r="L65" s="173"/>
      <c r="M65" s="173"/>
      <c r="N65" s="196"/>
      <c r="O65" s="196"/>
      <c r="P65" s="602"/>
      <c r="Q65" s="196"/>
      <c r="R65" s="196"/>
      <c r="S65" s="196"/>
      <c r="T65" s="173"/>
      <c r="U65" s="173"/>
      <c r="V65" s="196"/>
      <c r="W65" s="196"/>
      <c r="X65" s="196"/>
      <c r="Y65" s="196">
        <v>8.0</v>
      </c>
      <c r="Z65" s="196"/>
      <c r="AA65" s="173"/>
      <c r="AB65" s="173"/>
      <c r="AC65" s="196"/>
      <c r="AD65" s="196"/>
      <c r="AE65" s="196"/>
      <c r="AF65" s="196"/>
      <c r="AG65" s="196"/>
      <c r="AH65" s="173"/>
      <c r="AI65" s="173"/>
      <c r="AJ65" s="196"/>
      <c r="AK65" s="196"/>
      <c r="AL65" s="199">
        <f>SUM(G65:AJ65)</f>
        <v>9</v>
      </c>
      <c r="AM65" s="196"/>
    </row>
    <row r="66" ht="12.75" customHeight="1">
      <c r="A66" s="29"/>
      <c r="B66" s="29" t="s">
        <v>511</v>
      </c>
      <c r="C66" s="133"/>
      <c r="D66" s="32"/>
      <c r="E66" s="424"/>
      <c r="F66" s="29"/>
      <c r="G66" s="29"/>
      <c r="H66" s="29"/>
      <c r="I66" s="29">
        <v>6.0</v>
      </c>
      <c r="J66" s="29"/>
      <c r="K66" s="29">
        <v>6.0</v>
      </c>
      <c r="L66" s="16"/>
      <c r="M66" s="16"/>
      <c r="N66" s="149">
        <v>7.0</v>
      </c>
      <c r="O66" s="149">
        <v>8.0</v>
      </c>
      <c r="P66" s="147"/>
      <c r="Q66" s="149">
        <v>8.0</v>
      </c>
      <c r="R66" s="149">
        <v>8.0</v>
      </c>
      <c r="S66" s="29">
        <v>7.0</v>
      </c>
      <c r="T66" s="16"/>
      <c r="U66" s="16"/>
      <c r="V66" s="29">
        <v>9.0</v>
      </c>
      <c r="W66" s="29">
        <v>8.0</v>
      </c>
      <c r="X66" s="29">
        <v>10.0</v>
      </c>
      <c r="Y66" s="29">
        <v>7.0</v>
      </c>
      <c r="Z66" s="29">
        <v>9.0</v>
      </c>
      <c r="AA66" s="16"/>
      <c r="AB66" s="16"/>
      <c r="AC66" s="29">
        <v>9.0</v>
      </c>
      <c r="AD66" s="29">
        <v>8.0</v>
      </c>
      <c r="AE66" s="29">
        <v>5.0</v>
      </c>
      <c r="AF66" s="29">
        <v>11.0</v>
      </c>
      <c r="AG66" s="29">
        <v>6.0</v>
      </c>
      <c r="AH66" s="16">
        <v>8.0</v>
      </c>
      <c r="AI66" s="16"/>
      <c r="AJ66" s="16">
        <v>0.0</v>
      </c>
      <c r="AK66" s="29">
        <v>6.0</v>
      </c>
      <c r="AL66" s="264">
        <f>SUM(N66:AK66)</f>
        <v>134</v>
      </c>
      <c r="AM66" s="136">
        <f>AL66/2</f>
        <v>67</v>
      </c>
    </row>
    <row r="67" ht="13.5" customHeight="1">
      <c r="A67" s="137" t="s">
        <v>78</v>
      </c>
      <c r="B67" s="132"/>
      <c r="C67" s="705"/>
      <c r="D67" s="32"/>
      <c r="E67" s="427"/>
      <c r="F67" s="196"/>
      <c r="G67" s="196"/>
      <c r="H67" s="196"/>
      <c r="I67" s="196"/>
      <c r="J67" s="196"/>
      <c r="K67" s="196"/>
      <c r="L67" s="173"/>
      <c r="M67" s="173"/>
      <c r="N67" s="196"/>
      <c r="O67" s="196"/>
      <c r="P67" s="602"/>
      <c r="Q67" s="196"/>
      <c r="R67" s="196"/>
      <c r="S67" s="196"/>
      <c r="T67" s="173"/>
      <c r="U67" s="173"/>
      <c r="V67" s="196"/>
      <c r="W67" s="196">
        <v>5.0</v>
      </c>
      <c r="X67" s="196"/>
      <c r="Y67" s="196"/>
      <c r="Z67" s="196"/>
      <c r="AA67" s="173"/>
      <c r="AB67" s="173"/>
      <c r="AC67" s="196"/>
      <c r="AD67" s="196"/>
      <c r="AE67" s="196">
        <v>1.0</v>
      </c>
      <c r="AF67" s="196"/>
      <c r="AG67" s="196"/>
      <c r="AH67" s="173">
        <v>1.0</v>
      </c>
      <c r="AI67" s="173"/>
      <c r="AJ67" s="196"/>
      <c r="AK67" s="196"/>
      <c r="AL67" s="199">
        <f>SUM(G67:AJ67)</f>
        <v>7</v>
      </c>
      <c r="AM67" s="196"/>
    </row>
    <row r="68" ht="16.5" customHeight="1">
      <c r="A68" s="29"/>
      <c r="B68" s="29" t="s">
        <v>636</v>
      </c>
      <c r="C68" s="133"/>
      <c r="D68" s="32"/>
      <c r="E68" s="424"/>
      <c r="F68" s="29"/>
      <c r="G68" s="29"/>
      <c r="H68" s="29"/>
      <c r="I68" s="29"/>
      <c r="J68" s="29"/>
      <c r="K68" s="29"/>
      <c r="L68" s="16"/>
      <c r="M68" s="16"/>
      <c r="N68" s="149">
        <v>3.0</v>
      </c>
      <c r="O68" s="149">
        <v>4.0</v>
      </c>
      <c r="P68" s="147"/>
      <c r="Q68" s="149">
        <v>7.0</v>
      </c>
      <c r="R68" s="149">
        <v>1.0</v>
      </c>
      <c r="S68" s="149">
        <v>6.0</v>
      </c>
      <c r="T68" s="16"/>
      <c r="U68" s="16"/>
      <c r="V68" s="29">
        <v>7.0</v>
      </c>
      <c r="W68" s="149">
        <v>4.0</v>
      </c>
      <c r="X68" s="29">
        <v>6.0</v>
      </c>
      <c r="Y68" s="29">
        <v>11.0</v>
      </c>
      <c r="Z68" s="149">
        <v>4.0</v>
      </c>
      <c r="AA68" s="16"/>
      <c r="AB68" s="16"/>
      <c r="AC68" s="29">
        <v>6.0</v>
      </c>
      <c r="AD68" s="149">
        <v>6.0</v>
      </c>
      <c r="AE68" s="29">
        <v>5.0</v>
      </c>
      <c r="AF68" s="29">
        <v>1.0</v>
      </c>
      <c r="AG68" s="29"/>
      <c r="AH68" s="16"/>
      <c r="AI68" s="16"/>
      <c r="AJ68" s="29"/>
      <c r="AK68" s="29">
        <v>7.0</v>
      </c>
      <c r="AL68" s="706">
        <f>SUM(N68:AK68)</f>
        <v>78</v>
      </c>
      <c r="AM68" s="136">
        <f>AL68/2</f>
        <v>39</v>
      </c>
    </row>
    <row r="69" ht="13.5" customHeight="1">
      <c r="A69" s="137" t="s">
        <v>78</v>
      </c>
      <c r="B69" s="132"/>
      <c r="C69" s="705"/>
      <c r="D69" s="32"/>
      <c r="E69" s="427"/>
      <c r="F69" s="196"/>
      <c r="G69" s="196"/>
      <c r="H69" s="196"/>
      <c r="I69" s="196"/>
      <c r="J69" s="196"/>
      <c r="K69" s="196"/>
      <c r="L69" s="173"/>
      <c r="M69" s="173"/>
      <c r="N69" s="196"/>
      <c r="O69" s="196">
        <v>1.0</v>
      </c>
      <c r="P69" s="602"/>
      <c r="Q69" s="196">
        <v>2.0</v>
      </c>
      <c r="R69" s="196"/>
      <c r="S69" s="196"/>
      <c r="T69" s="173"/>
      <c r="U69" s="173"/>
      <c r="V69" s="196"/>
      <c r="W69" s="196"/>
      <c r="X69" s="196"/>
      <c r="Y69" s="196"/>
      <c r="Z69" s="196"/>
      <c r="AA69" s="173"/>
      <c r="AB69" s="173"/>
      <c r="AC69" s="196"/>
      <c r="AD69" s="196"/>
      <c r="AE69" s="196"/>
      <c r="AF69" s="196"/>
      <c r="AG69" s="196"/>
      <c r="AH69" s="173"/>
      <c r="AI69" s="173"/>
      <c r="AJ69" s="196"/>
      <c r="AK69" s="196"/>
      <c r="AL69" s="199">
        <f>SUM(G69:AJ69)</f>
        <v>3</v>
      </c>
      <c r="AM69" s="196"/>
    </row>
    <row r="70" ht="12.75" customHeight="1">
      <c r="A70" s="29"/>
      <c r="B70" s="29"/>
      <c r="C70" s="133"/>
      <c r="D70" s="32"/>
      <c r="E70" s="424"/>
      <c r="F70" s="29"/>
      <c r="G70" s="29"/>
      <c r="H70" s="29"/>
      <c r="I70" s="29"/>
      <c r="J70" s="29"/>
      <c r="K70" s="29"/>
      <c r="L70" s="16"/>
      <c r="M70" s="16"/>
      <c r="N70" s="29"/>
      <c r="O70" s="29"/>
      <c r="P70" s="147"/>
      <c r="Q70" s="29"/>
      <c r="R70" s="29"/>
      <c r="S70" s="29"/>
      <c r="T70" s="16"/>
      <c r="U70" s="16"/>
      <c r="V70" s="29"/>
      <c r="W70" s="29"/>
      <c r="X70" s="29"/>
      <c r="Y70" s="29"/>
      <c r="Z70" s="29"/>
      <c r="AA70" s="16"/>
      <c r="AB70" s="16"/>
      <c r="AC70" s="29"/>
      <c r="AD70" s="29"/>
      <c r="AE70" s="29"/>
      <c r="AF70" s="29"/>
      <c r="AG70" s="29"/>
      <c r="AH70" s="16"/>
      <c r="AI70" s="16"/>
      <c r="AJ70" s="29"/>
      <c r="AK70" s="29"/>
      <c r="AL70" s="264">
        <f>SUM(N70:AJ70)</f>
        <v>0</v>
      </c>
      <c r="AM70" s="136">
        <f>AL70/2</f>
        <v>0</v>
      </c>
    </row>
    <row r="71" ht="13.5" customHeight="1">
      <c r="A71" s="137" t="s">
        <v>78</v>
      </c>
      <c r="B71" s="132"/>
      <c r="C71" s="705"/>
      <c r="D71" s="32"/>
      <c r="E71" s="427"/>
      <c r="F71" s="196"/>
      <c r="G71" s="196"/>
      <c r="H71" s="196"/>
      <c r="I71" s="196"/>
      <c r="J71" s="196"/>
      <c r="K71" s="196"/>
      <c r="L71" s="173"/>
      <c r="M71" s="173"/>
      <c r="N71" s="196"/>
      <c r="O71" s="196"/>
      <c r="P71" s="602"/>
      <c r="Q71" s="196"/>
      <c r="R71" s="196"/>
      <c r="S71" s="196"/>
      <c r="T71" s="173"/>
      <c r="U71" s="173"/>
      <c r="V71" s="196"/>
      <c r="W71" s="196"/>
      <c r="X71" s="196"/>
      <c r="Y71" s="196"/>
      <c r="Z71" s="196"/>
      <c r="AA71" s="173"/>
      <c r="AB71" s="173"/>
      <c r="AC71" s="196"/>
      <c r="AD71" s="196"/>
      <c r="AE71" s="196"/>
      <c r="AF71" s="196"/>
      <c r="AG71" s="196"/>
      <c r="AH71" s="173"/>
      <c r="AI71" s="173"/>
      <c r="AJ71" s="196"/>
      <c r="AK71" s="196"/>
      <c r="AL71" s="199">
        <f>SUM(G71:AJ71)</f>
        <v>0</v>
      </c>
      <c r="AM71" s="196"/>
    </row>
    <row r="72" ht="12.75" customHeight="1">
      <c r="A72" s="45"/>
      <c r="B72" s="45" t="s">
        <v>381</v>
      </c>
      <c r="C72" s="133"/>
      <c r="D72" s="32"/>
      <c r="E72" s="424"/>
      <c r="F72" s="29"/>
      <c r="G72" s="29"/>
      <c r="H72" s="29"/>
      <c r="I72" s="29">
        <v>10.0</v>
      </c>
      <c r="J72" s="29"/>
      <c r="K72" s="29"/>
      <c r="L72" s="16"/>
      <c r="M72" s="16"/>
      <c r="N72" s="149">
        <v>8.0</v>
      </c>
      <c r="O72" s="29">
        <v>14.0</v>
      </c>
      <c r="P72" s="147"/>
      <c r="Q72" s="29">
        <v>10.0</v>
      </c>
      <c r="R72" s="149">
        <v>9.0</v>
      </c>
      <c r="S72" s="29">
        <v>8.0</v>
      </c>
      <c r="T72" s="16"/>
      <c r="U72" s="16"/>
      <c r="V72" s="29">
        <v>10.0</v>
      </c>
      <c r="W72" s="29">
        <v>7.0</v>
      </c>
      <c r="X72" s="29">
        <v>11.0</v>
      </c>
      <c r="Y72" s="29">
        <v>6.0</v>
      </c>
      <c r="Z72" s="29">
        <v>6.0</v>
      </c>
      <c r="AA72" s="16"/>
      <c r="AB72" s="16"/>
      <c r="AC72" s="29">
        <v>10.0</v>
      </c>
      <c r="AD72" s="29">
        <v>12.0</v>
      </c>
      <c r="AE72" s="29">
        <v>8.0</v>
      </c>
      <c r="AF72" s="29">
        <v>8.0</v>
      </c>
      <c r="AG72" s="29">
        <v>7.0</v>
      </c>
      <c r="AH72" s="16"/>
      <c r="AI72" s="16"/>
      <c r="AJ72" s="29">
        <v>13.0</v>
      </c>
      <c r="AK72" s="29"/>
      <c r="AL72" s="264">
        <f>SUM(N72:AK72)</f>
        <v>147</v>
      </c>
      <c r="AM72" s="136">
        <f>AL72/2</f>
        <v>73.5</v>
      </c>
    </row>
    <row r="73" ht="13.5" customHeight="1">
      <c r="A73" s="137" t="s">
        <v>78</v>
      </c>
      <c r="B73" s="132"/>
      <c r="C73" s="705"/>
      <c r="D73" s="32"/>
      <c r="E73" s="427"/>
      <c r="F73" s="196"/>
      <c r="G73" s="196"/>
      <c r="H73" s="196"/>
      <c r="I73" s="196">
        <v>1.0</v>
      </c>
      <c r="J73" s="196"/>
      <c r="K73" s="196"/>
      <c r="L73" s="173"/>
      <c r="M73" s="173"/>
      <c r="N73" s="196">
        <v>1.0</v>
      </c>
      <c r="O73" s="196"/>
      <c r="P73" s="602"/>
      <c r="Q73" s="196"/>
      <c r="R73" s="196">
        <v>2.0</v>
      </c>
      <c r="S73" s="196">
        <v>2.0</v>
      </c>
      <c r="T73" s="173"/>
      <c r="U73" s="173"/>
      <c r="V73" s="196"/>
      <c r="W73" s="196"/>
      <c r="X73" s="196"/>
      <c r="Y73" s="196"/>
      <c r="Z73" s="196">
        <v>2.0</v>
      </c>
      <c r="AA73" s="173"/>
      <c r="AB73" s="173"/>
      <c r="AC73" s="196"/>
      <c r="AD73" s="196"/>
      <c r="AE73" s="196"/>
      <c r="AF73" s="196"/>
      <c r="AG73" s="196"/>
      <c r="AH73" s="173"/>
      <c r="AI73" s="173"/>
      <c r="AJ73" s="196"/>
      <c r="AK73" s="196"/>
      <c r="AL73" s="199">
        <f>SUM(G73:AJ73)</f>
        <v>8</v>
      </c>
      <c r="AM73" s="196"/>
    </row>
    <row r="74" ht="16.5" customHeight="1">
      <c r="A74" s="45"/>
      <c r="B74" s="45" t="s">
        <v>512</v>
      </c>
      <c r="C74" s="133"/>
      <c r="D74" s="32"/>
      <c r="E74" s="424"/>
      <c r="F74" s="29"/>
      <c r="G74" s="29"/>
      <c r="H74" s="29"/>
      <c r="I74" s="29"/>
      <c r="J74" s="29">
        <v>5.0</v>
      </c>
      <c r="K74" s="29"/>
      <c r="L74" s="16"/>
      <c r="M74" s="16"/>
      <c r="N74" s="149">
        <v>6.0</v>
      </c>
      <c r="O74" s="149">
        <v>3.0</v>
      </c>
      <c r="P74" s="147"/>
      <c r="Q74" s="149">
        <v>7.0</v>
      </c>
      <c r="R74" s="149">
        <v>4.0</v>
      </c>
      <c r="S74" s="149">
        <v>4.0</v>
      </c>
      <c r="T74" s="16"/>
      <c r="U74" s="16"/>
      <c r="V74" s="149">
        <v>7.0</v>
      </c>
      <c r="W74" s="29">
        <v>3.0</v>
      </c>
      <c r="X74" s="29">
        <v>8.0</v>
      </c>
      <c r="Y74" s="29">
        <v>5.0</v>
      </c>
      <c r="Z74" s="149">
        <v>3.0</v>
      </c>
      <c r="AA74" s="16">
        <v>1.0</v>
      </c>
      <c r="AB74" s="16"/>
      <c r="AC74" s="29">
        <v>6.0</v>
      </c>
      <c r="AD74" s="29">
        <v>12.0</v>
      </c>
      <c r="AE74" s="29">
        <v>6.0</v>
      </c>
      <c r="AF74" s="29">
        <v>2.0</v>
      </c>
      <c r="AG74" s="29">
        <v>3.0</v>
      </c>
      <c r="AH74" s="16"/>
      <c r="AI74" s="16"/>
      <c r="AJ74" s="29">
        <v>6.0</v>
      </c>
      <c r="AK74" s="29">
        <v>6.0</v>
      </c>
      <c r="AL74" s="706">
        <f>SUM(N74:AK74)</f>
        <v>92</v>
      </c>
      <c r="AM74" s="136">
        <f>AL74/2</f>
        <v>46</v>
      </c>
    </row>
    <row r="75" ht="13.5" customHeight="1">
      <c r="A75" s="137" t="s">
        <v>78</v>
      </c>
      <c r="B75" s="132"/>
      <c r="C75" s="705"/>
      <c r="D75" s="32"/>
      <c r="E75" s="427"/>
      <c r="F75" s="196"/>
      <c r="G75" s="196"/>
      <c r="H75" s="196"/>
      <c r="I75" s="196"/>
      <c r="J75" s="196">
        <v>1.0</v>
      </c>
      <c r="K75" s="196"/>
      <c r="L75" s="173"/>
      <c r="M75" s="173"/>
      <c r="N75" s="196"/>
      <c r="O75" s="196">
        <v>1.0</v>
      </c>
      <c r="P75" s="602"/>
      <c r="Q75" s="196"/>
      <c r="R75" s="196"/>
      <c r="S75" s="196"/>
      <c r="T75" s="173"/>
      <c r="U75" s="173"/>
      <c r="V75" s="196"/>
      <c r="W75" s="196"/>
      <c r="X75" s="196">
        <v>1.0</v>
      </c>
      <c r="Y75" s="196"/>
      <c r="Z75" s="196"/>
      <c r="AA75" s="173"/>
      <c r="AB75" s="173"/>
      <c r="AC75" s="196"/>
      <c r="AD75" s="196"/>
      <c r="AE75" s="196">
        <v>1.0</v>
      </c>
      <c r="AF75" s="196"/>
      <c r="AG75" s="196"/>
      <c r="AH75" s="173"/>
      <c r="AI75" s="173"/>
      <c r="AJ75" s="196"/>
      <c r="AK75" s="196"/>
      <c r="AL75" s="199">
        <f>SUM(G75:AJ75)</f>
        <v>4</v>
      </c>
      <c r="AM75" s="196"/>
    </row>
    <row r="76" ht="12.75" customHeight="1">
      <c r="A76" s="45"/>
      <c r="B76" s="45"/>
      <c r="C76" s="133"/>
      <c r="D76" s="32"/>
      <c r="E76" s="424"/>
      <c r="F76" s="29"/>
      <c r="G76" s="29"/>
      <c r="H76" s="29"/>
      <c r="I76" s="29"/>
      <c r="J76" s="29"/>
      <c r="K76" s="29"/>
      <c r="L76" s="16"/>
      <c r="M76" s="16"/>
      <c r="N76" s="29"/>
      <c r="O76" s="29"/>
      <c r="P76" s="147"/>
      <c r="Q76" s="29"/>
      <c r="R76" s="29"/>
      <c r="S76" s="29"/>
      <c r="T76" s="16"/>
      <c r="U76" s="16"/>
      <c r="V76" s="29"/>
      <c r="W76" s="29"/>
      <c r="X76" s="29"/>
      <c r="Y76" s="29"/>
      <c r="Z76" s="29"/>
      <c r="AA76" s="16"/>
      <c r="AB76" s="16"/>
      <c r="AC76" s="29"/>
      <c r="AD76" s="29"/>
      <c r="AE76" s="29"/>
      <c r="AF76" s="29"/>
      <c r="AG76" s="29"/>
      <c r="AH76" s="16"/>
      <c r="AI76" s="16"/>
      <c r="AJ76" s="29"/>
      <c r="AK76" s="29"/>
      <c r="AL76" s="264">
        <f>SUM(N76:AJ76)</f>
        <v>0</v>
      </c>
      <c r="AM76" s="136">
        <f>AL76/2</f>
        <v>0</v>
      </c>
    </row>
    <row r="77" ht="13.5" customHeight="1">
      <c r="A77" s="137" t="s">
        <v>78</v>
      </c>
      <c r="B77" s="132"/>
      <c r="C77" s="705"/>
      <c r="D77" s="32"/>
      <c r="E77" s="427"/>
      <c r="F77" s="196"/>
      <c r="G77" s="196"/>
      <c r="H77" s="196"/>
      <c r="I77" s="196"/>
      <c r="J77" s="196"/>
      <c r="K77" s="196"/>
      <c r="L77" s="173"/>
      <c r="M77" s="173"/>
      <c r="N77" s="196"/>
      <c r="O77" s="196"/>
      <c r="P77" s="602"/>
      <c r="Q77" s="196"/>
      <c r="R77" s="196"/>
      <c r="S77" s="196"/>
      <c r="T77" s="173"/>
      <c r="U77" s="173"/>
      <c r="V77" s="196"/>
      <c r="W77" s="196"/>
      <c r="X77" s="196"/>
      <c r="Y77" s="196"/>
      <c r="Z77" s="196"/>
      <c r="AA77" s="173"/>
      <c r="AB77" s="173"/>
      <c r="AC77" s="196"/>
      <c r="AD77" s="196"/>
      <c r="AE77" s="196"/>
      <c r="AF77" s="196"/>
      <c r="AG77" s="196"/>
      <c r="AH77" s="173"/>
      <c r="AI77" s="173"/>
      <c r="AJ77" s="196"/>
      <c r="AK77" s="196"/>
      <c r="AL77" s="199">
        <f>SUM(G77:AJ77)</f>
        <v>0</v>
      </c>
      <c r="AM77" s="196"/>
    </row>
    <row r="78" ht="12.75" customHeight="1">
      <c r="A78" s="45"/>
      <c r="B78" s="45" t="s">
        <v>513</v>
      </c>
      <c r="C78" s="133"/>
      <c r="D78" s="32"/>
      <c r="E78" s="424"/>
      <c r="F78" s="29"/>
      <c r="G78" s="29"/>
      <c r="H78" s="29"/>
      <c r="I78" s="29"/>
      <c r="J78" s="29"/>
      <c r="K78" s="29"/>
      <c r="L78" s="16"/>
      <c r="M78" s="16"/>
      <c r="N78" s="149">
        <v>8.0</v>
      </c>
      <c r="O78" s="149">
        <v>8.0</v>
      </c>
      <c r="P78" s="147"/>
      <c r="Q78" s="149">
        <v>9.0</v>
      </c>
      <c r="R78" s="640"/>
      <c r="S78" s="29">
        <v>6.0</v>
      </c>
      <c r="T78" s="16">
        <v>9.0</v>
      </c>
      <c r="U78" s="16"/>
      <c r="V78" s="29">
        <v>10.0</v>
      </c>
      <c r="W78" s="29">
        <v>11.0</v>
      </c>
      <c r="X78" s="29">
        <v>10.0</v>
      </c>
      <c r="Y78" s="29">
        <v>10.0</v>
      </c>
      <c r="Z78" s="29">
        <v>8.0</v>
      </c>
      <c r="AA78" s="16"/>
      <c r="AB78" s="16"/>
      <c r="AC78" s="29">
        <v>8.0</v>
      </c>
      <c r="AD78" s="29">
        <v>8.0</v>
      </c>
      <c r="AE78" s="29">
        <v>10.0</v>
      </c>
      <c r="AF78" s="29">
        <v>9.0</v>
      </c>
      <c r="AG78" s="29">
        <v>9.0</v>
      </c>
      <c r="AH78" s="16"/>
      <c r="AI78" s="16"/>
      <c r="AJ78" s="29">
        <v>8.0</v>
      </c>
      <c r="AK78" s="29">
        <v>0.0</v>
      </c>
      <c r="AL78" s="264">
        <f>SUM(N78:AK78)</f>
        <v>141</v>
      </c>
      <c r="AM78" s="136">
        <f>AL78/2</f>
        <v>70.5</v>
      </c>
    </row>
    <row r="79" ht="13.5" customHeight="1">
      <c r="A79" s="137" t="s">
        <v>78</v>
      </c>
      <c r="B79" s="2"/>
      <c r="C79" s="153"/>
      <c r="D79" s="32"/>
      <c r="E79" s="427"/>
      <c r="F79" s="196"/>
      <c r="G79" s="196"/>
      <c r="H79" s="196"/>
      <c r="I79" s="196"/>
      <c r="J79" s="196"/>
      <c r="K79" s="196"/>
      <c r="L79" s="173"/>
      <c r="M79" s="173"/>
      <c r="N79" s="196">
        <v>5.0</v>
      </c>
      <c r="O79" s="196">
        <v>2.0</v>
      </c>
      <c r="P79" s="602"/>
      <c r="Q79" s="196">
        <v>2.0</v>
      </c>
      <c r="R79" s="680"/>
      <c r="S79" s="196">
        <v>3.0</v>
      </c>
      <c r="T79" s="173"/>
      <c r="U79" s="173"/>
      <c r="V79" s="196"/>
      <c r="W79" s="196"/>
      <c r="X79" s="196"/>
      <c r="Y79" s="196">
        <v>1.0</v>
      </c>
      <c r="Z79" s="196"/>
      <c r="AA79" s="173"/>
      <c r="AB79" s="173"/>
      <c r="AC79" s="196"/>
      <c r="AD79" s="196">
        <v>1.0</v>
      </c>
      <c r="AE79" s="196"/>
      <c r="AF79" s="196"/>
      <c r="AG79" s="196"/>
      <c r="AH79" s="173"/>
      <c r="AI79" s="173"/>
      <c r="AJ79" s="196"/>
      <c r="AK79" s="196"/>
      <c r="AL79" s="199">
        <f>SUM(G79:AJ79)</f>
        <v>14</v>
      </c>
      <c r="AM79" s="196"/>
    </row>
    <row r="80" ht="12.75" customHeight="1">
      <c r="A80" s="29"/>
      <c r="B80" s="29" t="s">
        <v>637</v>
      </c>
      <c r="C80" s="133"/>
      <c r="D80" s="32"/>
      <c r="E80" s="424"/>
      <c r="F80" s="29"/>
      <c r="G80" s="29"/>
      <c r="H80" s="29"/>
      <c r="I80" s="29"/>
      <c r="J80" s="29"/>
      <c r="K80" s="29"/>
      <c r="L80" s="16"/>
      <c r="M80" s="16"/>
      <c r="N80" s="149">
        <v>9.0</v>
      </c>
      <c r="O80" s="149">
        <v>9.0</v>
      </c>
      <c r="P80" s="147"/>
      <c r="Q80" s="29">
        <v>10.0</v>
      </c>
      <c r="R80" s="149">
        <v>7.0</v>
      </c>
      <c r="S80" s="29">
        <v>9.0</v>
      </c>
      <c r="T80" s="16"/>
      <c r="U80" s="16"/>
      <c r="V80" s="29">
        <v>9.0</v>
      </c>
      <c r="W80" s="29">
        <v>8.0</v>
      </c>
      <c r="X80" s="29">
        <v>9.0</v>
      </c>
      <c r="Y80" s="29">
        <v>9.0</v>
      </c>
      <c r="Z80" s="29">
        <v>10.0</v>
      </c>
      <c r="AA80" s="16"/>
      <c r="AB80" s="16"/>
      <c r="AC80" s="29">
        <v>12.0</v>
      </c>
      <c r="AD80" s="29">
        <v>9.0</v>
      </c>
      <c r="AE80" s="29">
        <v>9.0</v>
      </c>
      <c r="AF80" s="29">
        <v>8.0</v>
      </c>
      <c r="AG80" s="29">
        <v>8.0</v>
      </c>
      <c r="AH80" s="16"/>
      <c r="AI80" s="16"/>
      <c r="AJ80" s="29">
        <v>8.0</v>
      </c>
      <c r="AK80" s="29">
        <v>6.0</v>
      </c>
      <c r="AL80" s="264">
        <f>SUM(N80:AK80)</f>
        <v>149</v>
      </c>
      <c r="AM80" s="136">
        <f>AL80/2</f>
        <v>74.5</v>
      </c>
    </row>
    <row r="81" ht="13.5" customHeight="1">
      <c r="A81" s="137" t="s">
        <v>78</v>
      </c>
      <c r="B81" s="132"/>
      <c r="C81" s="705"/>
      <c r="D81" s="32"/>
      <c r="E81" s="427"/>
      <c r="F81" s="196"/>
      <c r="G81" s="196"/>
      <c r="H81" s="196"/>
      <c r="I81" s="196"/>
      <c r="J81" s="196"/>
      <c r="K81" s="196"/>
      <c r="L81" s="173"/>
      <c r="M81" s="173"/>
      <c r="N81" s="196"/>
      <c r="O81" s="196">
        <v>2.0</v>
      </c>
      <c r="P81" s="602"/>
      <c r="Q81" s="196"/>
      <c r="R81" s="196"/>
      <c r="S81" s="196">
        <v>1.0</v>
      </c>
      <c r="T81" s="173"/>
      <c r="U81" s="173"/>
      <c r="V81" s="196"/>
      <c r="W81" s="196"/>
      <c r="X81" s="196"/>
      <c r="Y81" s="196"/>
      <c r="Z81" s="196"/>
      <c r="AA81" s="173"/>
      <c r="AB81" s="173"/>
      <c r="AC81" s="196"/>
      <c r="AD81" s="196"/>
      <c r="AE81" s="196">
        <v>4.0</v>
      </c>
      <c r="AF81" s="196">
        <v>1.0</v>
      </c>
      <c r="AG81" s="196"/>
      <c r="AH81" s="173"/>
      <c r="AI81" s="173"/>
      <c r="AJ81" s="196"/>
      <c r="AK81" s="196"/>
      <c r="AL81" s="199">
        <f>SUM(G81:AJ81)</f>
        <v>8</v>
      </c>
      <c r="AM81" s="196"/>
    </row>
    <row r="82" ht="13.5" customHeight="1">
      <c r="A82" s="29"/>
      <c r="B82" s="29" t="s">
        <v>516</v>
      </c>
      <c r="C82" s="133"/>
      <c r="D82" s="32"/>
      <c r="E82" s="424"/>
      <c r="F82" s="29"/>
      <c r="G82" s="29"/>
      <c r="H82" s="29"/>
      <c r="I82" s="29"/>
      <c r="J82" s="29"/>
      <c r="K82" s="29"/>
      <c r="L82" s="16"/>
      <c r="M82" s="16"/>
      <c r="N82" s="149">
        <v>7.0</v>
      </c>
      <c r="O82" s="29">
        <v>10.0</v>
      </c>
      <c r="P82" s="147"/>
      <c r="Q82" s="149">
        <v>8.0</v>
      </c>
      <c r="R82" s="149">
        <v>8.0</v>
      </c>
      <c r="S82" s="149">
        <v>5.0</v>
      </c>
      <c r="T82" s="16"/>
      <c r="U82" s="16"/>
      <c r="V82" s="29">
        <v>12.0</v>
      </c>
      <c r="W82" s="29">
        <v>11.0</v>
      </c>
      <c r="X82" s="29">
        <v>10.0</v>
      </c>
      <c r="Y82" s="150"/>
      <c r="Z82" s="29">
        <v>10.0</v>
      </c>
      <c r="AA82" s="16"/>
      <c r="AB82" s="16"/>
      <c r="AC82" s="29">
        <v>7.0</v>
      </c>
      <c r="AD82" s="29">
        <v>8.0</v>
      </c>
      <c r="AE82" s="29">
        <v>7.0</v>
      </c>
      <c r="AF82" s="29">
        <v>5.0</v>
      </c>
      <c r="AG82" s="29">
        <v>5.0</v>
      </c>
      <c r="AH82" s="16"/>
      <c r="AI82" s="16"/>
      <c r="AJ82" s="29">
        <v>7.0</v>
      </c>
      <c r="AK82" s="29">
        <v>9.0</v>
      </c>
      <c r="AL82" s="704">
        <f>SUM(N82:AK82)</f>
        <v>129</v>
      </c>
      <c r="AM82" s="136">
        <f>AL82/2</f>
        <v>64.5</v>
      </c>
    </row>
    <row r="83" ht="13.5" customHeight="1">
      <c r="A83" s="137" t="s">
        <v>78</v>
      </c>
      <c r="B83" s="132"/>
      <c r="C83" s="705"/>
      <c r="D83" s="32"/>
      <c r="E83" s="427"/>
      <c r="F83" s="196"/>
      <c r="G83" s="196"/>
      <c r="H83" s="196"/>
      <c r="I83" s="196"/>
      <c r="J83" s="196"/>
      <c r="K83" s="196"/>
      <c r="L83" s="173"/>
      <c r="M83" s="173"/>
      <c r="N83" s="196"/>
      <c r="O83" s="196">
        <v>1.0</v>
      </c>
      <c r="P83" s="602"/>
      <c r="Q83" s="196">
        <v>1.0</v>
      </c>
      <c r="R83" s="196"/>
      <c r="S83" s="196">
        <v>2.0</v>
      </c>
      <c r="T83" s="173"/>
      <c r="U83" s="173"/>
      <c r="V83" s="196"/>
      <c r="W83" s="196">
        <v>11.0</v>
      </c>
      <c r="X83" s="196"/>
      <c r="Y83" s="196"/>
      <c r="Z83" s="196"/>
      <c r="AA83" s="173"/>
      <c r="AB83" s="173"/>
      <c r="AC83" s="196">
        <v>3.0</v>
      </c>
      <c r="AD83" s="196"/>
      <c r="AE83" s="196">
        <v>1.0</v>
      </c>
      <c r="AF83" s="196">
        <v>1.0</v>
      </c>
      <c r="AG83" s="196"/>
      <c r="AH83" s="173"/>
      <c r="AI83" s="173"/>
      <c r="AJ83" s="196"/>
      <c r="AK83" s="196"/>
      <c r="AL83" s="199">
        <f>SUM(G83:AJ83)</f>
        <v>20</v>
      </c>
      <c r="AM83" s="196"/>
    </row>
    <row r="84" ht="16.5" customHeight="1">
      <c r="A84" s="154"/>
      <c r="B84" s="45" t="s">
        <v>517</v>
      </c>
      <c r="C84" s="133"/>
      <c r="D84" s="32"/>
      <c r="E84" s="424"/>
      <c r="F84" s="29"/>
      <c r="G84" s="29">
        <v>3.0</v>
      </c>
      <c r="H84" s="29">
        <v>5.0</v>
      </c>
      <c r="I84" s="29">
        <v>2.0</v>
      </c>
      <c r="J84" s="29"/>
      <c r="K84" s="29">
        <v>4.0</v>
      </c>
      <c r="L84" s="16">
        <v>6.0</v>
      </c>
      <c r="M84" s="16"/>
      <c r="N84" s="149">
        <v>3.0</v>
      </c>
      <c r="O84" s="29">
        <v>7.0</v>
      </c>
      <c r="P84" s="147"/>
      <c r="Q84" s="149">
        <v>3.0</v>
      </c>
      <c r="R84" s="29">
        <v>7.0</v>
      </c>
      <c r="S84" s="341"/>
      <c r="T84" s="16"/>
      <c r="U84" s="16"/>
      <c r="V84" s="29">
        <v>6.0</v>
      </c>
      <c r="W84" s="29">
        <v>6.0</v>
      </c>
      <c r="X84" s="29">
        <v>5.0</v>
      </c>
      <c r="Y84" s="29">
        <v>4.0</v>
      </c>
      <c r="Z84" s="16"/>
      <c r="AA84" s="16"/>
      <c r="AB84" s="16"/>
      <c r="AC84" s="147"/>
      <c r="AD84" s="147"/>
      <c r="AE84" s="147"/>
      <c r="AF84" s="147"/>
      <c r="AG84" s="147"/>
      <c r="AH84" s="16"/>
      <c r="AI84" s="16"/>
      <c r="AJ84" s="29">
        <v>7.0</v>
      </c>
      <c r="AK84" s="29">
        <v>7.0</v>
      </c>
      <c r="AL84" s="706">
        <f>SUM(F84:AK84)</f>
        <v>75</v>
      </c>
      <c r="AM84" s="136">
        <f>AL84/2</f>
        <v>37.5</v>
      </c>
    </row>
    <row r="85" ht="13.5" customHeight="1">
      <c r="A85" s="137" t="s">
        <v>78</v>
      </c>
      <c r="B85" s="132"/>
      <c r="C85" s="705"/>
      <c r="D85" s="32"/>
      <c r="E85" s="427"/>
      <c r="F85" s="196"/>
      <c r="G85" s="196"/>
      <c r="H85" s="196"/>
      <c r="I85" s="196"/>
      <c r="J85" s="196"/>
      <c r="K85" s="196">
        <v>1.0</v>
      </c>
      <c r="L85" s="173">
        <v>2.0</v>
      </c>
      <c r="M85" s="173"/>
      <c r="N85" s="196">
        <v>1.0</v>
      </c>
      <c r="O85" s="196">
        <v>2.0</v>
      </c>
      <c r="P85" s="602"/>
      <c r="Q85" s="196">
        <v>2.0</v>
      </c>
      <c r="R85" s="196">
        <v>1.0</v>
      </c>
      <c r="S85" s="196"/>
      <c r="T85" s="173"/>
      <c r="U85" s="173"/>
      <c r="V85" s="196"/>
      <c r="W85" s="196">
        <v>4.0</v>
      </c>
      <c r="X85" s="196"/>
      <c r="Y85" s="196">
        <v>3.0</v>
      </c>
      <c r="Z85" s="196"/>
      <c r="AA85" s="173"/>
      <c r="AB85" s="173"/>
      <c r="AC85" s="196"/>
      <c r="AD85" s="196"/>
      <c r="AE85" s="196"/>
      <c r="AF85" s="196"/>
      <c r="AG85" s="196"/>
      <c r="AH85" s="173"/>
      <c r="AI85" s="173"/>
      <c r="AJ85" s="196"/>
      <c r="AK85" s="196"/>
      <c r="AL85" s="199">
        <f>SUM(G85:AJ85)</f>
        <v>16</v>
      </c>
      <c r="AM85" s="196"/>
    </row>
    <row r="86" ht="12.75" customHeight="1">
      <c r="A86" s="45"/>
      <c r="B86" s="45" t="s">
        <v>638</v>
      </c>
      <c r="C86" s="133"/>
      <c r="D86" s="32"/>
      <c r="E86" s="424"/>
      <c r="F86" s="29"/>
      <c r="G86" s="29"/>
      <c r="H86" s="29"/>
      <c r="I86" s="29">
        <v>3.0</v>
      </c>
      <c r="J86" s="29">
        <v>4.0</v>
      </c>
      <c r="K86" s="29"/>
      <c r="L86" s="16"/>
      <c r="M86" s="16">
        <v>7.0</v>
      </c>
      <c r="N86" s="149">
        <v>4.0</v>
      </c>
      <c r="O86" s="149">
        <v>3.0</v>
      </c>
      <c r="P86" s="147"/>
      <c r="Q86" s="149">
        <v>4.0</v>
      </c>
      <c r="R86" s="149">
        <v>6.0</v>
      </c>
      <c r="S86" s="149">
        <v>2.0</v>
      </c>
      <c r="T86" s="16"/>
      <c r="U86" s="16"/>
      <c r="V86" s="29">
        <v>6.0</v>
      </c>
      <c r="W86" s="29">
        <v>6.0</v>
      </c>
      <c r="X86" s="149">
        <v>5.0</v>
      </c>
      <c r="Y86" s="149">
        <v>5.0</v>
      </c>
      <c r="Z86" s="16"/>
      <c r="AA86" s="16"/>
      <c r="AB86" s="16">
        <v>5.0</v>
      </c>
      <c r="AC86" s="29"/>
      <c r="AD86" s="16"/>
      <c r="AE86" s="16"/>
      <c r="AF86" s="16"/>
      <c r="AG86" s="16"/>
      <c r="AH86" s="16"/>
      <c r="AI86" s="16"/>
      <c r="AJ86" s="16"/>
      <c r="AK86" s="16"/>
      <c r="AL86" s="264">
        <f>SUM(F86:AK86)</f>
        <v>60</v>
      </c>
      <c r="AM86" s="136">
        <f>AL86/2</f>
        <v>30</v>
      </c>
    </row>
    <row r="87" ht="13.5" customHeight="1">
      <c r="A87" s="143"/>
      <c r="B87" s="143" t="s">
        <v>78</v>
      </c>
      <c r="C87" s="705"/>
      <c r="D87" s="32"/>
      <c r="E87" s="427"/>
      <c r="F87" s="196"/>
      <c r="G87" s="196"/>
      <c r="H87" s="196"/>
      <c r="I87" s="196">
        <v>1.0</v>
      </c>
      <c r="J87" s="196"/>
      <c r="K87" s="196"/>
      <c r="L87" s="173"/>
      <c r="M87" s="173"/>
      <c r="N87" s="196"/>
      <c r="O87" s="196">
        <v>1.0</v>
      </c>
      <c r="P87" s="602"/>
      <c r="Q87" s="196"/>
      <c r="R87" s="196"/>
      <c r="S87" s="196"/>
      <c r="T87" s="173"/>
      <c r="U87" s="173"/>
      <c r="V87" s="196"/>
      <c r="W87" s="196"/>
      <c r="X87" s="196">
        <v>3.0</v>
      </c>
      <c r="Y87" s="196">
        <v>1.0</v>
      </c>
      <c r="Z87" s="196"/>
      <c r="AA87" s="173"/>
      <c r="AB87" s="173"/>
      <c r="AC87" s="196"/>
      <c r="AD87" s="196"/>
      <c r="AE87" s="196"/>
      <c r="AF87" s="196"/>
      <c r="AG87" s="196"/>
      <c r="AH87" s="173"/>
      <c r="AI87" s="173"/>
      <c r="AJ87" s="196"/>
      <c r="AK87" s="196"/>
      <c r="AL87" s="199">
        <f>SUM(G87:AJ87)</f>
        <v>6</v>
      </c>
      <c r="AM87" s="196"/>
    </row>
    <row r="88" ht="12.75" customHeight="1">
      <c r="A88" s="45"/>
      <c r="B88" s="45" t="s">
        <v>518</v>
      </c>
      <c r="C88" s="133"/>
      <c r="D88" s="32"/>
      <c r="E88" s="424"/>
      <c r="F88" s="29"/>
      <c r="G88" s="29"/>
      <c r="H88" s="29"/>
      <c r="I88" s="29"/>
      <c r="J88" s="29"/>
      <c r="K88" s="29"/>
      <c r="L88" s="16"/>
      <c r="M88" s="16"/>
      <c r="N88" s="149">
        <v>1.0</v>
      </c>
      <c r="O88" s="147">
        <v>0.0</v>
      </c>
      <c r="P88" s="147"/>
      <c r="Q88" s="149">
        <v>8.0</v>
      </c>
      <c r="R88" s="149">
        <v>7.0</v>
      </c>
      <c r="S88" s="29">
        <v>7.0</v>
      </c>
      <c r="T88" s="16">
        <v>8.0</v>
      </c>
      <c r="U88" s="16"/>
      <c r="V88" s="29">
        <v>8.0</v>
      </c>
      <c r="W88" s="29">
        <v>10.0</v>
      </c>
      <c r="X88" s="29">
        <v>8.0</v>
      </c>
      <c r="Y88" s="29">
        <v>8.0</v>
      </c>
      <c r="Z88" s="29">
        <v>8.0</v>
      </c>
      <c r="AA88" s="16">
        <v>4.0</v>
      </c>
      <c r="AB88" s="16"/>
      <c r="AC88" s="29">
        <v>6.0</v>
      </c>
      <c r="AD88" s="29">
        <v>7.0</v>
      </c>
      <c r="AE88" s="29">
        <v>9.0</v>
      </c>
      <c r="AF88" s="29">
        <v>6.0</v>
      </c>
      <c r="AG88" s="29">
        <v>4.0</v>
      </c>
      <c r="AH88" s="16"/>
      <c r="AI88" s="16"/>
      <c r="AJ88" s="29">
        <v>6.0</v>
      </c>
      <c r="AK88" s="29">
        <v>9.0</v>
      </c>
      <c r="AL88" s="264">
        <f>SUM(N88:AK88)</f>
        <v>124</v>
      </c>
      <c r="AM88" s="136">
        <f>AL88/2</f>
        <v>62</v>
      </c>
    </row>
    <row r="89" ht="13.5" customHeight="1">
      <c r="A89" s="137" t="s">
        <v>78</v>
      </c>
      <c r="B89" s="132"/>
      <c r="C89" s="153"/>
      <c r="D89" s="32"/>
      <c r="E89" s="427"/>
      <c r="F89" s="196"/>
      <c r="G89" s="196"/>
      <c r="H89" s="196"/>
      <c r="I89" s="196"/>
      <c r="J89" s="196"/>
      <c r="K89" s="196"/>
      <c r="L89" s="173"/>
      <c r="M89" s="173"/>
      <c r="N89" s="196">
        <v>1.0</v>
      </c>
      <c r="O89" s="602"/>
      <c r="P89" s="602"/>
      <c r="Q89" s="196">
        <v>4.0</v>
      </c>
      <c r="R89" s="196"/>
      <c r="S89" s="196"/>
      <c r="T89" s="173"/>
      <c r="U89" s="173"/>
      <c r="V89" s="196"/>
      <c r="W89" s="196">
        <v>2.0</v>
      </c>
      <c r="X89" s="196"/>
      <c r="Y89" s="196"/>
      <c r="Z89" s="196"/>
      <c r="AA89" s="173"/>
      <c r="AB89" s="173"/>
      <c r="AC89" s="196"/>
      <c r="AD89" s="196">
        <v>3.0</v>
      </c>
      <c r="AE89" s="196">
        <v>4.0</v>
      </c>
      <c r="AF89" s="196"/>
      <c r="AG89" s="196"/>
      <c r="AH89" s="173"/>
      <c r="AI89" s="173"/>
      <c r="AJ89" s="196"/>
      <c r="AK89" s="196"/>
      <c r="AL89" s="199">
        <f>SUM(G89:AJ89)</f>
        <v>14</v>
      </c>
      <c r="AM89" s="196"/>
    </row>
    <row r="90" ht="12.75" customHeight="1">
      <c r="A90" s="45"/>
      <c r="B90" s="29" t="s">
        <v>519</v>
      </c>
      <c r="C90" s="157"/>
      <c r="D90" s="32"/>
      <c r="E90" s="424"/>
      <c r="F90" s="29"/>
      <c r="G90" s="29"/>
      <c r="H90" s="29"/>
      <c r="I90" s="29">
        <v>5.0</v>
      </c>
      <c r="J90" s="29">
        <v>5.0</v>
      </c>
      <c r="K90" s="29"/>
      <c r="L90" s="16"/>
      <c r="M90" s="16">
        <v>6.0</v>
      </c>
      <c r="N90" s="29">
        <v>10.0</v>
      </c>
      <c r="O90" s="29">
        <v>8.0</v>
      </c>
      <c r="P90" s="147"/>
      <c r="Q90" s="149">
        <v>3.0</v>
      </c>
      <c r="R90" s="29">
        <v>9.0</v>
      </c>
      <c r="S90" s="29">
        <v>6.0</v>
      </c>
      <c r="T90" s="16"/>
      <c r="U90" s="16"/>
      <c r="V90" s="149">
        <v>6.0</v>
      </c>
      <c r="W90" s="29">
        <v>10.0</v>
      </c>
      <c r="X90" s="29">
        <v>8.0</v>
      </c>
      <c r="Y90" s="29">
        <v>12.0</v>
      </c>
      <c r="Z90" s="29">
        <v>12.0</v>
      </c>
      <c r="AA90" s="16">
        <v>3.0</v>
      </c>
      <c r="AB90" s="16"/>
      <c r="AC90" s="16"/>
      <c r="AD90" s="29">
        <v>4.0</v>
      </c>
      <c r="AE90" s="29">
        <v>8.0</v>
      </c>
      <c r="AF90" s="29">
        <v>5.0</v>
      </c>
      <c r="AG90" s="29">
        <v>9.0</v>
      </c>
      <c r="AH90" s="16"/>
      <c r="AI90" s="16"/>
      <c r="AJ90" s="29"/>
      <c r="AK90" s="29"/>
      <c r="AL90" s="264">
        <f>SUM(F90:AK90)</f>
        <v>129</v>
      </c>
      <c r="AM90" s="136">
        <f>AL90/2</f>
        <v>64.5</v>
      </c>
    </row>
    <row r="91" ht="13.5" customHeight="1">
      <c r="A91" s="168" t="s">
        <v>78</v>
      </c>
      <c r="B91" s="132"/>
      <c r="C91" s="708"/>
      <c r="D91" s="32"/>
      <c r="E91" s="427"/>
      <c r="F91" s="196"/>
      <c r="G91" s="196"/>
      <c r="H91" s="196"/>
      <c r="I91" s="196"/>
      <c r="J91" s="196"/>
      <c r="K91" s="196"/>
      <c r="L91" s="173"/>
      <c r="M91" s="173"/>
      <c r="N91" s="196">
        <v>2.0</v>
      </c>
      <c r="O91" s="196">
        <v>2.0</v>
      </c>
      <c r="P91" s="602"/>
      <c r="Q91" s="196"/>
      <c r="R91" s="196"/>
      <c r="S91" s="196">
        <v>5.0</v>
      </c>
      <c r="T91" s="173"/>
      <c r="U91" s="173"/>
      <c r="V91" s="196">
        <v>1.0</v>
      </c>
      <c r="W91" s="196">
        <v>5.0</v>
      </c>
      <c r="X91" s="196">
        <v>1.0</v>
      </c>
      <c r="Y91" s="196"/>
      <c r="Z91" s="196"/>
      <c r="AA91" s="173">
        <v>1.0</v>
      </c>
      <c r="AB91" s="173"/>
      <c r="AC91" s="196"/>
      <c r="AD91" s="196"/>
      <c r="AE91" s="196"/>
      <c r="AF91" s="196"/>
      <c r="AG91" s="196"/>
      <c r="AH91" s="173"/>
      <c r="AI91" s="173"/>
      <c r="AJ91" s="196"/>
      <c r="AK91" s="196"/>
      <c r="AL91" s="199">
        <f>SUM(G91:AJ91)</f>
        <v>17</v>
      </c>
      <c r="AM91" s="196"/>
    </row>
    <row r="92" ht="13.5" customHeight="1">
      <c r="A92" s="29"/>
      <c r="B92" s="29" t="s">
        <v>520</v>
      </c>
      <c r="C92" s="133"/>
      <c r="D92" s="32"/>
      <c r="E92" s="424"/>
      <c r="F92" s="29"/>
      <c r="G92" s="29">
        <v>7.0</v>
      </c>
      <c r="H92" s="29">
        <v>9.0</v>
      </c>
      <c r="I92" s="29"/>
      <c r="J92" s="29"/>
      <c r="K92" s="29">
        <v>4.0</v>
      </c>
      <c r="L92" s="16">
        <v>4.0</v>
      </c>
      <c r="M92" s="16"/>
      <c r="N92" s="149">
        <v>4.0</v>
      </c>
      <c r="O92" s="149">
        <v>4.0</v>
      </c>
      <c r="P92" s="147"/>
      <c r="Q92" s="149">
        <v>1.0</v>
      </c>
      <c r="R92" s="149">
        <v>6.0</v>
      </c>
      <c r="S92" s="341"/>
      <c r="T92" s="16"/>
      <c r="U92" s="16">
        <v>5.0</v>
      </c>
      <c r="V92" s="29">
        <v>7.0</v>
      </c>
      <c r="W92" s="149">
        <v>5.0</v>
      </c>
      <c r="X92" s="149">
        <v>3.0</v>
      </c>
      <c r="Y92" s="149">
        <v>2.0</v>
      </c>
      <c r="Z92" s="29">
        <v>7.0</v>
      </c>
      <c r="AA92" s="16">
        <v>4.0</v>
      </c>
      <c r="AB92" s="16"/>
      <c r="AC92" s="16"/>
      <c r="AD92" s="29">
        <v>6.0</v>
      </c>
      <c r="AE92" s="29">
        <v>10.0</v>
      </c>
      <c r="AF92" s="29">
        <v>7.0</v>
      </c>
      <c r="AG92" s="29"/>
      <c r="AH92" s="16">
        <v>1.0</v>
      </c>
      <c r="AI92" s="16">
        <v>1.0</v>
      </c>
      <c r="AJ92" s="29"/>
      <c r="AK92" s="29">
        <v>7.0</v>
      </c>
      <c r="AL92" s="704">
        <f>SUM(F92:AK92)</f>
        <v>104</v>
      </c>
      <c r="AM92" s="136">
        <f>AL92/2</f>
        <v>52</v>
      </c>
    </row>
    <row r="93" ht="13.5" customHeight="1">
      <c r="A93" s="137" t="s">
        <v>78</v>
      </c>
      <c r="B93" s="132"/>
      <c r="C93" s="705"/>
      <c r="D93" s="32"/>
      <c r="E93" s="427"/>
      <c r="F93" s="196"/>
      <c r="G93" s="196"/>
      <c r="H93" s="196"/>
      <c r="I93" s="196"/>
      <c r="J93" s="196"/>
      <c r="K93" s="196"/>
      <c r="L93" s="173"/>
      <c r="M93" s="173"/>
      <c r="N93" s="196"/>
      <c r="O93" s="196">
        <v>1.0</v>
      </c>
      <c r="P93" s="602"/>
      <c r="Q93" s="196"/>
      <c r="R93" s="196"/>
      <c r="S93" s="196"/>
      <c r="T93" s="173"/>
      <c r="U93" s="173"/>
      <c r="V93" s="196"/>
      <c r="W93" s="196">
        <v>5.0</v>
      </c>
      <c r="X93" s="196"/>
      <c r="Y93" s="196"/>
      <c r="Z93" s="196"/>
      <c r="AA93" s="173"/>
      <c r="AB93" s="173"/>
      <c r="AC93" s="196"/>
      <c r="AD93" s="196">
        <v>2.0</v>
      </c>
      <c r="AE93" s="196"/>
      <c r="AF93" s="196"/>
      <c r="AG93" s="196"/>
      <c r="AH93" s="173"/>
      <c r="AI93" s="173"/>
      <c r="AJ93" s="196"/>
      <c r="AK93" s="196"/>
      <c r="AL93" s="199">
        <f>SUM(G93:AJ93)</f>
        <v>8</v>
      </c>
      <c r="AM93" s="196"/>
    </row>
    <row r="94" ht="13.5" customHeight="1">
      <c r="A94" s="29"/>
      <c r="B94" s="29" t="s">
        <v>382</v>
      </c>
      <c r="C94" s="133"/>
      <c r="D94" s="32"/>
      <c r="E94" s="424"/>
      <c r="F94" s="29"/>
      <c r="G94" s="29"/>
      <c r="H94" s="29"/>
      <c r="I94" s="29"/>
      <c r="J94" s="29"/>
      <c r="K94" s="29"/>
      <c r="L94" s="16"/>
      <c r="M94" s="16"/>
      <c r="N94" s="149">
        <v>8.0</v>
      </c>
      <c r="O94" s="149">
        <v>9.0</v>
      </c>
      <c r="P94" s="147"/>
      <c r="Q94" s="149">
        <v>8.0</v>
      </c>
      <c r="R94" s="149">
        <v>8.0</v>
      </c>
      <c r="S94" s="652"/>
      <c r="T94" s="16"/>
      <c r="U94" s="16">
        <v>7.0</v>
      </c>
      <c r="V94" s="29">
        <v>13.0</v>
      </c>
      <c r="W94" s="29">
        <v>7.0</v>
      </c>
      <c r="X94" s="29">
        <v>13.0</v>
      </c>
      <c r="Y94" s="29">
        <v>7.0</v>
      </c>
      <c r="Z94" s="29">
        <v>12.0</v>
      </c>
      <c r="AA94" s="16"/>
      <c r="AB94" s="16"/>
      <c r="AC94" s="29">
        <v>4.0</v>
      </c>
      <c r="AD94" s="29">
        <v>5.0</v>
      </c>
      <c r="AE94" s="29">
        <v>8.0</v>
      </c>
      <c r="AF94" s="29">
        <v>6.0</v>
      </c>
      <c r="AG94" s="29">
        <v>5.0</v>
      </c>
      <c r="AH94" s="16"/>
      <c r="AI94" s="16"/>
      <c r="AJ94" s="29">
        <v>7.0</v>
      </c>
      <c r="AK94" s="29">
        <v>4.0</v>
      </c>
      <c r="AL94" s="709">
        <f>SUM(N94:AK94)</f>
        <v>131</v>
      </c>
      <c r="AM94" s="136">
        <f>AL94/2</f>
        <v>65.5</v>
      </c>
    </row>
    <row r="95" ht="13.5" customHeight="1">
      <c r="A95" s="137" t="s">
        <v>78</v>
      </c>
      <c r="B95" s="132"/>
      <c r="C95" s="705"/>
      <c r="D95" s="32"/>
      <c r="E95" s="427"/>
      <c r="F95" s="196"/>
      <c r="G95" s="196"/>
      <c r="H95" s="196"/>
      <c r="I95" s="196"/>
      <c r="J95" s="196"/>
      <c r="K95" s="196"/>
      <c r="L95" s="173"/>
      <c r="M95" s="173"/>
      <c r="N95" s="196">
        <v>1.0</v>
      </c>
      <c r="O95" s="196">
        <v>4.0</v>
      </c>
      <c r="P95" s="602"/>
      <c r="Q95" s="196"/>
      <c r="R95" s="196">
        <v>5.0</v>
      </c>
      <c r="S95" s="196"/>
      <c r="T95" s="173"/>
      <c r="U95" s="173"/>
      <c r="V95" s="196"/>
      <c r="W95" s="196">
        <v>6.0</v>
      </c>
      <c r="X95" s="196"/>
      <c r="Y95" s="196"/>
      <c r="Z95" s="196"/>
      <c r="AA95" s="173"/>
      <c r="AB95" s="173"/>
      <c r="AC95" s="196">
        <v>1.0</v>
      </c>
      <c r="AD95" s="196"/>
      <c r="AE95" s="196">
        <v>1.0</v>
      </c>
      <c r="AF95" s="196"/>
      <c r="AG95" s="196"/>
      <c r="AH95" s="173"/>
      <c r="AI95" s="173"/>
      <c r="AJ95" s="196"/>
      <c r="AK95" s="196"/>
      <c r="AL95" s="199">
        <f>SUM(G95:AJ95)</f>
        <v>18</v>
      </c>
      <c r="AM95" s="196"/>
    </row>
    <row r="96" ht="12.75" customHeight="1">
      <c r="A96" s="29"/>
      <c r="B96" s="29" t="s">
        <v>521</v>
      </c>
      <c r="C96" s="133"/>
      <c r="D96" s="32"/>
      <c r="E96" s="424"/>
      <c r="F96" s="29"/>
      <c r="G96" s="29"/>
      <c r="H96" s="29"/>
      <c r="I96" s="29"/>
      <c r="J96" s="29"/>
      <c r="K96" s="29"/>
      <c r="L96" s="16"/>
      <c r="M96" s="16"/>
      <c r="N96" s="640"/>
      <c r="O96" s="640"/>
      <c r="P96" s="640"/>
      <c r="Q96" s="640"/>
      <c r="R96" s="640"/>
      <c r="S96" s="640"/>
      <c r="T96" s="640"/>
      <c r="U96" s="640"/>
      <c r="V96" s="640"/>
      <c r="W96" s="640"/>
      <c r="X96" s="640"/>
      <c r="Y96" s="29">
        <v>5.0</v>
      </c>
      <c r="Z96" s="29">
        <v>3.0</v>
      </c>
      <c r="AA96" s="16"/>
      <c r="AB96" s="16"/>
      <c r="AC96" s="149">
        <v>4.0</v>
      </c>
      <c r="AD96" s="29">
        <v>5.0</v>
      </c>
      <c r="AE96" s="29">
        <v>5.0</v>
      </c>
      <c r="AF96" s="29">
        <v>4.0</v>
      </c>
      <c r="AG96" s="29">
        <v>3.0</v>
      </c>
      <c r="AH96" s="16"/>
      <c r="AI96" s="16"/>
      <c r="AJ96" s="29">
        <v>10.0</v>
      </c>
      <c r="AK96" s="29">
        <v>6.0</v>
      </c>
      <c r="AL96" s="710">
        <f>SUM(N96:AK96)</f>
        <v>45</v>
      </c>
      <c r="AM96" s="136">
        <f>AL96/9</f>
        <v>5</v>
      </c>
    </row>
    <row r="97" ht="13.5" customHeight="1">
      <c r="A97" s="137" t="s">
        <v>78</v>
      </c>
      <c r="B97" s="132"/>
      <c r="C97" s="705"/>
      <c r="D97" s="32"/>
      <c r="E97" s="427"/>
      <c r="F97" s="196"/>
      <c r="G97" s="196"/>
      <c r="H97" s="196"/>
      <c r="I97" s="196"/>
      <c r="J97" s="196"/>
      <c r="K97" s="196"/>
      <c r="L97" s="173"/>
      <c r="M97" s="173"/>
      <c r="N97" s="680"/>
      <c r="O97" s="680"/>
      <c r="P97" s="680"/>
      <c r="Q97" s="680"/>
      <c r="R97" s="680"/>
      <c r="S97" s="680"/>
      <c r="T97" s="680"/>
      <c r="U97" s="680"/>
      <c r="V97" s="680"/>
      <c r="W97" s="680"/>
      <c r="X97" s="680"/>
      <c r="Y97" s="196">
        <v>3.0</v>
      </c>
      <c r="Z97" s="196"/>
      <c r="AA97" s="173"/>
      <c r="AB97" s="173"/>
      <c r="AC97" s="196"/>
      <c r="AD97" s="196"/>
      <c r="AE97" s="196"/>
      <c r="AF97" s="196"/>
      <c r="AG97" s="196"/>
      <c r="AH97" s="173"/>
      <c r="AI97" s="173"/>
      <c r="AJ97" s="196"/>
      <c r="AK97" s="196"/>
      <c r="AL97" s="199">
        <f>SUM(G97:AJ97)</f>
        <v>3</v>
      </c>
      <c r="AM97" s="196"/>
    </row>
    <row r="98" ht="16.5" customHeight="1">
      <c r="A98" s="29"/>
      <c r="B98" s="29" t="s">
        <v>522</v>
      </c>
      <c r="C98" s="133"/>
      <c r="D98" s="32"/>
      <c r="E98" s="424"/>
      <c r="F98" s="29"/>
      <c r="G98" s="29"/>
      <c r="H98" s="29"/>
      <c r="I98" s="29"/>
      <c r="J98" s="29"/>
      <c r="K98" s="29"/>
      <c r="L98" s="16"/>
      <c r="M98" s="16"/>
      <c r="N98" s="149">
        <v>5.0</v>
      </c>
      <c r="O98" s="149">
        <v>9.0</v>
      </c>
      <c r="P98" s="147"/>
      <c r="Q98" s="29">
        <v>17.0</v>
      </c>
      <c r="R98" s="149">
        <v>8.0</v>
      </c>
      <c r="S98" s="149">
        <v>5.0</v>
      </c>
      <c r="T98" s="16"/>
      <c r="U98" s="16"/>
      <c r="V98" s="29">
        <v>5.0</v>
      </c>
      <c r="W98" s="29">
        <v>4.0</v>
      </c>
      <c r="X98" s="147"/>
      <c r="Y98" s="147"/>
      <c r="Z98" s="147"/>
      <c r="AA98" s="147"/>
      <c r="AB98" s="147"/>
      <c r="AC98" s="147"/>
      <c r="AD98" s="623">
        <v>4.0</v>
      </c>
      <c r="AE98" s="623">
        <v>5.0</v>
      </c>
      <c r="AF98" s="623">
        <v>5.0</v>
      </c>
      <c r="AG98" s="677">
        <v>5.0</v>
      </c>
      <c r="AH98" s="173"/>
      <c r="AI98" s="173"/>
      <c r="AJ98" s="677">
        <v>6.0</v>
      </c>
      <c r="AK98" s="196">
        <v>1.0</v>
      </c>
      <c r="AL98" s="706">
        <f>SUM(N98:AK98)</f>
        <v>79</v>
      </c>
      <c r="AM98" s="136">
        <f>AL98/2</f>
        <v>39.5</v>
      </c>
    </row>
    <row r="99" ht="13.5" customHeight="1">
      <c r="A99" s="137" t="s">
        <v>78</v>
      </c>
      <c r="B99" s="132"/>
      <c r="C99" s="705"/>
      <c r="D99" s="32"/>
      <c r="E99" s="427"/>
      <c r="F99" s="196"/>
      <c r="G99" s="196"/>
      <c r="H99" s="196"/>
      <c r="I99" s="196"/>
      <c r="J99" s="196"/>
      <c r="K99" s="196"/>
      <c r="L99" s="173"/>
      <c r="M99" s="173"/>
      <c r="N99" s="196"/>
      <c r="O99" s="196">
        <v>1.0</v>
      </c>
      <c r="P99" s="602"/>
      <c r="Q99" s="196"/>
      <c r="R99" s="196"/>
      <c r="S99" s="196"/>
      <c r="T99" s="173"/>
      <c r="U99" s="173"/>
      <c r="V99" s="196"/>
      <c r="W99" s="196">
        <v>1.0</v>
      </c>
      <c r="X99" s="196"/>
      <c r="Y99" s="196"/>
      <c r="Z99" s="196"/>
      <c r="AA99" s="173"/>
      <c r="AB99" s="173"/>
      <c r="AC99" s="196"/>
      <c r="AD99" s="196"/>
      <c r="AE99" s="196"/>
      <c r="AF99" s="196"/>
      <c r="AG99" s="196"/>
      <c r="AH99" s="173"/>
      <c r="AI99" s="173"/>
      <c r="AJ99" s="196"/>
      <c r="AK99" s="196"/>
      <c r="AL99" s="199">
        <f>SUM(G99:AJ99)</f>
        <v>2</v>
      </c>
      <c r="AM99" s="196"/>
    </row>
    <row r="100" ht="13.5" customHeight="1">
      <c r="A100" s="29"/>
      <c r="B100" s="29" t="s">
        <v>523</v>
      </c>
      <c r="C100" s="133"/>
      <c r="D100" s="32"/>
      <c r="E100" s="424"/>
      <c r="F100" s="29"/>
      <c r="G100" s="29"/>
      <c r="H100" s="29"/>
      <c r="I100" s="29"/>
      <c r="J100" s="29"/>
      <c r="K100" s="29"/>
      <c r="L100" s="16"/>
      <c r="M100" s="16"/>
      <c r="N100" s="149">
        <v>8.0</v>
      </c>
      <c r="O100" s="149">
        <v>8.0</v>
      </c>
      <c r="P100" s="147"/>
      <c r="Q100" s="149">
        <v>2.0</v>
      </c>
      <c r="R100" s="149">
        <v>9.0</v>
      </c>
      <c r="S100" s="29">
        <v>8.0</v>
      </c>
      <c r="T100" s="16">
        <v>6.0</v>
      </c>
      <c r="U100" s="16"/>
      <c r="V100" s="16"/>
      <c r="W100" s="149">
        <v>5.0</v>
      </c>
      <c r="X100" s="29">
        <v>8.0</v>
      </c>
      <c r="Y100" s="29">
        <v>11.0</v>
      </c>
      <c r="Z100" s="29">
        <v>4.0</v>
      </c>
      <c r="AA100" s="16"/>
      <c r="AB100" s="16"/>
      <c r="AC100" s="29">
        <v>7.0</v>
      </c>
      <c r="AD100" s="29">
        <v>9.0</v>
      </c>
      <c r="AE100" s="29">
        <v>8.0</v>
      </c>
      <c r="AF100" s="29">
        <v>7.0</v>
      </c>
      <c r="AG100" s="29">
        <v>6.0</v>
      </c>
      <c r="AH100" s="16"/>
      <c r="AI100" s="16"/>
      <c r="AJ100" s="29">
        <v>7.0</v>
      </c>
      <c r="AK100" s="29">
        <v>6.0</v>
      </c>
      <c r="AL100" s="704">
        <f>SUM(N100:AK100)</f>
        <v>119</v>
      </c>
      <c r="AM100" s="136">
        <f>AL100/2</f>
        <v>59.5</v>
      </c>
    </row>
    <row r="101" ht="13.5" customHeight="1">
      <c r="A101" s="137" t="s">
        <v>78</v>
      </c>
      <c r="B101" s="132"/>
      <c r="C101" s="705"/>
      <c r="D101" s="32"/>
      <c r="E101" s="427"/>
      <c r="F101" s="196"/>
      <c r="G101" s="196"/>
      <c r="H101" s="196"/>
      <c r="I101" s="196"/>
      <c r="J101" s="196"/>
      <c r="K101" s="196"/>
      <c r="L101" s="173"/>
      <c r="M101" s="173"/>
      <c r="N101" s="196">
        <v>1.0</v>
      </c>
      <c r="O101" s="196"/>
      <c r="P101" s="602"/>
      <c r="Q101" s="196"/>
      <c r="R101" s="196"/>
      <c r="S101" s="196"/>
      <c r="T101" s="173">
        <v>1.0</v>
      </c>
      <c r="U101" s="173"/>
      <c r="V101" s="196"/>
      <c r="W101" s="196"/>
      <c r="X101" s="196"/>
      <c r="Y101" s="196"/>
      <c r="Z101" s="196"/>
      <c r="AA101" s="173"/>
      <c r="AB101" s="173"/>
      <c r="AC101" s="196">
        <v>1.0</v>
      </c>
      <c r="AD101" s="196"/>
      <c r="AE101" s="196">
        <v>3.0</v>
      </c>
      <c r="AF101" s="196"/>
      <c r="AG101" s="196">
        <v>1.0</v>
      </c>
      <c r="AH101" s="173"/>
      <c r="AI101" s="173"/>
      <c r="AJ101" s="196"/>
      <c r="AK101" s="196"/>
      <c r="AL101" s="199">
        <f>SUM(G101:AJ101)</f>
        <v>7</v>
      </c>
      <c r="AM101" s="196"/>
    </row>
    <row r="102" ht="13.5" customHeight="1">
      <c r="A102" s="45"/>
      <c r="B102" s="678" t="s">
        <v>80</v>
      </c>
      <c r="C102" s="133"/>
      <c r="D102" s="32"/>
      <c r="E102" s="424"/>
      <c r="F102" s="29"/>
      <c r="G102" s="29"/>
      <c r="H102" s="29"/>
      <c r="I102" s="29"/>
      <c r="J102" s="29"/>
      <c r="K102" s="29"/>
      <c r="L102" s="16"/>
      <c r="M102" s="16"/>
      <c r="N102" s="29"/>
      <c r="O102" s="29"/>
      <c r="P102" s="147"/>
      <c r="Q102" s="29"/>
      <c r="R102" s="29">
        <v>1.0</v>
      </c>
      <c r="S102" s="29"/>
      <c r="T102" s="16"/>
      <c r="U102" s="16"/>
      <c r="V102" s="29"/>
      <c r="W102" s="29"/>
      <c r="X102" s="29"/>
      <c r="Y102" s="29"/>
      <c r="Z102" s="29"/>
      <c r="AA102" s="16"/>
      <c r="AB102" s="16">
        <v>1.0</v>
      </c>
      <c r="AC102" s="29">
        <v>2.0</v>
      </c>
      <c r="AD102" s="29">
        <v>1.0</v>
      </c>
      <c r="AE102" s="29"/>
      <c r="AF102" s="29"/>
      <c r="AG102" s="29">
        <v>0.0</v>
      </c>
      <c r="AH102" s="16"/>
      <c r="AI102" s="16"/>
      <c r="AJ102" s="29">
        <v>0.0</v>
      </c>
      <c r="AK102" s="29">
        <v>0.0</v>
      </c>
      <c r="AL102" s="264">
        <f>SUM(N102:AK102)</f>
        <v>5</v>
      </c>
      <c r="AM102" s="136">
        <f>AL102/2</f>
        <v>2.5</v>
      </c>
    </row>
    <row r="103" ht="13.5" customHeight="1">
      <c r="A103" s="137" t="s">
        <v>78</v>
      </c>
      <c r="B103" s="132"/>
      <c r="C103" s="705"/>
      <c r="D103" s="71"/>
      <c r="E103" s="602"/>
      <c r="F103" s="196"/>
      <c r="G103" s="196"/>
      <c r="H103" s="196"/>
      <c r="I103" s="196"/>
      <c r="J103" s="196"/>
      <c r="K103" s="196"/>
      <c r="L103" s="173"/>
      <c r="M103" s="173"/>
      <c r="N103" s="196"/>
      <c r="O103" s="196"/>
      <c r="P103" s="602"/>
      <c r="Q103" s="196"/>
      <c r="R103" s="196"/>
      <c r="S103" s="196"/>
      <c r="T103" s="173"/>
      <c r="U103" s="173"/>
      <c r="V103" s="196"/>
      <c r="W103" s="196"/>
      <c r="X103" s="196"/>
      <c r="Y103" s="196"/>
      <c r="Z103" s="196"/>
      <c r="AA103" s="173"/>
      <c r="AB103" s="173"/>
      <c r="AC103" s="196"/>
      <c r="AD103" s="196"/>
      <c r="AE103" s="196"/>
      <c r="AF103" s="196"/>
      <c r="AG103" s="196"/>
      <c r="AH103" s="173"/>
      <c r="AI103" s="173"/>
      <c r="AJ103" s="196"/>
      <c r="AK103" s="196"/>
      <c r="AL103" s="199">
        <f>SUM(G103:AJ103)</f>
        <v>0</v>
      </c>
      <c r="AM103" s="196"/>
    </row>
    <row r="104" ht="51.75" customHeight="1">
      <c r="A104" s="184"/>
      <c r="B104" s="185"/>
      <c r="C104" s="186" t="s">
        <v>639</v>
      </c>
      <c r="D104" s="187">
        <v>140.0</v>
      </c>
      <c r="E104" s="711" t="s">
        <v>594</v>
      </c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90">
        <f>SUM(AL52+AL54+AL56+AL58+AL60+AL62+AL66+AL68+AL70+AL72+AL74+AL78+AL80+AL82+AL88+AL94+AL96+AL98+AL100)</f>
        <v>2083</v>
      </c>
    </row>
    <row r="105" ht="13.5" customHeight="1">
      <c r="A105" s="191">
        <v>1.0</v>
      </c>
      <c r="B105" s="191" t="s">
        <v>82</v>
      </c>
      <c r="C105" s="191" t="s">
        <v>83</v>
      </c>
      <c r="D105" s="191" t="s">
        <v>524</v>
      </c>
      <c r="E105" s="193" t="s">
        <v>640</v>
      </c>
      <c r="F105" s="191"/>
      <c r="G105" s="191"/>
      <c r="H105" s="191"/>
      <c r="I105" s="191"/>
      <c r="J105" s="191"/>
      <c r="K105" s="626"/>
      <c r="L105" s="166"/>
      <c r="M105" s="166"/>
      <c r="N105" s="191">
        <v>6.0</v>
      </c>
      <c r="O105" s="191">
        <v>0.0</v>
      </c>
      <c r="P105" s="118" t="s">
        <v>11</v>
      </c>
      <c r="Q105" s="191">
        <v>2.0</v>
      </c>
      <c r="R105" s="191">
        <v>7.0</v>
      </c>
      <c r="S105" s="191">
        <v>1.0</v>
      </c>
      <c r="T105" s="166"/>
      <c r="U105" s="166"/>
      <c r="V105" s="191">
        <v>0.0</v>
      </c>
      <c r="W105" s="191">
        <v>2.0</v>
      </c>
      <c r="X105" s="191">
        <v>4.0</v>
      </c>
      <c r="Y105" s="191">
        <v>1.0</v>
      </c>
      <c r="Z105" s="191">
        <v>1.0</v>
      </c>
      <c r="AA105" s="166">
        <v>2.0</v>
      </c>
      <c r="AB105" s="166"/>
      <c r="AC105" s="191">
        <v>3.0</v>
      </c>
      <c r="AD105" s="191">
        <v>5.0</v>
      </c>
      <c r="AE105" s="191">
        <v>0.0</v>
      </c>
      <c r="AF105" s="191">
        <v>3.0</v>
      </c>
      <c r="AG105" s="191">
        <v>2.0</v>
      </c>
      <c r="AH105" s="166">
        <v>0.0</v>
      </c>
      <c r="AI105" s="166">
        <v>0.0</v>
      </c>
      <c r="AJ105" s="191">
        <v>1.0</v>
      </c>
      <c r="AK105" s="191">
        <v>0.0</v>
      </c>
      <c r="AL105" s="191">
        <f>SUM(G105:AJ105)</f>
        <v>40</v>
      </c>
      <c r="AM105" s="191"/>
    </row>
    <row r="106" ht="13.5" customHeight="1">
      <c r="A106" s="168" t="s">
        <v>78</v>
      </c>
      <c r="B106" s="132"/>
      <c r="C106" s="196"/>
      <c r="D106" s="196"/>
      <c r="E106" s="71"/>
      <c r="F106" s="196"/>
      <c r="G106" s="196"/>
      <c r="H106" s="196"/>
      <c r="I106" s="196"/>
      <c r="J106" s="196"/>
      <c r="K106" s="627"/>
      <c r="L106" s="173"/>
      <c r="M106" s="173"/>
      <c r="N106" s="196"/>
      <c r="O106" s="196"/>
      <c r="P106" s="71"/>
      <c r="Q106" s="196"/>
      <c r="R106" s="196">
        <v>1.0</v>
      </c>
      <c r="S106" s="196"/>
      <c r="T106" s="173"/>
      <c r="U106" s="173"/>
      <c r="V106" s="196"/>
      <c r="W106" s="196"/>
      <c r="X106" s="196"/>
      <c r="Y106" s="196"/>
      <c r="Z106" s="196"/>
      <c r="AA106" s="173"/>
      <c r="AB106" s="173"/>
      <c r="AC106" s="196"/>
      <c r="AD106" s="196"/>
      <c r="AE106" s="196"/>
      <c r="AF106" s="196"/>
      <c r="AG106" s="196"/>
      <c r="AH106" s="173"/>
      <c r="AI106" s="173"/>
      <c r="AJ106" s="196"/>
      <c r="AK106" s="196"/>
      <c r="AL106" s="196"/>
      <c r="AM106" s="199"/>
    </row>
    <row r="107" ht="13.5" customHeight="1">
      <c r="A107" s="191">
        <v>2.0</v>
      </c>
      <c r="B107" s="191" t="s">
        <v>85</v>
      </c>
      <c r="C107" s="191" t="s">
        <v>86</v>
      </c>
      <c r="D107" s="191" t="s">
        <v>527</v>
      </c>
      <c r="E107" s="193" t="s">
        <v>641</v>
      </c>
      <c r="F107" s="191"/>
      <c r="G107" s="191"/>
      <c r="H107" s="191"/>
      <c r="I107" s="191"/>
      <c r="J107" s="191">
        <v>1.0</v>
      </c>
      <c r="K107" s="626">
        <v>6.0</v>
      </c>
      <c r="L107" s="166"/>
      <c r="M107" s="166"/>
      <c r="N107" s="191">
        <v>2.0</v>
      </c>
      <c r="O107" s="191">
        <v>1.0</v>
      </c>
      <c r="P107" s="118" t="s">
        <v>11</v>
      </c>
      <c r="Q107" s="191">
        <v>5.0</v>
      </c>
      <c r="R107" s="191">
        <v>2.0</v>
      </c>
      <c r="S107" s="191">
        <v>1.0</v>
      </c>
      <c r="T107" s="166"/>
      <c r="U107" s="166"/>
      <c r="V107" s="191">
        <v>6.0</v>
      </c>
      <c r="W107" s="191">
        <v>3.0</v>
      </c>
      <c r="X107" s="191">
        <v>4.0</v>
      </c>
      <c r="Y107" s="191">
        <v>3.0</v>
      </c>
      <c r="Z107" s="191">
        <v>2.0</v>
      </c>
      <c r="AA107" s="166"/>
      <c r="AB107" s="166"/>
      <c r="AC107" s="191">
        <v>1.0</v>
      </c>
      <c r="AD107" s="191">
        <v>9.0</v>
      </c>
      <c r="AE107" s="191">
        <v>7.0</v>
      </c>
      <c r="AF107" s="191">
        <v>4.0</v>
      </c>
      <c r="AG107" s="191">
        <v>1.0</v>
      </c>
      <c r="AH107" s="166">
        <v>6.0</v>
      </c>
      <c r="AI107" s="166">
        <v>4.0</v>
      </c>
      <c r="AJ107" s="191">
        <v>4.0</v>
      </c>
      <c r="AK107" s="191">
        <v>0.0</v>
      </c>
      <c r="AL107" s="191">
        <f>SUM(G107:AJ107)</f>
        <v>72</v>
      </c>
      <c r="AM107" s="191"/>
    </row>
    <row r="108" ht="13.5" customHeight="1">
      <c r="A108" s="168" t="s">
        <v>78</v>
      </c>
      <c r="B108" s="132"/>
      <c r="C108" s="196"/>
      <c r="D108" s="196"/>
      <c r="E108" s="71"/>
      <c r="F108" s="196"/>
      <c r="G108" s="196"/>
      <c r="H108" s="196"/>
      <c r="I108" s="196"/>
      <c r="J108" s="196"/>
      <c r="K108" s="627"/>
      <c r="L108" s="173"/>
      <c r="M108" s="173"/>
      <c r="N108" s="196"/>
      <c r="O108" s="196"/>
      <c r="P108" s="71"/>
      <c r="Q108" s="196"/>
      <c r="R108" s="196"/>
      <c r="S108" s="196"/>
      <c r="T108" s="173"/>
      <c r="U108" s="173"/>
      <c r="V108" s="196"/>
      <c r="W108" s="196"/>
      <c r="X108" s="196"/>
      <c r="Y108" s="196"/>
      <c r="Z108" s="196"/>
      <c r="AA108" s="173"/>
      <c r="AB108" s="173"/>
      <c r="AC108" s="196"/>
      <c r="AD108" s="196"/>
      <c r="AE108" s="196"/>
      <c r="AF108" s="196"/>
      <c r="AG108" s="196"/>
      <c r="AH108" s="173"/>
      <c r="AI108" s="173"/>
      <c r="AJ108" s="196"/>
      <c r="AK108" s="196"/>
      <c r="AL108" s="196"/>
      <c r="AM108" s="199"/>
    </row>
    <row r="109" ht="13.5" customHeight="1">
      <c r="A109" s="191">
        <v>3.0</v>
      </c>
      <c r="B109" s="191" t="s">
        <v>89</v>
      </c>
      <c r="C109" s="191" t="s">
        <v>90</v>
      </c>
      <c r="D109" s="191" t="s">
        <v>530</v>
      </c>
      <c r="E109" s="193" t="s">
        <v>642</v>
      </c>
      <c r="F109" s="191"/>
      <c r="G109" s="191"/>
      <c r="H109" s="191">
        <v>4.0</v>
      </c>
      <c r="I109" s="191"/>
      <c r="J109" s="191">
        <v>4.0</v>
      </c>
      <c r="K109" s="626"/>
      <c r="L109" s="166"/>
      <c r="M109" s="166"/>
      <c r="N109" s="191">
        <v>7.0</v>
      </c>
      <c r="O109" s="191">
        <v>10.0</v>
      </c>
      <c r="P109" s="118" t="s">
        <v>11</v>
      </c>
      <c r="Q109" s="191">
        <v>8.0</v>
      </c>
      <c r="R109" s="191">
        <v>8.0</v>
      </c>
      <c r="S109" s="191">
        <v>8.0</v>
      </c>
      <c r="T109" s="166"/>
      <c r="U109" s="166">
        <v>1.0</v>
      </c>
      <c r="V109" s="191">
        <v>5.0</v>
      </c>
      <c r="W109" s="191">
        <v>7.0</v>
      </c>
      <c r="X109" s="191">
        <v>7.0</v>
      </c>
      <c r="Y109" s="191">
        <v>9.0</v>
      </c>
      <c r="Z109" s="191">
        <v>7.0</v>
      </c>
      <c r="AA109" s="166"/>
      <c r="AB109" s="166"/>
      <c r="AC109" s="191">
        <v>7.0</v>
      </c>
      <c r="AD109" s="191">
        <v>10.0</v>
      </c>
      <c r="AE109" s="191">
        <v>8.0</v>
      </c>
      <c r="AF109" s="191">
        <v>7.0</v>
      </c>
      <c r="AG109" s="191">
        <v>4.0</v>
      </c>
      <c r="AH109" s="166">
        <v>0.0</v>
      </c>
      <c r="AI109" s="166">
        <v>0.0</v>
      </c>
      <c r="AJ109" s="191">
        <v>5.0</v>
      </c>
      <c r="AK109" s="191">
        <v>4.0</v>
      </c>
      <c r="AL109" s="191">
        <f>SUM(G109:AJ109)</f>
        <v>126</v>
      </c>
      <c r="AM109" s="191"/>
    </row>
    <row r="110" ht="13.5" customHeight="1">
      <c r="A110" s="168" t="s">
        <v>78</v>
      </c>
      <c r="B110" s="132"/>
      <c r="C110" s="196"/>
      <c r="D110" s="196"/>
      <c r="E110" s="71"/>
      <c r="F110" s="196"/>
      <c r="G110" s="196"/>
      <c r="H110" s="196"/>
      <c r="I110" s="196"/>
      <c r="J110" s="196"/>
      <c r="K110" s="627"/>
      <c r="L110" s="173"/>
      <c r="M110" s="173"/>
      <c r="N110" s="196"/>
      <c r="O110" s="196">
        <v>2.0</v>
      </c>
      <c r="P110" s="71"/>
      <c r="Q110" s="196">
        <v>2.0</v>
      </c>
      <c r="R110" s="196"/>
      <c r="S110" s="196"/>
      <c r="T110" s="173"/>
      <c r="U110" s="173"/>
      <c r="V110" s="196"/>
      <c r="W110" s="196">
        <v>6.0</v>
      </c>
      <c r="X110" s="196">
        <v>1.0</v>
      </c>
      <c r="Y110" s="196"/>
      <c r="Z110" s="196">
        <v>5.0</v>
      </c>
      <c r="AA110" s="173"/>
      <c r="AB110" s="173"/>
      <c r="AC110" s="196">
        <v>2.0</v>
      </c>
      <c r="AD110" s="196">
        <v>7.0</v>
      </c>
      <c r="AE110" s="196">
        <v>2.0</v>
      </c>
      <c r="AF110" s="196">
        <v>4.0</v>
      </c>
      <c r="AG110" s="196">
        <v>3.0</v>
      </c>
      <c r="AH110" s="173"/>
      <c r="AI110" s="173"/>
      <c r="AJ110" s="196"/>
      <c r="AK110" s="196"/>
      <c r="AL110" s="196"/>
      <c r="AM110" s="196"/>
    </row>
    <row r="111" ht="13.5" customHeight="1">
      <c r="A111" s="191">
        <v>4.0</v>
      </c>
      <c r="B111" s="191" t="s">
        <v>459</v>
      </c>
      <c r="C111" s="191"/>
      <c r="D111" s="191" t="s">
        <v>532</v>
      </c>
      <c r="E111" s="193" t="s">
        <v>643</v>
      </c>
      <c r="F111" s="191"/>
      <c r="G111" s="191"/>
      <c r="H111" s="191"/>
      <c r="I111" s="191"/>
      <c r="J111" s="191"/>
      <c r="K111" s="626"/>
      <c r="L111" s="166">
        <v>2.0</v>
      </c>
      <c r="M111" s="166"/>
      <c r="N111" s="191">
        <v>2.0</v>
      </c>
      <c r="O111" s="191">
        <v>1.0</v>
      </c>
      <c r="P111" s="118" t="s">
        <v>11</v>
      </c>
      <c r="Q111" s="191">
        <v>3.0</v>
      </c>
      <c r="R111" s="191">
        <v>0.0</v>
      </c>
      <c r="S111" s="191">
        <v>4.0</v>
      </c>
      <c r="T111" s="166"/>
      <c r="U111" s="166"/>
      <c r="V111" s="191">
        <v>7.0</v>
      </c>
      <c r="W111" s="191">
        <v>1.0</v>
      </c>
      <c r="X111" s="191">
        <v>1.0</v>
      </c>
      <c r="Y111" s="191">
        <v>5.0</v>
      </c>
      <c r="Z111" s="191">
        <v>3.0</v>
      </c>
      <c r="AA111" s="166"/>
      <c r="AB111" s="166"/>
      <c r="AC111" s="191">
        <v>6.0</v>
      </c>
      <c r="AD111" s="191">
        <v>2.0</v>
      </c>
      <c r="AE111" s="191">
        <v>5.0</v>
      </c>
      <c r="AF111" s="191">
        <v>4.0</v>
      </c>
      <c r="AG111" s="191">
        <v>1.0</v>
      </c>
      <c r="AH111" s="166">
        <v>0.0</v>
      </c>
      <c r="AI111" s="166">
        <v>0.0</v>
      </c>
      <c r="AJ111" s="191">
        <v>3.0</v>
      </c>
      <c r="AK111" s="191">
        <v>3.0</v>
      </c>
      <c r="AL111" s="191">
        <f>SUM(G111:AJ111)</f>
        <v>50</v>
      </c>
      <c r="AM111" s="191"/>
    </row>
    <row r="112" ht="13.5" customHeight="1">
      <c r="A112" s="168" t="s">
        <v>78</v>
      </c>
      <c r="B112" s="132"/>
      <c r="C112" s="196"/>
      <c r="D112" s="196"/>
      <c r="E112" s="71"/>
      <c r="F112" s="196"/>
      <c r="G112" s="196"/>
      <c r="H112" s="196"/>
      <c r="I112" s="196"/>
      <c r="J112" s="196"/>
      <c r="K112" s="627"/>
      <c r="L112" s="173"/>
      <c r="M112" s="173"/>
      <c r="N112" s="196"/>
      <c r="O112" s="196"/>
      <c r="P112" s="71"/>
      <c r="Q112" s="196"/>
      <c r="R112" s="196"/>
      <c r="S112" s="196"/>
      <c r="T112" s="173"/>
      <c r="U112" s="173"/>
      <c r="V112" s="196"/>
      <c r="W112" s="196"/>
      <c r="X112" s="196"/>
      <c r="Y112" s="196"/>
      <c r="Z112" s="196"/>
      <c r="AA112" s="173"/>
      <c r="AB112" s="173"/>
      <c r="AC112" s="196"/>
      <c r="AD112" s="196"/>
      <c r="AE112" s="196"/>
      <c r="AF112" s="196"/>
      <c r="AG112" s="196"/>
      <c r="AH112" s="173"/>
      <c r="AI112" s="173"/>
      <c r="AJ112" s="196"/>
      <c r="AK112" s="196"/>
      <c r="AL112" s="196"/>
      <c r="AM112" s="196"/>
    </row>
    <row r="113" ht="13.5" customHeight="1">
      <c r="A113" s="191">
        <v>5.0</v>
      </c>
      <c r="B113" s="191" t="s">
        <v>96</v>
      </c>
      <c r="C113" s="282" t="s">
        <v>97</v>
      </c>
      <c r="D113" s="191" t="s">
        <v>534</v>
      </c>
      <c r="E113" s="193" t="s">
        <v>644</v>
      </c>
      <c r="F113" s="191"/>
      <c r="G113" s="191"/>
      <c r="H113" s="191"/>
      <c r="I113" s="191">
        <v>2.0</v>
      </c>
      <c r="J113" s="191"/>
      <c r="K113" s="626"/>
      <c r="L113" s="166">
        <v>1.0</v>
      </c>
      <c r="M113" s="166"/>
      <c r="N113" s="191">
        <v>5.0</v>
      </c>
      <c r="O113" s="191">
        <v>5.0</v>
      </c>
      <c r="P113" s="695" t="s">
        <v>645</v>
      </c>
      <c r="Q113" s="191">
        <v>2.0</v>
      </c>
      <c r="R113" s="191">
        <v>6.0</v>
      </c>
      <c r="S113" s="191">
        <v>1.0</v>
      </c>
      <c r="T113" s="166"/>
      <c r="U113" s="166">
        <v>2.0</v>
      </c>
      <c r="V113" s="191">
        <v>1.0</v>
      </c>
      <c r="W113" s="191">
        <v>4.0</v>
      </c>
      <c r="X113" s="191">
        <v>2.0</v>
      </c>
      <c r="Y113" s="191">
        <v>0.0</v>
      </c>
      <c r="Z113" s="191">
        <v>3.0</v>
      </c>
      <c r="AA113" s="166"/>
      <c r="AB113" s="166"/>
      <c r="AC113" s="191">
        <v>4.0</v>
      </c>
      <c r="AD113" s="191">
        <v>2.0</v>
      </c>
      <c r="AE113" s="191">
        <v>3.0</v>
      </c>
      <c r="AF113" s="191">
        <v>3.0</v>
      </c>
      <c r="AG113" s="191">
        <v>1.0</v>
      </c>
      <c r="AH113" s="166">
        <v>0.0</v>
      </c>
      <c r="AI113" s="166">
        <v>2.0</v>
      </c>
      <c r="AJ113" s="191">
        <v>8.0</v>
      </c>
      <c r="AK113" s="191">
        <v>2.0</v>
      </c>
      <c r="AL113" s="191">
        <f>SUM(G113:AJ113)</f>
        <v>57</v>
      </c>
      <c r="AM113" s="191" t="s">
        <v>646</v>
      </c>
    </row>
    <row r="114" ht="13.5" customHeight="1">
      <c r="A114" s="168" t="s">
        <v>78</v>
      </c>
      <c r="B114" s="132"/>
      <c r="C114" s="196"/>
      <c r="D114" s="196"/>
      <c r="E114" s="71"/>
      <c r="F114" s="196"/>
      <c r="G114" s="196"/>
      <c r="H114" s="196"/>
      <c r="I114" s="196"/>
      <c r="J114" s="196"/>
      <c r="K114" s="627"/>
      <c r="L114" s="173"/>
      <c r="M114" s="173"/>
      <c r="N114" s="196"/>
      <c r="O114" s="196">
        <v>1.0</v>
      </c>
      <c r="P114" s="71"/>
      <c r="Q114" s="196"/>
      <c r="R114" s="196"/>
      <c r="S114" s="196"/>
      <c r="T114" s="173"/>
      <c r="U114" s="173"/>
      <c r="V114" s="196"/>
      <c r="W114" s="196"/>
      <c r="X114" s="196"/>
      <c r="Y114" s="196"/>
      <c r="Z114" s="196"/>
      <c r="AA114" s="173"/>
      <c r="AB114" s="173"/>
      <c r="AC114" s="196"/>
      <c r="AD114" s="196"/>
      <c r="AE114" s="196"/>
      <c r="AF114" s="196"/>
      <c r="AG114" s="196"/>
      <c r="AH114" s="173"/>
      <c r="AI114" s="173">
        <v>1.0</v>
      </c>
      <c r="AJ114" s="196">
        <v>1.0</v>
      </c>
      <c r="AK114" s="196"/>
      <c r="AL114" s="196"/>
      <c r="AM114" s="199"/>
    </row>
    <row r="115" ht="13.5" customHeight="1">
      <c r="A115" s="191">
        <v>6.0</v>
      </c>
      <c r="B115" s="191" t="s">
        <v>100</v>
      </c>
      <c r="C115" s="191" t="s">
        <v>101</v>
      </c>
      <c r="D115" s="191" t="s">
        <v>536</v>
      </c>
      <c r="E115" s="193" t="s">
        <v>647</v>
      </c>
      <c r="F115" s="191"/>
      <c r="G115" s="191"/>
      <c r="H115" s="191"/>
      <c r="I115" s="191">
        <v>1.0</v>
      </c>
      <c r="J115" s="191"/>
      <c r="K115" s="626">
        <v>3.0</v>
      </c>
      <c r="L115" s="166"/>
      <c r="M115" s="166"/>
      <c r="N115" s="191">
        <v>3.0</v>
      </c>
      <c r="O115" s="191">
        <v>3.0</v>
      </c>
      <c r="P115" s="118" t="s">
        <v>11</v>
      </c>
      <c r="Q115" s="191">
        <v>3.0</v>
      </c>
      <c r="R115" s="191">
        <v>5.0</v>
      </c>
      <c r="S115" s="191">
        <v>7.0</v>
      </c>
      <c r="T115" s="166"/>
      <c r="U115" s="166"/>
      <c r="V115" s="191">
        <v>7.0</v>
      </c>
      <c r="W115" s="191">
        <v>6.0</v>
      </c>
      <c r="X115" s="191">
        <v>5.0</v>
      </c>
      <c r="Y115" s="191">
        <v>3.0</v>
      </c>
      <c r="Z115" s="191">
        <v>3.0</v>
      </c>
      <c r="AA115" s="166"/>
      <c r="AB115" s="166"/>
      <c r="AC115" s="191">
        <v>3.0</v>
      </c>
      <c r="AD115" s="191">
        <v>6.0</v>
      </c>
      <c r="AE115" s="191">
        <v>4.0</v>
      </c>
      <c r="AF115" s="191">
        <v>4.0</v>
      </c>
      <c r="AG115" s="191">
        <v>0.0</v>
      </c>
      <c r="AH115" s="166">
        <v>0.0</v>
      </c>
      <c r="AI115" s="166">
        <v>0.0</v>
      </c>
      <c r="AJ115" s="191">
        <v>2.0</v>
      </c>
      <c r="AK115" s="191">
        <v>5.0</v>
      </c>
      <c r="AL115" s="191">
        <f>SUM(G115:AJ115)</f>
        <v>68</v>
      </c>
      <c r="AM115" s="191"/>
    </row>
    <row r="116" ht="13.5" customHeight="1">
      <c r="A116" s="168" t="s">
        <v>78</v>
      </c>
      <c r="B116" s="132"/>
      <c r="C116" s="196"/>
      <c r="D116" s="196"/>
      <c r="E116" s="71"/>
      <c r="F116" s="196"/>
      <c r="G116" s="196"/>
      <c r="H116" s="196"/>
      <c r="I116" s="196"/>
      <c r="J116" s="196"/>
      <c r="K116" s="627"/>
      <c r="L116" s="173"/>
      <c r="M116" s="173"/>
      <c r="N116" s="196"/>
      <c r="O116" s="196"/>
      <c r="P116" s="71"/>
      <c r="Q116" s="196"/>
      <c r="R116" s="196"/>
      <c r="S116" s="196"/>
      <c r="T116" s="173"/>
      <c r="U116" s="173"/>
      <c r="V116" s="196">
        <v>3.0</v>
      </c>
      <c r="W116" s="196"/>
      <c r="X116" s="196">
        <v>4.0</v>
      </c>
      <c r="Y116" s="196"/>
      <c r="Z116" s="196"/>
      <c r="AA116" s="173"/>
      <c r="AB116" s="173"/>
      <c r="AC116" s="196"/>
      <c r="AD116" s="196"/>
      <c r="AE116" s="196"/>
      <c r="AF116" s="196"/>
      <c r="AG116" s="196"/>
      <c r="AH116" s="173"/>
      <c r="AI116" s="173"/>
      <c r="AJ116" s="196"/>
      <c r="AK116" s="196"/>
      <c r="AL116" s="196"/>
      <c r="AM116" s="199"/>
    </row>
    <row r="117" ht="13.5" customHeight="1">
      <c r="A117" s="191">
        <v>7.0</v>
      </c>
      <c r="B117" s="191" t="s">
        <v>100</v>
      </c>
      <c r="C117" s="191" t="s">
        <v>104</v>
      </c>
      <c r="D117" s="191" t="s">
        <v>538</v>
      </c>
      <c r="E117" s="193" t="s">
        <v>648</v>
      </c>
      <c r="F117" s="191"/>
      <c r="G117" s="191"/>
      <c r="H117" s="191"/>
      <c r="I117" s="191">
        <v>1.0</v>
      </c>
      <c r="J117" s="191"/>
      <c r="K117" s="626"/>
      <c r="L117" s="166">
        <v>1.0</v>
      </c>
      <c r="M117" s="166"/>
      <c r="N117" s="191">
        <v>7.0</v>
      </c>
      <c r="O117" s="191">
        <v>0.0</v>
      </c>
      <c r="P117" s="118" t="s">
        <v>11</v>
      </c>
      <c r="Q117" s="191">
        <v>8.0</v>
      </c>
      <c r="R117" s="191">
        <v>6.0</v>
      </c>
      <c r="S117" s="191">
        <v>7.0</v>
      </c>
      <c r="T117" s="166"/>
      <c r="U117" s="166"/>
      <c r="V117" s="191">
        <v>7.0</v>
      </c>
      <c r="W117" s="191">
        <v>9.0</v>
      </c>
      <c r="X117" s="191">
        <v>5.0</v>
      </c>
      <c r="Y117" s="191">
        <v>6.0</v>
      </c>
      <c r="Z117" s="191">
        <v>8.0</v>
      </c>
      <c r="AA117" s="166">
        <v>4.0</v>
      </c>
      <c r="AB117" s="166"/>
      <c r="AC117" s="191">
        <v>9.0</v>
      </c>
      <c r="AD117" s="191">
        <v>1.0</v>
      </c>
      <c r="AE117" s="191">
        <v>11.0</v>
      </c>
      <c r="AF117" s="191">
        <v>3.0</v>
      </c>
      <c r="AG117" s="191">
        <v>0.0</v>
      </c>
      <c r="AH117" s="166">
        <v>2.0</v>
      </c>
      <c r="AI117" s="166">
        <v>0.0</v>
      </c>
      <c r="AJ117" s="191">
        <v>3.0</v>
      </c>
      <c r="AK117" s="191">
        <v>0.0</v>
      </c>
      <c r="AL117" s="191">
        <f>SUM(G117:AJ117)</f>
        <v>98</v>
      </c>
      <c r="AM117" s="191"/>
    </row>
    <row r="118" ht="13.5" customHeight="1">
      <c r="A118" s="168" t="s">
        <v>78</v>
      </c>
      <c r="B118" s="132"/>
      <c r="C118" s="196"/>
      <c r="D118" s="196"/>
      <c r="E118" s="71"/>
      <c r="F118" s="196"/>
      <c r="G118" s="196"/>
      <c r="H118" s="196"/>
      <c r="I118" s="196"/>
      <c r="J118" s="196"/>
      <c r="K118" s="627"/>
      <c r="L118" s="173"/>
      <c r="M118" s="173"/>
      <c r="N118" s="196"/>
      <c r="O118" s="196"/>
      <c r="P118" s="71"/>
      <c r="Q118" s="196"/>
      <c r="R118" s="196"/>
      <c r="S118" s="196"/>
      <c r="T118" s="173"/>
      <c r="U118" s="173"/>
      <c r="V118" s="196">
        <v>2.0</v>
      </c>
      <c r="W118" s="196">
        <v>7.0</v>
      </c>
      <c r="X118" s="196">
        <v>1.0</v>
      </c>
      <c r="Y118" s="196">
        <v>3.0</v>
      </c>
      <c r="Z118" s="196"/>
      <c r="AA118" s="173">
        <v>3.0</v>
      </c>
      <c r="AB118" s="173"/>
      <c r="AC118" s="196">
        <v>1.0</v>
      </c>
      <c r="AD118" s="196"/>
      <c r="AE118" s="196"/>
      <c r="AF118" s="196"/>
      <c r="AG118" s="196"/>
      <c r="AH118" s="173"/>
      <c r="AI118" s="173"/>
      <c r="AJ118" s="196"/>
      <c r="AK118" s="196"/>
      <c r="AL118" s="196"/>
      <c r="AM118" s="199"/>
    </row>
    <row r="119" ht="13.5" customHeight="1">
      <c r="A119" s="191">
        <v>8.0</v>
      </c>
      <c r="B119" s="191" t="s">
        <v>107</v>
      </c>
      <c r="C119" s="191" t="s">
        <v>108</v>
      </c>
      <c r="D119" s="191" t="s">
        <v>540</v>
      </c>
      <c r="E119" s="193" t="s">
        <v>649</v>
      </c>
      <c r="F119" s="191"/>
      <c r="G119" s="191"/>
      <c r="H119" s="191"/>
      <c r="I119" s="191"/>
      <c r="J119" s="191"/>
      <c r="K119" s="626"/>
      <c r="L119" s="166"/>
      <c r="M119" s="166"/>
      <c r="N119" s="208">
        <v>0.0</v>
      </c>
      <c r="O119" s="208">
        <v>2.0</v>
      </c>
      <c r="P119" s="118" t="s">
        <v>11</v>
      </c>
      <c r="Q119" s="191">
        <v>4.0</v>
      </c>
      <c r="R119" s="191">
        <v>9.0</v>
      </c>
      <c r="S119" s="191">
        <v>5.0</v>
      </c>
      <c r="T119" s="166">
        <v>1.0</v>
      </c>
      <c r="U119" s="166"/>
      <c r="V119" s="191">
        <v>6.0</v>
      </c>
      <c r="W119" s="191">
        <v>7.0</v>
      </c>
      <c r="X119" s="191">
        <v>3.0</v>
      </c>
      <c r="Y119" s="191">
        <v>4.0</v>
      </c>
      <c r="Z119" s="191">
        <v>6.0</v>
      </c>
      <c r="AA119" s="166"/>
      <c r="AB119" s="166"/>
      <c r="AC119" s="191">
        <v>5.0</v>
      </c>
      <c r="AD119" s="191">
        <v>6.0</v>
      </c>
      <c r="AE119" s="191">
        <v>4.0</v>
      </c>
      <c r="AF119" s="191">
        <v>4.0</v>
      </c>
      <c r="AG119" s="191">
        <v>2.0</v>
      </c>
      <c r="AH119" s="166">
        <v>0.0</v>
      </c>
      <c r="AI119" s="166">
        <v>0.0</v>
      </c>
      <c r="AJ119" s="191">
        <v>3.0</v>
      </c>
      <c r="AK119" s="191">
        <v>4.0</v>
      </c>
      <c r="AL119" s="191">
        <f>SUM(G119:AJ119)</f>
        <v>71</v>
      </c>
      <c r="AM119" s="191" t="s">
        <v>650</v>
      </c>
    </row>
    <row r="120" ht="13.5" customHeight="1">
      <c r="A120" s="168" t="s">
        <v>78</v>
      </c>
      <c r="B120" s="132"/>
      <c r="C120" s="196"/>
      <c r="D120" s="196"/>
      <c r="E120" s="71"/>
      <c r="F120" s="196"/>
      <c r="G120" s="196"/>
      <c r="H120" s="196"/>
      <c r="I120" s="196"/>
      <c r="J120" s="196"/>
      <c r="K120" s="627"/>
      <c r="L120" s="173"/>
      <c r="M120" s="173"/>
      <c r="N120" s="196"/>
      <c r="O120" s="196">
        <v>2.0</v>
      </c>
      <c r="P120" s="71"/>
      <c r="Q120" s="196">
        <v>1.0</v>
      </c>
      <c r="R120" s="196"/>
      <c r="S120" s="196"/>
      <c r="T120" s="173"/>
      <c r="U120" s="173"/>
      <c r="V120" s="196">
        <v>1.0</v>
      </c>
      <c r="W120" s="196"/>
      <c r="X120" s="196"/>
      <c r="Y120" s="196"/>
      <c r="Z120" s="196">
        <v>1.0</v>
      </c>
      <c r="AA120" s="173"/>
      <c r="AB120" s="173"/>
      <c r="AC120" s="196"/>
      <c r="AD120" s="196">
        <v>6.0</v>
      </c>
      <c r="AE120" s="196"/>
      <c r="AF120" s="196">
        <v>3.0</v>
      </c>
      <c r="AG120" s="196"/>
      <c r="AH120" s="173"/>
      <c r="AI120" s="173"/>
      <c r="AJ120" s="196"/>
      <c r="AK120" s="196"/>
      <c r="AL120" s="196"/>
      <c r="AM120" s="199"/>
    </row>
    <row r="121" ht="13.5" customHeight="1">
      <c r="A121" s="191">
        <v>9.0</v>
      </c>
      <c r="B121" s="191" t="s">
        <v>111</v>
      </c>
      <c r="C121" s="191" t="s">
        <v>651</v>
      </c>
      <c r="D121" s="191" t="s">
        <v>652</v>
      </c>
      <c r="E121" s="695" t="s">
        <v>645</v>
      </c>
      <c r="F121" s="191"/>
      <c r="G121" s="191">
        <v>1.0</v>
      </c>
      <c r="H121" s="191">
        <v>3.0</v>
      </c>
      <c r="I121" s="191">
        <v>1.0</v>
      </c>
      <c r="J121" s="191">
        <v>1.0</v>
      </c>
      <c r="K121" s="626"/>
      <c r="L121" s="166"/>
      <c r="M121" s="166"/>
      <c r="N121" s="208">
        <v>2.0</v>
      </c>
      <c r="O121" s="191">
        <v>7.0</v>
      </c>
      <c r="P121" s="695" t="s">
        <v>645</v>
      </c>
      <c r="Q121" s="191">
        <v>5.0</v>
      </c>
      <c r="R121" s="191">
        <v>11.0</v>
      </c>
      <c r="S121" s="191">
        <v>2.0</v>
      </c>
      <c r="T121" s="166">
        <v>4.0</v>
      </c>
      <c r="U121" s="166"/>
      <c r="V121" s="191">
        <v>4.0</v>
      </c>
      <c r="W121" s="191">
        <v>4.0</v>
      </c>
      <c r="X121" s="191">
        <v>4.0</v>
      </c>
      <c r="Y121" s="191">
        <v>5.0</v>
      </c>
      <c r="Z121" s="191">
        <v>5.0</v>
      </c>
      <c r="AA121" s="166"/>
      <c r="AB121" s="166">
        <v>1.0</v>
      </c>
      <c r="AC121" s="191">
        <v>10.0</v>
      </c>
      <c r="AD121" s="191">
        <v>1.0</v>
      </c>
      <c r="AE121" s="191">
        <v>8.0</v>
      </c>
      <c r="AF121" s="191">
        <v>5.0</v>
      </c>
      <c r="AG121" s="191">
        <v>3.0</v>
      </c>
      <c r="AH121" s="166">
        <v>1.0</v>
      </c>
      <c r="AI121" s="166">
        <v>0.0</v>
      </c>
      <c r="AJ121" s="191">
        <v>2.0</v>
      </c>
      <c r="AK121" s="191">
        <v>4.0</v>
      </c>
      <c r="AL121" s="191">
        <f>SUM(G121:AJ121)</f>
        <v>90</v>
      </c>
      <c r="AM121" s="191" t="s">
        <v>646</v>
      </c>
    </row>
    <row r="122" ht="13.5" customHeight="1">
      <c r="A122" s="168" t="s">
        <v>78</v>
      </c>
      <c r="B122" s="132"/>
      <c r="C122" s="196"/>
      <c r="D122" s="196"/>
      <c r="E122" s="71"/>
      <c r="F122" s="196"/>
      <c r="G122" s="196"/>
      <c r="H122" s="196"/>
      <c r="I122" s="196"/>
      <c r="J122" s="196"/>
      <c r="K122" s="627"/>
      <c r="L122" s="173"/>
      <c r="M122" s="173"/>
      <c r="N122" s="196"/>
      <c r="O122" s="196"/>
      <c r="P122" s="71"/>
      <c r="Q122" s="196">
        <v>2.0</v>
      </c>
      <c r="R122" s="196"/>
      <c r="S122" s="196"/>
      <c r="T122" s="173">
        <v>1.0</v>
      </c>
      <c r="U122" s="173"/>
      <c r="V122" s="196"/>
      <c r="W122" s="196"/>
      <c r="X122" s="196"/>
      <c r="Y122" s="196"/>
      <c r="Z122" s="196">
        <v>1.0</v>
      </c>
      <c r="AA122" s="173"/>
      <c r="AB122" s="173"/>
      <c r="AC122" s="196"/>
      <c r="AD122" s="196"/>
      <c r="AE122" s="196">
        <v>3.0</v>
      </c>
      <c r="AF122" s="196"/>
      <c r="AG122" s="196"/>
      <c r="AH122" s="173"/>
      <c r="AI122" s="173"/>
      <c r="AJ122" s="196"/>
      <c r="AK122" s="196"/>
      <c r="AL122" s="196"/>
      <c r="AM122" s="199"/>
    </row>
    <row r="123" ht="13.5" customHeight="1">
      <c r="A123" s="191">
        <v>10.0</v>
      </c>
      <c r="B123" s="191" t="s">
        <v>113</v>
      </c>
      <c r="C123" s="191" t="s">
        <v>114</v>
      </c>
      <c r="D123" s="191" t="s">
        <v>542</v>
      </c>
      <c r="E123" s="193" t="s">
        <v>653</v>
      </c>
      <c r="F123" s="191"/>
      <c r="G123" s="191"/>
      <c r="H123" s="191"/>
      <c r="I123" s="191"/>
      <c r="J123" s="191"/>
      <c r="K123" s="626"/>
      <c r="L123" s="166"/>
      <c r="M123" s="166"/>
      <c r="N123" s="191">
        <v>4.0</v>
      </c>
      <c r="O123" s="191">
        <v>3.0</v>
      </c>
      <c r="P123" s="118" t="s">
        <v>11</v>
      </c>
      <c r="Q123" s="191">
        <v>5.0</v>
      </c>
      <c r="R123" s="191">
        <v>2.0</v>
      </c>
      <c r="S123" s="191">
        <v>5.0</v>
      </c>
      <c r="T123" s="166"/>
      <c r="U123" s="166"/>
      <c r="V123" s="191">
        <v>2.0</v>
      </c>
      <c r="W123" s="191">
        <v>1.0</v>
      </c>
      <c r="X123" s="191">
        <v>0.0</v>
      </c>
      <c r="Y123" s="191">
        <v>1.0</v>
      </c>
      <c r="Z123" s="191">
        <v>1.0</v>
      </c>
      <c r="AA123" s="166"/>
      <c r="AB123" s="166"/>
      <c r="AC123" s="191">
        <v>2.0</v>
      </c>
      <c r="AD123" s="191">
        <v>3.0</v>
      </c>
      <c r="AE123" s="191">
        <v>3.0</v>
      </c>
      <c r="AF123" s="191">
        <v>0.0</v>
      </c>
      <c r="AG123" s="191">
        <v>0.0</v>
      </c>
      <c r="AH123" s="166">
        <v>0.0</v>
      </c>
      <c r="AI123" s="166">
        <v>3.0</v>
      </c>
      <c r="AJ123" s="191">
        <v>2.0</v>
      </c>
      <c r="AK123" s="191">
        <v>3.0</v>
      </c>
      <c r="AL123" s="191">
        <f>SUM(G123:AJ123)</f>
        <v>37</v>
      </c>
      <c r="AM123" s="191"/>
    </row>
    <row r="124" ht="13.5" customHeight="1">
      <c r="A124" s="168" t="s">
        <v>78</v>
      </c>
      <c r="B124" s="132"/>
      <c r="C124" s="196"/>
      <c r="D124" s="196"/>
      <c r="E124" s="71"/>
      <c r="F124" s="196"/>
      <c r="G124" s="196"/>
      <c r="H124" s="196"/>
      <c r="I124" s="196"/>
      <c r="J124" s="196"/>
      <c r="K124" s="627"/>
      <c r="L124" s="173"/>
      <c r="M124" s="173"/>
      <c r="N124" s="196"/>
      <c r="O124" s="196"/>
      <c r="P124" s="71"/>
      <c r="Q124" s="196"/>
      <c r="R124" s="196"/>
      <c r="S124" s="196"/>
      <c r="T124" s="173"/>
      <c r="U124" s="173"/>
      <c r="V124" s="196"/>
      <c r="W124" s="196"/>
      <c r="X124" s="196"/>
      <c r="Y124" s="196"/>
      <c r="Z124" s="196"/>
      <c r="AA124" s="173"/>
      <c r="AB124" s="173"/>
      <c r="AC124" s="196"/>
      <c r="AD124" s="196"/>
      <c r="AE124" s="196"/>
      <c r="AF124" s="196"/>
      <c r="AG124" s="196"/>
      <c r="AH124" s="173"/>
      <c r="AI124" s="173"/>
      <c r="AJ124" s="196"/>
      <c r="AK124" s="196"/>
      <c r="AL124" s="196"/>
      <c r="AM124" s="199"/>
    </row>
    <row r="125" ht="13.5" customHeight="1">
      <c r="A125" s="191">
        <v>11.0</v>
      </c>
      <c r="B125" s="191" t="s">
        <v>117</v>
      </c>
      <c r="C125" s="191" t="s">
        <v>118</v>
      </c>
      <c r="D125" s="191" t="s">
        <v>544</v>
      </c>
      <c r="E125" s="193" t="s">
        <v>654</v>
      </c>
      <c r="F125" s="191"/>
      <c r="G125" s="191"/>
      <c r="H125" s="191"/>
      <c r="I125" s="191"/>
      <c r="J125" s="191"/>
      <c r="K125" s="626"/>
      <c r="L125" s="166"/>
      <c r="M125" s="166"/>
      <c r="N125" s="208">
        <v>1.0</v>
      </c>
      <c r="O125" s="208">
        <v>3.0</v>
      </c>
      <c r="P125" s="118" t="s">
        <v>11</v>
      </c>
      <c r="Q125" s="191">
        <v>6.0</v>
      </c>
      <c r="R125" s="191">
        <v>11.0</v>
      </c>
      <c r="S125" s="191">
        <v>6.0</v>
      </c>
      <c r="T125" s="166">
        <v>3.0</v>
      </c>
      <c r="U125" s="166">
        <v>7.0</v>
      </c>
      <c r="V125" s="191">
        <v>15.0</v>
      </c>
      <c r="W125" s="191">
        <v>14.0</v>
      </c>
      <c r="X125" s="191">
        <v>7.0</v>
      </c>
      <c r="Y125" s="191">
        <v>5.0</v>
      </c>
      <c r="Z125" s="191">
        <v>2.0</v>
      </c>
      <c r="AA125" s="166">
        <v>4.0</v>
      </c>
      <c r="AB125" s="166"/>
      <c r="AC125" s="191">
        <v>1.0</v>
      </c>
      <c r="AD125" s="191">
        <v>1.0</v>
      </c>
      <c r="AE125" s="191">
        <v>5.0</v>
      </c>
      <c r="AF125" s="191">
        <v>5.0</v>
      </c>
      <c r="AG125" s="191">
        <v>3.0</v>
      </c>
      <c r="AH125" s="166">
        <v>6.0</v>
      </c>
      <c r="AI125" s="166">
        <v>0.0</v>
      </c>
      <c r="AJ125" s="191">
        <v>5.0</v>
      </c>
      <c r="AK125" s="191">
        <v>1.0</v>
      </c>
      <c r="AL125" s="191">
        <f>SUM(G125:AJ125)</f>
        <v>110</v>
      </c>
      <c r="AM125" s="191" t="s">
        <v>650</v>
      </c>
    </row>
    <row r="126" ht="13.5" customHeight="1">
      <c r="A126" s="168" t="s">
        <v>78</v>
      </c>
      <c r="B126" s="132"/>
      <c r="C126" s="196"/>
      <c r="D126" s="196"/>
      <c r="E126" s="71"/>
      <c r="F126" s="196"/>
      <c r="G126" s="196"/>
      <c r="H126" s="196"/>
      <c r="I126" s="196"/>
      <c r="J126" s="196"/>
      <c r="K126" s="627"/>
      <c r="L126" s="173"/>
      <c r="M126" s="173"/>
      <c r="N126" s="196"/>
      <c r="O126" s="196"/>
      <c r="P126" s="71"/>
      <c r="Q126" s="196">
        <v>2.0</v>
      </c>
      <c r="R126" s="196">
        <v>1.0</v>
      </c>
      <c r="S126" s="196"/>
      <c r="T126" s="173">
        <v>1.0</v>
      </c>
      <c r="U126" s="173"/>
      <c r="V126" s="196">
        <v>14.0</v>
      </c>
      <c r="W126" s="196">
        <v>4.0</v>
      </c>
      <c r="X126" s="196">
        <v>5.0</v>
      </c>
      <c r="Y126" s="196">
        <v>2.0</v>
      </c>
      <c r="Z126" s="196"/>
      <c r="AA126" s="173">
        <v>4.0</v>
      </c>
      <c r="AB126" s="173"/>
      <c r="AC126" s="196"/>
      <c r="AD126" s="196"/>
      <c r="AE126" s="196"/>
      <c r="AF126" s="196"/>
      <c r="AG126" s="196"/>
      <c r="AH126" s="173"/>
      <c r="AI126" s="173"/>
      <c r="AJ126" s="196"/>
      <c r="AK126" s="196"/>
      <c r="AL126" s="196"/>
      <c r="AM126" s="199"/>
    </row>
    <row r="127" ht="13.5" customHeight="1">
      <c r="A127" s="191">
        <v>12.0</v>
      </c>
      <c r="B127" s="191" t="s">
        <v>121</v>
      </c>
      <c r="C127" s="191"/>
      <c r="D127" s="191" t="s">
        <v>382</v>
      </c>
      <c r="E127" s="193" t="s">
        <v>655</v>
      </c>
      <c r="F127" s="191"/>
      <c r="G127" s="191"/>
      <c r="H127" s="191"/>
      <c r="I127" s="191"/>
      <c r="J127" s="191"/>
      <c r="K127" s="626"/>
      <c r="L127" s="166"/>
      <c r="M127" s="166"/>
      <c r="N127" s="191">
        <v>0.0</v>
      </c>
      <c r="O127" s="191">
        <v>4.0</v>
      </c>
      <c r="P127" s="118" t="s">
        <v>11</v>
      </c>
      <c r="Q127" s="191">
        <v>6.0</v>
      </c>
      <c r="R127" s="191">
        <v>4.0</v>
      </c>
      <c r="S127" s="191">
        <v>9.0</v>
      </c>
      <c r="T127" s="166"/>
      <c r="U127" s="166"/>
      <c r="V127" s="191">
        <v>4.0</v>
      </c>
      <c r="W127" s="191">
        <v>10.0</v>
      </c>
      <c r="X127" s="191">
        <v>3.0</v>
      </c>
      <c r="Y127" s="191">
        <v>5.0</v>
      </c>
      <c r="Z127" s="191">
        <v>4.0</v>
      </c>
      <c r="AA127" s="166"/>
      <c r="AB127" s="166"/>
      <c r="AC127" s="191">
        <v>4.0</v>
      </c>
      <c r="AD127" s="191">
        <v>1.0</v>
      </c>
      <c r="AE127" s="191">
        <v>8.0</v>
      </c>
      <c r="AF127" s="191">
        <v>8.0</v>
      </c>
      <c r="AG127" s="191">
        <v>8.0</v>
      </c>
      <c r="AH127" s="166">
        <v>0.0</v>
      </c>
      <c r="AI127" s="166">
        <v>0.0</v>
      </c>
      <c r="AJ127" s="191">
        <v>6.0</v>
      </c>
      <c r="AK127" s="191">
        <v>3.0</v>
      </c>
      <c r="AL127" s="191">
        <f>SUM(G127:AJ127)</f>
        <v>84</v>
      </c>
      <c r="AM127" s="191"/>
    </row>
    <row r="128" ht="13.5" customHeight="1">
      <c r="A128" s="168" t="s">
        <v>78</v>
      </c>
      <c r="B128" s="132"/>
      <c r="C128" s="196"/>
      <c r="D128" s="196"/>
      <c r="E128" s="32"/>
      <c r="F128" s="196"/>
      <c r="G128" s="196"/>
      <c r="H128" s="196"/>
      <c r="I128" s="196"/>
      <c r="J128" s="196"/>
      <c r="K128" s="627"/>
      <c r="L128" s="173"/>
      <c r="M128" s="173"/>
      <c r="N128" s="196"/>
      <c r="O128" s="196"/>
      <c r="P128" s="71"/>
      <c r="Q128" s="196"/>
      <c r="R128" s="196"/>
      <c r="S128" s="196"/>
      <c r="T128" s="173"/>
      <c r="U128" s="173"/>
      <c r="V128" s="196"/>
      <c r="W128" s="196">
        <v>8.0</v>
      </c>
      <c r="X128" s="196"/>
      <c r="Y128" s="196"/>
      <c r="Z128" s="196"/>
      <c r="AA128" s="173"/>
      <c r="AB128" s="173"/>
      <c r="AC128" s="196"/>
      <c r="AD128" s="196"/>
      <c r="AE128" s="196"/>
      <c r="AF128" s="196"/>
      <c r="AG128" s="196"/>
      <c r="AH128" s="173"/>
      <c r="AI128" s="173"/>
      <c r="AJ128" s="196"/>
      <c r="AK128" s="196"/>
      <c r="AL128" s="196"/>
      <c r="AM128" s="199"/>
    </row>
    <row r="129" ht="13.5" customHeight="1">
      <c r="A129" s="191">
        <v>13.0</v>
      </c>
      <c r="B129" s="191" t="s">
        <v>121</v>
      </c>
      <c r="C129" s="191"/>
      <c r="D129" s="191" t="s">
        <v>547</v>
      </c>
      <c r="E129" s="32"/>
      <c r="F129" s="191"/>
      <c r="G129" s="191"/>
      <c r="H129" s="191"/>
      <c r="I129" s="191"/>
      <c r="J129" s="191">
        <v>1.0</v>
      </c>
      <c r="K129" s="626"/>
      <c r="L129" s="166"/>
      <c r="M129" s="166">
        <v>1.0</v>
      </c>
      <c r="N129" s="191">
        <v>6.0</v>
      </c>
      <c r="O129" s="191">
        <v>2.0</v>
      </c>
      <c r="P129" s="118" t="s">
        <v>11</v>
      </c>
      <c r="Q129" s="191">
        <v>7.0</v>
      </c>
      <c r="R129" s="191">
        <v>4.0</v>
      </c>
      <c r="S129" s="191">
        <v>8.0</v>
      </c>
      <c r="T129" s="166"/>
      <c r="U129" s="166"/>
      <c r="V129" s="191">
        <v>4.0</v>
      </c>
      <c r="W129" s="191">
        <v>4.0</v>
      </c>
      <c r="X129" s="191">
        <v>5.0</v>
      </c>
      <c r="Y129" s="191">
        <v>9.0</v>
      </c>
      <c r="Z129" s="191">
        <v>3.0</v>
      </c>
      <c r="AA129" s="166"/>
      <c r="AB129" s="166"/>
      <c r="AC129" s="191">
        <v>4.0</v>
      </c>
      <c r="AD129" s="191">
        <v>4.0</v>
      </c>
      <c r="AE129" s="191">
        <v>8.0</v>
      </c>
      <c r="AF129" s="191">
        <v>7.0</v>
      </c>
      <c r="AG129" s="191">
        <v>5.0</v>
      </c>
      <c r="AH129" s="166">
        <v>0.0</v>
      </c>
      <c r="AI129" s="166">
        <v>0.0</v>
      </c>
      <c r="AJ129" s="191">
        <v>6.0</v>
      </c>
      <c r="AK129" s="191">
        <v>5.0</v>
      </c>
      <c r="AL129" s="191">
        <f>SUM(G129:AJ129)</f>
        <v>88</v>
      </c>
      <c r="AM129" s="191"/>
    </row>
    <row r="130" ht="13.5" customHeight="1">
      <c r="A130" s="168" t="s">
        <v>78</v>
      </c>
      <c r="B130" s="132"/>
      <c r="C130" s="196"/>
      <c r="D130" s="196"/>
      <c r="E130" s="32"/>
      <c r="F130" s="196"/>
      <c r="G130" s="196"/>
      <c r="H130" s="196"/>
      <c r="I130" s="196"/>
      <c r="J130" s="196"/>
      <c r="K130" s="627"/>
      <c r="L130" s="173"/>
      <c r="M130" s="173"/>
      <c r="N130" s="196"/>
      <c r="O130" s="196"/>
      <c r="P130" s="71"/>
      <c r="Q130" s="196"/>
      <c r="R130" s="196"/>
      <c r="S130" s="196"/>
      <c r="T130" s="173"/>
      <c r="U130" s="173"/>
      <c r="V130" s="196"/>
      <c r="W130" s="196"/>
      <c r="X130" s="196"/>
      <c r="Y130" s="196"/>
      <c r="Z130" s="196"/>
      <c r="AA130" s="173"/>
      <c r="AB130" s="173"/>
      <c r="AC130" s="196"/>
      <c r="AD130" s="196"/>
      <c r="AE130" s="196"/>
      <c r="AF130" s="196"/>
      <c r="AG130" s="196"/>
      <c r="AH130" s="173"/>
      <c r="AI130" s="173"/>
      <c r="AJ130" s="196"/>
      <c r="AK130" s="196"/>
      <c r="AL130" s="196"/>
      <c r="AM130" s="199"/>
    </row>
    <row r="131" ht="13.5" customHeight="1">
      <c r="A131" s="191">
        <v>14.0</v>
      </c>
      <c r="B131" s="191" t="s">
        <v>121</v>
      </c>
      <c r="C131" s="191"/>
      <c r="D131" s="191" t="s">
        <v>549</v>
      </c>
      <c r="E131" s="32"/>
      <c r="F131" s="191"/>
      <c r="G131" s="191"/>
      <c r="H131" s="191"/>
      <c r="I131" s="191"/>
      <c r="J131" s="191"/>
      <c r="K131" s="626">
        <v>2.0</v>
      </c>
      <c r="L131" s="166"/>
      <c r="M131" s="166"/>
      <c r="N131" s="191">
        <v>5.0</v>
      </c>
      <c r="O131" s="191">
        <v>3.0</v>
      </c>
      <c r="P131" s="118" t="s">
        <v>11</v>
      </c>
      <c r="Q131" s="191">
        <v>5.0</v>
      </c>
      <c r="R131" s="191">
        <v>2.0</v>
      </c>
      <c r="S131" s="191">
        <v>8.0</v>
      </c>
      <c r="T131" s="166"/>
      <c r="U131" s="166"/>
      <c r="V131" s="191">
        <v>6.0</v>
      </c>
      <c r="W131" s="191">
        <v>8.0</v>
      </c>
      <c r="X131" s="191">
        <v>5.0</v>
      </c>
      <c r="Y131" s="191">
        <v>8.0</v>
      </c>
      <c r="Z131" s="191">
        <v>6.0</v>
      </c>
      <c r="AA131" s="166"/>
      <c r="AB131" s="166"/>
      <c r="AC131" s="191">
        <v>4.0</v>
      </c>
      <c r="AD131" s="191">
        <v>4.0</v>
      </c>
      <c r="AE131" s="191">
        <v>6.0</v>
      </c>
      <c r="AF131" s="191">
        <v>6.0</v>
      </c>
      <c r="AG131" s="191">
        <v>9.0</v>
      </c>
      <c r="AH131" s="166">
        <v>1.0</v>
      </c>
      <c r="AI131" s="166">
        <v>0.0</v>
      </c>
      <c r="AJ131" s="191">
        <v>5.0</v>
      </c>
      <c r="AK131" s="191">
        <v>8.0</v>
      </c>
      <c r="AL131" s="191">
        <f>SUM(G131:AJ131)</f>
        <v>93</v>
      </c>
      <c r="AM131" s="191"/>
    </row>
    <row r="132" ht="13.5" customHeight="1">
      <c r="A132" s="168" t="s">
        <v>78</v>
      </c>
      <c r="B132" s="132"/>
      <c r="C132" s="196"/>
      <c r="D132" s="196"/>
      <c r="E132" s="32"/>
      <c r="F132" s="196"/>
      <c r="G132" s="196"/>
      <c r="H132" s="196"/>
      <c r="I132" s="196"/>
      <c r="J132" s="196"/>
      <c r="K132" s="627"/>
      <c r="L132" s="173"/>
      <c r="M132" s="173"/>
      <c r="N132" s="196"/>
      <c r="O132" s="196"/>
      <c r="P132" s="71"/>
      <c r="Q132" s="196"/>
      <c r="R132" s="196"/>
      <c r="S132" s="196"/>
      <c r="T132" s="173"/>
      <c r="U132" s="173"/>
      <c r="V132" s="196"/>
      <c r="W132" s="196"/>
      <c r="X132" s="196"/>
      <c r="Y132" s="196"/>
      <c r="Z132" s="196"/>
      <c r="AA132" s="173"/>
      <c r="AB132" s="173"/>
      <c r="AC132" s="196"/>
      <c r="AD132" s="196"/>
      <c r="AE132" s="196"/>
      <c r="AF132" s="196"/>
      <c r="AG132" s="196"/>
      <c r="AH132" s="173"/>
      <c r="AI132" s="173"/>
      <c r="AJ132" s="196"/>
      <c r="AK132" s="196"/>
      <c r="AL132" s="196"/>
      <c r="AM132" s="199"/>
    </row>
    <row r="133" ht="13.5" customHeight="1">
      <c r="A133" s="191">
        <v>15.0</v>
      </c>
      <c r="B133" s="191" t="s">
        <v>121</v>
      </c>
      <c r="C133" s="191"/>
      <c r="D133" s="191" t="s">
        <v>550</v>
      </c>
      <c r="E133" s="32"/>
      <c r="F133" s="191"/>
      <c r="G133" s="191"/>
      <c r="H133" s="191"/>
      <c r="I133" s="191">
        <v>2.0</v>
      </c>
      <c r="J133" s="191"/>
      <c r="K133" s="626"/>
      <c r="L133" s="166"/>
      <c r="M133" s="166">
        <v>1.0</v>
      </c>
      <c r="N133" s="191">
        <v>6.0</v>
      </c>
      <c r="O133" s="191">
        <v>4.0</v>
      </c>
      <c r="P133" s="118" t="s">
        <v>11</v>
      </c>
      <c r="Q133" s="191">
        <v>3.0</v>
      </c>
      <c r="R133" s="191">
        <v>2.0</v>
      </c>
      <c r="S133" s="191">
        <v>8.0</v>
      </c>
      <c r="T133" s="166"/>
      <c r="U133" s="166"/>
      <c r="V133" s="191">
        <v>4.0</v>
      </c>
      <c r="W133" s="191">
        <v>7.0</v>
      </c>
      <c r="X133" s="191">
        <v>3.0</v>
      </c>
      <c r="Y133" s="191">
        <v>5.0</v>
      </c>
      <c r="Z133" s="191">
        <v>5.0</v>
      </c>
      <c r="AA133" s="166"/>
      <c r="AB133" s="166"/>
      <c r="AC133" s="191">
        <v>6.0</v>
      </c>
      <c r="AD133" s="191">
        <v>3.0</v>
      </c>
      <c r="AE133" s="191">
        <v>7.0</v>
      </c>
      <c r="AF133" s="191">
        <v>6.0</v>
      </c>
      <c r="AG133" s="191">
        <v>7.0</v>
      </c>
      <c r="AH133" s="166">
        <v>0.0</v>
      </c>
      <c r="AI133" s="166">
        <v>0.0</v>
      </c>
      <c r="AJ133" s="191">
        <v>6.0</v>
      </c>
      <c r="AK133" s="191">
        <v>4.0</v>
      </c>
      <c r="AL133" s="191">
        <f>SUM(G133:AJ133)</f>
        <v>85</v>
      </c>
      <c r="AM133" s="191"/>
    </row>
    <row r="134" ht="13.5" customHeight="1">
      <c r="A134" s="168" t="s">
        <v>78</v>
      </c>
      <c r="B134" s="132"/>
      <c r="C134" s="196"/>
      <c r="D134" s="196"/>
      <c r="E134" s="71"/>
      <c r="F134" s="196"/>
      <c r="G134" s="196"/>
      <c r="H134" s="196"/>
      <c r="I134" s="196"/>
      <c r="J134" s="196"/>
      <c r="K134" s="627"/>
      <c r="L134" s="173"/>
      <c r="M134" s="173"/>
      <c r="N134" s="196"/>
      <c r="O134" s="196"/>
      <c r="P134" s="71"/>
      <c r="Q134" s="196"/>
      <c r="R134" s="196"/>
      <c r="S134" s="196"/>
      <c r="T134" s="173"/>
      <c r="U134" s="173"/>
      <c r="V134" s="196"/>
      <c r="W134" s="196"/>
      <c r="X134" s="196"/>
      <c r="Y134" s="196"/>
      <c r="Z134" s="196"/>
      <c r="AA134" s="173"/>
      <c r="AB134" s="173"/>
      <c r="AC134" s="196"/>
      <c r="AD134" s="196"/>
      <c r="AE134" s="196"/>
      <c r="AF134" s="196"/>
      <c r="AG134" s="196"/>
      <c r="AH134" s="173"/>
      <c r="AI134" s="173"/>
      <c r="AJ134" s="196"/>
      <c r="AK134" s="196"/>
      <c r="AL134" s="196"/>
      <c r="AM134" s="199"/>
    </row>
    <row r="135" ht="13.5" customHeight="1">
      <c r="A135" s="191">
        <v>16.0</v>
      </c>
      <c r="B135" s="191" t="s">
        <v>122</v>
      </c>
      <c r="C135" s="191" t="s">
        <v>123</v>
      </c>
      <c r="D135" s="191" t="s">
        <v>551</v>
      </c>
      <c r="E135" s="118" t="s">
        <v>656</v>
      </c>
      <c r="F135" s="191"/>
      <c r="G135" s="191"/>
      <c r="H135" s="191"/>
      <c r="I135" s="191"/>
      <c r="J135" s="191">
        <v>3.0</v>
      </c>
      <c r="K135" s="626"/>
      <c r="L135" s="166">
        <v>5.0</v>
      </c>
      <c r="M135" s="166"/>
      <c r="N135" s="191">
        <v>6.0</v>
      </c>
      <c r="O135" s="191">
        <v>8.0</v>
      </c>
      <c r="P135" s="118" t="s">
        <v>11</v>
      </c>
      <c r="Q135" s="191">
        <v>7.0</v>
      </c>
      <c r="R135" s="191">
        <v>3.0</v>
      </c>
      <c r="S135" s="191">
        <v>8.0</v>
      </c>
      <c r="T135" s="166"/>
      <c r="U135" s="166">
        <v>2.0</v>
      </c>
      <c r="V135" s="191">
        <v>9.0</v>
      </c>
      <c r="W135" s="191">
        <v>6.0</v>
      </c>
      <c r="X135" s="191">
        <v>13.0</v>
      </c>
      <c r="Y135" s="191">
        <v>3.0</v>
      </c>
      <c r="Z135" s="191">
        <v>5.0</v>
      </c>
      <c r="AA135" s="166"/>
      <c r="AB135" s="166"/>
      <c r="AC135" s="191">
        <v>8.0</v>
      </c>
      <c r="AD135" s="191">
        <v>3.0</v>
      </c>
      <c r="AE135" s="191">
        <v>6.0</v>
      </c>
      <c r="AF135" s="191">
        <v>4.0</v>
      </c>
      <c r="AG135" s="191">
        <v>5.0</v>
      </c>
      <c r="AH135" s="166">
        <v>0.0</v>
      </c>
      <c r="AI135" s="166">
        <v>0.0</v>
      </c>
      <c r="AJ135" s="191">
        <v>4.0</v>
      </c>
      <c r="AK135" s="191">
        <v>3.0</v>
      </c>
      <c r="AL135" s="191">
        <f>SUM(G135:AJ135)</f>
        <v>108</v>
      </c>
      <c r="AM135" s="191"/>
    </row>
    <row r="136" ht="18.75" customHeight="1">
      <c r="A136" s="168" t="s">
        <v>78</v>
      </c>
      <c r="B136" s="132"/>
      <c r="C136" s="196"/>
      <c r="D136" s="196"/>
      <c r="E136" s="71"/>
      <c r="F136" s="196"/>
      <c r="G136" s="196"/>
      <c r="H136" s="196"/>
      <c r="I136" s="196"/>
      <c r="J136" s="196"/>
      <c r="K136" s="627"/>
      <c r="L136" s="173">
        <v>1.0</v>
      </c>
      <c r="M136" s="173"/>
      <c r="N136" s="196">
        <v>1.0</v>
      </c>
      <c r="O136" s="196"/>
      <c r="P136" s="71"/>
      <c r="Q136" s="196">
        <v>3.0</v>
      </c>
      <c r="R136" s="196"/>
      <c r="S136" s="196">
        <v>1.0</v>
      </c>
      <c r="T136" s="173"/>
      <c r="U136" s="173"/>
      <c r="V136" s="196">
        <v>5.0</v>
      </c>
      <c r="W136" s="196"/>
      <c r="X136" s="196"/>
      <c r="Y136" s="196"/>
      <c r="Z136" s="196"/>
      <c r="AA136" s="173"/>
      <c r="AB136" s="173"/>
      <c r="AC136" s="196"/>
      <c r="AD136" s="196"/>
      <c r="AE136" s="196"/>
      <c r="AF136" s="196"/>
      <c r="AG136" s="196"/>
      <c r="AH136" s="173"/>
      <c r="AI136" s="173"/>
      <c r="AJ136" s="196"/>
      <c r="AK136" s="196"/>
      <c r="AL136" s="196"/>
      <c r="AM136" s="199"/>
    </row>
    <row r="137" ht="13.5" customHeight="1">
      <c r="A137" s="191">
        <v>17.0</v>
      </c>
      <c r="B137" s="191" t="s">
        <v>126</v>
      </c>
      <c r="C137" s="191"/>
      <c r="D137" s="191" t="s">
        <v>553</v>
      </c>
      <c r="E137" s="118" t="s">
        <v>657</v>
      </c>
      <c r="F137" s="191"/>
      <c r="G137" s="191"/>
      <c r="H137" s="191">
        <v>2.0</v>
      </c>
      <c r="I137" s="191">
        <v>3.0</v>
      </c>
      <c r="J137" s="191"/>
      <c r="K137" s="626">
        <v>1.0</v>
      </c>
      <c r="L137" s="166"/>
      <c r="M137" s="166">
        <v>3.0</v>
      </c>
      <c r="N137" s="191">
        <v>1.0</v>
      </c>
      <c r="O137" s="191">
        <v>7.0</v>
      </c>
      <c r="P137" s="118" t="s">
        <v>11</v>
      </c>
      <c r="Q137" s="191">
        <v>6.0</v>
      </c>
      <c r="R137" s="191">
        <v>9.0</v>
      </c>
      <c r="S137" s="191">
        <v>6.0</v>
      </c>
      <c r="T137" s="166"/>
      <c r="U137" s="166"/>
      <c r="V137" s="191">
        <v>3.0</v>
      </c>
      <c r="W137" s="191">
        <v>5.0</v>
      </c>
      <c r="X137" s="191">
        <v>6.0</v>
      </c>
      <c r="Y137" s="191">
        <v>5.0</v>
      </c>
      <c r="Z137" s="191">
        <v>8.0</v>
      </c>
      <c r="AA137" s="166">
        <v>1.0</v>
      </c>
      <c r="AB137" s="166"/>
      <c r="AC137" s="191">
        <v>12.0</v>
      </c>
      <c r="AD137" s="191">
        <v>6.0</v>
      </c>
      <c r="AE137" s="191">
        <v>5.0</v>
      </c>
      <c r="AF137" s="191">
        <v>2.0</v>
      </c>
      <c r="AG137" s="191">
        <v>1.0</v>
      </c>
      <c r="AH137" s="166">
        <v>0.0</v>
      </c>
      <c r="AI137" s="166">
        <v>0.0</v>
      </c>
      <c r="AJ137" s="191">
        <v>3.0</v>
      </c>
      <c r="AK137" s="191">
        <v>7.0</v>
      </c>
      <c r="AL137" s="191">
        <f>SUM(G137:AJ137)</f>
        <v>95</v>
      </c>
      <c r="AM137" s="191"/>
    </row>
    <row r="138" ht="13.5" customHeight="1">
      <c r="A138" s="168" t="s">
        <v>78</v>
      </c>
      <c r="B138" s="132"/>
      <c r="C138" s="196"/>
      <c r="D138" s="196"/>
      <c r="E138" s="71"/>
      <c r="F138" s="196"/>
      <c r="G138" s="196"/>
      <c r="H138" s="196"/>
      <c r="I138" s="196"/>
      <c r="J138" s="196"/>
      <c r="K138" s="627"/>
      <c r="L138" s="173"/>
      <c r="M138" s="173"/>
      <c r="N138" s="196"/>
      <c r="O138" s="196"/>
      <c r="P138" s="71"/>
      <c r="Q138" s="196"/>
      <c r="R138" s="196"/>
      <c r="S138" s="196"/>
      <c r="T138" s="173"/>
      <c r="U138" s="173"/>
      <c r="V138" s="196"/>
      <c r="W138" s="196"/>
      <c r="X138" s="196"/>
      <c r="Y138" s="196"/>
      <c r="Z138" s="196"/>
      <c r="AA138" s="173"/>
      <c r="AB138" s="173"/>
      <c r="AC138" s="196"/>
      <c r="AD138" s="196"/>
      <c r="AE138" s="196"/>
      <c r="AF138" s="196"/>
      <c r="AG138" s="196"/>
      <c r="AH138" s="173"/>
      <c r="AI138" s="173"/>
      <c r="AJ138" s="196"/>
      <c r="AK138" s="196"/>
      <c r="AL138" s="196"/>
      <c r="AM138" s="199"/>
    </row>
    <row r="139" ht="18.75" customHeight="1">
      <c r="A139" s="191">
        <v>18.0</v>
      </c>
      <c r="B139" s="191" t="s">
        <v>128</v>
      </c>
      <c r="C139" s="191"/>
      <c r="D139" s="191" t="s">
        <v>555</v>
      </c>
      <c r="E139" s="118" t="s">
        <v>658</v>
      </c>
      <c r="F139" s="191"/>
      <c r="G139" s="191"/>
      <c r="H139" s="191">
        <v>1.0</v>
      </c>
      <c r="I139" s="191"/>
      <c r="J139" s="191"/>
      <c r="K139" s="626"/>
      <c r="L139" s="166"/>
      <c r="M139" s="166"/>
      <c r="N139" s="191">
        <v>4.0</v>
      </c>
      <c r="O139" s="191">
        <v>3.0</v>
      </c>
      <c r="P139" s="118" t="s">
        <v>11</v>
      </c>
      <c r="Q139" s="191">
        <v>0.0</v>
      </c>
      <c r="R139" s="191">
        <v>2.0</v>
      </c>
      <c r="S139" s="191">
        <v>2.0</v>
      </c>
      <c r="T139" s="166"/>
      <c r="U139" s="166"/>
      <c r="V139" s="191">
        <v>2.0</v>
      </c>
      <c r="W139" s="191">
        <v>2.0</v>
      </c>
      <c r="X139" s="191">
        <v>2.0</v>
      </c>
      <c r="Y139" s="191">
        <v>2.0</v>
      </c>
      <c r="Z139" s="191">
        <v>5.0</v>
      </c>
      <c r="AA139" s="166"/>
      <c r="AB139" s="166"/>
      <c r="AC139" s="191">
        <v>11.0</v>
      </c>
      <c r="AD139" s="191">
        <v>6.0</v>
      </c>
      <c r="AE139" s="191">
        <v>1.0</v>
      </c>
      <c r="AF139" s="191">
        <v>2.0</v>
      </c>
      <c r="AG139" s="191">
        <v>6.0</v>
      </c>
      <c r="AH139" s="166">
        <v>0.0</v>
      </c>
      <c r="AI139" s="166">
        <v>0.0</v>
      </c>
      <c r="AJ139" s="191">
        <v>4.0</v>
      </c>
      <c r="AK139" s="191">
        <v>1.0</v>
      </c>
      <c r="AL139" s="191">
        <f>SUM(G139:AJ139)</f>
        <v>55</v>
      </c>
      <c r="AM139" s="191"/>
    </row>
    <row r="140" ht="13.5" customHeight="1">
      <c r="A140" s="168" t="s">
        <v>78</v>
      </c>
      <c r="B140" s="132"/>
      <c r="C140" s="196"/>
      <c r="D140" s="196"/>
      <c r="E140" s="71"/>
      <c r="F140" s="196"/>
      <c r="G140" s="196"/>
      <c r="H140" s="196"/>
      <c r="I140" s="196"/>
      <c r="J140" s="196"/>
      <c r="K140" s="627"/>
      <c r="L140" s="173"/>
      <c r="M140" s="173"/>
      <c r="N140" s="196"/>
      <c r="O140" s="196"/>
      <c r="P140" s="71"/>
      <c r="Q140" s="196"/>
      <c r="R140" s="196"/>
      <c r="S140" s="196"/>
      <c r="T140" s="173"/>
      <c r="U140" s="173"/>
      <c r="V140" s="196"/>
      <c r="W140" s="196"/>
      <c r="X140" s="196"/>
      <c r="Y140" s="196"/>
      <c r="Z140" s="196"/>
      <c r="AA140" s="173"/>
      <c r="AB140" s="173"/>
      <c r="AC140" s="196"/>
      <c r="AD140" s="196"/>
      <c r="AE140" s="196"/>
      <c r="AF140" s="196"/>
      <c r="AG140" s="196"/>
      <c r="AH140" s="173"/>
      <c r="AI140" s="173"/>
      <c r="AJ140" s="196"/>
      <c r="AK140" s="196"/>
      <c r="AL140" s="196"/>
      <c r="AM140" s="199"/>
    </row>
    <row r="141" ht="13.5" customHeight="1">
      <c r="A141" s="191">
        <v>19.0</v>
      </c>
      <c r="B141" s="191" t="s">
        <v>131</v>
      </c>
      <c r="C141" s="191"/>
      <c r="D141" s="191" t="s">
        <v>558</v>
      </c>
      <c r="E141" s="118" t="s">
        <v>657</v>
      </c>
      <c r="F141" s="191"/>
      <c r="G141" s="191"/>
      <c r="H141" s="191"/>
      <c r="I141" s="191"/>
      <c r="J141" s="191">
        <v>1.0</v>
      </c>
      <c r="K141" s="626">
        <v>2.0</v>
      </c>
      <c r="L141" s="166"/>
      <c r="M141" s="166">
        <v>1.0</v>
      </c>
      <c r="N141" s="191">
        <v>3.0</v>
      </c>
      <c r="O141" s="191">
        <v>7.0</v>
      </c>
      <c r="P141" s="118" t="s">
        <v>11</v>
      </c>
      <c r="Q141" s="191">
        <v>3.0</v>
      </c>
      <c r="R141" s="191">
        <v>4.0</v>
      </c>
      <c r="S141" s="191">
        <v>3.0</v>
      </c>
      <c r="T141" s="166"/>
      <c r="U141" s="166">
        <v>2.0</v>
      </c>
      <c r="V141" s="191">
        <v>6.0</v>
      </c>
      <c r="W141" s="191">
        <v>3.0</v>
      </c>
      <c r="X141" s="191">
        <v>5.0</v>
      </c>
      <c r="Y141" s="191">
        <v>5.0</v>
      </c>
      <c r="Z141" s="191">
        <v>10.0</v>
      </c>
      <c r="AA141" s="166"/>
      <c r="AB141" s="166">
        <v>1.0</v>
      </c>
      <c r="AC141" s="191">
        <v>8.0</v>
      </c>
      <c r="AD141" s="191">
        <v>11.0</v>
      </c>
      <c r="AE141" s="191">
        <v>8.0</v>
      </c>
      <c r="AF141" s="191">
        <v>0.0</v>
      </c>
      <c r="AG141" s="191">
        <v>2.0</v>
      </c>
      <c r="AH141" s="166">
        <v>0.0</v>
      </c>
      <c r="AI141" s="166">
        <v>0.0</v>
      </c>
      <c r="AJ141" s="191">
        <v>2.0</v>
      </c>
      <c r="AK141" s="191">
        <v>8.0</v>
      </c>
      <c r="AL141" s="191">
        <f>SUM(G141:AJ141)</f>
        <v>87</v>
      </c>
      <c r="AM141" s="191"/>
    </row>
    <row r="142" ht="13.5" customHeight="1">
      <c r="A142" s="168" t="s">
        <v>78</v>
      </c>
      <c r="B142" s="132"/>
      <c r="C142" s="196"/>
      <c r="D142" s="196"/>
      <c r="E142" s="71"/>
      <c r="F142" s="196"/>
      <c r="G142" s="196"/>
      <c r="H142" s="196"/>
      <c r="I142" s="196"/>
      <c r="J142" s="196"/>
      <c r="K142" s="627"/>
      <c r="L142" s="173"/>
      <c r="M142" s="173"/>
      <c r="N142" s="196"/>
      <c r="O142" s="196"/>
      <c r="P142" s="71"/>
      <c r="Q142" s="196"/>
      <c r="R142" s="196"/>
      <c r="S142" s="196"/>
      <c r="T142" s="173"/>
      <c r="U142" s="173"/>
      <c r="V142" s="196"/>
      <c r="W142" s="196">
        <v>2.0</v>
      </c>
      <c r="X142" s="196"/>
      <c r="Y142" s="196"/>
      <c r="Z142" s="196"/>
      <c r="AA142" s="173"/>
      <c r="AB142" s="173"/>
      <c r="AC142" s="196"/>
      <c r="AD142" s="196"/>
      <c r="AE142" s="196"/>
      <c r="AF142" s="196"/>
      <c r="AG142" s="196"/>
      <c r="AH142" s="173"/>
      <c r="AI142" s="173"/>
      <c r="AJ142" s="196"/>
      <c r="AK142" s="196"/>
      <c r="AL142" s="196"/>
      <c r="AM142" s="199"/>
    </row>
    <row r="143" ht="13.5" customHeight="1">
      <c r="A143" s="191">
        <v>20.0</v>
      </c>
      <c r="B143" s="191" t="s">
        <v>132</v>
      </c>
      <c r="C143" s="191" t="s">
        <v>133</v>
      </c>
      <c r="D143" s="191" t="s">
        <v>560</v>
      </c>
      <c r="E143" s="193" t="s">
        <v>659</v>
      </c>
      <c r="F143" s="191"/>
      <c r="G143" s="191"/>
      <c r="H143" s="191"/>
      <c r="I143" s="191">
        <v>1.0</v>
      </c>
      <c r="J143" s="191"/>
      <c r="K143" s="626">
        <v>4.0</v>
      </c>
      <c r="L143" s="166">
        <v>1.0</v>
      </c>
      <c r="M143" s="166"/>
      <c r="N143" s="191">
        <v>2.0</v>
      </c>
      <c r="O143" s="191">
        <v>7.0</v>
      </c>
      <c r="P143" s="118" t="s">
        <v>11</v>
      </c>
      <c r="Q143" s="191">
        <v>0.0</v>
      </c>
      <c r="R143" s="191">
        <v>3.0</v>
      </c>
      <c r="S143" s="191">
        <v>2.0</v>
      </c>
      <c r="T143" s="166"/>
      <c r="U143" s="166"/>
      <c r="V143" s="191">
        <v>1.0</v>
      </c>
      <c r="W143" s="191">
        <v>1.0</v>
      </c>
      <c r="X143" s="191">
        <v>1.0</v>
      </c>
      <c r="Y143" s="191">
        <v>2.0</v>
      </c>
      <c r="Z143" s="191">
        <v>1.0</v>
      </c>
      <c r="AA143" s="166"/>
      <c r="AB143" s="166"/>
      <c r="AC143" s="191">
        <v>3.0</v>
      </c>
      <c r="AD143" s="191">
        <v>2.0</v>
      </c>
      <c r="AE143" s="191">
        <v>3.0</v>
      </c>
      <c r="AF143" s="191">
        <v>5.0</v>
      </c>
      <c r="AG143" s="191">
        <v>3.0</v>
      </c>
      <c r="AH143" s="166">
        <v>1.0</v>
      </c>
      <c r="AI143" s="166">
        <v>0.0</v>
      </c>
      <c r="AJ143" s="191">
        <v>4.0</v>
      </c>
      <c r="AK143" s="191">
        <v>4.0</v>
      </c>
      <c r="AL143" s="191">
        <f>SUM(G143:AJ143)</f>
        <v>47</v>
      </c>
      <c r="AM143" s="191"/>
    </row>
    <row r="144" ht="13.5" customHeight="1">
      <c r="A144" s="168" t="s">
        <v>78</v>
      </c>
      <c r="B144" s="132"/>
      <c r="C144" s="196"/>
      <c r="D144" s="196"/>
      <c r="E144" s="71"/>
      <c r="F144" s="196"/>
      <c r="G144" s="196"/>
      <c r="H144" s="196"/>
      <c r="I144" s="196"/>
      <c r="J144" s="196"/>
      <c r="K144" s="627"/>
      <c r="L144" s="173"/>
      <c r="M144" s="173"/>
      <c r="N144" s="196"/>
      <c r="O144" s="196"/>
      <c r="P144" s="71"/>
      <c r="Q144" s="196"/>
      <c r="R144" s="196"/>
      <c r="S144" s="196"/>
      <c r="T144" s="173"/>
      <c r="U144" s="173"/>
      <c r="V144" s="196"/>
      <c r="W144" s="196"/>
      <c r="X144" s="196"/>
      <c r="Y144" s="196"/>
      <c r="Z144" s="196"/>
      <c r="AA144" s="173"/>
      <c r="AB144" s="173"/>
      <c r="AC144" s="196"/>
      <c r="AD144" s="196"/>
      <c r="AE144" s="196"/>
      <c r="AF144" s="196"/>
      <c r="AG144" s="196"/>
      <c r="AH144" s="173"/>
      <c r="AI144" s="173"/>
      <c r="AJ144" s="196"/>
      <c r="AK144" s="196"/>
      <c r="AL144" s="196"/>
      <c r="AM144" s="199"/>
    </row>
    <row r="145" ht="13.5" customHeight="1">
      <c r="A145" s="191">
        <v>21.0</v>
      </c>
      <c r="B145" s="191" t="s">
        <v>136</v>
      </c>
      <c r="C145" s="191"/>
      <c r="D145" s="191" t="s">
        <v>562</v>
      </c>
      <c r="E145" s="193" t="s">
        <v>660</v>
      </c>
      <c r="F145" s="191"/>
      <c r="G145" s="191"/>
      <c r="H145" s="191">
        <v>3.0</v>
      </c>
      <c r="I145" s="191"/>
      <c r="J145" s="191">
        <v>4.0</v>
      </c>
      <c r="K145" s="626">
        <v>2.0</v>
      </c>
      <c r="L145" s="166"/>
      <c r="M145" s="166"/>
      <c r="N145" s="191">
        <v>4.0</v>
      </c>
      <c r="O145" s="191">
        <v>5.0</v>
      </c>
      <c r="P145" s="118" t="s">
        <v>11</v>
      </c>
      <c r="Q145" s="191">
        <v>2.0</v>
      </c>
      <c r="R145" s="191">
        <v>2.0</v>
      </c>
      <c r="S145" s="191">
        <v>4.0</v>
      </c>
      <c r="T145" s="166"/>
      <c r="U145" s="166"/>
      <c r="V145" s="191">
        <v>8.0</v>
      </c>
      <c r="W145" s="191">
        <v>3.0</v>
      </c>
      <c r="X145" s="191">
        <v>6.0</v>
      </c>
      <c r="Y145" s="191">
        <v>2.0</v>
      </c>
      <c r="Z145" s="191">
        <v>5.0</v>
      </c>
      <c r="AA145" s="166"/>
      <c r="AB145" s="166"/>
      <c r="AC145" s="191">
        <v>7.0</v>
      </c>
      <c r="AD145" s="191">
        <v>4.0</v>
      </c>
      <c r="AE145" s="191">
        <v>1.0</v>
      </c>
      <c r="AF145" s="191">
        <v>4.0</v>
      </c>
      <c r="AG145" s="191">
        <v>7.0</v>
      </c>
      <c r="AH145" s="166">
        <v>0.0</v>
      </c>
      <c r="AI145" s="166">
        <v>0.0</v>
      </c>
      <c r="AJ145" s="191">
        <v>3.0</v>
      </c>
      <c r="AK145" s="191">
        <v>2.0</v>
      </c>
      <c r="AL145" s="191">
        <f>SUM(G145:AJ145)</f>
        <v>76</v>
      </c>
      <c r="AM145" s="191"/>
    </row>
    <row r="146" ht="18.0" customHeight="1">
      <c r="A146" s="168" t="s">
        <v>78</v>
      </c>
      <c r="B146" s="132"/>
      <c r="C146" s="196"/>
      <c r="D146" s="196"/>
      <c r="E146" s="71"/>
      <c r="F146" s="196"/>
      <c r="G146" s="196"/>
      <c r="H146" s="196">
        <v>3.0</v>
      </c>
      <c r="I146" s="196"/>
      <c r="J146" s="196">
        <v>3.0</v>
      </c>
      <c r="K146" s="627">
        <v>2.0</v>
      </c>
      <c r="L146" s="173"/>
      <c r="M146" s="173"/>
      <c r="N146" s="196">
        <v>3.0</v>
      </c>
      <c r="O146" s="196">
        <v>2.0</v>
      </c>
      <c r="P146" s="71"/>
      <c r="Q146" s="196">
        <v>2.0</v>
      </c>
      <c r="R146" s="196">
        <v>1.0</v>
      </c>
      <c r="S146" s="196">
        <v>2.0</v>
      </c>
      <c r="T146" s="173"/>
      <c r="U146" s="173"/>
      <c r="V146" s="196"/>
      <c r="W146" s="196">
        <v>2.0</v>
      </c>
      <c r="X146" s="196">
        <v>5.0</v>
      </c>
      <c r="Y146" s="196">
        <v>2.0</v>
      </c>
      <c r="Z146" s="196"/>
      <c r="AA146" s="173"/>
      <c r="AB146" s="173"/>
      <c r="AC146" s="196"/>
      <c r="AD146" s="196">
        <v>3.0</v>
      </c>
      <c r="AE146" s="196">
        <v>1.0</v>
      </c>
      <c r="AF146" s="196">
        <v>3.0</v>
      </c>
      <c r="AG146" s="196"/>
      <c r="AH146" s="173"/>
      <c r="AI146" s="173"/>
      <c r="AJ146" s="196"/>
      <c r="AK146" s="196"/>
      <c r="AL146" s="196"/>
      <c r="AM146" s="199"/>
    </row>
    <row r="147" ht="13.5" customHeight="1">
      <c r="A147" s="191">
        <v>22.0</v>
      </c>
      <c r="B147" s="191" t="s">
        <v>136</v>
      </c>
      <c r="C147" s="191"/>
      <c r="D147" s="191" t="s">
        <v>564</v>
      </c>
      <c r="E147" s="193" t="s">
        <v>661</v>
      </c>
      <c r="F147" s="191"/>
      <c r="G147" s="191"/>
      <c r="H147" s="191">
        <v>5.0</v>
      </c>
      <c r="I147" s="191"/>
      <c r="J147" s="191">
        <v>2.0</v>
      </c>
      <c r="K147" s="626">
        <v>7.0</v>
      </c>
      <c r="L147" s="166"/>
      <c r="M147" s="166"/>
      <c r="N147" s="191">
        <v>4.0</v>
      </c>
      <c r="O147" s="191">
        <v>6.0</v>
      </c>
      <c r="P147" s="118" t="s">
        <v>11</v>
      </c>
      <c r="Q147" s="191">
        <v>4.0</v>
      </c>
      <c r="R147" s="191">
        <v>2.0</v>
      </c>
      <c r="S147" s="191">
        <v>4.0</v>
      </c>
      <c r="T147" s="166">
        <v>3.0</v>
      </c>
      <c r="U147" s="166"/>
      <c r="V147" s="191">
        <v>5.0</v>
      </c>
      <c r="W147" s="191">
        <v>4.0</v>
      </c>
      <c r="X147" s="191">
        <v>9.0</v>
      </c>
      <c r="Y147" s="191">
        <v>3.0</v>
      </c>
      <c r="Z147" s="191">
        <v>3.0</v>
      </c>
      <c r="AA147" s="166"/>
      <c r="AB147" s="166"/>
      <c r="AC147" s="191">
        <v>8.0</v>
      </c>
      <c r="AD147" s="191">
        <v>3.0</v>
      </c>
      <c r="AE147" s="191">
        <v>7.0</v>
      </c>
      <c r="AF147" s="191">
        <v>4.0</v>
      </c>
      <c r="AG147" s="191">
        <v>3.0</v>
      </c>
      <c r="AH147" s="166">
        <v>0.0</v>
      </c>
      <c r="AI147" s="166">
        <v>0.0</v>
      </c>
      <c r="AJ147" s="191">
        <v>6.0</v>
      </c>
      <c r="AK147" s="191">
        <v>4.0</v>
      </c>
      <c r="AL147" s="191">
        <f>SUM(G147:AJ147)</f>
        <v>92</v>
      </c>
      <c r="AM147" s="191"/>
    </row>
    <row r="148" ht="13.5" customHeight="1">
      <c r="A148" s="168" t="s">
        <v>78</v>
      </c>
      <c r="B148" s="132"/>
      <c r="C148" s="196"/>
      <c r="D148" s="196"/>
      <c r="E148" s="71"/>
      <c r="F148" s="196"/>
      <c r="G148" s="196"/>
      <c r="H148" s="196">
        <v>5.0</v>
      </c>
      <c r="I148" s="196"/>
      <c r="J148" s="196">
        <v>2.0</v>
      </c>
      <c r="K148" s="627">
        <v>7.0</v>
      </c>
      <c r="L148" s="173"/>
      <c r="M148" s="173"/>
      <c r="N148" s="196">
        <v>3.0</v>
      </c>
      <c r="O148" s="196">
        <v>6.0</v>
      </c>
      <c r="P148" s="71"/>
      <c r="Q148" s="196">
        <v>2.0</v>
      </c>
      <c r="R148" s="196">
        <v>1.0</v>
      </c>
      <c r="S148" s="196"/>
      <c r="T148" s="173"/>
      <c r="U148" s="173"/>
      <c r="V148" s="196"/>
      <c r="W148" s="196">
        <v>2.0</v>
      </c>
      <c r="X148" s="196">
        <v>1.0</v>
      </c>
      <c r="Y148" s="196">
        <v>1.0</v>
      </c>
      <c r="Z148" s="196"/>
      <c r="AA148" s="173"/>
      <c r="AB148" s="173"/>
      <c r="AC148" s="196"/>
      <c r="AD148" s="196"/>
      <c r="AE148" s="196">
        <v>4.0</v>
      </c>
      <c r="AF148" s="196">
        <v>4.0</v>
      </c>
      <c r="AG148" s="196">
        <v>3.0</v>
      </c>
      <c r="AH148" s="173"/>
      <c r="AI148" s="173"/>
      <c r="AJ148" s="196"/>
      <c r="AK148" s="196"/>
      <c r="AL148" s="196"/>
      <c r="AM148" s="199"/>
    </row>
    <row r="149" ht="13.5" customHeight="1">
      <c r="A149" s="191">
        <v>23.0</v>
      </c>
      <c r="B149" s="191" t="s">
        <v>142</v>
      </c>
      <c r="C149" s="191"/>
      <c r="D149" s="191"/>
      <c r="E149" s="193"/>
      <c r="F149" s="191"/>
      <c r="G149" s="191"/>
      <c r="H149" s="191"/>
      <c r="I149" s="191"/>
      <c r="J149" s="191"/>
      <c r="K149" s="626"/>
      <c r="L149" s="166"/>
      <c r="M149" s="166"/>
      <c r="N149" s="191"/>
      <c r="O149" s="191"/>
      <c r="P149" s="193"/>
      <c r="Q149" s="191"/>
      <c r="R149" s="191"/>
      <c r="S149" s="191"/>
      <c r="T149" s="166"/>
      <c r="U149" s="166"/>
      <c r="V149" s="191"/>
      <c r="W149" s="191"/>
      <c r="X149" s="191"/>
      <c r="Y149" s="191"/>
      <c r="Z149" s="191"/>
      <c r="AA149" s="166"/>
      <c r="AB149" s="166"/>
      <c r="AC149" s="191"/>
      <c r="AD149" s="191"/>
      <c r="AE149" s="191"/>
      <c r="AF149" s="191"/>
      <c r="AG149" s="191"/>
      <c r="AH149" s="166"/>
      <c r="AI149" s="166"/>
      <c r="AJ149" s="191">
        <v>3.0</v>
      </c>
      <c r="AK149" s="191">
        <v>1.0</v>
      </c>
      <c r="AL149" s="191">
        <f>SUM(G149:AJ149)</f>
        <v>3</v>
      </c>
      <c r="AM149" s="191"/>
    </row>
    <row r="150" ht="13.5" customHeight="1">
      <c r="A150" s="168" t="s">
        <v>78</v>
      </c>
      <c r="B150" s="132"/>
      <c r="C150" s="196"/>
      <c r="D150" s="196"/>
      <c r="E150" s="71"/>
      <c r="F150" s="196"/>
      <c r="G150" s="196"/>
      <c r="H150" s="196"/>
      <c r="I150" s="196"/>
      <c r="J150" s="196"/>
      <c r="K150" s="627"/>
      <c r="L150" s="173"/>
      <c r="M150" s="173"/>
      <c r="N150" s="196"/>
      <c r="O150" s="196"/>
      <c r="P150" s="71"/>
      <c r="Q150" s="196"/>
      <c r="R150" s="196"/>
      <c r="S150" s="196"/>
      <c r="T150" s="173"/>
      <c r="U150" s="173"/>
      <c r="V150" s="196"/>
      <c r="W150" s="196"/>
      <c r="X150" s="196"/>
      <c r="Y150" s="196"/>
      <c r="Z150" s="196"/>
      <c r="AA150" s="173"/>
      <c r="AB150" s="173"/>
      <c r="AC150" s="196"/>
      <c r="AD150" s="196"/>
      <c r="AE150" s="196"/>
      <c r="AF150" s="196"/>
      <c r="AG150" s="196"/>
      <c r="AH150" s="173"/>
      <c r="AI150" s="173"/>
      <c r="AJ150" s="196"/>
      <c r="AK150" s="196"/>
      <c r="AL150" s="196"/>
      <c r="AM150" s="199"/>
    </row>
    <row r="151" ht="13.5" customHeight="1">
      <c r="A151" s="191">
        <v>24.0</v>
      </c>
      <c r="B151" s="191" t="s">
        <v>139</v>
      </c>
      <c r="C151" s="191"/>
      <c r="D151" s="191" t="s">
        <v>662</v>
      </c>
      <c r="E151" s="193" t="s">
        <v>663</v>
      </c>
      <c r="F151" s="191"/>
      <c r="G151" s="191"/>
      <c r="H151" s="191">
        <v>1.0</v>
      </c>
      <c r="I151" s="191">
        <v>2.0</v>
      </c>
      <c r="J151" s="191"/>
      <c r="K151" s="626"/>
      <c r="L151" s="166">
        <v>1.0</v>
      </c>
      <c r="M151" s="166">
        <v>1.0</v>
      </c>
      <c r="N151" s="191">
        <v>0.0</v>
      </c>
      <c r="O151" s="191">
        <v>4.0</v>
      </c>
      <c r="P151" s="118" t="s">
        <v>11</v>
      </c>
      <c r="Q151" s="191">
        <v>1.0</v>
      </c>
      <c r="R151" s="191">
        <v>0.0</v>
      </c>
      <c r="S151" s="191"/>
      <c r="T151" s="166">
        <v>3.0</v>
      </c>
      <c r="U151" s="166">
        <v>1.0</v>
      </c>
      <c r="V151" s="191"/>
      <c r="W151" s="191">
        <v>3.0</v>
      </c>
      <c r="X151" s="191">
        <v>5.0</v>
      </c>
      <c r="Y151" s="191">
        <v>2.0</v>
      </c>
      <c r="Z151" s="191">
        <v>2.0</v>
      </c>
      <c r="AA151" s="166"/>
      <c r="AB151" s="166"/>
      <c r="AC151" s="191">
        <v>4.0</v>
      </c>
      <c r="AD151" s="191">
        <v>0.0</v>
      </c>
      <c r="AE151" s="191">
        <v>0.0</v>
      </c>
      <c r="AF151" s="191">
        <v>2.0</v>
      </c>
      <c r="AG151" s="191">
        <v>2.0</v>
      </c>
      <c r="AH151" s="166">
        <v>3.0</v>
      </c>
      <c r="AI151" s="166">
        <v>0.0</v>
      </c>
      <c r="AJ151" s="191">
        <v>0.0</v>
      </c>
      <c r="AK151" s="191">
        <v>0.0</v>
      </c>
      <c r="AL151" s="191">
        <f>SUM(G151:AJ151)</f>
        <v>37</v>
      </c>
      <c r="AM151" s="191"/>
    </row>
    <row r="152" ht="13.5" customHeight="1">
      <c r="A152" s="168" t="s">
        <v>78</v>
      </c>
      <c r="B152" s="132"/>
      <c r="C152" s="196"/>
      <c r="D152" s="196"/>
      <c r="E152" s="71"/>
      <c r="F152" s="196"/>
      <c r="G152" s="196"/>
      <c r="H152" s="196"/>
      <c r="I152" s="196"/>
      <c r="J152" s="196"/>
      <c r="K152" s="627"/>
      <c r="L152" s="173"/>
      <c r="M152" s="173"/>
      <c r="N152" s="196"/>
      <c r="O152" s="196">
        <v>1.0</v>
      </c>
      <c r="P152" s="71"/>
      <c r="Q152" s="196">
        <v>1.0</v>
      </c>
      <c r="R152" s="196"/>
      <c r="S152" s="196"/>
      <c r="T152" s="173"/>
      <c r="U152" s="173"/>
      <c r="V152" s="196"/>
      <c r="W152" s="196"/>
      <c r="X152" s="196"/>
      <c r="Y152" s="196"/>
      <c r="Z152" s="196"/>
      <c r="AA152" s="173"/>
      <c r="AB152" s="173"/>
      <c r="AC152" s="196"/>
      <c r="AD152" s="196"/>
      <c r="AE152" s="196"/>
      <c r="AF152" s="196"/>
      <c r="AG152" s="196"/>
      <c r="AH152" s="173"/>
      <c r="AI152" s="173"/>
      <c r="AJ152" s="196"/>
      <c r="AK152" s="196"/>
      <c r="AL152" s="196"/>
      <c r="AM152" s="199"/>
    </row>
    <row r="153" ht="15.75" customHeight="1">
      <c r="A153" s="218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132"/>
    </row>
    <row r="154" ht="23.25" customHeight="1">
      <c r="A154" s="219" t="s">
        <v>145</v>
      </c>
      <c r="B154" s="4"/>
      <c r="C154" s="4"/>
      <c r="D154" s="220" t="s">
        <v>146</v>
      </c>
      <c r="E154" s="132"/>
      <c r="F154" s="31">
        <f t="shared" ref="F154:O154" si="1">F105+F107+F109+F111+F113+F115+F117+F119+F121+F123+F125+F127+F129+F131+F133+F135+F137+F139+F141+F143+F145+F147+F149+F151</f>
        <v>0</v>
      </c>
      <c r="G154" s="31">
        <f t="shared" si="1"/>
        <v>1</v>
      </c>
      <c r="H154" s="31">
        <f t="shared" si="1"/>
        <v>19</v>
      </c>
      <c r="I154" s="31">
        <f t="shared" si="1"/>
        <v>13</v>
      </c>
      <c r="J154" s="31">
        <f t="shared" si="1"/>
        <v>17</v>
      </c>
      <c r="K154" s="31">
        <f t="shared" si="1"/>
        <v>27</v>
      </c>
      <c r="L154" s="31">
        <f t="shared" si="1"/>
        <v>11</v>
      </c>
      <c r="M154" s="31">
        <f t="shared" si="1"/>
        <v>7</v>
      </c>
      <c r="N154" s="31">
        <f t="shared" si="1"/>
        <v>80</v>
      </c>
      <c r="O154" s="31">
        <f t="shared" si="1"/>
        <v>95</v>
      </c>
      <c r="P154" s="79"/>
      <c r="Q154" s="31">
        <f t="shared" ref="Q154:AK154" si="2">Q105+Q107+Q109+Q111+Q113+Q115+Q117+Q119+Q121+Q123+Q125+Q127+Q129+Q131+Q133+Q135+Q137+Q139+Q141+Q143+Q145+Q147+Q149+Q151</f>
        <v>95</v>
      </c>
      <c r="R154" s="31">
        <f t="shared" si="2"/>
        <v>104</v>
      </c>
      <c r="S154" s="31">
        <f t="shared" si="2"/>
        <v>109</v>
      </c>
      <c r="T154" s="31">
        <f t="shared" si="2"/>
        <v>14</v>
      </c>
      <c r="U154" s="31">
        <f t="shared" si="2"/>
        <v>15</v>
      </c>
      <c r="V154" s="31">
        <f t="shared" si="2"/>
        <v>112</v>
      </c>
      <c r="W154" s="31">
        <f t="shared" si="2"/>
        <v>114</v>
      </c>
      <c r="X154" s="31">
        <f t="shared" si="2"/>
        <v>105</v>
      </c>
      <c r="Y154" s="31">
        <f t="shared" si="2"/>
        <v>93</v>
      </c>
      <c r="Z154" s="31">
        <f t="shared" si="2"/>
        <v>98</v>
      </c>
      <c r="AA154" s="31">
        <f t="shared" si="2"/>
        <v>11</v>
      </c>
      <c r="AB154" s="31">
        <f t="shared" si="2"/>
        <v>2</v>
      </c>
      <c r="AC154" s="31">
        <f t="shared" si="2"/>
        <v>130</v>
      </c>
      <c r="AD154" s="31">
        <f t="shared" si="2"/>
        <v>93</v>
      </c>
      <c r="AE154" s="31">
        <f t="shared" si="2"/>
        <v>118</v>
      </c>
      <c r="AF154" s="31">
        <f t="shared" si="2"/>
        <v>92</v>
      </c>
      <c r="AG154" s="31">
        <f t="shared" si="2"/>
        <v>75</v>
      </c>
      <c r="AH154" s="31">
        <f t="shared" si="2"/>
        <v>20</v>
      </c>
      <c r="AI154" s="31">
        <f t="shared" si="2"/>
        <v>9</v>
      </c>
      <c r="AJ154" s="31">
        <f t="shared" si="2"/>
        <v>90</v>
      </c>
      <c r="AK154" s="31">
        <f t="shared" si="2"/>
        <v>76</v>
      </c>
      <c r="AL154" s="219">
        <f t="shared" ref="AL154:AL159" si="5">SUM(G154:AJ154)</f>
        <v>1769</v>
      </c>
      <c r="AM154" s="31" t="s">
        <v>146</v>
      </c>
    </row>
    <row r="155" ht="23.25" customHeight="1">
      <c r="A155" s="222"/>
      <c r="D155" s="224" t="s">
        <v>78</v>
      </c>
      <c r="E155" s="132"/>
      <c r="F155" s="203">
        <f t="shared" ref="F155:O155" si="3">F106+F108+F110+F112+F114+F116+F118+F120+F122+F124+F126+F128+F130+F132+F134+F136+F138+F140+F142+F144+F146+F148+F150+F152</f>
        <v>0</v>
      </c>
      <c r="G155" s="203">
        <f t="shared" si="3"/>
        <v>0</v>
      </c>
      <c r="H155" s="203">
        <f t="shared" si="3"/>
        <v>8</v>
      </c>
      <c r="I155" s="203">
        <f t="shared" si="3"/>
        <v>0</v>
      </c>
      <c r="J155" s="203">
        <f t="shared" si="3"/>
        <v>5</v>
      </c>
      <c r="K155" s="203">
        <f t="shared" si="3"/>
        <v>9</v>
      </c>
      <c r="L155" s="203">
        <f t="shared" si="3"/>
        <v>1</v>
      </c>
      <c r="M155" s="203">
        <f t="shared" si="3"/>
        <v>0</v>
      </c>
      <c r="N155" s="203">
        <f t="shared" si="3"/>
        <v>7</v>
      </c>
      <c r="O155" s="203">
        <f t="shared" si="3"/>
        <v>14</v>
      </c>
      <c r="P155" s="294"/>
      <c r="Q155" s="203">
        <f t="shared" ref="Q155:AK155" si="4">Q106+Q108+Q110+Q112+Q114+Q116+Q118+Q120+Q122+Q124+Q126+Q128+Q130+Q132+Q134+Q136+Q138+Q140+Q142+Q144+Q146+Q148+Q150+Q152</f>
        <v>15</v>
      </c>
      <c r="R155" s="203">
        <f t="shared" si="4"/>
        <v>4</v>
      </c>
      <c r="S155" s="203">
        <f t="shared" si="4"/>
        <v>3</v>
      </c>
      <c r="T155" s="203">
        <f t="shared" si="4"/>
        <v>2</v>
      </c>
      <c r="U155" s="203">
        <f t="shared" si="4"/>
        <v>0</v>
      </c>
      <c r="V155" s="203">
        <f t="shared" si="4"/>
        <v>25</v>
      </c>
      <c r="W155" s="203">
        <f t="shared" si="4"/>
        <v>31</v>
      </c>
      <c r="X155" s="203">
        <f t="shared" si="4"/>
        <v>17</v>
      </c>
      <c r="Y155" s="203">
        <f t="shared" si="4"/>
        <v>8</v>
      </c>
      <c r="Z155" s="203">
        <f t="shared" si="4"/>
        <v>7</v>
      </c>
      <c r="AA155" s="203">
        <f t="shared" si="4"/>
        <v>7</v>
      </c>
      <c r="AB155" s="203">
        <f t="shared" si="4"/>
        <v>0</v>
      </c>
      <c r="AC155" s="203">
        <f t="shared" si="4"/>
        <v>3</v>
      </c>
      <c r="AD155" s="203">
        <f t="shared" si="4"/>
        <v>16</v>
      </c>
      <c r="AE155" s="203">
        <f t="shared" si="4"/>
        <v>10</v>
      </c>
      <c r="AF155" s="203">
        <f t="shared" si="4"/>
        <v>14</v>
      </c>
      <c r="AG155" s="203">
        <f t="shared" si="4"/>
        <v>6</v>
      </c>
      <c r="AH155" s="203">
        <f t="shared" si="4"/>
        <v>0</v>
      </c>
      <c r="AI155" s="203">
        <f t="shared" si="4"/>
        <v>1</v>
      </c>
      <c r="AJ155" s="203">
        <f t="shared" si="4"/>
        <v>1</v>
      </c>
      <c r="AK155" s="203">
        <f t="shared" si="4"/>
        <v>0</v>
      </c>
      <c r="AL155" s="712">
        <f t="shared" si="5"/>
        <v>214</v>
      </c>
      <c r="AM155" s="203" t="s">
        <v>147</v>
      </c>
    </row>
    <row r="156" ht="19.5" customHeight="1">
      <c r="A156" s="222"/>
      <c r="D156" s="220" t="s">
        <v>148</v>
      </c>
      <c r="E156" s="132"/>
      <c r="F156" s="31">
        <f t="shared" ref="F156:O156" si="6">F52+F54+F56+F58+F60+F62+F64+F66+F68+F70+F72+F74+F76+F78+F80+F82+F84+F86+F88+F90+F92+F94+F96+F98+F100+F102</f>
        <v>0</v>
      </c>
      <c r="G156" s="31">
        <f t="shared" si="6"/>
        <v>10</v>
      </c>
      <c r="H156" s="31">
        <f t="shared" si="6"/>
        <v>20</v>
      </c>
      <c r="I156" s="31">
        <f t="shared" si="6"/>
        <v>34</v>
      </c>
      <c r="J156" s="31">
        <f t="shared" si="6"/>
        <v>19</v>
      </c>
      <c r="K156" s="31">
        <f t="shared" si="6"/>
        <v>22</v>
      </c>
      <c r="L156" s="31">
        <f t="shared" si="6"/>
        <v>10</v>
      </c>
      <c r="M156" s="31">
        <f t="shared" si="6"/>
        <v>23</v>
      </c>
      <c r="N156" s="31">
        <f t="shared" si="6"/>
        <v>135</v>
      </c>
      <c r="O156" s="31">
        <f t="shared" si="6"/>
        <v>142</v>
      </c>
      <c r="P156" s="79"/>
      <c r="Q156" s="31">
        <f t="shared" ref="Q156:AK156" si="7">Q52+Q54+Q56+Q58+Q60+Q62+Q64+Q66+Q68+Q70+Q72+Q74+Q76+Q78+Q80+Q82+Q84+Q86+Q88+Q90+Q92+Q94+Q96+Q98+Q100+Q102</f>
        <v>156</v>
      </c>
      <c r="R156" s="31">
        <f t="shared" si="7"/>
        <v>143</v>
      </c>
      <c r="S156" s="31">
        <f t="shared" si="7"/>
        <v>113</v>
      </c>
      <c r="T156" s="31">
        <f t="shared" si="7"/>
        <v>31</v>
      </c>
      <c r="U156" s="31">
        <f t="shared" si="7"/>
        <v>12</v>
      </c>
      <c r="V156" s="31">
        <f t="shared" si="7"/>
        <v>144</v>
      </c>
      <c r="W156" s="31">
        <f t="shared" si="7"/>
        <v>143</v>
      </c>
      <c r="X156" s="31">
        <f t="shared" si="7"/>
        <v>169</v>
      </c>
      <c r="Y156" s="31">
        <f t="shared" si="7"/>
        <v>154</v>
      </c>
      <c r="Z156" s="31">
        <f t="shared" si="7"/>
        <v>154</v>
      </c>
      <c r="AA156" s="31">
        <f t="shared" si="7"/>
        <v>28</v>
      </c>
      <c r="AB156" s="31">
        <f t="shared" si="7"/>
        <v>6</v>
      </c>
      <c r="AC156" s="31">
        <f t="shared" si="7"/>
        <v>119</v>
      </c>
      <c r="AD156" s="31">
        <f t="shared" si="7"/>
        <v>142</v>
      </c>
      <c r="AE156" s="31">
        <f t="shared" si="7"/>
        <v>151</v>
      </c>
      <c r="AF156" s="31">
        <f t="shared" si="7"/>
        <v>122</v>
      </c>
      <c r="AG156" s="31">
        <f t="shared" si="7"/>
        <v>91</v>
      </c>
      <c r="AH156" s="31">
        <f t="shared" si="7"/>
        <v>15</v>
      </c>
      <c r="AI156" s="31">
        <f t="shared" si="7"/>
        <v>8</v>
      </c>
      <c r="AJ156" s="31">
        <f t="shared" si="7"/>
        <v>126</v>
      </c>
      <c r="AK156" s="31">
        <f t="shared" si="7"/>
        <v>158</v>
      </c>
      <c r="AL156" s="219">
        <f t="shared" si="5"/>
        <v>2442</v>
      </c>
      <c r="AM156" s="31" t="s">
        <v>148</v>
      </c>
    </row>
    <row r="157" ht="19.5" customHeight="1">
      <c r="A157" s="222"/>
      <c r="D157" s="224" t="s">
        <v>78</v>
      </c>
      <c r="E157" s="132"/>
      <c r="F157" s="203">
        <f t="shared" ref="F157:O157" si="8">F53+F55+F57+F59+F61+F63+F65+F67+F69+F71+F73+F75+F77+F79+F81+F83+F85+F87+F89+F91+F93+F95+F97+F99+F101+F103</f>
        <v>0</v>
      </c>
      <c r="G157" s="203">
        <f t="shared" si="8"/>
        <v>0</v>
      </c>
      <c r="H157" s="203">
        <f t="shared" si="8"/>
        <v>0</v>
      </c>
      <c r="I157" s="203">
        <f t="shared" si="8"/>
        <v>10</v>
      </c>
      <c r="J157" s="203">
        <f t="shared" si="8"/>
        <v>6</v>
      </c>
      <c r="K157" s="203">
        <f t="shared" si="8"/>
        <v>1</v>
      </c>
      <c r="L157" s="203">
        <f t="shared" si="8"/>
        <v>2</v>
      </c>
      <c r="M157" s="203">
        <f t="shared" si="8"/>
        <v>0</v>
      </c>
      <c r="N157" s="203">
        <f t="shared" si="8"/>
        <v>20</v>
      </c>
      <c r="O157" s="203">
        <f t="shared" si="8"/>
        <v>31</v>
      </c>
      <c r="P157" s="294"/>
      <c r="Q157" s="203">
        <f t="shared" ref="Q157:AK157" si="9">Q53+Q55+Q57+Q59+Q61+Q63+Q65+Q67+Q69+Q71+Q73+Q75+Q77+Q79+Q81+Q83+Q85+Q87+Q89+Q91+Q93+Q95+Q97+Q99+Q101+Q103</f>
        <v>15</v>
      </c>
      <c r="R157" s="203">
        <f t="shared" si="9"/>
        <v>16</v>
      </c>
      <c r="S157" s="203">
        <f t="shared" si="9"/>
        <v>27</v>
      </c>
      <c r="T157" s="203">
        <f t="shared" si="9"/>
        <v>4</v>
      </c>
      <c r="U157" s="203">
        <f t="shared" si="9"/>
        <v>0</v>
      </c>
      <c r="V157" s="203">
        <f t="shared" si="9"/>
        <v>4</v>
      </c>
      <c r="W157" s="203">
        <f t="shared" si="9"/>
        <v>41</v>
      </c>
      <c r="X157" s="203">
        <f t="shared" si="9"/>
        <v>5</v>
      </c>
      <c r="Y157" s="203">
        <f t="shared" si="9"/>
        <v>26</v>
      </c>
      <c r="Z157" s="203">
        <f t="shared" si="9"/>
        <v>5</v>
      </c>
      <c r="AA157" s="203">
        <f t="shared" si="9"/>
        <v>1</v>
      </c>
      <c r="AB157" s="203">
        <f t="shared" si="9"/>
        <v>0</v>
      </c>
      <c r="AC157" s="203">
        <f t="shared" si="9"/>
        <v>7</v>
      </c>
      <c r="AD157" s="203">
        <f t="shared" si="9"/>
        <v>11</v>
      </c>
      <c r="AE157" s="203">
        <f t="shared" si="9"/>
        <v>31</v>
      </c>
      <c r="AF157" s="203">
        <f t="shared" si="9"/>
        <v>7</v>
      </c>
      <c r="AG157" s="203">
        <f t="shared" si="9"/>
        <v>1</v>
      </c>
      <c r="AH157" s="203">
        <f t="shared" si="9"/>
        <v>1</v>
      </c>
      <c r="AI157" s="203">
        <f t="shared" si="9"/>
        <v>0</v>
      </c>
      <c r="AJ157" s="203">
        <f t="shared" si="9"/>
        <v>0</v>
      </c>
      <c r="AK157" s="203">
        <f t="shared" si="9"/>
        <v>0</v>
      </c>
      <c r="AL157" s="712">
        <f t="shared" si="5"/>
        <v>272</v>
      </c>
      <c r="AM157" s="203" t="s">
        <v>149</v>
      </c>
    </row>
    <row r="158" ht="15.75" customHeight="1">
      <c r="A158" s="222"/>
      <c r="D158" s="220" t="s">
        <v>150</v>
      </c>
      <c r="E158" s="132"/>
      <c r="F158" s="125">
        <f t="shared" ref="F158:O158" si="10">SUM(F154+F156)</f>
        <v>0</v>
      </c>
      <c r="G158" s="125">
        <f t="shared" si="10"/>
        <v>11</v>
      </c>
      <c r="H158" s="125">
        <f t="shared" si="10"/>
        <v>39</v>
      </c>
      <c r="I158" s="125">
        <f t="shared" si="10"/>
        <v>47</v>
      </c>
      <c r="J158" s="125">
        <f t="shared" si="10"/>
        <v>36</v>
      </c>
      <c r="K158" s="125">
        <f t="shared" si="10"/>
        <v>49</v>
      </c>
      <c r="L158" s="125">
        <f t="shared" si="10"/>
        <v>21</v>
      </c>
      <c r="M158" s="125">
        <f t="shared" si="10"/>
        <v>30</v>
      </c>
      <c r="N158" s="125">
        <f t="shared" si="10"/>
        <v>215</v>
      </c>
      <c r="O158" s="125">
        <f t="shared" si="10"/>
        <v>237</v>
      </c>
      <c r="P158" s="79"/>
      <c r="Q158" s="31">
        <f t="shared" ref="Q158:AK158" si="11">SUM(Q154+Q156)</f>
        <v>251</v>
      </c>
      <c r="R158" s="31">
        <f t="shared" si="11"/>
        <v>247</v>
      </c>
      <c r="S158" s="31">
        <f t="shared" si="11"/>
        <v>222</v>
      </c>
      <c r="T158" s="31">
        <f t="shared" si="11"/>
        <v>45</v>
      </c>
      <c r="U158" s="31">
        <f t="shared" si="11"/>
        <v>27</v>
      </c>
      <c r="V158" s="31">
        <f t="shared" si="11"/>
        <v>256</v>
      </c>
      <c r="W158" s="31">
        <f t="shared" si="11"/>
        <v>257</v>
      </c>
      <c r="X158" s="31">
        <f t="shared" si="11"/>
        <v>274</v>
      </c>
      <c r="Y158" s="31">
        <f t="shared" si="11"/>
        <v>247</v>
      </c>
      <c r="Z158" s="31">
        <f t="shared" si="11"/>
        <v>252</v>
      </c>
      <c r="AA158" s="31">
        <f t="shared" si="11"/>
        <v>39</v>
      </c>
      <c r="AB158" s="31">
        <f t="shared" si="11"/>
        <v>8</v>
      </c>
      <c r="AC158" s="31">
        <f t="shared" si="11"/>
        <v>249</v>
      </c>
      <c r="AD158" s="31">
        <f t="shared" si="11"/>
        <v>235</v>
      </c>
      <c r="AE158" s="31">
        <f t="shared" si="11"/>
        <v>269</v>
      </c>
      <c r="AF158" s="31">
        <f t="shared" si="11"/>
        <v>214</v>
      </c>
      <c r="AG158" s="31">
        <f t="shared" si="11"/>
        <v>166</v>
      </c>
      <c r="AH158" s="31">
        <f t="shared" si="11"/>
        <v>35</v>
      </c>
      <c r="AI158" s="31">
        <f t="shared" si="11"/>
        <v>17</v>
      </c>
      <c r="AJ158" s="31">
        <f t="shared" si="11"/>
        <v>216</v>
      </c>
      <c r="AK158" s="31">
        <f t="shared" si="11"/>
        <v>234</v>
      </c>
      <c r="AL158" s="219">
        <f t="shared" si="5"/>
        <v>4211</v>
      </c>
      <c r="AM158" s="31" t="s">
        <v>150</v>
      </c>
    </row>
    <row r="159" ht="15.75" customHeight="1">
      <c r="A159" s="222"/>
      <c r="D159" s="685" t="s">
        <v>147</v>
      </c>
      <c r="E159" s="132"/>
      <c r="F159" s="607">
        <f t="shared" ref="F159:O159" si="12">F155+F157</f>
        <v>0</v>
      </c>
      <c r="G159" s="607">
        <f t="shared" si="12"/>
        <v>0</v>
      </c>
      <c r="H159" s="607">
        <f t="shared" si="12"/>
        <v>8</v>
      </c>
      <c r="I159" s="607">
        <f t="shared" si="12"/>
        <v>10</v>
      </c>
      <c r="J159" s="607">
        <f t="shared" si="12"/>
        <v>11</v>
      </c>
      <c r="K159" s="607">
        <f t="shared" si="12"/>
        <v>10</v>
      </c>
      <c r="L159" s="607">
        <f t="shared" si="12"/>
        <v>3</v>
      </c>
      <c r="M159" s="607">
        <f t="shared" si="12"/>
        <v>0</v>
      </c>
      <c r="N159" s="607">
        <f t="shared" si="12"/>
        <v>27</v>
      </c>
      <c r="O159" s="607">
        <f t="shared" si="12"/>
        <v>45</v>
      </c>
      <c r="P159" s="294"/>
      <c r="Q159" s="607">
        <f t="shared" ref="Q159:AK159" si="13">Q155+Q157</f>
        <v>30</v>
      </c>
      <c r="R159" s="607">
        <f t="shared" si="13"/>
        <v>20</v>
      </c>
      <c r="S159" s="607">
        <f t="shared" si="13"/>
        <v>30</v>
      </c>
      <c r="T159" s="607">
        <f t="shared" si="13"/>
        <v>6</v>
      </c>
      <c r="U159" s="607">
        <f t="shared" si="13"/>
        <v>0</v>
      </c>
      <c r="V159" s="607">
        <f t="shared" si="13"/>
        <v>29</v>
      </c>
      <c r="W159" s="607">
        <f t="shared" si="13"/>
        <v>72</v>
      </c>
      <c r="X159" s="607">
        <f t="shared" si="13"/>
        <v>22</v>
      </c>
      <c r="Y159" s="607">
        <f t="shared" si="13"/>
        <v>34</v>
      </c>
      <c r="Z159" s="607">
        <f t="shared" si="13"/>
        <v>12</v>
      </c>
      <c r="AA159" s="607">
        <f t="shared" si="13"/>
        <v>8</v>
      </c>
      <c r="AB159" s="607">
        <f t="shared" si="13"/>
        <v>0</v>
      </c>
      <c r="AC159" s="607">
        <f t="shared" si="13"/>
        <v>10</v>
      </c>
      <c r="AD159" s="607">
        <f t="shared" si="13"/>
        <v>27</v>
      </c>
      <c r="AE159" s="607">
        <f t="shared" si="13"/>
        <v>41</v>
      </c>
      <c r="AF159" s="607">
        <f t="shared" si="13"/>
        <v>21</v>
      </c>
      <c r="AG159" s="607">
        <f t="shared" si="13"/>
        <v>7</v>
      </c>
      <c r="AH159" s="607">
        <f t="shared" si="13"/>
        <v>1</v>
      </c>
      <c r="AI159" s="607">
        <f t="shared" si="13"/>
        <v>1</v>
      </c>
      <c r="AJ159" s="607">
        <f t="shared" si="13"/>
        <v>1</v>
      </c>
      <c r="AK159" s="607">
        <f t="shared" si="13"/>
        <v>0</v>
      </c>
      <c r="AL159" s="712">
        <f t="shared" si="5"/>
        <v>486</v>
      </c>
      <c r="AM159" s="203" t="s">
        <v>147</v>
      </c>
    </row>
    <row r="160" ht="15.75" customHeight="1">
      <c r="A160" s="79"/>
      <c r="B160" s="79"/>
      <c r="C160" s="81"/>
      <c r="D160" s="79"/>
      <c r="E160" s="82"/>
      <c r="F160" s="112" t="s">
        <v>574</v>
      </c>
      <c r="G160" s="112" t="s">
        <v>575</v>
      </c>
      <c r="H160" s="112" t="s">
        <v>576</v>
      </c>
      <c r="I160" s="112" t="s">
        <v>570</v>
      </c>
      <c r="J160" s="112" t="s">
        <v>571</v>
      </c>
      <c r="K160" s="112" t="s">
        <v>572</v>
      </c>
      <c r="L160" s="112" t="s">
        <v>573</v>
      </c>
      <c r="M160" s="112" t="s">
        <v>574</v>
      </c>
      <c r="N160" s="112" t="s">
        <v>575</v>
      </c>
      <c r="O160" s="112" t="s">
        <v>576</v>
      </c>
      <c r="P160" s="79"/>
      <c r="Q160" s="112" t="s">
        <v>570</v>
      </c>
      <c r="R160" s="112" t="s">
        <v>571</v>
      </c>
      <c r="S160" s="112" t="s">
        <v>572</v>
      </c>
      <c r="T160" s="112" t="s">
        <v>573</v>
      </c>
      <c r="U160" s="112" t="s">
        <v>574</v>
      </c>
      <c r="V160" s="112" t="s">
        <v>575</v>
      </c>
      <c r="W160" s="112" t="s">
        <v>576</v>
      </c>
      <c r="X160" s="112" t="s">
        <v>570</v>
      </c>
      <c r="Y160" s="112" t="s">
        <v>571</v>
      </c>
      <c r="Z160" s="112" t="s">
        <v>572</v>
      </c>
      <c r="AA160" s="112" t="s">
        <v>573</v>
      </c>
      <c r="AB160" s="112" t="s">
        <v>574</v>
      </c>
      <c r="AC160" s="112" t="s">
        <v>575</v>
      </c>
      <c r="AD160" s="112" t="s">
        <v>576</v>
      </c>
      <c r="AE160" s="112" t="s">
        <v>570</v>
      </c>
      <c r="AF160" s="112" t="s">
        <v>571</v>
      </c>
      <c r="AG160" s="112" t="s">
        <v>572</v>
      </c>
      <c r="AH160" s="112" t="s">
        <v>573</v>
      </c>
      <c r="AI160" s="112" t="s">
        <v>574</v>
      </c>
      <c r="AJ160" s="112" t="s">
        <v>575</v>
      </c>
      <c r="AK160" s="112" t="s">
        <v>576</v>
      </c>
      <c r="AL160" s="112"/>
      <c r="AM160" s="112"/>
    </row>
    <row r="161" ht="15.75" customHeight="1">
      <c r="A161" s="112"/>
      <c r="B161" s="112"/>
      <c r="C161" s="81"/>
      <c r="D161" s="220" t="s">
        <v>151</v>
      </c>
      <c r="E161" s="132"/>
      <c r="F161" s="31">
        <v>15.0</v>
      </c>
      <c r="G161" s="31">
        <v>20.0</v>
      </c>
      <c r="H161" s="31">
        <v>52.0</v>
      </c>
      <c r="I161" s="31">
        <v>47.0</v>
      </c>
      <c r="J161" s="31">
        <v>54.0</v>
      </c>
      <c r="K161" s="31">
        <v>27.0</v>
      </c>
      <c r="L161" s="31">
        <v>36.0</v>
      </c>
      <c r="M161" s="31">
        <v>25.0</v>
      </c>
      <c r="N161" s="31">
        <v>261.0</v>
      </c>
      <c r="O161" s="31">
        <v>251.0</v>
      </c>
      <c r="P161" s="79"/>
      <c r="Q161" s="31">
        <v>284.0</v>
      </c>
      <c r="R161" s="31"/>
      <c r="S161" s="31"/>
      <c r="T161" s="31"/>
      <c r="U161" s="31"/>
      <c r="V161" s="31">
        <v>248.0</v>
      </c>
      <c r="W161" s="31">
        <v>310.0</v>
      </c>
      <c r="X161" s="31">
        <v>350.0</v>
      </c>
      <c r="Y161" s="31">
        <v>227.0</v>
      </c>
      <c r="Z161" s="31"/>
      <c r="AA161" s="31"/>
      <c r="AB161" s="31"/>
      <c r="AC161" s="31">
        <v>314.0</v>
      </c>
      <c r="AD161" s="31">
        <v>314.0</v>
      </c>
      <c r="AE161" s="31">
        <v>265.0</v>
      </c>
      <c r="AF161" s="31">
        <v>229.0</v>
      </c>
      <c r="AG161" s="31">
        <v>238.0</v>
      </c>
      <c r="AH161" s="31">
        <v>47.0</v>
      </c>
      <c r="AI161" s="31">
        <v>30.0</v>
      </c>
      <c r="AJ161" s="31"/>
      <c r="AK161" s="31"/>
      <c r="AL161" s="112"/>
      <c r="AM161" s="112"/>
    </row>
    <row r="162" ht="15.75" customHeight="1">
      <c r="A162" s="112"/>
      <c r="B162" s="112"/>
      <c r="C162" s="112"/>
      <c r="D162" s="220" t="s">
        <v>152</v>
      </c>
      <c r="E162" s="132"/>
      <c r="F162" s="31">
        <v>0.0</v>
      </c>
      <c r="G162" s="31">
        <v>3.0</v>
      </c>
      <c r="H162" s="31">
        <v>11.0</v>
      </c>
      <c r="I162" s="31">
        <v>12.0</v>
      </c>
      <c r="J162" s="31">
        <v>8.0</v>
      </c>
      <c r="K162" s="31">
        <v>35.0</v>
      </c>
      <c r="L162" s="31">
        <v>4.0</v>
      </c>
      <c r="M162" s="31">
        <v>2.0</v>
      </c>
      <c r="N162" s="31">
        <v>58.0</v>
      </c>
      <c r="O162" s="31">
        <v>81.0</v>
      </c>
      <c r="P162" s="79"/>
      <c r="Q162" s="31">
        <v>89.0</v>
      </c>
      <c r="R162" s="31"/>
      <c r="S162" s="31"/>
      <c r="T162" s="31"/>
      <c r="U162" s="31"/>
      <c r="V162" s="31">
        <v>68.0</v>
      </c>
      <c r="W162" s="31">
        <v>117.0</v>
      </c>
      <c r="X162" s="31">
        <v>77.0</v>
      </c>
      <c r="Y162" s="31">
        <v>116.0</v>
      </c>
      <c r="Z162" s="31"/>
      <c r="AA162" s="31"/>
      <c r="AB162" s="31"/>
      <c r="AC162" s="31">
        <v>94.0</v>
      </c>
      <c r="AD162" s="31">
        <v>94.0</v>
      </c>
      <c r="AE162" s="31">
        <v>77.0</v>
      </c>
      <c r="AF162" s="31">
        <v>75.0</v>
      </c>
      <c r="AG162" s="31">
        <v>59.0</v>
      </c>
      <c r="AH162" s="31">
        <v>7.0</v>
      </c>
      <c r="AI162" s="31">
        <v>0.0</v>
      </c>
      <c r="AJ162" s="31"/>
      <c r="AK162" s="31"/>
      <c r="AL162" s="112"/>
      <c r="AM162" s="112"/>
    </row>
    <row r="163" ht="15.75" customHeight="1">
      <c r="A163" s="79"/>
      <c r="B163" s="79"/>
      <c r="C163" s="81"/>
      <c r="D163" s="79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112"/>
      <c r="AM163" s="112"/>
    </row>
    <row r="164" ht="15.75" customHeight="1">
      <c r="A164" s="79"/>
      <c r="B164" s="239"/>
      <c r="C164" s="240"/>
      <c r="D164" s="82"/>
      <c r="E164" s="79"/>
      <c r="F164" s="79"/>
      <c r="G164" s="79"/>
      <c r="H164" s="112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112"/>
      <c r="AM164" s="112"/>
    </row>
    <row r="165" ht="15.75" customHeight="1">
      <c r="A165" s="79"/>
      <c r="B165" s="241"/>
      <c r="C165" s="240"/>
      <c r="D165" s="79"/>
      <c r="E165" s="79"/>
      <c r="F165" s="79"/>
      <c r="G165" s="79"/>
      <c r="H165" s="112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112"/>
      <c r="AM165" s="112"/>
    </row>
    <row r="166" ht="15.75" customHeight="1">
      <c r="A166" s="79"/>
      <c r="B166" s="241"/>
      <c r="C166" s="240"/>
      <c r="D166" s="79"/>
      <c r="E166" s="79"/>
      <c r="F166" s="79"/>
      <c r="G166" s="79"/>
      <c r="H166" s="112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112"/>
      <c r="AF166" s="112"/>
      <c r="AG166" s="79"/>
      <c r="AH166" s="79"/>
      <c r="AI166" s="79"/>
      <c r="AJ166" s="79"/>
      <c r="AK166" s="79"/>
      <c r="AL166" s="112"/>
      <c r="AM166" s="112"/>
    </row>
    <row r="167" ht="15.75" customHeight="1">
      <c r="A167" s="79"/>
      <c r="B167" s="79"/>
      <c r="C167" s="81"/>
      <c r="D167" s="79"/>
      <c r="E167" s="79"/>
      <c r="F167" s="79"/>
      <c r="G167" s="79"/>
      <c r="H167" s="112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112"/>
      <c r="AM167" s="112"/>
    </row>
    <row r="168" ht="15.75" customHeight="1">
      <c r="A168" s="79"/>
      <c r="B168" s="241"/>
      <c r="C168" s="240"/>
      <c r="D168" s="79"/>
      <c r="E168" s="79"/>
      <c r="F168" s="79"/>
      <c r="G168" s="79"/>
      <c r="H168" s="112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112"/>
      <c r="AM168" s="112"/>
    </row>
    <row r="169" ht="15.75" customHeight="1">
      <c r="A169" s="79"/>
      <c r="B169" s="79"/>
      <c r="C169" s="81"/>
      <c r="D169" s="79"/>
      <c r="E169" s="79"/>
      <c r="F169" s="79"/>
      <c r="G169" s="79"/>
      <c r="H169" s="112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112"/>
      <c r="AM169" s="112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  <c r="AG170" s="668"/>
      <c r="AH170" s="668"/>
      <c r="AI170" s="668"/>
      <c r="AJ170" s="668"/>
      <c r="AK170" s="668"/>
      <c r="AL170" s="668"/>
      <c r="AM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  <c r="AG171" s="668"/>
      <c r="AH171" s="668"/>
      <c r="AI171" s="668"/>
      <c r="AJ171" s="668"/>
      <c r="AK171" s="668"/>
      <c r="AL171" s="668"/>
      <c r="AM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  <c r="AG172" s="668"/>
      <c r="AH172" s="668"/>
      <c r="AI172" s="668"/>
      <c r="AJ172" s="668"/>
      <c r="AK172" s="668"/>
      <c r="AL172" s="668"/>
      <c r="AM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  <c r="AG173" s="668"/>
      <c r="AH173" s="668"/>
      <c r="AI173" s="668"/>
      <c r="AJ173" s="668"/>
      <c r="AK173" s="668"/>
      <c r="AL173" s="668"/>
      <c r="AM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  <c r="AG174" s="668"/>
      <c r="AH174" s="668"/>
      <c r="AI174" s="668"/>
      <c r="AJ174" s="668"/>
      <c r="AK174" s="668"/>
      <c r="AL174" s="668"/>
      <c r="AM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  <c r="AG175" s="668"/>
      <c r="AH175" s="668"/>
      <c r="AI175" s="668"/>
      <c r="AJ175" s="668"/>
      <c r="AK175" s="668"/>
      <c r="AL175" s="668"/>
      <c r="AM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  <c r="AG176" s="668"/>
      <c r="AH176" s="668"/>
      <c r="AI176" s="668"/>
      <c r="AJ176" s="668"/>
      <c r="AK176" s="668"/>
      <c r="AL176" s="668"/>
      <c r="AM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  <c r="AG177" s="668"/>
      <c r="AH177" s="668"/>
      <c r="AI177" s="668"/>
      <c r="AJ177" s="668"/>
      <c r="AK177" s="668"/>
      <c r="AL177" s="668"/>
      <c r="AM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  <c r="AG178" s="668"/>
      <c r="AH178" s="668"/>
      <c r="AI178" s="668"/>
      <c r="AJ178" s="668"/>
      <c r="AK178" s="668"/>
      <c r="AL178" s="668"/>
      <c r="AM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  <c r="AG179" s="668"/>
      <c r="AH179" s="668"/>
      <c r="AI179" s="668"/>
      <c r="AJ179" s="668"/>
      <c r="AK179" s="668"/>
      <c r="AL179" s="668"/>
      <c r="AM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  <c r="AG180" s="668"/>
      <c r="AH180" s="668"/>
      <c r="AI180" s="668"/>
      <c r="AJ180" s="668"/>
      <c r="AK180" s="668"/>
      <c r="AL180" s="668"/>
      <c r="AM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  <c r="AG181" s="668"/>
      <c r="AH181" s="668"/>
      <c r="AI181" s="668"/>
      <c r="AJ181" s="668"/>
      <c r="AK181" s="668"/>
      <c r="AL181" s="668"/>
      <c r="AM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  <c r="AG182" s="668"/>
      <c r="AH182" s="668"/>
      <c r="AI182" s="668"/>
      <c r="AJ182" s="668"/>
      <c r="AK182" s="668"/>
      <c r="AL182" s="668"/>
      <c r="AM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  <c r="AG183" s="668"/>
      <c r="AH183" s="668"/>
      <c r="AI183" s="668"/>
      <c r="AJ183" s="668"/>
      <c r="AK183" s="668"/>
      <c r="AL183" s="668"/>
      <c r="AM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  <c r="AG184" s="668"/>
      <c r="AH184" s="668"/>
      <c r="AI184" s="668"/>
      <c r="AJ184" s="668"/>
      <c r="AK184" s="668"/>
      <c r="AL184" s="668"/>
      <c r="AM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  <c r="AG185" s="668"/>
      <c r="AH185" s="668"/>
      <c r="AI185" s="668"/>
      <c r="AJ185" s="668"/>
      <c r="AK185" s="668"/>
      <c r="AL185" s="668"/>
      <c r="AM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  <c r="AG186" s="668"/>
      <c r="AH186" s="668"/>
      <c r="AI186" s="668"/>
      <c r="AJ186" s="668"/>
      <c r="AK186" s="668"/>
      <c r="AL186" s="668"/>
      <c r="AM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  <c r="AG187" s="668"/>
      <c r="AH187" s="668"/>
      <c r="AI187" s="668"/>
      <c r="AJ187" s="668"/>
      <c r="AK187" s="668"/>
      <c r="AL187" s="668"/>
      <c r="AM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  <c r="AG188" s="668"/>
      <c r="AH188" s="668"/>
      <c r="AI188" s="668"/>
      <c r="AJ188" s="668"/>
      <c r="AK188" s="668"/>
      <c r="AL188" s="668"/>
      <c r="AM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  <c r="AG189" s="668"/>
      <c r="AH189" s="668"/>
      <c r="AI189" s="668"/>
      <c r="AJ189" s="668"/>
      <c r="AK189" s="668"/>
      <c r="AL189" s="668"/>
      <c r="AM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  <c r="AG190" s="668"/>
      <c r="AH190" s="668"/>
      <c r="AI190" s="668"/>
      <c r="AJ190" s="668"/>
      <c r="AK190" s="668"/>
      <c r="AL190" s="668"/>
      <c r="AM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  <c r="AG191" s="668"/>
      <c r="AH191" s="668"/>
      <c r="AI191" s="668"/>
      <c r="AJ191" s="668"/>
      <c r="AK191" s="668"/>
      <c r="AL191" s="668"/>
      <c r="AM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  <c r="AG192" s="668"/>
      <c r="AH192" s="668"/>
      <c r="AI192" s="668"/>
      <c r="AJ192" s="668"/>
      <c r="AK192" s="668"/>
      <c r="AL192" s="668"/>
      <c r="AM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  <c r="AG193" s="668"/>
      <c r="AH193" s="668"/>
      <c r="AI193" s="668"/>
      <c r="AJ193" s="668"/>
      <c r="AK193" s="668"/>
      <c r="AL193" s="668"/>
      <c r="AM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  <c r="AI194" s="668"/>
      <c r="AJ194" s="668"/>
      <c r="AK194" s="668"/>
      <c r="AL194" s="668"/>
      <c r="AM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  <c r="AG195" s="668"/>
      <c r="AH195" s="668"/>
      <c r="AI195" s="668"/>
      <c r="AJ195" s="668"/>
      <c r="AK195" s="668"/>
      <c r="AL195" s="668"/>
      <c r="AM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  <c r="AG196" s="668"/>
      <c r="AH196" s="668"/>
      <c r="AI196" s="668"/>
      <c r="AJ196" s="668"/>
      <c r="AK196" s="668"/>
      <c r="AL196" s="668"/>
      <c r="AM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  <c r="AG197" s="668"/>
      <c r="AH197" s="668"/>
      <c r="AI197" s="668"/>
      <c r="AJ197" s="668"/>
      <c r="AK197" s="668"/>
      <c r="AL197" s="668"/>
      <c r="AM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  <c r="AG198" s="668"/>
      <c r="AH198" s="668"/>
      <c r="AI198" s="668"/>
      <c r="AJ198" s="668"/>
      <c r="AK198" s="668"/>
      <c r="AL198" s="668"/>
      <c r="AM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  <c r="AG199" s="668"/>
      <c r="AH199" s="668"/>
      <c r="AI199" s="668"/>
      <c r="AJ199" s="668"/>
      <c r="AK199" s="668"/>
      <c r="AL199" s="668"/>
      <c r="AM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  <c r="AG200" s="668"/>
      <c r="AH200" s="668"/>
      <c r="AI200" s="668"/>
      <c r="AJ200" s="668"/>
      <c r="AK200" s="668"/>
      <c r="AL200" s="668"/>
      <c r="AM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  <c r="AG201" s="668"/>
      <c r="AH201" s="668"/>
      <c r="AI201" s="668"/>
      <c r="AJ201" s="668"/>
      <c r="AK201" s="668"/>
      <c r="AL201" s="668"/>
      <c r="AM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  <c r="AG202" s="668"/>
      <c r="AH202" s="668"/>
      <c r="AI202" s="668"/>
      <c r="AJ202" s="668"/>
      <c r="AK202" s="668"/>
      <c r="AL202" s="668"/>
      <c r="AM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  <c r="AG203" s="668"/>
      <c r="AH203" s="668"/>
      <c r="AI203" s="668"/>
      <c r="AJ203" s="668"/>
      <c r="AK203" s="668"/>
      <c r="AL203" s="668"/>
      <c r="AM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  <c r="AG204" s="668"/>
      <c r="AH204" s="668"/>
      <c r="AI204" s="668"/>
      <c r="AJ204" s="668"/>
      <c r="AK204" s="668"/>
      <c r="AL204" s="668"/>
      <c r="AM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  <c r="AG205" s="668"/>
      <c r="AH205" s="668"/>
      <c r="AI205" s="668"/>
      <c r="AJ205" s="668"/>
      <c r="AK205" s="668"/>
      <c r="AL205" s="668"/>
      <c r="AM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  <c r="AG206" s="668"/>
      <c r="AH206" s="668"/>
      <c r="AI206" s="668"/>
      <c r="AJ206" s="668"/>
      <c r="AK206" s="668"/>
      <c r="AL206" s="668"/>
      <c r="AM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  <c r="AG207" s="668"/>
      <c r="AH207" s="668"/>
      <c r="AI207" s="668"/>
      <c r="AJ207" s="668"/>
      <c r="AK207" s="668"/>
      <c r="AL207" s="668"/>
      <c r="AM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  <c r="AG208" s="668"/>
      <c r="AH208" s="668"/>
      <c r="AI208" s="668"/>
      <c r="AJ208" s="668"/>
      <c r="AK208" s="668"/>
      <c r="AL208" s="668"/>
      <c r="AM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  <c r="AG209" s="668"/>
      <c r="AH209" s="668"/>
      <c r="AI209" s="668"/>
      <c r="AJ209" s="668"/>
      <c r="AK209" s="668"/>
      <c r="AL209" s="668"/>
      <c r="AM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  <c r="AG210" s="668"/>
      <c r="AH210" s="668"/>
      <c r="AI210" s="668"/>
      <c r="AJ210" s="668"/>
      <c r="AK210" s="668"/>
      <c r="AL210" s="668"/>
      <c r="AM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  <c r="AG211" s="668"/>
      <c r="AH211" s="668"/>
      <c r="AI211" s="668"/>
      <c r="AJ211" s="668"/>
      <c r="AK211" s="668"/>
      <c r="AL211" s="668"/>
      <c r="AM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  <c r="AG212" s="668"/>
      <c r="AH212" s="668"/>
      <c r="AI212" s="668"/>
      <c r="AJ212" s="668"/>
      <c r="AK212" s="668"/>
      <c r="AL212" s="668"/>
      <c r="AM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  <c r="AG213" s="668"/>
      <c r="AH213" s="668"/>
      <c r="AI213" s="668"/>
      <c r="AJ213" s="668"/>
      <c r="AK213" s="668"/>
      <c r="AL213" s="668"/>
      <c r="AM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  <c r="AG214" s="668"/>
      <c r="AH214" s="668"/>
      <c r="AI214" s="668"/>
      <c r="AJ214" s="668"/>
      <c r="AK214" s="668"/>
      <c r="AL214" s="668"/>
      <c r="AM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  <c r="AG215" s="668"/>
      <c r="AH215" s="668"/>
      <c r="AI215" s="668"/>
      <c r="AJ215" s="668"/>
      <c r="AK215" s="668"/>
      <c r="AL215" s="668"/>
      <c r="AM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  <c r="AG216" s="668"/>
      <c r="AH216" s="668"/>
      <c r="AI216" s="668"/>
      <c r="AJ216" s="668"/>
      <c r="AK216" s="668"/>
      <c r="AL216" s="668"/>
      <c r="AM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  <c r="AG217" s="668"/>
      <c r="AH217" s="668"/>
      <c r="AI217" s="668"/>
      <c r="AJ217" s="668"/>
      <c r="AK217" s="668"/>
      <c r="AL217" s="668"/>
      <c r="AM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  <c r="AG218" s="668"/>
      <c r="AH218" s="668"/>
      <c r="AI218" s="668"/>
      <c r="AJ218" s="668"/>
      <c r="AK218" s="668"/>
      <c r="AL218" s="668"/>
      <c r="AM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  <c r="AG219" s="668"/>
      <c r="AH219" s="668"/>
      <c r="AI219" s="668"/>
      <c r="AJ219" s="668"/>
      <c r="AK219" s="668"/>
      <c r="AL219" s="668"/>
      <c r="AM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  <c r="AG220" s="668"/>
      <c r="AH220" s="668"/>
      <c r="AI220" s="668"/>
      <c r="AJ220" s="668"/>
      <c r="AK220" s="668"/>
      <c r="AL220" s="668"/>
      <c r="AM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  <c r="AG221" s="668"/>
      <c r="AH221" s="668"/>
      <c r="AI221" s="668"/>
      <c r="AJ221" s="668"/>
      <c r="AK221" s="668"/>
      <c r="AL221" s="668"/>
      <c r="AM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  <c r="AG222" s="668"/>
      <c r="AH222" s="668"/>
      <c r="AI222" s="668"/>
      <c r="AJ222" s="668"/>
      <c r="AK222" s="668"/>
      <c r="AL222" s="668"/>
      <c r="AM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  <c r="AG223" s="668"/>
      <c r="AH223" s="668"/>
      <c r="AI223" s="668"/>
      <c r="AJ223" s="668"/>
      <c r="AK223" s="668"/>
      <c r="AL223" s="668"/>
      <c r="AM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  <c r="AG224" s="668"/>
      <c r="AH224" s="668"/>
      <c r="AI224" s="668"/>
      <c r="AJ224" s="668"/>
      <c r="AK224" s="668"/>
      <c r="AL224" s="668"/>
      <c r="AM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  <c r="AG225" s="668"/>
      <c r="AH225" s="668"/>
      <c r="AI225" s="668"/>
      <c r="AJ225" s="668"/>
      <c r="AK225" s="668"/>
      <c r="AL225" s="668"/>
      <c r="AM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  <c r="AG226" s="668"/>
      <c r="AH226" s="668"/>
      <c r="AI226" s="668"/>
      <c r="AJ226" s="668"/>
      <c r="AK226" s="668"/>
      <c r="AL226" s="668"/>
      <c r="AM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668"/>
      <c r="AL227" s="668"/>
      <c r="AM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  <c r="AG228" s="668"/>
      <c r="AH228" s="668"/>
      <c r="AI228" s="668"/>
      <c r="AJ228" s="668"/>
      <c r="AK228" s="668"/>
      <c r="AL228" s="668"/>
      <c r="AM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  <c r="AG229" s="668"/>
      <c r="AH229" s="668"/>
      <c r="AI229" s="668"/>
      <c r="AJ229" s="668"/>
      <c r="AK229" s="668"/>
      <c r="AL229" s="668"/>
      <c r="AM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  <c r="AG230" s="668"/>
      <c r="AH230" s="668"/>
      <c r="AI230" s="668"/>
      <c r="AJ230" s="668"/>
      <c r="AK230" s="668"/>
      <c r="AL230" s="668"/>
      <c r="AM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  <c r="AG231" s="668"/>
      <c r="AH231" s="668"/>
      <c r="AI231" s="668"/>
      <c r="AJ231" s="668"/>
      <c r="AK231" s="668"/>
      <c r="AL231" s="668"/>
      <c r="AM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  <c r="AG232" s="668"/>
      <c r="AH232" s="668"/>
      <c r="AI232" s="668"/>
      <c r="AJ232" s="668"/>
      <c r="AK232" s="668"/>
      <c r="AL232" s="668"/>
      <c r="AM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  <c r="AI233" s="668"/>
      <c r="AJ233" s="668"/>
      <c r="AK233" s="668"/>
      <c r="AL233" s="668"/>
      <c r="AM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  <c r="AG234" s="668"/>
      <c r="AH234" s="668"/>
      <c r="AI234" s="668"/>
      <c r="AJ234" s="668"/>
      <c r="AK234" s="668"/>
      <c r="AL234" s="668"/>
      <c r="AM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  <c r="AG235" s="668"/>
      <c r="AH235" s="668"/>
      <c r="AI235" s="668"/>
      <c r="AJ235" s="668"/>
      <c r="AK235" s="668"/>
      <c r="AL235" s="668"/>
      <c r="AM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  <c r="AG236" s="668"/>
      <c r="AH236" s="668"/>
      <c r="AI236" s="668"/>
      <c r="AJ236" s="668"/>
      <c r="AK236" s="668"/>
      <c r="AL236" s="668"/>
      <c r="AM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  <c r="AG237" s="668"/>
      <c r="AH237" s="668"/>
      <c r="AI237" s="668"/>
      <c r="AJ237" s="668"/>
      <c r="AK237" s="668"/>
      <c r="AL237" s="668"/>
      <c r="AM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  <c r="AG238" s="668"/>
      <c r="AH238" s="668"/>
      <c r="AI238" s="668"/>
      <c r="AJ238" s="668"/>
      <c r="AK238" s="668"/>
      <c r="AL238" s="668"/>
      <c r="AM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  <c r="AG239" s="668"/>
      <c r="AH239" s="668"/>
      <c r="AI239" s="668"/>
      <c r="AJ239" s="668"/>
      <c r="AK239" s="668"/>
      <c r="AL239" s="668"/>
      <c r="AM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  <c r="AG240" s="668"/>
      <c r="AH240" s="668"/>
      <c r="AI240" s="668"/>
      <c r="AJ240" s="668"/>
      <c r="AK240" s="668"/>
      <c r="AL240" s="668"/>
      <c r="AM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  <c r="AG241" s="668"/>
      <c r="AH241" s="668"/>
      <c r="AI241" s="668"/>
      <c r="AJ241" s="668"/>
      <c r="AK241" s="668"/>
      <c r="AL241" s="668"/>
      <c r="AM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  <c r="AG242" s="668"/>
      <c r="AH242" s="668"/>
      <c r="AI242" s="668"/>
      <c r="AJ242" s="668"/>
      <c r="AK242" s="668"/>
      <c r="AL242" s="668"/>
      <c r="AM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  <c r="AG243" s="668"/>
      <c r="AH243" s="668"/>
      <c r="AI243" s="668"/>
      <c r="AJ243" s="668"/>
      <c r="AK243" s="668"/>
      <c r="AL243" s="668"/>
      <c r="AM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  <c r="AG244" s="668"/>
      <c r="AH244" s="668"/>
      <c r="AI244" s="668"/>
      <c r="AJ244" s="668"/>
      <c r="AK244" s="668"/>
      <c r="AL244" s="668"/>
      <c r="AM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  <c r="AG245" s="668"/>
      <c r="AH245" s="668"/>
      <c r="AI245" s="668"/>
      <c r="AJ245" s="668"/>
      <c r="AK245" s="668"/>
      <c r="AL245" s="668"/>
      <c r="AM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  <c r="AG246" s="668"/>
      <c r="AH246" s="668"/>
      <c r="AI246" s="668"/>
      <c r="AJ246" s="668"/>
      <c r="AK246" s="668"/>
      <c r="AL246" s="668"/>
      <c r="AM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  <c r="AG247" s="668"/>
      <c r="AH247" s="668"/>
      <c r="AI247" s="668"/>
      <c r="AJ247" s="668"/>
      <c r="AK247" s="668"/>
      <c r="AL247" s="668"/>
      <c r="AM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  <c r="AG248" s="668"/>
      <c r="AH248" s="668"/>
      <c r="AI248" s="668"/>
      <c r="AJ248" s="668"/>
      <c r="AK248" s="668"/>
      <c r="AL248" s="668"/>
      <c r="AM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  <c r="AG249" s="668"/>
      <c r="AH249" s="668"/>
      <c r="AI249" s="668"/>
      <c r="AJ249" s="668"/>
      <c r="AK249" s="668"/>
      <c r="AL249" s="668"/>
      <c r="AM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  <c r="AG250" s="668"/>
      <c r="AH250" s="668"/>
      <c r="AI250" s="668"/>
      <c r="AJ250" s="668"/>
      <c r="AK250" s="668"/>
      <c r="AL250" s="668"/>
      <c r="AM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  <c r="AG251" s="668"/>
      <c r="AH251" s="668"/>
      <c r="AI251" s="668"/>
      <c r="AJ251" s="668"/>
      <c r="AK251" s="668"/>
      <c r="AL251" s="668"/>
      <c r="AM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  <c r="AG252" s="668"/>
      <c r="AH252" s="668"/>
      <c r="AI252" s="668"/>
      <c r="AJ252" s="668"/>
      <c r="AK252" s="668"/>
      <c r="AL252" s="668"/>
      <c r="AM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  <c r="AG253" s="668"/>
      <c r="AH253" s="668"/>
      <c r="AI253" s="668"/>
      <c r="AJ253" s="668"/>
      <c r="AK253" s="668"/>
      <c r="AL253" s="668"/>
      <c r="AM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  <c r="AG254" s="668"/>
      <c r="AH254" s="668"/>
      <c r="AI254" s="668"/>
      <c r="AJ254" s="668"/>
      <c r="AK254" s="668"/>
      <c r="AL254" s="668"/>
      <c r="AM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  <c r="AG255" s="668"/>
      <c r="AH255" s="668"/>
      <c r="AI255" s="668"/>
      <c r="AJ255" s="668"/>
      <c r="AK255" s="668"/>
      <c r="AL255" s="668"/>
      <c r="AM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  <c r="AG256" s="668"/>
      <c r="AH256" s="668"/>
      <c r="AI256" s="668"/>
      <c r="AJ256" s="668"/>
      <c r="AK256" s="668"/>
      <c r="AL256" s="668"/>
      <c r="AM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  <c r="AG257" s="668"/>
      <c r="AH257" s="668"/>
      <c r="AI257" s="668"/>
      <c r="AJ257" s="668"/>
      <c r="AK257" s="668"/>
      <c r="AL257" s="668"/>
      <c r="AM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  <c r="AG258" s="668"/>
      <c r="AH258" s="668"/>
      <c r="AI258" s="668"/>
      <c r="AJ258" s="668"/>
      <c r="AK258" s="668"/>
      <c r="AL258" s="668"/>
      <c r="AM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  <c r="AG259" s="668"/>
      <c r="AH259" s="668"/>
      <c r="AI259" s="668"/>
      <c r="AJ259" s="668"/>
      <c r="AK259" s="668"/>
      <c r="AL259" s="668"/>
      <c r="AM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  <c r="AG260" s="668"/>
      <c r="AH260" s="668"/>
      <c r="AI260" s="668"/>
      <c r="AJ260" s="668"/>
      <c r="AK260" s="668"/>
      <c r="AL260" s="668"/>
      <c r="AM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  <c r="AG261" s="668"/>
      <c r="AH261" s="668"/>
      <c r="AI261" s="668"/>
      <c r="AJ261" s="668"/>
      <c r="AK261" s="668"/>
      <c r="AL261" s="668"/>
      <c r="AM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  <c r="AG262" s="668"/>
      <c r="AH262" s="668"/>
      <c r="AI262" s="668"/>
      <c r="AJ262" s="668"/>
      <c r="AK262" s="668"/>
      <c r="AL262" s="668"/>
      <c r="AM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  <c r="AG263" s="668"/>
      <c r="AH263" s="668"/>
      <c r="AI263" s="668"/>
      <c r="AJ263" s="668"/>
      <c r="AK263" s="668"/>
      <c r="AL263" s="668"/>
      <c r="AM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  <c r="AG264" s="668"/>
      <c r="AH264" s="668"/>
      <c r="AI264" s="668"/>
      <c r="AJ264" s="668"/>
      <c r="AK264" s="668"/>
      <c r="AL264" s="668"/>
      <c r="AM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  <c r="AG265" s="668"/>
      <c r="AH265" s="668"/>
      <c r="AI265" s="668"/>
      <c r="AJ265" s="668"/>
      <c r="AK265" s="668"/>
      <c r="AL265" s="668"/>
      <c r="AM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  <c r="AG266" s="668"/>
      <c r="AH266" s="668"/>
      <c r="AI266" s="668"/>
      <c r="AJ266" s="668"/>
      <c r="AK266" s="668"/>
      <c r="AL266" s="668"/>
      <c r="AM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  <c r="AG267" s="668"/>
      <c r="AH267" s="668"/>
      <c r="AI267" s="668"/>
      <c r="AJ267" s="668"/>
      <c r="AK267" s="668"/>
      <c r="AL267" s="668"/>
      <c r="AM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  <c r="AG268" s="668"/>
      <c r="AH268" s="668"/>
      <c r="AI268" s="668"/>
      <c r="AJ268" s="668"/>
      <c r="AK268" s="668"/>
      <c r="AL268" s="668"/>
      <c r="AM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  <c r="AG269" s="668"/>
      <c r="AH269" s="668"/>
      <c r="AI269" s="668"/>
      <c r="AJ269" s="668"/>
      <c r="AK269" s="668"/>
      <c r="AL269" s="668"/>
      <c r="AM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  <c r="AG270" s="668"/>
      <c r="AH270" s="668"/>
      <c r="AI270" s="668"/>
      <c r="AJ270" s="668"/>
      <c r="AK270" s="668"/>
      <c r="AL270" s="668"/>
      <c r="AM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  <c r="AG271" s="668"/>
      <c r="AH271" s="668"/>
      <c r="AI271" s="668"/>
      <c r="AJ271" s="668"/>
      <c r="AK271" s="668"/>
      <c r="AL271" s="668"/>
      <c r="AM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  <c r="AI272" s="668"/>
      <c r="AJ272" s="668"/>
      <c r="AK272" s="668"/>
      <c r="AL272" s="668"/>
      <c r="AM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  <c r="AG273" s="668"/>
      <c r="AH273" s="668"/>
      <c r="AI273" s="668"/>
      <c r="AJ273" s="668"/>
      <c r="AK273" s="668"/>
      <c r="AL273" s="668"/>
      <c r="AM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  <c r="AG274" s="668"/>
      <c r="AH274" s="668"/>
      <c r="AI274" s="668"/>
      <c r="AJ274" s="668"/>
      <c r="AK274" s="668"/>
      <c r="AL274" s="668"/>
      <c r="AM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  <c r="AG275" s="668"/>
      <c r="AH275" s="668"/>
      <c r="AI275" s="668"/>
      <c r="AJ275" s="668"/>
      <c r="AK275" s="668"/>
      <c r="AL275" s="668"/>
      <c r="AM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  <c r="AG276" s="668"/>
      <c r="AH276" s="668"/>
      <c r="AI276" s="668"/>
      <c r="AJ276" s="668"/>
      <c r="AK276" s="668"/>
      <c r="AL276" s="668"/>
      <c r="AM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  <c r="AG277" s="668"/>
      <c r="AH277" s="668"/>
      <c r="AI277" s="668"/>
      <c r="AJ277" s="668"/>
      <c r="AK277" s="668"/>
      <c r="AL277" s="668"/>
      <c r="AM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  <c r="AG278" s="668"/>
      <c r="AH278" s="668"/>
      <c r="AI278" s="668"/>
      <c r="AJ278" s="668"/>
      <c r="AK278" s="668"/>
      <c r="AL278" s="668"/>
      <c r="AM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  <c r="AG279" s="668"/>
      <c r="AH279" s="668"/>
      <c r="AI279" s="668"/>
      <c r="AJ279" s="668"/>
      <c r="AK279" s="668"/>
      <c r="AL279" s="668"/>
      <c r="AM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  <c r="AG280" s="668"/>
      <c r="AH280" s="668"/>
      <c r="AI280" s="668"/>
      <c r="AJ280" s="668"/>
      <c r="AK280" s="668"/>
      <c r="AL280" s="668"/>
      <c r="AM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  <c r="AG281" s="668"/>
      <c r="AH281" s="668"/>
      <c r="AI281" s="668"/>
      <c r="AJ281" s="668"/>
      <c r="AK281" s="668"/>
      <c r="AL281" s="668"/>
      <c r="AM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  <c r="AG282" s="668"/>
      <c r="AH282" s="668"/>
      <c r="AI282" s="668"/>
      <c r="AJ282" s="668"/>
      <c r="AK282" s="668"/>
      <c r="AL282" s="668"/>
      <c r="AM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  <c r="AG283" s="668"/>
      <c r="AH283" s="668"/>
      <c r="AI283" s="668"/>
      <c r="AJ283" s="668"/>
      <c r="AK283" s="668"/>
      <c r="AL283" s="668"/>
      <c r="AM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  <c r="AG284" s="668"/>
      <c r="AH284" s="668"/>
      <c r="AI284" s="668"/>
      <c r="AJ284" s="668"/>
      <c r="AK284" s="668"/>
      <c r="AL284" s="668"/>
      <c r="AM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  <c r="AG285" s="668"/>
      <c r="AH285" s="668"/>
      <c r="AI285" s="668"/>
      <c r="AJ285" s="668"/>
      <c r="AK285" s="668"/>
      <c r="AL285" s="668"/>
      <c r="AM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  <c r="AG286" s="668"/>
      <c r="AH286" s="668"/>
      <c r="AI286" s="668"/>
      <c r="AJ286" s="668"/>
      <c r="AK286" s="668"/>
      <c r="AL286" s="668"/>
      <c r="AM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  <c r="AG287" s="668"/>
      <c r="AH287" s="668"/>
      <c r="AI287" s="668"/>
      <c r="AJ287" s="668"/>
      <c r="AK287" s="668"/>
      <c r="AL287" s="668"/>
      <c r="AM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  <c r="AG288" s="668"/>
      <c r="AH288" s="668"/>
      <c r="AI288" s="668"/>
      <c r="AJ288" s="668"/>
      <c r="AK288" s="668"/>
      <c r="AL288" s="668"/>
      <c r="AM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  <c r="AG289" s="668"/>
      <c r="AH289" s="668"/>
      <c r="AI289" s="668"/>
      <c r="AJ289" s="668"/>
      <c r="AK289" s="668"/>
      <c r="AL289" s="668"/>
      <c r="AM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  <c r="AG290" s="668"/>
      <c r="AH290" s="668"/>
      <c r="AI290" s="668"/>
      <c r="AJ290" s="668"/>
      <c r="AK290" s="668"/>
      <c r="AL290" s="668"/>
      <c r="AM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  <c r="AG291" s="668"/>
      <c r="AH291" s="668"/>
      <c r="AI291" s="668"/>
      <c r="AJ291" s="668"/>
      <c r="AK291" s="668"/>
      <c r="AL291" s="668"/>
      <c r="AM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  <c r="AG292" s="668"/>
      <c r="AH292" s="668"/>
      <c r="AI292" s="668"/>
      <c r="AJ292" s="668"/>
      <c r="AK292" s="668"/>
      <c r="AL292" s="668"/>
      <c r="AM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  <c r="AG293" s="668"/>
      <c r="AH293" s="668"/>
      <c r="AI293" s="668"/>
      <c r="AJ293" s="668"/>
      <c r="AK293" s="668"/>
      <c r="AL293" s="668"/>
      <c r="AM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  <c r="AG294" s="668"/>
      <c r="AH294" s="668"/>
      <c r="AI294" s="668"/>
      <c r="AJ294" s="668"/>
      <c r="AK294" s="668"/>
      <c r="AL294" s="668"/>
      <c r="AM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  <c r="AG295" s="668"/>
      <c r="AH295" s="668"/>
      <c r="AI295" s="668"/>
      <c r="AJ295" s="668"/>
      <c r="AK295" s="668"/>
      <c r="AL295" s="668"/>
      <c r="AM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  <c r="AG296" s="668"/>
      <c r="AH296" s="668"/>
      <c r="AI296" s="668"/>
      <c r="AJ296" s="668"/>
      <c r="AK296" s="668"/>
      <c r="AL296" s="668"/>
      <c r="AM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  <c r="AG297" s="668"/>
      <c r="AH297" s="668"/>
      <c r="AI297" s="668"/>
      <c r="AJ297" s="668"/>
      <c r="AK297" s="668"/>
      <c r="AL297" s="668"/>
      <c r="AM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  <c r="AG298" s="668"/>
      <c r="AH298" s="668"/>
      <c r="AI298" s="668"/>
      <c r="AJ298" s="668"/>
      <c r="AK298" s="668"/>
      <c r="AL298" s="668"/>
      <c r="AM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  <c r="AG299" s="668"/>
      <c r="AH299" s="668"/>
      <c r="AI299" s="668"/>
      <c r="AJ299" s="668"/>
      <c r="AK299" s="668"/>
      <c r="AL299" s="668"/>
      <c r="AM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  <c r="AG300" s="668"/>
      <c r="AH300" s="668"/>
      <c r="AI300" s="668"/>
      <c r="AJ300" s="668"/>
      <c r="AK300" s="668"/>
      <c r="AL300" s="668"/>
      <c r="AM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  <c r="AG301" s="668"/>
      <c r="AH301" s="668"/>
      <c r="AI301" s="668"/>
      <c r="AJ301" s="668"/>
      <c r="AK301" s="668"/>
      <c r="AL301" s="668"/>
      <c r="AM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  <c r="AG302" s="668"/>
      <c r="AH302" s="668"/>
      <c r="AI302" s="668"/>
      <c r="AJ302" s="668"/>
      <c r="AK302" s="668"/>
      <c r="AL302" s="668"/>
      <c r="AM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  <c r="AG303" s="668"/>
      <c r="AH303" s="668"/>
      <c r="AI303" s="668"/>
      <c r="AJ303" s="668"/>
      <c r="AK303" s="668"/>
      <c r="AL303" s="668"/>
      <c r="AM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  <c r="AG304" s="668"/>
      <c r="AH304" s="668"/>
      <c r="AI304" s="668"/>
      <c r="AJ304" s="668"/>
      <c r="AK304" s="668"/>
      <c r="AL304" s="668"/>
      <c r="AM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  <c r="AG305" s="668"/>
      <c r="AH305" s="668"/>
      <c r="AI305" s="668"/>
      <c r="AJ305" s="668"/>
      <c r="AK305" s="668"/>
      <c r="AL305" s="668"/>
      <c r="AM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  <c r="AG306" s="668"/>
      <c r="AH306" s="668"/>
      <c r="AI306" s="668"/>
      <c r="AJ306" s="668"/>
      <c r="AK306" s="668"/>
      <c r="AL306" s="668"/>
      <c r="AM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  <c r="AG307" s="668"/>
      <c r="AH307" s="668"/>
      <c r="AI307" s="668"/>
      <c r="AJ307" s="668"/>
      <c r="AK307" s="668"/>
      <c r="AL307" s="668"/>
      <c r="AM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  <c r="AG308" s="668"/>
      <c r="AH308" s="668"/>
      <c r="AI308" s="668"/>
      <c r="AJ308" s="668"/>
      <c r="AK308" s="668"/>
      <c r="AL308" s="668"/>
      <c r="AM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  <c r="AG309" s="668"/>
      <c r="AH309" s="668"/>
      <c r="AI309" s="668"/>
      <c r="AJ309" s="668"/>
      <c r="AK309" s="668"/>
      <c r="AL309" s="668"/>
      <c r="AM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  <c r="AG310" s="668"/>
      <c r="AH310" s="668"/>
      <c r="AI310" s="668"/>
      <c r="AJ310" s="668"/>
      <c r="AK310" s="668"/>
      <c r="AL310" s="668"/>
      <c r="AM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  <c r="AI311" s="668"/>
      <c r="AJ311" s="668"/>
      <c r="AK311" s="668"/>
      <c r="AL311" s="668"/>
      <c r="AM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  <c r="AG312" s="668"/>
      <c r="AH312" s="668"/>
      <c r="AI312" s="668"/>
      <c r="AJ312" s="668"/>
      <c r="AK312" s="668"/>
      <c r="AL312" s="668"/>
      <c r="AM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  <c r="AG313" s="668"/>
      <c r="AH313" s="668"/>
      <c r="AI313" s="668"/>
      <c r="AJ313" s="668"/>
      <c r="AK313" s="668"/>
      <c r="AL313" s="668"/>
      <c r="AM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  <c r="AG314" s="668"/>
      <c r="AH314" s="668"/>
      <c r="AI314" s="668"/>
      <c r="AJ314" s="668"/>
      <c r="AK314" s="668"/>
      <c r="AL314" s="668"/>
      <c r="AM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  <c r="AG315" s="668"/>
      <c r="AH315" s="668"/>
      <c r="AI315" s="668"/>
      <c r="AJ315" s="668"/>
      <c r="AK315" s="668"/>
      <c r="AL315" s="668"/>
      <c r="AM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  <c r="AG316" s="668"/>
      <c r="AH316" s="668"/>
      <c r="AI316" s="668"/>
      <c r="AJ316" s="668"/>
      <c r="AK316" s="668"/>
      <c r="AL316" s="668"/>
      <c r="AM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  <c r="AL317" s="668"/>
      <c r="AM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  <c r="AG318" s="668"/>
      <c r="AH318" s="668"/>
      <c r="AI318" s="668"/>
      <c r="AJ318" s="668"/>
      <c r="AK318" s="668"/>
      <c r="AL318" s="668"/>
      <c r="AM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  <c r="AG319" s="668"/>
      <c r="AH319" s="668"/>
      <c r="AI319" s="668"/>
      <c r="AJ319" s="668"/>
      <c r="AK319" s="668"/>
      <c r="AL319" s="668"/>
      <c r="AM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  <c r="AG320" s="668"/>
      <c r="AH320" s="668"/>
      <c r="AI320" s="668"/>
      <c r="AJ320" s="668"/>
      <c r="AK320" s="668"/>
      <c r="AL320" s="668"/>
      <c r="AM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  <c r="AG321" s="668"/>
      <c r="AH321" s="668"/>
      <c r="AI321" s="668"/>
      <c r="AJ321" s="668"/>
      <c r="AK321" s="668"/>
      <c r="AL321" s="668"/>
      <c r="AM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  <c r="AG322" s="668"/>
      <c r="AH322" s="668"/>
      <c r="AI322" s="668"/>
      <c r="AJ322" s="668"/>
      <c r="AK322" s="668"/>
      <c r="AL322" s="668"/>
      <c r="AM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  <c r="AG323" s="668"/>
      <c r="AH323" s="668"/>
      <c r="AI323" s="668"/>
      <c r="AJ323" s="668"/>
      <c r="AK323" s="668"/>
      <c r="AL323" s="668"/>
      <c r="AM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  <c r="AG324" s="668"/>
      <c r="AH324" s="668"/>
      <c r="AI324" s="668"/>
      <c r="AJ324" s="668"/>
      <c r="AK324" s="668"/>
      <c r="AL324" s="668"/>
      <c r="AM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  <c r="AG325" s="668"/>
      <c r="AH325" s="668"/>
      <c r="AI325" s="668"/>
      <c r="AJ325" s="668"/>
      <c r="AK325" s="668"/>
      <c r="AL325" s="668"/>
      <c r="AM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  <c r="AG326" s="668"/>
      <c r="AH326" s="668"/>
      <c r="AI326" s="668"/>
      <c r="AJ326" s="668"/>
      <c r="AK326" s="668"/>
      <c r="AL326" s="668"/>
      <c r="AM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  <c r="AG327" s="668"/>
      <c r="AH327" s="668"/>
      <c r="AI327" s="668"/>
      <c r="AJ327" s="668"/>
      <c r="AK327" s="668"/>
      <c r="AL327" s="668"/>
      <c r="AM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  <c r="AG328" s="668"/>
      <c r="AH328" s="668"/>
      <c r="AI328" s="668"/>
      <c r="AJ328" s="668"/>
      <c r="AK328" s="668"/>
      <c r="AL328" s="668"/>
      <c r="AM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  <c r="AG329" s="668"/>
      <c r="AH329" s="668"/>
      <c r="AI329" s="668"/>
      <c r="AJ329" s="668"/>
      <c r="AK329" s="668"/>
      <c r="AL329" s="668"/>
      <c r="AM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  <c r="AG330" s="668"/>
      <c r="AH330" s="668"/>
      <c r="AI330" s="668"/>
      <c r="AJ330" s="668"/>
      <c r="AK330" s="668"/>
      <c r="AL330" s="668"/>
      <c r="AM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  <c r="AG331" s="668"/>
      <c r="AH331" s="668"/>
      <c r="AI331" s="668"/>
      <c r="AJ331" s="668"/>
      <c r="AK331" s="668"/>
      <c r="AL331" s="668"/>
      <c r="AM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  <c r="AG332" s="668"/>
      <c r="AH332" s="668"/>
      <c r="AI332" s="668"/>
      <c r="AJ332" s="668"/>
      <c r="AK332" s="668"/>
      <c r="AL332" s="668"/>
      <c r="AM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  <c r="AG333" s="668"/>
      <c r="AH333" s="668"/>
      <c r="AI333" s="668"/>
      <c r="AJ333" s="668"/>
      <c r="AK333" s="668"/>
      <c r="AL333" s="668"/>
      <c r="AM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  <c r="AG334" s="668"/>
      <c r="AH334" s="668"/>
      <c r="AI334" s="668"/>
      <c r="AJ334" s="668"/>
      <c r="AK334" s="668"/>
      <c r="AL334" s="668"/>
      <c r="AM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  <c r="AG335" s="668"/>
      <c r="AH335" s="668"/>
      <c r="AI335" s="668"/>
      <c r="AJ335" s="668"/>
      <c r="AK335" s="668"/>
      <c r="AL335" s="668"/>
      <c r="AM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  <c r="AG336" s="668"/>
      <c r="AH336" s="668"/>
      <c r="AI336" s="668"/>
      <c r="AJ336" s="668"/>
      <c r="AK336" s="668"/>
      <c r="AL336" s="668"/>
      <c r="AM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  <c r="AG337" s="668"/>
      <c r="AH337" s="668"/>
      <c r="AI337" s="668"/>
      <c r="AJ337" s="668"/>
      <c r="AK337" s="668"/>
      <c r="AL337" s="668"/>
      <c r="AM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  <c r="AG338" s="668"/>
      <c r="AH338" s="668"/>
      <c r="AI338" s="668"/>
      <c r="AJ338" s="668"/>
      <c r="AK338" s="668"/>
      <c r="AL338" s="668"/>
      <c r="AM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  <c r="AG339" s="668"/>
      <c r="AH339" s="668"/>
      <c r="AI339" s="668"/>
      <c r="AJ339" s="668"/>
      <c r="AK339" s="668"/>
      <c r="AL339" s="668"/>
      <c r="AM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  <c r="AG340" s="668"/>
      <c r="AH340" s="668"/>
      <c r="AI340" s="668"/>
      <c r="AJ340" s="668"/>
      <c r="AK340" s="668"/>
      <c r="AL340" s="668"/>
      <c r="AM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  <c r="AG341" s="668"/>
      <c r="AH341" s="668"/>
      <c r="AI341" s="668"/>
      <c r="AJ341" s="668"/>
      <c r="AK341" s="668"/>
      <c r="AL341" s="668"/>
      <c r="AM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  <c r="AG342" s="668"/>
      <c r="AH342" s="668"/>
      <c r="AI342" s="668"/>
      <c r="AJ342" s="668"/>
      <c r="AK342" s="668"/>
      <c r="AL342" s="668"/>
      <c r="AM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  <c r="AG343" s="668"/>
      <c r="AH343" s="668"/>
      <c r="AI343" s="668"/>
      <c r="AJ343" s="668"/>
      <c r="AK343" s="668"/>
      <c r="AL343" s="668"/>
      <c r="AM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  <c r="AG344" s="668"/>
      <c r="AH344" s="668"/>
      <c r="AI344" s="668"/>
      <c r="AJ344" s="668"/>
      <c r="AK344" s="668"/>
      <c r="AL344" s="668"/>
      <c r="AM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  <c r="AG345" s="668"/>
      <c r="AH345" s="668"/>
      <c r="AI345" s="668"/>
      <c r="AJ345" s="668"/>
      <c r="AK345" s="668"/>
      <c r="AL345" s="668"/>
      <c r="AM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  <c r="AG346" s="668"/>
      <c r="AH346" s="668"/>
      <c r="AI346" s="668"/>
      <c r="AJ346" s="668"/>
      <c r="AK346" s="668"/>
      <c r="AL346" s="668"/>
      <c r="AM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  <c r="AG347" s="668"/>
      <c r="AH347" s="668"/>
      <c r="AI347" s="668"/>
      <c r="AJ347" s="668"/>
      <c r="AK347" s="668"/>
      <c r="AL347" s="668"/>
      <c r="AM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  <c r="AG348" s="668"/>
      <c r="AH348" s="668"/>
      <c r="AI348" s="668"/>
      <c r="AJ348" s="668"/>
      <c r="AK348" s="668"/>
      <c r="AL348" s="668"/>
      <c r="AM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  <c r="AG349" s="668"/>
      <c r="AH349" s="668"/>
      <c r="AI349" s="668"/>
      <c r="AJ349" s="668"/>
      <c r="AK349" s="668"/>
      <c r="AL349" s="668"/>
      <c r="AM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  <c r="AI350" s="668"/>
      <c r="AJ350" s="668"/>
      <c r="AK350" s="668"/>
      <c r="AL350" s="668"/>
      <c r="AM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  <c r="AG351" s="668"/>
      <c r="AH351" s="668"/>
      <c r="AI351" s="668"/>
      <c r="AJ351" s="668"/>
      <c r="AK351" s="668"/>
      <c r="AL351" s="668"/>
      <c r="AM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  <c r="AG352" s="668"/>
      <c r="AH352" s="668"/>
      <c r="AI352" s="668"/>
      <c r="AJ352" s="668"/>
      <c r="AK352" s="668"/>
      <c r="AL352" s="668"/>
      <c r="AM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  <c r="AG353" s="668"/>
      <c r="AH353" s="668"/>
      <c r="AI353" s="668"/>
      <c r="AJ353" s="668"/>
      <c r="AK353" s="668"/>
      <c r="AL353" s="668"/>
      <c r="AM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  <c r="AG354" s="668"/>
      <c r="AH354" s="668"/>
      <c r="AI354" s="668"/>
      <c r="AJ354" s="668"/>
      <c r="AK354" s="668"/>
      <c r="AL354" s="668"/>
      <c r="AM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  <c r="AG355" s="668"/>
      <c r="AH355" s="668"/>
      <c r="AI355" s="668"/>
      <c r="AJ355" s="668"/>
      <c r="AK355" s="668"/>
      <c r="AL355" s="668"/>
      <c r="AM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  <c r="AG356" s="668"/>
      <c r="AH356" s="668"/>
      <c r="AI356" s="668"/>
      <c r="AJ356" s="668"/>
      <c r="AK356" s="668"/>
      <c r="AL356" s="668"/>
      <c r="AM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  <c r="AG357" s="668"/>
      <c r="AH357" s="668"/>
      <c r="AI357" s="668"/>
      <c r="AJ357" s="668"/>
      <c r="AK357" s="668"/>
      <c r="AL357" s="668"/>
      <c r="AM357" s="668"/>
    </row>
    <row r="358" ht="15.75" customHeight="1">
      <c r="A358" s="668"/>
      <c r="B358" s="668"/>
      <c r="C358" s="668"/>
      <c r="D358" s="668"/>
      <c r="E358" s="668"/>
      <c r="F358" s="668"/>
      <c r="G358" s="668"/>
      <c r="H358" s="668"/>
      <c r="I358" s="668"/>
      <c r="J358" s="668"/>
      <c r="K358" s="668"/>
      <c r="L358" s="668"/>
      <c r="M358" s="668"/>
      <c r="N358" s="668"/>
      <c r="O358" s="668"/>
      <c r="P358" s="668"/>
      <c r="Q358" s="668"/>
      <c r="R358" s="668"/>
      <c r="S358" s="668"/>
      <c r="T358" s="668"/>
      <c r="U358" s="668"/>
      <c r="V358" s="668"/>
      <c r="W358" s="668"/>
      <c r="X358" s="668"/>
      <c r="Y358" s="668"/>
      <c r="Z358" s="668"/>
      <c r="AA358" s="668"/>
      <c r="AB358" s="668"/>
      <c r="AC358" s="668"/>
      <c r="AD358" s="668"/>
      <c r="AE358" s="668"/>
      <c r="AF358" s="668"/>
      <c r="AG358" s="668"/>
      <c r="AH358" s="668"/>
      <c r="AI358" s="668"/>
      <c r="AJ358" s="668"/>
      <c r="AK358" s="668"/>
      <c r="AL358" s="668"/>
      <c r="AM358" s="668"/>
    </row>
    <row r="359" ht="15.75" customHeight="1">
      <c r="A359" s="668"/>
      <c r="B359" s="668"/>
      <c r="C359" s="668"/>
      <c r="D359" s="668"/>
      <c r="E359" s="668"/>
      <c r="F359" s="668"/>
      <c r="G359" s="668"/>
      <c r="H359" s="668"/>
      <c r="I359" s="668"/>
      <c r="J359" s="668"/>
      <c r="K359" s="668"/>
      <c r="L359" s="668"/>
      <c r="M359" s="668"/>
      <c r="N359" s="668"/>
      <c r="O359" s="668"/>
      <c r="P359" s="668"/>
      <c r="Q359" s="668"/>
      <c r="R359" s="668"/>
      <c r="S359" s="668"/>
      <c r="T359" s="668"/>
      <c r="U359" s="668"/>
      <c r="V359" s="668"/>
      <c r="W359" s="668"/>
      <c r="X359" s="668"/>
      <c r="Y359" s="668"/>
      <c r="Z359" s="668"/>
      <c r="AA359" s="668"/>
      <c r="AB359" s="668"/>
      <c r="AC359" s="668"/>
      <c r="AD359" s="668"/>
      <c r="AE359" s="668"/>
      <c r="AF359" s="668"/>
      <c r="AG359" s="668"/>
      <c r="AH359" s="668"/>
      <c r="AI359" s="668"/>
      <c r="AJ359" s="668"/>
      <c r="AK359" s="668"/>
      <c r="AL359" s="668"/>
      <c r="AM359" s="668"/>
    </row>
    <row r="360" ht="15.75" customHeight="1">
      <c r="A360" s="668"/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668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668"/>
      <c r="AL360" s="668"/>
      <c r="AM360" s="668"/>
    </row>
    <row r="361" ht="15.75" customHeight="1">
      <c r="A361" s="668"/>
      <c r="B361" s="668"/>
      <c r="C361" s="668"/>
      <c r="D361" s="668"/>
      <c r="E361" s="668"/>
      <c r="F361" s="668"/>
      <c r="G361" s="668"/>
      <c r="H361" s="668"/>
      <c r="I361" s="668"/>
      <c r="J361" s="668"/>
      <c r="K361" s="668"/>
      <c r="L361" s="668"/>
      <c r="M361" s="668"/>
      <c r="N361" s="668"/>
      <c r="O361" s="668"/>
      <c r="P361" s="668"/>
      <c r="Q361" s="668"/>
      <c r="R361" s="668"/>
      <c r="S361" s="668"/>
      <c r="T361" s="668"/>
      <c r="U361" s="668"/>
      <c r="V361" s="668"/>
      <c r="W361" s="668"/>
      <c r="X361" s="668"/>
      <c r="Y361" s="668"/>
      <c r="Z361" s="668"/>
      <c r="AA361" s="668"/>
      <c r="AB361" s="668"/>
      <c r="AC361" s="668"/>
      <c r="AD361" s="668"/>
      <c r="AE361" s="668"/>
      <c r="AF361" s="668"/>
      <c r="AG361" s="668"/>
      <c r="AH361" s="668"/>
      <c r="AI361" s="668"/>
      <c r="AJ361" s="668"/>
      <c r="AK361" s="668"/>
      <c r="AL361" s="668"/>
      <c r="AM361" s="668"/>
    </row>
    <row r="362" ht="15.75" customHeight="1">
      <c r="A362" s="668"/>
      <c r="B362" s="668"/>
      <c r="C362" s="668"/>
      <c r="D362" s="668"/>
      <c r="E362" s="668"/>
      <c r="F362" s="668"/>
      <c r="G362" s="668"/>
      <c r="H362" s="668"/>
      <c r="I362" s="668"/>
      <c r="J362" s="668"/>
      <c r="K362" s="668"/>
      <c r="L362" s="668"/>
      <c r="M362" s="668"/>
      <c r="N362" s="668"/>
      <c r="O362" s="668"/>
      <c r="P362" s="668"/>
      <c r="Q362" s="668"/>
      <c r="R362" s="668"/>
      <c r="S362" s="668"/>
      <c r="T362" s="668"/>
      <c r="U362" s="668"/>
      <c r="V362" s="668"/>
      <c r="W362" s="668"/>
      <c r="X362" s="668"/>
      <c r="Y362" s="668"/>
      <c r="Z362" s="668"/>
      <c r="AA362" s="668"/>
      <c r="AB362" s="668"/>
      <c r="AC362" s="668"/>
      <c r="AD362" s="668"/>
      <c r="AE362" s="668"/>
      <c r="AF362" s="668"/>
      <c r="AG362" s="668"/>
      <c r="AH362" s="668"/>
      <c r="AI362" s="668"/>
      <c r="AJ362" s="668"/>
      <c r="AK362" s="668"/>
      <c r="AL362" s="668"/>
      <c r="AM362" s="668"/>
    </row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0">
    <mergeCell ref="A106:B106"/>
    <mergeCell ref="A108:B108"/>
    <mergeCell ref="E109:E110"/>
    <mergeCell ref="A110:B110"/>
    <mergeCell ref="E111:E112"/>
    <mergeCell ref="A112:B112"/>
    <mergeCell ref="A114:B114"/>
    <mergeCell ref="A116:B116"/>
    <mergeCell ref="A118:B118"/>
    <mergeCell ref="A120:B120"/>
    <mergeCell ref="A122:B122"/>
    <mergeCell ref="A124:B124"/>
    <mergeCell ref="A126:B126"/>
    <mergeCell ref="A128:B128"/>
    <mergeCell ref="E113:E114"/>
    <mergeCell ref="E115:E116"/>
    <mergeCell ref="E117:E118"/>
    <mergeCell ref="E119:E120"/>
    <mergeCell ref="E121:E122"/>
    <mergeCell ref="E123:E124"/>
    <mergeCell ref="E125:E126"/>
    <mergeCell ref="A144:B144"/>
    <mergeCell ref="A146:B146"/>
    <mergeCell ref="A148:B148"/>
    <mergeCell ref="A150:B150"/>
    <mergeCell ref="A152:B152"/>
    <mergeCell ref="A154:C159"/>
    <mergeCell ref="A130:B130"/>
    <mergeCell ref="A132:B132"/>
    <mergeCell ref="A134:B134"/>
    <mergeCell ref="A136:B136"/>
    <mergeCell ref="A138:B138"/>
    <mergeCell ref="A140:B140"/>
    <mergeCell ref="A142:B142"/>
    <mergeCell ref="E127:E134"/>
    <mergeCell ref="E135:E136"/>
    <mergeCell ref="E137:E138"/>
    <mergeCell ref="E139:E140"/>
    <mergeCell ref="E141:E142"/>
    <mergeCell ref="E143:E144"/>
    <mergeCell ref="E145:E146"/>
    <mergeCell ref="D158:E158"/>
    <mergeCell ref="D159:E159"/>
    <mergeCell ref="D161:E161"/>
    <mergeCell ref="D162:E162"/>
    <mergeCell ref="E147:E148"/>
    <mergeCell ref="E149:E150"/>
    <mergeCell ref="E151:E152"/>
    <mergeCell ref="D154:E154"/>
    <mergeCell ref="D155:E155"/>
    <mergeCell ref="D156:E156"/>
    <mergeCell ref="D157:E157"/>
    <mergeCell ref="P119:P120"/>
    <mergeCell ref="P121:P122"/>
    <mergeCell ref="P123:P124"/>
    <mergeCell ref="P125:P126"/>
    <mergeCell ref="P127:P128"/>
    <mergeCell ref="P129:P130"/>
    <mergeCell ref="P131:P132"/>
    <mergeCell ref="P147:P148"/>
    <mergeCell ref="P149:P150"/>
    <mergeCell ref="P151:P152"/>
    <mergeCell ref="A153:AM153"/>
    <mergeCell ref="P133:P134"/>
    <mergeCell ref="P135:P136"/>
    <mergeCell ref="P137:P138"/>
    <mergeCell ref="P139:P140"/>
    <mergeCell ref="P141:P142"/>
    <mergeCell ref="P143:P144"/>
    <mergeCell ref="P145:P146"/>
    <mergeCell ref="A1:AK1"/>
    <mergeCell ref="AL1:AM1"/>
    <mergeCell ref="D3:D24"/>
    <mergeCell ref="D32:D35"/>
    <mergeCell ref="E32:E35"/>
    <mergeCell ref="E37:E38"/>
    <mergeCell ref="P37:P38"/>
    <mergeCell ref="A48:AM48"/>
    <mergeCell ref="A49:AM50"/>
    <mergeCell ref="A51:AM51"/>
    <mergeCell ref="A53:B53"/>
    <mergeCell ref="A55:B55"/>
    <mergeCell ref="A57:B57"/>
    <mergeCell ref="A59:B59"/>
    <mergeCell ref="A61:B61"/>
    <mergeCell ref="A63:B63"/>
    <mergeCell ref="A65:B65"/>
    <mergeCell ref="A67:B67"/>
    <mergeCell ref="A69:B69"/>
    <mergeCell ref="A71:B71"/>
    <mergeCell ref="A73:B73"/>
    <mergeCell ref="A91:B91"/>
    <mergeCell ref="A93:B93"/>
    <mergeCell ref="A95:B95"/>
    <mergeCell ref="A97:B97"/>
    <mergeCell ref="A99:B99"/>
    <mergeCell ref="A101:B101"/>
    <mergeCell ref="A103:B103"/>
    <mergeCell ref="E104:AL104"/>
    <mergeCell ref="D37:D38"/>
    <mergeCell ref="D40:D41"/>
    <mergeCell ref="E40:E41"/>
    <mergeCell ref="P40:P41"/>
    <mergeCell ref="D52:D103"/>
    <mergeCell ref="E105:E106"/>
    <mergeCell ref="E107:E108"/>
    <mergeCell ref="A75:B75"/>
    <mergeCell ref="A77:B77"/>
    <mergeCell ref="A79:B79"/>
    <mergeCell ref="A81:B81"/>
    <mergeCell ref="A83:B83"/>
    <mergeCell ref="A85:B85"/>
    <mergeCell ref="A89:B89"/>
    <mergeCell ref="P105:P106"/>
    <mergeCell ref="P107:P108"/>
    <mergeCell ref="P109:P110"/>
    <mergeCell ref="P111:P112"/>
    <mergeCell ref="P113:P114"/>
    <mergeCell ref="P115:P116"/>
    <mergeCell ref="P117:P118"/>
  </mergeCell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2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664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665</v>
      </c>
      <c r="F2" s="155">
        <v>1.0</v>
      </c>
      <c r="G2" s="7" t="s">
        <v>666</v>
      </c>
      <c r="H2" s="297">
        <v>2.0</v>
      </c>
      <c r="I2" s="297">
        <v>3.0</v>
      </c>
      <c r="J2" s="165">
        <v>4.0</v>
      </c>
      <c r="K2" s="328">
        <v>5.0</v>
      </c>
      <c r="L2" s="298">
        <v>6.0</v>
      </c>
      <c r="M2" s="209">
        <v>7.0</v>
      </c>
      <c r="N2" s="165">
        <v>8.0</v>
      </c>
      <c r="O2" s="165">
        <v>9.0</v>
      </c>
      <c r="P2" s="165">
        <v>10.0</v>
      </c>
      <c r="Q2" s="165">
        <v>11.0</v>
      </c>
      <c r="R2" s="165">
        <v>12.0</v>
      </c>
      <c r="S2" s="166">
        <v>13.0</v>
      </c>
      <c r="T2" s="166">
        <v>14.0</v>
      </c>
      <c r="U2" s="165">
        <v>15.0</v>
      </c>
      <c r="V2" s="165">
        <v>16.0</v>
      </c>
      <c r="W2" s="165">
        <v>17.0</v>
      </c>
      <c r="X2" s="165">
        <v>18.0</v>
      </c>
      <c r="Y2" s="165">
        <v>19.0</v>
      </c>
      <c r="Z2" s="166">
        <v>20.0</v>
      </c>
      <c r="AA2" s="166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6">
        <v>27.0</v>
      </c>
      <c r="AH2" s="166">
        <v>28.0</v>
      </c>
      <c r="AI2" s="165">
        <v>29.0</v>
      </c>
      <c r="AJ2" s="165">
        <v>30.0</v>
      </c>
      <c r="AK2" s="165">
        <v>31.0</v>
      </c>
      <c r="AL2" s="401" t="s">
        <v>274</v>
      </c>
      <c r="AM2" s="18" t="s">
        <v>8</v>
      </c>
      <c r="AN2" s="264" t="s">
        <v>321</v>
      </c>
    </row>
    <row r="3" ht="15.75" customHeight="1">
      <c r="A3" s="19">
        <v>1.0</v>
      </c>
      <c r="B3" s="20" t="s">
        <v>157</v>
      </c>
      <c r="C3" s="402"/>
      <c r="D3" s="22" t="s">
        <v>10</v>
      </c>
      <c r="E3" s="23"/>
      <c r="F3" s="24">
        <v>8.0</v>
      </c>
      <c r="G3" s="41"/>
      <c r="H3" s="24">
        <v>8.0</v>
      </c>
      <c r="I3" s="24">
        <v>8.0</v>
      </c>
      <c r="J3" s="24">
        <v>8.0</v>
      </c>
      <c r="K3" s="35">
        <v>12.0</v>
      </c>
      <c r="L3" s="27"/>
      <c r="M3" s="27"/>
      <c r="N3" s="52"/>
      <c r="O3" s="52"/>
      <c r="P3" s="52"/>
      <c r="Q3" s="52"/>
      <c r="R3" s="252"/>
      <c r="S3" s="52"/>
      <c r="T3" s="52"/>
      <c r="U3" s="52"/>
      <c r="V3" s="52"/>
      <c r="W3" s="252"/>
      <c r="X3" s="52"/>
      <c r="Y3" s="52"/>
      <c r="Z3" s="252"/>
      <c r="AA3" s="52"/>
      <c r="AB3" s="52"/>
      <c r="AC3" s="52"/>
      <c r="AD3" s="52"/>
      <c r="AE3" s="52"/>
      <c r="AF3" s="252"/>
      <c r="AG3" s="52"/>
      <c r="AH3" s="52"/>
      <c r="AI3" s="252"/>
      <c r="AJ3" s="52"/>
      <c r="AK3" s="52"/>
      <c r="AL3" s="404">
        <f t="shared" ref="AL3:AL35" si="1">COUNT(F3:AK3)</f>
        <v>5</v>
      </c>
      <c r="AM3" s="10"/>
      <c r="AN3" s="18"/>
    </row>
    <row r="4" ht="15.75" customHeight="1">
      <c r="A4" s="19">
        <v>2.0</v>
      </c>
      <c r="B4" s="19" t="s">
        <v>20</v>
      </c>
      <c r="C4" s="358"/>
      <c r="D4" s="32"/>
      <c r="E4" s="23"/>
      <c r="F4" s="24">
        <v>8.0</v>
      </c>
      <c r="G4" s="23"/>
      <c r="H4" s="24">
        <v>8.0</v>
      </c>
      <c r="I4" s="24">
        <v>8.0</v>
      </c>
      <c r="J4" s="35">
        <v>12.0</v>
      </c>
      <c r="K4" s="24">
        <v>8.0</v>
      </c>
      <c r="L4" s="27"/>
      <c r="M4" s="27"/>
      <c r="N4" s="24">
        <v>8.0</v>
      </c>
      <c r="O4" s="24">
        <v>8.0</v>
      </c>
      <c r="P4" s="24">
        <v>8.0</v>
      </c>
      <c r="Q4" s="35">
        <v>12.0</v>
      </c>
      <c r="R4" s="24"/>
      <c r="S4" s="27"/>
      <c r="T4" s="35">
        <v>12.0</v>
      </c>
      <c r="U4" s="35">
        <v>12.0</v>
      </c>
      <c r="V4" s="24">
        <v>8.0</v>
      </c>
      <c r="W4" s="24">
        <v>8.0</v>
      </c>
      <c r="X4" s="24">
        <v>8.0</v>
      </c>
      <c r="Y4" s="35">
        <v>12.0</v>
      </c>
      <c r="Z4" s="27"/>
      <c r="AA4" s="27"/>
      <c r="AB4" s="35">
        <v>12.0</v>
      </c>
      <c r="AC4" s="35">
        <v>12.0</v>
      </c>
      <c r="AD4" s="24">
        <v>8.0</v>
      </c>
      <c r="AE4" s="35">
        <v>12.0</v>
      </c>
      <c r="AF4" s="24">
        <v>8.0</v>
      </c>
      <c r="AG4" s="27">
        <v>8.0</v>
      </c>
      <c r="AH4" s="27"/>
      <c r="AI4" s="39"/>
      <c r="AJ4" s="713"/>
      <c r="AK4" s="39"/>
      <c r="AL4" s="404">
        <f t="shared" si="1"/>
        <v>21</v>
      </c>
      <c r="AM4" s="29"/>
      <c r="AN4" s="18"/>
    </row>
    <row r="5" ht="15.75" customHeight="1">
      <c r="A5" s="19">
        <v>3.0</v>
      </c>
      <c r="B5" s="19" t="s">
        <v>198</v>
      </c>
      <c r="C5" s="359"/>
      <c r="D5" s="32"/>
      <c r="E5" s="23"/>
      <c r="F5" s="24">
        <v>8.0</v>
      </c>
      <c r="G5" s="23"/>
      <c r="H5" s="24">
        <v>8.0</v>
      </c>
      <c r="I5" s="35">
        <v>12.0</v>
      </c>
      <c r="J5" s="24">
        <v>8.0</v>
      </c>
      <c r="K5" s="24">
        <v>8.0</v>
      </c>
      <c r="L5" s="27"/>
      <c r="M5" s="27"/>
      <c r="N5" s="35">
        <v>12.0</v>
      </c>
      <c r="O5" s="714">
        <v>8.0</v>
      </c>
      <c r="P5" s="14">
        <v>8.0</v>
      </c>
      <c r="Q5" s="412">
        <v>8.0</v>
      </c>
      <c r="R5" s="24">
        <v>8.0</v>
      </c>
      <c r="S5" s="27"/>
      <c r="T5" s="27"/>
      <c r="U5" s="35">
        <v>12.0</v>
      </c>
      <c r="V5" s="24">
        <v>8.0</v>
      </c>
      <c r="W5" s="24">
        <v>8.0</v>
      </c>
      <c r="X5" s="24">
        <v>8.0</v>
      </c>
      <c r="Y5" s="24">
        <v>8.0</v>
      </c>
      <c r="Z5" s="35">
        <v>12.0</v>
      </c>
      <c r="AA5" s="27"/>
      <c r="AB5" s="24"/>
      <c r="AC5" s="24">
        <v>8.0</v>
      </c>
      <c r="AD5" s="24">
        <v>8.0</v>
      </c>
      <c r="AE5" s="24">
        <v>8.0</v>
      </c>
      <c r="AF5" s="35">
        <v>12.0</v>
      </c>
      <c r="AG5" s="27"/>
      <c r="AH5" s="27"/>
      <c r="AI5" s="24">
        <v>8.0</v>
      </c>
      <c r="AJ5" s="24">
        <v>8.0</v>
      </c>
      <c r="AK5" s="24">
        <v>8.0</v>
      </c>
      <c r="AL5" s="404">
        <f t="shared" si="1"/>
        <v>23</v>
      </c>
      <c r="AM5" s="29"/>
      <c r="AN5" s="18"/>
    </row>
    <row r="6" ht="15.75" customHeight="1">
      <c r="A6" s="19">
        <v>4.0</v>
      </c>
      <c r="B6" s="251" t="s">
        <v>203</v>
      </c>
      <c r="C6" s="358"/>
      <c r="D6" s="32"/>
      <c r="E6" s="23"/>
      <c r="F6" s="52"/>
      <c r="G6" s="23"/>
      <c r="H6" s="52"/>
      <c r="I6" s="52"/>
      <c r="J6" s="52"/>
      <c r="K6" s="52"/>
      <c r="L6" s="52"/>
      <c r="M6" s="52"/>
      <c r="N6" s="52"/>
      <c r="O6" s="413"/>
      <c r="P6" s="413"/>
      <c r="Q6" s="52"/>
      <c r="R6" s="52"/>
      <c r="S6" s="52"/>
      <c r="T6" s="52"/>
      <c r="U6" s="52"/>
      <c r="V6" s="52"/>
      <c r="W6" s="52"/>
      <c r="X6" s="52"/>
      <c r="Y6" s="24">
        <v>8.0</v>
      </c>
      <c r="Z6" s="27">
        <v>8.0</v>
      </c>
      <c r="AA6" s="27"/>
      <c r="AB6" s="24"/>
      <c r="AC6" s="35">
        <v>12.0</v>
      </c>
      <c r="AD6" s="24"/>
      <c r="AE6" s="24">
        <v>8.0</v>
      </c>
      <c r="AF6" s="24">
        <v>12.0</v>
      </c>
      <c r="AG6" s="35">
        <v>12.0</v>
      </c>
      <c r="AH6" s="27"/>
      <c r="AI6" s="24"/>
      <c r="AJ6" s="24">
        <v>12.0</v>
      </c>
      <c r="AK6" s="24">
        <v>8.0</v>
      </c>
      <c r="AL6" s="404">
        <f t="shared" si="1"/>
        <v>8</v>
      </c>
      <c r="AM6" s="45"/>
      <c r="AN6" s="180"/>
    </row>
    <row r="7" ht="15.75" customHeight="1">
      <c r="A7" s="19">
        <v>5.0</v>
      </c>
      <c r="B7" s="19" t="s">
        <v>23</v>
      </c>
      <c r="C7" s="358"/>
      <c r="D7" s="32"/>
      <c r="E7" s="23"/>
      <c r="F7" s="24">
        <v>8.0</v>
      </c>
      <c r="G7" s="23"/>
      <c r="H7" s="35">
        <v>12.0</v>
      </c>
      <c r="I7" s="24">
        <v>8.0</v>
      </c>
      <c r="J7" s="24">
        <v>8.0</v>
      </c>
      <c r="K7" s="24">
        <v>8.0</v>
      </c>
      <c r="L7" s="27">
        <v>8.0</v>
      </c>
      <c r="M7" s="27"/>
      <c r="N7" s="24"/>
      <c r="O7" s="35">
        <v>12.0</v>
      </c>
      <c r="P7" s="24">
        <v>8.0</v>
      </c>
      <c r="Q7" s="24">
        <v>8.0</v>
      </c>
      <c r="R7" s="24"/>
      <c r="S7" s="27"/>
      <c r="T7" s="27">
        <v>8.0</v>
      </c>
      <c r="U7" s="24">
        <v>8.0</v>
      </c>
      <c r="V7" s="24">
        <v>8.0</v>
      </c>
      <c r="W7" s="35">
        <v>12.0</v>
      </c>
      <c r="X7" s="24">
        <v>8.0</v>
      </c>
      <c r="Y7" s="24">
        <v>8.0</v>
      </c>
      <c r="Z7" s="27"/>
      <c r="AA7" s="27"/>
      <c r="AB7" s="35">
        <v>12.0</v>
      </c>
      <c r="AC7" s="24">
        <v>8.0</v>
      </c>
      <c r="AD7" s="24">
        <v>8.0</v>
      </c>
      <c r="AE7" s="24">
        <v>8.0</v>
      </c>
      <c r="AF7" s="24">
        <v>8.0</v>
      </c>
      <c r="AG7" s="27"/>
      <c r="AH7" s="27"/>
      <c r="AI7" s="35">
        <v>12.0</v>
      </c>
      <c r="AJ7" s="24">
        <v>8.0</v>
      </c>
      <c r="AK7" s="24">
        <v>8.0</v>
      </c>
      <c r="AL7" s="404">
        <f t="shared" si="1"/>
        <v>23</v>
      </c>
      <c r="AM7" s="45"/>
      <c r="AN7" s="180"/>
    </row>
    <row r="8" ht="15.75" customHeight="1">
      <c r="A8" s="19">
        <v>6.0</v>
      </c>
      <c r="B8" s="300" t="s">
        <v>24</v>
      </c>
      <c r="C8" s="358"/>
      <c r="D8" s="32"/>
      <c r="E8" s="23"/>
      <c r="F8" s="24"/>
      <c r="G8" s="23"/>
      <c r="H8" s="24">
        <v>8.0</v>
      </c>
      <c r="I8" s="35">
        <v>12.0</v>
      </c>
      <c r="J8" s="24">
        <v>8.0</v>
      </c>
      <c r="K8" s="24">
        <v>8.0</v>
      </c>
      <c r="L8" s="35">
        <v>12.0</v>
      </c>
      <c r="M8" s="27"/>
      <c r="N8" s="24"/>
      <c r="O8" s="24">
        <v>8.0</v>
      </c>
      <c r="P8" s="35">
        <v>12.0</v>
      </c>
      <c r="Q8" s="24">
        <v>8.0</v>
      </c>
      <c r="R8" s="24">
        <v>8.0</v>
      </c>
      <c r="S8" s="27"/>
      <c r="T8" s="27"/>
      <c r="U8" s="24">
        <v>8.0</v>
      </c>
      <c r="V8" s="24">
        <v>8.0</v>
      </c>
      <c r="W8" s="35">
        <v>12.0</v>
      </c>
      <c r="X8" s="24">
        <v>8.0</v>
      </c>
      <c r="Y8" s="24">
        <v>8.0</v>
      </c>
      <c r="Z8" s="27">
        <v>8.0</v>
      </c>
      <c r="AA8" s="27"/>
      <c r="AB8" s="24"/>
      <c r="AC8" s="24">
        <v>8.0</v>
      </c>
      <c r="AD8" s="24">
        <v>8.0</v>
      </c>
      <c r="AE8" s="24">
        <v>8.0</v>
      </c>
      <c r="AF8" s="35">
        <v>12.0</v>
      </c>
      <c r="AG8" s="27"/>
      <c r="AH8" s="27"/>
      <c r="AI8" s="24">
        <v>8.0</v>
      </c>
      <c r="AJ8" s="35">
        <v>12.0</v>
      </c>
      <c r="AK8" s="35">
        <v>12.0</v>
      </c>
      <c r="AL8" s="404">
        <f t="shared" si="1"/>
        <v>22</v>
      </c>
      <c r="AM8" s="45"/>
      <c r="AN8" s="180"/>
    </row>
    <row r="9" ht="15.75" customHeight="1">
      <c r="A9" s="19">
        <v>7.0</v>
      </c>
      <c r="B9" s="20" t="s">
        <v>253</v>
      </c>
      <c r="C9" s="359"/>
      <c r="D9" s="32"/>
      <c r="E9" s="23"/>
      <c r="F9" s="24"/>
      <c r="G9" s="23"/>
      <c r="H9" s="24">
        <v>8.0</v>
      </c>
      <c r="I9" s="24">
        <v>8.0</v>
      </c>
      <c r="J9" s="24">
        <v>8.0</v>
      </c>
      <c r="K9" s="24">
        <v>8.0</v>
      </c>
      <c r="L9" s="27">
        <v>8.0</v>
      </c>
      <c r="M9" s="27"/>
      <c r="N9" s="52"/>
      <c r="O9" s="52"/>
      <c r="P9" s="52"/>
      <c r="Q9" s="252"/>
      <c r="R9" s="52"/>
      <c r="S9" s="52"/>
      <c r="T9" s="52"/>
      <c r="U9" s="52"/>
      <c r="V9" s="52"/>
      <c r="W9" s="52"/>
      <c r="X9" s="52"/>
      <c r="Y9" s="252"/>
      <c r="Z9" s="52"/>
      <c r="AA9" s="52"/>
      <c r="AB9" s="24">
        <v>8.0</v>
      </c>
      <c r="AC9" s="24">
        <v>8.0</v>
      </c>
      <c r="AD9" s="35">
        <v>12.0</v>
      </c>
      <c r="AE9" s="24">
        <v>8.0</v>
      </c>
      <c r="AF9" s="24">
        <v>8.0</v>
      </c>
      <c r="AG9" s="27"/>
      <c r="AH9" s="27"/>
      <c r="AI9" s="24">
        <v>8.0</v>
      </c>
      <c r="AJ9" s="24">
        <v>8.0</v>
      </c>
      <c r="AK9" s="35">
        <v>12.0</v>
      </c>
      <c r="AL9" s="404">
        <f t="shared" si="1"/>
        <v>13</v>
      </c>
      <c r="AM9" s="45"/>
      <c r="AN9" s="180"/>
    </row>
    <row r="10" ht="15.75" customHeight="1">
      <c r="A10" s="19">
        <v>8.0</v>
      </c>
      <c r="B10" s="20" t="s">
        <v>25</v>
      </c>
      <c r="C10" s="358"/>
      <c r="D10" s="32"/>
      <c r="E10" s="23"/>
      <c r="F10" s="35">
        <v>12.0</v>
      </c>
      <c r="G10" s="23"/>
      <c r="H10" s="24">
        <v>8.0</v>
      </c>
      <c r="I10" s="24">
        <v>8.0</v>
      </c>
      <c r="J10" s="24">
        <v>8.0</v>
      </c>
      <c r="K10" s="35">
        <v>12.0</v>
      </c>
      <c r="L10" s="27"/>
      <c r="M10" s="27"/>
      <c r="N10" s="24">
        <v>8.0</v>
      </c>
      <c r="O10" s="24">
        <v>8.0</v>
      </c>
      <c r="P10" s="24">
        <v>8.0</v>
      </c>
      <c r="Q10" s="24">
        <v>8.0</v>
      </c>
      <c r="R10" s="35">
        <v>12.0</v>
      </c>
      <c r="S10" s="27"/>
      <c r="T10" s="27"/>
      <c r="U10" s="24">
        <v>8.0</v>
      </c>
      <c r="V10" s="24">
        <v>8.0</v>
      </c>
      <c r="W10" s="24">
        <v>8.0</v>
      </c>
      <c r="X10" s="24">
        <v>8.0</v>
      </c>
      <c r="Y10" s="24"/>
      <c r="Z10" s="27"/>
      <c r="AA10" s="35">
        <v>12.0</v>
      </c>
      <c r="AB10" s="24">
        <v>8.0</v>
      </c>
      <c r="AC10" s="24">
        <v>8.0</v>
      </c>
      <c r="AD10" s="24">
        <v>8.0</v>
      </c>
      <c r="AE10" s="35">
        <v>12.0</v>
      </c>
      <c r="AF10" s="24">
        <v>8.0</v>
      </c>
      <c r="AG10" s="27"/>
      <c r="AH10" s="27"/>
      <c r="AI10" s="24">
        <v>8.0</v>
      </c>
      <c r="AJ10" s="24">
        <v>8.0</v>
      </c>
      <c r="AK10" s="24">
        <v>8.0</v>
      </c>
      <c r="AL10" s="404">
        <f t="shared" si="1"/>
        <v>23</v>
      </c>
      <c r="AM10" s="29"/>
      <c r="AN10" s="18"/>
    </row>
    <row r="11" ht="15.75" customHeight="1">
      <c r="A11" s="19">
        <v>9.0</v>
      </c>
      <c r="B11" s="19" t="s">
        <v>278</v>
      </c>
      <c r="C11" s="358"/>
      <c r="D11" s="32"/>
      <c r="E11" s="23"/>
      <c r="F11" s="35">
        <v>12.0</v>
      </c>
      <c r="G11" s="23"/>
      <c r="H11" s="24">
        <v>8.0</v>
      </c>
      <c r="I11" s="24">
        <v>8.0</v>
      </c>
      <c r="J11" s="24">
        <v>8.0</v>
      </c>
      <c r="K11" s="24">
        <v>8.0</v>
      </c>
      <c r="L11" s="27"/>
      <c r="M11" s="27"/>
      <c r="N11" s="35">
        <v>12.0</v>
      </c>
      <c r="O11" s="24">
        <v>8.0</v>
      </c>
      <c r="P11" s="24">
        <v>8.0</v>
      </c>
      <c r="Q11" s="24">
        <v>8.0</v>
      </c>
      <c r="R11" s="24"/>
      <c r="S11" s="27"/>
      <c r="T11" s="35">
        <v>12.0</v>
      </c>
      <c r="U11" s="24">
        <v>8.0</v>
      </c>
      <c r="V11" s="24">
        <v>8.0</v>
      </c>
      <c r="W11" s="24">
        <v>8.0</v>
      </c>
      <c r="X11" s="35">
        <v>12.0</v>
      </c>
      <c r="Y11" s="24">
        <v>8.0</v>
      </c>
      <c r="Z11" s="27"/>
      <c r="AA11" s="27"/>
      <c r="AB11" s="35">
        <v>12.0</v>
      </c>
      <c r="AC11" s="24">
        <v>8.0</v>
      </c>
      <c r="AD11" s="24">
        <v>8.0</v>
      </c>
      <c r="AE11" s="24">
        <v>8.0</v>
      </c>
      <c r="AF11" s="24">
        <v>8.0</v>
      </c>
      <c r="AG11" s="27">
        <v>8.0</v>
      </c>
      <c r="AH11" s="27"/>
      <c r="AI11" s="24"/>
      <c r="AJ11" s="24">
        <v>8.0</v>
      </c>
      <c r="AK11" s="24">
        <v>8.0</v>
      </c>
      <c r="AL11" s="404">
        <f t="shared" si="1"/>
        <v>23</v>
      </c>
      <c r="AM11" s="29"/>
      <c r="AN11" s="18"/>
    </row>
    <row r="12" ht="15.75" customHeight="1">
      <c r="A12" s="19">
        <v>10.0</v>
      </c>
      <c r="B12" s="19" t="s">
        <v>200</v>
      </c>
      <c r="C12" s="358"/>
      <c r="D12" s="32"/>
      <c r="E12" s="23"/>
      <c r="F12" s="24" t="s">
        <v>304</v>
      </c>
      <c r="G12" s="23"/>
      <c r="H12" s="24" t="s">
        <v>304</v>
      </c>
      <c r="I12" s="24">
        <v>8.0</v>
      </c>
      <c r="J12" s="24">
        <v>8.0</v>
      </c>
      <c r="K12" s="35">
        <v>12.0</v>
      </c>
      <c r="L12" s="27"/>
      <c r="M12" s="27"/>
      <c r="N12" s="24">
        <v>8.0</v>
      </c>
      <c r="O12" s="35">
        <v>12.0</v>
      </c>
      <c r="P12" s="24">
        <v>8.0</v>
      </c>
      <c r="Q12" s="24">
        <v>8.0</v>
      </c>
      <c r="R12" s="24">
        <v>8.0</v>
      </c>
      <c r="S12" s="35">
        <v>12.0</v>
      </c>
      <c r="T12" s="27"/>
      <c r="U12" s="24"/>
      <c r="V12" s="24">
        <v>8.0</v>
      </c>
      <c r="W12" s="35">
        <v>12.0</v>
      </c>
      <c r="X12" s="24">
        <v>8.0</v>
      </c>
      <c r="Y12" s="24">
        <v>8.0</v>
      </c>
      <c r="Z12" s="27"/>
      <c r="AA12" s="27"/>
      <c r="AB12" s="24">
        <v>8.0</v>
      </c>
      <c r="AC12" s="24">
        <v>8.0</v>
      </c>
      <c r="AD12" s="24">
        <v>8.0</v>
      </c>
      <c r="AE12" s="24">
        <v>8.0</v>
      </c>
      <c r="AF12" s="24"/>
      <c r="AG12" s="27"/>
      <c r="AH12" s="35">
        <v>12.0</v>
      </c>
      <c r="AI12" s="35">
        <v>12.0</v>
      </c>
      <c r="AJ12" s="24">
        <v>8.0</v>
      </c>
      <c r="AK12" s="24">
        <v>8.0</v>
      </c>
      <c r="AL12" s="404">
        <f t="shared" si="1"/>
        <v>21</v>
      </c>
      <c r="AM12" s="29"/>
      <c r="AN12" s="18"/>
    </row>
    <row r="13" ht="15.75" customHeight="1">
      <c r="A13" s="19">
        <v>11.0</v>
      </c>
      <c r="B13" s="20" t="s">
        <v>26</v>
      </c>
      <c r="C13" s="358"/>
      <c r="D13" s="32"/>
      <c r="E13" s="23"/>
      <c r="F13" s="24">
        <v>8.0</v>
      </c>
      <c r="G13" s="23"/>
      <c r="H13" s="334"/>
      <c r="I13" s="24">
        <v>8.0</v>
      </c>
      <c r="J13" s="24">
        <v>8.0</v>
      </c>
      <c r="K13" s="24">
        <v>8.0</v>
      </c>
      <c r="L13" s="27"/>
      <c r="M13" s="27"/>
      <c r="N13" s="24"/>
      <c r="O13" s="24">
        <v>8.0</v>
      </c>
      <c r="P13" s="35">
        <v>12.0</v>
      </c>
      <c r="Q13" s="24">
        <v>8.0</v>
      </c>
      <c r="R13" s="24">
        <v>8.0</v>
      </c>
      <c r="S13" s="35">
        <v>12.0</v>
      </c>
      <c r="T13" s="27"/>
      <c r="U13" s="24">
        <v>8.0</v>
      </c>
      <c r="V13" s="35">
        <v>12.0</v>
      </c>
      <c r="W13" s="24">
        <v>8.0</v>
      </c>
      <c r="X13" s="24">
        <v>8.0</v>
      </c>
      <c r="Y13" s="24">
        <v>8.0</v>
      </c>
      <c r="Z13" s="27"/>
      <c r="AA13" s="27"/>
      <c r="AB13" s="52"/>
      <c r="AC13" s="52"/>
      <c r="AD13" s="252"/>
      <c r="AE13" s="252"/>
      <c r="AF13" s="52"/>
      <c r="AG13" s="52"/>
      <c r="AH13" s="52"/>
      <c r="AI13" s="24">
        <v>8.0</v>
      </c>
      <c r="AJ13" s="35">
        <v>12.0</v>
      </c>
      <c r="AK13" s="24">
        <v>8.0</v>
      </c>
      <c r="AL13" s="404">
        <f t="shared" si="1"/>
        <v>17</v>
      </c>
      <c r="AM13" s="45"/>
      <c r="AN13" s="180"/>
    </row>
    <row r="14" ht="15.75" customHeight="1">
      <c r="A14" s="19">
        <v>12.0</v>
      </c>
      <c r="B14" s="300" t="s">
        <v>27</v>
      </c>
      <c r="C14" s="359"/>
      <c r="D14" s="32"/>
      <c r="E14" s="23"/>
      <c r="F14" s="52"/>
      <c r="G14" s="23"/>
      <c r="H14" s="52"/>
      <c r="I14" s="52"/>
      <c r="J14" s="52"/>
      <c r="K14" s="52"/>
      <c r="L14" s="52"/>
      <c r="M14" s="52"/>
      <c r="N14" s="24"/>
      <c r="O14" s="24">
        <v>8.0</v>
      </c>
      <c r="P14" s="24">
        <v>8.0</v>
      </c>
      <c r="Q14" s="35">
        <v>12.0</v>
      </c>
      <c r="R14" s="24">
        <v>8.0</v>
      </c>
      <c r="S14" s="35">
        <v>12.0</v>
      </c>
      <c r="T14" s="27"/>
      <c r="U14" s="35">
        <v>12.0</v>
      </c>
      <c r="V14" s="24">
        <v>8.0</v>
      </c>
      <c r="W14" s="24">
        <v>8.0</v>
      </c>
      <c r="X14" s="24">
        <v>8.0</v>
      </c>
      <c r="Y14" s="24"/>
      <c r="Z14" s="27"/>
      <c r="AA14" s="27">
        <v>8.0</v>
      </c>
      <c r="AB14" s="41"/>
      <c r="AC14" s="41"/>
      <c r="AD14" s="23"/>
      <c r="AE14" s="41"/>
      <c r="AF14" s="41"/>
      <c r="AG14" s="27"/>
      <c r="AH14" s="27"/>
      <c r="AI14" s="24">
        <v>8.0</v>
      </c>
      <c r="AJ14" s="24">
        <v>8.0</v>
      </c>
      <c r="AK14" s="35">
        <v>12.0</v>
      </c>
      <c r="AL14" s="404">
        <f t="shared" si="1"/>
        <v>13</v>
      </c>
      <c r="AM14" s="29"/>
      <c r="AN14" s="18"/>
    </row>
    <row r="15" ht="15.75" customHeight="1">
      <c r="A15" s="19">
        <v>13.0</v>
      </c>
      <c r="B15" s="300" t="s">
        <v>28</v>
      </c>
      <c r="C15" s="359"/>
      <c r="D15" s="32"/>
      <c r="E15" s="23"/>
      <c r="F15" s="715"/>
      <c r="G15" s="23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41"/>
      <c r="V15" s="23"/>
      <c r="W15" s="41"/>
      <c r="X15" s="41"/>
      <c r="Y15" s="41"/>
      <c r="Z15" s="23"/>
      <c r="AA15" s="41"/>
      <c r="AB15" s="41"/>
      <c r="AC15" s="23"/>
      <c r="AD15" s="41"/>
      <c r="AE15" s="41"/>
      <c r="AF15" s="41"/>
      <c r="AG15" s="27"/>
      <c r="AH15" s="35">
        <v>12.0</v>
      </c>
      <c r="AI15" s="24">
        <v>8.0</v>
      </c>
      <c r="AJ15" s="24">
        <v>8.0</v>
      </c>
      <c r="AK15" s="24">
        <v>8.0</v>
      </c>
      <c r="AL15" s="404">
        <f t="shared" si="1"/>
        <v>4</v>
      </c>
      <c r="AM15" s="29"/>
      <c r="AN15" s="18"/>
    </row>
    <row r="16" ht="15.75" customHeight="1">
      <c r="A16" s="19">
        <v>14.0</v>
      </c>
      <c r="B16" s="411" t="s">
        <v>306</v>
      </c>
      <c r="C16" s="358"/>
      <c r="D16" s="32"/>
      <c r="E16" s="23"/>
      <c r="F16" s="333">
        <v>8.0</v>
      </c>
      <c r="G16" s="23"/>
      <c r="H16" s="333">
        <v>8.0</v>
      </c>
      <c r="I16" s="333">
        <v>8.0</v>
      </c>
      <c r="J16" s="333">
        <v>8.0</v>
      </c>
      <c r="K16" s="35">
        <v>12.0</v>
      </c>
      <c r="L16" s="27"/>
      <c r="M16" s="27"/>
      <c r="N16" s="333">
        <v>8.0</v>
      </c>
      <c r="O16" s="333">
        <v>8.0</v>
      </c>
      <c r="P16" s="333">
        <v>8.0</v>
      </c>
      <c r="Q16" s="333">
        <v>8.0</v>
      </c>
      <c r="R16" s="35">
        <v>12.0</v>
      </c>
      <c r="S16" s="27">
        <v>8.0</v>
      </c>
      <c r="T16" s="27"/>
      <c r="U16" s="476">
        <v>8.0</v>
      </c>
      <c r="V16" s="333">
        <v>8.0</v>
      </c>
      <c r="W16" s="333">
        <v>8.0</v>
      </c>
      <c r="X16" s="35">
        <v>12.0</v>
      </c>
      <c r="Y16" s="333">
        <v>8.0</v>
      </c>
      <c r="Z16" s="27"/>
      <c r="AA16" s="27"/>
      <c r="AB16" s="24">
        <v>8.0</v>
      </c>
      <c r="AC16" s="333">
        <v>8.0</v>
      </c>
      <c r="AD16" s="333">
        <v>8.0</v>
      </c>
      <c r="AE16" s="333">
        <v>8.0</v>
      </c>
      <c r="AF16" s="333">
        <v>8.0</v>
      </c>
      <c r="AG16" s="25"/>
      <c r="AH16" s="27"/>
      <c r="AI16" s="333">
        <v>8.0</v>
      </c>
      <c r="AJ16" s="333">
        <v>8.0</v>
      </c>
      <c r="AK16" s="333">
        <v>8.0</v>
      </c>
      <c r="AL16" s="404">
        <f t="shared" si="1"/>
        <v>24</v>
      </c>
      <c r="AM16" s="29"/>
      <c r="AN16" s="18"/>
    </row>
    <row r="17" ht="15.75" customHeight="1">
      <c r="A17" s="19">
        <v>15.0</v>
      </c>
      <c r="B17" s="19" t="s">
        <v>32</v>
      </c>
      <c r="C17" s="359"/>
      <c r="D17" s="32"/>
      <c r="E17" s="23"/>
      <c r="F17" s="24"/>
      <c r="G17" s="23"/>
      <c r="H17" s="24"/>
      <c r="I17" s="24">
        <v>8.0</v>
      </c>
      <c r="J17" s="457">
        <v>12.0</v>
      </c>
      <c r="K17" s="24">
        <v>8.0</v>
      </c>
      <c r="L17" s="35">
        <v>12.0</v>
      </c>
      <c r="M17" s="27"/>
      <c r="N17" s="24"/>
      <c r="O17" s="35">
        <v>12.0</v>
      </c>
      <c r="P17" s="24">
        <v>8.0</v>
      </c>
      <c r="Q17" s="24">
        <v>8.0</v>
      </c>
      <c r="R17" s="35">
        <v>12.0</v>
      </c>
      <c r="S17" s="27">
        <v>8.0</v>
      </c>
      <c r="T17" s="27"/>
      <c r="U17" s="24"/>
      <c r="V17" s="24">
        <v>8.0</v>
      </c>
      <c r="W17" s="24">
        <v>8.0</v>
      </c>
      <c r="X17" s="35">
        <v>12.0</v>
      </c>
      <c r="Y17" s="24">
        <v>8.0</v>
      </c>
      <c r="Z17" s="27">
        <v>8.0</v>
      </c>
      <c r="AA17" s="27"/>
      <c r="AB17" s="24">
        <v>8.0</v>
      </c>
      <c r="AC17" s="35">
        <v>12.0</v>
      </c>
      <c r="AD17" s="24">
        <v>8.0</v>
      </c>
      <c r="AE17" s="24">
        <v>8.0</v>
      </c>
      <c r="AF17" s="24">
        <v>8.0</v>
      </c>
      <c r="AG17" s="27"/>
      <c r="AH17" s="27"/>
      <c r="AI17" s="35">
        <v>12.0</v>
      </c>
      <c r="AJ17" s="24">
        <v>8.0</v>
      </c>
      <c r="AK17" s="24">
        <v>8.0</v>
      </c>
      <c r="AL17" s="404">
        <f t="shared" si="1"/>
        <v>22</v>
      </c>
      <c r="AM17" s="29"/>
      <c r="AN17" s="18"/>
    </row>
    <row r="18" ht="15.75" customHeight="1">
      <c r="A18" s="19">
        <v>16.0</v>
      </c>
      <c r="B18" s="46" t="s">
        <v>33</v>
      </c>
      <c r="C18" s="359"/>
      <c r="D18" s="32"/>
      <c r="E18" s="23"/>
      <c r="F18" s="24"/>
      <c r="G18" s="23"/>
      <c r="H18" s="24"/>
      <c r="I18" s="35">
        <v>12.0</v>
      </c>
      <c r="J18" s="24">
        <v>8.0</v>
      </c>
      <c r="K18" s="24">
        <v>8.0</v>
      </c>
      <c r="L18" s="27"/>
      <c r="M18" s="35">
        <v>12.0</v>
      </c>
      <c r="N18" s="24">
        <v>8.0</v>
      </c>
      <c r="O18" s="24">
        <v>8.0</v>
      </c>
      <c r="P18" s="24">
        <v>8.0</v>
      </c>
      <c r="Q18" s="35">
        <v>12.0</v>
      </c>
      <c r="R18" s="24">
        <v>8.0</v>
      </c>
      <c r="S18" s="27"/>
      <c r="T18" s="27"/>
      <c r="U18" s="24">
        <v>8.0</v>
      </c>
      <c r="V18" s="24">
        <v>8.0</v>
      </c>
      <c r="W18" s="24">
        <v>8.0</v>
      </c>
      <c r="X18" s="24">
        <v>8.0</v>
      </c>
      <c r="Y18" s="35">
        <v>12.0</v>
      </c>
      <c r="Z18" s="27"/>
      <c r="AA18" s="27"/>
      <c r="AB18" s="24">
        <v>8.0</v>
      </c>
      <c r="AC18" s="24">
        <v>8.0</v>
      </c>
      <c r="AD18" s="35">
        <v>12.0</v>
      </c>
      <c r="AE18" s="24">
        <v>8.0</v>
      </c>
      <c r="AF18" s="24">
        <v>8.0</v>
      </c>
      <c r="AG18" s="27"/>
      <c r="AH18" s="27">
        <v>8.0</v>
      </c>
      <c r="AI18" s="24">
        <v>8.0</v>
      </c>
      <c r="AJ18" s="35">
        <v>12.0</v>
      </c>
      <c r="AK18" s="24">
        <v>8.0</v>
      </c>
      <c r="AL18" s="404">
        <f t="shared" si="1"/>
        <v>23</v>
      </c>
      <c r="AM18" s="45"/>
      <c r="AN18" s="180"/>
    </row>
    <row r="19" ht="15.75" customHeight="1">
      <c r="A19" s="19">
        <v>17.0</v>
      </c>
      <c r="B19" s="481" t="s">
        <v>307</v>
      </c>
      <c r="C19" s="359"/>
      <c r="D19" s="32"/>
      <c r="E19" s="23"/>
      <c r="F19" s="333"/>
      <c r="G19" s="23"/>
      <c r="H19" s="35">
        <v>12.0</v>
      </c>
      <c r="I19" s="333">
        <v>8.0</v>
      </c>
      <c r="J19" s="35">
        <v>12.0</v>
      </c>
      <c r="K19" s="333">
        <v>8.0</v>
      </c>
      <c r="L19" s="27"/>
      <c r="M19" s="27"/>
      <c r="N19" s="333">
        <v>8.0</v>
      </c>
      <c r="O19" s="333">
        <v>8.0</v>
      </c>
      <c r="P19" s="35">
        <v>12.0</v>
      </c>
      <c r="Q19" s="333">
        <v>8.0</v>
      </c>
      <c r="R19" s="333"/>
      <c r="S19" s="27"/>
      <c r="T19" s="27">
        <v>8.0</v>
      </c>
      <c r="U19" s="333">
        <v>8.0</v>
      </c>
      <c r="V19" s="333">
        <v>8.0</v>
      </c>
      <c r="W19" s="333"/>
      <c r="X19" s="35">
        <v>12.0</v>
      </c>
      <c r="Y19" s="333">
        <v>8.0</v>
      </c>
      <c r="Z19" s="27"/>
      <c r="AA19" s="35">
        <v>12.0</v>
      </c>
      <c r="AB19" s="333">
        <v>8.0</v>
      </c>
      <c r="AC19" s="333">
        <v>8.0</v>
      </c>
      <c r="AD19" s="333">
        <v>8.0</v>
      </c>
      <c r="AE19" s="35">
        <v>12.0</v>
      </c>
      <c r="AF19" s="333">
        <v>8.0</v>
      </c>
      <c r="AG19" s="35">
        <v>12.0</v>
      </c>
      <c r="AH19" s="27"/>
      <c r="AI19" s="333"/>
      <c r="AJ19" s="333">
        <v>8.0</v>
      </c>
      <c r="AK19" s="35">
        <v>12.0</v>
      </c>
      <c r="AL19" s="404">
        <f t="shared" si="1"/>
        <v>22</v>
      </c>
      <c r="AM19" s="45"/>
      <c r="AN19" s="180"/>
    </row>
    <row r="20" ht="15.75" customHeight="1">
      <c r="A20" s="19">
        <v>18.0</v>
      </c>
      <c r="B20" s="30" t="s">
        <v>330</v>
      </c>
      <c r="C20" s="362"/>
      <c r="D20" s="32"/>
      <c r="E20" s="23"/>
      <c r="F20" s="333"/>
      <c r="G20" s="23"/>
      <c r="H20" s="333">
        <v>8.0</v>
      </c>
      <c r="I20" s="35">
        <v>12.0</v>
      </c>
      <c r="J20" s="333">
        <v>8.0</v>
      </c>
      <c r="K20" s="52"/>
      <c r="L20" s="52"/>
      <c r="M20" s="52"/>
      <c r="N20" s="52"/>
      <c r="O20" s="252"/>
      <c r="P20" s="52"/>
      <c r="Q20" s="52"/>
      <c r="R20" s="52"/>
      <c r="S20" s="52"/>
      <c r="T20" s="52"/>
      <c r="U20" s="52"/>
      <c r="V20" s="52"/>
      <c r="W20" s="252"/>
      <c r="X20" s="52"/>
      <c r="Y20" s="52"/>
      <c r="Z20" s="52"/>
      <c r="AA20" s="52"/>
      <c r="AB20" s="52"/>
      <c r="AC20" s="52"/>
      <c r="AD20" s="52"/>
      <c r="AE20" s="52"/>
      <c r="AF20" s="252"/>
      <c r="AG20" s="252"/>
      <c r="AH20" s="52"/>
      <c r="AI20" s="52"/>
      <c r="AJ20" s="52"/>
      <c r="AK20" s="52"/>
      <c r="AL20" s="404">
        <f t="shared" si="1"/>
        <v>3</v>
      </c>
      <c r="AM20" s="61"/>
      <c r="AN20" s="253"/>
    </row>
    <row r="21" ht="15.75" customHeight="1">
      <c r="A21" s="19">
        <v>19.0</v>
      </c>
      <c r="B21" s="300" t="s">
        <v>165</v>
      </c>
      <c r="C21" s="359"/>
      <c r="D21" s="32"/>
      <c r="E21" s="23"/>
      <c r="F21" s="52"/>
      <c r="G21" s="23"/>
      <c r="H21" s="52"/>
      <c r="I21" s="52"/>
      <c r="J21" s="35">
        <v>12.0</v>
      </c>
      <c r="K21" s="24">
        <v>8.0</v>
      </c>
      <c r="L21" s="27"/>
      <c r="M21" s="27"/>
      <c r="N21" s="35">
        <v>12.0</v>
      </c>
      <c r="O21" s="24">
        <v>8.0</v>
      </c>
      <c r="P21" s="24">
        <v>8.0</v>
      </c>
      <c r="Q21" s="24">
        <v>8.0</v>
      </c>
      <c r="R21" s="24">
        <v>8.0</v>
      </c>
      <c r="S21" s="27"/>
      <c r="T21" s="27"/>
      <c r="U21" s="24">
        <v>8.0</v>
      </c>
      <c r="V21" s="35">
        <v>12.0</v>
      </c>
      <c r="W21" s="24">
        <v>8.0</v>
      </c>
      <c r="X21" s="24">
        <v>8.0</v>
      </c>
      <c r="Y21" s="24">
        <v>8.0</v>
      </c>
      <c r="Z21" s="334"/>
      <c r="AA21" s="303"/>
      <c r="AB21" s="303"/>
      <c r="AC21" s="303"/>
      <c r="AD21" s="303"/>
      <c r="AE21" s="303"/>
      <c r="AF21" s="24">
        <v>8.0</v>
      </c>
      <c r="AG21" s="27"/>
      <c r="AH21" s="27"/>
      <c r="AI21" s="35">
        <v>12.0</v>
      </c>
      <c r="AJ21" s="24">
        <v>8.0</v>
      </c>
      <c r="AK21" s="24">
        <v>8.0</v>
      </c>
      <c r="AL21" s="404">
        <f t="shared" si="1"/>
        <v>16</v>
      </c>
      <c r="AM21" s="45"/>
      <c r="AN21" s="180"/>
    </row>
    <row r="22" ht="15.75" customHeight="1">
      <c r="A22" s="19">
        <v>20.0</v>
      </c>
      <c r="B22" s="20" t="s">
        <v>36</v>
      </c>
      <c r="C22" s="380"/>
      <c r="D22" s="32"/>
      <c r="E22" s="78"/>
      <c r="F22" s="24">
        <v>8.0</v>
      </c>
      <c r="G22" s="23"/>
      <c r="H22" s="24">
        <v>8.0</v>
      </c>
      <c r="I22" s="24">
        <v>8.0</v>
      </c>
      <c r="J22" s="24">
        <v>8.0</v>
      </c>
      <c r="K22" s="24"/>
      <c r="L22" s="27"/>
      <c r="M22" s="35">
        <v>12.0</v>
      </c>
      <c r="N22" s="24">
        <v>8.0</v>
      </c>
      <c r="O22" s="24">
        <v>8.0</v>
      </c>
      <c r="P22" s="24">
        <v>8.0</v>
      </c>
      <c r="Q22" s="24">
        <v>8.0</v>
      </c>
      <c r="R22" s="24">
        <v>8.0</v>
      </c>
      <c r="S22" s="27"/>
      <c r="T22" s="27"/>
      <c r="U22" s="35">
        <v>12.0</v>
      </c>
      <c r="V22" s="24">
        <v>8.0</v>
      </c>
      <c r="W22" s="24">
        <v>8.0</v>
      </c>
      <c r="X22" s="24">
        <v>8.0</v>
      </c>
      <c r="Y22" s="24">
        <v>8.0</v>
      </c>
      <c r="Z22" s="27"/>
      <c r="AA22" s="27"/>
      <c r="AB22" s="24">
        <v>8.0</v>
      </c>
      <c r="AC22" s="24">
        <v>8.0</v>
      </c>
      <c r="AD22" s="35">
        <v>12.0</v>
      </c>
      <c r="AE22" s="24">
        <v>8.0</v>
      </c>
      <c r="AF22" s="24">
        <v>8.0</v>
      </c>
      <c r="AG22" s="386"/>
      <c r="AH22" s="28"/>
      <c r="AI22" s="412">
        <v>8.0</v>
      </c>
      <c r="AJ22" s="24">
        <v>8.0</v>
      </c>
      <c r="AK22" s="24">
        <v>8.0</v>
      </c>
      <c r="AL22" s="404">
        <f t="shared" si="1"/>
        <v>23</v>
      </c>
      <c r="AM22" s="45"/>
      <c r="AN22" s="180"/>
    </row>
    <row r="23" ht="15.75" customHeight="1">
      <c r="A23" s="19">
        <v>21.0</v>
      </c>
      <c r="B23" s="300" t="s">
        <v>37</v>
      </c>
      <c r="C23" s="364"/>
      <c r="D23" s="32"/>
      <c r="E23" s="382"/>
      <c r="F23" s="35">
        <v>12.0</v>
      </c>
      <c r="G23" s="23"/>
      <c r="H23" s="24">
        <v>8.0</v>
      </c>
      <c r="I23" s="24">
        <v>8.0</v>
      </c>
      <c r="J23" s="24">
        <v>8.0</v>
      </c>
      <c r="K23" s="24">
        <v>8.0</v>
      </c>
      <c r="L23" s="27"/>
      <c r="M23" s="27"/>
      <c r="N23" s="35">
        <v>12.0</v>
      </c>
      <c r="O23" s="24"/>
      <c r="P23" s="24">
        <v>8.0</v>
      </c>
      <c r="Q23" s="24">
        <v>8.0</v>
      </c>
      <c r="R23" s="24">
        <v>8.0</v>
      </c>
      <c r="S23" s="27">
        <v>8.0</v>
      </c>
      <c r="T23" s="27"/>
      <c r="U23" s="24">
        <v>8.0</v>
      </c>
      <c r="V23" s="24">
        <v>8.0</v>
      </c>
      <c r="W23" s="24">
        <v>8.0</v>
      </c>
      <c r="X23" s="24">
        <v>8.0</v>
      </c>
      <c r="Y23" s="35">
        <v>12.0</v>
      </c>
      <c r="Z23" s="27"/>
      <c r="AA23" s="27"/>
      <c r="AB23" s="52"/>
      <c r="AC23" s="52"/>
      <c r="AD23" s="52"/>
      <c r="AE23" s="52"/>
      <c r="AF23" s="52"/>
      <c r="AG23" s="414"/>
      <c r="AH23" s="413"/>
      <c r="AI23" s="52"/>
      <c r="AJ23" s="52"/>
      <c r="AK23" s="52"/>
      <c r="AL23" s="404">
        <f t="shared" si="1"/>
        <v>15</v>
      </c>
      <c r="AM23" s="45"/>
      <c r="AN23" s="180"/>
    </row>
    <row r="24" ht="15.75" customHeight="1">
      <c r="A24" s="19">
        <v>22.0</v>
      </c>
      <c r="B24" s="300" t="s">
        <v>202</v>
      </c>
      <c r="C24" s="364"/>
      <c r="D24" s="32"/>
      <c r="E24" s="382"/>
      <c r="F24" s="24"/>
      <c r="G24" s="23"/>
      <c r="H24" s="35">
        <v>12.0</v>
      </c>
      <c r="I24" s="24">
        <v>8.0</v>
      </c>
      <c r="J24" s="24">
        <v>8.0</v>
      </c>
      <c r="K24" s="24">
        <v>8.0</v>
      </c>
      <c r="L24" s="27">
        <v>8.0</v>
      </c>
      <c r="M24" s="27"/>
      <c r="N24" s="41"/>
      <c r="O24" s="41"/>
      <c r="P24" s="23"/>
      <c r="Q24" s="41"/>
      <c r="R24" s="41"/>
      <c r="S24" s="41"/>
      <c r="T24" s="41"/>
      <c r="U24" s="41"/>
      <c r="V24" s="23"/>
      <c r="W24" s="41"/>
      <c r="X24" s="24"/>
      <c r="Y24" s="24"/>
      <c r="Z24" s="27"/>
      <c r="AA24" s="27"/>
      <c r="AB24" s="67"/>
      <c r="AC24" s="24"/>
      <c r="AD24" s="24">
        <v>8.0</v>
      </c>
      <c r="AE24" s="24">
        <v>8.0</v>
      </c>
      <c r="AF24" s="24">
        <v>8.0</v>
      </c>
      <c r="AG24" s="27">
        <v>8.0</v>
      </c>
      <c r="AH24" s="27">
        <v>8.0</v>
      </c>
      <c r="AI24" s="24"/>
      <c r="AJ24" s="24"/>
      <c r="AK24" s="24">
        <v>8.0</v>
      </c>
      <c r="AL24" s="404">
        <f t="shared" si="1"/>
        <v>11</v>
      </c>
      <c r="AM24" s="45"/>
      <c r="AN24" s="180"/>
    </row>
    <row r="25" ht="15.75" customHeight="1">
      <c r="A25" s="19">
        <v>23.0</v>
      </c>
      <c r="B25" s="300" t="s">
        <v>226</v>
      </c>
      <c r="C25" s="364"/>
      <c r="D25" s="32"/>
      <c r="E25" s="23"/>
      <c r="F25" s="24">
        <v>8.0</v>
      </c>
      <c r="G25" s="23"/>
      <c r="H25" s="24">
        <v>8.0</v>
      </c>
      <c r="I25" s="24">
        <v>8.0</v>
      </c>
      <c r="J25" s="24">
        <v>8.0</v>
      </c>
      <c r="K25" s="24">
        <v>8.0</v>
      </c>
      <c r="L25" s="27"/>
      <c r="M25" s="27"/>
      <c r="N25" s="24">
        <v>8.0</v>
      </c>
      <c r="O25" s="24">
        <v>8.0</v>
      </c>
      <c r="P25" s="24">
        <v>8.0</v>
      </c>
      <c r="Q25" s="24">
        <v>8.0</v>
      </c>
      <c r="R25" s="24">
        <v>8.0</v>
      </c>
      <c r="S25" s="27"/>
      <c r="T25" s="27"/>
      <c r="U25" s="24">
        <v>8.0</v>
      </c>
      <c r="V25" s="24">
        <v>8.0</v>
      </c>
      <c r="W25" s="24">
        <v>8.0</v>
      </c>
      <c r="X25" s="24">
        <v>8.0</v>
      </c>
      <c r="Y25" s="24">
        <v>8.0</v>
      </c>
      <c r="Z25" s="27"/>
      <c r="AA25" s="27"/>
      <c r="AB25" s="24">
        <v>8.0</v>
      </c>
      <c r="AC25" s="24">
        <v>8.0</v>
      </c>
      <c r="AD25" s="24">
        <v>8.0</v>
      </c>
      <c r="AE25" s="24">
        <v>8.0</v>
      </c>
      <c r="AF25" s="24">
        <v>8.0</v>
      </c>
      <c r="AG25" s="27"/>
      <c r="AH25" s="27"/>
      <c r="AI25" s="24">
        <v>8.0</v>
      </c>
      <c r="AJ25" s="24">
        <v>8.0</v>
      </c>
      <c r="AK25" s="24">
        <v>8.0</v>
      </c>
      <c r="AL25" s="404">
        <f t="shared" si="1"/>
        <v>23</v>
      </c>
      <c r="AM25" s="45"/>
      <c r="AN25" s="180"/>
    </row>
    <row r="26" ht="15.75" customHeight="1">
      <c r="A26" s="46">
        <v>24.0</v>
      </c>
      <c r="B26" s="65" t="s">
        <v>667</v>
      </c>
      <c r="C26" s="716"/>
      <c r="D26" s="32"/>
      <c r="E26" s="23"/>
      <c r="F26" s="458"/>
      <c r="G26" s="23"/>
      <c r="H26" s="490"/>
      <c r="I26" s="490"/>
      <c r="J26" s="490"/>
      <c r="K26" s="490"/>
      <c r="L26" s="27"/>
      <c r="M26" s="27"/>
      <c r="N26" s="490"/>
      <c r="O26" s="490"/>
      <c r="P26" s="490"/>
      <c r="Q26" s="490"/>
      <c r="R26" s="247">
        <v>8.0</v>
      </c>
      <c r="S26" s="27"/>
      <c r="T26" s="27"/>
      <c r="U26" s="247">
        <v>8.0</v>
      </c>
      <c r="V26" s="247">
        <v>8.0</v>
      </c>
      <c r="W26" s="247">
        <v>8.0</v>
      </c>
      <c r="X26" s="247">
        <v>8.0</v>
      </c>
      <c r="Y26" s="247">
        <v>8.0</v>
      </c>
      <c r="Z26" s="27"/>
      <c r="AA26" s="27"/>
      <c r="AB26" s="247">
        <v>8.0</v>
      </c>
      <c r="AC26" s="247">
        <v>8.0</v>
      </c>
      <c r="AD26" s="247">
        <v>8.0</v>
      </c>
      <c r="AE26" s="247">
        <v>8.0</v>
      </c>
      <c r="AF26" s="247">
        <v>8.0</v>
      </c>
      <c r="AG26" s="27"/>
      <c r="AH26" s="27"/>
      <c r="AI26" s="247">
        <v>8.0</v>
      </c>
      <c r="AJ26" s="247">
        <v>8.0</v>
      </c>
      <c r="AK26" s="247">
        <v>8.0</v>
      </c>
      <c r="AL26" s="404">
        <f t="shared" si="1"/>
        <v>14</v>
      </c>
      <c r="AM26" s="45"/>
      <c r="AN26" s="180"/>
    </row>
    <row r="27" ht="15.75" customHeight="1">
      <c r="A27" s="717">
        <v>25.0</v>
      </c>
      <c r="B27" s="65" t="s">
        <v>668</v>
      </c>
      <c r="C27" s="716"/>
      <c r="D27" s="32"/>
      <c r="E27" s="23"/>
      <c r="F27" s="458"/>
      <c r="G27" s="23"/>
      <c r="H27" s="490"/>
      <c r="I27" s="490"/>
      <c r="J27" s="490"/>
      <c r="K27" s="490"/>
      <c r="L27" s="27"/>
      <c r="M27" s="27"/>
      <c r="N27" s="490"/>
      <c r="O27" s="490"/>
      <c r="P27" s="490"/>
      <c r="Q27" s="490"/>
      <c r="R27" s="490"/>
      <c r="S27" s="27"/>
      <c r="T27" s="27"/>
      <c r="U27" s="490"/>
      <c r="V27" s="490"/>
      <c r="W27" s="490"/>
      <c r="X27" s="247">
        <v>8.0</v>
      </c>
      <c r="Y27" s="247">
        <v>8.0</v>
      </c>
      <c r="Z27" s="27"/>
      <c r="AA27" s="27"/>
      <c r="AB27" s="247">
        <v>8.0</v>
      </c>
      <c r="AC27" s="247">
        <v>8.0</v>
      </c>
      <c r="AD27" s="247">
        <v>8.0</v>
      </c>
      <c r="AE27" s="247">
        <v>8.0</v>
      </c>
      <c r="AF27" s="247">
        <v>8.0</v>
      </c>
      <c r="AG27" s="27"/>
      <c r="AH27" s="476">
        <v>8.0</v>
      </c>
      <c r="AI27" s="247">
        <v>8.0</v>
      </c>
      <c r="AJ27" s="247">
        <v>8.0</v>
      </c>
      <c r="AK27" s="247">
        <v>8.0</v>
      </c>
      <c r="AL27" s="404">
        <f t="shared" si="1"/>
        <v>11</v>
      </c>
      <c r="AM27" s="45"/>
      <c r="AN27" s="180"/>
    </row>
    <row r="28" ht="15.75" customHeight="1">
      <c r="A28" s="46">
        <v>26.0</v>
      </c>
      <c r="B28" s="65" t="s">
        <v>669</v>
      </c>
      <c r="C28" s="716"/>
      <c r="D28" s="32"/>
      <c r="E28" s="23"/>
      <c r="F28" s="458"/>
      <c r="G28" s="23"/>
      <c r="H28" s="490"/>
      <c r="I28" s="490"/>
      <c r="J28" s="490"/>
      <c r="K28" s="490"/>
      <c r="L28" s="27"/>
      <c r="M28" s="27"/>
      <c r="N28" s="490"/>
      <c r="O28" s="490"/>
      <c r="P28" s="490"/>
      <c r="Q28" s="490"/>
      <c r="R28" s="490"/>
      <c r="S28" s="27"/>
      <c r="T28" s="27"/>
      <c r="U28" s="490"/>
      <c r="V28" s="490"/>
      <c r="W28" s="490"/>
      <c r="X28" s="490"/>
      <c r="Y28" s="490"/>
      <c r="Z28" s="27"/>
      <c r="AA28" s="27"/>
      <c r="AB28" s="490"/>
      <c r="AC28" s="490"/>
      <c r="AD28" s="490"/>
      <c r="AE28" s="247">
        <v>8.0</v>
      </c>
      <c r="AF28" s="247">
        <v>8.0</v>
      </c>
      <c r="AG28" s="27"/>
      <c r="AH28" s="27"/>
      <c r="AI28" s="247">
        <v>8.0</v>
      </c>
      <c r="AJ28" s="247">
        <v>8.0</v>
      </c>
      <c r="AK28" s="35">
        <v>12.0</v>
      </c>
      <c r="AL28" s="404">
        <f t="shared" si="1"/>
        <v>5</v>
      </c>
      <c r="AM28" s="45"/>
      <c r="AN28" s="180"/>
    </row>
    <row r="29" ht="15.75" customHeight="1">
      <c r="A29" s="30">
        <v>27.0</v>
      </c>
      <c r="B29" s="65" t="s">
        <v>670</v>
      </c>
      <c r="C29" s="716"/>
      <c r="D29" s="32"/>
      <c r="E29" s="43"/>
      <c r="F29" s="458"/>
      <c r="G29" s="23"/>
      <c r="H29" s="490"/>
      <c r="I29" s="490"/>
      <c r="J29" s="490"/>
      <c r="K29" s="490"/>
      <c r="L29" s="27"/>
      <c r="M29" s="27"/>
      <c r="N29" s="490"/>
      <c r="O29" s="490"/>
      <c r="P29" s="490"/>
      <c r="Q29" s="490"/>
      <c r="R29" s="490"/>
      <c r="S29" s="27"/>
      <c r="T29" s="27"/>
      <c r="U29" s="490"/>
      <c r="V29" s="490"/>
      <c r="W29" s="490"/>
      <c r="X29" s="490"/>
      <c r="Y29" s="490"/>
      <c r="Z29" s="27"/>
      <c r="AA29" s="27"/>
      <c r="AB29" s="490"/>
      <c r="AC29" s="490"/>
      <c r="AD29" s="490"/>
      <c r="AE29" s="490"/>
      <c r="AF29" s="490"/>
      <c r="AG29" s="27"/>
      <c r="AH29" s="27"/>
      <c r="AI29" s="458"/>
      <c r="AJ29" s="247">
        <v>8.0</v>
      </c>
      <c r="AK29" s="247">
        <v>8.0</v>
      </c>
      <c r="AL29" s="404">
        <f t="shared" si="1"/>
        <v>2</v>
      </c>
      <c r="AM29" s="45"/>
      <c r="AN29" s="180"/>
    </row>
    <row r="30" ht="15.75" customHeight="1">
      <c r="A30" s="19" t="s">
        <v>671</v>
      </c>
      <c r="B30" s="300" t="s">
        <v>672</v>
      </c>
      <c r="C30" s="364"/>
      <c r="D30" s="32"/>
      <c r="E30" s="78"/>
      <c r="F30" s="24">
        <v>8.0</v>
      </c>
      <c r="G30" s="23"/>
      <c r="H30" s="24">
        <v>8.0</v>
      </c>
      <c r="I30" s="24">
        <v>8.0</v>
      </c>
      <c r="J30" s="24">
        <v>8.0</v>
      </c>
      <c r="K30" s="24">
        <v>8.0</v>
      </c>
      <c r="L30" s="27"/>
      <c r="M30" s="27"/>
      <c r="N30" s="24">
        <v>8.0</v>
      </c>
      <c r="O30" s="24">
        <v>8.0</v>
      </c>
      <c r="P30" s="24">
        <v>8.0</v>
      </c>
      <c r="Q30" s="24">
        <v>8.0</v>
      </c>
      <c r="R30" s="24">
        <v>8.0</v>
      </c>
      <c r="S30" s="27"/>
      <c r="T30" s="27"/>
      <c r="U30" s="24">
        <v>8.0</v>
      </c>
      <c r="V30" s="24">
        <v>8.0</v>
      </c>
      <c r="W30" s="24">
        <v>8.0</v>
      </c>
      <c r="X30" s="24">
        <v>8.0</v>
      </c>
      <c r="Y30" s="24">
        <v>8.0</v>
      </c>
      <c r="Z30" s="27"/>
      <c r="AA30" s="27"/>
      <c r="AB30" s="24">
        <v>8.0</v>
      </c>
      <c r="AC30" s="24">
        <v>8.0</v>
      </c>
      <c r="AD30" s="24">
        <v>8.0</v>
      </c>
      <c r="AE30" s="24">
        <v>8.0</v>
      </c>
      <c r="AF30" s="24">
        <v>8.0</v>
      </c>
      <c r="AG30" s="27"/>
      <c r="AH30" s="27"/>
      <c r="AI30" s="24">
        <v>8.0</v>
      </c>
      <c r="AJ30" s="24">
        <v>8.0</v>
      </c>
      <c r="AK30" s="24">
        <v>8.0</v>
      </c>
      <c r="AL30" s="404">
        <f t="shared" si="1"/>
        <v>23</v>
      </c>
      <c r="AM30" s="45"/>
      <c r="AN30" s="180"/>
    </row>
    <row r="31" ht="15.75" customHeight="1">
      <c r="A31" s="19" t="s">
        <v>673</v>
      </c>
      <c r="B31" s="300" t="s">
        <v>308</v>
      </c>
      <c r="C31" s="364"/>
      <c r="D31" s="32"/>
      <c r="E31" s="78"/>
      <c r="F31" s="24">
        <v>8.0</v>
      </c>
      <c r="G31" s="23"/>
      <c r="H31" s="24">
        <v>8.0</v>
      </c>
      <c r="I31" s="24">
        <v>8.0</v>
      </c>
      <c r="J31" s="24">
        <v>8.0</v>
      </c>
      <c r="K31" s="24">
        <v>8.0</v>
      </c>
      <c r="L31" s="27"/>
      <c r="M31" s="27"/>
      <c r="N31" s="24">
        <v>8.0</v>
      </c>
      <c r="O31" s="24">
        <v>8.0</v>
      </c>
      <c r="P31" s="24">
        <v>8.0</v>
      </c>
      <c r="Q31" s="24">
        <v>8.0</v>
      </c>
      <c r="R31" s="24">
        <v>8.0</v>
      </c>
      <c r="S31" s="27"/>
      <c r="T31" s="27"/>
      <c r="U31" s="24">
        <v>8.0</v>
      </c>
      <c r="V31" s="24">
        <v>8.0</v>
      </c>
      <c r="W31" s="24">
        <v>8.0</v>
      </c>
      <c r="X31" s="24">
        <v>8.0</v>
      </c>
      <c r="Y31" s="24">
        <v>8.0</v>
      </c>
      <c r="Z31" s="27"/>
      <c r="AA31" s="27"/>
      <c r="AB31" s="24">
        <v>8.0</v>
      </c>
      <c r="AC31" s="24">
        <v>8.0</v>
      </c>
      <c r="AD31" s="24">
        <v>8.0</v>
      </c>
      <c r="AE31" s="24">
        <v>8.0</v>
      </c>
      <c r="AF31" s="24">
        <v>8.0</v>
      </c>
      <c r="AG31" s="27"/>
      <c r="AH31" s="27"/>
      <c r="AI31" s="24">
        <v>8.0</v>
      </c>
      <c r="AJ31" s="24">
        <v>8.0</v>
      </c>
      <c r="AK31" s="24">
        <v>8.0</v>
      </c>
      <c r="AL31" s="404">
        <f t="shared" si="1"/>
        <v>23</v>
      </c>
      <c r="AM31" s="45"/>
      <c r="AN31" s="180"/>
    </row>
    <row r="32" ht="15.75" customHeight="1">
      <c r="A32" s="19" t="s">
        <v>323</v>
      </c>
      <c r="B32" s="300" t="s">
        <v>674</v>
      </c>
      <c r="C32" s="364"/>
      <c r="D32" s="32"/>
      <c r="E32" s="78"/>
      <c r="F32" s="52"/>
      <c r="G32" s="23"/>
      <c r="H32" s="52"/>
      <c r="I32" s="52"/>
      <c r="J32" s="52"/>
      <c r="K32" s="24">
        <v>8.0</v>
      </c>
      <c r="L32" s="27"/>
      <c r="M32" s="27">
        <v>8.0</v>
      </c>
      <c r="N32" s="24">
        <v>8.0</v>
      </c>
      <c r="O32" s="24">
        <v>8.0</v>
      </c>
      <c r="P32" s="24">
        <v>8.0</v>
      </c>
      <c r="Q32" s="24">
        <v>8.0</v>
      </c>
      <c r="R32" s="24">
        <v>8.0</v>
      </c>
      <c r="S32" s="27">
        <v>8.0</v>
      </c>
      <c r="T32" s="27"/>
      <c r="U32" s="24">
        <v>8.0</v>
      </c>
      <c r="V32" s="24">
        <v>8.0</v>
      </c>
      <c r="W32" s="24">
        <v>8.0</v>
      </c>
      <c r="X32" s="24">
        <v>8.0</v>
      </c>
      <c r="Y32" s="24">
        <v>8.0</v>
      </c>
      <c r="Z32" s="27"/>
      <c r="AA32" s="27"/>
      <c r="AB32" s="24">
        <v>8.0</v>
      </c>
      <c r="AC32" s="24">
        <v>8.0</v>
      </c>
      <c r="AD32" s="24">
        <v>8.0</v>
      </c>
      <c r="AE32" s="24">
        <v>8.0</v>
      </c>
      <c r="AF32" s="24">
        <v>8.0</v>
      </c>
      <c r="AG32" s="27"/>
      <c r="AH32" s="27"/>
      <c r="AI32" s="24">
        <v>8.0</v>
      </c>
      <c r="AJ32" s="24">
        <v>8.0</v>
      </c>
      <c r="AK32" s="24">
        <v>8.0</v>
      </c>
      <c r="AL32" s="404">
        <f t="shared" si="1"/>
        <v>21</v>
      </c>
      <c r="AM32" s="45"/>
      <c r="AN32" s="180"/>
    </row>
    <row r="33" ht="15.75" customHeight="1">
      <c r="A33" s="19" t="s">
        <v>675</v>
      </c>
      <c r="B33" s="300" t="s">
        <v>676</v>
      </c>
      <c r="C33" s="417"/>
      <c r="D33" s="32"/>
      <c r="E33" s="418"/>
      <c r="F33" s="24">
        <v>8.0</v>
      </c>
      <c r="G33" s="418"/>
      <c r="H33" s="24">
        <v>8.0</v>
      </c>
      <c r="I33" s="24">
        <v>8.0</v>
      </c>
      <c r="J33" s="24">
        <v>8.0</v>
      </c>
      <c r="K33" s="24">
        <v>8.0</v>
      </c>
      <c r="L33" s="27"/>
      <c r="M33" s="27"/>
      <c r="N33" s="24">
        <v>8.0</v>
      </c>
      <c r="O33" s="24">
        <v>8.0</v>
      </c>
      <c r="P33" s="24">
        <v>8.0</v>
      </c>
      <c r="Q33" s="24">
        <v>8.0</v>
      </c>
      <c r="R33" s="24">
        <v>8.0</v>
      </c>
      <c r="S33" s="27"/>
      <c r="T33" s="27"/>
      <c r="U33" s="24">
        <v>8.0</v>
      </c>
      <c r="V33" s="24">
        <v>8.0</v>
      </c>
      <c r="W33" s="24">
        <v>8.0</v>
      </c>
      <c r="X33" s="24">
        <v>8.0</v>
      </c>
      <c r="Y33" s="24">
        <v>8.0</v>
      </c>
      <c r="Z33" s="27"/>
      <c r="AA33" s="27"/>
      <c r="AB33" s="24">
        <v>8.0</v>
      </c>
      <c r="AC33" s="24">
        <v>8.0</v>
      </c>
      <c r="AD33" s="24">
        <v>8.0</v>
      </c>
      <c r="AE33" s="24">
        <v>8.0</v>
      </c>
      <c r="AF33" s="24">
        <v>8.0</v>
      </c>
      <c r="AG33" s="27"/>
      <c r="AH33" s="27"/>
      <c r="AI33" s="24">
        <v>8.0</v>
      </c>
      <c r="AJ33" s="24">
        <v>8.0</v>
      </c>
      <c r="AK33" s="24">
        <v>8.0</v>
      </c>
      <c r="AL33" s="404">
        <f t="shared" si="1"/>
        <v>23</v>
      </c>
      <c r="AM33" s="419"/>
      <c r="AN33" s="82"/>
    </row>
    <row r="34" ht="15.75" customHeight="1">
      <c r="A34" s="19" t="s">
        <v>677</v>
      </c>
      <c r="B34" s="300" t="s">
        <v>678</v>
      </c>
      <c r="C34" s="417"/>
      <c r="D34" s="32"/>
      <c r="E34" s="418"/>
      <c r="F34" s="24">
        <v>8.0</v>
      </c>
      <c r="G34" s="418"/>
      <c r="H34" s="24">
        <v>8.0</v>
      </c>
      <c r="I34" s="24">
        <v>8.0</v>
      </c>
      <c r="J34" s="24">
        <v>8.0</v>
      </c>
      <c r="K34" s="24">
        <v>8.0</v>
      </c>
      <c r="L34" s="27"/>
      <c r="M34" s="27"/>
      <c r="N34" s="24">
        <v>8.0</v>
      </c>
      <c r="O34" s="24">
        <v>8.0</v>
      </c>
      <c r="P34" s="24">
        <v>8.0</v>
      </c>
      <c r="Q34" s="24">
        <v>8.0</v>
      </c>
      <c r="R34" s="24">
        <v>8.0</v>
      </c>
      <c r="S34" s="27"/>
      <c r="T34" s="27"/>
      <c r="U34" s="24">
        <v>8.0</v>
      </c>
      <c r="V34" s="24">
        <v>8.0</v>
      </c>
      <c r="W34" s="24">
        <v>8.0</v>
      </c>
      <c r="X34" s="24">
        <v>8.0</v>
      </c>
      <c r="Y34" s="24">
        <v>8.0</v>
      </c>
      <c r="Z34" s="27"/>
      <c r="AA34" s="27"/>
      <c r="AB34" s="24">
        <v>8.0</v>
      </c>
      <c r="AC34" s="24">
        <v>8.0</v>
      </c>
      <c r="AD34" s="24">
        <v>8.0</v>
      </c>
      <c r="AE34" s="24">
        <v>8.0</v>
      </c>
      <c r="AF34" s="24">
        <v>8.0</v>
      </c>
      <c r="AG34" s="27"/>
      <c r="AH34" s="27"/>
      <c r="AI34" s="24">
        <v>8.0</v>
      </c>
      <c r="AJ34" s="24">
        <v>8.0</v>
      </c>
      <c r="AK34" s="24">
        <v>8.0</v>
      </c>
      <c r="AL34" s="404">
        <f t="shared" si="1"/>
        <v>23</v>
      </c>
      <c r="AM34" s="419"/>
      <c r="AN34" s="82"/>
    </row>
    <row r="35" ht="15.75" customHeight="1">
      <c r="A35" s="19" t="s">
        <v>328</v>
      </c>
      <c r="B35" s="300" t="s">
        <v>679</v>
      </c>
      <c r="C35" s="417"/>
      <c r="D35" s="71"/>
      <c r="E35" s="418"/>
      <c r="F35" s="24">
        <v>8.0</v>
      </c>
      <c r="G35" s="418"/>
      <c r="H35" s="24">
        <v>8.0</v>
      </c>
      <c r="I35" s="24">
        <v>8.0</v>
      </c>
      <c r="J35" s="24">
        <v>8.0</v>
      </c>
      <c r="K35" s="24">
        <v>8.0</v>
      </c>
      <c r="L35" s="27"/>
      <c r="M35" s="27"/>
      <c r="N35" s="24">
        <v>8.0</v>
      </c>
      <c r="O35" s="24">
        <v>8.0</v>
      </c>
      <c r="P35" s="24">
        <v>8.0</v>
      </c>
      <c r="Q35" s="24">
        <v>8.0</v>
      </c>
      <c r="R35" s="24">
        <v>8.0</v>
      </c>
      <c r="S35" s="27"/>
      <c r="T35" s="27"/>
      <c r="U35" s="24">
        <v>8.0</v>
      </c>
      <c r="V35" s="24">
        <v>8.0</v>
      </c>
      <c r="W35" s="24">
        <v>8.0</v>
      </c>
      <c r="X35" s="24">
        <v>8.0</v>
      </c>
      <c r="Y35" s="24">
        <v>8.0</v>
      </c>
      <c r="Z35" s="27"/>
      <c r="AA35" s="27"/>
      <c r="AB35" s="24">
        <v>8.0</v>
      </c>
      <c r="AC35" s="24">
        <v>8.0</v>
      </c>
      <c r="AD35" s="24">
        <v>8.0</v>
      </c>
      <c r="AE35" s="24">
        <v>8.0</v>
      </c>
      <c r="AF35" s="24">
        <v>8.0</v>
      </c>
      <c r="AG35" s="27"/>
      <c r="AH35" s="27"/>
      <c r="AI35" s="24">
        <v>8.0</v>
      </c>
      <c r="AJ35" s="24">
        <v>8.0</v>
      </c>
      <c r="AK35" s="24">
        <v>8.0</v>
      </c>
      <c r="AL35" s="404">
        <f t="shared" si="1"/>
        <v>23</v>
      </c>
      <c r="AM35" s="419"/>
      <c r="AN35" s="82"/>
    </row>
    <row r="36" ht="15.75" customHeight="1">
      <c r="A36" s="79"/>
      <c r="B36" s="423"/>
      <c r="C36" s="81"/>
      <c r="D36" s="79"/>
      <c r="E36" s="82"/>
      <c r="F36" s="82"/>
      <c r="G36" s="82"/>
      <c r="H36" s="83"/>
      <c r="I36" s="84"/>
      <c r="J36" s="82"/>
      <c r="K36" s="82"/>
      <c r="L36" s="82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82"/>
      <c r="AM36" s="82"/>
      <c r="AN36" s="82"/>
    </row>
    <row r="37" ht="15.75" customHeight="1">
      <c r="A37" s="306"/>
      <c r="B37" s="306"/>
      <c r="C37" s="307" t="s">
        <v>276</v>
      </c>
      <c r="D37" s="127"/>
      <c r="E37" s="87" t="s">
        <v>42</v>
      </c>
      <c r="F37" s="31" t="s">
        <v>43</v>
      </c>
      <c r="G37" s="82"/>
      <c r="H37" s="88"/>
      <c r="I37" s="79" t="s">
        <v>44</v>
      </c>
      <c r="J37" s="89"/>
      <c r="K37" s="89"/>
      <c r="L37" s="89"/>
      <c r="M37" s="89"/>
      <c r="N37" s="82"/>
      <c r="O37" s="82"/>
      <c r="P37" s="90"/>
      <c r="Q37" s="79" t="s">
        <v>45</v>
      </c>
      <c r="R37" s="79"/>
      <c r="S37" s="79"/>
      <c r="T37" s="82"/>
      <c r="U37" s="256"/>
      <c r="V37" s="82" t="s">
        <v>46</v>
      </c>
      <c r="W37" s="82"/>
      <c r="X37" s="82"/>
      <c r="Y37" s="485"/>
      <c r="Z37" s="486" t="s">
        <v>310</v>
      </c>
      <c r="AD37" s="79"/>
      <c r="AE37" s="79"/>
      <c r="AF37" s="79"/>
      <c r="AG37" s="79"/>
      <c r="AH37" s="79"/>
      <c r="AI37" s="79"/>
      <c r="AJ37" s="79"/>
      <c r="AK37" s="79"/>
      <c r="AL37" s="82"/>
      <c r="AM37" s="82"/>
      <c r="AN37" s="82"/>
    </row>
    <row r="38" ht="15.75" customHeight="1">
      <c r="A38" s="306"/>
      <c r="B38" s="306"/>
      <c r="C38" s="222"/>
      <c r="D38" s="223"/>
      <c r="E38" s="87" t="s">
        <v>48</v>
      </c>
      <c r="F38" s="35" t="s">
        <v>49</v>
      </c>
      <c r="G38" s="82"/>
      <c r="H38" s="93"/>
      <c r="I38" s="82"/>
      <c r="J38" s="82"/>
      <c r="K38" s="82"/>
      <c r="L38" s="82"/>
      <c r="M38" s="82"/>
      <c r="N38" s="82"/>
      <c r="O38" s="82"/>
      <c r="P38" s="94"/>
      <c r="Q38" s="82" t="s">
        <v>50</v>
      </c>
      <c r="R38" s="89"/>
      <c r="S38" s="82"/>
      <c r="T38" s="82"/>
      <c r="U38" s="95"/>
      <c r="V38" s="79" t="s">
        <v>51</v>
      </c>
      <c r="W38" s="79"/>
      <c r="X38" s="82"/>
      <c r="Y38" s="82"/>
      <c r="Z38" s="82"/>
      <c r="AA38" s="79"/>
      <c r="AB38" s="79"/>
      <c r="AC38" s="85"/>
      <c r="AD38" s="79"/>
      <c r="AE38" s="79"/>
      <c r="AF38" s="79"/>
      <c r="AG38" s="79"/>
      <c r="AH38" s="79"/>
      <c r="AI38" s="79"/>
      <c r="AJ38" s="79"/>
      <c r="AK38" s="79"/>
      <c r="AL38" s="82"/>
      <c r="AM38" s="82"/>
      <c r="AN38" s="82"/>
    </row>
    <row r="39" ht="15.75" customHeight="1">
      <c r="A39" s="306"/>
      <c r="B39" s="306"/>
      <c r="C39" s="128"/>
      <c r="D39" s="130"/>
      <c r="E39" s="87" t="s">
        <v>53</v>
      </c>
      <c r="F39" s="97" t="s">
        <v>54</v>
      </c>
      <c r="G39" s="98"/>
      <c r="H39" s="89"/>
      <c r="I39" s="89"/>
      <c r="J39" s="89"/>
      <c r="K39" s="89"/>
      <c r="L39" s="89"/>
      <c r="M39" s="82"/>
      <c r="N39" s="82"/>
      <c r="O39" s="82"/>
      <c r="P39" s="89"/>
      <c r="Q39" s="89"/>
      <c r="R39" s="99"/>
      <c r="S39" s="99"/>
      <c r="T39" s="100"/>
      <c r="U39" s="100"/>
      <c r="V39" s="99"/>
      <c r="W39" s="99"/>
      <c r="X39" s="99"/>
      <c r="Y39" s="99"/>
      <c r="Z39" s="99"/>
      <c r="AA39" s="99"/>
      <c r="AB39" s="100"/>
      <c r="AC39" s="85"/>
      <c r="AD39" s="101"/>
      <c r="AE39" s="101"/>
      <c r="AF39" s="101"/>
      <c r="AG39" s="101"/>
      <c r="AH39" s="101"/>
      <c r="AI39" s="101"/>
      <c r="AJ39" s="101"/>
      <c r="AK39" s="101"/>
      <c r="AL39" s="102"/>
      <c r="AM39" s="102"/>
      <c r="AN39" s="102"/>
    </row>
    <row r="40" ht="16.5" customHeight="1">
      <c r="A40" s="103"/>
      <c r="B40" s="104"/>
      <c r="C40" s="105"/>
      <c r="D40" s="103"/>
      <c r="E40" s="103"/>
      <c r="F40" s="106"/>
      <c r="G40" s="107" t="s">
        <v>55</v>
      </c>
      <c r="H40" s="108"/>
      <c r="I40" s="109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1"/>
      <c r="AM40" s="104"/>
      <c r="AN40" s="104"/>
    </row>
    <row r="41" ht="15.75" customHeight="1">
      <c r="A41" s="79"/>
      <c r="B41" s="82"/>
      <c r="C41" s="96"/>
      <c r="D41" s="79"/>
      <c r="E41" s="79"/>
      <c r="F41" s="79"/>
      <c r="G41" s="79"/>
      <c r="H41" s="112"/>
      <c r="I41" s="84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82"/>
      <c r="AM41" s="82"/>
      <c r="AN41" s="82"/>
    </row>
    <row r="42" ht="16.5" customHeight="1">
      <c r="A42" s="19">
        <v>1.0</v>
      </c>
      <c r="B42" s="19" t="s">
        <v>680</v>
      </c>
      <c r="C42" s="380"/>
      <c r="D42" s="113" t="s">
        <v>56</v>
      </c>
      <c r="E42" s="114"/>
      <c r="F42" s="9"/>
      <c r="G42" s="117"/>
      <c r="H42" s="9"/>
      <c r="I42" s="9"/>
      <c r="J42" s="9"/>
      <c r="K42" s="9"/>
      <c r="L42" s="15"/>
      <c r="M42" s="15"/>
      <c r="N42" s="9"/>
      <c r="O42" s="9"/>
      <c r="P42" s="9"/>
      <c r="Q42" s="9"/>
      <c r="R42" s="9"/>
      <c r="S42" s="15"/>
      <c r="T42" s="15">
        <v>8.0</v>
      </c>
      <c r="U42" s="9"/>
      <c r="V42" s="9"/>
      <c r="W42" s="9"/>
      <c r="X42" s="9"/>
      <c r="Y42" s="9"/>
      <c r="Z42" s="15"/>
      <c r="AA42" s="15"/>
      <c r="AB42" s="9"/>
      <c r="AC42" s="9"/>
      <c r="AD42" s="9"/>
      <c r="AE42" s="9"/>
      <c r="AF42" s="9"/>
      <c r="AG42" s="15">
        <v>8.0</v>
      </c>
      <c r="AH42" s="15"/>
      <c r="AI42" s="9"/>
      <c r="AJ42" s="9"/>
      <c r="AK42" s="9"/>
      <c r="AL42" s="31"/>
      <c r="AM42" s="31"/>
      <c r="AN42" s="112"/>
    </row>
    <row r="43" ht="15.75" customHeight="1">
      <c r="A43" s="19">
        <v>2.0</v>
      </c>
      <c r="B43" s="19" t="s">
        <v>681</v>
      </c>
      <c r="C43" s="387"/>
      <c r="D43" s="32"/>
      <c r="E43" s="32"/>
      <c r="F43" s="9"/>
      <c r="G43" s="117"/>
      <c r="H43" s="9"/>
      <c r="I43" s="9"/>
      <c r="J43" s="9"/>
      <c r="K43" s="9"/>
      <c r="L43" s="15"/>
      <c r="M43" s="15">
        <v>8.0</v>
      </c>
      <c r="N43" s="9"/>
      <c r="O43" s="9"/>
      <c r="P43" s="9"/>
      <c r="Q43" s="9"/>
      <c r="R43" s="9"/>
      <c r="S43" s="15"/>
      <c r="T43" s="15"/>
      <c r="U43" s="9"/>
      <c r="V43" s="9"/>
      <c r="W43" s="9"/>
      <c r="X43" s="9"/>
      <c r="Y43" s="9"/>
      <c r="Z43" s="15">
        <v>8.0</v>
      </c>
      <c r="AA43" s="15"/>
      <c r="AB43" s="9"/>
      <c r="AC43" s="9"/>
      <c r="AD43" s="9"/>
      <c r="AE43" s="9"/>
      <c r="AF43" s="9"/>
      <c r="AG43" s="15"/>
      <c r="AH43" s="15"/>
      <c r="AI43" s="9"/>
      <c r="AJ43" s="9"/>
      <c r="AK43" s="9"/>
      <c r="AL43" s="31"/>
      <c r="AM43" s="31"/>
      <c r="AN43" s="112"/>
    </row>
    <row r="44" ht="15.75" customHeight="1">
      <c r="A44" s="19">
        <v>3.0</v>
      </c>
      <c r="B44" s="19" t="s">
        <v>339</v>
      </c>
      <c r="C44" s="364"/>
      <c r="D44" s="32"/>
      <c r="E44" s="32"/>
      <c r="F44" s="9"/>
      <c r="G44" s="117"/>
      <c r="H44" s="9"/>
      <c r="I44" s="9"/>
      <c r="J44" s="9"/>
      <c r="K44" s="9"/>
      <c r="L44" s="15"/>
      <c r="M44" s="15"/>
      <c r="N44" s="9"/>
      <c r="O44" s="9"/>
      <c r="P44" s="9"/>
      <c r="Q44" s="9"/>
      <c r="R44" s="9"/>
      <c r="S44" s="15">
        <v>8.0</v>
      </c>
      <c r="T44" s="28"/>
      <c r="U44" s="14"/>
      <c r="V44" s="9"/>
      <c r="W44" s="9"/>
      <c r="X44" s="9"/>
      <c r="Y44" s="9"/>
      <c r="Z44" s="15"/>
      <c r="AA44" s="15"/>
      <c r="AB44" s="9"/>
      <c r="AC44" s="9"/>
      <c r="AD44" s="9"/>
      <c r="AE44" s="9"/>
      <c r="AF44" s="9"/>
      <c r="AG44" s="15"/>
      <c r="AH44" s="15">
        <v>8.0</v>
      </c>
      <c r="AI44" s="9"/>
      <c r="AJ44" s="9"/>
      <c r="AK44" s="9"/>
      <c r="AL44" s="31"/>
      <c r="AM44" s="31"/>
      <c r="AN44" s="112"/>
    </row>
    <row r="45" ht="16.5" customHeight="1">
      <c r="A45" s="19">
        <v>4.0</v>
      </c>
      <c r="B45" s="19" t="s">
        <v>59</v>
      </c>
      <c r="C45" s="364"/>
      <c r="D45" s="71"/>
      <c r="E45" s="71"/>
      <c r="F45" s="9"/>
      <c r="G45" s="117"/>
      <c r="H45" s="9"/>
      <c r="I45" s="9"/>
      <c r="J45" s="9"/>
      <c r="K45" s="9"/>
      <c r="L45" s="15">
        <v>8.0</v>
      </c>
      <c r="M45" s="15"/>
      <c r="N45" s="9"/>
      <c r="O45" s="9"/>
      <c r="P45" s="9"/>
      <c r="Q45" s="9"/>
      <c r="R45" s="9"/>
      <c r="S45" s="15"/>
      <c r="T45" s="15"/>
      <c r="U45" s="9"/>
      <c r="V45" s="9"/>
      <c r="W45" s="9"/>
      <c r="X45" s="9"/>
      <c r="Y45" s="9"/>
      <c r="Z45" s="15"/>
      <c r="AA45" s="15">
        <v>8.0</v>
      </c>
      <c r="AB45" s="9"/>
      <c r="AC45" s="9"/>
      <c r="AD45" s="9"/>
      <c r="AE45" s="9"/>
      <c r="AF45" s="9"/>
      <c r="AG45" s="15"/>
      <c r="AH45" s="15"/>
      <c r="AI45" s="9"/>
      <c r="AJ45" s="9"/>
      <c r="AK45" s="9"/>
      <c r="AL45" s="31"/>
      <c r="AM45" s="31"/>
      <c r="AN45" s="112"/>
    </row>
    <row r="46" ht="21.75" customHeight="1">
      <c r="A46" s="79"/>
      <c r="B46" s="80"/>
      <c r="C46" s="112"/>
      <c r="D46" s="79"/>
      <c r="E46" s="112"/>
      <c r="F46" s="237"/>
      <c r="G46" s="237"/>
      <c r="H46" s="237"/>
      <c r="I46" s="237"/>
      <c r="J46" s="237"/>
      <c r="K46" s="237"/>
      <c r="L46" s="237"/>
      <c r="M46" s="25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92"/>
      <c r="AA46" s="237"/>
      <c r="AB46" s="237"/>
      <c r="AC46" s="237"/>
      <c r="AD46" s="237"/>
      <c r="AE46" s="237"/>
      <c r="AF46" s="237"/>
      <c r="AG46" s="237"/>
      <c r="AH46" s="237"/>
      <c r="AI46" s="237"/>
      <c r="AJ46" s="237"/>
      <c r="AK46" s="237"/>
      <c r="AL46" s="31"/>
      <c r="AM46" s="31"/>
      <c r="AN46" s="112"/>
    </row>
    <row r="47" ht="17.25" customHeight="1">
      <c r="A47" s="19">
        <v>1.0</v>
      </c>
      <c r="B47" s="20" t="s">
        <v>60</v>
      </c>
      <c r="C47" s="364"/>
      <c r="D47" s="113" t="s">
        <v>61</v>
      </c>
      <c r="E47" s="118"/>
      <c r="F47" s="115"/>
      <c r="G47" s="117"/>
      <c r="H47" s="115"/>
      <c r="I47" s="115"/>
      <c r="J47" s="115"/>
      <c r="K47" s="115"/>
      <c r="L47" s="115"/>
      <c r="M47" s="115"/>
      <c r="N47" s="115"/>
      <c r="O47" s="115"/>
      <c r="P47" s="115"/>
      <c r="Q47" s="9"/>
      <c r="R47" s="9"/>
      <c r="S47" s="15"/>
      <c r="T47" s="15"/>
      <c r="U47" s="9"/>
      <c r="V47" s="9"/>
      <c r="W47" s="9"/>
      <c r="X47" s="9"/>
      <c r="Y47" s="9"/>
      <c r="Z47" s="15"/>
      <c r="AA47" s="15"/>
      <c r="AB47" s="9"/>
      <c r="AC47" s="9"/>
      <c r="AD47" s="9"/>
      <c r="AE47" s="9"/>
      <c r="AF47" s="9"/>
      <c r="AG47" s="15"/>
      <c r="AH47" s="15"/>
      <c r="AI47" s="9"/>
      <c r="AJ47" s="9"/>
      <c r="AK47" s="9"/>
      <c r="AL47" s="31"/>
      <c r="AM47" s="31"/>
      <c r="AN47" s="112"/>
    </row>
    <row r="48" ht="18.0" customHeight="1">
      <c r="A48" s="19">
        <v>2.0</v>
      </c>
      <c r="B48" s="20" t="s">
        <v>63</v>
      </c>
      <c r="C48" s="364"/>
      <c r="D48" s="71"/>
      <c r="E48" s="71"/>
      <c r="F48" s="9"/>
      <c r="G48" s="117"/>
      <c r="H48" s="9"/>
      <c r="I48" s="9"/>
      <c r="J48" s="9"/>
      <c r="K48" s="9"/>
      <c r="L48" s="15"/>
      <c r="M48" s="15"/>
      <c r="N48" s="9"/>
      <c r="O48" s="9"/>
      <c r="P48" s="9"/>
      <c r="Q48" s="9"/>
      <c r="R48" s="9"/>
      <c r="S48" s="15"/>
      <c r="T48" s="15"/>
      <c r="U48" s="9"/>
      <c r="V48" s="9"/>
      <c r="W48" s="9"/>
      <c r="X48" s="9"/>
      <c r="Y48" s="9"/>
      <c r="Z48" s="15"/>
      <c r="AA48" s="15"/>
      <c r="AB48" s="9"/>
      <c r="AC48" s="9"/>
      <c r="AD48" s="9"/>
      <c r="AE48" s="9"/>
      <c r="AF48" s="9"/>
      <c r="AG48" s="15"/>
      <c r="AH48" s="15"/>
      <c r="AI48" s="9"/>
      <c r="AJ48" s="9"/>
      <c r="AK48" s="9"/>
      <c r="AL48" s="31"/>
      <c r="AM48" s="31"/>
      <c r="AN48" s="112"/>
    </row>
    <row r="49" ht="15.75" customHeight="1">
      <c r="A49" s="79"/>
      <c r="B49" s="80"/>
      <c r="C49" s="112"/>
      <c r="D49" s="121"/>
      <c r="E49" s="121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X49" s="259"/>
      <c r="Y49" s="259"/>
      <c r="Z49" s="259"/>
      <c r="AA49" s="259"/>
      <c r="AB49" s="259"/>
      <c r="AC49" s="259"/>
      <c r="AD49" s="259"/>
      <c r="AE49" s="259"/>
      <c r="AF49" s="259"/>
      <c r="AG49" s="259"/>
      <c r="AH49" s="259"/>
      <c r="AI49" s="259"/>
      <c r="AJ49" s="259"/>
      <c r="AK49" s="259"/>
      <c r="AL49" s="121"/>
      <c r="AM49" s="121"/>
      <c r="AN49" s="121"/>
    </row>
    <row r="50" ht="18.75" customHeight="1">
      <c r="A50" s="19">
        <v>1.0</v>
      </c>
      <c r="B50" s="20" t="s">
        <v>64</v>
      </c>
      <c r="C50" s="364"/>
      <c r="D50" s="113" t="s">
        <v>65</v>
      </c>
      <c r="E50" s="114"/>
      <c r="F50" s="9"/>
      <c r="G50" s="117"/>
      <c r="H50" s="9"/>
      <c r="I50" s="9"/>
      <c r="J50" s="9"/>
      <c r="K50" s="9"/>
      <c r="L50" s="15"/>
      <c r="M50" s="15"/>
      <c r="N50" s="9"/>
      <c r="O50" s="9"/>
      <c r="P50" s="9"/>
      <c r="Q50" s="9"/>
      <c r="R50" s="9"/>
      <c r="S50" s="15"/>
      <c r="T50" s="15"/>
      <c r="U50" s="9"/>
      <c r="V50" s="9"/>
      <c r="W50" s="9"/>
      <c r="X50" s="9"/>
      <c r="Y50" s="9"/>
      <c r="Z50" s="15"/>
      <c r="AA50" s="15"/>
      <c r="AB50" s="9"/>
      <c r="AC50" s="9"/>
      <c r="AD50" s="9"/>
      <c r="AE50" s="9"/>
      <c r="AF50" s="9"/>
      <c r="AG50" s="15"/>
      <c r="AH50" s="15"/>
      <c r="AI50" s="9"/>
      <c r="AJ50" s="9"/>
      <c r="AK50" s="9"/>
      <c r="AL50" s="31"/>
      <c r="AM50" s="31"/>
      <c r="AN50" s="112"/>
    </row>
    <row r="51" ht="17.25" customHeight="1">
      <c r="A51" s="19">
        <v>2.0</v>
      </c>
      <c r="B51" s="20" t="s">
        <v>66</v>
      </c>
      <c r="C51" s="364"/>
      <c r="D51" s="71"/>
      <c r="E51" s="71"/>
      <c r="F51" s="115"/>
      <c r="G51" s="117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9"/>
      <c r="V51" s="9"/>
      <c r="W51" s="9"/>
      <c r="X51" s="9"/>
      <c r="Y51" s="9"/>
      <c r="Z51" s="15"/>
      <c r="AA51" s="15"/>
      <c r="AB51" s="9"/>
      <c r="AC51" s="9"/>
      <c r="AD51" s="9"/>
      <c r="AE51" s="9"/>
      <c r="AF51" s="9"/>
      <c r="AG51" s="15"/>
      <c r="AH51" s="15"/>
      <c r="AI51" s="9"/>
      <c r="AJ51" s="9"/>
      <c r="AK51" s="9"/>
      <c r="AL51" s="31"/>
      <c r="AM51" s="31"/>
      <c r="AN51" s="112"/>
    </row>
    <row r="52" ht="18.0" customHeight="1">
      <c r="A52" s="79"/>
      <c r="B52" s="80"/>
      <c r="C52" s="112"/>
      <c r="D52" s="79"/>
      <c r="E52" s="79"/>
      <c r="F52" s="260"/>
      <c r="G52" s="260"/>
      <c r="H52" s="237"/>
      <c r="I52" s="260"/>
      <c r="J52" s="260"/>
      <c r="K52" s="260"/>
      <c r="L52" s="260"/>
      <c r="M52" s="261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31"/>
      <c r="AM52" s="31"/>
      <c r="AN52" s="112"/>
    </row>
    <row r="53" ht="18.0" customHeight="1">
      <c r="A53" s="19">
        <v>1.0</v>
      </c>
      <c r="B53" s="20" t="s">
        <v>67</v>
      </c>
      <c r="C53" s="364">
        <v>42852.0</v>
      </c>
      <c r="D53" s="31" t="s">
        <v>68</v>
      </c>
      <c r="E53" s="78">
        <v>7.9220318245E10</v>
      </c>
      <c r="F53" s="9">
        <v>8.0</v>
      </c>
      <c r="G53" s="117"/>
      <c r="H53" s="9">
        <v>8.0</v>
      </c>
      <c r="I53" s="9">
        <v>8.0</v>
      </c>
      <c r="J53" s="9">
        <v>8.0</v>
      </c>
      <c r="K53" s="9">
        <v>8.0</v>
      </c>
      <c r="L53" s="15"/>
      <c r="M53" s="15"/>
      <c r="N53" s="9">
        <v>8.0</v>
      </c>
      <c r="O53" s="9">
        <v>8.0</v>
      </c>
      <c r="P53" s="9">
        <v>8.0</v>
      </c>
      <c r="Q53" s="9">
        <v>8.0</v>
      </c>
      <c r="R53" s="9">
        <v>8.0</v>
      </c>
      <c r="S53" s="15"/>
      <c r="T53" s="15"/>
      <c r="U53" s="9">
        <v>8.0</v>
      </c>
      <c r="V53" s="9">
        <v>8.0</v>
      </c>
      <c r="W53" s="9">
        <v>8.0</v>
      </c>
      <c r="X53" s="9">
        <v>8.0</v>
      </c>
      <c r="Y53" s="9">
        <v>8.0</v>
      </c>
      <c r="Z53" s="15"/>
      <c r="AA53" s="15"/>
      <c r="AB53" s="9">
        <v>8.0</v>
      </c>
      <c r="AC53" s="9">
        <v>8.0</v>
      </c>
      <c r="AD53" s="9">
        <v>8.0</v>
      </c>
      <c r="AE53" s="9">
        <v>8.0</v>
      </c>
      <c r="AF53" s="9">
        <v>8.0</v>
      </c>
      <c r="AG53" s="15"/>
      <c r="AH53" s="15"/>
      <c r="AI53" s="9">
        <v>8.0</v>
      </c>
      <c r="AJ53" s="9">
        <v>8.0</v>
      </c>
      <c r="AK53" s="9">
        <v>8.0</v>
      </c>
      <c r="AL53" s="404">
        <f t="shared" ref="AL53:AL59" si="2">COUNT(F53:AK53)</f>
        <v>23</v>
      </c>
      <c r="AM53" s="31"/>
      <c r="AN53" s="112"/>
    </row>
    <row r="54" ht="18.0" customHeight="1">
      <c r="A54" s="19">
        <v>2.0</v>
      </c>
      <c r="B54" s="20" t="s">
        <v>69</v>
      </c>
      <c r="C54" s="364">
        <v>42667.0</v>
      </c>
      <c r="D54" s="31" t="s">
        <v>70</v>
      </c>
      <c r="E54" s="78">
        <v>7.9220318242E10</v>
      </c>
      <c r="F54" s="9">
        <v>8.0</v>
      </c>
      <c r="G54" s="117"/>
      <c r="H54" s="9">
        <v>8.0</v>
      </c>
      <c r="I54" s="9"/>
      <c r="J54" s="9">
        <v>8.0</v>
      </c>
      <c r="K54" s="9">
        <v>8.0</v>
      </c>
      <c r="L54" s="15"/>
      <c r="M54" s="15"/>
      <c r="N54" s="9">
        <v>8.0</v>
      </c>
      <c r="O54" s="9">
        <v>8.0</v>
      </c>
      <c r="P54" s="9">
        <v>8.0</v>
      </c>
      <c r="Q54" s="9">
        <v>8.0</v>
      </c>
      <c r="R54" s="9">
        <v>8.0</v>
      </c>
      <c r="S54" s="15"/>
      <c r="T54" s="15"/>
      <c r="U54" s="9">
        <v>8.0</v>
      </c>
      <c r="V54" s="9">
        <v>8.0</v>
      </c>
      <c r="W54" s="9">
        <v>8.0</v>
      </c>
      <c r="X54" s="9">
        <v>8.0</v>
      </c>
      <c r="Y54" s="9">
        <v>8.0</v>
      </c>
      <c r="Z54" s="15"/>
      <c r="AA54" s="15"/>
      <c r="AB54" s="9">
        <v>8.0</v>
      </c>
      <c r="AC54" s="9">
        <v>8.0</v>
      </c>
      <c r="AD54" s="9">
        <v>8.0</v>
      </c>
      <c r="AE54" s="9">
        <v>8.0</v>
      </c>
      <c r="AF54" s="9">
        <v>8.0</v>
      </c>
      <c r="AG54" s="15"/>
      <c r="AH54" s="15"/>
      <c r="AI54" s="9">
        <v>8.0</v>
      </c>
      <c r="AJ54" s="9">
        <v>8.0</v>
      </c>
      <c r="AK54" s="9">
        <v>8.0</v>
      </c>
      <c r="AL54" s="404">
        <f t="shared" si="2"/>
        <v>22</v>
      </c>
      <c r="AM54" s="31"/>
      <c r="AN54" s="112"/>
    </row>
    <row r="55" ht="17.25" customHeight="1">
      <c r="A55" s="19">
        <v>3.0</v>
      </c>
      <c r="B55" s="20" t="s">
        <v>682</v>
      </c>
      <c r="C55" s="380">
        <v>43239.0</v>
      </c>
      <c r="D55" s="31" t="s">
        <v>70</v>
      </c>
      <c r="E55" s="78">
        <v>7.9221184277E10</v>
      </c>
      <c r="F55" s="9"/>
      <c r="G55" s="117"/>
      <c r="H55" s="9"/>
      <c r="I55" s="9">
        <v>12.0</v>
      </c>
      <c r="J55" s="9">
        <v>12.0</v>
      </c>
      <c r="K55" s="9"/>
      <c r="L55" s="15"/>
      <c r="M55" s="15">
        <v>12.0</v>
      </c>
      <c r="N55" s="9">
        <v>12.0</v>
      </c>
      <c r="O55" s="9"/>
      <c r="P55" s="9"/>
      <c r="Q55" s="9">
        <v>12.0</v>
      </c>
      <c r="R55" s="9">
        <v>12.0</v>
      </c>
      <c r="S55" s="15"/>
      <c r="T55" s="15"/>
      <c r="U55" s="9"/>
      <c r="V55" s="9">
        <v>12.0</v>
      </c>
      <c r="W55" s="9"/>
      <c r="X55" s="9"/>
      <c r="Y55" s="9">
        <v>12.0</v>
      </c>
      <c r="Z55" s="15">
        <v>12.0</v>
      </c>
      <c r="AA55" s="15">
        <v>12.0</v>
      </c>
      <c r="AB55" s="9"/>
      <c r="AC55" s="9">
        <v>12.0</v>
      </c>
      <c r="AD55" s="9">
        <v>12.0</v>
      </c>
      <c r="AE55" s="9"/>
      <c r="AF55" s="9"/>
      <c r="AG55" s="15">
        <v>12.0</v>
      </c>
      <c r="AH55" s="15">
        <v>12.0</v>
      </c>
      <c r="AI55" s="9"/>
      <c r="AJ55" s="9"/>
      <c r="AK55" s="9">
        <v>12.0</v>
      </c>
      <c r="AL55" s="404">
        <f t="shared" si="2"/>
        <v>15</v>
      </c>
      <c r="AM55" s="31"/>
      <c r="AN55" s="112"/>
    </row>
    <row r="56" ht="17.25" customHeight="1">
      <c r="A56" s="19">
        <v>4.0</v>
      </c>
      <c r="B56" s="20" t="s">
        <v>290</v>
      </c>
      <c r="C56" s="380">
        <v>43292.0</v>
      </c>
      <c r="D56" s="31" t="s">
        <v>70</v>
      </c>
      <c r="E56" s="78">
        <v>7.9221277764E10</v>
      </c>
      <c r="F56" s="9">
        <v>8.0</v>
      </c>
      <c r="G56" s="117"/>
      <c r="H56" s="9">
        <v>8.0</v>
      </c>
      <c r="I56" s="9">
        <v>8.0</v>
      </c>
      <c r="J56" s="9">
        <v>8.0</v>
      </c>
      <c r="K56" s="9">
        <v>8.0</v>
      </c>
      <c r="L56" s="15"/>
      <c r="M56" s="15"/>
      <c r="N56" s="9">
        <v>8.0</v>
      </c>
      <c r="O56" s="9">
        <v>8.0</v>
      </c>
      <c r="P56" s="9">
        <v>8.0</v>
      </c>
      <c r="Q56" s="9">
        <v>8.0</v>
      </c>
      <c r="R56" s="9">
        <v>8.0</v>
      </c>
      <c r="S56" s="15"/>
      <c r="T56" s="15"/>
      <c r="U56" s="9">
        <v>8.0</v>
      </c>
      <c r="V56" s="9">
        <v>8.0</v>
      </c>
      <c r="W56" s="9">
        <v>8.0</v>
      </c>
      <c r="X56" s="9">
        <v>8.0</v>
      </c>
      <c r="Y56" s="9">
        <v>8.0</v>
      </c>
      <c r="Z56" s="15"/>
      <c r="AA56" s="15"/>
      <c r="AB56" s="9">
        <v>8.0</v>
      </c>
      <c r="AC56" s="9">
        <v>8.0</v>
      </c>
      <c r="AD56" s="9">
        <v>8.0</v>
      </c>
      <c r="AE56" s="9">
        <v>8.0</v>
      </c>
      <c r="AF56" s="9">
        <v>8.0</v>
      </c>
      <c r="AG56" s="15"/>
      <c r="AH56" s="15"/>
      <c r="AI56" s="9"/>
      <c r="AJ56" s="9"/>
      <c r="AK56" s="9"/>
      <c r="AL56" s="404">
        <f t="shared" si="2"/>
        <v>20</v>
      </c>
      <c r="AM56" s="31"/>
      <c r="AN56" s="112"/>
    </row>
    <row r="57" ht="17.25" customHeight="1">
      <c r="A57" s="19">
        <v>5.0</v>
      </c>
      <c r="B57" s="20" t="s">
        <v>72</v>
      </c>
      <c r="C57" s="380">
        <v>43072.0</v>
      </c>
      <c r="D57" s="31" t="s">
        <v>70</v>
      </c>
      <c r="E57" s="78">
        <v>7.9221946634E10</v>
      </c>
      <c r="F57" s="9">
        <v>12.0</v>
      </c>
      <c r="G57" s="117"/>
      <c r="H57" s="9">
        <v>12.0</v>
      </c>
      <c r="I57" s="718">
        <v>8.0</v>
      </c>
      <c r="J57" s="9"/>
      <c r="K57" s="9">
        <v>12.0</v>
      </c>
      <c r="L57" s="15">
        <v>12.0</v>
      </c>
      <c r="M57" s="15"/>
      <c r="N57" s="9"/>
      <c r="O57" s="9">
        <v>12.0</v>
      </c>
      <c r="P57" s="9">
        <v>12.0</v>
      </c>
      <c r="Q57" s="9"/>
      <c r="R57" s="9"/>
      <c r="S57" s="15">
        <v>12.0</v>
      </c>
      <c r="T57" s="15">
        <v>12.0</v>
      </c>
      <c r="U57" s="9">
        <v>12.0</v>
      </c>
      <c r="V57" s="9"/>
      <c r="W57" s="9">
        <v>12.0</v>
      </c>
      <c r="X57" s="9">
        <v>12.0</v>
      </c>
      <c r="Y57" s="9"/>
      <c r="Z57" s="15"/>
      <c r="AA57" s="15"/>
      <c r="AB57" s="9">
        <v>12.0</v>
      </c>
      <c r="AC57" s="9"/>
      <c r="AD57" s="9"/>
      <c r="AE57" s="9">
        <v>12.0</v>
      </c>
      <c r="AF57" s="9">
        <v>13.0</v>
      </c>
      <c r="AG57" s="15"/>
      <c r="AH57" s="15"/>
      <c r="AI57" s="9">
        <v>12.0</v>
      </c>
      <c r="AJ57" s="9">
        <v>12.0</v>
      </c>
      <c r="AK57" s="9"/>
      <c r="AL57" s="404">
        <f t="shared" si="2"/>
        <v>17</v>
      </c>
      <c r="AM57" s="31"/>
      <c r="AN57" s="112"/>
    </row>
    <row r="58" ht="17.25" customHeight="1">
      <c r="A58" s="19">
        <v>6.0</v>
      </c>
      <c r="B58" s="20" t="s">
        <v>73</v>
      </c>
      <c r="C58" s="499">
        <v>43242.0</v>
      </c>
      <c r="D58" s="125" t="s">
        <v>332</v>
      </c>
      <c r="E58" s="78">
        <v>7.9220318285E10</v>
      </c>
      <c r="F58" s="120">
        <v>8.0</v>
      </c>
      <c r="G58" s="117"/>
      <c r="H58" s="9">
        <v>8.0</v>
      </c>
      <c r="I58" s="9">
        <v>8.0</v>
      </c>
      <c r="J58" s="9">
        <v>8.0</v>
      </c>
      <c r="K58" s="9">
        <v>8.0</v>
      </c>
      <c r="L58" s="15"/>
      <c r="M58" s="15"/>
      <c r="N58" s="9">
        <v>8.0</v>
      </c>
      <c r="O58" s="9">
        <v>8.0</v>
      </c>
      <c r="P58" s="9">
        <v>8.0</v>
      </c>
      <c r="Q58" s="9">
        <v>8.0</v>
      </c>
      <c r="R58" s="9">
        <v>8.0</v>
      </c>
      <c r="S58" s="15"/>
      <c r="T58" s="15"/>
      <c r="U58" s="9">
        <v>8.0</v>
      </c>
      <c r="V58" s="9">
        <v>8.0</v>
      </c>
      <c r="W58" s="9">
        <v>8.0</v>
      </c>
      <c r="X58" s="9">
        <v>8.0</v>
      </c>
      <c r="Y58" s="9">
        <v>8.0</v>
      </c>
      <c r="Z58" s="15"/>
      <c r="AA58" s="15"/>
      <c r="AB58" s="9">
        <v>8.0</v>
      </c>
      <c r="AC58" s="9">
        <v>8.0</v>
      </c>
      <c r="AD58" s="9">
        <v>8.0</v>
      </c>
      <c r="AE58" s="9">
        <v>8.0</v>
      </c>
      <c r="AF58" s="9">
        <v>8.0</v>
      </c>
      <c r="AG58" s="15"/>
      <c r="AH58" s="15"/>
      <c r="AI58" s="9">
        <v>8.0</v>
      </c>
      <c r="AJ58" s="9">
        <v>8.0</v>
      </c>
      <c r="AK58" s="9">
        <v>8.0</v>
      </c>
      <c r="AL58" s="404">
        <f t="shared" si="2"/>
        <v>23</v>
      </c>
      <c r="AM58" s="31"/>
      <c r="AN58" s="112"/>
    </row>
    <row r="59" ht="21.0" customHeight="1">
      <c r="A59" s="19">
        <v>7.0</v>
      </c>
      <c r="B59" s="19" t="s">
        <v>75</v>
      </c>
      <c r="C59" s="388">
        <v>42539.0</v>
      </c>
      <c r="D59" s="125" t="s">
        <v>76</v>
      </c>
      <c r="E59" s="43">
        <v>7.9220220031E10</v>
      </c>
      <c r="F59" s="120">
        <v>8.0</v>
      </c>
      <c r="G59" s="117"/>
      <c r="H59" s="9">
        <v>8.0</v>
      </c>
      <c r="I59" s="9">
        <v>8.0</v>
      </c>
      <c r="J59" s="9">
        <v>8.0</v>
      </c>
      <c r="K59" s="9">
        <v>8.0</v>
      </c>
      <c r="L59" s="15"/>
      <c r="M59" s="15"/>
      <c r="N59" s="9">
        <v>8.0</v>
      </c>
      <c r="O59" s="9">
        <v>8.0</v>
      </c>
      <c r="P59" s="9">
        <v>8.0</v>
      </c>
      <c r="Q59" s="9">
        <v>8.0</v>
      </c>
      <c r="R59" s="9">
        <v>8.0</v>
      </c>
      <c r="S59" s="15"/>
      <c r="T59" s="15"/>
      <c r="U59" s="9">
        <v>8.0</v>
      </c>
      <c r="V59" s="9">
        <v>8.0</v>
      </c>
      <c r="W59" s="9">
        <v>8.0</v>
      </c>
      <c r="X59" s="9">
        <v>8.0</v>
      </c>
      <c r="Y59" s="9">
        <v>8.0</v>
      </c>
      <c r="Z59" s="15"/>
      <c r="AA59" s="15"/>
      <c r="AB59" s="9">
        <v>8.0</v>
      </c>
      <c r="AC59" s="9">
        <v>8.0</v>
      </c>
      <c r="AD59" s="9">
        <v>8.0</v>
      </c>
      <c r="AE59" s="9">
        <v>8.0</v>
      </c>
      <c r="AF59" s="9">
        <v>8.0</v>
      </c>
      <c r="AG59" s="15"/>
      <c r="AH59" s="15"/>
      <c r="AI59" s="9">
        <v>8.0</v>
      </c>
      <c r="AJ59" s="9">
        <v>8.0</v>
      </c>
      <c r="AK59" s="9">
        <v>8.0</v>
      </c>
      <c r="AL59" s="404">
        <f t="shared" si="2"/>
        <v>23</v>
      </c>
      <c r="AM59" s="9"/>
      <c r="AN59" s="9"/>
    </row>
    <row r="60" ht="12.0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</row>
    <row r="61" ht="9.75" customHeight="1">
      <c r="A61" s="500"/>
      <c r="B61" s="501"/>
      <c r="C61" s="719" t="s">
        <v>683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502"/>
    </row>
    <row r="62" ht="15.75" customHeight="1">
      <c r="A62" s="131"/>
      <c r="B62" s="309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10"/>
      <c r="AN62" s="79"/>
    </row>
    <row r="63" ht="12.75" customHeight="1">
      <c r="A63" s="29">
        <v>1.0</v>
      </c>
      <c r="B63" s="19" t="s">
        <v>157</v>
      </c>
      <c r="C63" s="133"/>
      <c r="D63" s="134"/>
      <c r="E63" s="424"/>
      <c r="F63" s="155">
        <v>9.0</v>
      </c>
      <c r="G63" s="720"/>
      <c r="H63" s="155">
        <v>5.0</v>
      </c>
      <c r="I63" s="155">
        <v>8.0</v>
      </c>
      <c r="J63" s="155">
        <v>14.0</v>
      </c>
      <c r="K63" s="155">
        <v>8.0</v>
      </c>
      <c r="L63" s="243"/>
      <c r="M63" s="243"/>
      <c r="N63" s="428"/>
      <c r="O63" s="428"/>
      <c r="P63" s="428"/>
      <c r="Q63" s="428"/>
      <c r="R63" s="428"/>
      <c r="S63" s="428"/>
      <c r="T63" s="428"/>
      <c r="U63" s="428"/>
      <c r="V63" s="428"/>
      <c r="W63" s="428"/>
      <c r="X63" s="428"/>
      <c r="Y63" s="428"/>
      <c r="Z63" s="428"/>
      <c r="AA63" s="428"/>
      <c r="AB63" s="428"/>
      <c r="AC63" s="428"/>
      <c r="AD63" s="428"/>
      <c r="AE63" s="428"/>
      <c r="AF63" s="428"/>
      <c r="AG63" s="428"/>
      <c r="AH63" s="428"/>
      <c r="AI63" s="428"/>
      <c r="AJ63" s="428"/>
      <c r="AK63" s="428"/>
      <c r="AL63" s="136">
        <f t="shared" ref="AL63:AL122" si="3">SUM(F63:AK63)</f>
        <v>44</v>
      </c>
      <c r="AM63" s="721">
        <f>AL63/COUNT(F63:AK63)</f>
        <v>8.8</v>
      </c>
      <c r="AN63" s="264"/>
    </row>
    <row r="64" ht="13.5" customHeight="1">
      <c r="A64" s="137" t="s">
        <v>78</v>
      </c>
      <c r="B64" s="132"/>
      <c r="C64" s="138"/>
      <c r="D64" s="32"/>
      <c r="E64" s="427"/>
      <c r="F64" s="140"/>
      <c r="G64" s="71"/>
      <c r="H64" s="265"/>
      <c r="I64" s="265">
        <v>2.0</v>
      </c>
      <c r="J64" s="265">
        <v>1.0</v>
      </c>
      <c r="K64" s="265"/>
      <c r="L64" s="266"/>
      <c r="M64" s="266"/>
      <c r="N64" s="265"/>
      <c r="O64" s="265"/>
      <c r="P64" s="265"/>
      <c r="Q64" s="265"/>
      <c r="R64" s="265"/>
      <c r="S64" s="266"/>
      <c r="T64" s="266"/>
      <c r="U64" s="265"/>
      <c r="V64" s="265"/>
      <c r="W64" s="265"/>
      <c r="X64" s="265"/>
      <c r="Y64" s="265"/>
      <c r="Z64" s="266"/>
      <c r="AA64" s="266"/>
      <c r="AB64" s="265"/>
      <c r="AC64" s="265"/>
      <c r="AD64" s="265"/>
      <c r="AE64" s="265"/>
      <c r="AF64" s="265"/>
      <c r="AG64" s="266"/>
      <c r="AH64" s="266"/>
      <c r="AI64" s="265"/>
      <c r="AJ64" s="265"/>
      <c r="AK64" s="265"/>
      <c r="AL64" s="267">
        <f t="shared" si="3"/>
        <v>3</v>
      </c>
      <c r="AM64" s="722"/>
      <c r="AN64" s="268"/>
    </row>
    <row r="65" ht="12.75" customHeight="1">
      <c r="A65" s="45">
        <v>2.0</v>
      </c>
      <c r="B65" s="144" t="s">
        <v>20</v>
      </c>
      <c r="C65" s="133"/>
      <c r="D65" s="32"/>
      <c r="E65" s="424"/>
      <c r="F65" s="155">
        <v>8.0</v>
      </c>
      <c r="G65" s="720"/>
      <c r="H65" s="155">
        <v>10.0</v>
      </c>
      <c r="I65" s="155">
        <v>10.0</v>
      </c>
      <c r="J65" s="155">
        <v>9.0</v>
      </c>
      <c r="K65" s="155">
        <v>20.0</v>
      </c>
      <c r="L65" s="243"/>
      <c r="M65" s="243"/>
      <c r="N65" s="155">
        <v>4.0</v>
      </c>
      <c r="O65" s="155">
        <v>11.0</v>
      </c>
      <c r="P65" s="155">
        <v>13.0</v>
      </c>
      <c r="Q65" s="155"/>
      <c r="R65" s="155"/>
      <c r="S65" s="243"/>
      <c r="T65" s="243">
        <v>9.0</v>
      </c>
      <c r="U65" s="155">
        <v>5.0</v>
      </c>
      <c r="V65" s="155">
        <v>12.0</v>
      </c>
      <c r="W65" s="155">
        <v>10.0</v>
      </c>
      <c r="X65" s="145">
        <v>14.0</v>
      </c>
      <c r="Y65" s="155">
        <v>8.0</v>
      </c>
      <c r="Z65" s="243"/>
      <c r="AA65" s="243"/>
      <c r="AB65" s="155">
        <v>13.0</v>
      </c>
      <c r="AC65" s="155">
        <v>9.0</v>
      </c>
      <c r="AD65" s="155">
        <v>6.0</v>
      </c>
      <c r="AE65" s="155">
        <v>9.0</v>
      </c>
      <c r="AF65" s="155">
        <v>13.0</v>
      </c>
      <c r="AG65" s="243">
        <v>7.0</v>
      </c>
      <c r="AH65" s="503"/>
      <c r="AI65" s="503"/>
      <c r="AJ65" s="503"/>
      <c r="AK65" s="503"/>
      <c r="AL65" s="136">
        <f t="shared" si="3"/>
        <v>200</v>
      </c>
      <c r="AM65" s="721">
        <f>AL65/COUNT(F65:AJ65)</f>
        <v>10</v>
      </c>
      <c r="AN65" s="264"/>
    </row>
    <row r="66" ht="13.5" customHeight="1">
      <c r="A66" s="137" t="s">
        <v>78</v>
      </c>
      <c r="B66" s="132"/>
      <c r="C66" s="138"/>
      <c r="D66" s="32"/>
      <c r="E66" s="427"/>
      <c r="F66" s="140"/>
      <c r="G66" s="71"/>
      <c r="H66" s="265">
        <v>1.0</v>
      </c>
      <c r="I66" s="265"/>
      <c r="J66" s="265">
        <v>1.0</v>
      </c>
      <c r="K66" s="265"/>
      <c r="L66" s="266"/>
      <c r="M66" s="266"/>
      <c r="N66" s="265">
        <v>1.0</v>
      </c>
      <c r="O66" s="265">
        <v>1.0</v>
      </c>
      <c r="P66" s="265">
        <v>2.0</v>
      </c>
      <c r="Q66" s="265"/>
      <c r="R66" s="265"/>
      <c r="S66" s="266"/>
      <c r="T66" s="266">
        <v>4.0</v>
      </c>
      <c r="U66" s="265">
        <v>1.0</v>
      </c>
      <c r="V66" s="265">
        <v>1.0</v>
      </c>
      <c r="W66" s="265">
        <v>4.0</v>
      </c>
      <c r="X66" s="146"/>
      <c r="Y66" s="265"/>
      <c r="Z66" s="266"/>
      <c r="AA66" s="266"/>
      <c r="AB66" s="265">
        <v>1.0</v>
      </c>
      <c r="AC66" s="265">
        <v>2.0</v>
      </c>
      <c r="AD66" s="265">
        <v>2.0</v>
      </c>
      <c r="AE66" s="265">
        <v>1.0</v>
      </c>
      <c r="AF66" s="265"/>
      <c r="AG66" s="266"/>
      <c r="AH66" s="266"/>
      <c r="AI66" s="265"/>
      <c r="AJ66" s="265"/>
      <c r="AK66" s="265"/>
      <c r="AL66" s="267">
        <f t="shared" si="3"/>
        <v>22</v>
      </c>
      <c r="AM66" s="722"/>
      <c r="AN66" s="268"/>
    </row>
    <row r="67" ht="12.75" customHeight="1">
      <c r="A67" s="29">
        <v>3.0</v>
      </c>
      <c r="B67" s="19" t="s">
        <v>198</v>
      </c>
      <c r="C67" s="133"/>
      <c r="D67" s="32"/>
      <c r="E67" s="424"/>
      <c r="F67" s="155">
        <v>10.0</v>
      </c>
      <c r="G67" s="720"/>
      <c r="H67" s="155">
        <v>9.0</v>
      </c>
      <c r="I67" s="155">
        <v>13.0</v>
      </c>
      <c r="J67" s="155">
        <v>11.0</v>
      </c>
      <c r="K67" s="155">
        <v>12.0</v>
      </c>
      <c r="L67" s="243"/>
      <c r="M67" s="243"/>
      <c r="N67" s="155">
        <v>12.0</v>
      </c>
      <c r="O67" s="155">
        <v>10.0</v>
      </c>
      <c r="P67" s="155">
        <v>12.0</v>
      </c>
      <c r="Q67" s="155">
        <v>12.0</v>
      </c>
      <c r="R67" s="155">
        <v>17.0</v>
      </c>
      <c r="S67" s="243"/>
      <c r="T67" s="243"/>
      <c r="U67" s="155">
        <v>12.0</v>
      </c>
      <c r="V67" s="155">
        <v>11.0</v>
      </c>
      <c r="W67" s="155">
        <v>9.0</v>
      </c>
      <c r="X67" s="155">
        <v>9.0</v>
      </c>
      <c r="Y67" s="155">
        <v>4.0</v>
      </c>
      <c r="Z67" s="243">
        <v>13.0</v>
      </c>
      <c r="AA67" s="243"/>
      <c r="AB67" s="155"/>
      <c r="AC67" s="155">
        <v>11.0</v>
      </c>
      <c r="AD67" s="155">
        <v>12.0</v>
      </c>
      <c r="AE67" s="155">
        <v>11.0</v>
      </c>
      <c r="AF67" s="155">
        <v>12.0</v>
      </c>
      <c r="AG67" s="243"/>
      <c r="AH67" s="243"/>
      <c r="AI67" s="155">
        <v>6.0</v>
      </c>
      <c r="AJ67" s="155">
        <v>6.0</v>
      </c>
      <c r="AK67" s="155">
        <v>11.0</v>
      </c>
      <c r="AL67" s="136">
        <f t="shared" si="3"/>
        <v>245</v>
      </c>
      <c r="AM67" s="721">
        <f>AL67/COUNT(F67:AK67)</f>
        <v>10.65217391</v>
      </c>
      <c r="AN67" s="264"/>
    </row>
    <row r="68" ht="13.5" customHeight="1">
      <c r="A68" s="137" t="s">
        <v>78</v>
      </c>
      <c r="B68" s="132"/>
      <c r="C68" s="138"/>
      <c r="D68" s="32"/>
      <c r="E68" s="427"/>
      <c r="F68" s="140">
        <v>6.0</v>
      </c>
      <c r="G68" s="71"/>
      <c r="H68" s="265">
        <v>2.0</v>
      </c>
      <c r="I68" s="265">
        <v>6.0</v>
      </c>
      <c r="J68" s="265">
        <v>1.0</v>
      </c>
      <c r="K68" s="265"/>
      <c r="L68" s="266"/>
      <c r="M68" s="266"/>
      <c r="N68" s="265">
        <v>3.0</v>
      </c>
      <c r="O68" s="265">
        <v>1.0</v>
      </c>
      <c r="P68" s="265"/>
      <c r="Q68" s="265">
        <v>3.0</v>
      </c>
      <c r="R68" s="265"/>
      <c r="S68" s="266"/>
      <c r="T68" s="342"/>
      <c r="U68" s="271">
        <v>1.0</v>
      </c>
      <c r="V68" s="265">
        <v>1.0</v>
      </c>
      <c r="W68" s="265"/>
      <c r="X68" s="265">
        <v>4.0</v>
      </c>
      <c r="Y68" s="265">
        <v>1.0</v>
      </c>
      <c r="Z68" s="266"/>
      <c r="AA68" s="266"/>
      <c r="AB68" s="265"/>
      <c r="AC68" s="265"/>
      <c r="AD68" s="265">
        <v>1.0</v>
      </c>
      <c r="AE68" s="265"/>
      <c r="AF68" s="265">
        <v>1.0</v>
      </c>
      <c r="AG68" s="266"/>
      <c r="AH68" s="266"/>
      <c r="AI68" s="265"/>
      <c r="AJ68" s="265"/>
      <c r="AK68" s="265"/>
      <c r="AL68" s="267">
        <f t="shared" si="3"/>
        <v>31</v>
      </c>
      <c r="AM68" s="722"/>
      <c r="AN68" s="268"/>
    </row>
    <row r="69" ht="12.75" customHeight="1">
      <c r="A69" s="29">
        <v>4.0</v>
      </c>
      <c r="B69" s="19" t="s">
        <v>203</v>
      </c>
      <c r="C69" s="133"/>
      <c r="D69" s="32"/>
      <c r="E69" s="424"/>
      <c r="F69" s="428"/>
      <c r="G69" s="720"/>
      <c r="H69" s="428"/>
      <c r="I69" s="428"/>
      <c r="J69" s="428"/>
      <c r="K69" s="428"/>
      <c r="L69" s="428"/>
      <c r="M69" s="428"/>
      <c r="N69" s="428"/>
      <c r="O69" s="428"/>
      <c r="P69" s="428"/>
      <c r="Q69" s="428"/>
      <c r="R69" s="428"/>
      <c r="S69" s="428"/>
      <c r="T69" s="428"/>
      <c r="U69" s="428"/>
      <c r="V69" s="428"/>
      <c r="W69" s="428"/>
      <c r="X69" s="428"/>
      <c r="Y69" s="155">
        <v>7.0</v>
      </c>
      <c r="Z69" s="243">
        <v>14.0</v>
      </c>
      <c r="AA69" s="243"/>
      <c r="AB69" s="155"/>
      <c r="AC69" s="155">
        <v>8.0</v>
      </c>
      <c r="AD69" s="155"/>
      <c r="AE69" s="155">
        <v>17.0</v>
      </c>
      <c r="AF69" s="155">
        <v>12.0</v>
      </c>
      <c r="AG69" s="243">
        <v>10.0</v>
      </c>
      <c r="AH69" s="243"/>
      <c r="AI69" s="155"/>
      <c r="AJ69" s="155">
        <v>10.0</v>
      </c>
      <c r="AK69" s="155">
        <v>13.0</v>
      </c>
      <c r="AL69" s="136">
        <f t="shared" si="3"/>
        <v>91</v>
      </c>
      <c r="AM69" s="721">
        <f>AL69/COUNT(F69:AK69)</f>
        <v>11.375</v>
      </c>
      <c r="AN69" s="264"/>
    </row>
    <row r="70" ht="13.5" customHeight="1">
      <c r="A70" s="137" t="s">
        <v>78</v>
      </c>
      <c r="B70" s="132"/>
      <c r="C70" s="138"/>
      <c r="D70" s="32"/>
      <c r="E70" s="427"/>
      <c r="F70" s="140"/>
      <c r="G70" s="71"/>
      <c r="H70" s="265"/>
      <c r="I70" s="265"/>
      <c r="J70" s="265"/>
      <c r="K70" s="265"/>
      <c r="L70" s="266"/>
      <c r="M70" s="266"/>
      <c r="N70" s="265"/>
      <c r="O70" s="265"/>
      <c r="P70" s="265"/>
      <c r="Q70" s="265"/>
      <c r="R70" s="265"/>
      <c r="S70" s="266"/>
      <c r="T70" s="266"/>
      <c r="U70" s="265"/>
      <c r="V70" s="265"/>
      <c r="W70" s="265"/>
      <c r="X70" s="265"/>
      <c r="Y70" s="265">
        <v>2.0</v>
      </c>
      <c r="Z70" s="266"/>
      <c r="AA70" s="266"/>
      <c r="AB70" s="265"/>
      <c r="AC70" s="265"/>
      <c r="AD70" s="265"/>
      <c r="AE70" s="265"/>
      <c r="AF70" s="265"/>
      <c r="AG70" s="266">
        <v>2.0</v>
      </c>
      <c r="AH70" s="266"/>
      <c r="AI70" s="265"/>
      <c r="AJ70" s="265"/>
      <c r="AK70" s="265"/>
      <c r="AL70" s="267">
        <f t="shared" si="3"/>
        <v>4</v>
      </c>
      <c r="AM70" s="722"/>
      <c r="AN70" s="268"/>
    </row>
    <row r="71" ht="15.75" customHeight="1">
      <c r="A71" s="45">
        <v>5.0</v>
      </c>
      <c r="B71" s="144" t="s">
        <v>23</v>
      </c>
      <c r="C71" s="133"/>
      <c r="D71" s="32"/>
      <c r="E71" s="424"/>
      <c r="F71" s="155">
        <v>20.0</v>
      </c>
      <c r="G71" s="720"/>
      <c r="H71" s="155">
        <v>19.0</v>
      </c>
      <c r="I71" s="155">
        <v>12.0</v>
      </c>
      <c r="J71" s="155">
        <v>14.0</v>
      </c>
      <c r="K71" s="155">
        <v>15.0</v>
      </c>
      <c r="L71" s="243">
        <v>12.0</v>
      </c>
      <c r="M71" s="243"/>
      <c r="N71" s="155"/>
      <c r="O71" s="155">
        <v>15.0</v>
      </c>
      <c r="P71" s="155">
        <v>22.0</v>
      </c>
      <c r="Q71" s="155">
        <v>14.0</v>
      </c>
      <c r="R71" s="155"/>
      <c r="S71" s="243"/>
      <c r="T71" s="243">
        <v>15.0</v>
      </c>
      <c r="U71" s="155">
        <v>16.0</v>
      </c>
      <c r="V71" s="155">
        <v>11.0</v>
      </c>
      <c r="W71" s="155">
        <v>7.0</v>
      </c>
      <c r="X71" s="155">
        <v>13.0</v>
      </c>
      <c r="Y71" s="155">
        <v>11.0</v>
      </c>
      <c r="Z71" s="243"/>
      <c r="AA71" s="243"/>
      <c r="AB71" s="155">
        <v>8.0</v>
      </c>
      <c r="AC71" s="155">
        <v>17.0</v>
      </c>
      <c r="AD71" s="155">
        <v>12.0</v>
      </c>
      <c r="AE71" s="155">
        <v>13.0</v>
      </c>
      <c r="AF71" s="155">
        <v>11.0</v>
      </c>
      <c r="AG71" s="243"/>
      <c r="AH71" s="243"/>
      <c r="AI71" s="155">
        <v>11.0</v>
      </c>
      <c r="AJ71" s="155">
        <v>13.0</v>
      </c>
      <c r="AK71" s="155">
        <v>13.0</v>
      </c>
      <c r="AL71" s="136">
        <f t="shared" si="3"/>
        <v>314</v>
      </c>
      <c r="AM71" s="721">
        <f>AL71/COUNT(F71:AK71)</f>
        <v>13.65217391</v>
      </c>
      <c r="AN71" s="264"/>
    </row>
    <row r="72" ht="13.5" customHeight="1">
      <c r="A72" s="137" t="s">
        <v>78</v>
      </c>
      <c r="B72" s="132"/>
      <c r="C72" s="138"/>
      <c r="D72" s="32"/>
      <c r="E72" s="427"/>
      <c r="F72" s="140">
        <v>2.0</v>
      </c>
      <c r="G72" s="71"/>
      <c r="H72" s="265">
        <v>1.0</v>
      </c>
      <c r="I72" s="148"/>
      <c r="J72" s="148"/>
      <c r="K72" s="148"/>
      <c r="L72" s="277"/>
      <c r="M72" s="266"/>
      <c r="N72" s="265"/>
      <c r="O72" s="265">
        <v>2.0</v>
      </c>
      <c r="P72" s="265">
        <v>2.0</v>
      </c>
      <c r="Q72" s="265"/>
      <c r="R72" s="265"/>
      <c r="S72" s="266"/>
      <c r="T72" s="266">
        <v>3.0</v>
      </c>
      <c r="U72" s="265"/>
      <c r="V72" s="265">
        <v>1.0</v>
      </c>
      <c r="W72" s="265">
        <v>2.0</v>
      </c>
      <c r="X72" s="265"/>
      <c r="Y72" s="265">
        <v>1.0</v>
      </c>
      <c r="Z72" s="266"/>
      <c r="AA72" s="266"/>
      <c r="AB72" s="265"/>
      <c r="AC72" s="265"/>
      <c r="AD72" s="265">
        <v>1.0</v>
      </c>
      <c r="AE72" s="265"/>
      <c r="AF72" s="265"/>
      <c r="AG72" s="266"/>
      <c r="AH72" s="266"/>
      <c r="AI72" s="265"/>
      <c r="AJ72" s="265">
        <v>3.0</v>
      </c>
      <c r="AK72" s="265"/>
      <c r="AL72" s="267">
        <f t="shared" si="3"/>
        <v>18</v>
      </c>
      <c r="AM72" s="722"/>
      <c r="AN72" s="268"/>
    </row>
    <row r="73" ht="15.75" customHeight="1">
      <c r="A73" s="29">
        <v>6.0</v>
      </c>
      <c r="B73" s="19" t="s">
        <v>24</v>
      </c>
      <c r="C73" s="133"/>
      <c r="D73" s="32"/>
      <c r="E73" s="424"/>
      <c r="F73" s="155"/>
      <c r="G73" s="720"/>
      <c r="H73" s="155">
        <v>11.0</v>
      </c>
      <c r="I73" s="155">
        <v>15.0</v>
      </c>
      <c r="J73" s="155">
        <v>15.0</v>
      </c>
      <c r="K73" s="155">
        <v>16.0</v>
      </c>
      <c r="L73" s="243">
        <v>9.0</v>
      </c>
      <c r="M73" s="243"/>
      <c r="N73" s="155"/>
      <c r="O73" s="155">
        <v>11.0</v>
      </c>
      <c r="P73" s="155">
        <v>13.0</v>
      </c>
      <c r="Q73" s="155">
        <v>15.0</v>
      </c>
      <c r="R73" s="155">
        <v>16.0</v>
      </c>
      <c r="S73" s="243"/>
      <c r="T73" s="243"/>
      <c r="U73" s="155">
        <v>12.0</v>
      </c>
      <c r="V73" s="155">
        <v>13.0</v>
      </c>
      <c r="W73" s="155">
        <v>9.0</v>
      </c>
      <c r="X73" s="155">
        <v>11.0</v>
      </c>
      <c r="Y73" s="155">
        <v>6.0</v>
      </c>
      <c r="Z73" s="243">
        <v>9.0</v>
      </c>
      <c r="AA73" s="243"/>
      <c r="AB73" s="155"/>
      <c r="AC73" s="155">
        <v>8.0</v>
      </c>
      <c r="AD73" s="155">
        <v>11.0</v>
      </c>
      <c r="AE73" s="155">
        <v>14.0</v>
      </c>
      <c r="AF73" s="155">
        <v>10.0</v>
      </c>
      <c r="AG73" s="243"/>
      <c r="AH73" s="243"/>
      <c r="AI73" s="155">
        <v>15.0</v>
      </c>
      <c r="AJ73" s="155">
        <v>11.0</v>
      </c>
      <c r="AK73" s="155">
        <v>9.0</v>
      </c>
      <c r="AL73" s="136">
        <f t="shared" si="3"/>
        <v>259</v>
      </c>
      <c r="AM73" s="721">
        <f>AL73/COUNT(F73:AK73)</f>
        <v>11.77272727</v>
      </c>
      <c r="AN73" s="264"/>
    </row>
    <row r="74" ht="13.5" customHeight="1">
      <c r="A74" s="137" t="s">
        <v>78</v>
      </c>
      <c r="B74" s="132"/>
      <c r="C74" s="138"/>
      <c r="D74" s="32"/>
      <c r="E74" s="427"/>
      <c r="F74" s="140"/>
      <c r="G74" s="71"/>
      <c r="H74" s="265"/>
      <c r="I74" s="148"/>
      <c r="J74" s="148">
        <v>3.0</v>
      </c>
      <c r="K74" s="148">
        <v>1.0</v>
      </c>
      <c r="L74" s="277">
        <v>3.0</v>
      </c>
      <c r="M74" s="266"/>
      <c r="N74" s="265"/>
      <c r="O74" s="265">
        <v>6.0</v>
      </c>
      <c r="P74" s="265">
        <v>1.0</v>
      </c>
      <c r="Q74" s="265"/>
      <c r="R74" s="265">
        <v>2.0</v>
      </c>
      <c r="S74" s="266"/>
      <c r="T74" s="266"/>
      <c r="U74" s="265"/>
      <c r="V74" s="265">
        <v>1.0</v>
      </c>
      <c r="W74" s="265">
        <v>5.0</v>
      </c>
      <c r="X74" s="265">
        <v>2.0</v>
      </c>
      <c r="Y74" s="265">
        <v>3.0</v>
      </c>
      <c r="Z74" s="266"/>
      <c r="AA74" s="266"/>
      <c r="AB74" s="265"/>
      <c r="AC74" s="265"/>
      <c r="AD74" s="265"/>
      <c r="AE74" s="265"/>
      <c r="AF74" s="271"/>
      <c r="AG74" s="266"/>
      <c r="AH74" s="266"/>
      <c r="AI74" s="265"/>
      <c r="AJ74" s="265">
        <v>1.0</v>
      </c>
      <c r="AK74" s="265"/>
      <c r="AL74" s="267">
        <f t="shared" si="3"/>
        <v>28</v>
      </c>
      <c r="AM74" s="722"/>
      <c r="AN74" s="268"/>
    </row>
    <row r="75" ht="12.75" customHeight="1">
      <c r="A75" s="29">
        <v>7.0</v>
      </c>
      <c r="B75" s="19" t="s">
        <v>253</v>
      </c>
      <c r="C75" s="133"/>
      <c r="D75" s="32"/>
      <c r="E75" s="424"/>
      <c r="F75" s="155">
        <v>2.0</v>
      </c>
      <c r="G75" s="720"/>
      <c r="H75" s="155">
        <v>6.0</v>
      </c>
      <c r="I75" s="155">
        <v>23.0</v>
      </c>
      <c r="J75" s="155">
        <v>12.0</v>
      </c>
      <c r="K75" s="155">
        <v>6.0</v>
      </c>
      <c r="L75" s="243">
        <v>3.0</v>
      </c>
      <c r="M75" s="243"/>
      <c r="N75" s="428"/>
      <c r="O75" s="428"/>
      <c r="P75" s="428"/>
      <c r="Q75" s="428"/>
      <c r="R75" s="428"/>
      <c r="S75" s="428"/>
      <c r="T75" s="428"/>
      <c r="U75" s="428"/>
      <c r="V75" s="428"/>
      <c r="W75" s="428"/>
      <c r="X75" s="428"/>
      <c r="Y75" s="428"/>
      <c r="Z75" s="428"/>
      <c r="AA75" s="428"/>
      <c r="AB75" s="155">
        <v>10.0</v>
      </c>
      <c r="AC75" s="155">
        <v>11.0</v>
      </c>
      <c r="AD75" s="155">
        <v>11.0</v>
      </c>
      <c r="AE75" s="155">
        <v>20.0</v>
      </c>
      <c r="AF75" s="155">
        <v>17.0</v>
      </c>
      <c r="AG75" s="243"/>
      <c r="AH75" s="243"/>
      <c r="AI75" s="155">
        <v>11.0</v>
      </c>
      <c r="AJ75" s="155">
        <v>9.0</v>
      </c>
      <c r="AK75" s="155">
        <v>15.0</v>
      </c>
      <c r="AL75" s="136">
        <f t="shared" si="3"/>
        <v>156</v>
      </c>
      <c r="AM75" s="721">
        <f>AL75/COUNT(F75:AK75)</f>
        <v>11.14285714</v>
      </c>
      <c r="AN75" s="264"/>
    </row>
    <row r="76" ht="13.5" customHeight="1">
      <c r="A76" s="137" t="s">
        <v>78</v>
      </c>
      <c r="B76" s="132"/>
      <c r="C76" s="138"/>
      <c r="D76" s="32"/>
      <c r="E76" s="427"/>
      <c r="F76" s="140"/>
      <c r="G76" s="71"/>
      <c r="H76" s="265">
        <v>3.0</v>
      </c>
      <c r="I76" s="148"/>
      <c r="J76" s="148"/>
      <c r="K76" s="148">
        <v>2.0</v>
      </c>
      <c r="L76" s="277"/>
      <c r="M76" s="266"/>
      <c r="N76" s="265"/>
      <c r="O76" s="265"/>
      <c r="P76" s="265"/>
      <c r="Q76" s="265"/>
      <c r="R76" s="265"/>
      <c r="S76" s="266"/>
      <c r="T76" s="266"/>
      <c r="U76" s="265"/>
      <c r="V76" s="265"/>
      <c r="W76" s="265"/>
      <c r="X76" s="265"/>
      <c r="Y76" s="265"/>
      <c r="Z76" s="266"/>
      <c r="AA76" s="266"/>
      <c r="AB76" s="265">
        <v>2.0</v>
      </c>
      <c r="AC76" s="265">
        <v>1.0</v>
      </c>
      <c r="AD76" s="265"/>
      <c r="AE76" s="265"/>
      <c r="AF76" s="265"/>
      <c r="AG76" s="266"/>
      <c r="AH76" s="266"/>
      <c r="AI76" s="265"/>
      <c r="AJ76" s="265"/>
      <c r="AK76" s="265"/>
      <c r="AL76" s="267">
        <f t="shared" si="3"/>
        <v>8</v>
      </c>
      <c r="AM76" s="722"/>
      <c r="AN76" s="268"/>
    </row>
    <row r="77" ht="15.75" customHeight="1">
      <c r="A77" s="45">
        <v>8.0</v>
      </c>
      <c r="B77" s="144" t="s">
        <v>25</v>
      </c>
      <c r="C77" s="133"/>
      <c r="D77" s="32"/>
      <c r="E77" s="424"/>
      <c r="F77" s="155">
        <v>13.0</v>
      </c>
      <c r="G77" s="720"/>
      <c r="H77" s="155">
        <v>18.0</v>
      </c>
      <c r="I77" s="155">
        <v>12.0</v>
      </c>
      <c r="J77" s="155">
        <v>11.0</v>
      </c>
      <c r="K77" s="155">
        <v>15.0</v>
      </c>
      <c r="L77" s="243"/>
      <c r="M77" s="243"/>
      <c r="N77" s="155">
        <v>15.0</v>
      </c>
      <c r="O77" s="155">
        <v>11.0</v>
      </c>
      <c r="P77" s="155">
        <v>13.0</v>
      </c>
      <c r="Q77" s="155">
        <v>20.0</v>
      </c>
      <c r="R77" s="155">
        <v>11.0</v>
      </c>
      <c r="S77" s="243"/>
      <c r="T77" s="243"/>
      <c r="U77" s="155">
        <v>13.0</v>
      </c>
      <c r="V77" s="155">
        <v>16.0</v>
      </c>
      <c r="W77" s="155">
        <v>13.0</v>
      </c>
      <c r="X77" s="155">
        <v>17.0</v>
      </c>
      <c r="Y77" s="155"/>
      <c r="Z77" s="243"/>
      <c r="AA77" s="243">
        <v>11.0</v>
      </c>
      <c r="AB77" s="155">
        <v>13.0</v>
      </c>
      <c r="AC77" s="155">
        <v>12.0</v>
      </c>
      <c r="AD77" s="155">
        <v>12.0</v>
      </c>
      <c r="AE77" s="155">
        <v>8.0</v>
      </c>
      <c r="AF77" s="155">
        <v>25.0</v>
      </c>
      <c r="AG77" s="243"/>
      <c r="AH77" s="243"/>
      <c r="AI77" s="155">
        <v>7.0</v>
      </c>
      <c r="AJ77" s="155">
        <v>10.0</v>
      </c>
      <c r="AK77" s="155">
        <v>8.0</v>
      </c>
      <c r="AL77" s="136">
        <f t="shared" si="3"/>
        <v>304</v>
      </c>
      <c r="AM77" s="721">
        <f>AL77/COUNT(F77:AK77)</f>
        <v>13.2173913</v>
      </c>
      <c r="AN77" s="264"/>
    </row>
    <row r="78" ht="13.5" customHeight="1">
      <c r="A78" s="137" t="s">
        <v>78</v>
      </c>
      <c r="B78" s="132"/>
      <c r="C78" s="138"/>
      <c r="D78" s="32"/>
      <c r="E78" s="427"/>
      <c r="F78" s="140">
        <v>2.0</v>
      </c>
      <c r="G78" s="71"/>
      <c r="H78" s="265">
        <v>3.0</v>
      </c>
      <c r="I78" s="148">
        <v>6.0</v>
      </c>
      <c r="J78" s="148">
        <v>3.0</v>
      </c>
      <c r="K78" s="148"/>
      <c r="L78" s="277"/>
      <c r="M78" s="266"/>
      <c r="N78" s="265">
        <v>2.0</v>
      </c>
      <c r="O78" s="265">
        <v>1.0</v>
      </c>
      <c r="P78" s="265">
        <v>1.0</v>
      </c>
      <c r="Q78" s="265"/>
      <c r="R78" s="265"/>
      <c r="S78" s="266"/>
      <c r="T78" s="266"/>
      <c r="U78" s="265">
        <v>1.0</v>
      </c>
      <c r="V78" s="265">
        <v>2.0</v>
      </c>
      <c r="W78" s="265"/>
      <c r="X78" s="265">
        <v>4.0</v>
      </c>
      <c r="Y78" s="271"/>
      <c r="Z78" s="266"/>
      <c r="AA78" s="266"/>
      <c r="AB78" s="265"/>
      <c r="AC78" s="265">
        <v>2.0</v>
      </c>
      <c r="AD78" s="265"/>
      <c r="AE78" s="265"/>
      <c r="AF78" s="265"/>
      <c r="AG78" s="266"/>
      <c r="AH78" s="266"/>
      <c r="AI78" s="265"/>
      <c r="AJ78" s="265"/>
      <c r="AK78" s="459"/>
      <c r="AL78" s="267">
        <f t="shared" si="3"/>
        <v>27</v>
      </c>
      <c r="AM78" s="722"/>
      <c r="AN78" s="268"/>
    </row>
    <row r="79" ht="15.75" customHeight="1">
      <c r="A79" s="45">
        <v>9.0</v>
      </c>
      <c r="B79" s="144" t="s">
        <v>278</v>
      </c>
      <c r="C79" s="133"/>
      <c r="D79" s="32"/>
      <c r="E79" s="424"/>
      <c r="F79" s="155">
        <v>9.0</v>
      </c>
      <c r="G79" s="425"/>
      <c r="H79" s="155">
        <v>10.0</v>
      </c>
      <c r="I79" s="155">
        <v>10.0</v>
      </c>
      <c r="J79" s="155">
        <v>16.0</v>
      </c>
      <c r="K79" s="155">
        <v>5.0</v>
      </c>
      <c r="L79" s="243"/>
      <c r="M79" s="243"/>
      <c r="N79" s="155">
        <v>13.0</v>
      </c>
      <c r="O79" s="155">
        <v>8.0</v>
      </c>
      <c r="P79" s="155">
        <v>14.0</v>
      </c>
      <c r="Q79" s="155">
        <v>10.0</v>
      </c>
      <c r="R79" s="155"/>
      <c r="S79" s="243"/>
      <c r="T79" s="243">
        <v>8.0</v>
      </c>
      <c r="U79" s="155">
        <v>11.0</v>
      </c>
      <c r="V79" s="155">
        <v>6.0</v>
      </c>
      <c r="W79" s="155">
        <v>4.0</v>
      </c>
      <c r="X79" s="155">
        <v>5.0</v>
      </c>
      <c r="Y79" s="155">
        <v>11.0</v>
      </c>
      <c r="Z79" s="243"/>
      <c r="AA79" s="243"/>
      <c r="AB79" s="155">
        <v>10.0</v>
      </c>
      <c r="AC79" s="155">
        <v>11.0</v>
      </c>
      <c r="AD79" s="155">
        <v>8.0</v>
      </c>
      <c r="AE79" s="155">
        <v>11.0</v>
      </c>
      <c r="AF79" s="155">
        <v>7.0</v>
      </c>
      <c r="AG79" s="243">
        <v>6.0</v>
      </c>
      <c r="AH79" s="243"/>
      <c r="AI79" s="155"/>
      <c r="AJ79" s="155">
        <v>7.0</v>
      </c>
      <c r="AK79" s="155">
        <v>7.0</v>
      </c>
      <c r="AL79" s="136">
        <f t="shared" si="3"/>
        <v>207</v>
      </c>
      <c r="AM79" s="721">
        <f>AL79/COUNT(F79:AK79)</f>
        <v>9</v>
      </c>
      <c r="AN79" s="264"/>
    </row>
    <row r="80" ht="13.5" customHeight="1">
      <c r="A80" s="137" t="s">
        <v>78</v>
      </c>
      <c r="B80" s="132"/>
      <c r="C80" s="138"/>
      <c r="D80" s="32"/>
      <c r="E80" s="427"/>
      <c r="F80" s="140"/>
      <c r="G80" s="427"/>
      <c r="H80" s="265">
        <v>5.0</v>
      </c>
      <c r="I80" s="148">
        <v>3.0</v>
      </c>
      <c r="J80" s="148">
        <v>3.0</v>
      </c>
      <c r="K80" s="148">
        <v>2.0</v>
      </c>
      <c r="L80" s="277"/>
      <c r="M80" s="266"/>
      <c r="N80" s="265">
        <v>3.0</v>
      </c>
      <c r="O80" s="265">
        <v>5.0</v>
      </c>
      <c r="P80" s="265">
        <v>6.0</v>
      </c>
      <c r="Q80" s="265">
        <v>2.0</v>
      </c>
      <c r="R80" s="265"/>
      <c r="S80" s="266"/>
      <c r="T80" s="266">
        <v>1.0</v>
      </c>
      <c r="U80" s="265">
        <v>2.0</v>
      </c>
      <c r="V80" s="265">
        <v>2.0</v>
      </c>
      <c r="W80" s="265">
        <v>1.0</v>
      </c>
      <c r="X80" s="265">
        <v>2.0</v>
      </c>
      <c r="Y80" s="265"/>
      <c r="Z80" s="266"/>
      <c r="AA80" s="266"/>
      <c r="AB80" s="265"/>
      <c r="AC80" s="265"/>
      <c r="AD80" s="265">
        <v>1.0</v>
      </c>
      <c r="AE80" s="265">
        <v>3.0</v>
      </c>
      <c r="AF80" s="265">
        <v>1.0</v>
      </c>
      <c r="AG80" s="266">
        <v>1.0</v>
      </c>
      <c r="AH80" s="266"/>
      <c r="AI80" s="265"/>
      <c r="AJ80" s="265">
        <v>1.0</v>
      </c>
      <c r="AK80" s="265"/>
      <c r="AL80" s="267">
        <f t="shared" si="3"/>
        <v>44</v>
      </c>
      <c r="AM80" s="722"/>
      <c r="AN80" s="268"/>
    </row>
    <row r="81" ht="15.75" customHeight="1">
      <c r="A81" s="45">
        <v>10.0</v>
      </c>
      <c r="B81" s="144" t="s">
        <v>200</v>
      </c>
      <c r="C81" s="133"/>
      <c r="D81" s="32"/>
      <c r="E81" s="424"/>
      <c r="F81" s="155">
        <v>24.0</v>
      </c>
      <c r="G81" s="425"/>
      <c r="H81" s="155">
        <v>7.0</v>
      </c>
      <c r="I81" s="155">
        <v>13.0</v>
      </c>
      <c r="J81" s="155">
        <v>10.0</v>
      </c>
      <c r="K81" s="155">
        <v>18.0</v>
      </c>
      <c r="L81" s="243"/>
      <c r="M81" s="243"/>
      <c r="N81" s="155">
        <v>12.0</v>
      </c>
      <c r="O81" s="155">
        <v>7.0</v>
      </c>
      <c r="P81" s="155">
        <v>17.0</v>
      </c>
      <c r="Q81" s="155">
        <v>12.0</v>
      </c>
      <c r="R81" s="155">
        <v>9.0</v>
      </c>
      <c r="S81" s="243">
        <v>11.0</v>
      </c>
      <c r="T81" s="243"/>
      <c r="U81" s="155"/>
      <c r="V81" s="155">
        <v>10.0</v>
      </c>
      <c r="W81" s="155">
        <v>8.0</v>
      </c>
      <c r="X81" s="155">
        <v>13.0</v>
      </c>
      <c r="Y81" s="155">
        <v>7.0</v>
      </c>
      <c r="Z81" s="243"/>
      <c r="AA81" s="243"/>
      <c r="AB81" s="155">
        <v>14.0</v>
      </c>
      <c r="AC81" s="155">
        <v>13.0</v>
      </c>
      <c r="AD81" s="155">
        <v>23.0</v>
      </c>
      <c r="AE81" s="155">
        <v>13.0</v>
      </c>
      <c r="AF81" s="155"/>
      <c r="AG81" s="243"/>
      <c r="AH81" s="243">
        <v>6.0</v>
      </c>
      <c r="AI81" s="155">
        <v>10.0</v>
      </c>
      <c r="AJ81" s="155">
        <v>8.0</v>
      </c>
      <c r="AK81" s="155">
        <v>9.0</v>
      </c>
      <c r="AL81" s="136">
        <f t="shared" si="3"/>
        <v>274</v>
      </c>
      <c r="AM81" s="721">
        <f>AL81/COUNT(F81:AK81)</f>
        <v>11.91304348</v>
      </c>
      <c r="AN81" s="264"/>
    </row>
    <row r="82" ht="13.5" customHeight="1">
      <c r="A82" s="137" t="s">
        <v>78</v>
      </c>
      <c r="B82" s="132"/>
      <c r="C82" s="138"/>
      <c r="D82" s="32"/>
      <c r="E82" s="427"/>
      <c r="F82" s="140">
        <v>6.0</v>
      </c>
      <c r="G82" s="427"/>
      <c r="H82" s="265">
        <v>1.0</v>
      </c>
      <c r="I82" s="148">
        <v>5.0</v>
      </c>
      <c r="J82" s="148">
        <v>2.0</v>
      </c>
      <c r="K82" s="148">
        <v>1.0</v>
      </c>
      <c r="L82" s="277"/>
      <c r="M82" s="266"/>
      <c r="N82" s="265">
        <v>1.0</v>
      </c>
      <c r="O82" s="265">
        <v>1.0</v>
      </c>
      <c r="P82" s="265">
        <v>1.0</v>
      </c>
      <c r="Q82" s="265">
        <v>2.0</v>
      </c>
      <c r="R82" s="265">
        <v>3.0</v>
      </c>
      <c r="S82" s="266">
        <v>5.0</v>
      </c>
      <c r="T82" s="266"/>
      <c r="U82" s="265"/>
      <c r="V82" s="265">
        <v>3.0</v>
      </c>
      <c r="W82" s="265">
        <v>5.0</v>
      </c>
      <c r="X82" s="265">
        <v>4.0</v>
      </c>
      <c r="Y82" s="265">
        <v>1.0</v>
      </c>
      <c r="Z82" s="266"/>
      <c r="AA82" s="342"/>
      <c r="AB82" s="265">
        <v>3.0</v>
      </c>
      <c r="AC82" s="265">
        <v>2.0</v>
      </c>
      <c r="AD82" s="265">
        <v>2.0</v>
      </c>
      <c r="AE82" s="265"/>
      <c r="AF82" s="265"/>
      <c r="AG82" s="266"/>
      <c r="AH82" s="266"/>
      <c r="AI82" s="265"/>
      <c r="AJ82" s="265">
        <v>2.0</v>
      </c>
      <c r="AK82" s="265"/>
      <c r="AL82" s="267">
        <f t="shared" si="3"/>
        <v>50</v>
      </c>
      <c r="AM82" s="722"/>
      <c r="AN82" s="268"/>
    </row>
    <row r="83" ht="15.75" customHeight="1">
      <c r="A83" s="45">
        <v>11.0</v>
      </c>
      <c r="B83" s="144" t="s">
        <v>26</v>
      </c>
      <c r="C83" s="133"/>
      <c r="D83" s="32"/>
      <c r="E83" s="424"/>
      <c r="F83" s="155">
        <v>21.0</v>
      </c>
      <c r="G83" s="425"/>
      <c r="H83" s="389"/>
      <c r="I83" s="155">
        <v>13.0</v>
      </c>
      <c r="J83" s="155">
        <v>7.0</v>
      </c>
      <c r="K83" s="155">
        <v>19.0</v>
      </c>
      <c r="L83" s="243"/>
      <c r="M83" s="243"/>
      <c r="N83" s="155"/>
      <c r="O83" s="155">
        <v>10.0</v>
      </c>
      <c r="P83" s="155">
        <v>15.0</v>
      </c>
      <c r="Q83" s="155">
        <v>8.0</v>
      </c>
      <c r="R83" s="155">
        <v>8.0</v>
      </c>
      <c r="S83" s="243">
        <v>10.0</v>
      </c>
      <c r="T83" s="243"/>
      <c r="U83" s="155">
        <v>9.0</v>
      </c>
      <c r="V83" s="155">
        <v>12.0</v>
      </c>
      <c r="W83" s="155">
        <v>2.0</v>
      </c>
      <c r="X83" s="155">
        <v>10.0</v>
      </c>
      <c r="Y83" s="155"/>
      <c r="Z83" s="243"/>
      <c r="AA83" s="243"/>
      <c r="AB83" s="428"/>
      <c r="AC83" s="428"/>
      <c r="AD83" s="428"/>
      <c r="AE83" s="428"/>
      <c r="AF83" s="428"/>
      <c r="AG83" s="428"/>
      <c r="AH83" s="428"/>
      <c r="AI83" s="155">
        <v>7.0</v>
      </c>
      <c r="AJ83" s="155">
        <v>10.0</v>
      </c>
      <c r="AK83" s="155">
        <v>15.0</v>
      </c>
      <c r="AL83" s="136">
        <f t="shared" si="3"/>
        <v>176</v>
      </c>
      <c r="AM83" s="721">
        <f>AL83/COUNT(F83:AK83)</f>
        <v>11</v>
      </c>
      <c r="AN83" s="264"/>
    </row>
    <row r="84" ht="13.5" customHeight="1">
      <c r="A84" s="137" t="s">
        <v>78</v>
      </c>
      <c r="B84" s="132"/>
      <c r="C84" s="153"/>
      <c r="D84" s="32"/>
      <c r="E84" s="427"/>
      <c r="F84" s="156"/>
      <c r="G84" s="431"/>
      <c r="H84" s="271"/>
      <c r="I84" s="148">
        <v>7.0</v>
      </c>
      <c r="J84" s="148">
        <v>2.0</v>
      </c>
      <c r="K84" s="148">
        <v>6.0</v>
      </c>
      <c r="L84" s="277"/>
      <c r="M84" s="342"/>
      <c r="N84" s="271"/>
      <c r="O84" s="271">
        <v>5.0</v>
      </c>
      <c r="P84" s="271">
        <v>2.0</v>
      </c>
      <c r="Q84" s="271"/>
      <c r="R84" s="271"/>
      <c r="S84" s="342"/>
      <c r="T84" s="342"/>
      <c r="U84" s="271"/>
      <c r="V84" s="271"/>
      <c r="W84" s="271">
        <v>1.0</v>
      </c>
      <c r="X84" s="271">
        <v>6.0</v>
      </c>
      <c r="Y84" s="271"/>
      <c r="Z84" s="342"/>
      <c r="AA84" s="342"/>
      <c r="AB84" s="271"/>
      <c r="AC84" s="271"/>
      <c r="AD84" s="271"/>
      <c r="AE84" s="271"/>
      <c r="AF84" s="271"/>
      <c r="AG84" s="342"/>
      <c r="AH84" s="342"/>
      <c r="AI84" s="271">
        <v>2.0</v>
      </c>
      <c r="AJ84" s="271"/>
      <c r="AK84" s="271">
        <v>1.0</v>
      </c>
      <c r="AL84" s="267">
        <f t="shared" si="3"/>
        <v>32</v>
      </c>
      <c r="AM84" s="722"/>
      <c r="AN84" s="268"/>
    </row>
    <row r="85" ht="14.25" customHeight="1">
      <c r="A85" s="29">
        <v>12.0</v>
      </c>
      <c r="B85" s="19" t="s">
        <v>27</v>
      </c>
      <c r="C85" s="133"/>
      <c r="D85" s="32"/>
      <c r="E85" s="424"/>
      <c r="F85" s="428"/>
      <c r="G85" s="425"/>
      <c r="H85" s="428"/>
      <c r="I85" s="428"/>
      <c r="J85" s="428"/>
      <c r="K85" s="428"/>
      <c r="L85" s="428"/>
      <c r="M85" s="428"/>
      <c r="N85" s="155"/>
      <c r="O85" s="155">
        <v>9.0</v>
      </c>
      <c r="P85" s="155">
        <v>10.0</v>
      </c>
      <c r="Q85" s="155">
        <v>11.0</v>
      </c>
      <c r="R85" s="155">
        <v>12.0</v>
      </c>
      <c r="S85" s="243">
        <v>13.0</v>
      </c>
      <c r="T85" s="243"/>
      <c r="U85" s="155">
        <v>15.0</v>
      </c>
      <c r="V85" s="155">
        <v>10.0</v>
      </c>
      <c r="W85" s="155">
        <v>14.0</v>
      </c>
      <c r="X85" s="155">
        <v>12.0</v>
      </c>
      <c r="Y85" s="155"/>
      <c r="Z85" s="243"/>
      <c r="AA85" s="243">
        <v>10.0</v>
      </c>
      <c r="AB85" s="425"/>
      <c r="AC85" s="425"/>
      <c r="AD85" s="425"/>
      <c r="AE85" s="425"/>
      <c r="AF85" s="425"/>
      <c r="AG85" s="243"/>
      <c r="AH85" s="243"/>
      <c r="AI85" s="155">
        <v>9.0</v>
      </c>
      <c r="AJ85" s="155">
        <v>7.0</v>
      </c>
      <c r="AK85" s="155">
        <v>13.0</v>
      </c>
      <c r="AL85" s="136">
        <f t="shared" si="3"/>
        <v>145</v>
      </c>
      <c r="AM85" s="721">
        <f>AL85/COUNT(F85:AK85)</f>
        <v>11.15384615</v>
      </c>
      <c r="AN85" s="264"/>
    </row>
    <row r="86" ht="13.5" customHeight="1">
      <c r="A86" s="137" t="s">
        <v>78</v>
      </c>
      <c r="B86" s="132"/>
      <c r="C86" s="138"/>
      <c r="D86" s="32"/>
      <c r="E86" s="427"/>
      <c r="F86" s="156"/>
      <c r="G86" s="431"/>
      <c r="H86" s="271"/>
      <c r="I86" s="271"/>
      <c r="J86" s="271"/>
      <c r="K86" s="271"/>
      <c r="L86" s="342"/>
      <c r="M86" s="342"/>
      <c r="N86" s="271"/>
      <c r="O86" s="271"/>
      <c r="P86" s="271">
        <v>1.0</v>
      </c>
      <c r="Q86" s="271">
        <v>1.0</v>
      </c>
      <c r="R86" s="271"/>
      <c r="S86" s="342">
        <v>2.0</v>
      </c>
      <c r="T86" s="342"/>
      <c r="U86" s="271"/>
      <c r="V86" s="271"/>
      <c r="W86" s="271">
        <v>2.0</v>
      </c>
      <c r="X86" s="271">
        <v>1.0</v>
      </c>
      <c r="Y86" s="271"/>
      <c r="Z86" s="342"/>
      <c r="AA86" s="342">
        <v>1.0</v>
      </c>
      <c r="AB86" s="271"/>
      <c r="AC86" s="271"/>
      <c r="AD86" s="271"/>
      <c r="AE86" s="271"/>
      <c r="AF86" s="271"/>
      <c r="AG86" s="342"/>
      <c r="AH86" s="342"/>
      <c r="AI86" s="271"/>
      <c r="AJ86" s="271"/>
      <c r="AK86" s="271">
        <v>1.0</v>
      </c>
      <c r="AL86" s="267">
        <f t="shared" si="3"/>
        <v>9</v>
      </c>
      <c r="AM86" s="721"/>
      <c r="AN86" s="264"/>
    </row>
    <row r="87" ht="12.75" customHeight="1">
      <c r="A87" s="29">
        <v>13.0</v>
      </c>
      <c r="B87" s="19" t="s">
        <v>28</v>
      </c>
      <c r="C87" s="133"/>
      <c r="D87" s="32"/>
      <c r="E87" s="424"/>
      <c r="F87" s="428"/>
      <c r="G87" s="425"/>
      <c r="H87" s="428"/>
      <c r="I87" s="428"/>
      <c r="J87" s="428"/>
      <c r="K87" s="428"/>
      <c r="L87" s="428"/>
      <c r="M87" s="428"/>
      <c r="N87" s="428"/>
      <c r="O87" s="428"/>
      <c r="P87" s="428"/>
      <c r="Q87" s="428"/>
      <c r="R87" s="428"/>
      <c r="S87" s="428"/>
      <c r="T87" s="428"/>
      <c r="U87" s="425"/>
      <c r="V87" s="425"/>
      <c r="W87" s="425"/>
      <c r="X87" s="425"/>
      <c r="Y87" s="425"/>
      <c r="Z87" s="425"/>
      <c r="AA87" s="425"/>
      <c r="AB87" s="425"/>
      <c r="AC87" s="425"/>
      <c r="AD87" s="425"/>
      <c r="AE87" s="425"/>
      <c r="AF87" s="425"/>
      <c r="AG87" s="243"/>
      <c r="AH87" s="243">
        <v>13.0</v>
      </c>
      <c r="AI87" s="155">
        <v>7.0</v>
      </c>
      <c r="AJ87" s="155">
        <v>9.0</v>
      </c>
      <c r="AK87" s="155">
        <v>9.0</v>
      </c>
      <c r="AL87" s="136">
        <f t="shared" si="3"/>
        <v>38</v>
      </c>
      <c r="AM87" s="721">
        <f>AL87/COUNT(F87:AK87)</f>
        <v>9.5</v>
      </c>
      <c r="AN87" s="264"/>
    </row>
    <row r="88" ht="13.5" customHeight="1">
      <c r="A88" s="137" t="s">
        <v>78</v>
      </c>
      <c r="B88" s="132"/>
      <c r="C88" s="138"/>
      <c r="D88" s="32"/>
      <c r="E88" s="427"/>
      <c r="F88" s="156"/>
      <c r="G88" s="431"/>
      <c r="H88" s="271"/>
      <c r="I88" s="271"/>
      <c r="J88" s="271"/>
      <c r="K88" s="271"/>
      <c r="L88" s="342"/>
      <c r="M88" s="342"/>
      <c r="N88" s="271"/>
      <c r="O88" s="271"/>
      <c r="P88" s="271"/>
      <c r="Q88" s="271"/>
      <c r="R88" s="271"/>
      <c r="S88" s="342"/>
      <c r="T88" s="342"/>
      <c r="U88" s="271"/>
      <c r="V88" s="271"/>
      <c r="W88" s="271"/>
      <c r="X88" s="271"/>
      <c r="Y88" s="271"/>
      <c r="Z88" s="342"/>
      <c r="AA88" s="342"/>
      <c r="AB88" s="271"/>
      <c r="AC88" s="271"/>
      <c r="AD88" s="271"/>
      <c r="AE88" s="271"/>
      <c r="AF88" s="271"/>
      <c r="AG88" s="342"/>
      <c r="AH88" s="342"/>
      <c r="AI88" s="271"/>
      <c r="AJ88" s="271">
        <v>1.0</v>
      </c>
      <c r="AK88" s="271"/>
      <c r="AL88" s="267">
        <f t="shared" si="3"/>
        <v>1</v>
      </c>
      <c r="AM88" s="722"/>
      <c r="AN88" s="268"/>
    </row>
    <row r="89" ht="12.75" customHeight="1">
      <c r="A89" s="154">
        <v>14.0</v>
      </c>
      <c r="B89" s="144" t="s">
        <v>312</v>
      </c>
      <c r="C89" s="133"/>
      <c r="D89" s="32"/>
      <c r="E89" s="424"/>
      <c r="F89" s="155">
        <v>8.0</v>
      </c>
      <c r="G89" s="723" t="s">
        <v>11</v>
      </c>
      <c r="H89" s="155">
        <v>17.0</v>
      </c>
      <c r="I89" s="155">
        <v>10.0</v>
      </c>
      <c r="J89" s="155">
        <v>6.0</v>
      </c>
      <c r="K89" s="155">
        <v>5.0</v>
      </c>
      <c r="L89" s="243"/>
      <c r="M89" s="243"/>
      <c r="N89" s="155">
        <v>11.0</v>
      </c>
      <c r="O89" s="155">
        <v>10.0</v>
      </c>
      <c r="P89" s="155">
        <v>18.0</v>
      </c>
      <c r="Q89" s="155">
        <v>10.0</v>
      </c>
      <c r="R89" s="155">
        <v>15.0</v>
      </c>
      <c r="S89" s="243">
        <v>4.0</v>
      </c>
      <c r="T89" s="243"/>
      <c r="U89" s="155">
        <v>7.0</v>
      </c>
      <c r="V89" s="155">
        <v>9.0</v>
      </c>
      <c r="W89" s="155">
        <v>7.0</v>
      </c>
      <c r="X89" s="155">
        <v>9.0</v>
      </c>
      <c r="Y89" s="155">
        <v>5.0</v>
      </c>
      <c r="Z89" s="243"/>
      <c r="AA89" s="243"/>
      <c r="AB89" s="155">
        <v>7.0</v>
      </c>
      <c r="AC89" s="155">
        <v>15.0</v>
      </c>
      <c r="AD89" s="155">
        <v>12.0</v>
      </c>
      <c r="AE89" s="155">
        <v>10.0</v>
      </c>
      <c r="AF89" s="155">
        <v>12.0</v>
      </c>
      <c r="AG89" s="243"/>
      <c r="AH89" s="243"/>
      <c r="AI89" s="155">
        <v>8.0</v>
      </c>
      <c r="AJ89" s="155">
        <v>12.0</v>
      </c>
      <c r="AK89" s="155">
        <v>6.0</v>
      </c>
      <c r="AL89" s="136">
        <f t="shared" si="3"/>
        <v>233</v>
      </c>
      <c r="AM89" s="721">
        <f>AL89/COUNT(F89:AK89)</f>
        <v>9.708333333</v>
      </c>
      <c r="AN89" s="264"/>
    </row>
    <row r="90" ht="13.5" customHeight="1">
      <c r="A90" s="137" t="s">
        <v>78</v>
      </c>
      <c r="B90" s="132"/>
      <c r="C90" s="138"/>
      <c r="D90" s="32"/>
      <c r="E90" s="427"/>
      <c r="F90" s="156"/>
      <c r="G90" s="71"/>
      <c r="H90" s="271">
        <v>5.0</v>
      </c>
      <c r="I90" s="271">
        <v>2.0</v>
      </c>
      <c r="J90" s="271">
        <v>1.0</v>
      </c>
      <c r="K90" s="271"/>
      <c r="L90" s="342"/>
      <c r="M90" s="342"/>
      <c r="N90" s="271">
        <v>2.0</v>
      </c>
      <c r="O90" s="271"/>
      <c r="P90" s="271">
        <v>2.0</v>
      </c>
      <c r="Q90" s="271"/>
      <c r="R90" s="271"/>
      <c r="S90" s="342">
        <v>1.0</v>
      </c>
      <c r="T90" s="342"/>
      <c r="U90" s="271">
        <v>1.0</v>
      </c>
      <c r="V90" s="271"/>
      <c r="W90" s="271">
        <v>3.0</v>
      </c>
      <c r="X90" s="271">
        <v>2.0</v>
      </c>
      <c r="Y90" s="271"/>
      <c r="Z90" s="342"/>
      <c r="AA90" s="342"/>
      <c r="AB90" s="271">
        <v>2.0</v>
      </c>
      <c r="AC90" s="271">
        <v>1.0</v>
      </c>
      <c r="AD90" s="271">
        <v>2.0</v>
      </c>
      <c r="AE90" s="271"/>
      <c r="AF90" s="271"/>
      <c r="AG90" s="342"/>
      <c r="AH90" s="342"/>
      <c r="AI90" s="271">
        <v>1.0</v>
      </c>
      <c r="AJ90" s="271">
        <v>1.0</v>
      </c>
      <c r="AK90" s="271"/>
      <c r="AL90" s="267">
        <f t="shared" si="3"/>
        <v>26</v>
      </c>
      <c r="AM90" s="722"/>
      <c r="AN90" s="268"/>
    </row>
    <row r="91" ht="12.75" customHeight="1">
      <c r="A91" s="45">
        <v>15.0</v>
      </c>
      <c r="B91" s="144" t="s">
        <v>32</v>
      </c>
      <c r="C91" s="133"/>
      <c r="D91" s="32"/>
      <c r="E91" s="424"/>
      <c r="F91" s="155"/>
      <c r="G91" s="425"/>
      <c r="H91" s="155"/>
      <c r="I91" s="155">
        <v>8.0</v>
      </c>
      <c r="J91" s="155">
        <v>10.0</v>
      </c>
      <c r="K91" s="155">
        <v>4.0</v>
      </c>
      <c r="L91" s="243">
        <v>8.0</v>
      </c>
      <c r="M91" s="243"/>
      <c r="N91" s="155"/>
      <c r="O91" s="155">
        <v>6.0</v>
      </c>
      <c r="P91" s="155">
        <v>9.0</v>
      </c>
      <c r="Q91" s="155">
        <v>10.0</v>
      </c>
      <c r="R91" s="155">
        <v>10.0</v>
      </c>
      <c r="S91" s="243">
        <v>3.0</v>
      </c>
      <c r="T91" s="243"/>
      <c r="U91" s="155"/>
      <c r="V91" s="155">
        <v>9.0</v>
      </c>
      <c r="W91" s="155">
        <v>6.0</v>
      </c>
      <c r="X91" s="155">
        <v>5.0</v>
      </c>
      <c r="Y91" s="155">
        <v>8.0</v>
      </c>
      <c r="Z91" s="243">
        <v>7.0</v>
      </c>
      <c r="AA91" s="243"/>
      <c r="AB91" s="155">
        <v>15.0</v>
      </c>
      <c r="AC91" s="155">
        <v>12.0</v>
      </c>
      <c r="AD91" s="155">
        <v>11.0</v>
      </c>
      <c r="AE91" s="155">
        <v>8.0</v>
      </c>
      <c r="AF91" s="155">
        <v>13.0</v>
      </c>
      <c r="AG91" s="243"/>
      <c r="AH91" s="243"/>
      <c r="AI91" s="155">
        <v>7.0</v>
      </c>
      <c r="AJ91" s="155">
        <v>7.0</v>
      </c>
      <c r="AK91" s="155">
        <v>13.0</v>
      </c>
      <c r="AL91" s="136">
        <f t="shared" si="3"/>
        <v>189</v>
      </c>
      <c r="AM91" s="721">
        <f>AL91/COUNT(F91:AK91)</f>
        <v>8.590909091</v>
      </c>
      <c r="AN91" s="264"/>
    </row>
    <row r="92" ht="13.5" customHeight="1">
      <c r="A92" s="137" t="s">
        <v>78</v>
      </c>
      <c r="B92" s="132"/>
      <c r="C92" s="153"/>
      <c r="D92" s="32"/>
      <c r="E92" s="427"/>
      <c r="F92" s="156"/>
      <c r="G92" s="431"/>
      <c r="H92" s="271"/>
      <c r="I92" s="271"/>
      <c r="J92" s="271">
        <v>1.0</v>
      </c>
      <c r="K92" s="271"/>
      <c r="L92" s="342"/>
      <c r="M92" s="342"/>
      <c r="N92" s="271"/>
      <c r="O92" s="271">
        <v>2.0</v>
      </c>
      <c r="P92" s="271"/>
      <c r="Q92" s="271">
        <v>1.0</v>
      </c>
      <c r="R92" s="271">
        <v>2.0</v>
      </c>
      <c r="S92" s="342">
        <v>1.0</v>
      </c>
      <c r="T92" s="342"/>
      <c r="U92" s="271"/>
      <c r="V92" s="271">
        <v>2.0</v>
      </c>
      <c r="W92" s="271"/>
      <c r="X92" s="271">
        <v>1.0</v>
      </c>
      <c r="Y92" s="271">
        <v>4.0</v>
      </c>
      <c r="Z92" s="342"/>
      <c r="AA92" s="342"/>
      <c r="AB92" s="271">
        <v>6.0</v>
      </c>
      <c r="AC92" s="271"/>
      <c r="AD92" s="271">
        <v>1.0</v>
      </c>
      <c r="AE92" s="271"/>
      <c r="AF92" s="271"/>
      <c r="AG92" s="342"/>
      <c r="AH92" s="342"/>
      <c r="AI92" s="271"/>
      <c r="AJ92" s="271"/>
      <c r="AK92" s="271"/>
      <c r="AL92" s="267">
        <f t="shared" si="3"/>
        <v>21</v>
      </c>
      <c r="AM92" s="722"/>
      <c r="AN92" s="268"/>
    </row>
    <row r="93" ht="12.75" customHeight="1">
      <c r="A93" s="45">
        <v>16.0</v>
      </c>
      <c r="B93" s="19" t="s">
        <v>33</v>
      </c>
      <c r="C93" s="157"/>
      <c r="D93" s="32"/>
      <c r="E93" s="424"/>
      <c r="F93" s="155">
        <v>1.0</v>
      </c>
      <c r="G93" s="425"/>
      <c r="H93" s="155"/>
      <c r="I93" s="155">
        <v>8.0</v>
      </c>
      <c r="J93" s="155">
        <v>8.0</v>
      </c>
      <c r="K93" s="155">
        <v>5.0</v>
      </c>
      <c r="L93" s="243"/>
      <c r="M93" s="243">
        <v>8.0</v>
      </c>
      <c r="N93" s="155">
        <v>10.0</v>
      </c>
      <c r="O93" s="155">
        <v>13.0</v>
      </c>
      <c r="P93" s="155">
        <v>10.0</v>
      </c>
      <c r="Q93" s="155">
        <v>15.0</v>
      </c>
      <c r="R93" s="155">
        <v>7.0</v>
      </c>
      <c r="S93" s="243"/>
      <c r="T93" s="243"/>
      <c r="U93" s="155">
        <v>10.0</v>
      </c>
      <c r="V93" s="155">
        <v>12.0</v>
      </c>
      <c r="W93" s="155">
        <v>7.0</v>
      </c>
      <c r="X93" s="155">
        <v>6.0</v>
      </c>
      <c r="Y93" s="155">
        <v>10.0</v>
      </c>
      <c r="Z93" s="243"/>
      <c r="AA93" s="243"/>
      <c r="AB93" s="155">
        <v>7.0</v>
      </c>
      <c r="AC93" s="155">
        <v>3.0</v>
      </c>
      <c r="AD93" s="155">
        <v>7.0</v>
      </c>
      <c r="AE93" s="155">
        <v>12.0</v>
      </c>
      <c r="AF93" s="155">
        <v>9.0</v>
      </c>
      <c r="AG93" s="243"/>
      <c r="AH93" s="243">
        <v>10.0</v>
      </c>
      <c r="AI93" s="155">
        <v>6.0</v>
      </c>
      <c r="AJ93" s="155">
        <v>8.0</v>
      </c>
      <c r="AK93" s="155">
        <v>11.0</v>
      </c>
      <c r="AL93" s="136">
        <f t="shared" si="3"/>
        <v>203</v>
      </c>
      <c r="AM93" s="721">
        <f>AL93/COUNT(F93:AK93)</f>
        <v>8.458333333</v>
      </c>
      <c r="AN93" s="264"/>
    </row>
    <row r="94" ht="13.5" customHeight="1">
      <c r="A94" s="137" t="s">
        <v>78</v>
      </c>
      <c r="B94" s="132"/>
      <c r="C94" s="159"/>
      <c r="D94" s="32"/>
      <c r="E94" s="427"/>
      <c r="F94" s="156">
        <v>1.0</v>
      </c>
      <c r="G94" s="431"/>
      <c r="H94" s="271"/>
      <c r="I94" s="271">
        <v>4.0</v>
      </c>
      <c r="J94" s="271">
        <v>7.0</v>
      </c>
      <c r="K94" s="271">
        <v>3.0</v>
      </c>
      <c r="L94" s="342"/>
      <c r="M94" s="342">
        <v>4.0</v>
      </c>
      <c r="N94" s="271">
        <v>3.0</v>
      </c>
      <c r="O94" s="271">
        <v>4.0</v>
      </c>
      <c r="P94" s="271">
        <v>2.0</v>
      </c>
      <c r="Q94" s="271">
        <v>3.0</v>
      </c>
      <c r="R94" s="271">
        <v>1.0</v>
      </c>
      <c r="S94" s="342"/>
      <c r="T94" s="342"/>
      <c r="U94" s="271">
        <v>3.0</v>
      </c>
      <c r="V94" s="271">
        <v>4.0</v>
      </c>
      <c r="W94" s="271">
        <v>5.0</v>
      </c>
      <c r="X94" s="271">
        <v>3.0</v>
      </c>
      <c r="Y94" s="271">
        <v>6.0</v>
      </c>
      <c r="Z94" s="342"/>
      <c r="AA94" s="342"/>
      <c r="AB94" s="271">
        <v>3.0</v>
      </c>
      <c r="AC94" s="271">
        <v>2.0</v>
      </c>
      <c r="AD94" s="271">
        <v>1.0</v>
      </c>
      <c r="AE94" s="271">
        <v>1.0</v>
      </c>
      <c r="AF94" s="271"/>
      <c r="AG94" s="342"/>
      <c r="AH94" s="342"/>
      <c r="AI94" s="271"/>
      <c r="AJ94" s="271"/>
      <c r="AK94" s="271"/>
      <c r="AL94" s="267">
        <f t="shared" si="3"/>
        <v>60</v>
      </c>
      <c r="AM94" s="722"/>
      <c r="AN94" s="268"/>
    </row>
    <row r="95" ht="12.75" customHeight="1">
      <c r="A95" s="29">
        <v>17.0</v>
      </c>
      <c r="B95" s="19" t="s">
        <v>313</v>
      </c>
      <c r="C95" s="133"/>
      <c r="D95" s="32"/>
      <c r="E95" s="424"/>
      <c r="F95" s="155">
        <v>1.0</v>
      </c>
      <c r="G95" s="425"/>
      <c r="H95" s="155">
        <v>6.0</v>
      </c>
      <c r="I95" s="155">
        <v>7.0</v>
      </c>
      <c r="J95" s="155">
        <v>10.0</v>
      </c>
      <c r="K95" s="155">
        <v>5.0</v>
      </c>
      <c r="L95" s="243"/>
      <c r="M95" s="243"/>
      <c r="N95" s="155">
        <v>6.0</v>
      </c>
      <c r="O95" s="155">
        <v>11.0</v>
      </c>
      <c r="P95" s="155">
        <v>8.0</v>
      </c>
      <c r="Q95" s="155">
        <v>4.0</v>
      </c>
      <c r="R95" s="155"/>
      <c r="S95" s="243"/>
      <c r="T95" s="243">
        <v>6.0</v>
      </c>
      <c r="U95" s="155">
        <v>5.0</v>
      </c>
      <c r="V95" s="155">
        <v>6.0</v>
      </c>
      <c r="W95" s="155"/>
      <c r="X95" s="155">
        <v>14.0</v>
      </c>
      <c r="Y95" s="155">
        <v>10.0</v>
      </c>
      <c r="Z95" s="243"/>
      <c r="AA95" s="243">
        <v>7.0</v>
      </c>
      <c r="AB95" s="155">
        <v>8.0</v>
      </c>
      <c r="AC95" s="155">
        <v>7.0</v>
      </c>
      <c r="AD95" s="155">
        <v>8.0</v>
      </c>
      <c r="AE95" s="155">
        <v>8.0</v>
      </c>
      <c r="AF95" s="155">
        <v>10.0</v>
      </c>
      <c r="AG95" s="243">
        <v>8.0</v>
      </c>
      <c r="AH95" s="243"/>
      <c r="AI95" s="155"/>
      <c r="AJ95" s="155">
        <v>5.0</v>
      </c>
      <c r="AK95" s="155">
        <v>6.0</v>
      </c>
      <c r="AL95" s="136">
        <f t="shared" si="3"/>
        <v>166</v>
      </c>
      <c r="AM95" s="721">
        <f>AL95/COUNT(F95:AK95)</f>
        <v>7.217391304</v>
      </c>
      <c r="AN95" s="264"/>
    </row>
    <row r="96" ht="13.5" customHeight="1">
      <c r="A96" s="137" t="s">
        <v>78</v>
      </c>
      <c r="B96" s="132"/>
      <c r="C96" s="138"/>
      <c r="D96" s="32"/>
      <c r="E96" s="427"/>
      <c r="F96" s="156">
        <v>1.0</v>
      </c>
      <c r="G96" s="431"/>
      <c r="H96" s="271">
        <v>2.0</v>
      </c>
      <c r="I96" s="271">
        <v>4.0</v>
      </c>
      <c r="J96" s="271">
        <v>1.0</v>
      </c>
      <c r="K96" s="271">
        <v>1.0</v>
      </c>
      <c r="L96" s="342"/>
      <c r="M96" s="342"/>
      <c r="N96" s="271">
        <v>1.0</v>
      </c>
      <c r="O96" s="271">
        <v>5.0</v>
      </c>
      <c r="P96" s="271">
        <v>7.0</v>
      </c>
      <c r="Q96" s="271">
        <v>1.0</v>
      </c>
      <c r="R96" s="271"/>
      <c r="S96" s="342"/>
      <c r="T96" s="342">
        <v>3.0</v>
      </c>
      <c r="U96" s="271">
        <v>1.0</v>
      </c>
      <c r="V96" s="271"/>
      <c r="W96" s="271"/>
      <c r="X96" s="271">
        <v>7.0</v>
      </c>
      <c r="Y96" s="271">
        <v>2.0</v>
      </c>
      <c r="Z96" s="342"/>
      <c r="AA96" s="342"/>
      <c r="AB96" s="271">
        <v>1.0</v>
      </c>
      <c r="AC96" s="271">
        <v>1.0</v>
      </c>
      <c r="AD96" s="271">
        <v>4.0</v>
      </c>
      <c r="AE96" s="271">
        <v>1.0</v>
      </c>
      <c r="AF96" s="271"/>
      <c r="AG96" s="342"/>
      <c r="AH96" s="342"/>
      <c r="AI96" s="271"/>
      <c r="AJ96" s="271"/>
      <c r="AK96" s="271"/>
      <c r="AL96" s="267">
        <f t="shared" si="3"/>
        <v>43</v>
      </c>
      <c r="AM96" s="722"/>
      <c r="AN96" s="268"/>
    </row>
    <row r="97" ht="13.5" customHeight="1">
      <c r="A97" s="29">
        <v>18.0</v>
      </c>
      <c r="B97" s="19" t="s">
        <v>684</v>
      </c>
      <c r="C97" s="133"/>
      <c r="D97" s="32"/>
      <c r="E97" s="424"/>
      <c r="F97" s="155">
        <v>1.0</v>
      </c>
      <c r="G97" s="723" t="s">
        <v>11</v>
      </c>
      <c r="H97" s="155">
        <v>5.0</v>
      </c>
      <c r="I97" s="145">
        <v>7.0</v>
      </c>
      <c r="J97" s="145">
        <v>7.0</v>
      </c>
      <c r="K97" s="428"/>
      <c r="L97" s="463"/>
      <c r="M97" s="428"/>
      <c r="N97" s="428"/>
      <c r="O97" s="428"/>
      <c r="P97" s="428"/>
      <c r="Q97" s="428"/>
      <c r="R97" s="463"/>
      <c r="S97" s="463"/>
      <c r="T97" s="428"/>
      <c r="U97" s="428"/>
      <c r="V97" s="428"/>
      <c r="W97" s="428"/>
      <c r="X97" s="428"/>
      <c r="Y97" s="428"/>
      <c r="Z97" s="428"/>
      <c r="AA97" s="428"/>
      <c r="AB97" s="428"/>
      <c r="AC97" s="428"/>
      <c r="AD97" s="428"/>
      <c r="AE97" s="428"/>
      <c r="AF97" s="428"/>
      <c r="AG97" s="428"/>
      <c r="AH97" s="428"/>
      <c r="AI97" s="428"/>
      <c r="AJ97" s="428"/>
      <c r="AK97" s="428"/>
      <c r="AL97" s="136">
        <f t="shared" si="3"/>
        <v>20</v>
      </c>
      <c r="AM97" s="721">
        <f>AL97/COUNT(F97:AK97)</f>
        <v>5</v>
      </c>
      <c r="AN97" s="264"/>
    </row>
    <row r="98" ht="13.5" customHeight="1">
      <c r="A98" s="137" t="s">
        <v>78</v>
      </c>
      <c r="B98" s="132"/>
      <c r="C98" s="138"/>
      <c r="D98" s="32"/>
      <c r="E98" s="427"/>
      <c r="F98" s="156">
        <v>1.0</v>
      </c>
      <c r="G98" s="71"/>
      <c r="H98" s="271">
        <v>1.0</v>
      </c>
      <c r="I98" s="271">
        <v>2.0</v>
      </c>
      <c r="J98" s="271">
        <v>1.0</v>
      </c>
      <c r="K98" s="271"/>
      <c r="L98" s="342"/>
      <c r="M98" s="342"/>
      <c r="N98" s="271"/>
      <c r="O98" s="271"/>
      <c r="P98" s="271"/>
      <c r="Q98" s="271"/>
      <c r="R98" s="271"/>
      <c r="S98" s="342"/>
      <c r="T98" s="342"/>
      <c r="U98" s="271"/>
      <c r="V98" s="271"/>
      <c r="W98" s="271"/>
      <c r="X98" s="271"/>
      <c r="Y98" s="271"/>
      <c r="Z98" s="342"/>
      <c r="AA98" s="342"/>
      <c r="AB98" s="271"/>
      <c r="AC98" s="271"/>
      <c r="AD98" s="271"/>
      <c r="AE98" s="271"/>
      <c r="AF98" s="271"/>
      <c r="AG98" s="342"/>
      <c r="AH98" s="342"/>
      <c r="AI98" s="271"/>
      <c r="AJ98" s="271"/>
      <c r="AK98" s="271"/>
      <c r="AL98" s="267">
        <f t="shared" si="3"/>
        <v>5</v>
      </c>
      <c r="AM98" s="722"/>
      <c r="AN98" s="268"/>
    </row>
    <row r="99" ht="12.75" customHeight="1">
      <c r="A99" s="29">
        <v>19.0</v>
      </c>
      <c r="B99" s="19" t="s">
        <v>165</v>
      </c>
      <c r="C99" s="133"/>
      <c r="D99" s="32"/>
      <c r="E99" s="424"/>
      <c r="F99" s="428"/>
      <c r="G99" s="425"/>
      <c r="H99" s="428"/>
      <c r="I99" s="428"/>
      <c r="J99" s="155">
        <v>3.0</v>
      </c>
      <c r="K99" s="155">
        <v>10.0</v>
      </c>
      <c r="L99" s="243"/>
      <c r="M99" s="243"/>
      <c r="N99" s="155">
        <v>8.0</v>
      </c>
      <c r="O99" s="155">
        <v>5.0</v>
      </c>
      <c r="P99" s="155">
        <v>5.0</v>
      </c>
      <c r="Q99" s="155">
        <v>4.0</v>
      </c>
      <c r="R99" s="155">
        <v>7.0</v>
      </c>
      <c r="S99" s="243"/>
      <c r="T99" s="243"/>
      <c r="U99" s="155">
        <v>5.0</v>
      </c>
      <c r="V99" s="155">
        <v>9.0</v>
      </c>
      <c r="W99" s="155">
        <v>4.0</v>
      </c>
      <c r="X99" s="145">
        <v>10.0</v>
      </c>
      <c r="Y99" s="155">
        <v>9.0</v>
      </c>
      <c r="Z99" s="389"/>
      <c r="AA99" s="389"/>
      <c r="AB99" s="389"/>
      <c r="AC99" s="389"/>
      <c r="AD99" s="389"/>
      <c r="AE99" s="389"/>
      <c r="AF99" s="155">
        <v>7.0</v>
      </c>
      <c r="AG99" s="243"/>
      <c r="AH99" s="243"/>
      <c r="AI99" s="155">
        <v>7.0</v>
      </c>
      <c r="AJ99" s="155">
        <v>5.0</v>
      </c>
      <c r="AK99" s="155">
        <v>8.0</v>
      </c>
      <c r="AL99" s="136">
        <f t="shared" si="3"/>
        <v>106</v>
      </c>
      <c r="AM99" s="721">
        <f>AL99/COUNT(F99:AK99)</f>
        <v>6.625</v>
      </c>
      <c r="AN99" s="264"/>
    </row>
    <row r="100" ht="13.5" customHeight="1">
      <c r="A100" s="137" t="s">
        <v>78</v>
      </c>
      <c r="B100" s="132"/>
      <c r="C100" s="138"/>
      <c r="D100" s="32"/>
      <c r="E100" s="427"/>
      <c r="F100" s="156"/>
      <c r="G100" s="431"/>
      <c r="H100" s="271"/>
      <c r="I100" s="271"/>
      <c r="J100" s="271">
        <v>2.0</v>
      </c>
      <c r="K100" s="271">
        <v>3.0</v>
      </c>
      <c r="L100" s="342"/>
      <c r="M100" s="342"/>
      <c r="N100" s="271">
        <v>4.0</v>
      </c>
      <c r="O100" s="271">
        <v>3.0</v>
      </c>
      <c r="P100" s="271">
        <v>4.0</v>
      </c>
      <c r="Q100" s="271">
        <v>2.0</v>
      </c>
      <c r="R100" s="271">
        <v>3.0</v>
      </c>
      <c r="S100" s="342"/>
      <c r="T100" s="342"/>
      <c r="U100" s="271">
        <v>1.0</v>
      </c>
      <c r="V100" s="271">
        <v>1.0</v>
      </c>
      <c r="W100" s="271">
        <v>1.0</v>
      </c>
      <c r="X100" s="464">
        <v>2.0</v>
      </c>
      <c r="Y100" s="271"/>
      <c r="Z100" s="342"/>
      <c r="AA100" s="342"/>
      <c r="AB100" s="271"/>
      <c r="AC100" s="271"/>
      <c r="AD100" s="271"/>
      <c r="AE100" s="271"/>
      <c r="AF100" s="271"/>
      <c r="AG100" s="342"/>
      <c r="AH100" s="342"/>
      <c r="AI100" s="271"/>
      <c r="AJ100" s="271">
        <v>1.0</v>
      </c>
      <c r="AK100" s="271"/>
      <c r="AL100" s="267">
        <f t="shared" si="3"/>
        <v>27</v>
      </c>
      <c r="AM100" s="722"/>
      <c r="AN100" s="268"/>
    </row>
    <row r="101" ht="13.5" customHeight="1">
      <c r="A101" s="29">
        <v>20.0</v>
      </c>
      <c r="B101" s="19" t="s">
        <v>36</v>
      </c>
      <c r="C101" s="133"/>
      <c r="D101" s="32"/>
      <c r="E101" s="424"/>
      <c r="F101" s="155"/>
      <c r="G101" s="723" t="s">
        <v>11</v>
      </c>
      <c r="H101" s="155">
        <v>11.0</v>
      </c>
      <c r="I101" s="155">
        <v>9.0</v>
      </c>
      <c r="J101" s="155">
        <v>12.0</v>
      </c>
      <c r="K101" s="155">
        <v>22.0</v>
      </c>
      <c r="L101" s="243"/>
      <c r="M101" s="243">
        <v>2.0</v>
      </c>
      <c r="N101" s="155">
        <v>4.0</v>
      </c>
      <c r="O101" s="155">
        <v>16.0</v>
      </c>
      <c r="P101" s="155">
        <v>5.0</v>
      </c>
      <c r="Q101" s="155">
        <v>9.0</v>
      </c>
      <c r="R101" s="155">
        <v>40.0</v>
      </c>
      <c r="S101" s="243">
        <v>1.0</v>
      </c>
      <c r="T101" s="243"/>
      <c r="U101" s="155">
        <v>7.0</v>
      </c>
      <c r="V101" s="155">
        <v>29.0</v>
      </c>
      <c r="W101" s="155">
        <v>2.0</v>
      </c>
      <c r="X101" s="155">
        <v>14.0</v>
      </c>
      <c r="Y101" s="155">
        <v>8.0</v>
      </c>
      <c r="Z101" s="243"/>
      <c r="AA101" s="243"/>
      <c r="AB101" s="155">
        <v>10.0</v>
      </c>
      <c r="AC101" s="155">
        <v>8.0</v>
      </c>
      <c r="AD101" s="155">
        <v>10.0</v>
      </c>
      <c r="AE101" s="155">
        <v>7.0</v>
      </c>
      <c r="AF101" s="155">
        <v>9.0</v>
      </c>
      <c r="AG101" s="243"/>
      <c r="AH101" s="243"/>
      <c r="AI101" s="155">
        <v>2.0</v>
      </c>
      <c r="AJ101" s="272">
        <v>7.0</v>
      </c>
      <c r="AK101" s="272">
        <v>16.0</v>
      </c>
      <c r="AL101" s="136">
        <f t="shared" si="3"/>
        <v>260</v>
      </c>
      <c r="AM101" s="721">
        <f>AL101/COUNT(F101:AK101)</f>
        <v>10.83333333</v>
      </c>
      <c r="AN101" s="264"/>
    </row>
    <row r="102" ht="13.5" customHeight="1">
      <c r="A102" s="137" t="s">
        <v>78</v>
      </c>
      <c r="B102" s="132"/>
      <c r="C102" s="138"/>
      <c r="D102" s="32"/>
      <c r="E102" s="427"/>
      <c r="F102" s="156"/>
      <c r="G102" s="71"/>
      <c r="H102" s="271">
        <v>5.0</v>
      </c>
      <c r="I102" s="271">
        <v>7.0</v>
      </c>
      <c r="J102" s="271"/>
      <c r="K102" s="271"/>
      <c r="L102" s="342"/>
      <c r="M102" s="342"/>
      <c r="N102" s="271"/>
      <c r="O102" s="271"/>
      <c r="P102" s="271">
        <v>4.0</v>
      </c>
      <c r="Q102" s="271">
        <v>6.0</v>
      </c>
      <c r="R102" s="271">
        <v>1.0</v>
      </c>
      <c r="S102" s="342"/>
      <c r="T102" s="342"/>
      <c r="U102" s="271">
        <v>2.0</v>
      </c>
      <c r="V102" s="271">
        <v>1.0</v>
      </c>
      <c r="W102" s="271">
        <v>2.0</v>
      </c>
      <c r="X102" s="271">
        <v>8.0</v>
      </c>
      <c r="Y102" s="271">
        <v>3.0</v>
      </c>
      <c r="Z102" s="342"/>
      <c r="AA102" s="342"/>
      <c r="AB102" s="271">
        <v>2.0</v>
      </c>
      <c r="AC102" s="271">
        <v>1.0</v>
      </c>
      <c r="AD102" s="271">
        <v>7.0</v>
      </c>
      <c r="AE102" s="271"/>
      <c r="AF102" s="271"/>
      <c r="AG102" s="342"/>
      <c r="AH102" s="342"/>
      <c r="AI102" s="271"/>
      <c r="AJ102" s="271"/>
      <c r="AK102" s="271"/>
      <c r="AL102" s="267">
        <f t="shared" si="3"/>
        <v>49</v>
      </c>
      <c r="AM102" s="722"/>
      <c r="AN102" s="268"/>
    </row>
    <row r="103" ht="12.75" customHeight="1">
      <c r="A103" s="29">
        <v>21.0</v>
      </c>
      <c r="B103" s="19" t="s">
        <v>37</v>
      </c>
      <c r="C103" s="133"/>
      <c r="D103" s="32"/>
      <c r="E103" s="424"/>
      <c r="F103" s="155">
        <v>7.0</v>
      </c>
      <c r="G103" s="425"/>
      <c r="H103" s="155">
        <v>12.0</v>
      </c>
      <c r="I103" s="155">
        <v>14.0</v>
      </c>
      <c r="J103" s="155">
        <v>15.0</v>
      </c>
      <c r="K103" s="155">
        <v>12.0</v>
      </c>
      <c r="L103" s="243"/>
      <c r="M103" s="243"/>
      <c r="N103" s="155">
        <v>7.0</v>
      </c>
      <c r="O103" s="155"/>
      <c r="P103" s="155">
        <v>13.0</v>
      </c>
      <c r="Q103" s="155">
        <v>15.0</v>
      </c>
      <c r="R103" s="155">
        <v>25.0</v>
      </c>
      <c r="S103" s="243">
        <v>10.0</v>
      </c>
      <c r="T103" s="243"/>
      <c r="U103" s="155">
        <v>13.0</v>
      </c>
      <c r="V103" s="155">
        <v>18.0</v>
      </c>
      <c r="W103" s="155">
        <v>6.0</v>
      </c>
      <c r="X103" s="155">
        <v>15.0</v>
      </c>
      <c r="Y103" s="155">
        <v>6.0</v>
      </c>
      <c r="Z103" s="243"/>
      <c r="AA103" s="243"/>
      <c r="AB103" s="428"/>
      <c r="AC103" s="428"/>
      <c r="AD103" s="428"/>
      <c r="AE103" s="428"/>
      <c r="AF103" s="428"/>
      <c r="AG103" s="428"/>
      <c r="AH103" s="428"/>
      <c r="AI103" s="428"/>
      <c r="AJ103" s="428"/>
      <c r="AK103" s="428"/>
      <c r="AL103" s="136">
        <f t="shared" si="3"/>
        <v>188</v>
      </c>
      <c r="AM103" s="721">
        <f>AL103/COUNT(F103:AK103)</f>
        <v>12.53333333</v>
      </c>
      <c r="AN103" s="264"/>
    </row>
    <row r="104" ht="13.5" customHeight="1">
      <c r="A104" s="137" t="s">
        <v>78</v>
      </c>
      <c r="B104" s="132"/>
      <c r="C104" s="138"/>
      <c r="D104" s="32"/>
      <c r="E104" s="427"/>
      <c r="F104" s="156"/>
      <c r="G104" s="431"/>
      <c r="H104" s="271">
        <v>1.0</v>
      </c>
      <c r="I104" s="271">
        <v>2.0</v>
      </c>
      <c r="J104" s="271"/>
      <c r="K104" s="271"/>
      <c r="L104" s="342"/>
      <c r="M104" s="342"/>
      <c r="N104" s="271">
        <v>2.0</v>
      </c>
      <c r="O104" s="271"/>
      <c r="P104" s="271">
        <v>3.0</v>
      </c>
      <c r="Q104" s="271">
        <v>2.0</v>
      </c>
      <c r="R104" s="271">
        <v>2.0</v>
      </c>
      <c r="S104" s="342">
        <v>3.0</v>
      </c>
      <c r="T104" s="342"/>
      <c r="U104" s="271">
        <v>8.0</v>
      </c>
      <c r="V104" s="271">
        <v>2.0</v>
      </c>
      <c r="W104" s="271">
        <v>2.0</v>
      </c>
      <c r="X104" s="271">
        <v>7.0</v>
      </c>
      <c r="Y104" s="271">
        <v>3.0</v>
      </c>
      <c r="Z104" s="342"/>
      <c r="AA104" s="342"/>
      <c r="AB104" s="271"/>
      <c r="AC104" s="271"/>
      <c r="AD104" s="271"/>
      <c r="AE104" s="271"/>
      <c r="AF104" s="271"/>
      <c r="AG104" s="342"/>
      <c r="AH104" s="342"/>
      <c r="AI104" s="271"/>
      <c r="AJ104" s="271"/>
      <c r="AK104" s="271"/>
      <c r="AL104" s="267">
        <f t="shared" si="3"/>
        <v>37</v>
      </c>
      <c r="AM104" s="722"/>
      <c r="AN104" s="268"/>
    </row>
    <row r="105" ht="13.5" customHeight="1">
      <c r="A105" s="45">
        <v>22.0</v>
      </c>
      <c r="B105" s="178" t="s">
        <v>202</v>
      </c>
      <c r="C105" s="133"/>
      <c r="D105" s="32"/>
      <c r="E105" s="424"/>
      <c r="F105" s="155"/>
      <c r="G105" s="425"/>
      <c r="H105" s="155">
        <v>10.0</v>
      </c>
      <c r="I105" s="155">
        <v>9.0</v>
      </c>
      <c r="J105" s="155">
        <v>14.0</v>
      </c>
      <c r="K105" s="155">
        <v>7.0</v>
      </c>
      <c r="L105" s="243">
        <v>10.0</v>
      </c>
      <c r="M105" s="243"/>
      <c r="N105" s="425"/>
      <c r="O105" s="425"/>
      <c r="P105" s="425"/>
      <c r="Q105" s="425"/>
      <c r="R105" s="425"/>
      <c r="S105" s="425"/>
      <c r="T105" s="425"/>
      <c r="U105" s="425"/>
      <c r="V105" s="425"/>
      <c r="W105" s="425"/>
      <c r="X105" s="155"/>
      <c r="Y105" s="155"/>
      <c r="Z105" s="243"/>
      <c r="AA105" s="243"/>
      <c r="AB105" s="155"/>
      <c r="AC105" s="155"/>
      <c r="AD105" s="155">
        <v>4.0</v>
      </c>
      <c r="AE105" s="155">
        <v>8.0</v>
      </c>
      <c r="AF105" s="155">
        <v>9.0</v>
      </c>
      <c r="AG105" s="243"/>
      <c r="AH105" s="243">
        <v>4.0</v>
      </c>
      <c r="AI105" s="155"/>
      <c r="AJ105" s="155"/>
      <c r="AK105" s="155">
        <v>8.0</v>
      </c>
      <c r="AL105" s="136">
        <f t="shared" si="3"/>
        <v>83</v>
      </c>
      <c r="AM105" s="721">
        <f>AL105/COUNT(F105:AK105)</f>
        <v>8.3</v>
      </c>
      <c r="AN105" s="264"/>
    </row>
    <row r="106" ht="13.5" customHeight="1">
      <c r="A106" s="179" t="s">
        <v>78</v>
      </c>
      <c r="C106" s="133"/>
      <c r="D106" s="32"/>
      <c r="E106" s="424"/>
      <c r="F106" s="148"/>
      <c r="G106" s="434"/>
      <c r="H106" s="148">
        <v>3.0</v>
      </c>
      <c r="I106" s="148"/>
      <c r="J106" s="148">
        <v>1.0</v>
      </c>
      <c r="K106" s="148"/>
      <c r="L106" s="277"/>
      <c r="M106" s="277"/>
      <c r="N106" s="148"/>
      <c r="O106" s="148"/>
      <c r="P106" s="148"/>
      <c r="Q106" s="148"/>
      <c r="R106" s="148"/>
      <c r="S106" s="277"/>
      <c r="T106" s="277"/>
      <c r="U106" s="148"/>
      <c r="V106" s="148"/>
      <c r="W106" s="148"/>
      <c r="X106" s="148"/>
      <c r="Y106" s="148"/>
      <c r="Z106" s="277"/>
      <c r="AA106" s="277"/>
      <c r="AB106" s="148"/>
      <c r="AC106" s="148"/>
      <c r="AD106" s="148"/>
      <c r="AE106" s="148"/>
      <c r="AF106" s="148"/>
      <c r="AG106" s="277"/>
      <c r="AH106" s="277"/>
      <c r="AI106" s="148"/>
      <c r="AJ106" s="148"/>
      <c r="AK106" s="148"/>
      <c r="AL106" s="267">
        <f t="shared" si="3"/>
        <v>4</v>
      </c>
      <c r="AM106" s="721"/>
      <c r="AN106" s="264"/>
    </row>
    <row r="107" ht="13.5" customHeight="1">
      <c r="A107" s="45">
        <v>23.0</v>
      </c>
      <c r="B107" s="178" t="s">
        <v>226</v>
      </c>
      <c r="C107" s="133"/>
      <c r="D107" s="32"/>
      <c r="E107" s="424"/>
      <c r="F107" s="155">
        <v>12.0</v>
      </c>
      <c r="G107" s="425"/>
      <c r="H107" s="155">
        <v>11.0</v>
      </c>
      <c r="I107" s="155">
        <v>10.0</v>
      </c>
      <c r="J107" s="155">
        <v>7.0</v>
      </c>
      <c r="K107" s="155">
        <v>28.0</v>
      </c>
      <c r="L107" s="243"/>
      <c r="M107" s="243"/>
      <c r="N107" s="155">
        <v>10.0</v>
      </c>
      <c r="O107" s="155">
        <v>16.0</v>
      </c>
      <c r="P107" s="155">
        <v>13.0</v>
      </c>
      <c r="Q107" s="155">
        <v>4.0</v>
      </c>
      <c r="R107" s="155">
        <v>19.0</v>
      </c>
      <c r="S107" s="243"/>
      <c r="T107" s="243"/>
      <c r="U107" s="155">
        <v>6.0</v>
      </c>
      <c r="V107" s="155">
        <v>8.0</v>
      </c>
      <c r="W107" s="155">
        <v>6.0</v>
      </c>
      <c r="X107" s="155">
        <v>15.0</v>
      </c>
      <c r="Y107" s="155">
        <v>9.0</v>
      </c>
      <c r="Z107" s="243"/>
      <c r="AA107" s="243"/>
      <c r="AB107" s="155">
        <v>5.0</v>
      </c>
      <c r="AC107" s="155">
        <v>7.0</v>
      </c>
      <c r="AD107" s="155">
        <v>7.0</v>
      </c>
      <c r="AE107" s="155">
        <v>10.0</v>
      </c>
      <c r="AF107" s="155">
        <v>21.0</v>
      </c>
      <c r="AG107" s="243"/>
      <c r="AH107" s="243"/>
      <c r="AI107" s="155">
        <v>12.0</v>
      </c>
      <c r="AJ107" s="155">
        <v>4.0</v>
      </c>
      <c r="AK107" s="155">
        <v>13.0</v>
      </c>
      <c r="AL107" s="136">
        <f t="shared" si="3"/>
        <v>253</v>
      </c>
      <c r="AM107" s="721">
        <f>AL107/COUNT(F107:AK107)</f>
        <v>11</v>
      </c>
      <c r="AN107" s="264"/>
    </row>
    <row r="108" ht="13.5" customHeight="1">
      <c r="A108" s="180"/>
      <c r="B108" s="181" t="s">
        <v>78</v>
      </c>
      <c r="C108" s="133"/>
      <c r="D108" s="32"/>
      <c r="E108" s="424"/>
      <c r="F108" s="148"/>
      <c r="G108" s="434"/>
      <c r="H108" s="148"/>
      <c r="I108" s="148"/>
      <c r="J108" s="148"/>
      <c r="K108" s="148"/>
      <c r="L108" s="277"/>
      <c r="M108" s="277"/>
      <c r="N108" s="148">
        <v>1.0</v>
      </c>
      <c r="O108" s="148">
        <v>1.0</v>
      </c>
      <c r="P108" s="148">
        <v>6.0</v>
      </c>
      <c r="Q108" s="148">
        <v>1.0</v>
      </c>
      <c r="R108" s="148">
        <v>4.0</v>
      </c>
      <c r="S108" s="277"/>
      <c r="T108" s="277"/>
      <c r="U108" s="148">
        <v>4.0</v>
      </c>
      <c r="V108" s="148">
        <v>3.0</v>
      </c>
      <c r="W108" s="148">
        <v>2.0</v>
      </c>
      <c r="X108" s="148">
        <v>2.0</v>
      </c>
      <c r="Y108" s="148">
        <v>6.0</v>
      </c>
      <c r="Z108" s="277"/>
      <c r="AA108" s="277"/>
      <c r="AB108" s="148">
        <v>1.0</v>
      </c>
      <c r="AC108" s="148"/>
      <c r="AD108" s="148">
        <v>1.0</v>
      </c>
      <c r="AE108" s="148">
        <v>3.0</v>
      </c>
      <c r="AF108" s="148">
        <v>2.0</v>
      </c>
      <c r="AG108" s="277"/>
      <c r="AH108" s="277"/>
      <c r="AI108" s="148"/>
      <c r="AJ108" s="148"/>
      <c r="AK108" s="148"/>
      <c r="AL108" s="267">
        <f t="shared" si="3"/>
        <v>37</v>
      </c>
      <c r="AM108" s="721"/>
      <c r="AN108" s="264"/>
    </row>
    <row r="109" ht="13.5" customHeight="1">
      <c r="A109" s="45">
        <v>24.0</v>
      </c>
      <c r="B109" s="178" t="s">
        <v>685</v>
      </c>
      <c r="C109" s="133"/>
      <c r="D109" s="32"/>
      <c r="E109" s="424"/>
      <c r="F109" s="508"/>
      <c r="G109" s="425"/>
      <c r="H109" s="508"/>
      <c r="I109" s="508"/>
      <c r="J109" s="508"/>
      <c r="K109" s="508"/>
      <c r="L109" s="508"/>
      <c r="M109" s="508"/>
      <c r="N109" s="508"/>
      <c r="O109" s="508"/>
      <c r="P109" s="508"/>
      <c r="Q109" s="508"/>
      <c r="R109" s="155">
        <v>3.0</v>
      </c>
      <c r="S109" s="243"/>
      <c r="T109" s="243"/>
      <c r="U109" s="155">
        <v>6.0</v>
      </c>
      <c r="V109" s="155">
        <v>3.0</v>
      </c>
      <c r="W109" s="155">
        <v>4.0</v>
      </c>
      <c r="X109" s="155">
        <v>6.0</v>
      </c>
      <c r="Y109" s="155">
        <v>10.0</v>
      </c>
      <c r="Z109" s="243"/>
      <c r="AA109" s="243"/>
      <c r="AB109" s="155">
        <v>6.0</v>
      </c>
      <c r="AC109" s="155">
        <v>4.0</v>
      </c>
      <c r="AD109" s="155">
        <v>6.0</v>
      </c>
      <c r="AE109" s="155">
        <v>7.0</v>
      </c>
      <c r="AF109" s="155">
        <v>9.0</v>
      </c>
      <c r="AG109" s="243"/>
      <c r="AH109" s="243"/>
      <c r="AI109" s="155">
        <v>2.0</v>
      </c>
      <c r="AJ109" s="155">
        <v>5.0</v>
      </c>
      <c r="AK109" s="155">
        <v>8.0</v>
      </c>
      <c r="AL109" s="136">
        <f t="shared" si="3"/>
        <v>79</v>
      </c>
      <c r="AM109" s="721">
        <f>AL109/COUNT(F109:AK109)</f>
        <v>5.642857143</v>
      </c>
      <c r="AN109" s="264"/>
    </row>
    <row r="110" ht="13.5" customHeight="1">
      <c r="A110" s="180"/>
      <c r="B110" s="181" t="s">
        <v>78</v>
      </c>
      <c r="C110" s="133"/>
      <c r="D110" s="32"/>
      <c r="E110" s="424"/>
      <c r="F110" s="148"/>
      <c r="G110" s="434"/>
      <c r="H110" s="148"/>
      <c r="I110" s="148"/>
      <c r="J110" s="148"/>
      <c r="K110" s="148"/>
      <c r="L110" s="277"/>
      <c r="M110" s="277"/>
      <c r="N110" s="148"/>
      <c r="O110" s="148"/>
      <c r="P110" s="148"/>
      <c r="Q110" s="148"/>
      <c r="R110" s="148"/>
      <c r="S110" s="277"/>
      <c r="T110" s="277"/>
      <c r="U110" s="148">
        <v>1.0</v>
      </c>
      <c r="V110" s="148"/>
      <c r="W110" s="148">
        <v>4.0</v>
      </c>
      <c r="X110" s="148">
        <v>5.0</v>
      </c>
      <c r="Y110" s="148">
        <v>6.0</v>
      </c>
      <c r="Z110" s="277"/>
      <c r="AA110" s="277"/>
      <c r="AB110" s="148"/>
      <c r="AC110" s="148"/>
      <c r="AD110" s="148"/>
      <c r="AE110" s="148"/>
      <c r="AF110" s="148"/>
      <c r="AG110" s="277"/>
      <c r="AH110" s="277"/>
      <c r="AI110" s="148"/>
      <c r="AJ110" s="148"/>
      <c r="AK110" s="148">
        <v>1.0</v>
      </c>
      <c r="AL110" s="267">
        <f t="shared" si="3"/>
        <v>17</v>
      </c>
      <c r="AM110" s="721"/>
      <c r="AN110" s="264"/>
    </row>
    <row r="111" ht="13.5" customHeight="1">
      <c r="A111" s="45">
        <v>25.0</v>
      </c>
      <c r="B111" s="178" t="s">
        <v>686</v>
      </c>
      <c r="C111" s="133"/>
      <c r="D111" s="32"/>
      <c r="E111" s="424"/>
      <c r="F111" s="508"/>
      <c r="G111" s="425"/>
      <c r="H111" s="508"/>
      <c r="I111" s="508"/>
      <c r="J111" s="508"/>
      <c r="K111" s="508"/>
      <c r="L111" s="508"/>
      <c r="M111" s="508"/>
      <c r="N111" s="508"/>
      <c r="O111" s="508"/>
      <c r="P111" s="508"/>
      <c r="Q111" s="508"/>
      <c r="R111" s="508"/>
      <c r="S111" s="508"/>
      <c r="T111" s="508"/>
      <c r="U111" s="508"/>
      <c r="V111" s="508"/>
      <c r="W111" s="508"/>
      <c r="X111" s="155">
        <v>3.0</v>
      </c>
      <c r="Y111" s="155">
        <v>2.0</v>
      </c>
      <c r="Z111" s="243"/>
      <c r="AA111" s="243"/>
      <c r="AB111" s="155">
        <v>3.0</v>
      </c>
      <c r="AC111" s="155">
        <v>1.0</v>
      </c>
      <c r="AD111" s="155">
        <v>6.0</v>
      </c>
      <c r="AE111" s="155">
        <v>7.0</v>
      </c>
      <c r="AF111" s="155">
        <v>4.0</v>
      </c>
      <c r="AG111" s="243"/>
      <c r="AH111" s="243">
        <v>6.0</v>
      </c>
      <c r="AI111" s="155">
        <v>2.0</v>
      </c>
      <c r="AJ111" s="155">
        <v>8.0</v>
      </c>
      <c r="AK111" s="155">
        <v>6.0</v>
      </c>
      <c r="AL111" s="136">
        <f t="shared" si="3"/>
        <v>48</v>
      </c>
      <c r="AM111" s="721">
        <f>AL111/COUNT(F111:AK111)</f>
        <v>4.363636364</v>
      </c>
      <c r="AN111" s="264"/>
    </row>
    <row r="112" ht="13.5" customHeight="1">
      <c r="A112" s="180"/>
      <c r="B112" s="181" t="s">
        <v>78</v>
      </c>
      <c r="C112" s="133"/>
      <c r="D112" s="32"/>
      <c r="E112" s="424"/>
      <c r="F112" s="148"/>
      <c r="G112" s="434"/>
      <c r="H112" s="148"/>
      <c r="I112" s="148"/>
      <c r="J112" s="148"/>
      <c r="K112" s="148"/>
      <c r="L112" s="277"/>
      <c r="M112" s="277"/>
      <c r="N112" s="148"/>
      <c r="O112" s="148"/>
      <c r="P112" s="148"/>
      <c r="Q112" s="148"/>
      <c r="R112" s="148"/>
      <c r="S112" s="277"/>
      <c r="T112" s="277"/>
      <c r="U112" s="148"/>
      <c r="V112" s="148"/>
      <c r="W112" s="148"/>
      <c r="X112" s="148"/>
      <c r="Y112" s="148">
        <v>1.0</v>
      </c>
      <c r="Z112" s="277"/>
      <c r="AA112" s="277"/>
      <c r="AB112" s="148"/>
      <c r="AC112" s="148"/>
      <c r="AD112" s="148">
        <v>2.0</v>
      </c>
      <c r="AE112" s="148"/>
      <c r="AF112" s="148"/>
      <c r="AG112" s="277"/>
      <c r="AH112" s="277"/>
      <c r="AI112" s="148"/>
      <c r="AJ112" s="148">
        <v>1.0</v>
      </c>
      <c r="AK112" s="148"/>
      <c r="AL112" s="267">
        <f t="shared" si="3"/>
        <v>4</v>
      </c>
      <c r="AM112" s="721"/>
      <c r="AN112" s="264"/>
    </row>
    <row r="113" ht="13.5" customHeight="1">
      <c r="A113" s="45">
        <v>26.0</v>
      </c>
      <c r="B113" s="178" t="s">
        <v>687</v>
      </c>
      <c r="C113" s="133"/>
      <c r="D113" s="32"/>
      <c r="E113" s="424"/>
      <c r="F113" s="508"/>
      <c r="G113" s="425"/>
      <c r="H113" s="508"/>
      <c r="I113" s="508"/>
      <c r="J113" s="508"/>
      <c r="K113" s="508"/>
      <c r="L113" s="508"/>
      <c r="M113" s="508"/>
      <c r="N113" s="508"/>
      <c r="O113" s="508"/>
      <c r="P113" s="508"/>
      <c r="Q113" s="508"/>
      <c r="R113" s="508"/>
      <c r="S113" s="508"/>
      <c r="T113" s="508"/>
      <c r="U113" s="508"/>
      <c r="V113" s="508"/>
      <c r="W113" s="508"/>
      <c r="X113" s="508"/>
      <c r="Y113" s="508"/>
      <c r="Z113" s="508"/>
      <c r="AA113" s="508"/>
      <c r="AB113" s="508"/>
      <c r="AC113" s="508"/>
      <c r="AD113" s="460"/>
      <c r="AE113" s="155">
        <v>3.0</v>
      </c>
      <c r="AF113" s="155">
        <v>5.0</v>
      </c>
      <c r="AG113" s="243"/>
      <c r="AH113" s="243"/>
      <c r="AI113" s="155">
        <v>5.0</v>
      </c>
      <c r="AJ113" s="155">
        <v>2.0</v>
      </c>
      <c r="AK113" s="155">
        <v>7.0</v>
      </c>
      <c r="AL113" s="136">
        <f t="shared" si="3"/>
        <v>22</v>
      </c>
      <c r="AM113" s="721">
        <f>AL113/COUNT(F113:AK113)</f>
        <v>4.4</v>
      </c>
      <c r="AN113" s="264"/>
    </row>
    <row r="114" ht="13.5" customHeight="1">
      <c r="A114" s="180"/>
      <c r="B114" s="436" t="s">
        <v>78</v>
      </c>
      <c r="C114" s="133"/>
      <c r="D114" s="32"/>
      <c r="E114" s="424"/>
      <c r="F114" s="148"/>
      <c r="G114" s="434"/>
      <c r="H114" s="148"/>
      <c r="I114" s="148"/>
      <c r="J114" s="148"/>
      <c r="K114" s="148"/>
      <c r="L114" s="277"/>
      <c r="M114" s="277"/>
      <c r="N114" s="148"/>
      <c r="O114" s="148"/>
      <c r="P114" s="148"/>
      <c r="Q114" s="148"/>
      <c r="R114" s="148"/>
      <c r="S114" s="277"/>
      <c r="T114" s="277"/>
      <c r="U114" s="148"/>
      <c r="V114" s="148"/>
      <c r="W114" s="148"/>
      <c r="X114" s="148"/>
      <c r="Y114" s="148"/>
      <c r="Z114" s="277"/>
      <c r="AA114" s="277"/>
      <c r="AB114" s="148"/>
      <c r="AC114" s="148"/>
      <c r="AD114" s="148"/>
      <c r="AE114" s="148"/>
      <c r="AF114" s="148"/>
      <c r="AG114" s="277"/>
      <c r="AH114" s="277"/>
      <c r="AI114" s="148">
        <v>1.0</v>
      </c>
      <c r="AJ114" s="148"/>
      <c r="AK114" s="148"/>
      <c r="AL114" s="267">
        <f t="shared" si="3"/>
        <v>1</v>
      </c>
      <c r="AM114" s="721"/>
      <c r="AN114" s="264"/>
    </row>
    <row r="115" ht="13.5" customHeight="1">
      <c r="A115" s="45"/>
      <c r="B115" s="506" t="s">
        <v>688</v>
      </c>
      <c r="C115" s="133"/>
      <c r="D115" s="32"/>
      <c r="E115" s="424"/>
      <c r="F115" s="724"/>
      <c r="G115" s="434"/>
      <c r="H115" s="724"/>
      <c r="I115" s="724"/>
      <c r="J115" s="724"/>
      <c r="K115" s="155">
        <v>12.0</v>
      </c>
      <c r="L115" s="243"/>
      <c r="M115" s="243">
        <v>8.0</v>
      </c>
      <c r="N115" s="155">
        <v>15.0</v>
      </c>
      <c r="O115" s="155">
        <v>5.0</v>
      </c>
      <c r="P115" s="155">
        <v>16.0</v>
      </c>
      <c r="Q115" s="155">
        <v>17.0</v>
      </c>
      <c r="R115" s="155">
        <v>14.0</v>
      </c>
      <c r="S115" s="243">
        <v>9.0</v>
      </c>
      <c r="T115" s="243"/>
      <c r="U115" s="155">
        <v>16.0</v>
      </c>
      <c r="V115" s="155">
        <v>6.0</v>
      </c>
      <c r="W115" s="155">
        <v>13.0</v>
      </c>
      <c r="X115" s="155">
        <v>12.0</v>
      </c>
      <c r="Y115" s="155">
        <v>5.0</v>
      </c>
      <c r="Z115" s="243">
        <v>2.0</v>
      </c>
      <c r="AA115" s="243"/>
      <c r="AB115" s="155">
        <v>7.0</v>
      </c>
      <c r="AC115" s="155">
        <v>15.0</v>
      </c>
      <c r="AD115" s="155">
        <v>14.0</v>
      </c>
      <c r="AE115" s="155">
        <v>21.0</v>
      </c>
      <c r="AF115" s="155">
        <v>8.0</v>
      </c>
      <c r="AG115" s="243"/>
      <c r="AH115" s="243"/>
      <c r="AI115" s="155">
        <v>25.0</v>
      </c>
      <c r="AJ115" s="155">
        <v>24.0</v>
      </c>
      <c r="AK115" s="155">
        <v>6.0</v>
      </c>
      <c r="AL115" s="136">
        <f t="shared" si="3"/>
        <v>270</v>
      </c>
      <c r="AM115" s="725">
        <f>AL115/COUNT(F115:AK115)</f>
        <v>12.27272727</v>
      </c>
      <c r="AN115" s="264"/>
    </row>
    <row r="116" ht="13.5" customHeight="1">
      <c r="A116" s="180"/>
      <c r="B116" s="436" t="s">
        <v>78</v>
      </c>
      <c r="C116" s="133"/>
      <c r="D116" s="32"/>
      <c r="E116" s="424"/>
      <c r="F116" s="148"/>
      <c r="G116" s="434"/>
      <c r="H116" s="148"/>
      <c r="I116" s="148"/>
      <c r="J116" s="148"/>
      <c r="K116" s="148">
        <v>5.0</v>
      </c>
      <c r="L116" s="277"/>
      <c r="M116" s="277">
        <v>3.0</v>
      </c>
      <c r="N116" s="148"/>
      <c r="O116" s="148"/>
      <c r="P116" s="148"/>
      <c r="Q116" s="148"/>
      <c r="R116" s="148"/>
      <c r="S116" s="277">
        <v>1.0</v>
      </c>
      <c r="T116" s="277"/>
      <c r="U116" s="148"/>
      <c r="V116" s="148"/>
      <c r="W116" s="148">
        <v>2.0</v>
      </c>
      <c r="X116" s="148">
        <v>2.0</v>
      </c>
      <c r="Y116" s="148">
        <v>2.0</v>
      </c>
      <c r="Z116" s="277"/>
      <c r="AA116" s="277"/>
      <c r="AB116" s="148"/>
      <c r="AC116" s="148">
        <v>2.0</v>
      </c>
      <c r="AD116" s="148"/>
      <c r="AE116" s="148"/>
      <c r="AF116" s="148">
        <v>1.0</v>
      </c>
      <c r="AG116" s="277"/>
      <c r="AH116" s="277"/>
      <c r="AI116" s="148"/>
      <c r="AJ116" s="148"/>
      <c r="AK116" s="148"/>
      <c r="AL116" s="267">
        <f t="shared" si="3"/>
        <v>18</v>
      </c>
      <c r="AM116" s="725"/>
      <c r="AN116" s="264"/>
    </row>
    <row r="117" ht="13.5" customHeight="1">
      <c r="A117" s="45"/>
      <c r="B117" s="178" t="s">
        <v>689</v>
      </c>
      <c r="C117" s="133"/>
      <c r="D117" s="32"/>
      <c r="E117" s="424"/>
      <c r="F117" s="155"/>
      <c r="G117" s="425"/>
      <c r="H117" s="155"/>
      <c r="I117" s="155">
        <v>3.0</v>
      </c>
      <c r="J117" s="155"/>
      <c r="K117" s="155"/>
      <c r="L117" s="243"/>
      <c r="M117" s="243"/>
      <c r="N117" s="155"/>
      <c r="O117" s="155"/>
      <c r="P117" s="155"/>
      <c r="Q117" s="155"/>
      <c r="R117" s="155"/>
      <c r="S117" s="243"/>
      <c r="T117" s="243"/>
      <c r="U117" s="155"/>
      <c r="V117" s="155"/>
      <c r="W117" s="155"/>
      <c r="X117" s="155">
        <v>1.0</v>
      </c>
      <c r="Y117" s="155"/>
      <c r="Z117" s="243"/>
      <c r="AA117" s="243"/>
      <c r="AB117" s="155">
        <v>1.0</v>
      </c>
      <c r="AC117" s="155"/>
      <c r="AD117" s="155"/>
      <c r="AE117" s="155"/>
      <c r="AF117" s="155">
        <v>1.0</v>
      </c>
      <c r="AG117" s="243"/>
      <c r="AH117" s="243"/>
      <c r="AI117" s="155"/>
      <c r="AJ117" s="155"/>
      <c r="AK117" s="155">
        <v>2.0</v>
      </c>
      <c r="AL117" s="136">
        <f t="shared" si="3"/>
        <v>8</v>
      </c>
      <c r="AM117" s="725">
        <f>AL117/COUNT(F117:AK117)</f>
        <v>1.6</v>
      </c>
      <c r="AN117" s="264"/>
    </row>
    <row r="118" ht="13.5" customHeight="1">
      <c r="A118" s="179" t="s">
        <v>78</v>
      </c>
      <c r="C118" s="133"/>
      <c r="D118" s="32"/>
      <c r="E118" s="424"/>
      <c r="F118" s="148"/>
      <c r="G118" s="434"/>
      <c r="H118" s="148"/>
      <c r="I118" s="148">
        <v>1.0</v>
      </c>
      <c r="J118" s="148"/>
      <c r="K118" s="148"/>
      <c r="L118" s="277"/>
      <c r="M118" s="277"/>
      <c r="N118" s="148"/>
      <c r="O118" s="148"/>
      <c r="P118" s="148"/>
      <c r="Q118" s="148"/>
      <c r="R118" s="148"/>
      <c r="S118" s="277"/>
      <c r="T118" s="277"/>
      <c r="U118" s="148"/>
      <c r="V118" s="148"/>
      <c r="W118" s="148"/>
      <c r="X118" s="148"/>
      <c r="Y118" s="148"/>
      <c r="Z118" s="277"/>
      <c r="AA118" s="277"/>
      <c r="AB118" s="148">
        <v>1.0</v>
      </c>
      <c r="AC118" s="148"/>
      <c r="AD118" s="148"/>
      <c r="AE118" s="148"/>
      <c r="AF118" s="148"/>
      <c r="AG118" s="277"/>
      <c r="AH118" s="277"/>
      <c r="AI118" s="148"/>
      <c r="AJ118" s="148"/>
      <c r="AK118" s="148"/>
      <c r="AL118" s="267">
        <f t="shared" si="3"/>
        <v>2</v>
      </c>
      <c r="AM118" s="725"/>
      <c r="AN118" s="264"/>
    </row>
    <row r="119" ht="13.5" customHeight="1">
      <c r="A119" s="45"/>
      <c r="B119" s="726" t="s">
        <v>690</v>
      </c>
      <c r="C119" s="133"/>
      <c r="D119" s="32"/>
      <c r="E119" s="424"/>
      <c r="F119" s="155"/>
      <c r="G119" s="425"/>
      <c r="H119" s="155"/>
      <c r="I119" s="155"/>
      <c r="J119" s="155"/>
      <c r="K119" s="155"/>
      <c r="L119" s="243"/>
      <c r="M119" s="243"/>
      <c r="N119" s="155">
        <v>1.0</v>
      </c>
      <c r="O119" s="155">
        <v>44.0</v>
      </c>
      <c r="P119" s="155">
        <v>1.0</v>
      </c>
      <c r="Q119" s="155">
        <v>5.0</v>
      </c>
      <c r="R119" s="155">
        <v>2.0</v>
      </c>
      <c r="S119" s="243"/>
      <c r="T119" s="243"/>
      <c r="U119" s="155">
        <v>1.0</v>
      </c>
      <c r="V119" s="155">
        <v>2.0</v>
      </c>
      <c r="W119" s="155">
        <v>5.0</v>
      </c>
      <c r="X119" s="155">
        <v>5.0</v>
      </c>
      <c r="Y119" s="155">
        <v>1.0</v>
      </c>
      <c r="Z119" s="243"/>
      <c r="AA119" s="243"/>
      <c r="AB119" s="155"/>
      <c r="AC119" s="155">
        <v>1.0</v>
      </c>
      <c r="AD119" s="155"/>
      <c r="AE119" s="155">
        <v>4.0</v>
      </c>
      <c r="AF119" s="155"/>
      <c r="AG119" s="243"/>
      <c r="AH119" s="243">
        <v>1.0</v>
      </c>
      <c r="AI119" s="155">
        <v>2.0</v>
      </c>
      <c r="AJ119" s="155">
        <v>2.0</v>
      </c>
      <c r="AK119" s="155">
        <v>1.0</v>
      </c>
      <c r="AL119" s="136">
        <f t="shared" si="3"/>
        <v>78</v>
      </c>
      <c r="AM119" s="725">
        <f>AL119/COUNT(F119:AK119)</f>
        <v>4.875</v>
      </c>
      <c r="AN119" s="264"/>
    </row>
    <row r="120" ht="13.5" customHeight="1">
      <c r="A120" s="137" t="s">
        <v>78</v>
      </c>
      <c r="B120" s="132"/>
      <c r="C120" s="133"/>
      <c r="D120" s="32"/>
      <c r="E120" s="424"/>
      <c r="F120" s="155"/>
      <c r="G120" s="425"/>
      <c r="H120" s="155"/>
      <c r="I120" s="148"/>
      <c r="J120" s="155"/>
      <c r="K120" s="155"/>
      <c r="L120" s="277"/>
      <c r="M120" s="243"/>
      <c r="N120" s="148">
        <v>1.0</v>
      </c>
      <c r="O120" s="148">
        <v>4.0</v>
      </c>
      <c r="P120" s="155"/>
      <c r="Q120" s="148">
        <v>5.0</v>
      </c>
      <c r="R120" s="148">
        <v>2.0</v>
      </c>
      <c r="S120" s="243"/>
      <c r="T120" s="243"/>
      <c r="U120" s="148">
        <v>1.0</v>
      </c>
      <c r="V120" s="148">
        <v>1.0</v>
      </c>
      <c r="W120" s="148">
        <v>2.0</v>
      </c>
      <c r="X120" s="148">
        <v>1.0</v>
      </c>
      <c r="Y120" s="148">
        <v>1.0</v>
      </c>
      <c r="Z120" s="243"/>
      <c r="AA120" s="243"/>
      <c r="AB120" s="155"/>
      <c r="AC120" s="155"/>
      <c r="AD120" s="155"/>
      <c r="AE120" s="148">
        <v>1.0</v>
      </c>
      <c r="AF120" s="155"/>
      <c r="AG120" s="243"/>
      <c r="AH120" s="243"/>
      <c r="AI120" s="155"/>
      <c r="AJ120" s="148">
        <v>1.0</v>
      </c>
      <c r="AK120" s="155"/>
      <c r="AL120" s="267">
        <f t="shared" si="3"/>
        <v>20</v>
      </c>
      <c r="AM120" s="725"/>
      <c r="AN120" s="264"/>
    </row>
    <row r="121" ht="13.5" customHeight="1">
      <c r="A121" s="45"/>
      <c r="B121" s="726" t="s">
        <v>314</v>
      </c>
      <c r="C121" s="133"/>
      <c r="D121" s="32"/>
      <c r="E121" s="424"/>
      <c r="F121" s="155">
        <v>13.0</v>
      </c>
      <c r="G121" s="425"/>
      <c r="H121" s="155">
        <v>2.0</v>
      </c>
      <c r="I121" s="155">
        <v>16.0</v>
      </c>
      <c r="J121" s="155"/>
      <c r="K121" s="155"/>
      <c r="L121" s="243"/>
      <c r="M121" s="243"/>
      <c r="N121" s="155"/>
      <c r="O121" s="155"/>
      <c r="P121" s="155"/>
      <c r="Q121" s="155"/>
      <c r="R121" s="155"/>
      <c r="S121" s="243">
        <v>2.0</v>
      </c>
      <c r="T121" s="243"/>
      <c r="U121" s="155">
        <v>58.0</v>
      </c>
      <c r="V121" s="155"/>
      <c r="W121" s="155">
        <v>4.0</v>
      </c>
      <c r="X121" s="155"/>
      <c r="Y121" s="155"/>
      <c r="Z121" s="243"/>
      <c r="AA121" s="243"/>
      <c r="AB121" s="155">
        <v>4.0</v>
      </c>
      <c r="AC121" s="155"/>
      <c r="AD121" s="155"/>
      <c r="AE121" s="155">
        <v>47.0</v>
      </c>
      <c r="AF121" s="155"/>
      <c r="AG121" s="243"/>
      <c r="AH121" s="243"/>
      <c r="AI121" s="155"/>
      <c r="AJ121" s="155"/>
      <c r="AK121" s="155">
        <v>79.0</v>
      </c>
      <c r="AL121" s="136">
        <f t="shared" si="3"/>
        <v>225</v>
      </c>
      <c r="AM121" s="725">
        <f>AL121/COUNT(F121:AK121)</f>
        <v>25</v>
      </c>
      <c r="AN121" s="264"/>
    </row>
    <row r="122" ht="13.5" customHeight="1">
      <c r="A122" s="137" t="s">
        <v>78</v>
      </c>
      <c r="B122" s="132"/>
      <c r="C122" s="138"/>
      <c r="D122" s="71"/>
      <c r="E122" s="427"/>
      <c r="F122" s="156">
        <v>1.0</v>
      </c>
      <c r="G122" s="431"/>
      <c r="H122" s="271"/>
      <c r="I122" s="271">
        <v>4.0</v>
      </c>
      <c r="J122" s="271"/>
      <c r="K122" s="271"/>
      <c r="L122" s="342"/>
      <c r="M122" s="342"/>
      <c r="N122" s="271"/>
      <c r="O122" s="271"/>
      <c r="P122" s="271"/>
      <c r="Q122" s="271"/>
      <c r="R122" s="271"/>
      <c r="S122" s="342"/>
      <c r="T122" s="342"/>
      <c r="U122" s="271"/>
      <c r="V122" s="271"/>
      <c r="W122" s="271"/>
      <c r="X122" s="271"/>
      <c r="Y122" s="271"/>
      <c r="Z122" s="342"/>
      <c r="AA122" s="342"/>
      <c r="AB122" s="271"/>
      <c r="AC122" s="271"/>
      <c r="AD122" s="271"/>
      <c r="AE122" s="271"/>
      <c r="AF122" s="271"/>
      <c r="AG122" s="342"/>
      <c r="AH122" s="342"/>
      <c r="AI122" s="271"/>
      <c r="AJ122" s="271"/>
      <c r="AK122" s="271"/>
      <c r="AL122" s="267">
        <f t="shared" si="3"/>
        <v>5</v>
      </c>
      <c r="AM122" s="727"/>
      <c r="AN122" s="268"/>
    </row>
    <row r="123" ht="51.75" customHeight="1">
      <c r="A123" s="184"/>
      <c r="B123" s="185"/>
      <c r="C123" s="186"/>
      <c r="D123" s="187">
        <v>200.0</v>
      </c>
      <c r="E123" s="188" t="s">
        <v>81</v>
      </c>
      <c r="F123" s="189"/>
      <c r="G123" s="189"/>
      <c r="H123" s="189"/>
      <c r="I123" s="189"/>
      <c r="J123" s="189"/>
      <c r="K123" s="189"/>
      <c r="L123" s="189"/>
      <c r="M123" s="189"/>
      <c r="N123" s="189"/>
      <c r="O123" s="189"/>
      <c r="P123" s="189"/>
      <c r="Q123" s="189"/>
      <c r="R123" s="189"/>
      <c r="S123" s="189"/>
      <c r="T123" s="189"/>
      <c r="U123" s="189"/>
      <c r="V123" s="189"/>
      <c r="W123" s="189"/>
      <c r="X123" s="189"/>
      <c r="Y123" s="189"/>
      <c r="Z123" s="189"/>
      <c r="AA123" s="189"/>
      <c r="AB123" s="189"/>
      <c r="AC123" s="189"/>
      <c r="AD123" s="189"/>
      <c r="AE123" s="189"/>
      <c r="AF123" s="189"/>
      <c r="AG123" s="189"/>
      <c r="AH123" s="189"/>
      <c r="AI123" s="189"/>
      <c r="AJ123" s="189"/>
      <c r="AK123" s="189"/>
      <c r="AL123" s="189"/>
      <c r="AM123" s="190">
        <f>SUM(AL63+AL65+AL67+AL69+AL71+AL73+AL75+AL77+AL79+AL81+AL83+AL85+AL87+AL89+AL91+AL93+AL95+AL97+AL99+AL101+AL103+AL105+AL107+AL109+AL111+AL113+AL115)</f>
        <v>4573</v>
      </c>
      <c r="AN123" s="728">
        <f>AM123/24</f>
        <v>190.5416667</v>
      </c>
    </row>
    <row r="124" ht="13.5" customHeight="1">
      <c r="A124" s="191">
        <v>1.0</v>
      </c>
      <c r="B124" s="19" t="s">
        <v>82</v>
      </c>
      <c r="C124" s="399">
        <v>43383.0</v>
      </c>
      <c r="D124" s="192" t="s">
        <v>292</v>
      </c>
      <c r="E124" s="465"/>
      <c r="F124" s="212">
        <v>6.0</v>
      </c>
      <c r="G124" s="729" t="s">
        <v>11</v>
      </c>
      <c r="H124" s="212">
        <v>4.0</v>
      </c>
      <c r="I124" s="212">
        <v>6.0</v>
      </c>
      <c r="J124" s="212">
        <v>7.0</v>
      </c>
      <c r="K124" s="212">
        <v>3.0</v>
      </c>
      <c r="L124" s="209"/>
      <c r="M124" s="209"/>
      <c r="N124" s="212">
        <v>9.0</v>
      </c>
      <c r="O124" s="212">
        <v>4.0</v>
      </c>
      <c r="P124" s="212">
        <v>5.0</v>
      </c>
      <c r="Q124" s="212">
        <v>3.0</v>
      </c>
      <c r="R124" s="212">
        <v>11.0</v>
      </c>
      <c r="S124" s="209"/>
      <c r="T124" s="209"/>
      <c r="U124" s="212">
        <v>2.0</v>
      </c>
      <c r="V124" s="212">
        <v>5.0</v>
      </c>
      <c r="W124" s="212">
        <v>3.0</v>
      </c>
      <c r="X124" s="212">
        <v>5.0</v>
      </c>
      <c r="Y124" s="212"/>
      <c r="Z124" s="209"/>
      <c r="AA124" s="209"/>
      <c r="AB124" s="212">
        <v>2.0</v>
      </c>
      <c r="AC124" s="212">
        <v>6.0</v>
      </c>
      <c r="AD124" s="212">
        <v>2.0</v>
      </c>
      <c r="AE124" s="212">
        <v>1.0</v>
      </c>
      <c r="AF124" s="212">
        <v>4.0</v>
      </c>
      <c r="AG124" s="209"/>
      <c r="AH124" s="209"/>
      <c r="AI124" s="212">
        <v>8.0</v>
      </c>
      <c r="AJ124" s="212">
        <v>4.0</v>
      </c>
      <c r="AK124" s="212">
        <v>7.0</v>
      </c>
      <c r="AL124" s="191">
        <f t="shared" ref="AL124:AL146" si="4">SUM(F124:AK124)</f>
        <v>107</v>
      </c>
      <c r="AM124" s="191"/>
      <c r="AN124" s="83"/>
    </row>
    <row r="125" ht="13.5" customHeight="1">
      <c r="A125" s="168" t="s">
        <v>78</v>
      </c>
      <c r="B125" s="132"/>
      <c r="C125" s="391"/>
      <c r="D125" s="196"/>
      <c r="E125" s="71"/>
      <c r="F125" s="204">
        <v>3.0</v>
      </c>
      <c r="G125" s="71"/>
      <c r="H125" s="204">
        <v>2.0</v>
      </c>
      <c r="I125" s="204"/>
      <c r="J125" s="204"/>
      <c r="K125" s="204"/>
      <c r="L125" s="316"/>
      <c r="M125" s="316"/>
      <c r="N125" s="204"/>
      <c r="O125" s="170"/>
      <c r="P125" s="170">
        <v>1.0</v>
      </c>
      <c r="Q125" s="170"/>
      <c r="R125" s="170">
        <v>4.0</v>
      </c>
      <c r="S125" s="173"/>
      <c r="T125" s="173"/>
      <c r="U125" s="170">
        <v>2.0</v>
      </c>
      <c r="V125" s="170"/>
      <c r="W125" s="170"/>
      <c r="X125" s="170">
        <v>2.0</v>
      </c>
      <c r="Y125" s="170"/>
      <c r="Z125" s="173"/>
      <c r="AA125" s="173"/>
      <c r="AB125" s="170"/>
      <c r="AC125" s="170">
        <v>1.0</v>
      </c>
      <c r="AD125" s="170">
        <v>1.0</v>
      </c>
      <c r="AE125" s="170"/>
      <c r="AF125" s="170"/>
      <c r="AG125" s="173"/>
      <c r="AH125" s="173"/>
      <c r="AI125" s="170"/>
      <c r="AJ125" s="170"/>
      <c r="AK125" s="392"/>
      <c r="AL125" s="345">
        <f t="shared" si="4"/>
        <v>16</v>
      </c>
      <c r="AM125" s="199"/>
      <c r="AN125" s="199"/>
    </row>
    <row r="126" ht="13.5" customHeight="1">
      <c r="A126" s="191">
        <v>2.0</v>
      </c>
      <c r="B126" s="19" t="s">
        <v>85</v>
      </c>
      <c r="C126" s="192" t="s">
        <v>86</v>
      </c>
      <c r="D126" s="192" t="s">
        <v>87</v>
      </c>
      <c r="E126" s="465"/>
      <c r="F126" s="509">
        <v>5.0</v>
      </c>
      <c r="G126" s="114"/>
      <c r="H126" s="212">
        <v>7.0</v>
      </c>
      <c r="I126" s="212">
        <v>4.0</v>
      </c>
      <c r="J126" s="212">
        <v>1.0</v>
      </c>
      <c r="K126" s="212">
        <v>1.0</v>
      </c>
      <c r="L126" s="209"/>
      <c r="M126" s="209"/>
      <c r="N126" s="212">
        <v>1.0</v>
      </c>
      <c r="O126" s="328">
        <v>2.0</v>
      </c>
      <c r="P126" s="328">
        <v>4.0</v>
      </c>
      <c r="Q126" s="328">
        <v>3.0</v>
      </c>
      <c r="R126" s="328">
        <v>1.0</v>
      </c>
      <c r="S126" s="298"/>
      <c r="T126" s="298">
        <v>1.0</v>
      </c>
      <c r="U126" s="328">
        <v>4.0</v>
      </c>
      <c r="V126" s="328">
        <v>3.0</v>
      </c>
      <c r="W126" s="328">
        <v>3.0</v>
      </c>
      <c r="X126" s="328">
        <v>2.0</v>
      </c>
      <c r="Y126" s="328">
        <v>5.0</v>
      </c>
      <c r="Z126" s="298"/>
      <c r="AA126" s="209"/>
      <c r="AB126" s="212">
        <v>2.0</v>
      </c>
      <c r="AC126" s="212">
        <v>3.0</v>
      </c>
      <c r="AD126" s="212">
        <v>5.0</v>
      </c>
      <c r="AE126" s="212">
        <v>5.0</v>
      </c>
      <c r="AF126" s="212">
        <v>2.0</v>
      </c>
      <c r="AG126" s="209"/>
      <c r="AH126" s="209"/>
      <c r="AI126" s="212">
        <v>3.0</v>
      </c>
      <c r="AJ126" s="212">
        <v>2.0</v>
      </c>
      <c r="AK126" s="212">
        <v>3.0</v>
      </c>
      <c r="AL126" s="191">
        <f t="shared" si="4"/>
        <v>72</v>
      </c>
      <c r="AM126" s="191"/>
      <c r="AN126" s="83"/>
    </row>
    <row r="127" ht="13.5" customHeight="1">
      <c r="A127" s="168" t="s">
        <v>78</v>
      </c>
      <c r="B127" s="132"/>
      <c r="C127" s="391"/>
      <c r="D127" s="196"/>
      <c r="E127" s="71"/>
      <c r="F127" s="510"/>
      <c r="G127" s="71"/>
      <c r="H127" s="212"/>
      <c r="I127" s="204"/>
      <c r="J127" s="204"/>
      <c r="K127" s="204"/>
      <c r="L127" s="316"/>
      <c r="M127" s="316"/>
      <c r="N127" s="204"/>
      <c r="O127" s="170"/>
      <c r="P127" s="170"/>
      <c r="Q127" s="170"/>
      <c r="R127" s="170"/>
      <c r="S127" s="173"/>
      <c r="T127" s="173"/>
      <c r="U127" s="170"/>
      <c r="V127" s="170"/>
      <c r="W127" s="170"/>
      <c r="X127" s="170">
        <v>2.0</v>
      </c>
      <c r="Y127" s="170">
        <v>1.0</v>
      </c>
      <c r="Z127" s="173"/>
      <c r="AA127" s="173"/>
      <c r="AB127" s="170"/>
      <c r="AC127" s="170">
        <v>1.0</v>
      </c>
      <c r="AD127" s="170"/>
      <c r="AE127" s="170"/>
      <c r="AF127" s="170"/>
      <c r="AG127" s="173"/>
      <c r="AH127" s="173"/>
      <c r="AI127" s="170">
        <v>1.0</v>
      </c>
      <c r="AJ127" s="170"/>
      <c r="AK127" s="392"/>
      <c r="AL127" s="345">
        <f t="shared" si="4"/>
        <v>5</v>
      </c>
      <c r="AM127" s="199"/>
      <c r="AN127" s="199"/>
    </row>
    <row r="128" ht="13.5" customHeight="1">
      <c r="A128" s="191">
        <v>3.0</v>
      </c>
      <c r="B128" s="19" t="s">
        <v>89</v>
      </c>
      <c r="C128" s="192" t="s">
        <v>90</v>
      </c>
      <c r="D128" s="192" t="s">
        <v>91</v>
      </c>
      <c r="E128" s="193"/>
      <c r="F128" s="212">
        <v>19.0</v>
      </c>
      <c r="G128" s="114"/>
      <c r="H128" s="212">
        <v>7.0</v>
      </c>
      <c r="I128" s="212">
        <v>8.0</v>
      </c>
      <c r="J128" s="212">
        <v>2.0</v>
      </c>
      <c r="K128" s="212">
        <v>13.0</v>
      </c>
      <c r="L128" s="209"/>
      <c r="M128" s="209"/>
      <c r="N128" s="212">
        <v>5.0</v>
      </c>
      <c r="O128" s="212">
        <v>5.0</v>
      </c>
      <c r="P128" s="212">
        <v>11.0</v>
      </c>
      <c r="Q128" s="212">
        <v>4.0</v>
      </c>
      <c r="R128" s="212">
        <v>5.0</v>
      </c>
      <c r="S128" s="209"/>
      <c r="T128" s="209"/>
      <c r="U128" s="212">
        <v>10.0</v>
      </c>
      <c r="V128" s="212">
        <v>7.0</v>
      </c>
      <c r="W128" s="212">
        <v>4.0</v>
      </c>
      <c r="X128" s="212">
        <v>14.0</v>
      </c>
      <c r="Y128" s="212">
        <v>10.0</v>
      </c>
      <c r="Z128" s="209"/>
      <c r="AA128" s="209"/>
      <c r="AB128" s="212">
        <v>14.0</v>
      </c>
      <c r="AC128" s="212">
        <v>6.0</v>
      </c>
      <c r="AD128" s="212">
        <v>10.0</v>
      </c>
      <c r="AE128" s="212">
        <v>6.0</v>
      </c>
      <c r="AF128" s="212">
        <v>3.0</v>
      </c>
      <c r="AG128" s="209"/>
      <c r="AH128" s="209"/>
      <c r="AI128" s="212">
        <v>2.0</v>
      </c>
      <c r="AJ128" s="212">
        <v>3.0</v>
      </c>
      <c r="AK128" s="212">
        <v>5.0</v>
      </c>
      <c r="AL128" s="191">
        <f t="shared" si="4"/>
        <v>173</v>
      </c>
      <c r="AM128" s="191"/>
      <c r="AN128" s="83"/>
    </row>
    <row r="129" ht="13.5" customHeight="1">
      <c r="A129" s="191"/>
      <c r="B129" s="203" t="s">
        <v>78</v>
      </c>
      <c r="C129" s="192"/>
      <c r="D129" s="192"/>
      <c r="E129" s="71"/>
      <c r="F129" s="204">
        <v>8.0</v>
      </c>
      <c r="G129" s="71"/>
      <c r="H129" s="204"/>
      <c r="I129" s="204"/>
      <c r="J129" s="204"/>
      <c r="K129" s="204"/>
      <c r="L129" s="316"/>
      <c r="M129" s="316"/>
      <c r="N129" s="204"/>
      <c r="O129" s="204"/>
      <c r="P129" s="204"/>
      <c r="Q129" s="204"/>
      <c r="R129" s="204">
        <v>1.0</v>
      </c>
      <c r="S129" s="316"/>
      <c r="T129" s="316"/>
      <c r="U129" s="204"/>
      <c r="V129" s="204"/>
      <c r="W129" s="204"/>
      <c r="X129" s="204"/>
      <c r="Y129" s="204"/>
      <c r="Z129" s="316"/>
      <c r="AA129" s="316"/>
      <c r="AB129" s="204"/>
      <c r="AC129" s="204"/>
      <c r="AD129" s="204"/>
      <c r="AE129" s="204"/>
      <c r="AF129" s="204"/>
      <c r="AG129" s="316"/>
      <c r="AH129" s="316"/>
      <c r="AI129" s="204"/>
      <c r="AJ129" s="204"/>
      <c r="AK129" s="468"/>
      <c r="AL129" s="345">
        <f t="shared" si="4"/>
        <v>9</v>
      </c>
      <c r="AM129" s="191"/>
      <c r="AN129" s="83"/>
    </row>
    <row r="130" ht="13.5" customHeight="1">
      <c r="A130" s="191">
        <v>4.0</v>
      </c>
      <c r="B130" s="19" t="s">
        <v>93</v>
      </c>
      <c r="C130" s="394">
        <v>43168.0</v>
      </c>
      <c r="D130" s="192" t="s">
        <v>94</v>
      </c>
      <c r="E130" s="395"/>
      <c r="F130" s="212">
        <v>9.0</v>
      </c>
      <c r="G130" s="511"/>
      <c r="H130" s="212">
        <v>9.0</v>
      </c>
      <c r="I130" s="212">
        <v>8.0</v>
      </c>
      <c r="J130" s="212">
        <v>12.0</v>
      </c>
      <c r="K130" s="212">
        <v>11.0</v>
      </c>
      <c r="L130" s="209"/>
      <c r="M130" s="209"/>
      <c r="N130" s="212">
        <v>7.0</v>
      </c>
      <c r="O130" s="212">
        <v>8.0</v>
      </c>
      <c r="P130" s="212">
        <v>14.0</v>
      </c>
      <c r="Q130" s="212">
        <v>2.0</v>
      </c>
      <c r="R130" s="212">
        <v>18.0</v>
      </c>
      <c r="S130" s="209"/>
      <c r="T130" s="209"/>
      <c r="U130" s="212">
        <v>9.0</v>
      </c>
      <c r="V130" s="212">
        <v>3.0</v>
      </c>
      <c r="W130" s="212">
        <v>4.0</v>
      </c>
      <c r="X130" s="212">
        <v>5.0</v>
      </c>
      <c r="Y130" s="212">
        <v>6.0</v>
      </c>
      <c r="Z130" s="209"/>
      <c r="AA130" s="209">
        <v>2.0</v>
      </c>
      <c r="AB130" s="212">
        <v>24.0</v>
      </c>
      <c r="AC130" s="212">
        <v>9.0</v>
      </c>
      <c r="AD130" s="212">
        <v>6.0</v>
      </c>
      <c r="AE130" s="212">
        <v>12.0</v>
      </c>
      <c r="AF130" s="212">
        <v>4.0</v>
      </c>
      <c r="AG130" s="209">
        <v>1.0</v>
      </c>
      <c r="AH130" s="209">
        <v>1.0</v>
      </c>
      <c r="AI130" s="212">
        <v>1.0</v>
      </c>
      <c r="AJ130" s="212">
        <v>3.0</v>
      </c>
      <c r="AK130" s="212">
        <v>7.0</v>
      </c>
      <c r="AL130" s="191">
        <f t="shared" si="4"/>
        <v>195</v>
      </c>
      <c r="AM130" s="191"/>
      <c r="AN130" s="83"/>
    </row>
    <row r="131" ht="13.5" customHeight="1">
      <c r="A131" s="168" t="s">
        <v>78</v>
      </c>
      <c r="B131" s="132"/>
      <c r="C131" s="391"/>
      <c r="D131" s="196"/>
      <c r="E131" s="32"/>
      <c r="F131" s="204">
        <v>2.0</v>
      </c>
      <c r="G131" s="130"/>
      <c r="H131" s="204">
        <v>3.0</v>
      </c>
      <c r="I131" s="204">
        <v>1.0</v>
      </c>
      <c r="J131" s="204">
        <v>5.0</v>
      </c>
      <c r="K131" s="204">
        <v>2.0</v>
      </c>
      <c r="L131" s="316"/>
      <c r="M131" s="316"/>
      <c r="N131" s="204"/>
      <c r="O131" s="170"/>
      <c r="P131" s="170"/>
      <c r="Q131" s="170"/>
      <c r="R131" s="170">
        <v>6.0</v>
      </c>
      <c r="S131" s="173"/>
      <c r="T131" s="173"/>
      <c r="U131" s="170"/>
      <c r="V131" s="170"/>
      <c r="W131" s="170"/>
      <c r="X131" s="170">
        <v>1.0</v>
      </c>
      <c r="Y131" s="170">
        <v>5.0</v>
      </c>
      <c r="Z131" s="316"/>
      <c r="AA131" s="316"/>
      <c r="AB131" s="170">
        <v>16.0</v>
      </c>
      <c r="AC131" s="204">
        <v>1.0</v>
      </c>
      <c r="AD131" s="170"/>
      <c r="AE131" s="170"/>
      <c r="AF131" s="170"/>
      <c r="AG131" s="173"/>
      <c r="AH131" s="173"/>
      <c r="AI131" s="204"/>
      <c r="AJ131" s="170"/>
      <c r="AK131" s="170">
        <v>1.0</v>
      </c>
      <c r="AL131" s="345">
        <f t="shared" si="4"/>
        <v>43</v>
      </c>
      <c r="AM131" s="196"/>
      <c r="AN131" s="199"/>
    </row>
    <row r="132" ht="13.5" customHeight="1">
      <c r="A132" s="191">
        <v>5.0</v>
      </c>
      <c r="B132" s="19" t="s">
        <v>96</v>
      </c>
      <c r="C132" s="192" t="s">
        <v>97</v>
      </c>
      <c r="D132" s="192" t="s">
        <v>98</v>
      </c>
      <c r="E132" s="465"/>
      <c r="F132" s="212">
        <v>6.0</v>
      </c>
      <c r="G132" s="511"/>
      <c r="H132" s="212">
        <v>11.0</v>
      </c>
      <c r="I132" s="212">
        <v>6.0</v>
      </c>
      <c r="J132" s="292"/>
      <c r="K132" s="212">
        <v>2.0</v>
      </c>
      <c r="L132" s="209"/>
      <c r="M132" s="209"/>
      <c r="N132" s="212">
        <v>2.0</v>
      </c>
      <c r="O132" s="212">
        <v>14.0</v>
      </c>
      <c r="P132" s="212">
        <v>14.0</v>
      </c>
      <c r="Q132" s="212">
        <v>1.0</v>
      </c>
      <c r="R132" s="212">
        <v>2.0</v>
      </c>
      <c r="S132" s="209"/>
      <c r="T132" s="209"/>
      <c r="U132" s="212">
        <v>15.0</v>
      </c>
      <c r="V132" s="212">
        <v>10.0</v>
      </c>
      <c r="W132" s="212">
        <v>3.0</v>
      </c>
      <c r="X132" s="212">
        <v>5.0</v>
      </c>
      <c r="Y132" s="212">
        <v>3.0</v>
      </c>
      <c r="Z132" s="209"/>
      <c r="AA132" s="209"/>
      <c r="AB132" s="212">
        <v>6.0</v>
      </c>
      <c r="AC132" s="212">
        <v>3.0</v>
      </c>
      <c r="AD132" s="212">
        <v>5.0</v>
      </c>
      <c r="AE132" s="212">
        <v>5.0</v>
      </c>
      <c r="AF132" s="212">
        <v>3.0</v>
      </c>
      <c r="AG132" s="209"/>
      <c r="AH132" s="209"/>
      <c r="AI132" s="212">
        <v>2.0</v>
      </c>
      <c r="AJ132" s="212">
        <v>3.0</v>
      </c>
      <c r="AK132" s="212">
        <v>3.0</v>
      </c>
      <c r="AL132" s="191">
        <f t="shared" si="4"/>
        <v>124</v>
      </c>
      <c r="AM132" s="191"/>
      <c r="AN132" s="83"/>
    </row>
    <row r="133" ht="13.5" customHeight="1">
      <c r="A133" s="168" t="s">
        <v>78</v>
      </c>
      <c r="B133" s="132"/>
      <c r="C133" s="391"/>
      <c r="D133" s="196"/>
      <c r="E133" s="71"/>
      <c r="F133" s="204">
        <v>2.0</v>
      </c>
      <c r="G133" s="130"/>
      <c r="H133" s="204">
        <v>3.0</v>
      </c>
      <c r="I133" s="204">
        <v>2.0</v>
      </c>
      <c r="J133" s="204"/>
      <c r="K133" s="204"/>
      <c r="L133" s="316"/>
      <c r="M133" s="316"/>
      <c r="N133" s="204"/>
      <c r="O133" s="170"/>
      <c r="P133" s="170">
        <v>1.0</v>
      </c>
      <c r="Q133" s="170"/>
      <c r="R133" s="170">
        <v>1.0</v>
      </c>
      <c r="S133" s="173"/>
      <c r="T133" s="173"/>
      <c r="U133" s="170">
        <v>3.0</v>
      </c>
      <c r="V133" s="170">
        <v>5.0</v>
      </c>
      <c r="W133" s="170">
        <v>1.0</v>
      </c>
      <c r="X133" s="170">
        <v>2.0</v>
      </c>
      <c r="Y133" s="170">
        <v>1.0</v>
      </c>
      <c r="Z133" s="173"/>
      <c r="AA133" s="316"/>
      <c r="AB133" s="204"/>
      <c r="AC133" s="204">
        <v>2.0</v>
      </c>
      <c r="AD133" s="170"/>
      <c r="AE133" s="170"/>
      <c r="AF133" s="170"/>
      <c r="AG133" s="173"/>
      <c r="AH133" s="173"/>
      <c r="AI133" s="170"/>
      <c r="AJ133" s="204"/>
      <c r="AK133" s="397"/>
      <c r="AL133" s="345">
        <f t="shared" si="4"/>
        <v>23</v>
      </c>
      <c r="AM133" s="199"/>
      <c r="AN133" s="199"/>
    </row>
    <row r="134" ht="13.5" customHeight="1">
      <c r="A134" s="191">
        <v>6.0</v>
      </c>
      <c r="B134" s="19" t="s">
        <v>100</v>
      </c>
      <c r="C134" s="192" t="s">
        <v>101</v>
      </c>
      <c r="D134" s="192" t="s">
        <v>102</v>
      </c>
      <c r="E134" s="366"/>
      <c r="F134" s="212">
        <v>15.0</v>
      </c>
      <c r="G134" s="730" t="s">
        <v>11</v>
      </c>
      <c r="H134" s="212">
        <v>22.0</v>
      </c>
      <c r="I134" s="212">
        <v>15.0</v>
      </c>
      <c r="J134" s="212">
        <v>15.0</v>
      </c>
      <c r="K134" s="212">
        <v>8.0</v>
      </c>
      <c r="L134" s="209"/>
      <c r="M134" s="209"/>
      <c r="N134" s="212">
        <v>6.0</v>
      </c>
      <c r="O134" s="212">
        <v>16.0</v>
      </c>
      <c r="P134" s="212">
        <v>16.0</v>
      </c>
      <c r="Q134" s="212">
        <v>16.0</v>
      </c>
      <c r="R134" s="212">
        <v>14.0</v>
      </c>
      <c r="S134" s="209"/>
      <c r="T134" s="209"/>
      <c r="U134" s="212">
        <v>12.0</v>
      </c>
      <c r="V134" s="212">
        <v>17.0</v>
      </c>
      <c r="W134" s="212">
        <v>11.0</v>
      </c>
      <c r="X134" s="212">
        <v>2.0</v>
      </c>
      <c r="Y134" s="287"/>
      <c r="Z134" s="287"/>
      <c r="AA134" s="287"/>
      <c r="AB134" s="287"/>
      <c r="AC134" s="287"/>
      <c r="AD134" s="287"/>
      <c r="AE134" s="287"/>
      <c r="AF134" s="287"/>
      <c r="AG134" s="287"/>
      <c r="AH134" s="287"/>
      <c r="AI134" s="287"/>
      <c r="AJ134" s="287"/>
      <c r="AK134" s="287"/>
      <c r="AL134" s="191">
        <f t="shared" si="4"/>
        <v>185</v>
      </c>
      <c r="AM134" s="191"/>
      <c r="AN134" s="83"/>
    </row>
    <row r="135" ht="13.5" customHeight="1">
      <c r="A135" s="168" t="s">
        <v>78</v>
      </c>
      <c r="B135" s="132"/>
      <c r="C135" s="391"/>
      <c r="D135" s="196"/>
      <c r="E135" s="444"/>
      <c r="F135" s="204"/>
      <c r="G135" s="444"/>
      <c r="H135" s="204"/>
      <c r="I135" s="204"/>
      <c r="J135" s="204"/>
      <c r="K135" s="204"/>
      <c r="L135" s="316"/>
      <c r="M135" s="316"/>
      <c r="N135" s="204"/>
      <c r="O135" s="170"/>
      <c r="P135" s="170">
        <v>1.0</v>
      </c>
      <c r="Q135" s="170"/>
      <c r="R135" s="170"/>
      <c r="S135" s="173"/>
      <c r="T135" s="316"/>
      <c r="U135" s="204"/>
      <c r="V135" s="204"/>
      <c r="W135" s="204"/>
      <c r="X135" s="204"/>
      <c r="Y135" s="204"/>
      <c r="Z135" s="316"/>
      <c r="AA135" s="316"/>
      <c r="AB135" s="204"/>
      <c r="AC135" s="204"/>
      <c r="AD135" s="204"/>
      <c r="AE135" s="204"/>
      <c r="AF135" s="204"/>
      <c r="AG135" s="316"/>
      <c r="AH135" s="316"/>
      <c r="AI135" s="204"/>
      <c r="AJ135" s="204"/>
      <c r="AK135" s="469"/>
      <c r="AL135" s="345">
        <f t="shared" si="4"/>
        <v>1</v>
      </c>
      <c r="AM135" s="199"/>
      <c r="AN135" s="199"/>
    </row>
    <row r="136" ht="13.5" customHeight="1">
      <c r="A136" s="191">
        <v>7.0</v>
      </c>
      <c r="B136" s="19" t="s">
        <v>100</v>
      </c>
      <c r="C136" s="192" t="s">
        <v>104</v>
      </c>
      <c r="D136" s="470" t="s">
        <v>105</v>
      </c>
      <c r="E136" s="366"/>
      <c r="F136" s="509">
        <v>8.0</v>
      </c>
      <c r="G136" s="729" t="s">
        <v>11</v>
      </c>
      <c r="H136" s="212">
        <v>12.0</v>
      </c>
      <c r="I136" s="212">
        <v>4.0</v>
      </c>
      <c r="J136" s="212">
        <v>9.0</v>
      </c>
      <c r="K136" s="212">
        <v>8.0</v>
      </c>
      <c r="L136" s="209"/>
      <c r="M136" s="209"/>
      <c r="N136" s="212">
        <v>4.0</v>
      </c>
      <c r="O136" s="212">
        <v>6.0</v>
      </c>
      <c r="P136" s="212">
        <v>6.0</v>
      </c>
      <c r="Q136" s="212">
        <v>8.0</v>
      </c>
      <c r="R136" s="212">
        <v>10.0</v>
      </c>
      <c r="S136" s="209"/>
      <c r="T136" s="209"/>
      <c r="U136" s="212">
        <v>9.0</v>
      </c>
      <c r="V136" s="212">
        <v>22.0</v>
      </c>
      <c r="W136" s="212">
        <v>9.0</v>
      </c>
      <c r="X136" s="212">
        <v>10.0</v>
      </c>
      <c r="Y136" s="212">
        <v>6.0</v>
      </c>
      <c r="Z136" s="209">
        <v>1.0</v>
      </c>
      <c r="AA136" s="209"/>
      <c r="AB136" s="212"/>
      <c r="AC136" s="212">
        <v>11.0</v>
      </c>
      <c r="AD136" s="212">
        <v>9.0</v>
      </c>
      <c r="AE136" s="212">
        <v>8.0</v>
      </c>
      <c r="AF136" s="212">
        <v>6.0</v>
      </c>
      <c r="AG136" s="209"/>
      <c r="AH136" s="209"/>
      <c r="AI136" s="212">
        <v>7.0</v>
      </c>
      <c r="AJ136" s="212">
        <v>8.0</v>
      </c>
      <c r="AK136" s="212">
        <v>7.0</v>
      </c>
      <c r="AL136" s="191">
        <f t="shared" si="4"/>
        <v>188</v>
      </c>
      <c r="AM136" s="191"/>
      <c r="AN136" s="83"/>
    </row>
    <row r="137" ht="13.5" customHeight="1">
      <c r="A137" s="168" t="s">
        <v>78</v>
      </c>
      <c r="B137" s="132"/>
      <c r="C137" s="391"/>
      <c r="D137" s="168"/>
      <c r="E137" s="444"/>
      <c r="F137" s="512"/>
      <c r="G137" s="71"/>
      <c r="H137" s="204">
        <v>4.0</v>
      </c>
      <c r="I137" s="204"/>
      <c r="J137" s="204"/>
      <c r="K137" s="204"/>
      <c r="L137" s="316"/>
      <c r="M137" s="316"/>
      <c r="N137" s="204"/>
      <c r="O137" s="170"/>
      <c r="P137" s="170"/>
      <c r="Q137" s="170"/>
      <c r="R137" s="170"/>
      <c r="S137" s="173"/>
      <c r="T137" s="173"/>
      <c r="U137" s="170"/>
      <c r="V137" s="170"/>
      <c r="W137" s="170"/>
      <c r="X137" s="170"/>
      <c r="Y137" s="170">
        <v>1.0</v>
      </c>
      <c r="Z137" s="173"/>
      <c r="AA137" s="173"/>
      <c r="AB137" s="170"/>
      <c r="AC137" s="170">
        <v>1.0</v>
      </c>
      <c r="AD137" s="170"/>
      <c r="AE137" s="170"/>
      <c r="AF137" s="170">
        <v>1.0</v>
      </c>
      <c r="AG137" s="173"/>
      <c r="AH137" s="173"/>
      <c r="AI137" s="170">
        <v>3.0</v>
      </c>
      <c r="AJ137" s="170">
        <v>1.0</v>
      </c>
      <c r="AK137" s="392"/>
      <c r="AL137" s="345">
        <f t="shared" si="4"/>
        <v>11</v>
      </c>
      <c r="AM137" s="199"/>
      <c r="AN137" s="199"/>
    </row>
    <row r="138" ht="13.5" customHeight="1">
      <c r="A138" s="191">
        <v>8.0</v>
      </c>
      <c r="B138" s="19" t="s">
        <v>107</v>
      </c>
      <c r="C138" s="394">
        <v>43160.0</v>
      </c>
      <c r="D138" s="470" t="s">
        <v>296</v>
      </c>
      <c r="E138" s="465"/>
      <c r="F138" s="212">
        <v>5.0</v>
      </c>
      <c r="G138" s="729" t="s">
        <v>11</v>
      </c>
      <c r="H138" s="212">
        <v>15.0</v>
      </c>
      <c r="I138" s="212">
        <v>4.0</v>
      </c>
      <c r="J138" s="212">
        <v>9.0</v>
      </c>
      <c r="K138" s="212">
        <v>7.0</v>
      </c>
      <c r="L138" s="209"/>
      <c r="M138" s="209">
        <v>1.0</v>
      </c>
      <c r="N138" s="212">
        <v>4.0</v>
      </c>
      <c r="O138" s="212">
        <v>5.0</v>
      </c>
      <c r="P138" s="212">
        <v>2.0</v>
      </c>
      <c r="Q138" s="212">
        <v>7.0</v>
      </c>
      <c r="R138" s="212">
        <v>1.0</v>
      </c>
      <c r="S138" s="209"/>
      <c r="T138" s="209"/>
      <c r="U138" s="212">
        <v>3.0</v>
      </c>
      <c r="V138" s="212">
        <v>8.0</v>
      </c>
      <c r="W138" s="212">
        <v>2.0</v>
      </c>
      <c r="X138" s="212">
        <v>1.0</v>
      </c>
      <c r="Y138" s="212">
        <v>2.0</v>
      </c>
      <c r="Z138" s="209"/>
      <c r="AA138" s="209"/>
      <c r="AB138" s="212">
        <v>8.0</v>
      </c>
      <c r="AC138" s="212">
        <v>13.0</v>
      </c>
      <c r="AD138" s="212">
        <v>7.0</v>
      </c>
      <c r="AE138" s="212">
        <v>3.0</v>
      </c>
      <c r="AF138" s="212">
        <v>2.0</v>
      </c>
      <c r="AG138" s="209">
        <v>2.0</v>
      </c>
      <c r="AH138" s="209"/>
      <c r="AI138" s="212">
        <v>11.0</v>
      </c>
      <c r="AJ138" s="212">
        <v>2.0</v>
      </c>
      <c r="AK138" s="212">
        <v>4.0</v>
      </c>
      <c r="AL138" s="191">
        <f t="shared" si="4"/>
        <v>128</v>
      </c>
      <c r="AM138" s="191"/>
      <c r="AN138" s="83"/>
    </row>
    <row r="139" ht="13.5" customHeight="1">
      <c r="A139" s="168" t="s">
        <v>78</v>
      </c>
      <c r="B139" s="132"/>
      <c r="C139" s="391"/>
      <c r="D139" s="168"/>
      <c r="E139" s="71"/>
      <c r="F139" s="204">
        <v>3.0</v>
      </c>
      <c r="G139" s="71"/>
      <c r="H139" s="204">
        <v>9.0</v>
      </c>
      <c r="I139" s="204"/>
      <c r="J139" s="204"/>
      <c r="K139" s="204">
        <v>3.0</v>
      </c>
      <c r="L139" s="316"/>
      <c r="M139" s="316">
        <v>1.0</v>
      </c>
      <c r="N139" s="204">
        <v>1.0</v>
      </c>
      <c r="O139" s="170"/>
      <c r="P139" s="170"/>
      <c r="Q139" s="170">
        <v>3.0</v>
      </c>
      <c r="R139" s="170"/>
      <c r="S139" s="173"/>
      <c r="T139" s="173"/>
      <c r="U139" s="170">
        <v>2.0</v>
      </c>
      <c r="V139" s="170">
        <v>2.0</v>
      </c>
      <c r="W139" s="170"/>
      <c r="X139" s="170">
        <v>1.0</v>
      </c>
      <c r="Y139" s="170">
        <v>2.0</v>
      </c>
      <c r="Z139" s="173"/>
      <c r="AA139" s="173"/>
      <c r="AB139" s="170">
        <v>1.0</v>
      </c>
      <c r="AC139" s="170">
        <v>1.0</v>
      </c>
      <c r="AD139" s="170"/>
      <c r="AE139" s="170"/>
      <c r="AF139" s="170"/>
      <c r="AG139" s="316"/>
      <c r="AH139" s="173"/>
      <c r="AI139" s="170"/>
      <c r="AJ139" s="170">
        <v>1.0</v>
      </c>
      <c r="AK139" s="397"/>
      <c r="AL139" s="345">
        <f t="shared" si="4"/>
        <v>30</v>
      </c>
      <c r="AM139" s="199"/>
      <c r="AN139" s="199"/>
    </row>
    <row r="140" ht="15.75" customHeight="1">
      <c r="A140" s="191">
        <v>9.0</v>
      </c>
      <c r="B140" s="19" t="s">
        <v>111</v>
      </c>
      <c r="C140" s="399">
        <v>43300.0</v>
      </c>
      <c r="D140" s="470" t="s">
        <v>112</v>
      </c>
      <c r="E140" s="465"/>
      <c r="F140" s="212">
        <v>5.0</v>
      </c>
      <c r="G140" s="114"/>
      <c r="H140" s="212">
        <v>3.0</v>
      </c>
      <c r="I140" s="212">
        <v>28.0</v>
      </c>
      <c r="J140" s="212">
        <v>3.0</v>
      </c>
      <c r="K140" s="212">
        <v>2.0</v>
      </c>
      <c r="L140" s="209"/>
      <c r="M140" s="209"/>
      <c r="N140" s="212">
        <v>2.0</v>
      </c>
      <c r="O140" s="212">
        <v>2.0</v>
      </c>
      <c r="P140" s="212">
        <v>2.0</v>
      </c>
      <c r="Q140" s="212">
        <v>4.0</v>
      </c>
      <c r="R140" s="212">
        <v>5.0</v>
      </c>
      <c r="S140" s="209"/>
      <c r="T140" s="209"/>
      <c r="U140" s="212">
        <v>14.0</v>
      </c>
      <c r="V140" s="212">
        <v>4.0</v>
      </c>
      <c r="W140" s="212">
        <v>8.0</v>
      </c>
      <c r="X140" s="212">
        <v>4.0</v>
      </c>
      <c r="Y140" s="212">
        <v>2.0</v>
      </c>
      <c r="Z140" s="209">
        <v>1.0</v>
      </c>
      <c r="AA140" s="209"/>
      <c r="AB140" s="212">
        <v>8.0</v>
      </c>
      <c r="AC140" s="212">
        <v>2.0</v>
      </c>
      <c r="AD140" s="212">
        <v>2.0</v>
      </c>
      <c r="AE140" s="212">
        <v>6.0</v>
      </c>
      <c r="AF140" s="212">
        <v>2.0</v>
      </c>
      <c r="AG140" s="209"/>
      <c r="AH140" s="209"/>
      <c r="AI140" s="212">
        <v>4.0</v>
      </c>
      <c r="AJ140" s="212">
        <v>1.0</v>
      </c>
      <c r="AK140" s="212">
        <v>8.0</v>
      </c>
      <c r="AL140" s="191">
        <f t="shared" si="4"/>
        <v>122</v>
      </c>
      <c r="AM140" s="191"/>
      <c r="AN140" s="83"/>
    </row>
    <row r="141" ht="15.75" customHeight="1">
      <c r="A141" s="168" t="s">
        <v>78</v>
      </c>
      <c r="B141" s="132"/>
      <c r="C141" s="391"/>
      <c r="D141" s="168"/>
      <c r="E141" s="71"/>
      <c r="F141" s="438"/>
      <c r="G141" s="71"/>
      <c r="H141" s="204"/>
      <c r="I141" s="204">
        <v>1.0</v>
      </c>
      <c r="J141" s="204"/>
      <c r="K141" s="204">
        <v>1.0</v>
      </c>
      <c r="L141" s="316"/>
      <c r="M141" s="316"/>
      <c r="N141" s="204"/>
      <c r="O141" s="170"/>
      <c r="P141" s="170"/>
      <c r="Q141" s="170"/>
      <c r="R141" s="170"/>
      <c r="S141" s="173"/>
      <c r="T141" s="173"/>
      <c r="U141" s="170"/>
      <c r="V141" s="170"/>
      <c r="W141" s="170">
        <v>4.0</v>
      </c>
      <c r="X141" s="170">
        <v>3.0</v>
      </c>
      <c r="Y141" s="204">
        <v>2.0</v>
      </c>
      <c r="Z141" s="173">
        <v>1.0</v>
      </c>
      <c r="AA141" s="173"/>
      <c r="AB141" s="170"/>
      <c r="AC141" s="204"/>
      <c r="AD141" s="170">
        <v>2.0</v>
      </c>
      <c r="AE141" s="170"/>
      <c r="AF141" s="204"/>
      <c r="AG141" s="316"/>
      <c r="AH141" s="316"/>
      <c r="AI141" s="204"/>
      <c r="AJ141" s="204"/>
      <c r="AK141" s="397"/>
      <c r="AL141" s="345">
        <f t="shared" si="4"/>
        <v>14</v>
      </c>
      <c r="AM141" s="199"/>
      <c r="AN141" s="199"/>
    </row>
    <row r="142" ht="13.5" customHeight="1">
      <c r="A142" s="191">
        <v>10.0</v>
      </c>
      <c r="B142" s="19" t="s">
        <v>113</v>
      </c>
      <c r="C142" s="399">
        <v>43447.0</v>
      </c>
      <c r="D142" s="192" t="s">
        <v>297</v>
      </c>
      <c r="E142" s="465"/>
      <c r="F142" s="212">
        <v>10.0</v>
      </c>
      <c r="G142" s="729" t="s">
        <v>11</v>
      </c>
      <c r="H142" s="212">
        <v>2.0</v>
      </c>
      <c r="I142" s="212">
        <v>7.0</v>
      </c>
      <c r="J142" s="212">
        <v>2.0</v>
      </c>
      <c r="K142" s="212">
        <v>1.0</v>
      </c>
      <c r="L142" s="209"/>
      <c r="M142" s="209"/>
      <c r="N142" s="212">
        <v>1.0</v>
      </c>
      <c r="O142" s="328">
        <v>5.0</v>
      </c>
      <c r="P142" s="328">
        <v>4.0</v>
      </c>
      <c r="Q142" s="328">
        <v>7.0</v>
      </c>
      <c r="R142" s="328"/>
      <c r="S142" s="298"/>
      <c r="T142" s="298">
        <v>1.0</v>
      </c>
      <c r="U142" s="328">
        <v>3.0</v>
      </c>
      <c r="V142" s="328">
        <v>3.0</v>
      </c>
      <c r="W142" s="328">
        <v>2.0</v>
      </c>
      <c r="X142" s="328">
        <v>5.0</v>
      </c>
      <c r="Y142" s="328">
        <v>4.0</v>
      </c>
      <c r="Z142" s="298"/>
      <c r="AA142" s="209"/>
      <c r="AB142" s="212">
        <v>4.0</v>
      </c>
      <c r="AC142" s="212">
        <v>4.0</v>
      </c>
      <c r="AD142" s="212">
        <v>3.0</v>
      </c>
      <c r="AE142" s="212">
        <v>7.0</v>
      </c>
      <c r="AF142" s="212">
        <v>5.0</v>
      </c>
      <c r="AG142" s="209"/>
      <c r="AH142" s="209"/>
      <c r="AI142" s="212">
        <v>8.0</v>
      </c>
      <c r="AJ142" s="212">
        <v>5.0</v>
      </c>
      <c r="AK142" s="212">
        <v>3.0</v>
      </c>
      <c r="AL142" s="191">
        <f t="shared" si="4"/>
        <v>96</v>
      </c>
      <c r="AM142" s="191"/>
      <c r="AN142" s="83"/>
    </row>
    <row r="143" ht="13.5" customHeight="1">
      <c r="A143" s="168" t="s">
        <v>78</v>
      </c>
      <c r="B143" s="132"/>
      <c r="C143" s="391"/>
      <c r="D143" s="196"/>
      <c r="E143" s="71"/>
      <c r="F143" s="204">
        <v>3.0</v>
      </c>
      <c r="G143" s="71"/>
      <c r="H143" s="204"/>
      <c r="I143" s="204">
        <v>2.0</v>
      </c>
      <c r="J143" s="204">
        <v>1.0</v>
      </c>
      <c r="K143" s="204"/>
      <c r="L143" s="316"/>
      <c r="M143" s="316"/>
      <c r="N143" s="204"/>
      <c r="O143" s="170"/>
      <c r="P143" s="170">
        <v>1.0</v>
      </c>
      <c r="Q143" s="170">
        <v>2.0</v>
      </c>
      <c r="R143" s="170"/>
      <c r="S143" s="173"/>
      <c r="T143" s="173">
        <v>1.0</v>
      </c>
      <c r="U143" s="170"/>
      <c r="V143" s="170">
        <v>2.0</v>
      </c>
      <c r="W143" s="170">
        <v>1.0</v>
      </c>
      <c r="X143" s="170">
        <v>1.0</v>
      </c>
      <c r="Y143" s="170">
        <v>3.0</v>
      </c>
      <c r="Z143" s="173"/>
      <c r="AA143" s="173"/>
      <c r="AB143" s="170"/>
      <c r="AC143" s="170"/>
      <c r="AD143" s="170"/>
      <c r="AE143" s="170">
        <v>2.0</v>
      </c>
      <c r="AF143" s="204"/>
      <c r="AG143" s="316"/>
      <c r="AH143" s="173"/>
      <c r="AI143" s="170">
        <v>1.0</v>
      </c>
      <c r="AJ143" s="170"/>
      <c r="AK143" s="170">
        <v>1.0</v>
      </c>
      <c r="AL143" s="345">
        <f t="shared" si="4"/>
        <v>21</v>
      </c>
      <c r="AM143" s="199"/>
      <c r="AN143" s="199"/>
    </row>
    <row r="144" ht="13.5" customHeight="1">
      <c r="A144" s="191">
        <v>11.0</v>
      </c>
      <c r="B144" s="19" t="s">
        <v>117</v>
      </c>
      <c r="C144" s="192" t="s">
        <v>118</v>
      </c>
      <c r="D144" s="192" t="s">
        <v>119</v>
      </c>
      <c r="E144" s="465"/>
      <c r="F144" s="509">
        <v>4.0</v>
      </c>
      <c r="G144" s="729" t="s">
        <v>11</v>
      </c>
      <c r="H144" s="212">
        <v>7.0</v>
      </c>
      <c r="I144" s="212"/>
      <c r="J144" s="212">
        <v>4.0</v>
      </c>
      <c r="K144" s="212">
        <v>10.0</v>
      </c>
      <c r="L144" s="209"/>
      <c r="M144" s="209"/>
      <c r="N144" s="212">
        <v>4.0</v>
      </c>
      <c r="O144" s="292"/>
      <c r="P144" s="292"/>
      <c r="Q144" s="212">
        <v>4.0</v>
      </c>
      <c r="R144" s="212"/>
      <c r="S144" s="209"/>
      <c r="T144" s="209"/>
      <c r="U144" s="212">
        <v>5.0</v>
      </c>
      <c r="V144" s="212">
        <v>11.0</v>
      </c>
      <c r="W144" s="212">
        <v>3.0</v>
      </c>
      <c r="X144" s="212">
        <v>14.0</v>
      </c>
      <c r="Y144" s="212">
        <v>6.0</v>
      </c>
      <c r="Z144" s="209"/>
      <c r="AA144" s="209"/>
      <c r="AB144" s="212">
        <v>4.0</v>
      </c>
      <c r="AC144" s="212">
        <v>12.0</v>
      </c>
      <c r="AD144" s="212">
        <v>12.0</v>
      </c>
      <c r="AE144" s="212">
        <v>12.0</v>
      </c>
      <c r="AF144" s="212">
        <v>6.0</v>
      </c>
      <c r="AG144" s="209"/>
      <c r="AH144" s="209"/>
      <c r="AI144" s="212">
        <v>4.0</v>
      </c>
      <c r="AJ144" s="212">
        <v>3.0</v>
      </c>
      <c r="AK144" s="212">
        <v>5.0</v>
      </c>
      <c r="AL144" s="191">
        <f t="shared" si="4"/>
        <v>130</v>
      </c>
      <c r="AM144" s="191"/>
      <c r="AN144" s="83"/>
    </row>
    <row r="145" ht="13.5" customHeight="1">
      <c r="A145" s="168" t="s">
        <v>78</v>
      </c>
      <c r="B145" s="132"/>
      <c r="C145" s="391"/>
      <c r="D145" s="196"/>
      <c r="E145" s="71"/>
      <c r="F145" s="512">
        <v>2.0</v>
      </c>
      <c r="G145" s="71"/>
      <c r="H145" s="204">
        <v>1.0</v>
      </c>
      <c r="I145" s="204"/>
      <c r="J145" s="204"/>
      <c r="K145" s="204"/>
      <c r="L145" s="316"/>
      <c r="M145" s="316"/>
      <c r="N145" s="204"/>
      <c r="O145" s="170"/>
      <c r="P145" s="170"/>
      <c r="Q145" s="170"/>
      <c r="R145" s="170"/>
      <c r="S145" s="173"/>
      <c r="T145" s="173"/>
      <c r="U145" s="170"/>
      <c r="V145" s="170"/>
      <c r="W145" s="170"/>
      <c r="X145" s="170"/>
      <c r="Y145" s="170"/>
      <c r="Z145" s="173"/>
      <c r="AA145" s="173"/>
      <c r="AB145" s="170"/>
      <c r="AC145" s="170"/>
      <c r="AD145" s="170"/>
      <c r="AE145" s="170">
        <v>1.0</v>
      </c>
      <c r="AF145" s="204"/>
      <c r="AG145" s="316"/>
      <c r="AH145" s="173"/>
      <c r="AI145" s="170"/>
      <c r="AJ145" s="170"/>
      <c r="AK145" s="170"/>
      <c r="AL145" s="345">
        <f t="shared" si="4"/>
        <v>4</v>
      </c>
      <c r="AM145" s="199"/>
      <c r="AN145" s="199"/>
    </row>
    <row r="146" ht="13.5" customHeight="1">
      <c r="A146" s="191">
        <v>12.0</v>
      </c>
      <c r="B146" s="19" t="s">
        <v>121</v>
      </c>
      <c r="C146" s="394">
        <v>43351.0</v>
      </c>
      <c r="D146" s="192" t="s">
        <v>680</v>
      </c>
      <c r="E146" s="472"/>
      <c r="F146" s="509">
        <v>11.0</v>
      </c>
      <c r="G146" s="114"/>
      <c r="H146" s="212">
        <v>10.0</v>
      </c>
      <c r="I146" s="212">
        <v>7.0</v>
      </c>
      <c r="J146" s="212">
        <v>5.0</v>
      </c>
      <c r="K146" s="212">
        <v>7.0</v>
      </c>
      <c r="L146" s="209"/>
      <c r="M146" s="209"/>
      <c r="N146" s="212">
        <v>6.0</v>
      </c>
      <c r="O146" s="212">
        <v>3.0</v>
      </c>
      <c r="P146" s="212">
        <v>5.0</v>
      </c>
      <c r="Q146" s="212">
        <v>2.0</v>
      </c>
      <c r="R146" s="212">
        <v>5.0</v>
      </c>
      <c r="S146" s="209"/>
      <c r="T146" s="209">
        <v>1.0</v>
      </c>
      <c r="U146" s="212">
        <v>5.0</v>
      </c>
      <c r="V146" s="212">
        <v>4.0</v>
      </c>
      <c r="W146" s="212">
        <v>3.0</v>
      </c>
      <c r="X146" s="212">
        <v>4.0</v>
      </c>
      <c r="Y146" s="212">
        <v>1.0</v>
      </c>
      <c r="Z146" s="209"/>
      <c r="AA146" s="209"/>
      <c r="AB146" s="212">
        <v>9.0</v>
      </c>
      <c r="AC146" s="212">
        <v>7.0</v>
      </c>
      <c r="AD146" s="212">
        <v>5.0</v>
      </c>
      <c r="AE146" s="212">
        <v>3.0</v>
      </c>
      <c r="AF146" s="212">
        <v>1.0</v>
      </c>
      <c r="AG146" s="209">
        <v>2.0</v>
      </c>
      <c r="AH146" s="209"/>
      <c r="AI146" s="212">
        <v>4.0</v>
      </c>
      <c r="AJ146" s="212">
        <v>2.0</v>
      </c>
      <c r="AK146" s="212">
        <v>1.0</v>
      </c>
      <c r="AL146" s="191">
        <f t="shared" si="4"/>
        <v>113</v>
      </c>
      <c r="AM146" s="191"/>
      <c r="AN146" s="83"/>
    </row>
    <row r="147" ht="13.5" customHeight="1">
      <c r="A147" s="515" t="s">
        <v>78</v>
      </c>
      <c r="B147" s="132"/>
      <c r="C147" s="394"/>
      <c r="D147" s="192"/>
      <c r="E147" s="452"/>
      <c r="F147" s="512">
        <v>3.0</v>
      </c>
      <c r="G147" s="71"/>
      <c r="H147" s="204">
        <v>3.0</v>
      </c>
      <c r="I147" s="204">
        <v>1.0</v>
      </c>
      <c r="J147" s="204">
        <v>1.0</v>
      </c>
      <c r="K147" s="212"/>
      <c r="L147" s="209"/>
      <c r="M147" s="209"/>
      <c r="N147" s="212"/>
      <c r="O147" s="204">
        <v>1.0</v>
      </c>
      <c r="P147" s="212"/>
      <c r="Q147" s="212"/>
      <c r="R147" s="204">
        <v>1.0</v>
      </c>
      <c r="S147" s="209"/>
      <c r="T147" s="316"/>
      <c r="U147" s="212"/>
      <c r="V147" s="204">
        <v>2.0</v>
      </c>
      <c r="W147" s="204">
        <v>1.0</v>
      </c>
      <c r="X147" s="212"/>
      <c r="Y147" s="212"/>
      <c r="Z147" s="316"/>
      <c r="AA147" s="209"/>
      <c r="AB147" s="212"/>
      <c r="AC147" s="212"/>
      <c r="AD147" s="204">
        <v>1.0</v>
      </c>
      <c r="AE147" s="204">
        <v>1.0</v>
      </c>
      <c r="AF147" s="212"/>
      <c r="AG147" s="209"/>
      <c r="AH147" s="209"/>
      <c r="AI147" s="212"/>
      <c r="AJ147" s="204"/>
      <c r="AK147" s="204"/>
      <c r="AL147" s="191"/>
      <c r="AM147" s="191"/>
      <c r="AN147" s="83"/>
    </row>
    <row r="148" ht="13.5" customHeight="1">
      <c r="A148" s="191">
        <v>13.0</v>
      </c>
      <c r="B148" s="19" t="s">
        <v>121</v>
      </c>
      <c r="C148" s="394"/>
      <c r="D148" s="192" t="s">
        <v>339</v>
      </c>
      <c r="E148" s="452"/>
      <c r="F148" s="509">
        <v>7.0</v>
      </c>
      <c r="G148" s="729" t="s">
        <v>11</v>
      </c>
      <c r="H148" s="212">
        <v>2.0</v>
      </c>
      <c r="I148" s="212">
        <v>5.0</v>
      </c>
      <c r="J148" s="212">
        <v>10.0</v>
      </c>
      <c r="K148" s="212">
        <v>6.0</v>
      </c>
      <c r="L148" s="209"/>
      <c r="M148" s="209"/>
      <c r="N148" s="212">
        <v>7.0</v>
      </c>
      <c r="O148" s="212">
        <v>5.0</v>
      </c>
      <c r="P148" s="212">
        <v>4.0</v>
      </c>
      <c r="Q148" s="212">
        <v>8.0</v>
      </c>
      <c r="R148" s="212">
        <v>4.0</v>
      </c>
      <c r="S148" s="209">
        <v>2.0</v>
      </c>
      <c r="T148" s="209"/>
      <c r="U148" s="212">
        <v>4.0</v>
      </c>
      <c r="V148" s="212">
        <v>8.0</v>
      </c>
      <c r="W148" s="212">
        <v>5.0</v>
      </c>
      <c r="X148" s="212">
        <v>11.0</v>
      </c>
      <c r="Y148" s="212">
        <v>1.0</v>
      </c>
      <c r="Z148" s="209"/>
      <c r="AA148" s="209"/>
      <c r="AB148" s="212">
        <v>4.0</v>
      </c>
      <c r="AC148" s="212">
        <v>4.0</v>
      </c>
      <c r="AD148" s="212">
        <v>10.0</v>
      </c>
      <c r="AE148" s="212">
        <v>10.0</v>
      </c>
      <c r="AF148" s="212">
        <v>4.0</v>
      </c>
      <c r="AG148" s="209"/>
      <c r="AH148" s="209">
        <v>1.0</v>
      </c>
      <c r="AI148" s="212">
        <v>13.0</v>
      </c>
      <c r="AJ148" s="212">
        <v>6.0</v>
      </c>
      <c r="AK148" s="212">
        <v>6.0</v>
      </c>
      <c r="AL148" s="191">
        <f t="shared" ref="AL148:AL171" si="5">SUM(F148:AK148)</f>
        <v>147</v>
      </c>
      <c r="AM148" s="191"/>
      <c r="AN148" s="83"/>
    </row>
    <row r="149" ht="13.5" customHeight="1">
      <c r="A149" s="168" t="s">
        <v>78</v>
      </c>
      <c r="B149" s="132"/>
      <c r="C149" s="391"/>
      <c r="D149" s="196"/>
      <c r="E149" s="452"/>
      <c r="F149" s="510"/>
      <c r="G149" s="71"/>
      <c r="H149" s="204"/>
      <c r="I149" s="204"/>
      <c r="J149" s="204">
        <v>1.0</v>
      </c>
      <c r="K149" s="204"/>
      <c r="L149" s="316"/>
      <c r="M149" s="316"/>
      <c r="N149" s="204"/>
      <c r="O149" s="170"/>
      <c r="P149" s="170"/>
      <c r="Q149" s="170"/>
      <c r="R149" s="170"/>
      <c r="S149" s="173"/>
      <c r="T149" s="173"/>
      <c r="U149" s="170"/>
      <c r="V149" s="170"/>
      <c r="W149" s="170">
        <v>3.0</v>
      </c>
      <c r="X149" s="170">
        <v>1.0</v>
      </c>
      <c r="Y149" s="170">
        <v>1.0</v>
      </c>
      <c r="Z149" s="173"/>
      <c r="AA149" s="173"/>
      <c r="AB149" s="170"/>
      <c r="AC149" s="170"/>
      <c r="AD149" s="170"/>
      <c r="AE149" s="170"/>
      <c r="AF149" s="170"/>
      <c r="AG149" s="173"/>
      <c r="AH149" s="173"/>
      <c r="AI149" s="170"/>
      <c r="AJ149" s="170"/>
      <c r="AK149" s="170"/>
      <c r="AL149" s="345">
        <f t="shared" si="5"/>
        <v>6</v>
      </c>
      <c r="AM149" s="196"/>
      <c r="AN149" s="199"/>
    </row>
    <row r="150" ht="13.5" customHeight="1">
      <c r="A150" s="191">
        <v>14.0</v>
      </c>
      <c r="B150" s="19" t="s">
        <v>121</v>
      </c>
      <c r="C150" s="399">
        <v>43156.0</v>
      </c>
      <c r="D150" s="192" t="s">
        <v>681</v>
      </c>
      <c r="E150" s="452"/>
      <c r="F150" s="212">
        <v>9.0</v>
      </c>
      <c r="G150" s="114"/>
      <c r="H150" s="212">
        <v>6.0</v>
      </c>
      <c r="I150" s="212">
        <v>5.0</v>
      </c>
      <c r="J150" s="212">
        <v>8.0</v>
      </c>
      <c r="K150" s="212">
        <v>6.0</v>
      </c>
      <c r="L150" s="209"/>
      <c r="M150" s="209"/>
      <c r="N150" s="212">
        <v>5.0</v>
      </c>
      <c r="O150" s="212">
        <v>9.0</v>
      </c>
      <c r="P150" s="212">
        <v>3.0</v>
      </c>
      <c r="Q150" s="212">
        <v>7.0</v>
      </c>
      <c r="R150" s="212">
        <v>4.0</v>
      </c>
      <c r="S150" s="209">
        <v>1.0</v>
      </c>
      <c r="T150" s="209"/>
      <c r="U150" s="212">
        <v>8.0</v>
      </c>
      <c r="V150" s="212">
        <v>8.0</v>
      </c>
      <c r="W150" s="212">
        <v>4.0</v>
      </c>
      <c r="X150" s="212">
        <v>5.0</v>
      </c>
      <c r="Y150" s="212">
        <v>2.0</v>
      </c>
      <c r="Z150" s="209">
        <v>7.0</v>
      </c>
      <c r="AA150" s="209"/>
      <c r="AB150" s="212">
        <v>7.0</v>
      </c>
      <c r="AC150" s="212">
        <v>8.0</v>
      </c>
      <c r="AD150" s="212">
        <v>8.0</v>
      </c>
      <c r="AE150" s="212">
        <v>5.0</v>
      </c>
      <c r="AF150" s="212"/>
      <c r="AG150" s="209"/>
      <c r="AH150" s="209"/>
      <c r="AI150" s="212">
        <v>5.0</v>
      </c>
      <c r="AJ150" s="212">
        <v>9.0</v>
      </c>
      <c r="AK150" s="212">
        <v>6.0</v>
      </c>
      <c r="AL150" s="191">
        <f t="shared" si="5"/>
        <v>145</v>
      </c>
      <c r="AM150" s="191"/>
      <c r="AN150" s="83"/>
    </row>
    <row r="151" ht="13.5" customHeight="1">
      <c r="A151" s="168" t="s">
        <v>78</v>
      </c>
      <c r="B151" s="132"/>
      <c r="C151" s="391"/>
      <c r="D151" s="196"/>
      <c r="E151" s="452"/>
      <c r="F151" s="204">
        <v>4.0</v>
      </c>
      <c r="G151" s="71"/>
      <c r="H151" s="204"/>
      <c r="I151" s="204">
        <v>2.0</v>
      </c>
      <c r="J151" s="204"/>
      <c r="K151" s="204">
        <v>2.0</v>
      </c>
      <c r="L151" s="316"/>
      <c r="M151" s="316"/>
      <c r="N151" s="204"/>
      <c r="O151" s="170">
        <v>1.0</v>
      </c>
      <c r="P151" s="170"/>
      <c r="Q151" s="170">
        <v>2.0</v>
      </c>
      <c r="R151" s="170"/>
      <c r="S151" s="173">
        <v>1.0</v>
      </c>
      <c r="T151" s="173"/>
      <c r="U151" s="170">
        <v>2.0</v>
      </c>
      <c r="V151" s="170">
        <v>4.0</v>
      </c>
      <c r="W151" s="170">
        <v>2.0</v>
      </c>
      <c r="X151" s="170">
        <v>4.0</v>
      </c>
      <c r="Y151" s="170">
        <v>2.0</v>
      </c>
      <c r="Z151" s="173">
        <v>2.0</v>
      </c>
      <c r="AA151" s="173"/>
      <c r="AB151" s="170">
        <v>1.0</v>
      </c>
      <c r="AC151" s="170"/>
      <c r="AD151" s="170">
        <v>2.0</v>
      </c>
      <c r="AE151" s="170">
        <v>1.0</v>
      </c>
      <c r="AF151" s="170"/>
      <c r="AG151" s="173"/>
      <c r="AH151" s="173"/>
      <c r="AI151" s="170"/>
      <c r="AJ151" s="170"/>
      <c r="AK151" s="170"/>
      <c r="AL151" s="345">
        <f t="shared" si="5"/>
        <v>32</v>
      </c>
      <c r="AM151" s="199"/>
      <c r="AN151" s="199"/>
    </row>
    <row r="152" ht="13.5" customHeight="1">
      <c r="A152" s="191">
        <v>15.0</v>
      </c>
      <c r="B152" s="19" t="s">
        <v>121</v>
      </c>
      <c r="C152" s="399">
        <v>43434.0</v>
      </c>
      <c r="D152" s="192" t="s">
        <v>59</v>
      </c>
      <c r="E152" s="452"/>
      <c r="F152" s="212">
        <v>8.0</v>
      </c>
      <c r="G152" s="114"/>
      <c r="H152" s="212">
        <v>11.0</v>
      </c>
      <c r="I152" s="212">
        <v>8.0</v>
      </c>
      <c r="J152" s="212">
        <v>14.0</v>
      </c>
      <c r="K152" s="212">
        <v>4.0</v>
      </c>
      <c r="L152" s="209">
        <v>1.0</v>
      </c>
      <c r="M152" s="209"/>
      <c r="N152" s="212">
        <v>4.0</v>
      </c>
      <c r="O152" s="212">
        <v>8.0</v>
      </c>
      <c r="P152" s="212">
        <v>7.0</v>
      </c>
      <c r="Q152" s="212">
        <v>7.0</v>
      </c>
      <c r="R152" s="212">
        <v>15.0</v>
      </c>
      <c r="S152" s="209"/>
      <c r="T152" s="209"/>
      <c r="U152" s="212">
        <v>8.0</v>
      </c>
      <c r="V152" s="212">
        <v>11.0</v>
      </c>
      <c r="W152" s="212">
        <v>7.0</v>
      </c>
      <c r="X152" s="212">
        <v>14.0</v>
      </c>
      <c r="Y152" s="212">
        <v>16.0</v>
      </c>
      <c r="Z152" s="209">
        <v>2.0</v>
      </c>
      <c r="AA152" s="209">
        <v>2.0</v>
      </c>
      <c r="AB152" s="212">
        <v>15.0</v>
      </c>
      <c r="AC152" s="212">
        <v>14.0</v>
      </c>
      <c r="AD152" s="212">
        <v>9.0</v>
      </c>
      <c r="AE152" s="212">
        <v>5.0</v>
      </c>
      <c r="AF152" s="212">
        <v>11.0</v>
      </c>
      <c r="AG152" s="209">
        <v>4.0</v>
      </c>
      <c r="AH152" s="209"/>
      <c r="AI152" s="212">
        <v>10.0</v>
      </c>
      <c r="AJ152" s="212">
        <v>7.0</v>
      </c>
      <c r="AK152" s="212">
        <v>10.0</v>
      </c>
      <c r="AL152" s="191">
        <f t="shared" si="5"/>
        <v>232</v>
      </c>
      <c r="AM152" s="191"/>
      <c r="AN152" s="83"/>
    </row>
    <row r="153" ht="13.5" customHeight="1">
      <c r="A153" s="168" t="s">
        <v>78</v>
      </c>
      <c r="B153" s="132"/>
      <c r="C153" s="391"/>
      <c r="D153" s="196"/>
      <c r="E153" s="444"/>
      <c r="F153" s="204">
        <v>2.0</v>
      </c>
      <c r="G153" s="71"/>
      <c r="H153" s="204">
        <v>2.0</v>
      </c>
      <c r="I153" s="204"/>
      <c r="J153" s="204"/>
      <c r="K153" s="204"/>
      <c r="L153" s="316"/>
      <c r="M153" s="316"/>
      <c r="N153" s="204"/>
      <c r="O153" s="170"/>
      <c r="P153" s="170"/>
      <c r="Q153" s="170">
        <v>1.0</v>
      </c>
      <c r="R153" s="170">
        <v>2.0</v>
      </c>
      <c r="S153" s="173"/>
      <c r="T153" s="173"/>
      <c r="U153" s="170">
        <v>1.0</v>
      </c>
      <c r="V153" s="170">
        <v>1.0</v>
      </c>
      <c r="W153" s="170">
        <v>2.0</v>
      </c>
      <c r="X153" s="170">
        <v>4.0</v>
      </c>
      <c r="Y153" s="170">
        <v>3.0</v>
      </c>
      <c r="Z153" s="173">
        <v>1.0</v>
      </c>
      <c r="AA153" s="173"/>
      <c r="AB153" s="170"/>
      <c r="AC153" s="170">
        <v>2.0</v>
      </c>
      <c r="AD153" s="170">
        <v>3.0</v>
      </c>
      <c r="AE153" s="170"/>
      <c r="AF153" s="170"/>
      <c r="AG153" s="173"/>
      <c r="AH153" s="173"/>
      <c r="AI153" s="170"/>
      <c r="AJ153" s="170"/>
      <c r="AK153" s="170"/>
      <c r="AL153" s="345">
        <f t="shared" si="5"/>
        <v>24</v>
      </c>
      <c r="AM153" s="199"/>
      <c r="AN153" s="199"/>
    </row>
    <row r="154" ht="13.5" customHeight="1">
      <c r="A154" s="191">
        <v>16.0</v>
      </c>
      <c r="B154" s="19" t="s">
        <v>122</v>
      </c>
      <c r="C154" s="192" t="s">
        <v>123</v>
      </c>
      <c r="D154" s="192" t="s">
        <v>124</v>
      </c>
      <c r="E154" s="193"/>
      <c r="F154" s="212">
        <v>8.0</v>
      </c>
      <c r="G154" s="114"/>
      <c r="H154" s="212">
        <v>12.0</v>
      </c>
      <c r="I154" s="212">
        <v>5.0</v>
      </c>
      <c r="J154" s="212">
        <v>6.0</v>
      </c>
      <c r="K154" s="212">
        <v>9.0</v>
      </c>
      <c r="L154" s="209"/>
      <c r="M154" s="209"/>
      <c r="N154" s="212">
        <v>8.0</v>
      </c>
      <c r="O154" s="212">
        <v>5.0</v>
      </c>
      <c r="P154" s="212">
        <v>10.0</v>
      </c>
      <c r="Q154" s="212">
        <v>9.0</v>
      </c>
      <c r="R154" s="212">
        <v>8.0</v>
      </c>
      <c r="S154" s="209"/>
      <c r="T154" s="209"/>
      <c r="U154" s="212">
        <v>8.0</v>
      </c>
      <c r="V154" s="212">
        <v>13.0</v>
      </c>
      <c r="W154" s="212">
        <v>10.0</v>
      </c>
      <c r="X154" s="212">
        <v>7.0</v>
      </c>
      <c r="Y154" s="212">
        <v>4.0</v>
      </c>
      <c r="Z154" s="209"/>
      <c r="AA154" s="209"/>
      <c r="AB154" s="212">
        <v>22.0</v>
      </c>
      <c r="AC154" s="212">
        <v>11.0</v>
      </c>
      <c r="AD154" s="212">
        <v>5.0</v>
      </c>
      <c r="AE154" s="212">
        <v>8.0</v>
      </c>
      <c r="AF154" s="212">
        <v>5.0</v>
      </c>
      <c r="AG154" s="209">
        <v>1.0</v>
      </c>
      <c r="AH154" s="209"/>
      <c r="AI154" s="212">
        <v>6.0</v>
      </c>
      <c r="AJ154" s="212">
        <v>4.0</v>
      </c>
      <c r="AK154" s="212">
        <v>11.0</v>
      </c>
      <c r="AL154" s="191">
        <f t="shared" si="5"/>
        <v>195</v>
      </c>
      <c r="AM154" s="191"/>
      <c r="AN154" s="83"/>
    </row>
    <row r="155" ht="13.5" customHeight="1">
      <c r="A155" s="168" t="s">
        <v>78</v>
      </c>
      <c r="B155" s="132"/>
      <c r="C155" s="391"/>
      <c r="D155" s="196"/>
      <c r="E155" s="71"/>
      <c r="F155" s="438"/>
      <c r="G155" s="71"/>
      <c r="H155" s="204"/>
      <c r="I155" s="204"/>
      <c r="J155" s="204"/>
      <c r="K155" s="204"/>
      <c r="L155" s="316"/>
      <c r="M155" s="316"/>
      <c r="N155" s="204"/>
      <c r="O155" s="204"/>
      <c r="P155" s="204"/>
      <c r="Q155" s="204"/>
      <c r="R155" s="204"/>
      <c r="S155" s="316"/>
      <c r="T155" s="316"/>
      <c r="U155" s="204"/>
      <c r="V155" s="204"/>
      <c r="W155" s="204">
        <v>2.0</v>
      </c>
      <c r="X155" s="204"/>
      <c r="Y155" s="204"/>
      <c r="Z155" s="316"/>
      <c r="AA155" s="316"/>
      <c r="AB155" s="204"/>
      <c r="AC155" s="204">
        <v>1.0</v>
      </c>
      <c r="AD155" s="204"/>
      <c r="AE155" s="204"/>
      <c r="AF155" s="204"/>
      <c r="AG155" s="316"/>
      <c r="AH155" s="316"/>
      <c r="AI155" s="204"/>
      <c r="AJ155" s="204"/>
      <c r="AK155" s="204"/>
      <c r="AL155" s="345">
        <f t="shared" si="5"/>
        <v>3</v>
      </c>
      <c r="AM155" s="199"/>
      <c r="AN155" s="199"/>
    </row>
    <row r="156" ht="13.5" customHeight="1">
      <c r="A156" s="191">
        <v>17.0</v>
      </c>
      <c r="B156" s="19" t="s">
        <v>126</v>
      </c>
      <c r="C156" s="399">
        <v>43333.0</v>
      </c>
      <c r="D156" s="192" t="s">
        <v>60</v>
      </c>
      <c r="E156" s="118"/>
      <c r="F156" s="731"/>
      <c r="G156" s="114"/>
      <c r="H156" s="287"/>
      <c r="I156" s="287"/>
      <c r="J156" s="287"/>
      <c r="K156" s="287"/>
      <c r="L156" s="287"/>
      <c r="M156" s="287"/>
      <c r="N156" s="287"/>
      <c r="O156" s="287"/>
      <c r="P156" s="287"/>
      <c r="Q156" s="450"/>
      <c r="R156" s="450"/>
      <c r="S156" s="450"/>
      <c r="T156" s="450"/>
      <c r="U156" s="450"/>
      <c r="V156" s="450"/>
      <c r="W156" s="450"/>
      <c r="X156" s="450"/>
      <c r="Y156" s="212">
        <v>9.0</v>
      </c>
      <c r="Z156" s="209"/>
      <c r="AA156" s="209"/>
      <c r="AB156" s="212">
        <v>14.0</v>
      </c>
      <c r="AC156" s="212">
        <v>15.0</v>
      </c>
      <c r="AD156" s="212">
        <v>18.0</v>
      </c>
      <c r="AE156" s="212">
        <v>19.0</v>
      </c>
      <c r="AF156" s="212">
        <v>16.0</v>
      </c>
      <c r="AG156" s="209">
        <v>1.0</v>
      </c>
      <c r="AH156" s="209"/>
      <c r="AI156" s="212">
        <v>6.0</v>
      </c>
      <c r="AJ156" s="212">
        <v>7.0</v>
      </c>
      <c r="AK156" s="212">
        <v>11.0</v>
      </c>
      <c r="AL156" s="191">
        <f t="shared" si="5"/>
        <v>116</v>
      </c>
      <c r="AM156" s="191"/>
      <c r="AN156" s="83"/>
    </row>
    <row r="157" ht="13.5" customHeight="1">
      <c r="A157" s="168" t="s">
        <v>78</v>
      </c>
      <c r="B157" s="132"/>
      <c r="C157" s="391"/>
      <c r="D157" s="196"/>
      <c r="E157" s="71"/>
      <c r="F157" s="510"/>
      <c r="G157" s="71"/>
      <c r="H157" s="204"/>
      <c r="I157" s="204"/>
      <c r="J157" s="204"/>
      <c r="K157" s="204"/>
      <c r="L157" s="316"/>
      <c r="M157" s="316"/>
      <c r="N157" s="204"/>
      <c r="O157" s="204"/>
      <c r="P157" s="204"/>
      <c r="Q157" s="204"/>
      <c r="R157" s="204"/>
      <c r="S157" s="316"/>
      <c r="T157" s="316"/>
      <c r="U157" s="204"/>
      <c r="V157" s="204"/>
      <c r="W157" s="204"/>
      <c r="X157" s="204"/>
      <c r="Y157" s="204">
        <v>4.0</v>
      </c>
      <c r="Z157" s="316"/>
      <c r="AA157" s="316"/>
      <c r="AB157" s="204">
        <v>2.0</v>
      </c>
      <c r="AC157" s="204">
        <v>2.0</v>
      </c>
      <c r="AD157" s="204">
        <v>1.0</v>
      </c>
      <c r="AE157" s="204">
        <v>4.0</v>
      </c>
      <c r="AF157" s="204"/>
      <c r="AG157" s="316"/>
      <c r="AH157" s="316"/>
      <c r="AI157" s="204">
        <v>1.0</v>
      </c>
      <c r="AJ157" s="204"/>
      <c r="AK157" s="204"/>
      <c r="AL157" s="345">
        <f t="shared" si="5"/>
        <v>14</v>
      </c>
      <c r="AM157" s="199"/>
      <c r="AN157" s="199"/>
    </row>
    <row r="158" ht="14.25" customHeight="1">
      <c r="A158" s="191">
        <v>18.0</v>
      </c>
      <c r="B158" s="19" t="s">
        <v>128</v>
      </c>
      <c r="C158" s="394"/>
      <c r="D158" s="192"/>
      <c r="E158" s="193"/>
      <c r="F158" s="513"/>
      <c r="G158" s="114"/>
      <c r="H158" s="474"/>
      <c r="I158" s="474"/>
      <c r="J158" s="474"/>
      <c r="K158" s="474"/>
      <c r="L158" s="474"/>
      <c r="M158" s="474"/>
      <c r="N158" s="474"/>
      <c r="O158" s="474"/>
      <c r="P158" s="474"/>
      <c r="Q158" s="474"/>
      <c r="R158" s="474"/>
      <c r="S158" s="474"/>
      <c r="T158" s="474"/>
      <c r="U158" s="474"/>
      <c r="V158" s="474"/>
      <c r="W158" s="474"/>
      <c r="X158" s="474"/>
      <c r="Y158" s="474"/>
      <c r="Z158" s="474"/>
      <c r="AA158" s="474"/>
      <c r="AB158" s="474"/>
      <c r="AC158" s="474"/>
      <c r="AD158" s="474"/>
      <c r="AE158" s="474"/>
      <c r="AF158" s="474"/>
      <c r="AG158" s="474"/>
      <c r="AH158" s="474"/>
      <c r="AI158" s="474"/>
      <c r="AJ158" s="474"/>
      <c r="AK158" s="474"/>
      <c r="AL158" s="191">
        <f t="shared" si="5"/>
        <v>0</v>
      </c>
      <c r="AM158" s="191"/>
      <c r="AN158" s="83"/>
    </row>
    <row r="159" ht="13.5" customHeight="1">
      <c r="A159" s="168" t="s">
        <v>78</v>
      </c>
      <c r="B159" s="132"/>
      <c r="C159" s="391"/>
      <c r="D159" s="196"/>
      <c r="E159" s="71"/>
      <c r="F159" s="510"/>
      <c r="G159" s="71"/>
      <c r="H159" s="204"/>
      <c r="I159" s="204"/>
      <c r="J159" s="204"/>
      <c r="K159" s="204"/>
      <c r="L159" s="316"/>
      <c r="M159" s="316"/>
      <c r="N159" s="204"/>
      <c r="O159" s="204"/>
      <c r="P159" s="204"/>
      <c r="Q159" s="204"/>
      <c r="R159" s="204"/>
      <c r="S159" s="316"/>
      <c r="T159" s="316"/>
      <c r="U159" s="204"/>
      <c r="V159" s="204"/>
      <c r="W159" s="204"/>
      <c r="X159" s="204"/>
      <c r="Y159" s="204"/>
      <c r="Z159" s="316"/>
      <c r="AA159" s="316"/>
      <c r="AB159" s="204"/>
      <c r="AC159" s="204"/>
      <c r="AD159" s="204"/>
      <c r="AE159" s="204"/>
      <c r="AF159" s="204"/>
      <c r="AG159" s="316"/>
      <c r="AH159" s="316"/>
      <c r="AI159" s="204"/>
      <c r="AJ159" s="204"/>
      <c r="AK159" s="204"/>
      <c r="AL159" s="345">
        <f t="shared" si="5"/>
        <v>0</v>
      </c>
      <c r="AM159" s="199"/>
      <c r="AN159" s="199"/>
    </row>
    <row r="160" ht="13.5" customHeight="1">
      <c r="A160" s="191">
        <v>19.0</v>
      </c>
      <c r="B160" s="19" t="s">
        <v>131</v>
      </c>
      <c r="C160" s="399">
        <v>43355.0</v>
      </c>
      <c r="D160" s="470" t="s">
        <v>63</v>
      </c>
      <c r="E160" s="465"/>
      <c r="F160" s="212">
        <v>12.0</v>
      </c>
      <c r="G160" s="114"/>
      <c r="H160" s="212">
        <v>9.0</v>
      </c>
      <c r="I160" s="212">
        <v>5.0</v>
      </c>
      <c r="J160" s="212">
        <v>10.0</v>
      </c>
      <c r="K160" s="212">
        <v>10.0</v>
      </c>
      <c r="L160" s="209"/>
      <c r="M160" s="209"/>
      <c r="N160" s="212">
        <v>8.0</v>
      </c>
      <c r="O160" s="212">
        <v>16.0</v>
      </c>
      <c r="P160" s="212">
        <v>7.0</v>
      </c>
      <c r="Q160" s="212">
        <v>7.0</v>
      </c>
      <c r="R160" s="212">
        <v>9.0</v>
      </c>
      <c r="S160" s="209">
        <v>2.0</v>
      </c>
      <c r="T160" s="209"/>
      <c r="U160" s="212">
        <v>6.0</v>
      </c>
      <c r="V160" s="212">
        <v>9.0</v>
      </c>
      <c r="W160" s="212">
        <v>3.0</v>
      </c>
      <c r="X160" s="212">
        <v>9.0</v>
      </c>
      <c r="Y160" s="287"/>
      <c r="Z160" s="287"/>
      <c r="AA160" s="287"/>
      <c r="AB160" s="287"/>
      <c r="AC160" s="287"/>
      <c r="AD160" s="287"/>
      <c r="AE160" s="287"/>
      <c r="AF160" s="212">
        <v>6.0</v>
      </c>
      <c r="AG160" s="209"/>
      <c r="AH160" s="209">
        <v>1.0</v>
      </c>
      <c r="AI160" s="212">
        <v>4.0</v>
      </c>
      <c r="AJ160" s="212">
        <v>8.0</v>
      </c>
      <c r="AK160" s="212">
        <v>4.0</v>
      </c>
      <c r="AL160" s="191">
        <f t="shared" si="5"/>
        <v>145</v>
      </c>
      <c r="AM160" s="191"/>
      <c r="AN160" s="83"/>
    </row>
    <row r="161" ht="13.5" customHeight="1">
      <c r="A161" s="168" t="s">
        <v>78</v>
      </c>
      <c r="B161" s="132"/>
      <c r="C161" s="391"/>
      <c r="D161" s="168"/>
      <c r="E161" s="71"/>
      <c r="F161" s="204">
        <v>3.0</v>
      </c>
      <c r="G161" s="71"/>
      <c r="H161" s="204">
        <v>3.0</v>
      </c>
      <c r="I161" s="204"/>
      <c r="J161" s="204">
        <v>5.0</v>
      </c>
      <c r="K161" s="204">
        <v>2.0</v>
      </c>
      <c r="L161" s="316"/>
      <c r="M161" s="316"/>
      <c r="N161" s="204"/>
      <c r="O161" s="204">
        <v>4.0</v>
      </c>
      <c r="P161" s="204">
        <v>5.0</v>
      </c>
      <c r="Q161" s="204">
        <v>4.0</v>
      </c>
      <c r="R161" s="204">
        <v>7.0</v>
      </c>
      <c r="S161" s="316"/>
      <c r="T161" s="316"/>
      <c r="U161" s="204">
        <v>2.0</v>
      </c>
      <c r="V161" s="204">
        <v>1.0</v>
      </c>
      <c r="W161" s="204">
        <v>3.0</v>
      </c>
      <c r="X161" s="204">
        <v>1.0</v>
      </c>
      <c r="Y161" s="204"/>
      <c r="Z161" s="316"/>
      <c r="AA161" s="316"/>
      <c r="AB161" s="204"/>
      <c r="AC161" s="204"/>
      <c r="AD161" s="204"/>
      <c r="AE161" s="204"/>
      <c r="AF161" s="204"/>
      <c r="AG161" s="316"/>
      <c r="AH161" s="316"/>
      <c r="AI161" s="204"/>
      <c r="AJ161" s="204">
        <v>1.0</v>
      </c>
      <c r="AK161" s="204"/>
      <c r="AL161" s="345">
        <f t="shared" si="5"/>
        <v>41</v>
      </c>
      <c r="AM161" s="199"/>
      <c r="AN161" s="199"/>
    </row>
    <row r="162" ht="13.5" customHeight="1">
      <c r="A162" s="191">
        <v>20.0</v>
      </c>
      <c r="B162" s="19" t="s">
        <v>132</v>
      </c>
      <c r="C162" s="394"/>
      <c r="D162" s="192" t="s">
        <v>691</v>
      </c>
      <c r="E162" s="193"/>
      <c r="F162" s="212">
        <v>2.0</v>
      </c>
      <c r="G162" s="729" t="s">
        <v>11</v>
      </c>
      <c r="H162" s="212">
        <v>3.0</v>
      </c>
      <c r="I162" s="212">
        <v>4.0</v>
      </c>
      <c r="J162" s="212">
        <v>3.0</v>
      </c>
      <c r="K162" s="212">
        <v>6.0</v>
      </c>
      <c r="L162" s="209"/>
      <c r="M162" s="209"/>
      <c r="N162" s="212">
        <v>7.0</v>
      </c>
      <c r="O162" s="212">
        <v>6.0</v>
      </c>
      <c r="P162" s="212">
        <v>4.0</v>
      </c>
      <c r="Q162" s="212">
        <v>6.0</v>
      </c>
      <c r="R162" s="212">
        <v>6.0</v>
      </c>
      <c r="S162" s="209"/>
      <c r="T162" s="209">
        <v>4.0</v>
      </c>
      <c r="U162" s="212">
        <v>7.0</v>
      </c>
      <c r="V162" s="212">
        <v>1.0</v>
      </c>
      <c r="W162" s="212">
        <v>11.0</v>
      </c>
      <c r="X162" s="212">
        <v>4.0</v>
      </c>
      <c r="Y162" s="212">
        <v>6.0</v>
      </c>
      <c r="Z162" s="209">
        <v>9.0</v>
      </c>
      <c r="AA162" s="209"/>
      <c r="AB162" s="212">
        <v>10.0</v>
      </c>
      <c r="AC162" s="212">
        <v>8.0</v>
      </c>
      <c r="AD162" s="212">
        <v>12.0</v>
      </c>
      <c r="AE162" s="212">
        <v>7.0</v>
      </c>
      <c r="AF162" s="212">
        <v>1.0</v>
      </c>
      <c r="AG162" s="209">
        <v>9.0</v>
      </c>
      <c r="AH162" s="209"/>
      <c r="AI162" s="212">
        <v>4.0</v>
      </c>
      <c r="AJ162" s="212">
        <v>2.0</v>
      </c>
      <c r="AK162" s="212">
        <v>8.0</v>
      </c>
      <c r="AL162" s="191">
        <f t="shared" si="5"/>
        <v>150</v>
      </c>
      <c r="AM162" s="191"/>
      <c r="AN162" s="83"/>
    </row>
    <row r="163" ht="13.5" customHeight="1">
      <c r="A163" s="168" t="s">
        <v>78</v>
      </c>
      <c r="B163" s="132"/>
      <c r="C163" s="391"/>
      <c r="D163" s="196"/>
      <c r="E163" s="71"/>
      <c r="F163" s="204">
        <v>2.0</v>
      </c>
      <c r="G163" s="71"/>
      <c r="H163" s="204"/>
      <c r="I163" s="204"/>
      <c r="J163" s="204">
        <v>1.0</v>
      </c>
      <c r="K163" s="204"/>
      <c r="L163" s="316"/>
      <c r="M163" s="316"/>
      <c r="N163" s="204"/>
      <c r="O163" s="204"/>
      <c r="P163" s="204">
        <v>1.0</v>
      </c>
      <c r="Q163" s="204"/>
      <c r="R163" s="204"/>
      <c r="S163" s="316"/>
      <c r="T163" s="316"/>
      <c r="U163" s="204"/>
      <c r="V163" s="204"/>
      <c r="W163" s="204">
        <v>1.0</v>
      </c>
      <c r="X163" s="204"/>
      <c r="Y163" s="204"/>
      <c r="Z163" s="316"/>
      <c r="AA163" s="316"/>
      <c r="AB163" s="204"/>
      <c r="AC163" s="204"/>
      <c r="AD163" s="204"/>
      <c r="AE163" s="204"/>
      <c r="AF163" s="204">
        <v>1.0</v>
      </c>
      <c r="AG163" s="316"/>
      <c r="AH163" s="316"/>
      <c r="AI163" s="204"/>
      <c r="AJ163" s="204"/>
      <c r="AK163" s="204"/>
      <c r="AL163" s="345">
        <f t="shared" si="5"/>
        <v>6</v>
      </c>
      <c r="AM163" s="199"/>
      <c r="AN163" s="199"/>
    </row>
    <row r="164" ht="13.5" customHeight="1">
      <c r="A164" s="191">
        <v>21.0</v>
      </c>
      <c r="B164" s="19" t="s">
        <v>136</v>
      </c>
      <c r="C164" s="399">
        <v>43249.0</v>
      </c>
      <c r="D164" s="192" t="s">
        <v>64</v>
      </c>
      <c r="E164" s="193"/>
      <c r="F164" s="509">
        <v>3.0</v>
      </c>
      <c r="G164" s="114"/>
      <c r="H164" s="212">
        <v>8.0</v>
      </c>
      <c r="I164" s="212">
        <v>5.0</v>
      </c>
      <c r="J164" s="212">
        <v>6.0</v>
      </c>
      <c r="K164" s="212">
        <v>7.0</v>
      </c>
      <c r="L164" s="209"/>
      <c r="M164" s="209"/>
      <c r="N164" s="212">
        <v>8.0</v>
      </c>
      <c r="O164" s="212">
        <v>7.0</v>
      </c>
      <c r="P164" s="212">
        <v>7.0</v>
      </c>
      <c r="Q164" s="212">
        <v>11.0</v>
      </c>
      <c r="R164" s="212">
        <v>8.0</v>
      </c>
      <c r="S164" s="209"/>
      <c r="T164" s="209"/>
      <c r="U164" s="212">
        <v>4.0</v>
      </c>
      <c r="V164" s="212">
        <v>6.0</v>
      </c>
      <c r="W164" s="212"/>
      <c r="X164" s="212">
        <v>5.0</v>
      </c>
      <c r="Y164" s="212">
        <v>2.0</v>
      </c>
      <c r="Z164" s="209">
        <v>1.0</v>
      </c>
      <c r="AA164" s="209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287"/>
      <c r="AL164" s="191">
        <f t="shared" si="5"/>
        <v>88</v>
      </c>
      <c r="AM164" s="191"/>
      <c r="AN164" s="83"/>
    </row>
    <row r="165" ht="12.75" customHeight="1">
      <c r="A165" s="168" t="s">
        <v>78</v>
      </c>
      <c r="B165" s="132"/>
      <c r="C165" s="391"/>
      <c r="D165" s="196"/>
      <c r="E165" s="71"/>
      <c r="F165" s="510"/>
      <c r="G165" s="71"/>
      <c r="H165" s="204"/>
      <c r="I165" s="204"/>
      <c r="J165" s="204"/>
      <c r="K165" s="204">
        <v>1.0</v>
      </c>
      <c r="L165" s="316"/>
      <c r="M165" s="316"/>
      <c r="N165" s="204"/>
      <c r="O165" s="204"/>
      <c r="P165" s="204"/>
      <c r="Q165" s="204"/>
      <c r="R165" s="204"/>
      <c r="S165" s="316"/>
      <c r="T165" s="316"/>
      <c r="U165" s="204"/>
      <c r="V165" s="204"/>
      <c r="W165" s="204"/>
      <c r="X165" s="204"/>
      <c r="Y165" s="204">
        <v>1.0</v>
      </c>
      <c r="Z165" s="316"/>
      <c r="AA165" s="316"/>
      <c r="AB165" s="204"/>
      <c r="AC165" s="204"/>
      <c r="AD165" s="204"/>
      <c r="AE165" s="204"/>
      <c r="AF165" s="204"/>
      <c r="AG165" s="316"/>
      <c r="AH165" s="316"/>
      <c r="AI165" s="204"/>
      <c r="AJ165" s="204"/>
      <c r="AK165" s="204"/>
      <c r="AL165" s="345">
        <f t="shared" si="5"/>
        <v>2</v>
      </c>
      <c r="AM165" s="199"/>
      <c r="AN165" s="199"/>
    </row>
    <row r="166" ht="13.5" customHeight="1">
      <c r="A166" s="191">
        <v>22.0</v>
      </c>
      <c r="B166" s="19" t="s">
        <v>136</v>
      </c>
      <c r="C166" s="399">
        <v>43242.0</v>
      </c>
      <c r="D166" s="192" t="s">
        <v>66</v>
      </c>
      <c r="E166" s="465"/>
      <c r="F166" s="731"/>
      <c r="G166" s="114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12">
        <v>4.0</v>
      </c>
      <c r="V166" s="212">
        <v>11.0</v>
      </c>
      <c r="W166" s="212"/>
      <c r="X166" s="212">
        <v>3.0</v>
      </c>
      <c r="Y166" s="212">
        <v>3.0</v>
      </c>
      <c r="Z166" s="209">
        <v>1.0</v>
      </c>
      <c r="AA166" s="209"/>
      <c r="AB166" s="212">
        <v>16.0</v>
      </c>
      <c r="AC166" s="212">
        <v>16.0</v>
      </c>
      <c r="AD166" s="212">
        <v>8.0</v>
      </c>
      <c r="AE166" s="212">
        <v>4.0</v>
      </c>
      <c r="AF166" s="212">
        <v>3.0</v>
      </c>
      <c r="AG166" s="209"/>
      <c r="AH166" s="209">
        <v>1.0</v>
      </c>
      <c r="AI166" s="212">
        <v>7.0</v>
      </c>
      <c r="AJ166" s="212">
        <v>6.0</v>
      </c>
      <c r="AK166" s="212">
        <v>2.0</v>
      </c>
      <c r="AL166" s="191">
        <f t="shared" si="5"/>
        <v>85</v>
      </c>
      <c r="AM166" s="191"/>
      <c r="AN166" s="83"/>
    </row>
    <row r="167" ht="13.5" customHeight="1">
      <c r="A167" s="168" t="s">
        <v>78</v>
      </c>
      <c r="B167" s="132"/>
      <c r="C167" s="391"/>
      <c r="D167" s="196"/>
      <c r="E167" s="71"/>
      <c r="F167" s="510"/>
      <c r="G167" s="71"/>
      <c r="H167" s="204"/>
      <c r="I167" s="204"/>
      <c r="J167" s="204"/>
      <c r="K167" s="204"/>
      <c r="L167" s="316"/>
      <c r="M167" s="316"/>
      <c r="N167" s="204"/>
      <c r="O167" s="204"/>
      <c r="P167" s="204"/>
      <c r="Q167" s="204"/>
      <c r="R167" s="204"/>
      <c r="S167" s="316"/>
      <c r="T167" s="316"/>
      <c r="U167" s="204"/>
      <c r="V167" s="204">
        <v>3.0</v>
      </c>
      <c r="W167" s="204"/>
      <c r="X167" s="204">
        <v>2.0</v>
      </c>
      <c r="Y167" s="204">
        <v>1.0</v>
      </c>
      <c r="Z167" s="316">
        <v>1.0</v>
      </c>
      <c r="AA167" s="316"/>
      <c r="AB167" s="204"/>
      <c r="AC167" s="204">
        <v>1.0</v>
      </c>
      <c r="AD167" s="204"/>
      <c r="AE167" s="204"/>
      <c r="AF167" s="204">
        <v>2.0</v>
      </c>
      <c r="AG167" s="316"/>
      <c r="AH167" s="316"/>
      <c r="AI167" s="204"/>
      <c r="AJ167" s="204"/>
      <c r="AK167" s="204"/>
      <c r="AL167" s="345">
        <f t="shared" si="5"/>
        <v>10</v>
      </c>
      <c r="AM167" s="199"/>
      <c r="AN167" s="199"/>
    </row>
    <row r="168" ht="13.5" customHeight="1">
      <c r="A168" s="191">
        <v>23.0</v>
      </c>
      <c r="B168" s="19" t="s">
        <v>139</v>
      </c>
      <c r="C168" s="399">
        <v>43269.0</v>
      </c>
      <c r="D168" s="192" t="s">
        <v>140</v>
      </c>
      <c r="E168" s="193"/>
      <c r="F168" s="212">
        <v>5.0</v>
      </c>
      <c r="G168" s="729" t="s">
        <v>11</v>
      </c>
      <c r="H168" s="212">
        <v>4.0</v>
      </c>
      <c r="I168" s="212">
        <v>2.0</v>
      </c>
      <c r="J168" s="212">
        <v>1.0</v>
      </c>
      <c r="K168" s="212">
        <v>6.0</v>
      </c>
      <c r="L168" s="209"/>
      <c r="M168" s="209"/>
      <c r="N168" s="212">
        <v>2.0</v>
      </c>
      <c r="O168" s="212">
        <v>8.0</v>
      </c>
      <c r="P168" s="212">
        <v>1.0</v>
      </c>
      <c r="Q168" s="212">
        <v>3.0</v>
      </c>
      <c r="R168" s="212">
        <v>1.0</v>
      </c>
      <c r="S168" s="209"/>
      <c r="T168" s="209"/>
      <c r="U168" s="212">
        <v>4.0</v>
      </c>
      <c r="V168" s="212">
        <v>1.0</v>
      </c>
      <c r="W168" s="212">
        <v>2.0</v>
      </c>
      <c r="X168" s="212">
        <v>11.0</v>
      </c>
      <c r="Y168" s="212">
        <v>2.0</v>
      </c>
      <c r="Z168" s="209"/>
      <c r="AA168" s="209"/>
      <c r="AB168" s="212">
        <v>2.0</v>
      </c>
      <c r="AC168" s="212">
        <v>5.0</v>
      </c>
      <c r="AD168" s="212">
        <v>3.0</v>
      </c>
      <c r="AE168" s="212">
        <v>8.0</v>
      </c>
      <c r="AF168" s="212">
        <v>1.0</v>
      </c>
      <c r="AG168" s="209">
        <v>1.0</v>
      </c>
      <c r="AH168" s="209"/>
      <c r="AI168" s="212">
        <v>7.0</v>
      </c>
      <c r="AJ168" s="212">
        <v>3.0</v>
      </c>
      <c r="AK168" s="212">
        <v>5.0</v>
      </c>
      <c r="AL168" s="191">
        <f t="shared" si="5"/>
        <v>88</v>
      </c>
      <c r="AM168" s="191"/>
      <c r="AN168" s="83"/>
    </row>
    <row r="169" ht="13.5" customHeight="1">
      <c r="A169" s="168" t="s">
        <v>78</v>
      </c>
      <c r="B169" s="132"/>
      <c r="C169" s="391"/>
      <c r="D169" s="196"/>
      <c r="E169" s="71"/>
      <c r="F169" s="438"/>
      <c r="G169" s="71"/>
      <c r="H169" s="204"/>
      <c r="I169" s="204"/>
      <c r="J169" s="204"/>
      <c r="K169" s="204"/>
      <c r="L169" s="316"/>
      <c r="M169" s="316"/>
      <c r="N169" s="204"/>
      <c r="O169" s="204">
        <v>2.0</v>
      </c>
      <c r="P169" s="204"/>
      <c r="Q169" s="204"/>
      <c r="R169" s="204"/>
      <c r="S169" s="316"/>
      <c r="T169" s="316"/>
      <c r="U169" s="204"/>
      <c r="V169" s="204"/>
      <c r="W169" s="204"/>
      <c r="X169" s="204"/>
      <c r="Y169" s="204"/>
      <c r="Z169" s="316"/>
      <c r="AA169" s="316"/>
      <c r="AB169" s="204"/>
      <c r="AC169" s="204"/>
      <c r="AD169" s="204"/>
      <c r="AE169" s="204"/>
      <c r="AF169" s="204"/>
      <c r="AG169" s="316"/>
      <c r="AH169" s="316"/>
      <c r="AI169" s="204"/>
      <c r="AJ169" s="204"/>
      <c r="AK169" s="204"/>
      <c r="AL169" s="345">
        <f t="shared" si="5"/>
        <v>2</v>
      </c>
      <c r="AM169" s="199"/>
      <c r="AN169" s="199"/>
    </row>
    <row r="170" ht="13.5" customHeight="1">
      <c r="A170" s="191">
        <v>24.0</v>
      </c>
      <c r="B170" s="19" t="s">
        <v>142</v>
      </c>
      <c r="C170" s="399">
        <v>43384.0</v>
      </c>
      <c r="D170" s="192" t="s">
        <v>286</v>
      </c>
      <c r="E170" s="193"/>
      <c r="F170" s="212">
        <v>3.0</v>
      </c>
      <c r="G170" s="729" t="s">
        <v>11</v>
      </c>
      <c r="H170" s="212">
        <v>4.0</v>
      </c>
      <c r="I170" s="212">
        <v>4.0</v>
      </c>
      <c r="J170" s="212">
        <v>5.0</v>
      </c>
      <c r="K170" s="212">
        <v>1.0</v>
      </c>
      <c r="L170" s="209"/>
      <c r="M170" s="209"/>
      <c r="N170" s="212">
        <v>4.0</v>
      </c>
      <c r="O170" s="212">
        <v>13.0</v>
      </c>
      <c r="P170" s="212">
        <v>7.0</v>
      </c>
      <c r="Q170" s="212">
        <v>1.0</v>
      </c>
      <c r="R170" s="212">
        <v>1.0</v>
      </c>
      <c r="S170" s="209"/>
      <c r="T170" s="209"/>
      <c r="U170" s="212">
        <v>2.0</v>
      </c>
      <c r="V170" s="212">
        <v>5.0</v>
      </c>
      <c r="W170" s="212">
        <v>3.0</v>
      </c>
      <c r="X170" s="212">
        <v>3.0</v>
      </c>
      <c r="Y170" s="212">
        <v>2.0</v>
      </c>
      <c r="Z170" s="209">
        <v>4.0</v>
      </c>
      <c r="AA170" s="209">
        <v>3.0</v>
      </c>
      <c r="AB170" s="212">
        <v>1.0</v>
      </c>
      <c r="AC170" s="212">
        <v>1.0</v>
      </c>
      <c r="AD170" s="212">
        <v>1.0</v>
      </c>
      <c r="AE170" s="212">
        <v>1.0</v>
      </c>
      <c r="AF170" s="212">
        <v>3.0</v>
      </c>
      <c r="AG170" s="209"/>
      <c r="AH170" s="209">
        <v>1.0</v>
      </c>
      <c r="AI170" s="212">
        <v>2.0</v>
      </c>
      <c r="AJ170" s="212">
        <v>1.0</v>
      </c>
      <c r="AK170" s="212">
        <v>11.0</v>
      </c>
      <c r="AL170" s="191">
        <f t="shared" si="5"/>
        <v>87</v>
      </c>
      <c r="AM170" s="191"/>
      <c r="AN170" s="83"/>
    </row>
    <row r="171" ht="13.5" customHeight="1">
      <c r="A171" s="168" t="s">
        <v>78</v>
      </c>
      <c r="B171" s="132"/>
      <c r="C171" s="391"/>
      <c r="D171" s="196"/>
      <c r="E171" s="71"/>
      <c r="F171" s="438"/>
      <c r="G171" s="71"/>
      <c r="H171" s="170">
        <v>1.0</v>
      </c>
      <c r="I171" s="204"/>
      <c r="J171" s="204"/>
      <c r="K171" s="204"/>
      <c r="L171" s="316"/>
      <c r="M171" s="489"/>
      <c r="N171" s="204"/>
      <c r="O171" s="204"/>
      <c r="P171" s="204"/>
      <c r="Q171" s="204"/>
      <c r="R171" s="204"/>
      <c r="S171" s="316"/>
      <c r="T171" s="316"/>
      <c r="U171" s="204"/>
      <c r="V171" s="204"/>
      <c r="W171" s="204"/>
      <c r="X171" s="204"/>
      <c r="Y171" s="204"/>
      <c r="Z171" s="316">
        <v>1.0</v>
      </c>
      <c r="AA171" s="316"/>
      <c r="AB171" s="204"/>
      <c r="AC171" s="204"/>
      <c r="AD171" s="204"/>
      <c r="AE171" s="204"/>
      <c r="AF171" s="204"/>
      <c r="AG171" s="316"/>
      <c r="AH171" s="316"/>
      <c r="AI171" s="204"/>
      <c r="AJ171" s="204"/>
      <c r="AK171" s="204"/>
      <c r="AL171" s="345">
        <f t="shared" si="5"/>
        <v>2</v>
      </c>
      <c r="AM171" s="199"/>
      <c r="AN171" s="199"/>
    </row>
    <row r="172" ht="15.75" customHeight="1">
      <c r="A172" s="218"/>
      <c r="B172" s="320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  <c r="T172" s="320"/>
      <c r="U172" s="320"/>
      <c r="V172" s="320"/>
      <c r="W172" s="320"/>
      <c r="X172" s="320"/>
      <c r="Y172" s="320"/>
      <c r="Z172" s="320"/>
      <c r="AA172" s="320"/>
      <c r="AB172" s="320"/>
      <c r="AC172" s="320"/>
      <c r="AD172" s="320"/>
      <c r="AE172" s="320"/>
      <c r="AF172" s="320"/>
      <c r="AG172" s="320"/>
      <c r="AH172" s="320"/>
      <c r="AI172" s="320"/>
      <c r="AJ172" s="320"/>
      <c r="AK172" s="320"/>
      <c r="AL172" s="320"/>
      <c r="AM172" s="321"/>
      <c r="AN172" s="84"/>
    </row>
    <row r="173" ht="23.25" customHeight="1">
      <c r="A173" s="219"/>
      <c r="B173" s="322"/>
      <c r="C173" s="323" t="s">
        <v>221</v>
      </c>
      <c r="D173" s="220" t="s">
        <v>146</v>
      </c>
      <c r="E173" s="132"/>
      <c r="F173" s="9">
        <f t="shared" ref="F173:F174" si="7">F124+F126+F128+F130+F132+F134+F136+F138+F140+F142+F144+F146+F148+F150+F152+F154+F156+F158+F160+F162+F164+F166+F168+F170</f>
        <v>160</v>
      </c>
      <c r="G173" s="117"/>
      <c r="H173" s="9">
        <f t="shared" ref="H173:AK173" si="6">H124+H126+H128+H130+H132+H134+H136+H138+H140+H142+H144+H146+H148+H150+H152+H154+H156+H158+H160+H162+H164+H166+H168+H170</f>
        <v>168</v>
      </c>
      <c r="I173" s="9">
        <f t="shared" si="6"/>
        <v>140</v>
      </c>
      <c r="J173" s="9">
        <f t="shared" si="6"/>
        <v>132</v>
      </c>
      <c r="K173" s="9">
        <f t="shared" si="6"/>
        <v>128</v>
      </c>
      <c r="L173" s="15">
        <f t="shared" si="6"/>
        <v>1</v>
      </c>
      <c r="M173" s="15">
        <f t="shared" si="6"/>
        <v>1</v>
      </c>
      <c r="N173" s="9">
        <f t="shared" si="6"/>
        <v>104</v>
      </c>
      <c r="O173" s="9">
        <f t="shared" si="6"/>
        <v>147</v>
      </c>
      <c r="P173" s="9">
        <f t="shared" si="6"/>
        <v>133</v>
      </c>
      <c r="Q173" s="9">
        <f t="shared" si="6"/>
        <v>120</v>
      </c>
      <c r="R173" s="9">
        <f t="shared" si="6"/>
        <v>128</v>
      </c>
      <c r="S173" s="15">
        <f t="shared" si="6"/>
        <v>5</v>
      </c>
      <c r="T173" s="15">
        <f t="shared" si="6"/>
        <v>7</v>
      </c>
      <c r="U173" s="9">
        <f t="shared" si="6"/>
        <v>146</v>
      </c>
      <c r="V173" s="9">
        <f t="shared" si="6"/>
        <v>170</v>
      </c>
      <c r="W173" s="9">
        <f t="shared" si="6"/>
        <v>100</v>
      </c>
      <c r="X173" s="9">
        <f t="shared" si="6"/>
        <v>143</v>
      </c>
      <c r="Y173" s="9">
        <f t="shared" si="6"/>
        <v>92</v>
      </c>
      <c r="Z173" s="15">
        <f t="shared" si="6"/>
        <v>26</v>
      </c>
      <c r="AA173" s="15">
        <f t="shared" si="6"/>
        <v>7</v>
      </c>
      <c r="AB173" s="9">
        <f t="shared" si="6"/>
        <v>172</v>
      </c>
      <c r="AC173" s="9">
        <f t="shared" si="6"/>
        <v>158</v>
      </c>
      <c r="AD173" s="9">
        <f t="shared" si="6"/>
        <v>140</v>
      </c>
      <c r="AE173" s="9">
        <f t="shared" si="6"/>
        <v>135</v>
      </c>
      <c r="AF173" s="9">
        <f t="shared" si="6"/>
        <v>88</v>
      </c>
      <c r="AG173" s="15">
        <f t="shared" si="6"/>
        <v>21</v>
      </c>
      <c r="AH173" s="15">
        <f t="shared" si="6"/>
        <v>5</v>
      </c>
      <c r="AI173" s="9">
        <f t="shared" si="6"/>
        <v>118</v>
      </c>
      <c r="AJ173" s="9">
        <f t="shared" si="6"/>
        <v>89</v>
      </c>
      <c r="AK173" s="9">
        <f t="shared" si="6"/>
        <v>127</v>
      </c>
      <c r="AL173" s="454">
        <f t="shared" ref="AL173:AL178" si="9">SUM(F173:AK173)</f>
        <v>3111</v>
      </c>
      <c r="AM173" s="31" t="s">
        <v>146</v>
      </c>
      <c r="AN173" s="112"/>
    </row>
    <row r="174" ht="20.25" customHeight="1">
      <c r="A174" s="324"/>
      <c r="B174" s="121"/>
      <c r="C174" s="325"/>
      <c r="D174" s="224" t="s">
        <v>78</v>
      </c>
      <c r="E174" s="132"/>
      <c r="F174" s="225">
        <f t="shared" si="7"/>
        <v>37</v>
      </c>
      <c r="G174" s="226"/>
      <c r="H174" s="225">
        <f t="shared" ref="H174:AK174" si="8">H125+H127+H129+H131+H133+H135+H137+H139+H141+H143+H145+H147+H149+H151+H153+H155+H157+H159+H161+H163+H165+H167+H169+H171</f>
        <v>31</v>
      </c>
      <c r="I174" s="225">
        <f t="shared" si="8"/>
        <v>9</v>
      </c>
      <c r="J174" s="225">
        <f t="shared" si="8"/>
        <v>14</v>
      </c>
      <c r="K174" s="225">
        <f t="shared" si="8"/>
        <v>11</v>
      </c>
      <c r="L174" s="227">
        <f t="shared" si="8"/>
        <v>0</v>
      </c>
      <c r="M174" s="227">
        <f t="shared" si="8"/>
        <v>1</v>
      </c>
      <c r="N174" s="225">
        <f t="shared" si="8"/>
        <v>1</v>
      </c>
      <c r="O174" s="225">
        <f t="shared" si="8"/>
        <v>8</v>
      </c>
      <c r="P174" s="225">
        <f t="shared" si="8"/>
        <v>10</v>
      </c>
      <c r="Q174" s="225">
        <f t="shared" si="8"/>
        <v>12</v>
      </c>
      <c r="R174" s="225">
        <f t="shared" si="8"/>
        <v>22</v>
      </c>
      <c r="S174" s="227">
        <f t="shared" si="8"/>
        <v>1</v>
      </c>
      <c r="T174" s="227">
        <f t="shared" si="8"/>
        <v>1</v>
      </c>
      <c r="U174" s="225">
        <f t="shared" si="8"/>
        <v>12</v>
      </c>
      <c r="V174" s="225">
        <f t="shared" si="8"/>
        <v>20</v>
      </c>
      <c r="W174" s="225">
        <f t="shared" si="8"/>
        <v>20</v>
      </c>
      <c r="X174" s="225">
        <f t="shared" si="8"/>
        <v>24</v>
      </c>
      <c r="Y174" s="225">
        <f t="shared" si="8"/>
        <v>27</v>
      </c>
      <c r="Z174" s="227">
        <f t="shared" si="8"/>
        <v>6</v>
      </c>
      <c r="AA174" s="227">
        <f t="shared" si="8"/>
        <v>0</v>
      </c>
      <c r="AB174" s="225">
        <f t="shared" si="8"/>
        <v>20</v>
      </c>
      <c r="AC174" s="225">
        <f t="shared" si="8"/>
        <v>13</v>
      </c>
      <c r="AD174" s="225">
        <f t="shared" si="8"/>
        <v>10</v>
      </c>
      <c r="AE174" s="225">
        <f t="shared" si="8"/>
        <v>9</v>
      </c>
      <c r="AF174" s="225">
        <f t="shared" si="8"/>
        <v>4</v>
      </c>
      <c r="AG174" s="227">
        <f t="shared" si="8"/>
        <v>0</v>
      </c>
      <c r="AH174" s="227">
        <f t="shared" si="8"/>
        <v>0</v>
      </c>
      <c r="AI174" s="225">
        <f t="shared" si="8"/>
        <v>6</v>
      </c>
      <c r="AJ174" s="225">
        <f t="shared" si="8"/>
        <v>3</v>
      </c>
      <c r="AK174" s="225">
        <f t="shared" si="8"/>
        <v>2</v>
      </c>
      <c r="AL174" s="455">
        <f t="shared" si="9"/>
        <v>334</v>
      </c>
      <c r="AM174" s="203" t="s">
        <v>147</v>
      </c>
      <c r="AN174" s="294"/>
    </row>
    <row r="175" ht="19.5" customHeight="1">
      <c r="A175" s="324"/>
      <c r="B175" s="121"/>
      <c r="C175" s="325"/>
      <c r="D175" s="220" t="s">
        <v>148</v>
      </c>
      <c r="E175" s="132"/>
      <c r="F175" s="9">
        <f t="shared" ref="F175:F176" si="11">sum (F63,F65,F67,F69,F71,F73,F75,F77,F79,F81,F83,F85,F87,F89,F91,F93,F95,F97,F99,F101,F103,F105,F107,F109,F111,F113,F115,F117,F119,F121)</f>
        <v>159</v>
      </c>
      <c r="G175" s="117"/>
      <c r="H175" s="9">
        <f t="shared" ref="H175:AK175" si="10">sum (H63,H65,H67,H69,H71,H73,H75,H77,H79,H81,H83,H85,H87,H89,H91,H93,H95,H97,H99,H101,H103,H105,H107,H109,H111,H113,H115,H117,H119,H121)</f>
        <v>169</v>
      </c>
      <c r="I175" s="9">
        <f t="shared" si="10"/>
        <v>230</v>
      </c>
      <c r="J175" s="9">
        <f t="shared" si="10"/>
        <v>211</v>
      </c>
      <c r="K175" s="9">
        <f t="shared" si="10"/>
        <v>244</v>
      </c>
      <c r="L175" s="15">
        <f t="shared" si="10"/>
        <v>42</v>
      </c>
      <c r="M175" s="15">
        <f t="shared" si="10"/>
        <v>18</v>
      </c>
      <c r="N175" s="9">
        <f t="shared" si="10"/>
        <v>128</v>
      </c>
      <c r="O175" s="9">
        <f t="shared" si="10"/>
        <v>218</v>
      </c>
      <c r="P175" s="9">
        <f t="shared" si="10"/>
        <v>227</v>
      </c>
      <c r="Q175" s="9">
        <f t="shared" si="10"/>
        <v>195</v>
      </c>
      <c r="R175" s="9">
        <f t="shared" si="10"/>
        <v>215</v>
      </c>
      <c r="S175" s="15">
        <f t="shared" si="10"/>
        <v>63</v>
      </c>
      <c r="T175" s="15">
        <f t="shared" si="10"/>
        <v>38</v>
      </c>
      <c r="U175" s="9">
        <f t="shared" si="10"/>
        <v>227</v>
      </c>
      <c r="V175" s="9">
        <f t="shared" si="10"/>
        <v>212</v>
      </c>
      <c r="W175" s="9">
        <f t="shared" si="10"/>
        <v>140</v>
      </c>
      <c r="X175" s="9">
        <f t="shared" si="10"/>
        <v>219</v>
      </c>
      <c r="Y175" s="9">
        <f t="shared" si="10"/>
        <v>137</v>
      </c>
      <c r="Z175" s="15">
        <f t="shared" si="10"/>
        <v>45</v>
      </c>
      <c r="AA175" s="15">
        <f t="shared" si="10"/>
        <v>28</v>
      </c>
      <c r="AB175" s="9">
        <f t="shared" si="10"/>
        <v>141</v>
      </c>
      <c r="AC175" s="9">
        <f t="shared" si="10"/>
        <v>173</v>
      </c>
      <c r="AD175" s="9">
        <f t="shared" si="10"/>
        <v>180</v>
      </c>
      <c r="AE175" s="9">
        <f t="shared" si="10"/>
        <v>268</v>
      </c>
      <c r="AF175" s="9">
        <f t="shared" si="10"/>
        <v>224</v>
      </c>
      <c r="AG175" s="15">
        <f t="shared" si="10"/>
        <v>31</v>
      </c>
      <c r="AH175" s="15">
        <f t="shared" si="10"/>
        <v>40</v>
      </c>
      <c r="AI175" s="9">
        <f t="shared" si="10"/>
        <v>161</v>
      </c>
      <c r="AJ175" s="9">
        <f t="shared" si="10"/>
        <v>189</v>
      </c>
      <c r="AK175" s="9">
        <f t="shared" si="10"/>
        <v>312</v>
      </c>
      <c r="AL175" s="454">
        <f t="shared" si="9"/>
        <v>4884</v>
      </c>
      <c r="AM175" s="31" t="s">
        <v>148</v>
      </c>
      <c r="AN175" s="112"/>
    </row>
    <row r="176" ht="19.5" customHeight="1">
      <c r="A176" s="324"/>
      <c r="B176" s="121"/>
      <c r="C176" s="325"/>
      <c r="D176" s="224" t="s">
        <v>78</v>
      </c>
      <c r="E176" s="132"/>
      <c r="F176" s="225">
        <f t="shared" si="11"/>
        <v>20</v>
      </c>
      <c r="G176" s="226"/>
      <c r="H176" s="225">
        <f t="shared" ref="H176:AK176" si="12">sum (H64,H66,H68,H70,H72,H74,H76,H78,H80,H82,H84,H86,H88,H90,H92,H94,H96,H98,H100,H102,H104,H106,H108,H110,H112,H114,H116,H118,H120,H122)</f>
        <v>33</v>
      </c>
      <c r="I176" s="225">
        <f t="shared" si="12"/>
        <v>55</v>
      </c>
      <c r="J176" s="225">
        <f t="shared" si="12"/>
        <v>30</v>
      </c>
      <c r="K176" s="225">
        <f t="shared" si="12"/>
        <v>24</v>
      </c>
      <c r="L176" s="227">
        <f t="shared" si="12"/>
        <v>3</v>
      </c>
      <c r="M176" s="227">
        <f t="shared" si="12"/>
        <v>7</v>
      </c>
      <c r="N176" s="225">
        <f t="shared" si="12"/>
        <v>24</v>
      </c>
      <c r="O176" s="225">
        <f t="shared" si="12"/>
        <v>41</v>
      </c>
      <c r="P176" s="225">
        <f t="shared" si="12"/>
        <v>44</v>
      </c>
      <c r="Q176" s="225">
        <f t="shared" si="12"/>
        <v>29</v>
      </c>
      <c r="R176" s="225">
        <f t="shared" si="12"/>
        <v>20</v>
      </c>
      <c r="S176" s="227">
        <f t="shared" si="12"/>
        <v>13</v>
      </c>
      <c r="T176" s="227">
        <f t="shared" si="12"/>
        <v>11</v>
      </c>
      <c r="U176" s="225">
        <f t="shared" si="12"/>
        <v>27</v>
      </c>
      <c r="V176" s="225">
        <f t="shared" si="12"/>
        <v>25</v>
      </c>
      <c r="W176" s="225">
        <f t="shared" si="12"/>
        <v>43</v>
      </c>
      <c r="X176" s="225">
        <f t="shared" si="12"/>
        <v>63</v>
      </c>
      <c r="Y176" s="225">
        <f t="shared" si="12"/>
        <v>42</v>
      </c>
      <c r="Z176" s="227">
        <f t="shared" si="12"/>
        <v>0</v>
      </c>
      <c r="AA176" s="227">
        <f t="shared" si="12"/>
        <v>1</v>
      </c>
      <c r="AB176" s="225">
        <f t="shared" si="12"/>
        <v>22</v>
      </c>
      <c r="AC176" s="225">
        <f t="shared" si="12"/>
        <v>14</v>
      </c>
      <c r="AD176" s="225">
        <f t="shared" si="12"/>
        <v>25</v>
      </c>
      <c r="AE176" s="225">
        <f t="shared" si="12"/>
        <v>10</v>
      </c>
      <c r="AF176" s="225">
        <f t="shared" si="12"/>
        <v>5</v>
      </c>
      <c r="AG176" s="227">
        <f t="shared" si="12"/>
        <v>3</v>
      </c>
      <c r="AH176" s="227">
        <f t="shared" si="12"/>
        <v>0</v>
      </c>
      <c r="AI176" s="225">
        <f t="shared" si="12"/>
        <v>4</v>
      </c>
      <c r="AJ176" s="225">
        <f t="shared" si="12"/>
        <v>12</v>
      </c>
      <c r="AK176" s="225">
        <f t="shared" si="12"/>
        <v>3</v>
      </c>
      <c r="AL176" s="455">
        <f t="shared" si="9"/>
        <v>653</v>
      </c>
      <c r="AM176" s="203" t="s">
        <v>149</v>
      </c>
      <c r="AN176" s="294"/>
    </row>
    <row r="177" ht="15.75" customHeight="1">
      <c r="A177" s="324"/>
      <c r="B177" s="121"/>
      <c r="C177" s="325"/>
      <c r="D177" s="220" t="s">
        <v>150</v>
      </c>
      <c r="E177" s="132"/>
      <c r="F177" s="120">
        <f>sum (F175,F173)</f>
        <v>319</v>
      </c>
      <c r="G177" s="229"/>
      <c r="H177" s="120">
        <f t="shared" ref="H177:AK177" si="13">sum (H175,H173)</f>
        <v>337</v>
      </c>
      <c r="I177" s="120">
        <f t="shared" si="13"/>
        <v>370</v>
      </c>
      <c r="J177" s="120">
        <f t="shared" si="13"/>
        <v>343</v>
      </c>
      <c r="K177" s="120">
        <f t="shared" si="13"/>
        <v>372</v>
      </c>
      <c r="L177" s="230">
        <f t="shared" si="13"/>
        <v>43</v>
      </c>
      <c r="M177" s="230">
        <f t="shared" si="13"/>
        <v>19</v>
      </c>
      <c r="N177" s="120">
        <f t="shared" si="13"/>
        <v>232</v>
      </c>
      <c r="O177" s="120">
        <f t="shared" si="13"/>
        <v>365</v>
      </c>
      <c r="P177" s="120">
        <f t="shared" si="13"/>
        <v>360</v>
      </c>
      <c r="Q177" s="120">
        <f t="shared" si="13"/>
        <v>315</v>
      </c>
      <c r="R177" s="120">
        <f t="shared" si="13"/>
        <v>343</v>
      </c>
      <c r="S177" s="230">
        <f t="shared" si="13"/>
        <v>68</v>
      </c>
      <c r="T177" s="230">
        <f t="shared" si="13"/>
        <v>45</v>
      </c>
      <c r="U177" s="120">
        <f t="shared" si="13"/>
        <v>373</v>
      </c>
      <c r="V177" s="120">
        <f t="shared" si="13"/>
        <v>382</v>
      </c>
      <c r="W177" s="120">
        <f t="shared" si="13"/>
        <v>240</v>
      </c>
      <c r="X177" s="120">
        <f t="shared" si="13"/>
        <v>362</v>
      </c>
      <c r="Y177" s="120">
        <f t="shared" si="13"/>
        <v>229</v>
      </c>
      <c r="Z177" s="230">
        <f t="shared" si="13"/>
        <v>71</v>
      </c>
      <c r="AA177" s="230">
        <f t="shared" si="13"/>
        <v>35</v>
      </c>
      <c r="AB177" s="120">
        <f t="shared" si="13"/>
        <v>313</v>
      </c>
      <c r="AC177" s="120">
        <f t="shared" si="13"/>
        <v>331</v>
      </c>
      <c r="AD177" s="120">
        <f t="shared" si="13"/>
        <v>320</v>
      </c>
      <c r="AE177" s="120">
        <f t="shared" si="13"/>
        <v>403</v>
      </c>
      <c r="AF177" s="120">
        <f t="shared" si="13"/>
        <v>312</v>
      </c>
      <c r="AG177" s="230">
        <f t="shared" si="13"/>
        <v>52</v>
      </c>
      <c r="AH177" s="230">
        <f t="shared" si="13"/>
        <v>45</v>
      </c>
      <c r="AI177" s="120">
        <f t="shared" si="13"/>
        <v>279</v>
      </c>
      <c r="AJ177" s="120">
        <f t="shared" si="13"/>
        <v>278</v>
      </c>
      <c r="AK177" s="120">
        <f t="shared" si="13"/>
        <v>439</v>
      </c>
      <c r="AL177" s="454">
        <f t="shared" si="9"/>
        <v>7995</v>
      </c>
      <c r="AM177" s="31" t="s">
        <v>150</v>
      </c>
      <c r="AN177" s="112"/>
    </row>
    <row r="178" ht="20.25" customHeight="1">
      <c r="A178" s="324"/>
      <c r="B178" s="121"/>
      <c r="C178" s="325"/>
      <c r="D178" s="231" t="s">
        <v>147</v>
      </c>
      <c r="E178" s="132"/>
      <c r="F178" s="225">
        <f>SUM(F174,F176)</f>
        <v>57</v>
      </c>
      <c r="G178" s="226"/>
      <c r="H178" s="225">
        <f t="shared" ref="H178:AK178" si="14">sum (H176,H174)</f>
        <v>64</v>
      </c>
      <c r="I178" s="225">
        <f t="shared" si="14"/>
        <v>64</v>
      </c>
      <c r="J178" s="225">
        <f t="shared" si="14"/>
        <v>44</v>
      </c>
      <c r="K178" s="225">
        <f t="shared" si="14"/>
        <v>35</v>
      </c>
      <c r="L178" s="227">
        <f t="shared" si="14"/>
        <v>3</v>
      </c>
      <c r="M178" s="227">
        <f t="shared" si="14"/>
        <v>8</v>
      </c>
      <c r="N178" s="225">
        <f t="shared" si="14"/>
        <v>25</v>
      </c>
      <c r="O178" s="225">
        <f t="shared" si="14"/>
        <v>49</v>
      </c>
      <c r="P178" s="225">
        <f t="shared" si="14"/>
        <v>54</v>
      </c>
      <c r="Q178" s="225">
        <f t="shared" si="14"/>
        <v>41</v>
      </c>
      <c r="R178" s="225">
        <f t="shared" si="14"/>
        <v>42</v>
      </c>
      <c r="S178" s="227">
        <f t="shared" si="14"/>
        <v>14</v>
      </c>
      <c r="T178" s="227">
        <f t="shared" si="14"/>
        <v>12</v>
      </c>
      <c r="U178" s="225">
        <f t="shared" si="14"/>
        <v>39</v>
      </c>
      <c r="V178" s="225">
        <f t="shared" si="14"/>
        <v>45</v>
      </c>
      <c r="W178" s="225">
        <f t="shared" si="14"/>
        <v>63</v>
      </c>
      <c r="X178" s="225">
        <f t="shared" si="14"/>
        <v>87</v>
      </c>
      <c r="Y178" s="225">
        <f t="shared" si="14"/>
        <v>69</v>
      </c>
      <c r="Z178" s="227">
        <f t="shared" si="14"/>
        <v>6</v>
      </c>
      <c r="AA178" s="227">
        <f t="shared" si="14"/>
        <v>1</v>
      </c>
      <c r="AB178" s="225">
        <f t="shared" si="14"/>
        <v>42</v>
      </c>
      <c r="AC178" s="225">
        <f t="shared" si="14"/>
        <v>27</v>
      </c>
      <c r="AD178" s="225">
        <f t="shared" si="14"/>
        <v>35</v>
      </c>
      <c r="AE178" s="225">
        <f t="shared" si="14"/>
        <v>19</v>
      </c>
      <c r="AF178" s="225">
        <f t="shared" si="14"/>
        <v>9</v>
      </c>
      <c r="AG178" s="227">
        <f t="shared" si="14"/>
        <v>3</v>
      </c>
      <c r="AH178" s="227">
        <f t="shared" si="14"/>
        <v>0</v>
      </c>
      <c r="AI178" s="225">
        <f t="shared" si="14"/>
        <v>10</v>
      </c>
      <c r="AJ178" s="225">
        <f t="shared" si="14"/>
        <v>15</v>
      </c>
      <c r="AK178" s="225">
        <f t="shared" si="14"/>
        <v>5</v>
      </c>
      <c r="AL178" s="455">
        <f t="shared" si="9"/>
        <v>987</v>
      </c>
      <c r="AM178" s="203" t="s">
        <v>147</v>
      </c>
      <c r="AN178" s="294"/>
    </row>
    <row r="179" ht="15.75" customHeight="1">
      <c r="A179" s="79"/>
      <c r="B179" s="112"/>
      <c r="C179" s="81"/>
      <c r="D179" s="79"/>
      <c r="E179" s="79"/>
      <c r="F179" s="79"/>
      <c r="G179" s="79"/>
      <c r="H179" s="112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112"/>
      <c r="AM179" s="112"/>
      <c r="AN179" s="112"/>
    </row>
    <row r="180" ht="15.75" customHeight="1">
      <c r="A180" s="79"/>
      <c r="B180" s="732" t="s">
        <v>692</v>
      </c>
      <c r="C180" s="81"/>
      <c r="D180" s="79"/>
      <c r="E180" s="79"/>
      <c r="F180" s="260"/>
      <c r="G180" s="260"/>
      <c r="H180" s="237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37"/>
      <c r="AM180" s="237"/>
      <c r="AN180" s="112"/>
    </row>
    <row r="181" ht="15.75" customHeight="1">
      <c r="A181" s="79"/>
      <c r="B181" s="390" t="s">
        <v>693</v>
      </c>
      <c r="C181" s="240"/>
      <c r="D181" s="82"/>
      <c r="E181" s="733"/>
      <c r="F181" s="260"/>
      <c r="G181" s="260"/>
      <c r="H181" s="237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79"/>
      <c r="AL181" s="112"/>
      <c r="AM181" s="112"/>
      <c r="AN181" s="112"/>
    </row>
    <row r="182" ht="15.75" customHeight="1">
      <c r="A182" s="79"/>
      <c r="B182" s="734" t="s">
        <v>694</v>
      </c>
      <c r="C182" s="240"/>
      <c r="D182" s="79"/>
      <c r="E182" s="735" t="s">
        <v>695</v>
      </c>
      <c r="F182" s="736"/>
      <c r="G182" s="737"/>
      <c r="H182" s="738"/>
      <c r="I182" s="736"/>
      <c r="J182" s="736"/>
      <c r="K182" s="736"/>
      <c r="L182" s="422"/>
      <c r="M182" s="422"/>
      <c r="N182" s="736"/>
      <c r="O182" s="736"/>
      <c r="P182" s="736"/>
      <c r="Q182" s="736"/>
      <c r="R182" s="736"/>
      <c r="S182" s="422"/>
      <c r="T182" s="422"/>
      <c r="U182" s="31">
        <v>9.0</v>
      </c>
      <c r="V182" s="31">
        <v>14.0</v>
      </c>
      <c r="W182" s="31">
        <v>3.0</v>
      </c>
      <c r="X182" s="31">
        <v>9.0</v>
      </c>
      <c r="Y182" s="31">
        <v>4.0</v>
      </c>
      <c r="Z182" s="15">
        <v>6.0</v>
      </c>
      <c r="AA182" s="15"/>
      <c r="AB182" s="31">
        <v>9.0</v>
      </c>
      <c r="AC182" s="31">
        <v>10.0</v>
      </c>
      <c r="AD182" s="31" t="s">
        <v>696</v>
      </c>
      <c r="AE182" s="739"/>
      <c r="AF182" s="739"/>
      <c r="AG182" s="422"/>
      <c r="AH182" s="422"/>
      <c r="AI182" s="740"/>
      <c r="AJ182" s="740"/>
      <c r="AK182" s="740"/>
      <c r="AL182" s="191">
        <f t="shared" ref="AL182:AL183" si="15">SUM(F182:AK182)</f>
        <v>64</v>
      </c>
      <c r="AM182" s="741">
        <f t="shared" ref="AM182:AM183" si="16">AL182/COUNT(F182:AK182)</f>
        <v>8</v>
      </c>
      <c r="AN182" s="112"/>
    </row>
    <row r="183" ht="15.75" customHeight="1">
      <c r="A183" s="79"/>
      <c r="B183" s="734" t="s">
        <v>697</v>
      </c>
      <c r="C183" s="240"/>
      <c r="D183" s="79"/>
      <c r="E183" s="742" t="s">
        <v>698</v>
      </c>
      <c r="F183" s="736"/>
      <c r="G183" s="737"/>
      <c r="H183" s="738"/>
      <c r="I183" s="736"/>
      <c r="J183" s="736"/>
      <c r="K183" s="736"/>
      <c r="L183" s="422"/>
      <c r="M183" s="422"/>
      <c r="N183" s="736"/>
      <c r="O183" s="736"/>
      <c r="P183" s="736"/>
      <c r="Q183" s="736"/>
      <c r="R183" s="736"/>
      <c r="S183" s="422"/>
      <c r="T183" s="422"/>
      <c r="U183" s="31"/>
      <c r="V183" s="31"/>
      <c r="W183" s="31"/>
      <c r="X183" s="31"/>
      <c r="Y183" s="31"/>
      <c r="Z183" s="15"/>
      <c r="AA183" s="15"/>
      <c r="AB183" s="31"/>
      <c r="AC183" s="31"/>
      <c r="AD183" s="31"/>
      <c r="AE183" s="31">
        <v>8.0</v>
      </c>
      <c r="AF183" s="31">
        <v>12.0</v>
      </c>
      <c r="AG183" s="15">
        <v>7.0</v>
      </c>
      <c r="AH183" s="15">
        <v>7.0</v>
      </c>
      <c r="AI183" s="31">
        <v>11.0</v>
      </c>
      <c r="AJ183" s="31">
        <v>11.0</v>
      </c>
      <c r="AK183" s="31">
        <v>7.0</v>
      </c>
      <c r="AL183" s="191">
        <f t="shared" si="15"/>
        <v>63</v>
      </c>
      <c r="AM183" s="741">
        <f t="shared" si="16"/>
        <v>9</v>
      </c>
      <c r="AN183" s="112"/>
    </row>
    <row r="184" ht="15.75" customHeight="1">
      <c r="A184" s="79"/>
      <c r="B184" s="390" t="s">
        <v>699</v>
      </c>
      <c r="C184" s="240"/>
      <c r="D184" s="79"/>
      <c r="E184" s="131"/>
      <c r="F184" s="260"/>
      <c r="G184" s="260"/>
      <c r="H184" s="237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37"/>
      <c r="AG184" s="237"/>
      <c r="AH184" s="260"/>
      <c r="AI184" s="260"/>
      <c r="AJ184" s="79"/>
      <c r="AK184" s="79"/>
      <c r="AL184" s="112"/>
      <c r="AM184" s="112"/>
      <c r="AN184" s="112"/>
    </row>
    <row r="185" ht="15.75" customHeight="1">
      <c r="A185" s="79"/>
      <c r="B185" s="637" t="s">
        <v>700</v>
      </c>
      <c r="C185" s="81"/>
      <c r="D185" s="79"/>
      <c r="E185" s="19" t="s">
        <v>701</v>
      </c>
      <c r="F185" s="736"/>
      <c r="G185" s="737"/>
      <c r="H185" s="738"/>
      <c r="I185" s="736"/>
      <c r="J185" s="736"/>
      <c r="K185" s="736"/>
      <c r="L185" s="422"/>
      <c r="M185" s="422"/>
      <c r="N185" s="736"/>
      <c r="O185" s="736"/>
      <c r="P185" s="736"/>
      <c r="Q185" s="736"/>
      <c r="R185" s="736"/>
      <c r="S185" s="422"/>
      <c r="T185" s="422"/>
      <c r="U185" s="31">
        <v>7.0</v>
      </c>
      <c r="V185" s="31">
        <v>2.0</v>
      </c>
      <c r="W185" s="31">
        <v>8.0</v>
      </c>
      <c r="X185" s="31">
        <v>10.0</v>
      </c>
      <c r="Y185" s="31">
        <v>6.0</v>
      </c>
      <c r="Z185" s="15">
        <v>9.0</v>
      </c>
      <c r="AA185" s="15">
        <v>1.0</v>
      </c>
      <c r="AB185" s="31">
        <v>3.0</v>
      </c>
      <c r="AC185" s="31">
        <v>7.0</v>
      </c>
      <c r="AD185" s="31">
        <v>2.0</v>
      </c>
      <c r="AE185" s="9">
        <v>6.0</v>
      </c>
      <c r="AF185" s="31">
        <v>8.0</v>
      </c>
      <c r="AG185" s="15">
        <v>7.0</v>
      </c>
      <c r="AH185" s="15">
        <v>8.0</v>
      </c>
      <c r="AI185" s="31">
        <v>9.0</v>
      </c>
      <c r="AJ185" s="31">
        <v>4.0</v>
      </c>
      <c r="AK185" s="31">
        <v>3.0</v>
      </c>
      <c r="AL185" s="191">
        <f>SUM(F185:AK185)</f>
        <v>100</v>
      </c>
      <c r="AM185" s="741">
        <f>AL185/COUNT(F185:AK185)</f>
        <v>5.882352941</v>
      </c>
      <c r="AN185" s="112"/>
    </row>
    <row r="186" ht="15.75" customHeight="1">
      <c r="A186" s="79"/>
      <c r="B186" s="390" t="s">
        <v>702</v>
      </c>
      <c r="C186" s="240"/>
      <c r="D186" s="79"/>
      <c r="E186" s="131"/>
      <c r="F186" s="260"/>
      <c r="G186" s="260"/>
      <c r="H186" s="237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79"/>
      <c r="AK186" s="79"/>
      <c r="AL186" s="112"/>
      <c r="AM186" s="112"/>
      <c r="AN186" s="112"/>
    </row>
    <row r="187" ht="15.75" customHeight="1">
      <c r="A187" s="79"/>
      <c r="B187" s="637" t="s">
        <v>703</v>
      </c>
      <c r="C187" s="81"/>
      <c r="D187" s="79"/>
      <c r="E187" s="19" t="s">
        <v>704</v>
      </c>
      <c r="F187" s="736"/>
      <c r="G187" s="737"/>
      <c r="H187" s="738"/>
      <c r="I187" s="736"/>
      <c r="J187" s="736"/>
      <c r="K187" s="736"/>
      <c r="L187" s="422"/>
      <c r="M187" s="422"/>
      <c r="N187" s="736"/>
      <c r="O187" s="736"/>
      <c r="P187" s="736"/>
      <c r="Q187" s="736"/>
      <c r="R187" s="736"/>
      <c r="S187" s="422"/>
      <c r="T187" s="422"/>
      <c r="U187" s="31">
        <v>12.0</v>
      </c>
      <c r="V187" s="31">
        <v>9.0</v>
      </c>
      <c r="W187" s="31">
        <v>1.0</v>
      </c>
      <c r="X187" s="31">
        <v>15.0</v>
      </c>
      <c r="Y187" s="31">
        <v>5.0</v>
      </c>
      <c r="Z187" s="15">
        <v>12.0</v>
      </c>
      <c r="AA187" s="15">
        <v>2.0</v>
      </c>
      <c r="AB187" s="31">
        <v>11.0</v>
      </c>
      <c r="AC187" s="31">
        <v>7.0</v>
      </c>
      <c r="AD187" s="31">
        <v>3.0</v>
      </c>
      <c r="AE187" s="739"/>
      <c r="AF187" s="739"/>
      <c r="AG187" s="422"/>
      <c r="AH187" s="422"/>
      <c r="AI187" s="740"/>
      <c r="AJ187" s="740"/>
      <c r="AK187" s="740"/>
      <c r="AL187" s="191">
        <f t="shared" ref="AL187:AL188" si="17">SUM(F187:AK187)</f>
        <v>77</v>
      </c>
      <c r="AM187" s="741">
        <f t="shared" ref="AM187:AM188" si="18">AL187/COUNT(F187:AK187)</f>
        <v>7.7</v>
      </c>
      <c r="AN187" s="112"/>
    </row>
    <row r="188" ht="15.75" customHeight="1">
      <c r="A188" s="89"/>
      <c r="B188" s="743" t="s">
        <v>705</v>
      </c>
      <c r="C188" s="89"/>
      <c r="D188" s="89"/>
      <c r="E188" s="744" t="s">
        <v>706</v>
      </c>
      <c r="F188" s="745"/>
      <c r="G188" s="746"/>
      <c r="H188" s="745"/>
      <c r="I188" s="745"/>
      <c r="J188" s="745"/>
      <c r="K188" s="745"/>
      <c r="L188" s="747"/>
      <c r="M188" s="747"/>
      <c r="N188" s="745"/>
      <c r="O188" s="745"/>
      <c r="P188" s="745"/>
      <c r="Q188" s="745"/>
      <c r="R188" s="745"/>
      <c r="S188" s="747"/>
      <c r="T188" s="747"/>
      <c r="U188" s="631">
        <v>11.0</v>
      </c>
      <c r="V188" s="631">
        <v>14.0</v>
      </c>
      <c r="W188" s="631">
        <v>8.0</v>
      </c>
      <c r="X188" s="631">
        <v>15.0</v>
      </c>
      <c r="Y188" s="631">
        <v>10.0</v>
      </c>
      <c r="Z188" s="162"/>
      <c r="AA188" s="162"/>
      <c r="AB188" s="748"/>
      <c r="AC188" s="748"/>
      <c r="AD188" s="748"/>
      <c r="AE188" s="749"/>
      <c r="AF188" s="749"/>
      <c r="AG188" s="747"/>
      <c r="AH188" s="747"/>
      <c r="AI188" s="750"/>
      <c r="AJ188" s="751"/>
      <c r="AK188" s="751"/>
      <c r="AL188" s="752">
        <f t="shared" si="17"/>
        <v>58</v>
      </c>
      <c r="AM188" s="741">
        <f t="shared" si="18"/>
        <v>11.6</v>
      </c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AB189" s="89"/>
      <c r="AC189" s="89"/>
      <c r="AD189" s="89"/>
      <c r="AE189" s="89"/>
      <c r="AF189" s="89"/>
      <c r="AG189" s="89"/>
      <c r="AH189" s="89"/>
      <c r="AI189" s="89"/>
      <c r="AJ189" s="753"/>
      <c r="AK189" s="2"/>
      <c r="AL189" s="754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631">
        <f t="shared" ref="U190:AD190" si="19">SUM(U182,U185,U187,U188)</f>
        <v>39</v>
      </c>
      <c r="V190" s="631">
        <f t="shared" si="19"/>
        <v>39</v>
      </c>
      <c r="W190" s="631">
        <f t="shared" si="19"/>
        <v>20</v>
      </c>
      <c r="X190" s="631">
        <f t="shared" si="19"/>
        <v>49</v>
      </c>
      <c r="Y190" s="631">
        <f t="shared" si="19"/>
        <v>25</v>
      </c>
      <c r="Z190" s="209">
        <f t="shared" si="19"/>
        <v>27</v>
      </c>
      <c r="AA190" s="209">
        <f t="shared" si="19"/>
        <v>3</v>
      </c>
      <c r="AB190" s="631">
        <f t="shared" si="19"/>
        <v>23</v>
      </c>
      <c r="AC190" s="631">
        <f t="shared" si="19"/>
        <v>24</v>
      </c>
      <c r="AD190" s="631">
        <f t="shared" si="19"/>
        <v>5</v>
      </c>
      <c r="AE190" s="631">
        <f t="shared" ref="AE190:AL190" si="20">SUM(AE182,AE183,AE185,AE187,AE188)</f>
        <v>14</v>
      </c>
      <c r="AF190" s="631">
        <f t="shared" si="20"/>
        <v>20</v>
      </c>
      <c r="AG190" s="209">
        <f t="shared" si="20"/>
        <v>14</v>
      </c>
      <c r="AH190" s="209">
        <f t="shared" si="20"/>
        <v>15</v>
      </c>
      <c r="AI190" s="631">
        <f t="shared" si="20"/>
        <v>20</v>
      </c>
      <c r="AJ190" s="755">
        <f t="shared" si="20"/>
        <v>15</v>
      </c>
      <c r="AK190" s="755">
        <f t="shared" si="20"/>
        <v>10</v>
      </c>
      <c r="AL190" s="755">
        <f t="shared" si="20"/>
        <v>362</v>
      </c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</row>
    <row r="375" ht="15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</row>
    <row r="376" ht="15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</row>
    <row r="377" ht="15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  <c r="AL377" s="89"/>
      <c r="AM377" s="89"/>
      <c r="AN377" s="89"/>
    </row>
    <row r="378" ht="15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  <c r="AL378" s="89"/>
      <c r="AM378" s="89"/>
      <c r="AN378" s="89"/>
    </row>
    <row r="379" ht="15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  <c r="AL379" s="89"/>
      <c r="AM379" s="89"/>
      <c r="AN379" s="89"/>
    </row>
    <row r="380" ht="15.7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89"/>
      <c r="AL380" s="89"/>
      <c r="AM380" s="89"/>
      <c r="AN380" s="89"/>
    </row>
    <row r="381" ht="15.7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  <c r="AL381" s="89"/>
      <c r="AM381" s="89"/>
      <c r="AN381" s="89"/>
    </row>
    <row r="382" ht="15.7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</row>
    <row r="383" ht="15.7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</row>
    <row r="384" ht="15.75" customHeight="1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89"/>
      <c r="AH384" s="89"/>
      <c r="AI384" s="89"/>
      <c r="AJ384" s="89"/>
      <c r="AK384" s="89"/>
      <c r="AL384" s="89"/>
      <c r="AM384" s="89"/>
      <c r="AN384" s="89"/>
    </row>
    <row r="385" ht="15.75" customHeight="1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  <c r="AL385" s="89"/>
      <c r="AM385" s="89"/>
      <c r="AN385" s="89"/>
    </row>
    <row r="386" ht="15.75" customHeight="1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89"/>
      <c r="AL386" s="89"/>
      <c r="AM386" s="89"/>
      <c r="AN386" s="89"/>
    </row>
    <row r="387" ht="15.75" customHeight="1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89"/>
      <c r="AL387" s="89"/>
      <c r="AM387" s="89"/>
      <c r="AN387" s="89"/>
    </row>
    <row r="388" ht="15.75" customHeight="1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89"/>
      <c r="AL388" s="89"/>
      <c r="AM388" s="89"/>
      <c r="AN388" s="89"/>
    </row>
    <row r="389" ht="15.75" customHeight="1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  <c r="AL389" s="89"/>
      <c r="AM389" s="89"/>
      <c r="AN389" s="89"/>
    </row>
    <row r="390" ht="15.75" customHeight="1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  <c r="AL390" s="89"/>
      <c r="AM390" s="89"/>
      <c r="AN390" s="89"/>
    </row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4">
    <mergeCell ref="C1:AJ1"/>
    <mergeCell ref="D3:D35"/>
    <mergeCell ref="C37:D39"/>
    <mergeCell ref="Z37:AC37"/>
    <mergeCell ref="D42:D45"/>
    <mergeCell ref="E42:E45"/>
    <mergeCell ref="E47:E48"/>
    <mergeCell ref="G67:G68"/>
    <mergeCell ref="G69:G70"/>
    <mergeCell ref="G71:G72"/>
    <mergeCell ref="G73:G74"/>
    <mergeCell ref="G75:G76"/>
    <mergeCell ref="G77:G78"/>
    <mergeCell ref="A64:B64"/>
    <mergeCell ref="A66:B66"/>
    <mergeCell ref="A68:B68"/>
    <mergeCell ref="A70:B70"/>
    <mergeCell ref="A72:B72"/>
    <mergeCell ref="A74:B74"/>
    <mergeCell ref="A76:B76"/>
    <mergeCell ref="A92:B92"/>
    <mergeCell ref="A94:B94"/>
    <mergeCell ref="A96:B96"/>
    <mergeCell ref="A98:B98"/>
    <mergeCell ref="A100:B100"/>
    <mergeCell ref="A102:B102"/>
    <mergeCell ref="A104:B104"/>
    <mergeCell ref="A106:B106"/>
    <mergeCell ref="A78:B78"/>
    <mergeCell ref="A80:B80"/>
    <mergeCell ref="A82:B82"/>
    <mergeCell ref="A84:B84"/>
    <mergeCell ref="A86:B86"/>
    <mergeCell ref="A88:B88"/>
    <mergeCell ref="A90:B90"/>
    <mergeCell ref="A137:B137"/>
    <mergeCell ref="A139:B139"/>
    <mergeCell ref="A141:B141"/>
    <mergeCell ref="A143:B143"/>
    <mergeCell ref="A145:B145"/>
    <mergeCell ref="A147:B147"/>
    <mergeCell ref="A149:B149"/>
    <mergeCell ref="A159:B159"/>
    <mergeCell ref="A161:B161"/>
    <mergeCell ref="A163:B163"/>
    <mergeCell ref="A165:B165"/>
    <mergeCell ref="A167:B167"/>
    <mergeCell ref="A169:B169"/>
    <mergeCell ref="A171:B171"/>
    <mergeCell ref="A151:B151"/>
    <mergeCell ref="A153:B153"/>
    <mergeCell ref="E154:E155"/>
    <mergeCell ref="G154:G155"/>
    <mergeCell ref="A155:B155"/>
    <mergeCell ref="G156:G157"/>
    <mergeCell ref="A157:B157"/>
    <mergeCell ref="G162:G163"/>
    <mergeCell ref="G164:G165"/>
    <mergeCell ref="E156:E157"/>
    <mergeCell ref="E158:E159"/>
    <mergeCell ref="G158:G159"/>
    <mergeCell ref="E160:E161"/>
    <mergeCell ref="G160:G161"/>
    <mergeCell ref="E162:E163"/>
    <mergeCell ref="E164:E165"/>
    <mergeCell ref="D174:E174"/>
    <mergeCell ref="D175:E175"/>
    <mergeCell ref="D176:E176"/>
    <mergeCell ref="D177:E177"/>
    <mergeCell ref="D178:E178"/>
    <mergeCell ref="E166:E167"/>
    <mergeCell ref="G166:G167"/>
    <mergeCell ref="E168:E169"/>
    <mergeCell ref="G168:G169"/>
    <mergeCell ref="E170:E171"/>
    <mergeCell ref="G170:G171"/>
    <mergeCell ref="D173:E173"/>
    <mergeCell ref="G89:G90"/>
    <mergeCell ref="G97:G98"/>
    <mergeCell ref="D47:D48"/>
    <mergeCell ref="D50:D51"/>
    <mergeCell ref="E50:E51"/>
    <mergeCell ref="C61:AM61"/>
    <mergeCell ref="D63:D122"/>
    <mergeCell ref="G63:G64"/>
    <mergeCell ref="G65:G66"/>
    <mergeCell ref="E123:AL123"/>
    <mergeCell ref="G101:G102"/>
    <mergeCell ref="A118:B118"/>
    <mergeCell ref="A120:B120"/>
    <mergeCell ref="A122:B122"/>
    <mergeCell ref="E124:E125"/>
    <mergeCell ref="A125:B125"/>
    <mergeCell ref="A127:B127"/>
    <mergeCell ref="E134:E135"/>
    <mergeCell ref="E136:E137"/>
    <mergeCell ref="E138:E139"/>
    <mergeCell ref="E140:E141"/>
    <mergeCell ref="E142:E143"/>
    <mergeCell ref="E144:E145"/>
    <mergeCell ref="E146:E153"/>
    <mergeCell ref="E126:E127"/>
    <mergeCell ref="E128:E129"/>
    <mergeCell ref="E130:E131"/>
    <mergeCell ref="A131:B131"/>
    <mergeCell ref="E132:E133"/>
    <mergeCell ref="A133:B133"/>
    <mergeCell ref="A135:B135"/>
    <mergeCell ref="G124:G125"/>
    <mergeCell ref="G126:G127"/>
    <mergeCell ref="G128:G129"/>
    <mergeCell ref="G130:G131"/>
    <mergeCell ref="G132:G133"/>
    <mergeCell ref="G134:G135"/>
    <mergeCell ref="G136:G137"/>
    <mergeCell ref="G152:G153"/>
    <mergeCell ref="AJ189:AK189"/>
    <mergeCell ref="G138:G139"/>
    <mergeCell ref="G140:G141"/>
    <mergeCell ref="G142:G143"/>
    <mergeCell ref="G144:G145"/>
    <mergeCell ref="G146:G147"/>
    <mergeCell ref="G148:G149"/>
    <mergeCell ref="G150:G151"/>
  </mergeCells>
  <conditionalFormatting sqref="AN123">
    <cfRule type="notContainsBlanks" dxfId="0" priority="1">
      <formula>LEN(TRIM(AN123))&gt;0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2.71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6" width="5.86"/>
    <col customWidth="1" min="37" max="37" width="8.0"/>
    <col customWidth="1" min="38" max="39" width="36.86"/>
  </cols>
  <sheetData>
    <row r="1" ht="18.75" customHeight="1">
      <c r="A1" s="1"/>
      <c r="B1" s="295"/>
      <c r="C1" s="295" t="s">
        <v>707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400"/>
      <c r="AL1" s="296" t="s">
        <v>0</v>
      </c>
      <c r="AM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708</v>
      </c>
      <c r="F2" s="155">
        <v>1.0</v>
      </c>
      <c r="G2" s="7" t="s">
        <v>709</v>
      </c>
      <c r="H2" s="297">
        <v>2.0</v>
      </c>
      <c r="I2" s="327">
        <v>3.0</v>
      </c>
      <c r="J2" s="166">
        <v>4.0</v>
      </c>
      <c r="K2" s="298">
        <v>5.0</v>
      </c>
      <c r="L2" s="328">
        <v>6.0</v>
      </c>
      <c r="M2" s="212">
        <v>7.0</v>
      </c>
      <c r="N2" s="165">
        <v>8.0</v>
      </c>
      <c r="O2" s="165">
        <v>9.0</v>
      </c>
      <c r="P2" s="166">
        <v>10.0</v>
      </c>
      <c r="Q2" s="166">
        <v>11.0</v>
      </c>
      <c r="R2" s="165">
        <v>12.0</v>
      </c>
      <c r="S2" s="165">
        <v>13.0</v>
      </c>
      <c r="T2" s="165">
        <v>14.0</v>
      </c>
      <c r="U2" s="165">
        <v>15.0</v>
      </c>
      <c r="V2" s="165">
        <v>16.0</v>
      </c>
      <c r="W2" s="166">
        <v>17.0</v>
      </c>
      <c r="X2" s="166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6">
        <v>24.0</v>
      </c>
      <c r="AE2" s="166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401" t="s">
        <v>274</v>
      </c>
      <c r="AL2" s="18" t="s">
        <v>8</v>
      </c>
      <c r="AM2" s="264" t="s">
        <v>321</v>
      </c>
    </row>
    <row r="3" ht="15.75" customHeight="1">
      <c r="A3" s="19">
        <v>1.0</v>
      </c>
      <c r="B3" s="20" t="s">
        <v>157</v>
      </c>
      <c r="C3" s="402"/>
      <c r="D3" s="22" t="s">
        <v>10</v>
      </c>
      <c r="E3" s="23"/>
      <c r="F3" s="52"/>
      <c r="G3" s="41"/>
      <c r="H3" s="52"/>
      <c r="I3" s="52"/>
      <c r="J3" s="52"/>
      <c r="K3" s="25"/>
      <c r="L3" s="24">
        <v>8.0</v>
      </c>
      <c r="M3" s="24">
        <v>8.0</v>
      </c>
      <c r="N3" s="24">
        <v>8.0</v>
      </c>
      <c r="O3" s="35">
        <v>12.0</v>
      </c>
      <c r="P3" s="27"/>
      <c r="Q3" s="27"/>
      <c r="R3" s="24">
        <v>8.0</v>
      </c>
      <c r="S3" s="35">
        <v>12.0</v>
      </c>
      <c r="T3" s="24">
        <v>8.0</v>
      </c>
      <c r="U3" s="24">
        <v>8.0</v>
      </c>
      <c r="V3" s="24">
        <v>8.0</v>
      </c>
      <c r="W3" s="25"/>
      <c r="X3" s="27"/>
      <c r="Y3" s="35">
        <v>12.0</v>
      </c>
      <c r="Z3" s="24">
        <v>8.0</v>
      </c>
      <c r="AA3" s="24">
        <v>8.0</v>
      </c>
      <c r="AB3" s="35">
        <v>12.0</v>
      </c>
      <c r="AC3" s="24">
        <v>8.0</v>
      </c>
      <c r="AD3" s="35">
        <v>12.0</v>
      </c>
      <c r="AE3" s="27"/>
      <c r="AF3" s="24">
        <v>8.0</v>
      </c>
      <c r="AG3" s="39"/>
      <c r="AH3" s="39"/>
      <c r="AI3" s="39"/>
      <c r="AJ3" s="713"/>
      <c r="AK3" s="404">
        <f t="shared" ref="AK3:AK37" si="1">COUNT(F3:AJ3)</f>
        <v>16</v>
      </c>
      <c r="AL3" s="10"/>
      <c r="AM3" s="18"/>
    </row>
    <row r="4" ht="15.75" customHeight="1">
      <c r="A4" s="19">
        <v>2.0</v>
      </c>
      <c r="B4" s="300" t="s">
        <v>19</v>
      </c>
      <c r="C4" s="402"/>
      <c r="D4" s="32"/>
      <c r="E4" s="23"/>
      <c r="F4" s="24">
        <v>8.0</v>
      </c>
      <c r="G4" s="41"/>
      <c r="H4" s="24"/>
      <c r="I4" s="27"/>
      <c r="J4" s="27"/>
      <c r="K4" s="25"/>
      <c r="L4" s="24">
        <v>8.0</v>
      </c>
      <c r="M4" s="24">
        <v>8.0</v>
      </c>
      <c r="N4" s="24">
        <v>8.0</v>
      </c>
      <c r="O4" s="24">
        <v>8.0</v>
      </c>
      <c r="P4" s="27"/>
      <c r="Q4" s="476">
        <v>8.0</v>
      </c>
      <c r="R4" s="24">
        <v>8.0</v>
      </c>
      <c r="S4" s="24">
        <v>8.0</v>
      </c>
      <c r="T4" s="24">
        <v>8.0</v>
      </c>
      <c r="U4" s="24">
        <v>8.0</v>
      </c>
      <c r="V4" s="24">
        <v>8.0</v>
      </c>
      <c r="W4" s="25"/>
      <c r="X4" s="27"/>
      <c r="Y4" s="24">
        <v>8.0</v>
      </c>
      <c r="Z4" s="24">
        <v>8.0</v>
      </c>
      <c r="AA4" s="24">
        <v>8.0</v>
      </c>
      <c r="AB4" s="24">
        <v>8.0</v>
      </c>
      <c r="AC4" s="24">
        <v>8.0</v>
      </c>
      <c r="AD4" s="35">
        <v>12.0</v>
      </c>
      <c r="AE4" s="27"/>
      <c r="AF4" s="24">
        <v>8.0</v>
      </c>
      <c r="AG4" s="24">
        <v>8.0</v>
      </c>
      <c r="AH4" s="24">
        <v>8.0</v>
      </c>
      <c r="AI4" s="24">
        <v>8.0</v>
      </c>
      <c r="AJ4" s="24">
        <v>8.0</v>
      </c>
      <c r="AK4" s="404">
        <f t="shared" si="1"/>
        <v>22</v>
      </c>
      <c r="AL4" s="10"/>
      <c r="AM4" s="18"/>
    </row>
    <row r="5" ht="15.75" customHeight="1">
      <c r="A5" s="19">
        <v>2.0</v>
      </c>
      <c r="B5" s="19" t="s">
        <v>198</v>
      </c>
      <c r="C5" s="358"/>
      <c r="D5" s="32"/>
      <c r="E5" s="23"/>
      <c r="F5" s="24">
        <v>8.0</v>
      </c>
      <c r="G5" s="23"/>
      <c r="H5" s="24">
        <v>8.0</v>
      </c>
      <c r="I5" s="27">
        <v>8.0</v>
      </c>
      <c r="J5" s="25"/>
      <c r="K5" s="27"/>
      <c r="L5" s="24"/>
      <c r="M5" s="35">
        <v>12.0</v>
      </c>
      <c r="N5" s="24">
        <v>8.0</v>
      </c>
      <c r="O5" s="24">
        <v>8.0</v>
      </c>
      <c r="P5" s="27"/>
      <c r="Q5" s="25"/>
      <c r="R5" s="35">
        <v>12.0</v>
      </c>
      <c r="S5" s="24">
        <v>8.0</v>
      </c>
      <c r="T5" s="24">
        <v>8.0</v>
      </c>
      <c r="U5" s="35">
        <v>12.0</v>
      </c>
      <c r="V5" s="24">
        <v>8.0</v>
      </c>
      <c r="W5" s="27">
        <v>8.0</v>
      </c>
      <c r="X5" s="27"/>
      <c r="Y5" s="24"/>
      <c r="Z5" s="24">
        <v>8.0</v>
      </c>
      <c r="AA5" s="24">
        <v>8.0</v>
      </c>
      <c r="AB5" s="24">
        <v>8.0</v>
      </c>
      <c r="AC5" s="35">
        <v>12.0</v>
      </c>
      <c r="AD5" s="27"/>
      <c r="AE5" s="25"/>
      <c r="AF5" s="24">
        <v>8.0</v>
      </c>
      <c r="AG5" s="35">
        <v>12.0</v>
      </c>
      <c r="AH5" s="24">
        <v>8.0</v>
      </c>
      <c r="AI5" s="24">
        <v>8.0</v>
      </c>
      <c r="AJ5" s="24">
        <v>8.0</v>
      </c>
      <c r="AK5" s="404">
        <f t="shared" si="1"/>
        <v>21</v>
      </c>
      <c r="AL5" s="29"/>
      <c r="AM5" s="18"/>
    </row>
    <row r="6" ht="15.75" customHeight="1">
      <c r="A6" s="19">
        <v>3.0</v>
      </c>
      <c r="B6" s="30" t="s">
        <v>668</v>
      </c>
      <c r="C6" s="359"/>
      <c r="D6" s="32"/>
      <c r="E6" s="23"/>
      <c r="F6" s="247">
        <v>8.0</v>
      </c>
      <c r="G6" s="23"/>
      <c r="H6" s="35">
        <v>12.0</v>
      </c>
      <c r="I6" s="25"/>
      <c r="J6" s="27"/>
      <c r="K6" s="27">
        <v>8.0</v>
      </c>
      <c r="L6" s="35">
        <v>12.0</v>
      </c>
      <c r="M6" s="247"/>
      <c r="N6" s="247">
        <v>8.0</v>
      </c>
      <c r="O6" s="247">
        <v>8.0</v>
      </c>
      <c r="P6" s="28"/>
      <c r="Q6" s="408"/>
      <c r="R6" s="247">
        <v>8.0</v>
      </c>
      <c r="S6" s="35">
        <v>12.0</v>
      </c>
      <c r="T6" s="247">
        <v>8.0</v>
      </c>
      <c r="U6" s="35">
        <v>12.0</v>
      </c>
      <c r="V6" s="247">
        <v>8.0</v>
      </c>
      <c r="W6" s="27">
        <v>8.0</v>
      </c>
      <c r="X6" s="27"/>
      <c r="Y6" s="247"/>
      <c r="Z6" s="247">
        <v>8.0</v>
      </c>
      <c r="AA6" s="35">
        <v>12.0</v>
      </c>
      <c r="AB6" s="247">
        <v>8.0</v>
      </c>
      <c r="AC6" s="247">
        <v>8.0</v>
      </c>
      <c r="AD6" s="27"/>
      <c r="AE6" s="27"/>
      <c r="AF6" s="247">
        <v>8.0</v>
      </c>
      <c r="AG6" s="247">
        <v>8.0</v>
      </c>
      <c r="AH6" s="247">
        <v>8.0</v>
      </c>
      <c r="AI6" s="247">
        <v>8.0</v>
      </c>
      <c r="AJ6" s="35">
        <v>12.0</v>
      </c>
      <c r="AK6" s="404">
        <f t="shared" si="1"/>
        <v>21</v>
      </c>
      <c r="AL6" s="29"/>
      <c r="AM6" s="18"/>
    </row>
    <row r="7" ht="15.75" customHeight="1">
      <c r="A7" s="19">
        <v>4.0</v>
      </c>
      <c r="B7" s="251" t="s">
        <v>203</v>
      </c>
      <c r="C7" s="358"/>
      <c r="D7" s="32"/>
      <c r="E7" s="23"/>
      <c r="F7" s="24">
        <v>8.0</v>
      </c>
      <c r="G7" s="23"/>
      <c r="H7" s="35">
        <v>12.0</v>
      </c>
      <c r="I7" s="27"/>
      <c r="J7" s="27"/>
      <c r="K7" s="27"/>
      <c r="L7" s="24">
        <v>8.0</v>
      </c>
      <c r="M7" s="24">
        <v>8.0</v>
      </c>
      <c r="N7" s="24">
        <v>8.0</v>
      </c>
      <c r="O7" s="35">
        <v>12.0</v>
      </c>
      <c r="P7" s="383">
        <v>8.0</v>
      </c>
      <c r="Q7" s="27"/>
      <c r="R7" s="24"/>
      <c r="S7" s="35">
        <v>12.0</v>
      </c>
      <c r="T7" s="24">
        <v>8.0</v>
      </c>
      <c r="U7" s="24">
        <v>8.0</v>
      </c>
      <c r="V7" s="24">
        <v>8.0</v>
      </c>
      <c r="W7" s="27"/>
      <c r="X7" s="27"/>
      <c r="Y7" s="252"/>
      <c r="Z7" s="52"/>
      <c r="AA7" s="52"/>
      <c r="AB7" s="252"/>
      <c r="AC7" s="52"/>
      <c r="AD7" s="52"/>
      <c r="AE7" s="252"/>
      <c r="AF7" s="52"/>
      <c r="AG7" s="252"/>
      <c r="AH7" s="24">
        <v>8.0</v>
      </c>
      <c r="AI7" s="24">
        <v>8.0</v>
      </c>
      <c r="AJ7" s="24">
        <v>8.0</v>
      </c>
      <c r="AK7" s="404">
        <f t="shared" si="1"/>
        <v>14</v>
      </c>
      <c r="AL7" s="45"/>
      <c r="AM7" s="180"/>
    </row>
    <row r="8" ht="15.75" customHeight="1">
      <c r="A8" s="19">
        <v>5.0</v>
      </c>
      <c r="B8" s="19" t="s">
        <v>23</v>
      </c>
      <c r="C8" s="358"/>
      <c r="D8" s="32"/>
      <c r="E8" s="23"/>
      <c r="F8" s="35">
        <v>12.0</v>
      </c>
      <c r="G8" s="23"/>
      <c r="H8" s="24">
        <v>8.0</v>
      </c>
      <c r="I8" s="27"/>
      <c r="J8" s="27"/>
      <c r="K8" s="27"/>
      <c r="L8" s="24">
        <v>8.0</v>
      </c>
      <c r="M8" s="35">
        <v>12.0</v>
      </c>
      <c r="N8" s="24">
        <v>8.0</v>
      </c>
      <c r="O8" s="24">
        <v>8.0</v>
      </c>
      <c r="P8" s="27">
        <v>8.0</v>
      </c>
      <c r="Q8" s="27"/>
      <c r="R8" s="24"/>
      <c r="S8" s="35">
        <v>12.0</v>
      </c>
      <c r="T8" s="24">
        <v>8.0</v>
      </c>
      <c r="U8" s="24">
        <v>8.0</v>
      </c>
      <c r="V8" s="24">
        <v>8.0</v>
      </c>
      <c r="W8" s="25"/>
      <c r="X8" s="27"/>
      <c r="Y8" s="24">
        <v>8.0</v>
      </c>
      <c r="Z8" s="24">
        <v>8.0</v>
      </c>
      <c r="AA8" s="35">
        <v>12.0</v>
      </c>
      <c r="AB8" s="24">
        <v>8.0</v>
      </c>
      <c r="AC8" s="24"/>
      <c r="AD8" s="27"/>
      <c r="AE8" s="27">
        <v>8.0</v>
      </c>
      <c r="AF8" s="35">
        <v>12.0</v>
      </c>
      <c r="AG8" s="24">
        <v>8.0</v>
      </c>
      <c r="AH8" s="24">
        <v>8.0</v>
      </c>
      <c r="AI8" s="24">
        <v>8.0</v>
      </c>
      <c r="AJ8" s="24">
        <v>8.0</v>
      </c>
      <c r="AK8" s="404">
        <f t="shared" si="1"/>
        <v>21</v>
      </c>
      <c r="AL8" s="45"/>
      <c r="AM8" s="180"/>
    </row>
    <row r="9" ht="15.75" customHeight="1">
      <c r="A9" s="19">
        <v>6.0</v>
      </c>
      <c r="B9" s="300" t="s">
        <v>24</v>
      </c>
      <c r="C9" s="358"/>
      <c r="D9" s="32"/>
      <c r="E9" s="23"/>
      <c r="F9" s="24">
        <v>8.0</v>
      </c>
      <c r="G9" s="23"/>
      <c r="H9" s="24"/>
      <c r="I9" s="25"/>
      <c r="J9" s="27">
        <v>8.0</v>
      </c>
      <c r="K9" s="27"/>
      <c r="L9" s="24">
        <v>8.0</v>
      </c>
      <c r="M9" s="35">
        <v>12.0</v>
      </c>
      <c r="N9" s="24">
        <v>8.0</v>
      </c>
      <c r="O9" s="24">
        <v>8.0</v>
      </c>
      <c r="P9" s="25"/>
      <c r="Q9" s="27"/>
      <c r="R9" s="24">
        <v>8.0</v>
      </c>
      <c r="S9" s="24">
        <v>8.0</v>
      </c>
      <c r="T9" s="35">
        <v>12.0</v>
      </c>
      <c r="U9" s="24">
        <v>8.0</v>
      </c>
      <c r="V9" s="24">
        <v>8.0</v>
      </c>
      <c r="W9" s="25"/>
      <c r="X9" s="27"/>
      <c r="Y9" s="35">
        <v>12.0</v>
      </c>
      <c r="Z9" s="24">
        <v>8.0</v>
      </c>
      <c r="AA9" s="24">
        <v>8.0</v>
      </c>
      <c r="AB9" s="35">
        <v>12.0</v>
      </c>
      <c r="AC9" s="24">
        <v>8.0</v>
      </c>
      <c r="AD9" s="27">
        <v>8.0</v>
      </c>
      <c r="AE9" s="27"/>
      <c r="AF9" s="24"/>
      <c r="AG9" s="24">
        <v>8.0</v>
      </c>
      <c r="AH9" s="24">
        <v>8.0</v>
      </c>
      <c r="AI9" s="24">
        <v>8.0</v>
      </c>
      <c r="AJ9" s="35">
        <v>12.0</v>
      </c>
      <c r="AK9" s="404">
        <f t="shared" si="1"/>
        <v>21</v>
      </c>
      <c r="AL9" s="45"/>
      <c r="AM9" s="180"/>
    </row>
    <row r="10" ht="15.75" customHeight="1">
      <c r="A10" s="19">
        <v>7.0</v>
      </c>
      <c r="B10" s="65" t="s">
        <v>667</v>
      </c>
      <c r="C10" s="359"/>
      <c r="D10" s="32"/>
      <c r="E10" s="23"/>
      <c r="F10" s="247">
        <v>8.0</v>
      </c>
      <c r="G10" s="23"/>
      <c r="H10" s="247">
        <v>8.0</v>
      </c>
      <c r="I10" s="27">
        <v>8.0</v>
      </c>
      <c r="J10" s="27"/>
      <c r="K10" s="27"/>
      <c r="L10" s="35">
        <v>12.0</v>
      </c>
      <c r="M10" s="247">
        <v>8.0</v>
      </c>
      <c r="N10" s="247"/>
      <c r="O10" s="247">
        <v>8.0</v>
      </c>
      <c r="P10" s="27"/>
      <c r="Q10" s="25"/>
      <c r="R10" s="247">
        <v>8.0</v>
      </c>
      <c r="S10" s="35">
        <v>12.0</v>
      </c>
      <c r="T10" s="247">
        <v>8.0</v>
      </c>
      <c r="U10" s="35">
        <v>12.0</v>
      </c>
      <c r="V10" s="247"/>
      <c r="W10" s="25"/>
      <c r="X10" s="35">
        <v>12.0</v>
      </c>
      <c r="Y10" s="247">
        <v>8.0</v>
      </c>
      <c r="Z10" s="247">
        <v>8.0</v>
      </c>
      <c r="AA10" s="247">
        <v>8.0</v>
      </c>
      <c r="AB10" s="247">
        <v>8.0</v>
      </c>
      <c r="AC10" s="35">
        <v>12.0</v>
      </c>
      <c r="AD10" s="25"/>
      <c r="AE10" s="27"/>
      <c r="AF10" s="247">
        <v>8.0</v>
      </c>
      <c r="AG10" s="35">
        <v>12.0</v>
      </c>
      <c r="AH10" s="247">
        <v>8.0</v>
      </c>
      <c r="AI10" s="247">
        <v>8.0</v>
      </c>
      <c r="AJ10" s="247">
        <v>8.0</v>
      </c>
      <c r="AK10" s="404">
        <f t="shared" si="1"/>
        <v>21</v>
      </c>
      <c r="AL10" s="45"/>
      <c r="AM10" s="180"/>
    </row>
    <row r="11" ht="15.75" customHeight="1">
      <c r="A11" s="19">
        <v>8.0</v>
      </c>
      <c r="B11" s="20" t="s">
        <v>253</v>
      </c>
      <c r="C11" s="358"/>
      <c r="D11" s="32"/>
      <c r="E11" s="23"/>
      <c r="F11" s="24">
        <v>8.0</v>
      </c>
      <c r="G11" s="23"/>
      <c r="H11" s="24">
        <v>8.0</v>
      </c>
      <c r="I11" s="35">
        <v>12.0</v>
      </c>
      <c r="J11" s="27"/>
      <c r="K11" s="25"/>
      <c r="L11" s="24"/>
      <c r="M11" s="24">
        <v>8.0</v>
      </c>
      <c r="N11" s="24">
        <v>8.0</v>
      </c>
      <c r="O11" s="35">
        <v>12.0</v>
      </c>
      <c r="P11" s="27"/>
      <c r="Q11" s="27"/>
      <c r="R11" s="24">
        <v>8.0</v>
      </c>
      <c r="S11" s="24">
        <v>8.0</v>
      </c>
      <c r="T11" s="24">
        <v>8.0</v>
      </c>
      <c r="U11" s="35">
        <v>12.0</v>
      </c>
      <c r="V11" s="24">
        <v>8.0</v>
      </c>
      <c r="W11" s="35">
        <v>12.0</v>
      </c>
      <c r="X11" s="27"/>
      <c r="Y11" s="24"/>
      <c r="Z11" s="24">
        <v>8.0</v>
      </c>
      <c r="AA11" s="35">
        <v>12.0</v>
      </c>
      <c r="AB11" s="24"/>
      <c r="AC11" s="24">
        <v>8.0</v>
      </c>
      <c r="AD11" s="27"/>
      <c r="AE11" s="25"/>
      <c r="AF11" s="24">
        <v>8.0</v>
      </c>
      <c r="AG11" s="35">
        <v>12.0</v>
      </c>
      <c r="AH11" s="24">
        <v>8.0</v>
      </c>
      <c r="AI11" s="24">
        <v>8.0</v>
      </c>
      <c r="AJ11" s="35">
        <v>12.0</v>
      </c>
      <c r="AK11" s="404">
        <f t="shared" si="1"/>
        <v>20</v>
      </c>
      <c r="AL11" s="29"/>
      <c r="AM11" s="18"/>
    </row>
    <row r="12" ht="15.75" customHeight="1">
      <c r="A12" s="19">
        <v>9.0</v>
      </c>
      <c r="B12" s="19" t="s">
        <v>25</v>
      </c>
      <c r="C12" s="358"/>
      <c r="D12" s="32"/>
      <c r="E12" s="23"/>
      <c r="F12" s="24">
        <v>8.0</v>
      </c>
      <c r="G12" s="23"/>
      <c r="H12" s="24">
        <v>8.0</v>
      </c>
      <c r="I12" s="27"/>
      <c r="J12" s="35">
        <v>12.0</v>
      </c>
      <c r="K12" s="27"/>
      <c r="L12" s="24"/>
      <c r="M12" s="24">
        <v>8.0</v>
      </c>
      <c r="N12" s="24">
        <v>8.0</v>
      </c>
      <c r="O12" s="35">
        <v>12.0</v>
      </c>
      <c r="P12" s="27"/>
      <c r="Q12" s="27"/>
      <c r="R12" s="24">
        <v>8.0</v>
      </c>
      <c r="S12" s="24">
        <v>8.0</v>
      </c>
      <c r="T12" s="35">
        <v>12.0</v>
      </c>
      <c r="U12" s="24">
        <v>8.0</v>
      </c>
      <c r="V12" s="24">
        <v>8.0</v>
      </c>
      <c r="W12" s="27">
        <v>8.0</v>
      </c>
      <c r="X12" s="25"/>
      <c r="Y12" s="24"/>
      <c r="Z12" s="24">
        <v>8.0</v>
      </c>
      <c r="AA12" s="24">
        <v>8.0</v>
      </c>
      <c r="AB12" s="35">
        <v>12.0</v>
      </c>
      <c r="AC12" s="24">
        <v>8.0</v>
      </c>
      <c r="AD12" s="27"/>
      <c r="AE12" s="27"/>
      <c r="AF12" s="35">
        <v>12.0</v>
      </c>
      <c r="AG12" s="24">
        <v>8.0</v>
      </c>
      <c r="AH12" s="24">
        <v>8.0</v>
      </c>
      <c r="AI12" s="24">
        <v>8.0</v>
      </c>
      <c r="AJ12" s="24"/>
      <c r="AK12" s="404">
        <f t="shared" si="1"/>
        <v>20</v>
      </c>
      <c r="AL12" s="29"/>
      <c r="AM12" s="18"/>
    </row>
    <row r="13" ht="15.75" customHeight="1">
      <c r="A13" s="19">
        <v>10.0</v>
      </c>
      <c r="B13" s="19" t="s">
        <v>278</v>
      </c>
      <c r="C13" s="358"/>
      <c r="D13" s="32"/>
      <c r="E13" s="23"/>
      <c r="F13" s="35">
        <v>12.0</v>
      </c>
      <c r="G13" s="23"/>
      <c r="H13" s="24">
        <v>8.0</v>
      </c>
      <c r="I13" s="27"/>
      <c r="J13" s="27"/>
      <c r="K13" s="25"/>
      <c r="L13" s="24">
        <v>8.0</v>
      </c>
      <c r="M13" s="35">
        <v>12.0</v>
      </c>
      <c r="N13" s="24">
        <v>8.0</v>
      </c>
      <c r="O13" s="24">
        <v>8.0</v>
      </c>
      <c r="P13" s="35">
        <v>12.0</v>
      </c>
      <c r="Q13" s="27"/>
      <c r="R13" s="24"/>
      <c r="S13" s="24">
        <v>8.0</v>
      </c>
      <c r="T13" s="24">
        <v>8.0</v>
      </c>
      <c r="U13" s="24">
        <v>8.0</v>
      </c>
      <c r="V13" s="35">
        <v>12.0</v>
      </c>
      <c r="W13" s="25"/>
      <c r="X13" s="27"/>
      <c r="Y13" s="24">
        <v>8.0</v>
      </c>
      <c r="Z13" s="24">
        <v>8.0</v>
      </c>
      <c r="AA13" s="35">
        <v>12.0</v>
      </c>
      <c r="AB13" s="24">
        <v>8.0</v>
      </c>
      <c r="AC13" s="24"/>
      <c r="AD13" s="27"/>
      <c r="AE13" s="35">
        <v>12.0</v>
      </c>
      <c r="AF13" s="24">
        <v>8.0</v>
      </c>
      <c r="AG13" s="24">
        <v>8.0</v>
      </c>
      <c r="AH13" s="24">
        <v>8.0</v>
      </c>
      <c r="AI13" s="35">
        <v>12.0</v>
      </c>
      <c r="AJ13" s="24">
        <v>8.0</v>
      </c>
      <c r="AK13" s="404">
        <f t="shared" si="1"/>
        <v>21</v>
      </c>
      <c r="AL13" s="29"/>
      <c r="AM13" s="18"/>
    </row>
    <row r="14" ht="15.75" customHeight="1">
      <c r="A14" s="19">
        <v>11.0</v>
      </c>
      <c r="B14" s="20" t="s">
        <v>200</v>
      </c>
      <c r="C14" s="358"/>
      <c r="D14" s="32"/>
      <c r="E14" s="23"/>
      <c r="F14" s="35">
        <v>12.0</v>
      </c>
      <c r="G14" s="23"/>
      <c r="H14" s="24">
        <v>8.0</v>
      </c>
      <c r="I14" s="27"/>
      <c r="J14" s="27"/>
      <c r="K14" s="27"/>
      <c r="L14" s="35">
        <v>12.0</v>
      </c>
      <c r="M14" s="24">
        <v>8.0</v>
      </c>
      <c r="N14" s="24">
        <v>8.0</v>
      </c>
      <c r="O14" s="24">
        <v>8.0</v>
      </c>
      <c r="P14" s="27">
        <v>8.0</v>
      </c>
      <c r="Q14" s="27"/>
      <c r="R14" s="24"/>
      <c r="S14" s="24">
        <v>8.0</v>
      </c>
      <c r="T14" s="24">
        <v>8.0</v>
      </c>
      <c r="U14" s="24">
        <v>8.0</v>
      </c>
      <c r="V14" s="35">
        <v>12.0</v>
      </c>
      <c r="W14" s="27"/>
      <c r="X14" s="27"/>
      <c r="Y14" s="24">
        <v>8.0</v>
      </c>
      <c r="Z14" s="35">
        <v>12.0</v>
      </c>
      <c r="AA14" s="24">
        <v>8.0</v>
      </c>
      <c r="AB14" s="24">
        <v>8.0</v>
      </c>
      <c r="AC14" s="24">
        <v>8.0</v>
      </c>
      <c r="AD14" s="35">
        <v>12.0</v>
      </c>
      <c r="AE14" s="25"/>
      <c r="AF14" s="52"/>
      <c r="AG14" s="52"/>
      <c r="AH14" s="52"/>
      <c r="AI14" s="252"/>
      <c r="AJ14" s="52"/>
      <c r="AK14" s="404">
        <f t="shared" si="1"/>
        <v>17</v>
      </c>
      <c r="AL14" s="45"/>
      <c r="AM14" s="180"/>
    </row>
    <row r="15" ht="15.75" customHeight="1">
      <c r="A15" s="19">
        <v>12.0</v>
      </c>
      <c r="B15" s="300" t="s">
        <v>26</v>
      </c>
      <c r="C15" s="359"/>
      <c r="D15" s="32"/>
      <c r="E15" s="23"/>
      <c r="F15" s="24">
        <v>8.0</v>
      </c>
      <c r="G15" s="23"/>
      <c r="H15" s="24"/>
      <c r="I15" s="27"/>
      <c r="J15" s="27"/>
      <c r="K15" s="35">
        <v>12.0</v>
      </c>
      <c r="L15" s="24">
        <v>8.0</v>
      </c>
      <c r="M15" s="24">
        <v>8.0</v>
      </c>
      <c r="N15" s="24">
        <v>8.0</v>
      </c>
      <c r="O15" s="35">
        <v>12.0</v>
      </c>
      <c r="P15" s="27"/>
      <c r="Q15" s="25"/>
      <c r="R15" s="24">
        <v>8.0</v>
      </c>
      <c r="S15" s="24">
        <v>8.0</v>
      </c>
      <c r="T15" s="35">
        <v>12.0</v>
      </c>
      <c r="U15" s="24">
        <v>8.0</v>
      </c>
      <c r="V15" s="24">
        <v>8.0</v>
      </c>
      <c r="W15" s="35">
        <v>12.0</v>
      </c>
      <c r="X15" s="27"/>
      <c r="Y15" s="24"/>
      <c r="Z15" s="24">
        <v>8.0</v>
      </c>
      <c r="AA15" s="24">
        <v>8.0</v>
      </c>
      <c r="AB15" s="24">
        <v>8.0</v>
      </c>
      <c r="AC15" s="35">
        <v>12.0</v>
      </c>
      <c r="AD15" s="25"/>
      <c r="AE15" s="27"/>
      <c r="AF15" s="24">
        <v>8.0</v>
      </c>
      <c r="AG15" s="24">
        <v>8.0</v>
      </c>
      <c r="AH15" s="24">
        <v>8.0</v>
      </c>
      <c r="AI15" s="35">
        <v>12.0</v>
      </c>
      <c r="AJ15" s="24" t="s">
        <v>710</v>
      </c>
      <c r="AK15" s="404">
        <f t="shared" si="1"/>
        <v>20</v>
      </c>
      <c r="AL15" s="29"/>
      <c r="AM15" s="18"/>
    </row>
    <row r="16" ht="15.75" customHeight="1">
      <c r="A16" s="19">
        <v>13.0</v>
      </c>
      <c r="B16" s="300" t="s">
        <v>27</v>
      </c>
      <c r="C16" s="359"/>
      <c r="D16" s="32"/>
      <c r="E16" s="23"/>
      <c r="F16" s="24">
        <v>8.0</v>
      </c>
      <c r="G16" s="23"/>
      <c r="H16" s="24">
        <v>8.0</v>
      </c>
      <c r="I16" s="35">
        <v>12.0</v>
      </c>
      <c r="J16" s="27"/>
      <c r="K16" s="27"/>
      <c r="L16" s="24">
        <v>8.0</v>
      </c>
      <c r="M16" s="24"/>
      <c r="N16" s="24">
        <v>8.0</v>
      </c>
      <c r="O16" s="24">
        <v>8.0</v>
      </c>
      <c r="P16" s="27"/>
      <c r="Q16" s="27"/>
      <c r="R16" s="35">
        <v>12.0</v>
      </c>
      <c r="S16" s="24">
        <v>8.0</v>
      </c>
      <c r="T16" s="24">
        <v>8.0</v>
      </c>
      <c r="U16" s="24">
        <v>8.0</v>
      </c>
      <c r="V16" s="24">
        <v>8.0</v>
      </c>
      <c r="W16" s="27"/>
      <c r="X16" s="27"/>
      <c r="Y16" s="24">
        <v>8.0</v>
      </c>
      <c r="Z16" s="35">
        <v>12.0</v>
      </c>
      <c r="AA16" s="24">
        <v>8.0</v>
      </c>
      <c r="AB16" s="24">
        <v>8.0</v>
      </c>
      <c r="AC16" s="24">
        <v>8.0</v>
      </c>
      <c r="AD16" s="27">
        <v>8.0</v>
      </c>
      <c r="AE16" s="27"/>
      <c r="AF16" s="24"/>
      <c r="AG16" s="24">
        <v>8.0</v>
      </c>
      <c r="AH16" s="24">
        <v>8.0</v>
      </c>
      <c r="AI16" s="35">
        <v>12.0</v>
      </c>
      <c r="AJ16" s="24">
        <v>8.0</v>
      </c>
      <c r="AK16" s="404">
        <f t="shared" si="1"/>
        <v>21</v>
      </c>
      <c r="AL16" s="29"/>
      <c r="AM16" s="18"/>
    </row>
    <row r="17" ht="15.75" customHeight="1">
      <c r="A17" s="19">
        <v>14.0</v>
      </c>
      <c r="B17" s="480" t="s">
        <v>28</v>
      </c>
      <c r="C17" s="358"/>
      <c r="D17" s="32"/>
      <c r="E17" s="23"/>
      <c r="F17" s="24">
        <v>8.0</v>
      </c>
      <c r="G17" s="23"/>
      <c r="H17" s="24">
        <v>8.0</v>
      </c>
      <c r="I17" s="27"/>
      <c r="J17" s="35">
        <v>12.0</v>
      </c>
      <c r="K17" s="25"/>
      <c r="L17" s="24"/>
      <c r="M17" s="24">
        <v>8.0</v>
      </c>
      <c r="N17" s="35">
        <v>12.0</v>
      </c>
      <c r="O17" s="24">
        <v>8.0</v>
      </c>
      <c r="P17" s="27"/>
      <c r="Q17" s="27"/>
      <c r="R17" s="67"/>
      <c r="S17" s="24">
        <v>8.0</v>
      </c>
      <c r="T17" s="24">
        <v>8.0</v>
      </c>
      <c r="U17" s="24">
        <v>8.0</v>
      </c>
      <c r="V17" s="24">
        <v>8.0</v>
      </c>
      <c r="W17" s="27"/>
      <c r="X17" s="27">
        <v>8.0</v>
      </c>
      <c r="Y17" s="24">
        <v>8.0</v>
      </c>
      <c r="Z17" s="24">
        <v>8.0</v>
      </c>
      <c r="AA17" s="35">
        <v>12.0</v>
      </c>
      <c r="AB17" s="24">
        <v>8.0</v>
      </c>
      <c r="AC17" s="24">
        <v>8.0</v>
      </c>
      <c r="AD17" s="35">
        <v>12.0</v>
      </c>
      <c r="AE17" s="27"/>
      <c r="AF17" s="24"/>
      <c r="AG17" s="35">
        <v>12.0</v>
      </c>
      <c r="AH17" s="24">
        <v>8.0</v>
      </c>
      <c r="AI17" s="24">
        <v>8.0</v>
      </c>
      <c r="AJ17" s="35">
        <v>12.0</v>
      </c>
      <c r="AK17" s="404">
        <f t="shared" si="1"/>
        <v>21</v>
      </c>
      <c r="AL17" s="29"/>
      <c r="AM17" s="18"/>
    </row>
    <row r="18" ht="15.75" customHeight="1">
      <c r="A18" s="19">
        <v>15.0</v>
      </c>
      <c r="B18" s="46" t="s">
        <v>312</v>
      </c>
      <c r="C18" s="359"/>
      <c r="D18" s="32"/>
      <c r="E18" s="23"/>
      <c r="F18" s="24">
        <v>8.0</v>
      </c>
      <c r="G18" s="23"/>
      <c r="H18" s="24">
        <v>8.0</v>
      </c>
      <c r="I18" s="35">
        <v>12.0</v>
      </c>
      <c r="J18" s="529"/>
      <c r="K18" s="27"/>
      <c r="L18" s="24">
        <v>8.0</v>
      </c>
      <c r="M18" s="35">
        <v>12.0</v>
      </c>
      <c r="N18" s="24">
        <v>8.0</v>
      </c>
      <c r="O18" s="24">
        <v>8.0</v>
      </c>
      <c r="P18" s="27"/>
      <c r="Q18" s="27"/>
      <c r="R18" s="24">
        <v>8.0</v>
      </c>
      <c r="S18" s="35">
        <v>12.0</v>
      </c>
      <c r="T18" s="24">
        <v>8.0</v>
      </c>
      <c r="U18" s="24">
        <v>8.0</v>
      </c>
      <c r="V18" s="24"/>
      <c r="W18" s="27"/>
      <c r="X18" s="27">
        <v>8.0</v>
      </c>
      <c r="Y18" s="35">
        <v>12.0</v>
      </c>
      <c r="Z18" s="24">
        <v>8.0</v>
      </c>
      <c r="AA18" s="24">
        <v>8.0</v>
      </c>
      <c r="AB18" s="24">
        <v>8.0</v>
      </c>
      <c r="AC18" s="67"/>
      <c r="AD18" s="27"/>
      <c r="AE18" s="27"/>
      <c r="AF18" s="24">
        <v>8.0</v>
      </c>
      <c r="AG18" s="24">
        <v>8.0</v>
      </c>
      <c r="AH18" s="35">
        <v>12.0</v>
      </c>
      <c r="AI18" s="24">
        <v>8.0</v>
      </c>
      <c r="AJ18" s="24"/>
      <c r="AK18" s="404">
        <f t="shared" si="1"/>
        <v>20</v>
      </c>
      <c r="AL18" s="29"/>
      <c r="AM18" s="18"/>
    </row>
    <row r="19" ht="15.75" customHeight="1">
      <c r="A19" s="19">
        <v>16.0</v>
      </c>
      <c r="B19" s="46" t="s">
        <v>32</v>
      </c>
      <c r="C19" s="359"/>
      <c r="D19" s="32"/>
      <c r="E19" s="23"/>
      <c r="F19" s="35">
        <v>12.0</v>
      </c>
      <c r="G19" s="23"/>
      <c r="H19" s="24"/>
      <c r="I19" s="25"/>
      <c r="J19" s="27"/>
      <c r="K19" s="27">
        <v>8.0</v>
      </c>
      <c r="L19" s="24">
        <v>8.0</v>
      </c>
      <c r="M19" s="35">
        <v>12.0</v>
      </c>
      <c r="N19" s="24">
        <v>8.0</v>
      </c>
      <c r="O19" s="24">
        <v>8.0</v>
      </c>
      <c r="P19" s="27"/>
      <c r="Q19" s="25"/>
      <c r="R19" s="35">
        <v>12.0</v>
      </c>
      <c r="S19" s="24">
        <v>8.0</v>
      </c>
      <c r="T19" s="24">
        <v>8.0</v>
      </c>
      <c r="U19" s="35">
        <v>12.0</v>
      </c>
      <c r="V19" s="24">
        <v>8.0</v>
      </c>
      <c r="W19" s="27"/>
      <c r="X19" s="27"/>
      <c r="Y19" s="24">
        <v>8.0</v>
      </c>
      <c r="Z19" s="35">
        <v>12.0</v>
      </c>
      <c r="AA19" s="24">
        <v>8.0</v>
      </c>
      <c r="AB19" s="35">
        <v>12.0</v>
      </c>
      <c r="AC19" s="24">
        <v>8.0</v>
      </c>
      <c r="AD19" s="27">
        <v>8.0</v>
      </c>
      <c r="AE19" s="27"/>
      <c r="AF19" s="24"/>
      <c r="AG19" s="35">
        <v>12.0</v>
      </c>
      <c r="AH19" s="24">
        <v>8.0</v>
      </c>
      <c r="AI19" s="24">
        <v>8.0</v>
      </c>
      <c r="AJ19" s="24">
        <v>8.0</v>
      </c>
      <c r="AK19" s="404">
        <f t="shared" si="1"/>
        <v>21</v>
      </c>
      <c r="AL19" s="45"/>
      <c r="AM19" s="180"/>
    </row>
    <row r="20" ht="15.75" customHeight="1">
      <c r="A20" s="19">
        <v>17.0</v>
      </c>
      <c r="B20" s="58" t="s">
        <v>33</v>
      </c>
      <c r="C20" s="359"/>
      <c r="D20" s="32"/>
      <c r="E20" s="23"/>
      <c r="F20" s="35">
        <v>12.0</v>
      </c>
      <c r="G20" s="23"/>
      <c r="H20" s="24">
        <v>8.0</v>
      </c>
      <c r="I20" s="27"/>
      <c r="J20" s="25"/>
      <c r="K20" s="27"/>
      <c r="L20" s="35">
        <v>12.0</v>
      </c>
      <c r="M20" s="24">
        <v>8.0</v>
      </c>
      <c r="N20" s="24">
        <v>8.0</v>
      </c>
      <c r="O20" s="24">
        <v>8.0</v>
      </c>
      <c r="P20" s="35">
        <v>12.0</v>
      </c>
      <c r="Q20" s="27"/>
      <c r="R20" s="24"/>
      <c r="S20" s="24">
        <v>8.0</v>
      </c>
      <c r="T20" s="35">
        <v>12.0</v>
      </c>
      <c r="U20" s="24">
        <v>8.0</v>
      </c>
      <c r="V20" s="24">
        <v>8.0</v>
      </c>
      <c r="W20" s="27"/>
      <c r="X20" s="25"/>
      <c r="Y20" s="334">
        <v>12.0</v>
      </c>
      <c r="Z20" s="24">
        <v>8.0</v>
      </c>
      <c r="AA20" s="24">
        <v>8.0</v>
      </c>
      <c r="AB20" s="35">
        <v>12.0</v>
      </c>
      <c r="AC20" s="24">
        <v>8.0</v>
      </c>
      <c r="AD20" s="27"/>
      <c r="AE20" s="35">
        <v>12.0</v>
      </c>
      <c r="AF20" s="24">
        <v>8.0</v>
      </c>
      <c r="AG20" s="24">
        <v>8.0</v>
      </c>
      <c r="AH20" s="35">
        <v>12.0</v>
      </c>
      <c r="AI20" s="24">
        <v>8.0</v>
      </c>
      <c r="AJ20" s="24">
        <v>8.0</v>
      </c>
      <c r="AK20" s="404">
        <f t="shared" si="1"/>
        <v>22</v>
      </c>
      <c r="AL20" s="45"/>
      <c r="AM20" s="180"/>
    </row>
    <row r="21" ht="15.75" customHeight="1">
      <c r="A21" s="19">
        <v>18.0</v>
      </c>
      <c r="B21" s="46" t="s">
        <v>313</v>
      </c>
      <c r="C21" s="362"/>
      <c r="D21" s="32"/>
      <c r="E21" s="23"/>
      <c r="F21" s="24">
        <v>8.0</v>
      </c>
      <c r="G21" s="23"/>
      <c r="H21" s="35">
        <v>12.0</v>
      </c>
      <c r="I21" s="25"/>
      <c r="J21" s="27"/>
      <c r="K21" s="27"/>
      <c r="L21" s="24">
        <v>8.0</v>
      </c>
      <c r="M21" s="24">
        <v>8.0</v>
      </c>
      <c r="N21" s="35">
        <v>12.0</v>
      </c>
      <c r="O21" s="24"/>
      <c r="P21" s="27"/>
      <c r="Q21" s="27">
        <v>8.0</v>
      </c>
      <c r="R21" s="35">
        <v>12.0</v>
      </c>
      <c r="S21" s="24">
        <v>8.0</v>
      </c>
      <c r="T21" s="24">
        <v>8.0</v>
      </c>
      <c r="U21" s="24">
        <v>8.0</v>
      </c>
      <c r="V21" s="35">
        <v>12.0</v>
      </c>
      <c r="W21" s="25"/>
      <c r="X21" s="27"/>
      <c r="Y21" s="24">
        <v>8.0</v>
      </c>
      <c r="Z21" s="35">
        <v>12.0</v>
      </c>
      <c r="AA21" s="24">
        <v>8.0</v>
      </c>
      <c r="AB21" s="24">
        <v>8.0</v>
      </c>
      <c r="AC21" s="24">
        <v>8.0</v>
      </c>
      <c r="AD21" s="27"/>
      <c r="AE21" s="27"/>
      <c r="AF21" s="24">
        <v>8.0</v>
      </c>
      <c r="AG21" s="24">
        <v>8.0</v>
      </c>
      <c r="AH21" s="35">
        <v>12.0</v>
      </c>
      <c r="AI21" s="24">
        <v>8.0</v>
      </c>
      <c r="AJ21" s="24">
        <v>8.0</v>
      </c>
      <c r="AK21" s="404">
        <f t="shared" si="1"/>
        <v>21</v>
      </c>
      <c r="AL21" s="61"/>
      <c r="AM21" s="253"/>
    </row>
    <row r="22" ht="15.75" customHeight="1">
      <c r="A22" s="19">
        <v>19.0</v>
      </c>
      <c r="B22" s="300" t="s">
        <v>684</v>
      </c>
      <c r="C22" s="359"/>
      <c r="D22" s="32"/>
      <c r="E22" s="23"/>
      <c r="F22" s="52"/>
      <c r="G22" s="23"/>
      <c r="H22" s="35">
        <v>12.0</v>
      </c>
      <c r="I22" s="27">
        <v>8.0</v>
      </c>
      <c r="J22" s="25"/>
      <c r="K22" s="27"/>
      <c r="L22" s="24">
        <v>8.0</v>
      </c>
      <c r="M22" s="24"/>
      <c r="N22" s="35">
        <v>12.0</v>
      </c>
      <c r="O22" s="24">
        <v>8.0</v>
      </c>
      <c r="P22" s="27"/>
      <c r="Q22" s="27"/>
      <c r="R22" s="24">
        <v>8.0</v>
      </c>
      <c r="S22" s="24">
        <v>8.0</v>
      </c>
      <c r="T22" s="35">
        <v>12.0</v>
      </c>
      <c r="U22" s="24">
        <v>8.0</v>
      </c>
      <c r="V22" s="24">
        <v>8.0</v>
      </c>
      <c r="W22" s="35">
        <v>12.0</v>
      </c>
      <c r="X22" s="25"/>
      <c r="Y22" s="24"/>
      <c r="Z22" s="24">
        <v>8.0</v>
      </c>
      <c r="AA22" s="24">
        <v>8.0</v>
      </c>
      <c r="AB22" s="35">
        <v>12.0</v>
      </c>
      <c r="AC22" s="24">
        <v>8.0</v>
      </c>
      <c r="AD22" s="27"/>
      <c r="AE22" s="27"/>
      <c r="AF22" s="35">
        <v>12.0</v>
      </c>
      <c r="AG22" s="24">
        <v>8.0</v>
      </c>
      <c r="AH22" s="24">
        <v>8.0</v>
      </c>
      <c r="AI22" s="35">
        <v>12.0</v>
      </c>
      <c r="AJ22" s="24"/>
      <c r="AK22" s="404">
        <f t="shared" si="1"/>
        <v>19</v>
      </c>
      <c r="AL22" s="45"/>
      <c r="AM22" s="180"/>
    </row>
    <row r="23" ht="15.75" customHeight="1">
      <c r="A23" s="19">
        <v>20.0</v>
      </c>
      <c r="B23" s="20" t="s">
        <v>165</v>
      </c>
      <c r="C23" s="380"/>
      <c r="D23" s="32"/>
      <c r="E23" s="78"/>
      <c r="F23" s="35">
        <v>12.0</v>
      </c>
      <c r="G23" s="23"/>
      <c r="H23" s="24">
        <v>8.0</v>
      </c>
      <c r="I23" s="27">
        <v>8.0</v>
      </c>
      <c r="J23" s="27"/>
      <c r="K23" s="27"/>
      <c r="L23" s="35">
        <v>12.0</v>
      </c>
      <c r="M23" s="24">
        <v>8.0</v>
      </c>
      <c r="N23" s="24"/>
      <c r="O23" s="35">
        <v>12.0</v>
      </c>
      <c r="P23" s="27"/>
      <c r="Q23" s="27"/>
      <c r="R23" s="24">
        <v>8.0</v>
      </c>
      <c r="S23" s="24">
        <v>8.0</v>
      </c>
      <c r="T23" s="35">
        <v>12.0</v>
      </c>
      <c r="U23" s="24">
        <v>8.0</v>
      </c>
      <c r="V23" s="24"/>
      <c r="W23" s="27"/>
      <c r="X23" s="35">
        <v>12.0</v>
      </c>
      <c r="Y23" s="24">
        <v>8.0</v>
      </c>
      <c r="Z23" s="24">
        <v>8.0</v>
      </c>
      <c r="AA23" s="24">
        <v>8.0</v>
      </c>
      <c r="AB23" s="24">
        <v>8.0</v>
      </c>
      <c r="AC23" s="35">
        <v>12.0</v>
      </c>
      <c r="AD23" s="25"/>
      <c r="AE23" s="25"/>
      <c r="AF23" s="24">
        <v>8.0</v>
      </c>
      <c r="AG23" s="24">
        <v>8.0</v>
      </c>
      <c r="AH23" s="35">
        <v>12.0</v>
      </c>
      <c r="AI23" s="24">
        <v>8.0</v>
      </c>
      <c r="AJ23" s="24">
        <v>8.0</v>
      </c>
      <c r="AK23" s="404">
        <f t="shared" si="1"/>
        <v>21</v>
      </c>
      <c r="AL23" s="45"/>
      <c r="AM23" s="180"/>
    </row>
    <row r="24" ht="15.75" customHeight="1">
      <c r="A24" s="19">
        <v>21.0</v>
      </c>
      <c r="B24" s="300" t="s">
        <v>36</v>
      </c>
      <c r="C24" s="364"/>
      <c r="D24" s="32"/>
      <c r="E24" s="382"/>
      <c r="F24" s="24">
        <v>8.0</v>
      </c>
      <c r="G24" s="23"/>
      <c r="H24" s="35">
        <v>12.0</v>
      </c>
      <c r="I24" s="27"/>
      <c r="J24" s="27"/>
      <c r="K24" s="27"/>
      <c r="L24" s="24">
        <v>8.0</v>
      </c>
      <c r="M24" s="24">
        <v>8.0</v>
      </c>
      <c r="N24" s="24">
        <v>8.0</v>
      </c>
      <c r="O24" s="24">
        <v>8.0</v>
      </c>
      <c r="P24" s="27"/>
      <c r="Q24" s="25"/>
      <c r="R24" s="24">
        <v>8.0</v>
      </c>
      <c r="S24" s="24">
        <v>8.0</v>
      </c>
      <c r="T24" s="24">
        <v>8.0</v>
      </c>
      <c r="U24" s="35">
        <v>12.0</v>
      </c>
      <c r="V24" s="24">
        <v>8.0</v>
      </c>
      <c r="W24" s="27"/>
      <c r="X24" s="27"/>
      <c r="Y24" s="24">
        <v>8.0</v>
      </c>
      <c r="Z24" s="35">
        <v>12.0</v>
      </c>
      <c r="AA24" s="24">
        <v>8.0</v>
      </c>
      <c r="AB24" s="24">
        <v>8.0</v>
      </c>
      <c r="AC24" s="24">
        <v>8.0</v>
      </c>
      <c r="AD24" s="27"/>
      <c r="AE24" s="27"/>
      <c r="AF24" s="35">
        <v>12.0</v>
      </c>
      <c r="AG24" s="24">
        <v>8.0</v>
      </c>
      <c r="AH24" s="24">
        <v>8.0</v>
      </c>
      <c r="AI24" s="24">
        <v>8.0</v>
      </c>
      <c r="AJ24" s="24">
        <v>8.0</v>
      </c>
      <c r="AK24" s="404">
        <f t="shared" si="1"/>
        <v>21</v>
      </c>
      <c r="AL24" s="45"/>
      <c r="AM24" s="180"/>
    </row>
    <row r="25" ht="15.75" customHeight="1">
      <c r="A25" s="19">
        <v>22.0</v>
      </c>
      <c r="B25" s="65" t="s">
        <v>669</v>
      </c>
      <c r="C25" s="364"/>
      <c r="D25" s="32"/>
      <c r="E25" s="382"/>
      <c r="F25" s="247">
        <v>8.0</v>
      </c>
      <c r="G25" s="23"/>
      <c r="H25" s="247">
        <v>8.0</v>
      </c>
      <c r="I25" s="27"/>
      <c r="J25" s="27"/>
      <c r="K25" s="27"/>
      <c r="L25" s="247">
        <v>8.0</v>
      </c>
      <c r="M25" s="247">
        <v>8.0</v>
      </c>
      <c r="N25" s="35">
        <v>12.0</v>
      </c>
      <c r="O25" s="247">
        <v>8.0</v>
      </c>
      <c r="P25" s="35">
        <v>12.0</v>
      </c>
      <c r="Q25" s="27"/>
      <c r="R25" s="247"/>
      <c r="S25" s="247">
        <v>8.0</v>
      </c>
      <c r="T25" s="247">
        <v>8.0</v>
      </c>
      <c r="U25" s="247">
        <v>8.0</v>
      </c>
      <c r="V25" s="35">
        <v>12.0</v>
      </c>
      <c r="W25" s="27"/>
      <c r="X25" s="27"/>
      <c r="Y25" s="247">
        <v>8.0</v>
      </c>
      <c r="Z25" s="247">
        <v>8.0</v>
      </c>
      <c r="AA25" s="247">
        <v>8.0</v>
      </c>
      <c r="AB25" s="247">
        <v>8.0</v>
      </c>
      <c r="AC25" s="247"/>
      <c r="AD25" s="27"/>
      <c r="AE25" s="27">
        <v>8.0</v>
      </c>
      <c r="AF25" s="247">
        <v>8.0</v>
      </c>
      <c r="AG25" s="247">
        <v>8.0</v>
      </c>
      <c r="AH25" s="35">
        <v>12.0</v>
      </c>
      <c r="AI25" s="247">
        <v>8.0</v>
      </c>
      <c r="AJ25" s="247">
        <v>8.0</v>
      </c>
      <c r="AK25" s="404">
        <f t="shared" si="1"/>
        <v>21</v>
      </c>
      <c r="AL25" s="45"/>
      <c r="AM25" s="180"/>
    </row>
    <row r="26" ht="15.75" customHeight="1">
      <c r="A26" s="19">
        <v>23.0</v>
      </c>
      <c r="B26" s="300" t="s">
        <v>37</v>
      </c>
      <c r="C26" s="364"/>
      <c r="D26" s="32"/>
      <c r="E26" s="382"/>
      <c r="F26" s="52"/>
      <c r="G26" s="23"/>
      <c r="H26" s="52"/>
      <c r="I26" s="52"/>
      <c r="J26" s="52"/>
      <c r="K26" s="27"/>
      <c r="L26" s="24">
        <v>8.0</v>
      </c>
      <c r="M26" s="24">
        <v>8.0</v>
      </c>
      <c r="N26" s="35">
        <v>12.0</v>
      </c>
      <c r="O26" s="24"/>
      <c r="P26" s="25"/>
      <c r="Q26" s="35">
        <v>12.0</v>
      </c>
      <c r="R26" s="24">
        <v>8.0</v>
      </c>
      <c r="S26" s="24">
        <v>8.0</v>
      </c>
      <c r="T26" s="24">
        <v>8.0</v>
      </c>
      <c r="U26" s="24">
        <v>8.0</v>
      </c>
      <c r="V26" s="35">
        <v>12.0</v>
      </c>
      <c r="W26" s="27"/>
      <c r="X26" s="27"/>
      <c r="Y26" s="24">
        <v>8.0</v>
      </c>
      <c r="Z26" s="35">
        <v>12.0</v>
      </c>
      <c r="AA26" s="24">
        <v>8.0</v>
      </c>
      <c r="AB26" s="24">
        <v>8.0</v>
      </c>
      <c r="AC26" s="24">
        <v>8.0</v>
      </c>
      <c r="AD26" s="27"/>
      <c r="AE26" s="27"/>
      <c r="AF26" s="35">
        <v>12.0</v>
      </c>
      <c r="AG26" s="24">
        <v>8.0</v>
      </c>
      <c r="AH26" s="24">
        <v>8.0</v>
      </c>
      <c r="AI26" s="24">
        <v>8.0</v>
      </c>
      <c r="AJ26" s="35">
        <v>12.0</v>
      </c>
      <c r="AK26" s="404">
        <f t="shared" si="1"/>
        <v>19</v>
      </c>
      <c r="AL26" s="45"/>
      <c r="AM26" s="180"/>
    </row>
    <row r="27" ht="15.75" customHeight="1">
      <c r="A27" s="19">
        <v>24.0</v>
      </c>
      <c r="B27" s="300" t="s">
        <v>202</v>
      </c>
      <c r="C27" s="364"/>
      <c r="D27" s="32"/>
      <c r="E27" s="23"/>
      <c r="F27" s="24">
        <v>8.0</v>
      </c>
      <c r="G27" s="23"/>
      <c r="H27" s="35">
        <v>12.0</v>
      </c>
      <c r="I27" s="35">
        <v>12.0</v>
      </c>
      <c r="J27" s="27">
        <v>8.0</v>
      </c>
      <c r="K27" s="27"/>
      <c r="L27" s="24"/>
      <c r="M27" s="24"/>
      <c r="N27" s="35">
        <v>12.0</v>
      </c>
      <c r="O27" s="24">
        <v>8.0</v>
      </c>
      <c r="P27" s="27">
        <v>8.0</v>
      </c>
      <c r="Q27" s="27">
        <v>8.0</v>
      </c>
      <c r="R27" s="24"/>
      <c r="S27" s="24"/>
      <c r="T27" s="24">
        <v>8.0</v>
      </c>
      <c r="U27" s="24">
        <v>8.0</v>
      </c>
      <c r="V27" s="35">
        <v>12.0</v>
      </c>
      <c r="W27" s="27">
        <v>8.0</v>
      </c>
      <c r="X27" s="27">
        <v>8.0</v>
      </c>
      <c r="Y27" s="24"/>
      <c r="Z27" s="24"/>
      <c r="AA27" s="35">
        <v>12.0</v>
      </c>
      <c r="AB27" s="24">
        <v>8.0</v>
      </c>
      <c r="AC27" s="35">
        <v>12.0</v>
      </c>
      <c r="AD27" s="27"/>
      <c r="AE27" s="27"/>
      <c r="AF27" s="39"/>
      <c r="AG27" s="39"/>
      <c r="AH27" s="713"/>
      <c r="AI27" s="39"/>
      <c r="AJ27" s="39"/>
      <c r="AK27" s="404">
        <f t="shared" si="1"/>
        <v>16</v>
      </c>
      <c r="AL27" s="45"/>
      <c r="AM27" s="180"/>
    </row>
    <row r="28" ht="15.75" customHeight="1">
      <c r="A28" s="46">
        <v>25.0</v>
      </c>
      <c r="B28" s="300" t="s">
        <v>226</v>
      </c>
      <c r="C28" s="377"/>
      <c r="D28" s="32"/>
      <c r="E28" s="23"/>
      <c r="F28" s="24">
        <v>8.0</v>
      </c>
      <c r="G28" s="23"/>
      <c r="H28" s="24">
        <v>8.0</v>
      </c>
      <c r="I28" s="27"/>
      <c r="J28" s="27"/>
      <c r="K28" s="27"/>
      <c r="L28" s="24">
        <v>8.0</v>
      </c>
      <c r="M28" s="24">
        <v>8.0</v>
      </c>
      <c r="N28" s="24">
        <v>8.0</v>
      </c>
      <c r="O28" s="24">
        <v>8.0</v>
      </c>
      <c r="P28" s="27"/>
      <c r="Q28" s="27"/>
      <c r="R28" s="35">
        <v>12.0</v>
      </c>
      <c r="S28" s="24">
        <v>8.0</v>
      </c>
      <c r="T28" s="24">
        <v>8.0</v>
      </c>
      <c r="U28" s="24">
        <v>8.0</v>
      </c>
      <c r="V28" s="24">
        <v>8.0</v>
      </c>
      <c r="W28" s="27"/>
      <c r="X28" s="27"/>
      <c r="Y28" s="24">
        <v>8.0</v>
      </c>
      <c r="Z28" s="24">
        <v>8.0</v>
      </c>
      <c r="AA28" s="24">
        <v>8.0</v>
      </c>
      <c r="AB28" s="24">
        <v>8.0</v>
      </c>
      <c r="AC28" s="24">
        <v>8.0</v>
      </c>
      <c r="AD28" s="27"/>
      <c r="AE28" s="27"/>
      <c r="AF28" s="24">
        <v>8.0</v>
      </c>
      <c r="AG28" s="24">
        <v>8.0</v>
      </c>
      <c r="AH28" s="24">
        <v>8.0</v>
      </c>
      <c r="AI28" s="24">
        <v>8.0</v>
      </c>
      <c r="AJ28" s="24">
        <v>8.0</v>
      </c>
      <c r="AK28" s="404">
        <f t="shared" si="1"/>
        <v>21</v>
      </c>
      <c r="AL28" s="45"/>
      <c r="AM28" s="180"/>
    </row>
    <row r="29" ht="15.75" customHeight="1">
      <c r="A29" s="717">
        <v>26.0</v>
      </c>
      <c r="B29" s="65" t="s">
        <v>711</v>
      </c>
      <c r="C29" s="716"/>
      <c r="D29" s="32"/>
      <c r="E29" s="23"/>
      <c r="F29" s="247">
        <v>8.0</v>
      </c>
      <c r="G29" s="23"/>
      <c r="H29" s="247">
        <v>8.0</v>
      </c>
      <c r="I29" s="27"/>
      <c r="J29" s="27"/>
      <c r="K29" s="476">
        <v>8.0</v>
      </c>
      <c r="L29" s="247"/>
      <c r="M29" s="247">
        <v>8.0</v>
      </c>
      <c r="N29" s="247">
        <v>8.0</v>
      </c>
      <c r="O29" s="247">
        <v>8.0</v>
      </c>
      <c r="P29" s="27"/>
      <c r="Q29" s="27"/>
      <c r="R29" s="247">
        <v>8.0</v>
      </c>
      <c r="S29" s="247">
        <v>8.0</v>
      </c>
      <c r="T29" s="247">
        <v>8.0</v>
      </c>
      <c r="U29" s="247">
        <v>8.0</v>
      </c>
      <c r="V29" s="247">
        <v>8.0</v>
      </c>
      <c r="W29" s="27"/>
      <c r="X29" s="27"/>
      <c r="Y29" s="247">
        <v>8.0</v>
      </c>
      <c r="Z29" s="247">
        <v>8.0</v>
      </c>
      <c r="AA29" s="247">
        <v>8.0</v>
      </c>
      <c r="AB29" s="247">
        <v>8.0</v>
      </c>
      <c r="AC29" s="247">
        <v>8.0</v>
      </c>
      <c r="AD29" s="27"/>
      <c r="AE29" s="27"/>
      <c r="AF29" s="247">
        <v>8.0</v>
      </c>
      <c r="AG29" s="247">
        <v>8.0</v>
      </c>
      <c r="AH29" s="247">
        <v>8.0</v>
      </c>
      <c r="AI29" s="303"/>
      <c r="AJ29" s="303"/>
      <c r="AK29" s="404">
        <f t="shared" si="1"/>
        <v>19</v>
      </c>
      <c r="AL29" s="45"/>
      <c r="AM29" s="180"/>
    </row>
    <row r="30" ht="15.75" customHeight="1">
      <c r="A30" s="756"/>
      <c r="B30" s="757" t="s">
        <v>40</v>
      </c>
      <c r="C30" s="716"/>
      <c r="D30" s="32"/>
      <c r="E30" s="23"/>
      <c r="F30" s="458"/>
      <c r="G30" s="23"/>
      <c r="H30" s="458"/>
      <c r="I30" s="27"/>
      <c r="J30" s="27"/>
      <c r="K30" s="27"/>
      <c r="L30" s="458"/>
      <c r="M30" s="458"/>
      <c r="N30" s="458"/>
      <c r="O30" s="458"/>
      <c r="P30" s="27"/>
      <c r="Q30" s="27"/>
      <c r="R30" s="458"/>
      <c r="S30" s="458"/>
      <c r="T30" s="458"/>
      <c r="U30" s="458"/>
      <c r="V30" s="458"/>
      <c r="W30" s="27"/>
      <c r="X30" s="27"/>
      <c r="Y30" s="458"/>
      <c r="Z30" s="458"/>
      <c r="AA30" s="458"/>
      <c r="AB30" s="458"/>
      <c r="AC30" s="458"/>
      <c r="AD30" s="27"/>
      <c r="AE30" s="27"/>
      <c r="AF30" s="458"/>
      <c r="AG30" s="458"/>
      <c r="AH30" s="458"/>
      <c r="AI30" s="458"/>
      <c r="AJ30" s="458"/>
      <c r="AK30" s="404">
        <f t="shared" si="1"/>
        <v>0</v>
      </c>
      <c r="AL30" s="45"/>
      <c r="AM30" s="180"/>
    </row>
    <row r="31" ht="15.75" customHeight="1">
      <c r="A31" s="756"/>
      <c r="B31" s="757" t="s">
        <v>40</v>
      </c>
      <c r="C31" s="716"/>
      <c r="D31" s="32"/>
      <c r="E31" s="43"/>
      <c r="F31" s="458"/>
      <c r="G31" s="23"/>
      <c r="H31" s="458"/>
      <c r="I31" s="27"/>
      <c r="J31" s="27"/>
      <c r="K31" s="27"/>
      <c r="L31" s="458"/>
      <c r="M31" s="458"/>
      <c r="N31" s="458"/>
      <c r="O31" s="458"/>
      <c r="P31" s="27"/>
      <c r="Q31" s="27"/>
      <c r="R31" s="458"/>
      <c r="S31" s="458"/>
      <c r="T31" s="458"/>
      <c r="U31" s="458"/>
      <c r="V31" s="458"/>
      <c r="W31" s="27"/>
      <c r="X31" s="27"/>
      <c r="Y31" s="458"/>
      <c r="Z31" s="458"/>
      <c r="AA31" s="458"/>
      <c r="AB31" s="458"/>
      <c r="AC31" s="458"/>
      <c r="AD31" s="27"/>
      <c r="AE31" s="27"/>
      <c r="AF31" s="458"/>
      <c r="AG31" s="458"/>
      <c r="AH31" s="458"/>
      <c r="AI31" s="458"/>
      <c r="AJ31" s="458"/>
      <c r="AK31" s="404">
        <f t="shared" si="1"/>
        <v>0</v>
      </c>
      <c r="AL31" s="45"/>
      <c r="AM31" s="180"/>
    </row>
    <row r="32" ht="15.75" customHeight="1">
      <c r="A32" s="19" t="s">
        <v>671</v>
      </c>
      <c r="B32" s="300" t="s">
        <v>672</v>
      </c>
      <c r="C32" s="364"/>
      <c r="D32" s="32"/>
      <c r="E32" s="78"/>
      <c r="F32" s="24">
        <v>8.0</v>
      </c>
      <c r="G32" s="23"/>
      <c r="H32" s="24">
        <v>8.0</v>
      </c>
      <c r="I32" s="27"/>
      <c r="J32" s="27"/>
      <c r="K32" s="27"/>
      <c r="L32" s="24">
        <v>8.0</v>
      </c>
      <c r="M32" s="24">
        <v>8.0</v>
      </c>
      <c r="N32" s="24">
        <v>8.0</v>
      </c>
      <c r="O32" s="24">
        <v>8.0</v>
      </c>
      <c r="P32" s="27"/>
      <c r="Q32" s="27"/>
      <c r="R32" s="24">
        <v>8.0</v>
      </c>
      <c r="S32" s="24">
        <v>8.0</v>
      </c>
      <c r="T32" s="24">
        <v>8.0</v>
      </c>
      <c r="U32" s="24">
        <v>8.0</v>
      </c>
      <c r="V32" s="24">
        <v>8.0</v>
      </c>
      <c r="W32" s="27"/>
      <c r="X32" s="27"/>
      <c r="Y32" s="24">
        <v>8.0</v>
      </c>
      <c r="Z32" s="24">
        <v>8.0</v>
      </c>
      <c r="AA32" s="24">
        <v>8.0</v>
      </c>
      <c r="AB32" s="24">
        <v>8.0</v>
      </c>
      <c r="AC32" s="24">
        <v>8.0</v>
      </c>
      <c r="AD32" s="27"/>
      <c r="AE32" s="27"/>
      <c r="AF32" s="24">
        <v>8.0</v>
      </c>
      <c r="AG32" s="24">
        <v>8.0</v>
      </c>
      <c r="AH32" s="24">
        <v>8.0</v>
      </c>
      <c r="AI32" s="24">
        <v>8.0</v>
      </c>
      <c r="AJ32" s="24">
        <v>8.0</v>
      </c>
      <c r="AK32" s="404">
        <f t="shared" si="1"/>
        <v>21</v>
      </c>
      <c r="AL32" s="45"/>
      <c r="AM32" s="180"/>
    </row>
    <row r="33" ht="15.75" customHeight="1">
      <c r="A33" s="19" t="s">
        <v>673</v>
      </c>
      <c r="B33" s="300" t="s">
        <v>308</v>
      </c>
      <c r="C33" s="364"/>
      <c r="D33" s="32"/>
      <c r="E33" s="78"/>
      <c r="F33" s="24">
        <v>8.0</v>
      </c>
      <c r="G33" s="23"/>
      <c r="H33" s="24">
        <v>8.0</v>
      </c>
      <c r="I33" s="27"/>
      <c r="J33" s="27"/>
      <c r="K33" s="27"/>
      <c r="L33" s="24">
        <v>8.0</v>
      </c>
      <c r="M33" s="24">
        <v>8.0</v>
      </c>
      <c r="N33" s="24">
        <v>8.0</v>
      </c>
      <c r="O33" s="24">
        <v>8.0</v>
      </c>
      <c r="P33" s="27"/>
      <c r="Q33" s="27"/>
      <c r="R33" s="24">
        <v>8.0</v>
      </c>
      <c r="S33" s="24">
        <v>8.0</v>
      </c>
      <c r="T33" s="24">
        <v>8.0</v>
      </c>
      <c r="U33" s="24">
        <v>8.0</v>
      </c>
      <c r="V33" s="24">
        <v>8.0</v>
      </c>
      <c r="W33" s="27"/>
      <c r="X33" s="27"/>
      <c r="Y33" s="24">
        <v>8.0</v>
      </c>
      <c r="Z33" s="24">
        <v>8.0</v>
      </c>
      <c r="AA33" s="24">
        <v>8.0</v>
      </c>
      <c r="AB33" s="24">
        <v>8.0</v>
      </c>
      <c r="AC33" s="24">
        <v>8.0</v>
      </c>
      <c r="AD33" s="27"/>
      <c r="AE33" s="27"/>
      <c r="AF33" s="24">
        <v>8.0</v>
      </c>
      <c r="AG33" s="24">
        <v>8.0</v>
      </c>
      <c r="AH33" s="24">
        <v>8.0</v>
      </c>
      <c r="AI33" s="24">
        <v>8.0</v>
      </c>
      <c r="AJ33" s="24">
        <v>8.0</v>
      </c>
      <c r="AK33" s="404">
        <f t="shared" si="1"/>
        <v>21</v>
      </c>
      <c r="AL33" s="45"/>
      <c r="AM33" s="180"/>
    </row>
    <row r="34" ht="15.75" customHeight="1">
      <c r="A34" s="758" t="s">
        <v>323</v>
      </c>
      <c r="B34" s="759" t="s">
        <v>712</v>
      </c>
      <c r="C34" s="364"/>
      <c r="D34" s="32"/>
      <c r="E34" s="78"/>
      <c r="F34" s="760">
        <v>8.0</v>
      </c>
      <c r="G34" s="23"/>
      <c r="H34" s="760">
        <v>8.0</v>
      </c>
      <c r="I34" s="27"/>
      <c r="J34" s="27"/>
      <c r="K34" s="27"/>
      <c r="L34" s="760">
        <v>8.0</v>
      </c>
      <c r="M34" s="760">
        <v>8.0</v>
      </c>
      <c r="N34" s="760">
        <v>8.0</v>
      </c>
      <c r="O34" s="760">
        <v>8.0</v>
      </c>
      <c r="P34" s="27"/>
      <c r="Q34" s="27"/>
      <c r="R34" s="760">
        <v>8.0</v>
      </c>
      <c r="S34" s="760">
        <v>8.0</v>
      </c>
      <c r="T34" s="760">
        <v>8.0</v>
      </c>
      <c r="U34" s="760">
        <v>8.0</v>
      </c>
      <c r="V34" s="760">
        <v>8.0</v>
      </c>
      <c r="W34" s="27"/>
      <c r="X34" s="27"/>
      <c r="Y34" s="760">
        <v>8.0</v>
      </c>
      <c r="Z34" s="760">
        <v>8.0</v>
      </c>
      <c r="AA34" s="760">
        <v>8.0</v>
      </c>
      <c r="AB34" s="760">
        <v>8.0</v>
      </c>
      <c r="AC34" s="760">
        <v>8.0</v>
      </c>
      <c r="AD34" s="27"/>
      <c r="AE34" s="27"/>
      <c r="AF34" s="760">
        <v>8.0</v>
      </c>
      <c r="AG34" s="760">
        <v>8.0</v>
      </c>
      <c r="AH34" s="760">
        <v>8.0</v>
      </c>
      <c r="AI34" s="760">
        <v>8.0</v>
      </c>
      <c r="AJ34" s="760">
        <v>8.0</v>
      </c>
      <c r="AK34" s="404">
        <f t="shared" si="1"/>
        <v>21</v>
      </c>
      <c r="AL34" s="45"/>
      <c r="AM34" s="180"/>
    </row>
    <row r="35" ht="15.75" customHeight="1">
      <c r="A35" s="758" t="s">
        <v>675</v>
      </c>
      <c r="B35" s="759" t="s">
        <v>676</v>
      </c>
      <c r="C35" s="417"/>
      <c r="D35" s="32"/>
      <c r="E35" s="418"/>
      <c r="F35" s="760">
        <v>8.0</v>
      </c>
      <c r="G35" s="418"/>
      <c r="H35" s="760">
        <v>8.0</v>
      </c>
      <c r="I35" s="27"/>
      <c r="J35" s="27"/>
      <c r="K35" s="27"/>
      <c r="L35" s="760">
        <v>8.0</v>
      </c>
      <c r="M35" s="760">
        <v>8.0</v>
      </c>
      <c r="N35" s="760">
        <v>8.0</v>
      </c>
      <c r="O35" s="760">
        <v>8.0</v>
      </c>
      <c r="P35" s="27"/>
      <c r="Q35" s="27"/>
      <c r="R35" s="760">
        <v>8.0</v>
      </c>
      <c r="S35" s="760">
        <v>8.0</v>
      </c>
      <c r="T35" s="760">
        <v>8.0</v>
      </c>
      <c r="U35" s="760">
        <v>8.0</v>
      </c>
      <c r="V35" s="760">
        <v>8.0</v>
      </c>
      <c r="W35" s="27"/>
      <c r="X35" s="27"/>
      <c r="Y35" s="760">
        <v>8.0</v>
      </c>
      <c r="Z35" s="760">
        <v>8.0</v>
      </c>
      <c r="AA35" s="760">
        <v>8.0</v>
      </c>
      <c r="AB35" s="760">
        <v>8.0</v>
      </c>
      <c r="AC35" s="760">
        <v>8.0</v>
      </c>
      <c r="AD35" s="27"/>
      <c r="AE35" s="27"/>
      <c r="AF35" s="760">
        <v>8.0</v>
      </c>
      <c r="AG35" s="760">
        <v>8.0</v>
      </c>
      <c r="AH35" s="760">
        <v>8.0</v>
      </c>
      <c r="AI35" s="760">
        <v>8.0</v>
      </c>
      <c r="AJ35" s="760">
        <v>8.0</v>
      </c>
      <c r="AK35" s="404">
        <f t="shared" si="1"/>
        <v>21</v>
      </c>
      <c r="AL35" s="419"/>
      <c r="AM35" s="82"/>
    </row>
    <row r="36" ht="15.75" customHeight="1">
      <c r="A36" s="758" t="s">
        <v>677</v>
      </c>
      <c r="B36" s="759" t="s">
        <v>678</v>
      </c>
      <c r="C36" s="417"/>
      <c r="D36" s="32"/>
      <c r="E36" s="418"/>
      <c r="F36" s="760">
        <v>8.0</v>
      </c>
      <c r="G36" s="418"/>
      <c r="H36" s="760">
        <v>8.0</v>
      </c>
      <c r="I36" s="27"/>
      <c r="J36" s="27"/>
      <c r="K36" s="27"/>
      <c r="L36" s="760">
        <v>8.0</v>
      </c>
      <c r="M36" s="760">
        <v>8.0</v>
      </c>
      <c r="N36" s="760">
        <v>8.0</v>
      </c>
      <c r="O36" s="760">
        <v>8.0</v>
      </c>
      <c r="P36" s="27"/>
      <c r="Q36" s="27"/>
      <c r="R36" s="760">
        <v>8.0</v>
      </c>
      <c r="S36" s="760">
        <v>8.0</v>
      </c>
      <c r="T36" s="760">
        <v>8.0</v>
      </c>
      <c r="U36" s="760">
        <v>8.0</v>
      </c>
      <c r="V36" s="760">
        <v>8.0</v>
      </c>
      <c r="W36" s="27"/>
      <c r="X36" s="27"/>
      <c r="Y36" s="760">
        <v>8.0</v>
      </c>
      <c r="Z36" s="760">
        <v>8.0</v>
      </c>
      <c r="AA36" s="760">
        <v>8.0</v>
      </c>
      <c r="AB36" s="760">
        <v>8.0</v>
      </c>
      <c r="AC36" s="760">
        <v>8.0</v>
      </c>
      <c r="AD36" s="27"/>
      <c r="AE36" s="27"/>
      <c r="AF36" s="760">
        <v>8.0</v>
      </c>
      <c r="AG36" s="760">
        <v>8.0</v>
      </c>
      <c r="AH36" s="760">
        <v>8.0</v>
      </c>
      <c r="AI36" s="760">
        <v>8.0</v>
      </c>
      <c r="AJ36" s="760">
        <v>8.0</v>
      </c>
      <c r="AK36" s="404">
        <f t="shared" si="1"/>
        <v>21</v>
      </c>
      <c r="AL36" s="419"/>
      <c r="AM36" s="82"/>
    </row>
    <row r="37" ht="15.75" customHeight="1">
      <c r="A37" s="758" t="s">
        <v>328</v>
      </c>
      <c r="B37" s="759" t="s">
        <v>679</v>
      </c>
      <c r="C37" s="417"/>
      <c r="D37" s="71"/>
      <c r="E37" s="418"/>
      <c r="F37" s="760">
        <v>8.0</v>
      </c>
      <c r="G37" s="418"/>
      <c r="H37" s="760">
        <v>8.0</v>
      </c>
      <c r="I37" s="27"/>
      <c r="J37" s="27"/>
      <c r="K37" s="27"/>
      <c r="L37" s="760">
        <v>8.0</v>
      </c>
      <c r="M37" s="760">
        <v>8.0</v>
      </c>
      <c r="N37" s="760">
        <v>8.0</v>
      </c>
      <c r="O37" s="760">
        <v>8.0</v>
      </c>
      <c r="P37" s="27"/>
      <c r="Q37" s="27"/>
      <c r="R37" s="760">
        <v>8.0</v>
      </c>
      <c r="S37" s="760">
        <v>8.0</v>
      </c>
      <c r="T37" s="760">
        <v>8.0</v>
      </c>
      <c r="U37" s="760">
        <v>8.0</v>
      </c>
      <c r="V37" s="760">
        <v>8.0</v>
      </c>
      <c r="W37" s="27"/>
      <c r="X37" s="27"/>
      <c r="Y37" s="760">
        <v>8.0</v>
      </c>
      <c r="Z37" s="760">
        <v>8.0</v>
      </c>
      <c r="AA37" s="760">
        <v>8.0</v>
      </c>
      <c r="AB37" s="760">
        <v>8.0</v>
      </c>
      <c r="AC37" s="760">
        <v>8.0</v>
      </c>
      <c r="AD37" s="27"/>
      <c r="AE37" s="27"/>
      <c r="AF37" s="760">
        <v>8.0</v>
      </c>
      <c r="AG37" s="760">
        <v>8.0</v>
      </c>
      <c r="AH37" s="760">
        <v>8.0</v>
      </c>
      <c r="AI37" s="760">
        <v>8.0</v>
      </c>
      <c r="AJ37" s="760">
        <v>8.0</v>
      </c>
      <c r="AK37" s="404">
        <f t="shared" si="1"/>
        <v>21</v>
      </c>
      <c r="AL37" s="419"/>
      <c r="AM37" s="82"/>
    </row>
    <row r="38" ht="15.75" customHeight="1">
      <c r="A38" s="79"/>
      <c r="B38" s="423"/>
      <c r="C38" s="81"/>
      <c r="D38" s="79"/>
      <c r="E38" s="82"/>
      <c r="F38" s="82"/>
      <c r="G38" s="82"/>
      <c r="H38" s="83"/>
      <c r="I38" s="84"/>
      <c r="J38" s="82"/>
      <c r="K38" s="82"/>
      <c r="L38" s="82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82"/>
      <c r="AL38" s="82"/>
      <c r="AM38" s="82"/>
    </row>
    <row r="39" ht="15.75" customHeight="1">
      <c r="A39" s="306"/>
      <c r="B39" s="306"/>
      <c r="C39" s="307" t="s">
        <v>276</v>
      </c>
      <c r="D39" s="127"/>
      <c r="E39" s="87" t="s">
        <v>42</v>
      </c>
      <c r="F39" s="31" t="s">
        <v>43</v>
      </c>
      <c r="G39" s="82"/>
      <c r="H39" s="88"/>
      <c r="I39" s="79" t="s">
        <v>44</v>
      </c>
      <c r="J39" s="89"/>
      <c r="K39" s="89"/>
      <c r="L39" s="89"/>
      <c r="M39" s="89"/>
      <c r="N39" s="82"/>
      <c r="O39" s="82"/>
      <c r="P39" s="90"/>
      <c r="Q39" s="79" t="s">
        <v>45</v>
      </c>
      <c r="R39" s="79"/>
      <c r="S39" s="79"/>
      <c r="T39" s="82"/>
      <c r="U39" s="256"/>
      <c r="V39" s="82" t="s">
        <v>46</v>
      </c>
      <c r="W39" s="82"/>
      <c r="X39" s="82"/>
      <c r="Y39" s="485"/>
      <c r="Z39" s="486" t="s">
        <v>310</v>
      </c>
      <c r="AD39" s="79"/>
      <c r="AE39" s="79"/>
      <c r="AF39" s="79"/>
      <c r="AG39" s="79"/>
      <c r="AH39" s="79"/>
      <c r="AI39" s="79"/>
      <c r="AJ39" s="79"/>
      <c r="AK39" s="82"/>
      <c r="AL39" s="82"/>
      <c r="AM39" s="82"/>
    </row>
    <row r="40" ht="15.75" customHeight="1">
      <c r="A40" s="306"/>
      <c r="B40" s="306"/>
      <c r="C40" s="222"/>
      <c r="D40" s="223"/>
      <c r="E40" s="87" t="s">
        <v>48</v>
      </c>
      <c r="F40" s="35" t="s">
        <v>49</v>
      </c>
      <c r="G40" s="82"/>
      <c r="H40" s="93"/>
      <c r="I40" s="82"/>
      <c r="J40" s="82"/>
      <c r="K40" s="82"/>
      <c r="L40" s="82"/>
      <c r="M40" s="82"/>
      <c r="N40" s="82"/>
      <c r="O40" s="82"/>
      <c r="P40" s="94"/>
      <c r="Q40" s="82" t="s">
        <v>50</v>
      </c>
      <c r="R40" s="89"/>
      <c r="S40" s="82"/>
      <c r="T40" s="82"/>
      <c r="U40" s="95"/>
      <c r="V40" s="79" t="s">
        <v>51</v>
      </c>
      <c r="W40" s="79"/>
      <c r="X40" s="82"/>
      <c r="Y40" s="82"/>
      <c r="Z40" s="82"/>
      <c r="AA40" s="79"/>
      <c r="AB40" s="79"/>
      <c r="AC40" s="85"/>
      <c r="AD40" s="79"/>
      <c r="AE40" s="79"/>
      <c r="AF40" s="79"/>
      <c r="AG40" s="79"/>
      <c r="AH40" s="79"/>
      <c r="AI40" s="79"/>
      <c r="AJ40" s="79"/>
      <c r="AK40" s="82"/>
      <c r="AL40" s="82"/>
      <c r="AM40" s="82"/>
    </row>
    <row r="41" ht="15.75" customHeight="1">
      <c r="A41" s="306"/>
      <c r="B41" s="306"/>
      <c r="C41" s="128"/>
      <c r="D41" s="130"/>
      <c r="E41" s="87" t="s">
        <v>53</v>
      </c>
      <c r="F41" s="97" t="s">
        <v>54</v>
      </c>
      <c r="G41" s="98"/>
      <c r="H41" s="89"/>
      <c r="I41" s="89"/>
      <c r="J41" s="89"/>
      <c r="K41" s="89"/>
      <c r="L41" s="89"/>
      <c r="M41" s="82"/>
      <c r="N41" s="82"/>
      <c r="O41" s="82"/>
      <c r="P41" s="89"/>
      <c r="Q41" s="89"/>
      <c r="R41" s="99"/>
      <c r="S41" s="99"/>
      <c r="T41" s="100"/>
      <c r="U41" s="100"/>
      <c r="V41" s="99"/>
      <c r="W41" s="99"/>
      <c r="X41" s="99"/>
      <c r="Y41" s="99"/>
      <c r="Z41" s="99"/>
      <c r="AA41" s="99"/>
      <c r="AB41" s="100"/>
      <c r="AC41" s="85"/>
      <c r="AD41" s="101"/>
      <c r="AE41" s="101"/>
      <c r="AF41" s="101"/>
      <c r="AG41" s="101"/>
      <c r="AH41" s="101"/>
      <c r="AI41" s="101"/>
      <c r="AJ41" s="101"/>
      <c r="AK41" s="102"/>
      <c r="AL41" s="102"/>
      <c r="AM41" s="102"/>
    </row>
    <row r="42" ht="16.5" customHeight="1">
      <c r="A42" s="103"/>
      <c r="B42" s="104"/>
      <c r="C42" s="105"/>
      <c r="D42" s="103"/>
      <c r="E42" s="103"/>
      <c r="F42" s="106"/>
      <c r="G42" s="107" t="s">
        <v>55</v>
      </c>
      <c r="H42" s="108"/>
      <c r="I42" s="109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1"/>
      <c r="AL42" s="104"/>
      <c r="AM42" s="104"/>
    </row>
    <row r="43" ht="15.75" customHeight="1">
      <c r="A43" s="79"/>
      <c r="B43" s="82"/>
      <c r="C43" s="96"/>
      <c r="D43" s="79"/>
      <c r="E43" s="79"/>
      <c r="F43" s="79"/>
      <c r="G43" s="79"/>
      <c r="H43" s="112"/>
      <c r="I43" s="84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82"/>
      <c r="AL43" s="82"/>
      <c r="AM43" s="82"/>
    </row>
    <row r="44" ht="16.5" customHeight="1">
      <c r="A44" s="19">
        <v>1.0</v>
      </c>
      <c r="B44" s="19" t="s">
        <v>680</v>
      </c>
      <c r="C44" s="380"/>
      <c r="D44" s="113" t="s">
        <v>56</v>
      </c>
      <c r="E44" s="114"/>
      <c r="F44" s="9">
        <v>8.0</v>
      </c>
      <c r="G44" s="117"/>
      <c r="H44" s="9">
        <v>8.0</v>
      </c>
      <c r="I44" s="15"/>
      <c r="J44" s="15" t="s">
        <v>677</v>
      </c>
      <c r="K44" s="15" t="s">
        <v>677</v>
      </c>
      <c r="L44" s="9">
        <v>8.0</v>
      </c>
      <c r="M44" s="9">
        <v>8.0</v>
      </c>
      <c r="N44" s="9">
        <v>8.0</v>
      </c>
      <c r="O44" s="9">
        <v>8.0</v>
      </c>
      <c r="P44" s="15"/>
      <c r="Q44" s="15"/>
      <c r="R44" s="9">
        <v>8.0</v>
      </c>
      <c r="S44" s="9">
        <v>8.0</v>
      </c>
      <c r="T44" s="9">
        <v>8.0</v>
      </c>
      <c r="U44" s="9">
        <v>8.0</v>
      </c>
      <c r="V44" s="9">
        <v>8.0</v>
      </c>
      <c r="W44" s="15" t="s">
        <v>677</v>
      </c>
      <c r="X44" s="15"/>
      <c r="Y44" s="9">
        <v>8.0</v>
      </c>
      <c r="Z44" s="9">
        <v>8.0</v>
      </c>
      <c r="AA44" s="9">
        <v>8.0</v>
      </c>
      <c r="AB44" s="9">
        <v>8.0</v>
      </c>
      <c r="AC44" s="9">
        <v>8.0</v>
      </c>
      <c r="AD44" s="15"/>
      <c r="AE44" s="15"/>
      <c r="AF44" s="9">
        <v>8.0</v>
      </c>
      <c r="AG44" s="9">
        <v>8.0</v>
      </c>
      <c r="AH44" s="9">
        <v>8.0</v>
      </c>
      <c r="AI44" s="9">
        <v>8.0</v>
      </c>
      <c r="AJ44" s="9">
        <v>8.0</v>
      </c>
      <c r="AK44" s="31"/>
      <c r="AL44" s="31"/>
      <c r="AM44" s="112"/>
    </row>
    <row r="45" ht="15.75" customHeight="1">
      <c r="A45" s="19">
        <v>2.0</v>
      </c>
      <c r="B45" s="19" t="s">
        <v>681</v>
      </c>
      <c r="C45" s="387"/>
      <c r="D45" s="32"/>
      <c r="E45" s="32"/>
      <c r="F45" s="9">
        <v>8.0</v>
      </c>
      <c r="G45" s="117"/>
      <c r="H45" s="9">
        <v>8.0</v>
      </c>
      <c r="I45" s="15" t="s">
        <v>677</v>
      </c>
      <c r="J45" s="15"/>
      <c r="K45" s="15" t="s">
        <v>677</v>
      </c>
      <c r="L45" s="9">
        <v>8.0</v>
      </c>
      <c r="M45" s="9">
        <v>8.0</v>
      </c>
      <c r="N45" s="9">
        <v>8.0</v>
      </c>
      <c r="O45" s="9">
        <v>8.0</v>
      </c>
      <c r="P45" s="15"/>
      <c r="Q45" s="15" t="s">
        <v>677</v>
      </c>
      <c r="R45" s="9">
        <v>8.0</v>
      </c>
      <c r="S45" s="9">
        <v>8.0</v>
      </c>
      <c r="T45" s="9">
        <v>8.0</v>
      </c>
      <c r="U45" s="9">
        <v>8.0</v>
      </c>
      <c r="V45" s="9">
        <v>8.0</v>
      </c>
      <c r="W45" s="15"/>
      <c r="X45" s="15"/>
      <c r="Y45" s="9">
        <v>8.0</v>
      </c>
      <c r="Z45" s="9">
        <v>8.0</v>
      </c>
      <c r="AA45" s="9">
        <v>8.0</v>
      </c>
      <c r="AB45" s="9">
        <v>8.0</v>
      </c>
      <c r="AC45" s="9">
        <v>8.0</v>
      </c>
      <c r="AD45" s="15"/>
      <c r="AE45" s="15"/>
      <c r="AF45" s="9">
        <v>8.0</v>
      </c>
      <c r="AG45" s="9">
        <v>8.0</v>
      </c>
      <c r="AH45" s="9">
        <v>8.0</v>
      </c>
      <c r="AI45" s="9">
        <v>8.0</v>
      </c>
      <c r="AJ45" s="9">
        <v>8.0</v>
      </c>
      <c r="AK45" s="31"/>
      <c r="AL45" s="31"/>
      <c r="AM45" s="112"/>
    </row>
    <row r="46" ht="15.75" customHeight="1">
      <c r="A46" s="19">
        <v>3.0</v>
      </c>
      <c r="B46" s="19" t="s">
        <v>339</v>
      </c>
      <c r="C46" s="364"/>
      <c r="D46" s="32"/>
      <c r="E46" s="32"/>
      <c r="F46" s="9">
        <v>8.0</v>
      </c>
      <c r="G46" s="117"/>
      <c r="H46" s="9">
        <v>8.0</v>
      </c>
      <c r="I46" s="15"/>
      <c r="J46" s="15"/>
      <c r="K46" s="15" t="s">
        <v>677</v>
      </c>
      <c r="L46" s="9">
        <v>8.0</v>
      </c>
      <c r="M46" s="9">
        <v>8.0</v>
      </c>
      <c r="N46" s="9">
        <v>8.0</v>
      </c>
      <c r="O46" s="9">
        <v>8.0</v>
      </c>
      <c r="P46" s="15" t="s">
        <v>677</v>
      </c>
      <c r="Q46" s="15"/>
      <c r="R46" s="9">
        <v>8.0</v>
      </c>
      <c r="S46" s="9">
        <v>8.0</v>
      </c>
      <c r="T46" s="9">
        <v>8.0</v>
      </c>
      <c r="U46" s="9">
        <v>8.0</v>
      </c>
      <c r="V46" s="9">
        <v>8.0</v>
      </c>
      <c r="W46" s="15"/>
      <c r="X46" s="15"/>
      <c r="Y46" s="9">
        <v>8.0</v>
      </c>
      <c r="Z46" s="9">
        <v>8.0</v>
      </c>
      <c r="AA46" s="9">
        <v>8.0</v>
      </c>
      <c r="AB46" s="9">
        <v>8.0</v>
      </c>
      <c r="AC46" s="9">
        <v>8.0</v>
      </c>
      <c r="AD46" s="15"/>
      <c r="AE46" s="15" t="s">
        <v>677</v>
      </c>
      <c r="AF46" s="9">
        <v>8.0</v>
      </c>
      <c r="AG46" s="9">
        <v>8.0</v>
      </c>
      <c r="AH46" s="9">
        <v>8.0</v>
      </c>
      <c r="AI46" s="9">
        <v>8.0</v>
      </c>
      <c r="AJ46" s="9">
        <v>8.0</v>
      </c>
      <c r="AK46" s="31"/>
      <c r="AL46" s="31"/>
      <c r="AM46" s="112"/>
    </row>
    <row r="47" ht="16.5" customHeight="1">
      <c r="A47" s="19">
        <v>4.0</v>
      </c>
      <c r="B47" s="19" t="s">
        <v>59</v>
      </c>
      <c r="C47" s="364"/>
      <c r="D47" s="71"/>
      <c r="E47" s="71"/>
      <c r="F47" s="115"/>
      <c r="G47" s="117"/>
      <c r="H47" s="115"/>
      <c r="I47" s="115"/>
      <c r="J47" s="115"/>
      <c r="K47" s="115"/>
      <c r="L47" s="115"/>
      <c r="M47" s="115"/>
      <c r="N47" s="115"/>
      <c r="O47" s="115"/>
      <c r="P47" s="15"/>
      <c r="Q47" s="15"/>
      <c r="R47" s="9">
        <v>8.0</v>
      </c>
      <c r="S47" s="9">
        <v>8.0</v>
      </c>
      <c r="T47" s="9">
        <v>8.0</v>
      </c>
      <c r="U47" s="9">
        <v>8.0</v>
      </c>
      <c r="V47" s="9">
        <v>8.0</v>
      </c>
      <c r="W47" s="15"/>
      <c r="X47" s="15" t="s">
        <v>677</v>
      </c>
      <c r="Y47" s="9">
        <v>8.0</v>
      </c>
      <c r="Z47" s="9">
        <v>8.0</v>
      </c>
      <c r="AA47" s="9">
        <v>8.0</v>
      </c>
      <c r="AB47" s="9">
        <v>8.0</v>
      </c>
      <c r="AC47" s="9">
        <v>8.0</v>
      </c>
      <c r="AD47" s="15" t="s">
        <v>677</v>
      </c>
      <c r="AE47" s="15"/>
      <c r="AF47" s="9">
        <v>8.0</v>
      </c>
      <c r="AG47" s="9">
        <v>8.0</v>
      </c>
      <c r="AH47" s="9">
        <v>8.0</v>
      </c>
      <c r="AI47" s="9">
        <v>8.0</v>
      </c>
      <c r="AJ47" s="9">
        <v>8.0</v>
      </c>
      <c r="AK47" s="31"/>
      <c r="AL47" s="31"/>
      <c r="AM47" s="112"/>
    </row>
    <row r="48" ht="21.75" customHeight="1">
      <c r="A48" s="79"/>
      <c r="B48" s="80"/>
      <c r="C48" s="112"/>
      <c r="D48" s="79"/>
      <c r="E48" s="112"/>
      <c r="F48" s="237"/>
      <c r="G48" s="237"/>
      <c r="H48" s="237"/>
      <c r="I48" s="237"/>
      <c r="J48" s="237"/>
      <c r="K48" s="237"/>
      <c r="L48" s="237"/>
      <c r="M48" s="25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92"/>
      <c r="AA48" s="237"/>
      <c r="AB48" s="237"/>
      <c r="AC48" s="237"/>
      <c r="AD48" s="237"/>
      <c r="AE48" s="237"/>
      <c r="AF48" s="237"/>
      <c r="AG48" s="237"/>
      <c r="AH48" s="237"/>
      <c r="AI48" s="237"/>
      <c r="AJ48" s="237"/>
      <c r="AK48" s="31"/>
      <c r="AL48" s="31"/>
      <c r="AM48" s="112"/>
    </row>
    <row r="49" ht="17.25" customHeight="1">
      <c r="A49" s="19">
        <v>1.0</v>
      </c>
      <c r="B49" s="20" t="s">
        <v>60</v>
      </c>
      <c r="C49" s="364"/>
      <c r="D49" s="113" t="s">
        <v>61</v>
      </c>
      <c r="E49" s="118"/>
      <c r="F49" s="9"/>
      <c r="G49" s="117"/>
      <c r="H49" s="9"/>
      <c r="I49" s="15"/>
      <c r="J49" s="15"/>
      <c r="K49" s="15"/>
      <c r="L49" s="9"/>
      <c r="M49" s="9"/>
      <c r="N49" s="9"/>
      <c r="O49" s="9"/>
      <c r="P49" s="15"/>
      <c r="Q49" s="15"/>
      <c r="R49" s="9"/>
      <c r="S49" s="9"/>
      <c r="T49" s="9"/>
      <c r="U49" s="9"/>
      <c r="V49" s="9"/>
      <c r="W49" s="15"/>
      <c r="X49" s="15"/>
      <c r="Y49" s="9"/>
      <c r="Z49" s="9"/>
      <c r="AA49" s="9"/>
      <c r="AB49" s="9"/>
      <c r="AC49" s="9"/>
      <c r="AD49" s="15"/>
      <c r="AE49" s="15"/>
      <c r="AF49" s="9"/>
      <c r="AG49" s="9"/>
      <c r="AH49" s="9"/>
      <c r="AI49" s="9"/>
      <c r="AJ49" s="9"/>
      <c r="AK49" s="31"/>
      <c r="AL49" s="31"/>
      <c r="AM49" s="112"/>
    </row>
    <row r="50" ht="18.0" customHeight="1">
      <c r="A50" s="19">
        <v>2.0</v>
      </c>
      <c r="B50" s="20" t="s">
        <v>63</v>
      </c>
      <c r="C50" s="364"/>
      <c r="D50" s="71"/>
      <c r="E50" s="71"/>
      <c r="F50" s="9"/>
      <c r="G50" s="117"/>
      <c r="H50" s="9"/>
      <c r="I50" s="15"/>
      <c r="J50" s="15"/>
      <c r="K50" s="15"/>
      <c r="L50" s="9"/>
      <c r="M50" s="9"/>
      <c r="N50" s="9"/>
      <c r="O50" s="9"/>
      <c r="P50" s="15"/>
      <c r="Q50" s="15"/>
      <c r="R50" s="9"/>
      <c r="S50" s="9"/>
      <c r="T50" s="9"/>
      <c r="U50" s="9"/>
      <c r="V50" s="9"/>
      <c r="W50" s="15"/>
      <c r="X50" s="15"/>
      <c r="Y50" s="9"/>
      <c r="Z50" s="9"/>
      <c r="AA50" s="9"/>
      <c r="AB50" s="9"/>
      <c r="AC50" s="9"/>
      <c r="AD50" s="15"/>
      <c r="AE50" s="15"/>
      <c r="AF50" s="9"/>
      <c r="AG50" s="9"/>
      <c r="AH50" s="9"/>
      <c r="AI50" s="9"/>
      <c r="AJ50" s="9"/>
      <c r="AK50" s="31"/>
      <c r="AL50" s="31"/>
      <c r="AM50" s="112"/>
    </row>
    <row r="51" ht="15.75" customHeight="1">
      <c r="A51" s="79"/>
      <c r="B51" s="80"/>
      <c r="C51" s="112"/>
      <c r="D51" s="121"/>
      <c r="E51" s="121"/>
      <c r="F51" s="259"/>
      <c r="G51" s="259"/>
      <c r="H51" s="259"/>
      <c r="I51" s="259"/>
      <c r="J51" s="259"/>
      <c r="K51" s="259"/>
      <c r="L51" s="259"/>
      <c r="M51" s="259"/>
      <c r="N51" s="259"/>
      <c r="O51" s="259"/>
      <c r="P51" s="259"/>
      <c r="Q51" s="259"/>
      <c r="R51" s="259"/>
      <c r="S51" s="259"/>
      <c r="T51" s="259"/>
      <c r="U51" s="259"/>
      <c r="V51" s="259"/>
      <c r="W51" s="259"/>
      <c r="X51" s="259"/>
      <c r="Y51" s="259"/>
      <c r="Z51" s="259"/>
      <c r="AA51" s="259"/>
      <c r="AB51" s="259"/>
      <c r="AC51" s="259"/>
      <c r="AD51" s="259"/>
      <c r="AE51" s="259"/>
      <c r="AF51" s="259"/>
      <c r="AG51" s="259"/>
      <c r="AH51" s="259"/>
      <c r="AI51" s="259"/>
      <c r="AJ51" s="259"/>
      <c r="AK51" s="121"/>
      <c r="AL51" s="121"/>
      <c r="AM51" s="121"/>
    </row>
    <row r="52" ht="18.75" customHeight="1">
      <c r="A52" s="19">
        <v>1.0</v>
      </c>
      <c r="B52" s="20" t="s">
        <v>64</v>
      </c>
      <c r="C52" s="364"/>
      <c r="D52" s="113" t="s">
        <v>65</v>
      </c>
      <c r="E52" s="114"/>
      <c r="F52" s="9"/>
      <c r="G52" s="117"/>
      <c r="H52" s="9"/>
      <c r="I52" s="15"/>
      <c r="J52" s="15"/>
      <c r="K52" s="15"/>
      <c r="L52" s="9"/>
      <c r="M52" s="9"/>
      <c r="N52" s="9"/>
      <c r="O52" s="9"/>
      <c r="P52" s="15"/>
      <c r="Q52" s="15"/>
      <c r="R52" s="9"/>
      <c r="S52" s="9"/>
      <c r="T52" s="9"/>
      <c r="U52" s="9"/>
      <c r="V52" s="9"/>
      <c r="W52" s="15"/>
      <c r="X52" s="15"/>
      <c r="Y52" s="9"/>
      <c r="Z52" s="9"/>
      <c r="AA52" s="9"/>
      <c r="AB52" s="9"/>
      <c r="AC52" s="9"/>
      <c r="AD52" s="15"/>
      <c r="AE52" s="15"/>
      <c r="AF52" s="9"/>
      <c r="AG52" s="9"/>
      <c r="AH52" s="9"/>
      <c r="AI52" s="9"/>
      <c r="AJ52" s="9"/>
      <c r="AK52" s="31"/>
      <c r="AL52" s="31"/>
      <c r="AM52" s="112"/>
    </row>
    <row r="53" ht="17.25" customHeight="1">
      <c r="A53" s="19">
        <v>2.0</v>
      </c>
      <c r="B53" s="20" t="s">
        <v>66</v>
      </c>
      <c r="C53" s="364"/>
      <c r="D53" s="71"/>
      <c r="E53" s="71"/>
      <c r="F53" s="9"/>
      <c r="G53" s="117"/>
      <c r="H53" s="9"/>
      <c r="I53" s="15"/>
      <c r="J53" s="15"/>
      <c r="K53" s="15"/>
      <c r="L53" s="9"/>
      <c r="M53" s="9"/>
      <c r="N53" s="9"/>
      <c r="O53" s="9"/>
      <c r="P53" s="15"/>
      <c r="Q53" s="15"/>
      <c r="R53" s="9"/>
      <c r="S53" s="9"/>
      <c r="T53" s="9"/>
      <c r="U53" s="9"/>
      <c r="V53" s="9"/>
      <c r="W53" s="15"/>
      <c r="X53" s="15"/>
      <c r="Y53" s="9"/>
      <c r="Z53" s="9"/>
      <c r="AA53" s="9"/>
      <c r="AB53" s="9"/>
      <c r="AC53" s="9"/>
      <c r="AD53" s="15"/>
      <c r="AE53" s="15"/>
      <c r="AF53" s="9"/>
      <c r="AG53" s="9"/>
      <c r="AH53" s="9"/>
      <c r="AI53" s="9"/>
      <c r="AJ53" s="9"/>
      <c r="AK53" s="31"/>
      <c r="AL53" s="31"/>
      <c r="AM53" s="112"/>
    </row>
    <row r="54" ht="18.0" customHeight="1">
      <c r="A54" s="79"/>
      <c r="B54" s="80"/>
      <c r="C54" s="112"/>
      <c r="D54" s="79"/>
      <c r="E54" s="79"/>
      <c r="F54" s="260"/>
      <c r="G54" s="260"/>
      <c r="H54" s="237"/>
      <c r="I54" s="260"/>
      <c r="J54" s="260"/>
      <c r="K54" s="260"/>
      <c r="L54" s="260"/>
      <c r="M54" s="261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31"/>
      <c r="AL54" s="31"/>
      <c r="AM54" s="112"/>
    </row>
    <row r="55" ht="18.0" customHeight="1">
      <c r="A55" s="19">
        <v>1.0</v>
      </c>
      <c r="B55" s="20" t="s">
        <v>67</v>
      </c>
      <c r="C55" s="364">
        <v>42852.0</v>
      </c>
      <c r="D55" s="31" t="s">
        <v>68</v>
      </c>
      <c r="E55" s="78">
        <v>7.9220318245E10</v>
      </c>
      <c r="F55" s="9">
        <v>8.0</v>
      </c>
      <c r="G55" s="117"/>
      <c r="H55" s="9">
        <v>8.0</v>
      </c>
      <c r="I55" s="15"/>
      <c r="J55" s="15"/>
      <c r="K55" s="15"/>
      <c r="L55" s="9">
        <v>8.0</v>
      </c>
      <c r="M55" s="9">
        <v>8.0</v>
      </c>
      <c r="N55" s="9">
        <v>8.0</v>
      </c>
      <c r="O55" s="9">
        <v>8.0</v>
      </c>
      <c r="P55" s="15"/>
      <c r="Q55" s="15"/>
      <c r="R55" s="9">
        <v>8.0</v>
      </c>
      <c r="S55" s="9">
        <v>8.0</v>
      </c>
      <c r="T55" s="9">
        <v>8.0</v>
      </c>
      <c r="U55" s="9">
        <v>8.0</v>
      </c>
      <c r="V55" s="9">
        <v>8.0</v>
      </c>
      <c r="W55" s="15"/>
      <c r="X55" s="15"/>
      <c r="Y55" s="9">
        <v>8.0</v>
      </c>
      <c r="Z55" s="9">
        <v>8.0</v>
      </c>
      <c r="AA55" s="9">
        <v>8.0</v>
      </c>
      <c r="AB55" s="9">
        <v>8.0</v>
      </c>
      <c r="AC55" s="9">
        <v>8.0</v>
      </c>
      <c r="AD55" s="15"/>
      <c r="AE55" s="15"/>
      <c r="AF55" s="9">
        <v>8.0</v>
      </c>
      <c r="AG55" s="9">
        <v>8.0</v>
      </c>
      <c r="AH55" s="9">
        <v>8.0</v>
      </c>
      <c r="AI55" s="9">
        <v>8.0</v>
      </c>
      <c r="AJ55" s="9">
        <v>8.0</v>
      </c>
      <c r="AK55" s="404">
        <f t="shared" ref="AK55:AK61" si="2">COUNT(F55:AJ55)</f>
        <v>21</v>
      </c>
      <c r="AL55" s="31"/>
      <c r="AM55" s="112"/>
    </row>
    <row r="56" ht="18.0" customHeight="1">
      <c r="A56" s="19">
        <v>2.0</v>
      </c>
      <c r="B56" s="20" t="s">
        <v>69</v>
      </c>
      <c r="C56" s="364">
        <v>42667.0</v>
      </c>
      <c r="D56" s="31" t="s">
        <v>70</v>
      </c>
      <c r="E56" s="78">
        <v>7.9220318242E10</v>
      </c>
      <c r="F56" s="9">
        <v>8.0</v>
      </c>
      <c r="G56" s="117"/>
      <c r="H56" s="9">
        <v>8.0</v>
      </c>
      <c r="I56" s="15"/>
      <c r="J56" s="15"/>
      <c r="K56" s="15"/>
      <c r="L56" s="9">
        <v>8.0</v>
      </c>
      <c r="M56" s="9">
        <v>8.0</v>
      </c>
      <c r="N56" s="9">
        <v>8.0</v>
      </c>
      <c r="O56" s="9">
        <v>8.0</v>
      </c>
      <c r="P56" s="15"/>
      <c r="Q56" s="15"/>
      <c r="R56" s="9">
        <v>8.0</v>
      </c>
      <c r="S56" s="9">
        <v>8.0</v>
      </c>
      <c r="T56" s="9">
        <v>8.0</v>
      </c>
      <c r="U56" s="9">
        <v>8.0</v>
      </c>
      <c r="V56" s="9">
        <v>8.0</v>
      </c>
      <c r="W56" s="15"/>
      <c r="X56" s="15"/>
      <c r="Y56" s="9">
        <v>8.0</v>
      </c>
      <c r="Z56" s="9">
        <v>8.0</v>
      </c>
      <c r="AA56" s="9">
        <v>8.0</v>
      </c>
      <c r="AB56" s="9">
        <v>8.0</v>
      </c>
      <c r="AC56" s="9">
        <v>8.0</v>
      </c>
      <c r="AD56" s="15"/>
      <c r="AE56" s="15"/>
      <c r="AF56" s="9">
        <v>8.0</v>
      </c>
      <c r="AG56" s="9">
        <v>8.0</v>
      </c>
      <c r="AH56" s="9">
        <v>8.0</v>
      </c>
      <c r="AI56" s="9">
        <v>8.0</v>
      </c>
      <c r="AJ56" s="9">
        <v>8.0</v>
      </c>
      <c r="AK56" s="404">
        <f t="shared" si="2"/>
        <v>21</v>
      </c>
      <c r="AL56" s="31"/>
      <c r="AM56" s="112"/>
    </row>
    <row r="57" ht="17.25" customHeight="1">
      <c r="A57" s="19">
        <v>3.0</v>
      </c>
      <c r="B57" s="20"/>
      <c r="C57" s="380"/>
      <c r="D57" s="31" t="s">
        <v>70</v>
      </c>
      <c r="E57" s="78">
        <v>7.9221184277E10</v>
      </c>
      <c r="F57" s="9"/>
      <c r="G57" s="117"/>
      <c r="H57" s="9"/>
      <c r="I57" s="15"/>
      <c r="J57" s="15"/>
      <c r="K57" s="15"/>
      <c r="L57" s="9"/>
      <c r="M57" s="9"/>
      <c r="N57" s="9"/>
      <c r="O57" s="9"/>
      <c r="P57" s="15"/>
      <c r="Q57" s="15"/>
      <c r="R57" s="9"/>
      <c r="S57" s="9"/>
      <c r="T57" s="9"/>
      <c r="U57" s="9"/>
      <c r="V57" s="9"/>
      <c r="W57" s="15"/>
      <c r="X57" s="15"/>
      <c r="Y57" s="9"/>
      <c r="Z57" s="9"/>
      <c r="AA57" s="9"/>
      <c r="AB57" s="9"/>
      <c r="AC57" s="9"/>
      <c r="AD57" s="15"/>
      <c r="AE57" s="15"/>
      <c r="AF57" s="9"/>
      <c r="AG57" s="9"/>
      <c r="AH57" s="9"/>
      <c r="AI57" s="9"/>
      <c r="AJ57" s="9"/>
      <c r="AK57" s="404">
        <f t="shared" si="2"/>
        <v>0</v>
      </c>
      <c r="AL57" s="31"/>
      <c r="AM57" s="112"/>
    </row>
    <row r="58" ht="17.25" customHeight="1">
      <c r="A58" s="19">
        <v>4.0</v>
      </c>
      <c r="B58" s="20" t="s">
        <v>290</v>
      </c>
      <c r="C58" s="380">
        <v>43292.0</v>
      </c>
      <c r="D58" s="31" t="s">
        <v>70</v>
      </c>
      <c r="E58" s="78">
        <v>7.9221277764E10</v>
      </c>
      <c r="F58" s="9">
        <v>12.0</v>
      </c>
      <c r="G58" s="117"/>
      <c r="H58" s="9"/>
      <c r="I58" s="15"/>
      <c r="J58" s="15">
        <v>12.0</v>
      </c>
      <c r="K58" s="15">
        <v>12.0</v>
      </c>
      <c r="L58" s="9"/>
      <c r="M58" s="9"/>
      <c r="N58" s="9">
        <v>12.0</v>
      </c>
      <c r="O58" s="9">
        <v>12.0</v>
      </c>
      <c r="P58" s="15"/>
      <c r="Q58" s="15"/>
      <c r="R58" s="9">
        <v>12.0</v>
      </c>
      <c r="S58" s="9">
        <v>12.0</v>
      </c>
      <c r="T58" s="9"/>
      <c r="U58" s="9"/>
      <c r="V58" s="9">
        <v>12.0</v>
      </c>
      <c r="W58" s="15">
        <v>12.0</v>
      </c>
      <c r="X58" s="15"/>
      <c r="Y58" s="9"/>
      <c r="Z58" s="9">
        <v>12.0</v>
      </c>
      <c r="AA58" s="9">
        <v>12.0</v>
      </c>
      <c r="AB58" s="9"/>
      <c r="AC58" s="9"/>
      <c r="AD58" s="15">
        <v>12.0</v>
      </c>
      <c r="AE58" s="15">
        <v>12.0</v>
      </c>
      <c r="AF58" s="9"/>
      <c r="AG58" s="9"/>
      <c r="AH58" s="9">
        <v>12.0</v>
      </c>
      <c r="AI58" s="9">
        <v>12.0</v>
      </c>
      <c r="AJ58" s="9"/>
      <c r="AK58" s="404">
        <f t="shared" si="2"/>
        <v>15</v>
      </c>
      <c r="AL58" s="31"/>
      <c r="AM58" s="112"/>
    </row>
    <row r="59" ht="17.25" customHeight="1">
      <c r="A59" s="19">
        <v>5.0</v>
      </c>
      <c r="B59" s="20" t="s">
        <v>72</v>
      </c>
      <c r="C59" s="380">
        <v>43072.0</v>
      </c>
      <c r="D59" s="31" t="s">
        <v>70</v>
      </c>
      <c r="E59" s="78">
        <v>7.9221946634E10</v>
      </c>
      <c r="F59" s="9"/>
      <c r="G59" s="117"/>
      <c r="H59" s="9">
        <v>12.0</v>
      </c>
      <c r="I59" s="15">
        <v>12.0</v>
      </c>
      <c r="J59" s="15"/>
      <c r="K59" s="15"/>
      <c r="L59" s="9">
        <v>12.0</v>
      </c>
      <c r="M59" s="9">
        <v>12.0</v>
      </c>
      <c r="N59" s="9"/>
      <c r="O59" s="9"/>
      <c r="P59" s="15">
        <v>12.0</v>
      </c>
      <c r="Q59" s="15">
        <v>12.0</v>
      </c>
      <c r="R59" s="9"/>
      <c r="S59" s="9"/>
      <c r="T59" s="9">
        <v>12.0</v>
      </c>
      <c r="U59" s="9">
        <v>12.0</v>
      </c>
      <c r="V59" s="9"/>
      <c r="W59" s="15"/>
      <c r="X59" s="15">
        <v>12.0</v>
      </c>
      <c r="Y59" s="9">
        <v>12.0</v>
      </c>
      <c r="Z59" s="9"/>
      <c r="AA59" s="9"/>
      <c r="AB59" s="9">
        <v>12.0</v>
      </c>
      <c r="AC59" s="9">
        <v>12.0</v>
      </c>
      <c r="AD59" s="15"/>
      <c r="AE59" s="15"/>
      <c r="AF59" s="9">
        <v>12.0</v>
      </c>
      <c r="AG59" s="9">
        <v>12.0</v>
      </c>
      <c r="AH59" s="9"/>
      <c r="AI59" s="9"/>
      <c r="AJ59" s="9">
        <v>12.0</v>
      </c>
      <c r="AK59" s="404">
        <f t="shared" si="2"/>
        <v>15</v>
      </c>
      <c r="AL59" s="31"/>
      <c r="AM59" s="112"/>
    </row>
    <row r="60" ht="17.25" customHeight="1">
      <c r="A60" s="19">
        <v>6.0</v>
      </c>
      <c r="B60" s="20" t="s">
        <v>73</v>
      </c>
      <c r="C60" s="499">
        <v>43242.0</v>
      </c>
      <c r="D60" s="125" t="s">
        <v>332</v>
      </c>
      <c r="E60" s="78">
        <v>7.9220318285E10</v>
      </c>
      <c r="F60" s="120"/>
      <c r="G60" s="117"/>
      <c r="H60" s="9">
        <v>8.0</v>
      </c>
      <c r="I60" s="15"/>
      <c r="J60" s="15"/>
      <c r="K60" s="15"/>
      <c r="L60" s="9">
        <v>8.0</v>
      </c>
      <c r="M60" s="9">
        <v>8.0</v>
      </c>
      <c r="N60" s="9">
        <v>8.0</v>
      </c>
      <c r="O60" s="9">
        <v>8.0</v>
      </c>
      <c r="P60" s="15"/>
      <c r="Q60" s="15"/>
      <c r="R60" s="9">
        <v>8.0</v>
      </c>
      <c r="S60" s="9">
        <v>8.0</v>
      </c>
      <c r="T60" s="9">
        <v>8.0</v>
      </c>
      <c r="U60" s="9">
        <v>8.0</v>
      </c>
      <c r="V60" s="9">
        <v>8.0</v>
      </c>
      <c r="W60" s="15"/>
      <c r="X60" s="15"/>
      <c r="Y60" s="9">
        <v>8.0</v>
      </c>
      <c r="Z60" s="9">
        <v>8.0</v>
      </c>
      <c r="AA60" s="9">
        <v>8.0</v>
      </c>
      <c r="AB60" s="9">
        <v>8.0</v>
      </c>
      <c r="AC60" s="9">
        <v>8.0</v>
      </c>
      <c r="AD60" s="15"/>
      <c r="AE60" s="15"/>
      <c r="AF60" s="9">
        <v>8.0</v>
      </c>
      <c r="AG60" s="9">
        <v>8.0</v>
      </c>
      <c r="AH60" s="9">
        <v>8.0</v>
      </c>
      <c r="AI60" s="9">
        <v>8.0</v>
      </c>
      <c r="AJ60" s="9">
        <v>8.0</v>
      </c>
      <c r="AK60" s="404">
        <f t="shared" si="2"/>
        <v>20</v>
      </c>
      <c r="AL60" s="31"/>
      <c r="AM60" s="112"/>
    </row>
    <row r="61" ht="21.0" customHeight="1">
      <c r="A61" s="19">
        <v>7.0</v>
      </c>
      <c r="B61" s="19" t="s">
        <v>75</v>
      </c>
      <c r="C61" s="388">
        <v>42539.0</v>
      </c>
      <c r="D61" s="125" t="s">
        <v>76</v>
      </c>
      <c r="E61" s="43">
        <v>7.9220220031E10</v>
      </c>
      <c r="F61" s="120"/>
      <c r="G61" s="117"/>
      <c r="H61" s="9">
        <v>8.0</v>
      </c>
      <c r="I61" s="15"/>
      <c r="J61" s="15"/>
      <c r="K61" s="15"/>
      <c r="L61" s="9">
        <v>8.0</v>
      </c>
      <c r="M61" s="9">
        <v>8.0</v>
      </c>
      <c r="N61" s="9">
        <v>8.0</v>
      </c>
      <c r="O61" s="9">
        <v>8.0</v>
      </c>
      <c r="P61" s="15"/>
      <c r="Q61" s="15"/>
      <c r="R61" s="9">
        <v>8.0</v>
      </c>
      <c r="S61" s="9">
        <v>8.0</v>
      </c>
      <c r="T61" s="9">
        <v>8.0</v>
      </c>
      <c r="U61" s="9">
        <v>8.0</v>
      </c>
      <c r="V61" s="9">
        <v>8.0</v>
      </c>
      <c r="W61" s="15"/>
      <c r="X61" s="15"/>
      <c r="Y61" s="9">
        <v>8.0</v>
      </c>
      <c r="Z61" s="9">
        <v>8.0</v>
      </c>
      <c r="AA61" s="9">
        <v>8.0</v>
      </c>
      <c r="AB61" s="9">
        <v>8.0</v>
      </c>
      <c r="AC61" s="9">
        <v>8.0</v>
      </c>
      <c r="AD61" s="15"/>
      <c r="AE61" s="15"/>
      <c r="AF61" s="9">
        <v>8.0</v>
      </c>
      <c r="AG61" s="9">
        <v>8.0</v>
      </c>
      <c r="AH61" s="9">
        <v>8.0</v>
      </c>
      <c r="AI61" s="9">
        <v>8.0</v>
      </c>
      <c r="AJ61" s="9">
        <v>8.0</v>
      </c>
      <c r="AK61" s="404">
        <f t="shared" si="2"/>
        <v>20</v>
      </c>
      <c r="AL61" s="9"/>
      <c r="AM61" s="9"/>
    </row>
    <row r="62" ht="12.0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</row>
    <row r="63" ht="219.0" customHeight="1">
      <c r="A63" s="500"/>
      <c r="B63" s="501"/>
      <c r="C63" s="761" t="s">
        <v>713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02"/>
    </row>
    <row r="64" ht="15.75" customHeight="1">
      <c r="A64" s="131"/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10"/>
      <c r="AM64" s="79"/>
    </row>
    <row r="65" ht="12.75" customHeight="1">
      <c r="A65" s="29">
        <v>1.0</v>
      </c>
      <c r="B65" s="19" t="s">
        <v>157</v>
      </c>
      <c r="C65" s="133"/>
      <c r="D65" s="134"/>
      <c r="E65" s="424"/>
      <c r="F65" s="428"/>
      <c r="G65" s="720"/>
      <c r="H65" s="428"/>
      <c r="I65" s="428"/>
      <c r="J65" s="428"/>
      <c r="K65" s="243"/>
      <c r="L65" s="155">
        <v>5.0</v>
      </c>
      <c r="M65" s="155">
        <v>9.0</v>
      </c>
      <c r="N65" s="155">
        <v>7.0</v>
      </c>
      <c r="O65" s="155">
        <v>9.0</v>
      </c>
      <c r="P65" s="243"/>
      <c r="Q65" s="243"/>
      <c r="R65" s="155">
        <v>4.0</v>
      </c>
      <c r="S65" s="155">
        <v>5.0</v>
      </c>
      <c r="T65" s="155">
        <v>5.0</v>
      </c>
      <c r="U65" s="155">
        <v>6.0</v>
      </c>
      <c r="V65" s="155">
        <v>24.0</v>
      </c>
      <c r="W65" s="243"/>
      <c r="X65" s="243"/>
      <c r="Y65" s="155">
        <v>20.0</v>
      </c>
      <c r="Z65" s="155">
        <v>8.0</v>
      </c>
      <c r="AA65" s="155">
        <v>7.0</v>
      </c>
      <c r="AB65" s="155">
        <v>9.0</v>
      </c>
      <c r="AC65" s="155">
        <v>5.0</v>
      </c>
      <c r="AD65" s="243">
        <v>4.0</v>
      </c>
      <c r="AE65" s="243"/>
      <c r="AF65" s="155">
        <v>2.0</v>
      </c>
      <c r="AG65" s="503"/>
      <c r="AH65" s="503"/>
      <c r="AI65" s="503"/>
      <c r="AJ65" s="503"/>
      <c r="AK65" s="136">
        <f t="shared" ref="AK65:AK126" si="3">SUM(F65:AJ65)</f>
        <v>129</v>
      </c>
      <c r="AL65" s="741">
        <f>AK65/COUNT(F65:AJ65)</f>
        <v>8.0625</v>
      </c>
      <c r="AM65" s="264"/>
    </row>
    <row r="66" ht="13.5" customHeight="1">
      <c r="A66" s="137" t="s">
        <v>78</v>
      </c>
      <c r="B66" s="132"/>
      <c r="C66" s="138"/>
      <c r="D66" s="32"/>
      <c r="E66" s="427"/>
      <c r="F66" s="140"/>
      <c r="G66" s="71"/>
      <c r="H66" s="265"/>
      <c r="I66" s="266"/>
      <c r="J66" s="266"/>
      <c r="K66" s="266"/>
      <c r="L66" s="265"/>
      <c r="M66" s="265">
        <v>4.0</v>
      </c>
      <c r="N66" s="265"/>
      <c r="O66" s="265"/>
      <c r="P66" s="266"/>
      <c r="Q66" s="266"/>
      <c r="R66" s="265"/>
      <c r="S66" s="265"/>
      <c r="T66" s="265">
        <v>1.0</v>
      </c>
      <c r="U66" s="265"/>
      <c r="V66" s="265"/>
      <c r="W66" s="266"/>
      <c r="X66" s="266"/>
      <c r="Y66" s="265"/>
      <c r="Z66" s="265"/>
      <c r="AA66" s="265"/>
      <c r="AB66" s="265"/>
      <c r="AC66" s="265"/>
      <c r="AD66" s="266"/>
      <c r="AE66" s="266"/>
      <c r="AF66" s="265"/>
      <c r="AG66" s="265"/>
      <c r="AH66" s="265"/>
      <c r="AI66" s="265"/>
      <c r="AJ66" s="265"/>
      <c r="AK66" s="267">
        <f t="shared" si="3"/>
        <v>5</v>
      </c>
      <c r="AL66" s="140"/>
      <c r="AM66" s="268"/>
    </row>
    <row r="67" ht="12.75" customHeight="1">
      <c r="A67" s="45">
        <v>2.0</v>
      </c>
      <c r="B67" s="144" t="s">
        <v>198</v>
      </c>
      <c r="C67" s="133"/>
      <c r="D67" s="32"/>
      <c r="E67" s="424"/>
      <c r="F67" s="155">
        <v>19.0</v>
      </c>
      <c r="G67" s="720"/>
      <c r="H67" s="155">
        <v>6.0</v>
      </c>
      <c r="I67" s="243">
        <v>15.0</v>
      </c>
      <c r="J67" s="243"/>
      <c r="K67" s="243"/>
      <c r="L67" s="155"/>
      <c r="M67" s="155">
        <v>13.0</v>
      </c>
      <c r="N67" s="155">
        <v>12.0</v>
      </c>
      <c r="O67" s="155">
        <v>12.0</v>
      </c>
      <c r="P67" s="243"/>
      <c r="Q67" s="243"/>
      <c r="R67" s="155">
        <v>13.0</v>
      </c>
      <c r="S67" s="155">
        <v>9.0</v>
      </c>
      <c r="T67" s="155">
        <v>7.0</v>
      </c>
      <c r="U67" s="155">
        <v>9.0</v>
      </c>
      <c r="V67" s="155">
        <v>6.0</v>
      </c>
      <c r="W67" s="243">
        <v>7.0</v>
      </c>
      <c r="X67" s="311"/>
      <c r="Y67" s="155"/>
      <c r="Z67" s="155">
        <v>8.0</v>
      </c>
      <c r="AA67" s="155">
        <v>12.0</v>
      </c>
      <c r="AB67" s="155">
        <v>11.0</v>
      </c>
      <c r="AC67" s="155">
        <v>7.0</v>
      </c>
      <c r="AD67" s="243"/>
      <c r="AE67" s="243"/>
      <c r="AF67" s="155">
        <v>5.0</v>
      </c>
      <c r="AG67" s="155">
        <v>23.0</v>
      </c>
      <c r="AH67" s="155">
        <v>7.0</v>
      </c>
      <c r="AI67" s="155">
        <v>9.0</v>
      </c>
      <c r="AJ67" s="155">
        <v>10.0</v>
      </c>
      <c r="AK67" s="136">
        <f t="shared" si="3"/>
        <v>220</v>
      </c>
      <c r="AL67" s="741">
        <f>AK67/COUNT(F67:AJ67)</f>
        <v>10.47619048</v>
      </c>
      <c r="AM67" s="264"/>
    </row>
    <row r="68" ht="13.5" customHeight="1">
      <c r="A68" s="137" t="s">
        <v>78</v>
      </c>
      <c r="B68" s="132"/>
      <c r="C68" s="138"/>
      <c r="D68" s="32"/>
      <c r="E68" s="427"/>
      <c r="F68" s="140">
        <v>1.0</v>
      </c>
      <c r="G68" s="71"/>
      <c r="H68" s="265"/>
      <c r="I68" s="266"/>
      <c r="J68" s="266"/>
      <c r="K68" s="266"/>
      <c r="L68" s="265"/>
      <c r="M68" s="265"/>
      <c r="N68" s="265">
        <v>1.0</v>
      </c>
      <c r="O68" s="265">
        <v>1.0</v>
      </c>
      <c r="P68" s="266"/>
      <c r="Q68" s="266"/>
      <c r="R68" s="265"/>
      <c r="S68" s="265"/>
      <c r="T68" s="265"/>
      <c r="U68" s="265"/>
      <c r="V68" s="265"/>
      <c r="W68" s="266"/>
      <c r="X68" s="312"/>
      <c r="Y68" s="265"/>
      <c r="Z68" s="265">
        <v>1.0</v>
      </c>
      <c r="AA68" s="265"/>
      <c r="AB68" s="265"/>
      <c r="AC68" s="265"/>
      <c r="AD68" s="266"/>
      <c r="AE68" s="266"/>
      <c r="AF68" s="265"/>
      <c r="AG68" s="265"/>
      <c r="AH68" s="265"/>
      <c r="AI68" s="265"/>
      <c r="AJ68" s="265"/>
      <c r="AK68" s="267">
        <f t="shared" si="3"/>
        <v>4</v>
      </c>
      <c r="AL68" s="140"/>
      <c r="AM68" s="268"/>
    </row>
    <row r="69" ht="12.75" customHeight="1">
      <c r="A69" s="29">
        <v>3.0</v>
      </c>
      <c r="B69" s="19" t="s">
        <v>686</v>
      </c>
      <c r="C69" s="133"/>
      <c r="D69" s="32"/>
      <c r="E69" s="424"/>
      <c r="F69" s="155">
        <v>4.0</v>
      </c>
      <c r="G69" s="720"/>
      <c r="H69" s="155">
        <v>10.0</v>
      </c>
      <c r="I69" s="243"/>
      <c r="J69" s="243"/>
      <c r="K69" s="243">
        <v>8.0</v>
      </c>
      <c r="L69" s="155">
        <v>9.0</v>
      </c>
      <c r="M69" s="155"/>
      <c r="N69" s="155">
        <v>6.0</v>
      </c>
      <c r="O69" s="155">
        <v>4.0</v>
      </c>
      <c r="P69" s="243"/>
      <c r="Q69" s="243"/>
      <c r="R69" s="155">
        <v>4.0</v>
      </c>
      <c r="S69" s="155">
        <v>8.0</v>
      </c>
      <c r="T69" s="155">
        <v>4.0</v>
      </c>
      <c r="U69" s="155">
        <v>6.0</v>
      </c>
      <c r="V69" s="155">
        <v>5.0</v>
      </c>
      <c r="W69" s="243">
        <v>4.0</v>
      </c>
      <c r="X69" s="243"/>
      <c r="Y69" s="155"/>
      <c r="Z69" s="155">
        <v>8.0</v>
      </c>
      <c r="AA69" s="155">
        <v>6.0</v>
      </c>
      <c r="AB69" s="155">
        <v>5.0</v>
      </c>
      <c r="AC69" s="155">
        <v>5.0</v>
      </c>
      <c r="AD69" s="243"/>
      <c r="AE69" s="243"/>
      <c r="AF69" s="155">
        <v>6.0</v>
      </c>
      <c r="AG69" s="155">
        <v>9.0</v>
      </c>
      <c r="AH69" s="155">
        <v>6.0</v>
      </c>
      <c r="AI69" s="155">
        <v>6.0</v>
      </c>
      <c r="AJ69" s="155">
        <v>11.0</v>
      </c>
      <c r="AK69" s="136">
        <f t="shared" si="3"/>
        <v>134</v>
      </c>
      <c r="AL69" s="741">
        <f>AK69/COUNT(F69:AJ69)</f>
        <v>6.380952381</v>
      </c>
      <c r="AM69" s="264"/>
    </row>
    <row r="70" ht="13.5" customHeight="1">
      <c r="A70" s="137" t="s">
        <v>78</v>
      </c>
      <c r="B70" s="132"/>
      <c r="C70" s="138"/>
      <c r="D70" s="32"/>
      <c r="E70" s="427"/>
      <c r="F70" s="140"/>
      <c r="G70" s="71"/>
      <c r="H70" s="265">
        <v>4.0</v>
      </c>
      <c r="I70" s="266"/>
      <c r="J70" s="266"/>
      <c r="K70" s="266">
        <v>4.0</v>
      </c>
      <c r="L70" s="265">
        <v>2.0</v>
      </c>
      <c r="M70" s="265"/>
      <c r="N70" s="265"/>
      <c r="O70" s="265"/>
      <c r="P70" s="266"/>
      <c r="Q70" s="266"/>
      <c r="R70" s="265"/>
      <c r="S70" s="265"/>
      <c r="T70" s="271"/>
      <c r="U70" s="271"/>
      <c r="V70" s="265"/>
      <c r="W70" s="266"/>
      <c r="X70" s="266"/>
      <c r="Y70" s="265"/>
      <c r="Z70" s="265"/>
      <c r="AA70" s="265"/>
      <c r="AB70" s="265"/>
      <c r="AC70" s="265"/>
      <c r="AD70" s="266"/>
      <c r="AE70" s="266"/>
      <c r="AF70" s="265"/>
      <c r="AG70" s="265"/>
      <c r="AH70" s="265"/>
      <c r="AI70" s="265"/>
      <c r="AJ70" s="265"/>
      <c r="AK70" s="267">
        <f t="shared" si="3"/>
        <v>10</v>
      </c>
      <c r="AL70" s="140"/>
      <c r="AM70" s="268"/>
    </row>
    <row r="71" ht="12.75" customHeight="1">
      <c r="A71" s="29">
        <v>4.0</v>
      </c>
      <c r="B71" s="19" t="s">
        <v>203</v>
      </c>
      <c r="C71" s="133"/>
      <c r="D71" s="32"/>
      <c r="E71" s="424"/>
      <c r="F71" s="155">
        <v>14.0</v>
      </c>
      <c r="G71" s="720"/>
      <c r="H71" s="155">
        <v>12.0</v>
      </c>
      <c r="I71" s="243"/>
      <c r="J71" s="243"/>
      <c r="K71" s="243"/>
      <c r="L71" s="155">
        <v>9.0</v>
      </c>
      <c r="M71" s="155">
        <v>12.0</v>
      </c>
      <c r="N71" s="155">
        <v>7.0</v>
      </c>
      <c r="O71" s="155">
        <v>12.0</v>
      </c>
      <c r="P71" s="243">
        <v>10.0</v>
      </c>
      <c r="Q71" s="243"/>
      <c r="R71" s="155"/>
      <c r="S71" s="155">
        <v>9.0</v>
      </c>
      <c r="T71" s="155">
        <v>8.0</v>
      </c>
      <c r="U71" s="155">
        <v>8.0</v>
      </c>
      <c r="V71" s="155">
        <v>8.0</v>
      </c>
      <c r="W71" s="243"/>
      <c r="X71" s="243"/>
      <c r="Y71" s="428"/>
      <c r="Z71" s="428"/>
      <c r="AA71" s="428"/>
      <c r="AB71" s="428"/>
      <c r="AC71" s="428"/>
      <c r="AD71" s="428"/>
      <c r="AE71" s="428"/>
      <c r="AF71" s="428"/>
      <c r="AG71" s="428"/>
      <c r="AH71" s="155">
        <v>8.0</v>
      </c>
      <c r="AI71" s="155">
        <v>11.0</v>
      </c>
      <c r="AJ71" s="155">
        <v>24.0</v>
      </c>
      <c r="AK71" s="136">
        <f t="shared" si="3"/>
        <v>152</v>
      </c>
      <c r="AL71" s="741">
        <f>AK71/COUNT(F71:AJ71)</f>
        <v>10.85714286</v>
      </c>
      <c r="AM71" s="264"/>
    </row>
    <row r="72" ht="13.5" customHeight="1">
      <c r="A72" s="137" t="s">
        <v>78</v>
      </c>
      <c r="B72" s="132"/>
      <c r="C72" s="138"/>
      <c r="D72" s="32"/>
      <c r="E72" s="427"/>
      <c r="F72" s="140">
        <v>2.0</v>
      </c>
      <c r="G72" s="71"/>
      <c r="H72" s="265">
        <v>1.0</v>
      </c>
      <c r="I72" s="266"/>
      <c r="J72" s="266"/>
      <c r="K72" s="266"/>
      <c r="L72" s="265">
        <v>1.0</v>
      </c>
      <c r="M72" s="265"/>
      <c r="N72" s="265"/>
      <c r="O72" s="265"/>
      <c r="P72" s="266"/>
      <c r="Q72" s="266"/>
      <c r="R72" s="265"/>
      <c r="S72" s="265"/>
      <c r="T72" s="265"/>
      <c r="U72" s="265"/>
      <c r="V72" s="265"/>
      <c r="W72" s="266"/>
      <c r="X72" s="266"/>
      <c r="Y72" s="265"/>
      <c r="Z72" s="265"/>
      <c r="AA72" s="265"/>
      <c r="AB72" s="265"/>
      <c r="AC72" s="265"/>
      <c r="AD72" s="266"/>
      <c r="AE72" s="266"/>
      <c r="AF72" s="265"/>
      <c r="AG72" s="265"/>
      <c r="AH72" s="265"/>
      <c r="AI72" s="265"/>
      <c r="AJ72" s="265"/>
      <c r="AK72" s="267">
        <f t="shared" si="3"/>
        <v>4</v>
      </c>
      <c r="AL72" s="140"/>
      <c r="AM72" s="268"/>
    </row>
    <row r="73" ht="15.75" customHeight="1">
      <c r="A73" s="45">
        <v>5.0</v>
      </c>
      <c r="B73" s="144" t="s">
        <v>23</v>
      </c>
      <c r="C73" s="133"/>
      <c r="D73" s="32"/>
      <c r="E73" s="424"/>
      <c r="F73" s="155">
        <v>9.0</v>
      </c>
      <c r="G73" s="723" t="s">
        <v>11</v>
      </c>
      <c r="H73" s="155">
        <v>12.0</v>
      </c>
      <c r="I73" s="243"/>
      <c r="J73" s="243"/>
      <c r="K73" s="243"/>
      <c r="L73" s="155">
        <v>14.0</v>
      </c>
      <c r="M73" s="155">
        <v>12.0</v>
      </c>
      <c r="N73" s="155">
        <v>14.0</v>
      </c>
      <c r="O73" s="155">
        <v>13.0</v>
      </c>
      <c r="P73" s="243">
        <v>6.0</v>
      </c>
      <c r="Q73" s="243"/>
      <c r="R73" s="155"/>
      <c r="S73" s="155">
        <v>14.0</v>
      </c>
      <c r="T73" s="155">
        <v>15.0</v>
      </c>
      <c r="U73" s="155">
        <v>14.0</v>
      </c>
      <c r="V73" s="155">
        <v>19.0</v>
      </c>
      <c r="W73" s="243"/>
      <c r="X73" s="243"/>
      <c r="Y73" s="155">
        <v>21.0</v>
      </c>
      <c r="Z73" s="155">
        <v>21.0</v>
      </c>
      <c r="AA73" s="155">
        <v>19.0</v>
      </c>
      <c r="AB73" s="155">
        <v>20.0</v>
      </c>
      <c r="AC73" s="155">
        <v>10.0</v>
      </c>
      <c r="AD73" s="243"/>
      <c r="AE73" s="243">
        <v>11.0</v>
      </c>
      <c r="AF73" s="155">
        <v>18.0</v>
      </c>
      <c r="AG73" s="155">
        <v>35.0</v>
      </c>
      <c r="AH73" s="155">
        <v>14.0</v>
      </c>
      <c r="AI73" s="155">
        <v>15.0</v>
      </c>
      <c r="AJ73" s="155">
        <v>17.0</v>
      </c>
      <c r="AK73" s="136">
        <f t="shared" si="3"/>
        <v>343</v>
      </c>
      <c r="AL73" s="741">
        <f>AK73/COUNT(F73:AJ73)</f>
        <v>15.59090909</v>
      </c>
      <c r="AM73" s="264"/>
    </row>
    <row r="74" ht="13.5" customHeight="1">
      <c r="A74" s="137" t="s">
        <v>78</v>
      </c>
      <c r="B74" s="132"/>
      <c r="C74" s="138"/>
      <c r="D74" s="32"/>
      <c r="E74" s="427"/>
      <c r="F74" s="140"/>
      <c r="G74" s="71"/>
      <c r="H74" s="265"/>
      <c r="I74" s="277"/>
      <c r="J74" s="277"/>
      <c r="K74" s="277"/>
      <c r="L74" s="148"/>
      <c r="M74" s="265"/>
      <c r="N74" s="265"/>
      <c r="O74" s="265"/>
      <c r="P74" s="266"/>
      <c r="Q74" s="266"/>
      <c r="R74" s="265"/>
      <c r="S74" s="265"/>
      <c r="T74" s="265"/>
      <c r="U74" s="265"/>
      <c r="V74" s="265"/>
      <c r="W74" s="266"/>
      <c r="X74" s="266"/>
      <c r="Y74" s="265"/>
      <c r="Z74" s="265"/>
      <c r="AA74" s="265"/>
      <c r="AB74" s="265"/>
      <c r="AC74" s="265"/>
      <c r="AD74" s="266"/>
      <c r="AE74" s="266"/>
      <c r="AF74" s="265"/>
      <c r="AG74" s="265"/>
      <c r="AH74" s="265"/>
      <c r="AI74" s="265"/>
      <c r="AJ74" s="265"/>
      <c r="AK74" s="267">
        <f t="shared" si="3"/>
        <v>0</v>
      </c>
      <c r="AL74" s="140"/>
      <c r="AM74" s="268"/>
    </row>
    <row r="75" ht="15.75" customHeight="1">
      <c r="A75" s="29">
        <v>6.0</v>
      </c>
      <c r="B75" s="19" t="s">
        <v>24</v>
      </c>
      <c r="C75" s="133"/>
      <c r="D75" s="32"/>
      <c r="E75" s="424"/>
      <c r="F75" s="155">
        <v>10.0</v>
      </c>
      <c r="G75" s="720"/>
      <c r="H75" s="155"/>
      <c r="I75" s="243"/>
      <c r="J75" s="243">
        <v>6.0</v>
      </c>
      <c r="K75" s="243"/>
      <c r="L75" s="155">
        <v>13.0</v>
      </c>
      <c r="M75" s="155">
        <v>11.0</v>
      </c>
      <c r="N75" s="155">
        <v>14.0</v>
      </c>
      <c r="O75" s="155">
        <v>10.0</v>
      </c>
      <c r="P75" s="243"/>
      <c r="Q75" s="243"/>
      <c r="R75" s="155">
        <v>10.0</v>
      </c>
      <c r="S75" s="155">
        <v>10.0</v>
      </c>
      <c r="T75" s="155">
        <v>11.0</v>
      </c>
      <c r="U75" s="155">
        <v>10.0</v>
      </c>
      <c r="V75" s="155">
        <v>13.0</v>
      </c>
      <c r="W75" s="243"/>
      <c r="X75" s="243"/>
      <c r="Y75" s="155">
        <v>10.0</v>
      </c>
      <c r="Z75" s="155">
        <v>11.0</v>
      </c>
      <c r="AA75" s="155">
        <v>14.0</v>
      </c>
      <c r="AB75" s="155">
        <v>20.0</v>
      </c>
      <c r="AC75" s="155">
        <v>10.0</v>
      </c>
      <c r="AD75" s="243">
        <v>10.0</v>
      </c>
      <c r="AE75" s="243"/>
      <c r="AF75" s="155"/>
      <c r="AG75" s="155">
        <v>11.0</v>
      </c>
      <c r="AH75" s="155">
        <v>12.0</v>
      </c>
      <c r="AI75" s="155">
        <v>10.0</v>
      </c>
      <c r="AJ75" s="155">
        <v>10.0</v>
      </c>
      <c r="AK75" s="136">
        <f t="shared" si="3"/>
        <v>236</v>
      </c>
      <c r="AL75" s="741">
        <f>AK75/COUNT(F75:AJ75)</f>
        <v>11.23809524</v>
      </c>
      <c r="AM75" s="264"/>
    </row>
    <row r="76" ht="13.5" customHeight="1">
      <c r="A76" s="137" t="s">
        <v>78</v>
      </c>
      <c r="B76" s="132"/>
      <c r="C76" s="138"/>
      <c r="D76" s="32"/>
      <c r="E76" s="427"/>
      <c r="F76" s="140">
        <v>1.0</v>
      </c>
      <c r="G76" s="71"/>
      <c r="H76" s="265"/>
      <c r="I76" s="277"/>
      <c r="J76" s="277"/>
      <c r="K76" s="277"/>
      <c r="L76" s="148"/>
      <c r="M76" s="265"/>
      <c r="N76" s="265"/>
      <c r="O76" s="265"/>
      <c r="P76" s="266"/>
      <c r="Q76" s="266"/>
      <c r="R76" s="265"/>
      <c r="S76" s="265"/>
      <c r="T76" s="265"/>
      <c r="U76" s="265"/>
      <c r="V76" s="265"/>
      <c r="W76" s="266"/>
      <c r="X76" s="266"/>
      <c r="Y76" s="265"/>
      <c r="Z76" s="265"/>
      <c r="AA76" s="265"/>
      <c r="AB76" s="265"/>
      <c r="AC76" s="265"/>
      <c r="AD76" s="266"/>
      <c r="AE76" s="266"/>
      <c r="AF76" s="271"/>
      <c r="AG76" s="265"/>
      <c r="AH76" s="265"/>
      <c r="AI76" s="265">
        <v>2.0</v>
      </c>
      <c r="AJ76" s="265"/>
      <c r="AK76" s="267">
        <f t="shared" si="3"/>
        <v>3</v>
      </c>
      <c r="AL76" s="140"/>
      <c r="AM76" s="268"/>
    </row>
    <row r="77" ht="12.75" customHeight="1">
      <c r="A77" s="29">
        <v>7.0</v>
      </c>
      <c r="B77" s="19" t="s">
        <v>714</v>
      </c>
      <c r="C77" s="133"/>
      <c r="D77" s="32"/>
      <c r="E77" s="424"/>
      <c r="F77" s="155">
        <v>8.0</v>
      </c>
      <c r="G77" s="720"/>
      <c r="H77" s="155">
        <v>7.0</v>
      </c>
      <c r="I77" s="243">
        <v>6.0</v>
      </c>
      <c r="J77" s="243"/>
      <c r="K77" s="243"/>
      <c r="L77" s="155">
        <v>4.0</v>
      </c>
      <c r="M77" s="155">
        <v>6.0</v>
      </c>
      <c r="N77" s="155"/>
      <c r="O77" s="155">
        <v>2.0</v>
      </c>
      <c r="P77" s="243"/>
      <c r="Q77" s="243"/>
      <c r="R77" s="155">
        <v>5.0</v>
      </c>
      <c r="S77" s="155">
        <v>5.0</v>
      </c>
      <c r="T77" s="155">
        <v>6.0</v>
      </c>
      <c r="U77" s="155">
        <v>6.0</v>
      </c>
      <c r="V77" s="155"/>
      <c r="W77" s="243"/>
      <c r="X77" s="243">
        <v>4.0</v>
      </c>
      <c r="Y77" s="430">
        <v>2.0</v>
      </c>
      <c r="Z77" s="155">
        <v>8.0</v>
      </c>
      <c r="AA77" s="430"/>
      <c r="AB77" s="155">
        <v>8.0</v>
      </c>
      <c r="AC77" s="155">
        <v>6.0</v>
      </c>
      <c r="AD77" s="243"/>
      <c r="AE77" s="243"/>
      <c r="AF77" s="155">
        <v>7.0</v>
      </c>
      <c r="AG77" s="155">
        <v>7.0</v>
      </c>
      <c r="AH77" s="155">
        <v>5.0</v>
      </c>
      <c r="AI77" s="155">
        <v>5.0</v>
      </c>
      <c r="AJ77" s="155">
        <v>6.0</v>
      </c>
      <c r="AK77" s="136">
        <f t="shared" si="3"/>
        <v>113</v>
      </c>
      <c r="AL77" s="741">
        <f>AK77/COUNT(F77:AJ77)</f>
        <v>5.65</v>
      </c>
      <c r="AM77" s="264"/>
    </row>
    <row r="78" ht="13.5" customHeight="1">
      <c r="A78" s="137" t="s">
        <v>78</v>
      </c>
      <c r="B78" s="132"/>
      <c r="C78" s="138"/>
      <c r="D78" s="32"/>
      <c r="E78" s="427"/>
      <c r="F78" s="140">
        <v>3.0</v>
      </c>
      <c r="G78" s="71"/>
      <c r="H78" s="265">
        <v>2.0</v>
      </c>
      <c r="I78" s="277"/>
      <c r="J78" s="277"/>
      <c r="K78" s="277"/>
      <c r="L78" s="148"/>
      <c r="M78" s="265"/>
      <c r="N78" s="265"/>
      <c r="O78" s="265"/>
      <c r="P78" s="266"/>
      <c r="Q78" s="266"/>
      <c r="R78" s="265"/>
      <c r="S78" s="265"/>
      <c r="T78" s="265">
        <v>1.0</v>
      </c>
      <c r="U78" s="265"/>
      <c r="V78" s="265"/>
      <c r="W78" s="266"/>
      <c r="X78" s="266"/>
      <c r="Y78" s="265"/>
      <c r="Z78" s="265"/>
      <c r="AA78" s="265"/>
      <c r="AB78" s="265"/>
      <c r="AC78" s="265"/>
      <c r="AD78" s="266"/>
      <c r="AE78" s="266"/>
      <c r="AF78" s="265"/>
      <c r="AG78" s="265"/>
      <c r="AH78" s="265"/>
      <c r="AI78" s="265"/>
      <c r="AJ78" s="265"/>
      <c r="AK78" s="267">
        <f t="shared" si="3"/>
        <v>6</v>
      </c>
      <c r="AL78" s="140"/>
      <c r="AM78" s="268"/>
    </row>
    <row r="79" ht="15.75" customHeight="1">
      <c r="A79" s="45">
        <v>8.0</v>
      </c>
      <c r="B79" s="144" t="s">
        <v>253</v>
      </c>
      <c r="C79" s="133"/>
      <c r="D79" s="32"/>
      <c r="E79" s="424"/>
      <c r="F79" s="155">
        <v>11.0</v>
      </c>
      <c r="G79" s="720"/>
      <c r="H79" s="155">
        <v>11.0</v>
      </c>
      <c r="I79" s="243">
        <v>4.0</v>
      </c>
      <c r="J79" s="243"/>
      <c r="K79" s="243"/>
      <c r="L79" s="155"/>
      <c r="M79" s="155">
        <v>7.0</v>
      </c>
      <c r="N79" s="155">
        <v>7.0</v>
      </c>
      <c r="O79" s="155">
        <v>7.0</v>
      </c>
      <c r="P79" s="243"/>
      <c r="Q79" s="243"/>
      <c r="R79" s="155">
        <v>7.0</v>
      </c>
      <c r="S79" s="155">
        <v>9.0</v>
      </c>
      <c r="T79" s="155">
        <v>8.0</v>
      </c>
      <c r="U79" s="155">
        <v>6.0</v>
      </c>
      <c r="V79" s="155">
        <v>13.0</v>
      </c>
      <c r="W79" s="243">
        <v>6.0</v>
      </c>
      <c r="X79" s="243"/>
      <c r="Y79" s="155"/>
      <c r="Z79" s="155">
        <v>10.0</v>
      </c>
      <c r="AA79" s="155">
        <v>18.0</v>
      </c>
      <c r="AB79" s="155"/>
      <c r="AC79" s="155">
        <v>13.0</v>
      </c>
      <c r="AD79" s="243"/>
      <c r="AE79" s="243"/>
      <c r="AF79" s="155">
        <v>6.0</v>
      </c>
      <c r="AG79" s="155">
        <v>3.0</v>
      </c>
      <c r="AH79" s="155">
        <v>7.0</v>
      </c>
      <c r="AI79" s="155">
        <v>5.0</v>
      </c>
      <c r="AJ79" s="155">
        <v>8.0</v>
      </c>
      <c r="AK79" s="136">
        <f t="shared" si="3"/>
        <v>166</v>
      </c>
      <c r="AL79" s="741">
        <f>AK79/COUNT(F79:AJ79)</f>
        <v>8.3</v>
      </c>
      <c r="AM79" s="264"/>
    </row>
    <row r="80" ht="13.5" customHeight="1">
      <c r="A80" s="137" t="s">
        <v>78</v>
      </c>
      <c r="B80" s="132"/>
      <c r="C80" s="138"/>
      <c r="D80" s="32"/>
      <c r="E80" s="427"/>
      <c r="F80" s="140"/>
      <c r="G80" s="71"/>
      <c r="H80" s="265">
        <v>4.0</v>
      </c>
      <c r="I80" s="277"/>
      <c r="J80" s="277"/>
      <c r="K80" s="277"/>
      <c r="L80" s="148"/>
      <c r="M80" s="265">
        <v>1.0</v>
      </c>
      <c r="N80" s="265"/>
      <c r="O80" s="265"/>
      <c r="P80" s="266"/>
      <c r="Q80" s="266"/>
      <c r="R80" s="265"/>
      <c r="S80" s="265"/>
      <c r="T80" s="265"/>
      <c r="U80" s="265"/>
      <c r="V80" s="265"/>
      <c r="W80" s="266"/>
      <c r="X80" s="266"/>
      <c r="Y80" s="271"/>
      <c r="Z80" s="265"/>
      <c r="AA80" s="265"/>
      <c r="AB80" s="265"/>
      <c r="AC80" s="265"/>
      <c r="AD80" s="266"/>
      <c r="AE80" s="266"/>
      <c r="AF80" s="265"/>
      <c r="AG80" s="265"/>
      <c r="AH80" s="265"/>
      <c r="AI80" s="265"/>
      <c r="AJ80" s="265"/>
      <c r="AK80" s="267">
        <f t="shared" si="3"/>
        <v>5</v>
      </c>
      <c r="AL80" s="140"/>
      <c r="AM80" s="268"/>
    </row>
    <row r="81" ht="15.75" customHeight="1">
      <c r="A81" s="45">
        <v>9.0</v>
      </c>
      <c r="B81" s="144" t="s">
        <v>25</v>
      </c>
      <c r="C81" s="133"/>
      <c r="D81" s="32"/>
      <c r="E81" s="424"/>
      <c r="F81" s="155">
        <v>6.0</v>
      </c>
      <c r="G81" s="425"/>
      <c r="H81" s="155">
        <v>7.0</v>
      </c>
      <c r="I81" s="243"/>
      <c r="J81" s="243">
        <v>9.0</v>
      </c>
      <c r="K81" s="243"/>
      <c r="L81" s="155"/>
      <c r="M81" s="155">
        <v>9.0</v>
      </c>
      <c r="N81" s="155">
        <v>7.0</v>
      </c>
      <c r="O81" s="155">
        <v>8.0</v>
      </c>
      <c r="P81" s="243"/>
      <c r="Q81" s="243"/>
      <c r="R81" s="155">
        <v>15.0</v>
      </c>
      <c r="S81" s="155">
        <v>10.0</v>
      </c>
      <c r="T81" s="155">
        <v>12.0</v>
      </c>
      <c r="U81" s="155">
        <v>9.0</v>
      </c>
      <c r="V81" s="155">
        <v>9.0</v>
      </c>
      <c r="W81" s="243">
        <v>10.0</v>
      </c>
      <c r="X81" s="243"/>
      <c r="Y81" s="155"/>
      <c r="Z81" s="155">
        <v>10.0</v>
      </c>
      <c r="AA81" s="155">
        <v>10.0</v>
      </c>
      <c r="AB81" s="155">
        <v>10.0</v>
      </c>
      <c r="AC81" s="155">
        <v>10.0</v>
      </c>
      <c r="AD81" s="243"/>
      <c r="AE81" s="243"/>
      <c r="AF81" s="155">
        <v>10.0</v>
      </c>
      <c r="AG81" s="155">
        <v>10.0</v>
      </c>
      <c r="AH81" s="155">
        <v>13.0</v>
      </c>
      <c r="AI81" s="155">
        <v>8.0</v>
      </c>
      <c r="AJ81" s="155"/>
      <c r="AK81" s="136">
        <f t="shared" si="3"/>
        <v>192</v>
      </c>
      <c r="AL81" s="741">
        <f>AK81/COUNT(F81:AJ81)</f>
        <v>9.6</v>
      </c>
      <c r="AM81" s="264"/>
    </row>
    <row r="82" ht="13.5" customHeight="1">
      <c r="A82" s="137" t="s">
        <v>78</v>
      </c>
      <c r="B82" s="132"/>
      <c r="C82" s="138"/>
      <c r="D82" s="32"/>
      <c r="E82" s="427"/>
      <c r="F82" s="140">
        <v>1.0</v>
      </c>
      <c r="G82" s="427"/>
      <c r="H82" s="265"/>
      <c r="I82" s="277"/>
      <c r="J82" s="277">
        <v>5.0</v>
      </c>
      <c r="K82" s="277"/>
      <c r="L82" s="148"/>
      <c r="M82" s="265">
        <v>1.0</v>
      </c>
      <c r="N82" s="265"/>
      <c r="O82" s="265"/>
      <c r="P82" s="266"/>
      <c r="Q82" s="266"/>
      <c r="R82" s="265"/>
      <c r="S82" s="265"/>
      <c r="T82" s="265"/>
      <c r="U82" s="265"/>
      <c r="V82" s="265"/>
      <c r="W82" s="266"/>
      <c r="X82" s="266"/>
      <c r="Y82" s="265"/>
      <c r="Z82" s="265"/>
      <c r="AA82" s="265"/>
      <c r="AB82" s="265"/>
      <c r="AC82" s="265"/>
      <c r="AD82" s="266"/>
      <c r="AE82" s="266"/>
      <c r="AF82" s="265"/>
      <c r="AG82" s="265"/>
      <c r="AH82" s="265"/>
      <c r="AI82" s="265"/>
      <c r="AJ82" s="265"/>
      <c r="AK82" s="267">
        <f t="shared" si="3"/>
        <v>7</v>
      </c>
      <c r="AL82" s="140"/>
      <c r="AM82" s="268"/>
    </row>
    <row r="83" ht="15.75" customHeight="1">
      <c r="A83" s="45">
        <v>10.0</v>
      </c>
      <c r="B83" s="144" t="s">
        <v>278</v>
      </c>
      <c r="C83" s="133"/>
      <c r="D83" s="32"/>
      <c r="E83" s="424"/>
      <c r="F83" s="155">
        <v>10.0</v>
      </c>
      <c r="G83" s="723" t="s">
        <v>11</v>
      </c>
      <c r="H83" s="155">
        <v>11.0</v>
      </c>
      <c r="I83" s="243"/>
      <c r="J83" s="243"/>
      <c r="K83" s="243"/>
      <c r="L83" s="155">
        <v>10.0</v>
      </c>
      <c r="M83" s="430">
        <v>6.0</v>
      </c>
      <c r="N83" s="155">
        <v>6.0</v>
      </c>
      <c r="O83" s="155">
        <v>7.0</v>
      </c>
      <c r="P83" s="243">
        <v>10.0</v>
      </c>
      <c r="Q83" s="243"/>
      <c r="R83" s="155"/>
      <c r="S83" s="155">
        <v>4.0</v>
      </c>
      <c r="T83" s="155">
        <v>14.0</v>
      </c>
      <c r="U83" s="155">
        <v>10.0</v>
      </c>
      <c r="V83" s="155">
        <v>7.0</v>
      </c>
      <c r="W83" s="243"/>
      <c r="X83" s="243"/>
      <c r="Y83" s="430">
        <v>1.0</v>
      </c>
      <c r="Z83" s="155">
        <v>27.0</v>
      </c>
      <c r="AA83" s="155">
        <v>9.0</v>
      </c>
      <c r="AB83" s="155">
        <v>13.0</v>
      </c>
      <c r="AC83" s="155"/>
      <c r="AD83" s="243"/>
      <c r="AE83" s="243">
        <v>5.0</v>
      </c>
      <c r="AF83" s="155">
        <v>19.0</v>
      </c>
      <c r="AG83" s="155">
        <v>12.0</v>
      </c>
      <c r="AH83" s="155">
        <v>7.0</v>
      </c>
      <c r="AI83" s="155">
        <v>8.0</v>
      </c>
      <c r="AJ83" s="155">
        <v>6.0</v>
      </c>
      <c r="AK83" s="136">
        <f t="shared" si="3"/>
        <v>202</v>
      </c>
      <c r="AL83" s="741">
        <f>AK83/COUNT(F83:AJ83)</f>
        <v>9.619047619</v>
      </c>
      <c r="AM83" s="264"/>
    </row>
    <row r="84" ht="13.5" customHeight="1">
      <c r="A84" s="137" t="s">
        <v>78</v>
      </c>
      <c r="B84" s="132"/>
      <c r="C84" s="138"/>
      <c r="D84" s="32"/>
      <c r="E84" s="427"/>
      <c r="F84" s="140">
        <v>2.0</v>
      </c>
      <c r="G84" s="71"/>
      <c r="H84" s="265">
        <v>3.0</v>
      </c>
      <c r="I84" s="277"/>
      <c r="J84" s="277"/>
      <c r="K84" s="277"/>
      <c r="L84" s="148"/>
      <c r="M84" s="265">
        <v>1.0</v>
      </c>
      <c r="N84" s="265"/>
      <c r="O84" s="265"/>
      <c r="P84" s="266"/>
      <c r="Q84" s="266"/>
      <c r="R84" s="265"/>
      <c r="S84" s="265"/>
      <c r="T84" s="265"/>
      <c r="U84" s="265"/>
      <c r="V84" s="265"/>
      <c r="W84" s="266"/>
      <c r="X84" s="266"/>
      <c r="Y84" s="265"/>
      <c r="Z84" s="265"/>
      <c r="AA84" s="271">
        <v>1.0</v>
      </c>
      <c r="AB84" s="265"/>
      <c r="AC84" s="265"/>
      <c r="AD84" s="266"/>
      <c r="AE84" s="266"/>
      <c r="AF84" s="265"/>
      <c r="AG84" s="265"/>
      <c r="AH84" s="265"/>
      <c r="AI84" s="265"/>
      <c r="AJ84" s="265"/>
      <c r="AK84" s="267">
        <f t="shared" si="3"/>
        <v>7</v>
      </c>
      <c r="AL84" s="140"/>
      <c r="AM84" s="268"/>
    </row>
    <row r="85" ht="15.75" customHeight="1">
      <c r="A85" s="45">
        <v>11.0</v>
      </c>
      <c r="B85" s="144" t="s">
        <v>200</v>
      </c>
      <c r="C85" s="133"/>
      <c r="D85" s="32"/>
      <c r="E85" s="424"/>
      <c r="F85" s="155">
        <v>8.0</v>
      </c>
      <c r="G85" s="425"/>
      <c r="H85" s="155">
        <v>14.0</v>
      </c>
      <c r="I85" s="243"/>
      <c r="J85" s="243"/>
      <c r="K85" s="243"/>
      <c r="L85" s="155">
        <v>10.0</v>
      </c>
      <c r="M85" s="155">
        <v>10.0</v>
      </c>
      <c r="N85" s="155">
        <v>11.0</v>
      </c>
      <c r="O85" s="155">
        <v>11.0</v>
      </c>
      <c r="P85" s="243">
        <v>7.0</v>
      </c>
      <c r="Q85" s="243"/>
      <c r="R85" s="155"/>
      <c r="S85" s="155">
        <v>11.0</v>
      </c>
      <c r="T85" s="155">
        <v>13.0</v>
      </c>
      <c r="U85" s="155">
        <v>12.0</v>
      </c>
      <c r="V85" s="155">
        <v>11.0</v>
      </c>
      <c r="W85" s="243"/>
      <c r="X85" s="243"/>
      <c r="Y85" s="155">
        <v>10.0</v>
      </c>
      <c r="Z85" s="155">
        <v>7.0</v>
      </c>
      <c r="AA85" s="155">
        <v>11.0</v>
      </c>
      <c r="AB85" s="155">
        <v>14.0</v>
      </c>
      <c r="AC85" s="155">
        <v>12.0</v>
      </c>
      <c r="AD85" s="243">
        <v>7.0</v>
      </c>
      <c r="AE85" s="243"/>
      <c r="AF85" s="428"/>
      <c r="AG85" s="428"/>
      <c r="AH85" s="428"/>
      <c r="AI85" s="428"/>
      <c r="AJ85" s="428"/>
      <c r="AK85" s="136">
        <f t="shared" si="3"/>
        <v>179</v>
      </c>
      <c r="AL85" s="741">
        <f>AK85/COUNT(F85:AJ85)</f>
        <v>10.52941176</v>
      </c>
      <c r="AM85" s="264"/>
    </row>
    <row r="86" ht="13.5" customHeight="1">
      <c r="A86" s="137" t="s">
        <v>78</v>
      </c>
      <c r="B86" s="132"/>
      <c r="C86" s="153"/>
      <c r="D86" s="32"/>
      <c r="E86" s="427"/>
      <c r="F86" s="156"/>
      <c r="G86" s="431"/>
      <c r="H86" s="271">
        <v>4.0</v>
      </c>
      <c r="I86" s="277"/>
      <c r="J86" s="277"/>
      <c r="K86" s="277"/>
      <c r="L86" s="148"/>
      <c r="M86" s="271"/>
      <c r="N86" s="271"/>
      <c r="O86" s="271"/>
      <c r="P86" s="342"/>
      <c r="Q86" s="342"/>
      <c r="R86" s="271"/>
      <c r="S86" s="271"/>
      <c r="T86" s="271"/>
      <c r="U86" s="271"/>
      <c r="V86" s="271"/>
      <c r="W86" s="342"/>
      <c r="X86" s="342"/>
      <c r="Y86" s="271"/>
      <c r="Z86" s="271"/>
      <c r="AA86" s="271"/>
      <c r="AB86" s="271"/>
      <c r="AC86" s="271"/>
      <c r="AD86" s="342"/>
      <c r="AE86" s="342"/>
      <c r="AF86" s="271"/>
      <c r="AG86" s="271"/>
      <c r="AH86" s="271"/>
      <c r="AI86" s="271"/>
      <c r="AJ86" s="271"/>
      <c r="AK86" s="267">
        <f t="shared" si="3"/>
        <v>4</v>
      </c>
      <c r="AL86" s="140"/>
      <c r="AM86" s="268"/>
    </row>
    <row r="87" ht="14.25" customHeight="1">
      <c r="A87" s="29">
        <v>12.0</v>
      </c>
      <c r="B87" s="19" t="s">
        <v>26</v>
      </c>
      <c r="C87" s="133"/>
      <c r="D87" s="32"/>
      <c r="E87" s="424"/>
      <c r="F87" s="155">
        <v>18.0</v>
      </c>
      <c r="G87" s="425"/>
      <c r="H87" s="155"/>
      <c r="I87" s="243"/>
      <c r="J87" s="243"/>
      <c r="K87" s="243">
        <v>6.0</v>
      </c>
      <c r="L87" s="155">
        <v>11.0</v>
      </c>
      <c r="M87" s="155">
        <v>15.0</v>
      </c>
      <c r="N87" s="155">
        <v>14.0</v>
      </c>
      <c r="O87" s="155">
        <v>12.0</v>
      </c>
      <c r="P87" s="243"/>
      <c r="Q87" s="243"/>
      <c r="R87" s="155">
        <v>10.0</v>
      </c>
      <c r="S87" s="155">
        <v>23.0</v>
      </c>
      <c r="T87" s="155">
        <v>9.0</v>
      </c>
      <c r="U87" s="155">
        <v>13.0</v>
      </c>
      <c r="V87" s="155">
        <v>10.0</v>
      </c>
      <c r="W87" s="243">
        <v>6.0</v>
      </c>
      <c r="X87" s="243"/>
      <c r="Y87" s="155"/>
      <c r="Z87" s="155">
        <v>6.0</v>
      </c>
      <c r="AA87" s="155">
        <v>11.0</v>
      </c>
      <c r="AB87" s="155">
        <v>7.0</v>
      </c>
      <c r="AC87" s="155">
        <v>8.0</v>
      </c>
      <c r="AD87" s="243"/>
      <c r="AE87" s="243"/>
      <c r="AF87" s="155">
        <v>12.0</v>
      </c>
      <c r="AG87" s="155">
        <v>10.0</v>
      </c>
      <c r="AH87" s="155">
        <v>17.0</v>
      </c>
      <c r="AI87" s="155">
        <v>15.0</v>
      </c>
      <c r="AJ87" s="155"/>
      <c r="AK87" s="136">
        <f t="shared" si="3"/>
        <v>233</v>
      </c>
      <c r="AL87" s="741">
        <f>AK87/COUNT(F87:AJ87)</f>
        <v>11.65</v>
      </c>
      <c r="AM87" s="264"/>
    </row>
    <row r="88" ht="13.5" customHeight="1">
      <c r="A88" s="137" t="s">
        <v>78</v>
      </c>
      <c r="B88" s="132"/>
      <c r="C88" s="138"/>
      <c r="D88" s="32"/>
      <c r="E88" s="427"/>
      <c r="F88" s="156">
        <v>2.0</v>
      </c>
      <c r="G88" s="431"/>
      <c r="H88" s="271"/>
      <c r="I88" s="342"/>
      <c r="J88" s="342"/>
      <c r="K88" s="342">
        <v>1.0</v>
      </c>
      <c r="L88" s="271"/>
      <c r="M88" s="271"/>
      <c r="N88" s="271">
        <v>1.0</v>
      </c>
      <c r="O88" s="271">
        <v>1.0</v>
      </c>
      <c r="P88" s="342"/>
      <c r="Q88" s="342"/>
      <c r="R88" s="271"/>
      <c r="S88" s="271"/>
      <c r="T88" s="271"/>
      <c r="U88" s="271"/>
      <c r="V88" s="271"/>
      <c r="W88" s="342"/>
      <c r="X88" s="342"/>
      <c r="Y88" s="271"/>
      <c r="Z88" s="271"/>
      <c r="AA88" s="271"/>
      <c r="AB88" s="271"/>
      <c r="AC88" s="271"/>
      <c r="AD88" s="342"/>
      <c r="AE88" s="342"/>
      <c r="AF88" s="271"/>
      <c r="AG88" s="271"/>
      <c r="AH88" s="271"/>
      <c r="AI88" s="271"/>
      <c r="AJ88" s="271"/>
      <c r="AK88" s="267">
        <f t="shared" si="3"/>
        <v>5</v>
      </c>
      <c r="AL88" s="152"/>
      <c r="AM88" s="264"/>
    </row>
    <row r="89" ht="12.75" customHeight="1">
      <c r="A89" s="29">
        <v>13.0</v>
      </c>
      <c r="B89" s="19" t="s">
        <v>27</v>
      </c>
      <c r="C89" s="133"/>
      <c r="D89" s="32"/>
      <c r="E89" s="424"/>
      <c r="F89" s="155">
        <v>6.0</v>
      </c>
      <c r="G89" s="425"/>
      <c r="H89" s="155">
        <v>10.0</v>
      </c>
      <c r="I89" s="243">
        <v>13.0</v>
      </c>
      <c r="J89" s="243"/>
      <c r="K89" s="243"/>
      <c r="L89" s="155">
        <v>12.0</v>
      </c>
      <c r="M89" s="155"/>
      <c r="N89" s="155">
        <v>10.0</v>
      </c>
      <c r="O89" s="155">
        <v>10.0</v>
      </c>
      <c r="P89" s="243"/>
      <c r="Q89" s="243"/>
      <c r="R89" s="155">
        <v>8.0</v>
      </c>
      <c r="S89" s="155">
        <v>10.0</v>
      </c>
      <c r="T89" s="155">
        <v>10.0</v>
      </c>
      <c r="U89" s="155">
        <v>11.0</v>
      </c>
      <c r="V89" s="155">
        <v>12.0</v>
      </c>
      <c r="W89" s="243"/>
      <c r="X89" s="243"/>
      <c r="Y89" s="155">
        <v>12.0</v>
      </c>
      <c r="Z89" s="155">
        <v>17.0</v>
      </c>
      <c r="AA89" s="155">
        <v>9.0</v>
      </c>
      <c r="AB89" s="155">
        <v>8.0</v>
      </c>
      <c r="AC89" s="155">
        <v>15.0</v>
      </c>
      <c r="AD89" s="243">
        <v>13.0</v>
      </c>
      <c r="AE89" s="243"/>
      <c r="AF89" s="155"/>
      <c r="AG89" s="155">
        <v>12.0</v>
      </c>
      <c r="AH89" s="155">
        <v>10.0</v>
      </c>
      <c r="AI89" s="155">
        <v>10.0</v>
      </c>
      <c r="AJ89" s="155">
        <v>11.0</v>
      </c>
      <c r="AK89" s="136">
        <f t="shared" si="3"/>
        <v>229</v>
      </c>
      <c r="AL89" s="741">
        <f>AK89/COUNT(F89:AJ89)</f>
        <v>10.9047619</v>
      </c>
      <c r="AM89" s="264"/>
    </row>
    <row r="90" ht="13.5" customHeight="1">
      <c r="A90" s="137" t="s">
        <v>78</v>
      </c>
      <c r="B90" s="132"/>
      <c r="C90" s="138"/>
      <c r="D90" s="32"/>
      <c r="E90" s="427"/>
      <c r="F90" s="156"/>
      <c r="G90" s="431"/>
      <c r="H90" s="271">
        <v>1.0</v>
      </c>
      <c r="I90" s="342">
        <v>1.0</v>
      </c>
      <c r="J90" s="342"/>
      <c r="K90" s="342"/>
      <c r="L90" s="271"/>
      <c r="M90" s="271"/>
      <c r="N90" s="271"/>
      <c r="O90" s="271"/>
      <c r="P90" s="342"/>
      <c r="Q90" s="342"/>
      <c r="R90" s="271">
        <v>1.0</v>
      </c>
      <c r="S90" s="271">
        <v>2.0</v>
      </c>
      <c r="T90" s="271"/>
      <c r="U90" s="271"/>
      <c r="V90" s="271"/>
      <c r="W90" s="342"/>
      <c r="X90" s="342"/>
      <c r="Y90" s="271"/>
      <c r="Z90" s="271"/>
      <c r="AA90" s="271"/>
      <c r="AB90" s="271"/>
      <c r="AC90" s="271"/>
      <c r="AD90" s="342"/>
      <c r="AE90" s="342"/>
      <c r="AF90" s="271"/>
      <c r="AG90" s="271"/>
      <c r="AH90" s="271"/>
      <c r="AI90" s="271"/>
      <c r="AJ90" s="271"/>
      <c r="AK90" s="267">
        <f t="shared" si="3"/>
        <v>5</v>
      </c>
      <c r="AL90" s="140"/>
      <c r="AM90" s="268"/>
    </row>
    <row r="91" ht="12.75" customHeight="1">
      <c r="A91" s="154">
        <v>14.0</v>
      </c>
      <c r="B91" s="144" t="s">
        <v>28</v>
      </c>
      <c r="C91" s="133"/>
      <c r="D91" s="32"/>
      <c r="E91" s="424"/>
      <c r="F91" s="155">
        <v>14.0</v>
      </c>
      <c r="G91" s="571"/>
      <c r="H91" s="155">
        <v>9.0</v>
      </c>
      <c r="I91" s="243"/>
      <c r="J91" s="243">
        <v>4.0</v>
      </c>
      <c r="K91" s="243"/>
      <c r="L91" s="155"/>
      <c r="M91" s="155">
        <v>8.0</v>
      </c>
      <c r="N91" s="430">
        <v>4.0</v>
      </c>
      <c r="O91" s="155">
        <v>11.0</v>
      </c>
      <c r="P91" s="243"/>
      <c r="Q91" s="243"/>
      <c r="R91" s="155">
        <v>10.0</v>
      </c>
      <c r="S91" s="155">
        <v>11.0</v>
      </c>
      <c r="T91" s="155">
        <v>11.0</v>
      </c>
      <c r="U91" s="155">
        <v>12.0</v>
      </c>
      <c r="V91" s="155">
        <v>11.0</v>
      </c>
      <c r="W91" s="243"/>
      <c r="X91" s="243"/>
      <c r="Y91" s="155">
        <v>10.0</v>
      </c>
      <c r="Z91" s="155">
        <v>11.0</v>
      </c>
      <c r="AA91" s="155">
        <v>9.0</v>
      </c>
      <c r="AB91" s="155">
        <v>13.0</v>
      </c>
      <c r="AC91" s="155">
        <v>9.0</v>
      </c>
      <c r="AD91" s="243">
        <v>9.0</v>
      </c>
      <c r="AE91" s="243"/>
      <c r="AF91" s="155"/>
      <c r="AG91" s="155">
        <v>11.0</v>
      </c>
      <c r="AH91" s="155">
        <v>9.0</v>
      </c>
      <c r="AI91" s="155">
        <v>6.0</v>
      </c>
      <c r="AJ91" s="155">
        <v>10.0</v>
      </c>
      <c r="AK91" s="136">
        <f t="shared" si="3"/>
        <v>202</v>
      </c>
      <c r="AL91" s="741">
        <f>AK91/COUNT(F91:AJ91)</f>
        <v>9.619047619</v>
      </c>
      <c r="AM91" s="264"/>
    </row>
    <row r="92" ht="13.5" customHeight="1">
      <c r="A92" s="137" t="s">
        <v>78</v>
      </c>
      <c r="B92" s="132"/>
      <c r="C92" s="138"/>
      <c r="D92" s="32"/>
      <c r="E92" s="427"/>
      <c r="F92" s="156"/>
      <c r="G92" s="71"/>
      <c r="H92" s="271">
        <v>2.0</v>
      </c>
      <c r="I92" s="342"/>
      <c r="J92" s="342"/>
      <c r="K92" s="342"/>
      <c r="L92" s="271"/>
      <c r="M92" s="271">
        <v>1.0</v>
      </c>
      <c r="N92" s="271"/>
      <c r="O92" s="271"/>
      <c r="P92" s="342"/>
      <c r="Q92" s="342"/>
      <c r="R92" s="271"/>
      <c r="S92" s="271"/>
      <c r="T92" s="271"/>
      <c r="U92" s="271">
        <v>1.0</v>
      </c>
      <c r="V92" s="271"/>
      <c r="W92" s="342"/>
      <c r="X92" s="342"/>
      <c r="Y92" s="271"/>
      <c r="Z92" s="271"/>
      <c r="AA92" s="271"/>
      <c r="AB92" s="271"/>
      <c r="AC92" s="271"/>
      <c r="AD92" s="342"/>
      <c r="AE92" s="342"/>
      <c r="AF92" s="271"/>
      <c r="AG92" s="271"/>
      <c r="AH92" s="271"/>
      <c r="AI92" s="271"/>
      <c r="AJ92" s="271"/>
      <c r="AK92" s="267">
        <f t="shared" si="3"/>
        <v>4</v>
      </c>
      <c r="AL92" s="140"/>
      <c r="AM92" s="268"/>
    </row>
    <row r="93" ht="12.75" customHeight="1">
      <c r="A93" s="45">
        <v>15.0</v>
      </c>
      <c r="B93" s="144" t="s">
        <v>312</v>
      </c>
      <c r="C93" s="133"/>
      <c r="D93" s="32"/>
      <c r="E93" s="424"/>
      <c r="F93" s="155">
        <v>9.0</v>
      </c>
      <c r="G93" s="723" t="s">
        <v>11</v>
      </c>
      <c r="H93" s="155">
        <v>6.0</v>
      </c>
      <c r="I93" s="243">
        <v>10.0</v>
      </c>
      <c r="J93" s="243"/>
      <c r="K93" s="243"/>
      <c r="L93" s="155">
        <v>21.0</v>
      </c>
      <c r="M93" s="155">
        <v>10.0</v>
      </c>
      <c r="N93" s="155">
        <v>8.0</v>
      </c>
      <c r="O93" s="155">
        <v>7.0</v>
      </c>
      <c r="P93" s="243"/>
      <c r="Q93" s="243"/>
      <c r="R93" s="155">
        <v>11.0</v>
      </c>
      <c r="S93" s="155">
        <v>14.0</v>
      </c>
      <c r="T93" s="155">
        <v>8.0</v>
      </c>
      <c r="U93" s="155">
        <v>8.0</v>
      </c>
      <c r="V93" s="155"/>
      <c r="W93" s="243"/>
      <c r="X93" s="243">
        <v>6.0</v>
      </c>
      <c r="Y93" s="155">
        <v>12.0</v>
      </c>
      <c r="Z93" s="155">
        <v>22.0</v>
      </c>
      <c r="AA93" s="155">
        <v>9.0</v>
      </c>
      <c r="AB93" s="155">
        <v>11.0</v>
      </c>
      <c r="AC93" s="155"/>
      <c r="AD93" s="243"/>
      <c r="AE93" s="243"/>
      <c r="AF93" s="155">
        <v>8.0</v>
      </c>
      <c r="AG93" s="155">
        <v>12.0</v>
      </c>
      <c r="AH93" s="155">
        <v>11.0</v>
      </c>
      <c r="AI93" s="155">
        <v>10.0</v>
      </c>
      <c r="AJ93" s="155">
        <v>14.0</v>
      </c>
      <c r="AK93" s="136">
        <f t="shared" si="3"/>
        <v>227</v>
      </c>
      <c r="AL93" s="741">
        <f>AK93/COUNT(F93:AJ93)</f>
        <v>10.80952381</v>
      </c>
      <c r="AM93" s="264"/>
    </row>
    <row r="94" ht="13.5" customHeight="1">
      <c r="A94" s="137" t="s">
        <v>78</v>
      </c>
      <c r="B94" s="132"/>
      <c r="C94" s="153"/>
      <c r="D94" s="32"/>
      <c r="E94" s="427"/>
      <c r="F94" s="156"/>
      <c r="G94" s="71"/>
      <c r="H94" s="271">
        <v>3.0</v>
      </c>
      <c r="I94" s="342">
        <v>2.0</v>
      </c>
      <c r="J94" s="342"/>
      <c r="K94" s="342"/>
      <c r="L94" s="271"/>
      <c r="M94" s="271">
        <v>1.0</v>
      </c>
      <c r="N94" s="271">
        <v>3.0</v>
      </c>
      <c r="O94" s="271"/>
      <c r="P94" s="342"/>
      <c r="Q94" s="342"/>
      <c r="R94" s="271"/>
      <c r="S94" s="271"/>
      <c r="T94" s="271"/>
      <c r="U94" s="271"/>
      <c r="V94" s="271"/>
      <c r="W94" s="342"/>
      <c r="X94" s="342"/>
      <c r="Y94" s="271"/>
      <c r="Z94" s="271"/>
      <c r="AA94" s="271"/>
      <c r="AB94" s="271"/>
      <c r="AC94" s="271"/>
      <c r="AD94" s="342"/>
      <c r="AE94" s="342"/>
      <c r="AF94" s="271"/>
      <c r="AG94" s="271"/>
      <c r="AH94" s="271"/>
      <c r="AI94" s="271"/>
      <c r="AJ94" s="271"/>
      <c r="AK94" s="267">
        <f t="shared" si="3"/>
        <v>9</v>
      </c>
      <c r="AL94" s="140"/>
      <c r="AM94" s="268"/>
    </row>
    <row r="95" ht="12.75" customHeight="1">
      <c r="A95" s="45">
        <v>16.0</v>
      </c>
      <c r="B95" s="19" t="s">
        <v>32</v>
      </c>
      <c r="C95" s="157"/>
      <c r="D95" s="32"/>
      <c r="E95" s="424"/>
      <c r="F95" s="155">
        <v>6.0</v>
      </c>
      <c r="G95" s="425"/>
      <c r="H95" s="155"/>
      <c r="I95" s="243"/>
      <c r="J95" s="243"/>
      <c r="K95" s="243">
        <v>5.0</v>
      </c>
      <c r="L95" s="155">
        <v>11.0</v>
      </c>
      <c r="M95" s="155">
        <v>15.0</v>
      </c>
      <c r="N95" s="430">
        <v>3.0</v>
      </c>
      <c r="O95" s="155">
        <v>7.0</v>
      </c>
      <c r="P95" s="243"/>
      <c r="Q95" s="243"/>
      <c r="R95" s="155">
        <v>8.0</v>
      </c>
      <c r="S95" s="155">
        <v>9.0</v>
      </c>
      <c r="T95" s="155">
        <v>10.0</v>
      </c>
      <c r="U95" s="155">
        <v>5.0</v>
      </c>
      <c r="V95" s="155">
        <v>4.0</v>
      </c>
      <c r="W95" s="243"/>
      <c r="X95" s="243"/>
      <c r="Y95" s="155">
        <v>13.0</v>
      </c>
      <c r="Z95" s="155">
        <v>6.0</v>
      </c>
      <c r="AA95" s="155">
        <v>10.0</v>
      </c>
      <c r="AB95" s="155">
        <v>11.0</v>
      </c>
      <c r="AC95" s="155">
        <v>5.0</v>
      </c>
      <c r="AD95" s="243">
        <v>5.0</v>
      </c>
      <c r="AE95" s="243"/>
      <c r="AF95" s="155"/>
      <c r="AG95" s="155">
        <v>12.0</v>
      </c>
      <c r="AH95" s="155">
        <v>8.0</v>
      </c>
      <c r="AI95" s="155">
        <v>16.0</v>
      </c>
      <c r="AJ95" s="155">
        <v>7.0</v>
      </c>
      <c r="AK95" s="136">
        <f t="shared" si="3"/>
        <v>176</v>
      </c>
      <c r="AL95" s="741">
        <f>AK95/COUNT(F95:AJ95)</f>
        <v>8.380952381</v>
      </c>
      <c r="AM95" s="264"/>
    </row>
    <row r="96" ht="13.5" customHeight="1">
      <c r="A96" s="137" t="s">
        <v>78</v>
      </c>
      <c r="B96" s="132"/>
      <c r="C96" s="159"/>
      <c r="D96" s="32"/>
      <c r="E96" s="427"/>
      <c r="F96" s="156">
        <v>2.0</v>
      </c>
      <c r="G96" s="431"/>
      <c r="H96" s="271"/>
      <c r="I96" s="342"/>
      <c r="J96" s="342"/>
      <c r="K96" s="342"/>
      <c r="L96" s="271"/>
      <c r="M96" s="271"/>
      <c r="N96" s="271"/>
      <c r="O96" s="271"/>
      <c r="P96" s="342"/>
      <c r="Q96" s="342"/>
      <c r="R96" s="271"/>
      <c r="S96" s="271"/>
      <c r="T96" s="271"/>
      <c r="U96" s="271"/>
      <c r="V96" s="271"/>
      <c r="W96" s="342"/>
      <c r="X96" s="342"/>
      <c r="Y96" s="271"/>
      <c r="Z96" s="271"/>
      <c r="AA96" s="271"/>
      <c r="AB96" s="271"/>
      <c r="AC96" s="271"/>
      <c r="AD96" s="342">
        <v>2.0</v>
      </c>
      <c r="AE96" s="342"/>
      <c r="AF96" s="271"/>
      <c r="AG96" s="271"/>
      <c r="AH96" s="271"/>
      <c r="AI96" s="271"/>
      <c r="AJ96" s="271"/>
      <c r="AK96" s="267">
        <f t="shared" si="3"/>
        <v>4</v>
      </c>
      <c r="AL96" s="140"/>
      <c r="AM96" s="268"/>
    </row>
    <row r="97" ht="12.75" customHeight="1">
      <c r="A97" s="29">
        <v>17.0</v>
      </c>
      <c r="B97" s="19" t="s">
        <v>33</v>
      </c>
      <c r="C97" s="133"/>
      <c r="D97" s="32"/>
      <c r="E97" s="424"/>
      <c r="F97" s="155">
        <v>9.0</v>
      </c>
      <c r="G97" s="425"/>
      <c r="H97" s="155">
        <v>6.0</v>
      </c>
      <c r="I97" s="243"/>
      <c r="J97" s="243"/>
      <c r="K97" s="243"/>
      <c r="L97" s="155">
        <v>11.0</v>
      </c>
      <c r="M97" s="155">
        <v>11.0</v>
      </c>
      <c r="N97" s="155">
        <v>18.0</v>
      </c>
      <c r="O97" s="155">
        <v>8.0</v>
      </c>
      <c r="P97" s="243">
        <v>11.0</v>
      </c>
      <c r="Q97" s="243"/>
      <c r="R97" s="155"/>
      <c r="S97" s="155">
        <v>16.0</v>
      </c>
      <c r="T97" s="155">
        <v>12.0</v>
      </c>
      <c r="U97" s="155">
        <v>11.0</v>
      </c>
      <c r="V97" s="155">
        <v>11.0</v>
      </c>
      <c r="W97" s="243"/>
      <c r="X97" s="243"/>
      <c r="Y97" s="155"/>
      <c r="Z97" s="155">
        <v>9.0</v>
      </c>
      <c r="AA97" s="155">
        <v>10.0</v>
      </c>
      <c r="AB97" s="155">
        <v>12.0</v>
      </c>
      <c r="AC97" s="155">
        <v>9.0</v>
      </c>
      <c r="AD97" s="243"/>
      <c r="AE97" s="243">
        <v>10.0</v>
      </c>
      <c r="AF97" s="155">
        <v>10.0</v>
      </c>
      <c r="AG97" s="155">
        <v>9.0</v>
      </c>
      <c r="AH97" s="155">
        <v>10.0</v>
      </c>
      <c r="AI97" s="155">
        <v>9.0</v>
      </c>
      <c r="AJ97" s="155">
        <v>11.0</v>
      </c>
      <c r="AK97" s="136">
        <f t="shared" si="3"/>
        <v>223</v>
      </c>
      <c r="AL97" s="741">
        <f>AK97/COUNT(F97:AJ97)</f>
        <v>10.61904762</v>
      </c>
      <c r="AM97" s="264"/>
    </row>
    <row r="98" ht="13.5" customHeight="1">
      <c r="A98" s="137" t="s">
        <v>78</v>
      </c>
      <c r="B98" s="132"/>
      <c r="C98" s="138"/>
      <c r="D98" s="32"/>
      <c r="E98" s="427"/>
      <c r="F98" s="156"/>
      <c r="G98" s="431"/>
      <c r="H98" s="271">
        <v>3.0</v>
      </c>
      <c r="I98" s="342"/>
      <c r="J98" s="342"/>
      <c r="K98" s="342"/>
      <c r="L98" s="271"/>
      <c r="M98" s="271"/>
      <c r="N98" s="271">
        <v>1.0</v>
      </c>
      <c r="O98" s="271"/>
      <c r="P98" s="342"/>
      <c r="Q98" s="342"/>
      <c r="R98" s="271"/>
      <c r="S98" s="271"/>
      <c r="T98" s="271"/>
      <c r="U98" s="271"/>
      <c r="V98" s="271"/>
      <c r="W98" s="342"/>
      <c r="X98" s="342"/>
      <c r="Y98" s="271"/>
      <c r="Z98" s="271"/>
      <c r="AA98" s="271"/>
      <c r="AB98" s="271"/>
      <c r="AC98" s="271"/>
      <c r="AD98" s="342"/>
      <c r="AE98" s="342"/>
      <c r="AF98" s="271"/>
      <c r="AG98" s="271"/>
      <c r="AH98" s="271"/>
      <c r="AI98" s="271"/>
      <c r="AJ98" s="271"/>
      <c r="AK98" s="267">
        <f t="shared" si="3"/>
        <v>4</v>
      </c>
      <c r="AL98" s="140"/>
      <c r="AM98" s="268"/>
    </row>
    <row r="99" ht="13.5" customHeight="1">
      <c r="A99" s="29">
        <v>18.0</v>
      </c>
      <c r="B99" s="19" t="s">
        <v>313</v>
      </c>
      <c r="C99" s="133"/>
      <c r="D99" s="32"/>
      <c r="E99" s="424"/>
      <c r="F99" s="155">
        <v>5.0</v>
      </c>
      <c r="G99" s="571"/>
      <c r="H99" s="155">
        <v>4.0</v>
      </c>
      <c r="I99" s="311"/>
      <c r="J99" s="311"/>
      <c r="K99" s="243"/>
      <c r="L99" s="145">
        <v>4.0</v>
      </c>
      <c r="M99" s="430">
        <v>2.0</v>
      </c>
      <c r="N99" s="155">
        <v>4.0</v>
      </c>
      <c r="O99" s="155"/>
      <c r="P99" s="243"/>
      <c r="Q99" s="243">
        <v>10.0</v>
      </c>
      <c r="R99" s="145">
        <v>5.0</v>
      </c>
      <c r="S99" s="145">
        <v>5.0</v>
      </c>
      <c r="T99" s="155">
        <v>4.0</v>
      </c>
      <c r="U99" s="155">
        <v>2.0</v>
      </c>
      <c r="V99" s="155">
        <v>6.0</v>
      </c>
      <c r="W99" s="243"/>
      <c r="X99" s="243"/>
      <c r="Y99" s="155">
        <v>5.0</v>
      </c>
      <c r="Z99" s="155">
        <v>8.0</v>
      </c>
      <c r="AA99" s="155">
        <v>8.0</v>
      </c>
      <c r="AB99" s="155">
        <v>7.0</v>
      </c>
      <c r="AC99" s="155">
        <v>5.0</v>
      </c>
      <c r="AD99" s="243"/>
      <c r="AE99" s="243"/>
      <c r="AF99" s="155">
        <v>12.0</v>
      </c>
      <c r="AG99" s="155">
        <v>7.0</v>
      </c>
      <c r="AH99" s="155">
        <v>5.0</v>
      </c>
      <c r="AI99" s="155">
        <v>9.0</v>
      </c>
      <c r="AJ99" s="155">
        <v>7.0</v>
      </c>
      <c r="AK99" s="136">
        <f t="shared" si="3"/>
        <v>124</v>
      </c>
      <c r="AL99" s="741">
        <f>AK99/COUNT(F99:AJ99)</f>
        <v>5.904761905</v>
      </c>
      <c r="AM99" s="264"/>
    </row>
    <row r="100" ht="13.5" customHeight="1">
      <c r="A100" s="137" t="s">
        <v>78</v>
      </c>
      <c r="B100" s="132"/>
      <c r="C100" s="138"/>
      <c r="D100" s="32"/>
      <c r="E100" s="427"/>
      <c r="F100" s="156">
        <v>1.0</v>
      </c>
      <c r="G100" s="71"/>
      <c r="H100" s="271">
        <v>2.0</v>
      </c>
      <c r="I100" s="342"/>
      <c r="J100" s="342"/>
      <c r="K100" s="342"/>
      <c r="L100" s="271"/>
      <c r="M100" s="271"/>
      <c r="N100" s="271"/>
      <c r="O100" s="271"/>
      <c r="P100" s="342"/>
      <c r="Q100" s="342"/>
      <c r="R100" s="271"/>
      <c r="S100" s="271"/>
      <c r="T100" s="271"/>
      <c r="U100" s="271"/>
      <c r="V100" s="271"/>
      <c r="W100" s="342"/>
      <c r="X100" s="342"/>
      <c r="Y100" s="271"/>
      <c r="Z100" s="271"/>
      <c r="AA100" s="271"/>
      <c r="AB100" s="271"/>
      <c r="AC100" s="271"/>
      <c r="AD100" s="342"/>
      <c r="AE100" s="342"/>
      <c r="AF100" s="271"/>
      <c r="AG100" s="271"/>
      <c r="AH100" s="271"/>
      <c r="AI100" s="271"/>
      <c r="AJ100" s="271"/>
      <c r="AK100" s="267">
        <f t="shared" si="3"/>
        <v>3</v>
      </c>
      <c r="AL100" s="140"/>
      <c r="AM100" s="268"/>
    </row>
    <row r="101" ht="12.75" customHeight="1">
      <c r="A101" s="29">
        <v>19.0</v>
      </c>
      <c r="B101" s="19" t="s">
        <v>684</v>
      </c>
      <c r="C101" s="133"/>
      <c r="D101" s="32"/>
      <c r="E101" s="424"/>
      <c r="F101" s="428"/>
      <c r="G101" s="425"/>
      <c r="H101" s="155">
        <v>3.0</v>
      </c>
      <c r="I101" s="243">
        <v>7.0</v>
      </c>
      <c r="J101" s="243"/>
      <c r="K101" s="243"/>
      <c r="L101" s="155">
        <v>5.0</v>
      </c>
      <c r="M101" s="155"/>
      <c r="N101" s="155">
        <v>7.0</v>
      </c>
      <c r="O101" s="155">
        <v>5.0</v>
      </c>
      <c r="P101" s="243"/>
      <c r="Q101" s="243"/>
      <c r="R101" s="155">
        <v>6.0</v>
      </c>
      <c r="S101" s="155">
        <v>3.0</v>
      </c>
      <c r="T101" s="155">
        <v>5.0</v>
      </c>
      <c r="U101" s="155">
        <v>5.0</v>
      </c>
      <c r="V101" s="155"/>
      <c r="W101" s="243">
        <v>7.0</v>
      </c>
      <c r="X101" s="311"/>
      <c r="Y101" s="155"/>
      <c r="Z101" s="155">
        <v>8.0</v>
      </c>
      <c r="AA101" s="430">
        <v>4.0</v>
      </c>
      <c r="AB101" s="155">
        <v>5.0</v>
      </c>
      <c r="AC101" s="430">
        <v>2.0</v>
      </c>
      <c r="AD101" s="243"/>
      <c r="AE101" s="243"/>
      <c r="AF101" s="155">
        <v>8.0</v>
      </c>
      <c r="AG101" s="155">
        <v>8.0</v>
      </c>
      <c r="AH101" s="155">
        <v>5.0</v>
      </c>
      <c r="AI101" s="155">
        <v>5.0</v>
      </c>
      <c r="AJ101" s="155"/>
      <c r="AK101" s="136">
        <f t="shared" si="3"/>
        <v>98</v>
      </c>
      <c r="AL101" s="741">
        <f>AK101/COUNT(F101:AJ101)</f>
        <v>5.444444444</v>
      </c>
      <c r="AM101" s="264"/>
    </row>
    <row r="102" ht="13.5" customHeight="1">
      <c r="A102" s="137" t="s">
        <v>78</v>
      </c>
      <c r="B102" s="132"/>
      <c r="C102" s="138"/>
      <c r="D102" s="32"/>
      <c r="E102" s="427"/>
      <c r="F102" s="156"/>
      <c r="G102" s="431"/>
      <c r="H102" s="271">
        <v>1.0</v>
      </c>
      <c r="I102" s="342">
        <v>3.0</v>
      </c>
      <c r="J102" s="342"/>
      <c r="K102" s="342"/>
      <c r="L102" s="271">
        <v>1.0</v>
      </c>
      <c r="M102" s="271"/>
      <c r="N102" s="271"/>
      <c r="O102" s="271">
        <v>1.0</v>
      </c>
      <c r="P102" s="342"/>
      <c r="Q102" s="342"/>
      <c r="R102" s="271">
        <v>1.0</v>
      </c>
      <c r="S102" s="271"/>
      <c r="T102" s="271"/>
      <c r="U102" s="271"/>
      <c r="V102" s="271"/>
      <c r="W102" s="342"/>
      <c r="X102" s="432"/>
      <c r="Y102" s="271"/>
      <c r="Z102" s="271"/>
      <c r="AA102" s="271"/>
      <c r="AB102" s="271"/>
      <c r="AC102" s="271">
        <v>1.0</v>
      </c>
      <c r="AD102" s="342"/>
      <c r="AE102" s="342"/>
      <c r="AF102" s="271"/>
      <c r="AG102" s="271"/>
      <c r="AH102" s="271"/>
      <c r="AI102" s="271"/>
      <c r="AJ102" s="271"/>
      <c r="AK102" s="267">
        <f t="shared" si="3"/>
        <v>8</v>
      </c>
      <c r="AL102" s="140"/>
      <c r="AM102" s="268"/>
    </row>
    <row r="103" ht="13.5" customHeight="1">
      <c r="A103" s="29">
        <v>20.0</v>
      </c>
      <c r="B103" s="19" t="s">
        <v>165</v>
      </c>
      <c r="C103" s="133"/>
      <c r="D103" s="32"/>
      <c r="E103" s="424"/>
      <c r="F103" s="155">
        <v>3.0</v>
      </c>
      <c r="G103" s="723" t="s">
        <v>11</v>
      </c>
      <c r="H103" s="155">
        <v>3.0</v>
      </c>
      <c r="I103" s="243">
        <v>7.0</v>
      </c>
      <c r="J103" s="243"/>
      <c r="K103" s="243"/>
      <c r="L103" s="155">
        <v>11.0</v>
      </c>
      <c r="M103" s="155">
        <v>6.0</v>
      </c>
      <c r="N103" s="155"/>
      <c r="O103" s="155">
        <v>5.0</v>
      </c>
      <c r="P103" s="243"/>
      <c r="Q103" s="243"/>
      <c r="R103" s="155">
        <v>5.0</v>
      </c>
      <c r="S103" s="155">
        <v>6.0</v>
      </c>
      <c r="T103" s="155">
        <v>8.0</v>
      </c>
      <c r="U103" s="155">
        <v>6.0</v>
      </c>
      <c r="V103" s="155"/>
      <c r="W103" s="243"/>
      <c r="X103" s="243">
        <v>7.0</v>
      </c>
      <c r="Y103" s="155">
        <v>7.0</v>
      </c>
      <c r="Z103" s="430">
        <v>4.0</v>
      </c>
      <c r="AA103" s="430">
        <v>3.0</v>
      </c>
      <c r="AB103" s="430">
        <v>2.0</v>
      </c>
      <c r="AC103" s="430">
        <v>4.0</v>
      </c>
      <c r="AD103" s="243"/>
      <c r="AE103" s="243"/>
      <c r="AF103" s="155">
        <v>8.0</v>
      </c>
      <c r="AG103" s="155">
        <v>5.0</v>
      </c>
      <c r="AH103" s="155">
        <v>7.0</v>
      </c>
      <c r="AI103" s="155">
        <v>7.0</v>
      </c>
      <c r="AJ103" s="272">
        <v>9.0</v>
      </c>
      <c r="AK103" s="136">
        <f t="shared" si="3"/>
        <v>123</v>
      </c>
      <c r="AL103" s="741">
        <f>AK103/COUNT(F103:AJ103)</f>
        <v>5.857142857</v>
      </c>
      <c r="AM103" s="264"/>
    </row>
    <row r="104" ht="13.5" customHeight="1">
      <c r="A104" s="137" t="s">
        <v>78</v>
      </c>
      <c r="B104" s="132"/>
      <c r="C104" s="138"/>
      <c r="D104" s="32"/>
      <c r="E104" s="427"/>
      <c r="F104" s="156"/>
      <c r="G104" s="71"/>
      <c r="H104" s="271"/>
      <c r="I104" s="342">
        <v>1.0</v>
      </c>
      <c r="J104" s="342"/>
      <c r="K104" s="342"/>
      <c r="L104" s="271"/>
      <c r="M104" s="271"/>
      <c r="N104" s="271"/>
      <c r="O104" s="271"/>
      <c r="P104" s="342"/>
      <c r="Q104" s="342"/>
      <c r="R104" s="271">
        <v>1.0</v>
      </c>
      <c r="S104" s="271">
        <v>2.0</v>
      </c>
      <c r="T104" s="271"/>
      <c r="U104" s="271"/>
      <c r="V104" s="271"/>
      <c r="W104" s="342"/>
      <c r="X104" s="342"/>
      <c r="Y104" s="271"/>
      <c r="Z104" s="271"/>
      <c r="AA104" s="271"/>
      <c r="AB104" s="271"/>
      <c r="AC104" s="271"/>
      <c r="AD104" s="342"/>
      <c r="AE104" s="342"/>
      <c r="AF104" s="271"/>
      <c r="AG104" s="271"/>
      <c r="AH104" s="271"/>
      <c r="AI104" s="271"/>
      <c r="AJ104" s="271"/>
      <c r="AK104" s="267">
        <f t="shared" si="3"/>
        <v>4</v>
      </c>
      <c r="AL104" s="140"/>
      <c r="AM104" s="268"/>
    </row>
    <row r="105" ht="12.75" customHeight="1">
      <c r="A105" s="29">
        <v>21.0</v>
      </c>
      <c r="B105" s="19" t="s">
        <v>36</v>
      </c>
      <c r="C105" s="133"/>
      <c r="D105" s="32"/>
      <c r="E105" s="424"/>
      <c r="F105" s="155">
        <v>4.0</v>
      </c>
      <c r="G105" s="425"/>
      <c r="H105" s="155">
        <v>14.0</v>
      </c>
      <c r="I105" s="243"/>
      <c r="J105" s="243"/>
      <c r="K105" s="243"/>
      <c r="L105" s="155">
        <v>18.0</v>
      </c>
      <c r="M105" s="155">
        <v>17.0</v>
      </c>
      <c r="N105" s="155">
        <v>7.0</v>
      </c>
      <c r="O105" s="155">
        <v>22.0</v>
      </c>
      <c r="P105" s="243"/>
      <c r="Q105" s="243"/>
      <c r="R105" s="155">
        <v>10.0</v>
      </c>
      <c r="S105" s="155">
        <v>8.0</v>
      </c>
      <c r="T105" s="155">
        <v>15.0</v>
      </c>
      <c r="U105" s="155">
        <v>9.0</v>
      </c>
      <c r="V105" s="155">
        <v>9.0</v>
      </c>
      <c r="W105" s="243"/>
      <c r="X105" s="243"/>
      <c r="Y105" s="155">
        <v>13.0</v>
      </c>
      <c r="Z105" s="155">
        <v>24.0</v>
      </c>
      <c r="AA105" s="155">
        <v>10.0</v>
      </c>
      <c r="AB105" s="155">
        <v>1.0</v>
      </c>
      <c r="AC105" s="155">
        <v>20.0</v>
      </c>
      <c r="AD105" s="243"/>
      <c r="AE105" s="243"/>
      <c r="AF105" s="155">
        <v>14.0</v>
      </c>
      <c r="AG105" s="155">
        <v>11.0</v>
      </c>
      <c r="AH105" s="155">
        <v>19.0</v>
      </c>
      <c r="AI105" s="155">
        <v>13.0</v>
      </c>
      <c r="AJ105" s="155">
        <v>7.0</v>
      </c>
      <c r="AK105" s="136">
        <f t="shared" si="3"/>
        <v>265</v>
      </c>
      <c r="AL105" s="741">
        <f>AK105/COUNT(F105:AJ105)</f>
        <v>12.61904762</v>
      </c>
      <c r="AM105" s="264"/>
    </row>
    <row r="106" ht="13.5" customHeight="1">
      <c r="A106" s="137" t="s">
        <v>78</v>
      </c>
      <c r="B106" s="132"/>
      <c r="C106" s="138"/>
      <c r="D106" s="32"/>
      <c r="E106" s="427"/>
      <c r="F106" s="156"/>
      <c r="G106" s="431"/>
      <c r="H106" s="271">
        <v>1.0</v>
      </c>
      <c r="I106" s="342"/>
      <c r="J106" s="342"/>
      <c r="K106" s="342"/>
      <c r="L106" s="271"/>
      <c r="M106" s="271"/>
      <c r="N106" s="271"/>
      <c r="O106" s="271"/>
      <c r="P106" s="342"/>
      <c r="Q106" s="342"/>
      <c r="R106" s="271"/>
      <c r="S106" s="271"/>
      <c r="T106" s="271">
        <v>1.0</v>
      </c>
      <c r="U106" s="271"/>
      <c r="V106" s="271"/>
      <c r="W106" s="342"/>
      <c r="X106" s="342"/>
      <c r="Y106" s="271"/>
      <c r="Z106" s="271"/>
      <c r="AA106" s="271"/>
      <c r="AB106" s="271"/>
      <c r="AC106" s="271"/>
      <c r="AD106" s="342"/>
      <c r="AE106" s="342"/>
      <c r="AF106" s="271"/>
      <c r="AG106" s="271"/>
      <c r="AH106" s="271">
        <v>1.0</v>
      </c>
      <c r="AI106" s="271">
        <v>5.0</v>
      </c>
      <c r="AJ106" s="271"/>
      <c r="AK106" s="267">
        <f t="shared" si="3"/>
        <v>8</v>
      </c>
      <c r="AL106" s="140"/>
      <c r="AM106" s="268"/>
    </row>
    <row r="107" ht="13.5" customHeight="1">
      <c r="A107" s="540">
        <v>22.0</v>
      </c>
      <c r="B107" s="541" t="s">
        <v>687</v>
      </c>
      <c r="C107" s="138"/>
      <c r="D107" s="32"/>
      <c r="E107" s="427"/>
      <c r="F107" s="160">
        <v>4.0</v>
      </c>
      <c r="G107" s="431"/>
      <c r="H107" s="145">
        <v>7.0</v>
      </c>
      <c r="I107" s="342"/>
      <c r="J107" s="342"/>
      <c r="K107" s="342"/>
      <c r="L107" s="155">
        <v>7.0</v>
      </c>
      <c r="M107" s="155">
        <v>4.0</v>
      </c>
      <c r="N107" s="145">
        <v>6.0</v>
      </c>
      <c r="O107" s="155">
        <v>6.0</v>
      </c>
      <c r="P107" s="342"/>
      <c r="Q107" s="342"/>
      <c r="R107" s="155">
        <v>2.0</v>
      </c>
      <c r="S107" s="155">
        <v>7.0</v>
      </c>
      <c r="T107" s="155">
        <v>4.0</v>
      </c>
      <c r="U107" s="155">
        <v>6.0</v>
      </c>
      <c r="V107" s="762">
        <v>9.0</v>
      </c>
      <c r="W107" s="342"/>
      <c r="X107" s="342"/>
      <c r="Y107" s="155">
        <v>11.0</v>
      </c>
      <c r="Z107" s="155">
        <v>4.0</v>
      </c>
      <c r="AA107" s="430">
        <v>2.0</v>
      </c>
      <c r="AB107" s="155">
        <v>11.0</v>
      </c>
      <c r="AC107" s="155"/>
      <c r="AD107" s="342"/>
      <c r="AE107" s="243">
        <v>8.0</v>
      </c>
      <c r="AF107" s="155">
        <v>10.0</v>
      </c>
      <c r="AG107" s="155">
        <v>6.0</v>
      </c>
      <c r="AH107" s="155">
        <v>6.0</v>
      </c>
      <c r="AI107" s="155">
        <v>7.0</v>
      </c>
      <c r="AJ107" s="155">
        <v>12.0</v>
      </c>
      <c r="AK107" s="136">
        <f t="shared" si="3"/>
        <v>139</v>
      </c>
      <c r="AL107" s="741">
        <f>AK107/COUNT(F107:AJ107)</f>
        <v>6.619047619</v>
      </c>
      <c r="AM107" s="268"/>
    </row>
    <row r="108" ht="13.5" customHeight="1">
      <c r="A108" s="137" t="s">
        <v>78</v>
      </c>
      <c r="B108" s="132"/>
      <c r="C108" s="133"/>
      <c r="D108" s="32"/>
      <c r="E108" s="424"/>
      <c r="F108" s="148">
        <v>1.0</v>
      </c>
      <c r="G108" s="425"/>
      <c r="H108" s="148">
        <v>1.0</v>
      </c>
      <c r="I108" s="243"/>
      <c r="J108" s="243"/>
      <c r="K108" s="243"/>
      <c r="L108" s="155"/>
      <c r="M108" s="155"/>
      <c r="N108" s="155"/>
      <c r="O108" s="155"/>
      <c r="P108" s="243"/>
      <c r="Q108" s="243"/>
      <c r="R108" s="155"/>
      <c r="S108" s="155"/>
      <c r="T108" s="155"/>
      <c r="U108" s="155"/>
      <c r="V108" s="155"/>
      <c r="W108" s="243"/>
      <c r="X108" s="243"/>
      <c r="Y108" s="155"/>
      <c r="Z108" s="155"/>
      <c r="AA108" s="155"/>
      <c r="AB108" s="155"/>
      <c r="AC108" s="155"/>
      <c r="AD108" s="243"/>
      <c r="AE108" s="277">
        <v>1.0</v>
      </c>
      <c r="AF108" s="148"/>
      <c r="AG108" s="148"/>
      <c r="AH108" s="148"/>
      <c r="AI108" s="148"/>
      <c r="AJ108" s="148"/>
      <c r="AK108" s="267">
        <f t="shared" si="3"/>
        <v>3</v>
      </c>
      <c r="AL108" s="741"/>
      <c r="AM108" s="264"/>
    </row>
    <row r="109" ht="13.5" customHeight="1">
      <c r="A109" s="45">
        <v>23.0</v>
      </c>
      <c r="B109" s="178" t="s">
        <v>37</v>
      </c>
      <c r="C109" s="133"/>
      <c r="D109" s="32"/>
      <c r="E109" s="424"/>
      <c r="F109" s="428"/>
      <c r="G109" s="425"/>
      <c r="H109" s="428"/>
      <c r="I109" s="428"/>
      <c r="J109" s="428"/>
      <c r="K109" s="243"/>
      <c r="L109" s="155">
        <v>8.0</v>
      </c>
      <c r="M109" s="155">
        <v>11.0</v>
      </c>
      <c r="N109" s="155">
        <v>8.0</v>
      </c>
      <c r="O109" s="155"/>
      <c r="P109" s="243"/>
      <c r="Q109" s="243">
        <v>6.0</v>
      </c>
      <c r="R109" s="155">
        <v>7.0</v>
      </c>
      <c r="S109" s="155">
        <v>10.0</v>
      </c>
      <c r="T109" s="155">
        <v>6.0</v>
      </c>
      <c r="U109" s="155">
        <v>6.0</v>
      </c>
      <c r="V109" s="155">
        <v>7.0</v>
      </c>
      <c r="W109" s="243"/>
      <c r="X109" s="243"/>
      <c r="Y109" s="155">
        <v>9.0</v>
      </c>
      <c r="Z109" s="155">
        <v>6.0</v>
      </c>
      <c r="AA109" s="155">
        <v>7.0</v>
      </c>
      <c r="AB109" s="155">
        <v>6.0</v>
      </c>
      <c r="AC109" s="155">
        <v>13.0</v>
      </c>
      <c r="AD109" s="243"/>
      <c r="AE109" s="243"/>
      <c r="AF109" s="155">
        <v>13.0</v>
      </c>
      <c r="AG109" s="155">
        <v>13.0</v>
      </c>
      <c r="AH109" s="155">
        <v>22.0</v>
      </c>
      <c r="AI109" s="155">
        <v>18.0</v>
      </c>
      <c r="AJ109" s="155">
        <v>17.0</v>
      </c>
      <c r="AK109" s="136">
        <f t="shared" si="3"/>
        <v>193</v>
      </c>
      <c r="AL109" s="741">
        <f>AK109/COUNT(F109:AJ109)</f>
        <v>10.15789474</v>
      </c>
      <c r="AM109" s="264"/>
    </row>
    <row r="110" ht="13.5" customHeight="1">
      <c r="A110" s="179" t="s">
        <v>78</v>
      </c>
      <c r="C110" s="133"/>
      <c r="D110" s="32"/>
      <c r="E110" s="424"/>
      <c r="F110" s="148"/>
      <c r="G110" s="434"/>
      <c r="H110" s="148"/>
      <c r="I110" s="277"/>
      <c r="J110" s="277"/>
      <c r="K110" s="277"/>
      <c r="L110" s="148"/>
      <c r="M110" s="148"/>
      <c r="N110" s="148"/>
      <c r="O110" s="148"/>
      <c r="P110" s="277"/>
      <c r="Q110" s="277"/>
      <c r="R110" s="148">
        <v>1.0</v>
      </c>
      <c r="S110" s="148"/>
      <c r="T110" s="148"/>
      <c r="U110" s="148"/>
      <c r="V110" s="148"/>
      <c r="W110" s="277"/>
      <c r="X110" s="277"/>
      <c r="Y110" s="148"/>
      <c r="Z110" s="148"/>
      <c r="AA110" s="148"/>
      <c r="AB110" s="148"/>
      <c r="AC110" s="148"/>
      <c r="AD110" s="277"/>
      <c r="AE110" s="277"/>
      <c r="AF110" s="148"/>
      <c r="AG110" s="148"/>
      <c r="AH110" s="148"/>
      <c r="AI110" s="148"/>
      <c r="AJ110" s="148"/>
      <c r="AK110" s="267">
        <f t="shared" si="3"/>
        <v>1</v>
      </c>
      <c r="AL110" s="152"/>
      <c r="AM110" s="264"/>
    </row>
    <row r="111" ht="13.5" customHeight="1">
      <c r="A111" s="45">
        <v>24.0</v>
      </c>
      <c r="B111" s="178" t="s">
        <v>202</v>
      </c>
      <c r="C111" s="133"/>
      <c r="D111" s="32"/>
      <c r="E111" s="424"/>
      <c r="F111" s="155">
        <v>6.0</v>
      </c>
      <c r="G111" s="425"/>
      <c r="H111" s="155">
        <v>10.0</v>
      </c>
      <c r="I111" s="243">
        <v>3.0</v>
      </c>
      <c r="J111" s="243">
        <v>11.0</v>
      </c>
      <c r="K111" s="243"/>
      <c r="L111" s="155"/>
      <c r="M111" s="155">
        <v>7.0</v>
      </c>
      <c r="N111" s="155">
        <v>5.0</v>
      </c>
      <c r="O111" s="155">
        <v>10.0</v>
      </c>
      <c r="P111" s="243">
        <v>5.0</v>
      </c>
      <c r="Q111" s="243">
        <v>5.0</v>
      </c>
      <c r="R111" s="155"/>
      <c r="S111" s="155"/>
      <c r="T111" s="155">
        <v>6.0</v>
      </c>
      <c r="U111" s="155">
        <v>5.0</v>
      </c>
      <c r="V111" s="155">
        <v>6.0</v>
      </c>
      <c r="W111" s="243">
        <v>5.0</v>
      </c>
      <c r="X111" s="243">
        <v>5.0</v>
      </c>
      <c r="Y111" s="155"/>
      <c r="Z111" s="155"/>
      <c r="AA111" s="155">
        <v>7.0</v>
      </c>
      <c r="AB111" s="155">
        <v>5.0</v>
      </c>
      <c r="AC111" s="155"/>
      <c r="AD111" s="243"/>
      <c r="AE111" s="243"/>
      <c r="AF111" s="503"/>
      <c r="AG111" s="503"/>
      <c r="AH111" s="503"/>
      <c r="AI111" s="503"/>
      <c r="AJ111" s="503"/>
      <c r="AK111" s="136">
        <f t="shared" si="3"/>
        <v>101</v>
      </c>
      <c r="AL111" s="741">
        <f>AK111/COUNT(F111:AJ111)</f>
        <v>6.3125</v>
      </c>
      <c r="AM111" s="264"/>
    </row>
    <row r="112" ht="13.5" customHeight="1">
      <c r="A112" s="180"/>
      <c r="B112" s="181" t="s">
        <v>78</v>
      </c>
      <c r="C112" s="133"/>
      <c r="D112" s="32"/>
      <c r="E112" s="424"/>
      <c r="F112" s="148"/>
      <c r="G112" s="434"/>
      <c r="H112" s="148"/>
      <c r="I112" s="277"/>
      <c r="J112" s="277"/>
      <c r="K112" s="277"/>
      <c r="L112" s="148"/>
      <c r="M112" s="148"/>
      <c r="N112" s="148"/>
      <c r="O112" s="148"/>
      <c r="P112" s="277"/>
      <c r="Q112" s="277"/>
      <c r="R112" s="148"/>
      <c r="S112" s="148"/>
      <c r="T112" s="148"/>
      <c r="U112" s="148"/>
      <c r="V112" s="148"/>
      <c r="W112" s="277"/>
      <c r="X112" s="277"/>
      <c r="Y112" s="148"/>
      <c r="Z112" s="148"/>
      <c r="AA112" s="148"/>
      <c r="AB112" s="148"/>
      <c r="AC112" s="148"/>
      <c r="AD112" s="277"/>
      <c r="AE112" s="277"/>
      <c r="AF112" s="148"/>
      <c r="AG112" s="148"/>
      <c r="AH112" s="148"/>
      <c r="AI112" s="148"/>
      <c r="AJ112" s="148"/>
      <c r="AK112" s="267">
        <f t="shared" si="3"/>
        <v>0</v>
      </c>
      <c r="AL112" s="152"/>
      <c r="AM112" s="264"/>
    </row>
    <row r="113" ht="13.5" customHeight="1">
      <c r="A113" s="45">
        <v>25.0</v>
      </c>
      <c r="B113" s="178" t="s">
        <v>226</v>
      </c>
      <c r="C113" s="133"/>
      <c r="D113" s="32"/>
      <c r="E113" s="424"/>
      <c r="F113" s="155">
        <v>12.0</v>
      </c>
      <c r="G113" s="425"/>
      <c r="H113" s="155">
        <v>13.0</v>
      </c>
      <c r="I113" s="243"/>
      <c r="J113" s="243"/>
      <c r="K113" s="243"/>
      <c r="L113" s="155">
        <v>17.0</v>
      </c>
      <c r="M113" s="155">
        <v>16.0</v>
      </c>
      <c r="N113" s="155">
        <v>6.0</v>
      </c>
      <c r="O113" s="155">
        <v>10.0</v>
      </c>
      <c r="P113" s="243"/>
      <c r="Q113" s="243"/>
      <c r="R113" s="155">
        <v>9.0</v>
      </c>
      <c r="S113" s="155">
        <v>10.0</v>
      </c>
      <c r="T113" s="155">
        <v>9.0</v>
      </c>
      <c r="U113" s="155">
        <v>10.0</v>
      </c>
      <c r="V113" s="155">
        <v>8.0</v>
      </c>
      <c r="W113" s="243"/>
      <c r="X113" s="243"/>
      <c r="Y113" s="155">
        <v>8.0</v>
      </c>
      <c r="Z113" s="155">
        <v>10.0</v>
      </c>
      <c r="AA113" s="155">
        <v>12.0</v>
      </c>
      <c r="AB113" s="155">
        <v>8.0</v>
      </c>
      <c r="AC113" s="155">
        <v>17.0</v>
      </c>
      <c r="AD113" s="243"/>
      <c r="AE113" s="243"/>
      <c r="AF113" s="155">
        <v>15.0</v>
      </c>
      <c r="AG113" s="155">
        <v>8.0</v>
      </c>
      <c r="AH113" s="155">
        <v>10.0</v>
      </c>
      <c r="AI113" s="155">
        <v>14.0</v>
      </c>
      <c r="AJ113" s="155">
        <v>21.0</v>
      </c>
      <c r="AK113" s="136">
        <f t="shared" si="3"/>
        <v>243</v>
      </c>
      <c r="AL113" s="741">
        <f>AK113/COUNT(F113:AJ113)</f>
        <v>11.57142857</v>
      </c>
      <c r="AM113" s="264"/>
    </row>
    <row r="114" ht="13.5" customHeight="1">
      <c r="A114" s="180"/>
      <c r="B114" s="181" t="s">
        <v>78</v>
      </c>
      <c r="C114" s="133"/>
      <c r="D114" s="32"/>
      <c r="E114" s="424"/>
      <c r="F114" s="148">
        <v>2.0</v>
      </c>
      <c r="G114" s="434"/>
      <c r="H114" s="148">
        <v>2.0</v>
      </c>
      <c r="I114" s="277"/>
      <c r="J114" s="277"/>
      <c r="K114" s="277"/>
      <c r="L114" s="148">
        <v>3.0</v>
      </c>
      <c r="M114" s="148"/>
      <c r="N114" s="148">
        <v>3.0</v>
      </c>
      <c r="O114" s="148"/>
      <c r="P114" s="277"/>
      <c r="Q114" s="277"/>
      <c r="R114" s="148"/>
      <c r="S114" s="148"/>
      <c r="T114" s="148"/>
      <c r="U114" s="148"/>
      <c r="V114" s="148"/>
      <c r="W114" s="277"/>
      <c r="X114" s="277"/>
      <c r="Y114" s="148"/>
      <c r="Z114" s="148"/>
      <c r="AA114" s="148"/>
      <c r="AB114" s="148"/>
      <c r="AC114" s="148"/>
      <c r="AD114" s="277"/>
      <c r="AE114" s="277"/>
      <c r="AF114" s="148"/>
      <c r="AG114" s="148"/>
      <c r="AH114" s="148"/>
      <c r="AI114" s="148"/>
      <c r="AJ114" s="148"/>
      <c r="AK114" s="267">
        <f t="shared" si="3"/>
        <v>10</v>
      </c>
      <c r="AL114" s="152"/>
      <c r="AM114" s="264"/>
    </row>
    <row r="115" ht="13.5" customHeight="1">
      <c r="A115" s="263">
        <v>26.0</v>
      </c>
      <c r="B115" s="178" t="s">
        <v>670</v>
      </c>
      <c r="C115" s="133"/>
      <c r="D115" s="32"/>
      <c r="E115" s="424"/>
      <c r="F115" s="155">
        <v>3.0</v>
      </c>
      <c r="G115" s="425"/>
      <c r="H115" s="155">
        <v>6.0</v>
      </c>
      <c r="I115" s="243"/>
      <c r="J115" s="243"/>
      <c r="K115" s="243"/>
      <c r="L115" s="155"/>
      <c r="M115" s="155">
        <v>4.0</v>
      </c>
      <c r="N115" s="430">
        <v>1.0</v>
      </c>
      <c r="O115" s="155">
        <v>5.0</v>
      </c>
      <c r="P115" s="243"/>
      <c r="Q115" s="243"/>
      <c r="R115" s="155">
        <v>4.0</v>
      </c>
      <c r="S115" s="155">
        <v>5.0</v>
      </c>
      <c r="T115" s="155">
        <v>4.0</v>
      </c>
      <c r="U115" s="155">
        <v>4.0</v>
      </c>
      <c r="V115" s="155">
        <v>7.0</v>
      </c>
      <c r="W115" s="243"/>
      <c r="X115" s="243"/>
      <c r="Y115" s="155">
        <v>5.0</v>
      </c>
      <c r="Z115" s="430">
        <v>4.0</v>
      </c>
      <c r="AA115" s="155">
        <v>6.0</v>
      </c>
      <c r="AB115" s="155">
        <v>5.0</v>
      </c>
      <c r="AC115" s="155">
        <v>9.0</v>
      </c>
      <c r="AD115" s="243"/>
      <c r="AE115" s="243"/>
      <c r="AF115" s="155"/>
      <c r="AG115" s="155">
        <v>5.0</v>
      </c>
      <c r="AH115" s="155">
        <v>3.0</v>
      </c>
      <c r="AI115" s="389"/>
      <c r="AJ115" s="389"/>
      <c r="AK115" s="136">
        <f t="shared" si="3"/>
        <v>80</v>
      </c>
      <c r="AL115" s="741">
        <f>AK115/COUNT(F115:AJ115)</f>
        <v>4.705882353</v>
      </c>
      <c r="AM115" s="264"/>
    </row>
    <row r="116" ht="13.5" customHeight="1">
      <c r="A116" s="180"/>
      <c r="B116" s="181" t="s">
        <v>78</v>
      </c>
      <c r="C116" s="133"/>
      <c r="D116" s="32"/>
      <c r="E116" s="424"/>
      <c r="F116" s="148">
        <v>1.0</v>
      </c>
      <c r="G116" s="434"/>
      <c r="H116" s="148">
        <v>6.0</v>
      </c>
      <c r="I116" s="277"/>
      <c r="J116" s="277"/>
      <c r="K116" s="277"/>
      <c r="L116" s="148"/>
      <c r="M116" s="148">
        <v>2.0</v>
      </c>
      <c r="N116" s="148"/>
      <c r="O116" s="148"/>
      <c r="P116" s="277"/>
      <c r="Q116" s="277"/>
      <c r="R116" s="148"/>
      <c r="S116" s="148"/>
      <c r="T116" s="148"/>
      <c r="U116" s="148">
        <v>1.0</v>
      </c>
      <c r="V116" s="148"/>
      <c r="W116" s="277"/>
      <c r="X116" s="277"/>
      <c r="Y116" s="148"/>
      <c r="Z116" s="148"/>
      <c r="AA116" s="148">
        <v>1.0</v>
      </c>
      <c r="AB116" s="148"/>
      <c r="AC116" s="148"/>
      <c r="AD116" s="277"/>
      <c r="AE116" s="277"/>
      <c r="AF116" s="148"/>
      <c r="AG116" s="148"/>
      <c r="AH116" s="148"/>
      <c r="AI116" s="148"/>
      <c r="AJ116" s="148"/>
      <c r="AK116" s="267">
        <f t="shared" si="3"/>
        <v>11</v>
      </c>
      <c r="AL116" s="152"/>
      <c r="AM116" s="264"/>
    </row>
    <row r="117" ht="13.5" customHeight="1">
      <c r="A117" s="763"/>
      <c r="B117" s="764" t="s">
        <v>40</v>
      </c>
      <c r="C117" s="133"/>
      <c r="D117" s="32"/>
      <c r="E117" s="424"/>
      <c r="F117" s="460"/>
      <c r="G117" s="425"/>
      <c r="H117" s="460"/>
      <c r="I117" s="243"/>
      <c r="J117" s="243"/>
      <c r="K117" s="243"/>
      <c r="L117" s="460"/>
      <c r="M117" s="460"/>
      <c r="N117" s="460"/>
      <c r="O117" s="460"/>
      <c r="P117" s="243"/>
      <c r="Q117" s="243"/>
      <c r="R117" s="460"/>
      <c r="S117" s="460"/>
      <c r="T117" s="460"/>
      <c r="U117" s="460"/>
      <c r="V117" s="460"/>
      <c r="W117" s="243"/>
      <c r="X117" s="243"/>
      <c r="Y117" s="460"/>
      <c r="Z117" s="460"/>
      <c r="AA117" s="460"/>
      <c r="AB117" s="460"/>
      <c r="AC117" s="460"/>
      <c r="AD117" s="243"/>
      <c r="AE117" s="243"/>
      <c r="AF117" s="460"/>
      <c r="AG117" s="460"/>
      <c r="AH117" s="460"/>
      <c r="AI117" s="460"/>
      <c r="AJ117" s="460"/>
      <c r="AK117" s="136">
        <f t="shared" si="3"/>
        <v>0</v>
      </c>
      <c r="AL117" s="741" t="str">
        <f>AK117/COUNT(F117:AJ117)</f>
        <v>#DIV/0!</v>
      </c>
      <c r="AM117" s="264"/>
    </row>
    <row r="118" ht="13.5" customHeight="1">
      <c r="A118" s="180"/>
      <c r="B118" s="436" t="s">
        <v>78</v>
      </c>
      <c r="C118" s="133"/>
      <c r="D118" s="32"/>
      <c r="E118" s="424"/>
      <c r="F118" s="148"/>
      <c r="G118" s="434"/>
      <c r="H118" s="148"/>
      <c r="I118" s="277"/>
      <c r="J118" s="277"/>
      <c r="K118" s="277"/>
      <c r="L118" s="148"/>
      <c r="M118" s="148"/>
      <c r="N118" s="148"/>
      <c r="O118" s="148"/>
      <c r="P118" s="277"/>
      <c r="Q118" s="277"/>
      <c r="R118" s="148"/>
      <c r="S118" s="148"/>
      <c r="T118" s="148"/>
      <c r="U118" s="148"/>
      <c r="V118" s="148"/>
      <c r="W118" s="277"/>
      <c r="X118" s="277"/>
      <c r="Y118" s="148"/>
      <c r="Z118" s="148"/>
      <c r="AA118" s="148"/>
      <c r="AB118" s="148"/>
      <c r="AC118" s="148"/>
      <c r="AD118" s="277"/>
      <c r="AE118" s="277"/>
      <c r="AF118" s="148"/>
      <c r="AG118" s="148"/>
      <c r="AH118" s="148"/>
      <c r="AI118" s="148"/>
      <c r="AJ118" s="148"/>
      <c r="AK118" s="267">
        <f t="shared" si="3"/>
        <v>0</v>
      </c>
      <c r="AL118" s="152"/>
      <c r="AM118" s="264"/>
    </row>
    <row r="119" ht="13.5" customHeight="1">
      <c r="A119" s="45" t="s">
        <v>671</v>
      </c>
      <c r="B119" s="506" t="s">
        <v>688</v>
      </c>
      <c r="C119" s="133"/>
      <c r="D119" s="32"/>
      <c r="E119" s="424"/>
      <c r="F119" s="155">
        <v>3.0</v>
      </c>
      <c r="G119" s="434"/>
      <c r="H119" s="148"/>
      <c r="I119" s="243">
        <v>2.0</v>
      </c>
      <c r="J119" s="277"/>
      <c r="K119" s="243">
        <v>9.0</v>
      </c>
      <c r="L119" s="155">
        <v>4.0</v>
      </c>
      <c r="M119" s="155">
        <v>11.0</v>
      </c>
      <c r="N119" s="155">
        <v>5.0</v>
      </c>
      <c r="O119" s="155">
        <v>2.0</v>
      </c>
      <c r="P119" s="243"/>
      <c r="Q119" s="243">
        <v>14.0</v>
      </c>
      <c r="R119" s="155">
        <v>10.0</v>
      </c>
      <c r="S119" s="155">
        <v>5.0</v>
      </c>
      <c r="T119" s="155">
        <v>4.0</v>
      </c>
      <c r="U119" s="155">
        <v>13.0</v>
      </c>
      <c r="V119" s="155">
        <v>8.0</v>
      </c>
      <c r="W119" s="243">
        <v>61.0</v>
      </c>
      <c r="X119" s="243"/>
      <c r="Y119" s="155">
        <v>7.0</v>
      </c>
      <c r="Z119" s="155">
        <v>12.0</v>
      </c>
      <c r="AA119" s="155">
        <v>7.0</v>
      </c>
      <c r="AB119" s="430"/>
      <c r="AC119" s="155">
        <v>5.0</v>
      </c>
      <c r="AD119" s="243">
        <v>4.0</v>
      </c>
      <c r="AE119" s="243">
        <v>7.0</v>
      </c>
      <c r="AF119" s="155">
        <v>10.0</v>
      </c>
      <c r="AG119" s="155">
        <v>3.0</v>
      </c>
      <c r="AH119" s="155">
        <v>8.0</v>
      </c>
      <c r="AI119" s="155">
        <v>7.0</v>
      </c>
      <c r="AJ119" s="503"/>
      <c r="AK119" s="136">
        <f t="shared" si="3"/>
        <v>221</v>
      </c>
      <c r="AL119" s="426">
        <f>AK119/COUNT(F119:AJ119)</f>
        <v>9.208333333</v>
      </c>
      <c r="AM119" s="264"/>
    </row>
    <row r="120" ht="13.5" customHeight="1">
      <c r="A120" s="180"/>
      <c r="B120" s="436" t="s">
        <v>78</v>
      </c>
      <c r="C120" s="133"/>
      <c r="D120" s="32"/>
      <c r="E120" s="424"/>
      <c r="F120" s="148"/>
      <c r="G120" s="434"/>
      <c r="H120" s="148"/>
      <c r="I120" s="277">
        <v>2.0</v>
      </c>
      <c r="J120" s="277"/>
      <c r="K120" s="277">
        <v>8.0</v>
      </c>
      <c r="L120" s="148">
        <v>1.0</v>
      </c>
      <c r="M120" s="148">
        <v>1.0</v>
      </c>
      <c r="N120" s="148"/>
      <c r="O120" s="148"/>
      <c r="P120" s="277"/>
      <c r="Q120" s="277"/>
      <c r="R120" s="148"/>
      <c r="S120" s="148"/>
      <c r="T120" s="148"/>
      <c r="U120" s="148"/>
      <c r="V120" s="148"/>
      <c r="W120" s="277"/>
      <c r="X120" s="277"/>
      <c r="Y120" s="148"/>
      <c r="Z120" s="148"/>
      <c r="AA120" s="148"/>
      <c r="AB120" s="148"/>
      <c r="AC120" s="148">
        <v>1.0</v>
      </c>
      <c r="AD120" s="277"/>
      <c r="AE120" s="277"/>
      <c r="AF120" s="148"/>
      <c r="AG120" s="148"/>
      <c r="AH120" s="148"/>
      <c r="AI120" s="148"/>
      <c r="AJ120" s="148"/>
      <c r="AK120" s="267">
        <f t="shared" si="3"/>
        <v>13</v>
      </c>
      <c r="AL120" s="136"/>
      <c r="AM120" s="264"/>
    </row>
    <row r="121" ht="13.5" customHeight="1">
      <c r="A121" s="45" t="s">
        <v>673</v>
      </c>
      <c r="B121" s="178" t="s">
        <v>689</v>
      </c>
      <c r="C121" s="133"/>
      <c r="D121" s="32"/>
      <c r="E121" s="424"/>
      <c r="F121" s="155"/>
      <c r="G121" s="425"/>
      <c r="H121" s="155"/>
      <c r="I121" s="243"/>
      <c r="J121" s="243"/>
      <c r="K121" s="243"/>
      <c r="L121" s="155"/>
      <c r="M121" s="155"/>
      <c r="N121" s="155"/>
      <c r="O121" s="155"/>
      <c r="P121" s="243"/>
      <c r="Q121" s="243"/>
      <c r="R121" s="155"/>
      <c r="S121" s="155"/>
      <c r="T121" s="155"/>
      <c r="U121" s="155"/>
      <c r="V121" s="155"/>
      <c r="W121" s="243"/>
      <c r="X121" s="243"/>
      <c r="Y121" s="155"/>
      <c r="Z121" s="155"/>
      <c r="AA121" s="155">
        <v>2.0</v>
      </c>
      <c r="AB121" s="155"/>
      <c r="AC121" s="155"/>
      <c r="AD121" s="243"/>
      <c r="AE121" s="243"/>
      <c r="AF121" s="155"/>
      <c r="AG121" s="155"/>
      <c r="AH121" s="155"/>
      <c r="AI121" s="155"/>
      <c r="AJ121" s="155"/>
      <c r="AK121" s="136">
        <f t="shared" si="3"/>
        <v>2</v>
      </c>
      <c r="AL121" s="426">
        <f>AK121/COUNT(F121:AJ121)</f>
        <v>2</v>
      </c>
      <c r="AM121" s="264"/>
    </row>
    <row r="122" ht="13.5" customHeight="1">
      <c r="A122" s="179" t="s">
        <v>78</v>
      </c>
      <c r="C122" s="133"/>
      <c r="D122" s="32"/>
      <c r="E122" s="424"/>
      <c r="F122" s="148"/>
      <c r="G122" s="434"/>
      <c r="H122" s="148"/>
      <c r="I122" s="277"/>
      <c r="J122" s="277"/>
      <c r="K122" s="277"/>
      <c r="L122" s="148"/>
      <c r="M122" s="148"/>
      <c r="N122" s="148"/>
      <c r="O122" s="148"/>
      <c r="P122" s="277"/>
      <c r="Q122" s="277"/>
      <c r="R122" s="148"/>
      <c r="S122" s="148"/>
      <c r="T122" s="148"/>
      <c r="U122" s="148"/>
      <c r="V122" s="148"/>
      <c r="W122" s="277"/>
      <c r="X122" s="277"/>
      <c r="Y122" s="148"/>
      <c r="Z122" s="148"/>
      <c r="AA122" s="148"/>
      <c r="AB122" s="148"/>
      <c r="AC122" s="148"/>
      <c r="AD122" s="277"/>
      <c r="AE122" s="277"/>
      <c r="AF122" s="148"/>
      <c r="AG122" s="148"/>
      <c r="AH122" s="148"/>
      <c r="AI122" s="148"/>
      <c r="AJ122" s="148"/>
      <c r="AK122" s="267">
        <f t="shared" si="3"/>
        <v>0</v>
      </c>
      <c r="AL122" s="136"/>
      <c r="AM122" s="264"/>
    </row>
    <row r="123" ht="13.5" customHeight="1">
      <c r="A123" s="45" t="s">
        <v>323</v>
      </c>
      <c r="B123" s="726" t="s">
        <v>690</v>
      </c>
      <c r="C123" s="133"/>
      <c r="D123" s="32"/>
      <c r="E123" s="424"/>
      <c r="F123" s="155">
        <v>1.0</v>
      </c>
      <c r="G123" s="425"/>
      <c r="H123" s="155"/>
      <c r="I123" s="243"/>
      <c r="J123" s="243"/>
      <c r="K123" s="243"/>
      <c r="L123" s="155">
        <v>6.0</v>
      </c>
      <c r="M123" s="155"/>
      <c r="N123" s="155">
        <v>1.0</v>
      </c>
      <c r="O123" s="155">
        <v>2.0</v>
      </c>
      <c r="P123" s="243"/>
      <c r="Q123" s="243"/>
      <c r="R123" s="155">
        <v>1.0</v>
      </c>
      <c r="S123" s="155">
        <v>3.0</v>
      </c>
      <c r="T123" s="155">
        <v>2.0</v>
      </c>
      <c r="U123" s="155">
        <v>1.0</v>
      </c>
      <c r="V123" s="155"/>
      <c r="W123" s="243"/>
      <c r="X123" s="243"/>
      <c r="Y123" s="155">
        <v>2.0</v>
      </c>
      <c r="Z123" s="155">
        <v>1.0</v>
      </c>
      <c r="AA123" s="155">
        <v>4.0</v>
      </c>
      <c r="AB123" s="155">
        <v>36.0</v>
      </c>
      <c r="AC123" s="155">
        <v>52.0</v>
      </c>
      <c r="AD123" s="243"/>
      <c r="AE123" s="243"/>
      <c r="AF123" s="155"/>
      <c r="AG123" s="155"/>
      <c r="AH123" s="155"/>
      <c r="AI123" s="155">
        <v>1.0</v>
      </c>
      <c r="AJ123" s="155">
        <v>2.0</v>
      </c>
      <c r="AK123" s="136">
        <f t="shared" si="3"/>
        <v>115</v>
      </c>
      <c r="AL123" s="426">
        <f>AK123/COUNT(F123:AJ123)</f>
        <v>7.666666667</v>
      </c>
      <c r="AM123" s="264"/>
    </row>
    <row r="124" ht="13.5" customHeight="1">
      <c r="A124" s="137" t="s">
        <v>78</v>
      </c>
      <c r="B124" s="132"/>
      <c r="C124" s="133"/>
      <c r="D124" s="32"/>
      <c r="E124" s="424"/>
      <c r="F124" s="155"/>
      <c r="G124" s="425"/>
      <c r="H124" s="155"/>
      <c r="I124" s="277"/>
      <c r="J124" s="243"/>
      <c r="K124" s="243"/>
      <c r="L124" s="148"/>
      <c r="M124" s="155"/>
      <c r="N124" s="148"/>
      <c r="O124" s="148"/>
      <c r="P124" s="243"/>
      <c r="Q124" s="277"/>
      <c r="R124" s="148"/>
      <c r="S124" s="155"/>
      <c r="T124" s="155"/>
      <c r="U124" s="148"/>
      <c r="V124" s="148"/>
      <c r="W124" s="277"/>
      <c r="X124" s="277"/>
      <c r="Y124" s="155"/>
      <c r="Z124" s="155"/>
      <c r="AA124" s="155"/>
      <c r="AB124" s="155"/>
      <c r="AC124" s="155"/>
      <c r="AD124" s="243"/>
      <c r="AE124" s="243"/>
      <c r="AF124" s="155"/>
      <c r="AG124" s="155"/>
      <c r="AH124" s="155"/>
      <c r="AI124" s="155"/>
      <c r="AJ124" s="155"/>
      <c r="AK124" s="267">
        <f t="shared" si="3"/>
        <v>0</v>
      </c>
      <c r="AL124" s="426"/>
      <c r="AM124" s="264"/>
    </row>
    <row r="125" ht="13.5" customHeight="1">
      <c r="A125" s="45" t="s">
        <v>675</v>
      </c>
      <c r="B125" s="726" t="s">
        <v>314</v>
      </c>
      <c r="C125" s="133"/>
      <c r="D125" s="32"/>
      <c r="E125" s="424"/>
      <c r="F125" s="155"/>
      <c r="G125" s="425"/>
      <c r="H125" s="155"/>
      <c r="I125" s="243">
        <v>23.0</v>
      </c>
      <c r="J125" s="243"/>
      <c r="K125" s="243"/>
      <c r="L125" s="155">
        <v>3.0</v>
      </c>
      <c r="M125" s="155"/>
      <c r="N125" s="155">
        <v>4.0</v>
      </c>
      <c r="O125" s="155">
        <v>2.0</v>
      </c>
      <c r="P125" s="243"/>
      <c r="Q125" s="243"/>
      <c r="R125" s="155"/>
      <c r="S125" s="155"/>
      <c r="T125" s="155">
        <v>12.0</v>
      </c>
      <c r="U125" s="155">
        <v>2.0</v>
      </c>
      <c r="V125" s="155">
        <v>3.0</v>
      </c>
      <c r="W125" s="243"/>
      <c r="X125" s="243"/>
      <c r="Y125" s="155"/>
      <c r="Z125" s="155"/>
      <c r="AA125" s="155"/>
      <c r="AB125" s="155"/>
      <c r="AC125" s="155"/>
      <c r="AD125" s="243"/>
      <c r="AE125" s="243"/>
      <c r="AF125" s="155"/>
      <c r="AG125" s="155"/>
      <c r="AH125" s="155">
        <v>6.0</v>
      </c>
      <c r="AI125" s="155"/>
      <c r="AJ125" s="155">
        <v>9.0</v>
      </c>
      <c r="AK125" s="136">
        <f t="shared" si="3"/>
        <v>64</v>
      </c>
      <c r="AL125" s="426">
        <f>AK125/COUNT(F125:AJ125)</f>
        <v>7.111111111</v>
      </c>
      <c r="AM125" s="264"/>
    </row>
    <row r="126" ht="13.5" customHeight="1">
      <c r="A126" s="137" t="s">
        <v>78</v>
      </c>
      <c r="B126" s="132"/>
      <c r="C126" s="138"/>
      <c r="D126" s="71"/>
      <c r="E126" s="427"/>
      <c r="F126" s="156"/>
      <c r="G126" s="431"/>
      <c r="H126" s="271"/>
      <c r="I126" s="342"/>
      <c r="J126" s="342"/>
      <c r="K126" s="342"/>
      <c r="L126" s="271"/>
      <c r="M126" s="271"/>
      <c r="N126" s="271"/>
      <c r="O126" s="271"/>
      <c r="P126" s="342"/>
      <c r="Q126" s="342"/>
      <c r="R126" s="271"/>
      <c r="S126" s="271"/>
      <c r="T126" s="271">
        <v>2.0</v>
      </c>
      <c r="U126" s="271"/>
      <c r="V126" s="271"/>
      <c r="W126" s="342"/>
      <c r="X126" s="342"/>
      <c r="Y126" s="271"/>
      <c r="Z126" s="271"/>
      <c r="AA126" s="271"/>
      <c r="AB126" s="271"/>
      <c r="AC126" s="271"/>
      <c r="AD126" s="342"/>
      <c r="AE126" s="342"/>
      <c r="AF126" s="271"/>
      <c r="AG126" s="271"/>
      <c r="AH126" s="271"/>
      <c r="AI126" s="271"/>
      <c r="AJ126" s="271"/>
      <c r="AK126" s="267">
        <f t="shared" si="3"/>
        <v>2</v>
      </c>
      <c r="AL126" s="143"/>
      <c r="AM126" s="268"/>
    </row>
    <row r="127" ht="51.75" customHeight="1">
      <c r="A127" s="184"/>
      <c r="B127" s="185"/>
      <c r="C127" s="186"/>
      <c r="D127" s="187">
        <v>235.0</v>
      </c>
      <c r="E127" s="188" t="s">
        <v>81</v>
      </c>
      <c r="F127" s="189"/>
      <c r="G127" s="189"/>
      <c r="H127" s="189"/>
      <c r="I127" s="189"/>
      <c r="J127" s="189"/>
      <c r="K127" s="189"/>
      <c r="L127" s="189"/>
      <c r="M127" s="189"/>
      <c r="N127" s="189"/>
      <c r="O127" s="189"/>
      <c r="P127" s="189"/>
      <c r="Q127" s="189"/>
      <c r="R127" s="189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9"/>
      <c r="AF127" s="189"/>
      <c r="AG127" s="189"/>
      <c r="AH127" s="189"/>
      <c r="AI127" s="189"/>
      <c r="AJ127" s="189"/>
      <c r="AK127" s="189"/>
      <c r="AL127" s="190">
        <f>SUM(AK65+AK67+AK69+AK71+AK73+AK75+AK77+AK79+AK81+AK83+AK85+AK87+AK89+AK91+AK93+AK95+AK97+AK99+AK101+AK103+AK105+AK109+AK111+AK113+AK115+AK117+AK119)</f>
        <v>4804</v>
      </c>
      <c r="AM127" s="190">
        <f>AL127/24</f>
        <v>200.1666667</v>
      </c>
    </row>
    <row r="128" ht="13.5" customHeight="1">
      <c r="A128" s="191">
        <v>1.0</v>
      </c>
      <c r="B128" s="19" t="s">
        <v>82</v>
      </c>
      <c r="C128" s="399">
        <v>43383.0</v>
      </c>
      <c r="D128" s="192" t="s">
        <v>292</v>
      </c>
      <c r="E128" s="465"/>
      <c r="F128" s="212">
        <v>5.0</v>
      </c>
      <c r="G128" s="114"/>
      <c r="H128" s="212">
        <v>2.0</v>
      </c>
      <c r="I128" s="209"/>
      <c r="J128" s="209"/>
      <c r="K128" s="209"/>
      <c r="L128" s="212">
        <v>6.0</v>
      </c>
      <c r="M128" s="212">
        <v>10.0</v>
      </c>
      <c r="N128" s="212">
        <v>7.0</v>
      </c>
      <c r="O128" s="292"/>
      <c r="P128" s="209">
        <v>1.0</v>
      </c>
      <c r="Q128" s="209"/>
      <c r="R128" s="212">
        <v>1.0</v>
      </c>
      <c r="S128" s="212">
        <v>3.0</v>
      </c>
      <c r="T128" s="212">
        <v>3.0</v>
      </c>
      <c r="U128" s="212">
        <v>5.0</v>
      </c>
      <c r="V128" s="212"/>
      <c r="W128" s="209"/>
      <c r="X128" s="209"/>
      <c r="Y128" s="212">
        <v>7.0</v>
      </c>
      <c r="Z128" s="212">
        <v>4.0</v>
      </c>
      <c r="AA128" s="212">
        <v>4.0</v>
      </c>
      <c r="AB128" s="212">
        <v>9.0</v>
      </c>
      <c r="AC128" s="212">
        <v>3.0</v>
      </c>
      <c r="AD128" s="209">
        <v>8.0</v>
      </c>
      <c r="AE128" s="209"/>
      <c r="AF128" s="212">
        <v>1.0</v>
      </c>
      <c r="AG128" s="212">
        <v>6.0</v>
      </c>
      <c r="AH128" s="212">
        <v>4.0</v>
      </c>
      <c r="AI128" s="212">
        <v>2.0</v>
      </c>
      <c r="AJ128" s="212">
        <v>5.0</v>
      </c>
      <c r="AK128" s="191">
        <f t="shared" ref="AK128:AK150" si="4">SUM(F128:AJ128)</f>
        <v>96</v>
      </c>
      <c r="AL128" s="191"/>
      <c r="AM128" s="83"/>
    </row>
    <row r="129" ht="13.5" customHeight="1">
      <c r="A129" s="168" t="s">
        <v>78</v>
      </c>
      <c r="B129" s="132"/>
      <c r="C129" s="391"/>
      <c r="D129" s="196"/>
      <c r="E129" s="71"/>
      <c r="F129" s="204"/>
      <c r="G129" s="71"/>
      <c r="H129" s="204">
        <v>2.0</v>
      </c>
      <c r="I129" s="316"/>
      <c r="J129" s="316"/>
      <c r="K129" s="316"/>
      <c r="L129" s="204">
        <v>2.0</v>
      </c>
      <c r="M129" s="204"/>
      <c r="N129" s="204"/>
      <c r="O129" s="170"/>
      <c r="P129" s="173"/>
      <c r="Q129" s="173"/>
      <c r="R129" s="170"/>
      <c r="S129" s="170"/>
      <c r="T129" s="170"/>
      <c r="U129" s="170"/>
      <c r="V129" s="170"/>
      <c r="W129" s="173"/>
      <c r="X129" s="173"/>
      <c r="Y129" s="170"/>
      <c r="Z129" s="170"/>
      <c r="AA129" s="170"/>
      <c r="AB129" s="170"/>
      <c r="AC129" s="170"/>
      <c r="AD129" s="173"/>
      <c r="AE129" s="173"/>
      <c r="AF129" s="170"/>
      <c r="AG129" s="170"/>
      <c r="AH129" s="170"/>
      <c r="AI129" s="170"/>
      <c r="AJ129" s="170"/>
      <c r="AK129" s="345">
        <f t="shared" si="4"/>
        <v>4</v>
      </c>
      <c r="AL129" s="199"/>
      <c r="AM129" s="199"/>
    </row>
    <row r="130" ht="13.5" customHeight="1">
      <c r="A130" s="191">
        <v>2.0</v>
      </c>
      <c r="B130" s="19" t="s">
        <v>85</v>
      </c>
      <c r="C130" s="192" t="s">
        <v>86</v>
      </c>
      <c r="D130" s="192" t="s">
        <v>87</v>
      </c>
      <c r="E130" s="465"/>
      <c r="F130" s="509">
        <v>6.0</v>
      </c>
      <c r="G130" s="729" t="s">
        <v>11</v>
      </c>
      <c r="H130" s="212">
        <v>10.0</v>
      </c>
      <c r="I130" s="209">
        <v>1.0</v>
      </c>
      <c r="J130" s="209"/>
      <c r="K130" s="209"/>
      <c r="L130" s="212">
        <v>6.0</v>
      </c>
      <c r="M130" s="212">
        <v>2.0</v>
      </c>
      <c r="N130" s="212">
        <v>5.0</v>
      </c>
      <c r="O130" s="328">
        <v>5.0</v>
      </c>
      <c r="P130" s="298"/>
      <c r="Q130" s="298"/>
      <c r="R130" s="328">
        <v>7.0</v>
      </c>
      <c r="S130" s="328">
        <v>3.0</v>
      </c>
      <c r="T130" s="328">
        <v>2.0</v>
      </c>
      <c r="U130" s="328">
        <v>2.0</v>
      </c>
      <c r="V130" s="328">
        <v>1.0</v>
      </c>
      <c r="W130" s="298"/>
      <c r="X130" s="298"/>
      <c r="Y130" s="328">
        <v>2.0</v>
      </c>
      <c r="Z130" s="328">
        <v>4.0</v>
      </c>
      <c r="AA130" s="212">
        <v>2.0</v>
      </c>
      <c r="AB130" s="212">
        <v>6.0</v>
      </c>
      <c r="AC130" s="212">
        <v>2.0</v>
      </c>
      <c r="AD130" s="209"/>
      <c r="AE130" s="209"/>
      <c r="AF130" s="212">
        <v>3.0</v>
      </c>
      <c r="AG130" s="212">
        <v>7.0</v>
      </c>
      <c r="AH130" s="212">
        <v>6.0</v>
      </c>
      <c r="AI130" s="212">
        <v>4.0</v>
      </c>
      <c r="AJ130" s="212">
        <v>3.0</v>
      </c>
      <c r="AK130" s="191">
        <f t="shared" si="4"/>
        <v>89</v>
      </c>
      <c r="AL130" s="191"/>
      <c r="AM130" s="83"/>
    </row>
    <row r="131" ht="13.5" customHeight="1">
      <c r="A131" s="168" t="s">
        <v>78</v>
      </c>
      <c r="B131" s="132"/>
      <c r="C131" s="391"/>
      <c r="D131" s="196"/>
      <c r="E131" s="71"/>
      <c r="F131" s="510"/>
      <c r="G131" s="71"/>
      <c r="H131" s="204">
        <v>3.0</v>
      </c>
      <c r="I131" s="316">
        <v>1.0</v>
      </c>
      <c r="J131" s="316"/>
      <c r="K131" s="316"/>
      <c r="L131" s="204">
        <v>1.0</v>
      </c>
      <c r="M131" s="204"/>
      <c r="N131" s="204"/>
      <c r="O131" s="170"/>
      <c r="P131" s="173"/>
      <c r="Q131" s="173"/>
      <c r="R131" s="170"/>
      <c r="S131" s="170"/>
      <c r="T131" s="170"/>
      <c r="U131" s="170"/>
      <c r="V131" s="170"/>
      <c r="W131" s="173"/>
      <c r="X131" s="173"/>
      <c r="Y131" s="170"/>
      <c r="Z131" s="170">
        <v>1.0</v>
      </c>
      <c r="AA131" s="170"/>
      <c r="AB131" s="170"/>
      <c r="AC131" s="170"/>
      <c r="AD131" s="173"/>
      <c r="AE131" s="173"/>
      <c r="AF131" s="170"/>
      <c r="AG131" s="170"/>
      <c r="AH131" s="170"/>
      <c r="AI131" s="170"/>
      <c r="AJ131" s="170"/>
      <c r="AK131" s="345">
        <f t="shared" si="4"/>
        <v>6</v>
      </c>
      <c r="AL131" s="199"/>
      <c r="AM131" s="199"/>
    </row>
    <row r="132" ht="13.5" customHeight="1">
      <c r="A132" s="191">
        <v>3.0</v>
      </c>
      <c r="B132" s="19" t="s">
        <v>89</v>
      </c>
      <c r="C132" s="192" t="s">
        <v>90</v>
      </c>
      <c r="D132" s="192" t="s">
        <v>91</v>
      </c>
      <c r="E132" s="193"/>
      <c r="F132" s="212">
        <v>4.0</v>
      </c>
      <c r="G132" s="729" t="s">
        <v>11</v>
      </c>
      <c r="H132" s="212">
        <v>3.0</v>
      </c>
      <c r="I132" s="209"/>
      <c r="J132" s="209"/>
      <c r="K132" s="209"/>
      <c r="L132" s="212">
        <v>8.0</v>
      </c>
      <c r="M132" s="212">
        <v>5.0</v>
      </c>
      <c r="N132" s="212">
        <v>11.0</v>
      </c>
      <c r="O132" s="212">
        <v>8.0</v>
      </c>
      <c r="P132" s="209"/>
      <c r="Q132" s="209"/>
      <c r="R132" s="212">
        <v>5.0</v>
      </c>
      <c r="S132" s="212">
        <v>7.0</v>
      </c>
      <c r="T132" s="212">
        <v>5.0</v>
      </c>
      <c r="U132" s="212">
        <v>1.0</v>
      </c>
      <c r="V132" s="212">
        <v>10.0</v>
      </c>
      <c r="W132" s="209">
        <v>2.0</v>
      </c>
      <c r="X132" s="209"/>
      <c r="Y132" s="212">
        <v>10.0</v>
      </c>
      <c r="Z132" s="212">
        <v>3.0</v>
      </c>
      <c r="AA132" s="212">
        <v>7.0</v>
      </c>
      <c r="AB132" s="212">
        <v>2.0</v>
      </c>
      <c r="AC132" s="212">
        <v>1.0</v>
      </c>
      <c r="AD132" s="209"/>
      <c r="AE132" s="209">
        <v>1.0</v>
      </c>
      <c r="AF132" s="212">
        <v>3.0</v>
      </c>
      <c r="AG132" s="212">
        <v>15.0</v>
      </c>
      <c r="AH132" s="212">
        <v>17.0</v>
      </c>
      <c r="AI132" s="212">
        <v>7.0</v>
      </c>
      <c r="AJ132" s="212">
        <v>9.0</v>
      </c>
      <c r="AK132" s="191">
        <f t="shared" si="4"/>
        <v>144</v>
      </c>
      <c r="AL132" s="191"/>
      <c r="AM132" s="83"/>
    </row>
    <row r="133" ht="13.5" customHeight="1">
      <c r="A133" s="191"/>
      <c r="B133" s="203" t="s">
        <v>78</v>
      </c>
      <c r="C133" s="192"/>
      <c r="D133" s="192"/>
      <c r="E133" s="71"/>
      <c r="F133" s="204"/>
      <c r="G133" s="71"/>
      <c r="H133" s="204"/>
      <c r="I133" s="316"/>
      <c r="J133" s="316"/>
      <c r="K133" s="316"/>
      <c r="L133" s="204"/>
      <c r="M133" s="204">
        <v>1.0</v>
      </c>
      <c r="N133" s="204">
        <v>2.0</v>
      </c>
      <c r="O133" s="204"/>
      <c r="P133" s="316"/>
      <c r="Q133" s="316"/>
      <c r="R133" s="204"/>
      <c r="S133" s="204"/>
      <c r="T133" s="204"/>
      <c r="U133" s="204"/>
      <c r="V133" s="204"/>
      <c r="W133" s="316"/>
      <c r="X133" s="316"/>
      <c r="Y133" s="204"/>
      <c r="Z133" s="204"/>
      <c r="AA133" s="204"/>
      <c r="AB133" s="204"/>
      <c r="AC133" s="204"/>
      <c r="AD133" s="316"/>
      <c r="AE133" s="316"/>
      <c r="AF133" s="204"/>
      <c r="AG133" s="204">
        <v>3.0</v>
      </c>
      <c r="AH133" s="204"/>
      <c r="AI133" s="204"/>
      <c r="AJ133" s="204"/>
      <c r="AK133" s="345">
        <f t="shared" si="4"/>
        <v>6</v>
      </c>
      <c r="AL133" s="191"/>
      <c r="AM133" s="83"/>
    </row>
    <row r="134" ht="13.5" customHeight="1">
      <c r="A134" s="191">
        <v>4.0</v>
      </c>
      <c r="B134" s="19" t="s">
        <v>93</v>
      </c>
      <c r="C134" s="394">
        <v>43168.0</v>
      </c>
      <c r="D134" s="192" t="s">
        <v>94</v>
      </c>
      <c r="E134" s="395"/>
      <c r="F134" s="212">
        <v>5.0</v>
      </c>
      <c r="G134" s="765" t="s">
        <v>11</v>
      </c>
      <c r="H134" s="212">
        <v>12.0</v>
      </c>
      <c r="I134" s="209">
        <v>1.0</v>
      </c>
      <c r="J134" s="209"/>
      <c r="K134" s="209"/>
      <c r="L134" s="212">
        <v>6.0</v>
      </c>
      <c r="M134" s="212">
        <v>7.0</v>
      </c>
      <c r="N134" s="212">
        <v>5.0</v>
      </c>
      <c r="O134" s="212">
        <v>5.0</v>
      </c>
      <c r="P134" s="209"/>
      <c r="Q134" s="209"/>
      <c r="R134" s="212">
        <v>4.0</v>
      </c>
      <c r="S134" s="212">
        <v>4.0</v>
      </c>
      <c r="T134" s="212">
        <v>5.0</v>
      </c>
      <c r="U134" s="212">
        <v>9.0</v>
      </c>
      <c r="V134" s="212">
        <v>13.0</v>
      </c>
      <c r="W134" s="209"/>
      <c r="X134" s="209">
        <v>1.0</v>
      </c>
      <c r="Y134" s="212">
        <v>7.0</v>
      </c>
      <c r="Z134" s="212">
        <v>5.0</v>
      </c>
      <c r="AA134" s="212">
        <v>4.0</v>
      </c>
      <c r="AB134" s="212">
        <v>4.0</v>
      </c>
      <c r="AC134" s="212">
        <v>1.0</v>
      </c>
      <c r="AD134" s="209"/>
      <c r="AE134" s="209"/>
      <c r="AF134" s="212">
        <v>4.0</v>
      </c>
      <c r="AG134" s="212">
        <v>4.0</v>
      </c>
      <c r="AH134" s="212">
        <v>7.0</v>
      </c>
      <c r="AI134" s="212">
        <v>7.0</v>
      </c>
      <c r="AJ134" s="212">
        <v>2.0</v>
      </c>
      <c r="AK134" s="191">
        <f t="shared" si="4"/>
        <v>122</v>
      </c>
      <c r="AL134" s="191"/>
      <c r="AM134" s="83"/>
    </row>
    <row r="135" ht="13.5" customHeight="1">
      <c r="A135" s="168" t="s">
        <v>78</v>
      </c>
      <c r="B135" s="132"/>
      <c r="C135" s="391"/>
      <c r="D135" s="196"/>
      <c r="E135" s="32"/>
      <c r="F135" s="204">
        <v>3.0</v>
      </c>
      <c r="G135" s="130"/>
      <c r="H135" s="204">
        <v>2.0</v>
      </c>
      <c r="I135" s="316">
        <v>1.0</v>
      </c>
      <c r="J135" s="316"/>
      <c r="K135" s="316"/>
      <c r="L135" s="204"/>
      <c r="M135" s="204">
        <v>2.0</v>
      </c>
      <c r="N135" s="204"/>
      <c r="O135" s="170"/>
      <c r="P135" s="173"/>
      <c r="Q135" s="173"/>
      <c r="R135" s="170"/>
      <c r="S135" s="170"/>
      <c r="T135" s="170"/>
      <c r="U135" s="170"/>
      <c r="V135" s="170"/>
      <c r="W135" s="173"/>
      <c r="X135" s="173"/>
      <c r="Y135" s="170"/>
      <c r="Z135" s="204"/>
      <c r="AA135" s="204"/>
      <c r="AB135" s="170"/>
      <c r="AC135" s="204">
        <v>1.0</v>
      </c>
      <c r="AD135" s="173"/>
      <c r="AE135" s="173"/>
      <c r="AF135" s="170"/>
      <c r="AG135" s="170"/>
      <c r="AH135" s="170"/>
      <c r="AI135" s="204"/>
      <c r="AJ135" s="170"/>
      <c r="AK135" s="345">
        <f t="shared" si="4"/>
        <v>9</v>
      </c>
      <c r="AL135" s="196"/>
      <c r="AM135" s="199"/>
    </row>
    <row r="136" ht="13.5" customHeight="1">
      <c r="A136" s="191">
        <v>5.0</v>
      </c>
      <c r="B136" s="19" t="s">
        <v>96</v>
      </c>
      <c r="C136" s="192" t="s">
        <v>97</v>
      </c>
      <c r="D136" s="192" t="s">
        <v>98</v>
      </c>
      <c r="E136" s="465"/>
      <c r="F136" s="212">
        <v>1.0</v>
      </c>
      <c r="G136" s="511"/>
      <c r="H136" s="212">
        <v>4.0</v>
      </c>
      <c r="I136" s="209"/>
      <c r="J136" s="209"/>
      <c r="K136" s="209"/>
      <c r="L136" s="212">
        <v>3.0</v>
      </c>
      <c r="M136" s="212">
        <v>2.0</v>
      </c>
      <c r="N136" s="212">
        <v>3.0</v>
      </c>
      <c r="O136" s="212">
        <v>7.0</v>
      </c>
      <c r="P136" s="209">
        <v>1.0</v>
      </c>
      <c r="Q136" s="209"/>
      <c r="R136" s="212">
        <v>4.0</v>
      </c>
      <c r="S136" s="212">
        <v>1.0</v>
      </c>
      <c r="T136" s="212">
        <v>6.0</v>
      </c>
      <c r="U136" s="212">
        <v>2.0</v>
      </c>
      <c r="V136" s="212">
        <v>3.0</v>
      </c>
      <c r="W136" s="209">
        <v>1.0</v>
      </c>
      <c r="X136" s="209"/>
      <c r="Y136" s="212">
        <v>9.0</v>
      </c>
      <c r="Z136" s="212">
        <v>3.0</v>
      </c>
      <c r="AA136" s="212">
        <v>14.0</v>
      </c>
      <c r="AB136" s="212">
        <v>8.0</v>
      </c>
      <c r="AC136" s="212">
        <v>1.0</v>
      </c>
      <c r="AD136" s="209"/>
      <c r="AE136" s="209"/>
      <c r="AF136" s="212">
        <v>2.0</v>
      </c>
      <c r="AG136" s="212">
        <v>1.0</v>
      </c>
      <c r="AH136" s="292"/>
      <c r="AI136" s="212">
        <v>2.0</v>
      </c>
      <c r="AJ136" s="212">
        <v>1.0</v>
      </c>
      <c r="AK136" s="191">
        <f t="shared" si="4"/>
        <v>79</v>
      </c>
      <c r="AL136" s="191"/>
      <c r="AM136" s="83"/>
    </row>
    <row r="137" ht="13.5" customHeight="1">
      <c r="A137" s="168" t="s">
        <v>78</v>
      </c>
      <c r="B137" s="132"/>
      <c r="C137" s="391"/>
      <c r="D137" s="196"/>
      <c r="E137" s="71"/>
      <c r="F137" s="204">
        <v>1.0</v>
      </c>
      <c r="G137" s="130"/>
      <c r="H137" s="204">
        <v>1.0</v>
      </c>
      <c r="I137" s="316"/>
      <c r="J137" s="316"/>
      <c r="K137" s="316"/>
      <c r="L137" s="204">
        <v>1.0</v>
      </c>
      <c r="M137" s="204"/>
      <c r="N137" s="204">
        <v>2.0</v>
      </c>
      <c r="O137" s="170"/>
      <c r="P137" s="173"/>
      <c r="Q137" s="173"/>
      <c r="R137" s="170"/>
      <c r="S137" s="170"/>
      <c r="T137" s="170"/>
      <c r="U137" s="170"/>
      <c r="V137" s="170"/>
      <c r="W137" s="316">
        <v>1.0</v>
      </c>
      <c r="X137" s="173"/>
      <c r="Y137" s="204">
        <v>1.0</v>
      </c>
      <c r="Z137" s="170">
        <v>2.0</v>
      </c>
      <c r="AA137" s="204">
        <v>5.0</v>
      </c>
      <c r="AB137" s="204">
        <v>5.0</v>
      </c>
      <c r="AC137" s="204"/>
      <c r="AD137" s="173"/>
      <c r="AE137" s="173"/>
      <c r="AF137" s="170"/>
      <c r="AG137" s="170">
        <v>1.0</v>
      </c>
      <c r="AH137" s="170"/>
      <c r="AI137" s="170"/>
      <c r="AJ137" s="204"/>
      <c r="AK137" s="345">
        <f t="shared" si="4"/>
        <v>20</v>
      </c>
      <c r="AL137" s="199"/>
      <c r="AM137" s="199"/>
    </row>
    <row r="138" ht="13.5" customHeight="1">
      <c r="A138" s="191">
        <v>6.0</v>
      </c>
      <c r="B138" s="19" t="s">
        <v>100</v>
      </c>
      <c r="C138" s="192" t="s">
        <v>101</v>
      </c>
      <c r="D138" s="192" t="s">
        <v>102</v>
      </c>
      <c r="E138" s="366"/>
      <c r="F138" s="212">
        <v>11.0</v>
      </c>
      <c r="G138" s="730" t="s">
        <v>11</v>
      </c>
      <c r="H138" s="212">
        <v>8.0</v>
      </c>
      <c r="I138" s="209">
        <v>2.0</v>
      </c>
      <c r="J138" s="209"/>
      <c r="K138" s="209"/>
      <c r="L138" s="212">
        <v>14.0</v>
      </c>
      <c r="M138" s="212">
        <v>5.0</v>
      </c>
      <c r="N138" s="212">
        <v>10.0</v>
      </c>
      <c r="O138" s="212">
        <v>8.0</v>
      </c>
      <c r="P138" s="209"/>
      <c r="Q138" s="209"/>
      <c r="R138" s="212">
        <v>12.0</v>
      </c>
      <c r="S138" s="212">
        <v>20.0</v>
      </c>
      <c r="T138" s="212">
        <v>12.0</v>
      </c>
      <c r="U138" s="212">
        <v>11.0</v>
      </c>
      <c r="V138" s="212">
        <v>5.0</v>
      </c>
      <c r="W138" s="209"/>
      <c r="X138" s="209"/>
      <c r="Y138" s="212">
        <v>10.0</v>
      </c>
      <c r="Z138" s="212">
        <v>7.0</v>
      </c>
      <c r="AA138" s="212">
        <v>7.0</v>
      </c>
      <c r="AB138" s="212">
        <v>9.0</v>
      </c>
      <c r="AC138" s="212">
        <v>4.0</v>
      </c>
      <c r="AD138" s="209"/>
      <c r="AE138" s="209"/>
      <c r="AF138" s="212">
        <v>7.0</v>
      </c>
      <c r="AG138" s="212">
        <v>12.0</v>
      </c>
      <c r="AH138" s="212">
        <v>9.0</v>
      </c>
      <c r="AI138" s="212">
        <v>10.0</v>
      </c>
      <c r="AJ138" s="212">
        <v>12.0</v>
      </c>
      <c r="AK138" s="191">
        <f t="shared" si="4"/>
        <v>205</v>
      </c>
      <c r="AL138" s="191"/>
      <c r="AM138" s="83"/>
    </row>
    <row r="139" ht="13.5" customHeight="1">
      <c r="A139" s="168" t="s">
        <v>78</v>
      </c>
      <c r="B139" s="132"/>
      <c r="C139" s="391"/>
      <c r="D139" s="196"/>
      <c r="E139" s="444"/>
      <c r="F139" s="204">
        <v>4.0</v>
      </c>
      <c r="G139" s="444"/>
      <c r="H139" s="204">
        <v>2.0</v>
      </c>
      <c r="I139" s="316"/>
      <c r="J139" s="316"/>
      <c r="K139" s="316"/>
      <c r="L139" s="204"/>
      <c r="M139" s="204"/>
      <c r="N139" s="204"/>
      <c r="O139" s="170"/>
      <c r="P139" s="173"/>
      <c r="Q139" s="173"/>
      <c r="R139" s="170"/>
      <c r="S139" s="170"/>
      <c r="T139" s="204"/>
      <c r="U139" s="204"/>
      <c r="V139" s="204"/>
      <c r="W139" s="316"/>
      <c r="X139" s="316"/>
      <c r="Y139" s="204"/>
      <c r="Z139" s="204"/>
      <c r="AA139" s="204"/>
      <c r="AB139" s="204"/>
      <c r="AC139" s="204"/>
      <c r="AD139" s="316"/>
      <c r="AE139" s="316"/>
      <c r="AF139" s="204"/>
      <c r="AG139" s="204"/>
      <c r="AH139" s="204"/>
      <c r="AI139" s="204"/>
      <c r="AJ139" s="204"/>
      <c r="AK139" s="345">
        <f t="shared" si="4"/>
        <v>6</v>
      </c>
      <c r="AL139" s="199"/>
      <c r="AM139" s="199"/>
    </row>
    <row r="140" ht="13.5" customHeight="1">
      <c r="A140" s="191">
        <v>7.0</v>
      </c>
      <c r="B140" s="19" t="s">
        <v>100</v>
      </c>
      <c r="C140" s="192" t="s">
        <v>104</v>
      </c>
      <c r="D140" s="470" t="s">
        <v>105</v>
      </c>
      <c r="E140" s="366"/>
      <c r="F140" s="509">
        <v>7.0</v>
      </c>
      <c r="G140" s="114"/>
      <c r="H140" s="212">
        <v>15.0</v>
      </c>
      <c r="I140" s="209">
        <v>2.0</v>
      </c>
      <c r="J140" s="209">
        <v>1.0</v>
      </c>
      <c r="K140" s="209"/>
      <c r="L140" s="212">
        <v>5.0</v>
      </c>
      <c r="M140" s="212">
        <v>9.0</v>
      </c>
      <c r="N140" s="212">
        <v>6.0</v>
      </c>
      <c r="O140" s="212">
        <v>7.0</v>
      </c>
      <c r="P140" s="209">
        <v>1.0</v>
      </c>
      <c r="Q140" s="209"/>
      <c r="R140" s="212">
        <v>12.0</v>
      </c>
      <c r="S140" s="212">
        <v>12.0</v>
      </c>
      <c r="T140" s="212">
        <v>4.0</v>
      </c>
      <c r="U140" s="212">
        <v>7.0</v>
      </c>
      <c r="V140" s="212">
        <v>6.0</v>
      </c>
      <c r="W140" s="209"/>
      <c r="X140" s="209"/>
      <c r="Y140" s="212">
        <v>6.0</v>
      </c>
      <c r="Z140" s="212">
        <v>8.0</v>
      </c>
      <c r="AA140" s="212">
        <v>9.0</v>
      </c>
      <c r="AB140" s="212">
        <v>3.0</v>
      </c>
      <c r="AC140" s="212">
        <v>4.0</v>
      </c>
      <c r="AD140" s="209"/>
      <c r="AE140" s="209"/>
      <c r="AF140" s="212">
        <v>12.0</v>
      </c>
      <c r="AG140" s="212">
        <v>5.0</v>
      </c>
      <c r="AH140" s="212">
        <v>7.0</v>
      </c>
      <c r="AI140" s="212">
        <v>9.0</v>
      </c>
      <c r="AJ140" s="212">
        <v>5.0</v>
      </c>
      <c r="AK140" s="191">
        <f t="shared" si="4"/>
        <v>162</v>
      </c>
      <c r="AL140" s="191"/>
      <c r="AM140" s="83"/>
    </row>
    <row r="141" ht="13.5" customHeight="1">
      <c r="A141" s="168" t="s">
        <v>78</v>
      </c>
      <c r="B141" s="132"/>
      <c r="C141" s="391"/>
      <c r="D141" s="168"/>
      <c r="E141" s="444"/>
      <c r="F141" s="512">
        <v>4.0</v>
      </c>
      <c r="G141" s="71"/>
      <c r="H141" s="204">
        <v>1.0</v>
      </c>
      <c r="I141" s="316">
        <v>2.0</v>
      </c>
      <c r="J141" s="316"/>
      <c r="K141" s="316"/>
      <c r="L141" s="204"/>
      <c r="M141" s="204"/>
      <c r="N141" s="204"/>
      <c r="O141" s="170"/>
      <c r="P141" s="173"/>
      <c r="Q141" s="173"/>
      <c r="R141" s="170"/>
      <c r="S141" s="170"/>
      <c r="T141" s="170"/>
      <c r="U141" s="170"/>
      <c r="V141" s="170"/>
      <c r="W141" s="173"/>
      <c r="X141" s="173"/>
      <c r="Y141" s="170"/>
      <c r="Z141" s="170"/>
      <c r="AA141" s="170"/>
      <c r="AB141" s="170"/>
      <c r="AC141" s="170"/>
      <c r="AD141" s="173"/>
      <c r="AE141" s="173"/>
      <c r="AF141" s="170"/>
      <c r="AG141" s="170"/>
      <c r="AH141" s="170"/>
      <c r="AI141" s="170"/>
      <c r="AJ141" s="170"/>
      <c r="AK141" s="345">
        <f t="shared" si="4"/>
        <v>7</v>
      </c>
      <c r="AL141" s="199"/>
      <c r="AM141" s="199"/>
    </row>
    <row r="142" ht="13.5" customHeight="1">
      <c r="A142" s="191">
        <v>8.0</v>
      </c>
      <c r="B142" s="19" t="s">
        <v>107</v>
      </c>
      <c r="C142" s="394">
        <v>43160.0</v>
      </c>
      <c r="D142" s="470" t="s">
        <v>296</v>
      </c>
      <c r="E142" s="465"/>
      <c r="F142" s="212">
        <v>13.0</v>
      </c>
      <c r="G142" s="729" t="s">
        <v>11</v>
      </c>
      <c r="H142" s="212">
        <v>5.0</v>
      </c>
      <c r="I142" s="209">
        <v>5.0</v>
      </c>
      <c r="J142" s="209"/>
      <c r="K142" s="209">
        <v>8.0</v>
      </c>
      <c r="L142" s="282">
        <v>3.0</v>
      </c>
      <c r="M142" s="282">
        <v>1.0</v>
      </c>
      <c r="N142" s="287"/>
      <c r="O142" s="287"/>
      <c r="P142" s="287"/>
      <c r="Q142" s="287"/>
      <c r="R142" s="212">
        <v>17.0</v>
      </c>
      <c r="S142" s="212">
        <v>17.0</v>
      </c>
      <c r="T142" s="212">
        <v>10.0</v>
      </c>
      <c r="U142" s="212">
        <v>1.0</v>
      </c>
      <c r="V142" s="212">
        <v>8.0</v>
      </c>
      <c r="W142" s="209"/>
      <c r="X142" s="209"/>
      <c r="Y142" s="212">
        <v>9.0</v>
      </c>
      <c r="Z142" s="212">
        <v>9.0</v>
      </c>
      <c r="AA142" s="212">
        <v>13.0</v>
      </c>
      <c r="AB142" s="212">
        <v>9.0</v>
      </c>
      <c r="AC142" s="212">
        <v>9.0</v>
      </c>
      <c r="AD142" s="209"/>
      <c r="AE142" s="209"/>
      <c r="AF142" s="548"/>
      <c r="AG142" s="548"/>
      <c r="AH142" s="548"/>
      <c r="AI142" s="212">
        <v>7.0</v>
      </c>
      <c r="AJ142" s="212">
        <v>11.0</v>
      </c>
      <c r="AK142" s="191">
        <f t="shared" si="4"/>
        <v>155</v>
      </c>
      <c r="AL142" s="191"/>
      <c r="AM142" s="83"/>
    </row>
    <row r="143" ht="13.5" customHeight="1">
      <c r="A143" s="168" t="s">
        <v>78</v>
      </c>
      <c r="B143" s="132"/>
      <c r="C143" s="391"/>
      <c r="D143" s="168"/>
      <c r="E143" s="71"/>
      <c r="F143" s="204">
        <v>4.0</v>
      </c>
      <c r="G143" s="71"/>
      <c r="H143" s="204">
        <v>1.0</v>
      </c>
      <c r="I143" s="316">
        <v>3.0</v>
      </c>
      <c r="J143" s="316"/>
      <c r="K143" s="316"/>
      <c r="L143" s="204">
        <v>1.0</v>
      </c>
      <c r="M143" s="204"/>
      <c r="N143" s="204"/>
      <c r="O143" s="170"/>
      <c r="P143" s="173"/>
      <c r="Q143" s="173"/>
      <c r="R143" s="204">
        <v>13.0</v>
      </c>
      <c r="S143" s="170">
        <v>2.0</v>
      </c>
      <c r="T143" s="170">
        <v>1.0</v>
      </c>
      <c r="U143" s="170"/>
      <c r="V143" s="170"/>
      <c r="W143" s="173"/>
      <c r="X143" s="173"/>
      <c r="Y143" s="170"/>
      <c r="Z143" s="170"/>
      <c r="AA143" s="170"/>
      <c r="AB143" s="170"/>
      <c r="AC143" s="170"/>
      <c r="AD143" s="173"/>
      <c r="AE143" s="173"/>
      <c r="AF143" s="170"/>
      <c r="AG143" s="204"/>
      <c r="AH143" s="170"/>
      <c r="AI143" s="170">
        <v>2.0</v>
      </c>
      <c r="AJ143" s="170"/>
      <c r="AK143" s="345">
        <f t="shared" si="4"/>
        <v>27</v>
      </c>
      <c r="AL143" s="199"/>
      <c r="AM143" s="199"/>
    </row>
    <row r="144" ht="15.75" customHeight="1">
      <c r="A144" s="191">
        <v>9.0</v>
      </c>
      <c r="B144" s="19" t="s">
        <v>111</v>
      </c>
      <c r="C144" s="399">
        <v>43300.0</v>
      </c>
      <c r="D144" s="470" t="s">
        <v>112</v>
      </c>
      <c r="E144" s="465"/>
      <c r="F144" s="212">
        <v>5.0</v>
      </c>
      <c r="G144" s="114"/>
      <c r="H144" s="212">
        <v>4.0</v>
      </c>
      <c r="I144" s="209">
        <v>1.0</v>
      </c>
      <c r="J144" s="209"/>
      <c r="K144" s="209"/>
      <c r="L144" s="212">
        <v>10.0</v>
      </c>
      <c r="M144" s="212">
        <v>2.0</v>
      </c>
      <c r="N144" s="212">
        <v>6.0</v>
      </c>
      <c r="O144" s="212">
        <v>5.0</v>
      </c>
      <c r="P144" s="209">
        <v>2.0</v>
      </c>
      <c r="Q144" s="209"/>
      <c r="R144" s="212">
        <v>9.0</v>
      </c>
      <c r="S144" s="212">
        <v>5.0</v>
      </c>
      <c r="T144" s="212">
        <v>7.0</v>
      </c>
      <c r="U144" s="212">
        <v>3.0</v>
      </c>
      <c r="V144" s="212">
        <v>2.0</v>
      </c>
      <c r="W144" s="209"/>
      <c r="X144" s="209"/>
      <c r="Y144" s="212">
        <v>13.0</v>
      </c>
      <c r="Z144" s="212">
        <v>8.0</v>
      </c>
      <c r="AA144" s="212">
        <v>5.0</v>
      </c>
      <c r="AB144" s="212">
        <v>7.0</v>
      </c>
      <c r="AC144" s="212">
        <v>8.0</v>
      </c>
      <c r="AD144" s="209">
        <v>1.0</v>
      </c>
      <c r="AE144" s="209"/>
      <c r="AF144" s="212">
        <v>9.0</v>
      </c>
      <c r="AG144" s="212">
        <v>8.0</v>
      </c>
      <c r="AH144" s="212">
        <v>8.0</v>
      </c>
      <c r="AI144" s="212">
        <v>10.0</v>
      </c>
      <c r="AJ144" s="212">
        <v>6.0</v>
      </c>
      <c r="AK144" s="191">
        <f t="shared" si="4"/>
        <v>144</v>
      </c>
      <c r="AL144" s="191"/>
      <c r="AM144" s="83"/>
    </row>
    <row r="145" ht="15.75" customHeight="1">
      <c r="A145" s="168" t="s">
        <v>78</v>
      </c>
      <c r="B145" s="132"/>
      <c r="C145" s="391"/>
      <c r="D145" s="168"/>
      <c r="E145" s="71"/>
      <c r="F145" s="438"/>
      <c r="G145" s="71"/>
      <c r="H145" s="204"/>
      <c r="I145" s="316"/>
      <c r="J145" s="316"/>
      <c r="K145" s="316"/>
      <c r="L145" s="204"/>
      <c r="M145" s="204"/>
      <c r="N145" s="204"/>
      <c r="O145" s="170"/>
      <c r="P145" s="173"/>
      <c r="Q145" s="173"/>
      <c r="R145" s="170"/>
      <c r="S145" s="170"/>
      <c r="T145" s="170"/>
      <c r="U145" s="170"/>
      <c r="V145" s="170"/>
      <c r="W145" s="173"/>
      <c r="X145" s="173"/>
      <c r="Y145" s="204">
        <v>2.0</v>
      </c>
      <c r="Z145" s="170"/>
      <c r="AA145" s="170"/>
      <c r="AB145" s="170"/>
      <c r="AC145" s="204"/>
      <c r="AD145" s="173"/>
      <c r="AE145" s="173"/>
      <c r="AF145" s="204"/>
      <c r="AG145" s="204"/>
      <c r="AH145" s="204"/>
      <c r="AI145" s="204"/>
      <c r="AJ145" s="204"/>
      <c r="AK145" s="345">
        <f t="shared" si="4"/>
        <v>2</v>
      </c>
      <c r="AL145" s="199"/>
      <c r="AM145" s="199"/>
    </row>
    <row r="146" ht="13.5" customHeight="1">
      <c r="A146" s="191">
        <v>10.0</v>
      </c>
      <c r="B146" s="19" t="s">
        <v>113</v>
      </c>
      <c r="C146" s="399">
        <v>43447.0</v>
      </c>
      <c r="D146" s="192" t="s">
        <v>297</v>
      </c>
      <c r="E146" s="465"/>
      <c r="F146" s="212">
        <v>10.0</v>
      </c>
      <c r="G146" s="729" t="s">
        <v>11</v>
      </c>
      <c r="H146" s="212">
        <v>2.0</v>
      </c>
      <c r="I146" s="209">
        <v>2.0</v>
      </c>
      <c r="J146" s="209"/>
      <c r="K146" s="209"/>
      <c r="L146" s="212">
        <v>9.0</v>
      </c>
      <c r="M146" s="212">
        <v>7.0</v>
      </c>
      <c r="N146" s="212">
        <v>8.0</v>
      </c>
      <c r="O146" s="328">
        <v>3.0</v>
      </c>
      <c r="P146" s="298"/>
      <c r="Q146" s="298"/>
      <c r="R146" s="328">
        <v>1.0</v>
      </c>
      <c r="S146" s="328">
        <v>16.0</v>
      </c>
      <c r="T146" s="328">
        <v>3.0</v>
      </c>
      <c r="U146" s="328">
        <v>1.0</v>
      </c>
      <c r="V146" s="328">
        <v>9.0</v>
      </c>
      <c r="W146" s="298"/>
      <c r="X146" s="298"/>
      <c r="Y146" s="328">
        <v>8.0</v>
      </c>
      <c r="Z146" s="328">
        <v>5.0</v>
      </c>
      <c r="AA146" s="212">
        <v>4.0</v>
      </c>
      <c r="AB146" s="212">
        <v>8.0</v>
      </c>
      <c r="AC146" s="212">
        <v>4.0</v>
      </c>
      <c r="AD146" s="209"/>
      <c r="AE146" s="209"/>
      <c r="AF146" s="212">
        <v>8.0</v>
      </c>
      <c r="AG146" s="212">
        <v>5.0</v>
      </c>
      <c r="AH146" s="212">
        <v>6.0</v>
      </c>
      <c r="AI146" s="212">
        <v>5.0</v>
      </c>
      <c r="AJ146" s="212">
        <v>6.0</v>
      </c>
      <c r="AK146" s="191">
        <f t="shared" si="4"/>
        <v>130</v>
      </c>
      <c r="AL146" s="191"/>
      <c r="AM146" s="83"/>
    </row>
    <row r="147" ht="13.5" customHeight="1">
      <c r="A147" s="168" t="s">
        <v>78</v>
      </c>
      <c r="B147" s="132"/>
      <c r="C147" s="391"/>
      <c r="D147" s="196"/>
      <c r="E147" s="71"/>
      <c r="F147" s="204">
        <v>2.0</v>
      </c>
      <c r="G147" s="71"/>
      <c r="H147" s="204">
        <v>1.0</v>
      </c>
      <c r="I147" s="316">
        <v>1.0</v>
      </c>
      <c r="J147" s="316"/>
      <c r="K147" s="316"/>
      <c r="L147" s="204"/>
      <c r="M147" s="204">
        <v>1.0</v>
      </c>
      <c r="N147" s="204"/>
      <c r="O147" s="170"/>
      <c r="P147" s="173"/>
      <c r="Q147" s="173"/>
      <c r="R147" s="170"/>
      <c r="S147" s="170"/>
      <c r="T147" s="170"/>
      <c r="U147" s="170"/>
      <c r="V147" s="170"/>
      <c r="W147" s="173"/>
      <c r="X147" s="173"/>
      <c r="Y147" s="170"/>
      <c r="Z147" s="170"/>
      <c r="AA147" s="170"/>
      <c r="AB147" s="170"/>
      <c r="AC147" s="170"/>
      <c r="AD147" s="173"/>
      <c r="AE147" s="173"/>
      <c r="AF147" s="204"/>
      <c r="AG147" s="204"/>
      <c r="AH147" s="170">
        <v>1.0</v>
      </c>
      <c r="AI147" s="170"/>
      <c r="AJ147" s="170"/>
      <c r="AK147" s="345">
        <f t="shared" si="4"/>
        <v>6</v>
      </c>
      <c r="AL147" s="199"/>
      <c r="AM147" s="199"/>
    </row>
    <row r="148" ht="13.5" customHeight="1">
      <c r="A148" s="191">
        <v>11.0</v>
      </c>
      <c r="B148" s="19" t="s">
        <v>117</v>
      </c>
      <c r="C148" s="192" t="s">
        <v>118</v>
      </c>
      <c r="D148" s="192" t="s">
        <v>119</v>
      </c>
      <c r="E148" s="465"/>
      <c r="F148" s="509">
        <v>6.0</v>
      </c>
      <c r="G148" s="729" t="s">
        <v>11</v>
      </c>
      <c r="H148" s="212"/>
      <c r="I148" s="209"/>
      <c r="J148" s="209"/>
      <c r="K148" s="209">
        <v>2.0</v>
      </c>
      <c r="L148" s="212">
        <v>11.0</v>
      </c>
      <c r="M148" s="212">
        <v>9.0</v>
      </c>
      <c r="N148" s="212">
        <v>11.0</v>
      </c>
      <c r="O148" s="212">
        <v>7.0</v>
      </c>
      <c r="P148" s="209">
        <v>1.0</v>
      </c>
      <c r="Q148" s="209"/>
      <c r="R148" s="212">
        <v>6.0</v>
      </c>
      <c r="S148" s="212">
        <v>6.0</v>
      </c>
      <c r="T148" s="212">
        <v>6.0</v>
      </c>
      <c r="U148" s="212">
        <v>10.0</v>
      </c>
      <c r="V148" s="212">
        <v>10.0</v>
      </c>
      <c r="W148" s="209"/>
      <c r="X148" s="209"/>
      <c r="Y148" s="212">
        <v>8.0</v>
      </c>
      <c r="Z148" s="212">
        <v>2.0</v>
      </c>
      <c r="AA148" s="212">
        <v>10.0</v>
      </c>
      <c r="AB148" s="212">
        <v>5.0</v>
      </c>
      <c r="AC148" s="212">
        <v>3.0</v>
      </c>
      <c r="AD148" s="209"/>
      <c r="AE148" s="209"/>
      <c r="AF148" s="212">
        <v>3.0</v>
      </c>
      <c r="AG148" s="212">
        <v>2.0</v>
      </c>
      <c r="AH148" s="212">
        <v>5.0</v>
      </c>
      <c r="AI148" s="212">
        <v>7.0</v>
      </c>
      <c r="AJ148" s="212">
        <v>3.0</v>
      </c>
      <c r="AK148" s="191">
        <f t="shared" si="4"/>
        <v>133</v>
      </c>
      <c r="AL148" s="191"/>
      <c r="AM148" s="83"/>
    </row>
    <row r="149" ht="13.5" customHeight="1">
      <c r="A149" s="168" t="s">
        <v>78</v>
      </c>
      <c r="B149" s="132"/>
      <c r="C149" s="391"/>
      <c r="D149" s="196"/>
      <c r="E149" s="71"/>
      <c r="F149" s="512"/>
      <c r="G149" s="71"/>
      <c r="H149" s="204"/>
      <c r="I149" s="316"/>
      <c r="J149" s="316"/>
      <c r="K149" s="316"/>
      <c r="L149" s="204"/>
      <c r="M149" s="204"/>
      <c r="N149" s="204"/>
      <c r="O149" s="170"/>
      <c r="P149" s="173"/>
      <c r="Q149" s="173"/>
      <c r="R149" s="170"/>
      <c r="S149" s="170"/>
      <c r="T149" s="170"/>
      <c r="U149" s="170"/>
      <c r="V149" s="170"/>
      <c r="W149" s="173"/>
      <c r="X149" s="173"/>
      <c r="Y149" s="170"/>
      <c r="Z149" s="170"/>
      <c r="AA149" s="170"/>
      <c r="AB149" s="170"/>
      <c r="AC149" s="170"/>
      <c r="AD149" s="173"/>
      <c r="AE149" s="173"/>
      <c r="AF149" s="204"/>
      <c r="AG149" s="204"/>
      <c r="AH149" s="170"/>
      <c r="AI149" s="170"/>
      <c r="AJ149" s="170"/>
      <c r="AK149" s="345">
        <f t="shared" si="4"/>
        <v>0</v>
      </c>
      <c r="AL149" s="199"/>
      <c r="AM149" s="199"/>
    </row>
    <row r="150" ht="13.5" customHeight="1">
      <c r="A150" s="191">
        <v>12.0</v>
      </c>
      <c r="B150" s="19" t="s">
        <v>121</v>
      </c>
      <c r="C150" s="394">
        <v>43351.0</v>
      </c>
      <c r="D150" s="192" t="s">
        <v>680</v>
      </c>
      <c r="E150" s="472"/>
      <c r="F150" s="509">
        <v>11.0</v>
      </c>
      <c r="G150" s="729" t="s">
        <v>11</v>
      </c>
      <c r="H150" s="212">
        <v>4.0</v>
      </c>
      <c r="I150" s="209">
        <v>3.0</v>
      </c>
      <c r="J150" s="209"/>
      <c r="K150" s="209"/>
      <c r="L150" s="212">
        <v>10.0</v>
      </c>
      <c r="M150" s="212">
        <v>5.0</v>
      </c>
      <c r="N150" s="212">
        <v>4.0</v>
      </c>
      <c r="O150" s="212">
        <v>5.0</v>
      </c>
      <c r="P150" s="209"/>
      <c r="Q150" s="209"/>
      <c r="R150" s="212">
        <v>5.0</v>
      </c>
      <c r="S150" s="212">
        <v>3.0</v>
      </c>
      <c r="T150" s="212">
        <v>2.0</v>
      </c>
      <c r="U150" s="212">
        <v>1.0</v>
      </c>
      <c r="V150" s="212">
        <v>7.0</v>
      </c>
      <c r="W150" s="209">
        <v>3.0</v>
      </c>
      <c r="X150" s="209"/>
      <c r="Y150" s="212">
        <v>7.0</v>
      </c>
      <c r="Z150" s="212">
        <v>4.0</v>
      </c>
      <c r="AA150" s="212">
        <v>3.0</v>
      </c>
      <c r="AB150" s="212">
        <v>3.0</v>
      </c>
      <c r="AC150" s="212">
        <v>5.0</v>
      </c>
      <c r="AD150" s="209"/>
      <c r="AE150" s="209"/>
      <c r="AF150" s="212">
        <v>4.0</v>
      </c>
      <c r="AG150" s="212">
        <v>6.0</v>
      </c>
      <c r="AH150" s="212">
        <v>3.0</v>
      </c>
      <c r="AI150" s="212">
        <v>3.0</v>
      </c>
      <c r="AJ150" s="212">
        <v>4.0</v>
      </c>
      <c r="AK150" s="191">
        <f t="shared" si="4"/>
        <v>105</v>
      </c>
      <c r="AL150" s="191"/>
      <c r="AM150" s="83"/>
    </row>
    <row r="151" ht="13.5" customHeight="1">
      <c r="A151" s="515" t="s">
        <v>78</v>
      </c>
      <c r="B151" s="132"/>
      <c r="C151" s="394"/>
      <c r="D151" s="192"/>
      <c r="E151" s="452"/>
      <c r="F151" s="512">
        <v>3.0</v>
      </c>
      <c r="G151" s="71"/>
      <c r="H151" s="204">
        <v>1.0</v>
      </c>
      <c r="I151" s="316">
        <v>3.0</v>
      </c>
      <c r="J151" s="316"/>
      <c r="K151" s="209"/>
      <c r="L151" s="212"/>
      <c r="M151" s="212"/>
      <c r="N151" s="212"/>
      <c r="O151" s="204"/>
      <c r="P151" s="209"/>
      <c r="Q151" s="209"/>
      <c r="R151" s="204"/>
      <c r="S151" s="212"/>
      <c r="T151" s="204"/>
      <c r="U151" s="212"/>
      <c r="V151" s="204"/>
      <c r="W151" s="316"/>
      <c r="X151" s="209"/>
      <c r="Y151" s="212"/>
      <c r="Z151" s="204"/>
      <c r="AA151" s="212"/>
      <c r="AB151" s="212"/>
      <c r="AC151" s="212"/>
      <c r="AD151" s="209"/>
      <c r="AE151" s="209"/>
      <c r="AF151" s="212"/>
      <c r="AG151" s="212"/>
      <c r="AH151" s="212"/>
      <c r="AI151" s="212"/>
      <c r="AJ151" s="204"/>
      <c r="AK151" s="191"/>
      <c r="AL151" s="191"/>
      <c r="AM151" s="83"/>
    </row>
    <row r="152" ht="13.5" customHeight="1">
      <c r="A152" s="191">
        <v>13.0</v>
      </c>
      <c r="B152" s="19" t="s">
        <v>121</v>
      </c>
      <c r="C152" s="394"/>
      <c r="D152" s="192" t="s">
        <v>339</v>
      </c>
      <c r="E152" s="452"/>
      <c r="F152" s="509">
        <v>13.0</v>
      </c>
      <c r="G152" s="114"/>
      <c r="H152" s="212">
        <v>6.0</v>
      </c>
      <c r="I152" s="209"/>
      <c r="J152" s="209"/>
      <c r="K152" s="209"/>
      <c r="L152" s="212">
        <v>11.0</v>
      </c>
      <c r="M152" s="212">
        <v>11.0</v>
      </c>
      <c r="N152" s="212">
        <v>12.0</v>
      </c>
      <c r="O152" s="212">
        <v>11.0</v>
      </c>
      <c r="P152" s="209">
        <v>1.0</v>
      </c>
      <c r="Q152" s="209"/>
      <c r="R152" s="212">
        <v>19.0</v>
      </c>
      <c r="S152" s="212">
        <v>6.0</v>
      </c>
      <c r="T152" s="212">
        <v>7.0</v>
      </c>
      <c r="U152" s="212">
        <v>7.0</v>
      </c>
      <c r="V152" s="212">
        <v>11.0</v>
      </c>
      <c r="W152" s="209"/>
      <c r="X152" s="209">
        <v>1.0</v>
      </c>
      <c r="Y152" s="212">
        <v>1.0</v>
      </c>
      <c r="Z152" s="212">
        <v>4.0</v>
      </c>
      <c r="AA152" s="212">
        <v>6.0</v>
      </c>
      <c r="AB152" s="212">
        <v>4.0</v>
      </c>
      <c r="AC152" s="212">
        <v>2.0</v>
      </c>
      <c r="AD152" s="209"/>
      <c r="AE152" s="209"/>
      <c r="AF152" s="212">
        <v>6.0</v>
      </c>
      <c r="AG152" s="212">
        <v>5.0</v>
      </c>
      <c r="AH152" s="212">
        <v>6.0</v>
      </c>
      <c r="AI152" s="212">
        <v>3.0</v>
      </c>
      <c r="AJ152" s="212">
        <v>5.0</v>
      </c>
      <c r="AK152" s="191">
        <f t="shared" ref="AK152:AK177" si="5">SUM(F152:AJ152)</f>
        <v>158</v>
      </c>
      <c r="AL152" s="191"/>
      <c r="AM152" s="83"/>
    </row>
    <row r="153" ht="13.5" customHeight="1">
      <c r="A153" s="168" t="s">
        <v>78</v>
      </c>
      <c r="B153" s="132"/>
      <c r="C153" s="391"/>
      <c r="D153" s="196"/>
      <c r="E153" s="452"/>
      <c r="F153" s="510"/>
      <c r="G153" s="71"/>
      <c r="H153" s="204">
        <v>2.0</v>
      </c>
      <c r="I153" s="316"/>
      <c r="J153" s="316"/>
      <c r="K153" s="316"/>
      <c r="L153" s="204"/>
      <c r="M153" s="204"/>
      <c r="N153" s="204"/>
      <c r="O153" s="170"/>
      <c r="P153" s="173"/>
      <c r="Q153" s="173"/>
      <c r="R153" s="170"/>
      <c r="S153" s="170"/>
      <c r="T153" s="170"/>
      <c r="U153" s="170"/>
      <c r="V153" s="170"/>
      <c r="W153" s="173"/>
      <c r="X153" s="173"/>
      <c r="Y153" s="170"/>
      <c r="Z153" s="170"/>
      <c r="AA153" s="170"/>
      <c r="AB153" s="170"/>
      <c r="AC153" s="170"/>
      <c r="AD153" s="173"/>
      <c r="AE153" s="173"/>
      <c r="AF153" s="170"/>
      <c r="AG153" s="170"/>
      <c r="AH153" s="170"/>
      <c r="AI153" s="170"/>
      <c r="AJ153" s="170"/>
      <c r="AK153" s="345">
        <f t="shared" si="5"/>
        <v>2</v>
      </c>
      <c r="AL153" s="196"/>
      <c r="AM153" s="199"/>
    </row>
    <row r="154" ht="13.5" customHeight="1">
      <c r="A154" s="191">
        <v>14.0</v>
      </c>
      <c r="B154" s="19" t="s">
        <v>121</v>
      </c>
      <c r="C154" s="399">
        <v>43156.0</v>
      </c>
      <c r="D154" s="192" t="s">
        <v>681</v>
      </c>
      <c r="E154" s="452"/>
      <c r="F154" s="212">
        <v>5.0</v>
      </c>
      <c r="G154" s="114"/>
      <c r="H154" s="212">
        <v>7.0</v>
      </c>
      <c r="I154" s="209">
        <v>5.0</v>
      </c>
      <c r="J154" s="209"/>
      <c r="K154" s="209"/>
      <c r="L154" s="212">
        <v>6.0</v>
      </c>
      <c r="M154" s="212">
        <v>6.0</v>
      </c>
      <c r="N154" s="212">
        <v>8.0</v>
      </c>
      <c r="O154" s="212">
        <v>4.0</v>
      </c>
      <c r="P154" s="209"/>
      <c r="Q154" s="209"/>
      <c r="R154" s="212">
        <v>7.0</v>
      </c>
      <c r="S154" s="212">
        <v>5.0</v>
      </c>
      <c r="T154" s="212">
        <v>4.0</v>
      </c>
      <c r="U154" s="212">
        <v>6.0</v>
      </c>
      <c r="V154" s="212">
        <v>4.0</v>
      </c>
      <c r="W154" s="209"/>
      <c r="X154" s="209"/>
      <c r="Y154" s="212">
        <v>7.0</v>
      </c>
      <c r="Z154" s="212">
        <v>6.0</v>
      </c>
      <c r="AA154" s="212">
        <v>4.0</v>
      </c>
      <c r="AB154" s="212">
        <v>3.0</v>
      </c>
      <c r="AC154" s="212">
        <v>6.0</v>
      </c>
      <c r="AD154" s="209"/>
      <c r="AE154" s="209"/>
      <c r="AF154" s="212">
        <v>5.0</v>
      </c>
      <c r="AG154" s="212">
        <v>4.0</v>
      </c>
      <c r="AH154" s="212">
        <v>4.0</v>
      </c>
      <c r="AI154" s="212">
        <v>7.0</v>
      </c>
      <c r="AJ154" s="212">
        <v>5.0</v>
      </c>
      <c r="AK154" s="191">
        <f t="shared" si="5"/>
        <v>118</v>
      </c>
      <c r="AL154" s="191"/>
      <c r="AM154" s="83"/>
    </row>
    <row r="155" ht="13.5" customHeight="1">
      <c r="A155" s="515" t="s">
        <v>78</v>
      </c>
      <c r="B155" s="132"/>
      <c r="C155" s="399"/>
      <c r="D155" s="192"/>
      <c r="E155" s="452"/>
      <c r="F155" s="212"/>
      <c r="G155" s="32"/>
      <c r="H155" s="212"/>
      <c r="I155" s="209"/>
      <c r="J155" s="209"/>
      <c r="K155" s="209"/>
      <c r="L155" s="212"/>
      <c r="M155" s="212"/>
      <c r="N155" s="212"/>
      <c r="O155" s="212"/>
      <c r="P155" s="209"/>
      <c r="Q155" s="209"/>
      <c r="R155" s="212"/>
      <c r="S155" s="212"/>
      <c r="T155" s="212"/>
      <c r="U155" s="212"/>
      <c r="V155" s="212"/>
      <c r="W155" s="209"/>
      <c r="X155" s="209"/>
      <c r="Y155" s="212"/>
      <c r="Z155" s="212"/>
      <c r="AA155" s="204">
        <v>2.0</v>
      </c>
      <c r="AB155" s="212"/>
      <c r="AC155" s="212"/>
      <c r="AD155" s="209"/>
      <c r="AE155" s="209"/>
      <c r="AF155" s="212"/>
      <c r="AG155" s="212"/>
      <c r="AH155" s="212"/>
      <c r="AI155" s="212"/>
      <c r="AJ155" s="212"/>
      <c r="AK155" s="345">
        <f t="shared" si="5"/>
        <v>2</v>
      </c>
      <c r="AL155" s="191"/>
      <c r="AM155" s="83"/>
    </row>
    <row r="156" ht="13.5" customHeight="1">
      <c r="A156" s="191">
        <v>15.0</v>
      </c>
      <c r="B156" s="19" t="s">
        <v>121</v>
      </c>
      <c r="C156" s="399"/>
      <c r="D156" s="192" t="s">
        <v>715</v>
      </c>
      <c r="E156" s="452"/>
      <c r="F156" s="474"/>
      <c r="G156" s="32"/>
      <c r="H156" s="474"/>
      <c r="I156" s="209"/>
      <c r="J156" s="209"/>
      <c r="K156" s="209"/>
      <c r="L156" s="474"/>
      <c r="M156" s="474"/>
      <c r="N156" s="474"/>
      <c r="O156" s="474"/>
      <c r="P156" s="209"/>
      <c r="Q156" s="209"/>
      <c r="R156" s="474"/>
      <c r="S156" s="474"/>
      <c r="T156" s="474"/>
      <c r="U156" s="474"/>
      <c r="V156" s="212">
        <v>3.0</v>
      </c>
      <c r="W156" s="209"/>
      <c r="X156" s="209"/>
      <c r="Y156" s="212">
        <v>5.0</v>
      </c>
      <c r="Z156" s="212">
        <v>2.0</v>
      </c>
      <c r="AA156" s="212">
        <v>4.0</v>
      </c>
      <c r="AB156" s="212">
        <v>5.0</v>
      </c>
      <c r="AC156" s="212">
        <v>6.0</v>
      </c>
      <c r="AD156" s="209"/>
      <c r="AE156" s="209"/>
      <c r="AF156" s="212">
        <v>5.0</v>
      </c>
      <c r="AG156" s="212">
        <v>5.0</v>
      </c>
      <c r="AH156" s="212">
        <v>7.0</v>
      </c>
      <c r="AI156" s="212">
        <v>3.0</v>
      </c>
      <c r="AJ156" s="212">
        <v>4.0</v>
      </c>
      <c r="AK156" s="191">
        <f t="shared" si="5"/>
        <v>49</v>
      </c>
      <c r="AL156" s="191"/>
      <c r="AM156" s="83"/>
    </row>
    <row r="157" ht="13.5" customHeight="1">
      <c r="A157" s="168" t="s">
        <v>78</v>
      </c>
      <c r="B157" s="132"/>
      <c r="C157" s="391"/>
      <c r="D157" s="196"/>
      <c r="E157" s="452"/>
      <c r="F157" s="204">
        <v>1.0</v>
      </c>
      <c r="G157" s="71"/>
      <c r="H157" s="204">
        <v>1.0</v>
      </c>
      <c r="I157" s="316">
        <v>3.0</v>
      </c>
      <c r="J157" s="316"/>
      <c r="K157" s="316"/>
      <c r="L157" s="204"/>
      <c r="M157" s="204"/>
      <c r="N157" s="204"/>
      <c r="O157" s="170">
        <v>1.0</v>
      </c>
      <c r="P157" s="173"/>
      <c r="Q157" s="173"/>
      <c r="R157" s="170"/>
      <c r="S157" s="170"/>
      <c r="T157" s="170"/>
      <c r="U157" s="170"/>
      <c r="V157" s="170"/>
      <c r="W157" s="173"/>
      <c r="X157" s="173"/>
      <c r="Y157" s="170"/>
      <c r="Z157" s="170"/>
      <c r="AA157" s="170"/>
      <c r="AB157" s="170"/>
      <c r="AC157" s="170"/>
      <c r="AD157" s="173"/>
      <c r="AE157" s="173"/>
      <c r="AF157" s="170"/>
      <c r="AG157" s="170"/>
      <c r="AH157" s="170"/>
      <c r="AI157" s="170"/>
      <c r="AJ157" s="170"/>
      <c r="AK157" s="345">
        <f t="shared" si="5"/>
        <v>6</v>
      </c>
      <c r="AL157" s="196"/>
      <c r="AM157" s="199"/>
    </row>
    <row r="158" ht="13.5" customHeight="1">
      <c r="A158" s="191">
        <v>16.0</v>
      </c>
      <c r="B158" s="19" t="s">
        <v>121</v>
      </c>
      <c r="C158" s="399">
        <v>43434.0</v>
      </c>
      <c r="D158" s="192" t="s">
        <v>59</v>
      </c>
      <c r="E158" s="452"/>
      <c r="F158" s="287"/>
      <c r="G158" s="114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12">
        <v>8.0</v>
      </c>
      <c r="S158" s="212">
        <v>6.0</v>
      </c>
      <c r="T158" s="212">
        <v>4.0</v>
      </c>
      <c r="U158" s="212">
        <v>3.0</v>
      </c>
      <c r="V158" s="212">
        <v>7.0</v>
      </c>
      <c r="W158" s="209"/>
      <c r="X158" s="209">
        <v>11.0</v>
      </c>
      <c r="Y158" s="212">
        <v>9.0</v>
      </c>
      <c r="Z158" s="212">
        <v>11.0</v>
      </c>
      <c r="AA158" s="212">
        <v>11.0</v>
      </c>
      <c r="AB158" s="212">
        <v>8.0</v>
      </c>
      <c r="AC158" s="212">
        <v>6.0</v>
      </c>
      <c r="AD158" s="209"/>
      <c r="AE158" s="209"/>
      <c r="AF158" s="212">
        <v>4.0</v>
      </c>
      <c r="AG158" s="212">
        <v>10.0</v>
      </c>
      <c r="AH158" s="212">
        <v>8.0</v>
      </c>
      <c r="AI158" s="212">
        <v>2.0</v>
      </c>
      <c r="AJ158" s="212">
        <v>5.0</v>
      </c>
      <c r="AK158" s="191">
        <f t="shared" si="5"/>
        <v>113</v>
      </c>
      <c r="AL158" s="191"/>
      <c r="AM158" s="83"/>
    </row>
    <row r="159" ht="13.5" customHeight="1">
      <c r="A159" s="168" t="s">
        <v>78</v>
      </c>
      <c r="B159" s="132"/>
      <c r="C159" s="391"/>
      <c r="D159" s="196"/>
      <c r="E159" s="444"/>
      <c r="F159" s="204"/>
      <c r="G159" s="71"/>
      <c r="H159" s="204"/>
      <c r="I159" s="316"/>
      <c r="J159" s="316"/>
      <c r="K159" s="316"/>
      <c r="L159" s="204"/>
      <c r="M159" s="204"/>
      <c r="N159" s="204"/>
      <c r="O159" s="170"/>
      <c r="P159" s="173"/>
      <c r="Q159" s="173"/>
      <c r="R159" s="170"/>
      <c r="S159" s="170"/>
      <c r="T159" s="170"/>
      <c r="U159" s="170"/>
      <c r="V159" s="170"/>
      <c r="W159" s="173"/>
      <c r="X159" s="173"/>
      <c r="Y159" s="170"/>
      <c r="Z159" s="170"/>
      <c r="AA159" s="170">
        <v>1.0</v>
      </c>
      <c r="AB159" s="170"/>
      <c r="AC159" s="170"/>
      <c r="AD159" s="173"/>
      <c r="AE159" s="173"/>
      <c r="AF159" s="170"/>
      <c r="AG159" s="170"/>
      <c r="AH159" s="170"/>
      <c r="AI159" s="170"/>
      <c r="AJ159" s="170"/>
      <c r="AK159" s="345">
        <f t="shared" si="5"/>
        <v>1</v>
      </c>
      <c r="AL159" s="199"/>
      <c r="AM159" s="199"/>
    </row>
    <row r="160" ht="13.5" customHeight="1">
      <c r="A160" s="191">
        <v>17.0</v>
      </c>
      <c r="B160" s="19" t="s">
        <v>122</v>
      </c>
      <c r="C160" s="192" t="s">
        <v>123</v>
      </c>
      <c r="D160" s="192" t="s">
        <v>124</v>
      </c>
      <c r="E160" s="193"/>
      <c r="F160" s="212">
        <v>9.0</v>
      </c>
      <c r="G160" s="729" t="s">
        <v>11</v>
      </c>
      <c r="H160" s="212">
        <v>7.0</v>
      </c>
      <c r="I160" s="209"/>
      <c r="J160" s="209"/>
      <c r="K160" s="209"/>
      <c r="L160" s="212">
        <v>13.0</v>
      </c>
      <c r="M160" s="212">
        <v>12.0</v>
      </c>
      <c r="N160" s="212">
        <v>14.0</v>
      </c>
      <c r="O160" s="212">
        <v>5.0</v>
      </c>
      <c r="P160" s="209"/>
      <c r="Q160" s="209"/>
      <c r="R160" s="212">
        <v>8.0</v>
      </c>
      <c r="S160" s="212">
        <v>11.0</v>
      </c>
      <c r="T160" s="212">
        <v>13.0</v>
      </c>
      <c r="U160" s="212">
        <v>7.0</v>
      </c>
      <c r="V160" s="212">
        <v>11.0</v>
      </c>
      <c r="W160" s="209"/>
      <c r="X160" s="209"/>
      <c r="Y160" s="212">
        <v>7.0</v>
      </c>
      <c r="Z160" s="212">
        <v>9.0</v>
      </c>
      <c r="AA160" s="212">
        <v>9.0</v>
      </c>
      <c r="AB160" s="212">
        <v>10.0</v>
      </c>
      <c r="AC160" s="212">
        <v>4.0</v>
      </c>
      <c r="AD160" s="209"/>
      <c r="AE160" s="209"/>
      <c r="AF160" s="212">
        <v>7.0</v>
      </c>
      <c r="AG160" s="212">
        <v>3.0</v>
      </c>
      <c r="AH160" s="212">
        <v>8.0</v>
      </c>
      <c r="AI160" s="212">
        <v>10.0</v>
      </c>
      <c r="AJ160" s="212">
        <v>8.0</v>
      </c>
      <c r="AK160" s="191">
        <f t="shared" si="5"/>
        <v>185</v>
      </c>
      <c r="AL160" s="191"/>
      <c r="AM160" s="83"/>
    </row>
    <row r="161" ht="13.5" customHeight="1">
      <c r="A161" s="168" t="s">
        <v>78</v>
      </c>
      <c r="B161" s="132"/>
      <c r="C161" s="391"/>
      <c r="D161" s="196"/>
      <c r="E161" s="71"/>
      <c r="F161" s="438"/>
      <c r="G161" s="71"/>
      <c r="H161" s="204"/>
      <c r="I161" s="316"/>
      <c r="J161" s="316"/>
      <c r="K161" s="316"/>
      <c r="L161" s="204"/>
      <c r="M161" s="204"/>
      <c r="N161" s="204"/>
      <c r="O161" s="204"/>
      <c r="P161" s="316"/>
      <c r="Q161" s="316"/>
      <c r="R161" s="204">
        <v>1.0</v>
      </c>
      <c r="S161" s="204"/>
      <c r="T161" s="204">
        <v>1.0</v>
      </c>
      <c r="U161" s="204"/>
      <c r="V161" s="204"/>
      <c r="W161" s="316"/>
      <c r="X161" s="316"/>
      <c r="Y161" s="204"/>
      <c r="Z161" s="204"/>
      <c r="AA161" s="204"/>
      <c r="AB161" s="204"/>
      <c r="AC161" s="204"/>
      <c r="AD161" s="316"/>
      <c r="AE161" s="316"/>
      <c r="AF161" s="204"/>
      <c r="AG161" s="204"/>
      <c r="AH161" s="204"/>
      <c r="AI161" s="204"/>
      <c r="AJ161" s="204"/>
      <c r="AK161" s="345">
        <f t="shared" si="5"/>
        <v>2</v>
      </c>
      <c r="AL161" s="199"/>
      <c r="AM161" s="199"/>
    </row>
    <row r="162" ht="13.5" customHeight="1">
      <c r="A162" s="191">
        <v>18.0</v>
      </c>
      <c r="B162" s="19" t="s">
        <v>126</v>
      </c>
      <c r="C162" s="399">
        <v>43333.0</v>
      </c>
      <c r="D162" s="192" t="s">
        <v>60</v>
      </c>
      <c r="E162" s="118"/>
      <c r="F162" s="509">
        <v>11.0</v>
      </c>
      <c r="G162" s="729" t="s">
        <v>11</v>
      </c>
      <c r="H162" s="212">
        <v>5.0</v>
      </c>
      <c r="I162" s="209"/>
      <c r="J162" s="209"/>
      <c r="K162" s="209"/>
      <c r="L162" s="212">
        <v>8.0</v>
      </c>
      <c r="M162" s="212">
        <v>6.0</v>
      </c>
      <c r="N162" s="212">
        <v>8.0</v>
      </c>
      <c r="O162" s="212">
        <v>4.0</v>
      </c>
      <c r="P162" s="209"/>
      <c r="Q162" s="209"/>
      <c r="R162" s="212">
        <v>6.0</v>
      </c>
      <c r="S162" s="212">
        <v>5.0</v>
      </c>
      <c r="T162" s="212">
        <v>8.0</v>
      </c>
      <c r="U162" s="212">
        <v>9.0</v>
      </c>
      <c r="V162" s="212">
        <v>10.0</v>
      </c>
      <c r="W162" s="209"/>
      <c r="X162" s="209"/>
      <c r="Y162" s="212">
        <v>9.0</v>
      </c>
      <c r="Z162" s="212">
        <v>8.0</v>
      </c>
      <c r="AA162" s="212">
        <v>5.0</v>
      </c>
      <c r="AB162" s="212">
        <v>9.0</v>
      </c>
      <c r="AC162" s="212">
        <v>8.0</v>
      </c>
      <c r="AD162" s="209">
        <v>1.0</v>
      </c>
      <c r="AE162" s="209"/>
      <c r="AF162" s="212">
        <v>8.0</v>
      </c>
      <c r="AG162" s="212">
        <v>9.0</v>
      </c>
      <c r="AH162" s="212">
        <v>9.0</v>
      </c>
      <c r="AI162" s="212">
        <v>8.0</v>
      </c>
      <c r="AJ162" s="212">
        <v>3.0</v>
      </c>
      <c r="AK162" s="191">
        <f t="shared" si="5"/>
        <v>157</v>
      </c>
      <c r="AL162" s="191"/>
      <c r="AM162" s="83"/>
    </row>
    <row r="163" ht="13.5" customHeight="1">
      <c r="A163" s="168" t="s">
        <v>78</v>
      </c>
      <c r="B163" s="132"/>
      <c r="C163" s="391"/>
      <c r="D163" s="196"/>
      <c r="E163" s="71"/>
      <c r="F163" s="510"/>
      <c r="G163" s="71"/>
      <c r="H163" s="204"/>
      <c r="I163" s="316"/>
      <c r="J163" s="316"/>
      <c r="K163" s="316"/>
      <c r="L163" s="204"/>
      <c r="M163" s="204"/>
      <c r="N163" s="204"/>
      <c r="O163" s="204"/>
      <c r="P163" s="316"/>
      <c r="Q163" s="316"/>
      <c r="R163" s="204">
        <v>1.0</v>
      </c>
      <c r="S163" s="204"/>
      <c r="T163" s="204"/>
      <c r="U163" s="204"/>
      <c r="V163" s="204"/>
      <c r="W163" s="316"/>
      <c r="X163" s="316"/>
      <c r="Y163" s="204"/>
      <c r="Z163" s="204"/>
      <c r="AA163" s="204"/>
      <c r="AB163" s="204"/>
      <c r="AC163" s="204"/>
      <c r="AD163" s="316"/>
      <c r="AE163" s="316"/>
      <c r="AF163" s="204"/>
      <c r="AG163" s="204"/>
      <c r="AH163" s="204"/>
      <c r="AI163" s="204"/>
      <c r="AJ163" s="204"/>
      <c r="AK163" s="345">
        <f t="shared" si="5"/>
        <v>1</v>
      </c>
      <c r="AL163" s="199"/>
      <c r="AM163" s="199"/>
    </row>
    <row r="164" ht="14.25" customHeight="1">
      <c r="A164" s="191">
        <v>19.0</v>
      </c>
      <c r="B164" s="19" t="s">
        <v>128</v>
      </c>
      <c r="C164" s="394"/>
      <c r="D164" s="192" t="s">
        <v>716</v>
      </c>
      <c r="E164" s="193"/>
      <c r="F164" s="513"/>
      <c r="G164" s="114"/>
      <c r="H164" s="474"/>
      <c r="I164" s="209"/>
      <c r="J164" s="209"/>
      <c r="K164" s="209"/>
      <c r="L164" s="474"/>
      <c r="M164" s="474"/>
      <c r="N164" s="474"/>
      <c r="O164" s="474"/>
      <c r="P164" s="209"/>
      <c r="Q164" s="209"/>
      <c r="R164" s="474"/>
      <c r="S164" s="474"/>
      <c r="T164" s="474"/>
      <c r="U164" s="474"/>
      <c r="V164" s="474"/>
      <c r="W164" s="209"/>
      <c r="X164" s="209"/>
      <c r="Y164" s="474"/>
      <c r="Z164" s="474"/>
      <c r="AA164" s="474"/>
      <c r="AB164" s="474"/>
      <c r="AC164" s="474"/>
      <c r="AD164" s="209"/>
      <c r="AE164" s="209"/>
      <c r="AF164" s="212">
        <v>2.0</v>
      </c>
      <c r="AG164" s="212">
        <v>2.0</v>
      </c>
      <c r="AH164" s="212">
        <v>4.0</v>
      </c>
      <c r="AI164" s="212">
        <v>2.0</v>
      </c>
      <c r="AJ164" s="212">
        <v>1.0</v>
      </c>
      <c r="AK164" s="191">
        <f t="shared" si="5"/>
        <v>11</v>
      </c>
      <c r="AL164" s="191"/>
      <c r="AM164" s="83"/>
    </row>
    <row r="165" ht="13.5" customHeight="1">
      <c r="A165" s="168" t="s">
        <v>78</v>
      </c>
      <c r="B165" s="132"/>
      <c r="C165" s="391"/>
      <c r="D165" s="196"/>
      <c r="E165" s="71"/>
      <c r="F165" s="510"/>
      <c r="G165" s="71"/>
      <c r="H165" s="204"/>
      <c r="I165" s="316"/>
      <c r="J165" s="316"/>
      <c r="K165" s="316"/>
      <c r="L165" s="204"/>
      <c r="M165" s="204"/>
      <c r="N165" s="204"/>
      <c r="O165" s="204"/>
      <c r="P165" s="316"/>
      <c r="Q165" s="316"/>
      <c r="R165" s="204"/>
      <c r="S165" s="204"/>
      <c r="T165" s="204"/>
      <c r="U165" s="204"/>
      <c r="V165" s="204"/>
      <c r="W165" s="316"/>
      <c r="X165" s="316"/>
      <c r="Y165" s="204"/>
      <c r="Z165" s="204"/>
      <c r="AA165" s="204"/>
      <c r="AB165" s="204"/>
      <c r="AC165" s="204"/>
      <c r="AD165" s="316"/>
      <c r="AE165" s="316"/>
      <c r="AF165" s="204"/>
      <c r="AG165" s="204"/>
      <c r="AH165" s="204">
        <v>4.0</v>
      </c>
      <c r="AI165" s="204">
        <v>1.0</v>
      </c>
      <c r="AJ165" s="204"/>
      <c r="AK165" s="345">
        <f t="shared" si="5"/>
        <v>5</v>
      </c>
      <c r="AL165" s="199"/>
      <c r="AM165" s="199"/>
    </row>
    <row r="166" ht="13.5" customHeight="1">
      <c r="A166" s="191">
        <v>20.0</v>
      </c>
      <c r="B166" s="19" t="s">
        <v>131</v>
      </c>
      <c r="C166" s="399">
        <v>43355.0</v>
      </c>
      <c r="D166" s="470" t="s">
        <v>63</v>
      </c>
      <c r="E166" s="465"/>
      <c r="F166" s="212">
        <v>6.0</v>
      </c>
      <c r="G166" s="729" t="s">
        <v>11</v>
      </c>
      <c r="H166" s="212">
        <v>6.0</v>
      </c>
      <c r="I166" s="209">
        <v>2.0</v>
      </c>
      <c r="J166" s="209"/>
      <c r="K166" s="209"/>
      <c r="L166" s="212">
        <v>5.0</v>
      </c>
      <c r="M166" s="212">
        <v>6.0</v>
      </c>
      <c r="N166" s="212">
        <v>4.0</v>
      </c>
      <c r="O166" s="212">
        <v>4.0</v>
      </c>
      <c r="P166" s="209">
        <v>1.0</v>
      </c>
      <c r="Q166" s="209"/>
      <c r="R166" s="212">
        <v>6.0</v>
      </c>
      <c r="S166" s="212">
        <v>5.0</v>
      </c>
      <c r="T166" s="212">
        <v>9.0</v>
      </c>
      <c r="U166" s="212">
        <v>5.0</v>
      </c>
      <c r="V166" s="212">
        <v>6.0</v>
      </c>
      <c r="W166" s="209"/>
      <c r="X166" s="209"/>
      <c r="Y166" s="212">
        <v>7.0</v>
      </c>
      <c r="Z166" s="212">
        <v>8.0</v>
      </c>
      <c r="AA166" s="212">
        <v>8.0</v>
      </c>
      <c r="AB166" s="212">
        <v>6.0</v>
      </c>
      <c r="AC166" s="212">
        <v>6.0</v>
      </c>
      <c r="AD166" s="209"/>
      <c r="AE166" s="209">
        <v>1.0</v>
      </c>
      <c r="AF166" s="212">
        <v>10.0</v>
      </c>
      <c r="AG166" s="212">
        <v>7.0</v>
      </c>
      <c r="AH166" s="212">
        <v>8.0</v>
      </c>
      <c r="AI166" s="212">
        <v>8.0</v>
      </c>
      <c r="AJ166" s="212">
        <v>10.0</v>
      </c>
      <c r="AK166" s="191">
        <f t="shared" si="5"/>
        <v>144</v>
      </c>
      <c r="AL166" s="191"/>
      <c r="AM166" s="83"/>
    </row>
    <row r="167" ht="13.5" customHeight="1">
      <c r="A167" s="168" t="s">
        <v>78</v>
      </c>
      <c r="B167" s="132"/>
      <c r="C167" s="391"/>
      <c r="D167" s="168"/>
      <c r="E167" s="71"/>
      <c r="F167" s="204">
        <v>4.0</v>
      </c>
      <c r="G167" s="71"/>
      <c r="H167" s="204">
        <v>1.0</v>
      </c>
      <c r="I167" s="316">
        <v>1.0</v>
      </c>
      <c r="J167" s="316"/>
      <c r="K167" s="316"/>
      <c r="L167" s="204"/>
      <c r="M167" s="204"/>
      <c r="N167" s="204"/>
      <c r="O167" s="204"/>
      <c r="P167" s="316"/>
      <c r="Q167" s="316"/>
      <c r="R167" s="204"/>
      <c r="S167" s="204">
        <v>1.0</v>
      </c>
      <c r="T167" s="204"/>
      <c r="U167" s="204"/>
      <c r="V167" s="204"/>
      <c r="W167" s="316"/>
      <c r="X167" s="316"/>
      <c r="Y167" s="204"/>
      <c r="Z167" s="204"/>
      <c r="AA167" s="204"/>
      <c r="AB167" s="204"/>
      <c r="AC167" s="204"/>
      <c r="AD167" s="316"/>
      <c r="AE167" s="316"/>
      <c r="AF167" s="204"/>
      <c r="AG167" s="204"/>
      <c r="AH167" s="204"/>
      <c r="AI167" s="204"/>
      <c r="AJ167" s="204"/>
      <c r="AK167" s="345">
        <f t="shared" si="5"/>
        <v>7</v>
      </c>
      <c r="AL167" s="199"/>
      <c r="AM167" s="199"/>
    </row>
    <row r="168" ht="13.5" customHeight="1">
      <c r="A168" s="191">
        <v>21.0</v>
      </c>
      <c r="B168" s="19" t="s">
        <v>132</v>
      </c>
      <c r="C168" s="394"/>
      <c r="D168" s="192" t="s">
        <v>691</v>
      </c>
      <c r="E168" s="193"/>
      <c r="F168" s="212">
        <v>1.0</v>
      </c>
      <c r="G168" s="729" t="s">
        <v>11</v>
      </c>
      <c r="H168" s="212">
        <v>5.0</v>
      </c>
      <c r="I168" s="209">
        <v>2.0</v>
      </c>
      <c r="J168" s="209"/>
      <c r="K168" s="209"/>
      <c r="L168" s="212">
        <v>4.0</v>
      </c>
      <c r="M168" s="212">
        <v>3.0</v>
      </c>
      <c r="N168" s="212">
        <v>4.0</v>
      </c>
      <c r="O168" s="212">
        <v>2.0</v>
      </c>
      <c r="P168" s="209"/>
      <c r="Q168" s="209">
        <v>1.0</v>
      </c>
      <c r="R168" s="212">
        <v>2.0</v>
      </c>
      <c r="S168" s="212">
        <v>1.0</v>
      </c>
      <c r="T168" s="212">
        <v>10.0</v>
      </c>
      <c r="U168" s="212">
        <v>1.0</v>
      </c>
      <c r="V168" s="212">
        <v>7.0</v>
      </c>
      <c r="W168" s="209">
        <v>3.0</v>
      </c>
      <c r="X168" s="209">
        <v>5.0</v>
      </c>
      <c r="Y168" s="212">
        <v>2.0</v>
      </c>
      <c r="Z168" s="212">
        <v>2.0</v>
      </c>
      <c r="AA168" s="212">
        <v>2.0</v>
      </c>
      <c r="AB168" s="212">
        <v>2.0</v>
      </c>
      <c r="AC168" s="212">
        <v>2.0</v>
      </c>
      <c r="AD168" s="209">
        <v>2.0</v>
      </c>
      <c r="AE168" s="209">
        <v>3.0</v>
      </c>
      <c r="AF168" s="212">
        <v>4.0</v>
      </c>
      <c r="AG168" s="212">
        <v>2.0</v>
      </c>
      <c r="AH168" s="212">
        <v>4.0</v>
      </c>
      <c r="AI168" s="212">
        <v>2.0</v>
      </c>
      <c r="AJ168" s="212">
        <v>2.0</v>
      </c>
      <c r="AK168" s="191">
        <f t="shared" si="5"/>
        <v>80</v>
      </c>
      <c r="AL168" s="191"/>
      <c r="AM168" s="83"/>
    </row>
    <row r="169" ht="13.5" customHeight="1">
      <c r="A169" s="168" t="s">
        <v>78</v>
      </c>
      <c r="B169" s="132"/>
      <c r="C169" s="391"/>
      <c r="D169" s="196"/>
      <c r="E169" s="71"/>
      <c r="F169" s="204"/>
      <c r="G169" s="71"/>
      <c r="H169" s="204"/>
      <c r="I169" s="316"/>
      <c r="J169" s="316"/>
      <c r="K169" s="316"/>
      <c r="L169" s="204"/>
      <c r="M169" s="204"/>
      <c r="N169" s="204"/>
      <c r="O169" s="204"/>
      <c r="P169" s="316"/>
      <c r="Q169" s="316"/>
      <c r="R169" s="204"/>
      <c r="S169" s="204"/>
      <c r="T169" s="204"/>
      <c r="U169" s="204"/>
      <c r="V169" s="204"/>
      <c r="W169" s="316"/>
      <c r="X169" s="316"/>
      <c r="Y169" s="204"/>
      <c r="Z169" s="204"/>
      <c r="AA169" s="204"/>
      <c r="AB169" s="204"/>
      <c r="AC169" s="204"/>
      <c r="AD169" s="316"/>
      <c r="AE169" s="316"/>
      <c r="AF169" s="204"/>
      <c r="AG169" s="204"/>
      <c r="AH169" s="204"/>
      <c r="AI169" s="204"/>
      <c r="AJ169" s="204"/>
      <c r="AK169" s="345">
        <f t="shared" si="5"/>
        <v>0</v>
      </c>
      <c r="AL169" s="199"/>
      <c r="AM169" s="199"/>
    </row>
    <row r="170" ht="13.5" customHeight="1">
      <c r="A170" s="191">
        <v>22.0</v>
      </c>
      <c r="B170" s="19" t="s">
        <v>136</v>
      </c>
      <c r="C170" s="399">
        <v>43249.0</v>
      </c>
      <c r="D170" s="192" t="s">
        <v>64</v>
      </c>
      <c r="E170" s="193"/>
      <c r="F170" s="731"/>
      <c r="G170" s="114"/>
      <c r="H170" s="287"/>
      <c r="I170" s="209"/>
      <c r="J170" s="209"/>
      <c r="K170" s="209"/>
      <c r="L170" s="212">
        <v>2.0</v>
      </c>
      <c r="M170" s="766"/>
      <c r="N170" s="766">
        <v>1.0</v>
      </c>
      <c r="O170" s="766"/>
      <c r="P170" s="209"/>
      <c r="Q170" s="209">
        <v>1.0</v>
      </c>
      <c r="R170" s="212">
        <v>5.0</v>
      </c>
      <c r="S170" s="766">
        <v>1.0</v>
      </c>
      <c r="T170" s="766"/>
      <c r="U170" s="766"/>
      <c r="V170" s="766">
        <v>1.0</v>
      </c>
      <c r="W170" s="209"/>
      <c r="X170" s="209">
        <v>1.0</v>
      </c>
      <c r="Y170" s="766">
        <v>1.0</v>
      </c>
      <c r="Z170" s="212">
        <v>2.0</v>
      </c>
      <c r="AA170" s="212">
        <v>5.0</v>
      </c>
      <c r="AB170" s="212">
        <v>3.0</v>
      </c>
      <c r="AC170" s="212">
        <v>5.0</v>
      </c>
      <c r="AD170" s="209"/>
      <c r="AE170" s="209">
        <v>1.0</v>
      </c>
      <c r="AF170" s="766">
        <v>1.0</v>
      </c>
      <c r="AG170" s="766"/>
      <c r="AH170" s="212">
        <v>5.0</v>
      </c>
      <c r="AI170" s="212">
        <v>3.0</v>
      </c>
      <c r="AJ170" s="212">
        <v>2.0</v>
      </c>
      <c r="AK170" s="191">
        <f t="shared" si="5"/>
        <v>40</v>
      </c>
      <c r="AL170" s="191"/>
      <c r="AM170" s="83"/>
    </row>
    <row r="171" ht="12.75" customHeight="1">
      <c r="A171" s="168" t="s">
        <v>78</v>
      </c>
      <c r="B171" s="132"/>
      <c r="C171" s="391"/>
      <c r="D171" s="196"/>
      <c r="E171" s="71"/>
      <c r="F171" s="510"/>
      <c r="G171" s="71"/>
      <c r="H171" s="204"/>
      <c r="I171" s="316"/>
      <c r="J171" s="316"/>
      <c r="K171" s="316"/>
      <c r="L171" s="204"/>
      <c r="M171" s="204"/>
      <c r="N171" s="204"/>
      <c r="O171" s="204"/>
      <c r="P171" s="316"/>
      <c r="Q171" s="316"/>
      <c r="R171" s="204"/>
      <c r="S171" s="204"/>
      <c r="T171" s="204"/>
      <c r="U171" s="204"/>
      <c r="V171" s="204"/>
      <c r="W171" s="316"/>
      <c r="X171" s="316"/>
      <c r="Y171" s="204"/>
      <c r="Z171" s="204"/>
      <c r="AA171" s="204"/>
      <c r="AB171" s="204"/>
      <c r="AC171" s="204"/>
      <c r="AD171" s="316"/>
      <c r="AE171" s="316"/>
      <c r="AF171" s="204"/>
      <c r="AG171" s="204"/>
      <c r="AH171" s="204"/>
      <c r="AI171" s="204"/>
      <c r="AJ171" s="204"/>
      <c r="AK171" s="345">
        <f t="shared" si="5"/>
        <v>0</v>
      </c>
      <c r="AL171" s="199"/>
      <c r="AM171" s="199"/>
    </row>
    <row r="172" ht="13.5" customHeight="1">
      <c r="A172" s="191">
        <v>23.0</v>
      </c>
      <c r="B172" s="19" t="s">
        <v>136</v>
      </c>
      <c r="C172" s="399">
        <v>43242.0</v>
      </c>
      <c r="D172" s="192" t="s">
        <v>66</v>
      </c>
      <c r="E172" s="465"/>
      <c r="F172" s="509">
        <v>3.0</v>
      </c>
      <c r="G172" s="114"/>
      <c r="H172" s="212">
        <v>13.0</v>
      </c>
      <c r="I172" s="209">
        <v>4.0</v>
      </c>
      <c r="J172" s="209"/>
      <c r="K172" s="209"/>
      <c r="L172" s="212">
        <v>6.0</v>
      </c>
      <c r="M172" s="212">
        <v>4.0</v>
      </c>
      <c r="N172" s="212">
        <v>1.0</v>
      </c>
      <c r="O172" s="212">
        <v>4.0</v>
      </c>
      <c r="P172" s="209"/>
      <c r="Q172" s="209"/>
      <c r="R172" s="212">
        <v>1.0</v>
      </c>
      <c r="S172" s="212">
        <v>3.0</v>
      </c>
      <c r="T172" s="212">
        <v>2.0</v>
      </c>
      <c r="U172" s="212">
        <v>3.0</v>
      </c>
      <c r="V172" s="212">
        <v>5.0</v>
      </c>
      <c r="W172" s="209"/>
      <c r="X172" s="209"/>
      <c r="Y172" s="212">
        <v>6.0</v>
      </c>
      <c r="Z172" s="212">
        <v>11.0</v>
      </c>
      <c r="AA172" s="212">
        <v>8.0</v>
      </c>
      <c r="AB172" s="212">
        <v>10.0</v>
      </c>
      <c r="AC172" s="212">
        <v>9.0</v>
      </c>
      <c r="AD172" s="209"/>
      <c r="AE172" s="209"/>
      <c r="AF172" s="212">
        <v>6.0</v>
      </c>
      <c r="AG172" s="212">
        <v>5.0</v>
      </c>
      <c r="AH172" s="212">
        <v>10.0</v>
      </c>
      <c r="AI172" s="212">
        <v>8.0</v>
      </c>
      <c r="AJ172" s="212">
        <v>3.0</v>
      </c>
      <c r="AK172" s="191">
        <f t="shared" si="5"/>
        <v>125</v>
      </c>
      <c r="AL172" s="191"/>
      <c r="AM172" s="83"/>
    </row>
    <row r="173" ht="13.5" customHeight="1">
      <c r="A173" s="168" t="s">
        <v>78</v>
      </c>
      <c r="B173" s="132"/>
      <c r="C173" s="391"/>
      <c r="D173" s="196"/>
      <c r="E173" s="71"/>
      <c r="F173" s="510"/>
      <c r="G173" s="71"/>
      <c r="H173" s="204"/>
      <c r="I173" s="316">
        <v>4.0</v>
      </c>
      <c r="J173" s="316"/>
      <c r="K173" s="316"/>
      <c r="L173" s="204">
        <v>1.0</v>
      </c>
      <c r="M173" s="204"/>
      <c r="N173" s="204"/>
      <c r="O173" s="204"/>
      <c r="P173" s="316"/>
      <c r="Q173" s="316"/>
      <c r="R173" s="204"/>
      <c r="S173" s="204"/>
      <c r="T173" s="204"/>
      <c r="U173" s="204"/>
      <c r="V173" s="204"/>
      <c r="W173" s="316"/>
      <c r="X173" s="316"/>
      <c r="Y173" s="204">
        <v>1.0</v>
      </c>
      <c r="Z173" s="204"/>
      <c r="AA173" s="204"/>
      <c r="AB173" s="204"/>
      <c r="AC173" s="204"/>
      <c r="AD173" s="316"/>
      <c r="AE173" s="316"/>
      <c r="AF173" s="204"/>
      <c r="AG173" s="204"/>
      <c r="AH173" s="204"/>
      <c r="AI173" s="204"/>
      <c r="AJ173" s="204"/>
      <c r="AK173" s="345">
        <f t="shared" si="5"/>
        <v>6</v>
      </c>
      <c r="AL173" s="199"/>
      <c r="AM173" s="199"/>
    </row>
    <row r="174" ht="13.5" customHeight="1">
      <c r="A174" s="191">
        <v>24.0</v>
      </c>
      <c r="B174" s="19" t="s">
        <v>139</v>
      </c>
      <c r="C174" s="399">
        <v>43269.0</v>
      </c>
      <c r="D174" s="192" t="s">
        <v>140</v>
      </c>
      <c r="E174" s="193"/>
      <c r="F174" s="212">
        <v>9.0</v>
      </c>
      <c r="G174" s="729" t="s">
        <v>11</v>
      </c>
      <c r="H174" s="212">
        <v>10.0</v>
      </c>
      <c r="I174" s="209"/>
      <c r="J174" s="209"/>
      <c r="K174" s="209"/>
      <c r="L174" s="212">
        <v>3.0</v>
      </c>
      <c r="M174" s="212">
        <v>2.0</v>
      </c>
      <c r="N174" s="212">
        <v>7.0</v>
      </c>
      <c r="O174" s="212">
        <v>1.0</v>
      </c>
      <c r="P174" s="209"/>
      <c r="Q174" s="209"/>
      <c r="R174" s="212">
        <v>6.0</v>
      </c>
      <c r="S174" s="212">
        <v>6.0</v>
      </c>
      <c r="T174" s="212">
        <v>5.0</v>
      </c>
      <c r="U174" s="212">
        <v>1.0</v>
      </c>
      <c r="V174" s="212">
        <v>3.0</v>
      </c>
      <c r="W174" s="209"/>
      <c r="X174" s="209"/>
      <c r="Y174" s="212">
        <v>4.0</v>
      </c>
      <c r="Z174" s="212">
        <v>1.0</v>
      </c>
      <c r="AA174" s="212">
        <v>2.0</v>
      </c>
      <c r="AB174" s="212">
        <v>1.0</v>
      </c>
      <c r="AC174" s="212">
        <v>1.0</v>
      </c>
      <c r="AD174" s="209"/>
      <c r="AE174" s="209"/>
      <c r="AF174" s="212">
        <v>6.0</v>
      </c>
      <c r="AG174" s="212">
        <v>3.0</v>
      </c>
      <c r="AH174" s="212">
        <v>3.0</v>
      </c>
      <c r="AI174" s="212">
        <v>1.0</v>
      </c>
      <c r="AJ174" s="212">
        <v>1.0</v>
      </c>
      <c r="AK174" s="191">
        <f t="shared" si="5"/>
        <v>76</v>
      </c>
      <c r="AL174" s="191"/>
      <c r="AM174" s="83"/>
    </row>
    <row r="175" ht="13.5" customHeight="1">
      <c r="A175" s="168" t="s">
        <v>78</v>
      </c>
      <c r="B175" s="132"/>
      <c r="C175" s="391"/>
      <c r="D175" s="196"/>
      <c r="E175" s="71"/>
      <c r="F175" s="438"/>
      <c r="G175" s="71"/>
      <c r="H175" s="204"/>
      <c r="I175" s="316"/>
      <c r="J175" s="316"/>
      <c r="K175" s="316"/>
      <c r="L175" s="204"/>
      <c r="M175" s="204"/>
      <c r="N175" s="204"/>
      <c r="O175" s="204"/>
      <c r="P175" s="316"/>
      <c r="Q175" s="316"/>
      <c r="R175" s="204"/>
      <c r="S175" s="204"/>
      <c r="T175" s="204"/>
      <c r="U175" s="204"/>
      <c r="V175" s="204"/>
      <c r="W175" s="316"/>
      <c r="X175" s="316"/>
      <c r="Y175" s="204"/>
      <c r="Z175" s="204"/>
      <c r="AA175" s="204"/>
      <c r="AB175" s="204"/>
      <c r="AC175" s="204"/>
      <c r="AD175" s="316"/>
      <c r="AE175" s="316"/>
      <c r="AF175" s="204"/>
      <c r="AG175" s="204"/>
      <c r="AH175" s="204"/>
      <c r="AI175" s="204"/>
      <c r="AJ175" s="204"/>
      <c r="AK175" s="345">
        <f t="shared" si="5"/>
        <v>0</v>
      </c>
      <c r="AL175" s="199"/>
      <c r="AM175" s="199"/>
    </row>
    <row r="176" ht="13.5" customHeight="1">
      <c r="A176" s="191">
        <v>25.0</v>
      </c>
      <c r="B176" s="19" t="s">
        <v>142</v>
      </c>
      <c r="C176" s="399">
        <v>43384.0</v>
      </c>
      <c r="D176" s="192" t="s">
        <v>286</v>
      </c>
      <c r="E176" s="193"/>
      <c r="F176" s="287"/>
      <c r="G176" s="729" t="s">
        <v>11</v>
      </c>
      <c r="H176" s="287"/>
      <c r="I176" s="287"/>
      <c r="J176" s="287"/>
      <c r="K176" s="287"/>
      <c r="L176" s="287"/>
      <c r="M176" s="287"/>
      <c r="N176" s="287"/>
      <c r="O176" s="212">
        <v>4.0</v>
      </c>
      <c r="P176" s="209"/>
      <c r="Q176" s="209">
        <v>1.0</v>
      </c>
      <c r="R176" s="212">
        <v>2.0</v>
      </c>
      <c r="S176" s="212">
        <v>1.0</v>
      </c>
      <c r="T176" s="212">
        <v>4.0</v>
      </c>
      <c r="U176" s="212">
        <v>2.0</v>
      </c>
      <c r="V176" s="212">
        <v>1.0</v>
      </c>
      <c r="W176" s="209"/>
      <c r="X176" s="209"/>
      <c r="Y176" s="212">
        <v>1.0</v>
      </c>
      <c r="Z176" s="212">
        <v>5.0</v>
      </c>
      <c r="AA176" s="212">
        <v>6.0</v>
      </c>
      <c r="AB176" s="212">
        <v>8.0</v>
      </c>
      <c r="AC176" s="212">
        <v>3.0</v>
      </c>
      <c r="AD176" s="209"/>
      <c r="AE176" s="209"/>
      <c r="AF176" s="212">
        <v>5.0</v>
      </c>
      <c r="AG176" s="212">
        <v>1.0</v>
      </c>
      <c r="AH176" s="212">
        <v>1.0</v>
      </c>
      <c r="AI176" s="212">
        <v>5.0</v>
      </c>
      <c r="AJ176" s="212">
        <v>1.0</v>
      </c>
      <c r="AK176" s="191">
        <f t="shared" si="5"/>
        <v>51</v>
      </c>
      <c r="AL176" s="191"/>
      <c r="AM176" s="83"/>
    </row>
    <row r="177" ht="13.5" customHeight="1">
      <c r="A177" s="168" t="s">
        <v>78</v>
      </c>
      <c r="B177" s="132"/>
      <c r="C177" s="391"/>
      <c r="D177" s="196"/>
      <c r="E177" s="71"/>
      <c r="F177" s="438"/>
      <c r="G177" s="71"/>
      <c r="H177" s="170"/>
      <c r="I177" s="316"/>
      <c r="J177" s="316"/>
      <c r="K177" s="316"/>
      <c r="L177" s="204"/>
      <c r="M177" s="346"/>
      <c r="N177" s="204"/>
      <c r="O177" s="204"/>
      <c r="P177" s="316"/>
      <c r="Q177" s="316"/>
      <c r="R177" s="204">
        <v>1.0</v>
      </c>
      <c r="S177" s="204"/>
      <c r="T177" s="204">
        <v>3.0</v>
      </c>
      <c r="U177" s="204"/>
      <c r="V177" s="204"/>
      <c r="W177" s="316"/>
      <c r="X177" s="316"/>
      <c r="Y177" s="204"/>
      <c r="Z177" s="204"/>
      <c r="AA177" s="204"/>
      <c r="AB177" s="204"/>
      <c r="AC177" s="204"/>
      <c r="AD177" s="316"/>
      <c r="AE177" s="316"/>
      <c r="AF177" s="204"/>
      <c r="AG177" s="204"/>
      <c r="AH177" s="204"/>
      <c r="AI177" s="204"/>
      <c r="AJ177" s="204"/>
      <c r="AK177" s="345">
        <f t="shared" si="5"/>
        <v>4</v>
      </c>
      <c r="AL177" s="199"/>
      <c r="AM177" s="199"/>
    </row>
    <row r="178" ht="15.75" customHeight="1">
      <c r="A178" s="218"/>
      <c r="B178" s="320"/>
      <c r="C178" s="320"/>
      <c r="D178" s="320"/>
      <c r="E178" s="320"/>
      <c r="F178" s="320"/>
      <c r="G178" s="320"/>
      <c r="H178" s="320"/>
      <c r="I178" s="320"/>
      <c r="J178" s="320"/>
      <c r="K178" s="320"/>
      <c r="L178" s="320"/>
      <c r="M178" s="320"/>
      <c r="N178" s="320"/>
      <c r="O178" s="320"/>
      <c r="P178" s="320"/>
      <c r="Q178" s="320"/>
      <c r="R178" s="320"/>
      <c r="S178" s="320"/>
      <c r="T178" s="320"/>
      <c r="U178" s="320"/>
      <c r="V178" s="320"/>
      <c r="W178" s="320"/>
      <c r="X178" s="320"/>
      <c r="Y178" s="320"/>
      <c r="Z178" s="320"/>
      <c r="AA178" s="320"/>
      <c r="AB178" s="320"/>
      <c r="AC178" s="320"/>
      <c r="AD178" s="320"/>
      <c r="AE178" s="320"/>
      <c r="AF178" s="320"/>
      <c r="AG178" s="320"/>
      <c r="AH178" s="320"/>
      <c r="AI178" s="320"/>
      <c r="AJ178" s="320"/>
      <c r="AK178" s="320"/>
      <c r="AL178" s="321"/>
      <c r="AM178" s="84"/>
    </row>
    <row r="179" ht="23.25" customHeight="1">
      <c r="A179" s="219"/>
      <c r="B179" s="322"/>
      <c r="C179" s="323" t="s">
        <v>221</v>
      </c>
      <c r="D179" s="220" t="s">
        <v>146</v>
      </c>
      <c r="E179" s="132"/>
      <c r="F179" s="9">
        <f>F128+F130+F132+F134+F136+F138+F140+F142+F144+F146+F148+F150+F152+F154+F158+F160+F162+F164+F166+F168+F170+F172+F174+F176</f>
        <v>141</v>
      </c>
      <c r="G179" s="117"/>
      <c r="H179" s="9">
        <f t="shared" ref="H179:AJ179" si="6">H128+H130+H132+H134+H136+H138+H140+H142+H144+H146+H148+H150+H152+H154+H158+H160+H162+H164+H166+H168+H170+H172+H174+H176</f>
        <v>128</v>
      </c>
      <c r="I179" s="15">
        <f t="shared" si="6"/>
        <v>30</v>
      </c>
      <c r="J179" s="15">
        <f t="shared" si="6"/>
        <v>1</v>
      </c>
      <c r="K179" s="15">
        <f t="shared" si="6"/>
        <v>10</v>
      </c>
      <c r="L179" s="9">
        <f t="shared" si="6"/>
        <v>149</v>
      </c>
      <c r="M179" s="9">
        <f t="shared" si="6"/>
        <v>114</v>
      </c>
      <c r="N179" s="9">
        <f t="shared" si="6"/>
        <v>135</v>
      </c>
      <c r="O179" s="9">
        <f t="shared" si="6"/>
        <v>99</v>
      </c>
      <c r="P179" s="15">
        <f t="shared" si="6"/>
        <v>8</v>
      </c>
      <c r="Q179" s="15">
        <f t="shared" si="6"/>
        <v>3</v>
      </c>
      <c r="R179" s="9">
        <f t="shared" si="6"/>
        <v>153</v>
      </c>
      <c r="S179" s="9">
        <f t="shared" si="6"/>
        <v>147</v>
      </c>
      <c r="T179" s="9">
        <f t="shared" si="6"/>
        <v>131</v>
      </c>
      <c r="U179" s="9">
        <f t="shared" si="6"/>
        <v>97</v>
      </c>
      <c r="V179" s="9">
        <f t="shared" si="6"/>
        <v>140</v>
      </c>
      <c r="W179" s="15">
        <f t="shared" si="6"/>
        <v>9</v>
      </c>
      <c r="X179" s="15">
        <f t="shared" si="6"/>
        <v>19</v>
      </c>
      <c r="Y179" s="9">
        <f t="shared" si="6"/>
        <v>150</v>
      </c>
      <c r="Z179" s="9">
        <f t="shared" si="6"/>
        <v>129</v>
      </c>
      <c r="AA179" s="9">
        <f t="shared" si="6"/>
        <v>148</v>
      </c>
      <c r="AB179" s="9">
        <f t="shared" si="6"/>
        <v>137</v>
      </c>
      <c r="AC179" s="9">
        <f t="shared" si="6"/>
        <v>97</v>
      </c>
      <c r="AD179" s="15">
        <f t="shared" si="6"/>
        <v>12</v>
      </c>
      <c r="AE179" s="15">
        <f t="shared" si="6"/>
        <v>6</v>
      </c>
      <c r="AF179" s="9">
        <f t="shared" si="6"/>
        <v>120</v>
      </c>
      <c r="AG179" s="9">
        <f t="shared" si="6"/>
        <v>122</v>
      </c>
      <c r="AH179" s="9">
        <f t="shared" si="6"/>
        <v>142</v>
      </c>
      <c r="AI179" s="9">
        <f t="shared" si="6"/>
        <v>132</v>
      </c>
      <c r="AJ179" s="9">
        <f t="shared" si="6"/>
        <v>113</v>
      </c>
      <c r="AK179" s="454">
        <f t="shared" ref="AK179:AK184" si="8">SUM(F179:AJ179)</f>
        <v>2822</v>
      </c>
      <c r="AL179" s="31" t="s">
        <v>146</v>
      </c>
      <c r="AM179" s="112"/>
    </row>
    <row r="180" ht="20.25" customHeight="1">
      <c r="A180" s="324"/>
      <c r="B180" s="121"/>
      <c r="C180" s="325"/>
      <c r="D180" s="224" t="s">
        <v>78</v>
      </c>
      <c r="E180" s="132"/>
      <c r="F180" s="225">
        <f>F129+F131+F133+F135+F137+F139+F141+F143+F145+F147+F149+F151+F153+F157+F159+F161+F163+F165+F167+F169+F171+F173+F175+F177</f>
        <v>26</v>
      </c>
      <c r="G180" s="226"/>
      <c r="H180" s="225">
        <f t="shared" ref="H180:AJ180" si="7">H129+H131+H133+H135+H137+H139+H141+H143+H145+H147+H149+H151+H153+H157+H159+H161+H163+H165+H167+H169+H171+H173+H175+H177</f>
        <v>18</v>
      </c>
      <c r="I180" s="227">
        <f t="shared" si="7"/>
        <v>19</v>
      </c>
      <c r="J180" s="227">
        <f t="shared" si="7"/>
        <v>0</v>
      </c>
      <c r="K180" s="227">
        <f t="shared" si="7"/>
        <v>0</v>
      </c>
      <c r="L180" s="225">
        <f t="shared" si="7"/>
        <v>6</v>
      </c>
      <c r="M180" s="225">
        <f t="shared" si="7"/>
        <v>4</v>
      </c>
      <c r="N180" s="225">
        <f t="shared" si="7"/>
        <v>4</v>
      </c>
      <c r="O180" s="225">
        <f t="shared" si="7"/>
        <v>1</v>
      </c>
      <c r="P180" s="227">
        <f t="shared" si="7"/>
        <v>0</v>
      </c>
      <c r="Q180" s="227">
        <f t="shared" si="7"/>
        <v>0</v>
      </c>
      <c r="R180" s="225">
        <f t="shared" si="7"/>
        <v>16</v>
      </c>
      <c r="S180" s="225">
        <f t="shared" si="7"/>
        <v>3</v>
      </c>
      <c r="T180" s="225">
        <f t="shared" si="7"/>
        <v>5</v>
      </c>
      <c r="U180" s="225">
        <f t="shared" si="7"/>
        <v>0</v>
      </c>
      <c r="V180" s="225">
        <f t="shared" si="7"/>
        <v>0</v>
      </c>
      <c r="W180" s="227">
        <f t="shared" si="7"/>
        <v>1</v>
      </c>
      <c r="X180" s="227">
        <f t="shared" si="7"/>
        <v>0</v>
      </c>
      <c r="Y180" s="225">
        <f t="shared" si="7"/>
        <v>4</v>
      </c>
      <c r="Z180" s="225">
        <f t="shared" si="7"/>
        <v>3</v>
      </c>
      <c r="AA180" s="225">
        <f t="shared" si="7"/>
        <v>6</v>
      </c>
      <c r="AB180" s="225">
        <f t="shared" si="7"/>
        <v>5</v>
      </c>
      <c r="AC180" s="225">
        <f t="shared" si="7"/>
        <v>1</v>
      </c>
      <c r="AD180" s="227">
        <f t="shared" si="7"/>
        <v>0</v>
      </c>
      <c r="AE180" s="227">
        <f t="shared" si="7"/>
        <v>0</v>
      </c>
      <c r="AF180" s="225">
        <f t="shared" si="7"/>
        <v>0</v>
      </c>
      <c r="AG180" s="225">
        <f t="shared" si="7"/>
        <v>4</v>
      </c>
      <c r="AH180" s="225">
        <f t="shared" si="7"/>
        <v>5</v>
      </c>
      <c r="AI180" s="225">
        <f t="shared" si="7"/>
        <v>3</v>
      </c>
      <c r="AJ180" s="225">
        <f t="shared" si="7"/>
        <v>0</v>
      </c>
      <c r="AK180" s="455">
        <f t="shared" si="8"/>
        <v>134</v>
      </c>
      <c r="AL180" s="203" t="s">
        <v>147</v>
      </c>
      <c r="AM180" s="294"/>
    </row>
    <row r="181" ht="19.5" customHeight="1">
      <c r="A181" s="324"/>
      <c r="B181" s="121"/>
      <c r="C181" s="325"/>
      <c r="D181" s="220" t="s">
        <v>148</v>
      </c>
      <c r="E181" s="132"/>
      <c r="F181" s="9">
        <f t="shared" ref="F181:F182" si="10">sum (F65,F67,F69,F71,F73,F75,F77,F79,F81,F83,F85,F87,F89,F91,F93,F95,F97,F99,F101,F103,F105,F107,F109,F111,F113,F115,F117,F119,F121,F123,F125)</f>
        <v>202</v>
      </c>
      <c r="G181" s="117"/>
      <c r="H181" s="9">
        <f t="shared" ref="H181:AJ181" si="9">sum (H65,H67,H69,H71,H73,H75,H77,H79,H81,H83,H85,H87,H89,H91,H93,H95,H97,H99,H101,H103,H105,H107,H109,H111,H113,H115,H117,H119,H121,H123,H125)</f>
        <v>181</v>
      </c>
      <c r="I181" s="15">
        <f t="shared" si="9"/>
        <v>90</v>
      </c>
      <c r="J181" s="15">
        <f t="shared" si="9"/>
        <v>30</v>
      </c>
      <c r="K181" s="15">
        <f t="shared" si="9"/>
        <v>28</v>
      </c>
      <c r="L181" s="9">
        <f t="shared" si="9"/>
        <v>223</v>
      </c>
      <c r="M181" s="9">
        <f t="shared" si="9"/>
        <v>232</v>
      </c>
      <c r="N181" s="9">
        <f t="shared" si="9"/>
        <v>202</v>
      </c>
      <c r="O181" s="9">
        <f t="shared" si="9"/>
        <v>219</v>
      </c>
      <c r="P181" s="15">
        <f t="shared" si="9"/>
        <v>49</v>
      </c>
      <c r="Q181" s="15">
        <f t="shared" si="9"/>
        <v>35</v>
      </c>
      <c r="R181" s="9">
        <f t="shared" si="9"/>
        <v>164</v>
      </c>
      <c r="S181" s="9">
        <f t="shared" si="9"/>
        <v>239</v>
      </c>
      <c r="T181" s="9">
        <f t="shared" si="9"/>
        <v>242</v>
      </c>
      <c r="U181" s="9">
        <f t="shared" si="9"/>
        <v>225</v>
      </c>
      <c r="V181" s="9">
        <f t="shared" si="9"/>
        <v>226</v>
      </c>
      <c r="W181" s="15">
        <f t="shared" si="9"/>
        <v>106</v>
      </c>
      <c r="X181" s="15">
        <f t="shared" si="9"/>
        <v>22</v>
      </c>
      <c r="Y181" s="9">
        <f t="shared" si="9"/>
        <v>178</v>
      </c>
      <c r="Z181" s="9">
        <f t="shared" si="9"/>
        <v>270</v>
      </c>
      <c r="AA181" s="9">
        <f t="shared" si="9"/>
        <v>236</v>
      </c>
      <c r="AB181" s="9">
        <f t="shared" si="9"/>
        <v>258</v>
      </c>
      <c r="AC181" s="9">
        <f t="shared" si="9"/>
        <v>251</v>
      </c>
      <c r="AD181" s="15">
        <f t="shared" si="9"/>
        <v>52</v>
      </c>
      <c r="AE181" s="15">
        <f t="shared" si="9"/>
        <v>41</v>
      </c>
      <c r="AF181" s="9">
        <f t="shared" si="9"/>
        <v>193</v>
      </c>
      <c r="AG181" s="9">
        <f t="shared" si="9"/>
        <v>242</v>
      </c>
      <c r="AH181" s="9">
        <f t="shared" si="9"/>
        <v>235</v>
      </c>
      <c r="AI181" s="9">
        <f t="shared" si="9"/>
        <v>224</v>
      </c>
      <c r="AJ181" s="9">
        <f t="shared" si="9"/>
        <v>229</v>
      </c>
      <c r="AK181" s="454">
        <f t="shared" si="8"/>
        <v>5124</v>
      </c>
      <c r="AL181" s="31" t="s">
        <v>148</v>
      </c>
      <c r="AM181" s="112"/>
    </row>
    <row r="182" ht="19.5" customHeight="1">
      <c r="A182" s="324"/>
      <c r="B182" s="121"/>
      <c r="C182" s="325"/>
      <c r="D182" s="224" t="s">
        <v>78</v>
      </c>
      <c r="E182" s="132"/>
      <c r="F182" s="225">
        <f t="shared" si="10"/>
        <v>19</v>
      </c>
      <c r="G182" s="226"/>
      <c r="H182" s="225">
        <f t="shared" ref="H182:AJ182" si="11">sum (H66,H68,H70,H72,H74,H76,H78,H80,H82,H84,H86,H88,H90,H92,H94,H96,H98,H100,H102,H104,H106,H108,H110,H112,H114,H116,H118,H120,H122,H124,H126)</f>
        <v>40</v>
      </c>
      <c r="I182" s="227">
        <f t="shared" si="11"/>
        <v>9</v>
      </c>
      <c r="J182" s="227">
        <f t="shared" si="11"/>
        <v>5</v>
      </c>
      <c r="K182" s="227">
        <f t="shared" si="11"/>
        <v>13</v>
      </c>
      <c r="L182" s="225">
        <f t="shared" si="11"/>
        <v>8</v>
      </c>
      <c r="M182" s="225">
        <f t="shared" si="11"/>
        <v>12</v>
      </c>
      <c r="N182" s="225">
        <f t="shared" si="11"/>
        <v>9</v>
      </c>
      <c r="O182" s="225">
        <f t="shared" si="11"/>
        <v>3</v>
      </c>
      <c r="P182" s="227">
        <f t="shared" si="11"/>
        <v>0</v>
      </c>
      <c r="Q182" s="227">
        <f t="shared" si="11"/>
        <v>0</v>
      </c>
      <c r="R182" s="225">
        <f t="shared" si="11"/>
        <v>4</v>
      </c>
      <c r="S182" s="225">
        <f t="shared" si="11"/>
        <v>4</v>
      </c>
      <c r="T182" s="225">
        <f t="shared" si="11"/>
        <v>5</v>
      </c>
      <c r="U182" s="225">
        <f t="shared" si="11"/>
        <v>2</v>
      </c>
      <c r="V182" s="225">
        <f t="shared" si="11"/>
        <v>0</v>
      </c>
      <c r="W182" s="227">
        <f t="shared" si="11"/>
        <v>0</v>
      </c>
      <c r="X182" s="227">
        <f t="shared" si="11"/>
        <v>0</v>
      </c>
      <c r="Y182" s="225">
        <f t="shared" si="11"/>
        <v>0</v>
      </c>
      <c r="Z182" s="225">
        <f t="shared" si="11"/>
        <v>1</v>
      </c>
      <c r="AA182" s="225">
        <f t="shared" si="11"/>
        <v>2</v>
      </c>
      <c r="AB182" s="225">
        <f t="shared" si="11"/>
        <v>0</v>
      </c>
      <c r="AC182" s="225">
        <f t="shared" si="11"/>
        <v>2</v>
      </c>
      <c r="AD182" s="227">
        <f t="shared" si="11"/>
        <v>2</v>
      </c>
      <c r="AE182" s="227">
        <f t="shared" si="11"/>
        <v>1</v>
      </c>
      <c r="AF182" s="225">
        <f t="shared" si="11"/>
        <v>0</v>
      </c>
      <c r="AG182" s="225">
        <f t="shared" si="11"/>
        <v>0</v>
      </c>
      <c r="AH182" s="225">
        <f t="shared" si="11"/>
        <v>1</v>
      </c>
      <c r="AI182" s="225">
        <f t="shared" si="11"/>
        <v>7</v>
      </c>
      <c r="AJ182" s="225">
        <f t="shared" si="11"/>
        <v>0</v>
      </c>
      <c r="AK182" s="455">
        <f t="shared" si="8"/>
        <v>149</v>
      </c>
      <c r="AL182" s="203" t="s">
        <v>149</v>
      </c>
      <c r="AM182" s="294"/>
    </row>
    <row r="183" ht="15.75" customHeight="1">
      <c r="A183" s="324"/>
      <c r="B183" s="121"/>
      <c r="C183" s="325"/>
      <c r="D183" s="220" t="s">
        <v>150</v>
      </c>
      <c r="E183" s="132"/>
      <c r="F183" s="120">
        <f>sum (F181,F179)</f>
        <v>343</v>
      </c>
      <c r="G183" s="229"/>
      <c r="H183" s="120">
        <f t="shared" ref="H183:AJ183" si="12">sum (H181,H179)</f>
        <v>309</v>
      </c>
      <c r="I183" s="230">
        <f t="shared" si="12"/>
        <v>120</v>
      </c>
      <c r="J183" s="230">
        <f t="shared" si="12"/>
        <v>31</v>
      </c>
      <c r="K183" s="230">
        <f t="shared" si="12"/>
        <v>38</v>
      </c>
      <c r="L183" s="120">
        <f t="shared" si="12"/>
        <v>372</v>
      </c>
      <c r="M183" s="120">
        <f t="shared" si="12"/>
        <v>346</v>
      </c>
      <c r="N183" s="120">
        <f t="shared" si="12"/>
        <v>337</v>
      </c>
      <c r="O183" s="120">
        <f t="shared" si="12"/>
        <v>318</v>
      </c>
      <c r="P183" s="230">
        <f t="shared" si="12"/>
        <v>57</v>
      </c>
      <c r="Q183" s="230">
        <f t="shared" si="12"/>
        <v>38</v>
      </c>
      <c r="R183" s="120">
        <f t="shared" si="12"/>
        <v>317</v>
      </c>
      <c r="S183" s="120">
        <f t="shared" si="12"/>
        <v>386</v>
      </c>
      <c r="T183" s="120">
        <f t="shared" si="12"/>
        <v>373</v>
      </c>
      <c r="U183" s="120">
        <f t="shared" si="12"/>
        <v>322</v>
      </c>
      <c r="V183" s="120">
        <f t="shared" si="12"/>
        <v>366</v>
      </c>
      <c r="W183" s="230">
        <f t="shared" si="12"/>
        <v>115</v>
      </c>
      <c r="X183" s="230">
        <f t="shared" si="12"/>
        <v>41</v>
      </c>
      <c r="Y183" s="120">
        <f t="shared" si="12"/>
        <v>328</v>
      </c>
      <c r="Z183" s="120">
        <f t="shared" si="12"/>
        <v>399</v>
      </c>
      <c r="AA183" s="120">
        <f t="shared" si="12"/>
        <v>384</v>
      </c>
      <c r="AB183" s="120">
        <f t="shared" si="12"/>
        <v>395</v>
      </c>
      <c r="AC183" s="120">
        <f t="shared" si="12"/>
        <v>348</v>
      </c>
      <c r="AD183" s="230">
        <f t="shared" si="12"/>
        <v>64</v>
      </c>
      <c r="AE183" s="230">
        <f t="shared" si="12"/>
        <v>47</v>
      </c>
      <c r="AF183" s="120">
        <f t="shared" si="12"/>
        <v>313</v>
      </c>
      <c r="AG183" s="120">
        <f t="shared" si="12"/>
        <v>364</v>
      </c>
      <c r="AH183" s="120">
        <f t="shared" si="12"/>
        <v>377</v>
      </c>
      <c r="AI183" s="120">
        <f t="shared" si="12"/>
        <v>356</v>
      </c>
      <c r="AJ183" s="120">
        <f t="shared" si="12"/>
        <v>342</v>
      </c>
      <c r="AK183" s="454">
        <f t="shared" si="8"/>
        <v>7946</v>
      </c>
      <c r="AL183" s="31" t="s">
        <v>150</v>
      </c>
      <c r="AM183" s="112"/>
    </row>
    <row r="184" ht="20.25" customHeight="1">
      <c r="A184" s="324"/>
      <c r="B184" s="121"/>
      <c r="C184" s="325"/>
      <c r="D184" s="231" t="s">
        <v>147</v>
      </c>
      <c r="E184" s="132"/>
      <c r="F184" s="225">
        <f>SUM(F180,F182)</f>
        <v>45</v>
      </c>
      <c r="G184" s="226"/>
      <c r="H184" s="225">
        <f t="shared" ref="H184:AJ184" si="13">sum (H182,H180)</f>
        <v>58</v>
      </c>
      <c r="I184" s="227">
        <f t="shared" si="13"/>
        <v>28</v>
      </c>
      <c r="J184" s="227">
        <f t="shared" si="13"/>
        <v>5</v>
      </c>
      <c r="K184" s="227">
        <f t="shared" si="13"/>
        <v>13</v>
      </c>
      <c r="L184" s="225">
        <f t="shared" si="13"/>
        <v>14</v>
      </c>
      <c r="M184" s="225">
        <f t="shared" si="13"/>
        <v>16</v>
      </c>
      <c r="N184" s="225">
        <f t="shared" si="13"/>
        <v>13</v>
      </c>
      <c r="O184" s="225">
        <f t="shared" si="13"/>
        <v>4</v>
      </c>
      <c r="P184" s="227">
        <f t="shared" si="13"/>
        <v>0</v>
      </c>
      <c r="Q184" s="227">
        <f t="shared" si="13"/>
        <v>0</v>
      </c>
      <c r="R184" s="225">
        <f t="shared" si="13"/>
        <v>20</v>
      </c>
      <c r="S184" s="225">
        <f t="shared" si="13"/>
        <v>7</v>
      </c>
      <c r="T184" s="225">
        <f t="shared" si="13"/>
        <v>10</v>
      </c>
      <c r="U184" s="225">
        <f t="shared" si="13"/>
        <v>2</v>
      </c>
      <c r="V184" s="225">
        <f t="shared" si="13"/>
        <v>0</v>
      </c>
      <c r="W184" s="227">
        <f t="shared" si="13"/>
        <v>1</v>
      </c>
      <c r="X184" s="227">
        <f t="shared" si="13"/>
        <v>0</v>
      </c>
      <c r="Y184" s="225">
        <f t="shared" si="13"/>
        <v>4</v>
      </c>
      <c r="Z184" s="225">
        <f t="shared" si="13"/>
        <v>4</v>
      </c>
      <c r="AA184" s="225">
        <f t="shared" si="13"/>
        <v>8</v>
      </c>
      <c r="AB184" s="225">
        <f t="shared" si="13"/>
        <v>5</v>
      </c>
      <c r="AC184" s="225">
        <f t="shared" si="13"/>
        <v>3</v>
      </c>
      <c r="AD184" s="227">
        <f t="shared" si="13"/>
        <v>2</v>
      </c>
      <c r="AE184" s="227">
        <f t="shared" si="13"/>
        <v>1</v>
      </c>
      <c r="AF184" s="225">
        <f t="shared" si="13"/>
        <v>0</v>
      </c>
      <c r="AG184" s="225">
        <f t="shared" si="13"/>
        <v>4</v>
      </c>
      <c r="AH184" s="225">
        <f t="shared" si="13"/>
        <v>6</v>
      </c>
      <c r="AI184" s="225">
        <f t="shared" si="13"/>
        <v>10</v>
      </c>
      <c r="AJ184" s="225">
        <f t="shared" si="13"/>
        <v>0</v>
      </c>
      <c r="AK184" s="455">
        <f t="shared" si="8"/>
        <v>283</v>
      </c>
      <c r="AL184" s="203" t="s">
        <v>147</v>
      </c>
      <c r="AM184" s="294"/>
    </row>
    <row r="185" ht="15.75" customHeight="1">
      <c r="A185" s="79"/>
      <c r="B185" s="112"/>
      <c r="C185" s="81"/>
      <c r="D185" s="79"/>
      <c r="E185" s="79"/>
      <c r="F185" s="79"/>
      <c r="G185" s="79"/>
      <c r="H185" s="112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112"/>
      <c r="AL185" s="112"/>
      <c r="AM185" s="112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</row>
    <row r="375" ht="15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</row>
    <row r="376" ht="15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</row>
    <row r="377" ht="15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  <c r="AL377" s="89"/>
      <c r="AM377" s="89"/>
    </row>
    <row r="378" ht="15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  <c r="AL378" s="89"/>
      <c r="AM378" s="89"/>
    </row>
    <row r="379" ht="15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  <c r="AL379" s="89"/>
      <c r="AM379" s="89"/>
    </row>
    <row r="380" ht="15.7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89"/>
      <c r="AL380" s="89"/>
      <c r="AM380" s="89"/>
    </row>
    <row r="381" ht="15.7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  <c r="AL381" s="89"/>
      <c r="AM381" s="89"/>
    </row>
    <row r="382" ht="15.7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</row>
    <row r="383" ht="15.7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</row>
    <row r="384" ht="15.75" customHeight="1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89"/>
      <c r="AH384" s="89"/>
      <c r="AI384" s="89"/>
      <c r="AJ384" s="89"/>
      <c r="AK384" s="89"/>
      <c r="AL384" s="89"/>
      <c r="AM384" s="89"/>
    </row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7">
    <mergeCell ref="A94:B94"/>
    <mergeCell ref="A96:B96"/>
    <mergeCell ref="A80:B80"/>
    <mergeCell ref="A82:B82"/>
    <mergeCell ref="A84:B84"/>
    <mergeCell ref="A86:B86"/>
    <mergeCell ref="A88:B88"/>
    <mergeCell ref="A90:B90"/>
    <mergeCell ref="A92:B92"/>
    <mergeCell ref="A66:B66"/>
    <mergeCell ref="A68:B68"/>
    <mergeCell ref="A70:B70"/>
    <mergeCell ref="A72:B72"/>
    <mergeCell ref="A74:B74"/>
    <mergeCell ref="A76:B76"/>
    <mergeCell ref="A78:B78"/>
    <mergeCell ref="A98:B98"/>
    <mergeCell ref="A100:B100"/>
    <mergeCell ref="A102:B102"/>
    <mergeCell ref="A104:B104"/>
    <mergeCell ref="A106:B106"/>
    <mergeCell ref="A108:B108"/>
    <mergeCell ref="A110:B110"/>
    <mergeCell ref="A122:B122"/>
    <mergeCell ref="A124:B124"/>
    <mergeCell ref="A126:B126"/>
    <mergeCell ref="A129:B129"/>
    <mergeCell ref="A131:B131"/>
    <mergeCell ref="A135:B135"/>
    <mergeCell ref="A137:B137"/>
    <mergeCell ref="A139:B139"/>
    <mergeCell ref="A141:B141"/>
    <mergeCell ref="A143:B143"/>
    <mergeCell ref="A145:B145"/>
    <mergeCell ref="A147:B147"/>
    <mergeCell ref="A149:B149"/>
    <mergeCell ref="A151:B151"/>
    <mergeCell ref="A167:B167"/>
    <mergeCell ref="A169:B169"/>
    <mergeCell ref="A171:B171"/>
    <mergeCell ref="A173:B173"/>
    <mergeCell ref="A175:B175"/>
    <mergeCell ref="A177:B177"/>
    <mergeCell ref="A153:B153"/>
    <mergeCell ref="A155:B155"/>
    <mergeCell ref="A157:B157"/>
    <mergeCell ref="A159:B159"/>
    <mergeCell ref="A161:B161"/>
    <mergeCell ref="A163:B163"/>
    <mergeCell ref="A165:B165"/>
    <mergeCell ref="D49:D50"/>
    <mergeCell ref="D52:D53"/>
    <mergeCell ref="E52:E53"/>
    <mergeCell ref="C63:AL63"/>
    <mergeCell ref="D65:D126"/>
    <mergeCell ref="G65:G66"/>
    <mergeCell ref="G67:G68"/>
    <mergeCell ref="G103:G104"/>
    <mergeCell ref="E127:AK127"/>
    <mergeCell ref="E128:E129"/>
    <mergeCell ref="G128:G129"/>
    <mergeCell ref="E130:E131"/>
    <mergeCell ref="G130:G131"/>
    <mergeCell ref="G132:G133"/>
    <mergeCell ref="C1:AJ1"/>
    <mergeCell ref="D3:D37"/>
    <mergeCell ref="C39:D41"/>
    <mergeCell ref="Z39:AC39"/>
    <mergeCell ref="D44:D47"/>
    <mergeCell ref="E44:E47"/>
    <mergeCell ref="E49:E50"/>
    <mergeCell ref="G69:G70"/>
    <mergeCell ref="G71:G72"/>
    <mergeCell ref="G73:G74"/>
    <mergeCell ref="G75:G76"/>
    <mergeCell ref="G77:G78"/>
    <mergeCell ref="G79:G80"/>
    <mergeCell ref="G83:G84"/>
    <mergeCell ref="G91:G92"/>
    <mergeCell ref="G93:G94"/>
    <mergeCell ref="G99:G100"/>
    <mergeCell ref="E142:E143"/>
    <mergeCell ref="G142:G143"/>
    <mergeCell ref="D180:E180"/>
    <mergeCell ref="D181:E181"/>
    <mergeCell ref="D182:E182"/>
    <mergeCell ref="D183:E183"/>
    <mergeCell ref="D184:E184"/>
    <mergeCell ref="E166:E167"/>
    <mergeCell ref="E168:E169"/>
    <mergeCell ref="E170:E171"/>
    <mergeCell ref="E172:E173"/>
    <mergeCell ref="E174:E175"/>
    <mergeCell ref="E176:E177"/>
    <mergeCell ref="D179:E179"/>
    <mergeCell ref="G138:G139"/>
    <mergeCell ref="G140:G141"/>
    <mergeCell ref="E132:E133"/>
    <mergeCell ref="E134:E135"/>
    <mergeCell ref="G134:G135"/>
    <mergeCell ref="E136:E137"/>
    <mergeCell ref="G136:G137"/>
    <mergeCell ref="E138:E139"/>
    <mergeCell ref="E140:E141"/>
    <mergeCell ref="G150:G151"/>
    <mergeCell ref="G152:G153"/>
    <mergeCell ref="G154:G157"/>
    <mergeCell ref="G158:G159"/>
    <mergeCell ref="E144:E145"/>
    <mergeCell ref="G144:G145"/>
    <mergeCell ref="E146:E147"/>
    <mergeCell ref="G146:G147"/>
    <mergeCell ref="E148:E149"/>
    <mergeCell ref="G148:G149"/>
    <mergeCell ref="E150:E159"/>
    <mergeCell ref="G168:G169"/>
    <mergeCell ref="G170:G171"/>
    <mergeCell ref="G172:G173"/>
    <mergeCell ref="G174:G175"/>
    <mergeCell ref="G176:G177"/>
    <mergeCell ref="E160:E161"/>
    <mergeCell ref="G160:G161"/>
    <mergeCell ref="E162:E163"/>
    <mergeCell ref="G162:G163"/>
    <mergeCell ref="E164:E165"/>
    <mergeCell ref="G164:G165"/>
    <mergeCell ref="G166:G167"/>
  </mergeCells>
  <conditionalFormatting sqref="AM127">
    <cfRule type="notContainsBlanks" dxfId="0" priority="1">
      <formula>LEN(TRIM(AM127))&gt;0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  <col customWidth="1" min="39" max="40" width="36.86"/>
  </cols>
  <sheetData>
    <row r="1" ht="18.75" customHeight="1">
      <c r="A1" s="1"/>
      <c r="B1" s="295"/>
      <c r="C1" s="295" t="s">
        <v>717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  <c r="AM1" s="296" t="s">
        <v>0</v>
      </c>
      <c r="AN1" s="242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718</v>
      </c>
      <c r="F2" s="243">
        <v>1.0</v>
      </c>
      <c r="G2" s="7" t="s">
        <v>719</v>
      </c>
      <c r="H2" s="327">
        <v>2.0</v>
      </c>
      <c r="I2" s="297">
        <v>3.0</v>
      </c>
      <c r="J2" s="165">
        <v>4.0</v>
      </c>
      <c r="K2" s="328">
        <v>5.0</v>
      </c>
      <c r="L2" s="328">
        <v>6.0</v>
      </c>
      <c r="M2" s="212">
        <v>7.0</v>
      </c>
      <c r="N2" s="166">
        <v>8.0</v>
      </c>
      <c r="O2" s="166">
        <v>9.0</v>
      </c>
      <c r="P2" s="165">
        <v>10.0</v>
      </c>
      <c r="Q2" s="165">
        <v>11.0</v>
      </c>
      <c r="R2" s="165">
        <v>12.0</v>
      </c>
      <c r="S2" s="165">
        <v>13.0</v>
      </c>
      <c r="T2" s="165">
        <v>14.0</v>
      </c>
      <c r="U2" s="166">
        <v>15.0</v>
      </c>
      <c r="V2" s="166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6">
        <v>22.0</v>
      </c>
      <c r="AC2" s="166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6">
        <v>30.0</v>
      </c>
      <c r="AK2" s="166">
        <v>31.0</v>
      </c>
      <c r="AL2" s="401" t="s">
        <v>274</v>
      </c>
      <c r="AM2" s="18" t="s">
        <v>8</v>
      </c>
      <c r="AN2" s="264" t="s">
        <v>321</v>
      </c>
    </row>
    <row r="3" ht="15.75" customHeight="1">
      <c r="A3" s="19">
        <v>1.0</v>
      </c>
      <c r="B3" s="46" t="s">
        <v>198</v>
      </c>
      <c r="C3" s="358"/>
      <c r="D3" s="22"/>
      <c r="E3" s="23"/>
      <c r="F3" s="35">
        <v>12.0</v>
      </c>
      <c r="G3" s="23"/>
      <c r="H3" s="27"/>
      <c r="I3" s="35">
        <v>12.0</v>
      </c>
      <c r="J3" s="24">
        <v>8.0</v>
      </c>
      <c r="K3" s="24">
        <v>8.0</v>
      </c>
      <c r="L3" s="24">
        <v>8.0</v>
      </c>
      <c r="M3" s="24"/>
      <c r="N3" s="27"/>
      <c r="O3" s="27"/>
      <c r="P3" s="24">
        <v>8.0</v>
      </c>
      <c r="Q3" s="24">
        <v>8.0</v>
      </c>
      <c r="R3" s="24">
        <v>8.0</v>
      </c>
      <c r="S3" s="35">
        <v>12.0</v>
      </c>
      <c r="T3" s="24"/>
      <c r="U3" s="25"/>
      <c r="V3" s="27">
        <v>8.0</v>
      </c>
      <c r="W3" s="35">
        <v>12.0</v>
      </c>
      <c r="X3" s="24">
        <v>8.0</v>
      </c>
      <c r="Y3" s="35">
        <v>12.0</v>
      </c>
      <c r="Z3" s="24">
        <v>8.0</v>
      </c>
      <c r="AA3" s="24">
        <v>8.0</v>
      </c>
      <c r="AB3" s="25"/>
      <c r="AC3" s="25"/>
      <c r="AD3" s="24">
        <v>8.0</v>
      </c>
      <c r="AE3" s="24">
        <v>8.0</v>
      </c>
      <c r="AF3" s="24">
        <v>8.0</v>
      </c>
      <c r="AG3" s="24">
        <v>8.0</v>
      </c>
      <c r="AH3" s="35">
        <v>12.0</v>
      </c>
      <c r="AI3" s="24">
        <v>8.0</v>
      </c>
      <c r="AJ3" s="35">
        <v>12.0</v>
      </c>
      <c r="AK3" s="27"/>
      <c r="AL3" s="404">
        <f t="shared" ref="AL3:AL29" si="1">COUNT(F3:AK3)</f>
        <v>22</v>
      </c>
      <c r="AM3" s="29"/>
      <c r="AN3" s="18"/>
    </row>
    <row r="4" ht="15.75" customHeight="1">
      <c r="A4" s="19">
        <v>2.0</v>
      </c>
      <c r="B4" s="46" t="s">
        <v>668</v>
      </c>
      <c r="C4" s="359"/>
      <c r="D4" s="32"/>
      <c r="E4" s="23"/>
      <c r="F4" s="35">
        <v>12.0</v>
      </c>
      <c r="G4" s="23"/>
      <c r="H4" s="27"/>
      <c r="I4" s="24"/>
      <c r="J4" s="35">
        <v>12.0</v>
      </c>
      <c r="K4" s="24">
        <v>8.0</v>
      </c>
      <c r="L4" s="24">
        <v>8.0</v>
      </c>
      <c r="M4" s="35">
        <v>12.0</v>
      </c>
      <c r="N4" s="25"/>
      <c r="O4" s="767"/>
      <c r="P4" s="24">
        <v>8.0</v>
      </c>
      <c r="Q4" s="24">
        <v>8.0</v>
      </c>
      <c r="R4" s="24">
        <v>8.0</v>
      </c>
      <c r="S4" s="24">
        <v>8.0</v>
      </c>
      <c r="T4" s="67"/>
      <c r="U4" s="27"/>
      <c r="V4" s="27">
        <v>8.0</v>
      </c>
      <c r="W4" s="24">
        <v>8.0</v>
      </c>
      <c r="X4" s="35">
        <v>12.0</v>
      </c>
      <c r="Y4" s="24">
        <v>8.0</v>
      </c>
      <c r="Z4" s="24">
        <v>8.0</v>
      </c>
      <c r="AA4" s="35">
        <v>12.0</v>
      </c>
      <c r="AB4" s="27"/>
      <c r="AC4" s="27"/>
      <c r="AD4" s="24">
        <v>8.0</v>
      </c>
      <c r="AE4" s="24">
        <v>8.0</v>
      </c>
      <c r="AF4" s="24">
        <v>8.0</v>
      </c>
      <c r="AG4" s="35">
        <v>12.0</v>
      </c>
      <c r="AH4" s="24">
        <v>8.0</v>
      </c>
      <c r="AI4" s="24">
        <v>8.0</v>
      </c>
      <c r="AJ4" s="27"/>
      <c r="AK4" s="35">
        <v>12.0</v>
      </c>
      <c r="AL4" s="404">
        <f t="shared" si="1"/>
        <v>22</v>
      </c>
      <c r="AM4" s="29"/>
      <c r="AN4" s="18"/>
    </row>
    <row r="5" ht="15.75" customHeight="1">
      <c r="A5" s="19">
        <v>3.0</v>
      </c>
      <c r="B5" s="251" t="s">
        <v>203</v>
      </c>
      <c r="C5" s="358"/>
      <c r="D5" s="32"/>
      <c r="E5" s="23"/>
      <c r="F5" s="27">
        <v>8.0</v>
      </c>
      <c r="G5" s="23"/>
      <c r="H5" s="27"/>
      <c r="I5" s="24"/>
      <c r="J5" s="24">
        <v>8.0</v>
      </c>
      <c r="K5" s="24">
        <v>8.0</v>
      </c>
      <c r="L5" s="35">
        <v>12.0</v>
      </c>
      <c r="M5" s="24">
        <v>8.0</v>
      </c>
      <c r="N5" s="27"/>
      <c r="O5" s="383"/>
      <c r="P5" s="35">
        <v>12.0</v>
      </c>
      <c r="Q5" s="24">
        <v>8.0</v>
      </c>
      <c r="R5" s="24">
        <v>8.0</v>
      </c>
      <c r="S5" s="24">
        <v>8.0</v>
      </c>
      <c r="T5" s="24">
        <v>8.0</v>
      </c>
      <c r="U5" s="35">
        <v>12.0</v>
      </c>
      <c r="V5" s="27"/>
      <c r="W5" s="24"/>
      <c r="X5" s="24">
        <v>8.0</v>
      </c>
      <c r="Y5" s="35">
        <v>12.0</v>
      </c>
      <c r="Z5" s="24">
        <v>8.0</v>
      </c>
      <c r="AA5" s="24">
        <v>8.0</v>
      </c>
      <c r="AB5" s="27"/>
      <c r="AC5" s="25"/>
      <c r="AD5" s="24">
        <v>8.0</v>
      </c>
      <c r="AE5" s="24">
        <v>8.0</v>
      </c>
      <c r="AF5" s="35">
        <v>12.0</v>
      </c>
      <c r="AG5" s="24">
        <v>8.0</v>
      </c>
      <c r="AH5" s="24">
        <v>8.0</v>
      </c>
      <c r="AI5" s="24">
        <v>8.0</v>
      </c>
      <c r="AJ5" s="490"/>
      <c r="AK5" s="490"/>
      <c r="AL5" s="404">
        <f t="shared" si="1"/>
        <v>21</v>
      </c>
      <c r="AM5" s="45"/>
      <c r="AN5" s="180"/>
    </row>
    <row r="6" ht="15.75" customHeight="1">
      <c r="A6" s="19">
        <v>4.0</v>
      </c>
      <c r="B6" s="46" t="s">
        <v>23</v>
      </c>
      <c r="C6" s="358"/>
      <c r="D6" s="32"/>
      <c r="E6" s="23"/>
      <c r="F6" s="27"/>
      <c r="G6" s="23"/>
      <c r="H6" s="25"/>
      <c r="I6" s="24">
        <v>8.0</v>
      </c>
      <c r="J6" s="24">
        <v>8.0</v>
      </c>
      <c r="K6" s="35">
        <v>12.0</v>
      </c>
      <c r="L6" s="24">
        <v>8.0</v>
      </c>
      <c r="M6" s="24"/>
      <c r="N6" s="27"/>
      <c r="O6" s="27">
        <v>8.0</v>
      </c>
      <c r="P6" s="24">
        <v>8.0</v>
      </c>
      <c r="Q6" s="35">
        <v>12.0</v>
      </c>
      <c r="R6" s="24">
        <v>8.0</v>
      </c>
      <c r="S6" s="24">
        <v>8.0</v>
      </c>
      <c r="T6" s="24">
        <v>8.0</v>
      </c>
      <c r="U6" s="27"/>
      <c r="V6" s="27"/>
      <c r="W6" s="35">
        <v>12.0</v>
      </c>
      <c r="X6" s="24">
        <v>8.0</v>
      </c>
      <c r="Y6" s="24">
        <v>8.0</v>
      </c>
      <c r="Z6" s="35">
        <v>12.0</v>
      </c>
      <c r="AA6" s="24">
        <v>8.0</v>
      </c>
      <c r="AB6" s="25"/>
      <c r="AC6" s="27"/>
      <c r="AD6" s="24">
        <v>8.0</v>
      </c>
      <c r="AE6" s="35">
        <v>12.0</v>
      </c>
      <c r="AF6" s="24">
        <v>8.0</v>
      </c>
      <c r="AG6" s="24">
        <v>8.0</v>
      </c>
      <c r="AH6" s="24">
        <v>8.0</v>
      </c>
      <c r="AI6" s="24">
        <v>8.0</v>
      </c>
      <c r="AJ6" s="27"/>
      <c r="AK6" s="27"/>
      <c r="AL6" s="404">
        <f t="shared" si="1"/>
        <v>21</v>
      </c>
      <c r="AM6" s="45"/>
      <c r="AN6" s="180"/>
    </row>
    <row r="7" ht="15.75" customHeight="1">
      <c r="A7" s="19">
        <v>5.0</v>
      </c>
      <c r="B7" s="300" t="s">
        <v>24</v>
      </c>
      <c r="C7" s="358"/>
      <c r="D7" s="32"/>
      <c r="E7" s="23"/>
      <c r="F7" s="27">
        <v>8.0</v>
      </c>
      <c r="G7" s="23"/>
      <c r="H7" s="27"/>
      <c r="I7" s="24"/>
      <c r="J7" s="24">
        <v>8.0</v>
      </c>
      <c r="K7" s="35">
        <v>12.0</v>
      </c>
      <c r="L7" s="24">
        <v>8.0</v>
      </c>
      <c r="M7" s="24">
        <v>8.0</v>
      </c>
      <c r="N7" s="27"/>
      <c r="O7" s="27"/>
      <c r="P7" s="35">
        <v>12.0</v>
      </c>
      <c r="Q7" s="24">
        <v>8.0</v>
      </c>
      <c r="R7" s="35">
        <v>12.0</v>
      </c>
      <c r="S7" s="24">
        <v>8.0</v>
      </c>
      <c r="T7" s="24">
        <v>8.0</v>
      </c>
      <c r="U7" s="27">
        <v>8.0</v>
      </c>
      <c r="V7" s="27"/>
      <c r="W7" s="24"/>
      <c r="X7" s="35">
        <v>12.0</v>
      </c>
      <c r="Y7" s="24">
        <v>8.0</v>
      </c>
      <c r="Z7" s="24">
        <v>8.0</v>
      </c>
      <c r="AA7" s="24">
        <v>8.0</v>
      </c>
      <c r="AB7" s="27"/>
      <c r="AC7" s="27"/>
      <c r="AD7" s="35">
        <v>12.0</v>
      </c>
      <c r="AE7" s="24">
        <v>8.0</v>
      </c>
      <c r="AF7" s="24">
        <v>8.0</v>
      </c>
      <c r="AG7" s="24">
        <v>8.0</v>
      </c>
      <c r="AH7" s="24">
        <v>8.0</v>
      </c>
      <c r="AI7" s="24">
        <v>8.0</v>
      </c>
      <c r="AJ7" s="25"/>
      <c r="AK7" s="27"/>
      <c r="AL7" s="404">
        <f t="shared" si="1"/>
        <v>21</v>
      </c>
      <c r="AM7" s="45"/>
      <c r="AN7" s="180"/>
    </row>
    <row r="8" ht="15.75" customHeight="1">
      <c r="A8" s="19">
        <v>6.0</v>
      </c>
      <c r="B8" s="300" t="s">
        <v>667</v>
      </c>
      <c r="C8" s="359"/>
      <c r="D8" s="32"/>
      <c r="E8" s="23"/>
      <c r="F8" s="27">
        <v>8.0</v>
      </c>
      <c r="G8" s="23"/>
      <c r="H8" s="27"/>
      <c r="I8" s="24"/>
      <c r="J8" s="24">
        <v>8.0</v>
      </c>
      <c r="K8" s="24">
        <v>8.0</v>
      </c>
      <c r="L8" s="24">
        <v>8.0</v>
      </c>
      <c r="M8" s="35">
        <v>12.0</v>
      </c>
      <c r="N8" s="27"/>
      <c r="O8" s="27"/>
      <c r="P8" s="24">
        <v>8.0</v>
      </c>
      <c r="Q8" s="24">
        <v>8.0</v>
      </c>
      <c r="R8" s="24">
        <v>8.0</v>
      </c>
      <c r="S8" s="35">
        <v>12.0</v>
      </c>
      <c r="T8" s="24">
        <v>8.0</v>
      </c>
      <c r="U8" s="25"/>
      <c r="V8" s="27"/>
      <c r="W8" s="24">
        <v>8.0</v>
      </c>
      <c r="X8" s="24">
        <v>8.0</v>
      </c>
      <c r="Y8" s="35">
        <v>12.0</v>
      </c>
      <c r="Z8" s="24">
        <v>8.0</v>
      </c>
      <c r="AA8" s="24">
        <v>8.0</v>
      </c>
      <c r="AB8" s="27">
        <v>8.0</v>
      </c>
      <c r="AC8" s="27"/>
      <c r="AD8" s="67"/>
      <c r="AE8" s="24">
        <v>8.0</v>
      </c>
      <c r="AF8" s="24">
        <v>8.0</v>
      </c>
      <c r="AG8" s="24">
        <v>8.0</v>
      </c>
      <c r="AH8" s="35">
        <v>12.0</v>
      </c>
      <c r="AI8" s="24">
        <v>8.0</v>
      </c>
      <c r="AJ8" s="27"/>
      <c r="AK8" s="27">
        <v>8.0</v>
      </c>
      <c r="AL8" s="404">
        <f t="shared" si="1"/>
        <v>22</v>
      </c>
      <c r="AM8" s="45"/>
      <c r="AN8" s="180"/>
    </row>
    <row r="9" ht="15.75" customHeight="1">
      <c r="A9" s="19">
        <v>7.0</v>
      </c>
      <c r="B9" s="300" t="s">
        <v>253</v>
      </c>
      <c r="C9" s="358"/>
      <c r="D9" s="32"/>
      <c r="E9" s="23"/>
      <c r="F9" s="27">
        <v>8.0</v>
      </c>
      <c r="G9" s="23"/>
      <c r="H9" s="27"/>
      <c r="I9" s="35">
        <v>12.0</v>
      </c>
      <c r="J9" s="24">
        <v>8.0</v>
      </c>
      <c r="K9" s="24">
        <v>8.0</v>
      </c>
      <c r="L9" s="35">
        <v>12.0</v>
      </c>
      <c r="M9" s="24">
        <v>8.0</v>
      </c>
      <c r="N9" s="27"/>
      <c r="O9" s="27"/>
      <c r="P9" s="24">
        <v>8.0</v>
      </c>
      <c r="Q9" s="35">
        <v>12.0</v>
      </c>
      <c r="R9" s="24">
        <v>8.0</v>
      </c>
      <c r="S9" s="24">
        <v>8.0</v>
      </c>
      <c r="T9" s="35">
        <v>12.0</v>
      </c>
      <c r="U9" s="27">
        <v>8.0</v>
      </c>
      <c r="V9" s="27"/>
      <c r="W9" s="24"/>
      <c r="X9" s="24">
        <v>8.0</v>
      </c>
      <c r="Y9" s="24">
        <v>8.0</v>
      </c>
      <c r="Z9" s="35">
        <v>12.0</v>
      </c>
      <c r="AA9" s="24">
        <v>8.0</v>
      </c>
      <c r="AB9" s="27"/>
      <c r="AC9" s="27"/>
      <c r="AD9" s="24">
        <v>8.0</v>
      </c>
      <c r="AE9" s="35">
        <v>12.0</v>
      </c>
      <c r="AF9" s="24">
        <v>8.0</v>
      </c>
      <c r="AG9" s="35">
        <v>12.0</v>
      </c>
      <c r="AH9" s="24">
        <v>8.0</v>
      </c>
      <c r="AI9" s="24">
        <v>8.0</v>
      </c>
      <c r="AJ9" s="25"/>
      <c r="AK9" s="27"/>
      <c r="AL9" s="404">
        <f t="shared" si="1"/>
        <v>22</v>
      </c>
      <c r="AM9" s="29"/>
      <c r="AN9" s="18"/>
    </row>
    <row r="10" ht="15.75" customHeight="1">
      <c r="A10" s="19">
        <v>8.0</v>
      </c>
      <c r="B10" s="46" t="s">
        <v>25</v>
      </c>
      <c r="C10" s="358"/>
      <c r="D10" s="32"/>
      <c r="E10" s="23"/>
      <c r="F10" s="25"/>
      <c r="G10" s="23"/>
      <c r="H10" s="27">
        <v>8.0</v>
      </c>
      <c r="I10" s="24">
        <v>8.0</v>
      </c>
      <c r="J10" s="24">
        <v>8.0</v>
      </c>
      <c r="K10" s="24">
        <v>8.0</v>
      </c>
      <c r="L10" s="35">
        <v>12.0</v>
      </c>
      <c r="M10" s="24">
        <v>8.0</v>
      </c>
      <c r="N10" s="25"/>
      <c r="O10" s="27"/>
      <c r="P10" s="35">
        <v>12.0</v>
      </c>
      <c r="Q10" s="24">
        <v>8.0</v>
      </c>
      <c r="R10" s="24">
        <v>8.0</v>
      </c>
      <c r="S10" s="24">
        <v>8.0</v>
      </c>
      <c r="T10" s="24">
        <v>8.0</v>
      </c>
      <c r="U10" s="27"/>
      <c r="V10" s="27"/>
      <c r="W10" s="24">
        <v>8.0</v>
      </c>
      <c r="X10" s="457">
        <v>12.0</v>
      </c>
      <c r="Y10" s="24">
        <v>8.0</v>
      </c>
      <c r="Z10" s="24">
        <v>8.0</v>
      </c>
      <c r="AA10" s="35">
        <v>12.0</v>
      </c>
      <c r="AB10" s="27">
        <v>8.0</v>
      </c>
      <c r="AC10" s="27"/>
      <c r="AD10" s="24"/>
      <c r="AE10" s="24">
        <v>8.0</v>
      </c>
      <c r="AF10" s="24">
        <v>8.0</v>
      </c>
      <c r="AG10" s="35">
        <v>12.0</v>
      </c>
      <c r="AH10" s="24">
        <v>8.0</v>
      </c>
      <c r="AI10" s="24">
        <v>8.0</v>
      </c>
      <c r="AJ10" s="27"/>
      <c r="AK10" s="25"/>
      <c r="AL10" s="404">
        <f t="shared" si="1"/>
        <v>22</v>
      </c>
      <c r="AM10" s="29"/>
      <c r="AN10" s="18"/>
    </row>
    <row r="11" ht="15.75" customHeight="1">
      <c r="A11" s="19">
        <v>9.0</v>
      </c>
      <c r="B11" s="46" t="s">
        <v>278</v>
      </c>
      <c r="C11" s="358"/>
      <c r="D11" s="32"/>
      <c r="E11" s="23"/>
      <c r="F11" s="27"/>
      <c r="G11" s="23"/>
      <c r="H11" s="27"/>
      <c r="I11" s="24">
        <v>8.0</v>
      </c>
      <c r="J11" s="35">
        <v>12.0</v>
      </c>
      <c r="K11" s="24">
        <v>8.0</v>
      </c>
      <c r="L11" s="24">
        <v>8.0</v>
      </c>
      <c r="M11" s="24"/>
      <c r="N11" s="27"/>
      <c r="O11" s="27">
        <v>8.0</v>
      </c>
      <c r="P11" s="24">
        <v>8.0</v>
      </c>
      <c r="Q11" s="24">
        <v>8.0</v>
      </c>
      <c r="R11" s="35">
        <v>12.0</v>
      </c>
      <c r="S11" s="24">
        <v>8.0</v>
      </c>
      <c r="T11" s="24">
        <v>8.0</v>
      </c>
      <c r="U11" s="35">
        <v>12.0</v>
      </c>
      <c r="V11" s="27"/>
      <c r="W11" s="457">
        <v>12.0</v>
      </c>
      <c r="X11" s="24">
        <v>8.0</v>
      </c>
      <c r="Y11" s="24">
        <v>8.0</v>
      </c>
      <c r="Z11" s="24">
        <v>8.0</v>
      </c>
      <c r="AA11" s="24"/>
      <c r="AB11" s="27"/>
      <c r="AC11" s="27"/>
      <c r="AD11" s="24">
        <v>8.0</v>
      </c>
      <c r="AE11" s="35">
        <v>12.0</v>
      </c>
      <c r="AF11" s="24">
        <v>8.0</v>
      </c>
      <c r="AG11" s="24">
        <v>8.0</v>
      </c>
      <c r="AH11" s="35">
        <v>12.0</v>
      </c>
      <c r="AI11" s="24">
        <v>8.0</v>
      </c>
      <c r="AJ11" s="27">
        <v>8.0</v>
      </c>
      <c r="AK11" s="27"/>
      <c r="AL11" s="404">
        <f t="shared" si="1"/>
        <v>22</v>
      </c>
      <c r="AM11" s="29"/>
      <c r="AN11" s="18"/>
    </row>
    <row r="12" ht="15.75" customHeight="1">
      <c r="A12" s="19">
        <v>10.0</v>
      </c>
      <c r="B12" s="300" t="s">
        <v>200</v>
      </c>
      <c r="C12" s="358"/>
      <c r="D12" s="32"/>
      <c r="E12" s="23"/>
      <c r="F12" s="27"/>
      <c r="G12" s="23"/>
      <c r="H12" s="25"/>
      <c r="I12" s="24">
        <v>8.0</v>
      </c>
      <c r="J12" s="35">
        <v>12.0</v>
      </c>
      <c r="K12" s="24">
        <v>8.0</v>
      </c>
      <c r="L12" s="24">
        <v>8.0</v>
      </c>
      <c r="M12" s="35">
        <v>12.0</v>
      </c>
      <c r="N12" s="27">
        <v>8.0</v>
      </c>
      <c r="O12" s="27"/>
      <c r="P12" s="24"/>
      <c r="Q12" s="24">
        <v>8.0</v>
      </c>
      <c r="R12" s="24">
        <v>8.0</v>
      </c>
      <c r="S12" s="35">
        <v>12.0</v>
      </c>
      <c r="T12" s="24">
        <v>8.0</v>
      </c>
      <c r="U12" s="27"/>
      <c r="V12" s="25"/>
      <c r="W12" s="24">
        <v>8.0</v>
      </c>
      <c r="X12" s="24">
        <v>8.0</v>
      </c>
      <c r="Y12" s="457">
        <v>12.0</v>
      </c>
      <c r="Z12" s="24">
        <v>8.0</v>
      </c>
      <c r="AA12" s="24">
        <v>8.0</v>
      </c>
      <c r="AB12" s="27"/>
      <c r="AC12" s="27"/>
      <c r="AD12" s="35">
        <v>12.0</v>
      </c>
      <c r="AE12" s="24">
        <v>8.0</v>
      </c>
      <c r="AF12" s="24">
        <v>8.0</v>
      </c>
      <c r="AG12" s="35">
        <v>12.0</v>
      </c>
      <c r="AH12" s="24">
        <v>8.0</v>
      </c>
      <c r="AI12" s="24">
        <v>8.0</v>
      </c>
      <c r="AJ12" s="25"/>
      <c r="AK12" s="27"/>
      <c r="AL12" s="404">
        <f t="shared" si="1"/>
        <v>21</v>
      </c>
      <c r="AM12" s="45"/>
      <c r="AN12" s="180"/>
    </row>
    <row r="13" ht="15.75" customHeight="1">
      <c r="A13" s="19">
        <v>11.0</v>
      </c>
      <c r="B13" s="300" t="s">
        <v>720</v>
      </c>
      <c r="C13" s="359"/>
      <c r="D13" s="32"/>
      <c r="E13" s="23"/>
      <c r="F13" s="27"/>
      <c r="G13" s="23"/>
      <c r="H13" s="27"/>
      <c r="I13" s="35">
        <v>12.0</v>
      </c>
      <c r="J13" s="24">
        <v>8.0</v>
      </c>
      <c r="K13" s="24">
        <v>8.0</v>
      </c>
      <c r="L13" s="24">
        <v>8.0</v>
      </c>
      <c r="M13" s="24">
        <v>8.0</v>
      </c>
      <c r="N13" s="35">
        <v>12.0</v>
      </c>
      <c r="O13" s="27"/>
      <c r="P13" s="24"/>
      <c r="Q13" s="35">
        <v>12.0</v>
      </c>
      <c r="R13" s="24">
        <v>8.0</v>
      </c>
      <c r="S13" s="24">
        <v>8.0</v>
      </c>
      <c r="T13" s="35">
        <v>12.0</v>
      </c>
      <c r="U13" s="27"/>
      <c r="V13" s="27"/>
      <c r="W13" s="24">
        <v>8.0</v>
      </c>
      <c r="X13" s="24">
        <v>8.0</v>
      </c>
      <c r="Y13" s="24">
        <v>8.0</v>
      </c>
      <c r="Z13" s="457">
        <v>12.0</v>
      </c>
      <c r="AA13" s="24"/>
      <c r="AB13" s="27"/>
      <c r="AC13" s="35">
        <v>12.0</v>
      </c>
      <c r="AD13" s="24">
        <v>8.0</v>
      </c>
      <c r="AE13" s="67"/>
      <c r="AF13" s="24">
        <v>8.0</v>
      </c>
      <c r="AG13" s="24">
        <v>8.0</v>
      </c>
      <c r="AH13" s="24">
        <v>8.0</v>
      </c>
      <c r="AI13" s="35">
        <v>12.0</v>
      </c>
      <c r="AJ13" s="27"/>
      <c r="AK13" s="25"/>
      <c r="AL13" s="404">
        <f t="shared" si="1"/>
        <v>20</v>
      </c>
      <c r="AM13" s="29"/>
      <c r="AN13" s="18"/>
    </row>
    <row r="14" ht="15.75" customHeight="1">
      <c r="A14" s="19">
        <v>12.0</v>
      </c>
      <c r="B14" s="300" t="s">
        <v>26</v>
      </c>
      <c r="C14" s="359"/>
      <c r="D14" s="32"/>
      <c r="E14" s="23"/>
      <c r="F14" s="768"/>
      <c r="G14" s="23"/>
      <c r="H14" s="35">
        <v>12.0</v>
      </c>
      <c r="I14" s="24">
        <v>8.0</v>
      </c>
      <c r="J14" s="24">
        <v>8.0</v>
      </c>
      <c r="K14" s="35">
        <v>12.0</v>
      </c>
      <c r="L14" s="24">
        <v>8.0</v>
      </c>
      <c r="M14" s="24">
        <v>8.0</v>
      </c>
      <c r="N14" s="27"/>
      <c r="O14" s="27"/>
      <c r="P14" s="35">
        <v>12.0</v>
      </c>
      <c r="Q14" s="24">
        <v>8.0</v>
      </c>
      <c r="R14" s="24">
        <v>8.0</v>
      </c>
      <c r="S14" s="24">
        <v>8.0</v>
      </c>
      <c r="T14" s="24">
        <v>8.0</v>
      </c>
      <c r="U14" s="27"/>
      <c r="V14" s="25"/>
      <c r="W14" s="24">
        <v>8.0</v>
      </c>
      <c r="X14" s="35">
        <v>12.0</v>
      </c>
      <c r="Y14" s="24">
        <v>8.0</v>
      </c>
      <c r="Z14" s="24">
        <v>8.0</v>
      </c>
      <c r="AA14" s="24">
        <v>8.0</v>
      </c>
      <c r="AB14" s="35">
        <v>12.0</v>
      </c>
      <c r="AC14" s="25"/>
      <c r="AD14" s="24"/>
      <c r="AE14" s="24">
        <v>8.0</v>
      </c>
      <c r="AF14" s="35">
        <v>12.0</v>
      </c>
      <c r="AG14" s="24">
        <v>8.0</v>
      </c>
      <c r="AH14" s="24">
        <v>8.0</v>
      </c>
      <c r="AI14" s="24">
        <v>8.0</v>
      </c>
      <c r="AJ14" s="27"/>
      <c r="AK14" s="27"/>
      <c r="AL14" s="404">
        <f t="shared" si="1"/>
        <v>22</v>
      </c>
      <c r="AM14" s="29"/>
      <c r="AN14" s="18"/>
    </row>
    <row r="15" ht="15.75" customHeight="1">
      <c r="A15" s="19">
        <v>13.0</v>
      </c>
      <c r="B15" s="480" t="s">
        <v>27</v>
      </c>
      <c r="C15" s="358"/>
      <c r="D15" s="32"/>
      <c r="E15" s="23"/>
      <c r="F15" s="27"/>
      <c r="G15" s="23"/>
      <c r="H15" s="27"/>
      <c r="I15" s="24">
        <v>8.0</v>
      </c>
      <c r="J15" s="35">
        <v>12.0</v>
      </c>
      <c r="K15" s="24">
        <v>8.0</v>
      </c>
      <c r="L15" s="24">
        <v>8.0</v>
      </c>
      <c r="M15" s="35">
        <v>12.0</v>
      </c>
      <c r="N15" s="27">
        <v>8.0</v>
      </c>
      <c r="O15" s="27"/>
      <c r="P15" s="24"/>
      <c r="Q15" s="24">
        <v>8.0</v>
      </c>
      <c r="R15" s="35">
        <v>12.0</v>
      </c>
      <c r="S15" s="24">
        <v>8.0</v>
      </c>
      <c r="T15" s="24">
        <v>8.0</v>
      </c>
      <c r="U15" s="27"/>
      <c r="V15" s="27"/>
      <c r="W15" s="35">
        <v>12.0</v>
      </c>
      <c r="X15" s="24">
        <v>8.0</v>
      </c>
      <c r="Y15" s="24">
        <v>8.0</v>
      </c>
      <c r="Z15" s="24">
        <v>8.0</v>
      </c>
      <c r="AA15" s="24"/>
      <c r="AB15" s="27"/>
      <c r="AC15" s="27">
        <v>8.0</v>
      </c>
      <c r="AD15" s="24">
        <v>8.0</v>
      </c>
      <c r="AE15" s="35">
        <v>12.0</v>
      </c>
      <c r="AF15" s="24">
        <v>8.0</v>
      </c>
      <c r="AG15" s="24">
        <v>8.0</v>
      </c>
      <c r="AH15" s="35">
        <v>12.0</v>
      </c>
      <c r="AI15" s="24">
        <v>8.0</v>
      </c>
      <c r="AJ15" s="27"/>
      <c r="AK15" s="27"/>
      <c r="AL15" s="404">
        <f t="shared" si="1"/>
        <v>21</v>
      </c>
      <c r="AM15" s="29"/>
      <c r="AN15" s="18"/>
    </row>
    <row r="16" ht="15.75" customHeight="1">
      <c r="A16" s="19">
        <v>14.0</v>
      </c>
      <c r="B16" s="46" t="s">
        <v>28</v>
      </c>
      <c r="C16" s="359"/>
      <c r="D16" s="32"/>
      <c r="E16" s="23"/>
      <c r="F16" s="27"/>
      <c r="G16" s="23"/>
      <c r="H16" s="27"/>
      <c r="I16" s="35">
        <v>12.0</v>
      </c>
      <c r="J16" s="24">
        <v>8.0</v>
      </c>
      <c r="K16" s="24">
        <v>8.0</v>
      </c>
      <c r="L16" s="24">
        <v>8.0</v>
      </c>
      <c r="M16" s="24"/>
      <c r="N16" s="27"/>
      <c r="O16" s="35">
        <v>12.0</v>
      </c>
      <c r="P16" s="24">
        <v>8.0</v>
      </c>
      <c r="Q16" s="35">
        <v>12.0</v>
      </c>
      <c r="R16" s="24">
        <v>8.0</v>
      </c>
      <c r="S16" s="24">
        <v>8.0</v>
      </c>
      <c r="T16" s="24">
        <v>8.0</v>
      </c>
      <c r="U16" s="27"/>
      <c r="V16" s="27"/>
      <c r="W16" s="24">
        <v>8.0</v>
      </c>
      <c r="X16" s="24">
        <v>8.0</v>
      </c>
      <c r="Y16" s="35">
        <v>12.0</v>
      </c>
      <c r="Z16" s="24">
        <v>8.0</v>
      </c>
      <c r="AA16" s="24"/>
      <c r="AB16" s="27"/>
      <c r="AC16" s="35">
        <v>12.0</v>
      </c>
      <c r="AD16" s="24">
        <v>8.0</v>
      </c>
      <c r="AE16" s="24">
        <v>8.0</v>
      </c>
      <c r="AF16" s="35">
        <v>12.0</v>
      </c>
      <c r="AG16" s="24">
        <v>8.0</v>
      </c>
      <c r="AH16" s="24">
        <v>8.0</v>
      </c>
      <c r="AI16" s="24">
        <v>8.0</v>
      </c>
      <c r="AJ16" s="27"/>
      <c r="AK16" s="27"/>
      <c r="AL16" s="404">
        <f t="shared" si="1"/>
        <v>21</v>
      </c>
      <c r="AM16" s="29"/>
      <c r="AN16" s="18"/>
    </row>
    <row r="17" ht="15.75" customHeight="1">
      <c r="A17" s="19">
        <v>15.0</v>
      </c>
      <c r="B17" s="46" t="s">
        <v>312</v>
      </c>
      <c r="C17" s="359"/>
      <c r="D17" s="32"/>
      <c r="E17" s="23"/>
      <c r="F17" s="27"/>
      <c r="G17" s="23"/>
      <c r="H17" s="27">
        <v>8.0</v>
      </c>
      <c r="I17" s="24">
        <v>8.0</v>
      </c>
      <c r="J17" s="24">
        <v>8.0</v>
      </c>
      <c r="K17" s="35">
        <v>12.0</v>
      </c>
      <c r="L17" s="24">
        <v>8.0</v>
      </c>
      <c r="M17" s="35">
        <v>12.0</v>
      </c>
      <c r="N17" s="27"/>
      <c r="O17" s="27"/>
      <c r="P17" s="24">
        <v>8.0</v>
      </c>
      <c r="Q17" s="24">
        <v>8.0</v>
      </c>
      <c r="R17" s="24">
        <v>8.0</v>
      </c>
      <c r="S17" s="35">
        <v>12.0</v>
      </c>
      <c r="T17" s="24"/>
      <c r="U17" s="27"/>
      <c r="V17" s="35">
        <v>12.0</v>
      </c>
      <c r="W17" s="24">
        <v>8.0</v>
      </c>
      <c r="X17" s="24">
        <v>8.0</v>
      </c>
      <c r="Y17" s="24">
        <v>8.0</v>
      </c>
      <c r="Z17" s="35">
        <v>12.0</v>
      </c>
      <c r="AA17" s="24">
        <v>8.0</v>
      </c>
      <c r="AB17" s="27"/>
      <c r="AC17" s="27"/>
      <c r="AD17" s="35">
        <v>12.0</v>
      </c>
      <c r="AE17" s="24">
        <v>8.0</v>
      </c>
      <c r="AF17" s="24">
        <v>8.0</v>
      </c>
      <c r="AG17" s="35">
        <v>12.0</v>
      </c>
      <c r="AH17" s="24">
        <v>8.0</v>
      </c>
      <c r="AI17" s="24">
        <v>8.0</v>
      </c>
      <c r="AJ17" s="25"/>
      <c r="AK17" s="27"/>
      <c r="AL17" s="404">
        <f t="shared" si="1"/>
        <v>22</v>
      </c>
      <c r="AM17" s="45"/>
      <c r="AN17" s="180"/>
    </row>
    <row r="18" ht="15.75" customHeight="1">
      <c r="A18" s="19">
        <v>16.0</v>
      </c>
      <c r="B18" s="58" t="s">
        <v>32</v>
      </c>
      <c r="C18" s="359"/>
      <c r="D18" s="32"/>
      <c r="E18" s="23"/>
      <c r="F18" s="27"/>
      <c r="G18" s="23"/>
      <c r="H18" s="25"/>
      <c r="I18" s="35">
        <v>12.0</v>
      </c>
      <c r="J18" s="24">
        <v>8.0</v>
      </c>
      <c r="K18" s="24">
        <v>8.0</v>
      </c>
      <c r="L18" s="35">
        <v>12.0</v>
      </c>
      <c r="M18" s="24"/>
      <c r="N18" s="27"/>
      <c r="O18" s="35">
        <v>12.0</v>
      </c>
      <c r="P18" s="24">
        <v>8.0</v>
      </c>
      <c r="Q18" s="24">
        <v>8.0</v>
      </c>
      <c r="R18" s="35">
        <v>12.0</v>
      </c>
      <c r="S18" s="24">
        <v>8.0</v>
      </c>
      <c r="T18" s="24">
        <v>8.0</v>
      </c>
      <c r="U18" s="27"/>
      <c r="V18" s="27"/>
      <c r="W18" s="35">
        <v>12.0</v>
      </c>
      <c r="X18" s="24">
        <v>8.0</v>
      </c>
      <c r="Y18" s="24">
        <v>8.0</v>
      </c>
      <c r="Z18" s="24">
        <v>8.0</v>
      </c>
      <c r="AA18" s="24"/>
      <c r="AB18" s="27"/>
      <c r="AC18" s="27">
        <v>8.0</v>
      </c>
      <c r="AD18" s="35">
        <v>12.0</v>
      </c>
      <c r="AE18" s="24">
        <v>8.0</v>
      </c>
      <c r="AF18" s="35">
        <v>12.0</v>
      </c>
      <c r="AG18" s="24">
        <v>8.0</v>
      </c>
      <c r="AH18" s="24">
        <v>8.0</v>
      </c>
      <c r="AI18" s="24">
        <v>8.0</v>
      </c>
      <c r="AJ18" s="27"/>
      <c r="AK18" s="27"/>
      <c r="AL18" s="404">
        <f t="shared" si="1"/>
        <v>21</v>
      </c>
      <c r="AM18" s="45"/>
      <c r="AN18" s="180"/>
    </row>
    <row r="19" ht="15.75" customHeight="1">
      <c r="A19" s="19">
        <v>17.0</v>
      </c>
      <c r="B19" s="46" t="s">
        <v>33</v>
      </c>
      <c r="C19" s="362"/>
      <c r="D19" s="32"/>
      <c r="E19" s="23"/>
      <c r="F19" s="27"/>
      <c r="G19" s="23"/>
      <c r="H19" s="27"/>
      <c r="I19" s="24">
        <v>8.0</v>
      </c>
      <c r="J19" s="35">
        <v>12.0</v>
      </c>
      <c r="K19" s="24">
        <v>8.0</v>
      </c>
      <c r="L19" s="24">
        <v>8.0</v>
      </c>
      <c r="M19" s="24">
        <v>8.0</v>
      </c>
      <c r="N19" s="27">
        <v>8.0</v>
      </c>
      <c r="O19" s="25"/>
      <c r="P19" s="24"/>
      <c r="Q19" s="35">
        <v>12.0</v>
      </c>
      <c r="R19" s="24">
        <v>8.0</v>
      </c>
      <c r="S19" s="24">
        <v>8.0</v>
      </c>
      <c r="T19" s="35">
        <v>12.0</v>
      </c>
      <c r="U19" s="27"/>
      <c r="V19" s="27"/>
      <c r="W19" s="24">
        <v>8.0</v>
      </c>
      <c r="X19" s="35">
        <v>12.0</v>
      </c>
      <c r="Y19" s="24"/>
      <c r="Z19" s="24">
        <v>8.0</v>
      </c>
      <c r="AA19" s="24">
        <v>8.0</v>
      </c>
      <c r="AB19" s="35">
        <v>12.0</v>
      </c>
      <c r="AC19" s="27"/>
      <c r="AD19" s="24"/>
      <c r="AE19" s="24">
        <v>8.0</v>
      </c>
      <c r="AF19" s="24">
        <v>8.0</v>
      </c>
      <c r="AG19" s="24">
        <v>8.0</v>
      </c>
      <c r="AH19" s="35">
        <v>12.0</v>
      </c>
      <c r="AI19" s="24">
        <v>8.0</v>
      </c>
      <c r="AJ19" s="27"/>
      <c r="AK19" s="27">
        <v>8.0</v>
      </c>
      <c r="AL19" s="404">
        <f t="shared" si="1"/>
        <v>21</v>
      </c>
      <c r="AM19" s="61"/>
      <c r="AN19" s="253"/>
    </row>
    <row r="20" ht="15.75" customHeight="1">
      <c r="A20" s="19">
        <v>18.0</v>
      </c>
      <c r="B20" s="300" t="s">
        <v>313</v>
      </c>
      <c r="C20" s="359"/>
      <c r="D20" s="32"/>
      <c r="E20" s="23"/>
      <c r="F20" s="334"/>
      <c r="G20" s="23"/>
      <c r="H20" s="27"/>
      <c r="I20" s="24">
        <v>8.0</v>
      </c>
      <c r="J20" s="35">
        <v>12.0</v>
      </c>
      <c r="K20" s="24">
        <v>8.0</v>
      </c>
      <c r="L20" s="24">
        <v>8.0</v>
      </c>
      <c r="M20" s="24">
        <v>8.0</v>
      </c>
      <c r="N20" s="25"/>
      <c r="O20" s="27"/>
      <c r="P20" s="24">
        <v>8.0</v>
      </c>
      <c r="Q20" s="24">
        <v>8.0</v>
      </c>
      <c r="R20" s="35">
        <v>12.0</v>
      </c>
      <c r="S20" s="24">
        <v>8.0</v>
      </c>
      <c r="T20" s="24"/>
      <c r="U20" s="27"/>
      <c r="V20" s="35">
        <v>12.0</v>
      </c>
      <c r="W20" s="24">
        <v>8.0</v>
      </c>
      <c r="X20" s="24">
        <v>8.0</v>
      </c>
      <c r="Y20" s="24">
        <v>8.0</v>
      </c>
      <c r="Z20" s="24">
        <v>8.0</v>
      </c>
      <c r="AA20" s="35">
        <v>12.0</v>
      </c>
      <c r="AB20" s="27"/>
      <c r="AC20" s="27"/>
      <c r="AD20" s="35">
        <v>12.0</v>
      </c>
      <c r="AE20" s="24">
        <v>8.0</v>
      </c>
      <c r="AF20" s="24">
        <v>8.0</v>
      </c>
      <c r="AG20" s="24">
        <v>8.0</v>
      </c>
      <c r="AH20" s="24">
        <v>8.0</v>
      </c>
      <c r="AI20" s="35">
        <v>12.0</v>
      </c>
      <c r="AJ20" s="35">
        <v>12.0</v>
      </c>
      <c r="AK20" s="27"/>
      <c r="AL20" s="404">
        <f t="shared" si="1"/>
        <v>22</v>
      </c>
      <c r="AM20" s="45"/>
      <c r="AN20" s="180"/>
    </row>
    <row r="21" ht="15.75" customHeight="1">
      <c r="A21" s="19">
        <v>19.0</v>
      </c>
      <c r="B21" s="300" t="s">
        <v>684</v>
      </c>
      <c r="C21" s="380"/>
      <c r="D21" s="32"/>
      <c r="E21" s="78"/>
      <c r="F21" s="27"/>
      <c r="G21" s="23"/>
      <c r="H21" s="35">
        <v>12.0</v>
      </c>
      <c r="I21" s="24">
        <v>8.0</v>
      </c>
      <c r="J21" s="24">
        <v>8.0</v>
      </c>
      <c r="K21" s="24">
        <v>8.0</v>
      </c>
      <c r="L21" s="24">
        <v>8.0</v>
      </c>
      <c r="M21" s="35">
        <v>12.0</v>
      </c>
      <c r="N21" s="27"/>
      <c r="O21" s="27"/>
      <c r="P21" s="35">
        <v>12.0</v>
      </c>
      <c r="Q21" s="24">
        <v>8.0</v>
      </c>
      <c r="R21" s="24">
        <v>8.0</v>
      </c>
      <c r="S21" s="35">
        <v>12.0</v>
      </c>
      <c r="T21" s="35">
        <v>12.0</v>
      </c>
      <c r="U21" s="27">
        <v>8.0</v>
      </c>
      <c r="V21" s="27"/>
      <c r="W21" s="24"/>
      <c r="X21" s="24">
        <v>8.0</v>
      </c>
      <c r="Y21" s="24">
        <v>8.0</v>
      </c>
      <c r="Z21" s="24">
        <v>8.0</v>
      </c>
      <c r="AA21" s="35">
        <v>12.0</v>
      </c>
      <c r="AB21" s="27"/>
      <c r="AC21" s="27"/>
      <c r="AD21" s="24">
        <v>8.0</v>
      </c>
      <c r="AE21" s="35">
        <v>12.0</v>
      </c>
      <c r="AF21" s="24">
        <v>8.0</v>
      </c>
      <c r="AG21" s="24">
        <v>8.0</v>
      </c>
      <c r="AH21" s="24">
        <v>8.0</v>
      </c>
      <c r="AI21" s="35">
        <v>12.0</v>
      </c>
      <c r="AJ21" s="27"/>
      <c r="AK21" s="27"/>
      <c r="AL21" s="404">
        <f t="shared" si="1"/>
        <v>22</v>
      </c>
      <c r="AM21" s="45"/>
      <c r="AN21" s="180"/>
    </row>
    <row r="22" ht="15.75" customHeight="1">
      <c r="A22" s="19">
        <v>20.0</v>
      </c>
      <c r="B22" s="300" t="s">
        <v>165</v>
      </c>
      <c r="C22" s="364"/>
      <c r="D22" s="32"/>
      <c r="E22" s="382"/>
      <c r="F22" s="25"/>
      <c r="G22" s="23"/>
      <c r="H22" s="27"/>
      <c r="I22" s="35">
        <v>12.0</v>
      </c>
      <c r="J22" s="24">
        <v>8.0</v>
      </c>
      <c r="K22" s="24">
        <v>8.0</v>
      </c>
      <c r="L22" s="35">
        <v>12.0</v>
      </c>
      <c r="M22" s="24">
        <v>8.0</v>
      </c>
      <c r="N22" s="35">
        <v>12.0</v>
      </c>
      <c r="O22" s="27"/>
      <c r="P22" s="24"/>
      <c r="Q22" s="35">
        <v>12.0</v>
      </c>
      <c r="R22" s="24">
        <v>8.0</v>
      </c>
      <c r="S22" s="24">
        <v>8.0</v>
      </c>
      <c r="T22" s="35">
        <v>12.0</v>
      </c>
      <c r="U22" s="27"/>
      <c r="V22" s="27"/>
      <c r="W22" s="24">
        <v>8.0</v>
      </c>
      <c r="X22" s="24">
        <v>8.0</v>
      </c>
      <c r="Y22" s="35">
        <v>12.0</v>
      </c>
      <c r="Z22" s="24">
        <v>8.0</v>
      </c>
      <c r="AA22" s="35">
        <v>12.0</v>
      </c>
      <c r="AB22" s="27">
        <v>8.0</v>
      </c>
      <c r="AC22" s="27"/>
      <c r="AD22" s="24"/>
      <c r="AE22" s="24">
        <v>8.0</v>
      </c>
      <c r="AF22" s="35">
        <v>12.0</v>
      </c>
      <c r="AG22" s="24">
        <v>8.0</v>
      </c>
      <c r="AH22" s="24">
        <v>8.0</v>
      </c>
      <c r="AI22" s="35">
        <v>12.0</v>
      </c>
      <c r="AJ22" s="27"/>
      <c r="AK22" s="25"/>
      <c r="AL22" s="404">
        <f t="shared" si="1"/>
        <v>21</v>
      </c>
      <c r="AM22" s="45"/>
      <c r="AN22" s="180"/>
    </row>
    <row r="23" ht="15.75" customHeight="1">
      <c r="A23" s="19">
        <v>21.0</v>
      </c>
      <c r="B23" s="300" t="s">
        <v>36</v>
      </c>
      <c r="C23" s="364"/>
      <c r="D23" s="32"/>
      <c r="E23" s="382"/>
      <c r="F23" s="27"/>
      <c r="G23" s="23"/>
      <c r="H23" s="25"/>
      <c r="I23" s="24">
        <v>8.0</v>
      </c>
      <c r="J23" s="24">
        <v>8.0</v>
      </c>
      <c r="K23" s="24">
        <v>8.0</v>
      </c>
      <c r="L23" s="35">
        <v>12.0</v>
      </c>
      <c r="M23" s="24">
        <v>8.0</v>
      </c>
      <c r="N23" s="27"/>
      <c r="O23" s="27"/>
      <c r="P23" s="24">
        <v>8.0</v>
      </c>
      <c r="Q23" s="24">
        <v>8.0</v>
      </c>
      <c r="R23" s="35">
        <v>12.0</v>
      </c>
      <c r="S23" s="24">
        <v>8.0</v>
      </c>
      <c r="T23" s="24">
        <v>8.0</v>
      </c>
      <c r="U23" s="35">
        <v>12.0</v>
      </c>
      <c r="V23" s="25"/>
      <c r="W23" s="24"/>
      <c r="X23" s="24">
        <v>8.0</v>
      </c>
      <c r="Y23" s="24">
        <v>8.0</v>
      </c>
      <c r="Z23" s="35">
        <v>12.0</v>
      </c>
      <c r="AA23" s="24">
        <v>8.0</v>
      </c>
      <c r="AB23" s="25"/>
      <c r="AC23" s="27"/>
      <c r="AD23" s="24">
        <v>8.0</v>
      </c>
      <c r="AE23" s="24">
        <v>8.0</v>
      </c>
      <c r="AF23" s="35">
        <v>12.0</v>
      </c>
      <c r="AG23" s="24">
        <v>8.0</v>
      </c>
      <c r="AH23" s="24">
        <v>8.0</v>
      </c>
      <c r="AI23" s="24">
        <v>8.0</v>
      </c>
      <c r="AJ23" s="27"/>
      <c r="AK23" s="27"/>
      <c r="AL23" s="404">
        <f t="shared" si="1"/>
        <v>21</v>
      </c>
      <c r="AM23" s="45"/>
      <c r="AN23" s="180"/>
    </row>
    <row r="24" ht="15.75" customHeight="1">
      <c r="A24" s="19">
        <v>22.0</v>
      </c>
      <c r="B24" s="300" t="s">
        <v>669</v>
      </c>
      <c r="C24" s="364"/>
      <c r="D24" s="32"/>
      <c r="E24" s="23"/>
      <c r="F24" s="27"/>
      <c r="G24" s="23"/>
      <c r="H24" s="27"/>
      <c r="I24" s="35">
        <v>12.0</v>
      </c>
      <c r="J24" s="24">
        <v>8.0</v>
      </c>
      <c r="K24" s="35">
        <v>12.0</v>
      </c>
      <c r="L24" s="24">
        <v>8.0</v>
      </c>
      <c r="M24" s="24">
        <v>8.0</v>
      </c>
      <c r="N24" s="35">
        <v>12.0</v>
      </c>
      <c r="O24" s="27"/>
      <c r="P24" s="24"/>
      <c r="Q24" s="24">
        <v>8.0</v>
      </c>
      <c r="R24" s="24">
        <v>8.0</v>
      </c>
      <c r="S24" s="35">
        <v>12.0</v>
      </c>
      <c r="T24" s="24">
        <v>8.0</v>
      </c>
      <c r="U24" s="27"/>
      <c r="V24" s="27"/>
      <c r="W24" s="35">
        <v>12.0</v>
      </c>
      <c r="X24" s="24">
        <v>8.0</v>
      </c>
      <c r="Y24" s="24">
        <v>8.0</v>
      </c>
      <c r="Z24" s="35">
        <v>12.0</v>
      </c>
      <c r="AA24" s="24">
        <v>8.0</v>
      </c>
      <c r="AB24" s="27">
        <v>8.0</v>
      </c>
      <c r="AC24" s="27"/>
      <c r="AD24" s="24"/>
      <c r="AE24" s="24">
        <v>8.0</v>
      </c>
      <c r="AF24" s="24">
        <v>8.0</v>
      </c>
      <c r="AG24" s="35">
        <v>12.0</v>
      </c>
      <c r="AH24" s="24">
        <v>8.0</v>
      </c>
      <c r="AI24" s="24">
        <v>8.0</v>
      </c>
      <c r="AJ24" s="27"/>
      <c r="AK24" s="25"/>
      <c r="AL24" s="404">
        <f t="shared" si="1"/>
        <v>21</v>
      </c>
      <c r="AM24" s="45"/>
      <c r="AN24" s="180"/>
    </row>
    <row r="25" ht="15.75" customHeight="1">
      <c r="A25" s="46">
        <v>23.0</v>
      </c>
      <c r="B25" s="300" t="s">
        <v>37</v>
      </c>
      <c r="C25" s="377"/>
      <c r="D25" s="32"/>
      <c r="E25" s="23"/>
      <c r="F25" s="27"/>
      <c r="G25" s="23"/>
      <c r="H25" s="27"/>
      <c r="I25" s="24">
        <v>8.0</v>
      </c>
      <c r="J25" s="24">
        <v>8.0</v>
      </c>
      <c r="K25" s="35">
        <v>12.0</v>
      </c>
      <c r="L25" s="24">
        <v>8.0</v>
      </c>
      <c r="M25" s="24">
        <v>8.0</v>
      </c>
      <c r="N25" s="27">
        <v>8.0</v>
      </c>
      <c r="O25" s="27"/>
      <c r="P25" s="24"/>
      <c r="Q25" s="24">
        <v>8.0</v>
      </c>
      <c r="R25" s="24">
        <v>8.0</v>
      </c>
      <c r="S25" s="24">
        <v>8.0</v>
      </c>
      <c r="T25" s="35">
        <v>12.0</v>
      </c>
      <c r="U25" s="27"/>
      <c r="V25" s="27"/>
      <c r="W25" s="24">
        <v>8.0</v>
      </c>
      <c r="X25" s="35">
        <v>12.0</v>
      </c>
      <c r="Y25" s="24">
        <v>8.0</v>
      </c>
      <c r="Z25" s="24">
        <v>8.0</v>
      </c>
      <c r="AA25" s="24">
        <v>8.0</v>
      </c>
      <c r="AB25" s="35">
        <v>12.0</v>
      </c>
      <c r="AC25" s="27"/>
      <c r="AD25" s="24">
        <v>8.0</v>
      </c>
      <c r="AE25" s="24"/>
      <c r="AF25" s="24">
        <v>8.0</v>
      </c>
      <c r="AG25" s="24">
        <v>8.0</v>
      </c>
      <c r="AH25" s="35">
        <v>12.0</v>
      </c>
      <c r="AI25" s="24">
        <v>8.0</v>
      </c>
      <c r="AJ25" s="27"/>
      <c r="AK25" s="27"/>
      <c r="AL25" s="404">
        <f t="shared" si="1"/>
        <v>21</v>
      </c>
      <c r="AM25" s="45"/>
      <c r="AN25" s="180"/>
    </row>
    <row r="26" ht="15.75" customHeight="1">
      <c r="A26" s="717">
        <v>24.0</v>
      </c>
      <c r="B26" s="300" t="s">
        <v>226</v>
      </c>
      <c r="C26" s="377"/>
      <c r="D26" s="32"/>
      <c r="E26" s="23"/>
      <c r="F26" s="27"/>
      <c r="G26" s="23"/>
      <c r="H26" s="27"/>
      <c r="I26" s="24">
        <v>8.0</v>
      </c>
      <c r="J26" s="24">
        <v>8.0</v>
      </c>
      <c r="K26" s="24">
        <v>8.0</v>
      </c>
      <c r="L26" s="24">
        <v>8.0</v>
      </c>
      <c r="M26" s="24">
        <v>8.0</v>
      </c>
      <c r="N26" s="27"/>
      <c r="O26" s="27"/>
      <c r="P26" s="24">
        <v>8.0</v>
      </c>
      <c r="Q26" s="24">
        <v>8.0</v>
      </c>
      <c r="R26" s="24">
        <v>8.0</v>
      </c>
      <c r="S26" s="24">
        <v>8.0</v>
      </c>
      <c r="T26" s="24">
        <v>8.0</v>
      </c>
      <c r="U26" s="27"/>
      <c r="V26" s="27"/>
      <c r="W26" s="24">
        <v>8.0</v>
      </c>
      <c r="X26" s="24">
        <v>8.0</v>
      </c>
      <c r="Y26" s="24">
        <v>8.0</v>
      </c>
      <c r="Z26" s="24">
        <v>8.0</v>
      </c>
      <c r="AA26" s="24">
        <v>8.0</v>
      </c>
      <c r="AB26" s="27"/>
      <c r="AC26" s="27"/>
      <c r="AD26" s="24">
        <v>8.0</v>
      </c>
      <c r="AE26" s="24">
        <v>8.0</v>
      </c>
      <c r="AF26" s="24">
        <v>8.0</v>
      </c>
      <c r="AG26" s="24">
        <v>8.0</v>
      </c>
      <c r="AH26" s="24">
        <v>8.0</v>
      </c>
      <c r="AI26" s="24">
        <v>8.0</v>
      </c>
      <c r="AJ26" s="27"/>
      <c r="AK26" s="27"/>
      <c r="AL26" s="404">
        <f t="shared" si="1"/>
        <v>21</v>
      </c>
      <c r="AM26" s="45"/>
      <c r="AN26" s="180"/>
    </row>
    <row r="27" ht="15.75" customHeight="1">
      <c r="A27" s="46">
        <v>25.0</v>
      </c>
      <c r="B27" s="300" t="s">
        <v>721</v>
      </c>
      <c r="C27" s="377"/>
      <c r="D27" s="32"/>
      <c r="E27" s="23"/>
      <c r="F27" s="27"/>
      <c r="G27" s="23"/>
      <c r="H27" s="27"/>
      <c r="I27" s="490"/>
      <c r="J27" s="490"/>
      <c r="K27" s="490"/>
      <c r="L27" s="490"/>
      <c r="M27" s="490"/>
      <c r="N27" s="27"/>
      <c r="O27" s="27"/>
      <c r="P27" s="24">
        <v>8.0</v>
      </c>
      <c r="Q27" s="24">
        <v>8.0</v>
      </c>
      <c r="R27" s="24">
        <v>8.0</v>
      </c>
      <c r="S27" s="24">
        <v>8.0</v>
      </c>
      <c r="T27" s="24">
        <v>8.0</v>
      </c>
      <c r="U27" s="27"/>
      <c r="V27" s="27"/>
      <c r="W27" s="24">
        <v>8.0</v>
      </c>
      <c r="X27" s="24">
        <v>8.0</v>
      </c>
      <c r="Y27" s="24">
        <v>8.0</v>
      </c>
      <c r="Z27" s="24">
        <v>8.0</v>
      </c>
      <c r="AA27" s="24">
        <v>8.0</v>
      </c>
      <c r="AB27" s="27"/>
      <c r="AC27" s="27"/>
      <c r="AD27" s="24">
        <v>8.0</v>
      </c>
      <c r="AE27" s="24">
        <v>8.0</v>
      </c>
      <c r="AF27" s="24">
        <v>8.0</v>
      </c>
      <c r="AG27" s="24">
        <v>8.0</v>
      </c>
      <c r="AH27" s="24">
        <v>8.0</v>
      </c>
      <c r="AI27" s="24"/>
      <c r="AJ27" s="27">
        <v>8.0</v>
      </c>
      <c r="AK27" s="27"/>
      <c r="AL27" s="404">
        <f t="shared" si="1"/>
        <v>16</v>
      </c>
      <c r="AM27" s="45"/>
      <c r="AN27" s="180"/>
    </row>
    <row r="28" ht="15.75" customHeight="1">
      <c r="A28" s="46">
        <v>26.0</v>
      </c>
      <c r="B28" s="300" t="s">
        <v>722</v>
      </c>
      <c r="C28" s="377"/>
      <c r="D28" s="32"/>
      <c r="E28" s="43"/>
      <c r="F28" s="27"/>
      <c r="G28" s="23"/>
      <c r="H28" s="27"/>
      <c r="I28" s="490"/>
      <c r="J28" s="490"/>
      <c r="K28" s="490"/>
      <c r="L28" s="490"/>
      <c r="M28" s="490"/>
      <c r="N28" s="27"/>
      <c r="O28" s="27"/>
      <c r="P28" s="24">
        <v>8.0</v>
      </c>
      <c r="Q28" s="24">
        <v>8.0</v>
      </c>
      <c r="R28" s="24">
        <v>8.0</v>
      </c>
      <c r="S28" s="24">
        <v>8.0</v>
      </c>
      <c r="T28" s="24">
        <v>8.0</v>
      </c>
      <c r="U28" s="27"/>
      <c r="V28" s="27"/>
      <c r="W28" s="24">
        <v>8.0</v>
      </c>
      <c r="X28" s="24">
        <v>8.0</v>
      </c>
      <c r="Y28" s="24">
        <v>8.0</v>
      </c>
      <c r="Z28" s="24">
        <v>8.0</v>
      </c>
      <c r="AA28" s="24">
        <v>8.0</v>
      </c>
      <c r="AB28" s="27"/>
      <c r="AC28" s="27"/>
      <c r="AD28" s="24">
        <v>8.0</v>
      </c>
      <c r="AE28" s="24">
        <v>8.0</v>
      </c>
      <c r="AF28" s="24"/>
      <c r="AG28" s="24">
        <v>8.0</v>
      </c>
      <c r="AH28" s="24">
        <v>8.0</v>
      </c>
      <c r="AI28" s="35">
        <v>12.0</v>
      </c>
      <c r="AJ28" s="27">
        <v>8.0</v>
      </c>
      <c r="AK28" s="27"/>
      <c r="AL28" s="404">
        <f t="shared" si="1"/>
        <v>16</v>
      </c>
      <c r="AM28" s="45"/>
      <c r="AN28" s="180"/>
    </row>
    <row r="29" ht="15.75" customHeight="1">
      <c r="A29" s="46">
        <v>27.0</v>
      </c>
      <c r="B29" s="300" t="s">
        <v>723</v>
      </c>
      <c r="C29" s="377"/>
      <c r="D29" s="32"/>
      <c r="E29" s="43"/>
      <c r="F29" s="27"/>
      <c r="G29" s="23"/>
      <c r="H29" s="27"/>
      <c r="I29" s="490"/>
      <c r="J29" s="490"/>
      <c r="K29" s="490"/>
      <c r="L29" s="490"/>
      <c r="M29" s="490"/>
      <c r="N29" s="27"/>
      <c r="O29" s="27"/>
      <c r="P29" s="490"/>
      <c r="Q29" s="490"/>
      <c r="R29" s="490"/>
      <c r="S29" s="490"/>
      <c r="T29" s="24">
        <v>8.0</v>
      </c>
      <c r="U29" s="27"/>
      <c r="V29" s="27"/>
      <c r="W29" s="24">
        <v>8.0</v>
      </c>
      <c r="X29" s="24">
        <v>8.0</v>
      </c>
      <c r="Y29" s="24">
        <v>8.0</v>
      </c>
      <c r="Z29" s="24">
        <v>8.0</v>
      </c>
      <c r="AA29" s="35">
        <v>12.0</v>
      </c>
      <c r="AB29" s="27"/>
      <c r="AC29" s="27"/>
      <c r="AD29" s="24">
        <v>8.0</v>
      </c>
      <c r="AE29" s="24"/>
      <c r="AF29" s="24">
        <v>8.0</v>
      </c>
      <c r="AG29" s="24">
        <v>8.0</v>
      </c>
      <c r="AH29" s="24">
        <v>8.0</v>
      </c>
      <c r="AI29" s="35">
        <v>12.0</v>
      </c>
      <c r="AJ29" s="332" t="s">
        <v>453</v>
      </c>
      <c r="AK29" s="35">
        <v>12.0</v>
      </c>
      <c r="AL29" s="404">
        <f t="shared" si="1"/>
        <v>12</v>
      </c>
      <c r="AM29" s="45"/>
      <c r="AN29" s="180"/>
    </row>
    <row r="30" ht="15.75" customHeight="1">
      <c r="A30" s="736"/>
      <c r="B30" s="769" t="s">
        <v>40</v>
      </c>
      <c r="C30" s="770"/>
      <c r="D30" s="32"/>
      <c r="E30" s="43"/>
      <c r="F30" s="27"/>
      <c r="G30" s="23"/>
      <c r="H30" s="27"/>
      <c r="I30" s="490"/>
      <c r="J30" s="490"/>
      <c r="K30" s="490"/>
      <c r="L30" s="490"/>
      <c r="M30" s="490"/>
      <c r="N30" s="27"/>
      <c r="O30" s="27"/>
      <c r="P30" s="490"/>
      <c r="Q30" s="490"/>
      <c r="R30" s="490"/>
      <c r="S30" s="490"/>
      <c r="T30" s="490"/>
      <c r="U30" s="27"/>
      <c r="V30" s="27"/>
      <c r="W30" s="490"/>
      <c r="X30" s="490"/>
      <c r="Y30" s="490"/>
      <c r="Z30" s="490"/>
      <c r="AA30" s="490"/>
      <c r="AB30" s="27"/>
      <c r="AC30" s="27"/>
      <c r="AD30" s="490"/>
      <c r="AE30" s="490"/>
      <c r="AF30" s="490"/>
      <c r="AG30" s="490"/>
      <c r="AH30" s="490"/>
      <c r="AI30" s="490"/>
      <c r="AJ30" s="27"/>
      <c r="AK30" s="27"/>
      <c r="AL30" s="404"/>
      <c r="AM30" s="45"/>
      <c r="AN30" s="180"/>
    </row>
    <row r="31" ht="15.75" customHeight="1">
      <c r="A31" s="736"/>
      <c r="B31" s="769" t="s">
        <v>40</v>
      </c>
      <c r="C31" s="770"/>
      <c r="D31" s="32"/>
      <c r="E31" s="43"/>
      <c r="F31" s="27"/>
      <c r="G31" s="23"/>
      <c r="H31" s="27"/>
      <c r="I31" s="490"/>
      <c r="J31" s="490"/>
      <c r="K31" s="490"/>
      <c r="L31" s="490"/>
      <c r="M31" s="490"/>
      <c r="N31" s="27"/>
      <c r="O31" s="27"/>
      <c r="P31" s="490"/>
      <c r="Q31" s="490"/>
      <c r="R31" s="490"/>
      <c r="S31" s="490"/>
      <c r="T31" s="490"/>
      <c r="U31" s="27"/>
      <c r="V31" s="27"/>
      <c r="W31" s="490"/>
      <c r="X31" s="490"/>
      <c r="Y31" s="490"/>
      <c r="Z31" s="490"/>
      <c r="AA31" s="490"/>
      <c r="AB31" s="27"/>
      <c r="AC31" s="27"/>
      <c r="AD31" s="490"/>
      <c r="AE31" s="490"/>
      <c r="AF31" s="490"/>
      <c r="AG31" s="490"/>
      <c r="AH31" s="490"/>
      <c r="AI31" s="490"/>
      <c r="AJ31" s="27"/>
      <c r="AK31" s="27"/>
      <c r="AL31" s="404"/>
      <c r="AM31" s="45"/>
      <c r="AN31" s="180"/>
    </row>
    <row r="32" ht="15.75" customHeight="1">
      <c r="A32" s="771" t="s">
        <v>671</v>
      </c>
      <c r="B32" s="772" t="s">
        <v>672</v>
      </c>
      <c r="C32" s="773"/>
      <c r="D32" s="32"/>
      <c r="E32" s="78"/>
      <c r="F32" s="27"/>
      <c r="G32" s="23"/>
      <c r="H32" s="27"/>
      <c r="I32" s="774">
        <v>8.0</v>
      </c>
      <c r="J32" s="774">
        <v>8.0</v>
      </c>
      <c r="K32" s="774">
        <v>8.0</v>
      </c>
      <c r="L32" s="774">
        <v>8.0</v>
      </c>
      <c r="M32" s="774">
        <v>8.0</v>
      </c>
      <c r="N32" s="27"/>
      <c r="O32" s="27"/>
      <c r="P32" s="774">
        <v>8.0</v>
      </c>
      <c r="Q32" s="774">
        <v>8.0</v>
      </c>
      <c r="R32" s="774">
        <v>8.0</v>
      </c>
      <c r="S32" s="774">
        <v>8.0</v>
      </c>
      <c r="T32" s="774">
        <v>8.0</v>
      </c>
      <c r="U32" s="27"/>
      <c r="V32" s="27"/>
      <c r="W32" s="774">
        <v>8.0</v>
      </c>
      <c r="X32" s="774">
        <v>8.0</v>
      </c>
      <c r="Y32" s="774">
        <v>8.0</v>
      </c>
      <c r="Z32" s="774">
        <v>8.0</v>
      </c>
      <c r="AA32" s="774">
        <v>8.0</v>
      </c>
      <c r="AB32" s="27"/>
      <c r="AC32" s="27"/>
      <c r="AD32" s="774">
        <v>8.0</v>
      </c>
      <c r="AE32" s="774">
        <v>8.0</v>
      </c>
      <c r="AF32" s="774">
        <v>8.0</v>
      </c>
      <c r="AG32" s="774">
        <v>8.0</v>
      </c>
      <c r="AH32" s="774">
        <v>8.0</v>
      </c>
      <c r="AI32" s="775">
        <v>8.0</v>
      </c>
      <c r="AJ32" s="27"/>
      <c r="AK32" s="27"/>
      <c r="AL32" s="404">
        <f t="shared" ref="AL32:AL38" si="2">COUNT(F32:AK32)</f>
        <v>21</v>
      </c>
      <c r="AM32" s="45"/>
      <c r="AN32" s="180"/>
    </row>
    <row r="33" ht="15.75" customHeight="1">
      <c r="A33" s="776" t="s">
        <v>673</v>
      </c>
      <c r="B33" s="777" t="s">
        <v>308</v>
      </c>
      <c r="C33" s="778"/>
      <c r="D33" s="32"/>
      <c r="E33" s="78"/>
      <c r="F33" s="27"/>
      <c r="G33" s="23"/>
      <c r="H33" s="27"/>
      <c r="I33" s="779">
        <v>8.0</v>
      </c>
      <c r="J33" s="779">
        <v>8.0</v>
      </c>
      <c r="K33" s="779">
        <v>8.0</v>
      </c>
      <c r="L33" s="779">
        <v>8.0</v>
      </c>
      <c r="M33" s="779">
        <v>8.0</v>
      </c>
      <c r="N33" s="27"/>
      <c r="O33" s="27"/>
      <c r="P33" s="779">
        <v>8.0</v>
      </c>
      <c r="Q33" s="779">
        <v>8.0</v>
      </c>
      <c r="R33" s="779">
        <v>8.0</v>
      </c>
      <c r="S33" s="779">
        <v>8.0</v>
      </c>
      <c r="T33" s="779">
        <v>8.0</v>
      </c>
      <c r="U33" s="27"/>
      <c r="V33" s="27"/>
      <c r="W33" s="779">
        <v>8.0</v>
      </c>
      <c r="X33" s="779">
        <v>8.0</v>
      </c>
      <c r="Y33" s="779">
        <v>8.0</v>
      </c>
      <c r="Z33" s="779">
        <v>8.0</v>
      </c>
      <c r="AA33" s="779">
        <v>8.0</v>
      </c>
      <c r="AB33" s="27"/>
      <c r="AC33" s="27"/>
      <c r="AD33" s="779">
        <v>8.0</v>
      </c>
      <c r="AE33" s="779">
        <v>8.0</v>
      </c>
      <c r="AF33" s="779">
        <v>8.0</v>
      </c>
      <c r="AG33" s="779">
        <v>8.0</v>
      </c>
      <c r="AH33" s="779">
        <v>8.0</v>
      </c>
      <c r="AI33" s="780">
        <v>8.0</v>
      </c>
      <c r="AJ33" s="27"/>
      <c r="AK33" s="27"/>
      <c r="AL33" s="404">
        <f t="shared" si="2"/>
        <v>21</v>
      </c>
      <c r="AM33" s="45"/>
      <c r="AN33" s="180"/>
    </row>
    <row r="34" ht="15.75" customHeight="1">
      <c r="A34" s="758" t="s">
        <v>323</v>
      </c>
      <c r="B34" s="759" t="s">
        <v>724</v>
      </c>
      <c r="C34" s="781"/>
      <c r="D34" s="32"/>
      <c r="E34" s="78"/>
      <c r="F34" s="27"/>
      <c r="G34" s="23"/>
      <c r="H34" s="27"/>
      <c r="I34" s="760">
        <v>8.0</v>
      </c>
      <c r="J34" s="760">
        <v>8.0</v>
      </c>
      <c r="K34" s="760">
        <v>8.0</v>
      </c>
      <c r="L34" s="760">
        <v>8.0</v>
      </c>
      <c r="M34" s="760">
        <v>8.0</v>
      </c>
      <c r="N34" s="27"/>
      <c r="O34" s="27"/>
      <c r="P34" s="760">
        <v>8.0</v>
      </c>
      <c r="Q34" s="760">
        <v>8.0</v>
      </c>
      <c r="R34" s="760">
        <v>8.0</v>
      </c>
      <c r="S34" s="760">
        <v>8.0</v>
      </c>
      <c r="T34" s="760">
        <v>8.0</v>
      </c>
      <c r="U34" s="27"/>
      <c r="V34" s="27"/>
      <c r="W34" s="760">
        <v>8.0</v>
      </c>
      <c r="X34" s="760">
        <v>8.0</v>
      </c>
      <c r="Y34" s="760">
        <v>8.0</v>
      </c>
      <c r="Z34" s="760">
        <v>8.0</v>
      </c>
      <c r="AA34" s="760">
        <v>8.0</v>
      </c>
      <c r="AB34" s="27"/>
      <c r="AC34" s="27"/>
      <c r="AD34" s="760">
        <v>8.0</v>
      </c>
      <c r="AE34" s="760">
        <v>8.0</v>
      </c>
      <c r="AF34" s="760">
        <v>8.0</v>
      </c>
      <c r="AG34" s="760">
        <v>8.0</v>
      </c>
      <c r="AH34" s="760">
        <v>8.0</v>
      </c>
      <c r="AI34" s="760">
        <v>8.0</v>
      </c>
      <c r="AJ34" s="27"/>
      <c r="AK34" s="27"/>
      <c r="AL34" s="404">
        <f t="shared" si="2"/>
        <v>21</v>
      </c>
      <c r="AM34" s="45"/>
      <c r="AN34" s="180"/>
    </row>
    <row r="35" ht="15.75" customHeight="1">
      <c r="A35" s="758" t="s">
        <v>675</v>
      </c>
      <c r="B35" s="759" t="s">
        <v>676</v>
      </c>
      <c r="C35" s="782"/>
      <c r="D35" s="32"/>
      <c r="E35" s="418"/>
      <c r="F35" s="27"/>
      <c r="G35" s="418"/>
      <c r="H35" s="27"/>
      <c r="I35" s="760">
        <v>8.0</v>
      </c>
      <c r="J35" s="760">
        <v>8.0</v>
      </c>
      <c r="K35" s="760">
        <v>8.0</v>
      </c>
      <c r="L35" s="760">
        <v>8.0</v>
      </c>
      <c r="M35" s="760">
        <v>8.0</v>
      </c>
      <c r="N35" s="27"/>
      <c r="O35" s="27"/>
      <c r="P35" s="760">
        <v>8.0</v>
      </c>
      <c r="Q35" s="760">
        <v>8.0</v>
      </c>
      <c r="R35" s="760">
        <v>8.0</v>
      </c>
      <c r="S35" s="760">
        <v>8.0</v>
      </c>
      <c r="T35" s="760">
        <v>8.0</v>
      </c>
      <c r="U35" s="27"/>
      <c r="V35" s="27"/>
      <c r="W35" s="760">
        <v>8.0</v>
      </c>
      <c r="X35" s="760">
        <v>8.0</v>
      </c>
      <c r="Y35" s="760">
        <v>8.0</v>
      </c>
      <c r="Z35" s="760">
        <v>8.0</v>
      </c>
      <c r="AA35" s="760">
        <v>8.0</v>
      </c>
      <c r="AB35" s="27"/>
      <c r="AC35" s="27"/>
      <c r="AD35" s="760">
        <v>8.0</v>
      </c>
      <c r="AE35" s="760">
        <v>8.0</v>
      </c>
      <c r="AF35" s="760">
        <v>8.0</v>
      </c>
      <c r="AG35" s="760">
        <v>8.0</v>
      </c>
      <c r="AH35" s="760">
        <v>8.0</v>
      </c>
      <c r="AI35" s="760">
        <v>8.0</v>
      </c>
      <c r="AJ35" s="27"/>
      <c r="AK35" s="27"/>
      <c r="AL35" s="404">
        <f t="shared" si="2"/>
        <v>21</v>
      </c>
      <c r="AM35" s="419"/>
      <c r="AN35" s="82"/>
    </row>
    <row r="36" ht="15.75" customHeight="1">
      <c r="A36" s="758" t="s">
        <v>677</v>
      </c>
      <c r="B36" s="759" t="s">
        <v>678</v>
      </c>
      <c r="C36" s="782"/>
      <c r="D36" s="32"/>
      <c r="E36" s="418"/>
      <c r="F36" s="27"/>
      <c r="G36" s="418"/>
      <c r="H36" s="27"/>
      <c r="I36" s="760">
        <v>8.0</v>
      </c>
      <c r="J36" s="760">
        <v>8.0</v>
      </c>
      <c r="K36" s="760">
        <v>8.0</v>
      </c>
      <c r="L36" s="760">
        <v>8.0</v>
      </c>
      <c r="M36" s="760">
        <v>8.0</v>
      </c>
      <c r="N36" s="27"/>
      <c r="O36" s="27"/>
      <c r="P36" s="760">
        <v>8.0</v>
      </c>
      <c r="Q36" s="760">
        <v>8.0</v>
      </c>
      <c r="R36" s="760">
        <v>8.0</v>
      </c>
      <c r="S36" s="760">
        <v>8.0</v>
      </c>
      <c r="T36" s="760">
        <v>8.0</v>
      </c>
      <c r="U36" s="27"/>
      <c r="V36" s="27"/>
      <c r="W36" s="760">
        <v>8.0</v>
      </c>
      <c r="X36" s="760">
        <v>8.0</v>
      </c>
      <c r="Y36" s="760">
        <v>8.0</v>
      </c>
      <c r="Z36" s="760">
        <v>8.0</v>
      </c>
      <c r="AA36" s="760">
        <v>8.0</v>
      </c>
      <c r="AB36" s="27"/>
      <c r="AC36" s="27"/>
      <c r="AD36" s="760">
        <v>8.0</v>
      </c>
      <c r="AE36" s="760">
        <v>8.0</v>
      </c>
      <c r="AF36" s="760">
        <v>8.0</v>
      </c>
      <c r="AG36" s="760">
        <v>8.0</v>
      </c>
      <c r="AH36" s="760">
        <v>8.0</v>
      </c>
      <c r="AI36" s="760">
        <v>8.0</v>
      </c>
      <c r="AJ36" s="27"/>
      <c r="AK36" s="27"/>
      <c r="AL36" s="404">
        <f t="shared" si="2"/>
        <v>21</v>
      </c>
      <c r="AM36" s="419"/>
      <c r="AN36" s="82"/>
    </row>
    <row r="37" ht="15.75" customHeight="1">
      <c r="A37" s="758" t="s">
        <v>328</v>
      </c>
      <c r="B37" s="759" t="s">
        <v>679</v>
      </c>
      <c r="C37" s="782"/>
      <c r="D37" s="32"/>
      <c r="E37" s="418"/>
      <c r="F37" s="27"/>
      <c r="G37" s="418"/>
      <c r="H37" s="27"/>
      <c r="I37" s="760">
        <v>8.0</v>
      </c>
      <c r="J37" s="760">
        <v>8.0</v>
      </c>
      <c r="K37" s="760">
        <v>8.0</v>
      </c>
      <c r="L37" s="760">
        <v>8.0</v>
      </c>
      <c r="M37" s="760">
        <v>8.0</v>
      </c>
      <c r="N37" s="27"/>
      <c r="O37" s="27"/>
      <c r="P37" s="760">
        <v>8.0</v>
      </c>
      <c r="Q37" s="760">
        <v>8.0</v>
      </c>
      <c r="R37" s="760">
        <v>8.0</v>
      </c>
      <c r="S37" s="760">
        <v>8.0</v>
      </c>
      <c r="T37" s="760">
        <v>8.0</v>
      </c>
      <c r="U37" s="27"/>
      <c r="V37" s="27"/>
      <c r="W37" s="760">
        <v>8.0</v>
      </c>
      <c r="X37" s="760">
        <v>8.0</v>
      </c>
      <c r="Y37" s="760">
        <v>8.0</v>
      </c>
      <c r="Z37" s="760">
        <v>8.0</v>
      </c>
      <c r="AA37" s="760">
        <v>8.0</v>
      </c>
      <c r="AB37" s="27"/>
      <c r="AC37" s="27"/>
      <c r="AD37" s="760">
        <v>8.0</v>
      </c>
      <c r="AE37" s="760">
        <v>8.0</v>
      </c>
      <c r="AF37" s="760">
        <v>8.0</v>
      </c>
      <c r="AG37" s="760">
        <v>8.0</v>
      </c>
      <c r="AH37" s="760">
        <v>8.0</v>
      </c>
      <c r="AI37" s="760">
        <v>8.0</v>
      </c>
      <c r="AJ37" s="27"/>
      <c r="AK37" s="27"/>
      <c r="AL37" s="404">
        <f t="shared" si="2"/>
        <v>21</v>
      </c>
      <c r="AM37" s="419"/>
      <c r="AN37" s="82"/>
    </row>
    <row r="38" ht="15.75" customHeight="1">
      <c r="A38" s="758" t="s">
        <v>725</v>
      </c>
      <c r="B38" s="759" t="s">
        <v>726</v>
      </c>
      <c r="C38" s="782"/>
      <c r="D38" s="71"/>
      <c r="E38" s="418"/>
      <c r="F38" s="28"/>
      <c r="G38" s="418"/>
      <c r="H38" s="28"/>
      <c r="I38" s="783">
        <v>8.0</v>
      </c>
      <c r="J38" s="783">
        <v>8.0</v>
      </c>
      <c r="K38" s="783">
        <v>8.0</v>
      </c>
      <c r="L38" s="783">
        <v>8.0</v>
      </c>
      <c r="M38" s="783">
        <v>8.0</v>
      </c>
      <c r="N38" s="28"/>
      <c r="O38" s="28"/>
      <c r="P38" s="783">
        <v>8.0</v>
      </c>
      <c r="Q38" s="783">
        <v>8.0</v>
      </c>
      <c r="R38" s="783">
        <v>8.0</v>
      </c>
      <c r="S38" s="783">
        <v>8.0</v>
      </c>
      <c r="T38" s="783">
        <v>8.0</v>
      </c>
      <c r="U38" s="28"/>
      <c r="V38" s="28"/>
      <c r="W38" s="783">
        <v>8.0</v>
      </c>
      <c r="X38" s="783">
        <v>8.0</v>
      </c>
      <c r="Y38" s="783">
        <v>8.0</v>
      </c>
      <c r="Z38" s="783">
        <v>8.0</v>
      </c>
      <c r="AA38" s="783">
        <v>8.0</v>
      </c>
      <c r="AB38" s="28"/>
      <c r="AC38" s="28"/>
      <c r="AD38" s="783">
        <v>8.0</v>
      </c>
      <c r="AE38" s="783">
        <v>8.0</v>
      </c>
      <c r="AF38" s="783">
        <v>8.0</v>
      </c>
      <c r="AG38" s="783">
        <v>8.0</v>
      </c>
      <c r="AH38" s="783">
        <v>8.0</v>
      </c>
      <c r="AI38" s="760">
        <v>8.0</v>
      </c>
      <c r="AJ38" s="28"/>
      <c r="AK38" s="28"/>
      <c r="AL38" s="404">
        <f t="shared" si="2"/>
        <v>21</v>
      </c>
      <c r="AM38" s="419"/>
      <c r="AN38" s="82"/>
    </row>
    <row r="39" ht="15.75" customHeight="1">
      <c r="A39" s="79"/>
      <c r="B39" s="423"/>
      <c r="C39" s="81"/>
      <c r="D39" s="79"/>
      <c r="E39" s="82"/>
      <c r="F39" s="82"/>
      <c r="G39" s="82"/>
      <c r="H39" s="83"/>
      <c r="I39" s="84"/>
      <c r="J39" s="82"/>
      <c r="K39" s="82"/>
      <c r="L39" s="82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82"/>
      <c r="AM39" s="82"/>
      <c r="AN39" s="82"/>
    </row>
    <row r="40" ht="15.75" customHeight="1">
      <c r="A40" s="306"/>
      <c r="B40" s="306"/>
      <c r="C40" s="307" t="s">
        <v>276</v>
      </c>
      <c r="D40" s="127"/>
      <c r="E40" s="87" t="s">
        <v>42</v>
      </c>
      <c r="F40" s="31" t="s">
        <v>43</v>
      </c>
      <c r="G40" s="82"/>
      <c r="H40" s="88"/>
      <c r="I40" s="79" t="s">
        <v>44</v>
      </c>
      <c r="J40" s="89"/>
      <c r="K40" s="89"/>
      <c r="L40" s="89"/>
      <c r="M40" s="89"/>
      <c r="N40" s="82"/>
      <c r="O40" s="82"/>
      <c r="P40" s="90"/>
      <c r="Q40" s="79" t="s">
        <v>45</v>
      </c>
      <c r="R40" s="79"/>
      <c r="S40" s="79"/>
      <c r="T40" s="82"/>
      <c r="U40" s="256"/>
      <c r="V40" s="82" t="s">
        <v>46</v>
      </c>
      <c r="W40" s="82"/>
      <c r="X40" s="82"/>
      <c r="Y40" s="485"/>
      <c r="Z40" s="486" t="s">
        <v>310</v>
      </c>
      <c r="AD40" s="79"/>
      <c r="AE40" s="79"/>
      <c r="AF40" s="79"/>
      <c r="AG40" s="79"/>
      <c r="AH40" s="79"/>
      <c r="AI40" s="79"/>
      <c r="AJ40" s="79"/>
      <c r="AK40" s="79"/>
      <c r="AL40" s="82"/>
      <c r="AM40" s="82"/>
      <c r="AN40" s="82"/>
    </row>
    <row r="41" ht="15.75" customHeight="1">
      <c r="A41" s="306"/>
      <c r="B41" s="306"/>
      <c r="C41" s="222"/>
      <c r="D41" s="223"/>
      <c r="E41" s="87" t="s">
        <v>48</v>
      </c>
      <c r="F41" s="35" t="s">
        <v>49</v>
      </c>
      <c r="G41" s="82"/>
      <c r="H41" s="93"/>
      <c r="I41" s="82"/>
      <c r="J41" s="82"/>
      <c r="K41" s="82"/>
      <c r="L41" s="82"/>
      <c r="M41" s="82"/>
      <c r="N41" s="82"/>
      <c r="O41" s="82"/>
      <c r="P41" s="94"/>
      <c r="Q41" s="82" t="s">
        <v>50</v>
      </c>
      <c r="R41" s="89"/>
      <c r="S41" s="82"/>
      <c r="T41" s="82"/>
      <c r="U41" s="95"/>
      <c r="V41" s="79" t="s">
        <v>51</v>
      </c>
      <c r="W41" s="79"/>
      <c r="X41" s="82"/>
      <c r="Y41" s="82"/>
      <c r="Z41" s="82"/>
      <c r="AA41" s="79"/>
      <c r="AB41" s="79"/>
      <c r="AC41" s="85"/>
      <c r="AD41" s="79"/>
      <c r="AE41" s="79"/>
      <c r="AF41" s="79"/>
      <c r="AG41" s="79"/>
      <c r="AH41" s="79"/>
      <c r="AI41" s="79"/>
      <c r="AJ41" s="79"/>
      <c r="AK41" s="79"/>
      <c r="AL41" s="82"/>
      <c r="AM41" s="82"/>
      <c r="AN41" s="82"/>
    </row>
    <row r="42" ht="15.75" customHeight="1">
      <c r="A42" s="306"/>
      <c r="B42" s="306"/>
      <c r="C42" s="128"/>
      <c r="D42" s="130"/>
      <c r="E42" s="87" t="s">
        <v>53</v>
      </c>
      <c r="F42" s="97" t="s">
        <v>54</v>
      </c>
      <c r="G42" s="98"/>
      <c r="H42" s="89"/>
      <c r="I42" s="89"/>
      <c r="J42" s="89"/>
      <c r="K42" s="89"/>
      <c r="L42" s="89"/>
      <c r="M42" s="82"/>
      <c r="N42" s="82"/>
      <c r="O42" s="82"/>
      <c r="P42" s="89"/>
      <c r="Q42" s="89"/>
      <c r="R42" s="99"/>
      <c r="S42" s="99"/>
      <c r="T42" s="100"/>
      <c r="U42" s="100"/>
      <c r="V42" s="99"/>
      <c r="W42" s="99"/>
      <c r="X42" s="99"/>
      <c r="Y42" s="99"/>
      <c r="Z42" s="99"/>
      <c r="AA42" s="99"/>
      <c r="AB42" s="100"/>
      <c r="AC42" s="85"/>
      <c r="AD42" s="101"/>
      <c r="AE42" s="101"/>
      <c r="AF42" s="101"/>
      <c r="AG42" s="101"/>
      <c r="AH42" s="101"/>
      <c r="AI42" s="101"/>
      <c r="AJ42" s="101"/>
      <c r="AK42" s="101"/>
      <c r="AL42" s="102"/>
      <c r="AM42" s="102"/>
      <c r="AN42" s="102"/>
    </row>
    <row r="43" ht="16.5" customHeight="1">
      <c r="A43" s="103"/>
      <c r="B43" s="104"/>
      <c r="C43" s="105"/>
      <c r="D43" s="103"/>
      <c r="E43" s="103"/>
      <c r="F43" s="106"/>
      <c r="G43" s="107" t="s">
        <v>55</v>
      </c>
      <c r="H43" s="108"/>
      <c r="I43" s="109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1"/>
      <c r="AM43" s="104"/>
      <c r="AN43" s="104"/>
    </row>
    <row r="44" ht="15.75" customHeight="1">
      <c r="A44" s="79"/>
      <c r="B44" s="82"/>
      <c r="C44" s="96"/>
      <c r="D44" s="79"/>
      <c r="E44" s="79"/>
      <c r="F44" s="79"/>
      <c r="G44" s="79"/>
      <c r="H44" s="112"/>
      <c r="I44" s="84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82"/>
      <c r="AM44" s="82"/>
      <c r="AN44" s="82"/>
    </row>
    <row r="45" ht="16.5" customHeight="1">
      <c r="A45" s="19">
        <v>1.0</v>
      </c>
      <c r="B45" s="19" t="s">
        <v>680</v>
      </c>
      <c r="C45" s="380"/>
      <c r="D45" s="113" t="s">
        <v>56</v>
      </c>
      <c r="E45" s="114"/>
      <c r="F45" s="15"/>
      <c r="G45" s="117"/>
      <c r="H45" s="15"/>
      <c r="I45" s="9"/>
      <c r="J45" s="9"/>
      <c r="K45" s="9"/>
      <c r="L45" s="9"/>
      <c r="M45" s="9"/>
      <c r="N45" s="15"/>
      <c r="O45" s="15">
        <v>8.0</v>
      </c>
      <c r="P45" s="9"/>
      <c r="Q45" s="9"/>
      <c r="R45" s="9"/>
      <c r="S45" s="9"/>
      <c r="T45" s="9"/>
      <c r="U45" s="15"/>
      <c r="V45" s="15"/>
      <c r="W45" s="9"/>
      <c r="X45" s="9"/>
      <c r="Y45" s="9"/>
      <c r="Z45" s="9"/>
      <c r="AA45" s="9"/>
      <c r="AB45" s="15">
        <v>8.0</v>
      </c>
      <c r="AC45" s="15"/>
      <c r="AD45" s="9"/>
      <c r="AE45" s="9"/>
      <c r="AF45" s="9"/>
      <c r="AG45" s="9"/>
      <c r="AH45" s="9"/>
      <c r="AI45" s="9"/>
      <c r="AJ45" s="15"/>
      <c r="AK45" s="15"/>
      <c r="AL45" s="31"/>
      <c r="AM45" s="31"/>
      <c r="AN45" s="112"/>
    </row>
    <row r="46" ht="15.75" customHeight="1">
      <c r="A46" s="19">
        <v>2.0</v>
      </c>
      <c r="B46" s="19" t="s">
        <v>681</v>
      </c>
      <c r="C46" s="387"/>
      <c r="D46" s="32"/>
      <c r="E46" s="32"/>
      <c r="F46" s="15">
        <v>8.0</v>
      </c>
      <c r="G46" s="117"/>
      <c r="H46" s="15"/>
      <c r="I46" s="9"/>
      <c r="J46" s="9"/>
      <c r="K46" s="9"/>
      <c r="L46" s="9"/>
      <c r="M46" s="9"/>
      <c r="N46" s="15"/>
      <c r="O46" s="15"/>
      <c r="P46" s="9"/>
      <c r="Q46" s="9"/>
      <c r="R46" s="9"/>
      <c r="S46" s="9"/>
      <c r="T46" s="9"/>
      <c r="U46" s="15"/>
      <c r="V46" s="15"/>
      <c r="W46" s="9"/>
      <c r="X46" s="9"/>
      <c r="Y46" s="9"/>
      <c r="Z46" s="9"/>
      <c r="AA46" s="9"/>
      <c r="AB46" s="15"/>
      <c r="AC46" s="15">
        <v>8.0</v>
      </c>
      <c r="AD46" s="9"/>
      <c r="AE46" s="9"/>
      <c r="AF46" s="9"/>
      <c r="AG46" s="9"/>
      <c r="AH46" s="9"/>
      <c r="AI46" s="9"/>
      <c r="AJ46" s="15"/>
      <c r="AK46" s="15"/>
      <c r="AL46" s="31"/>
      <c r="AM46" s="31"/>
      <c r="AN46" s="112"/>
    </row>
    <row r="47" ht="15.75" customHeight="1">
      <c r="A47" s="19">
        <v>3.0</v>
      </c>
      <c r="B47" s="19" t="s">
        <v>339</v>
      </c>
      <c r="C47" s="364"/>
      <c r="D47" s="32"/>
      <c r="E47" s="32"/>
      <c r="F47" s="15"/>
      <c r="G47" s="117"/>
      <c r="H47" s="15"/>
      <c r="I47" s="9"/>
      <c r="J47" s="9"/>
      <c r="K47" s="9"/>
      <c r="L47" s="9"/>
      <c r="M47" s="9"/>
      <c r="N47" s="15">
        <v>8.0</v>
      </c>
      <c r="O47" s="15"/>
      <c r="P47" s="9"/>
      <c r="Q47" s="9"/>
      <c r="R47" s="9"/>
      <c r="S47" s="9"/>
      <c r="T47" s="14"/>
      <c r="U47" s="28"/>
      <c r="V47" s="15"/>
      <c r="W47" s="9"/>
      <c r="X47" s="9"/>
      <c r="Y47" s="9"/>
      <c r="Z47" s="9"/>
      <c r="AA47" s="9"/>
      <c r="AB47" s="15"/>
      <c r="AC47" s="15"/>
      <c r="AD47" s="9"/>
      <c r="AE47" s="9"/>
      <c r="AF47" s="9"/>
      <c r="AG47" s="9"/>
      <c r="AH47" s="9"/>
      <c r="AI47" s="9"/>
      <c r="AJ47" s="15"/>
      <c r="AK47" s="15">
        <v>8.0</v>
      </c>
      <c r="AL47" s="31"/>
      <c r="AM47" s="31"/>
      <c r="AN47" s="112"/>
    </row>
    <row r="48" ht="15.75" customHeight="1">
      <c r="A48" s="19">
        <v>4.0</v>
      </c>
      <c r="B48" s="19" t="s">
        <v>715</v>
      </c>
      <c r="C48" s="364"/>
      <c r="D48" s="32"/>
      <c r="E48" s="32"/>
      <c r="F48" s="15"/>
      <c r="G48" s="117"/>
      <c r="H48" s="15">
        <v>8.0</v>
      </c>
      <c r="I48" s="9"/>
      <c r="J48" s="9"/>
      <c r="K48" s="9"/>
      <c r="L48" s="9"/>
      <c r="M48" s="9"/>
      <c r="N48" s="15"/>
      <c r="O48" s="15"/>
      <c r="P48" s="9"/>
      <c r="Q48" s="9"/>
      <c r="R48" s="9"/>
      <c r="S48" s="9"/>
      <c r="T48" s="14"/>
      <c r="U48" s="28">
        <v>8.0</v>
      </c>
      <c r="V48" s="15"/>
      <c r="W48" s="9"/>
      <c r="X48" s="9"/>
      <c r="Y48" s="9"/>
      <c r="Z48" s="9"/>
      <c r="AA48" s="9"/>
      <c r="AB48" s="15"/>
      <c r="AC48" s="15"/>
      <c r="AD48" s="9"/>
      <c r="AE48" s="9"/>
      <c r="AF48" s="9"/>
      <c r="AG48" s="9"/>
      <c r="AH48" s="9"/>
      <c r="AI48" s="9"/>
      <c r="AJ48" s="15"/>
      <c r="AK48" s="15"/>
      <c r="AL48" s="31"/>
      <c r="AM48" s="31"/>
      <c r="AN48" s="112"/>
    </row>
    <row r="49" ht="16.5" customHeight="1">
      <c r="A49" s="19">
        <v>5.0</v>
      </c>
      <c r="B49" s="19" t="s">
        <v>59</v>
      </c>
      <c r="C49" s="364"/>
      <c r="D49" s="71"/>
      <c r="E49" s="71"/>
      <c r="F49" s="15"/>
      <c r="G49" s="117"/>
      <c r="H49" s="15"/>
      <c r="I49" s="9"/>
      <c r="J49" s="9"/>
      <c r="K49" s="9"/>
      <c r="L49" s="9"/>
      <c r="M49" s="9"/>
      <c r="N49" s="15"/>
      <c r="O49" s="15"/>
      <c r="P49" s="9"/>
      <c r="Q49" s="9"/>
      <c r="R49" s="9"/>
      <c r="S49" s="9"/>
      <c r="T49" s="9"/>
      <c r="U49" s="15"/>
      <c r="V49" s="15">
        <v>8.0</v>
      </c>
      <c r="W49" s="9"/>
      <c r="X49" s="9"/>
      <c r="Y49" s="9"/>
      <c r="Z49" s="9"/>
      <c r="AA49" s="9"/>
      <c r="AB49" s="15"/>
      <c r="AC49" s="15"/>
      <c r="AD49" s="9"/>
      <c r="AE49" s="9"/>
      <c r="AF49" s="9"/>
      <c r="AG49" s="9"/>
      <c r="AH49" s="9"/>
      <c r="AI49" s="9"/>
      <c r="AJ49" s="15">
        <v>8.0</v>
      </c>
      <c r="AK49" s="15"/>
      <c r="AL49" s="31"/>
      <c r="AM49" s="31"/>
      <c r="AN49" s="112"/>
    </row>
    <row r="50" ht="21.75" customHeight="1">
      <c r="A50" s="79"/>
      <c r="B50" s="80"/>
      <c r="C50" s="112"/>
      <c r="D50" s="79"/>
      <c r="E50" s="112"/>
      <c r="F50" s="237"/>
      <c r="G50" s="237"/>
      <c r="H50" s="237"/>
      <c r="I50" s="237"/>
      <c r="J50" s="237"/>
      <c r="K50" s="237"/>
      <c r="L50" s="237"/>
      <c r="M50" s="25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92"/>
      <c r="AA50" s="237"/>
      <c r="AB50" s="237"/>
      <c r="AC50" s="237"/>
      <c r="AD50" s="237"/>
      <c r="AE50" s="237"/>
      <c r="AF50" s="237"/>
      <c r="AG50" s="237"/>
      <c r="AH50" s="237"/>
      <c r="AI50" s="237"/>
      <c r="AJ50" s="237"/>
      <c r="AK50" s="237"/>
      <c r="AL50" s="31"/>
      <c r="AM50" s="31"/>
      <c r="AN50" s="112"/>
    </row>
    <row r="51" ht="17.25" customHeight="1">
      <c r="A51" s="19">
        <v>1.0</v>
      </c>
      <c r="B51" s="20" t="s">
        <v>60</v>
      </c>
      <c r="C51" s="364"/>
      <c r="D51" s="113" t="s">
        <v>61</v>
      </c>
      <c r="E51" s="118"/>
      <c r="F51" s="15"/>
      <c r="G51" s="117"/>
      <c r="H51" s="15"/>
      <c r="I51" s="9"/>
      <c r="J51" s="9"/>
      <c r="K51" s="9"/>
      <c r="L51" s="9"/>
      <c r="M51" s="9"/>
      <c r="N51" s="15"/>
      <c r="O51" s="15"/>
      <c r="P51" s="9"/>
      <c r="Q51" s="9"/>
      <c r="R51" s="9"/>
      <c r="S51" s="9"/>
      <c r="T51" s="9"/>
      <c r="U51" s="15"/>
      <c r="V51" s="15"/>
      <c r="W51" s="9"/>
      <c r="X51" s="9"/>
      <c r="Y51" s="9"/>
      <c r="Z51" s="9"/>
      <c r="AA51" s="9"/>
      <c r="AB51" s="15"/>
      <c r="AC51" s="15"/>
      <c r="AD51" s="9"/>
      <c r="AE51" s="9"/>
      <c r="AF51" s="9"/>
      <c r="AG51" s="9"/>
      <c r="AH51" s="9"/>
      <c r="AI51" s="9"/>
      <c r="AJ51" s="15"/>
      <c r="AK51" s="15"/>
      <c r="AL51" s="31"/>
      <c r="AM51" s="31"/>
      <c r="AN51" s="112"/>
    </row>
    <row r="52" ht="18.0" customHeight="1">
      <c r="A52" s="19">
        <v>2.0</v>
      </c>
      <c r="B52" s="20" t="s">
        <v>63</v>
      </c>
      <c r="C52" s="364"/>
      <c r="D52" s="71"/>
      <c r="E52" s="71"/>
      <c r="F52" s="15"/>
      <c r="G52" s="117"/>
      <c r="H52" s="15"/>
      <c r="I52" s="9"/>
      <c r="J52" s="9"/>
      <c r="K52" s="9"/>
      <c r="L52" s="9"/>
      <c r="M52" s="9"/>
      <c r="N52" s="15"/>
      <c r="O52" s="15"/>
      <c r="P52" s="9"/>
      <c r="Q52" s="9"/>
      <c r="R52" s="9"/>
      <c r="S52" s="9"/>
      <c r="T52" s="9"/>
      <c r="U52" s="15"/>
      <c r="V52" s="15"/>
      <c r="W52" s="9"/>
      <c r="X52" s="9"/>
      <c r="Y52" s="9"/>
      <c r="Z52" s="9"/>
      <c r="AA52" s="9"/>
      <c r="AB52" s="15"/>
      <c r="AC52" s="15"/>
      <c r="AD52" s="9"/>
      <c r="AE52" s="9"/>
      <c r="AF52" s="9"/>
      <c r="AG52" s="9"/>
      <c r="AH52" s="9"/>
      <c r="AI52" s="9"/>
      <c r="AJ52" s="15"/>
      <c r="AK52" s="15"/>
      <c r="AL52" s="31"/>
      <c r="AM52" s="31"/>
      <c r="AN52" s="112"/>
    </row>
    <row r="53" ht="15.75" customHeight="1">
      <c r="A53" s="79"/>
      <c r="B53" s="80"/>
      <c r="C53" s="112"/>
      <c r="D53" s="121"/>
      <c r="E53" s="121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121"/>
      <c r="AM53" s="121"/>
      <c r="AN53" s="121"/>
    </row>
    <row r="54" ht="18.75" customHeight="1">
      <c r="A54" s="19">
        <v>1.0</v>
      </c>
      <c r="B54" s="20" t="s">
        <v>64</v>
      </c>
      <c r="C54" s="364"/>
      <c r="D54" s="113" t="s">
        <v>65</v>
      </c>
      <c r="E54" s="114"/>
      <c r="F54" s="15"/>
      <c r="G54" s="117"/>
      <c r="H54" s="15"/>
      <c r="I54" s="9"/>
      <c r="J54" s="9"/>
      <c r="K54" s="9"/>
      <c r="L54" s="9"/>
      <c r="M54" s="9"/>
      <c r="N54" s="15"/>
      <c r="O54" s="15"/>
      <c r="P54" s="9"/>
      <c r="Q54" s="9"/>
      <c r="R54" s="9"/>
      <c r="S54" s="9"/>
      <c r="T54" s="9"/>
      <c r="U54" s="15"/>
      <c r="V54" s="15"/>
      <c r="W54" s="9"/>
      <c r="X54" s="9"/>
      <c r="Y54" s="9"/>
      <c r="Z54" s="9"/>
      <c r="AA54" s="9"/>
      <c r="AB54" s="15"/>
      <c r="AC54" s="15"/>
      <c r="AD54" s="9"/>
      <c r="AE54" s="9"/>
      <c r="AF54" s="9"/>
      <c r="AG54" s="9"/>
      <c r="AH54" s="9"/>
      <c r="AI54" s="9"/>
      <c r="AJ54" s="15"/>
      <c r="AK54" s="15"/>
      <c r="AL54" s="31"/>
      <c r="AM54" s="31"/>
      <c r="AN54" s="112"/>
    </row>
    <row r="55" ht="17.25" customHeight="1">
      <c r="A55" s="19">
        <v>2.0</v>
      </c>
      <c r="B55" s="20" t="s">
        <v>66</v>
      </c>
      <c r="C55" s="364"/>
      <c r="D55" s="71"/>
      <c r="E55" s="71"/>
      <c r="F55" s="15"/>
      <c r="G55" s="117"/>
      <c r="H55" s="15"/>
      <c r="I55" s="9"/>
      <c r="J55" s="9"/>
      <c r="K55" s="9"/>
      <c r="L55" s="9"/>
      <c r="M55" s="9"/>
      <c r="N55" s="15"/>
      <c r="O55" s="15"/>
      <c r="P55" s="9"/>
      <c r="Q55" s="9"/>
      <c r="R55" s="9"/>
      <c r="S55" s="9"/>
      <c r="T55" s="9"/>
      <c r="U55" s="15"/>
      <c r="V55" s="15"/>
      <c r="W55" s="9"/>
      <c r="X55" s="9"/>
      <c r="Y55" s="9"/>
      <c r="Z55" s="9"/>
      <c r="AA55" s="9"/>
      <c r="AB55" s="15"/>
      <c r="AC55" s="15"/>
      <c r="AD55" s="9"/>
      <c r="AE55" s="9"/>
      <c r="AF55" s="9"/>
      <c r="AG55" s="9"/>
      <c r="AH55" s="9"/>
      <c r="AI55" s="9"/>
      <c r="AJ55" s="15"/>
      <c r="AK55" s="15"/>
      <c r="AL55" s="31"/>
      <c r="AM55" s="31"/>
      <c r="AN55" s="112"/>
    </row>
    <row r="56" ht="18.0" customHeight="1">
      <c r="A56" s="79"/>
      <c r="B56" s="80"/>
      <c r="C56" s="112"/>
      <c r="D56" s="79"/>
      <c r="E56" s="79"/>
      <c r="F56" s="260"/>
      <c r="G56" s="260"/>
      <c r="H56" s="237"/>
      <c r="I56" s="260"/>
      <c r="J56" s="260"/>
      <c r="K56" s="260"/>
      <c r="L56" s="260"/>
      <c r="M56" s="261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31"/>
      <c r="AM56" s="31"/>
      <c r="AN56" s="112"/>
    </row>
    <row r="57" ht="18.0" customHeight="1">
      <c r="A57" s="19">
        <v>1.0</v>
      </c>
      <c r="B57" s="20" t="s">
        <v>67</v>
      </c>
      <c r="C57" s="364">
        <v>42852.0</v>
      </c>
      <c r="D57" s="31" t="s">
        <v>68</v>
      </c>
      <c r="E57" s="78">
        <v>7.9220318245E10</v>
      </c>
      <c r="F57" s="15"/>
      <c r="G57" s="117"/>
      <c r="H57" s="15"/>
      <c r="I57" s="9">
        <v>8.0</v>
      </c>
      <c r="J57" s="9">
        <v>8.0</v>
      </c>
      <c r="K57" s="9">
        <v>8.0</v>
      </c>
      <c r="L57" s="9">
        <v>8.0</v>
      </c>
      <c r="M57" s="9">
        <v>8.0</v>
      </c>
      <c r="N57" s="15"/>
      <c r="O57" s="15"/>
      <c r="P57" s="9">
        <v>8.0</v>
      </c>
      <c r="Q57" s="9">
        <v>8.0</v>
      </c>
      <c r="R57" s="9">
        <v>8.0</v>
      </c>
      <c r="S57" s="9">
        <v>8.0</v>
      </c>
      <c r="T57" s="9">
        <v>8.0</v>
      </c>
      <c r="U57" s="15"/>
      <c r="V57" s="15"/>
      <c r="W57" s="9">
        <v>8.0</v>
      </c>
      <c r="X57" s="9">
        <v>8.0</v>
      </c>
      <c r="Y57" s="9">
        <v>8.0</v>
      </c>
      <c r="Z57" s="9">
        <v>8.0</v>
      </c>
      <c r="AA57" s="9">
        <v>8.0</v>
      </c>
      <c r="AB57" s="15"/>
      <c r="AC57" s="15"/>
      <c r="AD57" s="9">
        <v>8.0</v>
      </c>
      <c r="AE57" s="9">
        <v>8.0</v>
      </c>
      <c r="AF57" s="9">
        <v>8.0</v>
      </c>
      <c r="AG57" s="9">
        <v>8.0</v>
      </c>
      <c r="AH57" s="9">
        <v>8.0</v>
      </c>
      <c r="AI57" s="9">
        <v>8.0</v>
      </c>
      <c r="AJ57" s="15"/>
      <c r="AK57" s="15"/>
      <c r="AL57" s="404">
        <f t="shared" ref="AL57:AL62" si="3">COUNT(F57:AK57)</f>
        <v>21</v>
      </c>
      <c r="AM57" s="31"/>
      <c r="AN57" s="112"/>
    </row>
    <row r="58" ht="18.0" customHeight="1">
      <c r="A58" s="19">
        <v>2.0</v>
      </c>
      <c r="B58" s="20" t="s">
        <v>69</v>
      </c>
      <c r="C58" s="364">
        <v>42667.0</v>
      </c>
      <c r="D58" s="31" t="s">
        <v>70</v>
      </c>
      <c r="E58" s="78">
        <v>7.9220318242E10</v>
      </c>
      <c r="F58" s="15"/>
      <c r="G58" s="117"/>
      <c r="H58" s="15"/>
      <c r="I58" s="784">
        <v>8.0</v>
      </c>
      <c r="J58" s="785">
        <v>8.0</v>
      </c>
      <c r="K58" s="785">
        <v>8.0</v>
      </c>
      <c r="L58" s="785">
        <v>8.0</v>
      </c>
      <c r="M58" s="785">
        <v>8.0</v>
      </c>
      <c r="N58" s="15"/>
      <c r="O58" s="15"/>
      <c r="P58" s="784">
        <v>8.0</v>
      </c>
      <c r="Q58" s="785">
        <v>8.0</v>
      </c>
      <c r="R58" s="785">
        <v>8.0</v>
      </c>
      <c r="S58" s="785">
        <v>8.0</v>
      </c>
      <c r="T58" s="785">
        <v>8.0</v>
      </c>
      <c r="U58" s="15"/>
      <c r="V58" s="15"/>
      <c r="W58" s="784">
        <v>8.0</v>
      </c>
      <c r="X58" s="785">
        <v>8.0</v>
      </c>
      <c r="Y58" s="785">
        <v>8.0</v>
      </c>
      <c r="Z58" s="785">
        <v>8.0</v>
      </c>
      <c r="AA58" s="785">
        <v>8.0</v>
      </c>
      <c r="AB58" s="15"/>
      <c r="AC58" s="15"/>
      <c r="AD58" s="784">
        <v>8.0</v>
      </c>
      <c r="AE58" s="785">
        <v>8.0</v>
      </c>
      <c r="AF58" s="785">
        <v>8.0</v>
      </c>
      <c r="AG58" s="785">
        <v>8.0</v>
      </c>
      <c r="AH58" s="785">
        <v>8.0</v>
      </c>
      <c r="AI58" s="9">
        <v>8.0</v>
      </c>
      <c r="AJ58" s="15"/>
      <c r="AK58" s="15"/>
      <c r="AL58" s="404">
        <f t="shared" si="3"/>
        <v>21</v>
      </c>
      <c r="AM58" s="31"/>
      <c r="AN58" s="112"/>
    </row>
    <row r="59" ht="17.25" customHeight="1">
      <c r="A59" s="19">
        <v>4.0</v>
      </c>
      <c r="B59" s="20" t="s">
        <v>290</v>
      </c>
      <c r="C59" s="380">
        <v>43292.0</v>
      </c>
      <c r="D59" s="31" t="s">
        <v>70</v>
      </c>
      <c r="E59" s="78">
        <v>7.9221277764E10</v>
      </c>
      <c r="F59" s="15"/>
      <c r="G59" s="117"/>
      <c r="H59" s="15">
        <v>12.0</v>
      </c>
      <c r="I59" s="9">
        <v>12.0</v>
      </c>
      <c r="J59" s="9"/>
      <c r="K59" s="9"/>
      <c r="L59" s="9">
        <v>12.0</v>
      </c>
      <c r="M59" s="9">
        <v>12.0</v>
      </c>
      <c r="N59" s="15"/>
      <c r="O59" s="15"/>
      <c r="P59" s="9">
        <v>12.0</v>
      </c>
      <c r="Q59" s="9">
        <v>12.0</v>
      </c>
      <c r="R59" s="9"/>
      <c r="S59" s="9"/>
      <c r="T59" s="9">
        <v>12.0</v>
      </c>
      <c r="U59" s="15">
        <v>12.0</v>
      </c>
      <c r="V59" s="15"/>
      <c r="W59" s="9"/>
      <c r="X59" s="9">
        <v>12.0</v>
      </c>
      <c r="Y59" s="9">
        <v>12.0</v>
      </c>
      <c r="Z59" s="9"/>
      <c r="AA59" s="9"/>
      <c r="AB59" s="15">
        <v>12.0</v>
      </c>
      <c r="AC59" s="15">
        <v>12.0</v>
      </c>
      <c r="AD59" s="9"/>
      <c r="AE59" s="9"/>
      <c r="AF59" s="9">
        <v>12.0</v>
      </c>
      <c r="AG59" s="9">
        <v>12.0</v>
      </c>
      <c r="AH59" s="9"/>
      <c r="AI59" s="9"/>
      <c r="AJ59" s="15">
        <v>12.0</v>
      </c>
      <c r="AK59" s="15">
        <v>12.0</v>
      </c>
      <c r="AL59" s="404">
        <f t="shared" si="3"/>
        <v>16</v>
      </c>
      <c r="AM59" s="31"/>
      <c r="AN59" s="112"/>
    </row>
    <row r="60" ht="17.25" customHeight="1">
      <c r="A60" s="19">
        <v>5.0</v>
      </c>
      <c r="B60" s="20" t="s">
        <v>72</v>
      </c>
      <c r="C60" s="380">
        <v>43072.0</v>
      </c>
      <c r="D60" s="31" t="s">
        <v>70</v>
      </c>
      <c r="E60" s="78">
        <v>7.9221946634E10</v>
      </c>
      <c r="F60" s="15">
        <v>12.0</v>
      </c>
      <c r="G60" s="117"/>
      <c r="H60" s="15"/>
      <c r="I60" s="9"/>
      <c r="J60" s="9">
        <v>12.0</v>
      </c>
      <c r="K60" s="9">
        <v>12.0</v>
      </c>
      <c r="L60" s="9"/>
      <c r="M60" s="9"/>
      <c r="N60" s="15">
        <v>12.0</v>
      </c>
      <c r="O60" s="15">
        <v>12.0</v>
      </c>
      <c r="P60" s="9"/>
      <c r="Q60" s="9"/>
      <c r="R60" s="9">
        <v>12.0</v>
      </c>
      <c r="S60" s="9">
        <v>12.0</v>
      </c>
      <c r="T60" s="9"/>
      <c r="U60" s="15"/>
      <c r="V60" s="15">
        <v>12.0</v>
      </c>
      <c r="W60" s="9">
        <v>12.0</v>
      </c>
      <c r="X60" s="9"/>
      <c r="Y60" s="9"/>
      <c r="Z60" s="9">
        <v>12.0</v>
      </c>
      <c r="AA60" s="9">
        <v>12.0</v>
      </c>
      <c r="AB60" s="15"/>
      <c r="AC60" s="15"/>
      <c r="AD60" s="9">
        <v>12.0</v>
      </c>
      <c r="AE60" s="9">
        <v>12.0</v>
      </c>
      <c r="AF60" s="9"/>
      <c r="AG60" s="9"/>
      <c r="AH60" s="117"/>
      <c r="AI60" s="117"/>
      <c r="AJ60" s="117"/>
      <c r="AK60" s="117"/>
      <c r="AL60" s="404">
        <f t="shared" si="3"/>
        <v>13</v>
      </c>
      <c r="AM60" s="31"/>
      <c r="AN60" s="112"/>
    </row>
    <row r="61" ht="17.25" customHeight="1">
      <c r="A61" s="19">
        <v>6.0</v>
      </c>
      <c r="B61" s="20" t="s">
        <v>73</v>
      </c>
      <c r="C61" s="499">
        <v>43242.0</v>
      </c>
      <c r="D61" s="125" t="s">
        <v>332</v>
      </c>
      <c r="E61" s="78">
        <v>7.9220318285E10</v>
      </c>
      <c r="F61" s="230"/>
      <c r="G61" s="117"/>
      <c r="H61" s="15"/>
      <c r="I61" s="784">
        <v>8.0</v>
      </c>
      <c r="J61" s="785">
        <v>8.0</v>
      </c>
      <c r="K61" s="785">
        <v>8.0</v>
      </c>
      <c r="L61" s="785">
        <v>8.0</v>
      </c>
      <c r="M61" s="785">
        <v>8.0</v>
      </c>
      <c r="N61" s="15"/>
      <c r="O61" s="15"/>
      <c r="P61" s="784">
        <v>8.0</v>
      </c>
      <c r="Q61" s="785">
        <v>8.0</v>
      </c>
      <c r="R61" s="785">
        <v>8.0</v>
      </c>
      <c r="S61" s="785">
        <v>8.0</v>
      </c>
      <c r="T61" s="785">
        <v>8.0</v>
      </c>
      <c r="U61" s="15"/>
      <c r="V61" s="15"/>
      <c r="W61" s="784">
        <v>8.0</v>
      </c>
      <c r="X61" s="785">
        <v>8.0</v>
      </c>
      <c r="Y61" s="785">
        <v>8.0</v>
      </c>
      <c r="Z61" s="785">
        <v>8.0</v>
      </c>
      <c r="AA61" s="785">
        <v>8.0</v>
      </c>
      <c r="AB61" s="15"/>
      <c r="AC61" s="15"/>
      <c r="AD61" s="784">
        <v>8.0</v>
      </c>
      <c r="AE61" s="785">
        <v>8.0</v>
      </c>
      <c r="AF61" s="785">
        <v>8.0</v>
      </c>
      <c r="AG61" s="785">
        <v>8.0</v>
      </c>
      <c r="AH61" s="785">
        <v>8.0</v>
      </c>
      <c r="AI61" s="9">
        <v>8.0</v>
      </c>
      <c r="AJ61" s="15"/>
      <c r="AK61" s="15"/>
      <c r="AL61" s="404">
        <f t="shared" si="3"/>
        <v>21</v>
      </c>
      <c r="AM61" s="31"/>
      <c r="AN61" s="112"/>
    </row>
    <row r="62" ht="21.0" customHeight="1">
      <c r="A62" s="19">
        <v>7.0</v>
      </c>
      <c r="B62" s="19" t="s">
        <v>75</v>
      </c>
      <c r="C62" s="388">
        <v>42539.0</v>
      </c>
      <c r="D62" s="125" t="s">
        <v>76</v>
      </c>
      <c r="E62" s="43">
        <v>7.9220220031E10</v>
      </c>
      <c r="F62" s="230"/>
      <c r="G62" s="117"/>
      <c r="H62" s="15"/>
      <c r="I62" s="784">
        <v>8.0</v>
      </c>
      <c r="J62" s="785">
        <v>8.0</v>
      </c>
      <c r="K62" s="785">
        <v>8.0</v>
      </c>
      <c r="L62" s="785">
        <v>8.0</v>
      </c>
      <c r="M62" s="785">
        <v>8.0</v>
      </c>
      <c r="N62" s="15"/>
      <c r="O62" s="15"/>
      <c r="P62" s="784">
        <v>8.0</v>
      </c>
      <c r="Q62" s="785">
        <v>8.0</v>
      </c>
      <c r="R62" s="785">
        <v>8.0</v>
      </c>
      <c r="S62" s="785">
        <v>8.0</v>
      </c>
      <c r="T62" s="785">
        <v>8.0</v>
      </c>
      <c r="U62" s="15"/>
      <c r="V62" s="15"/>
      <c r="W62" s="784">
        <v>8.0</v>
      </c>
      <c r="X62" s="785">
        <v>8.0</v>
      </c>
      <c r="Y62" s="785">
        <v>8.0</v>
      </c>
      <c r="Z62" s="785">
        <v>8.0</v>
      </c>
      <c r="AA62" s="785">
        <v>8.0</v>
      </c>
      <c r="AB62" s="15"/>
      <c r="AC62" s="15"/>
      <c r="AD62" s="784">
        <v>8.0</v>
      </c>
      <c r="AE62" s="785">
        <v>8.0</v>
      </c>
      <c r="AF62" s="785">
        <v>8.0</v>
      </c>
      <c r="AG62" s="785">
        <v>8.0</v>
      </c>
      <c r="AH62" s="785">
        <v>8.0</v>
      </c>
      <c r="AI62" s="9">
        <v>8.0</v>
      </c>
      <c r="AJ62" s="15"/>
      <c r="AK62" s="15"/>
      <c r="AL62" s="404">
        <f t="shared" si="3"/>
        <v>21</v>
      </c>
      <c r="AM62" s="9"/>
      <c r="AN62" s="9"/>
    </row>
    <row r="63" ht="12.0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</row>
    <row r="64" ht="9.75" customHeight="1">
      <c r="A64" s="500"/>
      <c r="B64" s="501"/>
      <c r="C64" s="501" t="s">
        <v>727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502"/>
    </row>
    <row r="65" ht="15.75" customHeight="1">
      <c r="A65" s="131"/>
      <c r="B65" s="309"/>
      <c r="C65" s="309"/>
      <c r="D65" s="309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  <c r="AA65" s="309"/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10"/>
      <c r="AN65" s="79"/>
    </row>
    <row r="66" ht="12.75" customHeight="1">
      <c r="A66" s="45">
        <v>1.0</v>
      </c>
      <c r="B66" s="144" t="s">
        <v>198</v>
      </c>
      <c r="C66" s="133"/>
      <c r="D66" s="134"/>
      <c r="E66" s="424"/>
      <c r="F66" s="243">
        <v>8.0</v>
      </c>
      <c r="G66" s="720"/>
      <c r="H66" s="243"/>
      <c r="I66" s="155">
        <v>7.0</v>
      </c>
      <c r="J66" s="155">
        <v>9.0</v>
      </c>
      <c r="K66" s="155">
        <v>9.0</v>
      </c>
      <c r="L66" s="155">
        <v>8.0</v>
      </c>
      <c r="M66" s="155"/>
      <c r="N66" s="243"/>
      <c r="O66" s="243"/>
      <c r="P66" s="155">
        <v>11.0</v>
      </c>
      <c r="Q66" s="155">
        <v>10.0</v>
      </c>
      <c r="R66" s="155">
        <v>11.0</v>
      </c>
      <c r="S66" s="155">
        <v>12.0</v>
      </c>
      <c r="T66" s="155"/>
      <c r="U66" s="243"/>
      <c r="V66" s="243"/>
      <c r="W66" s="155"/>
      <c r="X66" s="145"/>
      <c r="Y66" s="155"/>
      <c r="Z66" s="155"/>
      <c r="AA66" s="155"/>
      <c r="AB66" s="243"/>
      <c r="AC66" s="243"/>
      <c r="AD66" s="155"/>
      <c r="AE66" s="155"/>
      <c r="AF66" s="155"/>
      <c r="AG66" s="155"/>
      <c r="AH66" s="155"/>
      <c r="AI66" s="155"/>
      <c r="AJ66" s="243"/>
      <c r="AK66" s="243"/>
      <c r="AL66" s="272">
        <f t="shared" ref="AL66:AL123" si="4">SUM(F66,H66:AK66)</f>
        <v>85</v>
      </c>
      <c r="AM66" s="721">
        <f>AL66/COUNT(F66:AJ66)</f>
        <v>9.444444444</v>
      </c>
      <c r="AN66" s="264"/>
    </row>
    <row r="67" ht="13.5" customHeight="1">
      <c r="A67" s="137" t="s">
        <v>78</v>
      </c>
      <c r="B67" s="132"/>
      <c r="C67" s="138"/>
      <c r="D67" s="32"/>
      <c r="E67" s="427"/>
      <c r="F67" s="786"/>
      <c r="G67" s="71"/>
      <c r="H67" s="266"/>
      <c r="I67" s="265"/>
      <c r="J67" s="265"/>
      <c r="K67" s="265"/>
      <c r="L67" s="265"/>
      <c r="M67" s="265"/>
      <c r="N67" s="266"/>
      <c r="O67" s="266"/>
      <c r="P67" s="265"/>
      <c r="Q67" s="265">
        <v>1.0</v>
      </c>
      <c r="R67" s="265">
        <v>2.0</v>
      </c>
      <c r="S67" s="265">
        <v>2.0</v>
      </c>
      <c r="T67" s="265"/>
      <c r="U67" s="266"/>
      <c r="V67" s="266"/>
      <c r="W67" s="265"/>
      <c r="X67" s="146"/>
      <c r="Y67" s="265"/>
      <c r="Z67" s="265"/>
      <c r="AA67" s="265"/>
      <c r="AB67" s="266"/>
      <c r="AC67" s="266"/>
      <c r="AD67" s="265"/>
      <c r="AE67" s="265"/>
      <c r="AF67" s="265"/>
      <c r="AG67" s="265"/>
      <c r="AH67" s="265"/>
      <c r="AI67" s="265"/>
      <c r="AJ67" s="266"/>
      <c r="AK67" s="266"/>
      <c r="AL67" s="169">
        <f t="shared" si="4"/>
        <v>5</v>
      </c>
      <c r="AM67" s="722"/>
      <c r="AN67" s="268"/>
    </row>
    <row r="68" ht="12.75" customHeight="1">
      <c r="A68" s="29">
        <v>2.0</v>
      </c>
      <c r="B68" s="19" t="s">
        <v>686</v>
      </c>
      <c r="C68" s="133"/>
      <c r="D68" s="32"/>
      <c r="E68" s="424"/>
      <c r="F68" s="243">
        <v>9.0</v>
      </c>
      <c r="G68" s="723" t="s">
        <v>11</v>
      </c>
      <c r="H68" s="243"/>
      <c r="I68" s="155"/>
      <c r="J68" s="155">
        <v>6.0</v>
      </c>
      <c r="K68" s="155">
        <v>8.0</v>
      </c>
      <c r="L68" s="155">
        <v>9.0</v>
      </c>
      <c r="M68" s="155">
        <v>5.0</v>
      </c>
      <c r="N68" s="243"/>
      <c r="O68" s="243"/>
      <c r="P68" s="155">
        <v>13.0</v>
      </c>
      <c r="Q68" s="155">
        <v>11.0</v>
      </c>
      <c r="R68" s="155">
        <v>6.0</v>
      </c>
      <c r="S68" s="155">
        <v>6.0</v>
      </c>
      <c r="T68" s="155"/>
      <c r="U68" s="243"/>
      <c r="V68" s="243"/>
      <c r="W68" s="155"/>
      <c r="X68" s="155"/>
      <c r="Y68" s="155"/>
      <c r="Z68" s="155"/>
      <c r="AA68" s="155"/>
      <c r="AB68" s="243"/>
      <c r="AC68" s="243"/>
      <c r="AD68" s="155"/>
      <c r="AE68" s="155"/>
      <c r="AF68" s="155"/>
      <c r="AG68" s="155"/>
      <c r="AH68" s="155"/>
      <c r="AI68" s="155"/>
      <c r="AJ68" s="243"/>
      <c r="AK68" s="243"/>
      <c r="AL68" s="272">
        <f t="shared" si="4"/>
        <v>73</v>
      </c>
      <c r="AM68" s="721">
        <f>AL68/COUNT(F68:AK68)</f>
        <v>8.111111111</v>
      </c>
      <c r="AN68" s="264"/>
    </row>
    <row r="69" ht="13.5" customHeight="1">
      <c r="A69" s="137" t="s">
        <v>78</v>
      </c>
      <c r="B69" s="132"/>
      <c r="C69" s="138"/>
      <c r="D69" s="32"/>
      <c r="E69" s="427"/>
      <c r="F69" s="786"/>
      <c r="G69" s="71"/>
      <c r="H69" s="266"/>
      <c r="I69" s="265"/>
      <c r="J69" s="265"/>
      <c r="K69" s="265"/>
      <c r="L69" s="265"/>
      <c r="M69" s="265">
        <v>1.0</v>
      </c>
      <c r="N69" s="266"/>
      <c r="O69" s="266"/>
      <c r="P69" s="265">
        <v>1.0</v>
      </c>
      <c r="Q69" s="265">
        <v>6.0</v>
      </c>
      <c r="R69" s="265"/>
      <c r="S69" s="265">
        <v>2.0</v>
      </c>
      <c r="T69" s="271"/>
      <c r="U69" s="342"/>
      <c r="V69" s="266"/>
      <c r="W69" s="265"/>
      <c r="X69" s="265"/>
      <c r="Y69" s="265"/>
      <c r="Z69" s="265"/>
      <c r="AA69" s="265"/>
      <c r="AB69" s="266"/>
      <c r="AC69" s="266"/>
      <c r="AD69" s="265"/>
      <c r="AE69" s="265"/>
      <c r="AF69" s="265"/>
      <c r="AG69" s="265"/>
      <c r="AH69" s="265"/>
      <c r="AI69" s="265"/>
      <c r="AJ69" s="266"/>
      <c r="AK69" s="266"/>
      <c r="AL69" s="169">
        <f t="shared" si="4"/>
        <v>10</v>
      </c>
      <c r="AM69" s="722"/>
      <c r="AN69" s="268"/>
    </row>
    <row r="70" ht="12.75" customHeight="1">
      <c r="A70" s="29">
        <v>3.0</v>
      </c>
      <c r="B70" s="19" t="s">
        <v>203</v>
      </c>
      <c r="C70" s="133"/>
      <c r="D70" s="32"/>
      <c r="E70" s="424"/>
      <c r="F70" s="243">
        <v>11.0</v>
      </c>
      <c r="G70" s="720"/>
      <c r="H70" s="243"/>
      <c r="I70" s="155"/>
      <c r="J70" s="155">
        <v>16.0</v>
      </c>
      <c r="K70" s="155">
        <v>8.0</v>
      </c>
      <c r="L70" s="155">
        <v>10.0</v>
      </c>
      <c r="M70" s="155">
        <v>17.0</v>
      </c>
      <c r="N70" s="243"/>
      <c r="O70" s="243"/>
      <c r="P70" s="155">
        <v>10.0</v>
      </c>
      <c r="Q70" s="155">
        <v>12.0</v>
      </c>
      <c r="R70" s="155">
        <v>13.0</v>
      </c>
      <c r="S70" s="155">
        <v>6.0</v>
      </c>
      <c r="T70" s="155"/>
      <c r="U70" s="243"/>
      <c r="V70" s="243"/>
      <c r="W70" s="155"/>
      <c r="X70" s="155"/>
      <c r="Y70" s="155"/>
      <c r="Z70" s="155"/>
      <c r="AA70" s="155"/>
      <c r="AB70" s="243"/>
      <c r="AC70" s="243"/>
      <c r="AD70" s="155"/>
      <c r="AE70" s="155"/>
      <c r="AF70" s="155"/>
      <c r="AG70" s="155"/>
      <c r="AH70" s="155"/>
      <c r="AI70" s="155"/>
      <c r="AJ70" s="243"/>
      <c r="AK70" s="243"/>
      <c r="AL70" s="272">
        <f t="shared" si="4"/>
        <v>103</v>
      </c>
      <c r="AM70" s="721">
        <f>AL70/COUNT(F70:AK70)</f>
        <v>11.44444444</v>
      </c>
      <c r="AN70" s="264"/>
    </row>
    <row r="71" ht="13.5" customHeight="1">
      <c r="A71" s="137" t="s">
        <v>78</v>
      </c>
      <c r="B71" s="132"/>
      <c r="C71" s="138"/>
      <c r="D71" s="32"/>
      <c r="E71" s="427"/>
      <c r="F71" s="786"/>
      <c r="G71" s="71"/>
      <c r="H71" s="266"/>
      <c r="I71" s="265"/>
      <c r="J71" s="265"/>
      <c r="K71" s="265"/>
      <c r="L71" s="265"/>
      <c r="M71" s="265"/>
      <c r="N71" s="266"/>
      <c r="O71" s="266"/>
      <c r="P71" s="265"/>
      <c r="Q71" s="265"/>
      <c r="R71" s="265"/>
      <c r="S71" s="265"/>
      <c r="T71" s="265"/>
      <c r="U71" s="266"/>
      <c r="V71" s="266"/>
      <c r="W71" s="265"/>
      <c r="X71" s="265"/>
      <c r="Y71" s="265"/>
      <c r="Z71" s="265"/>
      <c r="AA71" s="265"/>
      <c r="AB71" s="266"/>
      <c r="AC71" s="266"/>
      <c r="AD71" s="265"/>
      <c r="AE71" s="265"/>
      <c r="AF71" s="265"/>
      <c r="AG71" s="265"/>
      <c r="AH71" s="265"/>
      <c r="AI71" s="265"/>
      <c r="AJ71" s="266"/>
      <c r="AK71" s="266"/>
      <c r="AL71" s="169">
        <f t="shared" si="4"/>
        <v>0</v>
      </c>
      <c r="AM71" s="722"/>
      <c r="AN71" s="268"/>
    </row>
    <row r="72" ht="15.75" customHeight="1">
      <c r="A72" s="45">
        <v>4.0</v>
      </c>
      <c r="B72" s="144" t="s">
        <v>23</v>
      </c>
      <c r="C72" s="133"/>
      <c r="D72" s="32"/>
      <c r="E72" s="424"/>
      <c r="F72" s="243"/>
      <c r="G72" s="729" t="s">
        <v>11</v>
      </c>
      <c r="H72" s="243"/>
      <c r="I72" s="155">
        <v>15.0</v>
      </c>
      <c r="J72" s="155">
        <v>22.0</v>
      </c>
      <c r="K72" s="155">
        <v>15.0</v>
      </c>
      <c r="L72" s="155">
        <v>16.0</v>
      </c>
      <c r="M72" s="155"/>
      <c r="N72" s="243"/>
      <c r="O72" s="243">
        <v>16.0</v>
      </c>
      <c r="P72" s="155">
        <v>17.0</v>
      </c>
      <c r="Q72" s="155">
        <v>13.0</v>
      </c>
      <c r="R72" s="155">
        <v>20.0</v>
      </c>
      <c r="S72" s="155">
        <v>19.0</v>
      </c>
      <c r="T72" s="155"/>
      <c r="U72" s="243"/>
      <c r="V72" s="243"/>
      <c r="W72" s="155"/>
      <c r="X72" s="155"/>
      <c r="Y72" s="155"/>
      <c r="Z72" s="155"/>
      <c r="AA72" s="155"/>
      <c r="AB72" s="243"/>
      <c r="AC72" s="243"/>
      <c r="AD72" s="155"/>
      <c r="AE72" s="155"/>
      <c r="AF72" s="155"/>
      <c r="AG72" s="155"/>
      <c r="AH72" s="155"/>
      <c r="AI72" s="155"/>
      <c r="AJ72" s="243"/>
      <c r="AK72" s="243"/>
      <c r="AL72" s="272">
        <f t="shared" si="4"/>
        <v>153</v>
      </c>
      <c r="AM72" s="721">
        <f>AL72/COUNT(F72:AK72)</f>
        <v>17</v>
      </c>
      <c r="AN72" s="264"/>
    </row>
    <row r="73" ht="13.5" customHeight="1">
      <c r="A73" s="137" t="s">
        <v>78</v>
      </c>
      <c r="B73" s="132"/>
      <c r="C73" s="138"/>
      <c r="D73" s="32"/>
      <c r="E73" s="427"/>
      <c r="F73" s="786"/>
      <c r="G73" s="71"/>
      <c r="H73" s="266"/>
      <c r="I73" s="148"/>
      <c r="J73" s="148"/>
      <c r="K73" s="148"/>
      <c r="L73" s="148"/>
      <c r="M73" s="265"/>
      <c r="N73" s="266"/>
      <c r="O73" s="266"/>
      <c r="P73" s="265"/>
      <c r="Q73" s="265">
        <v>1.0</v>
      </c>
      <c r="R73" s="265"/>
      <c r="S73" s="265"/>
      <c r="T73" s="265"/>
      <c r="U73" s="266"/>
      <c r="V73" s="266"/>
      <c r="W73" s="265"/>
      <c r="X73" s="265"/>
      <c r="Y73" s="265"/>
      <c r="Z73" s="265"/>
      <c r="AA73" s="265"/>
      <c r="AB73" s="266"/>
      <c r="AC73" s="266"/>
      <c r="AD73" s="265"/>
      <c r="AE73" s="265"/>
      <c r="AF73" s="265"/>
      <c r="AG73" s="265"/>
      <c r="AH73" s="265"/>
      <c r="AI73" s="265"/>
      <c r="AJ73" s="266"/>
      <c r="AK73" s="266"/>
      <c r="AL73" s="169">
        <f t="shared" si="4"/>
        <v>1</v>
      </c>
      <c r="AM73" s="722"/>
      <c r="AN73" s="268"/>
    </row>
    <row r="74" ht="15.75" customHeight="1">
      <c r="A74" s="29">
        <v>5.0</v>
      </c>
      <c r="B74" s="19" t="s">
        <v>24</v>
      </c>
      <c r="C74" s="133"/>
      <c r="D74" s="32"/>
      <c r="E74" s="424"/>
      <c r="F74" s="243">
        <v>10.0</v>
      </c>
      <c r="G74" s="720"/>
      <c r="H74" s="243"/>
      <c r="I74" s="155"/>
      <c r="J74" s="155">
        <v>13.0</v>
      </c>
      <c r="K74" s="155">
        <v>11.0</v>
      </c>
      <c r="L74" s="155">
        <v>10.0</v>
      </c>
      <c r="M74" s="155">
        <v>14.0</v>
      </c>
      <c r="N74" s="243"/>
      <c r="O74" s="243"/>
      <c r="P74" s="155">
        <v>17.0</v>
      </c>
      <c r="Q74" s="155">
        <v>13.0</v>
      </c>
      <c r="R74" s="155">
        <v>11.0</v>
      </c>
      <c r="S74" s="155">
        <v>14.0</v>
      </c>
      <c r="T74" s="155"/>
      <c r="U74" s="243"/>
      <c r="V74" s="243"/>
      <c r="W74" s="155"/>
      <c r="X74" s="155"/>
      <c r="Y74" s="155"/>
      <c r="Z74" s="155"/>
      <c r="AA74" s="155"/>
      <c r="AB74" s="243"/>
      <c r="AC74" s="243"/>
      <c r="AD74" s="155"/>
      <c r="AE74" s="155"/>
      <c r="AF74" s="155"/>
      <c r="AG74" s="155"/>
      <c r="AH74" s="155"/>
      <c r="AI74" s="155"/>
      <c r="AJ74" s="243"/>
      <c r="AK74" s="243"/>
      <c r="AL74" s="272">
        <f t="shared" si="4"/>
        <v>113</v>
      </c>
      <c r="AM74" s="721">
        <f>AL74/COUNT(F74:AK74)</f>
        <v>12.55555556</v>
      </c>
      <c r="AN74" s="264"/>
    </row>
    <row r="75" ht="13.5" customHeight="1">
      <c r="A75" s="137" t="s">
        <v>78</v>
      </c>
      <c r="B75" s="132"/>
      <c r="C75" s="138"/>
      <c r="D75" s="32"/>
      <c r="E75" s="427"/>
      <c r="F75" s="786"/>
      <c r="G75" s="71"/>
      <c r="H75" s="266"/>
      <c r="I75" s="148"/>
      <c r="J75" s="148"/>
      <c r="K75" s="148"/>
      <c r="L75" s="148"/>
      <c r="M75" s="265"/>
      <c r="N75" s="266"/>
      <c r="O75" s="266"/>
      <c r="P75" s="265"/>
      <c r="Q75" s="265"/>
      <c r="R75" s="265">
        <v>1.0</v>
      </c>
      <c r="S75" s="265"/>
      <c r="T75" s="265"/>
      <c r="U75" s="266"/>
      <c r="V75" s="266"/>
      <c r="W75" s="265"/>
      <c r="X75" s="265"/>
      <c r="Y75" s="265"/>
      <c r="Z75" s="265"/>
      <c r="AA75" s="265"/>
      <c r="AB75" s="266"/>
      <c r="AC75" s="266"/>
      <c r="AD75" s="265"/>
      <c r="AE75" s="265"/>
      <c r="AF75" s="271"/>
      <c r="AG75" s="265"/>
      <c r="AH75" s="265"/>
      <c r="AI75" s="265"/>
      <c r="AJ75" s="266"/>
      <c r="AK75" s="266"/>
      <c r="AL75" s="169">
        <f t="shared" si="4"/>
        <v>1</v>
      </c>
      <c r="AM75" s="722"/>
      <c r="AN75" s="268"/>
    </row>
    <row r="76" ht="12.75" customHeight="1">
      <c r="A76" s="29">
        <v>6.0</v>
      </c>
      <c r="B76" s="19" t="s">
        <v>714</v>
      </c>
      <c r="C76" s="133"/>
      <c r="D76" s="32"/>
      <c r="E76" s="424"/>
      <c r="F76" s="243">
        <v>6.0</v>
      </c>
      <c r="G76" s="720"/>
      <c r="H76" s="243"/>
      <c r="I76" s="155"/>
      <c r="J76" s="155">
        <v>4.0</v>
      </c>
      <c r="K76" s="155">
        <v>6.0</v>
      </c>
      <c r="L76" s="155">
        <v>10.0</v>
      </c>
      <c r="M76" s="155">
        <v>5.0</v>
      </c>
      <c r="N76" s="243"/>
      <c r="O76" s="243"/>
      <c r="P76" s="155">
        <v>9.0</v>
      </c>
      <c r="Q76" s="155">
        <v>6.0</v>
      </c>
      <c r="R76" s="155">
        <v>7.0</v>
      </c>
      <c r="S76" s="155">
        <v>5.0</v>
      </c>
      <c r="T76" s="155"/>
      <c r="U76" s="243"/>
      <c r="V76" s="243"/>
      <c r="W76" s="155"/>
      <c r="X76" s="155"/>
      <c r="Y76" s="155"/>
      <c r="Z76" s="155"/>
      <c r="AA76" s="155"/>
      <c r="AB76" s="243"/>
      <c r="AC76" s="243"/>
      <c r="AD76" s="155"/>
      <c r="AE76" s="155"/>
      <c r="AF76" s="155"/>
      <c r="AG76" s="155"/>
      <c r="AH76" s="155"/>
      <c r="AI76" s="155"/>
      <c r="AJ76" s="243"/>
      <c r="AK76" s="243"/>
      <c r="AL76" s="272">
        <f t="shared" si="4"/>
        <v>58</v>
      </c>
      <c r="AM76" s="721">
        <f>AL76/COUNT(F76:AK76)</f>
        <v>6.444444444</v>
      </c>
      <c r="AN76" s="264"/>
    </row>
    <row r="77" ht="13.5" customHeight="1">
      <c r="A77" s="137" t="s">
        <v>78</v>
      </c>
      <c r="B77" s="132"/>
      <c r="C77" s="138"/>
      <c r="D77" s="32"/>
      <c r="E77" s="427"/>
      <c r="F77" s="786"/>
      <c r="G77" s="71"/>
      <c r="H77" s="266"/>
      <c r="I77" s="148"/>
      <c r="J77" s="148">
        <v>1.0</v>
      </c>
      <c r="K77" s="148"/>
      <c r="L77" s="148"/>
      <c r="M77" s="265">
        <v>1.0</v>
      </c>
      <c r="N77" s="266"/>
      <c r="O77" s="266"/>
      <c r="P77" s="265">
        <v>2.0</v>
      </c>
      <c r="Q77" s="265"/>
      <c r="R77" s="265"/>
      <c r="S77" s="265"/>
      <c r="T77" s="265"/>
      <c r="U77" s="266"/>
      <c r="V77" s="266"/>
      <c r="W77" s="265"/>
      <c r="X77" s="265"/>
      <c r="Y77" s="265"/>
      <c r="Z77" s="265"/>
      <c r="AA77" s="265"/>
      <c r="AB77" s="266"/>
      <c r="AC77" s="266"/>
      <c r="AD77" s="265"/>
      <c r="AE77" s="265"/>
      <c r="AF77" s="265"/>
      <c r="AG77" s="265"/>
      <c r="AH77" s="265"/>
      <c r="AI77" s="265"/>
      <c r="AJ77" s="266"/>
      <c r="AK77" s="266"/>
      <c r="AL77" s="169">
        <f t="shared" si="4"/>
        <v>4</v>
      </c>
      <c r="AM77" s="722"/>
      <c r="AN77" s="268"/>
    </row>
    <row r="78" ht="15.75" customHeight="1">
      <c r="A78" s="45">
        <v>7.0</v>
      </c>
      <c r="B78" s="144" t="s">
        <v>253</v>
      </c>
      <c r="C78" s="133"/>
      <c r="D78" s="32"/>
      <c r="E78" s="424"/>
      <c r="F78" s="243">
        <v>8.0</v>
      </c>
      <c r="G78" s="720"/>
      <c r="H78" s="243"/>
      <c r="I78" s="155">
        <v>13.0</v>
      </c>
      <c r="J78" s="155">
        <v>12.0</v>
      </c>
      <c r="K78" s="155">
        <v>12.0</v>
      </c>
      <c r="L78" s="155">
        <v>13.0</v>
      </c>
      <c r="M78" s="155">
        <v>9.0</v>
      </c>
      <c r="N78" s="243"/>
      <c r="O78" s="243"/>
      <c r="P78" s="155">
        <v>17.0</v>
      </c>
      <c r="Q78" s="155">
        <v>9.0</v>
      </c>
      <c r="R78" s="155">
        <v>12.0</v>
      </c>
      <c r="S78" s="155">
        <v>24.0</v>
      </c>
      <c r="T78" s="155"/>
      <c r="U78" s="243"/>
      <c r="V78" s="243"/>
      <c r="W78" s="155"/>
      <c r="X78" s="155"/>
      <c r="Y78" s="155"/>
      <c r="Z78" s="155"/>
      <c r="AA78" s="155"/>
      <c r="AB78" s="243"/>
      <c r="AC78" s="243"/>
      <c r="AD78" s="155"/>
      <c r="AE78" s="155"/>
      <c r="AF78" s="155"/>
      <c r="AG78" s="155"/>
      <c r="AH78" s="155"/>
      <c r="AI78" s="155"/>
      <c r="AJ78" s="243"/>
      <c r="AK78" s="243"/>
      <c r="AL78" s="272">
        <f t="shared" si="4"/>
        <v>129</v>
      </c>
      <c r="AM78" s="721">
        <f>AL78/COUNT(F78:AK78)</f>
        <v>12.9</v>
      </c>
      <c r="AN78" s="264"/>
    </row>
    <row r="79" ht="13.5" customHeight="1">
      <c r="A79" s="137" t="s">
        <v>78</v>
      </c>
      <c r="B79" s="132"/>
      <c r="C79" s="138"/>
      <c r="D79" s="32"/>
      <c r="E79" s="427"/>
      <c r="F79" s="786"/>
      <c r="G79" s="71"/>
      <c r="H79" s="266"/>
      <c r="I79" s="148"/>
      <c r="J79" s="148"/>
      <c r="K79" s="148"/>
      <c r="L79" s="148"/>
      <c r="M79" s="265"/>
      <c r="N79" s="266"/>
      <c r="O79" s="266"/>
      <c r="P79" s="265">
        <v>1.0</v>
      </c>
      <c r="Q79" s="265">
        <v>1.0</v>
      </c>
      <c r="R79" s="265">
        <v>3.0</v>
      </c>
      <c r="S79" s="265">
        <v>2.0</v>
      </c>
      <c r="T79" s="265"/>
      <c r="U79" s="266"/>
      <c r="V79" s="266"/>
      <c r="W79" s="265"/>
      <c r="X79" s="265"/>
      <c r="Y79" s="271"/>
      <c r="Z79" s="265"/>
      <c r="AA79" s="265"/>
      <c r="AB79" s="266"/>
      <c r="AC79" s="266"/>
      <c r="AD79" s="265"/>
      <c r="AE79" s="265"/>
      <c r="AF79" s="265"/>
      <c r="AG79" s="265"/>
      <c r="AH79" s="265"/>
      <c r="AI79" s="265"/>
      <c r="AJ79" s="266"/>
      <c r="AK79" s="266"/>
      <c r="AL79" s="169">
        <f t="shared" si="4"/>
        <v>7</v>
      </c>
      <c r="AM79" s="722"/>
      <c r="AN79" s="268"/>
    </row>
    <row r="80" ht="15.75" customHeight="1">
      <c r="A80" s="45">
        <v>8.0</v>
      </c>
      <c r="B80" s="144" t="s">
        <v>25</v>
      </c>
      <c r="C80" s="133"/>
      <c r="D80" s="32"/>
      <c r="E80" s="424"/>
      <c r="F80" s="243"/>
      <c r="G80" s="425"/>
      <c r="H80" s="243">
        <v>12.0</v>
      </c>
      <c r="I80" s="155">
        <v>11.0</v>
      </c>
      <c r="J80" s="155">
        <v>10.0</v>
      </c>
      <c r="K80" s="155">
        <v>11.0</v>
      </c>
      <c r="L80" s="155">
        <v>11.0</v>
      </c>
      <c r="M80" s="155">
        <v>11.0</v>
      </c>
      <c r="N80" s="243"/>
      <c r="O80" s="243"/>
      <c r="P80" s="155">
        <v>10.0</v>
      </c>
      <c r="Q80" s="155">
        <v>8.0</v>
      </c>
      <c r="R80" s="155">
        <v>14.0</v>
      </c>
      <c r="S80" s="155">
        <v>10.0</v>
      </c>
      <c r="T80" s="155"/>
      <c r="U80" s="243"/>
      <c r="V80" s="243"/>
      <c r="W80" s="155"/>
      <c r="X80" s="155"/>
      <c r="Y80" s="155"/>
      <c r="Z80" s="155"/>
      <c r="AA80" s="155"/>
      <c r="AB80" s="243"/>
      <c r="AC80" s="243"/>
      <c r="AD80" s="155"/>
      <c r="AE80" s="155"/>
      <c r="AF80" s="155"/>
      <c r="AG80" s="155"/>
      <c r="AH80" s="155"/>
      <c r="AI80" s="155"/>
      <c r="AJ80" s="243"/>
      <c r="AK80" s="243"/>
      <c r="AL80" s="272">
        <f t="shared" si="4"/>
        <v>108</v>
      </c>
      <c r="AM80" s="721">
        <f>AL80/COUNT(F80:AK80)</f>
        <v>10.8</v>
      </c>
      <c r="AN80" s="264"/>
    </row>
    <row r="81" ht="13.5" customHeight="1">
      <c r="A81" s="137" t="s">
        <v>78</v>
      </c>
      <c r="B81" s="132"/>
      <c r="C81" s="138"/>
      <c r="D81" s="32"/>
      <c r="E81" s="427"/>
      <c r="F81" s="786"/>
      <c r="G81" s="787"/>
      <c r="H81" s="266"/>
      <c r="I81" s="148"/>
      <c r="J81" s="148"/>
      <c r="K81" s="148"/>
      <c r="L81" s="148"/>
      <c r="M81" s="265">
        <v>1.0</v>
      </c>
      <c r="N81" s="266"/>
      <c r="O81" s="266"/>
      <c r="P81" s="265"/>
      <c r="Q81" s="265">
        <v>2.0</v>
      </c>
      <c r="R81" s="265">
        <v>1.0</v>
      </c>
      <c r="S81" s="265"/>
      <c r="T81" s="265"/>
      <c r="U81" s="266"/>
      <c r="V81" s="266"/>
      <c r="W81" s="265"/>
      <c r="X81" s="265"/>
      <c r="Y81" s="265"/>
      <c r="Z81" s="265"/>
      <c r="AA81" s="265"/>
      <c r="AB81" s="266"/>
      <c r="AC81" s="266"/>
      <c r="AD81" s="265"/>
      <c r="AE81" s="265"/>
      <c r="AF81" s="265"/>
      <c r="AG81" s="265"/>
      <c r="AH81" s="265"/>
      <c r="AI81" s="265"/>
      <c r="AJ81" s="266"/>
      <c r="AK81" s="266"/>
      <c r="AL81" s="169">
        <f t="shared" si="4"/>
        <v>4</v>
      </c>
      <c r="AM81" s="722"/>
      <c r="AN81" s="268"/>
    </row>
    <row r="82" ht="15.75" customHeight="1">
      <c r="A82" s="45">
        <v>9.0</v>
      </c>
      <c r="B82" s="144" t="s">
        <v>278</v>
      </c>
      <c r="C82" s="133"/>
      <c r="D82" s="32"/>
      <c r="E82" s="424"/>
      <c r="F82" s="243"/>
      <c r="G82" s="425"/>
      <c r="H82" s="243"/>
      <c r="I82" s="155">
        <v>8.0</v>
      </c>
      <c r="J82" s="430">
        <v>2.0</v>
      </c>
      <c r="K82" s="155">
        <v>6.0</v>
      </c>
      <c r="L82" s="430">
        <v>3.0</v>
      </c>
      <c r="M82" s="155"/>
      <c r="N82" s="243"/>
      <c r="O82" s="243">
        <v>25.0</v>
      </c>
      <c r="P82" s="430">
        <v>3.0</v>
      </c>
      <c r="Q82" s="155">
        <v>18.0</v>
      </c>
      <c r="R82" s="430">
        <v>5.0</v>
      </c>
      <c r="S82" s="155">
        <v>25.0</v>
      </c>
      <c r="T82" s="155"/>
      <c r="U82" s="243"/>
      <c r="V82" s="243"/>
      <c r="W82" s="155"/>
      <c r="X82" s="155"/>
      <c r="Y82" s="155"/>
      <c r="Z82" s="155"/>
      <c r="AA82" s="155"/>
      <c r="AB82" s="243"/>
      <c r="AC82" s="243"/>
      <c r="AD82" s="155"/>
      <c r="AE82" s="155"/>
      <c r="AF82" s="155"/>
      <c r="AG82" s="155"/>
      <c r="AH82" s="155"/>
      <c r="AI82" s="155"/>
      <c r="AJ82" s="243"/>
      <c r="AK82" s="243"/>
      <c r="AL82" s="272">
        <f t="shared" si="4"/>
        <v>95</v>
      </c>
      <c r="AM82" s="721">
        <f>AL82/COUNT(F82:AK82)</f>
        <v>10.55555556</v>
      </c>
      <c r="AN82" s="264"/>
    </row>
    <row r="83" ht="13.5" customHeight="1">
      <c r="A83" s="137" t="s">
        <v>78</v>
      </c>
      <c r="B83" s="132"/>
      <c r="C83" s="138"/>
      <c r="D83" s="32"/>
      <c r="E83" s="427"/>
      <c r="F83" s="786"/>
      <c r="G83" s="787"/>
      <c r="H83" s="266"/>
      <c r="I83" s="148"/>
      <c r="J83" s="148"/>
      <c r="K83" s="148"/>
      <c r="L83" s="148"/>
      <c r="M83" s="265"/>
      <c r="N83" s="266"/>
      <c r="O83" s="266">
        <v>2.0</v>
      </c>
      <c r="P83" s="265"/>
      <c r="Q83" s="265">
        <v>1.0</v>
      </c>
      <c r="R83" s="265"/>
      <c r="S83" s="265"/>
      <c r="T83" s="265"/>
      <c r="U83" s="266"/>
      <c r="V83" s="266"/>
      <c r="W83" s="265"/>
      <c r="X83" s="265"/>
      <c r="Y83" s="265"/>
      <c r="Z83" s="265"/>
      <c r="AA83" s="271"/>
      <c r="AB83" s="266"/>
      <c r="AC83" s="266"/>
      <c r="AD83" s="265"/>
      <c r="AE83" s="265"/>
      <c r="AF83" s="265"/>
      <c r="AG83" s="265"/>
      <c r="AH83" s="265"/>
      <c r="AI83" s="265"/>
      <c r="AJ83" s="266"/>
      <c r="AK83" s="266"/>
      <c r="AL83" s="169">
        <f t="shared" si="4"/>
        <v>3</v>
      </c>
      <c r="AM83" s="722"/>
      <c r="AN83" s="268"/>
    </row>
    <row r="84" ht="15.75" customHeight="1">
      <c r="A84" s="45">
        <v>10.0</v>
      </c>
      <c r="B84" s="144" t="s">
        <v>200</v>
      </c>
      <c r="C84" s="133"/>
      <c r="D84" s="32"/>
      <c r="E84" s="424"/>
      <c r="F84" s="243"/>
      <c r="G84" s="425"/>
      <c r="H84" s="243"/>
      <c r="I84" s="155">
        <v>10.0</v>
      </c>
      <c r="J84" s="155">
        <v>25.0</v>
      </c>
      <c r="K84" s="155">
        <v>11.0</v>
      </c>
      <c r="L84" s="155">
        <v>24.0</v>
      </c>
      <c r="M84" s="155">
        <v>11.0</v>
      </c>
      <c r="N84" s="243">
        <v>7.0</v>
      </c>
      <c r="O84" s="243"/>
      <c r="P84" s="155"/>
      <c r="Q84" s="155">
        <v>37.0</v>
      </c>
      <c r="R84" s="155">
        <v>13.0</v>
      </c>
      <c r="S84" s="155">
        <v>15.0</v>
      </c>
      <c r="T84" s="155"/>
      <c r="U84" s="243"/>
      <c r="V84" s="243"/>
      <c r="W84" s="155"/>
      <c r="X84" s="155"/>
      <c r="Y84" s="155"/>
      <c r="Z84" s="155"/>
      <c r="AA84" s="155"/>
      <c r="AB84" s="243"/>
      <c r="AC84" s="243"/>
      <c r="AD84" s="155"/>
      <c r="AE84" s="155"/>
      <c r="AF84" s="155"/>
      <c r="AG84" s="155"/>
      <c r="AH84" s="155"/>
      <c r="AI84" s="155"/>
      <c r="AJ84" s="243"/>
      <c r="AK84" s="243"/>
      <c r="AL84" s="272">
        <f t="shared" si="4"/>
        <v>153</v>
      </c>
      <c r="AM84" s="721">
        <f>AL84/COUNT(F84:AK84)</f>
        <v>17</v>
      </c>
      <c r="AN84" s="264"/>
    </row>
    <row r="85" ht="13.5" customHeight="1">
      <c r="A85" s="137" t="s">
        <v>78</v>
      </c>
      <c r="B85" s="132"/>
      <c r="C85" s="153"/>
      <c r="D85" s="32"/>
      <c r="E85" s="427"/>
      <c r="F85" s="788"/>
      <c r="G85" s="789"/>
      <c r="H85" s="342"/>
      <c r="I85" s="148"/>
      <c r="J85" s="148"/>
      <c r="K85" s="148"/>
      <c r="L85" s="148"/>
      <c r="M85" s="271"/>
      <c r="N85" s="342"/>
      <c r="O85" s="342"/>
      <c r="P85" s="271"/>
      <c r="Q85" s="271">
        <v>2.0</v>
      </c>
      <c r="R85" s="271"/>
      <c r="S85" s="271"/>
      <c r="T85" s="271"/>
      <c r="U85" s="342"/>
      <c r="V85" s="342"/>
      <c r="W85" s="271"/>
      <c r="X85" s="271"/>
      <c r="Y85" s="271"/>
      <c r="Z85" s="271"/>
      <c r="AA85" s="271"/>
      <c r="AB85" s="342"/>
      <c r="AC85" s="342"/>
      <c r="AD85" s="271"/>
      <c r="AE85" s="271"/>
      <c r="AF85" s="271"/>
      <c r="AG85" s="271"/>
      <c r="AH85" s="271"/>
      <c r="AI85" s="271"/>
      <c r="AJ85" s="342"/>
      <c r="AK85" s="342"/>
      <c r="AL85" s="169">
        <f t="shared" si="4"/>
        <v>2</v>
      </c>
      <c r="AM85" s="722"/>
      <c r="AN85" s="268"/>
    </row>
    <row r="86" ht="14.25" customHeight="1">
      <c r="A86" s="29">
        <v>11.0</v>
      </c>
      <c r="B86" s="19" t="s">
        <v>728</v>
      </c>
      <c r="C86" s="133"/>
      <c r="D86" s="32"/>
      <c r="E86" s="424"/>
      <c r="F86" s="243"/>
      <c r="G86" s="723" t="s">
        <v>11</v>
      </c>
      <c r="H86" s="243"/>
      <c r="I86" s="155">
        <v>7.0</v>
      </c>
      <c r="J86" s="155">
        <v>6.0</v>
      </c>
      <c r="K86" s="155">
        <v>8.0</v>
      </c>
      <c r="L86" s="155">
        <v>6.0</v>
      </c>
      <c r="M86" s="155">
        <v>4.0</v>
      </c>
      <c r="N86" s="243">
        <v>7.0</v>
      </c>
      <c r="O86" s="243"/>
      <c r="P86" s="155"/>
      <c r="Q86" s="155">
        <v>1.0</v>
      </c>
      <c r="R86" s="155">
        <v>3.0</v>
      </c>
      <c r="S86" s="155">
        <v>6.0</v>
      </c>
      <c r="T86" s="155"/>
      <c r="U86" s="243"/>
      <c r="V86" s="243"/>
      <c r="W86" s="155"/>
      <c r="X86" s="155"/>
      <c r="Y86" s="155"/>
      <c r="Z86" s="155"/>
      <c r="AA86" s="155"/>
      <c r="AB86" s="243"/>
      <c r="AC86" s="243"/>
      <c r="AD86" s="155"/>
      <c r="AE86" s="155"/>
      <c r="AF86" s="155"/>
      <c r="AG86" s="155"/>
      <c r="AH86" s="155"/>
      <c r="AI86" s="155"/>
      <c r="AJ86" s="243"/>
      <c r="AK86" s="243"/>
      <c r="AL86" s="272">
        <f t="shared" si="4"/>
        <v>48</v>
      </c>
      <c r="AM86" s="721">
        <f>AL86/COUNT(F86:AK86)</f>
        <v>5.333333333</v>
      </c>
      <c r="AN86" s="264"/>
    </row>
    <row r="87" ht="13.5" customHeight="1">
      <c r="A87" s="137" t="s">
        <v>78</v>
      </c>
      <c r="B87" s="132"/>
      <c r="C87" s="138"/>
      <c r="D87" s="32"/>
      <c r="E87" s="427"/>
      <c r="F87" s="788"/>
      <c r="G87" s="71"/>
      <c r="H87" s="342"/>
      <c r="I87" s="271"/>
      <c r="J87" s="271"/>
      <c r="K87" s="271"/>
      <c r="L87" s="271">
        <v>1.0</v>
      </c>
      <c r="M87" s="271">
        <v>1.0</v>
      </c>
      <c r="N87" s="342"/>
      <c r="O87" s="342"/>
      <c r="P87" s="271"/>
      <c r="Q87" s="271"/>
      <c r="R87" s="271"/>
      <c r="S87" s="271">
        <v>1.0</v>
      </c>
      <c r="T87" s="271"/>
      <c r="U87" s="342"/>
      <c r="V87" s="342"/>
      <c r="W87" s="271"/>
      <c r="X87" s="271"/>
      <c r="Y87" s="271"/>
      <c r="Z87" s="271"/>
      <c r="AA87" s="271"/>
      <c r="AB87" s="342"/>
      <c r="AC87" s="342"/>
      <c r="AD87" s="271"/>
      <c r="AE87" s="271"/>
      <c r="AF87" s="271"/>
      <c r="AG87" s="271"/>
      <c r="AH87" s="271"/>
      <c r="AI87" s="271"/>
      <c r="AJ87" s="342"/>
      <c r="AK87" s="342"/>
      <c r="AL87" s="169">
        <f t="shared" si="4"/>
        <v>3</v>
      </c>
      <c r="AM87" s="721"/>
      <c r="AN87" s="264"/>
    </row>
    <row r="88" ht="12.75" customHeight="1">
      <c r="A88" s="29">
        <v>12.0</v>
      </c>
      <c r="B88" s="19" t="s">
        <v>26</v>
      </c>
      <c r="C88" s="133"/>
      <c r="D88" s="32"/>
      <c r="E88" s="424"/>
      <c r="F88" s="243"/>
      <c r="G88" s="425"/>
      <c r="H88" s="243">
        <v>4.0</v>
      </c>
      <c r="I88" s="155">
        <v>9.0</v>
      </c>
      <c r="J88" s="155">
        <v>7.0</v>
      </c>
      <c r="K88" s="155">
        <v>18.0</v>
      </c>
      <c r="L88" s="155">
        <v>6.0</v>
      </c>
      <c r="M88" s="155">
        <v>20.0</v>
      </c>
      <c r="N88" s="243"/>
      <c r="O88" s="243"/>
      <c r="P88" s="155">
        <v>10.0</v>
      </c>
      <c r="Q88" s="155">
        <v>7.0</v>
      </c>
      <c r="R88" s="155">
        <v>12.0</v>
      </c>
      <c r="S88" s="155">
        <v>25.0</v>
      </c>
      <c r="T88" s="155"/>
      <c r="U88" s="243"/>
      <c r="V88" s="243"/>
      <c r="W88" s="155"/>
      <c r="X88" s="155"/>
      <c r="Y88" s="155"/>
      <c r="Z88" s="155"/>
      <c r="AA88" s="155"/>
      <c r="AB88" s="243"/>
      <c r="AC88" s="243"/>
      <c r="AD88" s="155"/>
      <c r="AE88" s="155"/>
      <c r="AF88" s="155"/>
      <c r="AG88" s="155"/>
      <c r="AH88" s="155"/>
      <c r="AI88" s="155"/>
      <c r="AJ88" s="243"/>
      <c r="AK88" s="243"/>
      <c r="AL88" s="272">
        <f t="shared" si="4"/>
        <v>118</v>
      </c>
      <c r="AM88" s="721">
        <f>AL88/COUNT(F88:AK88)</f>
        <v>11.8</v>
      </c>
      <c r="AN88" s="264"/>
    </row>
    <row r="89" ht="13.5" customHeight="1">
      <c r="A89" s="137" t="s">
        <v>78</v>
      </c>
      <c r="B89" s="132"/>
      <c r="C89" s="138"/>
      <c r="D89" s="32"/>
      <c r="E89" s="427"/>
      <c r="F89" s="788"/>
      <c r="G89" s="789"/>
      <c r="H89" s="342"/>
      <c r="I89" s="271"/>
      <c r="J89" s="271"/>
      <c r="K89" s="271"/>
      <c r="L89" s="271"/>
      <c r="M89" s="271"/>
      <c r="N89" s="342"/>
      <c r="O89" s="342"/>
      <c r="P89" s="271">
        <v>2.0</v>
      </c>
      <c r="Q89" s="271">
        <v>1.0</v>
      </c>
      <c r="R89" s="271"/>
      <c r="S89" s="271">
        <v>1.0</v>
      </c>
      <c r="T89" s="271"/>
      <c r="U89" s="342"/>
      <c r="V89" s="342"/>
      <c r="W89" s="271"/>
      <c r="X89" s="271"/>
      <c r="Y89" s="271"/>
      <c r="Z89" s="271"/>
      <c r="AA89" s="271"/>
      <c r="AB89" s="342"/>
      <c r="AC89" s="342"/>
      <c r="AD89" s="271"/>
      <c r="AE89" s="271"/>
      <c r="AF89" s="271"/>
      <c r="AG89" s="271"/>
      <c r="AH89" s="271"/>
      <c r="AI89" s="271"/>
      <c r="AJ89" s="342"/>
      <c r="AK89" s="342"/>
      <c r="AL89" s="169">
        <f t="shared" si="4"/>
        <v>4</v>
      </c>
      <c r="AM89" s="722"/>
      <c r="AN89" s="268"/>
    </row>
    <row r="90" ht="12.75" customHeight="1">
      <c r="A90" s="154">
        <v>13.0</v>
      </c>
      <c r="B90" s="144" t="s">
        <v>27</v>
      </c>
      <c r="C90" s="133"/>
      <c r="D90" s="32"/>
      <c r="E90" s="424"/>
      <c r="F90" s="243"/>
      <c r="G90" s="720"/>
      <c r="H90" s="243"/>
      <c r="I90" s="155">
        <v>8.0</v>
      </c>
      <c r="J90" s="155">
        <v>10.0</v>
      </c>
      <c r="K90" s="155">
        <v>9.0</v>
      </c>
      <c r="L90" s="155">
        <v>12.0</v>
      </c>
      <c r="M90" s="155">
        <v>12.0</v>
      </c>
      <c r="N90" s="243">
        <v>13.0</v>
      </c>
      <c r="O90" s="243"/>
      <c r="P90" s="155"/>
      <c r="Q90" s="155">
        <v>11.0</v>
      </c>
      <c r="R90" s="155">
        <v>10.0</v>
      </c>
      <c r="S90" s="155">
        <v>17.0</v>
      </c>
      <c r="T90" s="155"/>
      <c r="U90" s="243"/>
      <c r="V90" s="243"/>
      <c r="W90" s="155"/>
      <c r="X90" s="155"/>
      <c r="Y90" s="155"/>
      <c r="Z90" s="155"/>
      <c r="AA90" s="155"/>
      <c r="AB90" s="243"/>
      <c r="AC90" s="243"/>
      <c r="AD90" s="155"/>
      <c r="AE90" s="155"/>
      <c r="AF90" s="155"/>
      <c r="AG90" s="155"/>
      <c r="AH90" s="155"/>
      <c r="AI90" s="155"/>
      <c r="AJ90" s="243"/>
      <c r="AK90" s="243"/>
      <c r="AL90" s="272">
        <f t="shared" si="4"/>
        <v>102</v>
      </c>
      <c r="AM90" s="721">
        <f>AL90/COUNT(F90:AK90)</f>
        <v>11.33333333</v>
      </c>
      <c r="AN90" s="264"/>
    </row>
    <row r="91" ht="13.5" customHeight="1">
      <c r="A91" s="137" t="s">
        <v>78</v>
      </c>
      <c r="B91" s="132"/>
      <c r="C91" s="138"/>
      <c r="D91" s="32"/>
      <c r="E91" s="427"/>
      <c r="F91" s="788"/>
      <c r="G91" s="71"/>
      <c r="H91" s="342"/>
      <c r="I91" s="271"/>
      <c r="J91" s="271"/>
      <c r="K91" s="271"/>
      <c r="L91" s="271"/>
      <c r="M91" s="271"/>
      <c r="N91" s="342"/>
      <c r="O91" s="342"/>
      <c r="P91" s="271"/>
      <c r="Q91" s="271">
        <v>1.0</v>
      </c>
      <c r="R91" s="271"/>
      <c r="S91" s="271">
        <v>1.0</v>
      </c>
      <c r="T91" s="271"/>
      <c r="U91" s="342"/>
      <c r="V91" s="342"/>
      <c r="W91" s="271"/>
      <c r="X91" s="271"/>
      <c r="Y91" s="271"/>
      <c r="Z91" s="271"/>
      <c r="AA91" s="271"/>
      <c r="AB91" s="342"/>
      <c r="AC91" s="342"/>
      <c r="AD91" s="271"/>
      <c r="AE91" s="271"/>
      <c r="AF91" s="271"/>
      <c r="AG91" s="271"/>
      <c r="AH91" s="271"/>
      <c r="AI91" s="271"/>
      <c r="AJ91" s="342"/>
      <c r="AK91" s="342"/>
      <c r="AL91" s="169">
        <f t="shared" si="4"/>
        <v>2</v>
      </c>
      <c r="AM91" s="722"/>
      <c r="AN91" s="268"/>
    </row>
    <row r="92" ht="12.75" customHeight="1">
      <c r="A92" s="45">
        <v>14.0</v>
      </c>
      <c r="B92" s="144" t="s">
        <v>28</v>
      </c>
      <c r="C92" s="133"/>
      <c r="D92" s="32"/>
      <c r="E92" s="424"/>
      <c r="F92" s="243"/>
      <c r="G92" s="425"/>
      <c r="H92" s="243"/>
      <c r="I92" s="155"/>
      <c r="J92" s="155">
        <v>8.0</v>
      </c>
      <c r="K92" s="155">
        <v>10.0</v>
      </c>
      <c r="L92" s="155">
        <v>12.0</v>
      </c>
      <c r="M92" s="155"/>
      <c r="N92" s="243"/>
      <c r="O92" s="243">
        <v>2.0</v>
      </c>
      <c r="P92" s="155">
        <v>14.0</v>
      </c>
      <c r="Q92" s="155">
        <v>8.0</v>
      </c>
      <c r="R92" s="155">
        <v>10.0</v>
      </c>
      <c r="S92" s="155">
        <v>12.0</v>
      </c>
      <c r="T92" s="155"/>
      <c r="U92" s="243"/>
      <c r="V92" s="243"/>
      <c r="W92" s="155"/>
      <c r="X92" s="155"/>
      <c r="Y92" s="155"/>
      <c r="Z92" s="155"/>
      <c r="AA92" s="155"/>
      <c r="AB92" s="243"/>
      <c r="AC92" s="243"/>
      <c r="AD92" s="155"/>
      <c r="AE92" s="155"/>
      <c r="AF92" s="155"/>
      <c r="AG92" s="155"/>
      <c r="AH92" s="155"/>
      <c r="AI92" s="155"/>
      <c r="AJ92" s="243"/>
      <c r="AK92" s="243"/>
      <c r="AL92" s="272">
        <f t="shared" si="4"/>
        <v>76</v>
      </c>
      <c r="AM92" s="721">
        <f>AL92/COUNT(F92:AK92)</f>
        <v>9.5</v>
      </c>
      <c r="AN92" s="264"/>
    </row>
    <row r="93" ht="13.5" customHeight="1">
      <c r="A93" s="137" t="s">
        <v>78</v>
      </c>
      <c r="B93" s="132"/>
      <c r="C93" s="153"/>
      <c r="D93" s="32"/>
      <c r="E93" s="427"/>
      <c r="F93" s="788"/>
      <c r="G93" s="789"/>
      <c r="H93" s="342"/>
      <c r="I93" s="271"/>
      <c r="J93" s="271"/>
      <c r="K93" s="271"/>
      <c r="L93" s="271"/>
      <c r="M93" s="271"/>
      <c r="N93" s="342"/>
      <c r="O93" s="342"/>
      <c r="P93" s="271"/>
      <c r="Q93" s="271"/>
      <c r="R93" s="271">
        <v>1.0</v>
      </c>
      <c r="S93" s="271"/>
      <c r="T93" s="271"/>
      <c r="U93" s="342"/>
      <c r="V93" s="342"/>
      <c r="W93" s="271"/>
      <c r="X93" s="271"/>
      <c r="Y93" s="271"/>
      <c r="Z93" s="271"/>
      <c r="AA93" s="271"/>
      <c r="AB93" s="342"/>
      <c r="AC93" s="342"/>
      <c r="AD93" s="271"/>
      <c r="AE93" s="271"/>
      <c r="AF93" s="271"/>
      <c r="AG93" s="271"/>
      <c r="AH93" s="271"/>
      <c r="AI93" s="271"/>
      <c r="AJ93" s="342"/>
      <c r="AK93" s="342"/>
      <c r="AL93" s="169">
        <f t="shared" si="4"/>
        <v>1</v>
      </c>
      <c r="AM93" s="722"/>
      <c r="AN93" s="268"/>
    </row>
    <row r="94" ht="12.75" customHeight="1">
      <c r="A94" s="45">
        <v>15.0</v>
      </c>
      <c r="B94" s="19" t="s">
        <v>312</v>
      </c>
      <c r="C94" s="157"/>
      <c r="D94" s="32"/>
      <c r="E94" s="424"/>
      <c r="F94" s="243"/>
      <c r="G94" s="425"/>
      <c r="H94" s="243">
        <v>9.0</v>
      </c>
      <c r="I94" s="155">
        <v>10.0</v>
      </c>
      <c r="J94" s="155">
        <v>11.0</v>
      </c>
      <c r="K94" s="155">
        <v>9.0</v>
      </c>
      <c r="L94" s="155">
        <v>8.0</v>
      </c>
      <c r="M94" s="155">
        <v>15.0</v>
      </c>
      <c r="N94" s="243"/>
      <c r="O94" s="243"/>
      <c r="P94" s="155">
        <v>10.0</v>
      </c>
      <c r="Q94" s="155">
        <v>7.0</v>
      </c>
      <c r="R94" s="155">
        <v>10.0</v>
      </c>
      <c r="S94" s="155">
        <v>11.0</v>
      </c>
      <c r="T94" s="155"/>
      <c r="U94" s="243"/>
      <c r="V94" s="243"/>
      <c r="W94" s="155"/>
      <c r="X94" s="155"/>
      <c r="Y94" s="155"/>
      <c r="Z94" s="155"/>
      <c r="AA94" s="155"/>
      <c r="AB94" s="243"/>
      <c r="AC94" s="243"/>
      <c r="AD94" s="155"/>
      <c r="AE94" s="155"/>
      <c r="AF94" s="155"/>
      <c r="AG94" s="155"/>
      <c r="AH94" s="155"/>
      <c r="AI94" s="155"/>
      <c r="AJ94" s="243"/>
      <c r="AK94" s="243"/>
      <c r="AL94" s="272">
        <f t="shared" si="4"/>
        <v>100</v>
      </c>
      <c r="AM94" s="721">
        <f>AL94/COUNT(F94:AK94)</f>
        <v>10</v>
      </c>
      <c r="AN94" s="264"/>
    </row>
    <row r="95" ht="13.5" customHeight="1">
      <c r="A95" s="137" t="s">
        <v>78</v>
      </c>
      <c r="B95" s="132"/>
      <c r="C95" s="159"/>
      <c r="D95" s="32"/>
      <c r="E95" s="427"/>
      <c r="F95" s="788"/>
      <c r="G95" s="789"/>
      <c r="H95" s="342"/>
      <c r="I95" s="271"/>
      <c r="J95" s="271"/>
      <c r="K95" s="271"/>
      <c r="L95" s="271"/>
      <c r="M95" s="271"/>
      <c r="N95" s="342"/>
      <c r="O95" s="342"/>
      <c r="P95" s="271"/>
      <c r="Q95" s="271">
        <v>2.0</v>
      </c>
      <c r="R95" s="271"/>
      <c r="S95" s="271"/>
      <c r="T95" s="271"/>
      <c r="U95" s="342"/>
      <c r="V95" s="342"/>
      <c r="W95" s="271"/>
      <c r="X95" s="271"/>
      <c r="Y95" s="271"/>
      <c r="Z95" s="271"/>
      <c r="AA95" s="271"/>
      <c r="AB95" s="342"/>
      <c r="AC95" s="342"/>
      <c r="AD95" s="271"/>
      <c r="AE95" s="271"/>
      <c r="AF95" s="271"/>
      <c r="AG95" s="271"/>
      <c r="AH95" s="271"/>
      <c r="AI95" s="271"/>
      <c r="AJ95" s="342"/>
      <c r="AK95" s="342"/>
      <c r="AL95" s="169">
        <f t="shared" si="4"/>
        <v>2</v>
      </c>
      <c r="AM95" s="722"/>
      <c r="AN95" s="268"/>
    </row>
    <row r="96" ht="12.75" customHeight="1">
      <c r="A96" s="29">
        <v>16.0</v>
      </c>
      <c r="B96" s="19" t="s">
        <v>32</v>
      </c>
      <c r="C96" s="133"/>
      <c r="D96" s="32"/>
      <c r="E96" s="424"/>
      <c r="F96" s="243"/>
      <c r="G96" s="425"/>
      <c r="H96" s="243"/>
      <c r="I96" s="430">
        <v>4.0</v>
      </c>
      <c r="J96" s="155">
        <v>7.0</v>
      </c>
      <c r="K96" s="155">
        <v>7.0</v>
      </c>
      <c r="L96" s="155">
        <v>9.0</v>
      </c>
      <c r="M96" s="155"/>
      <c r="N96" s="243"/>
      <c r="O96" s="243">
        <v>6.0</v>
      </c>
      <c r="P96" s="155">
        <v>12.0</v>
      </c>
      <c r="Q96" s="155">
        <v>6.0</v>
      </c>
      <c r="R96" s="155">
        <v>24.0</v>
      </c>
      <c r="S96" s="155">
        <v>11.0</v>
      </c>
      <c r="T96" s="155"/>
      <c r="U96" s="243"/>
      <c r="V96" s="243"/>
      <c r="W96" s="155"/>
      <c r="X96" s="155"/>
      <c r="Y96" s="155"/>
      <c r="Z96" s="155"/>
      <c r="AA96" s="155"/>
      <c r="AB96" s="243"/>
      <c r="AC96" s="243"/>
      <c r="AD96" s="155"/>
      <c r="AE96" s="155"/>
      <c r="AF96" s="155"/>
      <c r="AG96" s="155"/>
      <c r="AH96" s="155"/>
      <c r="AI96" s="155"/>
      <c r="AJ96" s="243"/>
      <c r="AK96" s="243"/>
      <c r="AL96" s="272">
        <f t="shared" si="4"/>
        <v>86</v>
      </c>
      <c r="AM96" s="721">
        <f>AL96/COUNT(F96:AK96)</f>
        <v>9.555555556</v>
      </c>
      <c r="AN96" s="264"/>
    </row>
    <row r="97" ht="13.5" customHeight="1">
      <c r="A97" s="137" t="s">
        <v>78</v>
      </c>
      <c r="B97" s="132"/>
      <c r="C97" s="138"/>
      <c r="D97" s="32"/>
      <c r="E97" s="427"/>
      <c r="F97" s="788"/>
      <c r="G97" s="789"/>
      <c r="H97" s="342"/>
      <c r="I97" s="271"/>
      <c r="J97" s="271"/>
      <c r="K97" s="271"/>
      <c r="L97" s="271"/>
      <c r="M97" s="271"/>
      <c r="N97" s="342"/>
      <c r="O97" s="342"/>
      <c r="P97" s="271"/>
      <c r="Q97" s="271">
        <v>2.0</v>
      </c>
      <c r="R97" s="271">
        <v>6.0</v>
      </c>
      <c r="S97" s="271"/>
      <c r="T97" s="271"/>
      <c r="U97" s="342"/>
      <c r="V97" s="342"/>
      <c r="W97" s="271"/>
      <c r="X97" s="271"/>
      <c r="Y97" s="271"/>
      <c r="Z97" s="271"/>
      <c r="AA97" s="271"/>
      <c r="AB97" s="342"/>
      <c r="AC97" s="342"/>
      <c r="AD97" s="271"/>
      <c r="AE97" s="271"/>
      <c r="AF97" s="271"/>
      <c r="AG97" s="271"/>
      <c r="AH97" s="271"/>
      <c r="AI97" s="271"/>
      <c r="AJ97" s="342"/>
      <c r="AK97" s="342"/>
      <c r="AL97" s="169">
        <f t="shared" si="4"/>
        <v>8</v>
      </c>
      <c r="AM97" s="722"/>
      <c r="AN97" s="268"/>
    </row>
    <row r="98" ht="13.5" customHeight="1">
      <c r="A98" s="29">
        <v>17.0</v>
      </c>
      <c r="B98" s="19" t="s">
        <v>33</v>
      </c>
      <c r="C98" s="133"/>
      <c r="D98" s="32"/>
      <c r="E98" s="424"/>
      <c r="F98" s="243"/>
      <c r="G98" s="720"/>
      <c r="H98" s="243"/>
      <c r="I98" s="145">
        <v>8.0</v>
      </c>
      <c r="J98" s="145">
        <v>15.0</v>
      </c>
      <c r="K98" s="155">
        <v>16.0</v>
      </c>
      <c r="L98" s="145">
        <v>20.0</v>
      </c>
      <c r="M98" s="155">
        <v>21.0</v>
      </c>
      <c r="N98" s="243">
        <v>8.0</v>
      </c>
      <c r="O98" s="243"/>
      <c r="P98" s="155"/>
      <c r="Q98" s="155">
        <v>8.0</v>
      </c>
      <c r="R98" s="145">
        <v>13.0</v>
      </c>
      <c r="S98" s="145">
        <v>12.0</v>
      </c>
      <c r="T98" s="155"/>
      <c r="U98" s="243"/>
      <c r="V98" s="243"/>
      <c r="W98" s="155"/>
      <c r="X98" s="155"/>
      <c r="Y98" s="155"/>
      <c r="Z98" s="155"/>
      <c r="AA98" s="155"/>
      <c r="AB98" s="243"/>
      <c r="AC98" s="243"/>
      <c r="AD98" s="155"/>
      <c r="AE98" s="155"/>
      <c r="AF98" s="155"/>
      <c r="AG98" s="155"/>
      <c r="AH98" s="155"/>
      <c r="AI98" s="155"/>
      <c r="AJ98" s="243"/>
      <c r="AK98" s="243"/>
      <c r="AL98" s="272">
        <f t="shared" si="4"/>
        <v>121</v>
      </c>
      <c r="AM98" s="721">
        <f>AL98/COUNT(F98:AK98)</f>
        <v>13.44444444</v>
      </c>
      <c r="AN98" s="264"/>
    </row>
    <row r="99" ht="13.5" customHeight="1">
      <c r="A99" s="137" t="s">
        <v>78</v>
      </c>
      <c r="B99" s="132"/>
      <c r="C99" s="138"/>
      <c r="D99" s="32"/>
      <c r="E99" s="427"/>
      <c r="F99" s="788"/>
      <c r="G99" s="71"/>
      <c r="H99" s="342"/>
      <c r="I99" s="271"/>
      <c r="J99" s="271"/>
      <c r="K99" s="271"/>
      <c r="L99" s="271"/>
      <c r="M99" s="271"/>
      <c r="N99" s="342">
        <v>1.0</v>
      </c>
      <c r="O99" s="342"/>
      <c r="P99" s="271"/>
      <c r="Q99" s="271"/>
      <c r="R99" s="271"/>
      <c r="S99" s="271">
        <v>2.0</v>
      </c>
      <c r="T99" s="271"/>
      <c r="U99" s="342"/>
      <c r="V99" s="342"/>
      <c r="W99" s="271"/>
      <c r="X99" s="271"/>
      <c r="Y99" s="271"/>
      <c r="Z99" s="271"/>
      <c r="AA99" s="271"/>
      <c r="AB99" s="342"/>
      <c r="AC99" s="342"/>
      <c r="AD99" s="271"/>
      <c r="AE99" s="271"/>
      <c r="AF99" s="271"/>
      <c r="AG99" s="271"/>
      <c r="AH99" s="271"/>
      <c r="AI99" s="271"/>
      <c r="AJ99" s="342"/>
      <c r="AK99" s="342"/>
      <c r="AL99" s="169">
        <f t="shared" si="4"/>
        <v>3</v>
      </c>
      <c r="AM99" s="722"/>
      <c r="AN99" s="268"/>
    </row>
    <row r="100" ht="12.75" customHeight="1">
      <c r="A100" s="29">
        <v>18.0</v>
      </c>
      <c r="B100" s="19" t="s">
        <v>313</v>
      </c>
      <c r="C100" s="133"/>
      <c r="D100" s="32"/>
      <c r="E100" s="424"/>
      <c r="F100" s="243"/>
      <c r="G100" s="425"/>
      <c r="H100" s="243"/>
      <c r="I100" s="155">
        <v>14.0</v>
      </c>
      <c r="J100" s="155">
        <v>8.0</v>
      </c>
      <c r="K100" s="155">
        <v>11.0</v>
      </c>
      <c r="L100" s="155">
        <v>11.0</v>
      </c>
      <c r="M100" s="155">
        <v>6.0</v>
      </c>
      <c r="N100" s="243"/>
      <c r="O100" s="243"/>
      <c r="P100" s="155">
        <v>7.0</v>
      </c>
      <c r="Q100" s="155">
        <v>7.0</v>
      </c>
      <c r="R100" s="155">
        <v>16.0</v>
      </c>
      <c r="S100" s="155">
        <v>13.0</v>
      </c>
      <c r="T100" s="155"/>
      <c r="U100" s="243"/>
      <c r="V100" s="243"/>
      <c r="W100" s="155"/>
      <c r="X100" s="145"/>
      <c r="Y100" s="155"/>
      <c r="Z100" s="155"/>
      <c r="AA100" s="155"/>
      <c r="AB100" s="243"/>
      <c r="AC100" s="243"/>
      <c r="AD100" s="155"/>
      <c r="AE100" s="155"/>
      <c r="AF100" s="155"/>
      <c r="AG100" s="155"/>
      <c r="AH100" s="155"/>
      <c r="AI100" s="155"/>
      <c r="AJ100" s="243"/>
      <c r="AK100" s="243"/>
      <c r="AL100" s="272">
        <f t="shared" si="4"/>
        <v>93</v>
      </c>
      <c r="AM100" s="721">
        <f>AL100/COUNT(F100:AK100)</f>
        <v>10.33333333</v>
      </c>
      <c r="AN100" s="264"/>
    </row>
    <row r="101" ht="13.5" customHeight="1">
      <c r="A101" s="137" t="s">
        <v>78</v>
      </c>
      <c r="B101" s="132"/>
      <c r="C101" s="138"/>
      <c r="D101" s="32"/>
      <c r="E101" s="427"/>
      <c r="F101" s="788"/>
      <c r="G101" s="789"/>
      <c r="H101" s="342"/>
      <c r="I101" s="271"/>
      <c r="J101" s="271"/>
      <c r="K101" s="271"/>
      <c r="L101" s="271">
        <v>2.0</v>
      </c>
      <c r="M101" s="271">
        <v>1.0</v>
      </c>
      <c r="N101" s="342"/>
      <c r="O101" s="342"/>
      <c r="P101" s="271"/>
      <c r="Q101" s="271">
        <v>5.0</v>
      </c>
      <c r="R101" s="271">
        <v>1.0</v>
      </c>
      <c r="S101" s="271"/>
      <c r="T101" s="271"/>
      <c r="U101" s="342"/>
      <c r="V101" s="342"/>
      <c r="W101" s="271"/>
      <c r="X101" s="464"/>
      <c r="Y101" s="271"/>
      <c r="Z101" s="271"/>
      <c r="AA101" s="271"/>
      <c r="AB101" s="342"/>
      <c r="AC101" s="342"/>
      <c r="AD101" s="271"/>
      <c r="AE101" s="271"/>
      <c r="AF101" s="271"/>
      <c r="AG101" s="271"/>
      <c r="AH101" s="271"/>
      <c r="AI101" s="271"/>
      <c r="AJ101" s="342"/>
      <c r="AK101" s="342"/>
      <c r="AL101" s="169">
        <f t="shared" si="4"/>
        <v>9</v>
      </c>
      <c r="AM101" s="722"/>
      <c r="AN101" s="268"/>
    </row>
    <row r="102" ht="13.5" customHeight="1">
      <c r="A102" s="29">
        <v>19.0</v>
      </c>
      <c r="B102" s="19" t="s">
        <v>684</v>
      </c>
      <c r="C102" s="133"/>
      <c r="D102" s="32"/>
      <c r="E102" s="424"/>
      <c r="F102" s="243"/>
      <c r="G102" s="723" t="s">
        <v>11</v>
      </c>
      <c r="H102" s="243">
        <v>7.0</v>
      </c>
      <c r="I102" s="430">
        <v>1.0</v>
      </c>
      <c r="J102" s="155">
        <v>6.0</v>
      </c>
      <c r="K102" s="155">
        <v>6.0</v>
      </c>
      <c r="L102" s="155">
        <v>6.0</v>
      </c>
      <c r="M102" s="155">
        <v>7.0</v>
      </c>
      <c r="N102" s="243"/>
      <c r="O102" s="243"/>
      <c r="P102" s="155">
        <v>5.0</v>
      </c>
      <c r="Q102" s="155">
        <v>7.0</v>
      </c>
      <c r="R102" s="155">
        <v>6.0</v>
      </c>
      <c r="S102" s="155">
        <v>9.0</v>
      </c>
      <c r="T102" s="155"/>
      <c r="U102" s="243"/>
      <c r="V102" s="243"/>
      <c r="W102" s="155"/>
      <c r="X102" s="155"/>
      <c r="Y102" s="155"/>
      <c r="Z102" s="155"/>
      <c r="AA102" s="155"/>
      <c r="AB102" s="243"/>
      <c r="AC102" s="243"/>
      <c r="AD102" s="155"/>
      <c r="AE102" s="155"/>
      <c r="AF102" s="155"/>
      <c r="AG102" s="155"/>
      <c r="AH102" s="155"/>
      <c r="AI102" s="155"/>
      <c r="AJ102" s="435"/>
      <c r="AK102" s="435"/>
      <c r="AL102" s="272">
        <f t="shared" si="4"/>
        <v>60</v>
      </c>
      <c r="AM102" s="721">
        <f>AL102/COUNT(F102:AK102)</f>
        <v>6</v>
      </c>
      <c r="AN102" s="264"/>
    </row>
    <row r="103" ht="13.5" customHeight="1">
      <c r="A103" s="137" t="s">
        <v>78</v>
      </c>
      <c r="B103" s="132"/>
      <c r="C103" s="138"/>
      <c r="D103" s="32"/>
      <c r="E103" s="427"/>
      <c r="F103" s="788"/>
      <c r="G103" s="71"/>
      <c r="H103" s="342"/>
      <c r="I103" s="271"/>
      <c r="J103" s="271"/>
      <c r="K103" s="271"/>
      <c r="L103" s="271"/>
      <c r="M103" s="271">
        <v>1.0</v>
      </c>
      <c r="N103" s="342"/>
      <c r="O103" s="342"/>
      <c r="P103" s="271">
        <v>4.0</v>
      </c>
      <c r="Q103" s="271">
        <v>5.0</v>
      </c>
      <c r="R103" s="271"/>
      <c r="S103" s="271">
        <v>4.0</v>
      </c>
      <c r="T103" s="271"/>
      <c r="U103" s="342"/>
      <c r="V103" s="342"/>
      <c r="W103" s="271"/>
      <c r="X103" s="271"/>
      <c r="Y103" s="271"/>
      <c r="Z103" s="271"/>
      <c r="AA103" s="271"/>
      <c r="AB103" s="342"/>
      <c r="AC103" s="342"/>
      <c r="AD103" s="271"/>
      <c r="AE103" s="271"/>
      <c r="AF103" s="271"/>
      <c r="AG103" s="271"/>
      <c r="AH103" s="271"/>
      <c r="AI103" s="271"/>
      <c r="AJ103" s="342"/>
      <c r="AK103" s="342"/>
      <c r="AL103" s="169">
        <f t="shared" si="4"/>
        <v>14</v>
      </c>
      <c r="AM103" s="722"/>
      <c r="AN103" s="268"/>
    </row>
    <row r="104" ht="12.75" customHeight="1">
      <c r="A104" s="29">
        <v>20.0</v>
      </c>
      <c r="B104" s="19" t="s">
        <v>165</v>
      </c>
      <c r="C104" s="133"/>
      <c r="D104" s="32"/>
      <c r="E104" s="424"/>
      <c r="F104" s="243"/>
      <c r="G104" s="723" t="s">
        <v>11</v>
      </c>
      <c r="H104" s="243"/>
      <c r="I104" s="155">
        <v>5.0</v>
      </c>
      <c r="J104" s="155">
        <v>6.0</v>
      </c>
      <c r="K104" s="155">
        <v>8.0</v>
      </c>
      <c r="L104" s="155">
        <v>6.0</v>
      </c>
      <c r="M104" s="155">
        <v>9.0</v>
      </c>
      <c r="N104" s="243">
        <v>8.0</v>
      </c>
      <c r="O104" s="243"/>
      <c r="P104" s="155"/>
      <c r="Q104" s="430">
        <v>4.0</v>
      </c>
      <c r="R104" s="155">
        <v>10.0</v>
      </c>
      <c r="S104" s="155">
        <v>7.0</v>
      </c>
      <c r="T104" s="155"/>
      <c r="U104" s="243"/>
      <c r="V104" s="243"/>
      <c r="W104" s="155"/>
      <c r="X104" s="155"/>
      <c r="Y104" s="155"/>
      <c r="Z104" s="155"/>
      <c r="AA104" s="155"/>
      <c r="AB104" s="243"/>
      <c r="AC104" s="243"/>
      <c r="AD104" s="155"/>
      <c r="AE104" s="155"/>
      <c r="AF104" s="155"/>
      <c r="AG104" s="155"/>
      <c r="AH104" s="155"/>
      <c r="AI104" s="155"/>
      <c r="AJ104" s="243"/>
      <c r="AK104" s="243"/>
      <c r="AL104" s="272">
        <f t="shared" si="4"/>
        <v>63</v>
      </c>
      <c r="AM104" s="721">
        <f>AL104/COUNT(F104:AK104)</f>
        <v>7</v>
      </c>
      <c r="AN104" s="264"/>
    </row>
    <row r="105" ht="13.5" customHeight="1">
      <c r="A105" s="137" t="s">
        <v>78</v>
      </c>
      <c r="B105" s="132"/>
      <c r="C105" s="138"/>
      <c r="D105" s="32"/>
      <c r="E105" s="427"/>
      <c r="F105" s="788"/>
      <c r="G105" s="71"/>
      <c r="H105" s="342"/>
      <c r="I105" s="271"/>
      <c r="J105" s="271"/>
      <c r="K105" s="271"/>
      <c r="L105" s="271"/>
      <c r="M105" s="271">
        <v>1.0</v>
      </c>
      <c r="N105" s="342">
        <v>1.0</v>
      </c>
      <c r="O105" s="342"/>
      <c r="P105" s="271"/>
      <c r="Q105" s="271">
        <v>1.0</v>
      </c>
      <c r="R105" s="271">
        <v>3.0</v>
      </c>
      <c r="S105" s="271">
        <v>1.0</v>
      </c>
      <c r="T105" s="271"/>
      <c r="U105" s="342"/>
      <c r="V105" s="342"/>
      <c r="W105" s="271"/>
      <c r="X105" s="271"/>
      <c r="Y105" s="271"/>
      <c r="Z105" s="271"/>
      <c r="AA105" s="271"/>
      <c r="AB105" s="342"/>
      <c r="AC105" s="342"/>
      <c r="AD105" s="271"/>
      <c r="AE105" s="271"/>
      <c r="AF105" s="271"/>
      <c r="AG105" s="271"/>
      <c r="AH105" s="271"/>
      <c r="AI105" s="271"/>
      <c r="AJ105" s="342"/>
      <c r="AK105" s="342"/>
      <c r="AL105" s="169">
        <f t="shared" si="4"/>
        <v>7</v>
      </c>
      <c r="AM105" s="722"/>
      <c r="AN105" s="268"/>
    </row>
    <row r="106" ht="13.5" customHeight="1">
      <c r="A106" s="45">
        <v>21.0</v>
      </c>
      <c r="B106" s="178" t="s">
        <v>36</v>
      </c>
      <c r="C106" s="133"/>
      <c r="D106" s="32"/>
      <c r="E106" s="424"/>
      <c r="F106" s="243"/>
      <c r="G106" s="425"/>
      <c r="H106" s="243"/>
      <c r="I106" s="155">
        <v>7.0</v>
      </c>
      <c r="J106" s="155">
        <v>8.0</v>
      </c>
      <c r="K106" s="155">
        <v>7.0</v>
      </c>
      <c r="L106" s="155">
        <v>8.0</v>
      </c>
      <c r="M106" s="155">
        <v>6.0</v>
      </c>
      <c r="N106" s="243"/>
      <c r="O106" s="243"/>
      <c r="P106" s="155">
        <v>20.0</v>
      </c>
      <c r="Q106" s="155">
        <v>16.0</v>
      </c>
      <c r="R106" s="155">
        <v>12.0</v>
      </c>
      <c r="S106" s="155">
        <v>13.0</v>
      </c>
      <c r="T106" s="155"/>
      <c r="U106" s="243"/>
      <c r="V106" s="243"/>
      <c r="W106" s="155"/>
      <c r="X106" s="155"/>
      <c r="Y106" s="155"/>
      <c r="Z106" s="155"/>
      <c r="AA106" s="155"/>
      <c r="AB106" s="243"/>
      <c r="AC106" s="243"/>
      <c r="AD106" s="155"/>
      <c r="AE106" s="155"/>
      <c r="AF106" s="155"/>
      <c r="AG106" s="155"/>
      <c r="AH106" s="155"/>
      <c r="AI106" s="155"/>
      <c r="AJ106" s="243"/>
      <c r="AK106" s="243"/>
      <c r="AL106" s="272">
        <f t="shared" si="4"/>
        <v>97</v>
      </c>
      <c r="AM106" s="721">
        <f>AL106/COUNT(F106:AK106)</f>
        <v>10.77777778</v>
      </c>
      <c r="AN106" s="264"/>
    </row>
    <row r="107" ht="13.5" customHeight="1">
      <c r="A107" s="179" t="s">
        <v>78</v>
      </c>
      <c r="C107" s="133"/>
      <c r="D107" s="32"/>
      <c r="E107" s="424"/>
      <c r="F107" s="790"/>
      <c r="G107" s="791"/>
      <c r="H107" s="277"/>
      <c r="I107" s="148"/>
      <c r="J107" s="148"/>
      <c r="K107" s="148"/>
      <c r="L107" s="148"/>
      <c r="M107" s="148"/>
      <c r="N107" s="277"/>
      <c r="O107" s="277"/>
      <c r="P107" s="148"/>
      <c r="Q107" s="148"/>
      <c r="R107" s="148"/>
      <c r="S107" s="148"/>
      <c r="T107" s="148"/>
      <c r="U107" s="277"/>
      <c r="V107" s="277"/>
      <c r="W107" s="148"/>
      <c r="X107" s="148"/>
      <c r="Y107" s="148"/>
      <c r="Z107" s="148"/>
      <c r="AA107" s="148"/>
      <c r="AB107" s="277"/>
      <c r="AC107" s="277"/>
      <c r="AD107" s="148"/>
      <c r="AE107" s="148"/>
      <c r="AF107" s="148"/>
      <c r="AG107" s="148"/>
      <c r="AH107" s="148"/>
      <c r="AI107" s="148"/>
      <c r="AJ107" s="277"/>
      <c r="AK107" s="277"/>
      <c r="AL107" s="169">
        <f t="shared" si="4"/>
        <v>0</v>
      </c>
      <c r="AM107" s="721"/>
      <c r="AN107" s="264"/>
    </row>
    <row r="108" ht="13.5" customHeight="1">
      <c r="A108" s="45">
        <v>22.0</v>
      </c>
      <c r="B108" s="178" t="s">
        <v>687</v>
      </c>
      <c r="C108" s="133"/>
      <c r="D108" s="32"/>
      <c r="E108" s="424"/>
      <c r="F108" s="243"/>
      <c r="G108" s="723" t="s">
        <v>11</v>
      </c>
      <c r="H108" s="243"/>
      <c r="I108" s="430">
        <v>3.0</v>
      </c>
      <c r="J108" s="155">
        <v>5.0</v>
      </c>
      <c r="K108" s="155">
        <v>5.0</v>
      </c>
      <c r="L108" s="155">
        <v>8.0</v>
      </c>
      <c r="M108" s="155">
        <v>5.0</v>
      </c>
      <c r="N108" s="243">
        <v>6.0</v>
      </c>
      <c r="O108" s="243"/>
      <c r="P108" s="155"/>
      <c r="Q108" s="155">
        <v>11.0</v>
      </c>
      <c r="R108" s="155">
        <v>1.0</v>
      </c>
      <c r="S108" s="155">
        <v>10.0</v>
      </c>
      <c r="T108" s="155"/>
      <c r="U108" s="243"/>
      <c r="V108" s="243"/>
      <c r="W108" s="155"/>
      <c r="X108" s="155"/>
      <c r="Y108" s="155"/>
      <c r="Z108" s="155"/>
      <c r="AA108" s="155"/>
      <c r="AB108" s="243"/>
      <c r="AC108" s="243"/>
      <c r="AD108" s="155"/>
      <c r="AE108" s="155"/>
      <c r="AF108" s="155"/>
      <c r="AG108" s="155"/>
      <c r="AH108" s="155"/>
      <c r="AI108" s="155"/>
      <c r="AJ108" s="243"/>
      <c r="AK108" s="243"/>
      <c r="AL108" s="272">
        <f t="shared" si="4"/>
        <v>54</v>
      </c>
      <c r="AM108" s="721">
        <f>AL108/COUNT(F108:AK108)</f>
        <v>6</v>
      </c>
      <c r="AN108" s="264"/>
    </row>
    <row r="109" ht="13.5" customHeight="1">
      <c r="A109" s="180"/>
      <c r="B109" s="181" t="s">
        <v>78</v>
      </c>
      <c r="C109" s="133"/>
      <c r="D109" s="32"/>
      <c r="E109" s="424"/>
      <c r="F109" s="790"/>
      <c r="G109" s="71"/>
      <c r="H109" s="277"/>
      <c r="I109" s="148"/>
      <c r="J109" s="148"/>
      <c r="K109" s="148"/>
      <c r="L109" s="148"/>
      <c r="M109" s="148"/>
      <c r="N109" s="277"/>
      <c r="O109" s="277"/>
      <c r="P109" s="148"/>
      <c r="Q109" s="148">
        <v>5.0</v>
      </c>
      <c r="R109" s="148"/>
      <c r="S109" s="148">
        <v>1.0</v>
      </c>
      <c r="T109" s="148"/>
      <c r="U109" s="277"/>
      <c r="V109" s="277"/>
      <c r="W109" s="148"/>
      <c r="X109" s="148"/>
      <c r="Y109" s="148"/>
      <c r="Z109" s="148"/>
      <c r="AA109" s="148"/>
      <c r="AB109" s="277"/>
      <c r="AC109" s="277"/>
      <c r="AD109" s="148"/>
      <c r="AE109" s="148"/>
      <c r="AF109" s="148"/>
      <c r="AG109" s="148"/>
      <c r="AH109" s="148"/>
      <c r="AI109" s="148"/>
      <c r="AJ109" s="277"/>
      <c r="AK109" s="277"/>
      <c r="AL109" s="169">
        <f t="shared" si="4"/>
        <v>6</v>
      </c>
      <c r="AM109" s="721"/>
      <c r="AN109" s="264"/>
    </row>
    <row r="110" ht="13.5" customHeight="1">
      <c r="A110" s="45">
        <v>23.0</v>
      </c>
      <c r="B110" s="178" t="s">
        <v>37</v>
      </c>
      <c r="C110" s="133"/>
      <c r="D110" s="32"/>
      <c r="E110" s="424"/>
      <c r="F110" s="243"/>
      <c r="G110" s="425"/>
      <c r="H110" s="243"/>
      <c r="I110" s="155">
        <v>11.0</v>
      </c>
      <c r="J110" s="155">
        <v>14.0</v>
      </c>
      <c r="K110" s="155">
        <v>9.0</v>
      </c>
      <c r="L110" s="155">
        <v>14.0</v>
      </c>
      <c r="M110" s="155">
        <v>11.0</v>
      </c>
      <c r="N110" s="243">
        <v>12.0</v>
      </c>
      <c r="O110" s="243"/>
      <c r="P110" s="155"/>
      <c r="Q110" s="155">
        <v>9.0</v>
      </c>
      <c r="R110" s="155">
        <v>8.0</v>
      </c>
      <c r="S110" s="155">
        <v>15.0</v>
      </c>
      <c r="T110" s="155"/>
      <c r="U110" s="243"/>
      <c r="V110" s="243"/>
      <c r="W110" s="155"/>
      <c r="X110" s="155"/>
      <c r="Y110" s="155"/>
      <c r="Z110" s="155"/>
      <c r="AA110" s="155"/>
      <c r="AB110" s="243"/>
      <c r="AC110" s="243"/>
      <c r="AD110" s="155"/>
      <c r="AE110" s="155"/>
      <c r="AF110" s="155"/>
      <c r="AG110" s="155"/>
      <c r="AH110" s="155"/>
      <c r="AI110" s="155"/>
      <c r="AJ110" s="243"/>
      <c r="AK110" s="243"/>
      <c r="AL110" s="272">
        <f t="shared" si="4"/>
        <v>103</v>
      </c>
      <c r="AM110" s="721">
        <f>AL110/COUNT(F110:AK110)</f>
        <v>11.44444444</v>
      </c>
      <c r="AN110" s="264"/>
    </row>
    <row r="111" ht="13.5" customHeight="1">
      <c r="A111" s="180"/>
      <c r="B111" s="181" t="s">
        <v>78</v>
      </c>
      <c r="C111" s="133"/>
      <c r="D111" s="32"/>
      <c r="E111" s="424"/>
      <c r="F111" s="790"/>
      <c r="G111" s="791"/>
      <c r="H111" s="277"/>
      <c r="I111" s="148"/>
      <c r="J111" s="148"/>
      <c r="K111" s="148"/>
      <c r="L111" s="148"/>
      <c r="M111" s="148">
        <v>2.0</v>
      </c>
      <c r="N111" s="277">
        <v>3.0</v>
      </c>
      <c r="O111" s="277"/>
      <c r="P111" s="148"/>
      <c r="Q111" s="148">
        <v>2.0</v>
      </c>
      <c r="R111" s="148">
        <v>1.0</v>
      </c>
      <c r="S111" s="148"/>
      <c r="T111" s="148"/>
      <c r="U111" s="277"/>
      <c r="V111" s="277"/>
      <c r="W111" s="148"/>
      <c r="X111" s="148"/>
      <c r="Y111" s="148"/>
      <c r="Z111" s="148"/>
      <c r="AA111" s="148"/>
      <c r="AB111" s="277"/>
      <c r="AC111" s="277"/>
      <c r="AD111" s="148"/>
      <c r="AE111" s="148"/>
      <c r="AF111" s="148"/>
      <c r="AG111" s="148"/>
      <c r="AH111" s="148"/>
      <c r="AI111" s="148"/>
      <c r="AJ111" s="277"/>
      <c r="AK111" s="277"/>
      <c r="AL111" s="169">
        <f t="shared" si="4"/>
        <v>8</v>
      </c>
      <c r="AM111" s="721"/>
      <c r="AN111" s="264"/>
    </row>
    <row r="112" ht="13.5" customHeight="1">
      <c r="A112" s="45">
        <v>24.0</v>
      </c>
      <c r="B112" s="178" t="s">
        <v>226</v>
      </c>
      <c r="C112" s="133"/>
      <c r="D112" s="32"/>
      <c r="E112" s="424"/>
      <c r="F112" s="243"/>
      <c r="G112" s="425"/>
      <c r="H112" s="243"/>
      <c r="I112" s="155">
        <v>21.0</v>
      </c>
      <c r="J112" s="155">
        <v>10.0</v>
      </c>
      <c r="K112" s="155">
        <v>15.0</v>
      </c>
      <c r="L112" s="155">
        <v>8.0</v>
      </c>
      <c r="M112" s="155">
        <v>13.0</v>
      </c>
      <c r="N112" s="243"/>
      <c r="O112" s="243"/>
      <c r="P112" s="155">
        <v>15.0</v>
      </c>
      <c r="Q112" s="155">
        <v>13.0</v>
      </c>
      <c r="R112" s="155">
        <v>12.0</v>
      </c>
      <c r="S112" s="155">
        <v>11.0</v>
      </c>
      <c r="T112" s="155"/>
      <c r="U112" s="243"/>
      <c r="V112" s="243"/>
      <c r="W112" s="155"/>
      <c r="X112" s="155"/>
      <c r="Y112" s="155"/>
      <c r="Z112" s="155"/>
      <c r="AA112" s="155"/>
      <c r="AB112" s="243"/>
      <c r="AC112" s="243"/>
      <c r="AD112" s="155"/>
      <c r="AE112" s="155"/>
      <c r="AF112" s="155"/>
      <c r="AG112" s="155"/>
      <c r="AH112" s="155"/>
      <c r="AI112" s="155"/>
      <c r="AJ112" s="243"/>
      <c r="AK112" s="243"/>
      <c r="AL112" s="272">
        <f t="shared" si="4"/>
        <v>118</v>
      </c>
      <c r="AM112" s="721">
        <f>AL112/COUNT(F112:AK112)</f>
        <v>13.11111111</v>
      </c>
      <c r="AN112" s="264"/>
    </row>
    <row r="113" ht="13.5" customHeight="1">
      <c r="A113" s="180"/>
      <c r="B113" s="181" t="s">
        <v>78</v>
      </c>
      <c r="C113" s="133"/>
      <c r="D113" s="32"/>
      <c r="E113" s="424"/>
      <c r="F113" s="790"/>
      <c r="G113" s="791"/>
      <c r="H113" s="277"/>
      <c r="I113" s="148">
        <v>1.0</v>
      </c>
      <c r="J113" s="148"/>
      <c r="K113" s="148"/>
      <c r="L113" s="148"/>
      <c r="M113" s="148">
        <v>3.0</v>
      </c>
      <c r="N113" s="277"/>
      <c r="O113" s="277"/>
      <c r="P113" s="148"/>
      <c r="Q113" s="148">
        <v>5.0</v>
      </c>
      <c r="R113" s="148">
        <v>2.0</v>
      </c>
      <c r="S113" s="148">
        <v>2.0</v>
      </c>
      <c r="T113" s="148"/>
      <c r="U113" s="277"/>
      <c r="V113" s="277"/>
      <c r="W113" s="148"/>
      <c r="X113" s="148"/>
      <c r="Y113" s="148"/>
      <c r="Z113" s="148"/>
      <c r="AA113" s="148"/>
      <c r="AB113" s="277"/>
      <c r="AC113" s="277"/>
      <c r="AD113" s="148"/>
      <c r="AE113" s="148"/>
      <c r="AF113" s="148"/>
      <c r="AG113" s="148"/>
      <c r="AH113" s="148"/>
      <c r="AI113" s="148"/>
      <c r="AJ113" s="277"/>
      <c r="AK113" s="277"/>
      <c r="AL113" s="169">
        <f t="shared" si="4"/>
        <v>13</v>
      </c>
      <c r="AM113" s="721"/>
      <c r="AN113" s="264"/>
    </row>
    <row r="114" ht="13.5" customHeight="1">
      <c r="A114" s="45">
        <v>25.0</v>
      </c>
      <c r="B114" s="178" t="s">
        <v>729</v>
      </c>
      <c r="C114" s="133"/>
      <c r="D114" s="32"/>
      <c r="E114" s="424"/>
      <c r="F114" s="243"/>
      <c r="G114" s="425"/>
      <c r="H114" s="243"/>
      <c r="I114" s="508"/>
      <c r="J114" s="508"/>
      <c r="K114" s="508"/>
      <c r="L114" s="508"/>
      <c r="M114" s="508"/>
      <c r="N114" s="243"/>
      <c r="O114" s="243"/>
      <c r="P114" s="155"/>
      <c r="Q114" s="155"/>
      <c r="R114" s="155">
        <v>8.0</v>
      </c>
      <c r="S114" s="155">
        <v>13.0</v>
      </c>
      <c r="T114" s="155"/>
      <c r="U114" s="243"/>
      <c r="V114" s="243"/>
      <c r="W114" s="155"/>
      <c r="X114" s="155"/>
      <c r="Y114" s="155"/>
      <c r="Z114" s="155"/>
      <c r="AA114" s="155"/>
      <c r="AB114" s="243"/>
      <c r="AC114" s="243"/>
      <c r="AD114" s="155"/>
      <c r="AE114" s="155"/>
      <c r="AF114" s="155"/>
      <c r="AG114" s="155"/>
      <c r="AH114" s="155"/>
      <c r="AI114" s="155"/>
      <c r="AJ114" s="243"/>
      <c r="AK114" s="243"/>
      <c r="AL114" s="272">
        <f t="shared" si="4"/>
        <v>21</v>
      </c>
      <c r="AM114" s="721">
        <f>AL114/COUNT(F114:AK114)</f>
        <v>10.5</v>
      </c>
      <c r="AN114" s="264"/>
    </row>
    <row r="115" ht="13.5" customHeight="1">
      <c r="A115" s="180"/>
      <c r="B115" s="436" t="s">
        <v>78</v>
      </c>
      <c r="C115" s="133"/>
      <c r="D115" s="32"/>
      <c r="E115" s="424"/>
      <c r="F115" s="790"/>
      <c r="G115" s="791"/>
      <c r="H115" s="277"/>
      <c r="I115" s="148"/>
      <c r="J115" s="148"/>
      <c r="K115" s="148"/>
      <c r="L115" s="148"/>
      <c r="M115" s="148"/>
      <c r="N115" s="277"/>
      <c r="O115" s="277"/>
      <c r="P115" s="148"/>
      <c r="Q115" s="148"/>
      <c r="R115" s="148">
        <v>2.0</v>
      </c>
      <c r="S115" s="148">
        <v>1.0</v>
      </c>
      <c r="T115" s="148"/>
      <c r="U115" s="277"/>
      <c r="V115" s="277"/>
      <c r="W115" s="148"/>
      <c r="X115" s="148"/>
      <c r="Y115" s="148"/>
      <c r="Z115" s="148"/>
      <c r="AA115" s="148"/>
      <c r="AB115" s="277"/>
      <c r="AC115" s="277"/>
      <c r="AD115" s="148"/>
      <c r="AE115" s="148"/>
      <c r="AF115" s="148"/>
      <c r="AG115" s="148"/>
      <c r="AH115" s="148"/>
      <c r="AI115" s="148"/>
      <c r="AJ115" s="277"/>
      <c r="AK115" s="277"/>
      <c r="AL115" s="169">
        <f t="shared" si="4"/>
        <v>3</v>
      </c>
      <c r="AM115" s="721"/>
      <c r="AN115" s="264"/>
    </row>
    <row r="116" ht="13.5" customHeight="1">
      <c r="A116" s="45">
        <v>26.0</v>
      </c>
      <c r="B116" s="178" t="s">
        <v>730</v>
      </c>
      <c r="C116" s="133"/>
      <c r="D116" s="32"/>
      <c r="E116" s="424"/>
      <c r="F116" s="790"/>
      <c r="G116" s="791"/>
      <c r="H116" s="790"/>
      <c r="I116" s="792"/>
      <c r="J116" s="792"/>
      <c r="K116" s="508"/>
      <c r="L116" s="508"/>
      <c r="M116" s="508"/>
      <c r="N116" s="243"/>
      <c r="O116" s="243"/>
      <c r="P116" s="155"/>
      <c r="Q116" s="155">
        <v>5.0</v>
      </c>
      <c r="R116" s="155">
        <v>5.0</v>
      </c>
      <c r="S116" s="155"/>
      <c r="T116" s="155"/>
      <c r="U116" s="243"/>
      <c r="V116" s="243"/>
      <c r="W116" s="155"/>
      <c r="X116" s="155"/>
      <c r="Y116" s="155"/>
      <c r="Z116" s="155"/>
      <c r="AA116" s="155"/>
      <c r="AB116" s="243"/>
      <c r="AC116" s="243"/>
      <c r="AD116" s="155"/>
      <c r="AE116" s="155"/>
      <c r="AF116" s="155"/>
      <c r="AG116" s="155"/>
      <c r="AH116" s="155"/>
      <c r="AI116" s="155"/>
      <c r="AJ116" s="243"/>
      <c r="AK116" s="243"/>
      <c r="AL116" s="272">
        <f t="shared" si="4"/>
        <v>10</v>
      </c>
      <c r="AM116" s="725">
        <f>AL116/COUNT(F116:AK116)</f>
        <v>5</v>
      </c>
      <c r="AN116" s="264"/>
    </row>
    <row r="117" ht="13.5" customHeight="1">
      <c r="A117" s="180"/>
      <c r="B117" s="436" t="s">
        <v>78</v>
      </c>
      <c r="C117" s="133"/>
      <c r="D117" s="32"/>
      <c r="E117" s="424"/>
      <c r="F117" s="790"/>
      <c r="G117" s="791"/>
      <c r="H117" s="790"/>
      <c r="I117" s="793"/>
      <c r="J117" s="793"/>
      <c r="K117" s="793"/>
      <c r="L117" s="793"/>
      <c r="M117" s="793"/>
      <c r="N117" s="790"/>
      <c r="O117" s="790"/>
      <c r="P117" s="793"/>
      <c r="Q117" s="148">
        <v>4.0</v>
      </c>
      <c r="R117" s="793">
        <v>3.0</v>
      </c>
      <c r="S117" s="793"/>
      <c r="T117" s="793"/>
      <c r="U117" s="790"/>
      <c r="V117" s="790"/>
      <c r="W117" s="793"/>
      <c r="X117" s="793"/>
      <c r="Y117" s="793"/>
      <c r="Z117" s="793"/>
      <c r="AA117" s="793"/>
      <c r="AB117" s="790"/>
      <c r="AC117" s="790"/>
      <c r="AD117" s="793"/>
      <c r="AE117" s="793"/>
      <c r="AF117" s="793"/>
      <c r="AG117" s="793"/>
      <c r="AH117" s="793"/>
      <c r="AI117" s="793"/>
      <c r="AJ117" s="790"/>
      <c r="AK117" s="790"/>
      <c r="AL117" s="169">
        <f t="shared" si="4"/>
        <v>7</v>
      </c>
      <c r="AM117" s="725"/>
      <c r="AN117" s="264"/>
    </row>
    <row r="118" ht="13.5" customHeight="1">
      <c r="A118" s="45"/>
      <c r="B118" s="178" t="s">
        <v>689</v>
      </c>
      <c r="C118" s="133"/>
      <c r="D118" s="32"/>
      <c r="E118" s="424"/>
      <c r="F118" s="243"/>
      <c r="G118" s="425"/>
      <c r="H118" s="243"/>
      <c r="I118" s="155"/>
      <c r="J118" s="155"/>
      <c r="K118" s="155"/>
      <c r="L118" s="155"/>
      <c r="M118" s="155"/>
      <c r="N118" s="243"/>
      <c r="O118" s="243"/>
      <c r="P118" s="155"/>
      <c r="Q118" s="155"/>
      <c r="R118" s="155"/>
      <c r="S118" s="155"/>
      <c r="T118" s="155"/>
      <c r="U118" s="243"/>
      <c r="V118" s="243"/>
      <c r="W118" s="155"/>
      <c r="X118" s="155"/>
      <c r="Y118" s="155"/>
      <c r="Z118" s="155"/>
      <c r="AA118" s="155"/>
      <c r="AB118" s="243"/>
      <c r="AC118" s="243"/>
      <c r="AD118" s="155"/>
      <c r="AE118" s="155"/>
      <c r="AF118" s="155"/>
      <c r="AG118" s="155"/>
      <c r="AH118" s="155"/>
      <c r="AI118" s="155"/>
      <c r="AJ118" s="243"/>
      <c r="AK118" s="243"/>
      <c r="AL118" s="272">
        <f t="shared" si="4"/>
        <v>0</v>
      </c>
      <c r="AM118" s="725" t="str">
        <f>AL118/COUNT(F118:AK118)</f>
        <v>#DIV/0!</v>
      </c>
      <c r="AN118" s="264"/>
    </row>
    <row r="119" ht="13.5" customHeight="1">
      <c r="A119" s="179" t="s">
        <v>78</v>
      </c>
      <c r="C119" s="133"/>
      <c r="D119" s="32"/>
      <c r="E119" s="424"/>
      <c r="F119" s="790"/>
      <c r="G119" s="791"/>
      <c r="H119" s="790"/>
      <c r="I119" s="793"/>
      <c r="J119" s="793"/>
      <c r="K119" s="793"/>
      <c r="L119" s="793"/>
      <c r="M119" s="793"/>
      <c r="N119" s="790"/>
      <c r="O119" s="790"/>
      <c r="P119" s="793"/>
      <c r="Q119" s="793"/>
      <c r="R119" s="793"/>
      <c r="S119" s="793"/>
      <c r="T119" s="793"/>
      <c r="U119" s="790"/>
      <c r="V119" s="790"/>
      <c r="W119" s="793"/>
      <c r="X119" s="793"/>
      <c r="Y119" s="793"/>
      <c r="Z119" s="793"/>
      <c r="AA119" s="793"/>
      <c r="AB119" s="790"/>
      <c r="AC119" s="790"/>
      <c r="AD119" s="793"/>
      <c r="AE119" s="793"/>
      <c r="AF119" s="793"/>
      <c r="AG119" s="793"/>
      <c r="AH119" s="793"/>
      <c r="AI119" s="793"/>
      <c r="AJ119" s="790"/>
      <c r="AK119" s="790"/>
      <c r="AL119" s="169">
        <f t="shared" si="4"/>
        <v>0</v>
      </c>
      <c r="AM119" s="725"/>
      <c r="AN119" s="264"/>
    </row>
    <row r="120" ht="13.5" customHeight="1">
      <c r="A120" s="45"/>
      <c r="B120" s="726" t="s">
        <v>690</v>
      </c>
      <c r="C120" s="133"/>
      <c r="D120" s="32"/>
      <c r="E120" s="424"/>
      <c r="F120" s="243"/>
      <c r="G120" s="425"/>
      <c r="H120" s="243"/>
      <c r="I120" s="155"/>
      <c r="J120" s="155">
        <v>1.0</v>
      </c>
      <c r="K120" s="155">
        <v>1.0</v>
      </c>
      <c r="L120" s="155"/>
      <c r="M120" s="155"/>
      <c r="N120" s="243"/>
      <c r="O120" s="243"/>
      <c r="P120" s="155"/>
      <c r="Q120" s="155"/>
      <c r="R120" s="155"/>
      <c r="S120" s="155"/>
      <c r="T120" s="155"/>
      <c r="U120" s="243"/>
      <c r="V120" s="243"/>
      <c r="W120" s="155"/>
      <c r="X120" s="155"/>
      <c r="Y120" s="155"/>
      <c r="Z120" s="155"/>
      <c r="AA120" s="155"/>
      <c r="AB120" s="243"/>
      <c r="AC120" s="243"/>
      <c r="AD120" s="155"/>
      <c r="AE120" s="155"/>
      <c r="AF120" s="155"/>
      <c r="AG120" s="155"/>
      <c r="AH120" s="155"/>
      <c r="AI120" s="155"/>
      <c r="AJ120" s="243"/>
      <c r="AK120" s="243"/>
      <c r="AL120" s="272">
        <f t="shared" si="4"/>
        <v>2</v>
      </c>
      <c r="AM120" s="725">
        <f>AL120/COUNT(F120:AK120)</f>
        <v>1</v>
      </c>
      <c r="AN120" s="264"/>
    </row>
    <row r="121" ht="13.5" customHeight="1">
      <c r="A121" s="137" t="s">
        <v>78</v>
      </c>
      <c r="B121" s="132"/>
      <c r="C121" s="133"/>
      <c r="D121" s="32"/>
      <c r="E121" s="424"/>
      <c r="F121" s="243"/>
      <c r="G121" s="425"/>
      <c r="H121" s="243"/>
      <c r="I121" s="793"/>
      <c r="J121" s="155"/>
      <c r="K121" s="155"/>
      <c r="L121" s="793"/>
      <c r="M121" s="155"/>
      <c r="N121" s="790"/>
      <c r="O121" s="790"/>
      <c r="P121" s="155"/>
      <c r="Q121" s="793"/>
      <c r="R121" s="793"/>
      <c r="S121" s="155"/>
      <c r="T121" s="155"/>
      <c r="U121" s="790"/>
      <c r="V121" s="790"/>
      <c r="W121" s="793"/>
      <c r="X121" s="793"/>
      <c r="Y121" s="793"/>
      <c r="Z121" s="155"/>
      <c r="AA121" s="155"/>
      <c r="AB121" s="243"/>
      <c r="AC121" s="243"/>
      <c r="AD121" s="155"/>
      <c r="AE121" s="793"/>
      <c r="AF121" s="155"/>
      <c r="AG121" s="155"/>
      <c r="AH121" s="155"/>
      <c r="AI121" s="155"/>
      <c r="AJ121" s="790"/>
      <c r="AK121" s="243"/>
      <c r="AL121" s="169">
        <f t="shared" si="4"/>
        <v>0</v>
      </c>
      <c r="AM121" s="725"/>
      <c r="AN121" s="264"/>
    </row>
    <row r="122" ht="13.5" customHeight="1">
      <c r="A122" s="45"/>
      <c r="B122" s="726" t="s">
        <v>314</v>
      </c>
      <c r="C122" s="133"/>
      <c r="D122" s="32"/>
      <c r="E122" s="424"/>
      <c r="F122" s="243">
        <v>1.0</v>
      </c>
      <c r="G122" s="425"/>
      <c r="H122" s="243"/>
      <c r="I122" s="155"/>
      <c r="J122" s="155"/>
      <c r="K122" s="155"/>
      <c r="L122" s="155"/>
      <c r="M122" s="155">
        <v>7.0</v>
      </c>
      <c r="N122" s="243">
        <v>6.0</v>
      </c>
      <c r="O122" s="243"/>
      <c r="P122" s="155">
        <v>9.0</v>
      </c>
      <c r="Q122" s="155">
        <v>2.0</v>
      </c>
      <c r="R122" s="155"/>
      <c r="S122" s="155"/>
      <c r="T122" s="155"/>
      <c r="U122" s="243"/>
      <c r="V122" s="243"/>
      <c r="W122" s="155"/>
      <c r="X122" s="155"/>
      <c r="Y122" s="155"/>
      <c r="Z122" s="155"/>
      <c r="AA122" s="155"/>
      <c r="AB122" s="243"/>
      <c r="AC122" s="243"/>
      <c r="AD122" s="155"/>
      <c r="AE122" s="155"/>
      <c r="AF122" s="155"/>
      <c r="AG122" s="155"/>
      <c r="AH122" s="155"/>
      <c r="AI122" s="155"/>
      <c r="AJ122" s="243"/>
      <c r="AK122" s="243"/>
      <c r="AL122" s="272">
        <f t="shared" si="4"/>
        <v>25</v>
      </c>
      <c r="AM122" s="725">
        <f>AL122/COUNT(F122:AK122)</f>
        <v>5</v>
      </c>
      <c r="AN122" s="264"/>
    </row>
    <row r="123" ht="13.5" customHeight="1">
      <c r="A123" s="137" t="s">
        <v>78</v>
      </c>
      <c r="B123" s="132"/>
      <c r="C123" s="138"/>
      <c r="D123" s="71"/>
      <c r="E123" s="427"/>
      <c r="F123" s="788"/>
      <c r="G123" s="789"/>
      <c r="H123" s="794"/>
      <c r="I123" s="795"/>
      <c r="J123" s="795"/>
      <c r="K123" s="795"/>
      <c r="L123" s="795"/>
      <c r="M123" s="795"/>
      <c r="N123" s="794"/>
      <c r="O123" s="794"/>
      <c r="P123" s="795"/>
      <c r="Q123" s="795"/>
      <c r="R123" s="795"/>
      <c r="S123" s="795"/>
      <c r="T123" s="795"/>
      <c r="U123" s="794"/>
      <c r="V123" s="794"/>
      <c r="W123" s="795"/>
      <c r="X123" s="795"/>
      <c r="Y123" s="795"/>
      <c r="Z123" s="795"/>
      <c r="AA123" s="795"/>
      <c r="AB123" s="794"/>
      <c r="AC123" s="794"/>
      <c r="AD123" s="795"/>
      <c r="AE123" s="795"/>
      <c r="AF123" s="795"/>
      <c r="AG123" s="795"/>
      <c r="AH123" s="795"/>
      <c r="AI123" s="795"/>
      <c r="AJ123" s="794"/>
      <c r="AK123" s="794"/>
      <c r="AL123" s="169">
        <f t="shared" si="4"/>
        <v>0</v>
      </c>
      <c r="AM123" s="727"/>
      <c r="AN123" s="268"/>
    </row>
    <row r="124" ht="51.75" customHeight="1">
      <c r="A124" s="184"/>
      <c r="B124" s="185"/>
      <c r="C124" s="186"/>
      <c r="D124" s="187">
        <v>235.0</v>
      </c>
      <c r="E124" s="188" t="s">
        <v>81</v>
      </c>
      <c r="F124" s="189"/>
      <c r="G124" s="189"/>
      <c r="H124" s="189"/>
      <c r="I124" s="189"/>
      <c r="J124" s="189"/>
      <c r="K124" s="189"/>
      <c r="L124" s="189"/>
      <c r="M124" s="189"/>
      <c r="N124" s="189"/>
      <c r="O124" s="189"/>
      <c r="P124" s="189"/>
      <c r="Q124" s="189"/>
      <c r="R124" s="189"/>
      <c r="S124" s="189"/>
      <c r="T124" s="189"/>
      <c r="U124" s="189"/>
      <c r="V124" s="189"/>
      <c r="W124" s="189"/>
      <c r="X124" s="189"/>
      <c r="Y124" s="189"/>
      <c r="Z124" s="189"/>
      <c r="AA124" s="189"/>
      <c r="AB124" s="189"/>
      <c r="AC124" s="189"/>
      <c r="AD124" s="189"/>
      <c r="AE124" s="189"/>
      <c r="AF124" s="189"/>
      <c r="AG124" s="189"/>
      <c r="AH124" s="189"/>
      <c r="AI124" s="189"/>
      <c r="AJ124" s="189"/>
      <c r="AK124" s="189"/>
      <c r="AL124" s="189"/>
      <c r="AM124" s="190">
        <f>SUM(AL66+AL68+AL70+AL72+AL74+AL76+AL78+AL80+AL82+AL84+AL86+AL88+AL90+AL92+AL94+AL96+AL98+AL100+AL102+AL104+AL106+AL108+AL110+AL112+AL114+AL116)</f>
        <v>2340</v>
      </c>
      <c r="AN124" s="728">
        <f>AM124/24</f>
        <v>97.5</v>
      </c>
    </row>
    <row r="125" ht="13.5" customHeight="1">
      <c r="A125" s="191">
        <v>1.0</v>
      </c>
      <c r="B125" s="19" t="s">
        <v>82</v>
      </c>
      <c r="C125" s="399">
        <v>43383.0</v>
      </c>
      <c r="D125" s="192" t="s">
        <v>292</v>
      </c>
      <c r="E125" s="465"/>
      <c r="F125" s="209"/>
      <c r="G125" s="729" t="s">
        <v>11</v>
      </c>
      <c r="H125" s="209">
        <v>2.0</v>
      </c>
      <c r="I125" s="212">
        <v>4.0</v>
      </c>
      <c r="J125" s="212">
        <v>3.0</v>
      </c>
      <c r="K125" s="212">
        <v>7.0</v>
      </c>
      <c r="L125" s="212">
        <v>5.0</v>
      </c>
      <c r="M125" s="212">
        <v>6.0</v>
      </c>
      <c r="N125" s="209"/>
      <c r="O125" s="209"/>
      <c r="P125" s="212">
        <v>9.0</v>
      </c>
      <c r="Q125" s="212">
        <v>2.0</v>
      </c>
      <c r="R125" s="212">
        <v>15.0</v>
      </c>
      <c r="S125" s="212">
        <v>1.0</v>
      </c>
      <c r="T125" s="212"/>
      <c r="U125" s="209"/>
      <c r="V125" s="209"/>
      <c r="W125" s="212"/>
      <c r="X125" s="212"/>
      <c r="Y125" s="212"/>
      <c r="Z125" s="212"/>
      <c r="AA125" s="212"/>
      <c r="AB125" s="209"/>
      <c r="AC125" s="209"/>
      <c r="AD125" s="212"/>
      <c r="AE125" s="212"/>
      <c r="AF125" s="212"/>
      <c r="AG125" s="212"/>
      <c r="AH125" s="212"/>
      <c r="AI125" s="212"/>
      <c r="AJ125" s="209"/>
      <c r="AK125" s="209"/>
      <c r="AL125" s="191">
        <f t="shared" ref="AL125:AL132" si="5">SUM(F125:AK125)</f>
        <v>54</v>
      </c>
      <c r="AM125" s="191"/>
      <c r="AN125" s="83"/>
    </row>
    <row r="126" ht="13.5" customHeight="1">
      <c r="A126" s="168" t="s">
        <v>78</v>
      </c>
      <c r="B126" s="132"/>
      <c r="C126" s="391"/>
      <c r="D126" s="196"/>
      <c r="E126" s="71"/>
      <c r="F126" s="316"/>
      <c r="G126" s="71"/>
      <c r="H126" s="316"/>
      <c r="I126" s="204"/>
      <c r="J126" s="204"/>
      <c r="K126" s="204"/>
      <c r="L126" s="204"/>
      <c r="M126" s="204"/>
      <c r="N126" s="316"/>
      <c r="O126" s="173"/>
      <c r="P126" s="170">
        <v>2.0</v>
      </c>
      <c r="Q126" s="170">
        <v>1.0</v>
      </c>
      <c r="R126" s="170">
        <v>6.0</v>
      </c>
      <c r="S126" s="170">
        <v>1.0</v>
      </c>
      <c r="T126" s="170"/>
      <c r="U126" s="173"/>
      <c r="V126" s="173"/>
      <c r="W126" s="170"/>
      <c r="X126" s="170"/>
      <c r="Y126" s="170"/>
      <c r="Z126" s="170"/>
      <c r="AA126" s="170"/>
      <c r="AB126" s="173"/>
      <c r="AC126" s="173"/>
      <c r="AD126" s="170"/>
      <c r="AE126" s="170"/>
      <c r="AF126" s="170"/>
      <c r="AG126" s="170"/>
      <c r="AH126" s="170"/>
      <c r="AI126" s="170"/>
      <c r="AJ126" s="173"/>
      <c r="AK126" s="344"/>
      <c r="AL126" s="345">
        <f t="shared" si="5"/>
        <v>10</v>
      </c>
      <c r="AM126" s="199"/>
      <c r="AN126" s="199"/>
    </row>
    <row r="127" ht="13.5" customHeight="1">
      <c r="A127" s="191">
        <v>2.0</v>
      </c>
      <c r="B127" s="19" t="s">
        <v>85</v>
      </c>
      <c r="C127" s="192" t="s">
        <v>86</v>
      </c>
      <c r="D127" s="192" t="s">
        <v>87</v>
      </c>
      <c r="E127" s="465"/>
      <c r="F127" s="466"/>
      <c r="G127" s="729" t="s">
        <v>11</v>
      </c>
      <c r="H127" s="209">
        <v>1.0</v>
      </c>
      <c r="I127" s="212">
        <v>8.0</v>
      </c>
      <c r="J127" s="212">
        <v>1.0</v>
      </c>
      <c r="K127" s="212">
        <v>3.0</v>
      </c>
      <c r="L127" s="212">
        <v>5.0</v>
      </c>
      <c r="M127" s="212">
        <v>3.0</v>
      </c>
      <c r="N127" s="209">
        <v>1.0</v>
      </c>
      <c r="O127" s="298"/>
      <c r="P127" s="328">
        <v>5.0</v>
      </c>
      <c r="Q127" s="328">
        <v>7.0</v>
      </c>
      <c r="R127" s="328">
        <v>5.0</v>
      </c>
      <c r="S127" s="328">
        <v>8.0</v>
      </c>
      <c r="T127" s="328"/>
      <c r="U127" s="298"/>
      <c r="V127" s="298"/>
      <c r="W127" s="328"/>
      <c r="X127" s="328"/>
      <c r="Y127" s="328"/>
      <c r="Z127" s="328"/>
      <c r="AA127" s="212"/>
      <c r="AB127" s="209"/>
      <c r="AC127" s="209"/>
      <c r="AD127" s="212"/>
      <c r="AE127" s="212"/>
      <c r="AF127" s="212"/>
      <c r="AG127" s="212"/>
      <c r="AH127" s="212"/>
      <c r="AI127" s="212"/>
      <c r="AJ127" s="209"/>
      <c r="AK127" s="209"/>
      <c r="AL127" s="191">
        <f t="shared" si="5"/>
        <v>47</v>
      </c>
      <c r="AM127" s="191"/>
      <c r="AN127" s="83"/>
    </row>
    <row r="128" ht="13.5" customHeight="1">
      <c r="A128" s="168" t="s">
        <v>78</v>
      </c>
      <c r="B128" s="132"/>
      <c r="C128" s="391"/>
      <c r="D128" s="196"/>
      <c r="E128" s="71"/>
      <c r="F128" s="467"/>
      <c r="G128" s="71"/>
      <c r="H128" s="209"/>
      <c r="I128" s="204"/>
      <c r="J128" s="204"/>
      <c r="K128" s="204"/>
      <c r="L128" s="204"/>
      <c r="M128" s="204"/>
      <c r="N128" s="316"/>
      <c r="O128" s="173"/>
      <c r="P128" s="170"/>
      <c r="Q128" s="170">
        <v>2.0</v>
      </c>
      <c r="R128" s="170">
        <v>1.0</v>
      </c>
      <c r="S128" s="170"/>
      <c r="T128" s="170"/>
      <c r="U128" s="173"/>
      <c r="V128" s="173"/>
      <c r="W128" s="170"/>
      <c r="X128" s="170"/>
      <c r="Y128" s="170"/>
      <c r="Z128" s="170"/>
      <c r="AA128" s="170"/>
      <c r="AB128" s="173"/>
      <c r="AC128" s="173"/>
      <c r="AD128" s="170"/>
      <c r="AE128" s="170"/>
      <c r="AF128" s="170"/>
      <c r="AG128" s="170"/>
      <c r="AH128" s="170"/>
      <c r="AI128" s="170"/>
      <c r="AJ128" s="173"/>
      <c r="AK128" s="344"/>
      <c r="AL128" s="345">
        <f t="shared" si="5"/>
        <v>3</v>
      </c>
      <c r="AM128" s="199"/>
      <c r="AN128" s="199"/>
    </row>
    <row r="129" ht="13.5" customHeight="1">
      <c r="A129" s="191">
        <v>3.0</v>
      </c>
      <c r="B129" s="19" t="s">
        <v>89</v>
      </c>
      <c r="C129" s="192" t="s">
        <v>90</v>
      </c>
      <c r="D129" s="192" t="s">
        <v>91</v>
      </c>
      <c r="E129" s="193"/>
      <c r="F129" s="209"/>
      <c r="G129" s="729" t="s">
        <v>11</v>
      </c>
      <c r="H129" s="209"/>
      <c r="I129" s="212">
        <v>5.0</v>
      </c>
      <c r="J129" s="212">
        <v>24.0</v>
      </c>
      <c r="K129" s="212">
        <v>11.0</v>
      </c>
      <c r="L129" s="212">
        <v>9.0</v>
      </c>
      <c r="M129" s="212">
        <v>7.0</v>
      </c>
      <c r="N129" s="209"/>
      <c r="O129" s="209"/>
      <c r="P129" s="212">
        <v>6.0</v>
      </c>
      <c r="Q129" s="212">
        <v>5.0</v>
      </c>
      <c r="R129" s="212">
        <v>14.0</v>
      </c>
      <c r="S129" s="212">
        <v>3.0</v>
      </c>
      <c r="T129" s="212"/>
      <c r="U129" s="209"/>
      <c r="V129" s="209"/>
      <c r="W129" s="212"/>
      <c r="X129" s="212"/>
      <c r="Y129" s="212"/>
      <c r="Z129" s="212"/>
      <c r="AA129" s="212"/>
      <c r="AB129" s="209"/>
      <c r="AC129" s="209"/>
      <c r="AD129" s="212"/>
      <c r="AE129" s="212"/>
      <c r="AF129" s="212"/>
      <c r="AG129" s="212"/>
      <c r="AH129" s="212"/>
      <c r="AI129" s="212"/>
      <c r="AJ129" s="209"/>
      <c r="AK129" s="209"/>
      <c r="AL129" s="191">
        <f t="shared" si="5"/>
        <v>84</v>
      </c>
      <c r="AM129" s="191"/>
      <c r="AN129" s="83"/>
    </row>
    <row r="130" ht="13.5" customHeight="1">
      <c r="A130" s="796" t="s">
        <v>78</v>
      </c>
      <c r="B130" s="132"/>
      <c r="C130" s="192"/>
      <c r="D130" s="192"/>
      <c r="E130" s="71"/>
      <c r="F130" s="316"/>
      <c r="G130" s="71"/>
      <c r="H130" s="316"/>
      <c r="I130" s="204"/>
      <c r="J130" s="204"/>
      <c r="K130" s="204"/>
      <c r="L130" s="204"/>
      <c r="M130" s="204"/>
      <c r="N130" s="316"/>
      <c r="O130" s="316"/>
      <c r="P130" s="204"/>
      <c r="Q130" s="204"/>
      <c r="R130" s="204"/>
      <c r="S130" s="204"/>
      <c r="T130" s="204"/>
      <c r="U130" s="316"/>
      <c r="V130" s="316"/>
      <c r="W130" s="204"/>
      <c r="X130" s="204"/>
      <c r="Y130" s="204"/>
      <c r="Z130" s="204"/>
      <c r="AA130" s="204"/>
      <c r="AB130" s="316"/>
      <c r="AC130" s="316"/>
      <c r="AD130" s="204"/>
      <c r="AE130" s="204"/>
      <c r="AF130" s="204"/>
      <c r="AG130" s="204"/>
      <c r="AH130" s="204"/>
      <c r="AI130" s="204"/>
      <c r="AJ130" s="316"/>
      <c r="AK130" s="797"/>
      <c r="AL130" s="345">
        <f t="shared" si="5"/>
        <v>0</v>
      </c>
      <c r="AM130" s="191"/>
      <c r="AN130" s="83"/>
    </row>
    <row r="131" ht="13.5" customHeight="1">
      <c r="A131" s="191">
        <v>4.0</v>
      </c>
      <c r="B131" s="19" t="s">
        <v>93</v>
      </c>
      <c r="C131" s="394">
        <v>43168.0</v>
      </c>
      <c r="D131" s="192" t="s">
        <v>94</v>
      </c>
      <c r="E131" s="395"/>
      <c r="F131" s="209"/>
      <c r="G131" s="765" t="s">
        <v>11</v>
      </c>
      <c r="H131" s="209"/>
      <c r="I131" s="212">
        <v>2.0</v>
      </c>
      <c r="J131" s="212">
        <v>5.0</v>
      </c>
      <c r="K131" s="212">
        <v>7.0</v>
      </c>
      <c r="L131" s="212">
        <v>4.0</v>
      </c>
      <c r="M131" s="212">
        <v>2.0</v>
      </c>
      <c r="N131" s="209"/>
      <c r="O131" s="209">
        <v>1.0</v>
      </c>
      <c r="P131" s="212">
        <v>4.0</v>
      </c>
      <c r="Q131" s="212">
        <v>12.0</v>
      </c>
      <c r="R131" s="212">
        <v>10.0</v>
      </c>
      <c r="S131" s="212">
        <v>9.0</v>
      </c>
      <c r="T131" s="212"/>
      <c r="U131" s="209"/>
      <c r="V131" s="209"/>
      <c r="W131" s="212"/>
      <c r="X131" s="212"/>
      <c r="Y131" s="212"/>
      <c r="Z131" s="212"/>
      <c r="AA131" s="212"/>
      <c r="AB131" s="209"/>
      <c r="AC131" s="209"/>
      <c r="AD131" s="212"/>
      <c r="AE131" s="212"/>
      <c r="AF131" s="212"/>
      <c r="AG131" s="212"/>
      <c r="AH131" s="212"/>
      <c r="AI131" s="212"/>
      <c r="AJ131" s="209"/>
      <c r="AK131" s="209"/>
      <c r="AL131" s="191">
        <f t="shared" si="5"/>
        <v>56</v>
      </c>
      <c r="AM131" s="191"/>
      <c r="AN131" s="83"/>
    </row>
    <row r="132" ht="13.5" customHeight="1">
      <c r="A132" s="168" t="s">
        <v>78</v>
      </c>
      <c r="B132" s="132"/>
      <c r="C132" s="391"/>
      <c r="D132" s="196"/>
      <c r="E132" s="32"/>
      <c r="F132" s="316"/>
      <c r="G132" s="130"/>
      <c r="H132" s="316"/>
      <c r="I132" s="204"/>
      <c r="J132" s="204"/>
      <c r="K132" s="204"/>
      <c r="L132" s="204"/>
      <c r="M132" s="204"/>
      <c r="N132" s="316"/>
      <c r="O132" s="173"/>
      <c r="P132" s="170"/>
      <c r="Q132" s="170">
        <v>8.0</v>
      </c>
      <c r="R132" s="170"/>
      <c r="S132" s="170">
        <v>5.0</v>
      </c>
      <c r="T132" s="170"/>
      <c r="U132" s="173"/>
      <c r="V132" s="173"/>
      <c r="W132" s="170"/>
      <c r="X132" s="170"/>
      <c r="Y132" s="170"/>
      <c r="Z132" s="204"/>
      <c r="AA132" s="204"/>
      <c r="AB132" s="173"/>
      <c r="AC132" s="316"/>
      <c r="AD132" s="170"/>
      <c r="AE132" s="170"/>
      <c r="AF132" s="170"/>
      <c r="AG132" s="170"/>
      <c r="AH132" s="170"/>
      <c r="AI132" s="204"/>
      <c r="AJ132" s="173"/>
      <c r="AK132" s="173"/>
      <c r="AL132" s="345">
        <f t="shared" si="5"/>
        <v>13</v>
      </c>
      <c r="AM132" s="196"/>
      <c r="AN132" s="199"/>
    </row>
    <row r="133" ht="13.5" customHeight="1">
      <c r="A133" s="191">
        <v>5.0</v>
      </c>
      <c r="B133" s="19" t="s">
        <v>96</v>
      </c>
      <c r="C133" s="192"/>
      <c r="D133" s="192" t="s">
        <v>731</v>
      </c>
      <c r="E133" s="465"/>
      <c r="F133" s="209"/>
      <c r="G133" s="765" t="s">
        <v>11</v>
      </c>
      <c r="H133" s="209"/>
      <c r="I133" s="474">
        <v>6.0</v>
      </c>
      <c r="J133" s="474">
        <v>34.0</v>
      </c>
      <c r="K133" s="474">
        <v>2.0</v>
      </c>
      <c r="L133" s="474">
        <v>8.0</v>
      </c>
      <c r="M133" s="474">
        <v>2.0</v>
      </c>
      <c r="N133" s="209">
        <v>3.0</v>
      </c>
      <c r="O133" s="209"/>
      <c r="P133" s="474"/>
      <c r="Q133" s="212">
        <v>3.0</v>
      </c>
      <c r="R133" s="212">
        <v>6.0</v>
      </c>
      <c r="S133" s="212">
        <v>4.0</v>
      </c>
      <c r="T133" s="212"/>
      <c r="U133" s="209"/>
      <c r="V133" s="209"/>
      <c r="W133" s="212"/>
      <c r="X133" s="212"/>
      <c r="Y133" s="212"/>
      <c r="Z133" s="212"/>
      <c r="AA133" s="212"/>
      <c r="AB133" s="209"/>
      <c r="AC133" s="209"/>
      <c r="AD133" s="474"/>
      <c r="AE133" s="474"/>
      <c r="AF133" s="474"/>
      <c r="AG133" s="474"/>
      <c r="AH133" s="474"/>
      <c r="AI133" s="474"/>
      <c r="AJ133" s="209"/>
      <c r="AK133" s="209"/>
      <c r="AL133" s="191">
        <f t="shared" ref="AL133:AL134" si="6">SUM(Q133:AK133)</f>
        <v>13</v>
      </c>
      <c r="AM133" s="191"/>
      <c r="AN133" s="83"/>
    </row>
    <row r="134" ht="13.5" customHeight="1">
      <c r="A134" s="168" t="s">
        <v>78</v>
      </c>
      <c r="B134" s="132"/>
      <c r="C134" s="391"/>
      <c r="D134" s="196"/>
      <c r="E134" s="71"/>
      <c r="F134" s="316"/>
      <c r="G134" s="130"/>
      <c r="H134" s="316"/>
      <c r="I134" s="204">
        <v>1.0</v>
      </c>
      <c r="J134" s="204"/>
      <c r="K134" s="204"/>
      <c r="L134" s="204">
        <v>5.0</v>
      </c>
      <c r="M134" s="204">
        <v>2.0</v>
      </c>
      <c r="N134" s="316"/>
      <c r="O134" s="173"/>
      <c r="P134" s="170"/>
      <c r="Q134" s="170">
        <v>2.0</v>
      </c>
      <c r="R134" s="170">
        <v>4.0</v>
      </c>
      <c r="S134" s="170">
        <v>2.0</v>
      </c>
      <c r="T134" s="170"/>
      <c r="U134" s="173"/>
      <c r="V134" s="173"/>
      <c r="W134" s="170"/>
      <c r="X134" s="170"/>
      <c r="Y134" s="170"/>
      <c r="Z134" s="170"/>
      <c r="AA134" s="204"/>
      <c r="AB134" s="316"/>
      <c r="AC134" s="316"/>
      <c r="AD134" s="170"/>
      <c r="AE134" s="170"/>
      <c r="AF134" s="170"/>
      <c r="AG134" s="170"/>
      <c r="AH134" s="170"/>
      <c r="AI134" s="170"/>
      <c r="AJ134" s="316"/>
      <c r="AK134" s="349"/>
      <c r="AL134" s="345">
        <f t="shared" si="6"/>
        <v>8</v>
      </c>
      <c r="AM134" s="199"/>
      <c r="AN134" s="199"/>
    </row>
    <row r="135" ht="13.5" customHeight="1">
      <c r="A135" s="191">
        <v>6.0</v>
      </c>
      <c r="B135" s="19" t="s">
        <v>100</v>
      </c>
      <c r="C135" s="192" t="s">
        <v>101</v>
      </c>
      <c r="D135" s="192" t="s">
        <v>102</v>
      </c>
      <c r="E135" s="366"/>
      <c r="F135" s="209"/>
      <c r="G135" s="730" t="s">
        <v>11</v>
      </c>
      <c r="H135" s="209"/>
      <c r="I135" s="212">
        <v>21.0</v>
      </c>
      <c r="J135" s="212">
        <v>19.0</v>
      </c>
      <c r="K135" s="212">
        <v>15.0</v>
      </c>
      <c r="L135" s="212">
        <v>13.0</v>
      </c>
      <c r="M135" s="212">
        <v>14.0</v>
      </c>
      <c r="N135" s="209"/>
      <c r="O135" s="209">
        <v>1.0</v>
      </c>
      <c r="P135" s="212">
        <v>20.0</v>
      </c>
      <c r="Q135" s="212">
        <v>17.0</v>
      </c>
      <c r="R135" s="212">
        <v>14.0</v>
      </c>
      <c r="S135" s="212">
        <v>9.0</v>
      </c>
      <c r="T135" s="212"/>
      <c r="U135" s="209"/>
      <c r="V135" s="209"/>
      <c r="W135" s="212"/>
      <c r="X135" s="212"/>
      <c r="Y135" s="212"/>
      <c r="Z135" s="212"/>
      <c r="AA135" s="212"/>
      <c r="AB135" s="209"/>
      <c r="AC135" s="209"/>
      <c r="AD135" s="212"/>
      <c r="AE135" s="212"/>
      <c r="AF135" s="212"/>
      <c r="AG135" s="212"/>
      <c r="AH135" s="212"/>
      <c r="AI135" s="212"/>
      <c r="AJ135" s="209"/>
      <c r="AK135" s="209"/>
      <c r="AL135" s="191">
        <f t="shared" ref="AL135:AL147" si="7">SUM(F135:AK135)</f>
        <v>143</v>
      </c>
      <c r="AM135" s="191"/>
      <c r="AN135" s="83"/>
    </row>
    <row r="136" ht="13.5" customHeight="1">
      <c r="A136" s="168" t="s">
        <v>78</v>
      </c>
      <c r="B136" s="132"/>
      <c r="C136" s="391"/>
      <c r="D136" s="196"/>
      <c r="E136" s="444"/>
      <c r="F136" s="316"/>
      <c r="G136" s="444"/>
      <c r="H136" s="316"/>
      <c r="I136" s="204"/>
      <c r="J136" s="204"/>
      <c r="K136" s="204"/>
      <c r="L136" s="204"/>
      <c r="M136" s="204"/>
      <c r="N136" s="316"/>
      <c r="O136" s="173"/>
      <c r="P136" s="170"/>
      <c r="Q136" s="170"/>
      <c r="R136" s="170"/>
      <c r="S136" s="170"/>
      <c r="T136" s="204"/>
      <c r="U136" s="316"/>
      <c r="V136" s="316"/>
      <c r="W136" s="204"/>
      <c r="X136" s="204"/>
      <c r="Y136" s="204"/>
      <c r="Z136" s="204"/>
      <c r="AA136" s="204"/>
      <c r="AB136" s="316"/>
      <c r="AC136" s="316"/>
      <c r="AD136" s="204"/>
      <c r="AE136" s="204"/>
      <c r="AF136" s="204"/>
      <c r="AG136" s="204"/>
      <c r="AH136" s="204"/>
      <c r="AI136" s="204"/>
      <c r="AJ136" s="316"/>
      <c r="AK136" s="798"/>
      <c r="AL136" s="345">
        <f t="shared" si="7"/>
        <v>0</v>
      </c>
      <c r="AM136" s="199"/>
      <c r="AN136" s="199"/>
    </row>
    <row r="137" ht="13.5" customHeight="1">
      <c r="A137" s="191">
        <v>7.0</v>
      </c>
      <c r="B137" s="19" t="s">
        <v>100</v>
      </c>
      <c r="C137" s="192" t="s">
        <v>104</v>
      </c>
      <c r="D137" s="470" t="s">
        <v>105</v>
      </c>
      <c r="E137" s="366"/>
      <c r="F137" s="466"/>
      <c r="G137" s="729" t="s">
        <v>11</v>
      </c>
      <c r="H137" s="209"/>
      <c r="I137" s="212">
        <v>4.0</v>
      </c>
      <c r="J137" s="212">
        <v>20.0</v>
      </c>
      <c r="K137" s="212">
        <v>18.0</v>
      </c>
      <c r="L137" s="212">
        <v>5.0</v>
      </c>
      <c r="M137" s="212">
        <v>13.0</v>
      </c>
      <c r="N137" s="209"/>
      <c r="O137" s="209"/>
      <c r="P137" s="212">
        <v>19.0</v>
      </c>
      <c r="Q137" s="212">
        <v>4.0</v>
      </c>
      <c r="R137" s="212">
        <v>4.0</v>
      </c>
      <c r="S137" s="212">
        <v>18.0</v>
      </c>
      <c r="T137" s="212"/>
      <c r="U137" s="209"/>
      <c r="V137" s="209"/>
      <c r="W137" s="212"/>
      <c r="X137" s="212"/>
      <c r="Y137" s="212"/>
      <c r="Z137" s="212"/>
      <c r="AA137" s="212"/>
      <c r="AB137" s="209"/>
      <c r="AC137" s="209"/>
      <c r="AD137" s="212"/>
      <c r="AE137" s="212"/>
      <c r="AF137" s="212"/>
      <c r="AG137" s="212"/>
      <c r="AH137" s="212"/>
      <c r="AI137" s="212"/>
      <c r="AJ137" s="209"/>
      <c r="AK137" s="209"/>
      <c r="AL137" s="191">
        <f t="shared" si="7"/>
        <v>105</v>
      </c>
      <c r="AM137" s="191"/>
      <c r="AN137" s="83"/>
    </row>
    <row r="138" ht="13.5" customHeight="1">
      <c r="A138" s="168" t="s">
        <v>78</v>
      </c>
      <c r="B138" s="132"/>
      <c r="C138" s="391"/>
      <c r="D138" s="168"/>
      <c r="E138" s="444"/>
      <c r="F138" s="471"/>
      <c r="G138" s="71"/>
      <c r="H138" s="316"/>
      <c r="I138" s="204"/>
      <c r="J138" s="204"/>
      <c r="K138" s="204"/>
      <c r="L138" s="204"/>
      <c r="M138" s="204"/>
      <c r="N138" s="316"/>
      <c r="O138" s="173"/>
      <c r="P138" s="170"/>
      <c r="Q138" s="170"/>
      <c r="R138" s="170"/>
      <c r="S138" s="170"/>
      <c r="T138" s="170"/>
      <c r="U138" s="173"/>
      <c r="V138" s="173"/>
      <c r="W138" s="170"/>
      <c r="X138" s="170"/>
      <c r="Y138" s="170"/>
      <c r="Z138" s="170"/>
      <c r="AA138" s="170"/>
      <c r="AB138" s="173"/>
      <c r="AC138" s="173"/>
      <c r="AD138" s="170"/>
      <c r="AE138" s="170"/>
      <c r="AF138" s="170"/>
      <c r="AG138" s="170"/>
      <c r="AH138" s="170"/>
      <c r="AI138" s="170"/>
      <c r="AJ138" s="173"/>
      <c r="AK138" s="344"/>
      <c r="AL138" s="345">
        <f t="shared" si="7"/>
        <v>0</v>
      </c>
      <c r="AM138" s="199"/>
      <c r="AN138" s="199"/>
    </row>
    <row r="139" ht="13.5" customHeight="1">
      <c r="A139" s="191">
        <v>8.0</v>
      </c>
      <c r="B139" s="19" t="s">
        <v>107</v>
      </c>
      <c r="C139" s="394">
        <v>43160.0</v>
      </c>
      <c r="D139" s="470" t="s">
        <v>296</v>
      </c>
      <c r="E139" s="465"/>
      <c r="F139" s="209"/>
      <c r="G139" s="729" t="s">
        <v>11</v>
      </c>
      <c r="H139" s="209"/>
      <c r="I139" s="212">
        <v>8.0</v>
      </c>
      <c r="J139" s="212">
        <v>3.0</v>
      </c>
      <c r="K139" s="212">
        <v>11.0</v>
      </c>
      <c r="L139" s="212">
        <v>1.0</v>
      </c>
      <c r="M139" s="212">
        <v>16.0</v>
      </c>
      <c r="N139" s="209"/>
      <c r="O139" s="209"/>
      <c r="P139" s="212">
        <v>8.0</v>
      </c>
      <c r="Q139" s="212">
        <v>4.0</v>
      </c>
      <c r="R139" s="212">
        <v>9.0</v>
      </c>
      <c r="S139" s="212">
        <v>7.0</v>
      </c>
      <c r="T139" s="212"/>
      <c r="U139" s="209"/>
      <c r="V139" s="209"/>
      <c r="W139" s="212"/>
      <c r="X139" s="212"/>
      <c r="Y139" s="212"/>
      <c r="Z139" s="212"/>
      <c r="AA139" s="212"/>
      <c r="AB139" s="209"/>
      <c r="AC139" s="209"/>
      <c r="AD139" s="212"/>
      <c r="AE139" s="212"/>
      <c r="AF139" s="212"/>
      <c r="AG139" s="212"/>
      <c r="AH139" s="212"/>
      <c r="AI139" s="212"/>
      <c r="AJ139" s="209"/>
      <c r="AK139" s="209"/>
      <c r="AL139" s="191">
        <f t="shared" si="7"/>
        <v>67</v>
      </c>
      <c r="AM139" s="191"/>
      <c r="AN139" s="83"/>
    </row>
    <row r="140" ht="13.5" customHeight="1">
      <c r="A140" s="168" t="s">
        <v>78</v>
      </c>
      <c r="B140" s="132"/>
      <c r="C140" s="391"/>
      <c r="D140" s="168"/>
      <c r="E140" s="71"/>
      <c r="F140" s="316"/>
      <c r="G140" s="71"/>
      <c r="H140" s="316"/>
      <c r="I140" s="204"/>
      <c r="J140" s="204"/>
      <c r="K140" s="204"/>
      <c r="L140" s="204"/>
      <c r="M140" s="204">
        <v>3.0</v>
      </c>
      <c r="N140" s="316"/>
      <c r="O140" s="173"/>
      <c r="P140" s="170">
        <v>1.0</v>
      </c>
      <c r="Q140" s="170"/>
      <c r="R140" s="170">
        <v>1.0</v>
      </c>
      <c r="S140" s="170"/>
      <c r="T140" s="170"/>
      <c r="U140" s="173"/>
      <c r="V140" s="173"/>
      <c r="W140" s="170"/>
      <c r="X140" s="170"/>
      <c r="Y140" s="170"/>
      <c r="Z140" s="170"/>
      <c r="AA140" s="170"/>
      <c r="AB140" s="173"/>
      <c r="AC140" s="173"/>
      <c r="AD140" s="170"/>
      <c r="AE140" s="170"/>
      <c r="AF140" s="170"/>
      <c r="AG140" s="204"/>
      <c r="AH140" s="170"/>
      <c r="AI140" s="170"/>
      <c r="AJ140" s="173"/>
      <c r="AK140" s="349"/>
      <c r="AL140" s="345">
        <f t="shared" si="7"/>
        <v>5</v>
      </c>
      <c r="AM140" s="199"/>
      <c r="AN140" s="199"/>
    </row>
    <row r="141" ht="15.75" customHeight="1">
      <c r="A141" s="191">
        <v>9.0</v>
      </c>
      <c r="B141" s="19" t="s">
        <v>111</v>
      </c>
      <c r="C141" s="399">
        <v>43300.0</v>
      </c>
      <c r="D141" s="470" t="s">
        <v>112</v>
      </c>
      <c r="E141" s="465"/>
      <c r="F141" s="209"/>
      <c r="G141" s="114"/>
      <c r="H141" s="209">
        <v>2.0</v>
      </c>
      <c r="I141" s="212">
        <v>10.0</v>
      </c>
      <c r="J141" s="212">
        <v>5.0</v>
      </c>
      <c r="K141" s="212">
        <v>8.0</v>
      </c>
      <c r="L141" s="292"/>
      <c r="M141" s="212">
        <v>5.0</v>
      </c>
      <c r="N141" s="209"/>
      <c r="O141" s="209"/>
      <c r="P141" s="212">
        <v>11.0</v>
      </c>
      <c r="Q141" s="212">
        <v>9.0</v>
      </c>
      <c r="R141" s="212">
        <v>8.0</v>
      </c>
      <c r="S141" s="212">
        <v>10.0</v>
      </c>
      <c r="T141" s="212"/>
      <c r="U141" s="209"/>
      <c r="V141" s="209"/>
      <c r="W141" s="212"/>
      <c r="X141" s="212"/>
      <c r="Y141" s="212"/>
      <c r="Z141" s="212"/>
      <c r="AA141" s="212"/>
      <c r="AB141" s="209"/>
      <c r="AC141" s="209"/>
      <c r="AD141" s="212"/>
      <c r="AE141" s="212"/>
      <c r="AF141" s="212"/>
      <c r="AG141" s="212"/>
      <c r="AH141" s="212"/>
      <c r="AI141" s="212"/>
      <c r="AJ141" s="209"/>
      <c r="AK141" s="209"/>
      <c r="AL141" s="191">
        <f t="shared" si="7"/>
        <v>68</v>
      </c>
      <c r="AM141" s="191"/>
      <c r="AN141" s="83"/>
    </row>
    <row r="142" ht="15.75" customHeight="1">
      <c r="A142" s="168" t="s">
        <v>78</v>
      </c>
      <c r="B142" s="132"/>
      <c r="C142" s="391"/>
      <c r="D142" s="168"/>
      <c r="E142" s="71"/>
      <c r="F142" s="439"/>
      <c r="G142" s="71"/>
      <c r="H142" s="316"/>
      <c r="I142" s="204"/>
      <c r="J142" s="204"/>
      <c r="K142" s="204"/>
      <c r="L142" s="204"/>
      <c r="M142" s="204"/>
      <c r="N142" s="316"/>
      <c r="O142" s="173"/>
      <c r="P142" s="170">
        <v>2.0</v>
      </c>
      <c r="Q142" s="170"/>
      <c r="R142" s="170">
        <v>1.0</v>
      </c>
      <c r="S142" s="170"/>
      <c r="T142" s="170"/>
      <c r="U142" s="173"/>
      <c r="V142" s="173"/>
      <c r="W142" s="170"/>
      <c r="X142" s="170"/>
      <c r="Y142" s="204"/>
      <c r="Z142" s="170"/>
      <c r="AA142" s="170"/>
      <c r="AB142" s="173"/>
      <c r="AC142" s="316"/>
      <c r="AD142" s="170"/>
      <c r="AE142" s="170"/>
      <c r="AF142" s="204"/>
      <c r="AG142" s="204"/>
      <c r="AH142" s="204"/>
      <c r="AI142" s="204"/>
      <c r="AJ142" s="316"/>
      <c r="AK142" s="349"/>
      <c r="AL142" s="345">
        <f t="shared" si="7"/>
        <v>3</v>
      </c>
      <c r="AM142" s="199"/>
      <c r="AN142" s="199"/>
    </row>
    <row r="143" ht="13.5" customHeight="1">
      <c r="A143" s="191">
        <v>10.0</v>
      </c>
      <c r="B143" s="19" t="s">
        <v>113</v>
      </c>
      <c r="C143" s="399">
        <v>43447.0</v>
      </c>
      <c r="D143" s="192" t="s">
        <v>297</v>
      </c>
      <c r="E143" s="465"/>
      <c r="F143" s="209">
        <v>3.0</v>
      </c>
      <c r="G143" s="729" t="s">
        <v>11</v>
      </c>
      <c r="H143" s="209"/>
      <c r="I143" s="212">
        <v>10.0</v>
      </c>
      <c r="J143" s="212">
        <v>18.0</v>
      </c>
      <c r="K143" s="212">
        <v>10.0</v>
      </c>
      <c r="L143" s="212">
        <v>1.0</v>
      </c>
      <c r="M143" s="212"/>
      <c r="N143" s="209"/>
      <c r="O143" s="298"/>
      <c r="P143" s="328">
        <v>4.0</v>
      </c>
      <c r="Q143" s="328">
        <v>7.0</v>
      </c>
      <c r="R143" s="328">
        <v>7.0</v>
      </c>
      <c r="S143" s="328">
        <v>7.0</v>
      </c>
      <c r="T143" s="328"/>
      <c r="U143" s="298"/>
      <c r="V143" s="298"/>
      <c r="W143" s="328"/>
      <c r="X143" s="328"/>
      <c r="Y143" s="328"/>
      <c r="Z143" s="328"/>
      <c r="AA143" s="212"/>
      <c r="AB143" s="209"/>
      <c r="AC143" s="209"/>
      <c r="AD143" s="212"/>
      <c r="AE143" s="212"/>
      <c r="AF143" s="212"/>
      <c r="AG143" s="212"/>
      <c r="AH143" s="212"/>
      <c r="AI143" s="212"/>
      <c r="AJ143" s="209"/>
      <c r="AK143" s="209"/>
      <c r="AL143" s="191">
        <f t="shared" si="7"/>
        <v>67</v>
      </c>
      <c r="AM143" s="191"/>
      <c r="AN143" s="83"/>
    </row>
    <row r="144" ht="13.5" customHeight="1">
      <c r="A144" s="168" t="s">
        <v>78</v>
      </c>
      <c r="B144" s="132"/>
      <c r="C144" s="391"/>
      <c r="D144" s="196"/>
      <c r="E144" s="71"/>
      <c r="F144" s="316"/>
      <c r="G144" s="71"/>
      <c r="H144" s="316"/>
      <c r="I144" s="204"/>
      <c r="J144" s="204"/>
      <c r="K144" s="204"/>
      <c r="L144" s="204"/>
      <c r="M144" s="204"/>
      <c r="N144" s="316"/>
      <c r="O144" s="173"/>
      <c r="P144" s="170"/>
      <c r="Q144" s="170">
        <v>2.0</v>
      </c>
      <c r="R144" s="170"/>
      <c r="S144" s="170">
        <v>3.0</v>
      </c>
      <c r="T144" s="170"/>
      <c r="U144" s="173"/>
      <c r="V144" s="173"/>
      <c r="W144" s="170"/>
      <c r="X144" s="170"/>
      <c r="Y144" s="170"/>
      <c r="Z144" s="170"/>
      <c r="AA144" s="170"/>
      <c r="AB144" s="173"/>
      <c r="AC144" s="173"/>
      <c r="AD144" s="170"/>
      <c r="AE144" s="170"/>
      <c r="AF144" s="204"/>
      <c r="AG144" s="204"/>
      <c r="AH144" s="170"/>
      <c r="AI144" s="170"/>
      <c r="AJ144" s="173"/>
      <c r="AK144" s="173"/>
      <c r="AL144" s="345">
        <f t="shared" si="7"/>
        <v>5</v>
      </c>
      <c r="AM144" s="199"/>
      <c r="AN144" s="199"/>
    </row>
    <row r="145" ht="13.5" customHeight="1">
      <c r="A145" s="191">
        <v>11.0</v>
      </c>
      <c r="B145" s="19" t="s">
        <v>117</v>
      </c>
      <c r="C145" s="192" t="s">
        <v>118</v>
      </c>
      <c r="D145" s="192" t="s">
        <v>119</v>
      </c>
      <c r="E145" s="465"/>
      <c r="F145" s="466">
        <v>3.0</v>
      </c>
      <c r="G145" s="729" t="s">
        <v>11</v>
      </c>
      <c r="H145" s="209"/>
      <c r="I145" s="212">
        <v>8.0</v>
      </c>
      <c r="J145" s="212">
        <v>4.0</v>
      </c>
      <c r="K145" s="212">
        <v>7.0</v>
      </c>
      <c r="L145" s="212">
        <v>6.0</v>
      </c>
      <c r="M145" s="212">
        <v>5.0</v>
      </c>
      <c r="N145" s="209"/>
      <c r="O145" s="209"/>
      <c r="P145" s="212">
        <v>6.0</v>
      </c>
      <c r="Q145" s="212">
        <v>8.0</v>
      </c>
      <c r="R145" s="212">
        <v>10.0</v>
      </c>
      <c r="S145" s="212">
        <v>4.0</v>
      </c>
      <c r="T145" s="212"/>
      <c r="U145" s="209"/>
      <c r="V145" s="209"/>
      <c r="W145" s="212"/>
      <c r="X145" s="212"/>
      <c r="Y145" s="212"/>
      <c r="Z145" s="212"/>
      <c r="AA145" s="212"/>
      <c r="AB145" s="209"/>
      <c r="AC145" s="209"/>
      <c r="AD145" s="212"/>
      <c r="AE145" s="212"/>
      <c r="AF145" s="212"/>
      <c r="AG145" s="212"/>
      <c r="AH145" s="212"/>
      <c r="AI145" s="212"/>
      <c r="AJ145" s="209"/>
      <c r="AK145" s="209"/>
      <c r="AL145" s="191">
        <f t="shared" si="7"/>
        <v>61</v>
      </c>
      <c r="AM145" s="191"/>
      <c r="AN145" s="83"/>
    </row>
    <row r="146" ht="13.5" customHeight="1">
      <c r="A146" s="168" t="s">
        <v>78</v>
      </c>
      <c r="B146" s="132"/>
      <c r="C146" s="391"/>
      <c r="D146" s="196"/>
      <c r="E146" s="71"/>
      <c r="F146" s="471"/>
      <c r="G146" s="71"/>
      <c r="H146" s="316"/>
      <c r="I146" s="204"/>
      <c r="J146" s="204"/>
      <c r="K146" s="204"/>
      <c r="L146" s="204"/>
      <c r="M146" s="204"/>
      <c r="N146" s="316"/>
      <c r="O146" s="173"/>
      <c r="P146" s="170"/>
      <c r="Q146" s="170"/>
      <c r="R146" s="170">
        <v>1.0</v>
      </c>
      <c r="S146" s="170">
        <v>1.0</v>
      </c>
      <c r="T146" s="170"/>
      <c r="U146" s="173"/>
      <c r="V146" s="173"/>
      <c r="W146" s="170"/>
      <c r="X146" s="170"/>
      <c r="Y146" s="170"/>
      <c r="Z146" s="170"/>
      <c r="AA146" s="170"/>
      <c r="AB146" s="173"/>
      <c r="AC146" s="173"/>
      <c r="AD146" s="170"/>
      <c r="AE146" s="170"/>
      <c r="AF146" s="204"/>
      <c r="AG146" s="204"/>
      <c r="AH146" s="170"/>
      <c r="AI146" s="170"/>
      <c r="AJ146" s="173"/>
      <c r="AK146" s="173"/>
      <c r="AL146" s="345">
        <f t="shared" si="7"/>
        <v>2</v>
      </c>
      <c r="AM146" s="199"/>
      <c r="AN146" s="199"/>
    </row>
    <row r="147" ht="13.5" customHeight="1">
      <c r="A147" s="191">
        <v>12.0</v>
      </c>
      <c r="B147" s="19" t="s">
        <v>121</v>
      </c>
      <c r="C147" s="394">
        <v>43351.0</v>
      </c>
      <c r="D147" s="192" t="s">
        <v>680</v>
      </c>
      <c r="E147" s="472"/>
      <c r="F147" s="466">
        <v>3.0</v>
      </c>
      <c r="G147" s="729" t="s">
        <v>11</v>
      </c>
      <c r="H147" s="209"/>
      <c r="I147" s="212">
        <v>6.0</v>
      </c>
      <c r="J147" s="212">
        <v>6.0</v>
      </c>
      <c r="K147" s="212">
        <v>5.0</v>
      </c>
      <c r="L147" s="212">
        <v>6.0</v>
      </c>
      <c r="M147" s="212">
        <v>6.0</v>
      </c>
      <c r="N147" s="209"/>
      <c r="O147" s="209">
        <v>2.0</v>
      </c>
      <c r="P147" s="212">
        <v>5.0</v>
      </c>
      <c r="Q147" s="212">
        <v>4.0</v>
      </c>
      <c r="R147" s="212">
        <v>10.0</v>
      </c>
      <c r="S147" s="212">
        <v>9.0</v>
      </c>
      <c r="T147" s="212"/>
      <c r="U147" s="209"/>
      <c r="V147" s="209"/>
      <c r="W147" s="212"/>
      <c r="X147" s="212"/>
      <c r="Y147" s="212"/>
      <c r="Z147" s="212"/>
      <c r="AA147" s="212"/>
      <c r="AB147" s="209"/>
      <c r="AC147" s="209"/>
      <c r="AD147" s="212"/>
      <c r="AE147" s="212"/>
      <c r="AF147" s="212"/>
      <c r="AG147" s="212"/>
      <c r="AH147" s="212"/>
      <c r="AI147" s="212"/>
      <c r="AJ147" s="209"/>
      <c r="AK147" s="209"/>
      <c r="AL147" s="191">
        <f t="shared" si="7"/>
        <v>62</v>
      </c>
      <c r="AM147" s="191"/>
      <c r="AN147" s="83"/>
    </row>
    <row r="148" ht="13.5" customHeight="1">
      <c r="A148" s="515" t="s">
        <v>78</v>
      </c>
      <c r="B148" s="132"/>
      <c r="C148" s="394"/>
      <c r="D148" s="192"/>
      <c r="E148" s="452"/>
      <c r="F148" s="471">
        <v>1.0</v>
      </c>
      <c r="G148" s="71"/>
      <c r="H148" s="316"/>
      <c r="I148" s="204"/>
      <c r="J148" s="204"/>
      <c r="K148" s="212"/>
      <c r="L148" s="204">
        <v>2.0</v>
      </c>
      <c r="M148" s="212"/>
      <c r="N148" s="209"/>
      <c r="O148" s="316"/>
      <c r="P148" s="212"/>
      <c r="Q148" s="212"/>
      <c r="R148" s="204"/>
      <c r="S148" s="212"/>
      <c r="T148" s="204"/>
      <c r="U148" s="209"/>
      <c r="V148" s="316"/>
      <c r="W148" s="204"/>
      <c r="X148" s="212"/>
      <c r="Y148" s="212"/>
      <c r="Z148" s="204"/>
      <c r="AA148" s="212"/>
      <c r="AB148" s="209"/>
      <c r="AC148" s="209"/>
      <c r="AD148" s="204"/>
      <c r="AE148" s="204"/>
      <c r="AF148" s="212"/>
      <c r="AG148" s="212"/>
      <c r="AH148" s="212"/>
      <c r="AI148" s="212"/>
      <c r="AJ148" s="316"/>
      <c r="AK148" s="316"/>
      <c r="AL148" s="191"/>
      <c r="AM148" s="191"/>
      <c r="AN148" s="83"/>
    </row>
    <row r="149" ht="13.5" customHeight="1">
      <c r="A149" s="191">
        <v>13.0</v>
      </c>
      <c r="B149" s="19" t="s">
        <v>121</v>
      </c>
      <c r="C149" s="394"/>
      <c r="D149" s="192" t="s">
        <v>339</v>
      </c>
      <c r="E149" s="452"/>
      <c r="F149" s="466"/>
      <c r="G149" s="729" t="s">
        <v>11</v>
      </c>
      <c r="H149" s="209"/>
      <c r="I149" s="212">
        <v>6.0</v>
      </c>
      <c r="J149" s="212">
        <v>6.0</v>
      </c>
      <c r="K149" s="212">
        <v>5.0</v>
      </c>
      <c r="L149" s="212">
        <v>7.0</v>
      </c>
      <c r="M149" s="212">
        <v>12.0</v>
      </c>
      <c r="N149" s="209">
        <v>9.0</v>
      </c>
      <c r="O149" s="209"/>
      <c r="P149" s="212">
        <v>11.0</v>
      </c>
      <c r="Q149" s="212">
        <v>8.0</v>
      </c>
      <c r="R149" s="212">
        <v>10.0</v>
      </c>
      <c r="S149" s="212">
        <v>10.0</v>
      </c>
      <c r="T149" s="212"/>
      <c r="U149" s="209"/>
      <c r="V149" s="209"/>
      <c r="W149" s="212"/>
      <c r="X149" s="212"/>
      <c r="Y149" s="212"/>
      <c r="Z149" s="212"/>
      <c r="AA149" s="212"/>
      <c r="AB149" s="209"/>
      <c r="AC149" s="209"/>
      <c r="AD149" s="212"/>
      <c r="AE149" s="212"/>
      <c r="AF149" s="212"/>
      <c r="AG149" s="212"/>
      <c r="AH149" s="212"/>
      <c r="AI149" s="212"/>
      <c r="AJ149" s="209"/>
      <c r="AK149" s="209"/>
      <c r="AL149" s="191">
        <f t="shared" ref="AL149:AL176" si="8">SUM(F149:AK149)</f>
        <v>84</v>
      </c>
      <c r="AM149" s="191"/>
      <c r="AN149" s="83"/>
    </row>
    <row r="150" ht="13.5" customHeight="1">
      <c r="A150" s="168" t="s">
        <v>78</v>
      </c>
      <c r="B150" s="132"/>
      <c r="C150" s="391"/>
      <c r="D150" s="196"/>
      <c r="E150" s="452"/>
      <c r="F150" s="467"/>
      <c r="G150" s="71"/>
      <c r="H150" s="316"/>
      <c r="I150" s="204"/>
      <c r="J150" s="204"/>
      <c r="K150" s="204"/>
      <c r="L150" s="204"/>
      <c r="M150" s="204"/>
      <c r="N150" s="316"/>
      <c r="O150" s="173"/>
      <c r="P150" s="170"/>
      <c r="Q150" s="170"/>
      <c r="R150" s="170"/>
      <c r="S150" s="170">
        <v>4.0</v>
      </c>
      <c r="T150" s="170"/>
      <c r="U150" s="173"/>
      <c r="V150" s="173"/>
      <c r="W150" s="170"/>
      <c r="X150" s="170"/>
      <c r="Y150" s="170"/>
      <c r="Z150" s="170"/>
      <c r="AA150" s="170"/>
      <c r="AB150" s="173"/>
      <c r="AC150" s="173"/>
      <c r="AD150" s="170"/>
      <c r="AE150" s="170"/>
      <c r="AF150" s="170"/>
      <c r="AG150" s="170"/>
      <c r="AH150" s="170"/>
      <c r="AI150" s="170"/>
      <c r="AJ150" s="173"/>
      <c r="AK150" s="173"/>
      <c r="AL150" s="345">
        <f t="shared" si="8"/>
        <v>4</v>
      </c>
      <c r="AM150" s="196"/>
      <c r="AN150" s="199"/>
    </row>
    <row r="151" ht="13.5" customHeight="1">
      <c r="A151" s="191">
        <v>14.0</v>
      </c>
      <c r="B151" s="19" t="s">
        <v>121</v>
      </c>
      <c r="C151" s="399">
        <v>43156.0</v>
      </c>
      <c r="D151" s="192" t="s">
        <v>681</v>
      </c>
      <c r="E151" s="452"/>
      <c r="F151" s="209"/>
      <c r="G151" s="729" t="s">
        <v>11</v>
      </c>
      <c r="H151" s="209"/>
      <c r="I151" s="212">
        <v>5.0</v>
      </c>
      <c r="J151" s="212">
        <v>4.0</v>
      </c>
      <c r="K151" s="212">
        <v>6.0</v>
      </c>
      <c r="L151" s="212">
        <v>4.0</v>
      </c>
      <c r="M151" s="212">
        <v>8.0</v>
      </c>
      <c r="N151" s="209"/>
      <c r="O151" s="209"/>
      <c r="P151" s="212">
        <v>9.0</v>
      </c>
      <c r="Q151" s="212">
        <v>5.0</v>
      </c>
      <c r="R151" s="212">
        <v>6.0</v>
      </c>
      <c r="S151" s="212">
        <v>15.0</v>
      </c>
      <c r="T151" s="212"/>
      <c r="U151" s="209"/>
      <c r="V151" s="209"/>
      <c r="W151" s="212"/>
      <c r="X151" s="212"/>
      <c r="Y151" s="212"/>
      <c r="Z151" s="212"/>
      <c r="AA151" s="212"/>
      <c r="AB151" s="209"/>
      <c r="AC151" s="209"/>
      <c r="AD151" s="212"/>
      <c r="AE151" s="212"/>
      <c r="AF151" s="212"/>
      <c r="AG151" s="212"/>
      <c r="AH151" s="212"/>
      <c r="AI151" s="212"/>
      <c r="AJ151" s="209"/>
      <c r="AK151" s="209"/>
      <c r="AL151" s="191">
        <f t="shared" si="8"/>
        <v>62</v>
      </c>
      <c r="AM151" s="191"/>
      <c r="AN151" s="83"/>
    </row>
    <row r="152" ht="13.5" customHeight="1">
      <c r="A152" s="515" t="s">
        <v>78</v>
      </c>
      <c r="B152" s="132"/>
      <c r="C152" s="399"/>
      <c r="D152" s="192"/>
      <c r="E152" s="452"/>
      <c r="F152" s="209"/>
      <c r="G152" s="71"/>
      <c r="H152" s="209"/>
      <c r="I152" s="212"/>
      <c r="J152" s="212"/>
      <c r="K152" s="212"/>
      <c r="L152" s="212"/>
      <c r="M152" s="212"/>
      <c r="N152" s="209"/>
      <c r="O152" s="209"/>
      <c r="P152" s="212"/>
      <c r="Q152" s="204">
        <v>2.0</v>
      </c>
      <c r="R152" s="212">
        <v>2.0</v>
      </c>
      <c r="S152" s="212"/>
      <c r="T152" s="212"/>
      <c r="U152" s="209"/>
      <c r="V152" s="209"/>
      <c r="W152" s="212"/>
      <c r="X152" s="212"/>
      <c r="Y152" s="212"/>
      <c r="Z152" s="212"/>
      <c r="AA152" s="212"/>
      <c r="AB152" s="209"/>
      <c r="AC152" s="209"/>
      <c r="AD152" s="212"/>
      <c r="AE152" s="212"/>
      <c r="AF152" s="212"/>
      <c r="AG152" s="212"/>
      <c r="AH152" s="212"/>
      <c r="AI152" s="212"/>
      <c r="AJ152" s="209"/>
      <c r="AK152" s="209"/>
      <c r="AL152" s="345">
        <f t="shared" si="8"/>
        <v>4</v>
      </c>
      <c r="AM152" s="191"/>
      <c r="AN152" s="83"/>
    </row>
    <row r="153" ht="13.5" customHeight="1">
      <c r="A153" s="191">
        <v>15.0</v>
      </c>
      <c r="B153" s="19" t="s">
        <v>121</v>
      </c>
      <c r="C153" s="399"/>
      <c r="D153" s="192" t="s">
        <v>715</v>
      </c>
      <c r="E153" s="452"/>
      <c r="F153" s="209"/>
      <c r="G153" s="799" t="s">
        <v>11</v>
      </c>
      <c r="H153" s="209">
        <v>1.0</v>
      </c>
      <c r="I153" s="212">
        <v>9.0</v>
      </c>
      <c r="J153" s="212">
        <v>5.0</v>
      </c>
      <c r="K153" s="212">
        <v>6.0</v>
      </c>
      <c r="L153" s="212">
        <v>5.0</v>
      </c>
      <c r="M153" s="212">
        <v>4.0</v>
      </c>
      <c r="N153" s="209">
        <v>13.0</v>
      </c>
      <c r="O153" s="209"/>
      <c r="P153" s="212">
        <v>11.0</v>
      </c>
      <c r="Q153" s="212">
        <v>8.0</v>
      </c>
      <c r="R153" s="212">
        <v>4.0</v>
      </c>
      <c r="S153" s="212">
        <v>10.0</v>
      </c>
      <c r="T153" s="212"/>
      <c r="U153" s="209"/>
      <c r="V153" s="209"/>
      <c r="W153" s="212"/>
      <c r="X153" s="212"/>
      <c r="Y153" s="212"/>
      <c r="Z153" s="212"/>
      <c r="AA153" s="212"/>
      <c r="AB153" s="209"/>
      <c r="AC153" s="209"/>
      <c r="AD153" s="212"/>
      <c r="AE153" s="212"/>
      <c r="AF153" s="212"/>
      <c r="AG153" s="212"/>
      <c r="AH153" s="212"/>
      <c r="AI153" s="212"/>
      <c r="AJ153" s="209"/>
      <c r="AK153" s="209"/>
      <c r="AL153" s="191">
        <f t="shared" si="8"/>
        <v>76</v>
      </c>
      <c r="AM153" s="191"/>
      <c r="AN153" s="83"/>
    </row>
    <row r="154" ht="13.5" customHeight="1">
      <c r="A154" s="168" t="s">
        <v>78</v>
      </c>
      <c r="B154" s="132"/>
      <c r="C154" s="391"/>
      <c r="D154" s="196"/>
      <c r="E154" s="452"/>
      <c r="F154" s="316"/>
      <c r="G154" s="71"/>
      <c r="H154" s="316"/>
      <c r="I154" s="204">
        <v>5.0</v>
      </c>
      <c r="J154" s="204"/>
      <c r="K154" s="204"/>
      <c r="L154" s="204"/>
      <c r="M154" s="204"/>
      <c r="N154" s="316"/>
      <c r="O154" s="173"/>
      <c r="P154" s="170"/>
      <c r="Q154" s="170"/>
      <c r="R154" s="170">
        <v>1.0</v>
      </c>
      <c r="S154" s="170">
        <v>1.0</v>
      </c>
      <c r="T154" s="170"/>
      <c r="U154" s="173"/>
      <c r="V154" s="173"/>
      <c r="W154" s="170"/>
      <c r="X154" s="170"/>
      <c r="Y154" s="170"/>
      <c r="Z154" s="170"/>
      <c r="AA154" s="170"/>
      <c r="AB154" s="173"/>
      <c r="AC154" s="173"/>
      <c r="AD154" s="170"/>
      <c r="AE154" s="170"/>
      <c r="AF154" s="170"/>
      <c r="AG154" s="170"/>
      <c r="AH154" s="170"/>
      <c r="AI154" s="170"/>
      <c r="AJ154" s="173"/>
      <c r="AK154" s="173"/>
      <c r="AL154" s="345">
        <f t="shared" si="8"/>
        <v>7</v>
      </c>
      <c r="AM154" s="196"/>
      <c r="AN154" s="199"/>
    </row>
    <row r="155" ht="13.5" customHeight="1">
      <c r="A155" s="191">
        <v>16.0</v>
      </c>
      <c r="B155" s="19" t="s">
        <v>121</v>
      </c>
      <c r="C155" s="399">
        <v>43434.0</v>
      </c>
      <c r="D155" s="192" t="s">
        <v>59</v>
      </c>
      <c r="E155" s="452"/>
      <c r="F155" s="209"/>
      <c r="G155" s="729" t="s">
        <v>11</v>
      </c>
      <c r="H155" s="209"/>
      <c r="I155" s="212">
        <v>5.0</v>
      </c>
      <c r="J155" s="212">
        <v>9.0</v>
      </c>
      <c r="K155" s="212">
        <v>5.0</v>
      </c>
      <c r="L155" s="212">
        <v>9.0</v>
      </c>
      <c r="M155" s="212">
        <v>9.0</v>
      </c>
      <c r="N155" s="209">
        <v>9.0</v>
      </c>
      <c r="O155" s="209"/>
      <c r="P155" s="212">
        <v>12.0</v>
      </c>
      <c r="Q155" s="212">
        <v>7.0</v>
      </c>
      <c r="R155" s="212">
        <v>15.0</v>
      </c>
      <c r="S155" s="212">
        <v>5.0</v>
      </c>
      <c r="T155" s="212"/>
      <c r="U155" s="209"/>
      <c r="V155" s="209"/>
      <c r="W155" s="212"/>
      <c r="X155" s="212"/>
      <c r="Y155" s="212"/>
      <c r="Z155" s="212"/>
      <c r="AA155" s="212"/>
      <c r="AB155" s="209"/>
      <c r="AC155" s="209"/>
      <c r="AD155" s="212"/>
      <c r="AE155" s="212"/>
      <c r="AF155" s="212"/>
      <c r="AG155" s="212"/>
      <c r="AH155" s="212"/>
      <c r="AI155" s="212"/>
      <c r="AJ155" s="209"/>
      <c r="AK155" s="209"/>
      <c r="AL155" s="191">
        <f t="shared" si="8"/>
        <v>85</v>
      </c>
      <c r="AM155" s="191"/>
      <c r="AN155" s="83"/>
    </row>
    <row r="156" ht="13.5" customHeight="1">
      <c r="A156" s="168" t="s">
        <v>78</v>
      </c>
      <c r="B156" s="132"/>
      <c r="C156" s="391"/>
      <c r="D156" s="196"/>
      <c r="E156" s="444"/>
      <c r="F156" s="316"/>
      <c r="G156" s="71"/>
      <c r="H156" s="316"/>
      <c r="I156" s="204"/>
      <c r="J156" s="204"/>
      <c r="K156" s="204"/>
      <c r="L156" s="204"/>
      <c r="M156" s="204"/>
      <c r="N156" s="316"/>
      <c r="O156" s="173"/>
      <c r="P156" s="170"/>
      <c r="Q156" s="170"/>
      <c r="R156" s="170"/>
      <c r="S156" s="170"/>
      <c r="T156" s="170"/>
      <c r="U156" s="173"/>
      <c r="V156" s="173"/>
      <c r="W156" s="170"/>
      <c r="X156" s="170"/>
      <c r="Y156" s="170"/>
      <c r="Z156" s="170"/>
      <c r="AA156" s="170"/>
      <c r="AB156" s="173"/>
      <c r="AC156" s="173"/>
      <c r="AD156" s="170"/>
      <c r="AE156" s="170"/>
      <c r="AF156" s="170"/>
      <c r="AG156" s="170"/>
      <c r="AH156" s="170"/>
      <c r="AI156" s="170"/>
      <c r="AJ156" s="173"/>
      <c r="AK156" s="173"/>
      <c r="AL156" s="345">
        <f t="shared" si="8"/>
        <v>0</v>
      </c>
      <c r="AM156" s="196"/>
      <c r="AN156" s="199"/>
    </row>
    <row r="157" ht="13.5" customHeight="1">
      <c r="A157" s="191">
        <v>17.0</v>
      </c>
      <c r="B157" s="19" t="s">
        <v>122</v>
      </c>
      <c r="C157" s="192" t="s">
        <v>123</v>
      </c>
      <c r="D157" s="192" t="s">
        <v>124</v>
      </c>
      <c r="E157" s="193"/>
      <c r="F157" s="209"/>
      <c r="G157" s="114"/>
      <c r="H157" s="209"/>
      <c r="I157" s="212">
        <v>9.0</v>
      </c>
      <c r="J157" s="212">
        <v>8.0</v>
      </c>
      <c r="K157" s="212">
        <v>14.0</v>
      </c>
      <c r="L157" s="212">
        <v>10.0</v>
      </c>
      <c r="M157" s="212">
        <v>8.0</v>
      </c>
      <c r="N157" s="209"/>
      <c r="O157" s="209"/>
      <c r="P157" s="212">
        <v>8.0</v>
      </c>
      <c r="Q157" s="212">
        <v>8.0</v>
      </c>
      <c r="R157" s="212">
        <v>1.0</v>
      </c>
      <c r="S157" s="212">
        <v>8.0</v>
      </c>
      <c r="T157" s="212"/>
      <c r="U157" s="209"/>
      <c r="V157" s="209"/>
      <c r="W157" s="287"/>
      <c r="X157" s="287"/>
      <c r="Y157" s="287"/>
      <c r="Z157" s="287"/>
      <c r="AA157" s="287"/>
      <c r="AB157" s="287"/>
      <c r="AC157" s="287"/>
      <c r="AD157" s="287"/>
      <c r="AE157" s="287"/>
      <c r="AF157" s="287"/>
      <c r="AG157" s="287"/>
      <c r="AH157" s="287"/>
      <c r="AI157" s="287"/>
      <c r="AJ157" s="287"/>
      <c r="AK157" s="287"/>
      <c r="AL157" s="191">
        <f t="shared" si="8"/>
        <v>74</v>
      </c>
      <c r="AM157" s="191"/>
      <c r="AN157" s="83"/>
    </row>
    <row r="158" ht="13.5" customHeight="1">
      <c r="A158" s="168" t="s">
        <v>78</v>
      </c>
      <c r="B158" s="132"/>
      <c r="C158" s="192"/>
      <c r="D158" s="192"/>
      <c r="E158" s="32"/>
      <c r="F158" s="209"/>
      <c r="G158" s="32"/>
      <c r="H158" s="209"/>
      <c r="I158" s="212"/>
      <c r="J158" s="212"/>
      <c r="K158" s="212"/>
      <c r="L158" s="212"/>
      <c r="M158" s="212"/>
      <c r="N158" s="209"/>
      <c r="O158" s="209"/>
      <c r="P158" s="212"/>
      <c r="Q158" s="204">
        <v>1.0</v>
      </c>
      <c r="R158" s="212"/>
      <c r="S158" s="212"/>
      <c r="T158" s="212"/>
      <c r="U158" s="209"/>
      <c r="V158" s="209"/>
      <c r="W158" s="212"/>
      <c r="X158" s="212"/>
      <c r="Y158" s="212"/>
      <c r="Z158" s="212"/>
      <c r="AA158" s="212"/>
      <c r="AB158" s="209"/>
      <c r="AC158" s="209"/>
      <c r="AD158" s="212"/>
      <c r="AE158" s="212"/>
      <c r="AF158" s="212"/>
      <c r="AG158" s="212"/>
      <c r="AH158" s="212"/>
      <c r="AI158" s="212"/>
      <c r="AJ158" s="209"/>
      <c r="AK158" s="209"/>
      <c r="AL158" s="345">
        <f t="shared" si="8"/>
        <v>1</v>
      </c>
      <c r="AM158" s="191"/>
      <c r="AN158" s="83"/>
    </row>
    <row r="159" ht="13.5" customHeight="1">
      <c r="A159" s="191">
        <v>18.0</v>
      </c>
      <c r="B159" s="19" t="s">
        <v>122</v>
      </c>
      <c r="C159" s="192"/>
      <c r="D159" s="192" t="s">
        <v>732</v>
      </c>
      <c r="E159" s="32"/>
      <c r="F159" s="209"/>
      <c r="G159" s="800" t="s">
        <v>243</v>
      </c>
      <c r="H159" s="209"/>
      <c r="I159" s="212">
        <v>12.0</v>
      </c>
      <c r="J159" s="212">
        <v>10.0</v>
      </c>
      <c r="K159" s="212">
        <v>10.0</v>
      </c>
      <c r="L159" s="212">
        <v>9.0</v>
      </c>
      <c r="M159" s="212">
        <v>13.0</v>
      </c>
      <c r="N159" s="209"/>
      <c r="O159" s="209"/>
      <c r="P159" s="212">
        <v>6.0</v>
      </c>
      <c r="Q159" s="212">
        <v>17.0</v>
      </c>
      <c r="R159" s="212">
        <v>10.0</v>
      </c>
      <c r="S159" s="212">
        <v>9.0</v>
      </c>
      <c r="T159" s="212"/>
      <c r="U159" s="209"/>
      <c r="V159" s="209"/>
      <c r="W159" s="212"/>
      <c r="X159" s="212"/>
      <c r="Y159" s="212"/>
      <c r="Z159" s="212"/>
      <c r="AA159" s="212"/>
      <c r="AB159" s="209"/>
      <c r="AC159" s="209"/>
      <c r="AD159" s="212"/>
      <c r="AE159" s="212"/>
      <c r="AF159" s="212"/>
      <c r="AG159" s="212"/>
      <c r="AH159" s="212"/>
      <c r="AI159" s="212"/>
      <c r="AJ159" s="209"/>
      <c r="AK159" s="209"/>
      <c r="AL159" s="191">
        <f t="shared" si="8"/>
        <v>96</v>
      </c>
      <c r="AM159" s="191"/>
      <c r="AN159" s="83"/>
    </row>
    <row r="160" ht="13.5" customHeight="1">
      <c r="A160" s="168" t="s">
        <v>78</v>
      </c>
      <c r="B160" s="132"/>
      <c r="C160" s="391"/>
      <c r="D160" s="196"/>
      <c r="E160" s="71"/>
      <c r="F160" s="439"/>
      <c r="G160" s="71"/>
      <c r="H160" s="316"/>
      <c r="I160" s="204"/>
      <c r="J160" s="204"/>
      <c r="K160" s="204"/>
      <c r="L160" s="204"/>
      <c r="M160" s="204"/>
      <c r="N160" s="316"/>
      <c r="O160" s="316"/>
      <c r="P160" s="204"/>
      <c r="Q160" s="204"/>
      <c r="R160" s="204"/>
      <c r="S160" s="204"/>
      <c r="T160" s="204"/>
      <c r="U160" s="316"/>
      <c r="V160" s="316"/>
      <c r="W160" s="204"/>
      <c r="X160" s="204"/>
      <c r="Y160" s="204"/>
      <c r="Z160" s="204"/>
      <c r="AA160" s="204"/>
      <c r="AB160" s="316"/>
      <c r="AC160" s="316"/>
      <c r="AD160" s="204"/>
      <c r="AE160" s="204"/>
      <c r="AF160" s="204"/>
      <c r="AG160" s="204"/>
      <c r="AH160" s="204"/>
      <c r="AI160" s="204"/>
      <c r="AJ160" s="316"/>
      <c r="AK160" s="316"/>
      <c r="AL160" s="345">
        <f t="shared" si="8"/>
        <v>0</v>
      </c>
      <c r="AM160" s="196"/>
      <c r="AN160" s="199"/>
    </row>
    <row r="161" ht="13.5" customHeight="1">
      <c r="A161" s="191">
        <v>19.0</v>
      </c>
      <c r="B161" s="19" t="s">
        <v>126</v>
      </c>
      <c r="C161" s="399">
        <v>43333.0</v>
      </c>
      <c r="D161" s="192" t="s">
        <v>60</v>
      </c>
      <c r="E161" s="118"/>
      <c r="F161" s="466">
        <v>1.0</v>
      </c>
      <c r="G161" s="729" t="s">
        <v>11</v>
      </c>
      <c r="H161" s="209">
        <v>1.0</v>
      </c>
      <c r="I161" s="212">
        <v>8.0</v>
      </c>
      <c r="J161" s="212">
        <v>9.0</v>
      </c>
      <c r="K161" s="212">
        <v>7.0</v>
      </c>
      <c r="L161" s="212">
        <v>8.0</v>
      </c>
      <c r="M161" s="212">
        <v>9.0</v>
      </c>
      <c r="N161" s="209">
        <v>2.0</v>
      </c>
      <c r="O161" s="209"/>
      <c r="P161" s="212">
        <v>14.0</v>
      </c>
      <c r="Q161" s="212">
        <v>12.0</v>
      </c>
      <c r="R161" s="212">
        <v>12.0</v>
      </c>
      <c r="S161" s="212">
        <v>11.0</v>
      </c>
      <c r="T161" s="212"/>
      <c r="U161" s="209"/>
      <c r="V161" s="209"/>
      <c r="W161" s="212"/>
      <c r="X161" s="212"/>
      <c r="Y161" s="212"/>
      <c r="Z161" s="212"/>
      <c r="AA161" s="212"/>
      <c r="AB161" s="209"/>
      <c r="AC161" s="209"/>
      <c r="AD161" s="212"/>
      <c r="AE161" s="212"/>
      <c r="AF161" s="212"/>
      <c r="AG161" s="212"/>
      <c r="AH161" s="212"/>
      <c r="AI161" s="212"/>
      <c r="AJ161" s="209"/>
      <c r="AK161" s="209"/>
      <c r="AL161" s="191">
        <f t="shared" si="8"/>
        <v>94</v>
      </c>
      <c r="AM161" s="191"/>
      <c r="AN161" s="83"/>
    </row>
    <row r="162" ht="13.5" customHeight="1">
      <c r="A162" s="168" t="s">
        <v>78</v>
      </c>
      <c r="B162" s="132"/>
      <c r="C162" s="391"/>
      <c r="D162" s="196"/>
      <c r="E162" s="71"/>
      <c r="F162" s="467"/>
      <c r="G162" s="71"/>
      <c r="H162" s="316"/>
      <c r="I162" s="204"/>
      <c r="J162" s="204"/>
      <c r="K162" s="204"/>
      <c r="L162" s="204"/>
      <c r="M162" s="204"/>
      <c r="N162" s="316"/>
      <c r="O162" s="316"/>
      <c r="P162" s="204"/>
      <c r="Q162" s="204"/>
      <c r="R162" s="204"/>
      <c r="S162" s="204"/>
      <c r="T162" s="204"/>
      <c r="U162" s="316"/>
      <c r="V162" s="316"/>
      <c r="W162" s="204"/>
      <c r="X162" s="204"/>
      <c r="Y162" s="204"/>
      <c r="Z162" s="204"/>
      <c r="AA162" s="204"/>
      <c r="AB162" s="316"/>
      <c r="AC162" s="316"/>
      <c r="AD162" s="204"/>
      <c r="AE162" s="204"/>
      <c r="AF162" s="204"/>
      <c r="AG162" s="204"/>
      <c r="AH162" s="204"/>
      <c r="AI162" s="204"/>
      <c r="AJ162" s="316"/>
      <c r="AK162" s="316"/>
      <c r="AL162" s="345">
        <f t="shared" si="8"/>
        <v>0</v>
      </c>
      <c r="AM162" s="199"/>
      <c r="AN162" s="199"/>
    </row>
    <row r="163" ht="14.25" customHeight="1">
      <c r="A163" s="191">
        <v>20.0</v>
      </c>
      <c r="B163" s="19" t="s">
        <v>128</v>
      </c>
      <c r="C163" s="394"/>
      <c r="D163" s="192" t="s">
        <v>716</v>
      </c>
      <c r="E163" s="193"/>
      <c r="F163" s="466">
        <v>1.0</v>
      </c>
      <c r="G163" s="114"/>
      <c r="H163" s="209">
        <v>1.0</v>
      </c>
      <c r="I163" s="212">
        <v>7.0</v>
      </c>
      <c r="J163" s="212">
        <v>4.0</v>
      </c>
      <c r="K163" s="212">
        <v>4.0</v>
      </c>
      <c r="L163" s="212">
        <v>6.0</v>
      </c>
      <c r="M163" s="212">
        <v>3.0</v>
      </c>
      <c r="N163" s="209">
        <v>1.0</v>
      </c>
      <c r="O163" s="209">
        <v>1.0</v>
      </c>
      <c r="P163" s="212">
        <v>1.0</v>
      </c>
      <c r="Q163" s="212">
        <v>1.0</v>
      </c>
      <c r="R163" s="212">
        <v>10.0</v>
      </c>
      <c r="S163" s="212">
        <v>7.0</v>
      </c>
      <c r="T163" s="212"/>
      <c r="U163" s="209"/>
      <c r="V163" s="209"/>
      <c r="W163" s="212"/>
      <c r="X163" s="212"/>
      <c r="Y163" s="212"/>
      <c r="Z163" s="212"/>
      <c r="AA163" s="212"/>
      <c r="AB163" s="209"/>
      <c r="AC163" s="209"/>
      <c r="AD163" s="212"/>
      <c r="AE163" s="212"/>
      <c r="AF163" s="212"/>
      <c r="AG163" s="212"/>
      <c r="AH163" s="212"/>
      <c r="AI163" s="212"/>
      <c r="AJ163" s="209"/>
      <c r="AK163" s="209"/>
      <c r="AL163" s="191">
        <f t="shared" si="8"/>
        <v>47</v>
      </c>
      <c r="AM163" s="191"/>
      <c r="AN163" s="83"/>
    </row>
    <row r="164" ht="13.5" customHeight="1">
      <c r="A164" s="168" t="s">
        <v>78</v>
      </c>
      <c r="B164" s="132"/>
      <c r="C164" s="391"/>
      <c r="D164" s="196"/>
      <c r="E164" s="71"/>
      <c r="F164" s="467"/>
      <c r="G164" s="71"/>
      <c r="H164" s="316"/>
      <c r="I164" s="204">
        <v>2.0</v>
      </c>
      <c r="J164" s="204"/>
      <c r="K164" s="204">
        <v>4.0</v>
      </c>
      <c r="L164" s="204">
        <v>2.0</v>
      </c>
      <c r="M164" s="204">
        <v>1.0</v>
      </c>
      <c r="N164" s="316"/>
      <c r="O164" s="316"/>
      <c r="P164" s="204">
        <v>1.0</v>
      </c>
      <c r="Q164" s="204">
        <v>1.0</v>
      </c>
      <c r="R164" s="204">
        <v>8.0</v>
      </c>
      <c r="S164" s="204"/>
      <c r="T164" s="204"/>
      <c r="U164" s="316"/>
      <c r="V164" s="316"/>
      <c r="W164" s="204"/>
      <c r="X164" s="204"/>
      <c r="Y164" s="204"/>
      <c r="Z164" s="204"/>
      <c r="AA164" s="204"/>
      <c r="AB164" s="316"/>
      <c r="AC164" s="316"/>
      <c r="AD164" s="204"/>
      <c r="AE164" s="204"/>
      <c r="AF164" s="204"/>
      <c r="AG164" s="204"/>
      <c r="AH164" s="204"/>
      <c r="AI164" s="204"/>
      <c r="AJ164" s="316"/>
      <c r="AK164" s="316"/>
      <c r="AL164" s="345">
        <f t="shared" si="8"/>
        <v>19</v>
      </c>
      <c r="AM164" s="199"/>
      <c r="AN164" s="199"/>
    </row>
    <row r="165" ht="13.5" customHeight="1">
      <c r="A165" s="191">
        <v>21.0</v>
      </c>
      <c r="B165" s="19" t="s">
        <v>131</v>
      </c>
      <c r="C165" s="399">
        <v>43355.0</v>
      </c>
      <c r="D165" s="470" t="s">
        <v>63</v>
      </c>
      <c r="E165" s="465"/>
      <c r="F165" s="209"/>
      <c r="G165" s="729" t="s">
        <v>11</v>
      </c>
      <c r="H165" s="209"/>
      <c r="I165" s="212">
        <v>13.0</v>
      </c>
      <c r="J165" s="212">
        <v>6.0</v>
      </c>
      <c r="K165" s="212">
        <v>10.0</v>
      </c>
      <c r="L165" s="212">
        <v>6.0</v>
      </c>
      <c r="M165" s="212">
        <v>9.0</v>
      </c>
      <c r="N165" s="209"/>
      <c r="O165" s="209"/>
      <c r="P165" s="212">
        <v>10.0</v>
      </c>
      <c r="Q165" s="212">
        <v>10.0</v>
      </c>
      <c r="R165" s="212">
        <v>13.0</v>
      </c>
      <c r="S165" s="212">
        <v>11.0</v>
      </c>
      <c r="T165" s="212"/>
      <c r="U165" s="209"/>
      <c r="V165" s="209"/>
      <c r="W165" s="212"/>
      <c r="X165" s="212"/>
      <c r="Y165" s="212"/>
      <c r="Z165" s="212"/>
      <c r="AA165" s="212"/>
      <c r="AB165" s="209"/>
      <c r="AC165" s="209"/>
      <c r="AD165" s="212"/>
      <c r="AE165" s="212"/>
      <c r="AF165" s="212"/>
      <c r="AG165" s="212"/>
      <c r="AH165" s="212"/>
      <c r="AI165" s="212"/>
      <c r="AJ165" s="209"/>
      <c r="AK165" s="209"/>
      <c r="AL165" s="191">
        <f t="shared" si="8"/>
        <v>88</v>
      </c>
      <c r="AM165" s="191"/>
      <c r="AN165" s="83"/>
    </row>
    <row r="166" ht="13.5" customHeight="1">
      <c r="A166" s="168" t="s">
        <v>78</v>
      </c>
      <c r="B166" s="132"/>
      <c r="C166" s="391"/>
      <c r="D166" s="168"/>
      <c r="E166" s="71"/>
      <c r="F166" s="316"/>
      <c r="G166" s="71"/>
      <c r="H166" s="316"/>
      <c r="I166" s="204"/>
      <c r="J166" s="204"/>
      <c r="K166" s="204"/>
      <c r="L166" s="204"/>
      <c r="M166" s="204"/>
      <c r="N166" s="316"/>
      <c r="O166" s="316"/>
      <c r="P166" s="204"/>
      <c r="Q166" s="204"/>
      <c r="R166" s="204">
        <v>2.0</v>
      </c>
      <c r="S166" s="204"/>
      <c r="T166" s="204"/>
      <c r="U166" s="316"/>
      <c r="V166" s="316"/>
      <c r="W166" s="204"/>
      <c r="X166" s="204"/>
      <c r="Y166" s="204"/>
      <c r="Z166" s="204"/>
      <c r="AA166" s="204"/>
      <c r="AB166" s="316"/>
      <c r="AC166" s="316"/>
      <c r="AD166" s="204"/>
      <c r="AE166" s="204"/>
      <c r="AF166" s="204"/>
      <c r="AG166" s="204"/>
      <c r="AH166" s="204"/>
      <c r="AI166" s="204"/>
      <c r="AJ166" s="316"/>
      <c r="AK166" s="316"/>
      <c r="AL166" s="345">
        <f t="shared" si="8"/>
        <v>2</v>
      </c>
      <c r="AM166" s="199"/>
      <c r="AN166" s="199"/>
    </row>
    <row r="167" ht="13.5" customHeight="1">
      <c r="A167" s="191">
        <v>22.0</v>
      </c>
      <c r="B167" s="19" t="s">
        <v>132</v>
      </c>
      <c r="C167" s="394"/>
      <c r="D167" s="192" t="s">
        <v>691</v>
      </c>
      <c r="E167" s="193"/>
      <c r="F167" s="209">
        <v>1.0</v>
      </c>
      <c r="G167" s="729" t="s">
        <v>11</v>
      </c>
      <c r="H167" s="209"/>
      <c r="I167" s="212">
        <v>10.0</v>
      </c>
      <c r="J167" s="212">
        <v>12.0</v>
      </c>
      <c r="K167" s="212">
        <v>12.0</v>
      </c>
      <c r="L167" s="212">
        <v>6.0</v>
      </c>
      <c r="M167" s="212">
        <v>4.0</v>
      </c>
      <c r="N167" s="209"/>
      <c r="O167" s="209"/>
      <c r="P167" s="212">
        <v>7.0</v>
      </c>
      <c r="Q167" s="212">
        <v>5.0</v>
      </c>
      <c r="R167" s="212">
        <v>7.0</v>
      </c>
      <c r="S167" s="212"/>
      <c r="T167" s="212"/>
      <c r="U167" s="209"/>
      <c r="V167" s="209"/>
      <c r="W167" s="212"/>
      <c r="X167" s="212"/>
      <c r="Y167" s="212"/>
      <c r="Z167" s="212"/>
      <c r="AA167" s="212"/>
      <c r="AB167" s="209"/>
      <c r="AC167" s="209"/>
      <c r="AD167" s="488"/>
      <c r="AE167" s="488"/>
      <c r="AF167" s="488"/>
      <c r="AG167" s="488"/>
      <c r="AH167" s="488"/>
      <c r="AI167" s="488"/>
      <c r="AJ167" s="209"/>
      <c r="AK167" s="209"/>
      <c r="AL167" s="191">
        <f t="shared" si="8"/>
        <v>64</v>
      </c>
      <c r="AM167" s="191"/>
      <c r="AN167" s="83"/>
    </row>
    <row r="168" ht="13.5" customHeight="1">
      <c r="A168" s="168" t="s">
        <v>78</v>
      </c>
      <c r="B168" s="132"/>
      <c r="C168" s="391"/>
      <c r="D168" s="196"/>
      <c r="E168" s="71"/>
      <c r="F168" s="316"/>
      <c r="G168" s="71"/>
      <c r="H168" s="316"/>
      <c r="I168" s="204"/>
      <c r="J168" s="204"/>
      <c r="K168" s="204"/>
      <c r="L168" s="204"/>
      <c r="M168" s="204"/>
      <c r="N168" s="316"/>
      <c r="O168" s="316"/>
      <c r="P168" s="204"/>
      <c r="Q168" s="204"/>
      <c r="R168" s="204"/>
      <c r="S168" s="204"/>
      <c r="T168" s="204"/>
      <c r="U168" s="316"/>
      <c r="V168" s="316"/>
      <c r="W168" s="204"/>
      <c r="X168" s="204"/>
      <c r="Y168" s="204"/>
      <c r="Z168" s="204"/>
      <c r="AA168" s="204"/>
      <c r="AB168" s="316"/>
      <c r="AC168" s="316"/>
      <c r="AD168" s="204"/>
      <c r="AE168" s="204"/>
      <c r="AF168" s="204"/>
      <c r="AG168" s="204"/>
      <c r="AH168" s="204"/>
      <c r="AI168" s="204"/>
      <c r="AJ168" s="316"/>
      <c r="AK168" s="316"/>
      <c r="AL168" s="345">
        <f t="shared" si="8"/>
        <v>0</v>
      </c>
      <c r="AM168" s="199"/>
      <c r="AN168" s="199"/>
    </row>
    <row r="169" ht="13.5" customHeight="1">
      <c r="A169" s="191">
        <v>23.0</v>
      </c>
      <c r="B169" s="19" t="s">
        <v>136</v>
      </c>
      <c r="C169" s="399">
        <v>43249.0</v>
      </c>
      <c r="D169" s="192" t="s">
        <v>64</v>
      </c>
      <c r="E169" s="193"/>
      <c r="F169" s="466"/>
      <c r="G169" s="114"/>
      <c r="H169" s="209"/>
      <c r="I169" s="212">
        <v>5.0</v>
      </c>
      <c r="J169" s="212">
        <v>9.0</v>
      </c>
      <c r="K169" s="212">
        <v>7.0</v>
      </c>
      <c r="L169" s="212">
        <v>3.0</v>
      </c>
      <c r="M169" s="212">
        <v>4.0</v>
      </c>
      <c r="N169" s="209">
        <v>1.0</v>
      </c>
      <c r="O169" s="209"/>
      <c r="P169" s="212">
        <v>11.0</v>
      </c>
      <c r="Q169" s="212">
        <v>6.0</v>
      </c>
      <c r="R169" s="212">
        <v>4.0</v>
      </c>
      <c r="S169" s="212">
        <v>2.0</v>
      </c>
      <c r="T169" s="212"/>
      <c r="U169" s="209"/>
      <c r="V169" s="209"/>
      <c r="W169" s="212"/>
      <c r="X169" s="212"/>
      <c r="Y169" s="212"/>
      <c r="Z169" s="212"/>
      <c r="AA169" s="212"/>
      <c r="AB169" s="209"/>
      <c r="AC169" s="209"/>
      <c r="AD169" s="212"/>
      <c r="AE169" s="212"/>
      <c r="AF169" s="212"/>
      <c r="AG169" s="212"/>
      <c r="AH169" s="212"/>
      <c r="AI169" s="212"/>
      <c r="AJ169" s="209"/>
      <c r="AK169" s="209"/>
      <c r="AL169" s="191">
        <f t="shared" si="8"/>
        <v>52</v>
      </c>
      <c r="AM169" s="191"/>
      <c r="AN169" s="83"/>
    </row>
    <row r="170" ht="12.75" customHeight="1">
      <c r="A170" s="168" t="s">
        <v>78</v>
      </c>
      <c r="B170" s="132"/>
      <c r="C170" s="391"/>
      <c r="D170" s="196"/>
      <c r="E170" s="71"/>
      <c r="F170" s="467"/>
      <c r="G170" s="71"/>
      <c r="H170" s="316"/>
      <c r="I170" s="204"/>
      <c r="J170" s="204"/>
      <c r="K170" s="204">
        <v>2.0</v>
      </c>
      <c r="L170" s="204"/>
      <c r="M170" s="204"/>
      <c r="N170" s="316"/>
      <c r="O170" s="316"/>
      <c r="P170" s="204"/>
      <c r="Q170" s="204"/>
      <c r="R170" s="204">
        <v>2.0</v>
      </c>
      <c r="S170" s="204"/>
      <c r="T170" s="204"/>
      <c r="U170" s="316"/>
      <c r="V170" s="316"/>
      <c r="W170" s="204"/>
      <c r="X170" s="204"/>
      <c r="Y170" s="204"/>
      <c r="Z170" s="204"/>
      <c r="AA170" s="204"/>
      <c r="AB170" s="316"/>
      <c r="AC170" s="316"/>
      <c r="AD170" s="204"/>
      <c r="AE170" s="204"/>
      <c r="AF170" s="204"/>
      <c r="AG170" s="204"/>
      <c r="AH170" s="204"/>
      <c r="AI170" s="204"/>
      <c r="AJ170" s="316"/>
      <c r="AK170" s="316"/>
      <c r="AL170" s="345">
        <f t="shared" si="8"/>
        <v>4</v>
      </c>
      <c r="AM170" s="199"/>
      <c r="AN170" s="199"/>
    </row>
    <row r="171" ht="13.5" customHeight="1">
      <c r="A171" s="191">
        <v>24.0</v>
      </c>
      <c r="B171" s="19" t="s">
        <v>136</v>
      </c>
      <c r="C171" s="399">
        <v>43242.0</v>
      </c>
      <c r="D171" s="192" t="s">
        <v>66</v>
      </c>
      <c r="E171" s="465"/>
      <c r="F171" s="466"/>
      <c r="G171" s="729" t="s">
        <v>11</v>
      </c>
      <c r="H171" s="209"/>
      <c r="I171" s="212">
        <v>8.0</v>
      </c>
      <c r="J171" s="212">
        <v>2.0</v>
      </c>
      <c r="K171" s="212">
        <v>3.0</v>
      </c>
      <c r="L171" s="212">
        <v>3.0</v>
      </c>
      <c r="M171" s="212">
        <v>4.0</v>
      </c>
      <c r="N171" s="209"/>
      <c r="O171" s="209"/>
      <c r="P171" s="212">
        <v>11.0</v>
      </c>
      <c r="Q171" s="212">
        <v>6.0</v>
      </c>
      <c r="R171" s="212">
        <v>10.0</v>
      </c>
      <c r="S171" s="212">
        <v>5.0</v>
      </c>
      <c r="T171" s="212"/>
      <c r="U171" s="209"/>
      <c r="V171" s="209"/>
      <c r="W171" s="212"/>
      <c r="X171" s="212"/>
      <c r="Y171" s="212"/>
      <c r="Z171" s="212"/>
      <c r="AA171" s="212"/>
      <c r="AB171" s="209"/>
      <c r="AC171" s="209"/>
      <c r="AD171" s="212"/>
      <c r="AE171" s="212"/>
      <c r="AF171" s="212"/>
      <c r="AG171" s="212"/>
      <c r="AH171" s="212"/>
      <c r="AI171" s="212"/>
      <c r="AJ171" s="209"/>
      <c r="AK171" s="209"/>
      <c r="AL171" s="191">
        <f t="shared" si="8"/>
        <v>52</v>
      </c>
      <c r="AM171" s="191"/>
      <c r="AN171" s="83"/>
    </row>
    <row r="172" ht="13.5" customHeight="1">
      <c r="A172" s="168" t="s">
        <v>78</v>
      </c>
      <c r="B172" s="132"/>
      <c r="C172" s="391"/>
      <c r="D172" s="196"/>
      <c r="E172" s="71"/>
      <c r="F172" s="467"/>
      <c r="G172" s="71"/>
      <c r="H172" s="316"/>
      <c r="I172" s="204"/>
      <c r="J172" s="204"/>
      <c r="K172" s="204"/>
      <c r="L172" s="204"/>
      <c r="M172" s="204"/>
      <c r="N172" s="316"/>
      <c r="O172" s="316"/>
      <c r="P172" s="204"/>
      <c r="Q172" s="204"/>
      <c r="R172" s="204">
        <v>1.0</v>
      </c>
      <c r="S172" s="204"/>
      <c r="T172" s="204"/>
      <c r="U172" s="316"/>
      <c r="V172" s="316"/>
      <c r="W172" s="204"/>
      <c r="X172" s="204"/>
      <c r="Y172" s="204"/>
      <c r="Z172" s="204"/>
      <c r="AA172" s="204"/>
      <c r="AB172" s="316"/>
      <c r="AC172" s="316"/>
      <c r="AD172" s="204"/>
      <c r="AE172" s="204"/>
      <c r="AF172" s="204"/>
      <c r="AG172" s="204"/>
      <c r="AH172" s="204"/>
      <c r="AI172" s="204"/>
      <c r="AJ172" s="316"/>
      <c r="AK172" s="316"/>
      <c r="AL172" s="345">
        <f t="shared" si="8"/>
        <v>1</v>
      </c>
      <c r="AM172" s="199"/>
      <c r="AN172" s="199"/>
    </row>
    <row r="173" ht="13.5" customHeight="1">
      <c r="A173" s="191">
        <v>25.0</v>
      </c>
      <c r="B173" s="19" t="s">
        <v>139</v>
      </c>
      <c r="C173" s="399">
        <v>43269.0</v>
      </c>
      <c r="D173" s="192" t="s">
        <v>140</v>
      </c>
      <c r="E173" s="193"/>
      <c r="F173" s="209">
        <v>1.0</v>
      </c>
      <c r="G173" s="729" t="s">
        <v>11</v>
      </c>
      <c r="H173" s="209"/>
      <c r="I173" s="212">
        <v>3.0</v>
      </c>
      <c r="J173" s="212">
        <v>3.0</v>
      </c>
      <c r="K173" s="212">
        <v>1.0</v>
      </c>
      <c r="L173" s="212">
        <v>2.0</v>
      </c>
      <c r="M173" s="212">
        <v>1.0</v>
      </c>
      <c r="N173" s="209"/>
      <c r="O173" s="209"/>
      <c r="P173" s="212">
        <v>4.0</v>
      </c>
      <c r="Q173" s="212">
        <v>6.0</v>
      </c>
      <c r="R173" s="212">
        <v>7.0</v>
      </c>
      <c r="S173" s="212">
        <v>2.0</v>
      </c>
      <c r="T173" s="212"/>
      <c r="U173" s="209"/>
      <c r="V173" s="209"/>
      <c r="W173" s="212"/>
      <c r="X173" s="212"/>
      <c r="Y173" s="212"/>
      <c r="Z173" s="212"/>
      <c r="AA173" s="212"/>
      <c r="AB173" s="209"/>
      <c r="AC173" s="209"/>
      <c r="AD173" s="212"/>
      <c r="AE173" s="212"/>
      <c r="AF173" s="212"/>
      <c r="AG173" s="212"/>
      <c r="AH173" s="212"/>
      <c r="AI173" s="212"/>
      <c r="AJ173" s="209"/>
      <c r="AK173" s="209"/>
      <c r="AL173" s="191">
        <f t="shared" si="8"/>
        <v>30</v>
      </c>
      <c r="AM173" s="191"/>
      <c r="AN173" s="83"/>
    </row>
    <row r="174" ht="13.5" customHeight="1">
      <c r="A174" s="168" t="s">
        <v>78</v>
      </c>
      <c r="B174" s="132"/>
      <c r="C174" s="391"/>
      <c r="D174" s="196"/>
      <c r="E174" s="71"/>
      <c r="F174" s="439"/>
      <c r="G174" s="71"/>
      <c r="H174" s="316"/>
      <c r="I174" s="204"/>
      <c r="J174" s="204"/>
      <c r="K174" s="204"/>
      <c r="L174" s="204"/>
      <c r="M174" s="204"/>
      <c r="N174" s="316"/>
      <c r="O174" s="316"/>
      <c r="P174" s="204"/>
      <c r="Q174" s="204"/>
      <c r="R174" s="204"/>
      <c r="S174" s="204"/>
      <c r="T174" s="204"/>
      <c r="U174" s="316"/>
      <c r="V174" s="316"/>
      <c r="W174" s="204"/>
      <c r="X174" s="204"/>
      <c r="Y174" s="204"/>
      <c r="Z174" s="204"/>
      <c r="AA174" s="204"/>
      <c r="AB174" s="316"/>
      <c r="AC174" s="316"/>
      <c r="AD174" s="204"/>
      <c r="AE174" s="204"/>
      <c r="AF174" s="204"/>
      <c r="AG174" s="204"/>
      <c r="AH174" s="204"/>
      <c r="AI174" s="204"/>
      <c r="AJ174" s="316"/>
      <c r="AK174" s="316"/>
      <c r="AL174" s="345">
        <f t="shared" si="8"/>
        <v>0</v>
      </c>
      <c r="AM174" s="199"/>
      <c r="AN174" s="199"/>
    </row>
    <row r="175" ht="13.5" customHeight="1">
      <c r="A175" s="191">
        <v>26.0</v>
      </c>
      <c r="B175" s="19" t="s">
        <v>142</v>
      </c>
      <c r="C175" s="399">
        <v>43384.0</v>
      </c>
      <c r="D175" s="192" t="s">
        <v>286</v>
      </c>
      <c r="E175" s="193"/>
      <c r="F175" s="209"/>
      <c r="G175" s="729" t="s">
        <v>11</v>
      </c>
      <c r="H175" s="209">
        <v>1.0</v>
      </c>
      <c r="I175" s="212">
        <v>2.0</v>
      </c>
      <c r="J175" s="212">
        <v>2.0</v>
      </c>
      <c r="K175" s="212">
        <v>2.0</v>
      </c>
      <c r="L175" s="212">
        <v>4.0</v>
      </c>
      <c r="M175" s="212">
        <v>4.0</v>
      </c>
      <c r="N175" s="209">
        <v>1.0</v>
      </c>
      <c r="O175" s="209"/>
      <c r="P175" s="212">
        <v>10.0</v>
      </c>
      <c r="Q175" s="212">
        <v>12.0</v>
      </c>
      <c r="R175" s="212">
        <v>6.0</v>
      </c>
      <c r="S175" s="212">
        <v>6.0</v>
      </c>
      <c r="T175" s="212"/>
      <c r="U175" s="209"/>
      <c r="V175" s="209"/>
      <c r="W175" s="212"/>
      <c r="X175" s="212"/>
      <c r="Y175" s="212"/>
      <c r="Z175" s="212"/>
      <c r="AA175" s="212"/>
      <c r="AB175" s="209"/>
      <c r="AC175" s="209"/>
      <c r="AD175" s="212"/>
      <c r="AE175" s="212"/>
      <c r="AF175" s="212"/>
      <c r="AG175" s="212"/>
      <c r="AH175" s="212"/>
      <c r="AI175" s="212"/>
      <c r="AJ175" s="209"/>
      <c r="AK175" s="209"/>
      <c r="AL175" s="191">
        <f t="shared" si="8"/>
        <v>50</v>
      </c>
      <c r="AM175" s="191"/>
      <c r="AN175" s="83"/>
    </row>
    <row r="176" ht="13.5" customHeight="1">
      <c r="A176" s="168" t="s">
        <v>78</v>
      </c>
      <c r="B176" s="132"/>
      <c r="C176" s="391"/>
      <c r="D176" s="196"/>
      <c r="E176" s="71"/>
      <c r="F176" s="439"/>
      <c r="G176" s="71"/>
      <c r="H176" s="173"/>
      <c r="I176" s="204"/>
      <c r="J176" s="204"/>
      <c r="K176" s="204"/>
      <c r="L176" s="204"/>
      <c r="M176" s="346"/>
      <c r="N176" s="316"/>
      <c r="O176" s="316"/>
      <c r="P176" s="204"/>
      <c r="Q176" s="204"/>
      <c r="R176" s="204">
        <v>1.0</v>
      </c>
      <c r="S176" s="204"/>
      <c r="T176" s="204"/>
      <c r="U176" s="316"/>
      <c r="V176" s="316"/>
      <c r="W176" s="204"/>
      <c r="X176" s="204"/>
      <c r="Y176" s="204"/>
      <c r="Z176" s="204"/>
      <c r="AA176" s="204"/>
      <c r="AB176" s="316"/>
      <c r="AC176" s="316"/>
      <c r="AD176" s="204"/>
      <c r="AE176" s="204"/>
      <c r="AF176" s="204"/>
      <c r="AG176" s="204"/>
      <c r="AH176" s="204"/>
      <c r="AI176" s="204"/>
      <c r="AJ176" s="316"/>
      <c r="AK176" s="316"/>
      <c r="AL176" s="345">
        <f t="shared" si="8"/>
        <v>1</v>
      </c>
      <c r="AM176" s="199"/>
      <c r="AN176" s="199"/>
    </row>
    <row r="177" ht="15.75" customHeight="1">
      <c r="A177" s="218"/>
      <c r="B177" s="320"/>
      <c r="C177" s="320"/>
      <c r="D177" s="320"/>
      <c r="E177" s="320"/>
      <c r="F177" s="320"/>
      <c r="G177" s="320"/>
      <c r="H177" s="320"/>
      <c r="I177" s="320"/>
      <c r="J177" s="320"/>
      <c r="K177" s="320"/>
      <c r="L177" s="320"/>
      <c r="M177" s="320"/>
      <c r="N177" s="320"/>
      <c r="O177" s="320"/>
      <c r="P177" s="320"/>
      <c r="Q177" s="320"/>
      <c r="R177" s="320"/>
      <c r="S177" s="320"/>
      <c r="T177" s="320"/>
      <c r="U177" s="320"/>
      <c r="V177" s="320"/>
      <c r="W177" s="320"/>
      <c r="X177" s="320"/>
      <c r="Y177" s="320"/>
      <c r="Z177" s="320"/>
      <c r="AA177" s="320"/>
      <c r="AB177" s="320"/>
      <c r="AC177" s="320"/>
      <c r="AD177" s="320"/>
      <c r="AE177" s="320"/>
      <c r="AF177" s="320"/>
      <c r="AG177" s="320"/>
      <c r="AH177" s="320"/>
      <c r="AI177" s="320"/>
      <c r="AJ177" s="320"/>
      <c r="AK177" s="320"/>
      <c r="AL177" s="320"/>
      <c r="AM177" s="321"/>
      <c r="AN177" s="84"/>
    </row>
    <row r="178" ht="23.25" customHeight="1">
      <c r="A178" s="219"/>
      <c r="B178" s="322"/>
      <c r="C178" s="323" t="s">
        <v>221</v>
      </c>
      <c r="D178" s="220" t="s">
        <v>146</v>
      </c>
      <c r="E178" s="132"/>
      <c r="F178" s="15">
        <f>F125+F127+F129+F131+F133+F135+F137+F139+F141+F143+F145+F147+F149+F151+F155+F157+F161+F163+F165+F167+F169+F171+F173+F175</f>
        <v>13</v>
      </c>
      <c r="G178" s="117"/>
      <c r="H178" s="15">
        <f>H125+H127+H129+H131+H133+H135+H137+H139+H141+H143+H145+H147+H149+H151+H155+H157+H161+H163+H165+H167+H169+H171+H173+H175</f>
        <v>8</v>
      </c>
      <c r="I178" s="9">
        <f t="shared" ref="I178:I179" si="10">I125+I127+I129+I131+I133+I135+I137+I139+I141+I143+I145+I147+I149+I151+I153+I155+I157+I159+I161+I163+I165+I167+I169+I171+I173+I175</f>
        <v>194</v>
      </c>
      <c r="J178" s="9">
        <f t="shared" ref="J178:AK178" si="9">J125+J127+J129+J131+J133+J135+J137+J139+J141+J143+J145+J147+J149+J151+J155+J157+J161+J163+J165+J167+J169+J171+J173+J175</f>
        <v>216</v>
      </c>
      <c r="K178" s="9">
        <f t="shared" si="9"/>
        <v>180</v>
      </c>
      <c r="L178" s="9">
        <f t="shared" si="9"/>
        <v>131</v>
      </c>
      <c r="M178" s="9">
        <f t="shared" si="9"/>
        <v>154</v>
      </c>
      <c r="N178" s="15">
        <f t="shared" si="9"/>
        <v>27</v>
      </c>
      <c r="O178" s="15">
        <f t="shared" si="9"/>
        <v>5</v>
      </c>
      <c r="P178" s="9">
        <f t="shared" si="9"/>
        <v>205</v>
      </c>
      <c r="Q178" s="9">
        <f t="shared" si="9"/>
        <v>168</v>
      </c>
      <c r="R178" s="9">
        <f t="shared" si="9"/>
        <v>213</v>
      </c>
      <c r="S178" s="9">
        <f t="shared" si="9"/>
        <v>171</v>
      </c>
      <c r="T178" s="9">
        <f t="shared" si="9"/>
        <v>0</v>
      </c>
      <c r="U178" s="15">
        <f t="shared" si="9"/>
        <v>0</v>
      </c>
      <c r="V178" s="15">
        <f t="shared" si="9"/>
        <v>0</v>
      </c>
      <c r="W178" s="9">
        <f t="shared" si="9"/>
        <v>0</v>
      </c>
      <c r="X178" s="9">
        <f t="shared" si="9"/>
        <v>0</v>
      </c>
      <c r="Y178" s="9">
        <f t="shared" si="9"/>
        <v>0</v>
      </c>
      <c r="Z178" s="9">
        <f t="shared" si="9"/>
        <v>0</v>
      </c>
      <c r="AA178" s="9">
        <f t="shared" si="9"/>
        <v>0</v>
      </c>
      <c r="AB178" s="15">
        <f t="shared" si="9"/>
        <v>0</v>
      </c>
      <c r="AC178" s="15">
        <f t="shared" si="9"/>
        <v>0</v>
      </c>
      <c r="AD178" s="9">
        <f t="shared" si="9"/>
        <v>0</v>
      </c>
      <c r="AE178" s="9">
        <f t="shared" si="9"/>
        <v>0</v>
      </c>
      <c r="AF178" s="9">
        <f t="shared" si="9"/>
        <v>0</v>
      </c>
      <c r="AG178" s="9">
        <f t="shared" si="9"/>
        <v>0</v>
      </c>
      <c r="AH178" s="9">
        <f t="shared" si="9"/>
        <v>0</v>
      </c>
      <c r="AI178" s="9">
        <f t="shared" si="9"/>
        <v>0</v>
      </c>
      <c r="AJ178" s="15">
        <f t="shared" si="9"/>
        <v>0</v>
      </c>
      <c r="AK178" s="15">
        <f t="shared" si="9"/>
        <v>0</v>
      </c>
      <c r="AL178" s="454">
        <f t="shared" ref="AL178:AL183" si="12">SUM(F178:AK178)</f>
        <v>1685</v>
      </c>
      <c r="AM178" s="31" t="s">
        <v>146</v>
      </c>
      <c r="AN178" s="112"/>
    </row>
    <row r="179" ht="20.25" customHeight="1">
      <c r="A179" s="324"/>
      <c r="B179" s="121"/>
      <c r="C179" s="325"/>
      <c r="D179" s="224" t="s">
        <v>78</v>
      </c>
      <c r="E179" s="132"/>
      <c r="F179" s="227">
        <f>F126+F128+F130+F132+F134+F136+F138+F140+F142+F144+F146+F148+F150+F154+F156+F160+F162+F164+F166+F168+F170+F172+F174+F176</f>
        <v>1</v>
      </c>
      <c r="G179" s="226"/>
      <c r="H179" s="227">
        <f>H126+H128+H130+H132+H134+H136+H138+H140+H142+H144+H146+H148+H150+H154+H156+H160+H162+H164+H166+H168+H170+H172+H174+H176</f>
        <v>0</v>
      </c>
      <c r="I179" s="225">
        <f t="shared" si="10"/>
        <v>8</v>
      </c>
      <c r="J179" s="225">
        <f t="shared" ref="J179:AK179" si="11">J126+J128+J130+J132+J134+J136+J138+J140+J142+J144+J146+J148+J150+J154+J156+J160+J162+J164+J166+J168+J170+J172+J174+J176</f>
        <v>0</v>
      </c>
      <c r="K179" s="225">
        <f t="shared" si="11"/>
        <v>6</v>
      </c>
      <c r="L179" s="225">
        <f t="shared" si="11"/>
        <v>9</v>
      </c>
      <c r="M179" s="225">
        <f t="shared" si="11"/>
        <v>6</v>
      </c>
      <c r="N179" s="227">
        <f t="shared" si="11"/>
        <v>0</v>
      </c>
      <c r="O179" s="227">
        <f t="shared" si="11"/>
        <v>0</v>
      </c>
      <c r="P179" s="225">
        <f t="shared" si="11"/>
        <v>6</v>
      </c>
      <c r="Q179" s="225">
        <f t="shared" si="11"/>
        <v>16</v>
      </c>
      <c r="R179" s="225">
        <f t="shared" si="11"/>
        <v>29</v>
      </c>
      <c r="S179" s="225">
        <f t="shared" si="11"/>
        <v>17</v>
      </c>
      <c r="T179" s="225">
        <f t="shared" si="11"/>
        <v>0</v>
      </c>
      <c r="U179" s="227">
        <f t="shared" si="11"/>
        <v>0</v>
      </c>
      <c r="V179" s="227">
        <f t="shared" si="11"/>
        <v>0</v>
      </c>
      <c r="W179" s="225">
        <f t="shared" si="11"/>
        <v>0</v>
      </c>
      <c r="X179" s="225">
        <f t="shared" si="11"/>
        <v>0</v>
      </c>
      <c r="Y179" s="225">
        <f t="shared" si="11"/>
        <v>0</v>
      </c>
      <c r="Z179" s="225">
        <f t="shared" si="11"/>
        <v>0</v>
      </c>
      <c r="AA179" s="225">
        <f t="shared" si="11"/>
        <v>0</v>
      </c>
      <c r="AB179" s="227">
        <f t="shared" si="11"/>
        <v>0</v>
      </c>
      <c r="AC179" s="227">
        <f t="shared" si="11"/>
        <v>0</v>
      </c>
      <c r="AD179" s="225">
        <f t="shared" si="11"/>
        <v>0</v>
      </c>
      <c r="AE179" s="225">
        <f t="shared" si="11"/>
        <v>0</v>
      </c>
      <c r="AF179" s="225">
        <f t="shared" si="11"/>
        <v>0</v>
      </c>
      <c r="AG179" s="225">
        <f t="shared" si="11"/>
        <v>0</v>
      </c>
      <c r="AH179" s="225">
        <f t="shared" si="11"/>
        <v>0</v>
      </c>
      <c r="AI179" s="225">
        <f t="shared" si="11"/>
        <v>0</v>
      </c>
      <c r="AJ179" s="227">
        <f t="shared" si="11"/>
        <v>0</v>
      </c>
      <c r="AK179" s="227">
        <f t="shared" si="11"/>
        <v>0</v>
      </c>
      <c r="AL179" s="455">
        <f t="shared" si="12"/>
        <v>98</v>
      </c>
      <c r="AM179" s="203" t="s">
        <v>147</v>
      </c>
      <c r="AN179" s="294"/>
    </row>
    <row r="180" ht="19.5" customHeight="1">
      <c r="A180" s="324"/>
      <c r="B180" s="121"/>
      <c r="C180" s="325"/>
      <c r="D180" s="220" t="s">
        <v>148</v>
      </c>
      <c r="E180" s="132"/>
      <c r="F180" s="15">
        <f t="shared" ref="F180:F181" si="14">sum (F66,F68,F70,F72,F74,F76,F78,F80,F82,F84,F86,F88,F90,F92,F94,F96,F98,F100,F102,F104,F106,F108,F110,F112,F114,F116,F118,F120,F122)</f>
        <v>53</v>
      </c>
      <c r="G180" s="117"/>
      <c r="H180" s="15">
        <f t="shared" ref="H180:AK180" si="13">sum (H66,H68,H70,H72,H74,H76,H78,H80,H82,H84,H86,H88,H90,H92,H94,H96,H98,H100,H102,H104,H106,H108,H110,H112,H114,H116,H118,H120,H122)</f>
        <v>32</v>
      </c>
      <c r="I180" s="9">
        <f t="shared" si="13"/>
        <v>172</v>
      </c>
      <c r="J180" s="9">
        <f t="shared" si="13"/>
        <v>241</v>
      </c>
      <c r="K180" s="9">
        <f t="shared" si="13"/>
        <v>236</v>
      </c>
      <c r="L180" s="9">
        <f t="shared" si="13"/>
        <v>248</v>
      </c>
      <c r="M180" s="9">
        <f t="shared" si="13"/>
        <v>208</v>
      </c>
      <c r="N180" s="15">
        <f t="shared" si="13"/>
        <v>67</v>
      </c>
      <c r="O180" s="15">
        <f t="shared" si="13"/>
        <v>49</v>
      </c>
      <c r="P180" s="9">
        <f t="shared" si="13"/>
        <v>209</v>
      </c>
      <c r="Q180" s="9">
        <f t="shared" si="13"/>
        <v>259</v>
      </c>
      <c r="R180" s="9">
        <f t="shared" si="13"/>
        <v>272</v>
      </c>
      <c r="S180" s="9">
        <f t="shared" si="13"/>
        <v>321</v>
      </c>
      <c r="T180" s="9">
        <f t="shared" si="13"/>
        <v>0</v>
      </c>
      <c r="U180" s="15">
        <f t="shared" si="13"/>
        <v>0</v>
      </c>
      <c r="V180" s="15">
        <f t="shared" si="13"/>
        <v>0</v>
      </c>
      <c r="W180" s="9">
        <f t="shared" si="13"/>
        <v>0</v>
      </c>
      <c r="X180" s="9">
        <f t="shared" si="13"/>
        <v>0</v>
      </c>
      <c r="Y180" s="9">
        <f t="shared" si="13"/>
        <v>0</v>
      </c>
      <c r="Z180" s="9">
        <f t="shared" si="13"/>
        <v>0</v>
      </c>
      <c r="AA180" s="9">
        <f t="shared" si="13"/>
        <v>0</v>
      </c>
      <c r="AB180" s="15">
        <f t="shared" si="13"/>
        <v>0</v>
      </c>
      <c r="AC180" s="15">
        <f t="shared" si="13"/>
        <v>0</v>
      </c>
      <c r="AD180" s="9">
        <f t="shared" si="13"/>
        <v>0</v>
      </c>
      <c r="AE180" s="9">
        <f t="shared" si="13"/>
        <v>0</v>
      </c>
      <c r="AF180" s="9">
        <f t="shared" si="13"/>
        <v>0</v>
      </c>
      <c r="AG180" s="9">
        <f t="shared" si="13"/>
        <v>0</v>
      </c>
      <c r="AH180" s="9">
        <f t="shared" si="13"/>
        <v>0</v>
      </c>
      <c r="AI180" s="9">
        <f t="shared" si="13"/>
        <v>0</v>
      </c>
      <c r="AJ180" s="15">
        <f t="shared" si="13"/>
        <v>0</v>
      </c>
      <c r="AK180" s="15">
        <f t="shared" si="13"/>
        <v>0</v>
      </c>
      <c r="AL180" s="454">
        <f t="shared" si="12"/>
        <v>2367</v>
      </c>
      <c r="AM180" s="31" t="s">
        <v>148</v>
      </c>
      <c r="AN180" s="112"/>
    </row>
    <row r="181" ht="19.5" customHeight="1">
      <c r="A181" s="324"/>
      <c r="B181" s="121"/>
      <c r="C181" s="325"/>
      <c r="D181" s="224" t="s">
        <v>78</v>
      </c>
      <c r="E181" s="132"/>
      <c r="F181" s="227">
        <f t="shared" si="14"/>
        <v>0</v>
      </c>
      <c r="G181" s="226"/>
      <c r="H181" s="227">
        <f t="shared" ref="H181:AK181" si="15">sum (H67,H69,H71,H73,H75,H77,H79,H81,H83,H85,H87,H89,H91,H93,H95,H97,H99,H101,H103,H105,H107,H109,H111,H113,H115,H117,H119,H121,H123)</f>
        <v>0</v>
      </c>
      <c r="I181" s="225">
        <f t="shared" si="15"/>
        <v>1</v>
      </c>
      <c r="J181" s="225">
        <f t="shared" si="15"/>
        <v>1</v>
      </c>
      <c r="K181" s="225">
        <f t="shared" si="15"/>
        <v>0</v>
      </c>
      <c r="L181" s="225">
        <f t="shared" si="15"/>
        <v>3</v>
      </c>
      <c r="M181" s="225">
        <f t="shared" si="15"/>
        <v>12</v>
      </c>
      <c r="N181" s="227">
        <f t="shared" si="15"/>
        <v>5</v>
      </c>
      <c r="O181" s="227">
        <f t="shared" si="15"/>
        <v>2</v>
      </c>
      <c r="P181" s="225">
        <f t="shared" si="15"/>
        <v>10</v>
      </c>
      <c r="Q181" s="225">
        <f t="shared" si="15"/>
        <v>47</v>
      </c>
      <c r="R181" s="225">
        <f t="shared" si="15"/>
        <v>26</v>
      </c>
      <c r="S181" s="225">
        <f t="shared" si="15"/>
        <v>20</v>
      </c>
      <c r="T181" s="225">
        <f t="shared" si="15"/>
        <v>0</v>
      </c>
      <c r="U181" s="227">
        <f t="shared" si="15"/>
        <v>0</v>
      </c>
      <c r="V181" s="227">
        <f t="shared" si="15"/>
        <v>0</v>
      </c>
      <c r="W181" s="225">
        <f t="shared" si="15"/>
        <v>0</v>
      </c>
      <c r="X181" s="225">
        <f t="shared" si="15"/>
        <v>0</v>
      </c>
      <c r="Y181" s="225">
        <f t="shared" si="15"/>
        <v>0</v>
      </c>
      <c r="Z181" s="225">
        <f t="shared" si="15"/>
        <v>0</v>
      </c>
      <c r="AA181" s="225">
        <f t="shared" si="15"/>
        <v>0</v>
      </c>
      <c r="AB181" s="227">
        <f t="shared" si="15"/>
        <v>0</v>
      </c>
      <c r="AC181" s="227">
        <f t="shared" si="15"/>
        <v>0</v>
      </c>
      <c r="AD181" s="225">
        <f t="shared" si="15"/>
        <v>0</v>
      </c>
      <c r="AE181" s="225">
        <f t="shared" si="15"/>
        <v>0</v>
      </c>
      <c r="AF181" s="225">
        <f t="shared" si="15"/>
        <v>0</v>
      </c>
      <c r="AG181" s="225">
        <f t="shared" si="15"/>
        <v>0</v>
      </c>
      <c r="AH181" s="225">
        <f t="shared" si="15"/>
        <v>0</v>
      </c>
      <c r="AI181" s="225">
        <f t="shared" si="15"/>
        <v>0</v>
      </c>
      <c r="AJ181" s="227">
        <f t="shared" si="15"/>
        <v>0</v>
      </c>
      <c r="AK181" s="227">
        <f t="shared" si="15"/>
        <v>0</v>
      </c>
      <c r="AL181" s="455">
        <f t="shared" si="12"/>
        <v>127</v>
      </c>
      <c r="AM181" s="203" t="s">
        <v>149</v>
      </c>
      <c r="AN181" s="294"/>
    </row>
    <row r="182" ht="15.75" customHeight="1">
      <c r="A182" s="324"/>
      <c r="B182" s="121"/>
      <c r="C182" s="325"/>
      <c r="D182" s="220" t="s">
        <v>150</v>
      </c>
      <c r="E182" s="132"/>
      <c r="F182" s="230">
        <f>sum (F180,F178)</f>
        <v>66</v>
      </c>
      <c r="G182" s="229"/>
      <c r="H182" s="230">
        <f t="shared" ref="H182:AK182" si="16">sum (H180,H178)</f>
        <v>40</v>
      </c>
      <c r="I182" s="120">
        <f t="shared" si="16"/>
        <v>366</v>
      </c>
      <c r="J182" s="120">
        <f t="shared" si="16"/>
        <v>457</v>
      </c>
      <c r="K182" s="120">
        <f t="shared" si="16"/>
        <v>416</v>
      </c>
      <c r="L182" s="120">
        <f t="shared" si="16"/>
        <v>379</v>
      </c>
      <c r="M182" s="120">
        <f t="shared" si="16"/>
        <v>362</v>
      </c>
      <c r="N182" s="230">
        <f t="shared" si="16"/>
        <v>94</v>
      </c>
      <c r="O182" s="230">
        <f t="shared" si="16"/>
        <v>54</v>
      </c>
      <c r="P182" s="120">
        <f t="shared" si="16"/>
        <v>414</v>
      </c>
      <c r="Q182" s="120">
        <f t="shared" si="16"/>
        <v>427</v>
      </c>
      <c r="R182" s="120">
        <f t="shared" si="16"/>
        <v>485</v>
      </c>
      <c r="S182" s="120">
        <f t="shared" si="16"/>
        <v>492</v>
      </c>
      <c r="T182" s="120">
        <f t="shared" si="16"/>
        <v>0</v>
      </c>
      <c r="U182" s="230">
        <f t="shared" si="16"/>
        <v>0</v>
      </c>
      <c r="V182" s="230">
        <f t="shared" si="16"/>
        <v>0</v>
      </c>
      <c r="W182" s="120">
        <f t="shared" si="16"/>
        <v>0</v>
      </c>
      <c r="X182" s="120">
        <f t="shared" si="16"/>
        <v>0</v>
      </c>
      <c r="Y182" s="120">
        <f t="shared" si="16"/>
        <v>0</v>
      </c>
      <c r="Z182" s="120">
        <f t="shared" si="16"/>
        <v>0</v>
      </c>
      <c r="AA182" s="120">
        <f t="shared" si="16"/>
        <v>0</v>
      </c>
      <c r="AB182" s="230">
        <f t="shared" si="16"/>
        <v>0</v>
      </c>
      <c r="AC182" s="230">
        <f t="shared" si="16"/>
        <v>0</v>
      </c>
      <c r="AD182" s="120">
        <f t="shared" si="16"/>
        <v>0</v>
      </c>
      <c r="AE182" s="120">
        <f t="shared" si="16"/>
        <v>0</v>
      </c>
      <c r="AF182" s="120">
        <f t="shared" si="16"/>
        <v>0</v>
      </c>
      <c r="AG182" s="120">
        <f t="shared" si="16"/>
        <v>0</v>
      </c>
      <c r="AH182" s="120">
        <f t="shared" si="16"/>
        <v>0</v>
      </c>
      <c r="AI182" s="120">
        <f t="shared" si="16"/>
        <v>0</v>
      </c>
      <c r="AJ182" s="230">
        <f t="shared" si="16"/>
        <v>0</v>
      </c>
      <c r="AK182" s="230">
        <f t="shared" si="16"/>
        <v>0</v>
      </c>
      <c r="AL182" s="454">
        <f t="shared" si="12"/>
        <v>4052</v>
      </c>
      <c r="AM182" s="31" t="s">
        <v>150</v>
      </c>
      <c r="AN182" s="112"/>
    </row>
    <row r="183" ht="20.25" customHeight="1">
      <c r="A183" s="324"/>
      <c r="B183" s="121"/>
      <c r="C183" s="325"/>
      <c r="D183" s="231" t="s">
        <v>147</v>
      </c>
      <c r="E183" s="132"/>
      <c r="F183" s="227">
        <f>SUM(F179,F181)</f>
        <v>1</v>
      </c>
      <c r="G183" s="226"/>
      <c r="H183" s="227">
        <f t="shared" ref="H183:AK183" si="17">sum (H181,H179)</f>
        <v>0</v>
      </c>
      <c r="I183" s="225">
        <f t="shared" si="17"/>
        <v>9</v>
      </c>
      <c r="J183" s="225">
        <f t="shared" si="17"/>
        <v>1</v>
      </c>
      <c r="K183" s="225">
        <f t="shared" si="17"/>
        <v>6</v>
      </c>
      <c r="L183" s="225">
        <f t="shared" si="17"/>
        <v>12</v>
      </c>
      <c r="M183" s="225">
        <f t="shared" si="17"/>
        <v>18</v>
      </c>
      <c r="N183" s="227">
        <f t="shared" si="17"/>
        <v>5</v>
      </c>
      <c r="O183" s="227">
        <f t="shared" si="17"/>
        <v>2</v>
      </c>
      <c r="P183" s="225">
        <f t="shared" si="17"/>
        <v>16</v>
      </c>
      <c r="Q183" s="225">
        <f t="shared" si="17"/>
        <v>63</v>
      </c>
      <c r="R183" s="225">
        <f t="shared" si="17"/>
        <v>55</v>
      </c>
      <c r="S183" s="225">
        <f t="shared" si="17"/>
        <v>37</v>
      </c>
      <c r="T183" s="225">
        <f t="shared" si="17"/>
        <v>0</v>
      </c>
      <c r="U183" s="227">
        <f t="shared" si="17"/>
        <v>0</v>
      </c>
      <c r="V183" s="227">
        <f t="shared" si="17"/>
        <v>0</v>
      </c>
      <c r="W183" s="225">
        <f t="shared" si="17"/>
        <v>0</v>
      </c>
      <c r="X183" s="225">
        <f t="shared" si="17"/>
        <v>0</v>
      </c>
      <c r="Y183" s="225">
        <f t="shared" si="17"/>
        <v>0</v>
      </c>
      <c r="Z183" s="225">
        <f t="shared" si="17"/>
        <v>0</v>
      </c>
      <c r="AA183" s="225">
        <f t="shared" si="17"/>
        <v>0</v>
      </c>
      <c r="AB183" s="227">
        <f t="shared" si="17"/>
        <v>0</v>
      </c>
      <c r="AC183" s="227">
        <f t="shared" si="17"/>
        <v>0</v>
      </c>
      <c r="AD183" s="225">
        <f t="shared" si="17"/>
        <v>0</v>
      </c>
      <c r="AE183" s="225">
        <f t="shared" si="17"/>
        <v>0</v>
      </c>
      <c r="AF183" s="225">
        <f t="shared" si="17"/>
        <v>0</v>
      </c>
      <c r="AG183" s="225">
        <f t="shared" si="17"/>
        <v>0</v>
      </c>
      <c r="AH183" s="225">
        <f t="shared" si="17"/>
        <v>0</v>
      </c>
      <c r="AI183" s="225">
        <f t="shared" si="17"/>
        <v>0</v>
      </c>
      <c r="AJ183" s="227">
        <f t="shared" si="17"/>
        <v>0</v>
      </c>
      <c r="AK183" s="227">
        <f t="shared" si="17"/>
        <v>0</v>
      </c>
      <c r="AL183" s="455">
        <f t="shared" si="12"/>
        <v>225</v>
      </c>
      <c r="AM183" s="203" t="s">
        <v>147</v>
      </c>
      <c r="AN183" s="294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  <c r="AN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  <c r="AN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  <c r="AN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89"/>
      <c r="AL293" s="89"/>
      <c r="AM293" s="89"/>
      <c r="AN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89"/>
      <c r="AL295" s="89"/>
      <c r="AM295" s="89"/>
      <c r="AN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89"/>
      <c r="AL296" s="89"/>
      <c r="AM296" s="89"/>
      <c r="AN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89"/>
      <c r="AL297" s="89"/>
      <c r="AM297" s="89"/>
      <c r="AN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89"/>
      <c r="AL298" s="89"/>
      <c r="AM298" s="89"/>
      <c r="AN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89"/>
      <c r="AL299" s="89"/>
      <c r="AM299" s="89"/>
      <c r="AN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89"/>
      <c r="AL300" s="89"/>
      <c r="AM300" s="89"/>
      <c r="AN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</row>
    <row r="302" ht="15.75" customHeight="1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</row>
    <row r="303" ht="15.75" customHeight="1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89"/>
      <c r="AL303" s="89"/>
      <c r="AM303" s="89"/>
      <c r="AN303" s="89"/>
    </row>
    <row r="304" ht="15.75" customHeight="1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</row>
    <row r="305" ht="15.75" customHeight="1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89"/>
      <c r="AL305" s="89"/>
      <c r="AM305" s="89"/>
      <c r="AN305" s="89"/>
    </row>
    <row r="306" ht="15.75" customHeight="1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89"/>
      <c r="AL306" s="89"/>
      <c r="AM306" s="89"/>
      <c r="AN306" s="89"/>
    </row>
    <row r="307" ht="15.75" customHeight="1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89"/>
      <c r="AL307" s="89"/>
      <c r="AM307" s="89"/>
      <c r="AN307" s="89"/>
    </row>
    <row r="308" ht="15.75" customHeight="1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89"/>
      <c r="AL308" s="89"/>
      <c r="AM308" s="89"/>
      <c r="AN308" s="89"/>
    </row>
    <row r="309" ht="15.75" customHeight="1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89"/>
      <c r="AL309" s="89"/>
      <c r="AM309" s="89"/>
      <c r="AN309" s="89"/>
    </row>
    <row r="310" ht="15.75" customHeight="1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89"/>
      <c r="AL310" s="89"/>
      <c r="AM310" s="89"/>
      <c r="AN310" s="89"/>
    </row>
    <row r="311" ht="15.75" customHeight="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89"/>
      <c r="AL311" s="89"/>
      <c r="AM311" s="89"/>
      <c r="AN311" s="89"/>
    </row>
    <row r="312" ht="15.75" customHeight="1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89"/>
      <c r="AL312" s="89"/>
      <c r="AM312" s="89"/>
      <c r="AN312" s="89"/>
    </row>
    <row r="313" ht="15.75" customHeight="1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89"/>
      <c r="AL313" s="89"/>
      <c r="AM313" s="89"/>
      <c r="AN313" s="89"/>
    </row>
    <row r="314" ht="15.75" customHeight="1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89"/>
      <c r="AL314" s="89"/>
      <c r="AM314" s="89"/>
      <c r="AN314" s="89"/>
    </row>
    <row r="315" ht="15.75" customHeight="1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89"/>
      <c r="AL315" s="89"/>
      <c r="AM315" s="89"/>
      <c r="AN315" s="89"/>
    </row>
    <row r="316" ht="15.75" customHeight="1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</row>
    <row r="317" ht="15.75" customHeight="1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</row>
    <row r="318" ht="15.75" customHeight="1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89"/>
      <c r="AL318" s="89"/>
      <c r="AM318" s="89"/>
      <c r="AN318" s="89"/>
    </row>
    <row r="319" ht="15.75" customHeight="1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</row>
    <row r="320" ht="15.75" customHeight="1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89"/>
      <c r="AL320" s="89"/>
      <c r="AM320" s="89"/>
      <c r="AN320" s="89"/>
    </row>
    <row r="321" ht="15.75" customHeight="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89"/>
      <c r="AL321" s="89"/>
      <c r="AM321" s="89"/>
      <c r="AN321" s="89"/>
    </row>
    <row r="322" ht="15.75" customHeight="1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89"/>
      <c r="AL322" s="89"/>
      <c r="AM322" s="89"/>
      <c r="AN322" s="89"/>
    </row>
    <row r="323" ht="15.75" customHeight="1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89"/>
      <c r="AL323" s="89"/>
      <c r="AM323" s="89"/>
      <c r="AN323" s="89"/>
    </row>
    <row r="324" ht="15.75" customHeight="1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89"/>
      <c r="AL324" s="89"/>
      <c r="AM324" s="89"/>
      <c r="AN324" s="89"/>
    </row>
    <row r="325" ht="15.75" customHeight="1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89"/>
      <c r="AL325" s="89"/>
      <c r="AM325" s="89"/>
      <c r="AN325" s="89"/>
    </row>
    <row r="326" ht="15.75" customHeight="1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</row>
    <row r="327" ht="15.75" customHeight="1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</row>
    <row r="328" ht="15.75" customHeight="1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</row>
    <row r="329" ht="15.75" customHeight="1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</row>
    <row r="330" ht="15.75" customHeight="1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89"/>
      <c r="AL330" s="89"/>
      <c r="AM330" s="89"/>
      <c r="AN330" s="89"/>
    </row>
    <row r="331" ht="15.75" customHeight="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89"/>
      <c r="AL331" s="89"/>
      <c r="AM331" s="89"/>
      <c r="AN331" s="89"/>
    </row>
    <row r="332" ht="15.75" customHeight="1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89"/>
      <c r="AL332" s="89"/>
      <c r="AM332" s="89"/>
      <c r="AN332" s="89"/>
    </row>
    <row r="333" ht="15.75" customHeight="1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89"/>
      <c r="AL333" s="89"/>
      <c r="AM333" s="89"/>
      <c r="AN333" s="89"/>
    </row>
    <row r="334" ht="15.75" customHeight="1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89"/>
      <c r="AL334" s="89"/>
      <c r="AM334" s="89"/>
      <c r="AN334" s="89"/>
    </row>
    <row r="335" ht="15.75" customHeight="1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89"/>
      <c r="AL335" s="89"/>
      <c r="AM335" s="89"/>
      <c r="AN335" s="89"/>
    </row>
    <row r="336" ht="15.75" customHeight="1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</row>
    <row r="337" ht="15.75" customHeight="1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</row>
    <row r="338" ht="15.75" customHeight="1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89"/>
      <c r="AL338" s="89"/>
      <c r="AM338" s="89"/>
      <c r="AN338" s="89"/>
    </row>
    <row r="339" ht="15.75" customHeight="1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</row>
    <row r="340" ht="15.75" customHeight="1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89"/>
      <c r="AL340" s="89"/>
      <c r="AM340" s="89"/>
      <c r="AN340" s="89"/>
    </row>
    <row r="341" ht="15.75" customHeight="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89"/>
      <c r="AL341" s="89"/>
      <c r="AM341" s="89"/>
      <c r="AN341" s="89"/>
    </row>
    <row r="342" ht="15.75" customHeight="1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89"/>
      <c r="AL342" s="89"/>
      <c r="AM342" s="89"/>
      <c r="AN342" s="89"/>
    </row>
    <row r="343" ht="15.75" customHeight="1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89"/>
      <c r="AL343" s="89"/>
      <c r="AM343" s="89"/>
      <c r="AN343" s="89"/>
    </row>
    <row r="344" ht="15.75" customHeight="1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89"/>
      <c r="AL344" s="89"/>
      <c r="AM344" s="89"/>
      <c r="AN344" s="89"/>
    </row>
    <row r="345" ht="15.75" customHeight="1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89"/>
      <c r="AL345" s="89"/>
      <c r="AM345" s="89"/>
      <c r="AN345" s="89"/>
    </row>
    <row r="346" ht="15.75" customHeight="1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</row>
    <row r="347" ht="15.75" customHeight="1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</row>
    <row r="348" ht="15.75" customHeight="1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89"/>
      <c r="AL348" s="89"/>
      <c r="AM348" s="89"/>
      <c r="AN348" s="89"/>
    </row>
    <row r="349" ht="15.75" customHeight="1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</row>
    <row r="350" ht="15.75" customHeight="1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</row>
    <row r="351" ht="15.75" customHeight="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</row>
    <row r="352" ht="15.75" customHeight="1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89"/>
      <c r="AL352" s="89"/>
      <c r="AM352" s="89"/>
      <c r="AN352" s="89"/>
    </row>
    <row r="353" ht="15.75" customHeight="1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89"/>
      <c r="AL353" s="89"/>
      <c r="AM353" s="89"/>
      <c r="AN353" s="89"/>
    </row>
    <row r="354" ht="15.75" customHeight="1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89"/>
      <c r="AL354" s="89"/>
      <c r="AM354" s="89"/>
      <c r="AN354" s="89"/>
    </row>
    <row r="355" ht="15.75" customHeight="1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89"/>
      <c r="AL355" s="89"/>
      <c r="AM355" s="89"/>
      <c r="AN355" s="89"/>
    </row>
    <row r="356" ht="15.75" customHeight="1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89"/>
      <c r="AL356" s="89"/>
      <c r="AM356" s="89"/>
      <c r="AN356" s="89"/>
    </row>
    <row r="357" ht="15.75" customHeight="1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</row>
    <row r="358" ht="15.75" customHeight="1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</row>
    <row r="359" ht="15.75" customHeight="1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89"/>
      <c r="AL359" s="89"/>
      <c r="AM359" s="89"/>
      <c r="AN359" s="89"/>
    </row>
    <row r="360" ht="15.75" customHeight="1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</row>
    <row r="361" ht="15.75" customHeight="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89"/>
      <c r="AL361" s="89"/>
      <c r="AM361" s="89"/>
      <c r="AN361" s="89"/>
    </row>
    <row r="362" ht="15.75" customHeight="1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89"/>
      <c r="AL362" s="89"/>
      <c r="AM362" s="89"/>
      <c r="AN362" s="89"/>
    </row>
    <row r="363" ht="15.75" customHeight="1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89"/>
      <c r="AL363" s="89"/>
      <c r="AM363" s="89"/>
      <c r="AN363" s="89"/>
    </row>
    <row r="364" ht="15.75" customHeight="1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89"/>
      <c r="AL364" s="89"/>
      <c r="AM364" s="89"/>
      <c r="AN364" s="89"/>
    </row>
    <row r="365" ht="15.75" customHeight="1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89"/>
      <c r="AL365" s="89"/>
      <c r="AM365" s="89"/>
      <c r="AN365" s="89"/>
    </row>
    <row r="366" ht="15.75" customHeight="1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89"/>
      <c r="AL366" s="89"/>
      <c r="AM366" s="89"/>
      <c r="AN366" s="89"/>
    </row>
    <row r="367" ht="15.75" customHeight="1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89"/>
      <c r="AL367" s="89"/>
      <c r="AM367" s="89"/>
      <c r="AN367" s="89"/>
    </row>
    <row r="368" ht="15.75" customHeight="1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89"/>
      <c r="AL368" s="89"/>
      <c r="AM368" s="89"/>
      <c r="AN368" s="89"/>
    </row>
    <row r="369" ht="15.75" customHeight="1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89"/>
      <c r="AL369" s="89"/>
      <c r="AM369" s="89"/>
      <c r="AN369" s="89"/>
    </row>
    <row r="370" ht="15.75" customHeight="1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89"/>
      <c r="AL370" s="89"/>
      <c r="AM370" s="89"/>
      <c r="AN370" s="89"/>
    </row>
    <row r="371" ht="15.75" customHeight="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89"/>
      <c r="AL371" s="89"/>
      <c r="AM371" s="89"/>
      <c r="AN371" s="89"/>
    </row>
    <row r="372" ht="15.75" customHeight="1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</row>
    <row r="373" ht="15.75" customHeight="1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</row>
    <row r="374" ht="15.75" customHeight="1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89"/>
      <c r="AL374" s="89"/>
      <c r="AM374" s="89"/>
      <c r="AN374" s="89"/>
    </row>
    <row r="375" ht="15.75" customHeight="1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</row>
    <row r="376" ht="15.75" customHeight="1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89"/>
      <c r="AL376" s="89"/>
      <c r="AM376" s="89"/>
      <c r="AN376" s="89"/>
    </row>
    <row r="377" ht="15.75" customHeight="1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89"/>
      <c r="AL377" s="89"/>
      <c r="AM377" s="89"/>
      <c r="AN377" s="89"/>
    </row>
    <row r="378" ht="15.75" customHeight="1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89"/>
      <c r="AL378" s="89"/>
      <c r="AM378" s="89"/>
      <c r="AN378" s="89"/>
    </row>
    <row r="379" ht="15.75" customHeight="1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89"/>
      <c r="AL379" s="89"/>
      <c r="AM379" s="89"/>
      <c r="AN379" s="89"/>
    </row>
    <row r="380" ht="15.75" customHeight="1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89"/>
      <c r="AL380" s="89"/>
      <c r="AM380" s="89"/>
      <c r="AN380" s="89"/>
    </row>
    <row r="381" ht="15.75" customHeight="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89"/>
      <c r="AL381" s="89"/>
      <c r="AM381" s="89"/>
      <c r="AN381" s="89"/>
    </row>
    <row r="382" ht="15.75" customHeight="1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</row>
    <row r="383" ht="15.75" customHeight="1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</row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9">
    <mergeCell ref="C1:AJ1"/>
    <mergeCell ref="D3:D38"/>
    <mergeCell ref="C40:D42"/>
    <mergeCell ref="Z40:AC40"/>
    <mergeCell ref="D45:D49"/>
    <mergeCell ref="E45:E49"/>
    <mergeCell ref="E51:E52"/>
    <mergeCell ref="G70:G71"/>
    <mergeCell ref="G72:G73"/>
    <mergeCell ref="G74:G75"/>
    <mergeCell ref="G76:G77"/>
    <mergeCell ref="A67:B67"/>
    <mergeCell ref="A69:B69"/>
    <mergeCell ref="A71:B71"/>
    <mergeCell ref="A73:B73"/>
    <mergeCell ref="A75:B75"/>
    <mergeCell ref="A77:B77"/>
    <mergeCell ref="A79:B79"/>
    <mergeCell ref="G78:G79"/>
    <mergeCell ref="G86:G87"/>
    <mergeCell ref="A95:B95"/>
    <mergeCell ref="A97:B97"/>
    <mergeCell ref="A99:B99"/>
    <mergeCell ref="A101:B101"/>
    <mergeCell ref="A103:B103"/>
    <mergeCell ref="A105:B105"/>
    <mergeCell ref="A107:B107"/>
    <mergeCell ref="A81:B81"/>
    <mergeCell ref="A83:B83"/>
    <mergeCell ref="A85:B85"/>
    <mergeCell ref="A87:B87"/>
    <mergeCell ref="A89:B89"/>
    <mergeCell ref="A91:B91"/>
    <mergeCell ref="A93:B93"/>
    <mergeCell ref="E125:E126"/>
    <mergeCell ref="E127:E128"/>
    <mergeCell ref="G127:G128"/>
    <mergeCell ref="E129:E130"/>
    <mergeCell ref="G129:G130"/>
    <mergeCell ref="E131:E132"/>
    <mergeCell ref="E133:E134"/>
    <mergeCell ref="E135:E136"/>
    <mergeCell ref="G135:G136"/>
    <mergeCell ref="E137:E138"/>
    <mergeCell ref="G137:G138"/>
    <mergeCell ref="E139:E140"/>
    <mergeCell ref="G139:G140"/>
    <mergeCell ref="G141:G142"/>
    <mergeCell ref="E145:E146"/>
    <mergeCell ref="G145:G146"/>
    <mergeCell ref="G147:G148"/>
    <mergeCell ref="G149:G150"/>
    <mergeCell ref="G151:G152"/>
    <mergeCell ref="G153:G154"/>
    <mergeCell ref="G155:G156"/>
    <mergeCell ref="E147:E156"/>
    <mergeCell ref="E157:E160"/>
    <mergeCell ref="E161:E162"/>
    <mergeCell ref="E163:E164"/>
    <mergeCell ref="E165:E166"/>
    <mergeCell ref="E167:E168"/>
    <mergeCell ref="E169:E170"/>
    <mergeCell ref="G171:G172"/>
    <mergeCell ref="G173:G174"/>
    <mergeCell ref="G175:G176"/>
    <mergeCell ref="G157:G158"/>
    <mergeCell ref="G159:G160"/>
    <mergeCell ref="G161:G162"/>
    <mergeCell ref="G163:G164"/>
    <mergeCell ref="G165:G166"/>
    <mergeCell ref="G167:G168"/>
    <mergeCell ref="G169:G170"/>
    <mergeCell ref="D182:E182"/>
    <mergeCell ref="D183:E183"/>
    <mergeCell ref="E171:E172"/>
    <mergeCell ref="E173:E174"/>
    <mergeCell ref="E175:E176"/>
    <mergeCell ref="D178:E178"/>
    <mergeCell ref="D179:E179"/>
    <mergeCell ref="D180:E180"/>
    <mergeCell ref="D181:E181"/>
    <mergeCell ref="A142:B142"/>
    <mergeCell ref="A144:B144"/>
    <mergeCell ref="A146:B146"/>
    <mergeCell ref="A148:B148"/>
    <mergeCell ref="A150:B150"/>
    <mergeCell ref="A152:B152"/>
    <mergeCell ref="A154:B154"/>
    <mergeCell ref="A170:B170"/>
    <mergeCell ref="A172:B172"/>
    <mergeCell ref="A174:B174"/>
    <mergeCell ref="A176:B176"/>
    <mergeCell ref="A156:B156"/>
    <mergeCell ref="A158:B158"/>
    <mergeCell ref="A160:B160"/>
    <mergeCell ref="A162:B162"/>
    <mergeCell ref="A164:B164"/>
    <mergeCell ref="A166:B166"/>
    <mergeCell ref="A168:B168"/>
    <mergeCell ref="G90:G91"/>
    <mergeCell ref="G98:G99"/>
    <mergeCell ref="G108:G109"/>
    <mergeCell ref="E124:AL124"/>
    <mergeCell ref="D51:D52"/>
    <mergeCell ref="D54:D55"/>
    <mergeCell ref="E54:E55"/>
    <mergeCell ref="C64:AM64"/>
    <mergeCell ref="D66:D123"/>
    <mergeCell ref="G66:G67"/>
    <mergeCell ref="G68:G69"/>
    <mergeCell ref="G102:G103"/>
    <mergeCell ref="G104:G105"/>
    <mergeCell ref="A119:B119"/>
    <mergeCell ref="A121:B121"/>
    <mergeCell ref="A123:B123"/>
    <mergeCell ref="G125:G126"/>
    <mergeCell ref="A126:B126"/>
    <mergeCell ref="G131:G132"/>
    <mergeCell ref="G133:G134"/>
    <mergeCell ref="E141:E142"/>
    <mergeCell ref="E143:E144"/>
    <mergeCell ref="G143:G144"/>
    <mergeCell ref="A128:B128"/>
    <mergeCell ref="A130:B130"/>
    <mergeCell ref="A132:B132"/>
    <mergeCell ref="A134:B134"/>
    <mergeCell ref="A136:B136"/>
    <mergeCell ref="A138:B138"/>
    <mergeCell ref="A140:B140"/>
  </mergeCells>
  <conditionalFormatting sqref="AN124">
    <cfRule type="notContainsBlanks" dxfId="0" priority="1">
      <formula>LEN(TRIM(AN124))&gt;0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7" width="5.86"/>
    <col customWidth="1" min="38" max="38" width="8.0"/>
  </cols>
  <sheetData>
    <row r="1" ht="18.75" customHeight="1">
      <c r="A1" s="1">
        <v>12.0</v>
      </c>
      <c r="B1" s="295"/>
      <c r="C1" s="295" t="s">
        <v>733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734</v>
      </c>
      <c r="F2" s="243">
        <v>1.0</v>
      </c>
      <c r="G2" s="7" t="s">
        <v>735</v>
      </c>
      <c r="H2" s="327">
        <v>2.0</v>
      </c>
      <c r="I2" s="327">
        <v>3.0</v>
      </c>
      <c r="J2" s="166">
        <v>4.0</v>
      </c>
      <c r="K2" s="298">
        <v>5.0</v>
      </c>
      <c r="L2" s="29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6">
        <v>12.0</v>
      </c>
      <c r="S2" s="166">
        <v>13.0</v>
      </c>
      <c r="T2" s="165">
        <v>14.0</v>
      </c>
      <c r="U2" s="165">
        <v>15.0</v>
      </c>
      <c r="V2" s="165">
        <v>16.0</v>
      </c>
      <c r="W2" s="165">
        <v>17.0</v>
      </c>
      <c r="X2" s="165">
        <v>18.0</v>
      </c>
      <c r="Y2" s="166">
        <v>19.0</v>
      </c>
      <c r="Z2" s="166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6">
        <v>26.0</v>
      </c>
      <c r="AG2" s="166">
        <v>27.0</v>
      </c>
      <c r="AH2" s="165">
        <v>28.0</v>
      </c>
      <c r="AI2" s="165">
        <v>29.0</v>
      </c>
      <c r="AJ2" s="165">
        <v>30.0</v>
      </c>
      <c r="AK2" s="165">
        <v>31.0</v>
      </c>
      <c r="AL2" s="401" t="s">
        <v>274</v>
      </c>
    </row>
    <row r="3" ht="18.0" customHeight="1">
      <c r="A3" s="19">
        <v>1.0</v>
      </c>
      <c r="B3" s="46" t="s">
        <v>722</v>
      </c>
      <c r="C3" s="358"/>
      <c r="D3" s="22" t="s">
        <v>736</v>
      </c>
      <c r="E3" s="23" t="s">
        <v>737</v>
      </c>
      <c r="F3" s="25"/>
      <c r="G3" s="360" t="s">
        <v>11</v>
      </c>
      <c r="H3" s="27" t="s">
        <v>738</v>
      </c>
      <c r="I3" s="35">
        <v>12.0</v>
      </c>
      <c r="J3" s="27"/>
      <c r="K3" s="27"/>
      <c r="L3" s="27">
        <v>8.0</v>
      </c>
      <c r="M3" s="27"/>
      <c r="N3" s="27"/>
      <c r="O3" s="247">
        <v>8.0</v>
      </c>
      <c r="P3" s="247">
        <v>8.0</v>
      </c>
      <c r="Q3" s="247">
        <v>8.0</v>
      </c>
      <c r="R3" s="27"/>
      <c r="S3" s="25"/>
      <c r="T3" s="247">
        <v>8.0</v>
      </c>
      <c r="U3" s="247">
        <v>8.0</v>
      </c>
      <c r="V3" s="247">
        <v>8.0</v>
      </c>
      <c r="W3" s="247">
        <v>8.0</v>
      </c>
      <c r="X3" s="247">
        <v>8.0</v>
      </c>
      <c r="Y3" s="35">
        <v>12.0</v>
      </c>
      <c r="Z3" s="27"/>
      <c r="AA3" s="247"/>
      <c r="AB3" s="247">
        <v>8.0</v>
      </c>
      <c r="AC3" s="247">
        <v>8.0</v>
      </c>
      <c r="AD3" s="247">
        <v>8.0</v>
      </c>
      <c r="AE3" s="35">
        <v>12.0</v>
      </c>
      <c r="AF3" s="27"/>
      <c r="AG3" s="27"/>
      <c r="AH3" s="247">
        <v>8.0</v>
      </c>
      <c r="AI3" s="247">
        <v>8.0</v>
      </c>
      <c r="AJ3" s="247">
        <v>8.0</v>
      </c>
      <c r="AK3" s="247">
        <v>8.0</v>
      </c>
      <c r="AL3" s="404">
        <f t="shared" ref="AL3:AL28" si="1">COUNT(F3:AK3)</f>
        <v>19</v>
      </c>
    </row>
    <row r="4" ht="15.75" customHeight="1">
      <c r="A4" s="19">
        <v>2.0</v>
      </c>
      <c r="B4" s="46" t="s">
        <v>198</v>
      </c>
      <c r="C4" s="359"/>
      <c r="D4" s="32"/>
      <c r="E4" s="23" t="s">
        <v>737</v>
      </c>
      <c r="F4" s="25" t="s">
        <v>739</v>
      </c>
      <c r="G4" s="23"/>
      <c r="H4" s="27"/>
      <c r="I4" s="27"/>
      <c r="J4" s="25"/>
      <c r="K4" s="27"/>
      <c r="L4" s="27"/>
      <c r="M4" s="25"/>
      <c r="N4" s="25"/>
      <c r="O4" s="24">
        <v>8.0</v>
      </c>
      <c r="P4" s="24">
        <v>8.0</v>
      </c>
      <c r="Q4" s="35">
        <v>12.0</v>
      </c>
      <c r="R4" s="27"/>
      <c r="S4" s="27"/>
      <c r="T4" s="24">
        <v>8.0</v>
      </c>
      <c r="U4" s="24">
        <v>8.0</v>
      </c>
      <c r="V4" s="35">
        <v>12.0</v>
      </c>
      <c r="W4" s="24">
        <v>8.0</v>
      </c>
      <c r="X4" s="24">
        <v>8.0</v>
      </c>
      <c r="Y4" s="27">
        <v>8.0</v>
      </c>
      <c r="Z4" s="27"/>
      <c r="AA4" s="24"/>
      <c r="AB4" s="24">
        <v>8.0</v>
      </c>
      <c r="AC4" s="24">
        <v>8.0</v>
      </c>
      <c r="AD4" s="35">
        <v>12.0</v>
      </c>
      <c r="AE4" s="24">
        <v>8.0</v>
      </c>
      <c r="AF4" s="27"/>
      <c r="AG4" s="25"/>
      <c r="AH4" s="35">
        <v>12.0</v>
      </c>
      <c r="AI4" s="24">
        <v>8.0</v>
      </c>
      <c r="AJ4" s="24">
        <v>8.0</v>
      </c>
      <c r="AK4" s="24">
        <v>8.0</v>
      </c>
      <c r="AL4" s="404">
        <f t="shared" si="1"/>
        <v>17</v>
      </c>
    </row>
    <row r="5" ht="15.75" customHeight="1">
      <c r="A5" s="19">
        <v>3.0</v>
      </c>
      <c r="B5" s="251" t="s">
        <v>723</v>
      </c>
      <c r="C5" s="358"/>
      <c r="D5" s="32"/>
      <c r="E5" s="23" t="s">
        <v>737</v>
      </c>
      <c r="F5" s="35">
        <v>12.0</v>
      </c>
      <c r="G5" s="23"/>
      <c r="H5" s="27">
        <v>8.0</v>
      </c>
      <c r="I5" s="27">
        <v>8.0</v>
      </c>
      <c r="J5" s="27">
        <v>8.0</v>
      </c>
      <c r="K5" s="25"/>
      <c r="L5" s="27">
        <v>8.0</v>
      </c>
      <c r="M5" s="27">
        <v>8.0</v>
      </c>
      <c r="N5" s="27"/>
      <c r="O5" s="247">
        <v>8.0</v>
      </c>
      <c r="P5" s="247">
        <v>8.0</v>
      </c>
      <c r="Q5" s="247">
        <v>8.0</v>
      </c>
      <c r="R5" s="35">
        <v>12.0</v>
      </c>
      <c r="S5" s="27">
        <v>8.0</v>
      </c>
      <c r="T5" s="247">
        <v>8.0</v>
      </c>
      <c r="U5" s="801"/>
      <c r="V5" s="333"/>
      <c r="W5" s="35">
        <v>12.0</v>
      </c>
      <c r="X5" s="247">
        <v>8.0</v>
      </c>
      <c r="Y5" s="35">
        <v>12.0</v>
      </c>
      <c r="Z5" s="27"/>
      <c r="AA5" s="247">
        <v>8.0</v>
      </c>
      <c r="AB5" s="247">
        <v>8.0</v>
      </c>
      <c r="AC5" s="247">
        <v>8.0</v>
      </c>
      <c r="AD5" s="247">
        <v>8.0</v>
      </c>
      <c r="AE5" s="35">
        <v>12.0</v>
      </c>
      <c r="AF5" s="25"/>
      <c r="AG5" s="27"/>
      <c r="AH5" s="247"/>
      <c r="AI5" s="35">
        <v>12.0</v>
      </c>
      <c r="AJ5" s="247">
        <v>8.0</v>
      </c>
      <c r="AK5" s="247"/>
      <c r="AL5" s="404">
        <f t="shared" si="1"/>
        <v>22</v>
      </c>
    </row>
    <row r="6" ht="15.75" customHeight="1">
      <c r="A6" s="19">
        <v>4.0</v>
      </c>
      <c r="B6" s="46" t="s">
        <v>668</v>
      </c>
      <c r="C6" s="358"/>
      <c r="D6" s="32"/>
      <c r="E6" s="23" t="s">
        <v>737</v>
      </c>
      <c r="F6" s="27"/>
      <c r="G6" s="360" t="s">
        <v>11</v>
      </c>
      <c r="H6" s="35">
        <v>12.0</v>
      </c>
      <c r="I6" s="27"/>
      <c r="J6" s="27"/>
      <c r="K6" s="27">
        <v>8.0</v>
      </c>
      <c r="L6" s="27"/>
      <c r="M6" s="27"/>
      <c r="N6" s="27"/>
      <c r="O6" s="247">
        <v>8.0</v>
      </c>
      <c r="P6" s="35">
        <v>12.0</v>
      </c>
      <c r="Q6" s="247">
        <v>8.0</v>
      </c>
      <c r="R6" s="27"/>
      <c r="S6" s="27"/>
      <c r="T6" s="35">
        <v>12.0</v>
      </c>
      <c r="U6" s="247">
        <v>8.0</v>
      </c>
      <c r="V6" s="247">
        <v>8.0</v>
      </c>
      <c r="W6" s="247">
        <v>8.0</v>
      </c>
      <c r="X6" s="247">
        <v>8.0</v>
      </c>
      <c r="Y6" s="27"/>
      <c r="Z6" s="25"/>
      <c r="AA6" s="247"/>
      <c r="AB6" s="35">
        <v>12.0</v>
      </c>
      <c r="AC6" s="247">
        <v>8.0</v>
      </c>
      <c r="AD6" s="247">
        <v>8.0</v>
      </c>
      <c r="AE6" s="247">
        <v>8.0</v>
      </c>
      <c r="AF6" s="25"/>
      <c r="AG6" s="27">
        <v>8.0</v>
      </c>
      <c r="AH6" s="247">
        <v>8.0</v>
      </c>
      <c r="AI6" s="247">
        <v>8.0</v>
      </c>
      <c r="AJ6" s="35">
        <v>12.0</v>
      </c>
      <c r="AK6" s="247">
        <v>8.0</v>
      </c>
      <c r="AL6" s="404">
        <f t="shared" si="1"/>
        <v>19</v>
      </c>
    </row>
    <row r="7" ht="15.75" customHeight="1">
      <c r="A7" s="19">
        <v>5.0</v>
      </c>
      <c r="B7" s="300" t="s">
        <v>23</v>
      </c>
      <c r="C7" s="358"/>
      <c r="D7" s="32"/>
      <c r="E7" s="23" t="s">
        <v>737</v>
      </c>
      <c r="F7" s="27"/>
      <c r="G7" s="360" t="s">
        <v>11</v>
      </c>
      <c r="H7" s="27"/>
      <c r="I7" s="27"/>
      <c r="J7" s="27"/>
      <c r="K7" s="25"/>
      <c r="L7" s="27"/>
      <c r="M7" s="27"/>
      <c r="N7" s="27"/>
      <c r="O7" s="35">
        <v>12.0</v>
      </c>
      <c r="P7" s="24">
        <v>8.0</v>
      </c>
      <c r="Q7" s="24"/>
      <c r="R7" s="25"/>
      <c r="S7" s="27">
        <v>8.0</v>
      </c>
      <c r="T7" s="24">
        <v>8.0</v>
      </c>
      <c r="U7" s="24">
        <v>8.0</v>
      </c>
      <c r="V7" s="24">
        <v>8.0</v>
      </c>
      <c r="W7" s="24">
        <v>8.0</v>
      </c>
      <c r="X7" s="35">
        <v>12.0</v>
      </c>
      <c r="Y7" s="27"/>
      <c r="Z7" s="27"/>
      <c r="AA7" s="24">
        <v>8.0</v>
      </c>
      <c r="AB7" s="24">
        <v>8.0</v>
      </c>
      <c r="AC7" s="35">
        <v>12.0</v>
      </c>
      <c r="AD7" s="24">
        <v>8.0</v>
      </c>
      <c r="AE7" s="24"/>
      <c r="AF7" s="35">
        <v>12.0</v>
      </c>
      <c r="AG7" s="27"/>
      <c r="AH7" s="24">
        <v>8.0</v>
      </c>
      <c r="AI7" s="24">
        <v>8.0</v>
      </c>
      <c r="AJ7" s="24">
        <v>8.0</v>
      </c>
      <c r="AK7" s="35">
        <v>12.0</v>
      </c>
      <c r="AL7" s="404">
        <f t="shared" si="1"/>
        <v>17</v>
      </c>
    </row>
    <row r="8" ht="15.75" customHeight="1">
      <c r="A8" s="19">
        <v>6.0</v>
      </c>
      <c r="B8" s="300" t="s">
        <v>24</v>
      </c>
      <c r="C8" s="359"/>
      <c r="D8" s="32"/>
      <c r="E8" s="23" t="s">
        <v>737</v>
      </c>
      <c r="F8" s="27"/>
      <c r="G8" s="23"/>
      <c r="H8" s="27"/>
      <c r="I8" s="27"/>
      <c r="J8" s="27"/>
      <c r="K8" s="27"/>
      <c r="L8" s="27"/>
      <c r="M8" s="25"/>
      <c r="N8" s="27"/>
      <c r="O8" s="24">
        <v>8.0</v>
      </c>
      <c r="P8" s="24">
        <v>8.0</v>
      </c>
      <c r="Q8" s="24"/>
      <c r="R8" s="27"/>
      <c r="S8" s="27">
        <v>8.0</v>
      </c>
      <c r="T8" s="24">
        <v>8.0</v>
      </c>
      <c r="U8" s="35">
        <v>12.0</v>
      </c>
      <c r="V8" s="24">
        <v>8.0</v>
      </c>
      <c r="W8" s="35">
        <v>12.0</v>
      </c>
      <c r="X8" s="24">
        <v>8.0</v>
      </c>
      <c r="Y8" s="25"/>
      <c r="Z8" s="27"/>
      <c r="AA8" s="35">
        <v>12.0</v>
      </c>
      <c r="AB8" s="24">
        <v>8.0</v>
      </c>
      <c r="AC8" s="24">
        <v>8.0</v>
      </c>
      <c r="AD8" s="24">
        <v>8.0</v>
      </c>
      <c r="AE8" s="24"/>
      <c r="AF8" s="27"/>
      <c r="AG8" s="35">
        <v>12.0</v>
      </c>
      <c r="AH8" s="24">
        <v>8.0</v>
      </c>
      <c r="AI8" s="24">
        <v>8.0</v>
      </c>
      <c r="AJ8" s="24">
        <v>8.0</v>
      </c>
      <c r="AK8" s="24">
        <v>8.0</v>
      </c>
      <c r="AL8" s="404">
        <f t="shared" si="1"/>
        <v>17</v>
      </c>
    </row>
    <row r="9" ht="15.75" customHeight="1">
      <c r="A9" s="19">
        <v>7.0</v>
      </c>
      <c r="B9" s="300" t="s">
        <v>667</v>
      </c>
      <c r="C9" s="358"/>
      <c r="D9" s="32"/>
      <c r="E9" s="23" t="s">
        <v>51</v>
      </c>
      <c r="F9" s="27"/>
      <c r="G9" s="23"/>
      <c r="H9" s="27"/>
      <c r="I9" s="35">
        <v>12.0</v>
      </c>
      <c r="J9" s="27"/>
      <c r="K9" s="27"/>
      <c r="L9" s="23"/>
      <c r="M9" s="41"/>
      <c r="N9" s="41"/>
      <c r="O9" s="41"/>
      <c r="P9" s="41"/>
      <c r="Q9" s="23"/>
      <c r="R9" s="27"/>
      <c r="S9" s="27"/>
      <c r="T9" s="247">
        <v>8.0</v>
      </c>
      <c r="U9" s="247">
        <v>8.0</v>
      </c>
      <c r="V9" s="35">
        <v>12.0</v>
      </c>
      <c r="W9" s="247">
        <v>8.0</v>
      </c>
      <c r="X9" s="247">
        <v>8.0</v>
      </c>
      <c r="Y9" s="27"/>
      <c r="Z9" s="25"/>
      <c r="AA9" s="35">
        <v>12.0</v>
      </c>
      <c r="AB9" s="247">
        <v>8.0</v>
      </c>
      <c r="AC9" s="247">
        <v>8.0</v>
      </c>
      <c r="AD9" s="247">
        <v>8.0</v>
      </c>
      <c r="AE9" s="247">
        <v>8.0</v>
      </c>
      <c r="AF9" s="35">
        <v>12.0</v>
      </c>
      <c r="AG9" s="25"/>
      <c r="AH9" s="247"/>
      <c r="AI9" s="247">
        <v>8.0</v>
      </c>
      <c r="AJ9" s="247">
        <v>8.0</v>
      </c>
      <c r="AK9" s="247">
        <v>8.0</v>
      </c>
      <c r="AL9" s="404">
        <f t="shared" si="1"/>
        <v>15</v>
      </c>
    </row>
    <row r="10" ht="15.75" customHeight="1">
      <c r="A10" s="19">
        <v>8.0</v>
      </c>
      <c r="B10" s="46" t="s">
        <v>253</v>
      </c>
      <c r="C10" s="358"/>
      <c r="D10" s="32"/>
      <c r="E10" s="23" t="s">
        <v>737</v>
      </c>
      <c r="F10" s="25"/>
      <c r="G10" s="360" t="s">
        <v>11</v>
      </c>
      <c r="H10" s="27"/>
      <c r="I10" s="27"/>
      <c r="J10" s="27"/>
      <c r="K10" s="27"/>
      <c r="L10" s="25"/>
      <c r="M10" s="27">
        <v>8.0</v>
      </c>
      <c r="N10" s="35">
        <v>12.0</v>
      </c>
      <c r="O10" s="24">
        <v>8.0</v>
      </c>
      <c r="P10" s="35">
        <v>12.0</v>
      </c>
      <c r="Q10" s="24">
        <v>8.0</v>
      </c>
      <c r="R10" s="27"/>
      <c r="S10" s="27"/>
      <c r="T10" s="24">
        <v>8.0</v>
      </c>
      <c r="U10" s="35">
        <v>12.0</v>
      </c>
      <c r="V10" s="24">
        <v>8.0</v>
      </c>
      <c r="W10" s="24">
        <v>8.0</v>
      </c>
      <c r="X10" s="24">
        <v>8.0</v>
      </c>
      <c r="Y10" s="27">
        <v>8.0</v>
      </c>
      <c r="Z10" s="27"/>
      <c r="AA10" s="24"/>
      <c r="AB10" s="35">
        <v>12.0</v>
      </c>
      <c r="AC10" s="24">
        <v>8.0</v>
      </c>
      <c r="AD10" s="24">
        <v>8.0</v>
      </c>
      <c r="AE10" s="24">
        <v>8.0</v>
      </c>
      <c r="AF10" s="27"/>
      <c r="AG10" s="25"/>
      <c r="AH10" s="24">
        <v>8.0</v>
      </c>
      <c r="AI10" s="24">
        <v>8.0</v>
      </c>
      <c r="AJ10" s="24">
        <v>8.0</v>
      </c>
      <c r="AK10" s="35">
        <v>12.0</v>
      </c>
      <c r="AL10" s="404">
        <f t="shared" si="1"/>
        <v>19</v>
      </c>
    </row>
    <row r="11" ht="15.75" customHeight="1">
      <c r="A11" s="19">
        <v>9.0</v>
      </c>
      <c r="B11" s="46" t="s">
        <v>25</v>
      </c>
      <c r="C11" s="358"/>
      <c r="D11" s="32"/>
      <c r="E11" s="23" t="s">
        <v>737</v>
      </c>
      <c r="F11" s="27"/>
      <c r="G11" s="23"/>
      <c r="H11" s="27"/>
      <c r="I11" s="27"/>
      <c r="J11" s="25"/>
      <c r="K11" s="27"/>
      <c r="L11" s="27"/>
      <c r="M11" s="27"/>
      <c r="N11" s="27"/>
      <c r="O11" s="35">
        <v>12.0</v>
      </c>
      <c r="P11" s="24">
        <v>8.0</v>
      </c>
      <c r="Q11" s="24">
        <v>8.0</v>
      </c>
      <c r="R11" s="25"/>
      <c r="S11" s="27"/>
      <c r="T11" s="35">
        <v>12.0</v>
      </c>
      <c r="U11" s="24">
        <v>8.0</v>
      </c>
      <c r="V11" s="24">
        <v>8.0</v>
      </c>
      <c r="W11" s="35">
        <v>12.0</v>
      </c>
      <c r="X11" s="24">
        <v>8.0</v>
      </c>
      <c r="Y11" s="27">
        <v>8.0</v>
      </c>
      <c r="Z11" s="27"/>
      <c r="AA11" s="24"/>
      <c r="AB11" s="24">
        <v>8.0</v>
      </c>
      <c r="AC11" s="35">
        <v>12.0</v>
      </c>
      <c r="AD11" s="24">
        <v>8.0</v>
      </c>
      <c r="AE11" s="24">
        <v>8.0</v>
      </c>
      <c r="AF11" s="27"/>
      <c r="AG11" s="27"/>
      <c r="AH11" s="24">
        <v>8.0</v>
      </c>
      <c r="AI11" s="24">
        <v>8.0</v>
      </c>
      <c r="AJ11" s="35">
        <v>12.0</v>
      </c>
      <c r="AK11" s="24">
        <v>8.0</v>
      </c>
      <c r="AL11" s="404">
        <f t="shared" si="1"/>
        <v>17</v>
      </c>
    </row>
    <row r="12" ht="15.75" customHeight="1">
      <c r="A12" s="19">
        <v>10.0</v>
      </c>
      <c r="B12" s="300" t="s">
        <v>278</v>
      </c>
      <c r="C12" s="358"/>
      <c r="D12" s="32"/>
      <c r="E12" s="23" t="s">
        <v>737</v>
      </c>
      <c r="F12" s="27"/>
      <c r="G12" s="360" t="s">
        <v>11</v>
      </c>
      <c r="H12" s="25"/>
      <c r="I12" s="27"/>
      <c r="J12" s="25"/>
      <c r="K12" s="27"/>
      <c r="L12" s="27"/>
      <c r="M12" s="27">
        <v>8.0</v>
      </c>
      <c r="N12" s="27">
        <v>8.0</v>
      </c>
      <c r="O12" s="24">
        <v>8.0</v>
      </c>
      <c r="P12" s="24">
        <v>8.0</v>
      </c>
      <c r="Q12" s="35">
        <v>12.0</v>
      </c>
      <c r="R12" s="27"/>
      <c r="S12" s="25"/>
      <c r="T12" s="35">
        <v>12.0</v>
      </c>
      <c r="U12" s="24">
        <v>8.0</v>
      </c>
      <c r="V12" s="24">
        <v>8.0</v>
      </c>
      <c r="W12" s="24">
        <v>8.0</v>
      </c>
      <c r="X12" s="24">
        <v>8.0</v>
      </c>
      <c r="Y12" s="35">
        <v>12.0</v>
      </c>
      <c r="Z12" s="27"/>
      <c r="AA12" s="24"/>
      <c r="AB12" s="24">
        <v>8.0</v>
      </c>
      <c r="AC12" s="24">
        <v>8.0</v>
      </c>
      <c r="AD12" s="35">
        <v>12.0</v>
      </c>
      <c r="AE12" s="24">
        <v>8.0</v>
      </c>
      <c r="AF12" s="27"/>
      <c r="AG12" s="25"/>
      <c r="AH12" s="24">
        <v>8.0</v>
      </c>
      <c r="AI12" s="35">
        <v>12.0</v>
      </c>
      <c r="AJ12" s="24">
        <v>8.0</v>
      </c>
      <c r="AK12" s="24">
        <v>8.0</v>
      </c>
      <c r="AL12" s="404">
        <f t="shared" si="1"/>
        <v>19</v>
      </c>
    </row>
    <row r="13" ht="15.75" customHeight="1">
      <c r="A13" s="19">
        <v>11.0</v>
      </c>
      <c r="B13" s="300" t="s">
        <v>200</v>
      </c>
      <c r="C13" s="359"/>
      <c r="D13" s="32"/>
      <c r="E13" s="23" t="s">
        <v>737</v>
      </c>
      <c r="F13" s="27"/>
      <c r="G13" s="23"/>
      <c r="H13" s="27"/>
      <c r="I13" s="25"/>
      <c r="J13" s="27"/>
      <c r="K13" s="27"/>
      <c r="L13" s="27"/>
      <c r="M13" s="27">
        <v>8.0</v>
      </c>
      <c r="N13" s="35">
        <v>12.0</v>
      </c>
      <c r="O13" s="24">
        <v>8.0</v>
      </c>
      <c r="P13" s="24">
        <v>8.0</v>
      </c>
      <c r="Q13" s="24"/>
      <c r="R13" s="27"/>
      <c r="S13" s="35">
        <v>12.0</v>
      </c>
      <c r="T13" s="52"/>
      <c r="U13" s="252"/>
      <c r="V13" s="52"/>
      <c r="W13" s="52"/>
      <c r="X13" s="252"/>
      <c r="Y13" s="52"/>
      <c r="Z13" s="802"/>
      <c r="AA13" s="52"/>
      <c r="AB13" s="52"/>
      <c r="AC13" s="52"/>
      <c r="AD13" s="52"/>
      <c r="AE13" s="52"/>
      <c r="AF13" s="52"/>
      <c r="AG13" s="52"/>
      <c r="AH13" s="252"/>
      <c r="AI13" s="52"/>
      <c r="AJ13" s="52"/>
      <c r="AK13" s="52"/>
      <c r="AL13" s="404">
        <f t="shared" si="1"/>
        <v>5</v>
      </c>
    </row>
    <row r="14" ht="15.75" customHeight="1">
      <c r="A14" s="19">
        <v>12.0</v>
      </c>
      <c r="B14" s="300" t="s">
        <v>720</v>
      </c>
      <c r="C14" s="359"/>
      <c r="D14" s="32"/>
      <c r="E14" s="23" t="s">
        <v>737</v>
      </c>
      <c r="F14" s="768"/>
      <c r="G14" s="360" t="s">
        <v>11</v>
      </c>
      <c r="H14" s="25"/>
      <c r="I14" s="27"/>
      <c r="J14" s="27">
        <v>8.0</v>
      </c>
      <c r="K14" s="35">
        <v>12.0</v>
      </c>
      <c r="L14" s="25"/>
      <c r="M14" s="27"/>
      <c r="N14" s="27"/>
      <c r="O14" s="247">
        <v>8.0</v>
      </c>
      <c r="P14" s="247">
        <v>8.0</v>
      </c>
      <c r="Q14" s="247"/>
      <c r="R14" s="27"/>
      <c r="S14" s="35">
        <v>12.0</v>
      </c>
      <c r="T14" s="247">
        <v>8.0</v>
      </c>
      <c r="U14" s="247">
        <v>8.0</v>
      </c>
      <c r="V14" s="35">
        <v>12.0</v>
      </c>
      <c r="W14" s="247">
        <v>8.0</v>
      </c>
      <c r="X14" s="247">
        <v>8.0</v>
      </c>
      <c r="Y14" s="27"/>
      <c r="Z14" s="27"/>
      <c r="AA14" s="35">
        <v>12.0</v>
      </c>
      <c r="AB14" s="247">
        <v>8.0</v>
      </c>
      <c r="AC14" s="247">
        <v>8.0</v>
      </c>
      <c r="AD14" s="247">
        <v>8.0</v>
      </c>
      <c r="AE14" s="247"/>
      <c r="AF14" s="25"/>
      <c r="AG14" s="35">
        <v>12.0</v>
      </c>
      <c r="AH14" s="247">
        <v>8.0</v>
      </c>
      <c r="AI14" s="247">
        <v>8.0</v>
      </c>
      <c r="AJ14" s="247">
        <v>8.0</v>
      </c>
      <c r="AK14" s="247">
        <v>8.0</v>
      </c>
      <c r="AL14" s="404">
        <f t="shared" si="1"/>
        <v>19</v>
      </c>
    </row>
    <row r="15" ht="15.75" customHeight="1">
      <c r="A15" s="19">
        <v>13.0</v>
      </c>
      <c r="B15" s="480" t="s">
        <v>26</v>
      </c>
      <c r="C15" s="358"/>
      <c r="D15" s="32"/>
      <c r="E15" s="23" t="s">
        <v>737</v>
      </c>
      <c r="F15" s="27"/>
      <c r="G15" s="23"/>
      <c r="H15" s="27"/>
      <c r="I15" s="27"/>
      <c r="J15" s="25"/>
      <c r="K15" s="27"/>
      <c r="L15" s="27"/>
      <c r="M15" s="25"/>
      <c r="N15" s="27"/>
      <c r="O15" s="24">
        <v>8.0</v>
      </c>
      <c r="P15" s="35">
        <v>12.0</v>
      </c>
      <c r="Q15" s="24">
        <v>8.0</v>
      </c>
      <c r="R15" s="25"/>
      <c r="S15" s="27"/>
      <c r="T15" s="35">
        <v>12.0</v>
      </c>
      <c r="U15" s="24">
        <v>8.0</v>
      </c>
      <c r="V15" s="24">
        <v>8.0</v>
      </c>
      <c r="W15" s="24">
        <v>8.0</v>
      </c>
      <c r="X15" s="24"/>
      <c r="Y15" s="27"/>
      <c r="Z15" s="35">
        <v>12.0</v>
      </c>
      <c r="AA15" s="24">
        <v>8.0</v>
      </c>
      <c r="AB15" s="24">
        <v>8.0</v>
      </c>
      <c r="AC15" s="24">
        <v>8.0</v>
      </c>
      <c r="AD15" s="24">
        <v>8.0</v>
      </c>
      <c r="AE15" s="35">
        <v>12.0</v>
      </c>
      <c r="AF15" s="27"/>
      <c r="AG15" s="27"/>
      <c r="AH15" s="24">
        <v>8.0</v>
      </c>
      <c r="AI15" s="24">
        <v>8.0</v>
      </c>
      <c r="AJ15" s="24">
        <v>8.0</v>
      </c>
      <c r="AK15" s="35">
        <v>12.0</v>
      </c>
      <c r="AL15" s="404">
        <f t="shared" si="1"/>
        <v>17</v>
      </c>
    </row>
    <row r="16" ht="15.75" customHeight="1">
      <c r="A16" s="19">
        <v>14.0</v>
      </c>
      <c r="B16" s="46" t="s">
        <v>27</v>
      </c>
      <c r="C16" s="359"/>
      <c r="D16" s="32"/>
      <c r="E16" s="23" t="s">
        <v>737</v>
      </c>
      <c r="F16" s="27"/>
      <c r="G16" s="23"/>
      <c r="H16" s="27"/>
      <c r="I16" s="25"/>
      <c r="J16" s="27"/>
      <c r="K16" s="27"/>
      <c r="L16" s="27"/>
      <c r="M16" s="27"/>
      <c r="N16" s="27"/>
      <c r="O16" s="35">
        <v>12.0</v>
      </c>
      <c r="P16" s="24">
        <v>8.0</v>
      </c>
      <c r="Q16" s="24">
        <v>8.0</v>
      </c>
      <c r="R16" s="27">
        <v>8.0</v>
      </c>
      <c r="S16" s="27"/>
      <c r="T16" s="24">
        <v>8.0</v>
      </c>
      <c r="U16" s="24">
        <v>8.0</v>
      </c>
      <c r="V16" s="24">
        <v>8.0</v>
      </c>
      <c r="W16" s="35">
        <v>12.0</v>
      </c>
      <c r="X16" s="24"/>
      <c r="Y16" s="25"/>
      <c r="Z16" s="27"/>
      <c r="AA16" s="24">
        <v>8.0</v>
      </c>
      <c r="AB16" s="35">
        <v>12.0</v>
      </c>
      <c r="AC16" s="24">
        <v>8.0</v>
      </c>
      <c r="AD16" s="24">
        <v>8.0</v>
      </c>
      <c r="AE16" s="24">
        <v>8.0</v>
      </c>
      <c r="AF16" s="35">
        <v>12.0</v>
      </c>
      <c r="AG16" s="27"/>
      <c r="AH16" s="24">
        <v>8.0</v>
      </c>
      <c r="AI16" s="24">
        <v>8.0</v>
      </c>
      <c r="AJ16" s="35">
        <v>12.0</v>
      </c>
      <c r="AK16" s="24"/>
      <c r="AL16" s="404">
        <f t="shared" si="1"/>
        <v>17</v>
      </c>
    </row>
    <row r="17" ht="15.75" customHeight="1">
      <c r="A17" s="19">
        <v>15.0</v>
      </c>
      <c r="B17" s="46" t="s">
        <v>28</v>
      </c>
      <c r="C17" s="359"/>
      <c r="D17" s="32"/>
      <c r="E17" s="23" t="s">
        <v>737</v>
      </c>
      <c r="F17" s="27"/>
      <c r="G17" s="23"/>
      <c r="H17" s="27"/>
      <c r="I17" s="27"/>
      <c r="J17" s="27"/>
      <c r="K17" s="25"/>
      <c r="L17" s="27"/>
      <c r="M17" s="25"/>
      <c r="N17" s="27"/>
      <c r="O17" s="41"/>
      <c r="P17" s="41"/>
      <c r="Q17" s="41"/>
      <c r="R17" s="41"/>
      <c r="S17" s="25"/>
      <c r="T17" s="24"/>
      <c r="U17" s="24">
        <v>8.0</v>
      </c>
      <c r="V17" s="24">
        <v>8.0</v>
      </c>
      <c r="W17" s="24">
        <v>8.0</v>
      </c>
      <c r="X17" s="35">
        <v>12.0</v>
      </c>
      <c r="Y17" s="27"/>
      <c r="Z17" s="25"/>
      <c r="AA17" s="24">
        <v>8.0</v>
      </c>
      <c r="AB17" s="24">
        <v>8.0</v>
      </c>
      <c r="AC17" s="35">
        <v>12.0</v>
      </c>
      <c r="AD17" s="24">
        <v>8.0</v>
      </c>
      <c r="AE17" s="24">
        <v>8.0</v>
      </c>
      <c r="AF17" s="27">
        <v>8.0</v>
      </c>
      <c r="AG17" s="25"/>
      <c r="AH17" s="24"/>
      <c r="AI17" s="35">
        <v>12.0</v>
      </c>
      <c r="AJ17" s="24">
        <v>8.0</v>
      </c>
      <c r="AK17" s="24">
        <v>8.0</v>
      </c>
      <c r="AL17" s="404">
        <f t="shared" si="1"/>
        <v>13</v>
      </c>
    </row>
    <row r="18" ht="15.75" customHeight="1">
      <c r="A18" s="19">
        <v>16.0</v>
      </c>
      <c r="B18" s="58" t="s">
        <v>312</v>
      </c>
      <c r="C18" s="359"/>
      <c r="D18" s="32"/>
      <c r="E18" s="23" t="s">
        <v>737</v>
      </c>
      <c r="F18" s="27"/>
      <c r="G18" s="360" t="s">
        <v>11</v>
      </c>
      <c r="H18" s="25"/>
      <c r="I18" s="25"/>
      <c r="J18" s="27"/>
      <c r="K18" s="27"/>
      <c r="L18" s="25"/>
      <c r="M18" s="35">
        <v>12.0</v>
      </c>
      <c r="N18" s="27">
        <v>8.0</v>
      </c>
      <c r="O18" s="24">
        <v>8.0</v>
      </c>
      <c r="P18" s="24">
        <v>8.0</v>
      </c>
      <c r="Q18" s="35">
        <v>12.0</v>
      </c>
      <c r="R18" s="25"/>
      <c r="S18" s="27"/>
      <c r="T18" s="24">
        <v>8.0</v>
      </c>
      <c r="U18" s="35">
        <v>12.0</v>
      </c>
      <c r="V18" s="24">
        <v>8.0</v>
      </c>
      <c r="W18" s="24">
        <v>8.0</v>
      </c>
      <c r="X18" s="24">
        <v>8.0</v>
      </c>
      <c r="Y18" s="27">
        <v>8.0</v>
      </c>
      <c r="Z18" s="27"/>
      <c r="AA18" s="24"/>
      <c r="AB18" s="24">
        <v>8.0</v>
      </c>
      <c r="AC18" s="24">
        <v>8.0</v>
      </c>
      <c r="AD18" s="35">
        <v>12.0</v>
      </c>
      <c r="AE18" s="24">
        <v>8.0</v>
      </c>
      <c r="AF18" s="25"/>
      <c r="AG18" s="27"/>
      <c r="AH18" s="35">
        <v>12.0</v>
      </c>
      <c r="AI18" s="24">
        <v>8.0</v>
      </c>
      <c r="AJ18" s="24">
        <v>8.0</v>
      </c>
      <c r="AK18" s="24">
        <v>8.0</v>
      </c>
      <c r="AL18" s="404">
        <f t="shared" si="1"/>
        <v>19</v>
      </c>
    </row>
    <row r="19" ht="15.75" customHeight="1">
      <c r="A19" s="19">
        <v>17.0</v>
      </c>
      <c r="B19" s="46" t="s">
        <v>721</v>
      </c>
      <c r="C19" s="362"/>
      <c r="D19" s="32"/>
      <c r="E19" s="23" t="s">
        <v>737</v>
      </c>
      <c r="F19" s="27"/>
      <c r="G19" s="360" t="s">
        <v>11</v>
      </c>
      <c r="H19" s="27"/>
      <c r="I19" s="27">
        <v>8.0</v>
      </c>
      <c r="J19" s="35">
        <v>12.0</v>
      </c>
      <c r="K19" s="27"/>
      <c r="L19" s="27"/>
      <c r="M19" s="27"/>
      <c r="N19" s="27"/>
      <c r="O19" s="247">
        <v>8.0</v>
      </c>
      <c r="P19" s="247">
        <v>8.0</v>
      </c>
      <c r="Q19" s="247">
        <v>8.0</v>
      </c>
      <c r="R19" s="27">
        <v>8.0</v>
      </c>
      <c r="S19" s="27"/>
      <c r="T19" s="247"/>
      <c r="U19" s="247">
        <v>8.0</v>
      </c>
      <c r="V19" s="35">
        <v>12.0</v>
      </c>
      <c r="W19" s="247">
        <v>8.0</v>
      </c>
      <c r="X19" s="247">
        <v>8.0</v>
      </c>
      <c r="Y19" s="27"/>
      <c r="Z19" s="27"/>
      <c r="AA19" s="35">
        <v>12.0</v>
      </c>
      <c r="AB19" s="247">
        <v>8.0</v>
      </c>
      <c r="AC19" s="247">
        <v>8.0</v>
      </c>
      <c r="AD19" s="247">
        <v>8.0</v>
      </c>
      <c r="AE19" s="247">
        <v>8.0</v>
      </c>
      <c r="AF19" s="35">
        <v>12.0</v>
      </c>
      <c r="AG19" s="27"/>
      <c r="AH19" s="247"/>
      <c r="AI19" s="247">
        <v>8.0</v>
      </c>
      <c r="AJ19" s="247">
        <v>8.0</v>
      </c>
      <c r="AK19" s="35">
        <v>12.0</v>
      </c>
      <c r="AL19" s="404">
        <f t="shared" si="1"/>
        <v>19</v>
      </c>
    </row>
    <row r="20" ht="15.75" customHeight="1">
      <c r="A20" s="19">
        <v>18.0</v>
      </c>
      <c r="B20" s="300" t="s">
        <v>32</v>
      </c>
      <c r="C20" s="359"/>
      <c r="D20" s="32"/>
      <c r="E20" s="23"/>
      <c r="F20" s="25"/>
      <c r="G20" s="23"/>
      <c r="H20" s="27"/>
      <c r="I20" s="27"/>
      <c r="J20" s="25"/>
      <c r="K20" s="27"/>
      <c r="L20" s="27"/>
      <c r="M20" s="27"/>
      <c r="N20" s="25"/>
      <c r="O20" s="24">
        <v>8.0</v>
      </c>
      <c r="P20" s="24">
        <v>8.0</v>
      </c>
      <c r="Q20" s="24">
        <v>8.0</v>
      </c>
      <c r="R20" s="35">
        <v>12.0</v>
      </c>
      <c r="S20" s="27"/>
      <c r="T20" s="24"/>
      <c r="U20" s="24">
        <v>8.0</v>
      </c>
      <c r="V20" s="24">
        <v>8.0</v>
      </c>
      <c r="W20" s="35">
        <v>12.0</v>
      </c>
      <c r="X20" s="24">
        <v>8.0</v>
      </c>
      <c r="Y20" s="27"/>
      <c r="Z20" s="27"/>
      <c r="AA20" s="24">
        <v>8.0</v>
      </c>
      <c r="AB20" s="35">
        <v>12.0</v>
      </c>
      <c r="AC20" s="24">
        <v>8.0</v>
      </c>
      <c r="AD20" s="24">
        <v>8.0</v>
      </c>
      <c r="AE20" s="24">
        <v>8.0</v>
      </c>
      <c r="AF20" s="27">
        <v>8.0</v>
      </c>
      <c r="AG20" s="27"/>
      <c r="AH20" s="24"/>
      <c r="AI20" s="24">
        <v>8.0</v>
      </c>
      <c r="AJ20" s="24">
        <v>8.0</v>
      </c>
      <c r="AK20" s="24">
        <v>8.0</v>
      </c>
      <c r="AL20" s="404">
        <f t="shared" si="1"/>
        <v>17</v>
      </c>
    </row>
    <row r="21" ht="15.75" customHeight="1">
      <c r="A21" s="19">
        <v>19.0</v>
      </c>
      <c r="B21" s="300" t="s">
        <v>33</v>
      </c>
      <c r="C21" s="380"/>
      <c r="D21" s="32"/>
      <c r="E21" s="23" t="s">
        <v>737</v>
      </c>
      <c r="F21" s="27"/>
      <c r="G21" s="23"/>
      <c r="H21" s="25"/>
      <c r="I21" s="27"/>
      <c r="J21" s="27"/>
      <c r="K21" s="27"/>
      <c r="L21" s="27"/>
      <c r="M21" s="25"/>
      <c r="N21" s="27"/>
      <c r="O21" s="24">
        <v>8.0</v>
      </c>
      <c r="P21" s="24">
        <v>8.0</v>
      </c>
      <c r="Q21" s="24">
        <v>8.0</v>
      </c>
      <c r="R21" s="27">
        <v>8.0</v>
      </c>
      <c r="S21" s="25"/>
      <c r="T21" s="24"/>
      <c r="U21" s="24">
        <v>8.0</v>
      </c>
      <c r="V21" s="24">
        <v>8.0</v>
      </c>
      <c r="W21" s="24">
        <v>8.0</v>
      </c>
      <c r="X21" s="35">
        <v>12.0</v>
      </c>
      <c r="Y21" s="27"/>
      <c r="Z21" s="27"/>
      <c r="AA21" s="24">
        <v>8.0</v>
      </c>
      <c r="AB21" s="35">
        <v>12.0</v>
      </c>
      <c r="AC21" s="24">
        <v>8.0</v>
      </c>
      <c r="AD21" s="24">
        <v>8.0</v>
      </c>
      <c r="AE21" s="35">
        <v>12.0</v>
      </c>
      <c r="AF21" s="27"/>
      <c r="AG21" s="27"/>
      <c r="AH21" s="24">
        <v>8.0</v>
      </c>
      <c r="AI21" s="24">
        <v>8.0</v>
      </c>
      <c r="AJ21" s="35">
        <v>12.0</v>
      </c>
      <c r="AK21" s="24">
        <v>8.0</v>
      </c>
      <c r="AL21" s="404">
        <f t="shared" si="1"/>
        <v>17</v>
      </c>
    </row>
    <row r="22" ht="15.75" customHeight="1">
      <c r="A22" s="19">
        <v>20.0</v>
      </c>
      <c r="B22" s="300" t="s">
        <v>313</v>
      </c>
      <c r="C22" s="364"/>
      <c r="D22" s="32"/>
      <c r="E22" s="382" t="s">
        <v>737</v>
      </c>
      <c r="F22" s="25"/>
      <c r="G22" s="23"/>
      <c r="H22" s="27"/>
      <c r="I22" s="25"/>
      <c r="J22" s="27"/>
      <c r="K22" s="27"/>
      <c r="L22" s="25"/>
      <c r="M22" s="27"/>
      <c r="N22" s="25"/>
      <c r="O22" s="35">
        <v>12.0</v>
      </c>
      <c r="P22" s="24">
        <v>8.0</v>
      </c>
      <c r="Q22" s="24">
        <v>8.0</v>
      </c>
      <c r="R22" s="27"/>
      <c r="S22" s="27"/>
      <c r="T22" s="35">
        <v>12.0</v>
      </c>
      <c r="U22" s="24">
        <v>8.0</v>
      </c>
      <c r="V22" s="24">
        <v>8.0</v>
      </c>
      <c r="W22" s="24">
        <v>8.0</v>
      </c>
      <c r="X22" s="24"/>
      <c r="Y22" s="25"/>
      <c r="Z22" s="27">
        <v>8.0</v>
      </c>
      <c r="AA22" s="24">
        <v>8.0</v>
      </c>
      <c r="AB22" s="24">
        <v>8.0</v>
      </c>
      <c r="AC22" s="35">
        <v>12.0</v>
      </c>
      <c r="AD22" s="24">
        <v>8.0</v>
      </c>
      <c r="AE22" s="24">
        <v>8.0</v>
      </c>
      <c r="AF22" s="25"/>
      <c r="AG22" s="27"/>
      <c r="AH22" s="24">
        <v>8.0</v>
      </c>
      <c r="AI22" s="35">
        <v>12.0</v>
      </c>
      <c r="AJ22" s="24">
        <v>8.0</v>
      </c>
      <c r="AK22" s="24">
        <v>8.0</v>
      </c>
      <c r="AL22" s="404">
        <f t="shared" si="1"/>
        <v>17</v>
      </c>
    </row>
    <row r="23" ht="15.75" customHeight="1">
      <c r="A23" s="19">
        <v>21.0</v>
      </c>
      <c r="B23" s="300" t="s">
        <v>684</v>
      </c>
      <c r="C23" s="364"/>
      <c r="D23" s="32"/>
      <c r="E23" s="23" t="s">
        <v>737</v>
      </c>
      <c r="F23" s="27"/>
      <c r="G23" s="360" t="s">
        <v>11</v>
      </c>
      <c r="H23" s="25"/>
      <c r="I23" s="27"/>
      <c r="J23" s="27"/>
      <c r="K23" s="35">
        <v>12.0</v>
      </c>
      <c r="L23" s="25"/>
      <c r="M23" s="27"/>
      <c r="N23" s="27"/>
      <c r="O23" s="24">
        <v>8.0</v>
      </c>
      <c r="P23" s="24">
        <v>8.0</v>
      </c>
      <c r="Q23" s="35">
        <v>12.0</v>
      </c>
      <c r="R23" s="25"/>
      <c r="S23" s="27"/>
      <c r="T23" s="24">
        <v>8.0</v>
      </c>
      <c r="U23" s="24">
        <v>8.0</v>
      </c>
      <c r="V23" s="24">
        <v>8.0</v>
      </c>
      <c r="W23" s="24">
        <v>8.0</v>
      </c>
      <c r="X23" s="24"/>
      <c r="Y23" s="27"/>
      <c r="Z23" s="35">
        <v>12.0</v>
      </c>
      <c r="AA23" s="303"/>
      <c r="AB23" s="303"/>
      <c r="AC23" s="24">
        <v>8.0</v>
      </c>
      <c r="AD23" s="35">
        <v>12.0</v>
      </c>
      <c r="AE23" s="24">
        <v>8.0</v>
      </c>
      <c r="AF23" s="25"/>
      <c r="AG23" s="27"/>
      <c r="AH23" s="35">
        <v>12.0</v>
      </c>
      <c r="AI23" s="24">
        <v>8.0</v>
      </c>
      <c r="AJ23" s="24">
        <v>8.0</v>
      </c>
      <c r="AK23" s="24">
        <v>8.0</v>
      </c>
      <c r="AL23" s="404">
        <f t="shared" si="1"/>
        <v>16</v>
      </c>
    </row>
    <row r="24" ht="15.75" customHeight="1">
      <c r="A24" s="19">
        <v>22.0</v>
      </c>
      <c r="B24" s="300" t="s">
        <v>165</v>
      </c>
      <c r="C24" s="364"/>
      <c r="D24" s="32"/>
      <c r="E24" s="23" t="s">
        <v>737</v>
      </c>
      <c r="F24" s="27"/>
      <c r="G24" s="360" t="s">
        <v>11</v>
      </c>
      <c r="H24" s="27"/>
      <c r="I24" s="25"/>
      <c r="J24" s="27"/>
      <c r="K24" s="25"/>
      <c r="L24" s="27"/>
      <c r="M24" s="27"/>
      <c r="N24" s="25"/>
      <c r="O24" s="24">
        <v>8.0</v>
      </c>
      <c r="P24" s="24">
        <v>8.0</v>
      </c>
      <c r="Q24" s="24">
        <v>8.0</v>
      </c>
      <c r="R24" s="35">
        <v>12.0</v>
      </c>
      <c r="S24" s="25"/>
      <c r="T24" s="24"/>
      <c r="U24" s="35">
        <v>12.0</v>
      </c>
      <c r="V24" s="24">
        <v>8.0</v>
      </c>
      <c r="W24" s="24">
        <v>8.0</v>
      </c>
      <c r="X24" s="24">
        <v>8.0</v>
      </c>
      <c r="Y24" s="27"/>
      <c r="Z24" s="25"/>
      <c r="AA24" s="35">
        <v>12.0</v>
      </c>
      <c r="AB24" s="24">
        <v>8.0</v>
      </c>
      <c r="AC24" s="24">
        <v>8.0</v>
      </c>
      <c r="AD24" s="24">
        <v>8.0</v>
      </c>
      <c r="AE24" s="24">
        <v>8.0</v>
      </c>
      <c r="AF24" s="27">
        <v>8.0</v>
      </c>
      <c r="AG24" s="25"/>
      <c r="AH24" s="24"/>
      <c r="AI24" s="24">
        <v>8.0</v>
      </c>
      <c r="AJ24" s="24">
        <v>8.0</v>
      </c>
      <c r="AK24" s="35">
        <v>12.0</v>
      </c>
      <c r="AL24" s="404">
        <f t="shared" si="1"/>
        <v>17</v>
      </c>
    </row>
    <row r="25" ht="15.75" customHeight="1">
      <c r="A25" s="46">
        <v>23.0</v>
      </c>
      <c r="B25" s="300" t="s">
        <v>36</v>
      </c>
      <c r="C25" s="377"/>
      <c r="D25" s="32"/>
      <c r="E25" s="23" t="s">
        <v>737</v>
      </c>
      <c r="F25" s="27"/>
      <c r="G25" s="360" t="s">
        <v>11</v>
      </c>
      <c r="H25" s="27"/>
      <c r="I25" s="27"/>
      <c r="J25" s="27"/>
      <c r="K25" s="25"/>
      <c r="L25" s="27"/>
      <c r="M25" s="27"/>
      <c r="N25" s="27"/>
      <c r="O25" s="24">
        <v>8.0</v>
      </c>
      <c r="P25" s="35">
        <v>12.0</v>
      </c>
      <c r="Q25" s="24">
        <v>8.0</v>
      </c>
      <c r="R25" s="27"/>
      <c r="S25" s="27"/>
      <c r="T25" s="24">
        <v>8.0</v>
      </c>
      <c r="U25" s="24">
        <v>8.0</v>
      </c>
      <c r="V25" s="35">
        <v>12.0</v>
      </c>
      <c r="W25" s="24">
        <v>8.0</v>
      </c>
      <c r="X25" s="24">
        <v>8.0</v>
      </c>
      <c r="Y25" s="27"/>
      <c r="Z25" s="27"/>
      <c r="AA25" s="24">
        <v>8.0</v>
      </c>
      <c r="AB25" s="24">
        <v>8.0</v>
      </c>
      <c r="AC25" s="24">
        <v>8.0</v>
      </c>
      <c r="AD25" s="24">
        <v>8.0</v>
      </c>
      <c r="AE25" s="35">
        <v>12.0</v>
      </c>
      <c r="AF25" s="27"/>
      <c r="AG25" s="27"/>
      <c r="AH25" s="24">
        <v>8.0</v>
      </c>
      <c r="AI25" s="24">
        <v>8.0</v>
      </c>
      <c r="AJ25" s="35">
        <v>12.0</v>
      </c>
      <c r="AK25" s="24">
        <v>8.0</v>
      </c>
      <c r="AL25" s="404">
        <f t="shared" si="1"/>
        <v>17</v>
      </c>
    </row>
    <row r="26" ht="15.75" customHeight="1">
      <c r="A26" s="717">
        <v>24.0</v>
      </c>
      <c r="B26" s="300" t="s">
        <v>669</v>
      </c>
      <c r="C26" s="377"/>
      <c r="D26" s="32"/>
      <c r="E26" s="23" t="s">
        <v>737</v>
      </c>
      <c r="F26" s="27"/>
      <c r="G26" s="360" t="s">
        <v>11</v>
      </c>
      <c r="H26" s="27"/>
      <c r="I26" s="27"/>
      <c r="J26" s="35">
        <v>12.0</v>
      </c>
      <c r="K26" s="27">
        <v>8.0</v>
      </c>
      <c r="L26" s="27"/>
      <c r="M26" s="27"/>
      <c r="N26" s="27"/>
      <c r="O26" s="35">
        <v>12.0</v>
      </c>
      <c r="P26" s="247">
        <v>8.0</v>
      </c>
      <c r="Q26" s="247">
        <v>8.0</v>
      </c>
      <c r="R26" s="27"/>
      <c r="S26" s="27"/>
      <c r="T26" s="247">
        <v>8.0</v>
      </c>
      <c r="U26" s="247">
        <v>8.0</v>
      </c>
      <c r="V26" s="35">
        <v>12.0</v>
      </c>
      <c r="W26" s="35">
        <v>12.0</v>
      </c>
      <c r="X26" s="247"/>
      <c r="Y26" s="27"/>
      <c r="Z26" s="27">
        <v>8.0</v>
      </c>
      <c r="AA26" s="247">
        <v>8.0</v>
      </c>
      <c r="AB26" s="247">
        <v>8.0</v>
      </c>
      <c r="AC26" s="35">
        <v>12.0</v>
      </c>
      <c r="AD26" s="247">
        <v>8.0</v>
      </c>
      <c r="AE26" s="247">
        <v>8.0</v>
      </c>
      <c r="AF26" s="27"/>
      <c r="AG26" s="27"/>
      <c r="AH26" s="247">
        <v>8.0</v>
      </c>
      <c r="AI26" s="35">
        <v>12.0</v>
      </c>
      <c r="AJ26" s="247">
        <v>8.0</v>
      </c>
      <c r="AK26" s="247">
        <v>8.0</v>
      </c>
      <c r="AL26" s="404">
        <f t="shared" si="1"/>
        <v>19</v>
      </c>
    </row>
    <row r="27" ht="15.75" customHeight="1">
      <c r="A27" s="46">
        <v>25.0</v>
      </c>
      <c r="B27" s="300" t="s">
        <v>37</v>
      </c>
      <c r="C27" s="377"/>
      <c r="D27" s="32"/>
      <c r="E27" s="23" t="s">
        <v>737</v>
      </c>
      <c r="F27" s="27"/>
      <c r="G27" s="23"/>
      <c r="H27" s="27"/>
      <c r="I27" s="27"/>
      <c r="J27" s="27"/>
      <c r="K27" s="27"/>
      <c r="L27" s="27">
        <v>8.0</v>
      </c>
      <c r="M27" s="27"/>
      <c r="N27" s="27"/>
      <c r="O27" s="24">
        <v>8.0</v>
      </c>
      <c r="P27" s="35">
        <v>12.0</v>
      </c>
      <c r="Q27" s="24">
        <v>8.0</v>
      </c>
      <c r="R27" s="35">
        <v>12.0</v>
      </c>
      <c r="S27" s="27"/>
      <c r="T27" s="24"/>
      <c r="U27" s="24">
        <v>8.0</v>
      </c>
      <c r="V27" s="24">
        <v>8.0</v>
      </c>
      <c r="W27" s="24">
        <v>8.0</v>
      </c>
      <c r="X27" s="35">
        <v>12.0</v>
      </c>
      <c r="Y27" s="27"/>
      <c r="Z27" s="27"/>
      <c r="AA27" s="24">
        <v>8.0</v>
      </c>
      <c r="AB27" s="24">
        <v>8.0</v>
      </c>
      <c r="AC27" s="35">
        <v>12.0</v>
      </c>
      <c r="AD27" s="35">
        <v>12.0</v>
      </c>
      <c r="AE27" s="24"/>
      <c r="AF27" s="27"/>
      <c r="AG27" s="27">
        <v>8.0</v>
      </c>
      <c r="AH27" s="35">
        <v>12.0</v>
      </c>
      <c r="AI27" s="24">
        <v>8.0</v>
      </c>
      <c r="AJ27" s="24">
        <v>8.0</v>
      </c>
      <c r="AK27" s="24">
        <v>8.0</v>
      </c>
      <c r="AL27" s="404">
        <f t="shared" si="1"/>
        <v>18</v>
      </c>
    </row>
    <row r="28" ht="15.75" customHeight="1">
      <c r="A28" s="46">
        <v>26.0</v>
      </c>
      <c r="B28" s="300" t="s">
        <v>226</v>
      </c>
      <c r="C28" s="377"/>
      <c r="D28" s="32"/>
      <c r="E28" s="23" t="s">
        <v>737</v>
      </c>
      <c r="F28" s="27"/>
      <c r="G28" s="23"/>
      <c r="H28" s="27"/>
      <c r="I28" s="27"/>
      <c r="J28" s="27"/>
      <c r="K28" s="27"/>
      <c r="L28" s="27"/>
      <c r="M28" s="27"/>
      <c r="N28" s="27"/>
      <c r="O28" s="24">
        <v>8.0</v>
      </c>
      <c r="P28" s="24">
        <v>8.0</v>
      </c>
      <c r="Q28" s="24">
        <v>8.0</v>
      </c>
      <c r="R28" s="27"/>
      <c r="S28" s="27"/>
      <c r="T28" s="24">
        <v>8.0</v>
      </c>
      <c r="U28" s="24">
        <v>8.0</v>
      </c>
      <c r="V28" s="24">
        <v>8.0</v>
      </c>
      <c r="W28" s="24">
        <v>8.0</v>
      </c>
      <c r="X28" s="24">
        <v>8.0</v>
      </c>
      <c r="Y28" s="27"/>
      <c r="Z28" s="27"/>
      <c r="AA28" s="24">
        <v>8.0</v>
      </c>
      <c r="AB28" s="24">
        <v>8.0</v>
      </c>
      <c r="AC28" s="24">
        <v>8.0</v>
      </c>
      <c r="AD28" s="24">
        <v>8.0</v>
      </c>
      <c r="AE28" s="24">
        <v>8.0</v>
      </c>
      <c r="AF28" s="27"/>
      <c r="AG28" s="27"/>
      <c r="AH28" s="24">
        <v>8.0</v>
      </c>
      <c r="AI28" s="24">
        <v>8.0</v>
      </c>
      <c r="AJ28" s="24">
        <v>8.0</v>
      </c>
      <c r="AK28" s="24">
        <v>8.0</v>
      </c>
      <c r="AL28" s="404">
        <f t="shared" si="1"/>
        <v>17</v>
      </c>
    </row>
    <row r="29" ht="15.75" customHeight="1">
      <c r="A29" s="736"/>
      <c r="B29" s="769" t="s">
        <v>40</v>
      </c>
      <c r="C29" s="770"/>
      <c r="D29" s="32"/>
      <c r="E29" s="43"/>
      <c r="F29" s="27"/>
      <c r="G29" s="23"/>
      <c r="H29" s="27"/>
      <c r="I29" s="27"/>
      <c r="J29" s="27"/>
      <c r="K29" s="27"/>
      <c r="L29" s="27"/>
      <c r="M29" s="27"/>
      <c r="N29" s="27"/>
      <c r="O29" s="490"/>
      <c r="P29" s="490"/>
      <c r="Q29" s="490"/>
      <c r="R29" s="27"/>
      <c r="S29" s="27"/>
      <c r="T29" s="490"/>
      <c r="U29" s="490"/>
      <c r="V29" s="490"/>
      <c r="W29" s="490"/>
      <c r="X29" s="490"/>
      <c r="Y29" s="27"/>
      <c r="Z29" s="27"/>
      <c r="AA29" s="803"/>
      <c r="AB29" s="490"/>
      <c r="AC29" s="490"/>
      <c r="AD29" s="490"/>
      <c r="AE29" s="490"/>
      <c r="AF29" s="27"/>
      <c r="AG29" s="27"/>
      <c r="AH29" s="490"/>
      <c r="AI29" s="803"/>
      <c r="AJ29" s="490"/>
      <c r="AK29" s="490"/>
      <c r="AL29" s="404"/>
    </row>
    <row r="30" ht="15.75" customHeight="1">
      <c r="A30" s="736"/>
      <c r="B30" s="769" t="s">
        <v>40</v>
      </c>
      <c r="C30" s="770"/>
      <c r="D30" s="32"/>
      <c r="E30" s="43"/>
      <c r="F30" s="27"/>
      <c r="G30" s="23"/>
      <c r="H30" s="27"/>
      <c r="I30" s="27"/>
      <c r="J30" s="27"/>
      <c r="K30" s="27"/>
      <c r="L30" s="27"/>
      <c r="M30" s="27"/>
      <c r="N30" s="27"/>
      <c r="O30" s="490"/>
      <c r="P30" s="490"/>
      <c r="Q30" s="490"/>
      <c r="R30" s="27"/>
      <c r="S30" s="27"/>
      <c r="T30" s="490"/>
      <c r="U30" s="490"/>
      <c r="V30" s="490"/>
      <c r="W30" s="490"/>
      <c r="X30" s="490"/>
      <c r="Y30" s="27"/>
      <c r="Z30" s="27"/>
      <c r="AA30" s="490"/>
      <c r="AB30" s="490"/>
      <c r="AC30" s="490"/>
      <c r="AD30" s="490"/>
      <c r="AE30" s="490"/>
      <c r="AF30" s="27"/>
      <c r="AG30" s="27"/>
      <c r="AH30" s="490"/>
      <c r="AI30" s="490"/>
      <c r="AJ30" s="490"/>
      <c r="AK30" s="490"/>
      <c r="AL30" s="404"/>
    </row>
    <row r="31" ht="15.75" customHeight="1">
      <c r="A31" s="736"/>
      <c r="B31" s="769" t="s">
        <v>40</v>
      </c>
      <c r="C31" s="770"/>
      <c r="D31" s="32"/>
      <c r="E31" s="43"/>
      <c r="F31" s="27"/>
      <c r="G31" s="23"/>
      <c r="H31" s="27"/>
      <c r="I31" s="27"/>
      <c r="J31" s="27"/>
      <c r="K31" s="27"/>
      <c r="L31" s="27"/>
      <c r="M31" s="27"/>
      <c r="N31" s="27"/>
      <c r="O31" s="490"/>
      <c r="P31" s="490"/>
      <c r="Q31" s="490"/>
      <c r="R31" s="27"/>
      <c r="S31" s="27"/>
      <c r="T31" s="490"/>
      <c r="U31" s="490"/>
      <c r="V31" s="490"/>
      <c r="W31" s="490"/>
      <c r="X31" s="490"/>
      <c r="Y31" s="27"/>
      <c r="Z31" s="27"/>
      <c r="AA31" s="490"/>
      <c r="AB31" s="490"/>
      <c r="AC31" s="490"/>
      <c r="AD31" s="490"/>
      <c r="AE31" s="490"/>
      <c r="AF31" s="27"/>
      <c r="AG31" s="27"/>
      <c r="AH31" s="490"/>
      <c r="AI31" s="490"/>
      <c r="AJ31" s="490"/>
      <c r="AK31" s="490"/>
      <c r="AL31" s="404"/>
    </row>
    <row r="32" ht="15.75" customHeight="1">
      <c r="A32" s="771" t="s">
        <v>671</v>
      </c>
      <c r="B32" s="772" t="s">
        <v>672</v>
      </c>
      <c r="C32" s="773"/>
      <c r="D32" s="32"/>
      <c r="E32" s="78"/>
      <c r="F32" s="27"/>
      <c r="G32" s="23"/>
      <c r="H32" s="27"/>
      <c r="I32" s="35">
        <v>12.0</v>
      </c>
      <c r="J32" s="27"/>
      <c r="K32" s="27"/>
      <c r="L32" s="27"/>
      <c r="M32" s="27"/>
      <c r="N32" s="27"/>
      <c r="O32" s="774">
        <v>8.0</v>
      </c>
      <c r="P32" s="774">
        <v>8.0</v>
      </c>
      <c r="Q32" s="774">
        <v>8.0</v>
      </c>
      <c r="R32" s="27"/>
      <c r="S32" s="27"/>
      <c r="T32" s="774">
        <v>8.0</v>
      </c>
      <c r="U32" s="774">
        <v>8.0</v>
      </c>
      <c r="V32" s="774">
        <v>8.0</v>
      </c>
      <c r="W32" s="774">
        <v>8.0</v>
      </c>
      <c r="X32" s="774">
        <v>8.0</v>
      </c>
      <c r="Y32" s="27"/>
      <c r="Z32" s="27"/>
      <c r="AA32" s="774">
        <v>8.0</v>
      </c>
      <c r="AB32" s="774">
        <v>8.0</v>
      </c>
      <c r="AC32" s="774">
        <v>8.0</v>
      </c>
      <c r="AD32" s="774">
        <v>8.0</v>
      </c>
      <c r="AE32" s="774">
        <v>8.0</v>
      </c>
      <c r="AF32" s="27"/>
      <c r="AG32" s="27"/>
      <c r="AH32" s="774">
        <v>8.0</v>
      </c>
      <c r="AI32" s="775">
        <v>8.0</v>
      </c>
      <c r="AJ32" s="775">
        <v>8.0</v>
      </c>
      <c r="AK32" s="775">
        <v>8.0</v>
      </c>
      <c r="AL32" s="404">
        <f t="shared" ref="AL32:AL38" si="2">COUNT(F32:AK32)</f>
        <v>18</v>
      </c>
    </row>
    <row r="33" ht="15.75" customHeight="1">
      <c r="A33" s="776" t="s">
        <v>673</v>
      </c>
      <c r="B33" s="777" t="s">
        <v>308</v>
      </c>
      <c r="C33" s="778"/>
      <c r="D33" s="32"/>
      <c r="E33" s="78"/>
      <c r="F33" s="27"/>
      <c r="G33" s="23"/>
      <c r="H33" s="27"/>
      <c r="I33" s="27"/>
      <c r="J33" s="35">
        <v>12.0</v>
      </c>
      <c r="K33" s="27"/>
      <c r="L33" s="27"/>
      <c r="M33" s="27"/>
      <c r="N33" s="27"/>
      <c r="O33" s="779">
        <v>8.0</v>
      </c>
      <c r="P33" s="779">
        <v>8.0</v>
      </c>
      <c r="Q33" s="779">
        <v>8.0</v>
      </c>
      <c r="R33" s="27"/>
      <c r="S33" s="27"/>
      <c r="T33" s="779">
        <v>8.0</v>
      </c>
      <c r="U33" s="779">
        <v>8.0</v>
      </c>
      <c r="V33" s="779">
        <v>8.0</v>
      </c>
      <c r="W33" s="779">
        <v>8.0</v>
      </c>
      <c r="X33" s="779">
        <v>8.0</v>
      </c>
      <c r="Y33" s="27"/>
      <c r="Z33" s="27"/>
      <c r="AA33" s="779">
        <v>8.0</v>
      </c>
      <c r="AB33" s="779">
        <v>8.0</v>
      </c>
      <c r="AC33" s="779">
        <v>8.0</v>
      </c>
      <c r="AD33" s="779">
        <v>8.0</v>
      </c>
      <c r="AE33" s="779">
        <v>8.0</v>
      </c>
      <c r="AF33" s="27"/>
      <c r="AG33" s="27"/>
      <c r="AH33" s="779">
        <v>8.0</v>
      </c>
      <c r="AI33" s="780">
        <v>8.0</v>
      </c>
      <c r="AJ33" s="780">
        <v>8.0</v>
      </c>
      <c r="AK33" s="780">
        <v>8.0</v>
      </c>
      <c r="AL33" s="404">
        <f t="shared" si="2"/>
        <v>18</v>
      </c>
    </row>
    <row r="34" ht="15.75" customHeight="1">
      <c r="A34" s="758" t="s">
        <v>323</v>
      </c>
      <c r="B34" s="759" t="s">
        <v>724</v>
      </c>
      <c r="C34" s="781"/>
      <c r="D34" s="32"/>
      <c r="E34" s="78"/>
      <c r="F34" s="27"/>
      <c r="G34" s="23"/>
      <c r="H34" s="27"/>
      <c r="I34" s="27"/>
      <c r="J34" s="27"/>
      <c r="K34" s="27"/>
      <c r="L34" s="27"/>
      <c r="M34" s="27"/>
      <c r="N34" s="27"/>
      <c r="O34" s="760">
        <v>8.0</v>
      </c>
      <c r="P34" s="760">
        <v>8.0</v>
      </c>
      <c r="Q34" s="760">
        <v>8.0</v>
      </c>
      <c r="R34" s="27"/>
      <c r="S34" s="27"/>
      <c r="T34" s="760">
        <v>8.0</v>
      </c>
      <c r="U34" s="760">
        <v>8.0</v>
      </c>
      <c r="V34" s="760">
        <v>8.0</v>
      </c>
      <c r="W34" s="760">
        <v>8.0</v>
      </c>
      <c r="X34" s="760">
        <v>8.0</v>
      </c>
      <c r="Y34" s="27"/>
      <c r="Z34" s="27"/>
      <c r="AA34" s="760">
        <v>8.0</v>
      </c>
      <c r="AB34" s="760">
        <v>8.0</v>
      </c>
      <c r="AC34" s="760">
        <v>8.0</v>
      </c>
      <c r="AD34" s="760">
        <v>8.0</v>
      </c>
      <c r="AE34" s="760">
        <v>8.0</v>
      </c>
      <c r="AF34" s="27"/>
      <c r="AG34" s="27"/>
      <c r="AH34" s="760">
        <v>8.0</v>
      </c>
      <c r="AI34" s="760">
        <v>8.0</v>
      </c>
      <c r="AJ34" s="760">
        <v>8.0</v>
      </c>
      <c r="AK34" s="760">
        <v>8.0</v>
      </c>
      <c r="AL34" s="404">
        <f t="shared" si="2"/>
        <v>17</v>
      </c>
    </row>
    <row r="35" ht="15.75" customHeight="1">
      <c r="A35" s="758" t="s">
        <v>675</v>
      </c>
      <c r="B35" s="759" t="s">
        <v>676</v>
      </c>
      <c r="C35" s="782"/>
      <c r="D35" s="32"/>
      <c r="E35" s="418"/>
      <c r="F35" s="27"/>
      <c r="G35" s="418"/>
      <c r="H35" s="27"/>
      <c r="I35" s="27"/>
      <c r="J35" s="27"/>
      <c r="K35" s="27"/>
      <c r="L35" s="27"/>
      <c r="M35" s="27"/>
      <c r="N35" s="27"/>
      <c r="O35" s="760">
        <v>8.0</v>
      </c>
      <c r="P35" s="760">
        <v>8.0</v>
      </c>
      <c r="Q35" s="760">
        <v>8.0</v>
      </c>
      <c r="R35" s="27"/>
      <c r="S35" s="27"/>
      <c r="T35" s="760">
        <v>8.0</v>
      </c>
      <c r="U35" s="760">
        <v>8.0</v>
      </c>
      <c r="V35" s="760">
        <v>8.0</v>
      </c>
      <c r="W35" s="760">
        <v>8.0</v>
      </c>
      <c r="X35" s="760">
        <v>8.0</v>
      </c>
      <c r="Y35" s="27"/>
      <c r="Z35" s="27"/>
      <c r="AA35" s="760">
        <v>8.0</v>
      </c>
      <c r="AB35" s="760">
        <v>8.0</v>
      </c>
      <c r="AC35" s="760">
        <v>8.0</v>
      </c>
      <c r="AD35" s="760">
        <v>8.0</v>
      </c>
      <c r="AE35" s="760">
        <v>8.0</v>
      </c>
      <c r="AF35" s="27"/>
      <c r="AG35" s="27"/>
      <c r="AH35" s="760">
        <v>8.0</v>
      </c>
      <c r="AI35" s="760">
        <v>8.0</v>
      </c>
      <c r="AJ35" s="760">
        <v>8.0</v>
      </c>
      <c r="AK35" s="760">
        <v>8.0</v>
      </c>
      <c r="AL35" s="404">
        <f t="shared" si="2"/>
        <v>17</v>
      </c>
    </row>
    <row r="36" ht="15.75" customHeight="1">
      <c r="A36" s="758" t="s">
        <v>677</v>
      </c>
      <c r="B36" s="759" t="s">
        <v>678</v>
      </c>
      <c r="C36" s="782"/>
      <c r="D36" s="32"/>
      <c r="E36" s="418"/>
      <c r="F36" s="27"/>
      <c r="G36" s="418"/>
      <c r="H36" s="27"/>
      <c r="I36" s="27"/>
      <c r="J36" s="27"/>
      <c r="K36" s="27"/>
      <c r="L36" s="27"/>
      <c r="M36" s="27"/>
      <c r="N36" s="27"/>
      <c r="O36" s="760">
        <v>8.0</v>
      </c>
      <c r="P36" s="760">
        <v>8.0</v>
      </c>
      <c r="Q36" s="760">
        <v>8.0</v>
      </c>
      <c r="R36" s="27"/>
      <c r="S36" s="27"/>
      <c r="T36" s="760">
        <v>8.0</v>
      </c>
      <c r="U36" s="760">
        <v>8.0</v>
      </c>
      <c r="V36" s="760">
        <v>8.0</v>
      </c>
      <c r="W36" s="760">
        <v>8.0</v>
      </c>
      <c r="X36" s="760">
        <v>8.0</v>
      </c>
      <c r="Y36" s="27"/>
      <c r="Z36" s="27"/>
      <c r="AA36" s="760">
        <v>8.0</v>
      </c>
      <c r="AB36" s="760">
        <v>8.0</v>
      </c>
      <c r="AC36" s="760">
        <v>8.0</v>
      </c>
      <c r="AD36" s="760">
        <v>8.0</v>
      </c>
      <c r="AE36" s="760">
        <v>8.0</v>
      </c>
      <c r="AF36" s="27"/>
      <c r="AG36" s="27"/>
      <c r="AH36" s="760">
        <v>8.0</v>
      </c>
      <c r="AI36" s="760">
        <v>8.0</v>
      </c>
      <c r="AJ36" s="760">
        <v>8.0</v>
      </c>
      <c r="AK36" s="760">
        <v>8.0</v>
      </c>
      <c r="AL36" s="404">
        <f t="shared" si="2"/>
        <v>17</v>
      </c>
    </row>
    <row r="37" ht="15.75" customHeight="1">
      <c r="A37" s="758" t="s">
        <v>328</v>
      </c>
      <c r="B37" s="759" t="s">
        <v>679</v>
      </c>
      <c r="C37" s="782"/>
      <c r="D37" s="32"/>
      <c r="E37" s="418"/>
      <c r="F37" s="27"/>
      <c r="G37" s="418"/>
      <c r="H37" s="27"/>
      <c r="I37" s="27"/>
      <c r="J37" s="27"/>
      <c r="K37" s="27"/>
      <c r="L37" s="27"/>
      <c r="M37" s="27"/>
      <c r="N37" s="27"/>
      <c r="O37" s="760">
        <v>8.0</v>
      </c>
      <c r="P37" s="760">
        <v>8.0</v>
      </c>
      <c r="Q37" s="760">
        <v>8.0</v>
      </c>
      <c r="R37" s="27"/>
      <c r="S37" s="27"/>
      <c r="T37" s="760">
        <v>8.0</v>
      </c>
      <c r="U37" s="760">
        <v>8.0</v>
      </c>
      <c r="V37" s="760">
        <v>8.0</v>
      </c>
      <c r="W37" s="760">
        <v>8.0</v>
      </c>
      <c r="X37" s="760">
        <v>8.0</v>
      </c>
      <c r="Y37" s="27"/>
      <c r="Z37" s="27"/>
      <c r="AA37" s="760">
        <v>8.0</v>
      </c>
      <c r="AB37" s="760">
        <v>8.0</v>
      </c>
      <c r="AC37" s="760">
        <v>8.0</v>
      </c>
      <c r="AD37" s="760">
        <v>8.0</v>
      </c>
      <c r="AE37" s="760">
        <v>8.0</v>
      </c>
      <c r="AF37" s="27"/>
      <c r="AG37" s="27"/>
      <c r="AH37" s="760">
        <v>8.0</v>
      </c>
      <c r="AI37" s="760">
        <v>8.0</v>
      </c>
      <c r="AJ37" s="760">
        <v>8.0</v>
      </c>
      <c r="AK37" s="760">
        <v>8.0</v>
      </c>
      <c r="AL37" s="404">
        <f t="shared" si="2"/>
        <v>17</v>
      </c>
    </row>
    <row r="38" ht="15.75" customHeight="1">
      <c r="A38" s="758" t="s">
        <v>725</v>
      </c>
      <c r="B38" s="759" t="s">
        <v>726</v>
      </c>
      <c r="C38" s="782"/>
      <c r="D38" s="71"/>
      <c r="E38" s="418"/>
      <c r="F38" s="28"/>
      <c r="G38" s="418"/>
      <c r="H38" s="28"/>
      <c r="I38" s="28"/>
      <c r="J38" s="28"/>
      <c r="K38" s="28"/>
      <c r="L38" s="28"/>
      <c r="M38" s="28"/>
      <c r="N38" s="28"/>
      <c r="O38" s="760">
        <v>8.0</v>
      </c>
      <c r="P38" s="783">
        <v>8.0</v>
      </c>
      <c r="Q38" s="783">
        <v>8.0</v>
      </c>
      <c r="R38" s="28"/>
      <c r="S38" s="28"/>
      <c r="T38" s="760">
        <v>8.0</v>
      </c>
      <c r="U38" s="760">
        <v>8.0</v>
      </c>
      <c r="V38" s="760">
        <v>8.0</v>
      </c>
      <c r="W38" s="783">
        <v>8.0</v>
      </c>
      <c r="X38" s="783">
        <v>8.0</v>
      </c>
      <c r="Y38" s="28"/>
      <c r="Z38" s="28"/>
      <c r="AA38" s="760">
        <v>8.0</v>
      </c>
      <c r="AB38" s="760">
        <v>8.0</v>
      </c>
      <c r="AC38" s="760">
        <v>8.0</v>
      </c>
      <c r="AD38" s="783">
        <v>8.0</v>
      </c>
      <c r="AE38" s="783">
        <v>8.0</v>
      </c>
      <c r="AF38" s="28"/>
      <c r="AG38" s="28"/>
      <c r="AH38" s="783">
        <v>8.0</v>
      </c>
      <c r="AI38" s="760">
        <v>8.0</v>
      </c>
      <c r="AJ38" s="760">
        <v>8.0</v>
      </c>
      <c r="AK38" s="760">
        <v>8.0</v>
      </c>
      <c r="AL38" s="404">
        <f t="shared" si="2"/>
        <v>17</v>
      </c>
    </row>
    <row r="39" ht="15.75" customHeight="1">
      <c r="A39" s="79"/>
      <c r="B39" s="423"/>
      <c r="C39" s="81"/>
      <c r="D39" s="79"/>
      <c r="E39" s="82"/>
      <c r="F39" s="82"/>
      <c r="G39" s="82"/>
      <c r="H39" s="83"/>
      <c r="I39" s="84"/>
      <c r="J39" s="82"/>
      <c r="K39" s="82"/>
      <c r="L39" s="82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82"/>
    </row>
    <row r="40" ht="15.75" customHeight="1">
      <c r="A40" s="306"/>
      <c r="B40" s="306"/>
      <c r="C40" s="307" t="s">
        <v>276</v>
      </c>
      <c r="D40" s="127"/>
      <c r="E40" s="87" t="s">
        <v>42</v>
      </c>
      <c r="F40" s="31" t="s">
        <v>43</v>
      </c>
      <c r="G40" s="82"/>
      <c r="H40" s="88"/>
      <c r="I40" s="79" t="s">
        <v>44</v>
      </c>
      <c r="J40" s="89"/>
      <c r="K40" s="89"/>
      <c r="L40" s="89"/>
      <c r="M40" s="89"/>
      <c r="N40" s="82"/>
      <c r="O40" s="82"/>
      <c r="P40" s="90"/>
      <c r="Q40" s="79" t="s">
        <v>45</v>
      </c>
      <c r="R40" s="79"/>
      <c r="S40" s="79"/>
      <c r="T40" s="82"/>
      <c r="U40" s="256"/>
      <c r="V40" s="82" t="s">
        <v>46</v>
      </c>
      <c r="W40" s="82"/>
      <c r="X40" s="82"/>
      <c r="Y40" s="485"/>
      <c r="Z40" s="486" t="s">
        <v>310</v>
      </c>
      <c r="AD40" s="79"/>
      <c r="AE40" s="79"/>
      <c r="AF40" s="79"/>
      <c r="AG40" s="79"/>
      <c r="AH40" s="79"/>
      <c r="AI40" s="79"/>
      <c r="AJ40" s="79"/>
      <c r="AK40" s="79"/>
      <c r="AL40" s="82"/>
    </row>
    <row r="41" ht="15.75" customHeight="1">
      <c r="A41" s="306"/>
      <c r="B41" s="306"/>
      <c r="C41" s="222"/>
      <c r="D41" s="223"/>
      <c r="E41" s="87" t="s">
        <v>48</v>
      </c>
      <c r="F41" s="35" t="s">
        <v>49</v>
      </c>
      <c r="G41" s="82"/>
      <c r="H41" s="93"/>
      <c r="I41" s="82"/>
      <c r="J41" s="82"/>
      <c r="K41" s="82"/>
      <c r="L41" s="82"/>
      <c r="M41" s="82"/>
      <c r="N41" s="82"/>
      <c r="O41" s="82"/>
      <c r="P41" s="94"/>
      <c r="Q41" s="82" t="s">
        <v>50</v>
      </c>
      <c r="R41" s="89"/>
      <c r="S41" s="82"/>
      <c r="T41" s="82"/>
      <c r="U41" s="95"/>
      <c r="V41" s="79" t="s">
        <v>51</v>
      </c>
      <c r="W41" s="79"/>
      <c r="X41" s="82"/>
      <c r="Y41" s="82"/>
      <c r="Z41" s="82"/>
      <c r="AA41" s="79"/>
      <c r="AB41" s="79"/>
      <c r="AC41" s="85"/>
      <c r="AD41" s="79"/>
      <c r="AE41" s="79"/>
      <c r="AF41" s="79"/>
      <c r="AG41" s="79"/>
      <c r="AH41" s="79"/>
      <c r="AI41" s="79"/>
      <c r="AJ41" s="79"/>
      <c r="AK41" s="79"/>
      <c r="AL41" s="82"/>
    </row>
    <row r="42" ht="15.75" customHeight="1">
      <c r="A42" s="306"/>
      <c r="B42" s="306"/>
      <c r="C42" s="128"/>
      <c r="D42" s="130"/>
      <c r="E42" s="87"/>
      <c r="F42" s="804"/>
      <c r="G42" s="98"/>
      <c r="H42" s="89"/>
      <c r="I42" s="89"/>
      <c r="J42" s="89"/>
      <c r="K42" s="89"/>
      <c r="L42" s="89"/>
      <c r="M42" s="82"/>
      <c r="N42" s="82"/>
      <c r="O42" s="82"/>
      <c r="P42" s="89"/>
      <c r="Q42" s="89"/>
      <c r="R42" s="99"/>
      <c r="S42" s="99"/>
      <c r="T42" s="100"/>
      <c r="U42" s="100"/>
      <c r="V42" s="99"/>
      <c r="W42" s="99"/>
      <c r="X42" s="99"/>
      <c r="Y42" s="99"/>
      <c r="Z42" s="99"/>
      <c r="AA42" s="99"/>
      <c r="AB42" s="100"/>
      <c r="AC42" s="85"/>
      <c r="AD42" s="101"/>
      <c r="AE42" s="101"/>
      <c r="AF42" s="101"/>
      <c r="AG42" s="101"/>
      <c r="AH42" s="101"/>
      <c r="AI42" s="101"/>
      <c r="AJ42" s="101"/>
      <c r="AK42" s="101"/>
      <c r="AL42" s="102"/>
    </row>
    <row r="43" ht="16.5" customHeight="1">
      <c r="A43" s="103"/>
      <c r="B43" s="104"/>
      <c r="C43" s="105"/>
      <c r="D43" s="103"/>
      <c r="E43" s="103"/>
      <c r="F43" s="106"/>
      <c r="G43" s="107" t="s">
        <v>55</v>
      </c>
      <c r="H43" s="108"/>
      <c r="I43" s="109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1"/>
    </row>
    <row r="44" ht="15.75" customHeight="1">
      <c r="A44" s="79"/>
      <c r="B44" s="82"/>
      <c r="C44" s="96"/>
      <c r="D44" s="79"/>
      <c r="E44" s="79"/>
      <c r="F44" s="79"/>
      <c r="G44" s="79"/>
      <c r="H44" s="112"/>
      <c r="I44" s="84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82"/>
    </row>
    <row r="45" ht="16.5" customHeight="1">
      <c r="A45" s="19">
        <v>1.0</v>
      </c>
      <c r="B45" s="19" t="s">
        <v>680</v>
      </c>
      <c r="C45" s="380"/>
      <c r="D45" s="113" t="s">
        <v>56</v>
      </c>
      <c r="E45" s="114"/>
      <c r="F45" s="15"/>
      <c r="G45" s="117"/>
      <c r="H45" s="15">
        <v>8.0</v>
      </c>
      <c r="I45" s="15"/>
      <c r="J45" s="15"/>
      <c r="K45" s="15"/>
      <c r="L45" s="15"/>
      <c r="M45" s="15">
        <v>8.0</v>
      </c>
      <c r="N45" s="15"/>
      <c r="O45" s="9"/>
      <c r="P45" s="9"/>
      <c r="Q45" s="9"/>
      <c r="R45" s="15"/>
      <c r="S45" s="15"/>
      <c r="T45" s="9"/>
      <c r="U45" s="9"/>
      <c r="V45" s="9"/>
      <c r="W45" s="9"/>
      <c r="X45" s="9"/>
      <c r="Y45" s="15"/>
      <c r="Z45" s="15"/>
      <c r="AA45" s="9"/>
      <c r="AB45" s="9"/>
      <c r="AC45" s="9"/>
      <c r="AD45" s="9"/>
      <c r="AE45" s="9"/>
      <c r="AF45" s="15">
        <v>8.0</v>
      </c>
      <c r="AG45" s="15"/>
      <c r="AH45" s="9"/>
      <c r="AI45" s="9"/>
      <c r="AJ45" s="9"/>
      <c r="AK45" s="9"/>
      <c r="AL45" s="31"/>
    </row>
    <row r="46" ht="15.75" customHeight="1">
      <c r="A46" s="19">
        <v>2.0</v>
      </c>
      <c r="B46" s="19" t="s">
        <v>681</v>
      </c>
      <c r="C46" s="387"/>
      <c r="D46" s="32"/>
      <c r="E46" s="32"/>
      <c r="F46" s="15"/>
      <c r="G46" s="117"/>
      <c r="H46" s="15"/>
      <c r="I46" s="15">
        <v>8.0</v>
      </c>
      <c r="J46" s="15"/>
      <c r="K46" s="15"/>
      <c r="L46" s="15"/>
      <c r="M46" s="15"/>
      <c r="N46" s="15">
        <v>8.0</v>
      </c>
      <c r="O46" s="9"/>
      <c r="P46" s="9"/>
      <c r="Q46" s="9"/>
      <c r="R46" s="15"/>
      <c r="S46" s="15"/>
      <c r="T46" s="9"/>
      <c r="U46" s="9"/>
      <c r="V46" s="9"/>
      <c r="W46" s="9"/>
      <c r="X46" s="9"/>
      <c r="Y46" s="15"/>
      <c r="Z46" s="15">
        <v>8.0</v>
      </c>
      <c r="AA46" s="9"/>
      <c r="AB46" s="9"/>
      <c r="AC46" s="9"/>
      <c r="AD46" s="9"/>
      <c r="AE46" s="9"/>
      <c r="AF46" s="15"/>
      <c r="AG46" s="15"/>
      <c r="AH46" s="9"/>
      <c r="AI46" s="9"/>
      <c r="AJ46" s="9"/>
      <c r="AK46" s="9"/>
      <c r="AL46" s="31"/>
    </row>
    <row r="47" ht="15.75" customHeight="1">
      <c r="A47" s="19">
        <v>3.0</v>
      </c>
      <c r="B47" s="19" t="s">
        <v>339</v>
      </c>
      <c r="C47" s="364"/>
      <c r="D47" s="32"/>
      <c r="E47" s="32"/>
      <c r="F47" s="15"/>
      <c r="G47" s="117"/>
      <c r="H47" s="15"/>
      <c r="I47" s="15"/>
      <c r="J47" s="15"/>
      <c r="K47" s="15">
        <v>8.0</v>
      </c>
      <c r="L47" s="15"/>
      <c r="M47" s="15"/>
      <c r="N47" s="15"/>
      <c r="O47" s="9"/>
      <c r="P47" s="9"/>
      <c r="Q47" s="9"/>
      <c r="R47" s="15"/>
      <c r="S47" s="15">
        <v>8.0</v>
      </c>
      <c r="T47" s="14"/>
      <c r="U47" s="14"/>
      <c r="V47" s="9"/>
      <c r="W47" s="9"/>
      <c r="X47" s="9"/>
      <c r="Y47" s="15"/>
      <c r="Z47" s="15"/>
      <c r="AA47" s="9"/>
      <c r="AB47" s="9"/>
      <c r="AC47" s="9"/>
      <c r="AD47" s="9"/>
      <c r="AE47" s="9"/>
      <c r="AF47" s="15"/>
      <c r="AG47" s="15"/>
      <c r="AH47" s="9"/>
      <c r="AI47" s="9"/>
      <c r="AJ47" s="9"/>
      <c r="AK47" s="9"/>
      <c r="AL47" s="31"/>
    </row>
    <row r="48" ht="15.75" customHeight="1">
      <c r="A48" s="19">
        <v>4.0</v>
      </c>
      <c r="B48" s="19" t="s">
        <v>715</v>
      </c>
      <c r="C48" s="364"/>
      <c r="D48" s="32"/>
      <c r="E48" s="32"/>
      <c r="F48" s="15">
        <v>8.0</v>
      </c>
      <c r="G48" s="117"/>
      <c r="H48" s="15"/>
      <c r="I48" s="15"/>
      <c r="J48" s="15"/>
      <c r="K48" s="15"/>
      <c r="L48" s="15">
        <v>8.0</v>
      </c>
      <c r="M48" s="15"/>
      <c r="N48" s="15"/>
      <c r="O48" s="9"/>
      <c r="P48" s="9"/>
      <c r="Q48" s="9"/>
      <c r="R48" s="15"/>
      <c r="S48" s="15"/>
      <c r="T48" s="14"/>
      <c r="U48" s="14"/>
      <c r="V48" s="9"/>
      <c r="W48" s="9"/>
      <c r="X48" s="9"/>
      <c r="Y48" s="15">
        <v>8.0</v>
      </c>
      <c r="Z48" s="15"/>
      <c r="AA48" s="9"/>
      <c r="AB48" s="9"/>
      <c r="AC48" s="9"/>
      <c r="AD48" s="9"/>
      <c r="AE48" s="9"/>
      <c r="AF48" s="15"/>
      <c r="AG48" s="15"/>
      <c r="AH48" s="9"/>
      <c r="AI48" s="9"/>
      <c r="AJ48" s="9"/>
      <c r="AK48" s="9"/>
      <c r="AL48" s="31"/>
    </row>
    <row r="49" ht="16.5" customHeight="1">
      <c r="A49" s="19">
        <v>5.0</v>
      </c>
      <c r="B49" s="19" t="s">
        <v>59</v>
      </c>
      <c r="C49" s="364"/>
      <c r="D49" s="71"/>
      <c r="E49" s="71"/>
      <c r="F49" s="15"/>
      <c r="G49" s="117"/>
      <c r="H49" s="15"/>
      <c r="I49" s="15"/>
      <c r="J49" s="15">
        <v>8.0</v>
      </c>
      <c r="K49" s="15"/>
      <c r="L49" s="15"/>
      <c r="M49" s="15"/>
      <c r="N49" s="15"/>
      <c r="O49" s="9"/>
      <c r="P49" s="9"/>
      <c r="Q49" s="9"/>
      <c r="R49" s="15">
        <v>8.0</v>
      </c>
      <c r="S49" s="15"/>
      <c r="T49" s="9"/>
      <c r="U49" s="9"/>
      <c r="V49" s="9"/>
      <c r="W49" s="9"/>
      <c r="X49" s="9"/>
      <c r="Y49" s="15"/>
      <c r="Z49" s="15"/>
      <c r="AA49" s="9"/>
      <c r="AB49" s="9"/>
      <c r="AC49" s="9"/>
      <c r="AD49" s="9"/>
      <c r="AE49" s="9"/>
      <c r="AF49" s="15"/>
      <c r="AG49" s="15">
        <v>8.0</v>
      </c>
      <c r="AH49" s="9"/>
      <c r="AI49" s="9"/>
      <c r="AJ49" s="9"/>
      <c r="AK49" s="9"/>
      <c r="AL49" s="31"/>
    </row>
    <row r="50" ht="21.75" customHeight="1">
      <c r="A50" s="79"/>
      <c r="B50" s="80"/>
      <c r="C50" s="112"/>
      <c r="D50" s="79"/>
      <c r="E50" s="112"/>
      <c r="F50" s="237"/>
      <c r="G50" s="237"/>
      <c r="H50" s="237"/>
      <c r="I50" s="237"/>
      <c r="J50" s="237"/>
      <c r="K50" s="237"/>
      <c r="L50" s="237"/>
      <c r="M50" s="25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92"/>
      <c r="AA50" s="237"/>
      <c r="AB50" s="237"/>
      <c r="AC50" s="237"/>
      <c r="AD50" s="237"/>
      <c r="AE50" s="237"/>
      <c r="AF50" s="237"/>
      <c r="AG50" s="237"/>
      <c r="AH50" s="237"/>
      <c r="AI50" s="237"/>
      <c r="AJ50" s="237"/>
      <c r="AK50" s="237"/>
      <c r="AL50" s="31"/>
    </row>
    <row r="51" ht="17.25" customHeight="1">
      <c r="A51" s="19">
        <v>1.0</v>
      </c>
      <c r="B51" s="20" t="s">
        <v>60</v>
      </c>
      <c r="C51" s="364"/>
      <c r="D51" s="113" t="s">
        <v>61</v>
      </c>
      <c r="E51" s="118"/>
      <c r="F51" s="15" t="s">
        <v>677</v>
      </c>
      <c r="G51" s="117"/>
      <c r="H51" s="15" t="s">
        <v>677</v>
      </c>
      <c r="I51" s="15" t="s">
        <v>677</v>
      </c>
      <c r="J51" s="15" t="s">
        <v>677</v>
      </c>
      <c r="K51" s="15" t="s">
        <v>677</v>
      </c>
      <c r="L51" s="15"/>
      <c r="M51" s="15"/>
      <c r="N51" s="15" t="s">
        <v>677</v>
      </c>
      <c r="O51" s="9"/>
      <c r="P51" s="9"/>
      <c r="Q51" s="9"/>
      <c r="R51" s="15"/>
      <c r="S51" s="15"/>
      <c r="T51" s="9"/>
      <c r="U51" s="9"/>
      <c r="V51" s="9"/>
      <c r="W51" s="9"/>
      <c r="X51" s="9"/>
      <c r="Y51" s="15"/>
      <c r="Z51" s="15"/>
      <c r="AA51" s="9"/>
      <c r="AB51" s="9"/>
      <c r="AC51" s="9"/>
      <c r="AD51" s="9"/>
      <c r="AE51" s="9"/>
      <c r="AF51" s="15"/>
      <c r="AG51" s="15"/>
      <c r="AH51" s="9"/>
      <c r="AI51" s="9"/>
      <c r="AJ51" s="9"/>
      <c r="AK51" s="9"/>
      <c r="AL51" s="31"/>
    </row>
    <row r="52" ht="18.0" customHeight="1">
      <c r="A52" s="19">
        <v>2.0</v>
      </c>
      <c r="B52" s="20" t="s">
        <v>63</v>
      </c>
      <c r="C52" s="364"/>
      <c r="D52" s="71"/>
      <c r="E52" s="71"/>
      <c r="F52" s="15" t="s">
        <v>677</v>
      </c>
      <c r="G52" s="117"/>
      <c r="H52" s="15"/>
      <c r="I52" s="15"/>
      <c r="J52" s="15"/>
      <c r="K52" s="15" t="s">
        <v>677</v>
      </c>
      <c r="L52" s="15" t="s">
        <v>677</v>
      </c>
      <c r="M52" s="15" t="s">
        <v>677</v>
      </c>
      <c r="N52" s="15" t="s">
        <v>677</v>
      </c>
      <c r="O52" s="9"/>
      <c r="P52" s="9"/>
      <c r="Q52" s="9"/>
      <c r="R52" s="15"/>
      <c r="S52" s="15"/>
      <c r="T52" s="9"/>
      <c r="U52" s="9"/>
      <c r="V52" s="9"/>
      <c r="W52" s="9"/>
      <c r="X52" s="9"/>
      <c r="Y52" s="15"/>
      <c r="Z52" s="15"/>
      <c r="AA52" s="9"/>
      <c r="AB52" s="9"/>
      <c r="AC52" s="9"/>
      <c r="AD52" s="9"/>
      <c r="AE52" s="9"/>
      <c r="AF52" s="15"/>
      <c r="AG52" s="15"/>
      <c r="AH52" s="9"/>
      <c r="AI52" s="9"/>
      <c r="AJ52" s="9"/>
      <c r="AK52" s="9"/>
      <c r="AL52" s="31"/>
    </row>
    <row r="53" ht="15.75" customHeight="1">
      <c r="A53" s="79"/>
      <c r="B53" s="80"/>
      <c r="C53" s="112"/>
      <c r="D53" s="121"/>
      <c r="E53" s="121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121"/>
    </row>
    <row r="54" ht="18.75" customHeight="1">
      <c r="A54" s="19">
        <v>1.0</v>
      </c>
      <c r="B54" s="20" t="s">
        <v>64</v>
      </c>
      <c r="C54" s="364"/>
      <c r="D54" s="113" t="s">
        <v>65</v>
      </c>
      <c r="E54" s="114"/>
      <c r="F54" s="15"/>
      <c r="G54" s="117"/>
      <c r="H54" s="15"/>
      <c r="I54" s="15"/>
      <c r="J54" s="15"/>
      <c r="K54" s="15" t="s">
        <v>677</v>
      </c>
      <c r="L54" s="15" t="s">
        <v>677</v>
      </c>
      <c r="M54" s="15" t="s">
        <v>677</v>
      </c>
      <c r="N54" s="15" t="s">
        <v>677</v>
      </c>
      <c r="O54" s="9"/>
      <c r="P54" s="9"/>
      <c r="Q54" s="9"/>
      <c r="R54" s="15">
        <v>8.0</v>
      </c>
      <c r="S54" s="15"/>
      <c r="T54" s="9"/>
      <c r="U54" s="9"/>
      <c r="V54" s="9"/>
      <c r="W54" s="9"/>
      <c r="X54" s="9"/>
      <c r="Y54" s="15"/>
      <c r="Z54" s="15"/>
      <c r="AA54" s="9"/>
      <c r="AB54" s="9"/>
      <c r="AC54" s="9"/>
      <c r="AD54" s="9"/>
      <c r="AE54" s="9"/>
      <c r="AF54" s="15"/>
      <c r="AG54" s="15"/>
      <c r="AH54" s="9"/>
      <c r="AI54" s="9"/>
      <c r="AJ54" s="9"/>
      <c r="AK54" s="9"/>
      <c r="AL54" s="31"/>
    </row>
    <row r="55" ht="17.25" customHeight="1">
      <c r="A55" s="19">
        <v>2.0</v>
      </c>
      <c r="B55" s="20" t="s">
        <v>66</v>
      </c>
      <c r="C55" s="364"/>
      <c r="D55" s="71"/>
      <c r="E55" s="71"/>
      <c r="F55" s="15" t="s">
        <v>677</v>
      </c>
      <c r="G55" s="117"/>
      <c r="H55" s="15" t="s">
        <v>677</v>
      </c>
      <c r="I55" s="15" t="s">
        <v>677</v>
      </c>
      <c r="J55" s="15" t="s">
        <v>677</v>
      </c>
      <c r="K55" s="15"/>
      <c r="L55" s="15"/>
      <c r="M55" s="15"/>
      <c r="N55" s="15"/>
      <c r="O55" s="9"/>
      <c r="P55" s="9"/>
      <c r="Q55" s="9"/>
      <c r="R55" s="15"/>
      <c r="S55" s="15">
        <v>8.0</v>
      </c>
      <c r="T55" s="9"/>
      <c r="U55" s="9"/>
      <c r="V55" s="9"/>
      <c r="W55" s="9"/>
      <c r="X55" s="9"/>
      <c r="Y55" s="15"/>
      <c r="Z55" s="15"/>
      <c r="AA55" s="9"/>
      <c r="AB55" s="9"/>
      <c r="AC55" s="9"/>
      <c r="AD55" s="9"/>
      <c r="AE55" s="9"/>
      <c r="AF55" s="15"/>
      <c r="AG55" s="15"/>
      <c r="AH55" s="9"/>
      <c r="AI55" s="9"/>
      <c r="AJ55" s="9"/>
      <c r="AK55" s="9"/>
      <c r="AL55" s="31"/>
    </row>
    <row r="56" ht="18.0" customHeight="1">
      <c r="A56" s="79"/>
      <c r="B56" s="80"/>
      <c r="C56" s="112"/>
      <c r="D56" s="79"/>
      <c r="E56" s="79"/>
      <c r="F56" s="260"/>
      <c r="G56" s="260"/>
      <c r="H56" s="237"/>
      <c r="I56" s="260"/>
      <c r="J56" s="260"/>
      <c r="K56" s="260"/>
      <c r="L56" s="260"/>
      <c r="M56" s="261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31"/>
    </row>
    <row r="57" ht="18.0" customHeight="1">
      <c r="A57" s="19">
        <v>1.0</v>
      </c>
      <c r="B57" s="20" t="s">
        <v>67</v>
      </c>
      <c r="C57" s="364">
        <v>42852.0</v>
      </c>
      <c r="D57" s="31" t="s">
        <v>68</v>
      </c>
      <c r="E57" s="78">
        <v>7.9220318245E10</v>
      </c>
      <c r="F57" s="15" t="s">
        <v>677</v>
      </c>
      <c r="G57" s="117"/>
      <c r="H57" s="15" t="s">
        <v>677</v>
      </c>
      <c r="I57" s="15" t="s">
        <v>677</v>
      </c>
      <c r="J57" s="15" t="s">
        <v>677</v>
      </c>
      <c r="K57" s="15"/>
      <c r="L57" s="15"/>
      <c r="M57" s="15"/>
      <c r="N57" s="15"/>
      <c r="O57" s="9">
        <v>8.0</v>
      </c>
      <c r="P57" s="9">
        <v>8.0</v>
      </c>
      <c r="Q57" s="9">
        <v>8.0</v>
      </c>
      <c r="R57" s="15"/>
      <c r="S57" s="15"/>
      <c r="T57" s="9">
        <v>8.0</v>
      </c>
      <c r="U57" s="9">
        <v>8.0</v>
      </c>
      <c r="V57" s="9">
        <v>8.0</v>
      </c>
      <c r="W57" s="9">
        <v>8.0</v>
      </c>
      <c r="X57" s="9">
        <v>8.0</v>
      </c>
      <c r="Y57" s="15"/>
      <c r="Z57" s="15"/>
      <c r="AA57" s="9">
        <v>8.0</v>
      </c>
      <c r="AB57" s="9">
        <v>8.0</v>
      </c>
      <c r="AC57" s="9">
        <v>8.0</v>
      </c>
      <c r="AD57" s="9">
        <v>8.0</v>
      </c>
      <c r="AE57" s="9">
        <v>8.0</v>
      </c>
      <c r="AF57" s="15"/>
      <c r="AG57" s="15"/>
      <c r="AH57" s="9">
        <v>8.0</v>
      </c>
      <c r="AI57" s="9">
        <v>8.0</v>
      </c>
      <c r="AJ57" s="9">
        <v>8.0</v>
      </c>
      <c r="AK57" s="9">
        <v>8.0</v>
      </c>
      <c r="AL57" s="404">
        <f t="shared" ref="AL57:AL62" si="3">COUNT(F57:AK57)</f>
        <v>17</v>
      </c>
    </row>
    <row r="58" ht="18.0" customHeight="1">
      <c r="A58" s="19">
        <v>2.0</v>
      </c>
      <c r="B58" s="20" t="s">
        <v>69</v>
      </c>
      <c r="C58" s="364">
        <v>42667.0</v>
      </c>
      <c r="D58" s="31" t="s">
        <v>70</v>
      </c>
      <c r="E58" s="78">
        <v>7.9220318242E10</v>
      </c>
      <c r="F58" s="15"/>
      <c r="G58" s="117"/>
      <c r="H58" s="15"/>
      <c r="I58" s="805"/>
      <c r="J58" s="806"/>
      <c r="K58" s="806"/>
      <c r="L58" s="806"/>
      <c r="M58" s="806"/>
      <c r="N58" s="15"/>
      <c r="O58" s="9">
        <v>8.0</v>
      </c>
      <c r="P58" s="9">
        <v>8.0</v>
      </c>
      <c r="Q58" s="9">
        <v>8.0</v>
      </c>
      <c r="R58" s="806"/>
      <c r="S58" s="806"/>
      <c r="T58" s="9">
        <v>8.0</v>
      </c>
      <c r="U58" s="9">
        <v>8.0</v>
      </c>
      <c r="V58" s="9">
        <v>8.0</v>
      </c>
      <c r="W58" s="9">
        <v>8.0</v>
      </c>
      <c r="X58" s="9">
        <v>8.0</v>
      </c>
      <c r="Y58" s="806"/>
      <c r="Z58" s="806"/>
      <c r="AA58" s="9">
        <v>8.0</v>
      </c>
      <c r="AB58" s="9">
        <v>8.0</v>
      </c>
      <c r="AC58" s="9">
        <v>8.0</v>
      </c>
      <c r="AD58" s="9">
        <v>8.0</v>
      </c>
      <c r="AE58" s="9">
        <v>8.0</v>
      </c>
      <c r="AF58" s="806"/>
      <c r="AG58" s="806"/>
      <c r="AH58" s="9">
        <v>8.0</v>
      </c>
      <c r="AI58" s="9">
        <v>8.0</v>
      </c>
      <c r="AJ58" s="9">
        <v>8.0</v>
      </c>
      <c r="AK58" s="9">
        <v>8.0</v>
      </c>
      <c r="AL58" s="404">
        <f t="shared" si="3"/>
        <v>17</v>
      </c>
    </row>
    <row r="59" ht="17.25" customHeight="1">
      <c r="A59" s="19">
        <v>4.0</v>
      </c>
      <c r="B59" s="20" t="s">
        <v>290</v>
      </c>
      <c r="C59" s="380">
        <v>43292.0</v>
      </c>
      <c r="D59" s="31" t="s">
        <v>70</v>
      </c>
      <c r="E59" s="78">
        <v>7.9221277764E10</v>
      </c>
      <c r="F59" s="15"/>
      <c r="G59" s="117"/>
      <c r="H59" s="15">
        <v>12.0</v>
      </c>
      <c r="I59" s="15">
        <v>12.0</v>
      </c>
      <c r="J59" s="15"/>
      <c r="K59" s="15"/>
      <c r="L59" s="15">
        <v>12.0</v>
      </c>
      <c r="M59" s="15">
        <v>12.0</v>
      </c>
      <c r="N59" s="15"/>
      <c r="O59" s="9"/>
      <c r="P59" s="9">
        <v>12.0</v>
      </c>
      <c r="Q59" s="9">
        <v>12.0</v>
      </c>
      <c r="R59" s="15"/>
      <c r="S59" s="15"/>
      <c r="T59" s="9">
        <v>12.0</v>
      </c>
      <c r="U59" s="9">
        <v>12.0</v>
      </c>
      <c r="V59" s="9"/>
      <c r="W59" s="9"/>
      <c r="X59" s="9">
        <v>12.0</v>
      </c>
      <c r="Y59" s="15">
        <v>12.0</v>
      </c>
      <c r="Z59" s="15"/>
      <c r="AA59" s="9"/>
      <c r="AB59" s="9">
        <v>12.0</v>
      </c>
      <c r="AC59" s="9">
        <v>12.0</v>
      </c>
      <c r="AD59" s="9"/>
      <c r="AE59" s="9"/>
      <c r="AF59" s="15">
        <v>12.0</v>
      </c>
      <c r="AG59" s="15">
        <v>12.0</v>
      </c>
      <c r="AH59" s="9"/>
      <c r="AI59" s="9"/>
      <c r="AJ59" s="9">
        <v>12.0</v>
      </c>
      <c r="AK59" s="9">
        <v>12.0</v>
      </c>
      <c r="AL59" s="404">
        <f t="shared" si="3"/>
        <v>16</v>
      </c>
    </row>
    <row r="60" ht="17.25" customHeight="1">
      <c r="A60" s="19">
        <v>5.0</v>
      </c>
      <c r="B60" s="20" t="s">
        <v>72</v>
      </c>
      <c r="C60" s="380">
        <v>43072.0</v>
      </c>
      <c r="D60" s="31" t="s">
        <v>70</v>
      </c>
      <c r="E60" s="78">
        <v>7.9221946634E10</v>
      </c>
      <c r="F60" s="117"/>
      <c r="G60" s="117"/>
      <c r="H60" s="15"/>
      <c r="I60" s="15"/>
      <c r="J60" s="15">
        <v>12.0</v>
      </c>
      <c r="K60" s="15">
        <v>12.0</v>
      </c>
      <c r="L60" s="15"/>
      <c r="M60" s="15"/>
      <c r="N60" s="15">
        <v>12.0</v>
      </c>
      <c r="O60" s="9">
        <v>12.0</v>
      </c>
      <c r="P60" s="9"/>
      <c r="Q60" s="9"/>
      <c r="R60" s="15">
        <v>12.0</v>
      </c>
      <c r="S60" s="15">
        <v>12.0</v>
      </c>
      <c r="T60" s="9"/>
      <c r="U60" s="9"/>
      <c r="V60" s="9">
        <v>13.0</v>
      </c>
      <c r="W60" s="9">
        <v>12.0</v>
      </c>
      <c r="X60" s="9"/>
      <c r="Y60" s="15"/>
      <c r="Z60" s="15">
        <v>12.0</v>
      </c>
      <c r="AA60" s="9">
        <v>12.0</v>
      </c>
      <c r="AB60" s="9"/>
      <c r="AC60" s="9"/>
      <c r="AD60" s="9">
        <v>12.0</v>
      </c>
      <c r="AE60" s="9">
        <v>12.0</v>
      </c>
      <c r="AF60" s="15"/>
      <c r="AG60" s="15"/>
      <c r="AH60" s="9">
        <v>12.0</v>
      </c>
      <c r="AI60" s="9">
        <v>12.0</v>
      </c>
      <c r="AJ60" s="9"/>
      <c r="AK60" s="9"/>
      <c r="AL60" s="404">
        <f t="shared" si="3"/>
        <v>14</v>
      </c>
    </row>
    <row r="61" ht="17.25" customHeight="1">
      <c r="A61" s="19">
        <v>6.0</v>
      </c>
      <c r="B61" s="20" t="s">
        <v>73</v>
      </c>
      <c r="C61" s="499">
        <v>43242.0</v>
      </c>
      <c r="D61" s="125" t="s">
        <v>332</v>
      </c>
      <c r="E61" s="78">
        <v>7.9220318285E10</v>
      </c>
      <c r="F61" s="230"/>
      <c r="G61" s="117"/>
      <c r="H61" s="15"/>
      <c r="I61" s="805"/>
      <c r="J61" s="806"/>
      <c r="K61" s="806"/>
      <c r="L61" s="806"/>
      <c r="M61" s="806"/>
      <c r="N61" s="15"/>
      <c r="O61" s="9">
        <v>8.0</v>
      </c>
      <c r="P61" s="9">
        <v>8.0</v>
      </c>
      <c r="Q61" s="9">
        <v>8.0</v>
      </c>
      <c r="R61" s="806"/>
      <c r="S61" s="806"/>
      <c r="T61" s="9">
        <v>8.0</v>
      </c>
      <c r="U61" s="9">
        <v>8.0</v>
      </c>
      <c r="V61" s="9">
        <v>8.0</v>
      </c>
      <c r="W61" s="9">
        <v>8.0</v>
      </c>
      <c r="X61" s="9">
        <v>8.0</v>
      </c>
      <c r="Y61" s="806"/>
      <c r="Z61" s="806"/>
      <c r="AA61" s="9">
        <v>8.0</v>
      </c>
      <c r="AB61" s="9">
        <v>8.0</v>
      </c>
      <c r="AC61" s="9">
        <v>8.0</v>
      </c>
      <c r="AD61" s="9">
        <v>8.0</v>
      </c>
      <c r="AE61" s="9">
        <v>8.0</v>
      </c>
      <c r="AF61" s="806"/>
      <c r="AG61" s="806"/>
      <c r="AH61" s="9">
        <v>8.0</v>
      </c>
      <c r="AI61" s="9">
        <v>8.0</v>
      </c>
      <c r="AJ61" s="9">
        <v>8.0</v>
      </c>
      <c r="AK61" s="9">
        <v>8.0</v>
      </c>
      <c r="AL61" s="404">
        <f t="shared" si="3"/>
        <v>17</v>
      </c>
    </row>
    <row r="62" ht="21.0" customHeight="1">
      <c r="A62" s="19">
        <v>7.0</v>
      </c>
      <c r="B62" s="19" t="s">
        <v>75</v>
      </c>
      <c r="C62" s="388">
        <v>42539.0</v>
      </c>
      <c r="D62" s="125" t="s">
        <v>76</v>
      </c>
      <c r="E62" s="43">
        <v>7.9220220031E10</v>
      </c>
      <c r="F62" s="230"/>
      <c r="G62" s="117"/>
      <c r="H62" s="15"/>
      <c r="I62" s="805"/>
      <c r="J62" s="806"/>
      <c r="K62" s="806"/>
      <c r="L62" s="806"/>
      <c r="M62" s="806"/>
      <c r="N62" s="15"/>
      <c r="O62" s="9">
        <v>8.0</v>
      </c>
      <c r="P62" s="9">
        <v>8.0</v>
      </c>
      <c r="Q62" s="9">
        <v>8.0</v>
      </c>
      <c r="R62" s="806"/>
      <c r="S62" s="806"/>
      <c r="T62" s="9">
        <v>8.0</v>
      </c>
      <c r="U62" s="9">
        <v>8.0</v>
      </c>
      <c r="V62" s="9">
        <v>8.0</v>
      </c>
      <c r="W62" s="9">
        <v>8.0</v>
      </c>
      <c r="X62" s="9">
        <v>8.0</v>
      </c>
      <c r="Y62" s="806"/>
      <c r="Z62" s="806"/>
      <c r="AA62" s="9">
        <v>8.0</v>
      </c>
      <c r="AB62" s="9">
        <v>8.0</v>
      </c>
      <c r="AC62" s="9">
        <v>8.0</v>
      </c>
      <c r="AD62" s="9">
        <v>8.0</v>
      </c>
      <c r="AE62" s="9">
        <v>8.0</v>
      </c>
      <c r="AF62" s="806"/>
      <c r="AG62" s="806"/>
      <c r="AH62" s="9">
        <v>8.0</v>
      </c>
      <c r="AI62" s="9">
        <v>8.0</v>
      </c>
      <c r="AJ62" s="9">
        <v>8.0</v>
      </c>
      <c r="AK62" s="9">
        <v>8.0</v>
      </c>
      <c r="AL62" s="404">
        <f t="shared" si="3"/>
        <v>17</v>
      </c>
    </row>
    <row r="63" ht="18.0" customHeight="1">
      <c r="A63" s="807"/>
      <c r="B63" s="19"/>
      <c r="C63" s="388"/>
      <c r="D63" s="808"/>
      <c r="E63" s="43"/>
      <c r="F63" s="230"/>
      <c r="G63" s="117"/>
      <c r="H63" s="15"/>
      <c r="I63" s="805"/>
      <c r="J63" s="806"/>
      <c r="K63" s="806"/>
      <c r="L63" s="806"/>
      <c r="M63" s="806"/>
      <c r="N63" s="15"/>
      <c r="O63" s="9"/>
      <c r="P63" s="9"/>
      <c r="Q63" s="9"/>
      <c r="R63" s="806"/>
      <c r="S63" s="806"/>
      <c r="T63" s="9"/>
      <c r="U63" s="9"/>
      <c r="V63" s="9"/>
      <c r="W63" s="9"/>
      <c r="X63" s="9"/>
      <c r="Y63" s="806"/>
      <c r="Z63" s="806"/>
      <c r="AA63" s="9"/>
      <c r="AB63" s="9"/>
      <c r="AC63" s="9"/>
      <c r="AD63" s="9"/>
      <c r="AE63" s="9"/>
      <c r="AF63" s="806"/>
      <c r="AG63" s="806"/>
      <c r="AH63" s="9"/>
      <c r="AI63" s="9"/>
      <c r="AJ63" s="9"/>
      <c r="AK63" s="9"/>
      <c r="AL63" s="404"/>
    </row>
    <row r="64" ht="154.5" customHeight="1">
      <c r="A64" s="809"/>
      <c r="B64" s="809"/>
      <c r="C64" s="810" t="s">
        <v>740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127"/>
    </row>
    <row r="65" ht="13.5" customHeight="1">
      <c r="A65" s="191">
        <v>1.0</v>
      </c>
      <c r="B65" s="19" t="s">
        <v>82</v>
      </c>
      <c r="C65" s="399">
        <v>43383.0</v>
      </c>
      <c r="D65" s="192" t="s">
        <v>292</v>
      </c>
      <c r="E65" s="811"/>
      <c r="F65" s="209"/>
      <c r="G65" s="812" t="s">
        <v>11</v>
      </c>
      <c r="H65" s="83"/>
    </row>
    <row r="66" ht="13.5" customHeight="1">
      <c r="A66" s="191">
        <v>2.0</v>
      </c>
      <c r="B66" s="19" t="s">
        <v>85</v>
      </c>
      <c r="C66" s="192" t="s">
        <v>86</v>
      </c>
      <c r="D66" s="192" t="s">
        <v>87</v>
      </c>
      <c r="E66" s="811" t="s">
        <v>11</v>
      </c>
      <c r="F66" s="466"/>
      <c r="G66" s="812" t="s">
        <v>11</v>
      </c>
      <c r="H66" s="83"/>
    </row>
    <row r="67" ht="13.5" customHeight="1">
      <c r="A67" s="191">
        <v>3.0</v>
      </c>
      <c r="B67" s="19" t="s">
        <v>89</v>
      </c>
      <c r="C67" s="192" t="s">
        <v>90</v>
      </c>
      <c r="D67" s="192" t="s">
        <v>91</v>
      </c>
      <c r="E67" s="559" t="s">
        <v>11</v>
      </c>
      <c r="F67" s="209"/>
      <c r="G67" s="812" t="s">
        <v>11</v>
      </c>
      <c r="H67" s="83"/>
    </row>
    <row r="68" ht="13.5" customHeight="1">
      <c r="A68" s="191">
        <v>4.0</v>
      </c>
      <c r="B68" s="19" t="s">
        <v>93</v>
      </c>
      <c r="C68" s="394">
        <v>43168.0</v>
      </c>
      <c r="D68" s="192" t="s">
        <v>94</v>
      </c>
      <c r="E68" s="395"/>
      <c r="F68" s="209"/>
      <c r="G68" s="813" t="s">
        <v>11</v>
      </c>
      <c r="H68" s="83"/>
    </row>
    <row r="69" ht="13.5" customHeight="1">
      <c r="A69" s="191">
        <v>5.0</v>
      </c>
      <c r="B69" s="19" t="s">
        <v>96</v>
      </c>
      <c r="C69" s="192"/>
      <c r="D69" s="192"/>
      <c r="E69" s="811"/>
      <c r="F69" s="209"/>
      <c r="G69" s="43"/>
      <c r="H69" s="83"/>
    </row>
    <row r="70" ht="13.5" customHeight="1">
      <c r="A70" s="191">
        <v>6.0</v>
      </c>
      <c r="B70" s="19" t="s">
        <v>100</v>
      </c>
      <c r="C70" s="192" t="s">
        <v>101</v>
      </c>
      <c r="D70" s="192" t="s">
        <v>102</v>
      </c>
      <c r="E70" s="23" t="s">
        <v>11</v>
      </c>
      <c r="F70" s="209"/>
      <c r="G70" s="814" t="s">
        <v>11</v>
      </c>
      <c r="H70" s="83"/>
    </row>
    <row r="71" ht="13.5" customHeight="1">
      <c r="A71" s="191">
        <v>7.0</v>
      </c>
      <c r="B71" s="19" t="s">
        <v>100</v>
      </c>
      <c r="C71" s="192" t="s">
        <v>104</v>
      </c>
      <c r="D71" s="470" t="s">
        <v>105</v>
      </c>
      <c r="E71" s="23" t="s">
        <v>11</v>
      </c>
      <c r="F71" s="466"/>
      <c r="G71" s="812" t="s">
        <v>11</v>
      </c>
      <c r="H71" s="83"/>
    </row>
    <row r="72" ht="13.5" customHeight="1">
      <c r="A72" s="191">
        <v>8.0</v>
      </c>
      <c r="B72" s="19" t="s">
        <v>107</v>
      </c>
      <c r="C72" s="394">
        <v>43160.0</v>
      </c>
      <c r="D72" s="470" t="s">
        <v>296</v>
      </c>
      <c r="E72" s="811" t="s">
        <v>11</v>
      </c>
      <c r="F72" s="209"/>
      <c r="G72" s="812" t="s">
        <v>11</v>
      </c>
      <c r="H72" s="83"/>
    </row>
    <row r="73" ht="15.75" customHeight="1">
      <c r="A73" s="191">
        <v>9.0</v>
      </c>
      <c r="B73" s="19" t="s">
        <v>111</v>
      </c>
      <c r="C73" s="399">
        <v>43300.0</v>
      </c>
      <c r="D73" s="470" t="s">
        <v>112</v>
      </c>
      <c r="E73" s="811"/>
      <c r="F73" s="209"/>
      <c r="G73" s="812" t="s">
        <v>11</v>
      </c>
      <c r="H73" s="83"/>
    </row>
    <row r="74" ht="13.5" customHeight="1">
      <c r="A74" s="191">
        <v>10.0</v>
      </c>
      <c r="B74" s="19" t="s">
        <v>113</v>
      </c>
      <c r="C74" s="399">
        <v>43447.0</v>
      </c>
      <c r="D74" s="192" t="s">
        <v>297</v>
      </c>
      <c r="E74" s="811" t="s">
        <v>11</v>
      </c>
      <c r="F74" s="209"/>
      <c r="G74" s="812" t="s">
        <v>11</v>
      </c>
      <c r="H74" s="83"/>
    </row>
    <row r="75" ht="13.5" customHeight="1">
      <c r="A75" s="191">
        <v>11.0</v>
      </c>
      <c r="B75" s="19" t="s">
        <v>117</v>
      </c>
      <c r="C75" s="192" t="s">
        <v>118</v>
      </c>
      <c r="D75" s="192" t="s">
        <v>119</v>
      </c>
      <c r="E75" s="811" t="s">
        <v>11</v>
      </c>
      <c r="F75" s="466"/>
      <c r="G75" s="812" t="s">
        <v>11</v>
      </c>
      <c r="H75" s="83"/>
    </row>
    <row r="76" ht="13.5" customHeight="1">
      <c r="A76" s="191">
        <v>12.0</v>
      </c>
      <c r="B76" s="19" t="s">
        <v>121</v>
      </c>
      <c r="C76" s="394">
        <v>43351.0</v>
      </c>
      <c r="D76" s="470" t="s">
        <v>680</v>
      </c>
      <c r="E76" s="811" t="s">
        <v>11</v>
      </c>
      <c r="F76" s="466"/>
      <c r="G76" s="812" t="s">
        <v>11</v>
      </c>
      <c r="H76" s="83"/>
    </row>
    <row r="77" ht="13.5" customHeight="1">
      <c r="A77" s="191">
        <v>13.0</v>
      </c>
      <c r="B77" s="19" t="s">
        <v>121</v>
      </c>
      <c r="C77" s="394"/>
      <c r="D77" s="470" t="s">
        <v>339</v>
      </c>
      <c r="E77" s="811" t="s">
        <v>11</v>
      </c>
      <c r="F77" s="466"/>
      <c r="G77" s="812" t="s">
        <v>11</v>
      </c>
      <c r="H77" s="83"/>
    </row>
    <row r="78" ht="13.5" customHeight="1">
      <c r="A78" s="191">
        <v>14.0</v>
      </c>
      <c r="B78" s="19" t="s">
        <v>121</v>
      </c>
      <c r="C78" s="399">
        <v>43156.0</v>
      </c>
      <c r="D78" s="470" t="s">
        <v>681</v>
      </c>
      <c r="E78" s="811" t="s">
        <v>11</v>
      </c>
      <c r="F78" s="209"/>
      <c r="G78" s="812" t="s">
        <v>11</v>
      </c>
      <c r="H78" s="83"/>
    </row>
    <row r="79" ht="13.5" customHeight="1">
      <c r="A79" s="191">
        <v>15.0</v>
      </c>
      <c r="B79" s="19" t="s">
        <v>121</v>
      </c>
      <c r="C79" s="399"/>
      <c r="D79" s="470" t="s">
        <v>715</v>
      </c>
      <c r="E79" s="811" t="s">
        <v>11</v>
      </c>
      <c r="F79" s="209"/>
      <c r="G79" s="815" t="s">
        <v>11</v>
      </c>
      <c r="H79" s="83"/>
    </row>
    <row r="80" ht="13.5" customHeight="1">
      <c r="A80" s="191">
        <v>16.0</v>
      </c>
      <c r="B80" s="19" t="s">
        <v>121</v>
      </c>
      <c r="C80" s="399">
        <v>43434.0</v>
      </c>
      <c r="D80" s="470" t="s">
        <v>59</v>
      </c>
      <c r="E80" s="811" t="s">
        <v>11</v>
      </c>
      <c r="F80" s="209"/>
      <c r="G80" s="812" t="s">
        <v>11</v>
      </c>
      <c r="H80" s="83"/>
    </row>
    <row r="81" ht="13.5" customHeight="1">
      <c r="A81" s="191">
        <v>17.0</v>
      </c>
      <c r="B81" s="19" t="s">
        <v>122</v>
      </c>
      <c r="C81" s="192" t="s">
        <v>123</v>
      </c>
      <c r="D81" s="192" t="s">
        <v>124</v>
      </c>
      <c r="E81" s="559" t="s">
        <v>11</v>
      </c>
      <c r="F81" s="209"/>
      <c r="G81" s="812" t="s">
        <v>11</v>
      </c>
      <c r="H81" s="83"/>
    </row>
    <row r="82" ht="13.5" customHeight="1">
      <c r="A82" s="191">
        <v>18.0</v>
      </c>
      <c r="B82" s="19" t="s">
        <v>122</v>
      </c>
      <c r="C82" s="192"/>
      <c r="D82" s="192" t="s">
        <v>732</v>
      </c>
      <c r="E82" s="811" t="s">
        <v>11</v>
      </c>
      <c r="F82" s="209"/>
      <c r="G82" s="816" t="s">
        <v>11</v>
      </c>
      <c r="H82" s="83"/>
    </row>
    <row r="83" ht="13.5" customHeight="1">
      <c r="A83" s="191">
        <v>19.0</v>
      </c>
      <c r="B83" s="19" t="s">
        <v>126</v>
      </c>
      <c r="C83" s="399">
        <v>43333.0</v>
      </c>
      <c r="D83" s="192" t="s">
        <v>60</v>
      </c>
      <c r="E83" s="811" t="s">
        <v>11</v>
      </c>
      <c r="F83" s="466"/>
      <c r="G83" s="812" t="s">
        <v>11</v>
      </c>
      <c r="H83" s="83"/>
    </row>
    <row r="84" ht="14.25" customHeight="1">
      <c r="A84" s="191">
        <v>20.0</v>
      </c>
      <c r="B84" s="19" t="s">
        <v>128</v>
      </c>
      <c r="C84" s="394"/>
      <c r="D84" s="192" t="s">
        <v>716</v>
      </c>
      <c r="E84" s="559"/>
      <c r="F84" s="466"/>
      <c r="G84" s="78"/>
      <c r="H84" s="83"/>
    </row>
    <row r="85" ht="13.5" customHeight="1">
      <c r="A85" s="191">
        <v>21.0</v>
      </c>
      <c r="B85" s="19" t="s">
        <v>131</v>
      </c>
      <c r="C85" s="399">
        <v>43355.0</v>
      </c>
      <c r="D85" s="470" t="s">
        <v>63</v>
      </c>
      <c r="E85" s="811" t="s">
        <v>11</v>
      </c>
      <c r="F85" s="209"/>
      <c r="G85" s="812" t="s">
        <v>11</v>
      </c>
      <c r="H85" s="83"/>
    </row>
    <row r="86" ht="13.5" customHeight="1">
      <c r="A86" s="191">
        <v>22.0</v>
      </c>
      <c r="B86" s="19" t="s">
        <v>132</v>
      </c>
      <c r="C86" s="394"/>
      <c r="D86" s="192" t="s">
        <v>741</v>
      </c>
      <c r="E86" s="559"/>
      <c r="F86" s="209"/>
      <c r="G86" s="78"/>
      <c r="H86" s="83"/>
    </row>
    <row r="87" ht="13.5" customHeight="1">
      <c r="A87" s="191">
        <v>23.0</v>
      </c>
      <c r="B87" s="19" t="s">
        <v>136</v>
      </c>
      <c r="C87" s="399">
        <v>43249.0</v>
      </c>
      <c r="D87" s="192" t="s">
        <v>64</v>
      </c>
      <c r="E87" s="811" t="s">
        <v>11</v>
      </c>
      <c r="F87" s="466"/>
      <c r="G87" s="812" t="s">
        <v>11</v>
      </c>
      <c r="H87" s="83"/>
    </row>
    <row r="88" ht="13.5" customHeight="1">
      <c r="A88" s="191">
        <v>24.0</v>
      </c>
      <c r="B88" s="19" t="s">
        <v>136</v>
      </c>
      <c r="C88" s="399">
        <v>43242.0</v>
      </c>
      <c r="D88" s="192" t="s">
        <v>66</v>
      </c>
      <c r="E88" s="811" t="s">
        <v>11</v>
      </c>
      <c r="F88" s="466"/>
      <c r="G88" s="812" t="s">
        <v>11</v>
      </c>
      <c r="H88" s="83"/>
    </row>
    <row r="89" ht="13.5" customHeight="1">
      <c r="A89" s="191">
        <v>25.0</v>
      </c>
      <c r="B89" s="19" t="s">
        <v>139</v>
      </c>
      <c r="C89" s="399">
        <v>43269.0</v>
      </c>
      <c r="D89" s="192" t="s">
        <v>140</v>
      </c>
      <c r="E89" s="559"/>
      <c r="F89" s="209"/>
      <c r="G89" s="812" t="s">
        <v>11</v>
      </c>
      <c r="H89" s="83"/>
    </row>
    <row r="90" ht="13.5" customHeight="1">
      <c r="A90" s="191">
        <v>26.0</v>
      </c>
      <c r="B90" s="19" t="s">
        <v>142</v>
      </c>
      <c r="C90" s="399">
        <v>43384.0</v>
      </c>
      <c r="D90" s="192" t="s">
        <v>286</v>
      </c>
      <c r="E90" s="811" t="s">
        <v>11</v>
      </c>
      <c r="F90" s="209"/>
      <c r="G90" s="812" t="s">
        <v>11</v>
      </c>
      <c r="H90" s="83"/>
    </row>
    <row r="91" ht="15.7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</row>
    <row r="92" ht="15.7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</row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51:D52"/>
    <mergeCell ref="D54:D55"/>
    <mergeCell ref="E54:E55"/>
    <mergeCell ref="C64:AL64"/>
    <mergeCell ref="C1:AJ1"/>
    <mergeCell ref="D3:D38"/>
    <mergeCell ref="C40:D42"/>
    <mergeCell ref="Z40:AC40"/>
    <mergeCell ref="D45:D49"/>
    <mergeCell ref="E45:E49"/>
    <mergeCell ref="E51:E5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14"/>
    <col customWidth="1" min="4" max="4" width="17.43"/>
    <col customWidth="1" min="5" max="5" width="24.57"/>
    <col customWidth="1" min="6" max="6" width="5.86"/>
    <col customWidth="1" min="7" max="7" width="13.43"/>
    <col customWidth="1" min="8" max="37" width="5.86"/>
    <col customWidth="1" min="38" max="38" width="8.0"/>
  </cols>
  <sheetData>
    <row r="1" ht="18.75" customHeight="1">
      <c r="A1" s="1">
        <v>12.0</v>
      </c>
      <c r="B1" s="295"/>
      <c r="C1" s="817" t="s">
        <v>742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326"/>
      <c r="AL1" s="400"/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743</v>
      </c>
      <c r="F2" s="155">
        <v>1.0</v>
      </c>
      <c r="G2" s="818" t="s">
        <v>744</v>
      </c>
      <c r="H2" s="327">
        <v>2.0</v>
      </c>
      <c r="I2" s="327">
        <v>3.0</v>
      </c>
      <c r="J2" s="165">
        <v>4.0</v>
      </c>
      <c r="K2" s="328">
        <v>5.0</v>
      </c>
      <c r="L2" s="328">
        <v>6.0</v>
      </c>
      <c r="M2" s="212">
        <v>7.0</v>
      </c>
      <c r="N2" s="166">
        <v>8.0</v>
      </c>
      <c r="O2" s="166">
        <v>9.0</v>
      </c>
      <c r="P2" s="166">
        <v>10.0</v>
      </c>
      <c r="Q2" s="165">
        <v>11.0</v>
      </c>
      <c r="R2" s="165">
        <v>12.0</v>
      </c>
      <c r="S2" s="165">
        <v>13.0</v>
      </c>
      <c r="T2" s="165">
        <v>14.0</v>
      </c>
      <c r="U2" s="165">
        <v>15.0</v>
      </c>
      <c r="V2" s="166">
        <v>16.0</v>
      </c>
      <c r="W2" s="166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6">
        <v>30.0</v>
      </c>
      <c r="AK2" s="166">
        <v>31.0</v>
      </c>
      <c r="AL2" s="401" t="s">
        <v>274</v>
      </c>
    </row>
    <row r="3" ht="18.0" customHeight="1">
      <c r="A3" s="19">
        <v>1.0</v>
      </c>
      <c r="B3" s="819" t="s">
        <v>722</v>
      </c>
      <c r="C3" s="358"/>
      <c r="D3" s="22" t="s">
        <v>736</v>
      </c>
      <c r="E3" s="23"/>
      <c r="F3" s="820">
        <v>8.0</v>
      </c>
      <c r="G3" s="821"/>
      <c r="H3" s="822">
        <v>12.0</v>
      </c>
      <c r="I3" s="823"/>
      <c r="J3" s="820"/>
      <c r="K3" s="820">
        <v>8.0</v>
      </c>
      <c r="L3" s="820">
        <v>8.0</v>
      </c>
      <c r="M3" s="820">
        <v>8.0</v>
      </c>
      <c r="N3" s="823"/>
      <c r="O3" s="823"/>
      <c r="P3" s="823">
        <v>8.0</v>
      </c>
      <c r="Q3" s="822">
        <v>12.0</v>
      </c>
      <c r="R3" s="820"/>
      <c r="S3" s="820">
        <v>8.0</v>
      </c>
      <c r="T3" s="820">
        <v>8.0</v>
      </c>
      <c r="U3" s="822">
        <v>12.0</v>
      </c>
      <c r="V3" s="823"/>
      <c r="W3" s="823"/>
      <c r="X3" s="820">
        <v>8.0</v>
      </c>
      <c r="Y3" s="820">
        <v>8.0</v>
      </c>
      <c r="Z3" s="820">
        <v>8.0</v>
      </c>
      <c r="AA3" s="822">
        <v>12.0</v>
      </c>
      <c r="AB3" s="820">
        <v>8.0</v>
      </c>
      <c r="AC3" s="822">
        <v>12.0</v>
      </c>
      <c r="AD3" s="824">
        <v>8.0</v>
      </c>
      <c r="AE3" s="820"/>
      <c r="AF3" s="820">
        <v>8.0</v>
      </c>
      <c r="AG3" s="820">
        <v>8.0</v>
      </c>
      <c r="AH3" s="822">
        <v>12.0</v>
      </c>
      <c r="AI3" s="820">
        <v>8.0</v>
      </c>
      <c r="AJ3" s="823"/>
      <c r="AK3" s="823"/>
      <c r="AL3" s="404">
        <f t="shared" ref="AL3:AL37" si="1">COUNT(F3:AK3)</f>
        <v>21</v>
      </c>
    </row>
    <row r="4" ht="15.75" customHeight="1">
      <c r="A4" s="19">
        <v>2.0</v>
      </c>
      <c r="B4" s="819" t="s">
        <v>198</v>
      </c>
      <c r="C4" s="359"/>
      <c r="D4" s="32"/>
      <c r="E4" s="23"/>
      <c r="F4" s="822">
        <v>12.0</v>
      </c>
      <c r="G4" s="821"/>
      <c r="H4" s="823"/>
      <c r="I4" s="823"/>
      <c r="J4" s="820">
        <v>8.0</v>
      </c>
      <c r="K4" s="822">
        <v>12.0</v>
      </c>
      <c r="L4" s="820">
        <v>8.0</v>
      </c>
      <c r="M4" s="820">
        <v>8.0</v>
      </c>
      <c r="N4" s="823">
        <v>8.0</v>
      </c>
      <c r="O4" s="823"/>
      <c r="P4" s="823"/>
      <c r="Q4" s="820"/>
      <c r="R4" s="820">
        <v>8.0</v>
      </c>
      <c r="S4" s="822">
        <v>12.0</v>
      </c>
      <c r="T4" s="820">
        <v>8.0</v>
      </c>
      <c r="U4" s="820">
        <v>8.0</v>
      </c>
      <c r="V4" s="823"/>
      <c r="W4" s="823"/>
      <c r="X4" s="822">
        <v>12.0</v>
      </c>
      <c r="Y4" s="820">
        <v>8.0</v>
      </c>
      <c r="Z4" s="820">
        <v>8.0</v>
      </c>
      <c r="AA4" s="820">
        <v>8.0</v>
      </c>
      <c r="AB4" s="820">
        <v>8.0</v>
      </c>
      <c r="AC4" s="823">
        <v>8.0</v>
      </c>
      <c r="AD4" s="824">
        <v>8.0</v>
      </c>
      <c r="AE4" s="820"/>
      <c r="AF4" s="820">
        <v>8.0</v>
      </c>
      <c r="AG4" s="822">
        <v>12.0</v>
      </c>
      <c r="AH4" s="820">
        <v>8.0</v>
      </c>
      <c r="AI4" s="825">
        <v>43808.0</v>
      </c>
      <c r="AJ4" s="823"/>
      <c r="AK4" s="823"/>
      <c r="AL4" s="404">
        <f t="shared" si="1"/>
        <v>21</v>
      </c>
    </row>
    <row r="5" ht="15.75" customHeight="1">
      <c r="A5" s="19">
        <v>3.0</v>
      </c>
      <c r="B5" s="826" t="s">
        <v>686</v>
      </c>
      <c r="C5" s="358"/>
      <c r="D5" s="32"/>
      <c r="E5" s="23"/>
      <c r="F5" s="820">
        <v>8.0</v>
      </c>
      <c r="G5" s="821"/>
      <c r="H5" s="823"/>
      <c r="I5" s="823"/>
      <c r="J5" s="820">
        <v>8.0</v>
      </c>
      <c r="K5" s="820">
        <v>8.0</v>
      </c>
      <c r="L5" s="820">
        <v>8.0</v>
      </c>
      <c r="M5" s="822">
        <v>12.0</v>
      </c>
      <c r="N5" s="823">
        <v>8.0</v>
      </c>
      <c r="O5" s="823"/>
      <c r="P5" s="823"/>
      <c r="Q5" s="820"/>
      <c r="R5" s="822">
        <v>12.0</v>
      </c>
      <c r="S5" s="820">
        <v>8.0</v>
      </c>
      <c r="T5" s="820">
        <v>8.0</v>
      </c>
      <c r="U5" s="820">
        <v>8.0</v>
      </c>
      <c r="V5" s="823"/>
      <c r="W5" s="823"/>
      <c r="X5" s="827"/>
      <c r="Y5" s="820">
        <v>8.0</v>
      </c>
      <c r="Z5" s="822">
        <v>12.0</v>
      </c>
      <c r="AA5" s="820">
        <v>8.0</v>
      </c>
      <c r="AB5" s="820">
        <v>8.0</v>
      </c>
      <c r="AC5" s="822">
        <v>12.0</v>
      </c>
      <c r="AD5" s="824">
        <v>8.0</v>
      </c>
      <c r="AE5" s="820"/>
      <c r="AF5" s="822">
        <v>12.0</v>
      </c>
      <c r="AG5" s="820">
        <v>8.0</v>
      </c>
      <c r="AH5" s="820">
        <v>8.0</v>
      </c>
      <c r="AI5" s="827"/>
      <c r="AJ5" s="823"/>
      <c r="AK5" s="823"/>
      <c r="AL5" s="404">
        <f t="shared" si="1"/>
        <v>19</v>
      </c>
    </row>
    <row r="6" ht="15.75" customHeight="1">
      <c r="A6" s="19">
        <v>4.0</v>
      </c>
      <c r="B6" s="819" t="s">
        <v>23</v>
      </c>
      <c r="C6" s="358"/>
      <c r="D6" s="32"/>
      <c r="E6" s="23"/>
      <c r="F6" s="822">
        <v>12.0</v>
      </c>
      <c r="G6" s="821"/>
      <c r="H6" s="823"/>
      <c r="I6" s="823"/>
      <c r="J6" s="820">
        <v>8.0</v>
      </c>
      <c r="K6" s="820">
        <v>8.0</v>
      </c>
      <c r="L6" s="822">
        <v>12.0</v>
      </c>
      <c r="M6" s="824">
        <v>8.0</v>
      </c>
      <c r="N6" s="823">
        <v>8.0</v>
      </c>
      <c r="O6" s="823"/>
      <c r="P6" s="823"/>
      <c r="Q6" s="820"/>
      <c r="R6" s="820">
        <v>8.0</v>
      </c>
      <c r="S6" s="820">
        <v>8.0</v>
      </c>
      <c r="T6" s="822">
        <v>12.0</v>
      </c>
      <c r="U6" s="824">
        <v>8.0</v>
      </c>
      <c r="V6" s="823">
        <v>8.0</v>
      </c>
      <c r="W6" s="823"/>
      <c r="X6" s="820">
        <v>8.0</v>
      </c>
      <c r="Y6" s="822">
        <v>12.0</v>
      </c>
      <c r="Z6" s="820">
        <v>8.0</v>
      </c>
      <c r="AA6" s="820">
        <v>8.0</v>
      </c>
      <c r="AB6" s="824">
        <v>8.0</v>
      </c>
      <c r="AC6" s="823"/>
      <c r="AD6" s="823"/>
      <c r="AE6" s="828"/>
      <c r="AF6" s="820">
        <v>8.0</v>
      </c>
      <c r="AG6" s="820">
        <v>8.0</v>
      </c>
      <c r="AH6" s="820">
        <v>8.0</v>
      </c>
      <c r="AI6" s="824">
        <v>8.0</v>
      </c>
      <c r="AJ6" s="823">
        <v>8.0</v>
      </c>
      <c r="AK6" s="823"/>
      <c r="AL6" s="404">
        <f t="shared" si="1"/>
        <v>21</v>
      </c>
    </row>
    <row r="7" ht="15.75" customHeight="1">
      <c r="A7" s="19">
        <v>5.0</v>
      </c>
      <c r="B7" s="829" t="s">
        <v>745</v>
      </c>
      <c r="C7" s="358"/>
      <c r="D7" s="32"/>
      <c r="E7" s="23"/>
      <c r="F7" s="822">
        <v>12.0</v>
      </c>
      <c r="G7" s="821"/>
      <c r="H7" s="823"/>
      <c r="I7" s="823">
        <v>8.0</v>
      </c>
      <c r="J7" s="822">
        <v>12.0</v>
      </c>
      <c r="K7" s="820"/>
      <c r="L7" s="820">
        <v>8.0</v>
      </c>
      <c r="M7" s="820">
        <v>8.0</v>
      </c>
      <c r="N7" s="822">
        <v>12.0</v>
      </c>
      <c r="O7" s="823"/>
      <c r="P7" s="823"/>
      <c r="Q7" s="820">
        <v>8.0</v>
      </c>
      <c r="R7" s="820"/>
      <c r="S7" s="820">
        <v>8.0</v>
      </c>
      <c r="T7" s="820">
        <v>8.0</v>
      </c>
      <c r="U7" s="822">
        <v>12.0</v>
      </c>
      <c r="V7" s="823"/>
      <c r="W7" s="823">
        <v>8.0</v>
      </c>
      <c r="X7" s="822">
        <v>12.0</v>
      </c>
      <c r="Y7" s="820"/>
      <c r="Z7" s="820">
        <v>8.0</v>
      </c>
      <c r="AA7" s="820">
        <v>8.0</v>
      </c>
      <c r="AB7" s="820">
        <v>8.0</v>
      </c>
      <c r="AC7" s="824">
        <v>8.0</v>
      </c>
      <c r="AD7" s="822">
        <v>12.0</v>
      </c>
      <c r="AE7" s="820">
        <v>8.0</v>
      </c>
      <c r="AF7" s="820"/>
      <c r="AG7" s="820">
        <v>8.0</v>
      </c>
      <c r="AH7" s="820">
        <v>8.0</v>
      </c>
      <c r="AI7" s="822">
        <v>12.0</v>
      </c>
      <c r="AJ7" s="823"/>
      <c r="AK7" s="823"/>
      <c r="AL7" s="404">
        <f t="shared" si="1"/>
        <v>21</v>
      </c>
    </row>
    <row r="8" ht="15.75" customHeight="1">
      <c r="A8" s="19">
        <v>6.0</v>
      </c>
      <c r="B8" s="829" t="s">
        <v>24</v>
      </c>
      <c r="C8" s="359"/>
      <c r="D8" s="32"/>
      <c r="E8" s="23"/>
      <c r="F8" s="822">
        <v>12.0</v>
      </c>
      <c r="G8" s="821"/>
      <c r="H8" s="823"/>
      <c r="I8" s="823"/>
      <c r="J8" s="820">
        <v>8.0</v>
      </c>
      <c r="K8" s="830"/>
      <c r="L8" s="831"/>
      <c r="M8" s="820"/>
      <c r="N8" s="823"/>
      <c r="O8" s="823">
        <v>8.0</v>
      </c>
      <c r="P8" s="823">
        <v>8.0</v>
      </c>
      <c r="Q8" s="822">
        <v>12.0</v>
      </c>
      <c r="R8" s="820">
        <v>8.0</v>
      </c>
      <c r="S8" s="820">
        <v>8.0</v>
      </c>
      <c r="T8" s="820">
        <v>8.0</v>
      </c>
      <c r="U8" s="820"/>
      <c r="V8" s="823"/>
      <c r="W8" s="823"/>
      <c r="X8" s="820">
        <v>8.0</v>
      </c>
      <c r="Y8" s="820">
        <v>8.0</v>
      </c>
      <c r="Z8" s="820">
        <v>8.0</v>
      </c>
      <c r="AA8" s="820">
        <v>8.0</v>
      </c>
      <c r="AB8" s="822">
        <v>12.0</v>
      </c>
      <c r="AC8" s="832">
        <v>12.0</v>
      </c>
      <c r="AD8" s="823"/>
      <c r="AE8" s="820"/>
      <c r="AF8" s="820"/>
      <c r="AG8" s="820">
        <v>8.0</v>
      </c>
      <c r="AH8" s="822">
        <v>12.0</v>
      </c>
      <c r="AI8" s="822">
        <v>12.0</v>
      </c>
      <c r="AJ8" s="823">
        <v>8.0</v>
      </c>
      <c r="AK8" s="823"/>
      <c r="AL8" s="404">
        <f t="shared" si="1"/>
        <v>18</v>
      </c>
    </row>
    <row r="9" ht="15.75" customHeight="1">
      <c r="A9" s="19">
        <v>7.0</v>
      </c>
      <c r="B9" s="829" t="s">
        <v>714</v>
      </c>
      <c r="C9" s="358"/>
      <c r="D9" s="32"/>
      <c r="E9" s="23"/>
      <c r="F9" s="820">
        <v>8.0</v>
      </c>
      <c r="G9" s="821"/>
      <c r="H9" s="823"/>
      <c r="I9" s="823"/>
      <c r="J9" s="822">
        <v>12.0</v>
      </c>
      <c r="K9" s="820">
        <v>8.0</v>
      </c>
      <c r="L9" s="820">
        <v>8.0</v>
      </c>
      <c r="M9" s="820"/>
      <c r="N9" s="823"/>
      <c r="O9" s="822">
        <v>12.0</v>
      </c>
      <c r="P9" s="823"/>
      <c r="Q9" s="820">
        <v>8.0</v>
      </c>
      <c r="R9" s="822">
        <v>12.0</v>
      </c>
      <c r="S9" s="820">
        <v>8.0</v>
      </c>
      <c r="T9" s="820">
        <v>8.0</v>
      </c>
      <c r="U9" s="820">
        <v>8.0</v>
      </c>
      <c r="V9" s="823"/>
      <c r="W9" s="823"/>
      <c r="X9" s="820">
        <v>8.0</v>
      </c>
      <c r="Y9" s="820">
        <v>12.0</v>
      </c>
      <c r="Z9" s="820">
        <v>8.0</v>
      </c>
      <c r="AA9" s="820">
        <v>8.0</v>
      </c>
      <c r="AB9" s="822">
        <v>12.0</v>
      </c>
      <c r="AC9" s="823">
        <v>8.0</v>
      </c>
      <c r="AD9" s="823"/>
      <c r="AE9" s="820"/>
      <c r="AF9" s="820">
        <v>8.0</v>
      </c>
      <c r="AG9" s="820">
        <v>8.0</v>
      </c>
      <c r="AH9" s="822">
        <v>12.0</v>
      </c>
      <c r="AI9" s="820">
        <v>8.0</v>
      </c>
      <c r="AJ9" s="823"/>
      <c r="AK9" s="822">
        <v>12.0</v>
      </c>
      <c r="AL9" s="404">
        <f t="shared" si="1"/>
        <v>21</v>
      </c>
    </row>
    <row r="10" ht="15.75" customHeight="1">
      <c r="A10" s="19">
        <v>8.0</v>
      </c>
      <c r="B10" s="819" t="s">
        <v>253</v>
      </c>
      <c r="C10" s="358"/>
      <c r="D10" s="32"/>
      <c r="E10" s="23"/>
      <c r="F10" s="820">
        <v>8.0</v>
      </c>
      <c r="G10" s="821"/>
      <c r="H10" s="823"/>
      <c r="I10" s="823"/>
      <c r="J10" s="820">
        <v>8.0</v>
      </c>
      <c r="K10" s="820">
        <v>8.0</v>
      </c>
      <c r="L10" s="820">
        <v>8.0</v>
      </c>
      <c r="M10" s="822">
        <v>12.0</v>
      </c>
      <c r="N10" s="823"/>
      <c r="O10" s="823"/>
      <c r="P10" s="823"/>
      <c r="Q10" s="820">
        <v>8.0</v>
      </c>
      <c r="R10" s="820">
        <v>8.0</v>
      </c>
      <c r="S10" s="822">
        <v>12.0</v>
      </c>
      <c r="T10" s="820">
        <v>8.0</v>
      </c>
      <c r="U10" s="824">
        <v>8.0</v>
      </c>
      <c r="V10" s="823"/>
      <c r="W10" s="823"/>
      <c r="X10" s="824">
        <v>8.0</v>
      </c>
      <c r="Y10" s="820">
        <v>8.0</v>
      </c>
      <c r="Z10" s="820">
        <v>8.0</v>
      </c>
      <c r="AA10" s="822">
        <v>12.0</v>
      </c>
      <c r="AB10" s="824">
        <v>8.0</v>
      </c>
      <c r="AC10" s="823"/>
      <c r="AD10" s="824">
        <v>8.0</v>
      </c>
      <c r="AE10" s="820">
        <v>8.0</v>
      </c>
      <c r="AF10" s="820">
        <v>8.0</v>
      </c>
      <c r="AG10" s="822">
        <v>12.0</v>
      </c>
      <c r="AH10" s="820">
        <v>8.0</v>
      </c>
      <c r="AI10" s="824">
        <v>8.0</v>
      </c>
      <c r="AJ10" s="823"/>
      <c r="AK10" s="823"/>
      <c r="AL10" s="404">
        <f t="shared" si="1"/>
        <v>21</v>
      </c>
    </row>
    <row r="11" ht="15.75" customHeight="1">
      <c r="A11" s="19">
        <v>9.0</v>
      </c>
      <c r="B11" s="819" t="s">
        <v>25</v>
      </c>
      <c r="C11" s="358"/>
      <c r="D11" s="32"/>
      <c r="E11" s="23"/>
      <c r="F11" s="828"/>
      <c r="G11" s="821"/>
      <c r="H11" s="823"/>
      <c r="I11" s="823">
        <v>8.0</v>
      </c>
      <c r="J11" s="820">
        <v>8.0</v>
      </c>
      <c r="K11" s="820">
        <v>8.0</v>
      </c>
      <c r="L11" s="822">
        <v>12.0</v>
      </c>
      <c r="M11" s="820">
        <v>8.0</v>
      </c>
      <c r="N11" s="823"/>
      <c r="O11" s="823"/>
      <c r="P11" s="823"/>
      <c r="Q11" s="831"/>
      <c r="R11" s="831"/>
      <c r="S11" s="831"/>
      <c r="T11" s="830"/>
      <c r="U11" s="831"/>
      <c r="V11" s="831"/>
      <c r="W11" s="831"/>
      <c r="X11" s="831"/>
      <c r="Y11" s="831"/>
      <c r="Z11" s="830"/>
      <c r="AA11" s="831"/>
      <c r="AB11" s="831"/>
      <c r="AC11" s="830"/>
      <c r="AD11" s="831"/>
      <c r="AE11" s="820"/>
      <c r="AF11" s="822">
        <v>12.0</v>
      </c>
      <c r="AG11" s="820">
        <v>8.0</v>
      </c>
      <c r="AH11" s="820">
        <v>8.0</v>
      </c>
      <c r="AI11" s="820">
        <v>8.0</v>
      </c>
      <c r="AJ11" s="833"/>
      <c r="AK11" s="823"/>
      <c r="AL11" s="404">
        <f t="shared" si="1"/>
        <v>9</v>
      </c>
    </row>
    <row r="12" ht="15.75" customHeight="1">
      <c r="A12" s="19">
        <v>10.0</v>
      </c>
      <c r="B12" s="829" t="s">
        <v>278</v>
      </c>
      <c r="C12" s="358"/>
      <c r="D12" s="32"/>
      <c r="E12" s="23"/>
      <c r="F12" s="820">
        <v>8.0</v>
      </c>
      <c r="G12" s="821"/>
      <c r="H12" s="823">
        <v>8.0</v>
      </c>
      <c r="I12" s="823"/>
      <c r="J12" s="820"/>
      <c r="K12" s="822">
        <v>12.0</v>
      </c>
      <c r="L12" s="820">
        <v>8.0</v>
      </c>
      <c r="M12" s="820">
        <v>8.0</v>
      </c>
      <c r="N12" s="823"/>
      <c r="O12" s="823"/>
      <c r="P12" s="834"/>
      <c r="Q12" s="820">
        <v>8.0</v>
      </c>
      <c r="R12" s="820">
        <v>8.0</v>
      </c>
      <c r="S12" s="820">
        <v>8.0</v>
      </c>
      <c r="T12" s="820">
        <v>8.0</v>
      </c>
      <c r="U12" s="822">
        <v>12.0</v>
      </c>
      <c r="V12" s="823">
        <v>8.0</v>
      </c>
      <c r="W12" s="823"/>
      <c r="X12" s="820"/>
      <c r="Y12" s="822">
        <v>12.0</v>
      </c>
      <c r="Z12" s="820">
        <v>8.0</v>
      </c>
      <c r="AA12" s="820">
        <v>8.0</v>
      </c>
      <c r="AB12" s="820">
        <v>8.0</v>
      </c>
      <c r="AC12" s="824">
        <v>8.0</v>
      </c>
      <c r="AD12" s="823"/>
      <c r="AE12" s="830"/>
      <c r="AF12" s="831"/>
      <c r="AG12" s="831"/>
      <c r="AH12" s="831"/>
      <c r="AI12" s="831"/>
      <c r="AJ12" s="831"/>
      <c r="AK12" s="831"/>
      <c r="AL12" s="404">
        <f t="shared" si="1"/>
        <v>16</v>
      </c>
    </row>
    <row r="13" ht="15.75" customHeight="1">
      <c r="A13" s="19">
        <v>11.0</v>
      </c>
      <c r="B13" s="829" t="s">
        <v>200</v>
      </c>
      <c r="C13" s="359"/>
      <c r="D13" s="32"/>
      <c r="E13" s="23"/>
      <c r="F13" s="820">
        <v>8.0</v>
      </c>
      <c r="G13" s="821"/>
      <c r="H13" s="823"/>
      <c r="I13" s="823"/>
      <c r="J13" s="822">
        <v>12.0</v>
      </c>
      <c r="K13" s="820">
        <v>8.0</v>
      </c>
      <c r="L13" s="820">
        <v>8.0</v>
      </c>
      <c r="M13" s="820"/>
      <c r="N13" s="823"/>
      <c r="O13" s="822">
        <v>12.0</v>
      </c>
      <c r="P13" s="823"/>
      <c r="Q13" s="822">
        <v>12.0</v>
      </c>
      <c r="R13" s="820">
        <v>8.0</v>
      </c>
      <c r="S13" s="820"/>
      <c r="T13" s="820">
        <v>8.0</v>
      </c>
      <c r="U13" s="820">
        <v>8.0</v>
      </c>
      <c r="V13" s="823"/>
      <c r="W13" s="823">
        <v>8.0</v>
      </c>
      <c r="X13" s="820">
        <v>8.0</v>
      </c>
      <c r="Y13" s="820">
        <v>8.0</v>
      </c>
      <c r="Z13" s="820">
        <v>8.0</v>
      </c>
      <c r="AA13" s="820">
        <v>8.0</v>
      </c>
      <c r="AB13" s="828"/>
      <c r="AC13" s="823"/>
      <c r="AD13" s="822">
        <v>12.0</v>
      </c>
      <c r="AE13" s="820">
        <v>8.0</v>
      </c>
      <c r="AF13" s="820">
        <v>8.0</v>
      </c>
      <c r="AG13" s="820">
        <v>8.0</v>
      </c>
      <c r="AH13" s="820">
        <v>8.0</v>
      </c>
      <c r="AI13" s="820">
        <v>8.0</v>
      </c>
      <c r="AJ13" s="823"/>
      <c r="AK13" s="824">
        <v>8.0</v>
      </c>
      <c r="AL13" s="404">
        <f t="shared" si="1"/>
        <v>21</v>
      </c>
    </row>
    <row r="14" ht="15.75" customHeight="1">
      <c r="A14" s="19">
        <v>12.0</v>
      </c>
      <c r="B14" s="829" t="s">
        <v>26</v>
      </c>
      <c r="C14" s="359"/>
      <c r="D14" s="32"/>
      <c r="E14" s="23"/>
      <c r="F14" s="820">
        <v>8.0</v>
      </c>
      <c r="G14" s="821"/>
      <c r="H14" s="823"/>
      <c r="I14" s="823"/>
      <c r="J14" s="820">
        <v>8.0</v>
      </c>
      <c r="K14" s="820">
        <v>8.0</v>
      </c>
      <c r="L14" s="820">
        <v>8.0</v>
      </c>
      <c r="M14" s="822">
        <v>12.0</v>
      </c>
      <c r="N14" s="822">
        <v>12.0</v>
      </c>
      <c r="O14" s="823"/>
      <c r="P14" s="823"/>
      <c r="Q14" s="820"/>
      <c r="R14" s="822">
        <v>12.0</v>
      </c>
      <c r="S14" s="820">
        <v>8.0</v>
      </c>
      <c r="T14" s="820">
        <v>8.0</v>
      </c>
      <c r="U14" s="820"/>
      <c r="V14" s="823"/>
      <c r="W14" s="822">
        <v>12.0</v>
      </c>
      <c r="X14" s="835"/>
      <c r="Y14" s="835"/>
      <c r="Z14" s="835"/>
      <c r="AA14" s="836"/>
      <c r="AB14" s="835"/>
      <c r="AC14" s="835"/>
      <c r="AD14" s="835"/>
      <c r="AE14" s="836"/>
      <c r="AF14" s="835"/>
      <c r="AG14" s="835"/>
      <c r="AH14" s="835"/>
      <c r="AI14" s="835"/>
      <c r="AJ14" s="835"/>
      <c r="AK14" s="836"/>
      <c r="AL14" s="404">
        <f t="shared" si="1"/>
        <v>10</v>
      </c>
    </row>
    <row r="15" ht="15.75" customHeight="1">
      <c r="A15" s="19">
        <v>13.0</v>
      </c>
      <c r="B15" s="837" t="s">
        <v>27</v>
      </c>
      <c r="C15" s="358"/>
      <c r="D15" s="32"/>
      <c r="E15" s="23"/>
      <c r="F15" s="820">
        <v>8.0</v>
      </c>
      <c r="G15" s="821"/>
      <c r="H15" s="823">
        <v>8.0</v>
      </c>
      <c r="I15" s="823"/>
      <c r="J15" s="820" t="s">
        <v>710</v>
      </c>
      <c r="K15" s="820">
        <v>8.0</v>
      </c>
      <c r="L15" s="822">
        <v>12.0</v>
      </c>
      <c r="M15" s="820">
        <v>8.0</v>
      </c>
      <c r="N15" s="823"/>
      <c r="O15" s="823"/>
      <c r="P15" s="823"/>
      <c r="Q15" s="820">
        <v>8.0</v>
      </c>
      <c r="R15" s="820">
        <v>8.0</v>
      </c>
      <c r="S15" s="822">
        <v>12.0</v>
      </c>
      <c r="T15" s="820">
        <v>8.0</v>
      </c>
      <c r="U15" s="820">
        <v>8.0</v>
      </c>
      <c r="V15" s="822">
        <v>12.0</v>
      </c>
      <c r="W15" s="823"/>
      <c r="X15" s="820"/>
      <c r="Y15" s="820">
        <v>8.0</v>
      </c>
      <c r="Z15" s="822">
        <v>12.0</v>
      </c>
      <c r="AA15" s="820">
        <v>8.0</v>
      </c>
      <c r="AB15" s="820">
        <v>8.0</v>
      </c>
      <c r="AC15" s="824">
        <v>8.0</v>
      </c>
      <c r="AD15" s="823"/>
      <c r="AE15" s="820">
        <v>8.0</v>
      </c>
      <c r="AF15" s="822">
        <v>12.0</v>
      </c>
      <c r="AG15" s="820">
        <v>8.0</v>
      </c>
      <c r="AH15" s="820">
        <v>8.0</v>
      </c>
      <c r="AI15" s="820">
        <v>8.0</v>
      </c>
      <c r="AJ15" s="823">
        <v>8.0</v>
      </c>
      <c r="AK15" s="823"/>
      <c r="AL15" s="404">
        <f t="shared" si="1"/>
        <v>22</v>
      </c>
    </row>
    <row r="16" ht="15.75" customHeight="1">
      <c r="A16" s="19">
        <v>14.0</v>
      </c>
      <c r="B16" s="819" t="s">
        <v>28</v>
      </c>
      <c r="C16" s="359"/>
      <c r="D16" s="32"/>
      <c r="E16" s="23"/>
      <c r="F16" s="821"/>
      <c r="G16" s="821"/>
      <c r="H16" s="838"/>
      <c r="I16" s="823"/>
      <c r="J16" s="820"/>
      <c r="K16" s="838"/>
      <c r="L16" s="821"/>
      <c r="M16" s="821"/>
      <c r="N16" s="823">
        <v>8.0</v>
      </c>
      <c r="O16" s="823"/>
      <c r="P16" s="823"/>
      <c r="Q16" s="820">
        <v>8.0</v>
      </c>
      <c r="R16" s="820">
        <v>8.0</v>
      </c>
      <c r="S16" s="820">
        <v>8.0</v>
      </c>
      <c r="T16" s="822">
        <v>12.0</v>
      </c>
      <c r="U16" s="820">
        <v>8.0</v>
      </c>
      <c r="V16" s="823">
        <v>8.0</v>
      </c>
      <c r="W16" s="823"/>
      <c r="X16" s="820"/>
      <c r="Y16" s="839"/>
      <c r="Z16" s="820">
        <v>8.0</v>
      </c>
      <c r="AA16" s="824" t="s">
        <v>29</v>
      </c>
      <c r="AB16" s="824">
        <v>8.0</v>
      </c>
      <c r="AC16" s="824">
        <v>8.0</v>
      </c>
      <c r="AD16" s="823"/>
      <c r="AE16" s="824">
        <v>8.0</v>
      </c>
      <c r="AF16" s="824" t="s">
        <v>746</v>
      </c>
      <c r="AG16" s="822">
        <v>12.0</v>
      </c>
      <c r="AH16" s="820">
        <v>8.0</v>
      </c>
      <c r="AI16" s="820">
        <v>8.0</v>
      </c>
      <c r="AJ16" s="822">
        <v>12.0</v>
      </c>
      <c r="AK16" s="823"/>
      <c r="AL16" s="404">
        <f t="shared" si="1"/>
        <v>15</v>
      </c>
    </row>
    <row r="17" ht="15.75" customHeight="1">
      <c r="A17" s="19">
        <v>15.0</v>
      </c>
      <c r="B17" s="819" t="s">
        <v>312</v>
      </c>
      <c r="C17" s="359"/>
      <c r="D17" s="32"/>
      <c r="E17" s="23"/>
      <c r="F17" s="820">
        <v>8.0</v>
      </c>
      <c r="G17" s="821"/>
      <c r="H17" s="823"/>
      <c r="I17" s="824">
        <v>15.0</v>
      </c>
      <c r="J17" s="822">
        <v>12.0</v>
      </c>
      <c r="K17" s="820">
        <v>8.0</v>
      </c>
      <c r="L17" s="820">
        <v>8.0</v>
      </c>
      <c r="M17" s="820">
        <v>8.0</v>
      </c>
      <c r="N17" s="822">
        <v>12.0</v>
      </c>
      <c r="O17" s="824">
        <v>12.0</v>
      </c>
      <c r="P17" s="834"/>
      <c r="Q17" s="820"/>
      <c r="R17" s="820">
        <v>8.0</v>
      </c>
      <c r="S17" s="820">
        <v>8.0</v>
      </c>
      <c r="T17" s="820">
        <v>8.0</v>
      </c>
      <c r="U17" s="822">
        <v>12.0</v>
      </c>
      <c r="V17" s="823"/>
      <c r="W17" s="824">
        <v>8.0</v>
      </c>
      <c r="X17" s="822">
        <v>12.0</v>
      </c>
      <c r="Y17" s="820">
        <v>8.0</v>
      </c>
      <c r="Z17" s="820">
        <v>8.0</v>
      </c>
      <c r="AA17" s="820">
        <v>8.0</v>
      </c>
      <c r="AB17" s="820"/>
      <c r="AC17" s="823"/>
      <c r="AD17" s="823">
        <v>8.0</v>
      </c>
      <c r="AE17" s="822">
        <v>12.0</v>
      </c>
      <c r="AF17" s="820">
        <v>8.0</v>
      </c>
      <c r="AG17" s="820">
        <v>8.0</v>
      </c>
      <c r="AH17" s="820">
        <v>8.0</v>
      </c>
      <c r="AI17" s="820">
        <v>8.0</v>
      </c>
      <c r="AJ17" s="840"/>
      <c r="AK17" s="841"/>
      <c r="AL17" s="404">
        <f t="shared" si="1"/>
        <v>23</v>
      </c>
    </row>
    <row r="18" ht="15.75" customHeight="1">
      <c r="A18" s="19">
        <v>16.0</v>
      </c>
      <c r="B18" s="842" t="s">
        <v>721</v>
      </c>
      <c r="C18" s="359"/>
      <c r="D18" s="32"/>
      <c r="E18" s="23"/>
      <c r="F18" s="820">
        <v>8.0</v>
      </c>
      <c r="G18" s="821"/>
      <c r="H18" s="823"/>
      <c r="I18" s="823"/>
      <c r="J18" s="820">
        <v>8.0</v>
      </c>
      <c r="K18" s="820">
        <v>8.0</v>
      </c>
      <c r="L18" s="820">
        <v>8.0</v>
      </c>
      <c r="M18" s="822">
        <v>12.0</v>
      </c>
      <c r="N18" s="823"/>
      <c r="O18" s="823"/>
      <c r="P18" s="823">
        <v>8.0</v>
      </c>
      <c r="Q18" s="822">
        <v>12.0</v>
      </c>
      <c r="R18" s="820"/>
      <c r="S18" s="820">
        <v>8.0</v>
      </c>
      <c r="T18" s="820">
        <v>8.0</v>
      </c>
      <c r="U18" s="827"/>
      <c r="V18" s="823"/>
      <c r="W18" s="823"/>
      <c r="X18" s="820">
        <v>8.0</v>
      </c>
      <c r="Y18" s="820">
        <v>8.0</v>
      </c>
      <c r="Z18" s="820">
        <v>8.0</v>
      </c>
      <c r="AA18" s="820">
        <v>8.0</v>
      </c>
      <c r="AB18" s="822">
        <v>12.0</v>
      </c>
      <c r="AC18" s="824">
        <v>8.0</v>
      </c>
      <c r="AD18" s="823"/>
      <c r="AE18" s="820">
        <v>8.0</v>
      </c>
      <c r="AF18" s="821" t="s">
        <v>247</v>
      </c>
      <c r="AG18" s="821"/>
      <c r="AH18" s="838"/>
      <c r="AI18" s="821"/>
      <c r="AJ18" s="843"/>
      <c r="AK18" s="823"/>
      <c r="AL18" s="404">
        <f t="shared" si="1"/>
        <v>16</v>
      </c>
    </row>
    <row r="19" ht="15.75" customHeight="1">
      <c r="A19" s="19">
        <v>17.0</v>
      </c>
      <c r="B19" s="819" t="s">
        <v>32</v>
      </c>
      <c r="C19" s="362"/>
      <c r="D19" s="32"/>
      <c r="E19" s="23"/>
      <c r="F19" s="820">
        <v>8.0</v>
      </c>
      <c r="G19" s="821"/>
      <c r="H19" s="823"/>
      <c r="I19" s="823"/>
      <c r="J19" s="820">
        <v>8.0</v>
      </c>
      <c r="K19" s="820">
        <v>8.0</v>
      </c>
      <c r="L19" s="822">
        <v>12.0</v>
      </c>
      <c r="M19" s="820"/>
      <c r="N19" s="823"/>
      <c r="O19" s="823">
        <v>8.0</v>
      </c>
      <c r="P19" s="823"/>
      <c r="Q19" s="820">
        <v>8.0</v>
      </c>
      <c r="R19" s="822">
        <v>12.0</v>
      </c>
      <c r="S19" s="820">
        <v>8.0</v>
      </c>
      <c r="T19" s="820">
        <v>8.0</v>
      </c>
      <c r="U19" s="820"/>
      <c r="V19" s="823"/>
      <c r="W19" s="823">
        <v>8.0</v>
      </c>
      <c r="X19" s="822">
        <v>12.0</v>
      </c>
      <c r="Y19" s="820">
        <v>8.0</v>
      </c>
      <c r="Z19" s="820">
        <v>8.0</v>
      </c>
      <c r="AA19" s="822">
        <v>12.0</v>
      </c>
      <c r="AB19" s="820"/>
      <c r="AC19" s="823"/>
      <c r="AD19" s="823">
        <v>8.0</v>
      </c>
      <c r="AE19" s="822">
        <v>12.0</v>
      </c>
      <c r="AF19" s="820">
        <v>8.0</v>
      </c>
      <c r="AG19" s="820">
        <v>8.0</v>
      </c>
      <c r="AH19" s="820">
        <v>8.0</v>
      </c>
      <c r="AI19" s="822">
        <v>12.0</v>
      </c>
      <c r="AJ19" s="823"/>
      <c r="AK19" s="823"/>
      <c r="AL19" s="404">
        <f t="shared" si="1"/>
        <v>20</v>
      </c>
    </row>
    <row r="20" ht="15.75" customHeight="1">
      <c r="A20" s="19">
        <v>18.0</v>
      </c>
      <c r="B20" s="829" t="s">
        <v>33</v>
      </c>
      <c r="C20" s="359"/>
      <c r="D20" s="32"/>
      <c r="E20" s="23"/>
      <c r="F20" s="822">
        <v>12.0</v>
      </c>
      <c r="G20" s="821"/>
      <c r="H20" s="823">
        <v>8.0</v>
      </c>
      <c r="I20" s="823"/>
      <c r="J20" s="820"/>
      <c r="K20" s="822">
        <v>12.0</v>
      </c>
      <c r="L20" s="820">
        <v>8.0</v>
      </c>
      <c r="M20" s="820">
        <v>8.0</v>
      </c>
      <c r="N20" s="823"/>
      <c r="O20" s="823"/>
      <c r="P20" s="823"/>
      <c r="Q20" s="820">
        <v>8.0</v>
      </c>
      <c r="R20" s="820">
        <v>8.0</v>
      </c>
      <c r="S20" s="822">
        <v>12.0</v>
      </c>
      <c r="T20" s="820">
        <v>8.0</v>
      </c>
      <c r="U20" s="820">
        <v>8.0</v>
      </c>
      <c r="V20" s="822">
        <v>12.0</v>
      </c>
      <c r="W20" s="823"/>
      <c r="X20" s="820"/>
      <c r="Y20" s="820">
        <v>8.0</v>
      </c>
      <c r="Z20" s="822">
        <v>12.0</v>
      </c>
      <c r="AA20" s="820">
        <v>8.0</v>
      </c>
      <c r="AB20" s="820">
        <v>8.0</v>
      </c>
      <c r="AC20" s="824">
        <v>8.0</v>
      </c>
      <c r="AD20" s="823"/>
      <c r="AE20" s="820">
        <v>8.0</v>
      </c>
      <c r="AF20" s="822">
        <v>12.0</v>
      </c>
      <c r="AG20" s="820"/>
      <c r="AH20" s="820">
        <v>8.0</v>
      </c>
      <c r="AI20" s="820">
        <v>8.0</v>
      </c>
      <c r="AJ20" s="823"/>
      <c r="AK20" s="822">
        <v>12.0</v>
      </c>
      <c r="AL20" s="404">
        <f t="shared" si="1"/>
        <v>21</v>
      </c>
    </row>
    <row r="21" ht="15.75" customHeight="1">
      <c r="A21" s="19">
        <v>19.0</v>
      </c>
      <c r="B21" s="829" t="s">
        <v>313</v>
      </c>
      <c r="C21" s="380"/>
      <c r="D21" s="32"/>
      <c r="E21" s="23"/>
      <c r="F21" s="820">
        <v>8.0</v>
      </c>
      <c r="G21" s="821"/>
      <c r="H21" s="823"/>
      <c r="I21" s="822">
        <v>12.0</v>
      </c>
      <c r="J21" s="820">
        <v>8.0</v>
      </c>
      <c r="K21" s="820">
        <v>8.0</v>
      </c>
      <c r="L21" s="820">
        <v>8.0</v>
      </c>
      <c r="M21" s="820">
        <v>8.0</v>
      </c>
      <c r="N21" s="823"/>
      <c r="O21" s="823"/>
      <c r="P21" s="823"/>
      <c r="Q21" s="831"/>
      <c r="R21" s="831"/>
      <c r="S21" s="831"/>
      <c r="T21" s="830"/>
      <c r="U21" s="831"/>
      <c r="V21" s="831"/>
      <c r="W21" s="831"/>
      <c r="X21" s="831"/>
      <c r="Y21" s="830"/>
      <c r="Z21" s="831"/>
      <c r="AA21" s="831"/>
      <c r="AB21" s="830"/>
      <c r="AC21" s="831"/>
      <c r="AD21" s="831"/>
      <c r="AE21" s="820">
        <v>8.0</v>
      </c>
      <c r="AF21" s="820">
        <v>8.0</v>
      </c>
      <c r="AG21" s="822">
        <v>12.0</v>
      </c>
      <c r="AH21" s="820">
        <v>8.0</v>
      </c>
      <c r="AI21" s="820"/>
      <c r="AJ21" s="823"/>
      <c r="AK21" s="823">
        <v>8.0</v>
      </c>
      <c r="AL21" s="404">
        <f t="shared" si="1"/>
        <v>11</v>
      </c>
    </row>
    <row r="22" ht="15.75" customHeight="1">
      <c r="A22" s="19">
        <v>20.0</v>
      </c>
      <c r="B22" s="829" t="s">
        <v>684</v>
      </c>
      <c r="C22" s="364"/>
      <c r="D22" s="32"/>
      <c r="E22" s="382"/>
      <c r="F22" s="820"/>
      <c r="G22" s="821"/>
      <c r="H22" s="822">
        <v>12.0</v>
      </c>
      <c r="I22" s="823"/>
      <c r="J22" s="820">
        <v>8.0</v>
      </c>
      <c r="K22" s="820">
        <v>8.0</v>
      </c>
      <c r="L22" s="822">
        <v>12.0</v>
      </c>
      <c r="M22" s="820">
        <v>8.0</v>
      </c>
      <c r="N22" s="823">
        <v>8.0</v>
      </c>
      <c r="O22" s="823"/>
      <c r="P22" s="822">
        <v>12.0</v>
      </c>
      <c r="Q22" s="820">
        <v>8.0</v>
      </c>
      <c r="R22" s="820">
        <v>8.0</v>
      </c>
      <c r="S22" s="820"/>
      <c r="T22" s="820">
        <v>8.0</v>
      </c>
      <c r="U22" s="822">
        <v>12.0</v>
      </c>
      <c r="V22" s="823"/>
      <c r="W22" s="823"/>
      <c r="X22" s="820">
        <v>8.0</v>
      </c>
      <c r="Y22" s="820">
        <v>8.0</v>
      </c>
      <c r="Z22" s="820">
        <v>8.0</v>
      </c>
      <c r="AA22" s="820">
        <v>8.0</v>
      </c>
      <c r="AB22" s="822">
        <v>12.0</v>
      </c>
      <c r="AC22" s="823">
        <v>8.0</v>
      </c>
      <c r="AD22" s="823"/>
      <c r="AE22" s="820">
        <v>8.0</v>
      </c>
      <c r="AF22" s="820">
        <v>8.0</v>
      </c>
      <c r="AG22" s="820">
        <v>8.0</v>
      </c>
      <c r="AH22" s="822">
        <v>12.0</v>
      </c>
      <c r="AI22" s="820"/>
      <c r="AJ22" s="823"/>
      <c r="AK22" s="822">
        <v>12.0</v>
      </c>
      <c r="AL22" s="404">
        <f t="shared" si="1"/>
        <v>22</v>
      </c>
    </row>
    <row r="23" ht="15.75" customHeight="1">
      <c r="A23" s="844">
        <v>21.0</v>
      </c>
      <c r="B23" s="845" t="s">
        <v>165</v>
      </c>
      <c r="C23" s="846"/>
      <c r="D23" s="32"/>
      <c r="E23" s="41"/>
      <c r="F23" s="847">
        <v>8.0</v>
      </c>
      <c r="G23" s="821"/>
      <c r="H23" s="822">
        <v>12.0</v>
      </c>
      <c r="I23" s="847"/>
      <c r="J23" s="847"/>
      <c r="K23" s="847">
        <v>8.0</v>
      </c>
      <c r="L23" s="847">
        <v>8.0</v>
      </c>
      <c r="M23" s="822">
        <v>12.0</v>
      </c>
      <c r="N23" s="823"/>
      <c r="O23" s="823"/>
      <c r="P23" s="823"/>
      <c r="Q23" s="822">
        <v>12.0</v>
      </c>
      <c r="R23" s="847">
        <v>8.0</v>
      </c>
      <c r="S23" s="847">
        <v>8.0</v>
      </c>
      <c r="T23" s="847">
        <v>8.0</v>
      </c>
      <c r="U23" s="847">
        <v>8.0</v>
      </c>
      <c r="V23" s="822">
        <v>12.0</v>
      </c>
      <c r="W23" s="823"/>
      <c r="X23" s="847"/>
      <c r="Y23" s="847">
        <v>8.0</v>
      </c>
      <c r="Z23" s="847">
        <v>8.0</v>
      </c>
      <c r="AA23" s="822">
        <v>12.0</v>
      </c>
      <c r="AB23" s="847">
        <v>8.0</v>
      </c>
      <c r="AC23" s="824">
        <v>8.0</v>
      </c>
      <c r="AD23" s="823"/>
      <c r="AE23" s="847">
        <v>8.0</v>
      </c>
      <c r="AF23" s="847">
        <v>8.0</v>
      </c>
      <c r="AG23" s="847">
        <v>8.0</v>
      </c>
      <c r="AH23" s="847">
        <v>8.0</v>
      </c>
      <c r="AI23" s="847">
        <v>8.0</v>
      </c>
      <c r="AJ23" s="823"/>
      <c r="AK23" s="823"/>
      <c r="AL23" s="848">
        <f t="shared" si="1"/>
        <v>21</v>
      </c>
    </row>
    <row r="24" ht="15.75" customHeight="1">
      <c r="A24" s="19">
        <v>22.0</v>
      </c>
      <c r="B24" s="829" t="s">
        <v>36</v>
      </c>
      <c r="C24" s="364"/>
      <c r="D24" s="32"/>
      <c r="E24" s="23"/>
      <c r="F24" s="831"/>
      <c r="G24" s="821"/>
      <c r="H24" s="831"/>
      <c r="I24" s="831"/>
      <c r="J24" s="831"/>
      <c r="K24" s="831"/>
      <c r="L24" s="831"/>
      <c r="M24" s="831"/>
      <c r="N24" s="831"/>
      <c r="O24" s="831"/>
      <c r="P24" s="831"/>
      <c r="Q24" s="820"/>
      <c r="R24" s="849">
        <v>8.0</v>
      </c>
      <c r="S24" s="820">
        <v>8.0</v>
      </c>
      <c r="T24" s="820">
        <v>8.0</v>
      </c>
      <c r="U24" s="820">
        <v>8.0</v>
      </c>
      <c r="V24" s="824">
        <v>8.0</v>
      </c>
      <c r="W24" s="823"/>
      <c r="X24" s="820">
        <v>8.0</v>
      </c>
      <c r="Y24" s="820">
        <v>8.0</v>
      </c>
      <c r="Z24" s="849">
        <v>8.0</v>
      </c>
      <c r="AA24" s="820">
        <v>8.0</v>
      </c>
      <c r="AB24" s="820">
        <v>8.0</v>
      </c>
      <c r="AC24" s="824">
        <v>8.0</v>
      </c>
      <c r="AD24" s="823"/>
      <c r="AE24" s="820">
        <v>8.0</v>
      </c>
      <c r="AF24" s="820">
        <v>8.0</v>
      </c>
      <c r="AG24" s="820">
        <v>8.0</v>
      </c>
      <c r="AH24" s="849">
        <v>8.0</v>
      </c>
      <c r="AI24" s="820">
        <v>8.0</v>
      </c>
      <c r="AJ24" s="823"/>
      <c r="AK24" s="823"/>
      <c r="AL24" s="404">
        <f t="shared" si="1"/>
        <v>16</v>
      </c>
    </row>
    <row r="25" ht="15.75" customHeight="1">
      <c r="A25" s="46">
        <v>23.0</v>
      </c>
      <c r="B25" s="829" t="s">
        <v>687</v>
      </c>
      <c r="C25" s="377"/>
      <c r="D25" s="32"/>
      <c r="E25" s="23"/>
      <c r="F25" s="820"/>
      <c r="G25" s="821"/>
      <c r="H25" s="823"/>
      <c r="I25" s="822">
        <v>12.0</v>
      </c>
      <c r="J25" s="820">
        <v>8.0</v>
      </c>
      <c r="K25" s="820">
        <v>8.0</v>
      </c>
      <c r="L25" s="820">
        <v>8.0</v>
      </c>
      <c r="M25" s="820">
        <v>8.0</v>
      </c>
      <c r="N25" s="823"/>
      <c r="O25" s="823"/>
      <c r="P25" s="822">
        <v>12.0</v>
      </c>
      <c r="Q25" s="820">
        <v>8.0</v>
      </c>
      <c r="R25" s="820"/>
      <c r="S25" s="822">
        <v>12.0</v>
      </c>
      <c r="T25" s="820">
        <v>8.0</v>
      </c>
      <c r="U25" s="822">
        <v>12.0</v>
      </c>
      <c r="V25" s="823"/>
      <c r="W25" s="823"/>
      <c r="X25" s="822">
        <v>12.0</v>
      </c>
      <c r="Y25" s="820">
        <v>8.0</v>
      </c>
      <c r="Z25" s="820">
        <v>8.0</v>
      </c>
      <c r="AA25" s="820">
        <v>8.0</v>
      </c>
      <c r="AB25" s="824">
        <v>12.0</v>
      </c>
      <c r="AC25" s="823"/>
      <c r="AD25" s="823">
        <v>8.0</v>
      </c>
      <c r="AE25" s="822">
        <v>12.0</v>
      </c>
      <c r="AF25" s="820">
        <v>8.0</v>
      </c>
      <c r="AG25" s="820">
        <v>8.0</v>
      </c>
      <c r="AH25" s="820">
        <v>8.0</v>
      </c>
      <c r="AI25" s="822">
        <v>12.0</v>
      </c>
      <c r="AJ25" s="823"/>
      <c r="AK25" s="823"/>
      <c r="AL25" s="404">
        <f t="shared" si="1"/>
        <v>21</v>
      </c>
    </row>
    <row r="26" ht="15.75" customHeight="1">
      <c r="A26" s="717">
        <v>24.0</v>
      </c>
      <c r="B26" s="829" t="s">
        <v>37</v>
      </c>
      <c r="C26" s="377"/>
      <c r="D26" s="32"/>
      <c r="E26" s="23"/>
      <c r="F26" s="820">
        <v>8.0</v>
      </c>
      <c r="G26" s="821"/>
      <c r="H26" s="823"/>
      <c r="I26" s="823"/>
      <c r="J26" s="822">
        <v>12.0</v>
      </c>
      <c r="K26" s="820">
        <v>8.0</v>
      </c>
      <c r="L26" s="820">
        <v>8.0</v>
      </c>
      <c r="M26" s="849"/>
      <c r="N26" s="823"/>
      <c r="O26" s="823">
        <v>8.0</v>
      </c>
      <c r="P26" s="823"/>
      <c r="Q26" s="820">
        <v>8.0</v>
      </c>
      <c r="R26" s="820">
        <v>8.0</v>
      </c>
      <c r="S26" s="820">
        <v>8.0</v>
      </c>
      <c r="T26" s="822">
        <v>12.0</v>
      </c>
      <c r="U26" s="820"/>
      <c r="V26" s="823"/>
      <c r="W26" s="822">
        <v>12.0</v>
      </c>
      <c r="X26" s="820">
        <v>8.0</v>
      </c>
      <c r="Y26" s="822">
        <v>12.0</v>
      </c>
      <c r="Z26" s="820"/>
      <c r="AA26" s="820">
        <v>8.0</v>
      </c>
      <c r="AB26" s="820">
        <v>8.0</v>
      </c>
      <c r="AC26" s="823">
        <v>8.0</v>
      </c>
      <c r="AD26" s="823"/>
      <c r="AE26" s="820">
        <v>8.0</v>
      </c>
      <c r="AF26" s="822">
        <v>12.0</v>
      </c>
      <c r="AG26" s="820">
        <v>8.0</v>
      </c>
      <c r="AH26" s="820">
        <v>8.0</v>
      </c>
      <c r="AI26" s="820"/>
      <c r="AJ26" s="823"/>
      <c r="AK26" s="823">
        <v>8.0</v>
      </c>
      <c r="AL26" s="404">
        <f t="shared" si="1"/>
        <v>20</v>
      </c>
    </row>
    <row r="27" ht="15.75" customHeight="1">
      <c r="A27" s="46">
        <v>25.0</v>
      </c>
      <c r="B27" s="829" t="s">
        <v>226</v>
      </c>
      <c r="C27" s="377"/>
      <c r="D27" s="32"/>
      <c r="E27" s="23"/>
      <c r="F27" s="820">
        <v>8.0</v>
      </c>
      <c r="G27" s="821"/>
      <c r="H27" s="823"/>
      <c r="I27" s="823"/>
      <c r="J27" s="820">
        <v>8.0</v>
      </c>
      <c r="K27" s="820">
        <v>8.0</v>
      </c>
      <c r="L27" s="820">
        <v>8.0</v>
      </c>
      <c r="M27" s="824">
        <v>8.0</v>
      </c>
      <c r="N27" s="823"/>
      <c r="O27" s="823"/>
      <c r="P27" s="823"/>
      <c r="Q27" s="824">
        <v>8.0</v>
      </c>
      <c r="R27" s="820">
        <v>8.0</v>
      </c>
      <c r="S27" s="820">
        <v>8.0</v>
      </c>
      <c r="T27" s="820">
        <v>8.0</v>
      </c>
      <c r="U27" s="824">
        <v>8.0</v>
      </c>
      <c r="V27" s="823"/>
      <c r="W27" s="823"/>
      <c r="X27" s="824">
        <v>8.0</v>
      </c>
      <c r="Y27" s="820">
        <v>8.0</v>
      </c>
      <c r="Z27" s="820">
        <v>8.0</v>
      </c>
      <c r="AA27" s="820">
        <v>8.0</v>
      </c>
      <c r="AB27" s="824">
        <v>8.0</v>
      </c>
      <c r="AC27" s="824">
        <v>8.0</v>
      </c>
      <c r="AD27" s="823"/>
      <c r="AE27" s="824">
        <v>8.0</v>
      </c>
      <c r="AF27" s="820">
        <v>8.0</v>
      </c>
      <c r="AG27" s="820">
        <v>8.0</v>
      </c>
      <c r="AH27" s="820">
        <v>8.0</v>
      </c>
      <c r="AI27" s="820">
        <v>8.0</v>
      </c>
      <c r="AJ27" s="823"/>
      <c r="AK27" s="823"/>
      <c r="AL27" s="404">
        <f t="shared" si="1"/>
        <v>21</v>
      </c>
    </row>
    <row r="28" ht="15.75" customHeight="1">
      <c r="A28" s="717">
        <v>26.0</v>
      </c>
      <c r="B28" s="850" t="s">
        <v>747</v>
      </c>
      <c r="C28" s="851"/>
      <c r="D28" s="32"/>
      <c r="E28" s="23"/>
      <c r="F28" s="849"/>
      <c r="G28" s="821"/>
      <c r="H28" s="823"/>
      <c r="I28" s="823"/>
      <c r="J28" s="849"/>
      <c r="K28" s="849"/>
      <c r="L28" s="849"/>
      <c r="M28" s="849"/>
      <c r="N28" s="823"/>
      <c r="O28" s="823"/>
      <c r="P28" s="823"/>
      <c r="Q28" s="849">
        <v>8.0</v>
      </c>
      <c r="R28" s="849">
        <v>8.0</v>
      </c>
      <c r="S28" s="849">
        <v>8.0</v>
      </c>
      <c r="T28" s="849">
        <v>8.0</v>
      </c>
      <c r="U28" s="849">
        <v>8.0</v>
      </c>
      <c r="V28" s="823"/>
      <c r="W28" s="823"/>
      <c r="X28" s="849">
        <v>8.0</v>
      </c>
      <c r="Y28" s="849">
        <v>8.0</v>
      </c>
      <c r="Z28" s="849">
        <v>8.0</v>
      </c>
      <c r="AA28" s="849">
        <v>8.0</v>
      </c>
      <c r="AB28" s="849">
        <v>8.0</v>
      </c>
      <c r="AC28" s="824">
        <v>8.0</v>
      </c>
      <c r="AD28" s="823"/>
      <c r="AE28" s="849">
        <v>8.0</v>
      </c>
      <c r="AF28" s="849">
        <v>8.0</v>
      </c>
      <c r="AG28" s="849">
        <v>8.0</v>
      </c>
      <c r="AH28" s="849">
        <v>8.0</v>
      </c>
      <c r="AI28" s="849">
        <v>8.0</v>
      </c>
      <c r="AJ28" s="823"/>
      <c r="AK28" s="823"/>
      <c r="AL28" s="404">
        <f t="shared" si="1"/>
        <v>16</v>
      </c>
    </row>
    <row r="29" ht="15.75" customHeight="1">
      <c r="A29" s="46">
        <v>27.0</v>
      </c>
      <c r="B29" s="852" t="s">
        <v>748</v>
      </c>
      <c r="C29" s="851"/>
      <c r="D29" s="32"/>
      <c r="E29" s="23"/>
      <c r="F29" s="849"/>
      <c r="G29" s="821"/>
      <c r="H29" s="823"/>
      <c r="I29" s="823"/>
      <c r="J29" s="849"/>
      <c r="K29" s="849"/>
      <c r="L29" s="849"/>
      <c r="M29" s="849"/>
      <c r="N29" s="823"/>
      <c r="O29" s="823"/>
      <c r="P29" s="823"/>
      <c r="Q29" s="849"/>
      <c r="R29" s="849"/>
      <c r="S29" s="849"/>
      <c r="T29" s="849"/>
      <c r="U29" s="849"/>
      <c r="V29" s="824">
        <v>8.0</v>
      </c>
      <c r="W29" s="823"/>
      <c r="X29" s="849"/>
      <c r="Y29" s="849"/>
      <c r="Z29" s="849"/>
      <c r="AA29" s="849"/>
      <c r="AB29" s="849"/>
      <c r="AC29" s="823"/>
      <c r="AD29" s="824">
        <v>8.0</v>
      </c>
      <c r="AE29" s="849"/>
      <c r="AF29" s="849"/>
      <c r="AG29" s="849"/>
      <c r="AH29" s="849"/>
      <c r="AI29" s="849"/>
      <c r="AJ29" s="823"/>
      <c r="AK29" s="823"/>
      <c r="AL29" s="404">
        <f t="shared" si="1"/>
        <v>2</v>
      </c>
    </row>
    <row r="30" ht="18.0" customHeight="1">
      <c r="A30" s="736"/>
      <c r="B30" s="769" t="s">
        <v>40</v>
      </c>
      <c r="C30" s="770"/>
      <c r="D30" s="32"/>
      <c r="E30" s="43"/>
      <c r="F30" s="853"/>
      <c r="G30" s="821"/>
      <c r="H30" s="853"/>
      <c r="I30" s="853"/>
      <c r="J30" s="853"/>
      <c r="K30" s="853"/>
      <c r="L30" s="853"/>
      <c r="M30" s="853"/>
      <c r="N30" s="853"/>
      <c r="O30" s="853"/>
      <c r="P30" s="853"/>
      <c r="Q30" s="853"/>
      <c r="R30" s="853"/>
      <c r="S30" s="853"/>
      <c r="T30" s="853"/>
      <c r="U30" s="853"/>
      <c r="V30" s="853"/>
      <c r="W30" s="853"/>
      <c r="X30" s="853"/>
      <c r="Y30" s="853"/>
      <c r="Z30" s="853"/>
      <c r="AA30" s="853"/>
      <c r="AB30" s="853"/>
      <c r="AC30" s="853"/>
      <c r="AD30" s="853"/>
      <c r="AE30" s="853"/>
      <c r="AF30" s="853"/>
      <c r="AG30" s="853"/>
      <c r="AH30" s="853"/>
      <c r="AI30" s="853"/>
      <c r="AJ30" s="853"/>
      <c r="AK30" s="853"/>
      <c r="AL30" s="404">
        <f t="shared" si="1"/>
        <v>0</v>
      </c>
    </row>
    <row r="31" ht="15.75" customHeight="1">
      <c r="A31" s="736"/>
      <c r="B31" s="769" t="s">
        <v>40</v>
      </c>
      <c r="C31" s="770"/>
      <c r="D31" s="32"/>
      <c r="E31" s="43"/>
      <c r="F31" s="853"/>
      <c r="G31" s="821"/>
      <c r="H31" s="853"/>
      <c r="I31" s="853"/>
      <c r="J31" s="853"/>
      <c r="K31" s="853"/>
      <c r="L31" s="853"/>
      <c r="M31" s="853"/>
      <c r="N31" s="853"/>
      <c r="O31" s="853"/>
      <c r="P31" s="853"/>
      <c r="Q31" s="853"/>
      <c r="R31" s="853"/>
      <c r="S31" s="853"/>
      <c r="T31" s="853"/>
      <c r="U31" s="853"/>
      <c r="V31" s="853"/>
      <c r="W31" s="853"/>
      <c r="X31" s="853"/>
      <c r="Y31" s="853"/>
      <c r="Z31" s="853"/>
      <c r="AA31" s="853"/>
      <c r="AB31" s="853"/>
      <c r="AC31" s="853"/>
      <c r="AD31" s="853"/>
      <c r="AE31" s="853"/>
      <c r="AF31" s="853"/>
      <c r="AG31" s="853"/>
      <c r="AH31" s="853"/>
      <c r="AI31" s="853"/>
      <c r="AJ31" s="853"/>
      <c r="AK31" s="853"/>
      <c r="AL31" s="404">
        <f t="shared" si="1"/>
        <v>0</v>
      </c>
    </row>
    <row r="32" ht="15.75" customHeight="1">
      <c r="A32" s="736"/>
      <c r="B32" s="769" t="s">
        <v>40</v>
      </c>
      <c r="C32" s="770"/>
      <c r="D32" s="32"/>
      <c r="E32" s="43"/>
      <c r="F32" s="853"/>
      <c r="G32" s="821"/>
      <c r="H32" s="853"/>
      <c r="I32" s="853"/>
      <c r="J32" s="853"/>
      <c r="K32" s="853"/>
      <c r="L32" s="853"/>
      <c r="M32" s="853"/>
      <c r="N32" s="853"/>
      <c r="O32" s="853"/>
      <c r="P32" s="853"/>
      <c r="Q32" s="853"/>
      <c r="R32" s="853"/>
      <c r="S32" s="853"/>
      <c r="T32" s="853"/>
      <c r="U32" s="853"/>
      <c r="V32" s="853"/>
      <c r="W32" s="853"/>
      <c r="X32" s="853"/>
      <c r="Y32" s="853"/>
      <c r="Z32" s="853"/>
      <c r="AA32" s="853"/>
      <c r="AB32" s="853"/>
      <c r="AC32" s="853"/>
      <c r="AD32" s="853"/>
      <c r="AE32" s="853"/>
      <c r="AF32" s="853"/>
      <c r="AG32" s="853"/>
      <c r="AH32" s="853"/>
      <c r="AI32" s="853"/>
      <c r="AJ32" s="853"/>
      <c r="AK32" s="853"/>
      <c r="AL32" s="404">
        <f t="shared" si="1"/>
        <v>0</v>
      </c>
    </row>
    <row r="33" ht="15.75" customHeight="1">
      <c r="A33" s="771" t="s">
        <v>671</v>
      </c>
      <c r="B33" s="772" t="s">
        <v>672</v>
      </c>
      <c r="C33" s="773"/>
      <c r="D33" s="32"/>
      <c r="E33" s="78"/>
      <c r="F33" s="854">
        <v>8.0</v>
      </c>
      <c r="G33" s="821"/>
      <c r="H33" s="823"/>
      <c r="I33" s="823"/>
      <c r="J33" s="854">
        <v>8.0</v>
      </c>
      <c r="K33" s="854">
        <v>8.0</v>
      </c>
      <c r="L33" s="854">
        <v>8.0</v>
      </c>
      <c r="M33" s="854">
        <v>8.0</v>
      </c>
      <c r="N33" s="823"/>
      <c r="O33" s="823"/>
      <c r="P33" s="823"/>
      <c r="Q33" s="854">
        <v>8.0</v>
      </c>
      <c r="R33" s="854">
        <v>8.0</v>
      </c>
      <c r="S33" s="854">
        <v>8.0</v>
      </c>
      <c r="T33" s="854">
        <v>8.0</v>
      </c>
      <c r="U33" s="854">
        <v>8.0</v>
      </c>
      <c r="V33" s="823"/>
      <c r="W33" s="823"/>
      <c r="X33" s="854">
        <v>8.0</v>
      </c>
      <c r="Y33" s="854">
        <v>8.0</v>
      </c>
      <c r="Z33" s="854">
        <v>8.0</v>
      </c>
      <c r="AA33" s="854">
        <v>8.0</v>
      </c>
      <c r="AB33" s="854">
        <v>8.0</v>
      </c>
      <c r="AC33" s="823"/>
      <c r="AD33" s="823"/>
      <c r="AE33" s="854">
        <v>8.0</v>
      </c>
      <c r="AF33" s="854">
        <v>8.0</v>
      </c>
      <c r="AG33" s="854">
        <v>8.0</v>
      </c>
      <c r="AH33" s="854">
        <v>8.0</v>
      </c>
      <c r="AI33" s="854">
        <v>8.0</v>
      </c>
      <c r="AJ33" s="823"/>
      <c r="AK33" s="823"/>
      <c r="AL33" s="404">
        <f t="shared" si="1"/>
        <v>20</v>
      </c>
    </row>
    <row r="34" ht="15.75" customHeight="1">
      <c r="A34" s="776" t="s">
        <v>673</v>
      </c>
      <c r="B34" s="777" t="s">
        <v>308</v>
      </c>
      <c r="C34" s="778"/>
      <c r="D34" s="32"/>
      <c r="E34" s="78"/>
      <c r="F34" s="827"/>
      <c r="G34" s="821"/>
      <c r="H34" s="823"/>
      <c r="I34" s="823"/>
      <c r="J34" s="827"/>
      <c r="K34" s="827"/>
      <c r="L34" s="827"/>
      <c r="M34" s="827"/>
      <c r="N34" s="823"/>
      <c r="O34" s="823"/>
      <c r="P34" s="823"/>
      <c r="Q34" s="827"/>
      <c r="R34" s="827"/>
      <c r="S34" s="827"/>
      <c r="T34" s="827"/>
      <c r="U34" s="827"/>
      <c r="V34" s="823"/>
      <c r="W34" s="823"/>
      <c r="X34" s="855">
        <v>8.0</v>
      </c>
      <c r="Y34" s="855">
        <v>8.0</v>
      </c>
      <c r="Z34" s="855">
        <v>8.0</v>
      </c>
      <c r="AA34" s="855">
        <v>8.0</v>
      </c>
      <c r="AB34" s="855">
        <v>8.0</v>
      </c>
      <c r="AC34" s="823"/>
      <c r="AD34" s="823"/>
      <c r="AE34" s="855">
        <v>8.0</v>
      </c>
      <c r="AF34" s="855">
        <v>8.0</v>
      </c>
      <c r="AG34" s="855">
        <v>8.0</v>
      </c>
      <c r="AH34" s="855">
        <v>8.0</v>
      </c>
      <c r="AI34" s="855">
        <v>8.0</v>
      </c>
      <c r="AJ34" s="823"/>
      <c r="AK34" s="823"/>
      <c r="AL34" s="404">
        <f t="shared" si="1"/>
        <v>10</v>
      </c>
    </row>
    <row r="35" ht="15.75" customHeight="1">
      <c r="A35" s="758" t="s">
        <v>323</v>
      </c>
      <c r="B35" s="759" t="s">
        <v>724</v>
      </c>
      <c r="C35" s="781"/>
      <c r="D35" s="32"/>
      <c r="E35" s="78"/>
      <c r="F35" s="856">
        <v>8.0</v>
      </c>
      <c r="G35" s="821"/>
      <c r="H35" s="823"/>
      <c r="I35" s="823"/>
      <c r="J35" s="856">
        <v>8.0</v>
      </c>
      <c r="K35" s="856">
        <v>8.0</v>
      </c>
      <c r="L35" s="856">
        <v>8.0</v>
      </c>
      <c r="M35" s="856">
        <v>8.0</v>
      </c>
      <c r="N35" s="823"/>
      <c r="O35" s="823"/>
      <c r="P35" s="823"/>
      <c r="Q35" s="856">
        <v>8.0</v>
      </c>
      <c r="R35" s="856">
        <v>8.0</v>
      </c>
      <c r="S35" s="856">
        <v>8.0</v>
      </c>
      <c r="T35" s="856">
        <v>8.0</v>
      </c>
      <c r="U35" s="856">
        <v>8.0</v>
      </c>
      <c r="V35" s="823"/>
      <c r="W35" s="823"/>
      <c r="X35" s="856">
        <v>8.0</v>
      </c>
      <c r="Y35" s="856">
        <v>8.0</v>
      </c>
      <c r="Z35" s="856">
        <v>8.0</v>
      </c>
      <c r="AA35" s="856">
        <v>8.0</v>
      </c>
      <c r="AB35" s="856">
        <v>8.0</v>
      </c>
      <c r="AC35" s="823"/>
      <c r="AD35" s="823"/>
      <c r="AE35" s="856">
        <v>8.0</v>
      </c>
      <c r="AF35" s="856">
        <v>8.0</v>
      </c>
      <c r="AG35" s="856">
        <v>8.0</v>
      </c>
      <c r="AH35" s="856">
        <v>8.0</v>
      </c>
      <c r="AI35" s="856">
        <v>8.0</v>
      </c>
      <c r="AJ35" s="823"/>
      <c r="AK35" s="823"/>
      <c r="AL35" s="404">
        <f t="shared" si="1"/>
        <v>20</v>
      </c>
    </row>
    <row r="36" ht="15.75" customHeight="1">
      <c r="A36" s="758" t="s">
        <v>675</v>
      </c>
      <c r="B36" s="759" t="s">
        <v>676</v>
      </c>
      <c r="C36" s="782"/>
      <c r="D36" s="32"/>
      <c r="E36" s="418"/>
      <c r="F36" s="856">
        <v>8.0</v>
      </c>
      <c r="G36" s="821"/>
      <c r="H36" s="823"/>
      <c r="I36" s="823"/>
      <c r="J36" s="856">
        <v>8.0</v>
      </c>
      <c r="K36" s="856">
        <v>8.0</v>
      </c>
      <c r="L36" s="856">
        <v>8.0</v>
      </c>
      <c r="M36" s="856">
        <v>8.0</v>
      </c>
      <c r="N36" s="823"/>
      <c r="O36" s="823"/>
      <c r="P36" s="823"/>
      <c r="Q36" s="856">
        <v>8.0</v>
      </c>
      <c r="R36" s="856">
        <v>8.0</v>
      </c>
      <c r="S36" s="856">
        <v>8.0</v>
      </c>
      <c r="T36" s="856">
        <v>8.0</v>
      </c>
      <c r="U36" s="856">
        <v>8.0</v>
      </c>
      <c r="V36" s="823"/>
      <c r="W36" s="823"/>
      <c r="X36" s="856">
        <v>8.0</v>
      </c>
      <c r="Y36" s="856">
        <v>8.0</v>
      </c>
      <c r="Z36" s="856">
        <v>8.0</v>
      </c>
      <c r="AA36" s="856">
        <v>8.0</v>
      </c>
      <c r="AB36" s="856">
        <v>8.0</v>
      </c>
      <c r="AC36" s="823"/>
      <c r="AD36" s="823"/>
      <c r="AE36" s="856">
        <v>8.0</v>
      </c>
      <c r="AF36" s="856">
        <v>8.0</v>
      </c>
      <c r="AG36" s="856">
        <v>8.0</v>
      </c>
      <c r="AH36" s="856">
        <v>8.0</v>
      </c>
      <c r="AI36" s="856">
        <v>8.0</v>
      </c>
      <c r="AJ36" s="823"/>
      <c r="AK36" s="823"/>
      <c r="AL36" s="404">
        <f t="shared" si="1"/>
        <v>20</v>
      </c>
    </row>
    <row r="37" ht="15.75" customHeight="1">
      <c r="A37" s="857" t="s">
        <v>677</v>
      </c>
      <c r="B37" s="759" t="s">
        <v>678</v>
      </c>
      <c r="C37" s="782"/>
      <c r="D37" s="32"/>
      <c r="E37" s="418"/>
      <c r="F37" s="856">
        <v>8.0</v>
      </c>
      <c r="G37" s="821"/>
      <c r="H37" s="823"/>
      <c r="I37" s="823"/>
      <c r="J37" s="856">
        <v>8.0</v>
      </c>
      <c r="K37" s="856">
        <v>8.0</v>
      </c>
      <c r="L37" s="856">
        <v>8.0</v>
      </c>
      <c r="M37" s="856">
        <v>8.0</v>
      </c>
      <c r="N37" s="823"/>
      <c r="O37" s="823"/>
      <c r="P37" s="823"/>
      <c r="Q37" s="856">
        <v>8.0</v>
      </c>
      <c r="R37" s="856">
        <v>8.0</v>
      </c>
      <c r="S37" s="856">
        <v>8.0</v>
      </c>
      <c r="T37" s="856">
        <v>8.0</v>
      </c>
      <c r="U37" s="856">
        <v>8.0</v>
      </c>
      <c r="V37" s="823"/>
      <c r="W37" s="823"/>
      <c r="X37" s="856">
        <v>8.0</v>
      </c>
      <c r="Y37" s="856">
        <v>8.0</v>
      </c>
      <c r="Z37" s="856">
        <v>8.0</v>
      </c>
      <c r="AA37" s="856">
        <v>8.0</v>
      </c>
      <c r="AB37" s="856">
        <v>8.0</v>
      </c>
      <c r="AC37" s="823"/>
      <c r="AD37" s="823"/>
      <c r="AE37" s="856">
        <v>8.0</v>
      </c>
      <c r="AF37" s="856">
        <v>8.0</v>
      </c>
      <c r="AG37" s="856">
        <v>8.0</v>
      </c>
      <c r="AH37" s="856">
        <v>8.0</v>
      </c>
      <c r="AI37" s="856">
        <v>8.0</v>
      </c>
      <c r="AJ37" s="823"/>
      <c r="AK37" s="823"/>
      <c r="AL37" s="404">
        <f t="shared" si="1"/>
        <v>20</v>
      </c>
    </row>
    <row r="38" ht="15.75" customHeight="1">
      <c r="A38" s="857" t="s">
        <v>328</v>
      </c>
      <c r="B38" s="858" t="s">
        <v>749</v>
      </c>
      <c r="C38" s="782"/>
      <c r="D38" s="32"/>
      <c r="E38" s="418"/>
      <c r="F38" s="856">
        <v>8.0</v>
      </c>
      <c r="G38" s="821"/>
      <c r="H38" s="823"/>
      <c r="I38" s="823"/>
      <c r="J38" s="856">
        <v>8.0</v>
      </c>
      <c r="K38" s="856">
        <v>8.0</v>
      </c>
      <c r="L38" s="856">
        <v>8.0</v>
      </c>
      <c r="M38" s="856">
        <v>8.0</v>
      </c>
      <c r="N38" s="823"/>
      <c r="O38" s="823"/>
      <c r="P38" s="823"/>
      <c r="Q38" s="856">
        <v>8.0</v>
      </c>
      <c r="R38" s="856">
        <v>8.0</v>
      </c>
      <c r="S38" s="856">
        <v>8.0</v>
      </c>
      <c r="T38" s="856">
        <v>8.0</v>
      </c>
      <c r="U38" s="856">
        <v>8.0</v>
      </c>
      <c r="V38" s="823"/>
      <c r="W38" s="823"/>
      <c r="X38" s="856">
        <v>8.0</v>
      </c>
      <c r="Y38" s="856">
        <v>8.0</v>
      </c>
      <c r="Z38" s="856">
        <v>8.0</v>
      </c>
      <c r="AA38" s="856">
        <v>8.0</v>
      </c>
      <c r="AB38" s="856">
        <v>8.0</v>
      </c>
      <c r="AC38" s="823"/>
      <c r="AD38" s="823"/>
      <c r="AE38" s="856">
        <v>8.0</v>
      </c>
      <c r="AF38" s="856">
        <v>8.0</v>
      </c>
      <c r="AG38" s="856">
        <v>8.0</v>
      </c>
      <c r="AH38" s="856">
        <v>8.0</v>
      </c>
      <c r="AI38" s="856">
        <v>8.0</v>
      </c>
      <c r="AJ38" s="823"/>
      <c r="AK38" s="823"/>
      <c r="AL38" s="404"/>
    </row>
    <row r="39" ht="15.75" customHeight="1">
      <c r="A39" s="859" t="s">
        <v>725</v>
      </c>
      <c r="B39" s="860" t="s">
        <v>750</v>
      </c>
      <c r="C39" s="782"/>
      <c r="D39" s="32"/>
      <c r="E39" s="418"/>
      <c r="F39" s="854">
        <v>8.0</v>
      </c>
      <c r="G39" s="821"/>
      <c r="H39" s="823"/>
      <c r="I39" s="823"/>
      <c r="J39" s="854">
        <v>8.0</v>
      </c>
      <c r="K39" s="854">
        <v>8.0</v>
      </c>
      <c r="L39" s="854">
        <v>8.0</v>
      </c>
      <c r="M39" s="854">
        <v>8.0</v>
      </c>
      <c r="N39" s="823"/>
      <c r="O39" s="823"/>
      <c r="P39" s="823"/>
      <c r="Q39" s="854">
        <v>8.0</v>
      </c>
      <c r="R39" s="854">
        <v>8.0</v>
      </c>
      <c r="S39" s="854">
        <v>8.0</v>
      </c>
      <c r="T39" s="854">
        <v>8.0</v>
      </c>
      <c r="U39" s="854">
        <v>8.0</v>
      </c>
      <c r="V39" s="823"/>
      <c r="W39" s="823"/>
      <c r="X39" s="854">
        <v>8.0</v>
      </c>
      <c r="Y39" s="854">
        <v>8.0</v>
      </c>
      <c r="Z39" s="854">
        <v>8.0</v>
      </c>
      <c r="AA39" s="854">
        <v>8.0</v>
      </c>
      <c r="AB39" s="854">
        <v>8.0</v>
      </c>
      <c r="AC39" s="823"/>
      <c r="AD39" s="823"/>
      <c r="AE39" s="854">
        <v>8.0</v>
      </c>
      <c r="AF39" s="854">
        <v>8.0</v>
      </c>
      <c r="AG39" s="854">
        <v>8.0</v>
      </c>
      <c r="AH39" s="854">
        <v>8.0</v>
      </c>
      <c r="AI39" s="854">
        <v>8.0</v>
      </c>
      <c r="AJ39" s="823"/>
      <c r="AK39" s="823"/>
      <c r="AL39" s="404">
        <f t="shared" ref="AL39:AL40" si="2">COUNT(F39:AK39)</f>
        <v>20</v>
      </c>
    </row>
    <row r="40" ht="15.75" customHeight="1">
      <c r="A40" s="857" t="s">
        <v>751</v>
      </c>
      <c r="B40" s="759" t="s">
        <v>726</v>
      </c>
      <c r="C40" s="782"/>
      <c r="D40" s="71"/>
      <c r="E40" s="418"/>
      <c r="F40" s="856">
        <v>8.0</v>
      </c>
      <c r="G40" s="821"/>
      <c r="H40" s="823"/>
      <c r="I40" s="823"/>
      <c r="J40" s="856">
        <v>8.0</v>
      </c>
      <c r="K40" s="856">
        <v>8.0</v>
      </c>
      <c r="L40" s="856">
        <v>8.0</v>
      </c>
      <c r="M40" s="856">
        <v>8.0</v>
      </c>
      <c r="N40" s="823"/>
      <c r="O40" s="823"/>
      <c r="P40" s="823"/>
      <c r="Q40" s="856">
        <v>8.0</v>
      </c>
      <c r="R40" s="856">
        <v>8.0</v>
      </c>
      <c r="S40" s="856">
        <v>8.0</v>
      </c>
      <c r="T40" s="856">
        <v>8.0</v>
      </c>
      <c r="U40" s="856">
        <v>8.0</v>
      </c>
      <c r="V40" s="823"/>
      <c r="W40" s="823"/>
      <c r="X40" s="856">
        <v>8.0</v>
      </c>
      <c r="Y40" s="856">
        <v>8.0</v>
      </c>
      <c r="Z40" s="856">
        <v>8.0</v>
      </c>
      <c r="AA40" s="856">
        <v>8.0</v>
      </c>
      <c r="AB40" s="856">
        <v>8.0</v>
      </c>
      <c r="AC40" s="823"/>
      <c r="AD40" s="823"/>
      <c r="AE40" s="856">
        <v>8.0</v>
      </c>
      <c r="AF40" s="856">
        <v>8.0</v>
      </c>
      <c r="AG40" s="856">
        <v>8.0</v>
      </c>
      <c r="AH40" s="856">
        <v>8.0</v>
      </c>
      <c r="AI40" s="856">
        <v>8.0</v>
      </c>
      <c r="AJ40" s="823"/>
      <c r="AK40" s="823"/>
      <c r="AL40" s="404">
        <f t="shared" si="2"/>
        <v>20</v>
      </c>
    </row>
    <row r="41" ht="15.75" customHeight="1">
      <c r="A41" s="79"/>
      <c r="B41" s="423"/>
      <c r="C41" s="81"/>
      <c r="D41" s="79"/>
      <c r="E41" s="82"/>
      <c r="F41" s="82"/>
      <c r="G41" s="82"/>
      <c r="H41" s="83"/>
      <c r="I41" s="84"/>
      <c r="J41" s="82"/>
      <c r="K41" s="82"/>
      <c r="L41" s="82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82"/>
    </row>
    <row r="42" ht="15.75" customHeight="1">
      <c r="A42" s="306"/>
      <c r="B42" s="306"/>
      <c r="C42" s="307" t="s">
        <v>276</v>
      </c>
      <c r="D42" s="127"/>
      <c r="E42" s="87" t="s">
        <v>42</v>
      </c>
      <c r="F42" s="31" t="s">
        <v>43</v>
      </c>
      <c r="G42" s="82"/>
      <c r="H42" s="88"/>
      <c r="I42" s="79" t="s">
        <v>44</v>
      </c>
      <c r="J42" s="89"/>
      <c r="K42" s="89"/>
      <c r="L42" s="89"/>
      <c r="M42" s="89"/>
      <c r="N42" s="82"/>
      <c r="O42" s="82"/>
      <c r="P42" s="90"/>
      <c r="Q42" s="79" t="s">
        <v>45</v>
      </c>
      <c r="R42" s="79"/>
      <c r="S42" s="79"/>
      <c r="T42" s="82"/>
      <c r="U42" s="256"/>
      <c r="V42" s="82" t="s">
        <v>46</v>
      </c>
      <c r="W42" s="82"/>
      <c r="X42" s="82"/>
      <c r="Y42" s="485"/>
      <c r="Z42" s="486" t="s">
        <v>310</v>
      </c>
      <c r="AD42" s="79"/>
      <c r="AE42" s="79"/>
      <c r="AF42" s="79"/>
      <c r="AG42" s="79"/>
      <c r="AH42" s="79"/>
      <c r="AI42" s="79"/>
      <c r="AJ42" s="79"/>
      <c r="AK42" s="79"/>
      <c r="AL42" s="82"/>
    </row>
    <row r="43" ht="15.75" customHeight="1">
      <c r="A43" s="306"/>
      <c r="B43" s="306"/>
      <c r="C43" s="222"/>
      <c r="D43" s="223"/>
      <c r="E43" s="87" t="s">
        <v>48</v>
      </c>
      <c r="F43" s="35" t="s">
        <v>49</v>
      </c>
      <c r="G43" s="82"/>
      <c r="H43" s="93"/>
      <c r="I43" s="82"/>
      <c r="J43" s="82"/>
      <c r="K43" s="82"/>
      <c r="L43" s="82"/>
      <c r="M43" s="82"/>
      <c r="N43" s="82"/>
      <c r="O43" s="82"/>
      <c r="P43" s="94"/>
      <c r="Q43" s="82" t="s">
        <v>50</v>
      </c>
      <c r="R43" s="89"/>
      <c r="S43" s="82"/>
      <c r="T43" s="82"/>
      <c r="U43" s="95"/>
      <c r="V43" s="79" t="s">
        <v>51</v>
      </c>
      <c r="W43" s="79"/>
      <c r="X43" s="82"/>
      <c r="Y43" s="82"/>
      <c r="Z43" s="82"/>
      <c r="AA43" s="79"/>
      <c r="AB43" s="79"/>
      <c r="AC43" s="85"/>
      <c r="AD43" s="79"/>
      <c r="AE43" s="79"/>
      <c r="AF43" s="79"/>
      <c r="AG43" s="79"/>
      <c r="AH43" s="79"/>
      <c r="AI43" s="79"/>
      <c r="AJ43" s="79"/>
      <c r="AK43" s="79"/>
      <c r="AL43" s="82"/>
    </row>
    <row r="44" ht="15.75" customHeight="1">
      <c r="A44" s="306"/>
      <c r="B44" s="306"/>
      <c r="C44" s="128"/>
      <c r="D44" s="130"/>
      <c r="E44" s="87"/>
      <c r="F44" s="804"/>
      <c r="G44" s="98"/>
      <c r="H44" s="89"/>
      <c r="I44" s="89"/>
      <c r="J44" s="89"/>
      <c r="K44" s="89"/>
      <c r="L44" s="89"/>
      <c r="M44" s="82"/>
      <c r="N44" s="82"/>
      <c r="O44" s="82"/>
      <c r="P44" s="89"/>
      <c r="Q44" s="89"/>
      <c r="R44" s="99"/>
      <c r="S44" s="99"/>
      <c r="T44" s="100"/>
      <c r="U44" s="100"/>
      <c r="V44" s="99"/>
      <c r="W44" s="99"/>
      <c r="X44" s="99"/>
      <c r="Y44" s="99"/>
      <c r="Z44" s="99"/>
      <c r="AA44" s="99"/>
      <c r="AB44" s="100"/>
      <c r="AC44" s="85"/>
      <c r="AD44" s="101"/>
      <c r="AE44" s="101"/>
      <c r="AF44" s="101"/>
      <c r="AG44" s="101"/>
      <c r="AH44" s="101"/>
      <c r="AI44" s="101"/>
      <c r="AJ44" s="101"/>
      <c r="AK44" s="101"/>
      <c r="AL44" s="102"/>
    </row>
    <row r="45" ht="16.5" customHeight="1">
      <c r="A45" s="103"/>
      <c r="B45" s="104"/>
      <c r="C45" s="105"/>
      <c r="D45" s="103"/>
      <c r="E45" s="103"/>
      <c r="F45" s="106"/>
      <c r="G45" s="107" t="s">
        <v>55</v>
      </c>
      <c r="H45" s="108"/>
      <c r="I45" s="109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1"/>
    </row>
    <row r="46" ht="15.75" customHeight="1">
      <c r="A46" s="79"/>
      <c r="B46" s="82"/>
      <c r="C46" s="96"/>
      <c r="D46" s="79"/>
      <c r="E46" s="79"/>
      <c r="F46" s="79"/>
      <c r="G46" s="79"/>
      <c r="H46" s="112"/>
      <c r="I46" s="84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82"/>
    </row>
    <row r="47" ht="16.5" customHeight="1">
      <c r="A47" s="19">
        <v>1.0</v>
      </c>
      <c r="B47" s="19" t="s">
        <v>680</v>
      </c>
      <c r="C47" s="380"/>
      <c r="D47" s="113" t="s">
        <v>56</v>
      </c>
      <c r="E47" s="114"/>
      <c r="F47" s="861">
        <v>8.0</v>
      </c>
      <c r="G47" s="117"/>
      <c r="H47" s="862">
        <v>8.0</v>
      </c>
      <c r="I47" s="15"/>
      <c r="J47" s="9"/>
      <c r="K47" s="861">
        <v>8.0</v>
      </c>
      <c r="L47" s="861">
        <v>8.0</v>
      </c>
      <c r="M47" s="861">
        <v>8.0</v>
      </c>
      <c r="N47" s="15"/>
      <c r="O47" s="15"/>
      <c r="P47" s="15"/>
      <c r="Q47" s="861">
        <v>8.0</v>
      </c>
      <c r="R47" s="861">
        <v>8.0</v>
      </c>
      <c r="S47" s="861">
        <v>8.0</v>
      </c>
      <c r="T47" s="861">
        <v>8.0</v>
      </c>
      <c r="U47" s="9"/>
      <c r="V47" s="15"/>
      <c r="W47" s="862">
        <v>8.0</v>
      </c>
      <c r="X47" s="861">
        <v>8.0</v>
      </c>
      <c r="Y47" s="861">
        <v>8.0</v>
      </c>
      <c r="Z47" s="861">
        <v>8.0</v>
      </c>
      <c r="AA47" s="861">
        <v>8.0</v>
      </c>
      <c r="AB47" s="861">
        <v>8.0</v>
      </c>
      <c r="AC47" s="15"/>
      <c r="AD47" s="15"/>
      <c r="AE47" s="861">
        <v>8.0</v>
      </c>
      <c r="AF47" s="861">
        <v>8.0</v>
      </c>
      <c r="AG47" s="861">
        <v>8.0</v>
      </c>
      <c r="AH47" s="861">
        <v>8.0</v>
      </c>
      <c r="AI47" s="861">
        <v>8.0</v>
      </c>
      <c r="AJ47" s="15"/>
      <c r="AK47" s="15"/>
      <c r="AL47" s="31"/>
    </row>
    <row r="48" ht="15.75" customHeight="1">
      <c r="A48" s="19">
        <v>2.0</v>
      </c>
      <c r="B48" s="19" t="s">
        <v>681</v>
      </c>
      <c r="C48" s="387"/>
      <c r="D48" s="32"/>
      <c r="E48" s="32"/>
      <c r="F48" s="861">
        <v>8.0</v>
      </c>
      <c r="G48" s="117"/>
      <c r="H48" s="15"/>
      <c r="I48" s="15"/>
      <c r="J48" s="861">
        <v>8.0</v>
      </c>
      <c r="K48" s="861">
        <v>8.0</v>
      </c>
      <c r="L48" s="861">
        <v>8.0</v>
      </c>
      <c r="M48" s="861"/>
      <c r="N48" s="15"/>
      <c r="O48" s="862">
        <v>8.0</v>
      </c>
      <c r="P48" s="15"/>
      <c r="Q48" s="861">
        <v>8.0</v>
      </c>
      <c r="R48" s="861">
        <v>8.0</v>
      </c>
      <c r="S48" s="861">
        <v>8.0</v>
      </c>
      <c r="T48" s="861">
        <v>8.0</v>
      </c>
      <c r="U48" s="861">
        <v>8.0</v>
      </c>
      <c r="V48" s="15"/>
      <c r="W48" s="15"/>
      <c r="X48" s="861">
        <v>8.0</v>
      </c>
      <c r="Y48" s="861">
        <v>8.0</v>
      </c>
      <c r="Z48" s="861">
        <v>8.0</v>
      </c>
      <c r="AA48" s="861">
        <v>8.0</v>
      </c>
      <c r="AB48" s="861">
        <v>8.0</v>
      </c>
      <c r="AC48" s="862">
        <v>8.0</v>
      </c>
      <c r="AD48" s="15"/>
      <c r="AE48" s="861">
        <v>8.0</v>
      </c>
      <c r="AF48" s="861">
        <v>8.0</v>
      </c>
      <c r="AG48" s="861">
        <v>8.0</v>
      </c>
      <c r="AH48" s="861">
        <v>8.0</v>
      </c>
      <c r="AI48" s="861">
        <v>8.0</v>
      </c>
      <c r="AJ48" s="862"/>
      <c r="AK48" s="15"/>
      <c r="AL48" s="31"/>
    </row>
    <row r="49" ht="15.75" customHeight="1">
      <c r="A49" s="19">
        <v>3.0</v>
      </c>
      <c r="B49" s="19" t="s">
        <v>339</v>
      </c>
      <c r="C49" s="364"/>
      <c r="D49" s="32"/>
      <c r="E49" s="32"/>
      <c r="F49" s="861">
        <v>8.0</v>
      </c>
      <c r="G49" s="117"/>
      <c r="H49" s="15"/>
      <c r="I49" s="15"/>
      <c r="J49" s="861">
        <v>8.0</v>
      </c>
      <c r="K49" s="861">
        <v>8.0</v>
      </c>
      <c r="L49" s="861">
        <v>8.0</v>
      </c>
      <c r="M49" s="861">
        <v>8.0</v>
      </c>
      <c r="N49" s="862">
        <v>8.0</v>
      </c>
      <c r="O49" s="15"/>
      <c r="P49" s="15"/>
      <c r="Q49" s="861">
        <v>8.0</v>
      </c>
      <c r="R49" s="861">
        <v>8.0</v>
      </c>
      <c r="S49" s="861"/>
      <c r="T49" s="861">
        <v>8.0</v>
      </c>
      <c r="U49" s="861">
        <v>8.0</v>
      </c>
      <c r="V49" s="15"/>
      <c r="W49" s="15"/>
      <c r="X49" s="861">
        <v>8.0</v>
      </c>
      <c r="Y49" s="861">
        <v>8.0</v>
      </c>
      <c r="Z49" s="861">
        <v>8.0</v>
      </c>
      <c r="AA49" s="861">
        <v>8.0</v>
      </c>
      <c r="AB49" s="861"/>
      <c r="AC49" s="863">
        <v>8.0</v>
      </c>
      <c r="AD49" s="862">
        <v>8.0</v>
      </c>
      <c r="AE49" s="861">
        <v>8.0</v>
      </c>
      <c r="AF49" s="861">
        <v>8.0</v>
      </c>
      <c r="AG49" s="861"/>
      <c r="AH49" s="861">
        <v>8.0</v>
      </c>
      <c r="AI49" s="861">
        <v>8.0</v>
      </c>
      <c r="AJ49" s="863">
        <v>8.0</v>
      </c>
      <c r="AK49" s="15"/>
      <c r="AL49" s="31"/>
    </row>
    <row r="50" ht="15.75" customHeight="1">
      <c r="A50" s="19">
        <v>4.0</v>
      </c>
      <c r="B50" s="19" t="s">
        <v>715</v>
      </c>
      <c r="C50" s="364"/>
      <c r="D50" s="32"/>
      <c r="E50" s="32"/>
      <c r="F50" s="861">
        <v>8.0</v>
      </c>
      <c r="G50" s="117"/>
      <c r="H50" s="15"/>
      <c r="I50" s="15"/>
      <c r="J50" s="861">
        <v>8.0</v>
      </c>
      <c r="K50" s="861">
        <v>8.0</v>
      </c>
      <c r="L50" s="861">
        <v>8.0</v>
      </c>
      <c r="M50" s="861">
        <v>8.0</v>
      </c>
      <c r="N50" s="15"/>
      <c r="O50" s="15"/>
      <c r="P50" s="862">
        <v>8.0</v>
      </c>
      <c r="Q50" s="9"/>
      <c r="R50" s="861">
        <v>8.0</v>
      </c>
      <c r="S50" s="861">
        <v>8.0</v>
      </c>
      <c r="T50" s="861">
        <v>8.0</v>
      </c>
      <c r="U50" s="861">
        <v>8.0</v>
      </c>
      <c r="V50" s="15"/>
      <c r="W50" s="15"/>
      <c r="X50" s="861">
        <v>8.0</v>
      </c>
      <c r="Y50" s="861">
        <v>8.0</v>
      </c>
      <c r="Z50" s="861">
        <v>8.0</v>
      </c>
      <c r="AA50" s="861">
        <v>8.0</v>
      </c>
      <c r="AB50" s="861">
        <v>8.0</v>
      </c>
      <c r="AC50" s="863">
        <v>8.0</v>
      </c>
      <c r="AD50" s="15"/>
      <c r="AE50" s="861"/>
      <c r="AF50" s="861">
        <v>8.0</v>
      </c>
      <c r="AG50" s="861">
        <v>8.0</v>
      </c>
      <c r="AH50" s="861">
        <v>8.0</v>
      </c>
      <c r="AI50" s="861">
        <v>8.0</v>
      </c>
      <c r="AJ50" s="862">
        <v>8.0</v>
      </c>
      <c r="AK50" s="15"/>
      <c r="AL50" s="31"/>
    </row>
    <row r="51" ht="16.5" customHeight="1">
      <c r="A51" s="19">
        <v>5.0</v>
      </c>
      <c r="B51" s="19" t="s">
        <v>59</v>
      </c>
      <c r="C51" s="364"/>
      <c r="D51" s="71"/>
      <c r="E51" s="71"/>
      <c r="F51" s="861"/>
      <c r="G51" s="117"/>
      <c r="H51" s="15"/>
      <c r="I51" s="862">
        <v>8.0</v>
      </c>
      <c r="J51" s="861">
        <v>8.0</v>
      </c>
      <c r="K51" s="861">
        <v>8.0</v>
      </c>
      <c r="L51" s="861">
        <v>8.0</v>
      </c>
      <c r="M51" s="861">
        <v>8.0</v>
      </c>
      <c r="N51" s="15"/>
      <c r="O51" s="15"/>
      <c r="P51" s="15"/>
      <c r="Q51" s="861">
        <v>8.0</v>
      </c>
      <c r="R51" s="861">
        <v>8.0</v>
      </c>
      <c r="S51" s="861">
        <v>8.0</v>
      </c>
      <c r="T51" s="861">
        <v>8.0</v>
      </c>
      <c r="U51" s="861">
        <v>8.0</v>
      </c>
      <c r="V51" s="862">
        <v>8.0</v>
      </c>
      <c r="W51" s="15"/>
      <c r="X51" s="9"/>
      <c r="Y51" s="861">
        <v>8.0</v>
      </c>
      <c r="Z51" s="861">
        <v>8.0</v>
      </c>
      <c r="AA51" s="861">
        <v>8.0</v>
      </c>
      <c r="AB51" s="861">
        <v>8.0</v>
      </c>
      <c r="AC51" s="15"/>
      <c r="AD51" s="863">
        <v>8.0</v>
      </c>
      <c r="AE51" s="861">
        <v>8.0</v>
      </c>
      <c r="AF51" s="861">
        <v>8.0</v>
      </c>
      <c r="AG51" s="861">
        <v>8.0</v>
      </c>
      <c r="AH51" s="861">
        <v>8.0</v>
      </c>
      <c r="AI51" s="861"/>
      <c r="AJ51" s="15"/>
      <c r="AK51" s="862">
        <v>8.0</v>
      </c>
      <c r="AL51" s="31"/>
    </row>
    <row r="52" ht="21.75" customHeight="1">
      <c r="A52" s="79"/>
      <c r="B52" s="80"/>
      <c r="C52" s="112"/>
      <c r="D52" s="79"/>
      <c r="E52" s="112"/>
      <c r="F52" s="237"/>
      <c r="G52" s="237"/>
      <c r="H52" s="237"/>
      <c r="I52" s="237"/>
      <c r="J52" s="237"/>
      <c r="K52" s="237"/>
      <c r="L52" s="237"/>
      <c r="M52" s="25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92"/>
      <c r="AA52" s="237"/>
      <c r="AB52" s="237"/>
      <c r="AC52" s="237"/>
      <c r="AD52" s="237"/>
      <c r="AE52" s="237"/>
      <c r="AF52" s="237"/>
      <c r="AG52" s="237"/>
      <c r="AH52" s="237"/>
      <c r="AI52" s="237"/>
      <c r="AJ52" s="237"/>
      <c r="AK52" s="237"/>
      <c r="AL52" s="31"/>
    </row>
    <row r="53" ht="17.25" customHeight="1">
      <c r="A53" s="19">
        <v>1.0</v>
      </c>
      <c r="B53" s="20" t="s">
        <v>60</v>
      </c>
      <c r="C53" s="364"/>
      <c r="D53" s="113" t="s">
        <v>61</v>
      </c>
      <c r="E53" s="118"/>
      <c r="F53" s="9"/>
      <c r="G53" s="117"/>
      <c r="H53" s="15"/>
      <c r="I53" s="15"/>
      <c r="J53" s="9"/>
      <c r="K53" s="9"/>
      <c r="L53" s="9"/>
      <c r="M53" s="9"/>
      <c r="N53" s="15"/>
      <c r="O53" s="15"/>
      <c r="P53" s="15"/>
      <c r="Q53" s="9"/>
      <c r="R53" s="9"/>
      <c r="S53" s="9"/>
      <c r="T53" s="9"/>
      <c r="U53" s="9"/>
      <c r="V53" s="15"/>
      <c r="W53" s="15"/>
      <c r="X53" s="9"/>
      <c r="Y53" s="9"/>
      <c r="Z53" s="9"/>
      <c r="AA53" s="9"/>
      <c r="AB53" s="9"/>
      <c r="AC53" s="15"/>
      <c r="AD53" s="15"/>
      <c r="AE53" s="9"/>
      <c r="AF53" s="9"/>
      <c r="AG53" s="9"/>
      <c r="AH53" s="9"/>
      <c r="AI53" s="9"/>
      <c r="AJ53" s="15"/>
      <c r="AK53" s="15"/>
      <c r="AL53" s="31"/>
    </row>
    <row r="54" ht="18.0" customHeight="1">
      <c r="A54" s="19">
        <v>2.0</v>
      </c>
      <c r="B54" s="20" t="s">
        <v>63</v>
      </c>
      <c r="C54" s="364"/>
      <c r="D54" s="71"/>
      <c r="E54" s="71"/>
      <c r="F54" s="9"/>
      <c r="G54" s="117"/>
      <c r="H54" s="15"/>
      <c r="I54" s="15"/>
      <c r="J54" s="9"/>
      <c r="K54" s="9"/>
      <c r="L54" s="9"/>
      <c r="M54" s="9"/>
      <c r="N54" s="15"/>
      <c r="O54" s="15"/>
      <c r="P54" s="15"/>
      <c r="Q54" s="9"/>
      <c r="R54" s="9"/>
      <c r="S54" s="9"/>
      <c r="T54" s="9"/>
      <c r="U54" s="9"/>
      <c r="V54" s="15"/>
      <c r="W54" s="15"/>
      <c r="X54" s="9"/>
      <c r="Y54" s="9"/>
      <c r="Z54" s="9"/>
      <c r="AA54" s="9"/>
      <c r="AB54" s="9"/>
      <c r="AC54" s="15"/>
      <c r="AD54" s="15"/>
      <c r="AE54" s="9"/>
      <c r="AF54" s="9"/>
      <c r="AG54" s="9"/>
      <c r="AH54" s="9"/>
      <c r="AI54" s="9"/>
      <c r="AJ54" s="15"/>
      <c r="AK54" s="15"/>
      <c r="AL54" s="31"/>
    </row>
    <row r="55" ht="15.75" customHeight="1">
      <c r="A55" s="79"/>
      <c r="B55" s="80"/>
      <c r="C55" s="112"/>
      <c r="D55" s="121"/>
      <c r="E55" s="121"/>
      <c r="F55" s="259"/>
      <c r="G55" s="259"/>
      <c r="H55" s="259"/>
      <c r="I55" s="259"/>
      <c r="J55" s="259"/>
      <c r="K55" s="259"/>
      <c r="L55" s="259"/>
      <c r="M55" s="259"/>
      <c r="N55" s="259"/>
      <c r="O55" s="259"/>
      <c r="P55" s="259"/>
      <c r="Q55" s="259"/>
      <c r="R55" s="259"/>
      <c r="S55" s="259"/>
      <c r="T55" s="259"/>
      <c r="U55" s="259"/>
      <c r="V55" s="259"/>
      <c r="W55" s="259"/>
      <c r="X55" s="259"/>
      <c r="Y55" s="259"/>
      <c r="Z55" s="259"/>
      <c r="AA55" s="259"/>
      <c r="AB55" s="259"/>
      <c r="AC55" s="259"/>
      <c r="AD55" s="259"/>
      <c r="AE55" s="259"/>
      <c r="AF55" s="259"/>
      <c r="AG55" s="259"/>
      <c r="AH55" s="259"/>
      <c r="AI55" s="259"/>
      <c r="AJ55" s="259"/>
      <c r="AK55" s="259"/>
      <c r="AL55" s="121"/>
    </row>
    <row r="56" ht="18.75" customHeight="1">
      <c r="A56" s="19">
        <v>1.0</v>
      </c>
      <c r="B56" s="20"/>
      <c r="C56" s="364"/>
      <c r="D56" s="113" t="s">
        <v>65</v>
      </c>
      <c r="E56" s="114"/>
      <c r="F56" s="9"/>
      <c r="G56" s="117"/>
      <c r="H56" s="15"/>
      <c r="I56" s="15"/>
      <c r="J56" s="9"/>
      <c r="K56" s="9"/>
      <c r="L56" s="9"/>
      <c r="M56" s="9"/>
      <c r="N56" s="15"/>
      <c r="O56" s="15"/>
      <c r="P56" s="15"/>
      <c r="Q56" s="9"/>
      <c r="R56" s="9"/>
      <c r="S56" s="9"/>
      <c r="T56" s="9"/>
      <c r="U56" s="9"/>
      <c r="V56" s="15"/>
      <c r="W56" s="15"/>
      <c r="X56" s="9"/>
      <c r="Y56" s="9"/>
      <c r="Z56" s="9"/>
      <c r="AA56" s="9"/>
      <c r="AB56" s="9"/>
      <c r="AC56" s="15"/>
      <c r="AD56" s="15"/>
      <c r="AE56" s="9"/>
      <c r="AF56" s="9"/>
      <c r="AG56" s="9"/>
      <c r="AH56" s="9"/>
      <c r="AI56" s="9"/>
      <c r="AJ56" s="15"/>
      <c r="AK56" s="15"/>
      <c r="AL56" s="31"/>
    </row>
    <row r="57" ht="17.25" customHeight="1">
      <c r="A57" s="19">
        <v>2.0</v>
      </c>
      <c r="B57" s="20" t="s">
        <v>66</v>
      </c>
      <c r="C57" s="364"/>
      <c r="D57" s="71"/>
      <c r="E57" s="71"/>
      <c r="F57" s="9"/>
      <c r="G57" s="117"/>
      <c r="H57" s="15"/>
      <c r="I57" s="15"/>
      <c r="J57" s="9"/>
      <c r="K57" s="9"/>
      <c r="L57" s="9"/>
      <c r="M57" s="9"/>
      <c r="N57" s="15"/>
      <c r="O57" s="15"/>
      <c r="P57" s="15"/>
      <c r="Q57" s="9"/>
      <c r="R57" s="9"/>
      <c r="S57" s="9"/>
      <c r="T57" s="9"/>
      <c r="U57" s="9"/>
      <c r="V57" s="15"/>
      <c r="W57" s="15"/>
      <c r="X57" s="9"/>
      <c r="Y57" s="9"/>
      <c r="Z57" s="9"/>
      <c r="AA57" s="9"/>
      <c r="AB57" s="9"/>
      <c r="AC57" s="15"/>
      <c r="AD57" s="15"/>
      <c r="AE57" s="9"/>
      <c r="AF57" s="9"/>
      <c r="AG57" s="9"/>
      <c r="AH57" s="9"/>
      <c r="AI57" s="9"/>
      <c r="AJ57" s="15"/>
      <c r="AK57" s="15"/>
      <c r="AL57" s="31"/>
    </row>
    <row r="58" ht="18.0" customHeight="1">
      <c r="A58" s="79"/>
      <c r="B58" s="80"/>
      <c r="C58" s="112"/>
      <c r="D58" s="79"/>
      <c r="E58" s="79"/>
      <c r="F58" s="260"/>
      <c r="G58" s="260"/>
      <c r="H58" s="237"/>
      <c r="I58" s="260"/>
      <c r="J58" s="260"/>
      <c r="K58" s="260"/>
      <c r="L58" s="260"/>
      <c r="M58" s="261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31"/>
    </row>
    <row r="59" ht="18.0" customHeight="1">
      <c r="A59" s="19">
        <v>1.0</v>
      </c>
      <c r="B59" s="864" t="s">
        <v>752</v>
      </c>
      <c r="C59" s="865">
        <v>43576.0</v>
      </c>
      <c r="D59" s="31" t="s">
        <v>68</v>
      </c>
      <c r="E59" s="78">
        <v>7.9220318245E10</v>
      </c>
      <c r="F59" s="861"/>
      <c r="G59" s="866"/>
      <c r="H59" s="862"/>
      <c r="I59" s="862"/>
      <c r="J59" s="861"/>
      <c r="K59" s="861"/>
      <c r="L59" s="861"/>
      <c r="M59" s="861"/>
      <c r="N59" s="862"/>
      <c r="O59" s="862"/>
      <c r="P59" s="862"/>
      <c r="Q59" s="861"/>
      <c r="R59" s="861"/>
      <c r="S59" s="861"/>
      <c r="T59" s="861"/>
      <c r="U59" s="861"/>
      <c r="V59" s="862"/>
      <c r="W59" s="862"/>
      <c r="X59" s="861">
        <v>8.0</v>
      </c>
      <c r="Y59" s="861">
        <v>8.0</v>
      </c>
      <c r="Z59" s="861">
        <v>8.0</v>
      </c>
      <c r="AA59" s="861">
        <v>8.0</v>
      </c>
      <c r="AB59" s="861">
        <v>8.0</v>
      </c>
      <c r="AC59" s="862"/>
      <c r="AD59" s="862"/>
      <c r="AE59" s="861">
        <v>8.0</v>
      </c>
      <c r="AF59" s="861">
        <v>8.0</v>
      </c>
      <c r="AG59" s="861">
        <v>8.0</v>
      </c>
      <c r="AH59" s="861">
        <v>8.0</v>
      </c>
      <c r="AI59" s="861">
        <v>8.0</v>
      </c>
      <c r="AJ59" s="862"/>
      <c r="AK59" s="862"/>
      <c r="AL59" s="404">
        <f t="shared" ref="AL59:AL66" si="3">COUNT(F59:AK59)</f>
        <v>10</v>
      </c>
    </row>
    <row r="60" ht="18.0" customHeight="1">
      <c r="A60" s="19">
        <v>2.0</v>
      </c>
      <c r="B60" s="20" t="s">
        <v>69</v>
      </c>
      <c r="C60" s="364">
        <v>42667.0</v>
      </c>
      <c r="D60" s="31" t="s">
        <v>70</v>
      </c>
      <c r="E60" s="78">
        <v>7.9220318242E10</v>
      </c>
      <c r="F60" s="861">
        <v>8.0</v>
      </c>
      <c r="G60" s="866"/>
      <c r="H60" s="862"/>
      <c r="I60" s="862"/>
      <c r="J60" s="861">
        <v>8.0</v>
      </c>
      <c r="K60" s="861">
        <v>8.0</v>
      </c>
      <c r="L60" s="861">
        <v>8.0</v>
      </c>
      <c r="M60" s="861">
        <v>8.0</v>
      </c>
      <c r="N60" s="862"/>
      <c r="O60" s="862"/>
      <c r="P60" s="862"/>
      <c r="Q60" s="861">
        <v>8.0</v>
      </c>
      <c r="R60" s="861">
        <v>8.0</v>
      </c>
      <c r="S60" s="861">
        <v>8.0</v>
      </c>
      <c r="T60" s="861">
        <v>8.0</v>
      </c>
      <c r="U60" s="861">
        <v>8.0</v>
      </c>
      <c r="V60" s="862"/>
      <c r="W60" s="862"/>
      <c r="X60" s="861">
        <v>8.0</v>
      </c>
      <c r="Y60" s="861">
        <v>8.0</v>
      </c>
      <c r="Z60" s="861">
        <v>8.0</v>
      </c>
      <c r="AA60" s="861">
        <v>8.0</v>
      </c>
      <c r="AB60" s="861">
        <v>8.0</v>
      </c>
      <c r="AC60" s="862"/>
      <c r="AD60" s="862"/>
      <c r="AE60" s="861">
        <v>8.0</v>
      </c>
      <c r="AF60" s="861">
        <v>8.0</v>
      </c>
      <c r="AG60" s="861">
        <v>8.0</v>
      </c>
      <c r="AH60" s="861">
        <v>8.0</v>
      </c>
      <c r="AI60" s="861">
        <v>8.0</v>
      </c>
      <c r="AJ60" s="862"/>
      <c r="AK60" s="862"/>
      <c r="AL60" s="404">
        <f t="shared" si="3"/>
        <v>20</v>
      </c>
    </row>
    <row r="61" ht="17.25" customHeight="1">
      <c r="A61" s="19">
        <v>4.0</v>
      </c>
      <c r="B61" s="20" t="s">
        <v>290</v>
      </c>
      <c r="C61" s="380">
        <v>43292.0</v>
      </c>
      <c r="D61" s="31" t="s">
        <v>70</v>
      </c>
      <c r="E61" s="78">
        <v>7.9221277764E10</v>
      </c>
      <c r="F61" s="861"/>
      <c r="G61" s="866"/>
      <c r="H61" s="862"/>
      <c r="I61" s="862">
        <v>12.0</v>
      </c>
      <c r="J61" s="861">
        <v>12.0</v>
      </c>
      <c r="K61" s="861"/>
      <c r="L61" s="861"/>
      <c r="M61" s="861">
        <v>12.0</v>
      </c>
      <c r="N61" s="862">
        <v>12.0</v>
      </c>
      <c r="O61" s="862"/>
      <c r="P61" s="862"/>
      <c r="Q61" s="867"/>
      <c r="R61" s="867"/>
      <c r="S61" s="867"/>
      <c r="T61" s="867"/>
      <c r="U61" s="867"/>
      <c r="V61" s="867"/>
      <c r="W61" s="867"/>
      <c r="X61" s="867"/>
      <c r="Y61" s="867"/>
      <c r="Z61" s="867"/>
      <c r="AA61" s="867"/>
      <c r="AB61" s="867"/>
      <c r="AC61" s="867"/>
      <c r="AD61" s="867"/>
      <c r="AE61" s="861"/>
      <c r="AF61" s="861"/>
      <c r="AG61" s="861">
        <v>12.0</v>
      </c>
      <c r="AH61" s="861">
        <v>12.0</v>
      </c>
      <c r="AI61" s="861"/>
      <c r="AJ61" s="862"/>
      <c r="AK61" s="862">
        <v>12.0</v>
      </c>
      <c r="AL61" s="404">
        <f t="shared" si="3"/>
        <v>7</v>
      </c>
    </row>
    <row r="62" ht="17.25" customHeight="1">
      <c r="A62" s="19">
        <v>5.0</v>
      </c>
      <c r="B62" s="20" t="s">
        <v>72</v>
      </c>
      <c r="C62" s="380">
        <v>43072.0</v>
      </c>
      <c r="D62" s="31" t="s">
        <v>70</v>
      </c>
      <c r="E62" s="78">
        <v>7.9221946634E10</v>
      </c>
      <c r="F62" s="861">
        <v>12.0</v>
      </c>
      <c r="G62" s="866"/>
      <c r="H62" s="862">
        <v>12.0</v>
      </c>
      <c r="I62" s="862"/>
      <c r="J62" s="861"/>
      <c r="K62" s="861">
        <v>12.0</v>
      </c>
      <c r="L62" s="861">
        <v>12.0</v>
      </c>
      <c r="M62" s="861"/>
      <c r="N62" s="862"/>
      <c r="O62" s="862">
        <v>13.0</v>
      </c>
      <c r="P62" s="862">
        <v>12.0</v>
      </c>
      <c r="Q62" s="861"/>
      <c r="R62" s="861"/>
      <c r="S62" s="861">
        <v>12.0</v>
      </c>
      <c r="T62" s="861">
        <v>12.0</v>
      </c>
      <c r="U62" s="861"/>
      <c r="V62" s="862"/>
      <c r="W62" s="862">
        <v>12.0</v>
      </c>
      <c r="X62" s="861">
        <v>12.0</v>
      </c>
      <c r="Y62" s="861"/>
      <c r="Z62" s="861"/>
      <c r="AA62" s="861">
        <v>12.0</v>
      </c>
      <c r="AB62" s="861">
        <v>12.0</v>
      </c>
      <c r="AC62" s="862"/>
      <c r="AD62" s="862"/>
      <c r="AE62" s="861">
        <v>12.0</v>
      </c>
      <c r="AF62" s="861">
        <v>12.0</v>
      </c>
      <c r="AG62" s="867"/>
      <c r="AH62" s="867"/>
      <c r="AI62" s="867"/>
      <c r="AJ62" s="867"/>
      <c r="AK62" s="867"/>
      <c r="AL62" s="404">
        <f t="shared" si="3"/>
        <v>14</v>
      </c>
    </row>
    <row r="63" ht="17.25" customHeight="1">
      <c r="A63" s="807">
        <v>6.0</v>
      </c>
      <c r="B63" s="864" t="s">
        <v>753</v>
      </c>
      <c r="C63" s="868">
        <v>43591.0</v>
      </c>
      <c r="D63" s="808" t="s">
        <v>70</v>
      </c>
      <c r="E63" s="869">
        <v>7.9221184277E10</v>
      </c>
      <c r="F63" s="861">
        <v>12.0</v>
      </c>
      <c r="G63" s="866"/>
      <c r="H63" s="862"/>
      <c r="I63" s="862"/>
      <c r="J63" s="861">
        <v>12.0</v>
      </c>
      <c r="K63" s="861">
        <v>12.0</v>
      </c>
      <c r="L63" s="861"/>
      <c r="M63" s="861"/>
      <c r="N63" s="862">
        <v>12.0</v>
      </c>
      <c r="O63" s="862"/>
      <c r="P63" s="862"/>
      <c r="Q63" s="861">
        <v>12.0</v>
      </c>
      <c r="R63" s="861">
        <v>12.0</v>
      </c>
      <c r="S63" s="861"/>
      <c r="T63" s="861"/>
      <c r="U63" s="861">
        <v>12.0</v>
      </c>
      <c r="V63" s="862">
        <v>12.0</v>
      </c>
      <c r="W63" s="862"/>
      <c r="X63" s="861"/>
      <c r="Y63" s="861">
        <v>12.0</v>
      </c>
      <c r="Z63" s="861">
        <v>12.0</v>
      </c>
      <c r="AA63" s="861"/>
      <c r="AB63" s="861"/>
      <c r="AC63" s="862">
        <v>12.0</v>
      </c>
      <c r="AD63" s="862">
        <v>12.0</v>
      </c>
      <c r="AE63" s="861"/>
      <c r="AF63" s="861"/>
      <c r="AG63" s="861"/>
      <c r="AH63" s="861">
        <v>12.0</v>
      </c>
      <c r="AI63" s="861">
        <v>12.0</v>
      </c>
      <c r="AJ63" s="862">
        <v>12.0</v>
      </c>
      <c r="AK63" s="862"/>
      <c r="AL63" s="404">
        <f t="shared" si="3"/>
        <v>15</v>
      </c>
    </row>
    <row r="64" ht="17.25" customHeight="1">
      <c r="A64" s="807">
        <v>7.0</v>
      </c>
      <c r="B64" s="20" t="s">
        <v>73</v>
      </c>
      <c r="C64" s="499">
        <v>43242.0</v>
      </c>
      <c r="D64" s="125" t="s">
        <v>332</v>
      </c>
      <c r="E64" s="78">
        <v>7.9220318285E10</v>
      </c>
      <c r="F64" s="861">
        <v>8.0</v>
      </c>
      <c r="G64" s="866"/>
      <c r="H64" s="862"/>
      <c r="I64" s="862"/>
      <c r="J64" s="861">
        <v>8.0</v>
      </c>
      <c r="K64" s="861">
        <v>8.0</v>
      </c>
      <c r="L64" s="861">
        <v>8.0</v>
      </c>
      <c r="M64" s="861">
        <v>8.0</v>
      </c>
      <c r="N64" s="862"/>
      <c r="O64" s="862"/>
      <c r="P64" s="862"/>
      <c r="Q64" s="861">
        <v>8.0</v>
      </c>
      <c r="R64" s="861">
        <v>8.0</v>
      </c>
      <c r="S64" s="861">
        <v>8.0</v>
      </c>
      <c r="T64" s="861">
        <v>8.0</v>
      </c>
      <c r="U64" s="861">
        <v>8.0</v>
      </c>
      <c r="V64" s="862"/>
      <c r="W64" s="862"/>
      <c r="X64" s="861">
        <v>8.0</v>
      </c>
      <c r="Y64" s="861">
        <v>8.0</v>
      </c>
      <c r="Z64" s="861">
        <v>8.0</v>
      </c>
      <c r="AA64" s="861">
        <v>8.0</v>
      </c>
      <c r="AB64" s="861">
        <v>8.0</v>
      </c>
      <c r="AC64" s="862"/>
      <c r="AD64" s="862"/>
      <c r="AE64" s="861">
        <v>8.0</v>
      </c>
      <c r="AF64" s="861">
        <v>8.0</v>
      </c>
      <c r="AG64" s="861">
        <v>8.0</v>
      </c>
      <c r="AH64" s="861">
        <v>8.0</v>
      </c>
      <c r="AI64" s="861">
        <v>8.0</v>
      </c>
      <c r="AJ64" s="862"/>
      <c r="AK64" s="862"/>
      <c r="AL64" s="404">
        <f t="shared" si="3"/>
        <v>20</v>
      </c>
    </row>
    <row r="65" ht="21.0" customHeight="1">
      <c r="A65" s="807">
        <v>8.0</v>
      </c>
      <c r="B65" s="19" t="s">
        <v>75</v>
      </c>
      <c r="C65" s="388">
        <v>42539.0</v>
      </c>
      <c r="D65" s="125" t="s">
        <v>76</v>
      </c>
      <c r="E65" s="43">
        <v>7.9220220031E10</v>
      </c>
      <c r="F65" s="861">
        <v>8.0</v>
      </c>
      <c r="G65" s="866"/>
      <c r="H65" s="862"/>
      <c r="I65" s="862"/>
      <c r="J65" s="861">
        <v>8.0</v>
      </c>
      <c r="K65" s="861">
        <v>8.0</v>
      </c>
      <c r="L65" s="861">
        <v>8.0</v>
      </c>
      <c r="M65" s="861">
        <v>8.0</v>
      </c>
      <c r="N65" s="862"/>
      <c r="O65" s="862"/>
      <c r="P65" s="862"/>
      <c r="Q65" s="861">
        <v>8.0</v>
      </c>
      <c r="R65" s="861">
        <v>8.0</v>
      </c>
      <c r="S65" s="861">
        <v>8.0</v>
      </c>
      <c r="T65" s="861">
        <v>8.0</v>
      </c>
      <c r="U65" s="861">
        <v>8.0</v>
      </c>
      <c r="V65" s="862"/>
      <c r="W65" s="862"/>
      <c r="X65" s="861">
        <v>8.0</v>
      </c>
      <c r="Y65" s="861">
        <v>8.0</v>
      </c>
      <c r="Z65" s="861">
        <v>8.0</v>
      </c>
      <c r="AA65" s="861">
        <v>8.0</v>
      </c>
      <c r="AB65" s="861">
        <v>8.0</v>
      </c>
      <c r="AC65" s="862"/>
      <c r="AD65" s="862"/>
      <c r="AE65" s="861">
        <v>8.0</v>
      </c>
      <c r="AF65" s="861">
        <v>8.0</v>
      </c>
      <c r="AG65" s="861">
        <v>8.0</v>
      </c>
      <c r="AH65" s="861">
        <v>8.0</v>
      </c>
      <c r="AI65" s="861">
        <v>8.0</v>
      </c>
      <c r="AJ65" s="862"/>
      <c r="AK65" s="862"/>
      <c r="AL65" s="404">
        <f t="shared" si="3"/>
        <v>20</v>
      </c>
    </row>
    <row r="66" ht="16.5" customHeight="1">
      <c r="A66" s="807">
        <v>9.0</v>
      </c>
      <c r="B66" s="807" t="s">
        <v>754</v>
      </c>
      <c r="C66" s="870">
        <v>43598.0</v>
      </c>
      <c r="D66" s="808" t="s">
        <v>755</v>
      </c>
      <c r="E66" s="871">
        <v>8.9120503292E10</v>
      </c>
      <c r="F66" s="861">
        <v>8.0</v>
      </c>
      <c r="G66" s="866"/>
      <c r="H66" s="862"/>
      <c r="I66" s="862"/>
      <c r="J66" s="861">
        <v>8.0</v>
      </c>
      <c r="K66" s="861">
        <v>8.0</v>
      </c>
      <c r="L66" s="861">
        <v>8.0</v>
      </c>
      <c r="M66" s="861">
        <v>8.0</v>
      </c>
      <c r="N66" s="862"/>
      <c r="O66" s="862"/>
      <c r="P66" s="862"/>
      <c r="Q66" s="861">
        <v>8.0</v>
      </c>
      <c r="R66" s="861">
        <v>8.0</v>
      </c>
      <c r="S66" s="861">
        <v>8.0</v>
      </c>
      <c r="T66" s="861">
        <v>8.0</v>
      </c>
      <c r="U66" s="861">
        <v>8.0</v>
      </c>
      <c r="V66" s="862"/>
      <c r="W66" s="862"/>
      <c r="X66" s="861">
        <v>8.0</v>
      </c>
      <c r="Y66" s="861">
        <v>8.0</v>
      </c>
      <c r="Z66" s="861">
        <v>8.0</v>
      </c>
      <c r="AA66" s="861">
        <v>8.0</v>
      </c>
      <c r="AB66" s="861">
        <v>8.0</v>
      </c>
      <c r="AC66" s="862"/>
      <c r="AD66" s="862"/>
      <c r="AE66" s="861">
        <v>8.0</v>
      </c>
      <c r="AF66" s="861">
        <v>8.0</v>
      </c>
      <c r="AG66" s="861">
        <v>8.0</v>
      </c>
      <c r="AH66" s="861">
        <v>8.0</v>
      </c>
      <c r="AI66" s="861">
        <v>8.0</v>
      </c>
      <c r="AJ66" s="862"/>
      <c r="AK66" s="862"/>
      <c r="AL66" s="404">
        <f t="shared" si="3"/>
        <v>20</v>
      </c>
    </row>
    <row r="67" ht="18.0" customHeight="1">
      <c r="A67" s="872"/>
      <c r="B67" s="873"/>
      <c r="C67" s="874"/>
      <c r="D67" s="875"/>
      <c r="E67" s="876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  <c r="R67" s="877"/>
      <c r="S67" s="877"/>
      <c r="T67" s="877"/>
      <c r="U67" s="877"/>
      <c r="V67" s="877"/>
      <c r="W67" s="877"/>
      <c r="X67" s="877"/>
      <c r="Y67" s="877"/>
      <c r="Z67" s="877"/>
      <c r="AA67" s="877"/>
      <c r="AB67" s="877"/>
      <c r="AC67" s="877"/>
      <c r="AD67" s="877"/>
      <c r="AE67" s="877"/>
      <c r="AF67" s="877"/>
      <c r="AG67" s="877"/>
      <c r="AH67" s="877"/>
      <c r="AI67" s="877"/>
      <c r="AJ67" s="877"/>
      <c r="AK67" s="877"/>
      <c r="AL67" s="878"/>
    </row>
    <row r="68" ht="13.5" customHeight="1">
      <c r="A68" s="879">
        <v>1.0</v>
      </c>
      <c r="B68" s="880" t="s">
        <v>82</v>
      </c>
      <c r="C68" s="881">
        <v>43383.0</v>
      </c>
      <c r="D68" s="882" t="s">
        <v>292</v>
      </c>
      <c r="E68" s="883"/>
      <c r="F68" s="884">
        <v>8.0</v>
      </c>
      <c r="G68" s="885"/>
      <c r="H68" s="886"/>
      <c r="I68" s="886"/>
      <c r="J68" s="887">
        <v>8.0</v>
      </c>
      <c r="K68" s="887">
        <v>8.0</v>
      </c>
      <c r="L68" s="887">
        <v>8.0</v>
      </c>
      <c r="M68" s="887">
        <v>8.0</v>
      </c>
      <c r="N68" s="886"/>
      <c r="O68" s="886"/>
      <c r="P68" s="886"/>
      <c r="Q68" s="888">
        <v>8.0</v>
      </c>
      <c r="R68" s="887">
        <v>8.0</v>
      </c>
      <c r="S68" s="887">
        <v>8.0</v>
      </c>
      <c r="T68" s="887">
        <v>8.0</v>
      </c>
      <c r="U68" s="887">
        <v>8.0</v>
      </c>
      <c r="V68" s="886"/>
      <c r="W68" s="886"/>
      <c r="X68" s="887">
        <v>8.0</v>
      </c>
      <c r="Y68" s="887">
        <v>8.0</v>
      </c>
      <c r="Z68" s="887">
        <v>8.0</v>
      </c>
      <c r="AA68" s="887">
        <v>8.0</v>
      </c>
      <c r="AB68" s="887">
        <v>8.0</v>
      </c>
      <c r="AC68" s="886"/>
      <c r="AD68" s="886"/>
      <c r="AE68" s="887">
        <v>8.0</v>
      </c>
      <c r="AF68" s="887">
        <v>8.0</v>
      </c>
      <c r="AG68" s="887">
        <v>8.0</v>
      </c>
      <c r="AH68" s="887">
        <v>8.0</v>
      </c>
      <c r="AI68" s="887">
        <v>8.0</v>
      </c>
      <c r="AJ68" s="886"/>
      <c r="AK68" s="886"/>
      <c r="AL68" s="889">
        <f t="shared" ref="AL68:AL89" si="4">COUNT(F68:AK68)</f>
        <v>20</v>
      </c>
    </row>
    <row r="69" ht="13.5" customHeight="1">
      <c r="A69" s="191">
        <v>2.0</v>
      </c>
      <c r="B69" s="19" t="s">
        <v>85</v>
      </c>
      <c r="C69" s="192" t="s">
        <v>86</v>
      </c>
      <c r="D69" s="192" t="s">
        <v>87</v>
      </c>
      <c r="E69" s="811"/>
      <c r="F69" s="890">
        <v>8.0</v>
      </c>
      <c r="G69" s="78"/>
      <c r="H69" s="891"/>
      <c r="I69" s="891"/>
      <c r="J69" s="888">
        <v>8.0</v>
      </c>
      <c r="K69" s="888">
        <v>8.0</v>
      </c>
      <c r="L69" s="888">
        <v>8.0</v>
      </c>
      <c r="M69" s="888">
        <v>8.0</v>
      </c>
      <c r="N69" s="891"/>
      <c r="O69" s="891"/>
      <c r="P69" s="891"/>
      <c r="R69" s="888">
        <v>8.0</v>
      </c>
      <c r="S69" s="888">
        <v>8.0</v>
      </c>
      <c r="T69" s="888">
        <v>8.0</v>
      </c>
      <c r="U69" s="888">
        <v>8.0</v>
      </c>
      <c r="V69" s="891"/>
      <c r="W69" s="891"/>
      <c r="X69" s="888">
        <v>8.0</v>
      </c>
      <c r="Y69" s="888">
        <v>8.0</v>
      </c>
      <c r="Z69" s="888">
        <v>8.0</v>
      </c>
      <c r="AA69" s="888">
        <v>8.0</v>
      </c>
      <c r="AB69" s="888">
        <v>8.0</v>
      </c>
      <c r="AC69" s="891"/>
      <c r="AD69" s="891"/>
      <c r="AE69" s="888">
        <v>8.0</v>
      </c>
      <c r="AF69" s="888">
        <v>8.0</v>
      </c>
      <c r="AG69" s="888">
        <v>8.0</v>
      </c>
      <c r="AH69" s="888">
        <v>8.0</v>
      </c>
      <c r="AI69" s="888">
        <v>8.0</v>
      </c>
      <c r="AJ69" s="891"/>
      <c r="AK69" s="891"/>
      <c r="AL69" s="404">
        <f t="shared" si="4"/>
        <v>19</v>
      </c>
    </row>
    <row r="70" ht="13.5" customHeight="1">
      <c r="A70" s="879">
        <v>3.0</v>
      </c>
      <c r="B70" s="19" t="s">
        <v>89</v>
      </c>
      <c r="C70" s="192" t="s">
        <v>90</v>
      </c>
      <c r="D70" s="192" t="s">
        <v>91</v>
      </c>
      <c r="E70" s="559"/>
      <c r="F70" s="890">
        <v>8.0</v>
      </c>
      <c r="G70" s="78"/>
      <c r="H70" s="891"/>
      <c r="I70" s="891"/>
      <c r="J70" s="888">
        <v>8.0</v>
      </c>
      <c r="K70" s="888">
        <v>8.0</v>
      </c>
      <c r="L70" s="888">
        <v>8.0</v>
      </c>
      <c r="M70" s="888">
        <v>8.0</v>
      </c>
      <c r="N70" s="891"/>
      <c r="O70" s="891"/>
      <c r="P70" s="891"/>
      <c r="Q70" s="888">
        <v>8.0</v>
      </c>
      <c r="R70" s="888">
        <v>8.0</v>
      </c>
      <c r="S70" s="888">
        <v>8.0</v>
      </c>
      <c r="T70" s="888">
        <v>8.0</v>
      </c>
      <c r="U70" s="888">
        <v>8.0</v>
      </c>
      <c r="V70" s="891"/>
      <c r="W70" s="891"/>
      <c r="X70" s="888">
        <v>8.0</v>
      </c>
      <c r="Y70" s="888">
        <v>8.0</v>
      </c>
      <c r="Z70" s="888">
        <v>8.0</v>
      </c>
      <c r="AA70" s="888">
        <v>8.0</v>
      </c>
      <c r="AB70" s="888">
        <v>8.0</v>
      </c>
      <c r="AC70" s="891"/>
      <c r="AD70" s="891"/>
      <c r="AE70" s="888">
        <v>8.0</v>
      </c>
      <c r="AF70" s="888">
        <v>8.0</v>
      </c>
      <c r="AG70" s="888">
        <v>8.0</v>
      </c>
      <c r="AH70" s="888">
        <v>8.0</v>
      </c>
      <c r="AI70" s="888">
        <v>8.0</v>
      </c>
      <c r="AJ70" s="891"/>
      <c r="AK70" s="891"/>
      <c r="AL70" s="404">
        <f t="shared" si="4"/>
        <v>20</v>
      </c>
    </row>
    <row r="71" ht="13.5" customHeight="1">
      <c r="A71" s="191">
        <v>4.0</v>
      </c>
      <c r="B71" s="19" t="s">
        <v>93</v>
      </c>
      <c r="C71" s="394">
        <v>43168.0</v>
      </c>
      <c r="D71" s="192" t="s">
        <v>94</v>
      </c>
      <c r="E71" s="395"/>
      <c r="F71" s="890">
        <v>8.0</v>
      </c>
      <c r="G71" s="43"/>
      <c r="H71" s="891"/>
      <c r="I71" s="891"/>
      <c r="J71" s="888">
        <v>8.0</v>
      </c>
      <c r="K71" s="888">
        <v>8.0</v>
      </c>
      <c r="L71" s="888">
        <v>8.0</v>
      </c>
      <c r="M71" s="888">
        <v>8.0</v>
      </c>
      <c r="N71" s="891"/>
      <c r="O71" s="891"/>
      <c r="P71" s="891"/>
      <c r="Q71" s="888">
        <v>8.0</v>
      </c>
      <c r="R71" s="888">
        <v>8.0</v>
      </c>
      <c r="S71" s="888">
        <v>8.0</v>
      </c>
      <c r="T71" s="888">
        <v>8.0</v>
      </c>
      <c r="U71" s="888">
        <v>8.0</v>
      </c>
      <c r="V71" s="891"/>
      <c r="W71" s="891"/>
      <c r="X71" s="888">
        <v>8.0</v>
      </c>
      <c r="Y71" s="888">
        <v>8.0</v>
      </c>
      <c r="Z71" s="888">
        <v>8.0</v>
      </c>
      <c r="AA71" s="888">
        <v>8.0</v>
      </c>
      <c r="AB71" s="888">
        <v>8.0</v>
      </c>
      <c r="AC71" s="891"/>
      <c r="AD71" s="891"/>
      <c r="AE71" s="888">
        <v>8.0</v>
      </c>
      <c r="AF71" s="888">
        <v>8.0</v>
      </c>
      <c r="AG71" s="888">
        <v>8.0</v>
      </c>
      <c r="AH71" s="888">
        <v>8.0</v>
      </c>
      <c r="AI71" s="888">
        <v>8.0</v>
      </c>
      <c r="AJ71" s="891"/>
      <c r="AK71" s="891"/>
      <c r="AL71" s="404">
        <f t="shared" si="4"/>
        <v>20</v>
      </c>
    </row>
    <row r="72" ht="13.5" customHeight="1">
      <c r="A72" s="879">
        <v>5.0</v>
      </c>
      <c r="B72" s="807" t="s">
        <v>756</v>
      </c>
      <c r="C72" s="394"/>
      <c r="D72" s="892" t="s">
        <v>757</v>
      </c>
      <c r="E72" s="395"/>
      <c r="F72" s="890">
        <v>8.0</v>
      </c>
      <c r="G72" s="43"/>
      <c r="H72" s="891"/>
      <c r="I72" s="891"/>
      <c r="J72" s="888">
        <v>8.0</v>
      </c>
      <c r="K72" s="888">
        <v>8.0</v>
      </c>
      <c r="L72" s="888">
        <v>8.0</v>
      </c>
      <c r="M72" s="888">
        <v>8.0</v>
      </c>
      <c r="N72" s="891"/>
      <c r="O72" s="891"/>
      <c r="P72" s="891"/>
      <c r="Q72" s="888">
        <v>8.0</v>
      </c>
      <c r="R72" s="888">
        <v>8.0</v>
      </c>
      <c r="S72" s="888">
        <v>8.0</v>
      </c>
      <c r="T72" s="888">
        <v>8.0</v>
      </c>
      <c r="U72" s="888">
        <v>8.0</v>
      </c>
      <c r="V72" s="891"/>
      <c r="W72" s="891"/>
      <c r="X72" s="888">
        <v>8.0</v>
      </c>
      <c r="Y72" s="888">
        <v>8.0</v>
      </c>
      <c r="Z72" s="888">
        <v>8.0</v>
      </c>
      <c r="AA72" s="888">
        <v>8.0</v>
      </c>
      <c r="AB72" s="888">
        <v>8.0</v>
      </c>
      <c r="AC72" s="891"/>
      <c r="AD72" s="891"/>
      <c r="AE72" s="888">
        <v>8.0</v>
      </c>
      <c r="AF72" s="888">
        <v>8.0</v>
      </c>
      <c r="AG72" s="888">
        <v>8.0</v>
      </c>
      <c r="AH72" s="888">
        <v>8.0</v>
      </c>
      <c r="AI72" s="888">
        <v>8.0</v>
      </c>
      <c r="AJ72" s="891"/>
      <c r="AK72" s="891"/>
      <c r="AL72" s="404">
        <f t="shared" si="4"/>
        <v>20</v>
      </c>
    </row>
    <row r="73" ht="13.5" customHeight="1">
      <c r="A73" s="191">
        <v>6.0</v>
      </c>
      <c r="B73" s="19" t="s">
        <v>96</v>
      </c>
      <c r="C73" s="192"/>
      <c r="D73" s="192"/>
      <c r="E73" s="811"/>
      <c r="F73" s="893"/>
      <c r="G73" s="43"/>
      <c r="H73" s="891"/>
      <c r="I73" s="891"/>
      <c r="J73" s="894"/>
      <c r="K73" s="894"/>
      <c r="L73" s="894"/>
      <c r="M73" s="894"/>
      <c r="N73" s="891"/>
      <c r="O73" s="891"/>
      <c r="P73" s="891"/>
      <c r="Q73" s="894"/>
      <c r="R73" s="894"/>
      <c r="S73" s="894"/>
      <c r="T73" s="894"/>
      <c r="U73" s="894"/>
      <c r="V73" s="891"/>
      <c r="W73" s="891"/>
      <c r="X73" s="894"/>
      <c r="Y73" s="894"/>
      <c r="Z73" s="894"/>
      <c r="AA73" s="894"/>
      <c r="AB73" s="894"/>
      <c r="AC73" s="891"/>
      <c r="AD73" s="891"/>
      <c r="AE73" s="894"/>
      <c r="AF73" s="894"/>
      <c r="AG73" s="894"/>
      <c r="AH73" s="894"/>
      <c r="AI73" s="894"/>
      <c r="AJ73" s="891"/>
      <c r="AK73" s="891"/>
      <c r="AL73" s="404">
        <f t="shared" si="4"/>
        <v>0</v>
      </c>
    </row>
    <row r="74" ht="13.5" customHeight="1">
      <c r="A74" s="879">
        <v>7.0</v>
      </c>
      <c r="B74" s="70" t="s">
        <v>100</v>
      </c>
      <c r="C74" s="192" t="s">
        <v>101</v>
      </c>
      <c r="D74" s="192" t="s">
        <v>102</v>
      </c>
      <c r="E74" s="23"/>
      <c r="F74" s="890">
        <v>8.0</v>
      </c>
      <c r="G74" s="382"/>
      <c r="H74" s="891"/>
      <c r="I74" s="891"/>
      <c r="J74" s="888">
        <v>8.0</v>
      </c>
      <c r="K74" s="888">
        <v>8.0</v>
      </c>
      <c r="L74" s="888">
        <v>8.0</v>
      </c>
      <c r="M74" s="888">
        <v>8.0</v>
      </c>
      <c r="N74" s="891"/>
      <c r="O74" s="891"/>
      <c r="P74" s="891"/>
      <c r="Q74" s="888">
        <v>8.0</v>
      </c>
      <c r="R74" s="888">
        <v>8.0</v>
      </c>
      <c r="S74" s="888">
        <v>8.0</v>
      </c>
      <c r="T74" s="888">
        <v>8.0</v>
      </c>
      <c r="U74" s="888">
        <v>8.0</v>
      </c>
      <c r="V74" s="891"/>
      <c r="W74" s="891"/>
      <c r="X74" s="888">
        <v>8.0</v>
      </c>
      <c r="Y74" s="888">
        <v>8.0</v>
      </c>
      <c r="Z74" s="888">
        <v>8.0</v>
      </c>
      <c r="AA74" s="888">
        <v>8.0</v>
      </c>
      <c r="AB74" s="888">
        <v>8.0</v>
      </c>
      <c r="AC74" s="891"/>
      <c r="AD74" s="891"/>
      <c r="AE74" s="888">
        <v>8.0</v>
      </c>
      <c r="AF74" s="888">
        <v>8.0</v>
      </c>
      <c r="AG74" s="888">
        <v>8.0</v>
      </c>
      <c r="AH74" s="888">
        <v>8.0</v>
      </c>
      <c r="AI74" s="888">
        <v>8.0</v>
      </c>
      <c r="AJ74" s="891"/>
      <c r="AK74" s="891"/>
      <c r="AL74" s="404">
        <f t="shared" si="4"/>
        <v>20</v>
      </c>
    </row>
    <row r="75" ht="13.5" customHeight="1">
      <c r="A75" s="191">
        <v>8.0</v>
      </c>
      <c r="B75" s="70" t="s">
        <v>100</v>
      </c>
      <c r="C75" s="192" t="s">
        <v>104</v>
      </c>
      <c r="D75" s="470" t="s">
        <v>105</v>
      </c>
      <c r="E75" s="23"/>
      <c r="F75" s="890">
        <v>8.0</v>
      </c>
      <c r="G75" s="78"/>
      <c r="H75" s="891"/>
      <c r="I75" s="891"/>
      <c r="J75" s="888">
        <v>8.0</v>
      </c>
      <c r="K75" s="888">
        <v>8.0</v>
      </c>
      <c r="L75" s="888">
        <v>8.0</v>
      </c>
      <c r="M75" s="888">
        <v>8.0</v>
      </c>
      <c r="N75" s="891"/>
      <c r="O75" s="891"/>
      <c r="P75" s="891"/>
      <c r="Q75" s="888">
        <v>8.0</v>
      </c>
      <c r="R75" s="888">
        <v>8.0</v>
      </c>
      <c r="S75" s="888">
        <v>8.0</v>
      </c>
      <c r="T75" s="888">
        <v>8.0</v>
      </c>
      <c r="U75" s="888">
        <v>8.0</v>
      </c>
      <c r="V75" s="891"/>
      <c r="W75" s="891"/>
      <c r="X75" s="888">
        <v>8.0</v>
      </c>
      <c r="Y75" s="888">
        <v>8.0</v>
      </c>
      <c r="Z75" s="888">
        <v>8.0</v>
      </c>
      <c r="AA75" s="888">
        <v>8.0</v>
      </c>
      <c r="AB75" s="888">
        <v>8.0</v>
      </c>
      <c r="AC75" s="891"/>
      <c r="AD75" s="891"/>
      <c r="AE75" s="888">
        <v>8.0</v>
      </c>
      <c r="AF75" s="888">
        <v>8.0</v>
      </c>
      <c r="AG75" s="888">
        <v>8.0</v>
      </c>
      <c r="AH75" s="888">
        <v>8.0</v>
      </c>
      <c r="AI75" s="888">
        <v>8.0</v>
      </c>
      <c r="AJ75" s="891"/>
      <c r="AK75" s="891"/>
      <c r="AL75" s="404">
        <f t="shared" si="4"/>
        <v>20</v>
      </c>
    </row>
    <row r="76" ht="13.5" customHeight="1">
      <c r="A76" s="879">
        <v>9.0</v>
      </c>
      <c r="B76" s="19" t="s">
        <v>107</v>
      </c>
      <c r="C76" s="394">
        <v>43160.0</v>
      </c>
      <c r="D76" s="470" t="s">
        <v>296</v>
      </c>
      <c r="E76" s="811"/>
      <c r="F76" s="890">
        <v>8.0</v>
      </c>
      <c r="G76" s="78"/>
      <c r="H76" s="891"/>
      <c r="I76" s="891"/>
      <c r="J76" s="888">
        <v>8.0</v>
      </c>
      <c r="K76" s="888">
        <v>8.0</v>
      </c>
      <c r="L76" s="888">
        <v>8.0</v>
      </c>
      <c r="M76" s="888">
        <v>8.0</v>
      </c>
      <c r="N76" s="891"/>
      <c r="O76" s="891"/>
      <c r="P76" s="891"/>
      <c r="Q76" s="888">
        <v>8.0</v>
      </c>
      <c r="R76" s="888">
        <v>8.0</v>
      </c>
      <c r="S76" s="888">
        <v>8.0</v>
      </c>
      <c r="T76" s="888">
        <v>8.0</v>
      </c>
      <c r="U76" s="888">
        <v>8.0</v>
      </c>
      <c r="V76" s="891"/>
      <c r="W76" s="891"/>
      <c r="X76" s="888">
        <v>8.0</v>
      </c>
      <c r="Y76" s="888">
        <v>8.0</v>
      </c>
      <c r="Z76" s="888">
        <v>8.0</v>
      </c>
      <c r="AA76" s="888">
        <v>8.0</v>
      </c>
      <c r="AB76" s="888">
        <v>8.0</v>
      </c>
      <c r="AC76" s="891"/>
      <c r="AD76" s="891"/>
      <c r="AE76" s="888">
        <v>8.0</v>
      </c>
      <c r="AF76" s="888">
        <v>8.0</v>
      </c>
      <c r="AG76" s="888">
        <v>8.0</v>
      </c>
      <c r="AH76" s="888">
        <v>8.0</v>
      </c>
      <c r="AI76" s="888">
        <v>8.0</v>
      </c>
      <c r="AJ76" s="891"/>
      <c r="AK76" s="891"/>
      <c r="AL76" s="404">
        <f t="shared" si="4"/>
        <v>20</v>
      </c>
    </row>
    <row r="77" ht="15.75" customHeight="1">
      <c r="A77" s="191">
        <v>10.0</v>
      </c>
      <c r="B77" s="19" t="s">
        <v>111</v>
      </c>
      <c r="C77" s="399">
        <v>43300.0</v>
      </c>
      <c r="D77" s="470" t="s">
        <v>112</v>
      </c>
      <c r="E77" s="811"/>
      <c r="F77" s="890">
        <v>8.0</v>
      </c>
      <c r="G77" s="78"/>
      <c r="H77" s="891"/>
      <c r="I77" s="891"/>
      <c r="J77" s="888">
        <v>8.0</v>
      </c>
      <c r="K77" s="888">
        <v>8.0</v>
      </c>
      <c r="L77" s="888">
        <v>8.0</v>
      </c>
      <c r="M77" s="888">
        <v>8.0</v>
      </c>
      <c r="N77" s="891"/>
      <c r="O77" s="891"/>
      <c r="P77" s="891"/>
      <c r="Q77" s="888">
        <v>8.0</v>
      </c>
      <c r="R77" s="888">
        <v>8.0</v>
      </c>
      <c r="S77" s="888">
        <v>8.0</v>
      </c>
      <c r="T77" s="888">
        <v>8.0</v>
      </c>
      <c r="U77" s="888">
        <v>8.0</v>
      </c>
      <c r="V77" s="891"/>
      <c r="W77" s="891"/>
      <c r="X77" s="888">
        <v>8.0</v>
      </c>
      <c r="Y77" s="888">
        <v>8.0</v>
      </c>
      <c r="Z77" s="888">
        <v>8.0</v>
      </c>
      <c r="AA77" s="888">
        <v>8.0</v>
      </c>
      <c r="AB77" s="888">
        <v>8.0</v>
      </c>
      <c r="AC77" s="891"/>
      <c r="AD77" s="891"/>
      <c r="AE77" s="888">
        <v>8.0</v>
      </c>
      <c r="AF77" s="888">
        <v>8.0</v>
      </c>
      <c r="AG77" s="888">
        <v>8.0</v>
      </c>
      <c r="AH77" s="888">
        <v>8.0</v>
      </c>
      <c r="AI77" s="888">
        <v>8.0</v>
      </c>
      <c r="AJ77" s="891"/>
      <c r="AK77" s="891"/>
      <c r="AL77" s="404">
        <f t="shared" si="4"/>
        <v>20</v>
      </c>
    </row>
    <row r="78" ht="13.5" customHeight="1">
      <c r="A78" s="879">
        <v>11.0</v>
      </c>
      <c r="B78" s="19" t="s">
        <v>113</v>
      </c>
      <c r="C78" s="399">
        <v>43447.0</v>
      </c>
      <c r="D78" s="192" t="s">
        <v>297</v>
      </c>
      <c r="E78" s="811"/>
      <c r="F78" s="890">
        <v>8.0</v>
      </c>
      <c r="G78" s="78"/>
      <c r="H78" s="891"/>
      <c r="I78" s="891"/>
      <c r="J78" s="888">
        <v>8.0</v>
      </c>
      <c r="K78" s="888">
        <v>8.0</v>
      </c>
      <c r="L78" s="888">
        <v>8.0</v>
      </c>
      <c r="M78" s="888">
        <v>8.0</v>
      </c>
      <c r="N78" s="891"/>
      <c r="O78" s="891"/>
      <c r="P78" s="891"/>
      <c r="Q78" s="888">
        <v>8.0</v>
      </c>
      <c r="R78" s="888">
        <v>8.0</v>
      </c>
      <c r="S78" s="888">
        <v>8.0</v>
      </c>
      <c r="T78" s="888">
        <v>8.0</v>
      </c>
      <c r="U78" s="888">
        <v>8.0</v>
      </c>
      <c r="V78" s="891"/>
      <c r="W78" s="891"/>
      <c r="X78" s="888">
        <v>8.0</v>
      </c>
      <c r="Y78" s="888">
        <v>8.0</v>
      </c>
      <c r="Z78" s="888">
        <v>8.0</v>
      </c>
      <c r="AA78" s="888">
        <v>8.0</v>
      </c>
      <c r="AB78" s="888">
        <v>8.0</v>
      </c>
      <c r="AC78" s="891"/>
      <c r="AD78" s="891"/>
      <c r="AE78" s="888">
        <v>8.0</v>
      </c>
      <c r="AF78" s="888">
        <v>8.0</v>
      </c>
      <c r="AG78" s="888">
        <v>8.0</v>
      </c>
      <c r="AH78" s="888">
        <v>8.0</v>
      </c>
      <c r="AI78" s="888">
        <v>8.0</v>
      </c>
      <c r="AJ78" s="891"/>
      <c r="AK78" s="891"/>
      <c r="AL78" s="404">
        <f t="shared" si="4"/>
        <v>20</v>
      </c>
    </row>
    <row r="79" ht="13.5" customHeight="1">
      <c r="A79" s="191">
        <v>12.0</v>
      </c>
      <c r="B79" s="19" t="s">
        <v>117</v>
      </c>
      <c r="C79" s="192" t="s">
        <v>118</v>
      </c>
      <c r="D79" s="192" t="s">
        <v>119</v>
      </c>
      <c r="E79" s="811"/>
      <c r="F79" s="890">
        <v>8.0</v>
      </c>
      <c r="G79" s="78"/>
      <c r="H79" s="891"/>
      <c r="I79" s="891"/>
      <c r="J79" s="888">
        <v>8.0</v>
      </c>
      <c r="K79" s="888">
        <v>8.0</v>
      </c>
      <c r="L79" s="888">
        <v>8.0</v>
      </c>
      <c r="M79" s="888">
        <v>8.0</v>
      </c>
      <c r="N79" s="891"/>
      <c r="O79" s="891"/>
      <c r="P79" s="891"/>
      <c r="Q79" s="888">
        <v>8.0</v>
      </c>
      <c r="R79" s="888">
        <v>8.0</v>
      </c>
      <c r="S79" s="888">
        <v>8.0</v>
      </c>
      <c r="T79" s="888">
        <v>8.0</v>
      </c>
      <c r="U79" s="888">
        <v>8.0</v>
      </c>
      <c r="V79" s="891"/>
      <c r="W79" s="891"/>
      <c r="X79" s="888">
        <v>8.0</v>
      </c>
      <c r="Y79" s="888">
        <v>8.0</v>
      </c>
      <c r="Z79" s="888">
        <v>8.0</v>
      </c>
      <c r="AA79" s="888">
        <v>8.0</v>
      </c>
      <c r="AB79" s="888">
        <v>8.0</v>
      </c>
      <c r="AC79" s="891"/>
      <c r="AD79" s="891"/>
      <c r="AE79" s="888">
        <v>8.0</v>
      </c>
      <c r="AF79" s="888">
        <v>8.0</v>
      </c>
      <c r="AG79" s="888">
        <v>8.0</v>
      </c>
      <c r="AH79" s="888">
        <v>8.0</v>
      </c>
      <c r="AI79" s="888">
        <v>8.0</v>
      </c>
      <c r="AJ79" s="891"/>
      <c r="AK79" s="891"/>
      <c r="AL79" s="404">
        <f t="shared" si="4"/>
        <v>20</v>
      </c>
    </row>
    <row r="80" ht="13.5" customHeight="1">
      <c r="A80" s="879">
        <v>13.0</v>
      </c>
      <c r="B80" s="30" t="s">
        <v>122</v>
      </c>
      <c r="C80" s="192" t="s">
        <v>123</v>
      </c>
      <c r="D80" s="192" t="s">
        <v>124</v>
      </c>
      <c r="E80" s="559"/>
      <c r="F80" s="890">
        <v>8.0</v>
      </c>
      <c r="G80" s="78"/>
      <c r="H80" s="891"/>
      <c r="I80" s="891"/>
      <c r="J80" s="888">
        <v>8.0</v>
      </c>
      <c r="K80" s="888">
        <v>8.0</v>
      </c>
      <c r="L80" s="888">
        <v>8.0</v>
      </c>
      <c r="M80" s="888">
        <v>8.0</v>
      </c>
      <c r="N80" s="891"/>
      <c r="O80" s="891"/>
      <c r="P80" s="891"/>
      <c r="Q80" s="888">
        <v>8.0</v>
      </c>
      <c r="R80" s="888">
        <v>8.0</v>
      </c>
      <c r="S80" s="888">
        <v>8.0</v>
      </c>
      <c r="T80" s="888">
        <v>8.0</v>
      </c>
      <c r="U80" s="888">
        <v>8.0</v>
      </c>
      <c r="V80" s="891"/>
      <c r="W80" s="891"/>
      <c r="X80" s="888">
        <v>8.0</v>
      </c>
      <c r="Y80" s="888">
        <v>8.0</v>
      </c>
      <c r="Z80" s="888">
        <v>8.0</v>
      </c>
      <c r="AA80" s="888">
        <v>8.0</v>
      </c>
      <c r="AB80" s="888">
        <v>8.0</v>
      </c>
      <c r="AC80" s="891"/>
      <c r="AD80" s="891"/>
      <c r="AE80" s="888">
        <v>8.0</v>
      </c>
      <c r="AF80" s="888">
        <v>8.0</v>
      </c>
      <c r="AG80" s="888">
        <v>8.0</v>
      </c>
      <c r="AH80" s="888">
        <v>8.0</v>
      </c>
      <c r="AI80" s="888">
        <v>8.0</v>
      </c>
      <c r="AJ80" s="891"/>
      <c r="AK80" s="891"/>
      <c r="AL80" s="404">
        <f t="shared" si="4"/>
        <v>20</v>
      </c>
    </row>
    <row r="81" ht="13.5" customHeight="1">
      <c r="A81" s="191">
        <v>14.0</v>
      </c>
      <c r="B81" s="30" t="s">
        <v>122</v>
      </c>
      <c r="C81" s="192"/>
      <c r="D81" s="192" t="s">
        <v>732</v>
      </c>
      <c r="E81" s="811"/>
      <c r="F81" s="890">
        <v>8.0</v>
      </c>
      <c r="G81" s="811"/>
      <c r="H81" s="891"/>
      <c r="I81" s="891"/>
      <c r="J81" s="888">
        <v>8.0</v>
      </c>
      <c r="K81" s="888">
        <v>8.0</v>
      </c>
      <c r="L81" s="888">
        <v>8.0</v>
      </c>
      <c r="M81" s="888">
        <v>8.0</v>
      </c>
      <c r="N81" s="891"/>
      <c r="O81" s="891"/>
      <c r="P81" s="891"/>
      <c r="Q81" s="888">
        <v>8.0</v>
      </c>
      <c r="R81" s="888">
        <v>8.0</v>
      </c>
      <c r="S81" s="888">
        <v>8.0</v>
      </c>
      <c r="T81" s="888">
        <v>8.0</v>
      </c>
      <c r="U81" s="888">
        <v>8.0</v>
      </c>
      <c r="V81" s="891"/>
      <c r="W81" s="891"/>
      <c r="X81" s="888">
        <v>8.0</v>
      </c>
      <c r="Y81" s="888">
        <v>8.0</v>
      </c>
      <c r="Z81" s="888">
        <v>8.0</v>
      </c>
      <c r="AA81" s="888">
        <v>8.0</v>
      </c>
      <c r="AB81" s="888">
        <v>8.0</v>
      </c>
      <c r="AC81" s="891"/>
      <c r="AD81" s="891"/>
      <c r="AE81" s="888">
        <v>8.0</v>
      </c>
      <c r="AF81" s="888">
        <v>8.0</v>
      </c>
      <c r="AG81" s="888">
        <v>8.0</v>
      </c>
      <c r="AH81" s="888">
        <v>8.0</v>
      </c>
      <c r="AI81" s="888">
        <v>8.0</v>
      </c>
      <c r="AJ81" s="891"/>
      <c r="AK81" s="891"/>
      <c r="AL81" s="404">
        <f t="shared" si="4"/>
        <v>20</v>
      </c>
    </row>
    <row r="82" ht="13.5" customHeight="1">
      <c r="A82" s="879">
        <v>15.0</v>
      </c>
      <c r="B82" s="19" t="s">
        <v>126</v>
      </c>
      <c r="C82" s="399">
        <v>43333.0</v>
      </c>
      <c r="D82" s="192" t="s">
        <v>60</v>
      </c>
      <c r="E82" s="811"/>
      <c r="F82" s="890">
        <v>8.0</v>
      </c>
      <c r="G82" s="78"/>
      <c r="H82" s="891"/>
      <c r="I82" s="891"/>
      <c r="J82" s="888">
        <v>8.0</v>
      </c>
      <c r="K82" s="888">
        <v>8.0</v>
      </c>
      <c r="L82" s="888">
        <v>8.0</v>
      </c>
      <c r="M82" s="888">
        <v>8.0</v>
      </c>
      <c r="N82" s="891"/>
      <c r="O82" s="891"/>
      <c r="P82" s="891"/>
      <c r="Q82" s="888">
        <v>8.0</v>
      </c>
      <c r="R82" s="888">
        <v>8.0</v>
      </c>
      <c r="S82" s="888">
        <v>8.0</v>
      </c>
      <c r="T82" s="888">
        <v>8.0</v>
      </c>
      <c r="U82" s="888">
        <v>8.0</v>
      </c>
      <c r="V82" s="891"/>
      <c r="W82" s="891"/>
      <c r="X82" s="888">
        <v>8.0</v>
      </c>
      <c r="Y82" s="888">
        <v>8.0</v>
      </c>
      <c r="Z82" s="888">
        <v>8.0</v>
      </c>
      <c r="AA82" s="888">
        <v>8.0</v>
      </c>
      <c r="AB82" s="888">
        <v>8.0</v>
      </c>
      <c r="AC82" s="891"/>
      <c r="AD82" s="891"/>
      <c r="AE82" s="888">
        <v>8.0</v>
      </c>
      <c r="AF82" s="888">
        <v>8.0</v>
      </c>
      <c r="AG82" s="888">
        <v>8.0</v>
      </c>
      <c r="AH82" s="888">
        <v>8.0</v>
      </c>
      <c r="AI82" s="888">
        <v>8.0</v>
      </c>
      <c r="AJ82" s="891"/>
      <c r="AK82" s="891"/>
      <c r="AL82" s="404">
        <f t="shared" si="4"/>
        <v>20</v>
      </c>
    </row>
    <row r="83" ht="14.25" customHeight="1">
      <c r="A83" s="191">
        <v>16.0</v>
      </c>
      <c r="B83" s="19" t="s">
        <v>128</v>
      </c>
      <c r="C83" s="394"/>
      <c r="D83" s="192" t="s">
        <v>716</v>
      </c>
      <c r="E83" s="559"/>
      <c r="F83" s="890">
        <v>8.0</v>
      </c>
      <c r="G83" s="78"/>
      <c r="H83" s="891"/>
      <c r="I83" s="891"/>
      <c r="J83" s="888">
        <v>8.0</v>
      </c>
      <c r="K83" s="888">
        <v>8.0</v>
      </c>
      <c r="L83" s="888">
        <v>8.0</v>
      </c>
      <c r="M83" s="888">
        <v>8.0</v>
      </c>
      <c r="N83" s="891"/>
      <c r="O83" s="891"/>
      <c r="P83" s="891"/>
      <c r="Q83" s="888">
        <v>8.0</v>
      </c>
      <c r="R83" s="888">
        <v>8.0</v>
      </c>
      <c r="S83" s="888">
        <v>8.0</v>
      </c>
      <c r="T83" s="888">
        <v>8.0</v>
      </c>
      <c r="U83" s="888">
        <v>8.0</v>
      </c>
      <c r="V83" s="891"/>
      <c r="W83" s="891"/>
      <c r="X83" s="888">
        <v>8.0</v>
      </c>
      <c r="Y83" s="888">
        <v>8.0</v>
      </c>
      <c r="Z83" s="888">
        <v>8.0</v>
      </c>
      <c r="AA83" s="888">
        <v>8.0</v>
      </c>
      <c r="AB83" s="888">
        <v>8.0</v>
      </c>
      <c r="AC83" s="891"/>
      <c r="AD83" s="891"/>
      <c r="AE83" s="888">
        <v>8.0</v>
      </c>
      <c r="AF83" s="888">
        <v>8.0</v>
      </c>
      <c r="AG83" s="888">
        <v>8.0</v>
      </c>
      <c r="AH83" s="888">
        <v>8.0</v>
      </c>
      <c r="AI83" s="888">
        <v>8.0</v>
      </c>
      <c r="AJ83" s="891"/>
      <c r="AK83" s="891"/>
      <c r="AL83" s="404">
        <f t="shared" si="4"/>
        <v>20</v>
      </c>
    </row>
    <row r="84" ht="13.5" customHeight="1">
      <c r="A84" s="879">
        <v>17.0</v>
      </c>
      <c r="B84" s="19" t="s">
        <v>131</v>
      </c>
      <c r="C84" s="399">
        <v>43355.0</v>
      </c>
      <c r="D84" s="470" t="s">
        <v>63</v>
      </c>
      <c r="E84" s="811"/>
      <c r="F84" s="890">
        <v>8.0</v>
      </c>
      <c r="G84" s="78"/>
      <c r="H84" s="891"/>
      <c r="I84" s="891"/>
      <c r="J84" s="888">
        <v>8.0</v>
      </c>
      <c r="K84" s="888">
        <v>8.0</v>
      </c>
      <c r="L84" s="888">
        <v>8.0</v>
      </c>
      <c r="M84" s="888">
        <v>8.0</v>
      </c>
      <c r="N84" s="891"/>
      <c r="O84" s="891"/>
      <c r="P84" s="891"/>
      <c r="Q84" s="888">
        <v>8.0</v>
      </c>
      <c r="R84" s="888">
        <v>8.0</v>
      </c>
      <c r="S84" s="888">
        <v>8.0</v>
      </c>
      <c r="T84" s="888">
        <v>8.0</v>
      </c>
      <c r="U84" s="888">
        <v>8.0</v>
      </c>
      <c r="V84" s="891"/>
      <c r="W84" s="891"/>
      <c r="X84" s="888">
        <v>8.0</v>
      </c>
      <c r="Y84" s="888">
        <v>8.0</v>
      </c>
      <c r="Z84" s="888">
        <v>8.0</v>
      </c>
      <c r="AA84" s="888">
        <v>8.0</v>
      </c>
      <c r="AB84" s="888">
        <v>8.0</v>
      </c>
      <c r="AC84" s="891"/>
      <c r="AD84" s="891"/>
      <c r="AE84" s="888">
        <v>8.0</v>
      </c>
      <c r="AF84" s="888">
        <v>8.0</v>
      </c>
      <c r="AG84" s="888">
        <v>8.0</v>
      </c>
      <c r="AH84" s="888">
        <v>8.0</v>
      </c>
      <c r="AI84" s="888">
        <v>8.0</v>
      </c>
      <c r="AJ84" s="891"/>
      <c r="AK84" s="891"/>
      <c r="AL84" s="404">
        <f t="shared" si="4"/>
        <v>20</v>
      </c>
    </row>
    <row r="85" ht="13.5" customHeight="1">
      <c r="A85" s="191">
        <v>18.0</v>
      </c>
      <c r="B85" s="19" t="s">
        <v>132</v>
      </c>
      <c r="C85" s="394"/>
      <c r="D85" s="192" t="s">
        <v>741</v>
      </c>
      <c r="E85" s="559"/>
      <c r="F85" s="890">
        <v>8.0</v>
      </c>
      <c r="G85" s="78"/>
      <c r="H85" s="891"/>
      <c r="I85" s="891"/>
      <c r="J85" s="888">
        <v>8.0</v>
      </c>
      <c r="K85" s="888">
        <v>8.0</v>
      </c>
      <c r="L85" s="888">
        <v>8.0</v>
      </c>
      <c r="M85" s="888">
        <v>8.0</v>
      </c>
      <c r="N85" s="891"/>
      <c r="O85" s="891"/>
      <c r="P85" s="891"/>
      <c r="Q85" s="888">
        <v>8.0</v>
      </c>
      <c r="R85" s="888">
        <v>8.0</v>
      </c>
      <c r="S85" s="888">
        <v>8.0</v>
      </c>
      <c r="T85" s="888">
        <v>8.0</v>
      </c>
      <c r="U85" s="888">
        <v>8.0</v>
      </c>
      <c r="V85" s="891"/>
      <c r="W85" s="891"/>
      <c r="X85" s="888">
        <v>8.0</v>
      </c>
      <c r="Y85" s="888">
        <v>8.0</v>
      </c>
      <c r="Z85" s="888">
        <v>8.0</v>
      </c>
      <c r="AA85" s="888">
        <v>8.0</v>
      </c>
      <c r="AB85" s="888">
        <v>8.0</v>
      </c>
      <c r="AC85" s="891"/>
      <c r="AD85" s="891"/>
      <c r="AE85" s="888">
        <v>8.0</v>
      </c>
      <c r="AF85" s="888">
        <v>8.0</v>
      </c>
      <c r="AG85" s="888">
        <v>8.0</v>
      </c>
      <c r="AH85" s="888">
        <v>8.0</v>
      </c>
      <c r="AI85" s="888">
        <v>8.0</v>
      </c>
      <c r="AJ85" s="891"/>
      <c r="AK85" s="891"/>
      <c r="AL85" s="404">
        <f t="shared" si="4"/>
        <v>20</v>
      </c>
    </row>
    <row r="86" ht="13.5" customHeight="1">
      <c r="A86" s="879">
        <v>19.0</v>
      </c>
      <c r="B86" s="70" t="s">
        <v>136</v>
      </c>
      <c r="C86" s="399">
        <v>43249.0</v>
      </c>
      <c r="D86" s="192"/>
      <c r="E86" s="811"/>
      <c r="F86" s="890"/>
      <c r="G86" s="78"/>
      <c r="H86" s="891"/>
      <c r="I86" s="891"/>
      <c r="J86" s="888"/>
      <c r="K86" s="888"/>
      <c r="L86" s="888"/>
      <c r="M86" s="888"/>
      <c r="N86" s="891"/>
      <c r="O86" s="891"/>
      <c r="P86" s="891"/>
      <c r="Q86" s="888"/>
      <c r="R86" s="888"/>
      <c r="S86" s="888"/>
      <c r="T86" s="888"/>
      <c r="U86" s="888"/>
      <c r="V86" s="891"/>
      <c r="W86" s="891"/>
      <c r="X86" s="888"/>
      <c r="Y86" s="888"/>
      <c r="Z86" s="888"/>
      <c r="AA86" s="888"/>
      <c r="AB86" s="888"/>
      <c r="AC86" s="891"/>
      <c r="AD86" s="891"/>
      <c r="AE86" s="888"/>
      <c r="AF86" s="888"/>
      <c r="AG86" s="888"/>
      <c r="AH86" s="888"/>
      <c r="AI86" s="888"/>
      <c r="AJ86" s="891"/>
      <c r="AK86" s="891"/>
      <c r="AL86" s="404">
        <f t="shared" si="4"/>
        <v>0</v>
      </c>
    </row>
    <row r="87" ht="13.5" customHeight="1">
      <c r="A87" s="191">
        <v>20.0</v>
      </c>
      <c r="B87" s="895" t="s">
        <v>758</v>
      </c>
      <c r="C87" s="399">
        <v>43242.0</v>
      </c>
      <c r="D87" s="192" t="s">
        <v>66</v>
      </c>
      <c r="E87" s="811"/>
      <c r="F87" s="890">
        <v>8.0</v>
      </c>
      <c r="G87" s="78"/>
      <c r="H87" s="891"/>
      <c r="I87" s="891"/>
      <c r="J87" s="888">
        <v>8.0</v>
      </c>
      <c r="K87" s="888">
        <v>8.0</v>
      </c>
      <c r="L87" s="888">
        <v>8.0</v>
      </c>
      <c r="M87" s="888">
        <v>8.0</v>
      </c>
      <c r="N87" s="891"/>
      <c r="O87" s="891"/>
      <c r="P87" s="891"/>
      <c r="Q87" s="888">
        <v>8.0</v>
      </c>
      <c r="R87" s="888">
        <v>8.0</v>
      </c>
      <c r="S87" s="888">
        <v>8.0</v>
      </c>
      <c r="T87" s="888">
        <v>8.0</v>
      </c>
      <c r="U87" s="888">
        <v>8.0</v>
      </c>
      <c r="V87" s="891"/>
      <c r="W87" s="891"/>
      <c r="X87" s="888">
        <v>8.0</v>
      </c>
      <c r="Y87" s="888">
        <v>8.0</v>
      </c>
      <c r="Z87" s="888">
        <v>8.0</v>
      </c>
      <c r="AA87" s="888">
        <v>8.0</v>
      </c>
      <c r="AB87" s="888">
        <v>8.0</v>
      </c>
      <c r="AC87" s="891"/>
      <c r="AD87" s="891"/>
      <c r="AE87" s="888">
        <v>8.0</v>
      </c>
      <c r="AF87" s="888">
        <v>8.0</v>
      </c>
      <c r="AG87" s="888">
        <v>8.0</v>
      </c>
      <c r="AH87" s="888">
        <v>8.0</v>
      </c>
      <c r="AI87" s="888">
        <v>8.0</v>
      </c>
      <c r="AJ87" s="891"/>
      <c r="AK87" s="891"/>
      <c r="AL87" s="404">
        <f t="shared" si="4"/>
        <v>20</v>
      </c>
    </row>
    <row r="88" ht="13.5" customHeight="1">
      <c r="A88" s="879">
        <v>21.0</v>
      </c>
      <c r="B88" s="19" t="s">
        <v>139</v>
      </c>
      <c r="C88" s="399">
        <v>43269.0</v>
      </c>
      <c r="D88" s="192" t="s">
        <v>140</v>
      </c>
      <c r="E88" s="559"/>
      <c r="F88" s="890">
        <v>8.0</v>
      </c>
      <c r="G88" s="78"/>
      <c r="H88" s="891"/>
      <c r="I88" s="891"/>
      <c r="J88" s="888">
        <v>8.0</v>
      </c>
      <c r="K88" s="888">
        <v>8.0</v>
      </c>
      <c r="L88" s="888">
        <v>8.0</v>
      </c>
      <c r="M88" s="888">
        <v>8.0</v>
      </c>
      <c r="N88" s="891"/>
      <c r="O88" s="891"/>
      <c r="P88" s="891"/>
      <c r="Q88" s="888">
        <v>8.0</v>
      </c>
      <c r="R88" s="888">
        <v>8.0</v>
      </c>
      <c r="S88" s="888">
        <v>8.0</v>
      </c>
      <c r="T88" s="888">
        <v>8.0</v>
      </c>
      <c r="U88" s="888">
        <v>8.0</v>
      </c>
      <c r="V88" s="891"/>
      <c r="W88" s="891"/>
      <c r="X88" s="888">
        <v>8.0</v>
      </c>
      <c r="Y88" s="888">
        <v>8.0</v>
      </c>
      <c r="Z88" s="888">
        <v>8.0</v>
      </c>
      <c r="AA88" s="888">
        <v>8.0</v>
      </c>
      <c r="AB88" s="888">
        <v>8.0</v>
      </c>
      <c r="AC88" s="891"/>
      <c r="AD88" s="891"/>
      <c r="AE88" s="888">
        <v>8.0</v>
      </c>
      <c r="AF88" s="888">
        <v>8.0</v>
      </c>
      <c r="AG88" s="888">
        <v>8.0</v>
      </c>
      <c r="AH88" s="888">
        <v>8.0</v>
      </c>
      <c r="AI88" s="888">
        <v>8.0</v>
      </c>
      <c r="AJ88" s="891"/>
      <c r="AK88" s="891"/>
      <c r="AL88" s="404">
        <f t="shared" si="4"/>
        <v>20</v>
      </c>
    </row>
    <row r="89" ht="13.5" customHeight="1">
      <c r="A89" s="191">
        <v>22.0</v>
      </c>
      <c r="B89" s="19" t="s">
        <v>142</v>
      </c>
      <c r="C89" s="399">
        <v>43384.0</v>
      </c>
      <c r="D89" s="192" t="s">
        <v>286</v>
      </c>
      <c r="E89" s="811"/>
      <c r="F89" s="890">
        <v>8.0</v>
      </c>
      <c r="G89" s="78"/>
      <c r="H89" s="891"/>
      <c r="I89" s="891"/>
      <c r="J89" s="888">
        <v>8.0</v>
      </c>
      <c r="K89" s="888">
        <v>8.0</v>
      </c>
      <c r="L89" s="888">
        <v>8.0</v>
      </c>
      <c r="M89" s="888">
        <v>8.0</v>
      </c>
      <c r="N89" s="891"/>
      <c r="O89" s="891"/>
      <c r="P89" s="891"/>
      <c r="Q89" s="888">
        <v>8.0</v>
      </c>
      <c r="R89" s="888">
        <v>8.0</v>
      </c>
      <c r="S89" s="888">
        <v>8.0</v>
      </c>
      <c r="T89" s="888">
        <v>8.0</v>
      </c>
      <c r="U89" s="888">
        <v>8.0</v>
      </c>
      <c r="V89" s="891"/>
      <c r="W89" s="891"/>
      <c r="X89" s="888">
        <v>8.0</v>
      </c>
      <c r="Y89" s="888">
        <v>8.0</v>
      </c>
      <c r="Z89" s="888">
        <v>8.0</v>
      </c>
      <c r="AA89" s="888">
        <v>8.0</v>
      </c>
      <c r="AB89" s="888">
        <v>8.0</v>
      </c>
      <c r="AC89" s="891"/>
      <c r="AD89" s="891"/>
      <c r="AE89" s="888">
        <v>8.0</v>
      </c>
      <c r="AF89" s="888">
        <v>8.0</v>
      </c>
      <c r="AG89" s="888">
        <v>8.0</v>
      </c>
      <c r="AH89" s="888">
        <v>8.0</v>
      </c>
      <c r="AI89" s="888">
        <v>8.0</v>
      </c>
      <c r="AJ89" s="891"/>
      <c r="AK89" s="891"/>
      <c r="AL89" s="404">
        <f t="shared" si="4"/>
        <v>20</v>
      </c>
    </row>
    <row r="90" ht="15.75" customHeight="1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</row>
    <row r="91" ht="15.7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</row>
    <row r="92" ht="15.7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0">
    <mergeCell ref="D53:D54"/>
    <mergeCell ref="D56:D57"/>
    <mergeCell ref="E56:E57"/>
    <mergeCell ref="C1:AJ1"/>
    <mergeCell ref="D3:D40"/>
    <mergeCell ref="C42:D44"/>
    <mergeCell ref="Z42:AC42"/>
    <mergeCell ref="D47:D51"/>
    <mergeCell ref="E47:E51"/>
    <mergeCell ref="E53:E54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14"/>
    <col customWidth="1" min="4" max="4" width="17.43"/>
    <col customWidth="1" min="5" max="5" width="30.57"/>
    <col customWidth="1" min="6" max="6" width="12.71"/>
    <col customWidth="1" min="7" max="36" width="5.86"/>
    <col customWidth="1" min="37" max="37" width="8.0"/>
  </cols>
  <sheetData>
    <row r="1" ht="18.75" customHeight="1">
      <c r="A1" s="1">
        <v>12.0</v>
      </c>
      <c r="B1" s="295"/>
      <c r="C1" s="817" t="s">
        <v>759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896" t="s">
        <v>759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743</v>
      </c>
      <c r="F2" s="818" t="s">
        <v>744</v>
      </c>
      <c r="G2" s="897">
        <v>1.0</v>
      </c>
      <c r="H2" s="297">
        <v>2.0</v>
      </c>
      <c r="I2" s="297">
        <v>3.0</v>
      </c>
      <c r="J2" s="165">
        <v>4.0</v>
      </c>
      <c r="K2" s="328">
        <v>5.0</v>
      </c>
      <c r="L2" s="298">
        <v>6.0</v>
      </c>
      <c r="M2" s="209">
        <v>7.0</v>
      </c>
      <c r="N2" s="165">
        <v>8.0</v>
      </c>
      <c r="O2" s="165">
        <v>9.0</v>
      </c>
      <c r="P2" s="165">
        <v>10.0</v>
      </c>
      <c r="Q2" s="165">
        <v>11.0</v>
      </c>
      <c r="R2" s="165">
        <v>12.0</v>
      </c>
      <c r="S2" s="166">
        <v>13.0</v>
      </c>
      <c r="T2" s="166">
        <v>14.0</v>
      </c>
      <c r="U2" s="165">
        <v>15.0</v>
      </c>
      <c r="V2" s="165">
        <v>16.0</v>
      </c>
      <c r="W2" s="165">
        <v>17.0</v>
      </c>
      <c r="X2" s="165">
        <v>18.0</v>
      </c>
      <c r="Y2" s="165">
        <v>19.0</v>
      </c>
      <c r="Z2" s="166">
        <v>20.0</v>
      </c>
      <c r="AA2" s="166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6">
        <v>27.0</v>
      </c>
      <c r="AH2" s="166">
        <v>28.0</v>
      </c>
      <c r="AI2" s="165">
        <v>29.0</v>
      </c>
      <c r="AJ2" s="165">
        <v>30.0</v>
      </c>
      <c r="AK2" s="401" t="s">
        <v>274</v>
      </c>
    </row>
    <row r="3" ht="18.0" customHeight="1">
      <c r="A3" s="19">
        <v>1.0</v>
      </c>
      <c r="B3" s="819" t="s">
        <v>730</v>
      </c>
      <c r="C3" s="358"/>
      <c r="D3" s="22" t="s">
        <v>736</v>
      </c>
      <c r="E3" s="23"/>
      <c r="F3" s="821"/>
      <c r="G3" s="898">
        <v>12.0</v>
      </c>
      <c r="H3" s="899">
        <v>8.0</v>
      </c>
      <c r="I3" s="899">
        <v>8.0</v>
      </c>
      <c r="J3" s="899">
        <v>8.0</v>
      </c>
      <c r="K3" s="898">
        <v>12.0</v>
      </c>
      <c r="L3" s="824" t="s">
        <v>193</v>
      </c>
      <c r="M3" s="823"/>
      <c r="N3" s="900">
        <v>12.0</v>
      </c>
      <c r="O3" s="901">
        <v>8.0</v>
      </c>
      <c r="P3" s="901">
        <v>8.0</v>
      </c>
      <c r="Q3" s="901">
        <v>8.0</v>
      </c>
      <c r="R3" s="901">
        <v>8.0</v>
      </c>
      <c r="S3" s="902">
        <v>12.0</v>
      </c>
      <c r="T3" s="823"/>
      <c r="U3" s="901"/>
      <c r="V3" s="901">
        <v>8.0</v>
      </c>
      <c r="W3" s="900">
        <v>12.0</v>
      </c>
      <c r="X3" s="901">
        <v>8.0</v>
      </c>
      <c r="Y3" s="901">
        <v>8.0</v>
      </c>
      <c r="Z3" s="823"/>
      <c r="AA3" s="834"/>
      <c r="AB3" s="901">
        <v>8.0</v>
      </c>
      <c r="AC3" s="900">
        <v>12.0</v>
      </c>
      <c r="AD3" s="901">
        <v>8.0</v>
      </c>
      <c r="AE3" s="901">
        <v>8.0</v>
      </c>
      <c r="AF3" s="901"/>
      <c r="AG3" s="823"/>
      <c r="AH3" s="822">
        <v>12.0</v>
      </c>
      <c r="AI3" s="901">
        <v>8.0</v>
      </c>
      <c r="AJ3" s="901">
        <v>8.0</v>
      </c>
      <c r="AK3" s="404">
        <f t="shared" ref="AK3:AK30" si="1">COUNT(F3:AJ3)</f>
        <v>22</v>
      </c>
    </row>
    <row r="4" ht="15.75" customHeight="1">
      <c r="A4" s="19">
        <v>2.0</v>
      </c>
      <c r="B4" s="819" t="s">
        <v>198</v>
      </c>
      <c r="C4" s="359"/>
      <c r="D4" s="32"/>
      <c r="E4" s="23"/>
      <c r="F4" s="821"/>
      <c r="G4" s="901">
        <v>8.0</v>
      </c>
      <c r="H4" s="901">
        <v>8.0</v>
      </c>
      <c r="I4" s="901">
        <v>8.0</v>
      </c>
      <c r="J4" s="900">
        <v>12.0</v>
      </c>
      <c r="K4" s="903">
        <v>8.0</v>
      </c>
      <c r="L4" s="904"/>
      <c r="M4" s="904">
        <v>8.0</v>
      </c>
      <c r="N4" s="905">
        <v>8.0</v>
      </c>
      <c r="O4" s="899">
        <v>8.0</v>
      </c>
      <c r="P4" s="898" t="s">
        <v>193</v>
      </c>
      <c r="Q4" s="899">
        <v>8.0</v>
      </c>
      <c r="R4" s="898" t="s">
        <v>193</v>
      </c>
      <c r="S4" s="906"/>
      <c r="T4" s="904"/>
      <c r="U4" s="901">
        <v>8.0</v>
      </c>
      <c r="V4" s="900">
        <v>12.0</v>
      </c>
      <c r="W4" s="901">
        <v>8.0</v>
      </c>
      <c r="X4" s="901">
        <v>8.0</v>
      </c>
      <c r="Y4" s="901"/>
      <c r="Z4" s="904"/>
      <c r="AA4" s="904">
        <v>8.0</v>
      </c>
      <c r="AB4" s="900">
        <v>12.0</v>
      </c>
      <c r="AC4" s="901">
        <v>8.0</v>
      </c>
      <c r="AD4" s="900">
        <v>12.0</v>
      </c>
      <c r="AE4" s="901">
        <v>8.0</v>
      </c>
      <c r="AF4" s="900">
        <v>12.0</v>
      </c>
      <c r="AG4" s="906"/>
      <c r="AH4" s="904"/>
      <c r="AI4" s="907"/>
      <c r="AJ4" s="908"/>
      <c r="AK4" s="404">
        <f t="shared" si="1"/>
        <v>19</v>
      </c>
    </row>
    <row r="5" ht="15.75" customHeight="1">
      <c r="A5" s="19">
        <v>3.0</v>
      </c>
      <c r="B5" s="826" t="s">
        <v>686</v>
      </c>
      <c r="C5" s="358"/>
      <c r="D5" s="32"/>
      <c r="E5" s="23"/>
      <c r="F5" s="821"/>
      <c r="G5" s="901">
        <v>8.0</v>
      </c>
      <c r="H5" s="901">
        <v>8.0</v>
      </c>
      <c r="I5" s="900">
        <v>12.0</v>
      </c>
      <c r="J5" s="901">
        <v>8.0</v>
      </c>
      <c r="K5" s="901">
        <v>8.0</v>
      </c>
      <c r="L5" s="902">
        <v>12.0</v>
      </c>
      <c r="M5" s="906"/>
      <c r="N5" s="901"/>
      <c r="O5" s="901">
        <v>8.0</v>
      </c>
      <c r="P5" s="901">
        <v>8.0</v>
      </c>
      <c r="Q5" s="900">
        <v>12.0</v>
      </c>
      <c r="R5" s="901">
        <v>8.0</v>
      </c>
      <c r="S5" s="909">
        <v>8.0</v>
      </c>
      <c r="T5" s="904"/>
      <c r="U5" s="900">
        <v>12.0</v>
      </c>
      <c r="V5" s="901">
        <v>8.0</v>
      </c>
      <c r="W5" s="901">
        <v>8.0</v>
      </c>
      <c r="X5" s="901">
        <v>8.0</v>
      </c>
      <c r="Y5" s="901">
        <v>8.0</v>
      </c>
      <c r="Z5" s="902">
        <v>12.0</v>
      </c>
      <c r="AA5" s="906"/>
      <c r="AB5" s="905"/>
      <c r="AC5" s="898">
        <v>12.0</v>
      </c>
      <c r="AD5" s="899">
        <v>8.0</v>
      </c>
      <c r="AE5" s="899">
        <v>8.0</v>
      </c>
      <c r="AF5" s="905">
        <v>8.0</v>
      </c>
      <c r="AG5" s="904"/>
      <c r="AH5" s="904"/>
      <c r="AI5" s="901"/>
      <c r="AJ5" s="900">
        <v>12.0</v>
      </c>
      <c r="AK5" s="404">
        <f t="shared" si="1"/>
        <v>22</v>
      </c>
    </row>
    <row r="6" ht="15.75" customHeight="1">
      <c r="A6" s="19">
        <v>4.0</v>
      </c>
      <c r="B6" s="819" t="s">
        <v>23</v>
      </c>
      <c r="C6" s="358"/>
      <c r="D6" s="32"/>
      <c r="E6" s="23"/>
      <c r="F6" s="821"/>
      <c r="G6" s="901">
        <v>8.0</v>
      </c>
      <c r="H6" s="900">
        <v>12.0</v>
      </c>
      <c r="I6" s="901">
        <v>8.0</v>
      </c>
      <c r="J6" s="901">
        <v>8.0</v>
      </c>
      <c r="K6" s="901">
        <v>8.0</v>
      </c>
      <c r="L6" s="904">
        <v>8.0</v>
      </c>
      <c r="M6" s="904"/>
      <c r="N6" s="901"/>
      <c r="O6" s="901">
        <v>8.0</v>
      </c>
      <c r="P6" s="900">
        <v>12.0</v>
      </c>
      <c r="Q6" s="901">
        <v>8.0</v>
      </c>
      <c r="R6" s="901">
        <v>8.0</v>
      </c>
      <c r="S6" s="904">
        <v>8.0</v>
      </c>
      <c r="T6" s="906"/>
      <c r="U6" s="905"/>
      <c r="V6" s="899">
        <v>8.0</v>
      </c>
      <c r="W6" s="899">
        <v>8.0</v>
      </c>
      <c r="X6" s="899">
        <v>8.0</v>
      </c>
      <c r="Y6" s="898">
        <v>12.0</v>
      </c>
      <c r="Z6" s="904"/>
      <c r="AA6" s="904"/>
      <c r="AB6" s="901">
        <v>8.0</v>
      </c>
      <c r="AC6" s="901">
        <v>8.0</v>
      </c>
      <c r="AD6" s="901">
        <v>8.0</v>
      </c>
      <c r="AE6" s="900">
        <v>12.0</v>
      </c>
      <c r="AF6" s="901">
        <v>8.0</v>
      </c>
      <c r="AG6" s="904"/>
      <c r="AH6" s="904"/>
      <c r="AI6" s="900">
        <v>12.0</v>
      </c>
      <c r="AJ6" s="901">
        <v>8.0</v>
      </c>
      <c r="AK6" s="404">
        <f t="shared" si="1"/>
        <v>22</v>
      </c>
    </row>
    <row r="7" ht="15.75" customHeight="1">
      <c r="A7" s="19">
        <v>5.0</v>
      </c>
      <c r="B7" s="829" t="s">
        <v>760</v>
      </c>
      <c r="C7" s="358"/>
      <c r="D7" s="32"/>
      <c r="E7" s="23"/>
      <c r="F7" s="821"/>
      <c r="G7" s="900">
        <v>12.0</v>
      </c>
      <c r="H7" s="901"/>
      <c r="I7" s="901">
        <v>8.0</v>
      </c>
      <c r="J7" s="901">
        <v>8.0</v>
      </c>
      <c r="K7" s="901">
        <v>8.0</v>
      </c>
      <c r="L7" s="904"/>
      <c r="M7" s="904">
        <v>8.0</v>
      </c>
      <c r="N7" s="900" t="s">
        <v>193</v>
      </c>
      <c r="O7" s="910"/>
      <c r="P7" s="901">
        <v>8.0</v>
      </c>
      <c r="Q7" s="900">
        <v>12.0</v>
      </c>
      <c r="R7" s="901">
        <v>8.0</v>
      </c>
      <c r="S7" s="904"/>
      <c r="T7" s="904">
        <v>8.0</v>
      </c>
      <c r="U7" s="901">
        <v>8.0</v>
      </c>
      <c r="V7" s="901"/>
      <c r="W7" s="901">
        <v>8.0</v>
      </c>
      <c r="X7" s="900">
        <v>12.0</v>
      </c>
      <c r="Y7" s="901">
        <v>8.0</v>
      </c>
      <c r="Z7" s="904"/>
      <c r="AA7" s="904">
        <v>8.0</v>
      </c>
      <c r="AB7" s="901">
        <v>8.0</v>
      </c>
      <c r="AC7" s="901"/>
      <c r="AD7" s="900">
        <v>12.0</v>
      </c>
      <c r="AE7" s="901">
        <v>8.0</v>
      </c>
      <c r="AF7" s="901">
        <v>8.0</v>
      </c>
      <c r="AG7" s="904"/>
      <c r="AH7" s="904"/>
      <c r="AI7" s="905">
        <v>8.0</v>
      </c>
      <c r="AJ7" s="899">
        <v>8.0</v>
      </c>
      <c r="AK7" s="404">
        <f t="shared" si="1"/>
        <v>20</v>
      </c>
    </row>
    <row r="8" ht="15.75" customHeight="1">
      <c r="A8" s="19">
        <v>6.0</v>
      </c>
      <c r="B8" s="829" t="s">
        <v>24</v>
      </c>
      <c r="C8" s="359"/>
      <c r="D8" s="32"/>
      <c r="E8" s="23"/>
      <c r="F8" s="821"/>
      <c r="G8" s="901"/>
      <c r="H8" s="901">
        <v>8.0</v>
      </c>
      <c r="I8" s="901">
        <v>8.0</v>
      </c>
      <c r="J8" s="900">
        <v>12.0</v>
      </c>
      <c r="K8" s="911">
        <v>8.0</v>
      </c>
      <c r="L8" s="904"/>
      <c r="M8" s="904"/>
      <c r="N8" s="900">
        <v>12.0</v>
      </c>
      <c r="O8" s="901">
        <v>8.0</v>
      </c>
      <c r="P8" s="901">
        <v>8.0</v>
      </c>
      <c r="Q8" s="901">
        <v>8.0</v>
      </c>
      <c r="R8" s="901">
        <v>8.0</v>
      </c>
      <c r="S8" s="904"/>
      <c r="T8" s="904"/>
      <c r="U8" s="900">
        <v>12.0</v>
      </c>
      <c r="V8" s="901"/>
      <c r="W8" s="900">
        <v>12.0</v>
      </c>
      <c r="X8" s="901">
        <v>8.0</v>
      </c>
      <c r="Y8" s="901">
        <v>8.0</v>
      </c>
      <c r="Z8" s="904"/>
      <c r="AA8" s="902">
        <v>12.0</v>
      </c>
      <c r="AB8" s="901">
        <v>8.0</v>
      </c>
      <c r="AC8" s="900">
        <v>12.0</v>
      </c>
      <c r="AD8" s="901">
        <v>8.0</v>
      </c>
      <c r="AE8" s="901">
        <v>8.0</v>
      </c>
      <c r="AF8" s="900">
        <v>12.0</v>
      </c>
      <c r="AG8" s="904"/>
      <c r="AH8" s="902">
        <v>12.0</v>
      </c>
      <c r="AI8" s="901">
        <v>8.0</v>
      </c>
      <c r="AJ8" s="911">
        <v>8.0</v>
      </c>
      <c r="AK8" s="404">
        <f t="shared" si="1"/>
        <v>22</v>
      </c>
    </row>
    <row r="9" ht="15.75" customHeight="1">
      <c r="A9" s="19">
        <v>7.0</v>
      </c>
      <c r="B9" s="829" t="s">
        <v>714</v>
      </c>
      <c r="C9" s="358"/>
      <c r="D9" s="32"/>
      <c r="E9" s="23"/>
      <c r="F9" s="821"/>
      <c r="G9" s="901">
        <v>8.0</v>
      </c>
      <c r="H9" s="901">
        <v>8.0</v>
      </c>
      <c r="I9" s="901">
        <v>8.0</v>
      </c>
      <c r="J9" s="900">
        <v>12.0</v>
      </c>
      <c r="K9" s="901"/>
      <c r="L9" s="904"/>
      <c r="M9" s="904"/>
      <c r="N9" s="905">
        <v>8.0</v>
      </c>
      <c r="O9" s="899">
        <v>8.0</v>
      </c>
      <c r="P9" s="899">
        <v>8.0</v>
      </c>
      <c r="Q9" s="899">
        <v>8.0</v>
      </c>
      <c r="R9" s="898">
        <v>12.0</v>
      </c>
      <c r="S9" s="902">
        <v>12.0</v>
      </c>
      <c r="T9" s="904"/>
      <c r="U9" s="903">
        <v>8.0</v>
      </c>
      <c r="V9" s="900">
        <v>12.0</v>
      </c>
      <c r="W9" s="901">
        <v>8.0</v>
      </c>
      <c r="X9" s="901">
        <v>8.0</v>
      </c>
      <c r="Y9" s="901">
        <v>8.0</v>
      </c>
      <c r="Z9" s="904"/>
      <c r="AA9" s="904"/>
      <c r="AB9" s="900">
        <v>12.0</v>
      </c>
      <c r="AC9" s="901">
        <v>8.0</v>
      </c>
      <c r="AD9" s="901">
        <v>8.0</v>
      </c>
      <c r="AE9" s="901">
        <v>8.0</v>
      </c>
      <c r="AF9" s="901">
        <v>8.0</v>
      </c>
      <c r="AG9" s="902">
        <v>12.0</v>
      </c>
      <c r="AH9" s="906"/>
      <c r="AI9" s="901"/>
      <c r="AJ9" s="901">
        <v>8.0</v>
      </c>
      <c r="AK9" s="404">
        <f t="shared" si="1"/>
        <v>22</v>
      </c>
    </row>
    <row r="10" ht="15.75" customHeight="1">
      <c r="A10" s="19">
        <v>8.0</v>
      </c>
      <c r="B10" s="819" t="s">
        <v>253</v>
      </c>
      <c r="C10" s="358"/>
      <c r="D10" s="32"/>
      <c r="E10" s="912"/>
      <c r="F10" s="913"/>
      <c r="G10" s="901">
        <v>8.0</v>
      </c>
      <c r="H10" s="901">
        <v>8.0</v>
      </c>
      <c r="I10" s="898">
        <v>12.0</v>
      </c>
      <c r="J10" s="901">
        <v>8.0</v>
      </c>
      <c r="K10" s="901">
        <v>8.0</v>
      </c>
      <c r="L10" s="904"/>
      <c r="M10" s="914">
        <v>43497.0</v>
      </c>
      <c r="N10" s="901">
        <v>8.0</v>
      </c>
      <c r="O10" s="901">
        <v>8.0</v>
      </c>
      <c r="P10" s="901">
        <v>8.0</v>
      </c>
      <c r="Q10" s="899">
        <v>8.0</v>
      </c>
      <c r="R10" s="901">
        <v>8.0</v>
      </c>
      <c r="S10" s="904"/>
      <c r="T10" s="904"/>
      <c r="U10" s="899">
        <v>8.0</v>
      </c>
      <c r="V10" s="901">
        <v>8.0</v>
      </c>
      <c r="W10" s="901">
        <v>8.0</v>
      </c>
      <c r="X10" s="901">
        <v>8.0</v>
      </c>
      <c r="Y10" s="901">
        <v>8.0</v>
      </c>
      <c r="Z10" s="904"/>
      <c r="AA10" s="904"/>
      <c r="AB10" s="905">
        <v>8.0</v>
      </c>
      <c r="AC10" s="899">
        <v>8.0</v>
      </c>
      <c r="AD10" s="899">
        <v>8.0</v>
      </c>
      <c r="AE10" s="899">
        <v>8.0</v>
      </c>
      <c r="AF10" s="899">
        <v>8.0</v>
      </c>
      <c r="AG10" s="904"/>
      <c r="AH10" s="904"/>
      <c r="AI10" s="901"/>
      <c r="AJ10" s="899"/>
      <c r="AK10" s="404">
        <f t="shared" si="1"/>
        <v>21</v>
      </c>
    </row>
    <row r="11" ht="15.75" customHeight="1">
      <c r="A11" s="19">
        <v>9.0</v>
      </c>
      <c r="B11" s="819" t="s">
        <v>25</v>
      </c>
      <c r="C11" s="358"/>
      <c r="D11" s="32"/>
      <c r="E11" s="382"/>
      <c r="F11" s="915"/>
      <c r="G11" s="901">
        <v>8.0</v>
      </c>
      <c r="H11" s="900">
        <v>12.0</v>
      </c>
      <c r="I11" s="901">
        <v>8.0</v>
      </c>
      <c r="J11" s="901">
        <v>8.0</v>
      </c>
      <c r="K11" s="900">
        <v>12.0</v>
      </c>
      <c r="L11" s="916">
        <v>8.0</v>
      </c>
      <c r="M11" s="916"/>
      <c r="N11" s="901">
        <v>8.0</v>
      </c>
      <c r="O11" s="903">
        <v>8.0</v>
      </c>
      <c r="P11" s="900">
        <v>12.0</v>
      </c>
      <c r="Q11" s="901">
        <v>8.0</v>
      </c>
      <c r="R11" s="901">
        <v>8.0</v>
      </c>
      <c r="S11" s="917"/>
      <c r="T11" s="917"/>
      <c r="U11" s="898">
        <v>12.0</v>
      </c>
      <c r="V11" s="899">
        <v>8.0</v>
      </c>
      <c r="W11" s="899">
        <v>8.0</v>
      </c>
      <c r="X11" s="899">
        <v>8.0</v>
      </c>
      <c r="Y11" s="898">
        <v>12.0</v>
      </c>
      <c r="Z11" s="916">
        <v>8.0</v>
      </c>
      <c r="AA11" s="916"/>
      <c r="AB11" s="901">
        <v>8.0</v>
      </c>
      <c r="AC11" s="901">
        <v>8.0</v>
      </c>
      <c r="AD11" s="901">
        <v>8.0</v>
      </c>
      <c r="AE11" s="900">
        <v>12.0</v>
      </c>
      <c r="AF11" s="901"/>
      <c r="AG11" s="916"/>
      <c r="AH11" s="916">
        <v>8.0</v>
      </c>
      <c r="AI11" s="900">
        <v>12.0</v>
      </c>
      <c r="AJ11" s="901">
        <v>8.0</v>
      </c>
      <c r="AK11" s="404">
        <f t="shared" si="1"/>
        <v>24</v>
      </c>
    </row>
    <row r="12" ht="15.75" customHeight="1">
      <c r="A12" s="19">
        <v>10.0</v>
      </c>
      <c r="B12" s="819" t="s">
        <v>761</v>
      </c>
      <c r="C12" s="358"/>
      <c r="D12" s="32"/>
      <c r="E12" s="23"/>
      <c r="F12" s="821"/>
      <c r="G12" s="900">
        <v>12.0</v>
      </c>
      <c r="H12" s="901">
        <v>8.0</v>
      </c>
      <c r="I12" s="901">
        <v>8.0</v>
      </c>
      <c r="J12" s="901">
        <v>8.0</v>
      </c>
      <c r="K12" s="901"/>
      <c r="L12" s="904"/>
      <c r="M12" s="904">
        <v>8.0</v>
      </c>
      <c r="N12" s="901">
        <v>8.0</v>
      </c>
      <c r="O12" s="900">
        <v>12.0</v>
      </c>
      <c r="P12" s="901">
        <v>8.0</v>
      </c>
      <c r="Q12" s="901">
        <v>8.0</v>
      </c>
      <c r="R12" s="901">
        <v>8.0</v>
      </c>
      <c r="S12" s="904"/>
      <c r="T12" s="918" t="s">
        <v>762</v>
      </c>
      <c r="U12" s="901">
        <v>8.0</v>
      </c>
      <c r="V12" s="901">
        <v>8.0</v>
      </c>
      <c r="W12" s="901">
        <v>8.0</v>
      </c>
      <c r="X12" s="900">
        <v>12.0</v>
      </c>
      <c r="Y12" s="901">
        <v>8.0</v>
      </c>
      <c r="Z12" s="902">
        <v>12.0</v>
      </c>
      <c r="AA12" s="904"/>
      <c r="AB12" s="900">
        <v>12.0</v>
      </c>
      <c r="AC12" s="901">
        <v>8.0</v>
      </c>
      <c r="AD12" s="900">
        <v>12.0</v>
      </c>
      <c r="AE12" s="901">
        <v>8.0</v>
      </c>
      <c r="AF12" s="901">
        <v>8.0</v>
      </c>
      <c r="AG12" s="904"/>
      <c r="AH12" s="904"/>
      <c r="AI12" s="905">
        <v>8.0</v>
      </c>
      <c r="AJ12" s="899">
        <v>8.0</v>
      </c>
      <c r="AK12" s="404">
        <f t="shared" si="1"/>
        <v>23</v>
      </c>
    </row>
    <row r="13" ht="15.75" customHeight="1">
      <c r="A13" s="19">
        <v>11.0</v>
      </c>
      <c r="B13" s="829" t="s">
        <v>278</v>
      </c>
      <c r="C13" s="359"/>
      <c r="D13" s="32"/>
      <c r="E13" s="23"/>
      <c r="F13" s="821"/>
      <c r="G13" s="919"/>
      <c r="H13" s="919"/>
      <c r="I13" s="919"/>
      <c r="J13" s="919"/>
      <c r="K13" s="919"/>
      <c r="L13" s="919"/>
      <c r="M13" s="919"/>
      <c r="N13" s="900">
        <v>12.0</v>
      </c>
      <c r="O13" s="901">
        <v>8.0</v>
      </c>
      <c r="P13" s="901">
        <v>8.0</v>
      </c>
      <c r="Q13" s="901">
        <v>8.0</v>
      </c>
      <c r="R13" s="901"/>
      <c r="S13" s="904"/>
      <c r="T13" s="902">
        <v>12.0</v>
      </c>
      <c r="U13" s="901">
        <v>8.0</v>
      </c>
      <c r="V13" s="901">
        <v>8.0</v>
      </c>
      <c r="W13" s="900">
        <v>12.0</v>
      </c>
      <c r="X13" s="901">
        <v>8.0</v>
      </c>
      <c r="Y13" s="901">
        <v>8.0</v>
      </c>
      <c r="Z13" s="904"/>
      <c r="AA13" s="904"/>
      <c r="AB13" s="901">
        <v>8.0</v>
      </c>
      <c r="AC13" s="900">
        <v>12.0</v>
      </c>
      <c r="AD13" s="901">
        <v>8.0</v>
      </c>
      <c r="AE13" s="901">
        <v>8.0</v>
      </c>
      <c r="AF13" s="901">
        <v>8.0</v>
      </c>
      <c r="AG13" s="902">
        <v>12.0</v>
      </c>
      <c r="AH13" s="906"/>
      <c r="AI13" s="901"/>
      <c r="AJ13" s="901">
        <v>8.0</v>
      </c>
      <c r="AK13" s="404">
        <f t="shared" si="1"/>
        <v>17</v>
      </c>
    </row>
    <row r="14" ht="15.75" customHeight="1">
      <c r="A14" s="19">
        <v>12.0</v>
      </c>
      <c r="B14" s="829" t="s">
        <v>200</v>
      </c>
      <c r="C14" s="358"/>
      <c r="D14" s="32"/>
      <c r="E14" s="23"/>
      <c r="F14" s="821"/>
      <c r="G14" s="901">
        <v>8.0</v>
      </c>
      <c r="H14" s="901">
        <v>8.0</v>
      </c>
      <c r="I14" s="901">
        <v>8.0</v>
      </c>
      <c r="J14" s="901">
        <v>8.0</v>
      </c>
      <c r="K14" s="900">
        <v>12.0</v>
      </c>
      <c r="L14" s="906"/>
      <c r="M14" s="906"/>
      <c r="N14" s="905">
        <v>8.0</v>
      </c>
      <c r="O14" s="899">
        <v>8.0</v>
      </c>
      <c r="P14" s="899">
        <v>8.0</v>
      </c>
      <c r="Q14" s="899">
        <v>8.0</v>
      </c>
      <c r="R14" s="898">
        <v>12.0</v>
      </c>
      <c r="S14" s="904">
        <v>8.0</v>
      </c>
      <c r="T14" s="904"/>
      <c r="U14" s="903">
        <v>8.0</v>
      </c>
      <c r="V14" s="911">
        <v>8.0</v>
      </c>
      <c r="W14" s="901">
        <v>8.0</v>
      </c>
      <c r="X14" s="901">
        <v>8.0</v>
      </c>
      <c r="Y14" s="901">
        <v>8.0</v>
      </c>
      <c r="Z14" s="904"/>
      <c r="AA14" s="904"/>
      <c r="AB14" s="911">
        <v>8.0</v>
      </c>
      <c r="AC14" s="900">
        <v>12.0</v>
      </c>
      <c r="AD14" s="901">
        <v>8.0</v>
      </c>
      <c r="AE14" s="901">
        <v>8.0</v>
      </c>
      <c r="AF14" s="900">
        <v>12.0</v>
      </c>
      <c r="AG14" s="902">
        <v>12.0</v>
      </c>
      <c r="AH14" s="904"/>
      <c r="AI14" s="901"/>
      <c r="AJ14" s="901">
        <v>8.0</v>
      </c>
      <c r="AK14" s="404">
        <f t="shared" si="1"/>
        <v>23</v>
      </c>
    </row>
    <row r="15" ht="15.75" customHeight="1">
      <c r="A15" s="19">
        <v>13.0</v>
      </c>
      <c r="B15" s="837" t="s">
        <v>27</v>
      </c>
      <c r="C15" s="359"/>
      <c r="D15" s="32"/>
      <c r="E15" s="23"/>
      <c r="F15" s="821"/>
      <c r="G15" s="901"/>
      <c r="H15" s="901">
        <v>8.0</v>
      </c>
      <c r="I15" s="900">
        <v>12.0</v>
      </c>
      <c r="J15" s="901">
        <v>8.0</v>
      </c>
      <c r="K15" s="901">
        <v>8.0</v>
      </c>
      <c r="L15" s="909">
        <v>8.0</v>
      </c>
      <c r="M15" s="902">
        <v>12.0</v>
      </c>
      <c r="N15" s="901"/>
      <c r="O15" s="901">
        <v>8.0</v>
      </c>
      <c r="P15" s="901">
        <v>8.0</v>
      </c>
      <c r="Q15" s="900">
        <v>12.0</v>
      </c>
      <c r="R15" s="901"/>
      <c r="S15" s="906"/>
      <c r="T15" s="904">
        <v>8.0</v>
      </c>
      <c r="U15" s="900">
        <v>12.0</v>
      </c>
      <c r="V15" s="901">
        <v>8.0</v>
      </c>
      <c r="W15" s="901">
        <v>8.0</v>
      </c>
      <c r="X15" s="901">
        <v>8.0</v>
      </c>
      <c r="Y15" s="901">
        <v>8.0</v>
      </c>
      <c r="Z15" s="904"/>
      <c r="AA15" s="906"/>
      <c r="AB15" s="898">
        <v>12.0</v>
      </c>
      <c r="AC15" s="899">
        <v>8.0</v>
      </c>
      <c r="AD15" s="899">
        <v>8.0</v>
      </c>
      <c r="AE15" s="899">
        <v>8.0</v>
      </c>
      <c r="AF15" s="898">
        <v>12.0</v>
      </c>
      <c r="AG15" s="906"/>
      <c r="AH15" s="904"/>
      <c r="AI15" s="901">
        <v>8.0</v>
      </c>
      <c r="AJ15" s="900">
        <v>12.0</v>
      </c>
      <c r="AK15" s="404">
        <f t="shared" si="1"/>
        <v>22</v>
      </c>
    </row>
    <row r="16" ht="15.75" customHeight="1">
      <c r="A16" s="19">
        <v>14.0</v>
      </c>
      <c r="B16" s="819" t="s">
        <v>28</v>
      </c>
      <c r="C16" s="359"/>
      <c r="D16" s="32"/>
      <c r="E16" s="23"/>
      <c r="F16" s="821"/>
      <c r="G16" s="901"/>
      <c r="H16" s="900">
        <v>12.0</v>
      </c>
      <c r="I16" s="901">
        <v>8.0</v>
      </c>
      <c r="J16" s="901">
        <v>8.0</v>
      </c>
      <c r="K16" s="901">
        <v>8.0</v>
      </c>
      <c r="L16" s="920" t="s">
        <v>763</v>
      </c>
      <c r="M16" s="904"/>
      <c r="N16" s="901">
        <v>8.0</v>
      </c>
      <c r="O16" s="901">
        <v>8.0</v>
      </c>
      <c r="P16" s="900">
        <v>12.0</v>
      </c>
      <c r="Q16" s="901">
        <v>8.0</v>
      </c>
      <c r="R16" s="901">
        <v>8.0</v>
      </c>
      <c r="S16" s="902">
        <v>12.0</v>
      </c>
      <c r="T16" s="906"/>
      <c r="U16" s="905"/>
      <c r="V16" s="899">
        <v>8.0</v>
      </c>
      <c r="W16" s="899">
        <v>8.0</v>
      </c>
      <c r="X16" s="899">
        <v>8.0</v>
      </c>
      <c r="Y16" s="898">
        <v>12.0</v>
      </c>
      <c r="Z16" s="904">
        <v>8.0</v>
      </c>
      <c r="AA16" s="904"/>
      <c r="AB16" s="901">
        <v>8.0</v>
      </c>
      <c r="AC16" s="901">
        <v>8.0</v>
      </c>
      <c r="AD16" s="901">
        <v>8.0</v>
      </c>
      <c r="AE16" s="900">
        <v>12.0</v>
      </c>
      <c r="AF16" s="901">
        <v>8.0</v>
      </c>
      <c r="AG16" s="902">
        <v>12.0</v>
      </c>
      <c r="AH16" s="904"/>
      <c r="AI16" s="910"/>
      <c r="AJ16" s="901">
        <v>8.0</v>
      </c>
      <c r="AK16" s="404">
        <f t="shared" si="1"/>
        <v>22</v>
      </c>
    </row>
    <row r="17" ht="15.75" customHeight="1">
      <c r="A17" s="19">
        <v>15.0</v>
      </c>
      <c r="B17" s="819" t="s">
        <v>312</v>
      </c>
      <c r="C17" s="359"/>
      <c r="D17" s="32"/>
      <c r="E17" s="23"/>
      <c r="F17" s="821"/>
      <c r="G17" s="900">
        <v>12.0</v>
      </c>
      <c r="H17" s="901">
        <v>8.0</v>
      </c>
      <c r="I17" s="901">
        <v>8.0</v>
      </c>
      <c r="J17" s="901">
        <v>8.0</v>
      </c>
      <c r="K17" s="900">
        <v>12.0</v>
      </c>
      <c r="L17" s="902">
        <v>12.0</v>
      </c>
      <c r="M17" s="906"/>
      <c r="N17" s="901">
        <v>8.0</v>
      </c>
      <c r="O17" s="900">
        <v>12.0</v>
      </c>
      <c r="P17" s="921">
        <v>43558.0</v>
      </c>
      <c r="Q17" s="901">
        <v>8.0</v>
      </c>
      <c r="R17" s="901"/>
      <c r="S17" s="904"/>
      <c r="T17" s="904"/>
      <c r="U17" s="901">
        <v>8.0</v>
      </c>
      <c r="V17" s="901">
        <v>8.0</v>
      </c>
      <c r="W17" s="901">
        <v>8.0</v>
      </c>
      <c r="X17" s="900">
        <v>12.0</v>
      </c>
      <c r="Y17" s="901">
        <v>8.0</v>
      </c>
      <c r="Z17" s="904"/>
      <c r="AA17" s="904"/>
      <c r="AB17" s="901">
        <v>8.0</v>
      </c>
      <c r="AC17" s="901">
        <v>8.0</v>
      </c>
      <c r="AD17" s="900">
        <v>12.0</v>
      </c>
      <c r="AE17" s="901">
        <v>8.0</v>
      </c>
      <c r="AF17" s="901">
        <v>8.0</v>
      </c>
      <c r="AG17" s="904">
        <v>8.0</v>
      </c>
      <c r="AH17" s="904"/>
      <c r="AI17" s="905"/>
      <c r="AJ17" s="898">
        <v>12.0</v>
      </c>
      <c r="AK17" s="404">
        <f t="shared" si="1"/>
        <v>22</v>
      </c>
    </row>
    <row r="18" ht="15.75" customHeight="1">
      <c r="A18" s="19">
        <v>16.0</v>
      </c>
      <c r="B18" s="842" t="s">
        <v>729</v>
      </c>
      <c r="C18" s="362"/>
      <c r="D18" s="32"/>
      <c r="E18" s="23"/>
      <c r="F18" s="821"/>
      <c r="G18" s="922"/>
      <c r="H18" s="923"/>
      <c r="I18" s="901">
        <v>8.0</v>
      </c>
      <c r="J18" s="901">
        <v>8.0</v>
      </c>
      <c r="K18" s="900">
        <v>12.0</v>
      </c>
      <c r="L18" s="906"/>
      <c r="M18" s="904"/>
      <c r="N18" s="900">
        <v>12.0</v>
      </c>
      <c r="O18" s="901">
        <v>8.0</v>
      </c>
      <c r="P18" s="901">
        <v>8.0</v>
      </c>
      <c r="Q18" s="901">
        <v>8.0</v>
      </c>
      <c r="R18" s="903">
        <v>8.0</v>
      </c>
      <c r="S18" s="904"/>
      <c r="T18" s="902">
        <v>12.0</v>
      </c>
      <c r="U18" s="901">
        <v>8.0</v>
      </c>
      <c r="V18" s="901">
        <v>8.0</v>
      </c>
      <c r="W18" s="900">
        <v>12.0</v>
      </c>
      <c r="X18" s="901">
        <v>8.0</v>
      </c>
      <c r="Y18" s="901">
        <v>8.0</v>
      </c>
      <c r="Z18" s="904"/>
      <c r="AA18" s="906"/>
      <c r="AB18" s="900" t="s">
        <v>193</v>
      </c>
      <c r="AC18" s="900">
        <v>12.0</v>
      </c>
      <c r="AD18" s="901">
        <v>8.0</v>
      </c>
      <c r="AE18" s="901">
        <v>8.0</v>
      </c>
      <c r="AF18" s="901"/>
      <c r="AG18" s="904"/>
      <c r="AH18" s="906"/>
      <c r="AI18" s="900" t="s">
        <v>193</v>
      </c>
      <c r="AJ18" s="901">
        <v>8.0</v>
      </c>
      <c r="AK18" s="404">
        <f t="shared" si="1"/>
        <v>18</v>
      </c>
    </row>
    <row r="19" ht="15.75" customHeight="1">
      <c r="A19" s="19">
        <v>17.0</v>
      </c>
      <c r="B19" s="819" t="s">
        <v>32</v>
      </c>
      <c r="C19" s="359"/>
      <c r="D19" s="32"/>
      <c r="E19" s="23"/>
      <c r="F19" s="821"/>
      <c r="G19" s="901">
        <v>8.0</v>
      </c>
      <c r="H19" s="901">
        <v>8.0</v>
      </c>
      <c r="I19" s="901">
        <v>8.0</v>
      </c>
      <c r="J19" s="900">
        <v>12.0</v>
      </c>
      <c r="K19" s="901"/>
      <c r="L19" s="904"/>
      <c r="M19" s="902">
        <v>12.0</v>
      </c>
      <c r="N19" s="905">
        <v>8.0</v>
      </c>
      <c r="O19" s="899">
        <v>8.0</v>
      </c>
      <c r="P19" s="899">
        <v>8.0</v>
      </c>
      <c r="Q19" s="899">
        <v>8.0</v>
      </c>
      <c r="R19" s="905">
        <v>8.0</v>
      </c>
      <c r="S19" s="906"/>
      <c r="T19" s="904"/>
      <c r="U19" s="907"/>
      <c r="V19" s="907"/>
      <c r="W19" s="907"/>
      <c r="X19" s="908"/>
      <c r="Y19" s="907"/>
      <c r="Z19" s="919"/>
      <c r="AA19" s="924"/>
      <c r="AB19" s="907"/>
      <c r="AC19" s="907"/>
      <c r="AD19" s="907"/>
      <c r="AE19" s="908"/>
      <c r="AF19" s="907"/>
      <c r="AG19" s="924"/>
      <c r="AH19" s="924"/>
      <c r="AI19" s="901">
        <v>8.0</v>
      </c>
      <c r="AJ19" s="901">
        <v>8.0</v>
      </c>
      <c r="AK19" s="404">
        <f t="shared" si="1"/>
        <v>12</v>
      </c>
    </row>
    <row r="20" ht="15.75" customHeight="1">
      <c r="A20" s="19">
        <v>18.0</v>
      </c>
      <c r="B20" s="829" t="s">
        <v>33</v>
      </c>
      <c r="C20" s="380"/>
      <c r="D20" s="32"/>
      <c r="E20" s="23"/>
      <c r="F20" s="821"/>
      <c r="G20" s="901">
        <v>8.0</v>
      </c>
      <c r="H20" s="901">
        <v>8.0</v>
      </c>
      <c r="I20" s="900">
        <v>12.0</v>
      </c>
      <c r="J20" s="901">
        <v>8.0</v>
      </c>
      <c r="K20" s="901">
        <v>8.0</v>
      </c>
      <c r="L20" s="904"/>
      <c r="M20" s="904"/>
      <c r="N20" s="901">
        <v>8.0</v>
      </c>
      <c r="O20" s="901">
        <v>8.0</v>
      </c>
      <c r="P20" s="901">
        <v>8.0</v>
      </c>
      <c r="Q20" s="900">
        <v>12.0</v>
      </c>
      <c r="R20" s="903">
        <v>8.0</v>
      </c>
      <c r="S20" s="904"/>
      <c r="T20" s="904">
        <v>8.0</v>
      </c>
      <c r="U20" s="911">
        <v>8.0</v>
      </c>
      <c r="V20" s="901">
        <v>8.0</v>
      </c>
      <c r="W20" s="900">
        <v>12.0</v>
      </c>
      <c r="X20" s="901">
        <v>8.0</v>
      </c>
      <c r="Y20" s="901">
        <v>8.0</v>
      </c>
      <c r="Z20" s="904"/>
      <c r="AA20" s="904"/>
      <c r="AB20" s="925"/>
      <c r="AC20" s="926"/>
      <c r="AD20" s="927"/>
      <c r="AE20" s="927"/>
      <c r="AF20" s="926"/>
      <c r="AG20" s="918"/>
      <c r="AH20" s="918"/>
      <c r="AI20" s="922"/>
      <c r="AJ20" s="900">
        <v>12.0</v>
      </c>
      <c r="AK20" s="404">
        <f t="shared" si="1"/>
        <v>17</v>
      </c>
    </row>
    <row r="21" ht="15.75" customHeight="1">
      <c r="A21" s="19">
        <v>19.0</v>
      </c>
      <c r="B21" s="829" t="s">
        <v>313</v>
      </c>
      <c r="C21" s="364"/>
      <c r="D21" s="32"/>
      <c r="E21" s="382"/>
      <c r="F21" s="821"/>
      <c r="G21" s="901">
        <v>8.0</v>
      </c>
      <c r="H21" s="900">
        <v>12.0</v>
      </c>
      <c r="I21" s="901">
        <v>8.0</v>
      </c>
      <c r="J21" s="901">
        <v>8.0</v>
      </c>
      <c r="K21" s="901">
        <v>8.0</v>
      </c>
      <c r="L21" s="902">
        <v>12.0</v>
      </c>
      <c r="M21" s="904"/>
      <c r="N21" s="901">
        <v>8.0</v>
      </c>
      <c r="O21" s="903">
        <v>8.0</v>
      </c>
      <c r="P21" s="900">
        <v>12.0</v>
      </c>
      <c r="Q21" s="901">
        <v>8.0</v>
      </c>
      <c r="R21" s="901">
        <v>8.0</v>
      </c>
      <c r="S21" s="904"/>
      <c r="T21" s="904"/>
      <c r="U21" s="905">
        <v>8.0</v>
      </c>
      <c r="V21" s="898">
        <v>12.0</v>
      </c>
      <c r="W21" s="899">
        <v>8.0</v>
      </c>
      <c r="X21" s="899">
        <v>8.0</v>
      </c>
      <c r="Y21" s="898">
        <v>12.0</v>
      </c>
      <c r="Z21" s="902">
        <v>12.0</v>
      </c>
      <c r="AA21" s="904"/>
      <c r="AB21" s="901"/>
      <c r="AC21" s="901">
        <v>8.0</v>
      </c>
      <c r="AD21" s="901">
        <v>8.0</v>
      </c>
      <c r="AE21" s="900">
        <v>12.0</v>
      </c>
      <c r="AF21" s="901"/>
      <c r="AG21" s="904"/>
      <c r="AH21" s="904">
        <v>8.0</v>
      </c>
      <c r="AI21" s="911">
        <v>8.0</v>
      </c>
      <c r="AJ21" s="900" t="s">
        <v>193</v>
      </c>
      <c r="AK21" s="404">
        <f t="shared" si="1"/>
        <v>22</v>
      </c>
    </row>
    <row r="22" ht="15.75" customHeight="1">
      <c r="A22" s="19">
        <v>20.0</v>
      </c>
      <c r="B22" s="829" t="s">
        <v>684</v>
      </c>
      <c r="C22" s="846"/>
      <c r="D22" s="32"/>
      <c r="E22" s="41"/>
      <c r="F22" s="821"/>
      <c r="G22" s="900">
        <v>12.0</v>
      </c>
      <c r="H22" s="901">
        <v>8.0</v>
      </c>
      <c r="I22" s="901">
        <v>8.0</v>
      </c>
      <c r="J22" s="900">
        <v>12.0</v>
      </c>
      <c r="K22" s="901"/>
      <c r="L22" s="904"/>
      <c r="M22" s="902">
        <v>12.0</v>
      </c>
      <c r="N22" s="901">
        <v>8.0</v>
      </c>
      <c r="O22" s="900">
        <v>12.0</v>
      </c>
      <c r="P22" s="901">
        <v>8.0</v>
      </c>
      <c r="Q22" s="901">
        <v>8.0</v>
      </c>
      <c r="R22" s="900">
        <v>12.0</v>
      </c>
      <c r="S22" s="928">
        <v>8.0</v>
      </c>
      <c r="T22" s="904"/>
      <c r="U22" s="901">
        <v>8.0</v>
      </c>
      <c r="V22" s="901">
        <v>8.0</v>
      </c>
      <c r="W22" s="901">
        <v>8.0</v>
      </c>
      <c r="X22" s="900">
        <v>12.0</v>
      </c>
      <c r="Y22" s="901">
        <v>8.0</v>
      </c>
      <c r="Z22" s="904">
        <v>8.0</v>
      </c>
      <c r="AA22" s="906"/>
      <c r="AB22" s="901"/>
      <c r="AC22" s="901">
        <v>8.0</v>
      </c>
      <c r="AD22" s="900">
        <v>12.0</v>
      </c>
      <c r="AE22" s="901">
        <v>8.0</v>
      </c>
      <c r="AF22" s="901">
        <v>8.0</v>
      </c>
      <c r="AG22" s="906"/>
      <c r="AH22" s="904"/>
      <c r="AI22" s="905">
        <v>8.0</v>
      </c>
      <c r="AJ22" s="899">
        <v>8.0</v>
      </c>
      <c r="AK22" s="929">
        <f t="shared" si="1"/>
        <v>23</v>
      </c>
    </row>
    <row r="23" ht="15.75" customHeight="1">
      <c r="A23" s="19">
        <v>21.0</v>
      </c>
      <c r="B23" s="845" t="s">
        <v>165</v>
      </c>
      <c r="C23" s="364"/>
      <c r="D23" s="32"/>
      <c r="E23" s="23"/>
      <c r="F23" s="821"/>
      <c r="G23" s="901">
        <v>8.0</v>
      </c>
      <c r="H23" s="901">
        <v>8.0</v>
      </c>
      <c r="I23" s="901">
        <v>8.0</v>
      </c>
      <c r="J23" s="901">
        <v>8.0</v>
      </c>
      <c r="K23" s="900">
        <v>12.0</v>
      </c>
      <c r="L23" s="904">
        <v>8.0</v>
      </c>
      <c r="M23" s="904"/>
      <c r="N23" s="911">
        <v>8.0</v>
      </c>
      <c r="O23" s="901">
        <v>8.0</v>
      </c>
      <c r="P23" s="921">
        <v>43497.0</v>
      </c>
      <c r="Q23" s="901">
        <v>8.0</v>
      </c>
      <c r="R23" s="901">
        <v>8.0</v>
      </c>
      <c r="S23" s="904"/>
      <c r="T23" s="904"/>
      <c r="U23" s="907"/>
      <c r="V23" s="907"/>
      <c r="W23" s="908"/>
      <c r="X23" s="907"/>
      <c r="Y23" s="907"/>
      <c r="Z23" s="924"/>
      <c r="AA23" s="924"/>
      <c r="AB23" s="907"/>
      <c r="AC23" s="908"/>
      <c r="AD23" s="907"/>
      <c r="AE23" s="907"/>
      <c r="AF23" s="907"/>
      <c r="AG23" s="924"/>
      <c r="AH23" s="924"/>
      <c r="AI23" s="901">
        <v>8.0</v>
      </c>
      <c r="AJ23" s="900">
        <v>12.0</v>
      </c>
      <c r="AK23" s="404">
        <f t="shared" si="1"/>
        <v>13</v>
      </c>
    </row>
    <row r="24" ht="15.75" customHeight="1">
      <c r="A24" s="19">
        <v>22.0</v>
      </c>
      <c r="B24" s="829" t="s">
        <v>36</v>
      </c>
      <c r="C24" s="377"/>
      <c r="D24" s="32"/>
      <c r="E24" s="78"/>
      <c r="F24" s="930"/>
      <c r="G24" s="901">
        <v>8.0</v>
      </c>
      <c r="H24" s="901">
        <v>8.0</v>
      </c>
      <c r="I24" s="901">
        <v>8.0</v>
      </c>
      <c r="J24" s="911">
        <v>8.0</v>
      </c>
      <c r="K24" s="901">
        <v>8.0</v>
      </c>
      <c r="L24" s="931">
        <v>8.0</v>
      </c>
      <c r="M24" s="932"/>
      <c r="N24" s="905">
        <v>8.0</v>
      </c>
      <c r="O24" s="899">
        <v>8.0</v>
      </c>
      <c r="P24" s="899">
        <v>8.0</v>
      </c>
      <c r="Q24" s="899">
        <v>8.0</v>
      </c>
      <c r="R24" s="899">
        <v>8.0</v>
      </c>
      <c r="S24" s="932"/>
      <c r="T24" s="933"/>
      <c r="U24" s="901">
        <v>8.0</v>
      </c>
      <c r="V24" s="899">
        <v>8.0</v>
      </c>
      <c r="W24" s="901">
        <v>8.0</v>
      </c>
      <c r="X24" s="901">
        <v>8.0</v>
      </c>
      <c r="Y24" s="901">
        <v>8.0</v>
      </c>
      <c r="Z24" s="932"/>
      <c r="AA24" s="933"/>
      <c r="AB24" s="899">
        <v>8.0</v>
      </c>
      <c r="AC24" s="901">
        <v>8.0</v>
      </c>
      <c r="AD24" s="901">
        <v>8.0</v>
      </c>
      <c r="AE24" s="901">
        <v>8.0</v>
      </c>
      <c r="AF24" s="901">
        <v>8.0</v>
      </c>
      <c r="AG24" s="933">
        <v>8.0</v>
      </c>
      <c r="AH24" s="933"/>
      <c r="AI24" s="901"/>
      <c r="AJ24" s="901">
        <v>8.0</v>
      </c>
      <c r="AK24" s="404">
        <f t="shared" si="1"/>
        <v>23</v>
      </c>
    </row>
    <row r="25" ht="15.0" customHeight="1">
      <c r="A25" s="19">
        <v>23.0</v>
      </c>
      <c r="B25" s="829" t="s">
        <v>687</v>
      </c>
      <c r="C25" s="377"/>
      <c r="D25" s="32"/>
      <c r="E25" s="382"/>
      <c r="F25" s="915"/>
      <c r="G25" s="901">
        <v>8.0</v>
      </c>
      <c r="H25" s="901">
        <v>8.0</v>
      </c>
      <c r="I25" s="900">
        <v>12.0</v>
      </c>
      <c r="J25" s="901">
        <v>8.0</v>
      </c>
      <c r="K25" s="901">
        <v>8.0</v>
      </c>
      <c r="L25" s="916"/>
      <c r="M25" s="916"/>
      <c r="N25" s="900">
        <v>12.0</v>
      </c>
      <c r="O25" s="901">
        <v>8.0</v>
      </c>
      <c r="P25" s="901">
        <v>8.0</v>
      </c>
      <c r="Q25" s="900">
        <v>12.0</v>
      </c>
      <c r="R25" s="900">
        <v>12.0</v>
      </c>
      <c r="S25" s="934">
        <v>8.0</v>
      </c>
      <c r="T25" s="917"/>
      <c r="U25" s="900">
        <v>12.0</v>
      </c>
      <c r="V25" s="901">
        <v>8.0</v>
      </c>
      <c r="W25" s="901">
        <v>8.0</v>
      </c>
      <c r="X25" s="900">
        <v>12.0</v>
      </c>
      <c r="Y25" s="901"/>
      <c r="Z25" s="916"/>
      <c r="AA25" s="935">
        <v>12.0</v>
      </c>
      <c r="AB25" s="905">
        <v>8.0</v>
      </c>
      <c r="AC25" s="899">
        <v>8.0</v>
      </c>
      <c r="AD25" s="898">
        <v>12.0</v>
      </c>
      <c r="AE25" s="899">
        <v>8.0</v>
      </c>
      <c r="AF25" s="905"/>
      <c r="AG25" s="917"/>
      <c r="AH25" s="935">
        <v>12.0</v>
      </c>
      <c r="AI25" s="901">
        <v>8.0</v>
      </c>
      <c r="AJ25" s="899">
        <v>8.0</v>
      </c>
      <c r="AK25" s="404">
        <f t="shared" si="1"/>
        <v>23</v>
      </c>
    </row>
    <row r="26" ht="15.75" customHeight="1">
      <c r="A26" s="19">
        <v>24.0</v>
      </c>
      <c r="B26" s="829" t="s">
        <v>37</v>
      </c>
      <c r="C26" s="377"/>
      <c r="D26" s="32"/>
      <c r="E26" s="23"/>
      <c r="F26" s="821"/>
      <c r="G26" s="901">
        <v>8.0</v>
      </c>
      <c r="H26" s="900">
        <v>12.0</v>
      </c>
      <c r="I26" s="901">
        <v>8.0</v>
      </c>
      <c r="J26" s="901">
        <v>8.0</v>
      </c>
      <c r="K26" s="901">
        <v>8.0</v>
      </c>
      <c r="L26" s="904"/>
      <c r="M26" s="904"/>
      <c r="N26" s="901">
        <v>8.0</v>
      </c>
      <c r="O26" s="901">
        <v>8.0</v>
      </c>
      <c r="P26" s="900">
        <v>12.0</v>
      </c>
      <c r="Q26" s="901">
        <v>8.0</v>
      </c>
      <c r="R26" s="901">
        <v>8.0</v>
      </c>
      <c r="S26" s="904">
        <v>8.0</v>
      </c>
      <c r="T26" s="904"/>
      <c r="U26" s="905"/>
      <c r="V26" s="898">
        <v>12.0</v>
      </c>
      <c r="W26" s="899">
        <v>8.0</v>
      </c>
      <c r="X26" s="899">
        <v>8.0</v>
      </c>
      <c r="Y26" s="898">
        <v>12.0</v>
      </c>
      <c r="Z26" s="904"/>
      <c r="AA26" s="904"/>
      <c r="AB26" s="901">
        <v>8.0</v>
      </c>
      <c r="AC26" s="901">
        <v>8.0</v>
      </c>
      <c r="AD26" s="901">
        <v>8.0</v>
      </c>
      <c r="AE26" s="900">
        <v>12.0</v>
      </c>
      <c r="AF26" s="901"/>
      <c r="AG26" s="904"/>
      <c r="AH26" s="904">
        <v>8.0</v>
      </c>
      <c r="AI26" s="900">
        <v>12.0</v>
      </c>
      <c r="AJ26" s="901">
        <v>8.0</v>
      </c>
      <c r="AK26" s="404">
        <f t="shared" si="1"/>
        <v>22</v>
      </c>
    </row>
    <row r="27" ht="15.75" customHeight="1">
      <c r="A27" s="19">
        <v>25.0</v>
      </c>
      <c r="B27" s="829" t="s">
        <v>226</v>
      </c>
      <c r="C27" s="851"/>
      <c r="D27" s="32"/>
      <c r="E27" s="23"/>
      <c r="F27" s="821"/>
      <c r="G27" s="908"/>
      <c r="H27" s="907"/>
      <c r="I27" s="907"/>
      <c r="J27" s="907"/>
      <c r="K27" s="936"/>
      <c r="L27" s="924"/>
      <c r="M27" s="924"/>
      <c r="N27" s="908"/>
      <c r="O27" s="907"/>
      <c r="P27" s="907"/>
      <c r="Q27" s="907"/>
      <c r="R27" s="936"/>
      <c r="S27" s="924"/>
      <c r="T27" s="924"/>
      <c r="U27" s="911">
        <v>8.0</v>
      </c>
      <c r="V27" s="901">
        <v>8.0</v>
      </c>
      <c r="W27" s="901">
        <v>8.0</v>
      </c>
      <c r="X27" s="901">
        <v>8.0</v>
      </c>
      <c r="Y27" s="901">
        <v>8.0</v>
      </c>
      <c r="Z27" s="904"/>
      <c r="AA27" s="904"/>
      <c r="AB27" s="911">
        <v>8.0</v>
      </c>
      <c r="AC27" s="901">
        <v>8.0</v>
      </c>
      <c r="AD27" s="901">
        <v>8.0</v>
      </c>
      <c r="AE27" s="901">
        <v>8.0</v>
      </c>
      <c r="AF27" s="911">
        <v>8.0</v>
      </c>
      <c r="AG27" s="904"/>
      <c r="AH27" s="904"/>
      <c r="AI27" s="905">
        <v>8.0</v>
      </c>
      <c r="AJ27" s="899">
        <v>8.0</v>
      </c>
      <c r="AK27" s="404">
        <f t="shared" si="1"/>
        <v>12</v>
      </c>
    </row>
    <row r="28" ht="18.0" customHeight="1">
      <c r="A28" s="19">
        <v>26.0</v>
      </c>
      <c r="B28" s="829" t="s">
        <v>764</v>
      </c>
      <c r="C28" s="377"/>
      <c r="D28" s="32"/>
      <c r="E28" s="43"/>
      <c r="F28" s="821"/>
      <c r="G28" s="911">
        <v>8.0</v>
      </c>
      <c r="H28" s="901">
        <v>8.0</v>
      </c>
      <c r="I28" s="901">
        <v>8.0</v>
      </c>
      <c r="J28" s="901">
        <v>8.0</v>
      </c>
      <c r="K28" s="901">
        <v>8.0</v>
      </c>
      <c r="L28" s="904"/>
      <c r="M28" s="904"/>
      <c r="N28" s="911">
        <v>8.0</v>
      </c>
      <c r="O28" s="901">
        <v>8.0</v>
      </c>
      <c r="P28" s="901">
        <v>8.0</v>
      </c>
      <c r="Q28" s="901">
        <v>8.0</v>
      </c>
      <c r="R28" s="901">
        <v>8.0</v>
      </c>
      <c r="S28" s="904"/>
      <c r="T28" s="904"/>
      <c r="U28" s="911">
        <v>8.0</v>
      </c>
      <c r="V28" s="901">
        <v>8.0</v>
      </c>
      <c r="W28" s="901">
        <v>8.0</v>
      </c>
      <c r="X28" s="901">
        <v>8.0</v>
      </c>
      <c r="Y28" s="901">
        <v>8.0</v>
      </c>
      <c r="Z28" s="904">
        <v>8.0</v>
      </c>
      <c r="AA28" s="904"/>
      <c r="AB28" s="937">
        <v>8.0</v>
      </c>
      <c r="AC28" s="901">
        <v>8.0</v>
      </c>
      <c r="AD28" s="901">
        <v>8.0</v>
      </c>
      <c r="AE28" s="901">
        <v>8.0</v>
      </c>
      <c r="AF28" s="900" t="s">
        <v>193</v>
      </c>
      <c r="AG28" s="904"/>
      <c r="AH28" s="904"/>
      <c r="AI28" s="901">
        <v>8.0</v>
      </c>
      <c r="AJ28" s="901">
        <v>8.0</v>
      </c>
      <c r="AK28" s="404">
        <f t="shared" si="1"/>
        <v>22</v>
      </c>
    </row>
    <row r="29" ht="15.75" customHeight="1">
      <c r="A29" s="19">
        <v>27.0</v>
      </c>
      <c r="B29" s="938" t="s">
        <v>765</v>
      </c>
      <c r="C29" s="377"/>
      <c r="D29" s="32"/>
      <c r="E29" s="43"/>
      <c r="F29" s="821"/>
      <c r="G29" s="911">
        <v>8.0</v>
      </c>
      <c r="H29" s="901">
        <v>8.0</v>
      </c>
      <c r="I29" s="901">
        <v>8.0</v>
      </c>
      <c r="J29" s="901">
        <v>8.0</v>
      </c>
      <c r="K29" s="901">
        <v>8.0</v>
      </c>
      <c r="L29" s="904"/>
      <c r="M29" s="904"/>
      <c r="N29" s="911">
        <v>8.0</v>
      </c>
      <c r="O29" s="901">
        <v>8.0</v>
      </c>
      <c r="P29" s="901">
        <v>8.0</v>
      </c>
      <c r="Q29" s="901">
        <v>8.0</v>
      </c>
      <c r="R29" s="901">
        <v>8.0</v>
      </c>
      <c r="S29" s="909">
        <v>8.0</v>
      </c>
      <c r="T29" s="904"/>
      <c r="U29" s="911">
        <v>8.0</v>
      </c>
      <c r="V29" s="901">
        <v>8.0</v>
      </c>
      <c r="W29" s="901">
        <v>8.0</v>
      </c>
      <c r="X29" s="901">
        <v>8.0</v>
      </c>
      <c r="Y29" s="901">
        <v>8.0</v>
      </c>
      <c r="Z29" s="904"/>
      <c r="AA29" s="904">
        <v>8.0</v>
      </c>
      <c r="AB29" s="911">
        <v>8.0</v>
      </c>
      <c r="AC29" s="901"/>
      <c r="AD29" s="901">
        <v>8.0</v>
      </c>
      <c r="AE29" s="901">
        <v>8.0</v>
      </c>
      <c r="AF29" s="901">
        <v>8.0</v>
      </c>
      <c r="AG29" s="904"/>
      <c r="AH29" s="904"/>
      <c r="AI29" s="901">
        <v>8.0</v>
      </c>
      <c r="AJ29" s="901">
        <v>8.0</v>
      </c>
      <c r="AK29" s="404">
        <f t="shared" si="1"/>
        <v>23</v>
      </c>
    </row>
    <row r="30" ht="15.75" customHeight="1">
      <c r="A30" s="19">
        <v>28.0</v>
      </c>
      <c r="B30" s="939" t="s">
        <v>766</v>
      </c>
      <c r="C30" s="377"/>
      <c r="D30" s="32"/>
      <c r="E30" s="43"/>
      <c r="F30" s="821"/>
      <c r="G30" s="911">
        <v>8.0</v>
      </c>
      <c r="H30" s="901">
        <v>8.0</v>
      </c>
      <c r="I30" s="901">
        <v>8.0</v>
      </c>
      <c r="J30" s="901">
        <v>8.0</v>
      </c>
      <c r="K30" s="901">
        <v>8.0</v>
      </c>
      <c r="L30" s="904"/>
      <c r="M30" s="904"/>
      <c r="N30" s="911">
        <v>8.0</v>
      </c>
      <c r="O30" s="901">
        <v>8.0</v>
      </c>
      <c r="P30" s="901">
        <v>8.0</v>
      </c>
      <c r="Q30" s="901">
        <v>8.0</v>
      </c>
      <c r="R30" s="901">
        <v>8.0</v>
      </c>
      <c r="S30" s="904"/>
      <c r="T30" s="904"/>
      <c r="U30" s="911">
        <v>8.0</v>
      </c>
      <c r="V30" s="901">
        <v>8.0</v>
      </c>
      <c r="W30" s="901">
        <v>8.0</v>
      </c>
      <c r="X30" s="901">
        <v>8.0</v>
      </c>
      <c r="Y30" s="901">
        <v>8.0</v>
      </c>
      <c r="Z30" s="904"/>
      <c r="AA30" s="904"/>
      <c r="AB30" s="911">
        <v>8.0</v>
      </c>
      <c r="AC30" s="901">
        <v>8.0</v>
      </c>
      <c r="AD30" s="901">
        <v>8.0</v>
      </c>
      <c r="AE30" s="901">
        <v>8.0</v>
      </c>
      <c r="AF30" s="901">
        <v>8.0</v>
      </c>
      <c r="AG30" s="904">
        <v>8.0</v>
      </c>
      <c r="AH30" s="904"/>
      <c r="AI30" s="901"/>
      <c r="AJ30" s="901">
        <v>8.0</v>
      </c>
      <c r="AK30" s="404">
        <f t="shared" si="1"/>
        <v>22</v>
      </c>
    </row>
    <row r="31" ht="15.75" customHeight="1">
      <c r="A31" s="819"/>
      <c r="B31" s="939"/>
      <c r="C31" s="377"/>
      <c r="D31" s="32"/>
      <c r="E31" s="43"/>
      <c r="F31" s="821"/>
      <c r="G31" s="940"/>
      <c r="H31" s="941"/>
      <c r="I31" s="941"/>
      <c r="J31" s="941"/>
      <c r="K31" s="941"/>
      <c r="L31" s="942"/>
      <c r="M31" s="942"/>
      <c r="N31" s="940"/>
      <c r="O31" s="941"/>
      <c r="P31" s="941"/>
      <c r="Q31" s="941"/>
      <c r="R31" s="941"/>
      <c r="S31" s="942"/>
      <c r="T31" s="942"/>
      <c r="U31" s="940"/>
      <c r="V31" s="941"/>
      <c r="W31" s="941"/>
      <c r="X31" s="941"/>
      <c r="Y31" s="941"/>
      <c r="Z31" s="942"/>
      <c r="AA31" s="942"/>
      <c r="AB31" s="940"/>
      <c r="AC31" s="941"/>
      <c r="AD31" s="941"/>
      <c r="AE31" s="941"/>
      <c r="AF31" s="941"/>
      <c r="AG31" s="942"/>
      <c r="AH31" s="942"/>
      <c r="AI31" s="941"/>
      <c r="AJ31" s="941"/>
      <c r="AK31" s="404"/>
    </row>
    <row r="32" ht="15.75" customHeight="1">
      <c r="A32" s="771" t="s">
        <v>671</v>
      </c>
      <c r="B32" s="772" t="s">
        <v>672</v>
      </c>
      <c r="C32" s="773"/>
      <c r="D32" s="32"/>
      <c r="E32" s="78"/>
      <c r="F32" s="821"/>
      <c r="G32" s="854">
        <v>8.0</v>
      </c>
      <c r="H32" s="854">
        <v>8.0</v>
      </c>
      <c r="I32" s="854">
        <v>8.0</v>
      </c>
      <c r="J32" s="854">
        <v>8.0</v>
      </c>
      <c r="K32" s="854">
        <v>8.0</v>
      </c>
      <c r="L32" s="386"/>
      <c r="M32" s="943">
        <v>8.0</v>
      </c>
      <c r="N32" s="944">
        <v>8.0</v>
      </c>
      <c r="O32" s="854">
        <v>8.0</v>
      </c>
      <c r="P32" s="854">
        <v>8.0</v>
      </c>
      <c r="Q32" s="854">
        <v>8.0</v>
      </c>
      <c r="R32" s="854">
        <v>8.0</v>
      </c>
      <c r="S32" s="386"/>
      <c r="T32" s="386"/>
      <c r="U32" s="944">
        <v>8.0</v>
      </c>
      <c r="V32" s="854">
        <v>8.0</v>
      </c>
      <c r="W32" s="854">
        <v>8.0</v>
      </c>
      <c r="X32" s="854">
        <v>8.0</v>
      </c>
      <c r="Y32" s="854">
        <v>8.0</v>
      </c>
      <c r="Z32" s="386"/>
      <c r="AA32" s="386"/>
      <c r="AB32" s="944">
        <v>8.0</v>
      </c>
      <c r="AC32" s="854">
        <v>8.0</v>
      </c>
      <c r="AD32" s="854">
        <v>8.0</v>
      </c>
      <c r="AE32" s="854">
        <v>8.0</v>
      </c>
      <c r="AF32" s="854">
        <v>8.0</v>
      </c>
      <c r="AG32" s="386"/>
      <c r="AH32" s="386"/>
      <c r="AI32" s="944">
        <v>8.0</v>
      </c>
      <c r="AJ32" s="854">
        <v>8.0</v>
      </c>
      <c r="AK32" s="404">
        <f t="shared" ref="AK32:AK38" si="2">COUNT(F32:AJ32)</f>
        <v>23</v>
      </c>
    </row>
    <row r="33" ht="15.75" customHeight="1">
      <c r="A33" s="758" t="s">
        <v>323</v>
      </c>
      <c r="B33" s="759" t="s">
        <v>724</v>
      </c>
      <c r="C33" s="781"/>
      <c r="D33" s="32"/>
      <c r="E33" s="78"/>
      <c r="F33" s="821"/>
      <c r="G33" s="856">
        <v>8.0</v>
      </c>
      <c r="H33" s="856">
        <v>8.0</v>
      </c>
      <c r="I33" s="856">
        <v>8.0</v>
      </c>
      <c r="J33" s="856">
        <v>8.0</v>
      </c>
      <c r="K33" s="856">
        <v>8.0</v>
      </c>
      <c r="L33" s="386"/>
      <c r="M33" s="386"/>
      <c r="N33" s="945">
        <v>8.0</v>
      </c>
      <c r="O33" s="856">
        <v>8.0</v>
      </c>
      <c r="P33" s="856">
        <v>8.0</v>
      </c>
      <c r="Q33" s="856">
        <v>8.0</v>
      </c>
      <c r="R33" s="856">
        <v>8.0</v>
      </c>
      <c r="S33" s="386"/>
      <c r="T33" s="386"/>
      <c r="U33" s="945">
        <v>8.0</v>
      </c>
      <c r="V33" s="856">
        <v>8.0</v>
      </c>
      <c r="W33" s="856">
        <v>8.0</v>
      </c>
      <c r="X33" s="856">
        <v>8.0</v>
      </c>
      <c r="Y33" s="856">
        <v>8.0</v>
      </c>
      <c r="Z33" s="386"/>
      <c r="AA33" s="386"/>
      <c r="AB33" s="945">
        <v>8.0</v>
      </c>
      <c r="AC33" s="856">
        <v>8.0</v>
      </c>
      <c r="AD33" s="856">
        <v>8.0</v>
      </c>
      <c r="AE33" s="856">
        <v>8.0</v>
      </c>
      <c r="AF33" s="856">
        <v>8.0</v>
      </c>
      <c r="AG33" s="386"/>
      <c r="AH33" s="386"/>
      <c r="AI33" s="945">
        <v>8.0</v>
      </c>
      <c r="AJ33" s="856">
        <v>8.0</v>
      </c>
      <c r="AK33" s="404">
        <f t="shared" si="2"/>
        <v>22</v>
      </c>
    </row>
    <row r="34" ht="15.75" customHeight="1">
      <c r="A34" s="758" t="s">
        <v>675</v>
      </c>
      <c r="B34" s="759" t="s">
        <v>676</v>
      </c>
      <c r="C34" s="782"/>
      <c r="D34" s="32"/>
      <c r="E34" s="418"/>
      <c r="F34" s="821"/>
      <c r="G34" s="856">
        <v>8.0</v>
      </c>
      <c r="H34" s="856">
        <v>8.0</v>
      </c>
      <c r="I34" s="856">
        <v>8.0</v>
      </c>
      <c r="J34" s="856">
        <v>8.0</v>
      </c>
      <c r="K34" s="856">
        <v>8.0</v>
      </c>
      <c r="L34" s="386"/>
      <c r="M34" s="386"/>
      <c r="N34" s="945">
        <v>8.0</v>
      </c>
      <c r="O34" s="856">
        <v>8.0</v>
      </c>
      <c r="P34" s="856">
        <v>8.0</v>
      </c>
      <c r="Q34" s="856">
        <v>8.0</v>
      </c>
      <c r="R34" s="856">
        <v>8.0</v>
      </c>
      <c r="S34" s="386"/>
      <c r="T34" s="386"/>
      <c r="U34" s="945">
        <v>8.0</v>
      </c>
      <c r="V34" s="856">
        <v>8.0</v>
      </c>
      <c r="W34" s="856">
        <v>8.0</v>
      </c>
      <c r="X34" s="856">
        <v>8.0</v>
      </c>
      <c r="Y34" s="856">
        <v>8.0</v>
      </c>
      <c r="Z34" s="386"/>
      <c r="AA34" s="386"/>
      <c r="AB34" s="945">
        <v>8.0</v>
      </c>
      <c r="AC34" s="856">
        <v>8.0</v>
      </c>
      <c r="AD34" s="856">
        <v>8.0</v>
      </c>
      <c r="AE34" s="856">
        <v>8.0</v>
      </c>
      <c r="AF34" s="856">
        <v>8.0</v>
      </c>
      <c r="AG34" s="386"/>
      <c r="AH34" s="386"/>
      <c r="AI34" s="945">
        <v>8.0</v>
      </c>
      <c r="AJ34" s="856">
        <v>8.0</v>
      </c>
      <c r="AK34" s="404">
        <f t="shared" si="2"/>
        <v>22</v>
      </c>
    </row>
    <row r="35" ht="15.75" customHeight="1">
      <c r="A35" s="857" t="s">
        <v>677</v>
      </c>
      <c r="B35" s="759" t="s">
        <v>678</v>
      </c>
      <c r="C35" s="782"/>
      <c r="D35" s="32"/>
      <c r="E35" s="418"/>
      <c r="F35" s="821"/>
      <c r="G35" s="856" t="s">
        <v>767</v>
      </c>
      <c r="H35" s="856"/>
      <c r="I35" s="856"/>
      <c r="J35" s="856"/>
      <c r="K35" s="856"/>
      <c r="L35" s="386"/>
      <c r="M35" s="386"/>
      <c r="N35" s="945"/>
      <c r="O35" s="856"/>
      <c r="P35" s="856"/>
      <c r="Q35" s="856"/>
      <c r="R35" s="856"/>
      <c r="S35" s="386"/>
      <c r="T35" s="386"/>
      <c r="U35" s="945"/>
      <c r="V35" s="856"/>
      <c r="W35" s="856"/>
      <c r="X35" s="856"/>
      <c r="Y35" s="856"/>
      <c r="Z35" s="386"/>
      <c r="AA35" s="386"/>
      <c r="AB35" s="945"/>
      <c r="AC35" s="856"/>
      <c r="AD35" s="856"/>
      <c r="AE35" s="856"/>
      <c r="AF35" s="856"/>
      <c r="AG35" s="386"/>
      <c r="AH35" s="386"/>
      <c r="AI35" s="945"/>
      <c r="AJ35" s="856"/>
      <c r="AK35" s="404">
        <f t="shared" si="2"/>
        <v>0</v>
      </c>
    </row>
    <row r="36" ht="15.75" customHeight="1">
      <c r="A36" s="857" t="s">
        <v>328</v>
      </c>
      <c r="B36" s="858" t="s">
        <v>749</v>
      </c>
      <c r="C36" s="782"/>
      <c r="D36" s="32"/>
      <c r="E36" s="418"/>
      <c r="F36" s="821"/>
      <c r="G36" s="856">
        <v>8.0</v>
      </c>
      <c r="H36" s="856">
        <v>8.0</v>
      </c>
      <c r="I36" s="856">
        <v>8.0</v>
      </c>
      <c r="J36" s="856">
        <v>8.0</v>
      </c>
      <c r="K36" s="856">
        <v>8.0</v>
      </c>
      <c r="L36" s="386"/>
      <c r="M36" s="386"/>
      <c r="N36" s="945">
        <v>8.0</v>
      </c>
      <c r="O36" s="856">
        <v>8.0</v>
      </c>
      <c r="P36" s="856">
        <v>8.0</v>
      </c>
      <c r="Q36" s="856">
        <v>8.0</v>
      </c>
      <c r="R36" s="856">
        <v>8.0</v>
      </c>
      <c r="S36" s="386"/>
      <c r="T36" s="386"/>
      <c r="U36" s="945">
        <v>8.0</v>
      </c>
      <c r="V36" s="856">
        <v>8.0</v>
      </c>
      <c r="W36" s="856">
        <v>8.0</v>
      </c>
      <c r="X36" s="856">
        <v>8.0</v>
      </c>
      <c r="Y36" s="856">
        <v>8.0</v>
      </c>
      <c r="Z36" s="386"/>
      <c r="AA36" s="386"/>
      <c r="AB36" s="945">
        <v>8.0</v>
      </c>
      <c r="AC36" s="856">
        <v>8.0</v>
      </c>
      <c r="AD36" s="856">
        <v>8.0</v>
      </c>
      <c r="AE36" s="856">
        <v>8.0</v>
      </c>
      <c r="AF36" s="856">
        <v>8.0</v>
      </c>
      <c r="AG36" s="386"/>
      <c r="AH36" s="386"/>
      <c r="AI36" s="945">
        <v>8.0</v>
      </c>
      <c r="AJ36" s="856">
        <v>8.0</v>
      </c>
      <c r="AK36" s="404">
        <f t="shared" si="2"/>
        <v>22</v>
      </c>
    </row>
    <row r="37" ht="15.75" customHeight="1">
      <c r="A37" s="859" t="s">
        <v>725</v>
      </c>
      <c r="B37" s="860" t="s">
        <v>750</v>
      </c>
      <c r="C37" s="782"/>
      <c r="D37" s="32"/>
      <c r="E37" s="418"/>
      <c r="F37" s="821"/>
      <c r="G37" s="854">
        <v>8.0</v>
      </c>
      <c r="H37" s="854">
        <v>8.0</v>
      </c>
      <c r="I37" s="854">
        <v>8.0</v>
      </c>
      <c r="J37" s="854">
        <v>8.0</v>
      </c>
      <c r="K37" s="854">
        <v>8.0</v>
      </c>
      <c r="L37" s="386"/>
      <c r="M37" s="386"/>
      <c r="N37" s="944">
        <v>8.0</v>
      </c>
      <c r="O37" s="854">
        <v>8.0</v>
      </c>
      <c r="P37" s="854">
        <v>8.0</v>
      </c>
      <c r="Q37" s="854">
        <v>8.0</v>
      </c>
      <c r="R37" s="854">
        <v>8.0</v>
      </c>
      <c r="S37" s="386"/>
      <c r="T37" s="386"/>
      <c r="U37" s="944">
        <v>8.0</v>
      </c>
      <c r="V37" s="854">
        <v>8.0</v>
      </c>
      <c r="W37" s="854">
        <v>8.0</v>
      </c>
      <c r="X37" s="854">
        <v>8.0</v>
      </c>
      <c r="Y37" s="854">
        <v>8.0</v>
      </c>
      <c r="Z37" s="386"/>
      <c r="AA37" s="386"/>
      <c r="AB37" s="944">
        <v>8.0</v>
      </c>
      <c r="AC37" s="854">
        <v>8.0</v>
      </c>
      <c r="AD37" s="854">
        <v>8.0</v>
      </c>
      <c r="AE37" s="854">
        <v>8.0</v>
      </c>
      <c r="AF37" s="854">
        <v>8.0</v>
      </c>
      <c r="AG37" s="386"/>
      <c r="AH37" s="386"/>
      <c r="AI37" s="944">
        <v>8.0</v>
      </c>
      <c r="AJ37" s="854">
        <v>8.0</v>
      </c>
      <c r="AK37" s="404">
        <f t="shared" si="2"/>
        <v>22</v>
      </c>
    </row>
    <row r="38" ht="15.75" customHeight="1">
      <c r="A38" s="857" t="s">
        <v>751</v>
      </c>
      <c r="B38" s="759" t="s">
        <v>726</v>
      </c>
      <c r="C38" s="782"/>
      <c r="D38" s="71"/>
      <c r="E38" s="418"/>
      <c r="F38" s="821"/>
      <c r="G38" s="856">
        <v>8.0</v>
      </c>
      <c r="H38" s="856">
        <v>8.0</v>
      </c>
      <c r="I38" s="856">
        <v>8.0</v>
      </c>
      <c r="J38" s="856">
        <v>8.0</v>
      </c>
      <c r="K38" s="856">
        <v>8.0</v>
      </c>
      <c r="L38" s="386"/>
      <c r="M38" s="386"/>
      <c r="N38" s="945">
        <v>8.0</v>
      </c>
      <c r="O38" s="856">
        <v>8.0</v>
      </c>
      <c r="P38" s="856">
        <v>8.0</v>
      </c>
      <c r="Q38" s="856">
        <v>8.0</v>
      </c>
      <c r="R38" s="856">
        <v>8.0</v>
      </c>
      <c r="S38" s="386"/>
      <c r="T38" s="386"/>
      <c r="U38" s="945">
        <v>8.0</v>
      </c>
      <c r="V38" s="856">
        <v>8.0</v>
      </c>
      <c r="W38" s="856">
        <v>8.0</v>
      </c>
      <c r="X38" s="856">
        <v>8.0</v>
      </c>
      <c r="Y38" s="856">
        <v>8.0</v>
      </c>
      <c r="Z38" s="386"/>
      <c r="AA38" s="386"/>
      <c r="AB38" s="945">
        <v>8.0</v>
      </c>
      <c r="AC38" s="856">
        <v>8.0</v>
      </c>
      <c r="AD38" s="856">
        <v>8.0</v>
      </c>
      <c r="AE38" s="856">
        <v>8.0</v>
      </c>
      <c r="AF38" s="856">
        <v>8.0</v>
      </c>
      <c r="AG38" s="386"/>
      <c r="AH38" s="386"/>
      <c r="AI38" s="945">
        <v>8.0</v>
      </c>
      <c r="AJ38" s="856">
        <v>8.0</v>
      </c>
      <c r="AK38" s="404">
        <f t="shared" si="2"/>
        <v>22</v>
      </c>
    </row>
    <row r="39" ht="15.75" customHeight="1">
      <c r="A39" s="79"/>
      <c r="B39" s="423"/>
      <c r="C39" s="81"/>
      <c r="D39" s="79"/>
      <c r="E39" s="82"/>
      <c r="F39" s="82"/>
      <c r="G39" s="82"/>
      <c r="H39" s="83"/>
      <c r="I39" s="84"/>
      <c r="J39" s="82"/>
      <c r="K39" s="82"/>
      <c r="L39" s="82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82"/>
    </row>
    <row r="40" ht="15.75" customHeight="1">
      <c r="A40" s="306"/>
      <c r="B40" s="306"/>
      <c r="C40" s="307" t="s">
        <v>276</v>
      </c>
      <c r="D40" s="127"/>
      <c r="E40" s="87" t="s">
        <v>42</v>
      </c>
      <c r="F40" s="31" t="s">
        <v>43</v>
      </c>
      <c r="G40" s="82"/>
      <c r="H40" s="88"/>
      <c r="I40" s="79" t="s">
        <v>44</v>
      </c>
      <c r="J40" s="89"/>
      <c r="K40" s="89"/>
      <c r="L40" s="89"/>
      <c r="M40" s="89"/>
      <c r="N40" s="82"/>
      <c r="O40" s="82"/>
      <c r="P40" s="90"/>
      <c r="Q40" s="79" t="s">
        <v>45</v>
      </c>
      <c r="R40" s="79"/>
      <c r="S40" s="79"/>
      <c r="T40" s="82"/>
      <c r="U40" s="256"/>
      <c r="V40" s="82" t="s">
        <v>46</v>
      </c>
      <c r="W40" s="82"/>
      <c r="X40" s="82"/>
      <c r="Y40" s="485"/>
      <c r="Z40" s="486" t="s">
        <v>310</v>
      </c>
      <c r="AD40" s="79"/>
      <c r="AE40" s="79"/>
      <c r="AF40" s="79"/>
      <c r="AG40" s="79"/>
      <c r="AH40" s="79"/>
      <c r="AI40" s="79"/>
      <c r="AJ40" s="79"/>
      <c r="AK40" s="82"/>
    </row>
    <row r="41" ht="15.75" customHeight="1">
      <c r="A41" s="306"/>
      <c r="B41" s="306"/>
      <c r="C41" s="222"/>
      <c r="D41" s="223"/>
      <c r="E41" s="87" t="s">
        <v>48</v>
      </c>
      <c r="F41" s="35" t="s">
        <v>49</v>
      </c>
      <c r="G41" s="82"/>
      <c r="H41" s="93"/>
      <c r="I41" s="82"/>
      <c r="J41" s="82"/>
      <c r="K41" s="82"/>
      <c r="L41" s="82"/>
      <c r="M41" s="82"/>
      <c r="N41" s="82"/>
      <c r="O41" s="82"/>
      <c r="P41" s="94"/>
      <c r="Q41" s="82" t="s">
        <v>50</v>
      </c>
      <c r="R41" s="89"/>
      <c r="S41" s="82"/>
      <c r="T41" s="82"/>
      <c r="U41" s="95"/>
      <c r="V41" s="79" t="s">
        <v>51</v>
      </c>
      <c r="W41" s="79"/>
      <c r="X41" s="82"/>
      <c r="Y41" s="82"/>
      <c r="Z41" s="82"/>
      <c r="AA41" s="79"/>
      <c r="AB41" s="79"/>
      <c r="AC41" s="85"/>
      <c r="AD41" s="79"/>
      <c r="AE41" s="79"/>
      <c r="AF41" s="79"/>
      <c r="AG41" s="79"/>
      <c r="AH41" s="79"/>
      <c r="AI41" s="79"/>
      <c r="AJ41" s="79"/>
      <c r="AK41" s="82"/>
    </row>
    <row r="42" ht="15.75" customHeight="1">
      <c r="A42" s="306"/>
      <c r="B42" s="306"/>
      <c r="C42" s="128"/>
      <c r="D42" s="130"/>
      <c r="E42" s="87"/>
      <c r="F42" s="804"/>
      <c r="G42" s="98"/>
      <c r="H42" s="89"/>
      <c r="I42" s="89"/>
      <c r="J42" s="89"/>
      <c r="K42" s="89"/>
      <c r="L42" s="89"/>
      <c r="M42" s="82"/>
      <c r="N42" s="82"/>
      <c r="O42" s="82"/>
      <c r="P42" s="89"/>
      <c r="Q42" s="89"/>
      <c r="R42" s="99"/>
      <c r="S42" s="99"/>
      <c r="T42" s="100"/>
      <c r="U42" s="100"/>
      <c r="V42" s="99"/>
      <c r="W42" s="99"/>
      <c r="X42" s="99"/>
      <c r="Y42" s="99"/>
      <c r="Z42" s="99"/>
      <c r="AA42" s="99"/>
      <c r="AB42" s="100"/>
      <c r="AC42" s="85"/>
      <c r="AD42" s="101"/>
      <c r="AE42" s="101"/>
      <c r="AF42" s="101"/>
      <c r="AG42" s="101"/>
      <c r="AH42" s="101"/>
      <c r="AI42" s="101"/>
      <c r="AJ42" s="101"/>
      <c r="AK42" s="102"/>
    </row>
    <row r="43" ht="16.5" customHeight="1">
      <c r="A43" s="103"/>
      <c r="B43" s="104"/>
      <c r="C43" s="105"/>
      <c r="D43" s="103"/>
      <c r="E43" s="103"/>
      <c r="F43" s="106"/>
      <c r="G43" s="107" t="s">
        <v>55</v>
      </c>
      <c r="H43" s="108"/>
      <c r="I43" s="109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1"/>
    </row>
    <row r="44" ht="15.75" customHeight="1">
      <c r="A44" s="79"/>
      <c r="B44" s="82"/>
      <c r="C44" s="96"/>
      <c r="D44" s="79"/>
      <c r="E44" s="79"/>
      <c r="F44" s="79"/>
      <c r="G44" s="79"/>
      <c r="H44" s="112"/>
      <c r="I44" s="84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82"/>
    </row>
    <row r="45" ht="16.5" customHeight="1">
      <c r="A45" s="19">
        <v>1.0</v>
      </c>
      <c r="B45" s="19" t="s">
        <v>680</v>
      </c>
      <c r="C45" s="380"/>
      <c r="D45" s="113" t="s">
        <v>56</v>
      </c>
      <c r="E45" s="114"/>
      <c r="F45" s="930"/>
      <c r="G45" s="946">
        <v>8.0</v>
      </c>
      <c r="H45" s="946">
        <v>8.0</v>
      </c>
      <c r="I45" s="946">
        <v>8.0</v>
      </c>
      <c r="J45" s="946">
        <v>8.0</v>
      </c>
      <c r="K45" s="946">
        <v>8.0</v>
      </c>
      <c r="L45" s="947">
        <v>8.0</v>
      </c>
      <c r="M45" s="948"/>
      <c r="N45" s="949"/>
      <c r="O45" s="949">
        <v>8.0</v>
      </c>
      <c r="P45" s="949">
        <v>8.0</v>
      </c>
      <c r="Q45" s="949">
        <v>8.0</v>
      </c>
      <c r="R45" s="949">
        <v>8.0</v>
      </c>
      <c r="S45" s="947"/>
      <c r="T45" s="948"/>
      <c r="U45" s="950"/>
      <c r="V45" s="950"/>
      <c r="W45" s="950"/>
      <c r="X45" s="950"/>
      <c r="Y45" s="950"/>
      <c r="Z45" s="950"/>
      <c r="AA45" s="950"/>
      <c r="AB45" s="949">
        <v>8.0</v>
      </c>
      <c r="AC45" s="949">
        <v>8.0</v>
      </c>
      <c r="AD45" s="949">
        <v>8.0</v>
      </c>
      <c r="AE45" s="949">
        <v>8.0</v>
      </c>
      <c r="AF45" s="949"/>
      <c r="AG45" s="948"/>
      <c r="AH45" s="948">
        <v>8.0</v>
      </c>
      <c r="AI45" s="949">
        <v>8.0</v>
      </c>
      <c r="AJ45" s="949">
        <v>8.0</v>
      </c>
      <c r="AK45" s="404">
        <f t="shared" ref="AK45:AK51" si="3">COUNT(F45:AJ45)</f>
        <v>17</v>
      </c>
    </row>
    <row r="46" ht="15.75" customHeight="1">
      <c r="A46" s="19">
        <v>2.0</v>
      </c>
      <c r="B46" s="19" t="s">
        <v>681</v>
      </c>
      <c r="C46" s="387"/>
      <c r="D46" s="32"/>
      <c r="E46" s="32"/>
      <c r="F46" s="930"/>
      <c r="G46" s="946">
        <v>8.0</v>
      </c>
      <c r="H46" s="946">
        <v>8.0</v>
      </c>
      <c r="I46" s="946">
        <v>8.0</v>
      </c>
      <c r="J46" s="946">
        <v>8.0</v>
      </c>
      <c r="K46" s="946"/>
      <c r="L46" s="951"/>
      <c r="M46" s="952">
        <v>8.0</v>
      </c>
      <c r="N46" s="953">
        <v>8.0</v>
      </c>
      <c r="O46" s="953">
        <v>8.0</v>
      </c>
      <c r="P46" s="953">
        <v>8.0</v>
      </c>
      <c r="Q46" s="953">
        <v>8.0</v>
      </c>
      <c r="R46" s="953">
        <v>8.0</v>
      </c>
      <c r="S46" s="951"/>
      <c r="T46" s="952"/>
      <c r="U46" s="953">
        <v>8.0</v>
      </c>
      <c r="V46" s="953">
        <v>8.0</v>
      </c>
      <c r="W46" s="953">
        <v>8.0</v>
      </c>
      <c r="X46" s="953">
        <v>8.0</v>
      </c>
      <c r="Y46" s="953">
        <v>8.0</v>
      </c>
      <c r="Z46" s="954"/>
      <c r="AA46" s="955"/>
      <c r="AB46" s="955"/>
      <c r="AC46" s="955"/>
      <c r="AD46" s="955"/>
      <c r="AE46" s="955"/>
      <c r="AF46" s="955"/>
      <c r="AG46" s="954"/>
      <c r="AH46" s="955"/>
      <c r="AI46" s="955"/>
      <c r="AJ46" s="955"/>
      <c r="AK46" s="404">
        <f t="shared" si="3"/>
        <v>15</v>
      </c>
    </row>
    <row r="47" ht="15.75" customHeight="1">
      <c r="A47" s="19">
        <v>3.0</v>
      </c>
      <c r="B47" s="19" t="s">
        <v>339</v>
      </c>
      <c r="C47" s="364"/>
      <c r="D47" s="32"/>
      <c r="E47" s="32"/>
      <c r="F47" s="930"/>
      <c r="G47" s="946">
        <v>8.0</v>
      </c>
      <c r="H47" s="946">
        <v>8.0</v>
      </c>
      <c r="I47" s="946">
        <v>8.0</v>
      </c>
      <c r="J47" s="946">
        <v>8.0</v>
      </c>
      <c r="K47" s="953"/>
      <c r="L47" s="952"/>
      <c r="M47" s="952"/>
      <c r="N47" s="953">
        <v>8.0</v>
      </c>
      <c r="O47" s="953">
        <v>8.0</v>
      </c>
      <c r="P47" s="953">
        <v>8.0</v>
      </c>
      <c r="Q47" s="953">
        <v>8.0</v>
      </c>
      <c r="R47" s="953">
        <v>8.0</v>
      </c>
      <c r="S47" s="951">
        <v>8.0</v>
      </c>
      <c r="T47" s="952"/>
      <c r="U47" s="953"/>
      <c r="V47" s="953">
        <v>8.0</v>
      </c>
      <c r="W47" s="953">
        <v>8.0</v>
      </c>
      <c r="X47" s="953">
        <v>8.0</v>
      </c>
      <c r="Y47" s="953">
        <v>8.0</v>
      </c>
      <c r="Z47" s="952"/>
      <c r="AA47" s="952"/>
      <c r="AB47" s="953">
        <v>8.0</v>
      </c>
      <c r="AC47" s="946">
        <v>8.0</v>
      </c>
      <c r="AD47" s="946">
        <v>8.0</v>
      </c>
      <c r="AE47" s="946">
        <v>8.0</v>
      </c>
      <c r="AF47" s="946">
        <v>8.0</v>
      </c>
      <c r="AG47" s="951">
        <v>8.0</v>
      </c>
      <c r="AH47" s="952"/>
      <c r="AI47" s="956"/>
      <c r="AJ47" s="953">
        <v>8.0</v>
      </c>
      <c r="AK47" s="404">
        <f t="shared" si="3"/>
        <v>21</v>
      </c>
    </row>
    <row r="48" ht="15.75" customHeight="1">
      <c r="A48" s="19">
        <v>4.0</v>
      </c>
      <c r="B48" s="19" t="s">
        <v>715</v>
      </c>
      <c r="C48" s="364"/>
      <c r="D48" s="32"/>
      <c r="E48" s="32"/>
      <c r="F48" s="930"/>
      <c r="G48" s="946"/>
      <c r="H48" s="946">
        <v>8.0</v>
      </c>
      <c r="I48" s="946">
        <v>8.0</v>
      </c>
      <c r="J48" s="946">
        <v>8.0</v>
      </c>
      <c r="K48" s="946">
        <v>8.0</v>
      </c>
      <c r="L48" s="951"/>
      <c r="M48" s="952"/>
      <c r="N48" s="953">
        <v>8.0</v>
      </c>
      <c r="O48" s="957"/>
      <c r="P48" s="953">
        <v>8.0</v>
      </c>
      <c r="Q48" s="953">
        <v>8.0</v>
      </c>
      <c r="R48" s="953"/>
      <c r="S48" s="952"/>
      <c r="T48" s="952">
        <v>8.0</v>
      </c>
      <c r="U48" s="953">
        <v>8.0</v>
      </c>
      <c r="V48" s="953">
        <v>8.0</v>
      </c>
      <c r="W48" s="953">
        <v>8.0</v>
      </c>
      <c r="X48" s="953">
        <v>8.0</v>
      </c>
      <c r="Y48" s="953">
        <v>8.0</v>
      </c>
      <c r="Z48" s="951">
        <v>8.0</v>
      </c>
      <c r="AA48" s="952"/>
      <c r="AB48" s="953"/>
      <c r="AC48" s="953">
        <v>8.0</v>
      </c>
      <c r="AD48" s="953">
        <v>8.0</v>
      </c>
      <c r="AE48" s="953">
        <v>8.0</v>
      </c>
      <c r="AF48" s="953">
        <v>8.0</v>
      </c>
      <c r="AG48" s="951"/>
      <c r="AH48" s="952"/>
      <c r="AI48" s="953">
        <v>8.0</v>
      </c>
      <c r="AJ48" s="953">
        <v>8.0</v>
      </c>
      <c r="AK48" s="404">
        <f t="shared" si="3"/>
        <v>20</v>
      </c>
    </row>
    <row r="49" ht="16.5" customHeight="1">
      <c r="A49" s="19">
        <v>5.0</v>
      </c>
      <c r="B49" s="19" t="s">
        <v>59</v>
      </c>
      <c r="C49" s="364"/>
      <c r="D49" s="71"/>
      <c r="E49" s="71"/>
      <c r="F49" s="930"/>
      <c r="G49" s="946">
        <v>8.0</v>
      </c>
      <c r="H49" s="946">
        <v>8.0</v>
      </c>
      <c r="I49" s="946">
        <v>8.0</v>
      </c>
      <c r="J49" s="946">
        <v>8.0</v>
      </c>
      <c r="K49" s="946">
        <v>8.0</v>
      </c>
      <c r="L49" s="951"/>
      <c r="M49" s="952"/>
      <c r="N49" s="953">
        <v>8.0</v>
      </c>
      <c r="O49" s="953">
        <v>8.0</v>
      </c>
      <c r="P49" s="953">
        <v>8.0</v>
      </c>
      <c r="Q49" s="953">
        <v>8.0</v>
      </c>
      <c r="R49" s="953">
        <v>8.0</v>
      </c>
      <c r="S49" s="951"/>
      <c r="T49" s="952"/>
      <c r="U49" s="953">
        <v>8.0</v>
      </c>
      <c r="V49" s="953">
        <v>8.0</v>
      </c>
      <c r="W49" s="953">
        <v>8.0</v>
      </c>
      <c r="X49" s="953">
        <v>8.0</v>
      </c>
      <c r="Y49" s="956"/>
      <c r="Z49" s="951"/>
      <c r="AA49" s="952">
        <v>8.0</v>
      </c>
      <c r="AB49" s="953">
        <v>8.0</v>
      </c>
      <c r="AC49" s="953">
        <v>8.0</v>
      </c>
      <c r="AD49" s="953">
        <v>8.0</v>
      </c>
      <c r="AE49" s="953">
        <v>8.0</v>
      </c>
      <c r="AF49" s="953">
        <v>8.0</v>
      </c>
      <c r="AG49" s="951"/>
      <c r="AH49" s="952"/>
      <c r="AI49" s="953">
        <v>8.0</v>
      </c>
      <c r="AJ49" s="953">
        <v>8.0</v>
      </c>
      <c r="AK49" s="404">
        <f t="shared" si="3"/>
        <v>22</v>
      </c>
    </row>
    <row r="50" ht="17.25" hidden="1" customHeight="1">
      <c r="A50" s="19">
        <v>1.0</v>
      </c>
      <c r="B50" s="20" t="s">
        <v>60</v>
      </c>
      <c r="C50" s="364"/>
      <c r="D50" s="113" t="s">
        <v>61</v>
      </c>
      <c r="E50" s="118"/>
      <c r="F50" s="117"/>
      <c r="G50" s="899">
        <v>8.0</v>
      </c>
      <c r="H50" s="899">
        <v>8.0</v>
      </c>
      <c r="I50" s="899">
        <v>8.0</v>
      </c>
      <c r="J50" s="899">
        <v>8.0</v>
      </c>
      <c r="K50" s="899">
        <v>8.0</v>
      </c>
      <c r="L50" s="862"/>
      <c r="M50" s="862"/>
      <c r="N50" s="899">
        <v>8.0</v>
      </c>
      <c r="O50" s="899">
        <v>8.0</v>
      </c>
      <c r="P50" s="899">
        <v>8.0</v>
      </c>
      <c r="Q50" s="899">
        <v>8.0</v>
      </c>
      <c r="R50" s="899">
        <v>8.0</v>
      </c>
      <c r="S50" s="862"/>
      <c r="T50" s="862"/>
      <c r="U50" s="899">
        <v>8.0</v>
      </c>
      <c r="V50" s="899">
        <v>8.0</v>
      </c>
      <c r="W50" s="899">
        <v>8.0</v>
      </c>
      <c r="X50" s="899">
        <v>8.0</v>
      </c>
      <c r="Y50" s="899">
        <v>8.0</v>
      </c>
      <c r="Z50" s="862"/>
      <c r="AA50" s="862"/>
      <c r="AB50" s="899">
        <v>8.0</v>
      </c>
      <c r="AC50" s="899">
        <v>8.0</v>
      </c>
      <c r="AD50" s="899">
        <v>8.0</v>
      </c>
      <c r="AE50" s="899">
        <v>8.0</v>
      </c>
      <c r="AF50" s="899">
        <v>8.0</v>
      </c>
      <c r="AG50" s="862"/>
      <c r="AH50" s="862"/>
      <c r="AI50" s="899">
        <v>8.0</v>
      </c>
      <c r="AJ50" s="899">
        <v>8.0</v>
      </c>
      <c r="AK50" s="404">
        <f t="shared" si="3"/>
        <v>22</v>
      </c>
    </row>
    <row r="51" ht="18.0" hidden="1" customHeight="1">
      <c r="A51" s="19">
        <v>2.0</v>
      </c>
      <c r="B51" s="20" t="s">
        <v>63</v>
      </c>
      <c r="C51" s="364"/>
      <c r="D51" s="71"/>
      <c r="E51" s="71"/>
      <c r="F51" s="117"/>
      <c r="G51" s="899">
        <v>8.0</v>
      </c>
      <c r="H51" s="899">
        <v>8.0</v>
      </c>
      <c r="I51" s="899">
        <v>8.0</v>
      </c>
      <c r="J51" s="899">
        <v>8.0</v>
      </c>
      <c r="K51" s="899">
        <v>8.0</v>
      </c>
      <c r="L51" s="862"/>
      <c r="M51" s="862"/>
      <c r="N51" s="899">
        <v>8.0</v>
      </c>
      <c r="O51" s="899">
        <v>8.0</v>
      </c>
      <c r="P51" s="899">
        <v>8.0</v>
      </c>
      <c r="Q51" s="899">
        <v>8.0</v>
      </c>
      <c r="R51" s="899">
        <v>8.0</v>
      </c>
      <c r="S51" s="862"/>
      <c r="T51" s="862"/>
      <c r="U51" s="899">
        <v>8.0</v>
      </c>
      <c r="V51" s="899">
        <v>8.0</v>
      </c>
      <c r="W51" s="899">
        <v>8.0</v>
      </c>
      <c r="X51" s="899">
        <v>8.0</v>
      </c>
      <c r="Y51" s="899">
        <v>8.0</v>
      </c>
      <c r="Z51" s="862"/>
      <c r="AA51" s="862"/>
      <c r="AB51" s="899">
        <v>8.0</v>
      </c>
      <c r="AC51" s="899">
        <v>8.0</v>
      </c>
      <c r="AD51" s="899">
        <v>8.0</v>
      </c>
      <c r="AE51" s="899">
        <v>8.0</v>
      </c>
      <c r="AF51" s="899">
        <v>8.0</v>
      </c>
      <c r="AG51" s="862"/>
      <c r="AH51" s="862"/>
      <c r="AI51" s="899">
        <v>8.0</v>
      </c>
      <c r="AJ51" s="899">
        <v>8.0</v>
      </c>
      <c r="AK51" s="404">
        <f t="shared" si="3"/>
        <v>22</v>
      </c>
    </row>
    <row r="52" ht="15.75" customHeight="1">
      <c r="A52" s="79"/>
      <c r="B52" s="80"/>
      <c r="C52" s="112"/>
      <c r="D52" s="121"/>
      <c r="E52" s="121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259"/>
      <c r="S52" s="259"/>
      <c r="T52" s="259"/>
      <c r="U52" s="259"/>
      <c r="V52" s="259"/>
      <c r="W52" s="259"/>
      <c r="X52" s="259"/>
      <c r="Y52" s="259"/>
      <c r="Z52" s="259"/>
      <c r="AA52" s="259"/>
      <c r="AB52" s="259"/>
      <c r="AC52" s="259"/>
      <c r="AD52" s="259"/>
      <c r="AE52" s="259"/>
      <c r="AF52" s="259"/>
      <c r="AG52" s="259"/>
      <c r="AH52" s="259"/>
      <c r="AI52" s="259"/>
      <c r="AJ52" s="259"/>
      <c r="AK52" s="121"/>
    </row>
    <row r="53" ht="18.75" hidden="1" customHeight="1">
      <c r="A53" s="19">
        <v>1.0</v>
      </c>
      <c r="B53" s="938" t="s">
        <v>768</v>
      </c>
      <c r="C53" s="364"/>
      <c r="D53" s="113" t="s">
        <v>65</v>
      </c>
      <c r="E53" s="114"/>
      <c r="F53" s="117"/>
      <c r="G53" s="899">
        <v>8.0</v>
      </c>
      <c r="H53" s="899">
        <v>8.0</v>
      </c>
      <c r="I53" s="899">
        <v>8.0</v>
      </c>
      <c r="J53" s="899">
        <v>8.0</v>
      </c>
      <c r="K53" s="899">
        <v>8.0</v>
      </c>
      <c r="L53" s="862"/>
      <c r="M53" s="862"/>
      <c r="N53" s="899">
        <v>8.0</v>
      </c>
      <c r="O53" s="899">
        <v>8.0</v>
      </c>
      <c r="P53" s="899">
        <v>8.0</v>
      </c>
      <c r="Q53" s="899">
        <v>8.0</v>
      </c>
      <c r="R53" s="899">
        <v>8.0</v>
      </c>
      <c r="S53" s="862"/>
      <c r="T53" s="862"/>
      <c r="U53" s="899">
        <v>8.0</v>
      </c>
      <c r="V53" s="899">
        <v>8.0</v>
      </c>
      <c r="W53" s="899">
        <v>8.0</v>
      </c>
      <c r="X53" s="899">
        <v>8.0</v>
      </c>
      <c r="Y53" s="899">
        <v>8.0</v>
      </c>
      <c r="Z53" s="862"/>
      <c r="AA53" s="862"/>
      <c r="AB53" s="899">
        <v>8.0</v>
      </c>
      <c r="AC53" s="899">
        <v>8.0</v>
      </c>
      <c r="AD53" s="899">
        <v>8.0</v>
      </c>
      <c r="AE53" s="899">
        <v>8.0</v>
      </c>
      <c r="AF53" s="899">
        <v>8.0</v>
      </c>
      <c r="AG53" s="862"/>
      <c r="AH53" s="862"/>
      <c r="AI53" s="899">
        <v>8.0</v>
      </c>
      <c r="AJ53" s="899">
        <v>8.0</v>
      </c>
      <c r="AK53" s="404">
        <f t="shared" ref="AK53:AK54" si="4">COUNT(F53:AJ53)</f>
        <v>22</v>
      </c>
    </row>
    <row r="54" ht="17.25" hidden="1" customHeight="1">
      <c r="A54" s="19">
        <v>2.0</v>
      </c>
      <c r="B54" s="20" t="s">
        <v>66</v>
      </c>
      <c r="C54" s="364"/>
      <c r="D54" s="71"/>
      <c r="E54" s="71"/>
      <c r="F54" s="117"/>
      <c r="G54" s="899">
        <v>8.0</v>
      </c>
      <c r="H54" s="899">
        <v>8.0</v>
      </c>
      <c r="I54" s="899">
        <v>8.0</v>
      </c>
      <c r="J54" s="899">
        <v>8.0</v>
      </c>
      <c r="K54" s="899">
        <v>8.0</v>
      </c>
      <c r="L54" s="862"/>
      <c r="M54" s="862"/>
      <c r="N54" s="899">
        <v>8.0</v>
      </c>
      <c r="O54" s="899">
        <v>8.0</v>
      </c>
      <c r="P54" s="899">
        <v>8.0</v>
      </c>
      <c r="Q54" s="899">
        <v>8.0</v>
      </c>
      <c r="R54" s="899">
        <v>8.0</v>
      </c>
      <c r="S54" s="862"/>
      <c r="T54" s="862"/>
      <c r="U54" s="899">
        <v>8.0</v>
      </c>
      <c r="V54" s="899">
        <v>8.0</v>
      </c>
      <c r="W54" s="899">
        <v>8.0</v>
      </c>
      <c r="X54" s="899">
        <v>8.0</v>
      </c>
      <c r="Y54" s="899">
        <v>8.0</v>
      </c>
      <c r="Z54" s="862"/>
      <c r="AA54" s="862"/>
      <c r="AB54" s="899">
        <v>8.0</v>
      </c>
      <c r="AC54" s="899">
        <v>8.0</v>
      </c>
      <c r="AD54" s="899">
        <v>8.0</v>
      </c>
      <c r="AE54" s="899">
        <v>8.0</v>
      </c>
      <c r="AF54" s="899">
        <v>8.0</v>
      </c>
      <c r="AG54" s="862"/>
      <c r="AH54" s="862"/>
      <c r="AI54" s="899">
        <v>8.0</v>
      </c>
      <c r="AJ54" s="899">
        <v>8.0</v>
      </c>
      <c r="AK54" s="404">
        <f t="shared" si="4"/>
        <v>22</v>
      </c>
    </row>
    <row r="55" ht="18.0" customHeight="1">
      <c r="A55" s="79"/>
      <c r="B55" s="80"/>
      <c r="C55" s="112"/>
      <c r="D55" s="79"/>
      <c r="E55" s="79"/>
      <c r="F55" s="260"/>
      <c r="G55" s="260"/>
      <c r="H55" s="237"/>
      <c r="I55" s="260"/>
      <c r="J55" s="260"/>
      <c r="K55" s="260"/>
      <c r="L55" s="260"/>
      <c r="M55" s="261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112"/>
    </row>
    <row r="56" ht="18.0" customHeight="1">
      <c r="A56" s="19">
        <v>1.0</v>
      </c>
      <c r="B56" s="864" t="s">
        <v>752</v>
      </c>
      <c r="C56" s="364"/>
      <c r="D56" s="31" t="s">
        <v>68</v>
      </c>
      <c r="E56" s="78">
        <v>7.9220318245E10</v>
      </c>
      <c r="F56" s="866"/>
      <c r="G56" s="899">
        <v>8.0</v>
      </c>
      <c r="H56" s="899">
        <v>8.0</v>
      </c>
      <c r="I56" s="899">
        <v>8.0</v>
      </c>
      <c r="J56" s="899">
        <v>8.0</v>
      </c>
      <c r="K56" s="899">
        <v>8.0</v>
      </c>
      <c r="L56" s="862"/>
      <c r="M56" s="862"/>
      <c r="N56" s="899">
        <v>8.0</v>
      </c>
      <c r="O56" s="899">
        <v>8.0</v>
      </c>
      <c r="P56" s="899">
        <v>8.0</v>
      </c>
      <c r="Q56" s="899">
        <v>8.0</v>
      </c>
      <c r="R56" s="899">
        <v>8.0</v>
      </c>
      <c r="S56" s="862"/>
      <c r="T56" s="862"/>
      <c r="U56" s="899">
        <v>8.0</v>
      </c>
      <c r="V56" s="899">
        <v>8.0</v>
      </c>
      <c r="W56" s="899">
        <v>8.0</v>
      </c>
      <c r="X56" s="899">
        <v>8.0</v>
      </c>
      <c r="Y56" s="899">
        <v>8.0</v>
      </c>
      <c r="Z56" s="862"/>
      <c r="AA56" s="862"/>
      <c r="AB56" s="899">
        <v>8.0</v>
      </c>
      <c r="AC56" s="899">
        <v>8.0</v>
      </c>
      <c r="AD56" s="899">
        <v>8.0</v>
      </c>
      <c r="AE56" s="899">
        <v>8.0</v>
      </c>
      <c r="AF56" s="899">
        <v>8.0</v>
      </c>
      <c r="AG56" s="862"/>
      <c r="AH56" s="862"/>
      <c r="AI56" s="899">
        <v>8.0</v>
      </c>
      <c r="AJ56" s="899">
        <v>8.0</v>
      </c>
      <c r="AK56" s="404">
        <f t="shared" ref="AK56:AK62" si="5">COUNT(F56:AJ56)</f>
        <v>22</v>
      </c>
    </row>
    <row r="57" ht="18.0" customHeight="1">
      <c r="A57" s="19">
        <v>2.0</v>
      </c>
      <c r="B57" s="20" t="s">
        <v>69</v>
      </c>
      <c r="C57" s="364">
        <v>42667.0</v>
      </c>
      <c r="D57" s="31" t="s">
        <v>70</v>
      </c>
      <c r="E57" s="78">
        <v>7.9220318242E10</v>
      </c>
      <c r="F57" s="866"/>
      <c r="G57" s="899">
        <v>8.0</v>
      </c>
      <c r="H57" s="899">
        <v>8.0</v>
      </c>
      <c r="I57" s="899">
        <v>8.0</v>
      </c>
      <c r="J57" s="899">
        <v>8.0</v>
      </c>
      <c r="K57" s="899">
        <v>8.0</v>
      </c>
      <c r="L57" s="862"/>
      <c r="M57" s="862"/>
      <c r="N57" s="899">
        <v>8.0</v>
      </c>
      <c r="O57" s="899">
        <v>8.0</v>
      </c>
      <c r="P57" s="899">
        <v>8.0</v>
      </c>
      <c r="Q57" s="899">
        <v>8.0</v>
      </c>
      <c r="R57" s="899">
        <v>8.0</v>
      </c>
      <c r="S57" s="862"/>
      <c r="T57" s="862"/>
      <c r="U57" s="899">
        <v>8.0</v>
      </c>
      <c r="V57" s="899">
        <v>8.0</v>
      </c>
      <c r="W57" s="899">
        <v>8.0</v>
      </c>
      <c r="X57" s="899">
        <v>8.0</v>
      </c>
      <c r="Y57" s="899">
        <v>8.0</v>
      </c>
      <c r="Z57" s="862"/>
      <c r="AA57" s="862"/>
      <c r="AB57" s="899">
        <v>8.0</v>
      </c>
      <c r="AC57" s="899">
        <v>8.0</v>
      </c>
      <c r="AD57" s="899">
        <v>8.0</v>
      </c>
      <c r="AE57" s="899">
        <v>8.0</v>
      </c>
      <c r="AF57" s="899">
        <v>8.0</v>
      </c>
      <c r="AG57" s="862"/>
      <c r="AH57" s="862"/>
      <c r="AI57" s="899">
        <v>8.0</v>
      </c>
      <c r="AJ57" s="899">
        <v>8.0</v>
      </c>
      <c r="AK57" s="404">
        <f t="shared" si="5"/>
        <v>22</v>
      </c>
    </row>
    <row r="58" ht="17.25" customHeight="1">
      <c r="A58" s="19">
        <v>4.0</v>
      </c>
      <c r="B58" s="20" t="s">
        <v>290</v>
      </c>
      <c r="C58" s="380">
        <v>43292.0</v>
      </c>
      <c r="D58" s="31" t="s">
        <v>70</v>
      </c>
      <c r="E58" s="78">
        <v>7.9221277764E10</v>
      </c>
      <c r="F58" s="866"/>
      <c r="G58" s="899">
        <v>12.0</v>
      </c>
      <c r="H58" s="899"/>
      <c r="I58" s="899"/>
      <c r="J58" s="899">
        <v>12.0</v>
      </c>
      <c r="K58" s="899">
        <v>12.0</v>
      </c>
      <c r="L58" s="862"/>
      <c r="M58" s="862"/>
      <c r="N58" s="899">
        <v>12.0</v>
      </c>
      <c r="O58" s="899">
        <v>12.0</v>
      </c>
      <c r="P58" s="899"/>
      <c r="Q58" s="899"/>
      <c r="R58" s="899">
        <v>12.0</v>
      </c>
      <c r="S58" s="862">
        <v>12.0</v>
      </c>
      <c r="T58" s="862"/>
      <c r="U58" s="899"/>
      <c r="V58" s="899">
        <v>12.0</v>
      </c>
      <c r="W58" s="899">
        <v>12.0</v>
      </c>
      <c r="X58" s="899"/>
      <c r="Y58" s="899"/>
      <c r="Z58" s="862">
        <v>12.0</v>
      </c>
      <c r="AA58" s="862">
        <v>12.0</v>
      </c>
      <c r="AB58" s="899"/>
      <c r="AC58" s="899"/>
      <c r="AD58" s="899">
        <v>12.0</v>
      </c>
      <c r="AE58" s="899">
        <v>12.0</v>
      </c>
      <c r="AF58" s="899"/>
      <c r="AG58" s="862"/>
      <c r="AH58" s="862">
        <v>12.0</v>
      </c>
      <c r="AI58" s="899">
        <v>12.0</v>
      </c>
      <c r="AJ58" s="899"/>
      <c r="AK58" s="404">
        <f t="shared" si="5"/>
        <v>15</v>
      </c>
    </row>
    <row r="59" ht="17.25" customHeight="1">
      <c r="A59" s="19">
        <v>5.0</v>
      </c>
      <c r="B59" s="20" t="s">
        <v>72</v>
      </c>
      <c r="C59" s="380">
        <v>43072.0</v>
      </c>
      <c r="D59" s="31" t="s">
        <v>70</v>
      </c>
      <c r="E59" s="78">
        <v>7.9221946634E10</v>
      </c>
      <c r="F59" s="866"/>
      <c r="G59" s="958"/>
      <c r="H59" s="958"/>
      <c r="I59" s="958"/>
      <c r="J59" s="958"/>
      <c r="K59" s="958"/>
      <c r="L59" s="867"/>
      <c r="M59" s="867"/>
      <c r="N59" s="958"/>
      <c r="O59" s="958"/>
      <c r="P59" s="899">
        <v>8.0</v>
      </c>
      <c r="Q59" s="899">
        <v>8.0</v>
      </c>
      <c r="R59" s="899">
        <v>8.0</v>
      </c>
      <c r="S59" s="862"/>
      <c r="T59" s="862"/>
      <c r="U59" s="899">
        <v>8.0</v>
      </c>
      <c r="V59" s="899">
        <v>8.0</v>
      </c>
      <c r="W59" s="899">
        <v>8.0</v>
      </c>
      <c r="X59" s="899">
        <v>8.0</v>
      </c>
      <c r="Y59" s="899">
        <v>8.0</v>
      </c>
      <c r="Z59" s="862"/>
      <c r="AA59" s="862"/>
      <c r="AB59" s="899">
        <v>8.0</v>
      </c>
      <c r="AC59" s="899">
        <v>8.0</v>
      </c>
      <c r="AD59" s="899">
        <v>8.0</v>
      </c>
      <c r="AE59" s="899">
        <v>8.0</v>
      </c>
      <c r="AF59" s="899">
        <v>8.0</v>
      </c>
      <c r="AG59" s="862"/>
      <c r="AH59" s="862"/>
      <c r="AI59" s="899">
        <v>8.0</v>
      </c>
      <c r="AJ59" s="899">
        <v>8.0</v>
      </c>
      <c r="AK59" s="404">
        <f t="shared" si="5"/>
        <v>15</v>
      </c>
    </row>
    <row r="60" ht="17.25" customHeight="1">
      <c r="A60" s="807">
        <v>6.0</v>
      </c>
      <c r="B60" s="864" t="s">
        <v>753</v>
      </c>
      <c r="C60" s="868">
        <v>43591.0</v>
      </c>
      <c r="D60" s="808" t="s">
        <v>70</v>
      </c>
      <c r="E60" s="869">
        <v>7.9221184277E10</v>
      </c>
      <c r="F60" s="866"/>
      <c r="G60" s="899"/>
      <c r="H60" s="899">
        <v>12.0</v>
      </c>
      <c r="I60" s="899">
        <v>12.0</v>
      </c>
      <c r="J60" s="899"/>
      <c r="K60" s="899"/>
      <c r="L60" s="862">
        <v>12.0</v>
      </c>
      <c r="M60" s="862">
        <v>12.0</v>
      </c>
      <c r="N60" s="899"/>
      <c r="O60" s="899"/>
      <c r="P60" s="899">
        <v>12.0</v>
      </c>
      <c r="Q60" s="899">
        <v>12.0</v>
      </c>
      <c r="R60" s="899"/>
      <c r="S60" s="862"/>
      <c r="T60" s="862">
        <v>12.0</v>
      </c>
      <c r="U60" s="899">
        <v>12.0</v>
      </c>
      <c r="V60" s="899"/>
      <c r="W60" s="899"/>
      <c r="X60" s="899">
        <v>12.0</v>
      </c>
      <c r="Y60" s="899">
        <v>12.0</v>
      </c>
      <c r="Z60" s="862"/>
      <c r="AA60" s="862"/>
      <c r="AB60" s="899">
        <v>12.0</v>
      </c>
      <c r="AC60" s="899">
        <v>12.0</v>
      </c>
      <c r="AD60" s="899"/>
      <c r="AE60" s="899"/>
      <c r="AF60" s="899">
        <v>12.0</v>
      </c>
      <c r="AG60" s="862">
        <v>12.0</v>
      </c>
      <c r="AH60" s="862"/>
      <c r="AI60" s="899"/>
      <c r="AJ60" s="899">
        <v>12.0</v>
      </c>
      <c r="AK60" s="404">
        <f t="shared" si="5"/>
        <v>15</v>
      </c>
    </row>
    <row r="61" ht="17.25" customHeight="1">
      <c r="A61" s="807">
        <v>7.0</v>
      </c>
      <c r="B61" s="20" t="s">
        <v>73</v>
      </c>
      <c r="C61" s="499">
        <v>43242.0</v>
      </c>
      <c r="D61" s="125" t="s">
        <v>332</v>
      </c>
      <c r="E61" s="78">
        <v>7.9220318285E10</v>
      </c>
      <c r="F61" s="866"/>
      <c r="G61" s="899">
        <v>8.0</v>
      </c>
      <c r="H61" s="899">
        <v>8.0</v>
      </c>
      <c r="I61" s="899">
        <v>8.0</v>
      </c>
      <c r="J61" s="899">
        <v>8.0</v>
      </c>
      <c r="K61" s="899">
        <v>8.0</v>
      </c>
      <c r="L61" s="862"/>
      <c r="M61" s="862"/>
      <c r="N61" s="899">
        <v>8.0</v>
      </c>
      <c r="O61" s="899">
        <v>8.0</v>
      </c>
      <c r="P61" s="899">
        <v>8.0</v>
      </c>
      <c r="Q61" s="899">
        <v>8.0</v>
      </c>
      <c r="R61" s="899">
        <v>8.0</v>
      </c>
      <c r="S61" s="862"/>
      <c r="T61" s="862"/>
      <c r="U61" s="899">
        <v>8.0</v>
      </c>
      <c r="V61" s="899">
        <v>8.0</v>
      </c>
      <c r="W61" s="899">
        <v>8.0</v>
      </c>
      <c r="X61" s="899">
        <v>8.0</v>
      </c>
      <c r="Y61" s="899">
        <v>8.0</v>
      </c>
      <c r="Z61" s="862"/>
      <c r="AA61" s="862"/>
      <c r="AB61" s="899">
        <v>8.0</v>
      </c>
      <c r="AC61" s="899">
        <v>8.0</v>
      </c>
      <c r="AD61" s="899">
        <v>8.0</v>
      </c>
      <c r="AE61" s="899">
        <v>8.0</v>
      </c>
      <c r="AF61" s="899">
        <v>8.0</v>
      </c>
      <c r="AG61" s="862"/>
      <c r="AH61" s="862"/>
      <c r="AI61" s="899">
        <v>8.0</v>
      </c>
      <c r="AJ61" s="899">
        <v>8.0</v>
      </c>
      <c r="AK61" s="404">
        <f t="shared" si="5"/>
        <v>22</v>
      </c>
    </row>
    <row r="62" ht="21.0" customHeight="1">
      <c r="A62" s="807">
        <v>8.0</v>
      </c>
      <c r="B62" s="19" t="s">
        <v>75</v>
      </c>
      <c r="C62" s="388">
        <v>42539.0</v>
      </c>
      <c r="D62" s="125" t="s">
        <v>76</v>
      </c>
      <c r="E62" s="43">
        <v>7.9220220031E10</v>
      </c>
      <c r="F62" s="866"/>
      <c r="G62" s="899">
        <v>8.0</v>
      </c>
      <c r="H62" s="899">
        <v>8.0</v>
      </c>
      <c r="I62" s="899">
        <v>8.0</v>
      </c>
      <c r="J62" s="899">
        <v>8.0</v>
      </c>
      <c r="K62" s="899">
        <v>8.0</v>
      </c>
      <c r="L62" s="862"/>
      <c r="M62" s="862"/>
      <c r="N62" s="899">
        <v>8.0</v>
      </c>
      <c r="O62" s="899">
        <v>8.0</v>
      </c>
      <c r="P62" s="899">
        <v>8.0</v>
      </c>
      <c r="Q62" s="899">
        <v>8.0</v>
      </c>
      <c r="R62" s="899">
        <v>8.0</v>
      </c>
      <c r="S62" s="862"/>
      <c r="T62" s="862"/>
      <c r="U62" s="899">
        <v>8.0</v>
      </c>
      <c r="V62" s="899">
        <v>8.0</v>
      </c>
      <c r="W62" s="899">
        <v>8.0</v>
      </c>
      <c r="X62" s="899">
        <v>8.0</v>
      </c>
      <c r="Y62" s="899">
        <v>8.0</v>
      </c>
      <c r="Z62" s="862"/>
      <c r="AA62" s="862"/>
      <c r="AB62" s="899">
        <v>8.0</v>
      </c>
      <c r="AC62" s="899">
        <v>8.0</v>
      </c>
      <c r="AD62" s="899">
        <v>8.0</v>
      </c>
      <c r="AE62" s="899">
        <v>8.0</v>
      </c>
      <c r="AF62" s="899">
        <v>8.0</v>
      </c>
      <c r="AG62" s="862"/>
      <c r="AH62" s="862"/>
      <c r="AI62" s="899">
        <v>8.0</v>
      </c>
      <c r="AJ62" s="899">
        <v>8.0</v>
      </c>
      <c r="AK62" s="404">
        <f t="shared" si="5"/>
        <v>22</v>
      </c>
    </row>
    <row r="63" ht="18.0" customHeight="1">
      <c r="A63" s="872"/>
      <c r="B63" s="873"/>
      <c r="C63" s="874"/>
      <c r="D63" s="875"/>
      <c r="E63" s="876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  <c r="R63" s="877"/>
      <c r="S63" s="877"/>
      <c r="T63" s="877"/>
      <c r="U63" s="877"/>
      <c r="V63" s="877"/>
      <c r="W63" s="877"/>
      <c r="X63" s="877"/>
      <c r="Y63" s="877"/>
      <c r="Z63" s="877"/>
      <c r="AA63" s="877"/>
      <c r="AB63" s="877"/>
      <c r="AC63" s="877"/>
      <c r="AD63" s="877"/>
      <c r="AE63" s="877"/>
      <c r="AF63" s="877"/>
      <c r="AG63" s="877"/>
      <c r="AH63" s="877"/>
      <c r="AI63" s="877"/>
      <c r="AJ63" s="877"/>
      <c r="AK63" s="878"/>
    </row>
    <row r="64" ht="13.5" customHeight="1">
      <c r="A64" s="879">
        <v>1.0</v>
      </c>
      <c r="B64" s="882" t="s">
        <v>82</v>
      </c>
      <c r="C64" s="881">
        <v>43383.0</v>
      </c>
      <c r="D64" s="882" t="s">
        <v>292</v>
      </c>
      <c r="E64" s="959"/>
      <c r="F64" s="960"/>
      <c r="G64" s="887">
        <v>8.0</v>
      </c>
      <c r="H64" s="887">
        <v>8.0</v>
      </c>
      <c r="I64" s="887">
        <v>8.0</v>
      </c>
      <c r="J64" s="887">
        <v>8.0</v>
      </c>
      <c r="K64" s="887">
        <v>8.0</v>
      </c>
      <c r="L64" s="886"/>
      <c r="M64" s="886"/>
      <c r="N64" s="887">
        <v>8.0</v>
      </c>
      <c r="O64" s="887">
        <v>8.0</v>
      </c>
      <c r="P64" s="887">
        <v>8.0</v>
      </c>
      <c r="Q64" s="887">
        <v>8.0</v>
      </c>
      <c r="R64" s="887">
        <v>8.0</v>
      </c>
      <c r="S64" s="886"/>
      <c r="T64" s="886"/>
      <c r="U64" s="887">
        <v>8.0</v>
      </c>
      <c r="V64" s="887">
        <v>8.0</v>
      </c>
      <c r="W64" s="887">
        <v>8.0</v>
      </c>
      <c r="X64" s="887">
        <v>8.0</v>
      </c>
      <c r="Y64" s="887">
        <v>8.0</v>
      </c>
      <c r="Z64" s="886"/>
      <c r="AA64" s="886"/>
      <c r="AB64" s="887">
        <v>8.0</v>
      </c>
      <c r="AC64" s="887">
        <v>8.0</v>
      </c>
      <c r="AD64" s="887">
        <v>8.0</v>
      </c>
      <c r="AE64" s="887">
        <v>8.0</v>
      </c>
      <c r="AF64" s="887">
        <v>8.0</v>
      </c>
      <c r="AG64" s="886"/>
      <c r="AH64" s="886"/>
      <c r="AI64" s="887">
        <v>8.0</v>
      </c>
      <c r="AJ64" s="887">
        <v>8.0</v>
      </c>
      <c r="AK64" s="889">
        <f t="shared" ref="AK64:AK85" si="6">COUNT(F64:AJ64)</f>
        <v>22</v>
      </c>
    </row>
    <row r="65" ht="13.5" customHeight="1">
      <c r="A65" s="191">
        <v>2.0</v>
      </c>
      <c r="B65" s="192" t="s">
        <v>85</v>
      </c>
      <c r="C65" s="192" t="s">
        <v>86</v>
      </c>
      <c r="D65" s="192" t="s">
        <v>87</v>
      </c>
      <c r="E65" s="559"/>
      <c r="F65" s="961"/>
      <c r="G65" s="888">
        <v>8.0</v>
      </c>
      <c r="H65" s="888">
        <v>8.0</v>
      </c>
      <c r="I65" s="888">
        <v>8.0</v>
      </c>
      <c r="J65" s="888">
        <v>8.0</v>
      </c>
      <c r="K65" s="888">
        <v>8.0</v>
      </c>
      <c r="L65" s="891"/>
      <c r="M65" s="891"/>
      <c r="N65" s="888">
        <v>8.0</v>
      </c>
      <c r="O65" s="888">
        <v>8.0</v>
      </c>
      <c r="P65" s="888">
        <v>8.0</v>
      </c>
      <c r="Q65" s="888">
        <v>8.0</v>
      </c>
      <c r="R65" s="888">
        <v>8.0</v>
      </c>
      <c r="S65" s="891"/>
      <c r="T65" s="891"/>
      <c r="U65" s="888">
        <v>8.0</v>
      </c>
      <c r="V65" s="888">
        <v>8.0</v>
      </c>
      <c r="W65" s="888">
        <v>8.0</v>
      </c>
      <c r="X65" s="888">
        <v>8.0</v>
      </c>
      <c r="Y65" s="888">
        <v>8.0</v>
      </c>
      <c r="Z65" s="891"/>
      <c r="AA65" s="891"/>
      <c r="AB65" s="888">
        <v>8.0</v>
      </c>
      <c r="AC65" s="888">
        <v>8.0</v>
      </c>
      <c r="AD65" s="888">
        <v>8.0</v>
      </c>
      <c r="AE65" s="888">
        <v>8.0</v>
      </c>
      <c r="AF65" s="888">
        <v>8.0</v>
      </c>
      <c r="AG65" s="891"/>
      <c r="AH65" s="891"/>
      <c r="AI65" s="888">
        <v>8.0</v>
      </c>
      <c r="AJ65" s="888">
        <v>8.0</v>
      </c>
      <c r="AK65" s="404">
        <f t="shared" si="6"/>
        <v>22</v>
      </c>
    </row>
    <row r="66" ht="13.5" customHeight="1">
      <c r="A66" s="879">
        <v>3.0</v>
      </c>
      <c r="B66" s="192" t="s">
        <v>89</v>
      </c>
      <c r="C66" s="192" t="s">
        <v>90</v>
      </c>
      <c r="D66" s="192" t="s">
        <v>91</v>
      </c>
      <c r="E66" s="559"/>
      <c r="F66" s="961"/>
      <c r="G66" s="888">
        <v>8.0</v>
      </c>
      <c r="H66" s="888">
        <v>8.0</v>
      </c>
      <c r="I66" s="888">
        <v>8.0</v>
      </c>
      <c r="J66" s="888">
        <v>8.0</v>
      </c>
      <c r="K66" s="888">
        <v>8.0</v>
      </c>
      <c r="L66" s="891"/>
      <c r="M66" s="891"/>
      <c r="N66" s="888">
        <v>8.0</v>
      </c>
      <c r="O66" s="888">
        <v>8.0</v>
      </c>
      <c r="P66" s="888">
        <v>8.0</v>
      </c>
      <c r="Q66" s="888">
        <v>8.0</v>
      </c>
      <c r="R66" s="888">
        <v>8.0</v>
      </c>
      <c r="S66" s="891"/>
      <c r="T66" s="891"/>
      <c r="U66" s="888">
        <v>8.0</v>
      </c>
      <c r="V66" s="888">
        <v>8.0</v>
      </c>
      <c r="W66" s="888">
        <v>8.0</v>
      </c>
      <c r="X66" s="888">
        <v>8.0</v>
      </c>
      <c r="Y66" s="888">
        <v>8.0</v>
      </c>
      <c r="Z66" s="891"/>
      <c r="AA66" s="891"/>
      <c r="AB66" s="888">
        <v>8.0</v>
      </c>
      <c r="AC66" s="888">
        <v>8.0</v>
      </c>
      <c r="AD66" s="888">
        <v>8.0</v>
      </c>
      <c r="AE66" s="888">
        <v>8.0</v>
      </c>
      <c r="AF66" s="888">
        <v>8.0</v>
      </c>
      <c r="AG66" s="891"/>
      <c r="AH66" s="891"/>
      <c r="AI66" s="888">
        <v>8.0</v>
      </c>
      <c r="AJ66" s="888">
        <v>8.0</v>
      </c>
      <c r="AK66" s="404">
        <f t="shared" si="6"/>
        <v>22</v>
      </c>
    </row>
    <row r="67" ht="13.5" customHeight="1">
      <c r="A67" s="191">
        <v>4.0</v>
      </c>
      <c r="B67" s="192" t="s">
        <v>93</v>
      </c>
      <c r="C67" s="394">
        <v>43168.0</v>
      </c>
      <c r="D67" s="192" t="s">
        <v>94</v>
      </c>
      <c r="E67" s="395"/>
      <c r="F67" s="961"/>
      <c r="G67" s="888">
        <v>8.0</v>
      </c>
      <c r="H67" s="888">
        <v>8.0</v>
      </c>
      <c r="I67" s="888">
        <v>8.0</v>
      </c>
      <c r="J67" s="888">
        <v>8.0</v>
      </c>
      <c r="K67" s="888">
        <v>8.0</v>
      </c>
      <c r="L67" s="891"/>
      <c r="M67" s="891"/>
      <c r="N67" s="888">
        <v>8.0</v>
      </c>
      <c r="O67" s="888">
        <v>8.0</v>
      </c>
      <c r="P67" s="888">
        <v>8.0</v>
      </c>
      <c r="Q67" s="888">
        <v>8.0</v>
      </c>
      <c r="R67" s="888">
        <v>8.0</v>
      </c>
      <c r="S67" s="891"/>
      <c r="T67" s="891"/>
      <c r="U67" s="888">
        <v>8.0</v>
      </c>
      <c r="V67" s="888">
        <v>8.0</v>
      </c>
      <c r="W67" s="888">
        <v>8.0</v>
      </c>
      <c r="X67" s="888">
        <v>8.0</v>
      </c>
      <c r="Y67" s="888">
        <v>8.0</v>
      </c>
      <c r="Z67" s="891"/>
      <c r="AA67" s="891"/>
      <c r="AB67" s="888">
        <v>8.0</v>
      </c>
      <c r="AC67" s="888">
        <v>8.0</v>
      </c>
      <c r="AD67" s="888">
        <v>8.0</v>
      </c>
      <c r="AE67" s="888">
        <v>8.0</v>
      </c>
      <c r="AF67" s="888">
        <v>8.0</v>
      </c>
      <c r="AG67" s="891"/>
      <c r="AH67" s="891"/>
      <c r="AI67" s="888">
        <v>8.0</v>
      </c>
      <c r="AJ67" s="888">
        <v>8.0</v>
      </c>
      <c r="AK67" s="404">
        <f t="shared" si="6"/>
        <v>22</v>
      </c>
    </row>
    <row r="68" ht="13.5" customHeight="1">
      <c r="A68" s="879">
        <v>5.0</v>
      </c>
      <c r="B68" s="892" t="s">
        <v>756</v>
      </c>
      <c r="C68" s="394"/>
      <c r="D68" s="892" t="s">
        <v>757</v>
      </c>
      <c r="E68" s="395"/>
      <c r="F68" s="961"/>
      <c r="G68" s="888">
        <v>8.0</v>
      </c>
      <c r="H68" s="888">
        <v>8.0</v>
      </c>
      <c r="I68" s="888">
        <v>8.0</v>
      </c>
      <c r="J68" s="888">
        <v>8.0</v>
      </c>
      <c r="K68" s="888">
        <v>8.0</v>
      </c>
      <c r="L68" s="891"/>
      <c r="M68" s="891"/>
      <c r="N68" s="888">
        <v>8.0</v>
      </c>
      <c r="O68" s="888">
        <v>8.0</v>
      </c>
      <c r="P68" s="888">
        <v>8.0</v>
      </c>
      <c r="Q68" s="888">
        <v>8.0</v>
      </c>
      <c r="R68" s="888">
        <v>8.0</v>
      </c>
      <c r="S68" s="891"/>
      <c r="T68" s="891"/>
      <c r="U68" s="888">
        <v>8.0</v>
      </c>
      <c r="V68" s="888">
        <v>8.0</v>
      </c>
      <c r="W68" s="888">
        <v>8.0</v>
      </c>
      <c r="X68" s="888">
        <v>8.0</v>
      </c>
      <c r="Y68" s="888">
        <v>8.0</v>
      </c>
      <c r="Z68" s="891"/>
      <c r="AA68" s="891"/>
      <c r="AB68" s="888">
        <v>8.0</v>
      </c>
      <c r="AC68" s="888">
        <v>8.0</v>
      </c>
      <c r="AD68" s="888">
        <v>8.0</v>
      </c>
      <c r="AE68" s="888">
        <v>8.0</v>
      </c>
      <c r="AF68" s="888">
        <v>8.0</v>
      </c>
      <c r="AG68" s="891"/>
      <c r="AH68" s="891"/>
      <c r="AI68" s="888">
        <v>8.0</v>
      </c>
      <c r="AJ68" s="888">
        <v>8.0</v>
      </c>
      <c r="AK68" s="404">
        <f t="shared" si="6"/>
        <v>22</v>
      </c>
    </row>
    <row r="69" ht="13.5" customHeight="1">
      <c r="A69" s="191">
        <v>6.0</v>
      </c>
      <c r="B69" s="192" t="s">
        <v>96</v>
      </c>
      <c r="C69" s="962">
        <v>43485.0</v>
      </c>
      <c r="D69" s="892" t="s">
        <v>769</v>
      </c>
      <c r="E69" s="559"/>
      <c r="F69" s="961"/>
      <c r="G69" s="894"/>
      <c r="H69" s="894"/>
      <c r="I69" s="894"/>
      <c r="J69" s="894"/>
      <c r="K69" s="894"/>
      <c r="L69" s="894"/>
      <c r="M69" s="894"/>
      <c r="N69" s="894"/>
      <c r="O69" s="894"/>
      <c r="P69" s="894"/>
      <c r="Q69" s="894"/>
      <c r="R69" s="894"/>
      <c r="S69" s="894"/>
      <c r="T69" s="894"/>
      <c r="U69" s="894"/>
      <c r="V69" s="894"/>
      <c r="W69" s="888">
        <v>8.0</v>
      </c>
      <c r="X69" s="888">
        <v>8.0</v>
      </c>
      <c r="Y69" s="888">
        <v>8.0</v>
      </c>
      <c r="Z69" s="891"/>
      <c r="AA69" s="891"/>
      <c r="AB69" s="888">
        <v>8.0</v>
      </c>
      <c r="AC69" s="888">
        <v>8.0</v>
      </c>
      <c r="AD69" s="888">
        <v>8.0</v>
      </c>
      <c r="AE69" s="888">
        <v>8.0</v>
      </c>
      <c r="AF69" s="888">
        <v>8.0</v>
      </c>
      <c r="AG69" s="891"/>
      <c r="AH69" s="891"/>
      <c r="AI69" s="888">
        <v>8.0</v>
      </c>
      <c r="AJ69" s="888">
        <v>8.0</v>
      </c>
      <c r="AK69" s="404">
        <f t="shared" si="6"/>
        <v>10</v>
      </c>
    </row>
    <row r="70" ht="13.5" customHeight="1">
      <c r="A70" s="879">
        <v>7.0</v>
      </c>
      <c r="B70" s="963" t="s">
        <v>100</v>
      </c>
      <c r="C70" s="192" t="s">
        <v>101</v>
      </c>
      <c r="D70" s="192" t="s">
        <v>102</v>
      </c>
      <c r="E70" s="964"/>
      <c r="F70" s="961"/>
      <c r="G70" s="888">
        <v>8.0</v>
      </c>
      <c r="H70" s="888">
        <v>8.0</v>
      </c>
      <c r="I70" s="888">
        <v>8.0</v>
      </c>
      <c r="J70" s="888">
        <v>8.0</v>
      </c>
      <c r="K70" s="888">
        <v>8.0</v>
      </c>
      <c r="L70" s="891"/>
      <c r="M70" s="891"/>
      <c r="N70" s="888">
        <v>8.0</v>
      </c>
      <c r="O70" s="888">
        <v>8.0</v>
      </c>
      <c r="P70" s="888">
        <v>8.0</v>
      </c>
      <c r="Q70" s="888">
        <v>8.0</v>
      </c>
      <c r="R70" s="888">
        <v>8.0</v>
      </c>
      <c r="S70" s="891"/>
      <c r="T70" s="891"/>
      <c r="U70" s="888">
        <v>8.0</v>
      </c>
      <c r="V70" s="888">
        <v>8.0</v>
      </c>
      <c r="W70" s="888">
        <v>8.0</v>
      </c>
      <c r="X70" s="888">
        <v>8.0</v>
      </c>
      <c r="Y70" s="888">
        <v>8.0</v>
      </c>
      <c r="Z70" s="891"/>
      <c r="AA70" s="891"/>
      <c r="AB70" s="888">
        <v>8.0</v>
      </c>
      <c r="AC70" s="888">
        <v>8.0</v>
      </c>
      <c r="AD70" s="888">
        <v>8.0</v>
      </c>
      <c r="AE70" s="888">
        <v>8.0</v>
      </c>
      <c r="AF70" s="888">
        <v>8.0</v>
      </c>
      <c r="AG70" s="891"/>
      <c r="AH70" s="891"/>
      <c r="AI70" s="888">
        <v>8.0</v>
      </c>
      <c r="AJ70" s="888">
        <v>8.0</v>
      </c>
      <c r="AK70" s="404">
        <f t="shared" si="6"/>
        <v>22</v>
      </c>
    </row>
    <row r="71" ht="13.5" customHeight="1">
      <c r="A71" s="191">
        <v>8.0</v>
      </c>
      <c r="B71" s="963" t="s">
        <v>100</v>
      </c>
      <c r="C71" s="192" t="s">
        <v>104</v>
      </c>
      <c r="D71" s="470" t="s">
        <v>105</v>
      </c>
      <c r="E71" s="964"/>
      <c r="F71" s="961"/>
      <c r="G71" s="888">
        <v>8.0</v>
      </c>
      <c r="H71" s="888">
        <v>8.0</v>
      </c>
      <c r="I71" s="888">
        <v>8.0</v>
      </c>
      <c r="J71" s="888">
        <v>8.0</v>
      </c>
      <c r="K71" s="888">
        <v>8.0</v>
      </c>
      <c r="L71" s="891"/>
      <c r="M71" s="891"/>
      <c r="N71" s="888">
        <v>8.0</v>
      </c>
      <c r="O71" s="888">
        <v>8.0</v>
      </c>
      <c r="P71" s="888">
        <v>8.0</v>
      </c>
      <c r="Q71" s="888">
        <v>8.0</v>
      </c>
      <c r="R71" s="888">
        <v>8.0</v>
      </c>
      <c r="S71" s="891"/>
      <c r="T71" s="891"/>
      <c r="U71" s="888">
        <v>8.0</v>
      </c>
      <c r="V71" s="888">
        <v>8.0</v>
      </c>
      <c r="W71" s="888">
        <v>8.0</v>
      </c>
      <c r="X71" s="888">
        <v>8.0</v>
      </c>
      <c r="Y71" s="888">
        <v>8.0</v>
      </c>
      <c r="Z71" s="891"/>
      <c r="AA71" s="891"/>
      <c r="AB71" s="888">
        <v>8.0</v>
      </c>
      <c r="AC71" s="888">
        <v>8.0</v>
      </c>
      <c r="AD71" s="888">
        <v>8.0</v>
      </c>
      <c r="AE71" s="888">
        <v>8.0</v>
      </c>
      <c r="AF71" s="888">
        <v>8.0</v>
      </c>
      <c r="AG71" s="891"/>
      <c r="AH71" s="891"/>
      <c r="AI71" s="888">
        <v>8.0</v>
      </c>
      <c r="AJ71" s="888">
        <v>8.0</v>
      </c>
      <c r="AK71" s="404">
        <f t="shared" si="6"/>
        <v>22</v>
      </c>
    </row>
    <row r="72" ht="13.5" customHeight="1">
      <c r="A72" s="879">
        <v>9.0</v>
      </c>
      <c r="B72" s="192" t="s">
        <v>107</v>
      </c>
      <c r="C72" s="394">
        <v>43160.0</v>
      </c>
      <c r="D72" s="470" t="s">
        <v>296</v>
      </c>
      <c r="E72" s="559"/>
      <c r="F72" s="961"/>
      <c r="G72" s="888">
        <v>8.0</v>
      </c>
      <c r="H72" s="888">
        <v>8.0</v>
      </c>
      <c r="I72" s="888">
        <v>8.0</v>
      </c>
      <c r="J72" s="888">
        <v>8.0</v>
      </c>
      <c r="K72" s="888">
        <v>8.0</v>
      </c>
      <c r="L72" s="891"/>
      <c r="M72" s="891"/>
      <c r="N72" s="888">
        <v>8.0</v>
      </c>
      <c r="O72" s="888">
        <v>8.0</v>
      </c>
      <c r="P72" s="888">
        <v>8.0</v>
      </c>
      <c r="Q72" s="888">
        <v>8.0</v>
      </c>
      <c r="R72" s="888">
        <v>8.0</v>
      </c>
      <c r="S72" s="891"/>
      <c r="T72" s="891"/>
      <c r="U72" s="888">
        <v>8.0</v>
      </c>
      <c r="V72" s="888">
        <v>8.0</v>
      </c>
      <c r="W72" s="888">
        <v>8.0</v>
      </c>
      <c r="X72" s="888">
        <v>8.0</v>
      </c>
      <c r="Y72" s="888">
        <v>8.0</v>
      </c>
      <c r="Z72" s="891"/>
      <c r="AA72" s="891"/>
      <c r="AB72" s="888">
        <v>8.0</v>
      </c>
      <c r="AC72" s="888">
        <v>8.0</v>
      </c>
      <c r="AD72" s="888">
        <v>8.0</v>
      </c>
      <c r="AE72" s="965"/>
      <c r="AF72" s="888">
        <v>8.0</v>
      </c>
      <c r="AG72" s="891"/>
      <c r="AH72" s="891"/>
      <c r="AI72" s="888">
        <v>8.0</v>
      </c>
      <c r="AJ72" s="888">
        <v>8.0</v>
      </c>
      <c r="AK72" s="404">
        <f t="shared" si="6"/>
        <v>21</v>
      </c>
    </row>
    <row r="73" ht="15.75" customHeight="1">
      <c r="A73" s="191">
        <v>10.0</v>
      </c>
      <c r="B73" s="192" t="s">
        <v>111</v>
      </c>
      <c r="C73" s="399">
        <v>43300.0</v>
      </c>
      <c r="D73" s="470" t="s">
        <v>112</v>
      </c>
      <c r="E73" s="559"/>
      <c r="F73" s="961"/>
      <c r="G73" s="888">
        <v>8.0</v>
      </c>
      <c r="H73" s="888">
        <v>8.0</v>
      </c>
      <c r="I73" s="888">
        <v>8.0</v>
      </c>
      <c r="J73" s="888">
        <v>8.0</v>
      </c>
      <c r="K73" s="888">
        <v>8.0</v>
      </c>
      <c r="L73" s="891"/>
      <c r="M73" s="891"/>
      <c r="N73" s="888">
        <v>8.0</v>
      </c>
      <c r="O73" s="888">
        <v>8.0</v>
      </c>
      <c r="P73" s="888">
        <v>8.0</v>
      </c>
      <c r="Q73" s="888">
        <v>8.0</v>
      </c>
      <c r="R73" s="888">
        <v>8.0</v>
      </c>
      <c r="S73" s="891"/>
      <c r="T73" s="891"/>
      <c r="U73" s="888">
        <v>8.0</v>
      </c>
      <c r="V73" s="888">
        <v>8.0</v>
      </c>
      <c r="W73" s="888">
        <v>8.0</v>
      </c>
      <c r="X73" s="888">
        <v>8.0</v>
      </c>
      <c r="Y73" s="888">
        <v>8.0</v>
      </c>
      <c r="Z73" s="891"/>
      <c r="AA73" s="891"/>
      <c r="AB73" s="888">
        <v>8.0</v>
      </c>
      <c r="AC73" s="888">
        <v>8.0</v>
      </c>
      <c r="AD73" s="888">
        <v>8.0</v>
      </c>
      <c r="AE73" s="888">
        <v>8.0</v>
      </c>
      <c r="AF73" s="888">
        <v>8.0</v>
      </c>
      <c r="AG73" s="891"/>
      <c r="AH73" s="891"/>
      <c r="AI73" s="888">
        <v>8.0</v>
      </c>
      <c r="AJ73" s="888">
        <v>8.0</v>
      </c>
      <c r="AK73" s="404">
        <f t="shared" si="6"/>
        <v>22</v>
      </c>
    </row>
    <row r="74" ht="13.5" customHeight="1">
      <c r="A74" s="879">
        <v>11.0</v>
      </c>
      <c r="B74" s="192" t="s">
        <v>113</v>
      </c>
      <c r="C74" s="399">
        <v>43447.0</v>
      </c>
      <c r="D74" s="192" t="s">
        <v>297</v>
      </c>
      <c r="E74" s="559"/>
      <c r="F74" s="961"/>
      <c r="G74" s="888">
        <v>8.0</v>
      </c>
      <c r="H74" s="888">
        <v>8.0</v>
      </c>
      <c r="I74" s="888">
        <v>8.0</v>
      </c>
      <c r="J74" s="888">
        <v>8.0</v>
      </c>
      <c r="K74" s="888">
        <v>8.0</v>
      </c>
      <c r="L74" s="891"/>
      <c r="M74" s="891"/>
      <c r="N74" s="888">
        <v>8.0</v>
      </c>
      <c r="O74" s="888">
        <v>8.0</v>
      </c>
      <c r="P74" s="888">
        <v>8.0</v>
      </c>
      <c r="Q74" s="888">
        <v>8.0</v>
      </c>
      <c r="R74" s="888">
        <v>8.0</v>
      </c>
      <c r="S74" s="891"/>
      <c r="T74" s="891"/>
      <c r="U74" s="888">
        <v>8.0</v>
      </c>
      <c r="V74" s="888">
        <v>8.0</v>
      </c>
      <c r="W74" s="888">
        <v>8.0</v>
      </c>
      <c r="X74" s="888">
        <v>8.0</v>
      </c>
      <c r="Y74" s="888">
        <v>8.0</v>
      </c>
      <c r="Z74" s="891"/>
      <c r="AA74" s="891"/>
      <c r="AB74" s="888">
        <v>8.0</v>
      </c>
      <c r="AC74" s="888">
        <v>8.0</v>
      </c>
      <c r="AD74" s="888">
        <v>8.0</v>
      </c>
      <c r="AE74" s="888">
        <v>8.0</v>
      </c>
      <c r="AF74" s="888">
        <v>8.0</v>
      </c>
      <c r="AG74" s="891"/>
      <c r="AH74" s="891"/>
      <c r="AI74" s="888">
        <v>8.0</v>
      </c>
      <c r="AJ74" s="888">
        <v>8.0</v>
      </c>
      <c r="AK74" s="404">
        <f t="shared" si="6"/>
        <v>22</v>
      </c>
    </row>
    <row r="75" ht="13.5" customHeight="1">
      <c r="A75" s="191">
        <v>12.0</v>
      </c>
      <c r="B75" s="192" t="s">
        <v>117</v>
      </c>
      <c r="C75" s="192" t="s">
        <v>118</v>
      </c>
      <c r="D75" s="192" t="s">
        <v>119</v>
      </c>
      <c r="E75" s="559"/>
      <c r="F75" s="961"/>
      <c r="G75" s="888">
        <v>8.0</v>
      </c>
      <c r="H75" s="888">
        <v>8.0</v>
      </c>
      <c r="I75" s="888">
        <v>8.0</v>
      </c>
      <c r="J75" s="888">
        <v>8.0</v>
      </c>
      <c r="K75" s="888">
        <v>8.0</v>
      </c>
      <c r="L75" s="891"/>
      <c r="M75" s="891"/>
      <c r="N75" s="888">
        <v>8.0</v>
      </c>
      <c r="O75" s="888">
        <v>8.0</v>
      </c>
      <c r="P75" s="888">
        <v>8.0</v>
      </c>
      <c r="Q75" s="888">
        <v>8.0</v>
      </c>
      <c r="R75" s="888">
        <v>8.0</v>
      </c>
      <c r="S75" s="891"/>
      <c r="T75" s="891"/>
      <c r="U75" s="888">
        <v>8.0</v>
      </c>
      <c r="V75" s="888">
        <v>8.0</v>
      </c>
      <c r="W75" s="888">
        <v>8.0</v>
      </c>
      <c r="X75" s="888">
        <v>8.0</v>
      </c>
      <c r="Y75" s="888">
        <v>8.0</v>
      </c>
      <c r="Z75" s="891"/>
      <c r="AA75" s="891"/>
      <c r="AB75" s="888">
        <v>8.0</v>
      </c>
      <c r="AC75" s="888">
        <v>8.0</v>
      </c>
      <c r="AD75" s="888">
        <v>8.0</v>
      </c>
      <c r="AE75" s="888">
        <v>8.0</v>
      </c>
      <c r="AF75" s="888">
        <v>8.0</v>
      </c>
      <c r="AG75" s="891"/>
      <c r="AH75" s="891"/>
      <c r="AI75" s="888">
        <v>8.0</v>
      </c>
      <c r="AJ75" s="888">
        <v>8.0</v>
      </c>
      <c r="AK75" s="404">
        <f t="shared" si="6"/>
        <v>22</v>
      </c>
    </row>
    <row r="76" ht="13.5" customHeight="1">
      <c r="A76" s="879">
        <v>13.0</v>
      </c>
      <c r="B76" s="966" t="s">
        <v>122</v>
      </c>
      <c r="C76" s="192" t="s">
        <v>123</v>
      </c>
      <c r="D76" s="192" t="s">
        <v>124</v>
      </c>
      <c r="E76" s="559"/>
      <c r="F76" s="961"/>
      <c r="G76" s="888">
        <v>8.0</v>
      </c>
      <c r="H76" s="888">
        <v>8.0</v>
      </c>
      <c r="I76" s="888">
        <v>8.0</v>
      </c>
      <c r="J76" s="888">
        <v>8.0</v>
      </c>
      <c r="K76" s="888">
        <v>8.0</v>
      </c>
      <c r="L76" s="891"/>
      <c r="M76" s="891"/>
      <c r="N76" s="888">
        <v>8.0</v>
      </c>
      <c r="O76" s="888">
        <v>8.0</v>
      </c>
      <c r="P76" s="888">
        <v>8.0</v>
      </c>
      <c r="Q76" s="888">
        <v>8.0</v>
      </c>
      <c r="R76" s="888">
        <v>8.0</v>
      </c>
      <c r="S76" s="891"/>
      <c r="T76" s="891"/>
      <c r="U76" s="888">
        <v>8.0</v>
      </c>
      <c r="V76" s="888">
        <v>8.0</v>
      </c>
      <c r="W76" s="888">
        <v>8.0</v>
      </c>
      <c r="X76" s="888">
        <v>8.0</v>
      </c>
      <c r="Y76" s="888">
        <v>8.0</v>
      </c>
      <c r="Z76" s="891"/>
      <c r="AA76" s="891"/>
      <c r="AB76" s="888">
        <v>8.0</v>
      </c>
      <c r="AC76" s="888">
        <v>8.0</v>
      </c>
      <c r="AD76" s="888">
        <v>8.0</v>
      </c>
      <c r="AE76" s="888">
        <v>8.0</v>
      </c>
      <c r="AF76" s="888">
        <v>8.0</v>
      </c>
      <c r="AG76" s="891"/>
      <c r="AH76" s="891"/>
      <c r="AI76" s="888">
        <v>8.0</v>
      </c>
      <c r="AJ76" s="888">
        <v>8.0</v>
      </c>
      <c r="AK76" s="404">
        <f t="shared" si="6"/>
        <v>22</v>
      </c>
    </row>
    <row r="77" ht="13.5" customHeight="1">
      <c r="A77" s="191">
        <v>14.0</v>
      </c>
      <c r="B77" s="966" t="s">
        <v>122</v>
      </c>
      <c r="C77" s="192"/>
      <c r="D77" s="192" t="s">
        <v>732</v>
      </c>
      <c r="E77" s="559"/>
      <c r="F77" s="961"/>
      <c r="G77" s="888">
        <v>8.0</v>
      </c>
      <c r="H77" s="888">
        <v>8.0</v>
      </c>
      <c r="I77" s="888">
        <v>8.0</v>
      </c>
      <c r="J77" s="888">
        <v>8.0</v>
      </c>
      <c r="K77" s="888">
        <v>8.0</v>
      </c>
      <c r="L77" s="891"/>
      <c r="M77" s="891"/>
      <c r="N77" s="888">
        <v>8.0</v>
      </c>
      <c r="O77" s="888">
        <v>8.0</v>
      </c>
      <c r="P77" s="888">
        <v>8.0</v>
      </c>
      <c r="Q77" s="888">
        <v>8.0</v>
      </c>
      <c r="R77" s="888">
        <v>8.0</v>
      </c>
      <c r="S77" s="891"/>
      <c r="T77" s="891"/>
      <c r="U77" s="888">
        <v>8.0</v>
      </c>
      <c r="V77" s="888">
        <v>8.0</v>
      </c>
      <c r="W77" s="888">
        <v>8.0</v>
      </c>
      <c r="X77" s="888">
        <v>8.0</v>
      </c>
      <c r="Y77" s="888">
        <v>8.0</v>
      </c>
      <c r="Z77" s="891"/>
      <c r="AA77" s="891"/>
      <c r="AB77" s="888">
        <v>8.0</v>
      </c>
      <c r="AC77" s="888">
        <v>8.0</v>
      </c>
      <c r="AD77" s="888">
        <v>8.0</v>
      </c>
      <c r="AE77" s="888">
        <v>8.0</v>
      </c>
      <c r="AF77" s="888">
        <v>8.0</v>
      </c>
      <c r="AG77" s="891"/>
      <c r="AH77" s="891"/>
      <c r="AI77" s="888">
        <v>8.0</v>
      </c>
      <c r="AJ77" s="888">
        <v>8.0</v>
      </c>
      <c r="AK77" s="404">
        <f t="shared" si="6"/>
        <v>22</v>
      </c>
    </row>
    <row r="78" ht="13.5" customHeight="1">
      <c r="A78" s="879">
        <v>15.0</v>
      </c>
      <c r="B78" s="192" t="s">
        <v>126</v>
      </c>
      <c r="C78" s="399">
        <v>43333.0</v>
      </c>
      <c r="D78" s="192" t="s">
        <v>60</v>
      </c>
      <c r="E78" s="559"/>
      <c r="F78" s="961"/>
      <c r="G78" s="888">
        <v>8.0</v>
      </c>
      <c r="H78" s="888">
        <v>8.0</v>
      </c>
      <c r="I78" s="888">
        <v>8.0</v>
      </c>
      <c r="J78" s="888">
        <v>8.0</v>
      </c>
      <c r="K78" s="888">
        <v>8.0</v>
      </c>
      <c r="L78" s="891"/>
      <c r="M78" s="891"/>
      <c r="N78" s="888">
        <v>8.0</v>
      </c>
      <c r="O78" s="888">
        <v>8.0</v>
      </c>
      <c r="P78" s="888">
        <v>8.0</v>
      </c>
      <c r="Q78" s="888">
        <v>8.0</v>
      </c>
      <c r="R78" s="888">
        <v>8.0</v>
      </c>
      <c r="S78" s="891"/>
      <c r="T78" s="891"/>
      <c r="U78" s="888">
        <v>8.0</v>
      </c>
      <c r="V78" s="888">
        <v>8.0</v>
      </c>
      <c r="W78" s="888">
        <v>8.0</v>
      </c>
      <c r="X78" s="888">
        <v>8.0</v>
      </c>
      <c r="Y78" s="888">
        <v>8.0</v>
      </c>
      <c r="Z78" s="891"/>
      <c r="AA78" s="891"/>
      <c r="AB78" s="888">
        <v>8.0</v>
      </c>
      <c r="AC78" s="888">
        <v>8.0</v>
      </c>
      <c r="AD78" s="888">
        <v>8.0</v>
      </c>
      <c r="AE78" s="888">
        <v>8.0</v>
      </c>
      <c r="AF78" s="965"/>
      <c r="AG78" s="965"/>
      <c r="AH78" s="965"/>
      <c r="AI78" s="965"/>
      <c r="AJ78" s="965"/>
      <c r="AK78" s="404">
        <f t="shared" si="6"/>
        <v>19</v>
      </c>
    </row>
    <row r="79" ht="14.25" customHeight="1">
      <c r="A79" s="191">
        <v>16.0</v>
      </c>
      <c r="B79" s="192" t="s">
        <v>128</v>
      </c>
      <c r="C79" s="394"/>
      <c r="D79" s="192" t="s">
        <v>716</v>
      </c>
      <c r="E79" s="559"/>
      <c r="F79" s="961"/>
      <c r="G79" s="888">
        <v>8.0</v>
      </c>
      <c r="H79" s="888">
        <v>8.0</v>
      </c>
      <c r="I79" s="888">
        <v>8.0</v>
      </c>
      <c r="J79" s="888">
        <v>8.0</v>
      </c>
      <c r="K79" s="888">
        <v>8.0</v>
      </c>
      <c r="L79" s="891"/>
      <c r="M79" s="891"/>
      <c r="N79" s="888">
        <v>8.0</v>
      </c>
      <c r="O79" s="888">
        <v>8.0</v>
      </c>
      <c r="P79" s="888">
        <v>8.0</v>
      </c>
      <c r="Q79" s="888">
        <v>8.0</v>
      </c>
      <c r="R79" s="888">
        <v>8.0</v>
      </c>
      <c r="S79" s="891"/>
      <c r="T79" s="891"/>
      <c r="U79" s="888">
        <v>8.0</v>
      </c>
      <c r="V79" s="888">
        <v>8.0</v>
      </c>
      <c r="W79" s="888">
        <v>8.0</v>
      </c>
      <c r="X79" s="888">
        <v>8.0</v>
      </c>
      <c r="Y79" s="888">
        <v>8.0</v>
      </c>
      <c r="Z79" s="891"/>
      <c r="AA79" s="891"/>
      <c r="AB79" s="888">
        <v>8.0</v>
      </c>
      <c r="AC79" s="888">
        <v>8.0</v>
      </c>
      <c r="AD79" s="888">
        <v>8.0</v>
      </c>
      <c r="AE79" s="888">
        <v>8.0</v>
      </c>
      <c r="AF79" s="888">
        <v>8.0</v>
      </c>
      <c r="AG79" s="891"/>
      <c r="AH79" s="891"/>
      <c r="AI79" s="888">
        <v>8.0</v>
      </c>
      <c r="AJ79" s="888">
        <v>8.0</v>
      </c>
      <c r="AK79" s="404">
        <f t="shared" si="6"/>
        <v>22</v>
      </c>
    </row>
    <row r="80" ht="13.5" customHeight="1">
      <c r="A80" s="879">
        <v>17.0</v>
      </c>
      <c r="B80" s="192" t="s">
        <v>131</v>
      </c>
      <c r="C80" s="399">
        <v>43355.0</v>
      </c>
      <c r="D80" s="470" t="s">
        <v>63</v>
      </c>
      <c r="E80" s="559"/>
      <c r="F80" s="961"/>
      <c r="G80" s="888">
        <v>8.0</v>
      </c>
      <c r="H80" s="888">
        <v>8.0</v>
      </c>
      <c r="I80" s="888">
        <v>8.0</v>
      </c>
      <c r="J80" s="888">
        <v>8.0</v>
      </c>
      <c r="K80" s="888">
        <v>8.0</v>
      </c>
      <c r="L80" s="891"/>
      <c r="M80" s="891"/>
      <c r="N80" s="888">
        <v>8.0</v>
      </c>
      <c r="O80" s="888">
        <v>8.0</v>
      </c>
      <c r="P80" s="888">
        <v>8.0</v>
      </c>
      <c r="Q80" s="888">
        <v>8.0</v>
      </c>
      <c r="R80" s="888">
        <v>8.0</v>
      </c>
      <c r="S80" s="891"/>
      <c r="T80" s="891"/>
      <c r="U80" s="888">
        <v>8.0</v>
      </c>
      <c r="V80" s="888">
        <v>8.0</v>
      </c>
      <c r="W80" s="888">
        <v>8.0</v>
      </c>
      <c r="X80" s="888">
        <v>8.0</v>
      </c>
      <c r="Y80" s="888">
        <v>8.0</v>
      </c>
      <c r="Z80" s="891"/>
      <c r="AA80" s="891"/>
      <c r="AB80" s="888">
        <v>8.0</v>
      </c>
      <c r="AC80" s="888">
        <v>8.0</v>
      </c>
      <c r="AD80" s="888">
        <v>8.0</v>
      </c>
      <c r="AE80" s="888">
        <v>8.0</v>
      </c>
      <c r="AF80" s="888">
        <v>8.0</v>
      </c>
      <c r="AG80" s="891"/>
      <c r="AH80" s="891"/>
      <c r="AI80" s="888">
        <v>8.0</v>
      </c>
      <c r="AJ80" s="888">
        <v>8.0</v>
      </c>
      <c r="AK80" s="404">
        <f t="shared" si="6"/>
        <v>22</v>
      </c>
    </row>
    <row r="81" ht="13.5" customHeight="1">
      <c r="A81" s="191">
        <v>18.0</v>
      </c>
      <c r="B81" s="192" t="s">
        <v>132</v>
      </c>
      <c r="C81" s="394"/>
      <c r="D81" s="192" t="s">
        <v>741</v>
      </c>
      <c r="E81" s="559"/>
      <c r="F81" s="961"/>
      <c r="G81" s="888">
        <v>8.0</v>
      </c>
      <c r="H81" s="888">
        <v>8.0</v>
      </c>
      <c r="I81" s="888">
        <v>8.0</v>
      </c>
      <c r="J81" s="888">
        <v>8.0</v>
      </c>
      <c r="K81" s="888">
        <v>8.0</v>
      </c>
      <c r="L81" s="891"/>
      <c r="M81" s="891"/>
      <c r="N81" s="888">
        <v>8.0</v>
      </c>
      <c r="O81" s="888">
        <v>8.0</v>
      </c>
      <c r="P81" s="888">
        <v>8.0</v>
      </c>
      <c r="Q81" s="888">
        <v>8.0</v>
      </c>
      <c r="R81" s="888">
        <v>8.0</v>
      </c>
      <c r="S81" s="891"/>
      <c r="T81" s="891"/>
      <c r="U81" s="888">
        <v>8.0</v>
      </c>
      <c r="V81" s="888">
        <v>8.0</v>
      </c>
      <c r="W81" s="888">
        <v>8.0</v>
      </c>
      <c r="X81" s="888">
        <v>8.0</v>
      </c>
      <c r="Y81" s="888">
        <v>8.0</v>
      </c>
      <c r="Z81" s="891"/>
      <c r="AA81" s="891"/>
      <c r="AB81" s="888">
        <v>8.0</v>
      </c>
      <c r="AC81" s="888">
        <v>8.0</v>
      </c>
      <c r="AD81" s="888">
        <v>8.0</v>
      </c>
      <c r="AE81" s="888">
        <v>8.0</v>
      </c>
      <c r="AF81" s="888">
        <v>8.0</v>
      </c>
      <c r="AG81" s="891"/>
      <c r="AH81" s="891"/>
      <c r="AI81" s="888">
        <v>8.0</v>
      </c>
      <c r="AJ81" s="888">
        <v>8.0</v>
      </c>
      <c r="AK81" s="404">
        <f t="shared" si="6"/>
        <v>22</v>
      </c>
    </row>
    <row r="82" ht="13.5" customHeight="1">
      <c r="A82" s="879">
        <v>19.0</v>
      </c>
      <c r="B82" s="967" t="s">
        <v>770</v>
      </c>
      <c r="C82" s="399">
        <v>43249.0</v>
      </c>
      <c r="D82" s="892" t="s">
        <v>768</v>
      </c>
      <c r="E82" s="559"/>
      <c r="F82" s="961"/>
      <c r="G82" s="888">
        <v>8.0</v>
      </c>
      <c r="H82" s="888">
        <v>8.0</v>
      </c>
      <c r="I82" s="888">
        <v>8.0</v>
      </c>
      <c r="J82" s="888">
        <v>8.0</v>
      </c>
      <c r="K82" s="888">
        <v>8.0</v>
      </c>
      <c r="L82" s="891"/>
      <c r="M82" s="891"/>
      <c r="N82" s="888">
        <v>8.0</v>
      </c>
      <c r="O82" s="888">
        <v>8.0</v>
      </c>
      <c r="P82" s="888">
        <v>8.0</v>
      </c>
      <c r="Q82" s="888">
        <v>8.0</v>
      </c>
      <c r="R82" s="888">
        <v>8.0</v>
      </c>
      <c r="S82" s="891"/>
      <c r="T82" s="891"/>
      <c r="U82" s="888">
        <v>8.0</v>
      </c>
      <c r="V82" s="888">
        <v>8.0</v>
      </c>
      <c r="W82" s="888">
        <v>8.0</v>
      </c>
      <c r="X82" s="888">
        <v>8.0</v>
      </c>
      <c r="Y82" s="888">
        <v>8.0</v>
      </c>
      <c r="Z82" s="891"/>
      <c r="AA82" s="891"/>
      <c r="AB82" s="888">
        <v>8.0</v>
      </c>
      <c r="AC82" s="888">
        <v>8.0</v>
      </c>
      <c r="AD82" s="888">
        <v>8.0</v>
      </c>
      <c r="AE82" s="888">
        <v>8.0</v>
      </c>
      <c r="AF82" s="888">
        <v>8.0</v>
      </c>
      <c r="AG82" s="891"/>
      <c r="AH82" s="891"/>
      <c r="AI82" s="888">
        <v>8.0</v>
      </c>
      <c r="AJ82" s="888">
        <v>8.0</v>
      </c>
      <c r="AK82" s="404">
        <f t="shared" si="6"/>
        <v>22</v>
      </c>
    </row>
    <row r="83" ht="13.5" customHeight="1">
      <c r="A83" s="191">
        <v>20.0</v>
      </c>
      <c r="B83" s="967" t="s">
        <v>758</v>
      </c>
      <c r="C83" s="399">
        <v>43242.0</v>
      </c>
      <c r="D83" s="192" t="s">
        <v>66</v>
      </c>
      <c r="E83" s="559"/>
      <c r="F83" s="961"/>
      <c r="G83" s="888">
        <v>8.0</v>
      </c>
      <c r="H83" s="888">
        <v>8.0</v>
      </c>
      <c r="I83" s="888">
        <v>8.0</v>
      </c>
      <c r="J83" s="888">
        <v>8.0</v>
      </c>
      <c r="K83" s="888">
        <v>8.0</v>
      </c>
      <c r="L83" s="891"/>
      <c r="M83" s="891"/>
      <c r="N83" s="888">
        <v>8.0</v>
      </c>
      <c r="O83" s="888">
        <v>8.0</v>
      </c>
      <c r="P83" s="888">
        <v>8.0</v>
      </c>
      <c r="Q83" s="888">
        <v>8.0</v>
      </c>
      <c r="R83" s="888">
        <v>8.0</v>
      </c>
      <c r="S83" s="891"/>
      <c r="T83" s="891"/>
      <c r="U83" s="888">
        <v>8.0</v>
      </c>
      <c r="V83" s="888">
        <v>8.0</v>
      </c>
      <c r="W83" s="888">
        <v>8.0</v>
      </c>
      <c r="X83" s="888">
        <v>8.0</v>
      </c>
      <c r="Y83" s="888">
        <v>8.0</v>
      </c>
      <c r="Z83" s="891"/>
      <c r="AA83" s="891"/>
      <c r="AB83" s="888">
        <v>8.0</v>
      </c>
      <c r="AC83" s="888">
        <v>8.0</v>
      </c>
      <c r="AD83" s="888">
        <v>8.0</v>
      </c>
      <c r="AE83" s="888">
        <v>8.0</v>
      </c>
      <c r="AF83" s="888">
        <v>8.0</v>
      </c>
      <c r="AG83" s="891"/>
      <c r="AH83" s="891"/>
      <c r="AI83" s="888">
        <v>8.0</v>
      </c>
      <c r="AJ83" s="888">
        <v>8.0</v>
      </c>
      <c r="AK83" s="404">
        <f t="shared" si="6"/>
        <v>22</v>
      </c>
    </row>
    <row r="84" ht="13.5" customHeight="1">
      <c r="A84" s="879">
        <v>21.0</v>
      </c>
      <c r="B84" s="192" t="s">
        <v>139</v>
      </c>
      <c r="C84" s="399">
        <v>43269.0</v>
      </c>
      <c r="D84" s="192" t="s">
        <v>140</v>
      </c>
      <c r="E84" s="559"/>
      <c r="F84" s="961"/>
      <c r="G84" s="888">
        <v>8.0</v>
      </c>
      <c r="H84" s="888">
        <v>8.0</v>
      </c>
      <c r="I84" s="888">
        <v>8.0</v>
      </c>
      <c r="J84" s="888">
        <v>8.0</v>
      </c>
      <c r="K84" s="888">
        <v>8.0</v>
      </c>
      <c r="L84" s="891"/>
      <c r="M84" s="891"/>
      <c r="N84" s="888">
        <v>8.0</v>
      </c>
      <c r="O84" s="888">
        <v>8.0</v>
      </c>
      <c r="P84" s="888">
        <v>8.0</v>
      </c>
      <c r="Q84" s="888">
        <v>8.0</v>
      </c>
      <c r="R84" s="888">
        <v>8.0</v>
      </c>
      <c r="S84" s="891"/>
      <c r="T84" s="891"/>
      <c r="U84" s="888">
        <v>8.0</v>
      </c>
      <c r="V84" s="888">
        <v>8.0</v>
      </c>
      <c r="W84" s="888">
        <v>8.0</v>
      </c>
      <c r="X84" s="888">
        <v>8.0</v>
      </c>
      <c r="Y84" s="888">
        <v>8.0</v>
      </c>
      <c r="Z84" s="891"/>
      <c r="AA84" s="891"/>
      <c r="AB84" s="888">
        <v>8.0</v>
      </c>
      <c r="AC84" s="888">
        <v>8.0</v>
      </c>
      <c r="AD84" s="888">
        <v>8.0</v>
      </c>
      <c r="AE84" s="888">
        <v>8.0</v>
      </c>
      <c r="AF84" s="888">
        <v>8.0</v>
      </c>
      <c r="AG84" s="891"/>
      <c r="AH84" s="891"/>
      <c r="AI84" s="888">
        <v>8.0</v>
      </c>
      <c r="AJ84" s="888">
        <v>8.0</v>
      </c>
      <c r="AK84" s="404">
        <f t="shared" si="6"/>
        <v>22</v>
      </c>
    </row>
    <row r="85" ht="13.5" customHeight="1">
      <c r="A85" s="191">
        <v>22.0</v>
      </c>
      <c r="B85" s="192" t="s">
        <v>142</v>
      </c>
      <c r="C85" s="399">
        <v>43384.0</v>
      </c>
      <c r="D85" s="192" t="s">
        <v>286</v>
      </c>
      <c r="E85" s="559"/>
      <c r="F85" s="961"/>
      <c r="G85" s="888">
        <v>8.0</v>
      </c>
      <c r="H85" s="888">
        <v>8.0</v>
      </c>
      <c r="I85" s="888">
        <v>8.0</v>
      </c>
      <c r="J85" s="888">
        <v>8.0</v>
      </c>
      <c r="K85" s="888">
        <v>8.0</v>
      </c>
      <c r="L85" s="891"/>
      <c r="M85" s="891"/>
      <c r="N85" s="888">
        <v>8.0</v>
      </c>
      <c r="O85" s="888">
        <v>8.0</v>
      </c>
      <c r="P85" s="888">
        <v>8.0</v>
      </c>
      <c r="Q85" s="888">
        <v>8.0</v>
      </c>
      <c r="R85" s="888">
        <v>8.0</v>
      </c>
      <c r="S85" s="891"/>
      <c r="T85" s="891"/>
      <c r="U85" s="888">
        <v>8.0</v>
      </c>
      <c r="V85" s="888">
        <v>8.0</v>
      </c>
      <c r="W85" s="888">
        <v>8.0</v>
      </c>
      <c r="X85" s="888">
        <v>8.0</v>
      </c>
      <c r="Y85" s="888">
        <v>8.0</v>
      </c>
      <c r="Z85" s="891"/>
      <c r="AA85" s="891"/>
      <c r="AB85" s="888">
        <v>8.0</v>
      </c>
      <c r="AC85" s="888">
        <v>8.0</v>
      </c>
      <c r="AD85" s="888">
        <v>8.0</v>
      </c>
      <c r="AE85" s="888">
        <v>8.0</v>
      </c>
      <c r="AF85" s="888">
        <v>8.0</v>
      </c>
      <c r="AG85" s="891"/>
      <c r="AH85" s="891"/>
      <c r="AI85" s="888">
        <v>8.0</v>
      </c>
      <c r="AJ85" s="888">
        <v>8.0</v>
      </c>
      <c r="AK85" s="404">
        <f t="shared" si="6"/>
        <v>22</v>
      </c>
    </row>
    <row r="86" ht="15.75" customHeight="1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  <c r="AE86" s="89"/>
      <c r="AF86" s="89"/>
      <c r="AG86" s="89"/>
      <c r="AH86" s="89"/>
      <c r="AI86" s="89"/>
      <c r="AJ86" s="89"/>
      <c r="AK86" s="89"/>
    </row>
    <row r="87" ht="15.75" customHeight="1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89"/>
    </row>
    <row r="88" ht="15.75" customHeight="1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</row>
    <row r="89" ht="15.75" customHeight="1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89"/>
    </row>
    <row r="90" ht="15.75" customHeight="1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</row>
    <row r="91" ht="15.7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</row>
    <row r="92" ht="15.7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</row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10">
    <mergeCell ref="D50:D51"/>
    <mergeCell ref="D53:D54"/>
    <mergeCell ref="E53:E54"/>
    <mergeCell ref="C1:AJ1"/>
    <mergeCell ref="D3:D38"/>
    <mergeCell ref="C40:D42"/>
    <mergeCell ref="Z40:AC40"/>
    <mergeCell ref="D45:D49"/>
    <mergeCell ref="E45:E49"/>
    <mergeCell ref="E50:E51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hidden="1" min="3" max="3" width="15.14"/>
    <col customWidth="1" min="4" max="4" width="18.29"/>
    <col customWidth="1" min="5" max="5" width="30.57"/>
    <col customWidth="1" min="6" max="6" width="12.71"/>
    <col customWidth="1" min="7" max="37" width="5.86"/>
    <col customWidth="1" min="38" max="38" width="8.0"/>
  </cols>
  <sheetData>
    <row r="1" ht="18.75" customHeight="1">
      <c r="A1" s="1">
        <v>12.0</v>
      </c>
      <c r="B1" s="295"/>
      <c r="C1" s="817" t="s">
        <v>771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 t="s">
        <v>759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772</v>
      </c>
      <c r="F2" s="818" t="s">
        <v>773</v>
      </c>
      <c r="G2" s="969">
        <v>1.0</v>
      </c>
      <c r="H2" s="327">
        <v>2.0</v>
      </c>
      <c r="I2" s="327">
        <v>3.0</v>
      </c>
      <c r="J2" s="166">
        <v>4.0</v>
      </c>
      <c r="K2" s="298">
        <v>5.0</v>
      </c>
      <c r="L2" s="328">
        <v>6.0</v>
      </c>
      <c r="M2" s="212">
        <v>7.0</v>
      </c>
      <c r="N2" s="165">
        <v>8.0</v>
      </c>
      <c r="O2" s="166">
        <v>9.0</v>
      </c>
      <c r="P2" s="166">
        <v>10.0</v>
      </c>
      <c r="Q2" s="166">
        <v>11.0</v>
      </c>
      <c r="R2" s="166">
        <v>12.0</v>
      </c>
      <c r="S2" s="165">
        <v>13.0</v>
      </c>
      <c r="T2" s="165">
        <v>14.0</v>
      </c>
      <c r="U2" s="165">
        <v>15.0</v>
      </c>
      <c r="V2" s="165">
        <v>16.0</v>
      </c>
      <c r="W2" s="165">
        <v>17.0</v>
      </c>
      <c r="X2" s="166">
        <v>18.0</v>
      </c>
      <c r="Y2" s="166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6">
        <v>25.0</v>
      </c>
      <c r="AF2" s="166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970">
        <v>31.0</v>
      </c>
      <c r="AL2" s="401" t="s">
        <v>274</v>
      </c>
    </row>
    <row r="3" ht="18.0" customHeight="1">
      <c r="A3" s="19">
        <v>1.0</v>
      </c>
      <c r="B3" s="819" t="s">
        <v>730</v>
      </c>
      <c r="C3" s="358"/>
      <c r="D3" s="22" t="s">
        <v>736</v>
      </c>
      <c r="E3" s="23"/>
      <c r="F3" s="821"/>
      <c r="G3" s="898">
        <v>12.0</v>
      </c>
      <c r="H3" s="971"/>
      <c r="I3" s="971"/>
      <c r="J3" s="971"/>
      <c r="K3" s="971"/>
      <c r="L3" s="972">
        <v>8.0</v>
      </c>
      <c r="M3" s="972">
        <v>8.0</v>
      </c>
      <c r="N3" s="973">
        <v>12.0</v>
      </c>
      <c r="O3" s="974"/>
      <c r="P3" s="974"/>
      <c r="Q3" s="974"/>
      <c r="R3" s="974"/>
      <c r="S3" s="900">
        <v>12.0</v>
      </c>
      <c r="T3" s="972">
        <v>8.0</v>
      </c>
      <c r="U3" s="972">
        <v>8.0</v>
      </c>
      <c r="V3" s="972">
        <v>8.0</v>
      </c>
      <c r="W3" s="900">
        <v>12.0</v>
      </c>
      <c r="X3" s="900">
        <v>12.0</v>
      </c>
      <c r="Y3" s="975"/>
      <c r="Z3" s="972"/>
      <c r="AA3" s="972">
        <v>8.0</v>
      </c>
      <c r="AB3" s="972">
        <v>8.0</v>
      </c>
      <c r="AC3" s="900">
        <v>12.0</v>
      </c>
      <c r="AD3" s="972">
        <v>8.0</v>
      </c>
      <c r="AE3" s="975"/>
      <c r="AF3" s="975"/>
      <c r="AG3" s="900">
        <v>12.0</v>
      </c>
      <c r="AH3" s="972">
        <v>8.0</v>
      </c>
      <c r="AI3" s="972">
        <v>8.0</v>
      </c>
      <c r="AJ3" s="972">
        <v>8.0</v>
      </c>
      <c r="AK3" s="900">
        <v>12.0</v>
      </c>
      <c r="AL3" s="404">
        <f t="shared" ref="AL3:AL32" si="1">COUNT(F3:AK3)</f>
        <v>19</v>
      </c>
    </row>
    <row r="4" ht="15.75" customHeight="1">
      <c r="A4" s="19">
        <v>2.0</v>
      </c>
      <c r="B4" s="819" t="s">
        <v>198</v>
      </c>
      <c r="C4" s="359"/>
      <c r="D4" s="32"/>
      <c r="E4" s="23"/>
      <c r="F4" s="821"/>
      <c r="G4" s="936"/>
      <c r="H4" s="936"/>
      <c r="I4" s="936"/>
      <c r="J4" s="908"/>
      <c r="K4" s="936"/>
      <c r="L4" s="976"/>
      <c r="M4" s="977"/>
      <c r="N4" s="976"/>
      <c r="O4" s="978"/>
      <c r="P4" s="978"/>
      <c r="Q4" s="978"/>
      <c r="R4" s="978"/>
      <c r="S4" s="976"/>
      <c r="T4" s="976"/>
      <c r="U4" s="972">
        <v>8.0</v>
      </c>
      <c r="V4" s="900">
        <v>12.0</v>
      </c>
      <c r="W4" s="972">
        <v>8.0</v>
      </c>
      <c r="X4" s="975">
        <v>8.0</v>
      </c>
      <c r="Y4" s="975"/>
      <c r="Z4" s="972"/>
      <c r="AA4" s="972">
        <v>8.0</v>
      </c>
      <c r="AB4" s="900">
        <v>12.0</v>
      </c>
      <c r="AC4" s="972">
        <v>8.0</v>
      </c>
      <c r="AD4" s="972">
        <v>8.0</v>
      </c>
      <c r="AE4" s="975"/>
      <c r="AF4" s="975"/>
      <c r="AG4" s="972">
        <v>8.0</v>
      </c>
      <c r="AH4" s="972">
        <v>8.0</v>
      </c>
      <c r="AI4" s="972">
        <v>8.0</v>
      </c>
      <c r="AJ4" s="900">
        <v>12.0</v>
      </c>
      <c r="AK4" s="972">
        <v>8.0</v>
      </c>
      <c r="AL4" s="404">
        <f t="shared" si="1"/>
        <v>13</v>
      </c>
    </row>
    <row r="5" ht="15.75" customHeight="1">
      <c r="A5" s="19">
        <v>3.0</v>
      </c>
      <c r="B5" s="826" t="s">
        <v>686</v>
      </c>
      <c r="C5" s="358"/>
      <c r="D5" s="32"/>
      <c r="E5" s="23"/>
      <c r="F5" s="821"/>
      <c r="G5" s="974"/>
      <c r="H5" s="974"/>
      <c r="I5" s="974"/>
      <c r="J5" s="979" t="s">
        <v>774</v>
      </c>
      <c r="K5" s="900">
        <v>12.0</v>
      </c>
      <c r="L5" s="973">
        <v>12.0</v>
      </c>
      <c r="M5" s="972">
        <v>8.0</v>
      </c>
      <c r="N5" s="972">
        <v>8.0</v>
      </c>
      <c r="O5" s="974"/>
      <c r="P5" s="974"/>
      <c r="Q5" s="974"/>
      <c r="R5" s="974">
        <v>8.0</v>
      </c>
      <c r="S5" s="972">
        <v>8.0</v>
      </c>
      <c r="T5" s="972">
        <v>8.0</v>
      </c>
      <c r="U5" s="900">
        <v>12.0</v>
      </c>
      <c r="V5" s="973" t="s">
        <v>193</v>
      </c>
      <c r="W5" s="972"/>
      <c r="X5" s="975"/>
      <c r="Y5" s="975"/>
      <c r="Z5" s="972">
        <v>8.0</v>
      </c>
      <c r="AA5" s="900">
        <v>12.0</v>
      </c>
      <c r="AB5" s="972">
        <v>8.0</v>
      </c>
      <c r="AC5" s="972">
        <v>8.0</v>
      </c>
      <c r="AD5" s="973">
        <v>12.0</v>
      </c>
      <c r="AE5" s="980">
        <v>8.0</v>
      </c>
      <c r="AF5" s="981"/>
      <c r="AG5" s="972"/>
      <c r="AH5" s="972">
        <v>8.0</v>
      </c>
      <c r="AI5" s="900">
        <v>12.0</v>
      </c>
      <c r="AJ5" s="972">
        <v>8.0</v>
      </c>
      <c r="AK5" s="972">
        <v>8.0</v>
      </c>
      <c r="AL5" s="404">
        <f t="shared" si="1"/>
        <v>18</v>
      </c>
    </row>
    <row r="6" ht="15.75" customHeight="1">
      <c r="A6" s="19">
        <v>4.0</v>
      </c>
      <c r="B6" s="819" t="s">
        <v>23</v>
      </c>
      <c r="C6" s="358"/>
      <c r="D6" s="32"/>
      <c r="E6" s="23"/>
      <c r="F6" s="821"/>
      <c r="G6" s="974"/>
      <c r="H6" s="974"/>
      <c r="I6" s="974"/>
      <c r="J6" s="974">
        <v>8.0</v>
      </c>
      <c r="K6" s="974"/>
      <c r="L6" s="972">
        <v>8.0</v>
      </c>
      <c r="M6" s="972">
        <v>8.0</v>
      </c>
      <c r="N6" s="972">
        <v>8.0</v>
      </c>
      <c r="O6" s="982"/>
      <c r="P6" s="974"/>
      <c r="Q6" s="974"/>
      <c r="R6" s="974"/>
      <c r="S6" s="972"/>
      <c r="T6" s="900">
        <v>12.0</v>
      </c>
      <c r="U6" s="972">
        <v>8.0</v>
      </c>
      <c r="V6" s="972">
        <v>8.0</v>
      </c>
      <c r="W6" s="972">
        <v>8.0</v>
      </c>
      <c r="X6" s="980"/>
      <c r="Y6" s="971">
        <v>8.0</v>
      </c>
      <c r="Z6" s="900">
        <v>12.0</v>
      </c>
      <c r="AA6" s="972">
        <v>8.0</v>
      </c>
      <c r="AB6" s="972">
        <v>8.0</v>
      </c>
      <c r="AC6" s="972">
        <v>8.0</v>
      </c>
      <c r="AD6" s="910"/>
      <c r="AE6" s="982"/>
      <c r="AF6" s="975"/>
      <c r="AG6" s="972">
        <v>8.0</v>
      </c>
      <c r="AH6" s="900" t="s">
        <v>193</v>
      </c>
      <c r="AI6" s="972">
        <v>8.0</v>
      </c>
      <c r="AJ6" s="972">
        <v>8.0</v>
      </c>
      <c r="AK6" s="972">
        <v>8.0</v>
      </c>
      <c r="AL6" s="404">
        <f t="shared" si="1"/>
        <v>17</v>
      </c>
    </row>
    <row r="7" ht="15.75" customHeight="1">
      <c r="A7" s="19">
        <v>5.0</v>
      </c>
      <c r="B7" s="829" t="s">
        <v>760</v>
      </c>
      <c r="C7" s="358"/>
      <c r="D7" s="32"/>
      <c r="E7" s="23"/>
      <c r="F7" s="821"/>
      <c r="G7" s="974">
        <v>8.0</v>
      </c>
      <c r="H7" s="974"/>
      <c r="I7" s="974"/>
      <c r="J7" s="974"/>
      <c r="K7" s="982"/>
      <c r="L7" s="972">
        <v>8.0</v>
      </c>
      <c r="M7" s="972"/>
      <c r="N7" s="972">
        <v>8.0</v>
      </c>
      <c r="O7" s="974">
        <v>8.0</v>
      </c>
      <c r="P7" s="974">
        <v>8.0</v>
      </c>
      <c r="Q7" s="974">
        <v>8.0</v>
      </c>
      <c r="R7" s="974"/>
      <c r="S7" s="900">
        <v>12.0</v>
      </c>
      <c r="T7" s="972"/>
      <c r="U7" s="972">
        <v>8.0</v>
      </c>
      <c r="V7" s="972">
        <v>8.0</v>
      </c>
      <c r="W7" s="973">
        <v>12.0</v>
      </c>
      <c r="X7" s="974"/>
      <c r="Y7" s="975">
        <v>8.0</v>
      </c>
      <c r="Z7" s="972">
        <v>8.0</v>
      </c>
      <c r="AA7" s="972">
        <v>8.0</v>
      </c>
      <c r="AB7" s="972">
        <v>8.0</v>
      </c>
      <c r="AC7" s="911">
        <v>8.0</v>
      </c>
      <c r="AD7" s="972">
        <v>8.0</v>
      </c>
      <c r="AE7" s="975"/>
      <c r="AF7" s="975"/>
      <c r="AG7" s="900">
        <v>12.0</v>
      </c>
      <c r="AH7" s="972"/>
      <c r="AI7" s="972">
        <v>8.0</v>
      </c>
      <c r="AJ7" s="972">
        <v>8.0</v>
      </c>
      <c r="AK7" s="972">
        <v>8.0</v>
      </c>
      <c r="AL7" s="404">
        <f t="shared" si="1"/>
        <v>20</v>
      </c>
    </row>
    <row r="8" ht="15.75" customHeight="1">
      <c r="A8" s="19">
        <v>6.0</v>
      </c>
      <c r="B8" s="829" t="s">
        <v>24</v>
      </c>
      <c r="C8" s="359"/>
      <c r="D8" s="32"/>
      <c r="E8" s="23"/>
      <c r="F8" s="821"/>
      <c r="G8" s="974"/>
      <c r="H8" s="974"/>
      <c r="I8" s="974"/>
      <c r="J8" s="974"/>
      <c r="K8" s="974"/>
      <c r="L8" s="972">
        <v>8.0</v>
      </c>
      <c r="M8" s="972">
        <v>8.0</v>
      </c>
      <c r="N8" s="973">
        <v>12.0</v>
      </c>
      <c r="O8" s="974">
        <v>8.0</v>
      </c>
      <c r="P8" s="974"/>
      <c r="Q8" s="974"/>
      <c r="R8" s="900">
        <v>12.0</v>
      </c>
      <c r="S8" s="972">
        <v>8.0</v>
      </c>
      <c r="T8" s="972">
        <v>8.0</v>
      </c>
      <c r="U8" s="972">
        <v>8.0</v>
      </c>
      <c r="V8" s="972">
        <v>8.0</v>
      </c>
      <c r="W8" s="910"/>
      <c r="X8" s="975"/>
      <c r="Y8" s="975"/>
      <c r="Z8" s="972">
        <v>8.0</v>
      </c>
      <c r="AA8" s="972">
        <v>8.0</v>
      </c>
      <c r="AB8" s="900">
        <v>12.0</v>
      </c>
      <c r="AC8" s="972">
        <v>8.0</v>
      </c>
      <c r="AD8" s="972">
        <v>8.0</v>
      </c>
      <c r="AE8" s="982"/>
      <c r="AF8" s="982"/>
      <c r="AG8" s="972">
        <v>8.0</v>
      </c>
      <c r="AH8" s="911">
        <v>8.0</v>
      </c>
      <c r="AI8" s="972">
        <v>8.0</v>
      </c>
      <c r="AJ8" s="972">
        <v>8.0</v>
      </c>
      <c r="AK8" s="900">
        <v>12.0</v>
      </c>
      <c r="AL8" s="404">
        <f t="shared" si="1"/>
        <v>19</v>
      </c>
    </row>
    <row r="9" ht="15.75" customHeight="1">
      <c r="A9" s="19">
        <v>7.0</v>
      </c>
      <c r="B9" s="829" t="s">
        <v>714</v>
      </c>
      <c r="C9" s="358"/>
      <c r="D9" s="32"/>
      <c r="E9" s="23"/>
      <c r="F9" s="821"/>
      <c r="G9" s="974"/>
      <c r="H9" s="900">
        <v>12.0</v>
      </c>
      <c r="I9" s="974"/>
      <c r="J9" s="974"/>
      <c r="K9" s="974"/>
      <c r="L9" s="972">
        <v>8.0</v>
      </c>
      <c r="M9" s="973">
        <v>12.0</v>
      </c>
      <c r="N9" s="972">
        <v>8.0</v>
      </c>
      <c r="O9" s="983" t="s">
        <v>774</v>
      </c>
      <c r="P9" s="971"/>
      <c r="Q9" s="971"/>
      <c r="R9" s="971"/>
      <c r="S9" s="972">
        <v>8.0</v>
      </c>
      <c r="T9" s="972">
        <v>8.0</v>
      </c>
      <c r="U9" s="972">
        <v>8.0</v>
      </c>
      <c r="V9" s="900">
        <v>12.0</v>
      </c>
      <c r="W9" s="972">
        <v>8.0</v>
      </c>
      <c r="X9" s="903">
        <v>8.0</v>
      </c>
      <c r="Y9" s="975"/>
      <c r="Z9" s="972">
        <v>8.0</v>
      </c>
      <c r="AA9" s="900">
        <v>12.0</v>
      </c>
      <c r="AB9" s="972">
        <v>8.0</v>
      </c>
      <c r="AC9" s="972">
        <v>8.0</v>
      </c>
      <c r="AD9" s="972">
        <v>8.0</v>
      </c>
      <c r="AE9" s="975">
        <v>8.0</v>
      </c>
      <c r="AF9" s="975"/>
      <c r="AG9" s="972">
        <v>8.0</v>
      </c>
      <c r="AH9" s="972">
        <v>8.0</v>
      </c>
      <c r="AI9" s="972"/>
      <c r="AJ9" s="900">
        <v>12.0</v>
      </c>
      <c r="AK9" s="972">
        <v>8.0</v>
      </c>
      <c r="AL9" s="404">
        <f t="shared" si="1"/>
        <v>20</v>
      </c>
    </row>
    <row r="10" ht="15.75" customHeight="1">
      <c r="A10" s="19">
        <v>8.0</v>
      </c>
      <c r="B10" s="819" t="s">
        <v>253</v>
      </c>
      <c r="C10" s="358"/>
      <c r="D10" s="32"/>
      <c r="E10" s="912"/>
      <c r="F10" s="913"/>
      <c r="G10" s="974"/>
      <c r="H10" s="974"/>
      <c r="I10" s="981"/>
      <c r="J10" s="900">
        <v>12.0</v>
      </c>
      <c r="K10" s="974">
        <v>8.0</v>
      </c>
      <c r="L10" s="972">
        <v>8.0</v>
      </c>
      <c r="M10" s="972">
        <v>8.0</v>
      </c>
      <c r="N10" s="972">
        <v>8.0</v>
      </c>
      <c r="O10" s="900">
        <v>12.0</v>
      </c>
      <c r="P10" s="979" t="s">
        <v>774</v>
      </c>
      <c r="Q10" s="971"/>
      <c r="R10" s="974"/>
      <c r="S10" s="972">
        <v>8.0</v>
      </c>
      <c r="T10" s="972">
        <v>8.0</v>
      </c>
      <c r="U10" s="972">
        <v>8.0</v>
      </c>
      <c r="V10" s="972">
        <v>8.0</v>
      </c>
      <c r="W10" s="972">
        <v>8.0</v>
      </c>
      <c r="X10" s="975"/>
      <c r="Y10" s="975"/>
      <c r="Z10" s="972">
        <v>8.0</v>
      </c>
      <c r="AA10" s="972">
        <v>8.0</v>
      </c>
      <c r="AB10" s="972">
        <v>8.0</v>
      </c>
      <c r="AC10" s="972">
        <v>8.0</v>
      </c>
      <c r="AD10" s="972">
        <v>8.0</v>
      </c>
      <c r="AE10" s="980"/>
      <c r="AF10" s="980"/>
      <c r="AG10" s="972">
        <v>8.0</v>
      </c>
      <c r="AH10" s="972">
        <v>8.0</v>
      </c>
      <c r="AI10" s="972">
        <v>8.0</v>
      </c>
      <c r="AJ10" s="972">
        <v>8.0</v>
      </c>
      <c r="AK10" s="972">
        <v>8.0</v>
      </c>
      <c r="AL10" s="404">
        <f t="shared" si="1"/>
        <v>21</v>
      </c>
    </row>
    <row r="11" ht="15.75" customHeight="1">
      <c r="A11" s="19">
        <v>9.0</v>
      </c>
      <c r="B11" s="819" t="s">
        <v>25</v>
      </c>
      <c r="C11" s="358"/>
      <c r="D11" s="32"/>
      <c r="E11" s="382"/>
      <c r="F11" s="915"/>
      <c r="G11" s="974"/>
      <c r="H11" s="900">
        <v>12.0</v>
      </c>
      <c r="I11" s="982"/>
      <c r="J11" s="974"/>
      <c r="K11" s="979" t="s">
        <v>774</v>
      </c>
      <c r="L11" s="973">
        <v>12.0</v>
      </c>
      <c r="M11" s="972">
        <v>8.0</v>
      </c>
      <c r="N11" s="972">
        <v>8.0</v>
      </c>
      <c r="O11" s="974"/>
      <c r="P11" s="974"/>
      <c r="Q11" s="974"/>
      <c r="R11" s="982"/>
      <c r="S11" s="972">
        <v>8.0</v>
      </c>
      <c r="T11" s="900">
        <v>12.0</v>
      </c>
      <c r="U11" s="972">
        <v>8.0</v>
      </c>
      <c r="V11" s="972">
        <v>8.0</v>
      </c>
      <c r="W11" s="972"/>
      <c r="X11" s="980"/>
      <c r="Y11" s="898">
        <v>12.0</v>
      </c>
      <c r="Z11" s="900">
        <v>12.0</v>
      </c>
      <c r="AA11" s="972">
        <v>8.0</v>
      </c>
      <c r="AB11" s="972">
        <v>8.0</v>
      </c>
      <c r="AC11" s="972">
        <v>8.0</v>
      </c>
      <c r="AD11" s="900">
        <v>12.0</v>
      </c>
      <c r="AE11" s="982"/>
      <c r="AF11" s="975"/>
      <c r="AG11" s="972">
        <v>8.0</v>
      </c>
      <c r="AH11" s="900">
        <v>12.0</v>
      </c>
      <c r="AI11" s="972">
        <v>8.0</v>
      </c>
      <c r="AJ11" s="972">
        <v>8.0</v>
      </c>
      <c r="AK11" s="972">
        <v>8.0</v>
      </c>
      <c r="AL11" s="404">
        <f t="shared" si="1"/>
        <v>19</v>
      </c>
    </row>
    <row r="12" ht="15.75" customHeight="1">
      <c r="A12" s="19">
        <v>10.0</v>
      </c>
      <c r="B12" s="819" t="s">
        <v>761</v>
      </c>
      <c r="C12" s="358"/>
      <c r="D12" s="32"/>
      <c r="E12" s="23"/>
      <c r="F12" s="821"/>
      <c r="G12" s="974"/>
      <c r="H12" s="974"/>
      <c r="I12" s="974">
        <v>8.0</v>
      </c>
      <c r="J12" s="974">
        <v>8.0</v>
      </c>
      <c r="K12" s="974"/>
      <c r="L12" s="984">
        <v>8.0</v>
      </c>
      <c r="M12" s="972">
        <v>8.0</v>
      </c>
      <c r="N12" s="972"/>
      <c r="O12" s="974"/>
      <c r="P12" s="974"/>
      <c r="Q12" s="974"/>
      <c r="R12" s="974"/>
      <c r="S12" s="900">
        <v>12.0</v>
      </c>
      <c r="T12" s="972">
        <v>8.0</v>
      </c>
      <c r="U12" s="972">
        <v>8.0</v>
      </c>
      <c r="V12" s="972">
        <v>8.0</v>
      </c>
      <c r="W12" s="972">
        <v>8.0</v>
      </c>
      <c r="X12" s="900">
        <v>12.0</v>
      </c>
      <c r="Y12" s="975"/>
      <c r="Z12" s="972"/>
      <c r="AA12" s="972">
        <v>8.0</v>
      </c>
      <c r="AB12" s="972">
        <v>8.0</v>
      </c>
      <c r="AC12" s="900">
        <v>12.0</v>
      </c>
      <c r="AD12" s="972">
        <v>8.0</v>
      </c>
      <c r="AE12" s="975">
        <v>8.0</v>
      </c>
      <c r="AF12" s="975"/>
      <c r="AG12" s="900">
        <v>12.0</v>
      </c>
      <c r="AH12" s="972">
        <v>8.0</v>
      </c>
      <c r="AI12" s="972">
        <v>8.0</v>
      </c>
      <c r="AJ12" s="972">
        <v>8.0</v>
      </c>
      <c r="AK12" s="972">
        <v>8.0</v>
      </c>
      <c r="AL12" s="404">
        <f t="shared" si="1"/>
        <v>20</v>
      </c>
    </row>
    <row r="13" ht="15.75" customHeight="1">
      <c r="A13" s="19">
        <v>11.0</v>
      </c>
      <c r="B13" s="829" t="s">
        <v>278</v>
      </c>
      <c r="C13" s="359"/>
      <c r="D13" s="32"/>
      <c r="E13" s="23"/>
      <c r="F13" s="821"/>
      <c r="G13" s="904"/>
      <c r="H13" s="904"/>
      <c r="I13" s="904"/>
      <c r="J13" s="904"/>
      <c r="K13" s="904"/>
      <c r="L13" s="972">
        <v>8.0</v>
      </c>
      <c r="M13" s="972">
        <v>8.0</v>
      </c>
      <c r="N13" s="973">
        <v>12.0</v>
      </c>
      <c r="O13" s="974"/>
      <c r="P13" s="974"/>
      <c r="Q13" s="900">
        <v>12.0</v>
      </c>
      <c r="R13" s="974">
        <v>8.0</v>
      </c>
      <c r="S13" s="972">
        <v>8.0</v>
      </c>
      <c r="T13" s="972">
        <v>8.0</v>
      </c>
      <c r="U13" s="972">
        <v>8.0</v>
      </c>
      <c r="V13" s="972">
        <v>8.0</v>
      </c>
      <c r="W13" s="900">
        <v>12.0</v>
      </c>
      <c r="X13" s="975"/>
      <c r="Y13" s="975"/>
      <c r="Z13" s="972">
        <v>8.0</v>
      </c>
      <c r="AA13" s="972">
        <v>8.0</v>
      </c>
      <c r="AB13" s="900">
        <v>12.0</v>
      </c>
      <c r="AC13" s="972">
        <v>8.0</v>
      </c>
      <c r="AD13" s="972">
        <v>8.0</v>
      </c>
      <c r="AE13" s="900">
        <v>12.0</v>
      </c>
      <c r="AF13" s="975"/>
      <c r="AG13" s="972"/>
      <c r="AH13" s="973">
        <v>12.0</v>
      </c>
      <c r="AI13" s="985"/>
      <c r="AJ13" s="972">
        <v>8.0</v>
      </c>
      <c r="AK13" s="986"/>
      <c r="AL13" s="404">
        <f t="shared" si="1"/>
        <v>18</v>
      </c>
    </row>
    <row r="14" ht="15.75" customHeight="1">
      <c r="A14" s="19">
        <v>12.0</v>
      </c>
      <c r="B14" s="829" t="s">
        <v>200</v>
      </c>
      <c r="C14" s="358"/>
      <c r="D14" s="32"/>
      <c r="E14" s="23"/>
      <c r="F14" s="821"/>
      <c r="G14" s="900">
        <v>12.0</v>
      </c>
      <c r="H14" s="974"/>
      <c r="I14" s="974"/>
      <c r="J14" s="974"/>
      <c r="K14" s="974"/>
      <c r="L14" s="972">
        <v>8.0</v>
      </c>
      <c r="M14" s="973">
        <v>12.0</v>
      </c>
      <c r="N14" s="972">
        <v>8.0</v>
      </c>
      <c r="O14" s="971"/>
      <c r="P14" s="981"/>
      <c r="Q14" s="971"/>
      <c r="R14" s="971"/>
      <c r="S14" s="976"/>
      <c r="T14" s="976"/>
      <c r="U14" s="976"/>
      <c r="V14" s="908"/>
      <c r="W14" s="976"/>
      <c r="X14" s="907"/>
      <c r="Y14" s="907"/>
      <c r="Z14" s="976"/>
      <c r="AA14" s="908"/>
      <c r="AB14" s="976"/>
      <c r="AC14" s="972">
        <v>8.0</v>
      </c>
      <c r="AD14" s="972">
        <v>8.0</v>
      </c>
      <c r="AE14" s="900">
        <v>12.0</v>
      </c>
      <c r="AF14" s="975"/>
      <c r="AG14" s="972"/>
      <c r="AH14" s="972">
        <v>8.0</v>
      </c>
      <c r="AI14" s="972">
        <v>8.0</v>
      </c>
      <c r="AJ14" s="900">
        <v>12.0</v>
      </c>
      <c r="AK14" s="972">
        <v>8.0</v>
      </c>
      <c r="AL14" s="404">
        <f t="shared" si="1"/>
        <v>11</v>
      </c>
    </row>
    <row r="15" ht="15.75" customHeight="1">
      <c r="A15" s="19">
        <v>13.0</v>
      </c>
      <c r="B15" s="837" t="s">
        <v>27</v>
      </c>
      <c r="C15" s="359"/>
      <c r="D15" s="32"/>
      <c r="E15" s="23"/>
      <c r="F15" s="821"/>
      <c r="G15" s="974">
        <v>8.0</v>
      </c>
      <c r="H15" s="974"/>
      <c r="I15" s="974"/>
      <c r="J15" s="974"/>
      <c r="K15" s="974"/>
      <c r="L15" s="973">
        <v>12.0</v>
      </c>
      <c r="M15" s="972">
        <v>8.0</v>
      </c>
      <c r="N15" s="972">
        <v>8.0</v>
      </c>
      <c r="O15" s="974"/>
      <c r="P15" s="974"/>
      <c r="Q15" s="974"/>
      <c r="R15" s="900">
        <v>12.0</v>
      </c>
      <c r="S15" s="972">
        <v>8.0</v>
      </c>
      <c r="T15" s="972">
        <v>8.0</v>
      </c>
      <c r="U15" s="900">
        <v>12.0</v>
      </c>
      <c r="V15" s="972">
        <v>8.0</v>
      </c>
      <c r="W15" s="972"/>
      <c r="X15" s="975"/>
      <c r="Y15" s="975"/>
      <c r="Z15" s="910"/>
      <c r="AA15" s="972">
        <v>8.0</v>
      </c>
      <c r="AB15" s="972">
        <v>8.0</v>
      </c>
      <c r="AC15" s="972">
        <v>8.0</v>
      </c>
      <c r="AD15" s="973">
        <v>12.0</v>
      </c>
      <c r="AE15" s="980">
        <v>8.0</v>
      </c>
      <c r="AF15" s="981"/>
      <c r="AG15" s="972">
        <v>8.0</v>
      </c>
      <c r="AH15" s="972">
        <v>8.0</v>
      </c>
      <c r="AI15" s="900">
        <v>12.0</v>
      </c>
      <c r="AJ15" s="972">
        <v>8.0</v>
      </c>
      <c r="AK15" s="972">
        <v>8.0</v>
      </c>
      <c r="AL15" s="404">
        <f t="shared" si="1"/>
        <v>19</v>
      </c>
    </row>
    <row r="16" ht="15.75" customHeight="1">
      <c r="A16" s="19">
        <v>14.0</v>
      </c>
      <c r="B16" s="819" t="s">
        <v>28</v>
      </c>
      <c r="C16" s="359"/>
      <c r="D16" s="32"/>
      <c r="E16" s="23"/>
      <c r="F16" s="821"/>
      <c r="G16" s="974"/>
      <c r="H16" s="974">
        <v>8.0</v>
      </c>
      <c r="I16" s="979" t="s">
        <v>774</v>
      </c>
      <c r="J16" s="974"/>
      <c r="K16" s="974"/>
      <c r="L16" s="972">
        <v>8.0</v>
      </c>
      <c r="M16" s="972">
        <v>8.0</v>
      </c>
      <c r="N16" s="972">
        <v>8.0</v>
      </c>
      <c r="O16" s="982"/>
      <c r="P16" s="974"/>
      <c r="Q16" s="974"/>
      <c r="R16" s="974"/>
      <c r="S16" s="987"/>
      <c r="T16" s="986"/>
      <c r="U16" s="972">
        <v>8.0</v>
      </c>
      <c r="V16" s="972">
        <v>8.0</v>
      </c>
      <c r="W16" s="973">
        <v>12.0</v>
      </c>
      <c r="X16" s="980"/>
      <c r="Y16" s="981"/>
      <c r="Z16" s="972">
        <v>8.0</v>
      </c>
      <c r="AA16" s="972">
        <v>8.0</v>
      </c>
      <c r="AB16" s="972">
        <v>8.0</v>
      </c>
      <c r="AC16" s="972">
        <v>8.0</v>
      </c>
      <c r="AD16" s="910"/>
      <c r="AE16" s="982"/>
      <c r="AF16" s="975">
        <v>8.0</v>
      </c>
      <c r="AG16" s="972">
        <v>8.0</v>
      </c>
      <c r="AH16" s="900">
        <v>12.0</v>
      </c>
      <c r="AI16" s="972">
        <v>8.0</v>
      </c>
      <c r="AJ16" s="972">
        <v>8.0</v>
      </c>
      <c r="AK16" s="972">
        <v>8.0</v>
      </c>
      <c r="AL16" s="404">
        <f t="shared" si="1"/>
        <v>17</v>
      </c>
    </row>
    <row r="17" ht="15.75" customHeight="1">
      <c r="A17" s="19">
        <v>15.0</v>
      </c>
      <c r="B17" s="819" t="s">
        <v>312</v>
      </c>
      <c r="C17" s="359"/>
      <c r="D17" s="32"/>
      <c r="E17" s="23"/>
      <c r="F17" s="821"/>
      <c r="G17" s="974"/>
      <c r="H17" s="974"/>
      <c r="I17" s="974"/>
      <c r="J17" s="974"/>
      <c r="K17" s="974"/>
      <c r="L17" s="972">
        <v>8.0</v>
      </c>
      <c r="M17" s="972">
        <v>8.0</v>
      </c>
      <c r="N17" s="972">
        <v>8.0</v>
      </c>
      <c r="O17" s="900">
        <v>12.0</v>
      </c>
      <c r="P17" s="900">
        <v>12.0</v>
      </c>
      <c r="Q17" s="974"/>
      <c r="R17" s="974"/>
      <c r="S17" s="900">
        <v>12.0</v>
      </c>
      <c r="T17" s="972">
        <v>8.0</v>
      </c>
      <c r="U17" s="976"/>
      <c r="V17" s="976"/>
      <c r="W17" s="977"/>
      <c r="X17" s="908"/>
      <c r="Y17" s="907"/>
      <c r="Z17" s="976"/>
      <c r="AA17" s="976"/>
      <c r="AB17" s="976"/>
      <c r="AC17" s="908"/>
      <c r="AD17" s="976"/>
      <c r="AE17" s="907"/>
      <c r="AF17" s="907"/>
      <c r="AG17" s="908"/>
      <c r="AH17" s="976"/>
      <c r="AI17" s="972">
        <v>8.0</v>
      </c>
      <c r="AJ17" s="972">
        <v>8.0</v>
      </c>
      <c r="AK17" s="972">
        <v>8.0</v>
      </c>
      <c r="AL17" s="404">
        <f t="shared" si="1"/>
        <v>10</v>
      </c>
    </row>
    <row r="18" ht="15.75" customHeight="1">
      <c r="A18" s="19">
        <v>16.0</v>
      </c>
      <c r="B18" s="842" t="s">
        <v>729</v>
      </c>
      <c r="C18" s="362"/>
      <c r="D18" s="32"/>
      <c r="E18" s="23"/>
      <c r="F18" s="821"/>
      <c r="G18" s="974"/>
      <c r="H18" s="974"/>
      <c r="I18" s="900">
        <v>12.0</v>
      </c>
      <c r="J18" s="982"/>
      <c r="K18" s="974"/>
      <c r="L18" s="972">
        <v>8.0</v>
      </c>
      <c r="M18" s="972">
        <v>8.0</v>
      </c>
      <c r="N18" s="973">
        <v>12.0</v>
      </c>
      <c r="O18" s="974"/>
      <c r="P18" s="974"/>
      <c r="Q18" s="974"/>
      <c r="R18" s="974"/>
      <c r="S18" s="972">
        <v>8.0</v>
      </c>
      <c r="T18" s="972">
        <v>8.0</v>
      </c>
      <c r="U18" s="972">
        <v>8.0</v>
      </c>
      <c r="V18" s="972">
        <v>8.0</v>
      </c>
      <c r="W18" s="911">
        <v>8.0</v>
      </c>
      <c r="X18" s="982"/>
      <c r="Y18" s="975"/>
      <c r="Z18" s="972"/>
      <c r="AA18" s="972">
        <v>8.0</v>
      </c>
      <c r="AB18" s="900">
        <v>12.0</v>
      </c>
      <c r="AC18" s="972">
        <v>8.0</v>
      </c>
      <c r="AD18" s="972">
        <v>8.0</v>
      </c>
      <c r="AE18" s="975"/>
      <c r="AF18" s="975"/>
      <c r="AG18" s="972">
        <v>8.0</v>
      </c>
      <c r="AH18" s="972">
        <v>8.0</v>
      </c>
      <c r="AI18" s="972">
        <v>8.0</v>
      </c>
      <c r="AJ18" s="972">
        <v>8.0</v>
      </c>
      <c r="AK18" s="900">
        <v>12.0</v>
      </c>
      <c r="AL18" s="404">
        <f t="shared" si="1"/>
        <v>18</v>
      </c>
    </row>
    <row r="19" ht="15.75" customHeight="1">
      <c r="A19" s="19">
        <v>17.0</v>
      </c>
      <c r="B19" s="819" t="s">
        <v>32</v>
      </c>
      <c r="C19" s="359"/>
      <c r="D19" s="32"/>
      <c r="E19" s="23"/>
      <c r="F19" s="821"/>
      <c r="G19" s="974"/>
      <c r="H19" s="974"/>
      <c r="I19" s="974"/>
      <c r="J19" s="974"/>
      <c r="K19" s="974"/>
      <c r="L19" s="972">
        <v>8.0</v>
      </c>
      <c r="M19" s="973">
        <v>12.0</v>
      </c>
      <c r="N19" s="972">
        <v>8.0</v>
      </c>
      <c r="O19" s="971"/>
      <c r="P19" s="898">
        <v>12.0</v>
      </c>
      <c r="Q19" s="983" t="s">
        <v>774</v>
      </c>
      <c r="R19" s="971"/>
      <c r="S19" s="972">
        <v>8.0</v>
      </c>
      <c r="T19" s="972">
        <v>8.0</v>
      </c>
      <c r="U19" s="972">
        <v>8.0</v>
      </c>
      <c r="V19" s="900">
        <v>12.0</v>
      </c>
      <c r="W19" s="972">
        <v>8.0</v>
      </c>
      <c r="X19" s="982"/>
      <c r="Y19" s="975"/>
      <c r="Z19" s="972">
        <v>8.0</v>
      </c>
      <c r="AA19" s="900">
        <v>12.0</v>
      </c>
      <c r="AB19" s="972">
        <v>8.0</v>
      </c>
      <c r="AC19" s="972">
        <v>8.0</v>
      </c>
      <c r="AD19" s="972"/>
      <c r="AE19" s="982"/>
      <c r="AF19" s="974">
        <v>8.0</v>
      </c>
      <c r="AG19" s="972">
        <v>8.0</v>
      </c>
      <c r="AH19" s="972">
        <v>8.0</v>
      </c>
      <c r="AI19" s="972">
        <v>8.0</v>
      </c>
      <c r="AJ19" s="900">
        <v>12.0</v>
      </c>
      <c r="AK19" s="972">
        <v>8.0</v>
      </c>
      <c r="AL19" s="404">
        <f t="shared" si="1"/>
        <v>19</v>
      </c>
    </row>
    <row r="20" ht="15.75" customHeight="1">
      <c r="A20" s="19">
        <v>18.0</v>
      </c>
      <c r="B20" s="829" t="s">
        <v>33</v>
      </c>
      <c r="C20" s="380"/>
      <c r="D20" s="32"/>
      <c r="E20" s="23"/>
      <c r="F20" s="821"/>
      <c r="G20" s="974"/>
      <c r="H20" s="974"/>
      <c r="I20" s="974"/>
      <c r="J20" s="974"/>
      <c r="K20" s="974"/>
      <c r="L20" s="973">
        <v>12.0</v>
      </c>
      <c r="M20" s="972">
        <v>8.0</v>
      </c>
      <c r="N20" s="972">
        <v>8.0</v>
      </c>
      <c r="O20" s="974"/>
      <c r="P20" s="982"/>
      <c r="Q20" s="974">
        <v>8.0</v>
      </c>
      <c r="R20" s="974"/>
      <c r="S20" s="972"/>
      <c r="T20" s="972">
        <v>8.0</v>
      </c>
      <c r="U20" s="908"/>
      <c r="V20" s="976"/>
      <c r="W20" s="976"/>
      <c r="X20" s="907"/>
      <c r="Y20" s="907"/>
      <c r="Z20" s="908"/>
      <c r="AA20" s="976"/>
      <c r="AB20" s="976"/>
      <c r="AC20" s="976"/>
      <c r="AD20" s="908"/>
      <c r="AE20" s="958"/>
      <c r="AF20" s="988"/>
      <c r="AG20" s="976"/>
      <c r="AH20" s="976"/>
      <c r="AI20" s="900">
        <v>12.0</v>
      </c>
      <c r="AJ20" s="972">
        <v>8.0</v>
      </c>
      <c r="AK20" s="972">
        <v>8.0</v>
      </c>
      <c r="AL20" s="404">
        <f t="shared" si="1"/>
        <v>8</v>
      </c>
    </row>
    <row r="21" ht="15.75" customHeight="1">
      <c r="A21" s="19">
        <v>19.0</v>
      </c>
      <c r="B21" s="829" t="s">
        <v>313</v>
      </c>
      <c r="C21" s="364"/>
      <c r="D21" s="32"/>
      <c r="E21" s="382"/>
      <c r="F21" s="821"/>
      <c r="G21" s="974"/>
      <c r="H21" s="974"/>
      <c r="I21" s="974"/>
      <c r="J21" s="900">
        <v>12.0</v>
      </c>
      <c r="K21" s="974">
        <v>8.0</v>
      </c>
      <c r="L21" s="972">
        <v>8.0</v>
      </c>
      <c r="M21" s="972">
        <v>8.0</v>
      </c>
      <c r="N21" s="972"/>
      <c r="O21" s="974"/>
      <c r="P21" s="974"/>
      <c r="Q21" s="974"/>
      <c r="R21" s="974"/>
      <c r="S21" s="972">
        <v>8.0</v>
      </c>
      <c r="T21" s="900">
        <v>12.0</v>
      </c>
      <c r="U21" s="972">
        <v>8.0</v>
      </c>
      <c r="V21" s="972">
        <v>8.0</v>
      </c>
      <c r="W21" s="972"/>
      <c r="X21" s="980"/>
      <c r="Y21" s="898">
        <v>12.0</v>
      </c>
      <c r="Z21" s="972">
        <v>8.0</v>
      </c>
      <c r="AA21" s="972">
        <v>8.0</v>
      </c>
      <c r="AB21" s="972">
        <v>8.0</v>
      </c>
      <c r="AC21" s="972">
        <v>8.0</v>
      </c>
      <c r="AD21" s="900">
        <v>12.0</v>
      </c>
      <c r="AE21" s="900">
        <v>12.0</v>
      </c>
      <c r="AF21" s="975">
        <v>8.0</v>
      </c>
      <c r="AG21" s="972">
        <v>8.0</v>
      </c>
      <c r="AH21" s="910"/>
      <c r="AI21" s="972"/>
      <c r="AJ21" s="972"/>
      <c r="AK21" s="972">
        <v>8.0</v>
      </c>
      <c r="AL21" s="404">
        <f t="shared" si="1"/>
        <v>18</v>
      </c>
    </row>
    <row r="22" ht="15.75" customHeight="1">
      <c r="A22" s="19">
        <v>20.0</v>
      </c>
      <c r="B22" s="829" t="s">
        <v>684</v>
      </c>
      <c r="C22" s="846"/>
      <c r="D22" s="32"/>
      <c r="E22" s="41"/>
      <c r="F22" s="821"/>
      <c r="G22" s="900">
        <v>12.0</v>
      </c>
      <c r="H22" s="974"/>
      <c r="I22" s="974"/>
      <c r="J22" s="974"/>
      <c r="K22" s="974">
        <v>8.0</v>
      </c>
      <c r="L22" s="972">
        <v>8.0</v>
      </c>
      <c r="M22" s="972">
        <v>8.0</v>
      </c>
      <c r="N22" s="972"/>
      <c r="O22" s="974"/>
      <c r="P22" s="974"/>
      <c r="Q22" s="974"/>
      <c r="R22" s="974"/>
      <c r="S22" s="900">
        <v>12.0</v>
      </c>
      <c r="T22" s="972">
        <v>8.0</v>
      </c>
      <c r="U22" s="972">
        <v>8.0</v>
      </c>
      <c r="V22" s="972"/>
      <c r="W22" s="989"/>
      <c r="X22" s="982"/>
      <c r="Y22" s="975"/>
      <c r="Z22" s="972">
        <v>8.0</v>
      </c>
      <c r="AA22" s="972">
        <v>8.0</v>
      </c>
      <c r="AB22" s="972">
        <v>8.0</v>
      </c>
      <c r="AC22" s="900">
        <v>12.0</v>
      </c>
      <c r="AD22" s="972">
        <v>8.0</v>
      </c>
      <c r="AE22" s="975"/>
      <c r="AF22" s="900">
        <v>12.0</v>
      </c>
      <c r="AG22" s="911">
        <v>8.0</v>
      </c>
      <c r="AH22" s="972">
        <v>8.0</v>
      </c>
      <c r="AI22" s="972">
        <v>8.0</v>
      </c>
      <c r="AJ22" s="972">
        <v>8.0</v>
      </c>
      <c r="AK22" s="972">
        <v>8.0</v>
      </c>
      <c r="AL22" s="404">
        <f t="shared" si="1"/>
        <v>18</v>
      </c>
    </row>
    <row r="23" ht="15.75" customHeight="1">
      <c r="A23" s="19">
        <v>21.0</v>
      </c>
      <c r="B23" s="845" t="s">
        <v>165</v>
      </c>
      <c r="C23" s="364"/>
      <c r="D23" s="32"/>
      <c r="E23" s="23"/>
      <c r="F23" s="821"/>
      <c r="G23" s="974"/>
      <c r="H23" s="990" t="s">
        <v>774</v>
      </c>
      <c r="I23" s="900">
        <v>12.0</v>
      </c>
      <c r="J23" s="974"/>
      <c r="K23" s="974"/>
      <c r="L23" s="972">
        <v>8.0</v>
      </c>
      <c r="M23" s="972">
        <v>8.0</v>
      </c>
      <c r="N23" s="973">
        <v>12.0</v>
      </c>
      <c r="O23" s="974"/>
      <c r="P23" s="991"/>
      <c r="Q23" s="974"/>
      <c r="R23" s="974"/>
      <c r="S23" s="972">
        <v>8.0</v>
      </c>
      <c r="T23" s="900">
        <v>12.0</v>
      </c>
      <c r="U23" s="972">
        <v>8.0</v>
      </c>
      <c r="V23" s="972">
        <v>8.0</v>
      </c>
      <c r="W23" s="900">
        <v>12.0</v>
      </c>
      <c r="X23" s="975">
        <v>8.0</v>
      </c>
      <c r="Y23" s="975"/>
      <c r="Z23" s="972"/>
      <c r="AA23" s="972">
        <v>8.0</v>
      </c>
      <c r="AB23" s="911">
        <v>8.0</v>
      </c>
      <c r="AC23" s="972">
        <v>8.0</v>
      </c>
      <c r="AD23" s="973">
        <v>12.0</v>
      </c>
      <c r="AE23" s="975"/>
      <c r="AF23" s="975"/>
      <c r="AG23" s="972">
        <v>8.0</v>
      </c>
      <c r="AH23" s="900">
        <v>12.0</v>
      </c>
      <c r="AI23" s="972">
        <v>8.0</v>
      </c>
      <c r="AJ23" s="972">
        <v>8.0</v>
      </c>
      <c r="AK23" s="972"/>
      <c r="AL23" s="404">
        <f t="shared" si="1"/>
        <v>18</v>
      </c>
    </row>
    <row r="24" ht="15.75" hidden="1" customHeight="1">
      <c r="A24" s="19">
        <v>22.0</v>
      </c>
      <c r="B24" s="829" t="s">
        <v>36</v>
      </c>
      <c r="C24" s="377"/>
      <c r="D24" s="32"/>
      <c r="E24" s="78"/>
      <c r="F24" s="930"/>
      <c r="G24" s="974"/>
      <c r="H24" s="974"/>
      <c r="I24" s="974"/>
      <c r="J24" s="974"/>
      <c r="K24" s="974"/>
      <c r="L24" s="972"/>
      <c r="M24" s="972"/>
      <c r="N24" s="972"/>
      <c r="O24" s="971"/>
      <c r="P24" s="971"/>
      <c r="Q24" s="971"/>
      <c r="R24" s="971"/>
      <c r="S24" s="972"/>
      <c r="T24" s="972"/>
      <c r="U24" s="972"/>
      <c r="V24" s="972"/>
      <c r="W24" s="972"/>
      <c r="X24" s="975"/>
      <c r="Y24" s="975"/>
      <c r="Z24" s="972"/>
      <c r="AA24" s="910"/>
      <c r="AB24" s="972"/>
      <c r="AC24" s="972"/>
      <c r="AD24" s="972"/>
      <c r="AE24" s="975"/>
      <c r="AF24" s="975"/>
      <c r="AG24" s="972"/>
      <c r="AH24" s="972"/>
      <c r="AI24" s="972"/>
      <c r="AJ24" s="972"/>
      <c r="AK24" s="992"/>
      <c r="AL24" s="404">
        <f t="shared" si="1"/>
        <v>0</v>
      </c>
    </row>
    <row r="25" ht="15.0" customHeight="1">
      <c r="A25" s="807">
        <v>22.0</v>
      </c>
      <c r="B25" s="829" t="s">
        <v>687</v>
      </c>
      <c r="C25" s="377"/>
      <c r="D25" s="32"/>
      <c r="E25" s="382"/>
      <c r="F25" s="915"/>
      <c r="G25" s="974">
        <v>8.0</v>
      </c>
      <c r="H25" s="974"/>
      <c r="I25" s="974"/>
      <c r="J25" s="974"/>
      <c r="K25" s="900">
        <v>12.0</v>
      </c>
      <c r="L25" s="972">
        <v>8.0</v>
      </c>
      <c r="M25" s="973">
        <v>12.0</v>
      </c>
      <c r="N25" s="972"/>
      <c r="O25" s="974"/>
      <c r="P25" s="974"/>
      <c r="Q25" s="974"/>
      <c r="R25" s="974"/>
      <c r="S25" s="972">
        <v>8.0</v>
      </c>
      <c r="T25" s="972">
        <v>8.0</v>
      </c>
      <c r="U25" s="972">
        <v>8.0</v>
      </c>
      <c r="V25" s="900">
        <v>12.0</v>
      </c>
      <c r="W25" s="972">
        <v>8.0</v>
      </c>
      <c r="X25" s="900">
        <v>12.0</v>
      </c>
      <c r="Y25" s="975"/>
      <c r="Z25" s="972"/>
      <c r="AA25" s="900">
        <v>12.0</v>
      </c>
      <c r="AB25" s="972">
        <v>8.0</v>
      </c>
      <c r="AC25" s="972">
        <v>8.0</v>
      </c>
      <c r="AD25" s="972">
        <v>8.0</v>
      </c>
      <c r="AE25" s="980"/>
      <c r="AF25" s="981"/>
      <c r="AG25" s="973">
        <v>12.0</v>
      </c>
      <c r="AH25" s="972">
        <v>8.0</v>
      </c>
      <c r="AI25" s="972">
        <v>8.0</v>
      </c>
      <c r="AJ25" s="911">
        <v>8.0</v>
      </c>
      <c r="AK25" s="972">
        <v>8.0</v>
      </c>
      <c r="AL25" s="404">
        <f t="shared" si="1"/>
        <v>19</v>
      </c>
    </row>
    <row r="26" ht="15.75" customHeight="1">
      <c r="A26" s="19">
        <v>23.0</v>
      </c>
      <c r="B26" s="829" t="s">
        <v>37</v>
      </c>
      <c r="C26" s="377"/>
      <c r="D26" s="32"/>
      <c r="E26" s="23"/>
      <c r="F26" s="821"/>
      <c r="G26" s="974"/>
      <c r="H26" s="974"/>
      <c r="I26" s="974"/>
      <c r="J26" s="974"/>
      <c r="K26" s="974"/>
      <c r="L26" s="973">
        <v>12.0</v>
      </c>
      <c r="M26" s="972">
        <v>8.0</v>
      </c>
      <c r="N26" s="972">
        <v>8.0</v>
      </c>
      <c r="O26" s="974"/>
      <c r="P26" s="974"/>
      <c r="Q26" s="900">
        <v>12.0</v>
      </c>
      <c r="R26" s="979" t="s">
        <v>774</v>
      </c>
      <c r="S26" s="972"/>
      <c r="T26" s="972">
        <v>8.0</v>
      </c>
      <c r="U26" s="900">
        <v>12.0</v>
      </c>
      <c r="V26" s="972">
        <v>8.0</v>
      </c>
      <c r="W26" s="972">
        <v>8.0</v>
      </c>
      <c r="X26" s="980"/>
      <c r="Y26" s="981"/>
      <c r="Z26" s="900">
        <v>12.0</v>
      </c>
      <c r="AA26" s="972">
        <v>8.0</v>
      </c>
      <c r="AB26" s="972">
        <v>8.0</v>
      </c>
      <c r="AC26" s="972">
        <v>8.0</v>
      </c>
      <c r="AD26" s="910"/>
      <c r="AE26" s="982"/>
      <c r="AF26" s="900">
        <v>12.0</v>
      </c>
      <c r="AG26" s="972">
        <v>8.0</v>
      </c>
      <c r="AH26" s="972">
        <v>8.0</v>
      </c>
      <c r="AI26" s="900">
        <v>12.0</v>
      </c>
      <c r="AJ26" s="972">
        <v>8.0</v>
      </c>
      <c r="AK26" s="972">
        <v>8.0</v>
      </c>
      <c r="AL26" s="404">
        <f t="shared" si="1"/>
        <v>18</v>
      </c>
    </row>
    <row r="27" ht="15.75" customHeight="1">
      <c r="A27" s="19">
        <v>24.0</v>
      </c>
      <c r="B27" s="829" t="s">
        <v>226</v>
      </c>
      <c r="C27" s="851"/>
      <c r="D27" s="32"/>
      <c r="E27" s="23"/>
      <c r="F27" s="821"/>
      <c r="G27" s="974"/>
      <c r="H27" s="974"/>
      <c r="I27" s="974"/>
      <c r="J27" s="974"/>
      <c r="K27" s="974"/>
      <c r="L27" s="972">
        <v>8.0</v>
      </c>
      <c r="M27" s="972">
        <v>8.0</v>
      </c>
      <c r="N27" s="972">
        <v>8.0</v>
      </c>
      <c r="O27" s="974">
        <v>8.0</v>
      </c>
      <c r="P27" s="974">
        <v>8.0</v>
      </c>
      <c r="Q27" s="974"/>
      <c r="R27" s="974"/>
      <c r="S27" s="972">
        <v>8.0</v>
      </c>
      <c r="T27" s="972">
        <v>8.0</v>
      </c>
      <c r="U27" s="972">
        <v>8.0</v>
      </c>
      <c r="V27" s="972">
        <v>8.0</v>
      </c>
      <c r="W27" s="973" t="s">
        <v>193</v>
      </c>
      <c r="X27" s="975"/>
      <c r="Y27" s="975"/>
      <c r="Z27" s="972">
        <v>8.0</v>
      </c>
      <c r="AA27" s="972">
        <v>8.0</v>
      </c>
      <c r="AB27" s="972">
        <v>8.0</v>
      </c>
      <c r="AC27" s="972">
        <v>8.0</v>
      </c>
      <c r="AD27" s="972">
        <v>8.0</v>
      </c>
      <c r="AE27" s="975"/>
      <c r="AF27" s="975"/>
      <c r="AG27" s="972">
        <v>8.0</v>
      </c>
      <c r="AH27" s="972">
        <v>8.0</v>
      </c>
      <c r="AI27" s="972">
        <v>8.0</v>
      </c>
      <c r="AJ27" s="972">
        <v>8.0</v>
      </c>
      <c r="AK27" s="972">
        <v>8.0</v>
      </c>
      <c r="AL27" s="404">
        <f t="shared" si="1"/>
        <v>19</v>
      </c>
    </row>
    <row r="28" ht="18.0" customHeight="1">
      <c r="A28" s="19">
        <v>25.0</v>
      </c>
      <c r="B28" s="829" t="s">
        <v>764</v>
      </c>
      <c r="C28" s="377"/>
      <c r="D28" s="32"/>
      <c r="E28" s="43"/>
      <c r="F28" s="821"/>
      <c r="G28" s="974"/>
      <c r="H28" s="982"/>
      <c r="I28" s="974"/>
      <c r="J28" s="974"/>
      <c r="K28" s="974"/>
      <c r="L28" s="972">
        <v>8.0</v>
      </c>
      <c r="M28" s="972">
        <v>8.0</v>
      </c>
      <c r="N28" s="898" t="s">
        <v>193</v>
      </c>
      <c r="O28" s="974"/>
      <c r="P28" s="974">
        <v>8.0</v>
      </c>
      <c r="Q28" s="974">
        <v>8.0</v>
      </c>
      <c r="R28" s="974"/>
      <c r="S28" s="993" t="s">
        <v>775</v>
      </c>
      <c r="T28" s="972">
        <v>8.0</v>
      </c>
      <c r="U28" s="972">
        <v>8.0</v>
      </c>
      <c r="V28" s="972">
        <v>8.0</v>
      </c>
      <c r="W28" s="911">
        <v>8.0</v>
      </c>
      <c r="X28" s="975">
        <v>8.0</v>
      </c>
      <c r="Y28" s="975"/>
      <c r="Z28" s="943">
        <v>8.0</v>
      </c>
      <c r="AA28" s="972">
        <v>8.0</v>
      </c>
      <c r="AB28" s="900" t="s">
        <v>193</v>
      </c>
      <c r="AC28" s="972">
        <v>8.0</v>
      </c>
      <c r="AD28" s="972">
        <v>8.0</v>
      </c>
      <c r="AE28" s="975"/>
      <c r="AF28" s="975"/>
      <c r="AG28" s="900">
        <v>12.0</v>
      </c>
      <c r="AH28" s="972">
        <v>8.0</v>
      </c>
      <c r="AI28" s="972">
        <v>8.0</v>
      </c>
      <c r="AJ28" s="972">
        <v>8.0</v>
      </c>
      <c r="AK28" s="972">
        <v>8.0</v>
      </c>
      <c r="AL28" s="404">
        <f t="shared" si="1"/>
        <v>18</v>
      </c>
    </row>
    <row r="29" ht="15.75" customHeight="1">
      <c r="A29" s="19">
        <v>26.0</v>
      </c>
      <c r="B29" s="938" t="s">
        <v>765</v>
      </c>
      <c r="C29" s="377"/>
      <c r="D29" s="32"/>
      <c r="E29" s="43"/>
      <c r="F29" s="821"/>
      <c r="G29" s="974"/>
      <c r="H29" s="974">
        <v>8.0</v>
      </c>
      <c r="I29" s="974">
        <v>8.0</v>
      </c>
      <c r="J29" s="974"/>
      <c r="K29" s="974"/>
      <c r="L29" s="972">
        <v>8.0</v>
      </c>
      <c r="M29" s="973">
        <v>12.0</v>
      </c>
      <c r="N29" s="984">
        <v>8.0</v>
      </c>
      <c r="O29" s="974"/>
      <c r="P29" s="974"/>
      <c r="Q29" s="974"/>
      <c r="R29" s="974"/>
      <c r="S29" s="972">
        <v>8.0</v>
      </c>
      <c r="T29" s="972">
        <v>8.0</v>
      </c>
      <c r="U29" s="972">
        <v>8.0</v>
      </c>
      <c r="V29" s="972">
        <v>8.0</v>
      </c>
      <c r="W29" s="972">
        <v>8.0</v>
      </c>
      <c r="X29" s="975"/>
      <c r="Y29" s="975"/>
      <c r="Z29" s="972">
        <v>8.0</v>
      </c>
      <c r="AA29" s="911">
        <v>8.0</v>
      </c>
      <c r="AB29" s="972">
        <v>8.0</v>
      </c>
      <c r="AC29" s="972">
        <v>8.0</v>
      </c>
      <c r="AD29" s="972">
        <v>8.0</v>
      </c>
      <c r="AE29" s="975"/>
      <c r="AF29" s="975"/>
      <c r="AG29" s="972">
        <v>8.0</v>
      </c>
      <c r="AH29" s="972">
        <v>8.0</v>
      </c>
      <c r="AI29" s="900">
        <v>12.0</v>
      </c>
      <c r="AJ29" s="972">
        <v>8.0</v>
      </c>
      <c r="AK29" s="910"/>
      <c r="AL29" s="404">
        <f t="shared" si="1"/>
        <v>19</v>
      </c>
    </row>
    <row r="30" ht="15.75" customHeight="1">
      <c r="A30" s="19">
        <v>27.0</v>
      </c>
      <c r="B30" s="939" t="s">
        <v>766</v>
      </c>
      <c r="C30" s="377"/>
      <c r="D30" s="32"/>
      <c r="E30" s="78"/>
      <c r="F30" s="994"/>
      <c r="G30" s="995"/>
      <c r="H30" s="995"/>
      <c r="I30" s="995">
        <v>8.0</v>
      </c>
      <c r="J30" s="995"/>
      <c r="K30" s="995"/>
      <c r="L30" s="973">
        <v>12.0</v>
      </c>
      <c r="M30" s="984">
        <v>8.0</v>
      </c>
      <c r="N30" s="996">
        <v>8.0</v>
      </c>
      <c r="O30" s="995">
        <v>8.0</v>
      </c>
      <c r="P30" s="995"/>
      <c r="Q30" s="995"/>
      <c r="R30" s="995"/>
      <c r="S30" s="996">
        <v>8.0</v>
      </c>
      <c r="T30" s="996">
        <v>8.0</v>
      </c>
      <c r="U30" s="900">
        <v>12.0</v>
      </c>
      <c r="V30" s="996">
        <v>8.0</v>
      </c>
      <c r="W30" s="996"/>
      <c r="X30" s="997"/>
      <c r="Y30" s="997">
        <v>8.0</v>
      </c>
      <c r="Z30" s="900">
        <v>12.0</v>
      </c>
      <c r="AA30" s="972">
        <v>8.0</v>
      </c>
      <c r="AB30" s="972">
        <v>8.0</v>
      </c>
      <c r="AC30" s="973" t="s">
        <v>193</v>
      </c>
      <c r="AD30" s="972">
        <v>8.0</v>
      </c>
      <c r="AE30" s="997"/>
      <c r="AF30" s="997"/>
      <c r="AG30" s="996">
        <v>8.0</v>
      </c>
      <c r="AH30" s="996">
        <v>8.0</v>
      </c>
      <c r="AI30" s="996">
        <v>8.0</v>
      </c>
      <c r="AJ30" s="900">
        <v>12.0</v>
      </c>
      <c r="AK30" s="911">
        <v>8.0</v>
      </c>
      <c r="AL30" s="404">
        <f t="shared" si="1"/>
        <v>19</v>
      </c>
    </row>
    <row r="31" ht="15.75" customHeight="1">
      <c r="A31" s="19">
        <v>28.0</v>
      </c>
      <c r="B31" s="939" t="s">
        <v>776</v>
      </c>
      <c r="C31" s="377"/>
      <c r="D31" s="32"/>
      <c r="E31" s="998"/>
      <c r="F31" s="994"/>
      <c r="G31" s="995"/>
      <c r="H31" s="995"/>
      <c r="I31" s="995"/>
      <c r="J31" s="995"/>
      <c r="K31" s="995"/>
      <c r="L31" s="972">
        <v>8.0</v>
      </c>
      <c r="M31" s="972">
        <v>8.0</v>
      </c>
      <c r="N31" s="972">
        <v>8.0</v>
      </c>
      <c r="O31" s="995"/>
      <c r="P31" s="995"/>
      <c r="Q31" s="995"/>
      <c r="R31" s="995"/>
      <c r="S31" s="972">
        <v>8.0</v>
      </c>
      <c r="T31" s="972">
        <v>8.0</v>
      </c>
      <c r="U31" s="972">
        <v>8.0</v>
      </c>
      <c r="V31" s="972">
        <v>8.0</v>
      </c>
      <c r="W31" s="972">
        <v>8.0</v>
      </c>
      <c r="X31" s="997"/>
      <c r="Y31" s="997"/>
      <c r="Z31" s="972">
        <v>8.0</v>
      </c>
      <c r="AA31" s="972">
        <v>8.0</v>
      </c>
      <c r="AB31" s="972">
        <v>8.0</v>
      </c>
      <c r="AC31" s="972">
        <v>8.0</v>
      </c>
      <c r="AD31" s="972">
        <v>8.0</v>
      </c>
      <c r="AE31" s="997"/>
      <c r="AF31" s="997"/>
      <c r="AG31" s="972">
        <v>8.0</v>
      </c>
      <c r="AH31" s="972">
        <v>8.0</v>
      </c>
      <c r="AI31" s="972">
        <v>8.0</v>
      </c>
      <c r="AJ31" s="972">
        <v>8.0</v>
      </c>
      <c r="AK31" s="972">
        <v>8.0</v>
      </c>
      <c r="AL31" s="404">
        <f t="shared" si="1"/>
        <v>18</v>
      </c>
    </row>
    <row r="32" ht="15.75" customHeight="1">
      <c r="A32" s="19">
        <v>29.0</v>
      </c>
      <c r="B32" s="939" t="s">
        <v>777</v>
      </c>
      <c r="C32" s="377"/>
      <c r="D32" s="32"/>
      <c r="E32" s="998"/>
      <c r="F32" s="994"/>
      <c r="G32" s="995"/>
      <c r="H32" s="995"/>
      <c r="I32" s="995"/>
      <c r="J32" s="995"/>
      <c r="K32" s="995"/>
      <c r="L32" s="972">
        <v>8.0</v>
      </c>
      <c r="M32" s="972">
        <v>8.0</v>
      </c>
      <c r="N32" s="972">
        <v>8.0</v>
      </c>
      <c r="O32" s="995"/>
      <c r="P32" s="995"/>
      <c r="Q32" s="995"/>
      <c r="R32" s="995"/>
      <c r="S32" s="972">
        <v>8.0</v>
      </c>
      <c r="T32" s="972">
        <v>8.0</v>
      </c>
      <c r="U32" s="972">
        <v>8.0</v>
      </c>
      <c r="V32" s="972">
        <v>8.0</v>
      </c>
      <c r="W32" s="911">
        <v>8.0</v>
      </c>
      <c r="X32" s="999">
        <v>8.0</v>
      </c>
      <c r="Y32" s="997"/>
      <c r="Z32" s="972">
        <v>8.0</v>
      </c>
      <c r="AA32" s="972">
        <v>8.0</v>
      </c>
      <c r="AB32" s="972">
        <v>8.0</v>
      </c>
      <c r="AC32" s="972">
        <v>8.0</v>
      </c>
      <c r="AD32" s="911">
        <v>8.0</v>
      </c>
      <c r="AE32" s="997"/>
      <c r="AF32" s="997"/>
      <c r="AG32" s="972">
        <v>8.0</v>
      </c>
      <c r="AH32" s="972">
        <v>8.0</v>
      </c>
      <c r="AI32" s="972">
        <v>8.0</v>
      </c>
      <c r="AJ32" s="972">
        <v>8.0</v>
      </c>
      <c r="AK32" s="911">
        <v>8.0</v>
      </c>
      <c r="AL32" s="404">
        <f t="shared" si="1"/>
        <v>19</v>
      </c>
    </row>
    <row r="33" ht="15.75" customHeight="1">
      <c r="A33" s="260"/>
      <c r="B33" s="423"/>
      <c r="C33" s="1000"/>
      <c r="D33" s="32"/>
      <c r="E33" s="1001"/>
      <c r="F33" s="1002" t="s">
        <v>778</v>
      </c>
      <c r="G33" s="1002">
        <f t="shared" ref="G33:AK33" si="2">if(G3=8,+1,+0)+if(G4=8,+1,+0)+if(G5=8,+1,+0)+if(G6=8,+1,+0)+if(G7=8,+1,+0)+if(G8=8,+1,+0)+if(G9=8,+1,+0)+if(G10=8,+1,+0)+if(G11=8,+1,+0)+if(G12=8,+1,+0)+if(G13=8,+1,+0)+if(G14=8,+1,+0)+if(G15=8,+1,+0)+if(G16=8,+1,+0)+if(G17=8,+1,+0)+if(G18=8,+1,+0)+if(G19=8,+1,+0)+if(G20=8,+1,+0)+if(G21=8,+1,+0)+if(G22=8,+1,+0)+if(G23=8,+1,+0)+if(G24=8,+1,+0)+if(G25=8,+1,+0)+if(G26=8,+1,+0)+if(G27=8,+1,+0)+if(G28=8,+1,+0)+if(G29=8,+1,+0)+if(G30=8,+1,+0)</f>
        <v>3</v>
      </c>
      <c r="H33" s="1002">
        <f t="shared" si="2"/>
        <v>2</v>
      </c>
      <c r="I33" s="1002">
        <f t="shared" si="2"/>
        <v>3</v>
      </c>
      <c r="J33" s="1002">
        <f t="shared" si="2"/>
        <v>2</v>
      </c>
      <c r="K33" s="1002">
        <f t="shared" si="2"/>
        <v>3</v>
      </c>
      <c r="L33" s="1002">
        <f t="shared" si="2"/>
        <v>20</v>
      </c>
      <c r="M33" s="1002">
        <f t="shared" si="2"/>
        <v>20</v>
      </c>
      <c r="N33" s="1002">
        <f t="shared" si="2"/>
        <v>16</v>
      </c>
      <c r="O33" s="1002">
        <f t="shared" si="2"/>
        <v>4</v>
      </c>
      <c r="P33" s="1002">
        <f t="shared" si="2"/>
        <v>3</v>
      </c>
      <c r="Q33" s="1002">
        <f t="shared" si="2"/>
        <v>3</v>
      </c>
      <c r="R33" s="1002">
        <f t="shared" si="2"/>
        <v>2</v>
      </c>
      <c r="S33" s="1002">
        <f t="shared" si="2"/>
        <v>15</v>
      </c>
      <c r="T33" s="1002">
        <f t="shared" si="2"/>
        <v>19</v>
      </c>
      <c r="U33" s="1002">
        <f t="shared" si="2"/>
        <v>20</v>
      </c>
      <c r="V33" s="1002">
        <f t="shared" si="2"/>
        <v>18</v>
      </c>
      <c r="W33" s="1002">
        <f t="shared" si="2"/>
        <v>11</v>
      </c>
      <c r="X33" s="1002">
        <f t="shared" si="2"/>
        <v>4</v>
      </c>
      <c r="Y33" s="1002">
        <f t="shared" si="2"/>
        <v>3</v>
      </c>
      <c r="Z33" s="1002">
        <f t="shared" si="2"/>
        <v>13</v>
      </c>
      <c r="AA33" s="1002">
        <f t="shared" si="2"/>
        <v>20</v>
      </c>
      <c r="AB33" s="1002">
        <f t="shared" si="2"/>
        <v>19</v>
      </c>
      <c r="AC33" s="1002">
        <f t="shared" si="2"/>
        <v>21</v>
      </c>
      <c r="AD33" s="1002">
        <f t="shared" si="2"/>
        <v>16</v>
      </c>
      <c r="AE33" s="1002">
        <f t="shared" si="2"/>
        <v>4</v>
      </c>
      <c r="AF33" s="1002">
        <f t="shared" si="2"/>
        <v>3</v>
      </c>
      <c r="AG33" s="1002">
        <f t="shared" si="2"/>
        <v>17</v>
      </c>
      <c r="AH33" s="1002">
        <f t="shared" si="2"/>
        <v>18</v>
      </c>
      <c r="AI33" s="1002">
        <f t="shared" si="2"/>
        <v>19</v>
      </c>
      <c r="AJ33" s="1002">
        <f t="shared" si="2"/>
        <v>21</v>
      </c>
      <c r="AK33" s="1002">
        <f t="shared" si="2"/>
        <v>21</v>
      </c>
      <c r="AL33" s="10"/>
    </row>
    <row r="34" ht="15.75" customHeight="1">
      <c r="A34" s="260"/>
      <c r="B34" s="423"/>
      <c r="C34" s="1000"/>
      <c r="D34" s="32"/>
      <c r="E34" s="1001"/>
      <c r="F34" s="1002" t="s">
        <v>779</v>
      </c>
      <c r="G34" s="1002">
        <f t="shared" ref="G34:AK34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33=12,+1,+0)</f>
        <v>3</v>
      </c>
      <c r="H34" s="1002">
        <f t="shared" si="3"/>
        <v>2</v>
      </c>
      <c r="I34" s="1002">
        <f t="shared" si="3"/>
        <v>2</v>
      </c>
      <c r="J34" s="1002">
        <f t="shared" si="3"/>
        <v>2</v>
      </c>
      <c r="K34" s="1002">
        <f t="shared" si="3"/>
        <v>2</v>
      </c>
      <c r="L34" s="1002">
        <f t="shared" si="3"/>
        <v>6</v>
      </c>
      <c r="M34" s="1002">
        <f t="shared" si="3"/>
        <v>5</v>
      </c>
      <c r="N34" s="1002">
        <f t="shared" si="3"/>
        <v>5</v>
      </c>
      <c r="O34" s="1002">
        <f t="shared" si="3"/>
        <v>2</v>
      </c>
      <c r="P34" s="1002">
        <f t="shared" si="3"/>
        <v>2</v>
      </c>
      <c r="Q34" s="1002">
        <f t="shared" si="3"/>
        <v>2</v>
      </c>
      <c r="R34" s="1002">
        <f t="shared" si="3"/>
        <v>2</v>
      </c>
      <c r="S34" s="1002">
        <f t="shared" si="3"/>
        <v>5</v>
      </c>
      <c r="T34" s="1002">
        <f t="shared" si="3"/>
        <v>4</v>
      </c>
      <c r="U34" s="1002">
        <f t="shared" si="3"/>
        <v>4</v>
      </c>
      <c r="V34" s="1002">
        <f t="shared" si="3"/>
        <v>4</v>
      </c>
      <c r="W34" s="1002">
        <f t="shared" si="3"/>
        <v>5</v>
      </c>
      <c r="X34" s="1002">
        <f t="shared" si="3"/>
        <v>3</v>
      </c>
      <c r="Y34" s="1002">
        <f t="shared" si="3"/>
        <v>2</v>
      </c>
      <c r="Z34" s="1002">
        <f t="shared" si="3"/>
        <v>4</v>
      </c>
      <c r="AA34" s="1002">
        <f t="shared" si="3"/>
        <v>4</v>
      </c>
      <c r="AB34" s="1002">
        <f t="shared" si="3"/>
        <v>4</v>
      </c>
      <c r="AC34" s="1002">
        <f t="shared" si="3"/>
        <v>3</v>
      </c>
      <c r="AD34" s="1002">
        <f t="shared" si="3"/>
        <v>5</v>
      </c>
      <c r="AE34" s="1002">
        <f t="shared" si="3"/>
        <v>3</v>
      </c>
      <c r="AF34" s="1002">
        <f t="shared" si="3"/>
        <v>2</v>
      </c>
      <c r="AG34" s="1002">
        <f t="shared" si="3"/>
        <v>5</v>
      </c>
      <c r="AH34" s="1002">
        <f t="shared" si="3"/>
        <v>4</v>
      </c>
      <c r="AI34" s="1002">
        <f t="shared" si="3"/>
        <v>5</v>
      </c>
      <c r="AJ34" s="1002">
        <f t="shared" si="3"/>
        <v>5</v>
      </c>
      <c r="AK34" s="1002">
        <f t="shared" si="3"/>
        <v>3</v>
      </c>
      <c r="AL34" s="10"/>
    </row>
    <row r="35" ht="15.75" customHeight="1">
      <c r="A35" s="771" t="s">
        <v>671</v>
      </c>
      <c r="B35" s="772" t="s">
        <v>672</v>
      </c>
      <c r="C35" s="773"/>
      <c r="D35" s="32"/>
      <c r="E35" s="78"/>
      <c r="F35" s="1003"/>
      <c r="G35" s="1004"/>
      <c r="H35" s="1004"/>
      <c r="I35" s="1004"/>
      <c r="J35" s="1004"/>
      <c r="K35" s="1004"/>
      <c r="L35" s="1005">
        <v>8.0</v>
      </c>
      <c r="M35" s="1005">
        <v>8.0</v>
      </c>
      <c r="N35" s="1005">
        <v>8.0</v>
      </c>
      <c r="O35" s="1004"/>
      <c r="P35" s="1004"/>
      <c r="Q35" s="1004"/>
      <c r="R35" s="1004"/>
      <c r="S35" s="1005">
        <v>8.0</v>
      </c>
      <c r="T35" s="1005">
        <v>8.0</v>
      </c>
      <c r="U35" s="1005">
        <v>8.0</v>
      </c>
      <c r="V35" s="1005">
        <v>8.0</v>
      </c>
      <c r="W35" s="1005">
        <v>8.0</v>
      </c>
      <c r="X35" s="1004"/>
      <c r="Y35" s="1004"/>
      <c r="Z35" s="1005">
        <v>8.0</v>
      </c>
      <c r="AA35" s="1005">
        <v>8.0</v>
      </c>
      <c r="AB35" s="1005">
        <v>8.0</v>
      </c>
      <c r="AC35" s="1005">
        <v>8.0</v>
      </c>
      <c r="AD35" s="1005">
        <v>8.0</v>
      </c>
      <c r="AE35" s="1004"/>
      <c r="AF35" s="1004"/>
      <c r="AG35" s="1005">
        <v>8.0</v>
      </c>
      <c r="AH35" s="1005">
        <v>8.0</v>
      </c>
      <c r="AI35" s="1005">
        <v>8.0</v>
      </c>
      <c r="AJ35" s="1005">
        <v>8.0</v>
      </c>
      <c r="AK35" s="1005">
        <v>8.0</v>
      </c>
      <c r="AL35" s="404">
        <f t="shared" ref="AL35:AL41" si="4">COUNT(F35:AK35)</f>
        <v>18</v>
      </c>
    </row>
    <row r="36" ht="15.75" customHeight="1">
      <c r="A36" s="1006" t="s">
        <v>323</v>
      </c>
      <c r="B36" s="1007" t="s">
        <v>724</v>
      </c>
      <c r="C36" s="1008"/>
      <c r="D36" s="32"/>
      <c r="E36" s="885"/>
      <c r="F36" s="915"/>
      <c r="G36" s="1009"/>
      <c r="H36" s="1009"/>
      <c r="I36" s="1009"/>
      <c r="J36" s="1009"/>
      <c r="K36" s="1009"/>
      <c r="L36" s="1005">
        <v>8.0</v>
      </c>
      <c r="M36" s="1005">
        <v>8.0</v>
      </c>
      <c r="N36" s="1005">
        <v>8.0</v>
      </c>
      <c r="O36" s="1009"/>
      <c r="P36" s="1009"/>
      <c r="Q36" s="1009"/>
      <c r="R36" s="1009"/>
      <c r="S36" s="1005">
        <v>8.0</v>
      </c>
      <c r="T36" s="1005">
        <v>8.0</v>
      </c>
      <c r="U36" s="1005">
        <v>8.0</v>
      </c>
      <c r="V36" s="1005">
        <v>8.0</v>
      </c>
      <c r="W36" s="1005">
        <v>8.0</v>
      </c>
      <c r="X36" s="1009"/>
      <c r="Y36" s="1009"/>
      <c r="Z36" s="1005">
        <v>8.0</v>
      </c>
      <c r="AA36" s="1005">
        <v>8.0</v>
      </c>
      <c r="AB36" s="1005">
        <v>8.0</v>
      </c>
      <c r="AC36" s="1005">
        <v>8.0</v>
      </c>
      <c r="AD36" s="1005">
        <v>8.0</v>
      </c>
      <c r="AE36" s="1009"/>
      <c r="AF36" s="1009"/>
      <c r="AG36" s="1005">
        <v>8.0</v>
      </c>
      <c r="AH36" s="1005">
        <v>8.0</v>
      </c>
      <c r="AI36" s="1005">
        <v>8.0</v>
      </c>
      <c r="AJ36" s="1005">
        <v>8.0</v>
      </c>
      <c r="AK36" s="1005">
        <v>8.0</v>
      </c>
      <c r="AL36" s="404">
        <f t="shared" si="4"/>
        <v>18</v>
      </c>
    </row>
    <row r="37" ht="15.75" customHeight="1">
      <c r="A37" s="758" t="s">
        <v>675</v>
      </c>
      <c r="B37" s="759" t="s">
        <v>676</v>
      </c>
      <c r="C37" s="782"/>
      <c r="D37" s="32"/>
      <c r="E37" s="418"/>
      <c r="F37" s="821"/>
      <c r="G37" s="823"/>
      <c r="H37" s="823"/>
      <c r="I37" s="823"/>
      <c r="J37" s="823"/>
      <c r="K37" s="823"/>
      <c r="L37" s="972">
        <v>8.0</v>
      </c>
      <c r="M37" s="972">
        <v>8.0</v>
      </c>
      <c r="N37" s="972">
        <v>8.0</v>
      </c>
      <c r="O37" s="823"/>
      <c r="P37" s="823"/>
      <c r="Q37" s="823"/>
      <c r="R37" s="823"/>
      <c r="S37" s="972">
        <v>8.0</v>
      </c>
      <c r="T37" s="972">
        <v>8.0</v>
      </c>
      <c r="U37" s="972">
        <v>8.0</v>
      </c>
      <c r="V37" s="972">
        <v>8.0</v>
      </c>
      <c r="W37" s="972">
        <v>8.0</v>
      </c>
      <c r="X37" s="823"/>
      <c r="Y37" s="823"/>
      <c r="Z37" s="972">
        <v>8.0</v>
      </c>
      <c r="AA37" s="972">
        <v>8.0</v>
      </c>
      <c r="AB37" s="972">
        <v>8.0</v>
      </c>
      <c r="AC37" s="972">
        <v>8.0</v>
      </c>
      <c r="AD37" s="972">
        <v>8.0</v>
      </c>
      <c r="AE37" s="823"/>
      <c r="AF37" s="823"/>
      <c r="AG37" s="972">
        <v>8.0</v>
      </c>
      <c r="AH37" s="972">
        <v>8.0</v>
      </c>
      <c r="AI37" s="972">
        <v>8.0</v>
      </c>
      <c r="AJ37" s="972">
        <v>8.0</v>
      </c>
      <c r="AK37" s="972">
        <v>8.0</v>
      </c>
      <c r="AL37" s="404">
        <f t="shared" si="4"/>
        <v>18</v>
      </c>
    </row>
    <row r="38" ht="15.75" customHeight="1">
      <c r="A38" s="857" t="s">
        <v>677</v>
      </c>
      <c r="B38" s="759" t="s">
        <v>678</v>
      </c>
      <c r="C38" s="782"/>
      <c r="D38" s="32"/>
      <c r="E38" s="418"/>
      <c r="F38" s="821"/>
      <c r="G38" s="823"/>
      <c r="H38" s="823"/>
      <c r="I38" s="823"/>
      <c r="J38" s="823"/>
      <c r="K38" s="823"/>
      <c r="L38" s="972">
        <v>8.0</v>
      </c>
      <c r="M38" s="972">
        <v>8.0</v>
      </c>
      <c r="N38" s="972">
        <v>8.0</v>
      </c>
      <c r="O38" s="823"/>
      <c r="P38" s="823"/>
      <c r="Q38" s="823"/>
      <c r="R38" s="823"/>
      <c r="S38" s="972">
        <v>8.0</v>
      </c>
      <c r="T38" s="972">
        <v>8.0</v>
      </c>
      <c r="U38" s="972">
        <v>8.0</v>
      </c>
      <c r="V38" s="972">
        <v>8.0</v>
      </c>
      <c r="W38" s="972">
        <v>8.0</v>
      </c>
      <c r="X38" s="823"/>
      <c r="Y38" s="823"/>
      <c r="Z38" s="972">
        <v>8.0</v>
      </c>
      <c r="AA38" s="972">
        <v>8.0</v>
      </c>
      <c r="AB38" s="972">
        <v>8.0</v>
      </c>
      <c r="AC38" s="972">
        <v>8.0</v>
      </c>
      <c r="AD38" s="972">
        <v>8.0</v>
      </c>
      <c r="AE38" s="823"/>
      <c r="AF38" s="823"/>
      <c r="AG38" s="972">
        <v>8.0</v>
      </c>
      <c r="AH38" s="972">
        <v>8.0</v>
      </c>
      <c r="AI38" s="972">
        <v>8.0</v>
      </c>
      <c r="AJ38" s="972">
        <v>8.0</v>
      </c>
      <c r="AK38" s="972">
        <v>8.0</v>
      </c>
      <c r="AL38" s="404">
        <f t="shared" si="4"/>
        <v>18</v>
      </c>
    </row>
    <row r="39" ht="15.75" customHeight="1">
      <c r="A39" s="857" t="s">
        <v>328</v>
      </c>
      <c r="B39" s="858" t="s">
        <v>749</v>
      </c>
      <c r="C39" s="782"/>
      <c r="D39" s="32"/>
      <c r="E39" s="418"/>
      <c r="F39" s="821"/>
      <c r="G39" s="823"/>
      <c r="H39" s="823"/>
      <c r="I39" s="823"/>
      <c r="J39" s="823"/>
      <c r="K39" s="823"/>
      <c r="L39" s="972">
        <v>8.0</v>
      </c>
      <c r="M39" s="972">
        <v>8.0</v>
      </c>
      <c r="N39" s="972">
        <v>8.0</v>
      </c>
      <c r="O39" s="823"/>
      <c r="P39" s="823"/>
      <c r="Q39" s="823"/>
      <c r="R39" s="823"/>
      <c r="S39" s="972">
        <v>8.0</v>
      </c>
      <c r="T39" s="972">
        <v>8.0</v>
      </c>
      <c r="U39" s="972">
        <v>8.0</v>
      </c>
      <c r="V39" s="972">
        <v>8.0</v>
      </c>
      <c r="W39" s="972">
        <v>8.0</v>
      </c>
      <c r="X39" s="823"/>
      <c r="Y39" s="823"/>
      <c r="Z39" s="972">
        <v>8.0</v>
      </c>
      <c r="AA39" s="972">
        <v>8.0</v>
      </c>
      <c r="AB39" s="972">
        <v>8.0</v>
      </c>
      <c r="AC39" s="972">
        <v>8.0</v>
      </c>
      <c r="AD39" s="972">
        <v>8.0</v>
      </c>
      <c r="AE39" s="823"/>
      <c r="AF39" s="823"/>
      <c r="AG39" s="972">
        <v>8.0</v>
      </c>
      <c r="AH39" s="972">
        <v>8.0</v>
      </c>
      <c r="AI39" s="972">
        <v>8.0</v>
      </c>
      <c r="AJ39" s="972">
        <v>8.0</v>
      </c>
      <c r="AK39" s="972">
        <v>8.0</v>
      </c>
      <c r="AL39" s="404">
        <f t="shared" si="4"/>
        <v>18</v>
      </c>
    </row>
    <row r="40" ht="15.75" customHeight="1">
      <c r="A40" s="859" t="s">
        <v>725</v>
      </c>
      <c r="B40" s="860" t="s">
        <v>750</v>
      </c>
      <c r="C40" s="782"/>
      <c r="D40" s="32"/>
      <c r="E40" s="418"/>
      <c r="F40" s="821"/>
      <c r="G40" s="823"/>
      <c r="H40" s="823"/>
      <c r="I40" s="823"/>
      <c r="J40" s="823"/>
      <c r="K40" s="823"/>
      <c r="L40" s="972">
        <v>8.0</v>
      </c>
      <c r="M40" s="972">
        <v>8.0</v>
      </c>
      <c r="N40" s="972">
        <v>8.0</v>
      </c>
      <c r="O40" s="823"/>
      <c r="P40" s="823"/>
      <c r="Q40" s="823"/>
      <c r="R40" s="823"/>
      <c r="S40" s="972">
        <v>8.0</v>
      </c>
      <c r="T40" s="972">
        <v>8.0</v>
      </c>
      <c r="U40" s="972">
        <v>8.0</v>
      </c>
      <c r="V40" s="972">
        <v>8.0</v>
      </c>
      <c r="W40" s="972">
        <v>8.0</v>
      </c>
      <c r="X40" s="823"/>
      <c r="Y40" s="823"/>
      <c r="Z40" s="972">
        <v>8.0</v>
      </c>
      <c r="AA40" s="972">
        <v>8.0</v>
      </c>
      <c r="AB40" s="972">
        <v>8.0</v>
      </c>
      <c r="AC40" s="972">
        <v>8.0</v>
      </c>
      <c r="AD40" s="972">
        <v>8.0</v>
      </c>
      <c r="AE40" s="823"/>
      <c r="AF40" s="823"/>
      <c r="AG40" s="972">
        <v>8.0</v>
      </c>
      <c r="AH40" s="972">
        <v>8.0</v>
      </c>
      <c r="AI40" s="972">
        <v>8.0</v>
      </c>
      <c r="AJ40" s="972">
        <v>8.0</v>
      </c>
      <c r="AK40" s="972">
        <v>8.0</v>
      </c>
      <c r="AL40" s="404">
        <f t="shared" si="4"/>
        <v>18</v>
      </c>
    </row>
    <row r="41" ht="15.75" customHeight="1">
      <c r="A41" s="857" t="s">
        <v>751</v>
      </c>
      <c r="B41" s="759" t="s">
        <v>726</v>
      </c>
      <c r="C41" s="782"/>
      <c r="D41" s="71"/>
      <c r="E41" s="418"/>
      <c r="F41" s="821"/>
      <c r="G41" s="823"/>
      <c r="H41" s="823"/>
      <c r="I41" s="823"/>
      <c r="J41" s="823"/>
      <c r="K41" s="823"/>
      <c r="L41" s="972">
        <v>8.0</v>
      </c>
      <c r="M41" s="972">
        <v>8.0</v>
      </c>
      <c r="N41" s="972">
        <v>8.0</v>
      </c>
      <c r="O41" s="823"/>
      <c r="P41" s="823"/>
      <c r="Q41" s="823"/>
      <c r="R41" s="823"/>
      <c r="S41" s="972">
        <v>8.0</v>
      </c>
      <c r="T41" s="972">
        <v>8.0</v>
      </c>
      <c r="U41" s="972">
        <v>8.0</v>
      </c>
      <c r="V41" s="972">
        <v>8.0</v>
      </c>
      <c r="W41" s="972">
        <v>8.0</v>
      </c>
      <c r="X41" s="823"/>
      <c r="Y41" s="823"/>
      <c r="Z41" s="972">
        <v>8.0</v>
      </c>
      <c r="AA41" s="972">
        <v>8.0</v>
      </c>
      <c r="AB41" s="972">
        <v>8.0</v>
      </c>
      <c r="AC41" s="972">
        <v>8.0</v>
      </c>
      <c r="AD41" s="972">
        <v>8.0</v>
      </c>
      <c r="AE41" s="823"/>
      <c r="AF41" s="823"/>
      <c r="AG41" s="972">
        <v>8.0</v>
      </c>
      <c r="AH41" s="972">
        <v>8.0</v>
      </c>
      <c r="AI41" s="972">
        <v>8.0</v>
      </c>
      <c r="AJ41" s="972">
        <v>8.0</v>
      </c>
      <c r="AK41" s="972">
        <v>8.0</v>
      </c>
      <c r="AL41" s="404">
        <f t="shared" si="4"/>
        <v>18</v>
      </c>
    </row>
    <row r="42" ht="15.75" customHeight="1">
      <c r="A42" s="79"/>
      <c r="B42" s="423"/>
      <c r="C42" s="81"/>
      <c r="D42" s="79"/>
      <c r="E42" s="82"/>
      <c r="F42" s="82"/>
      <c r="G42" s="82"/>
      <c r="H42" s="83"/>
      <c r="I42" s="84"/>
      <c r="J42" s="82"/>
      <c r="K42" s="82"/>
      <c r="L42" s="82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82"/>
    </row>
    <row r="43" ht="15.75" customHeight="1">
      <c r="A43" s="306"/>
      <c r="B43" s="306"/>
      <c r="C43" s="307" t="s">
        <v>276</v>
      </c>
      <c r="D43" s="127"/>
      <c r="E43" s="87" t="s">
        <v>42</v>
      </c>
      <c r="F43" s="1010">
        <v>8.0</v>
      </c>
      <c r="G43" s="82"/>
      <c r="H43" s="88"/>
      <c r="I43" s="79" t="s">
        <v>44</v>
      </c>
      <c r="J43" s="89"/>
      <c r="K43" s="89"/>
      <c r="L43" s="89"/>
      <c r="M43" s="89"/>
      <c r="N43" s="82"/>
      <c r="O43" s="82"/>
      <c r="P43" s="90"/>
      <c r="Q43" s="79" t="s">
        <v>45</v>
      </c>
      <c r="R43" s="79"/>
      <c r="S43" s="79"/>
      <c r="T43" s="82"/>
      <c r="U43" s="256"/>
      <c r="V43" s="82" t="s">
        <v>46</v>
      </c>
      <c r="W43" s="82"/>
      <c r="X43" s="82"/>
      <c r="Y43" s="485"/>
      <c r="Z43" s="486" t="s">
        <v>310</v>
      </c>
      <c r="AD43" s="79"/>
      <c r="AE43" s="79"/>
      <c r="AF43" s="79"/>
      <c r="AG43" s="79"/>
      <c r="AH43" s="79"/>
      <c r="AI43" s="79"/>
      <c r="AJ43" s="79"/>
      <c r="AK43" s="79"/>
      <c r="AL43" s="82"/>
    </row>
    <row r="44" ht="15.75" customHeight="1">
      <c r="A44" s="306"/>
      <c r="B44" s="306"/>
      <c r="C44" s="222"/>
      <c r="D44" s="223"/>
      <c r="E44" s="87" t="s">
        <v>48</v>
      </c>
      <c r="F44" s="822">
        <v>12.0</v>
      </c>
      <c r="G44" s="82"/>
      <c r="H44" s="93"/>
      <c r="I44" s="82"/>
      <c r="J44" s="82"/>
      <c r="K44" s="82"/>
      <c r="L44" s="82"/>
      <c r="M44" s="82"/>
      <c r="N44" s="82"/>
      <c r="O44" s="82"/>
      <c r="P44" s="94"/>
      <c r="Q44" s="82" t="s">
        <v>50</v>
      </c>
      <c r="R44" s="89"/>
      <c r="S44" s="82"/>
      <c r="T44" s="82"/>
      <c r="U44" s="95"/>
      <c r="V44" s="79" t="s">
        <v>51</v>
      </c>
      <c r="W44" s="79"/>
      <c r="X44" s="82"/>
      <c r="Y44" s="1011" t="s">
        <v>774</v>
      </c>
      <c r="Z44" s="1012" t="s">
        <v>780</v>
      </c>
      <c r="AA44" s="79"/>
      <c r="AB44" s="79"/>
      <c r="AC44" s="85"/>
      <c r="AD44" s="79"/>
      <c r="AE44" s="79"/>
      <c r="AF44" s="79"/>
      <c r="AG44" s="79"/>
      <c r="AH44" s="79"/>
      <c r="AI44" s="79"/>
      <c r="AJ44" s="79"/>
      <c r="AK44" s="79"/>
      <c r="AL44" s="82"/>
    </row>
    <row r="45" ht="15.75" customHeight="1">
      <c r="A45" s="306"/>
      <c r="B45" s="306"/>
      <c r="C45" s="128"/>
      <c r="D45" s="130"/>
      <c r="E45" s="87"/>
      <c r="F45" s="804"/>
      <c r="G45" s="98"/>
      <c r="H45" s="89"/>
      <c r="I45" s="89"/>
      <c r="J45" s="89"/>
      <c r="K45" s="89"/>
      <c r="L45" s="89"/>
      <c r="M45" s="82"/>
      <c r="N45" s="82"/>
      <c r="O45" s="82"/>
      <c r="P45" s="89"/>
      <c r="Q45" s="89"/>
      <c r="R45" s="99"/>
      <c r="S45" s="99"/>
      <c r="T45" s="100"/>
      <c r="U45" s="100"/>
      <c r="V45" s="99"/>
      <c r="W45" s="99"/>
      <c r="X45" s="99"/>
      <c r="Y45" s="99"/>
      <c r="Z45" s="99"/>
      <c r="AA45" s="99"/>
      <c r="AB45" s="100"/>
      <c r="AC45" s="85"/>
      <c r="AD45" s="101"/>
      <c r="AE45" s="101"/>
      <c r="AF45" s="101"/>
      <c r="AG45" s="101"/>
      <c r="AH45" s="101"/>
      <c r="AI45" s="101"/>
      <c r="AJ45" s="101"/>
      <c r="AK45" s="101"/>
      <c r="AL45" s="102"/>
    </row>
    <row r="46" ht="16.5" customHeight="1">
      <c r="A46" s="103"/>
      <c r="B46" s="104"/>
      <c r="C46" s="105"/>
      <c r="D46" s="103"/>
      <c r="E46" s="103"/>
      <c r="F46" s="106"/>
      <c r="G46" s="107" t="s">
        <v>55</v>
      </c>
      <c r="H46" s="108"/>
      <c r="I46" s="109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1"/>
    </row>
    <row r="47" ht="15.75" customHeight="1">
      <c r="A47" s="79"/>
      <c r="B47" s="82"/>
      <c r="C47" s="96"/>
      <c r="D47" s="79"/>
      <c r="E47" s="79"/>
      <c r="F47" s="79"/>
      <c r="G47" s="79"/>
      <c r="H47" s="112"/>
      <c r="I47" s="84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82"/>
    </row>
    <row r="48" ht="16.5" customHeight="1">
      <c r="A48" s="19">
        <v>1.0</v>
      </c>
      <c r="B48" s="19" t="s">
        <v>680</v>
      </c>
      <c r="C48" s="380"/>
      <c r="D48" s="113" t="s">
        <v>56</v>
      </c>
      <c r="E48" s="1013" t="s">
        <v>56</v>
      </c>
      <c r="F48" s="930"/>
      <c r="G48" s="840"/>
      <c r="H48" s="840"/>
      <c r="I48" s="840"/>
      <c r="J48" s="840"/>
      <c r="K48" s="840"/>
      <c r="L48" s="972">
        <v>8.0</v>
      </c>
      <c r="M48" s="972">
        <v>8.0</v>
      </c>
      <c r="N48" s="972">
        <v>8.0</v>
      </c>
      <c r="O48" s="840">
        <v>8.0</v>
      </c>
      <c r="P48" s="840"/>
      <c r="Q48" s="840">
        <v>8.0</v>
      </c>
      <c r="R48" s="840"/>
      <c r="S48" s="972"/>
      <c r="T48" s="972">
        <v>8.0</v>
      </c>
      <c r="U48" s="972">
        <v>8.0</v>
      </c>
      <c r="V48" s="972">
        <v>8.0</v>
      </c>
      <c r="W48" s="972">
        <v>8.0</v>
      </c>
      <c r="X48" s="840"/>
      <c r="Y48" s="840"/>
      <c r="Z48" s="972">
        <v>8.0</v>
      </c>
      <c r="AA48" s="972">
        <v>8.0</v>
      </c>
      <c r="AB48" s="972">
        <v>8.0</v>
      </c>
      <c r="AC48" s="972">
        <v>8.0</v>
      </c>
      <c r="AD48" s="972"/>
      <c r="AE48" s="840"/>
      <c r="AF48" s="840">
        <v>8.0</v>
      </c>
      <c r="AG48" s="972">
        <v>8.0</v>
      </c>
      <c r="AH48" s="972">
        <v>8.0</v>
      </c>
      <c r="AI48" s="972">
        <v>8.0</v>
      </c>
      <c r="AJ48" s="972">
        <v>8.0</v>
      </c>
      <c r="AK48" s="972">
        <v>8.0</v>
      </c>
      <c r="AL48" s="404">
        <f t="shared" ref="AL48:AL52" si="5">COUNT(F48:AK48)</f>
        <v>19</v>
      </c>
    </row>
    <row r="49" ht="15.75" customHeight="1">
      <c r="A49" s="807">
        <v>2.0</v>
      </c>
      <c r="B49" s="19" t="s">
        <v>339</v>
      </c>
      <c r="C49" s="364"/>
      <c r="D49" s="32"/>
      <c r="E49" s="32"/>
      <c r="F49" s="930"/>
      <c r="G49" s="840">
        <v>8.0</v>
      </c>
      <c r="H49" s="840">
        <v>8.0</v>
      </c>
      <c r="I49" s="840">
        <v>8.0</v>
      </c>
      <c r="J49" s="840"/>
      <c r="K49" s="840"/>
      <c r="L49" s="972">
        <v>8.0</v>
      </c>
      <c r="M49" s="972">
        <v>8.0</v>
      </c>
      <c r="N49" s="943"/>
      <c r="O49" s="840"/>
      <c r="P49" s="840">
        <v>8.0</v>
      </c>
      <c r="Q49" s="840"/>
      <c r="R49" s="840">
        <v>8.0</v>
      </c>
      <c r="S49" s="972">
        <v>8.0</v>
      </c>
      <c r="T49" s="972">
        <v>8.0</v>
      </c>
      <c r="U49" s="972">
        <v>8.0</v>
      </c>
      <c r="V49" s="972">
        <v>8.0</v>
      </c>
      <c r="W49" s="972">
        <v>8.0</v>
      </c>
      <c r="X49" s="840"/>
      <c r="Y49" s="840"/>
      <c r="Z49" s="972">
        <v>8.0</v>
      </c>
      <c r="AA49" s="972">
        <v>8.0</v>
      </c>
      <c r="AB49" s="972">
        <v>8.0</v>
      </c>
      <c r="AC49" s="972">
        <v>8.0</v>
      </c>
      <c r="AD49" s="972">
        <v>8.0</v>
      </c>
      <c r="AE49" s="840">
        <v>8.0</v>
      </c>
      <c r="AF49" s="840"/>
      <c r="AG49" s="972"/>
      <c r="AH49" s="972">
        <v>8.0</v>
      </c>
      <c r="AI49" s="972">
        <v>8.0</v>
      </c>
      <c r="AJ49" s="972">
        <v>8.0</v>
      </c>
      <c r="AK49" s="972">
        <v>8.0</v>
      </c>
      <c r="AL49" s="404">
        <f t="shared" si="5"/>
        <v>22</v>
      </c>
    </row>
    <row r="50" ht="15.75" customHeight="1">
      <c r="A50" s="807">
        <v>3.0</v>
      </c>
      <c r="B50" s="807" t="s">
        <v>781</v>
      </c>
      <c r="C50" s="364"/>
      <c r="D50" s="32"/>
      <c r="E50" s="32"/>
      <c r="F50" s="930"/>
      <c r="G50" s="840"/>
      <c r="H50" s="840"/>
      <c r="I50" s="840"/>
      <c r="J50" s="840"/>
      <c r="K50" s="840"/>
      <c r="L50" s="972">
        <v>8.0</v>
      </c>
      <c r="M50" s="972">
        <v>8.0</v>
      </c>
      <c r="N50" s="972">
        <v>8.0</v>
      </c>
      <c r="O50" s="840"/>
      <c r="P50" s="840"/>
      <c r="Q50" s="840"/>
      <c r="R50" s="840"/>
      <c r="S50" s="972">
        <v>8.0</v>
      </c>
      <c r="T50" s="972">
        <v>8.0</v>
      </c>
      <c r="U50" s="972">
        <v>8.0</v>
      </c>
      <c r="V50" s="972">
        <v>8.0</v>
      </c>
      <c r="W50" s="972">
        <v>8.0</v>
      </c>
      <c r="X50" s="840"/>
      <c r="Y50" s="840"/>
      <c r="Z50" s="972">
        <v>8.0</v>
      </c>
      <c r="AA50" s="972">
        <v>8.0</v>
      </c>
      <c r="AB50" s="972">
        <v>8.0</v>
      </c>
      <c r="AC50" s="972">
        <v>8.0</v>
      </c>
      <c r="AD50" s="972">
        <v>8.0</v>
      </c>
      <c r="AE50" s="840"/>
      <c r="AF50" s="840"/>
      <c r="AG50" s="972">
        <v>8.0</v>
      </c>
      <c r="AH50" s="972">
        <v>8.0</v>
      </c>
      <c r="AI50" s="972">
        <v>8.0</v>
      </c>
      <c r="AJ50" s="972">
        <v>8.0</v>
      </c>
      <c r="AK50" s="972">
        <v>8.0</v>
      </c>
      <c r="AL50" s="404">
        <f t="shared" si="5"/>
        <v>18</v>
      </c>
    </row>
    <row r="51" ht="15.75" customHeight="1">
      <c r="A51" s="19">
        <v>4.0</v>
      </c>
      <c r="B51" s="19" t="s">
        <v>715</v>
      </c>
      <c r="C51" s="364"/>
      <c r="D51" s="32"/>
      <c r="E51" s="32"/>
      <c r="F51" s="930"/>
      <c r="G51" s="840"/>
      <c r="H51" s="840"/>
      <c r="I51" s="840"/>
      <c r="J51" s="840"/>
      <c r="K51" s="840">
        <v>8.0</v>
      </c>
      <c r="L51" s="972">
        <v>8.0</v>
      </c>
      <c r="M51" s="972">
        <v>8.0</v>
      </c>
      <c r="N51" s="972">
        <v>8.0</v>
      </c>
      <c r="O51" s="840"/>
      <c r="P51" s="840"/>
      <c r="Q51" s="840"/>
      <c r="R51" s="840"/>
      <c r="S51" s="972">
        <v>8.0</v>
      </c>
      <c r="T51" s="972">
        <v>8.0</v>
      </c>
      <c r="U51" s="972">
        <v>8.0</v>
      </c>
      <c r="V51" s="972">
        <v>8.0</v>
      </c>
      <c r="W51" s="972">
        <v>8.0</v>
      </c>
      <c r="X51" s="840">
        <v>8.0</v>
      </c>
      <c r="Y51" s="840"/>
      <c r="Z51" s="972"/>
      <c r="AA51" s="972">
        <v>8.0</v>
      </c>
      <c r="AB51" s="972">
        <v>8.0</v>
      </c>
      <c r="AC51" s="972">
        <v>8.0</v>
      </c>
      <c r="AD51" s="972">
        <v>8.0</v>
      </c>
      <c r="AE51" s="840"/>
      <c r="AF51" s="840"/>
      <c r="AG51" s="972">
        <v>8.0</v>
      </c>
      <c r="AH51" s="972">
        <v>8.0</v>
      </c>
      <c r="AI51" s="972">
        <v>8.0</v>
      </c>
      <c r="AJ51" s="972">
        <v>8.0</v>
      </c>
      <c r="AK51" s="972"/>
      <c r="AL51" s="404">
        <f t="shared" si="5"/>
        <v>18</v>
      </c>
    </row>
    <row r="52" ht="16.5" customHeight="1">
      <c r="A52" s="19">
        <v>5.0</v>
      </c>
      <c r="B52" s="19" t="s">
        <v>59</v>
      </c>
      <c r="C52" s="364"/>
      <c r="D52" s="71"/>
      <c r="E52" s="71"/>
      <c r="F52" s="930"/>
      <c r="G52" s="840"/>
      <c r="H52" s="840"/>
      <c r="I52" s="840"/>
      <c r="J52" s="840">
        <v>8.0</v>
      </c>
      <c r="K52" s="840"/>
      <c r="L52" s="972">
        <v>8.0</v>
      </c>
      <c r="M52" s="972">
        <v>8.0</v>
      </c>
      <c r="N52" s="972">
        <v>8.0</v>
      </c>
      <c r="O52" s="840"/>
      <c r="P52" s="840"/>
      <c r="Q52" s="840"/>
      <c r="R52" s="840"/>
      <c r="S52" s="972">
        <v>8.0</v>
      </c>
      <c r="T52" s="972">
        <v>8.0</v>
      </c>
      <c r="U52" s="972">
        <v>8.0</v>
      </c>
      <c r="V52" s="972">
        <v>8.0</v>
      </c>
      <c r="W52" s="943"/>
      <c r="X52" s="840"/>
      <c r="Y52" s="840">
        <v>8.0</v>
      </c>
      <c r="Z52" s="972">
        <v>8.0</v>
      </c>
      <c r="AA52" s="972">
        <v>8.0</v>
      </c>
      <c r="AB52" s="972">
        <v>8.0</v>
      </c>
      <c r="AC52" s="972">
        <v>8.0</v>
      </c>
      <c r="AD52" s="972">
        <v>8.0</v>
      </c>
      <c r="AE52" s="840"/>
      <c r="AF52" s="840"/>
      <c r="AG52" s="972">
        <v>8.0</v>
      </c>
      <c r="AH52" s="972">
        <v>8.0</v>
      </c>
      <c r="AI52" s="972">
        <v>8.0</v>
      </c>
      <c r="AJ52" s="972">
        <v>8.0</v>
      </c>
      <c r="AK52" s="972">
        <v>8.0</v>
      </c>
      <c r="AL52" s="404">
        <f t="shared" si="5"/>
        <v>19</v>
      </c>
    </row>
    <row r="53" ht="17.25" customHeight="1">
      <c r="A53" s="79"/>
      <c r="B53" s="80"/>
      <c r="C53" s="362"/>
      <c r="D53" s="121"/>
      <c r="E53" s="1014"/>
      <c r="F53" s="237"/>
      <c r="G53" s="1015"/>
      <c r="H53" s="1015"/>
      <c r="I53" s="1015"/>
      <c r="J53" s="1015"/>
      <c r="K53" s="1015"/>
      <c r="L53" s="1016"/>
      <c r="M53" s="1016"/>
      <c r="N53" s="1015"/>
      <c r="O53" s="1015"/>
      <c r="P53" s="1015"/>
      <c r="Q53" s="1015"/>
      <c r="R53" s="1015"/>
      <c r="S53" s="1016"/>
      <c r="T53" s="1016"/>
      <c r="U53" s="1015"/>
      <c r="V53" s="1015"/>
      <c r="W53" s="1015"/>
      <c r="X53" s="1015"/>
      <c r="Y53" s="1015"/>
      <c r="Z53" s="1016"/>
      <c r="AA53" s="1016"/>
      <c r="AB53" s="1015"/>
      <c r="AC53" s="1015"/>
      <c r="AD53" s="1015"/>
      <c r="AE53" s="1015"/>
      <c r="AF53" s="1015"/>
      <c r="AG53" s="1016"/>
      <c r="AH53" s="1016"/>
      <c r="AI53" s="1015"/>
      <c r="AJ53" s="1015"/>
      <c r="AK53" s="1015"/>
      <c r="AL53" s="1017"/>
    </row>
    <row r="54" ht="17.25" customHeight="1">
      <c r="A54" s="807">
        <v>6.0</v>
      </c>
      <c r="B54" s="20" t="s">
        <v>60</v>
      </c>
      <c r="C54" s="364"/>
      <c r="D54" s="113" t="s">
        <v>61</v>
      </c>
      <c r="E54" s="1018" t="s">
        <v>782</v>
      </c>
      <c r="F54" s="117"/>
      <c r="G54" s="980"/>
      <c r="H54" s="980"/>
      <c r="I54" s="980"/>
      <c r="J54" s="980" t="s">
        <v>774</v>
      </c>
      <c r="K54" s="980" t="s">
        <v>774</v>
      </c>
      <c r="L54" s="972">
        <v>8.0</v>
      </c>
      <c r="M54" s="972">
        <v>8.0</v>
      </c>
      <c r="N54" s="972">
        <v>8.0</v>
      </c>
      <c r="O54" s="840"/>
      <c r="P54" s="840"/>
      <c r="Q54" s="840"/>
      <c r="R54" s="840" t="s">
        <v>774</v>
      </c>
      <c r="S54" s="972">
        <v>8.0</v>
      </c>
      <c r="T54" s="972">
        <v>8.0</v>
      </c>
      <c r="U54" s="972">
        <v>8.0</v>
      </c>
      <c r="V54" s="972">
        <v>8.0</v>
      </c>
      <c r="W54" s="972">
        <v>8.0</v>
      </c>
      <c r="X54" s="840"/>
      <c r="Y54" s="840">
        <v>8.0</v>
      </c>
      <c r="Z54" s="972"/>
      <c r="AA54" s="972">
        <v>8.0</v>
      </c>
      <c r="AB54" s="972">
        <v>8.0</v>
      </c>
      <c r="AC54" s="972">
        <v>8.0</v>
      </c>
      <c r="AD54" s="972"/>
      <c r="AE54" s="840"/>
      <c r="AF54" s="840">
        <v>8.0</v>
      </c>
      <c r="AG54" s="972">
        <v>8.0</v>
      </c>
      <c r="AH54" s="972">
        <v>8.0</v>
      </c>
      <c r="AI54" s="972">
        <v>8.0</v>
      </c>
      <c r="AJ54" s="972">
        <v>8.0</v>
      </c>
      <c r="AK54" s="972">
        <v>8.0</v>
      </c>
      <c r="AL54" s="404">
        <f t="shared" ref="AL54:AL56" si="6">COUNT(F54:AK54)</f>
        <v>18</v>
      </c>
    </row>
    <row r="55" ht="18.0" customHeight="1">
      <c r="A55" s="807">
        <v>7.0</v>
      </c>
      <c r="B55" s="20" t="s">
        <v>63</v>
      </c>
      <c r="C55" s="364"/>
      <c r="D55" s="32"/>
      <c r="E55" s="32"/>
      <c r="F55" s="117"/>
      <c r="G55" s="980" t="s">
        <v>774</v>
      </c>
      <c r="H55" s="980" t="s">
        <v>774</v>
      </c>
      <c r="I55" s="980" t="s">
        <v>774</v>
      </c>
      <c r="J55" s="980"/>
      <c r="K55" s="980"/>
      <c r="L55" s="972">
        <v>8.0</v>
      </c>
      <c r="M55" s="972">
        <v>8.0</v>
      </c>
      <c r="N55" s="972">
        <v>8.0</v>
      </c>
      <c r="O55" s="840"/>
      <c r="P55" s="840"/>
      <c r="Q55" s="840"/>
      <c r="R55" s="840"/>
      <c r="S55" s="972">
        <v>8.0</v>
      </c>
      <c r="T55" s="972">
        <v>8.0</v>
      </c>
      <c r="U55" s="972">
        <v>8.0</v>
      </c>
      <c r="V55" s="972">
        <v>8.0</v>
      </c>
      <c r="W55" s="972">
        <v>8.0</v>
      </c>
      <c r="X55" s="840"/>
      <c r="Y55" s="840"/>
      <c r="Z55" s="972">
        <v>8.0</v>
      </c>
      <c r="AA55" s="972">
        <v>8.0</v>
      </c>
      <c r="AB55" s="972">
        <v>8.0</v>
      </c>
      <c r="AC55" s="972">
        <v>8.0</v>
      </c>
      <c r="AD55" s="972">
        <v>8.0</v>
      </c>
      <c r="AE55" s="840"/>
      <c r="AF55" s="840"/>
      <c r="AG55" s="972">
        <v>8.0</v>
      </c>
      <c r="AH55" s="972">
        <v>8.0</v>
      </c>
      <c r="AI55" s="972">
        <v>8.0</v>
      </c>
      <c r="AJ55" s="972">
        <v>8.0</v>
      </c>
      <c r="AK55" s="972"/>
      <c r="AL55" s="404">
        <f t="shared" si="6"/>
        <v>17</v>
      </c>
    </row>
    <row r="56" ht="15.75" customHeight="1">
      <c r="A56" s="807">
        <v>8.0</v>
      </c>
      <c r="B56" s="864" t="s">
        <v>36</v>
      </c>
      <c r="C56" s="364"/>
      <c r="D56" s="71"/>
      <c r="E56" s="71"/>
      <c r="F56" s="117"/>
      <c r="G56" s="980"/>
      <c r="H56" s="980"/>
      <c r="I56" s="980"/>
      <c r="J56" s="980"/>
      <c r="K56" s="980"/>
      <c r="L56" s="972">
        <v>8.0</v>
      </c>
      <c r="M56" s="972">
        <v>8.0</v>
      </c>
      <c r="N56" s="972">
        <v>8.0</v>
      </c>
      <c r="O56" s="840" t="s">
        <v>774</v>
      </c>
      <c r="P56" s="840" t="s">
        <v>774</v>
      </c>
      <c r="Q56" s="840" t="s">
        <v>774</v>
      </c>
      <c r="R56" s="840"/>
      <c r="S56" s="972">
        <v>8.0</v>
      </c>
      <c r="T56" s="972">
        <v>8.0</v>
      </c>
      <c r="U56" s="972">
        <v>8.0</v>
      </c>
      <c r="V56" s="972">
        <v>8.0</v>
      </c>
      <c r="W56" s="972">
        <v>8.0</v>
      </c>
      <c r="X56" s="840">
        <v>8.0</v>
      </c>
      <c r="Y56" s="840"/>
      <c r="Z56" s="972">
        <v>8.0</v>
      </c>
      <c r="AA56" s="972">
        <v>8.0</v>
      </c>
      <c r="AB56" s="972">
        <v>8.0</v>
      </c>
      <c r="AC56" s="972">
        <v>8.0</v>
      </c>
      <c r="AD56" s="972">
        <v>8.0</v>
      </c>
      <c r="AE56" s="840">
        <v>8.0</v>
      </c>
      <c r="AF56" s="840"/>
      <c r="AG56" s="972"/>
      <c r="AH56" s="972">
        <v>8.0</v>
      </c>
      <c r="AI56" s="972">
        <v>8.0</v>
      </c>
      <c r="AJ56" s="972">
        <v>8.0</v>
      </c>
      <c r="AK56" s="972">
        <v>8.0</v>
      </c>
      <c r="AL56" s="404">
        <f t="shared" si="6"/>
        <v>19</v>
      </c>
    </row>
    <row r="57" ht="15.75" customHeight="1">
      <c r="A57" s="79"/>
      <c r="B57" s="80"/>
      <c r="C57" s="112"/>
      <c r="D57" s="259"/>
      <c r="E57" s="1014"/>
      <c r="F57" s="259"/>
      <c r="G57" s="259"/>
      <c r="H57" s="259"/>
      <c r="I57" s="259"/>
      <c r="J57" s="259"/>
      <c r="K57" s="259"/>
      <c r="L57" s="259"/>
      <c r="M57" s="259"/>
      <c r="N57" s="259"/>
      <c r="O57" s="259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  <c r="AA57" s="259"/>
      <c r="AB57" s="259"/>
      <c r="AC57" s="259"/>
      <c r="AD57" s="259"/>
      <c r="AE57" s="259"/>
      <c r="AF57" s="259"/>
      <c r="AG57" s="259"/>
      <c r="AH57" s="259"/>
      <c r="AI57" s="259"/>
      <c r="AJ57" s="259"/>
      <c r="AK57" s="259"/>
      <c r="AL57" s="121"/>
    </row>
    <row r="58" ht="18.75" customHeight="1">
      <c r="A58" s="807">
        <v>9.0</v>
      </c>
      <c r="B58" s="939" t="s">
        <v>768</v>
      </c>
      <c r="C58" s="364"/>
      <c r="D58" s="113" t="s">
        <v>65</v>
      </c>
      <c r="E58" s="1019"/>
      <c r="F58" s="117"/>
      <c r="G58" s="980"/>
      <c r="H58" s="980"/>
      <c r="I58" s="980"/>
      <c r="J58" s="980" t="s">
        <v>774</v>
      </c>
      <c r="K58" s="980" t="s">
        <v>774</v>
      </c>
      <c r="L58" s="972">
        <v>8.0</v>
      </c>
      <c r="M58" s="972">
        <v>8.0</v>
      </c>
      <c r="N58" s="972">
        <v>8.0</v>
      </c>
      <c r="O58" s="980" t="s">
        <v>774</v>
      </c>
      <c r="P58" s="980" t="s">
        <v>774</v>
      </c>
      <c r="Q58" s="840"/>
      <c r="R58" s="840"/>
      <c r="S58" s="972">
        <v>8.0</v>
      </c>
      <c r="T58" s="972"/>
      <c r="U58" s="972">
        <v>8.0</v>
      </c>
      <c r="V58" s="972">
        <v>8.0</v>
      </c>
      <c r="W58" s="972">
        <v>8.0</v>
      </c>
      <c r="X58" s="840">
        <v>8.0</v>
      </c>
      <c r="Y58" s="840"/>
      <c r="Z58" s="972">
        <v>8.0</v>
      </c>
      <c r="AA58" s="972">
        <v>8.0</v>
      </c>
      <c r="AB58" s="972">
        <v>8.0</v>
      </c>
      <c r="AC58" s="972">
        <v>8.0</v>
      </c>
      <c r="AD58" s="972">
        <v>8.0</v>
      </c>
      <c r="AE58" s="840"/>
      <c r="AF58" s="840"/>
      <c r="AG58" s="972">
        <v>8.0</v>
      </c>
      <c r="AH58" s="972">
        <v>8.0</v>
      </c>
      <c r="AI58" s="989"/>
      <c r="AJ58" s="989"/>
      <c r="AK58" s="972">
        <v>8.0</v>
      </c>
      <c r="AL58" s="404">
        <f t="shared" ref="AL58:AL59" si="7">COUNT(F58:AK58)</f>
        <v>16</v>
      </c>
    </row>
    <row r="59" ht="17.25" customHeight="1">
      <c r="A59" s="807">
        <v>10.0</v>
      </c>
      <c r="B59" s="20" t="s">
        <v>66</v>
      </c>
      <c r="C59" s="364"/>
      <c r="D59" s="71"/>
      <c r="E59" s="71"/>
      <c r="F59" s="117"/>
      <c r="G59" s="980" t="s">
        <v>774</v>
      </c>
      <c r="H59" s="980" t="s">
        <v>774</v>
      </c>
      <c r="I59" s="980" t="s">
        <v>774</v>
      </c>
      <c r="J59" s="980"/>
      <c r="K59" s="980"/>
      <c r="L59" s="972"/>
      <c r="M59" s="972">
        <v>8.0</v>
      </c>
      <c r="N59" s="972">
        <v>8.0</v>
      </c>
      <c r="O59" s="840"/>
      <c r="P59" s="840"/>
      <c r="Q59" s="980" t="s">
        <v>774</v>
      </c>
      <c r="R59" s="980" t="s">
        <v>774</v>
      </c>
      <c r="S59" s="972">
        <v>8.0</v>
      </c>
      <c r="T59" s="972">
        <v>8.0</v>
      </c>
      <c r="U59" s="972">
        <v>8.0</v>
      </c>
      <c r="V59" s="972">
        <v>8.0</v>
      </c>
      <c r="W59" s="972">
        <v>8.0</v>
      </c>
      <c r="X59" s="840"/>
      <c r="Y59" s="840"/>
      <c r="Z59" s="972">
        <v>8.0</v>
      </c>
      <c r="AA59" s="972">
        <v>8.0</v>
      </c>
      <c r="AB59" s="972">
        <v>8.0</v>
      </c>
      <c r="AC59" s="972">
        <v>8.0</v>
      </c>
      <c r="AD59" s="972">
        <v>8.0</v>
      </c>
      <c r="AE59" s="840"/>
      <c r="AF59" s="840"/>
      <c r="AG59" s="972">
        <v>8.0</v>
      </c>
      <c r="AH59" s="972">
        <v>8.0</v>
      </c>
      <c r="AI59" s="972">
        <v>8.0</v>
      </c>
      <c r="AJ59" s="972">
        <v>8.0</v>
      </c>
      <c r="AK59" s="972">
        <v>8.0</v>
      </c>
      <c r="AL59" s="404">
        <f t="shared" si="7"/>
        <v>17</v>
      </c>
    </row>
    <row r="60" ht="18.0" customHeight="1">
      <c r="A60" s="79"/>
      <c r="B60" s="80"/>
      <c r="C60" s="112"/>
      <c r="D60" s="79"/>
      <c r="E60" s="79"/>
      <c r="F60" s="260"/>
      <c r="G60" s="260"/>
      <c r="H60" s="237"/>
      <c r="I60" s="260"/>
      <c r="J60" s="260"/>
      <c r="K60" s="260"/>
      <c r="L60" s="260"/>
      <c r="M60" s="261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112"/>
    </row>
    <row r="61" ht="18.0" customHeight="1">
      <c r="A61" s="19">
        <v>1.0</v>
      </c>
      <c r="B61" s="864" t="s">
        <v>752</v>
      </c>
      <c r="C61" s="364"/>
      <c r="D61" s="31" t="s">
        <v>68</v>
      </c>
      <c r="E61" s="78">
        <v>7.9220318245E10</v>
      </c>
      <c r="F61" s="866"/>
      <c r="G61" s="823"/>
      <c r="H61" s="823"/>
      <c r="I61" s="823"/>
      <c r="J61" s="823"/>
      <c r="K61" s="823"/>
      <c r="L61" s="972">
        <v>8.0</v>
      </c>
      <c r="M61" s="972">
        <v>8.0</v>
      </c>
      <c r="N61" s="972">
        <v>8.0</v>
      </c>
      <c r="O61" s="840"/>
      <c r="P61" s="840"/>
      <c r="Q61" s="840"/>
      <c r="R61" s="840"/>
      <c r="S61" s="972">
        <v>8.0</v>
      </c>
      <c r="T61" s="972">
        <v>8.0</v>
      </c>
      <c r="U61" s="972">
        <v>8.0</v>
      </c>
      <c r="V61" s="972">
        <v>8.0</v>
      </c>
      <c r="W61" s="972">
        <v>8.0</v>
      </c>
      <c r="X61" s="840"/>
      <c r="Y61" s="840"/>
      <c r="Z61" s="972">
        <v>8.0</v>
      </c>
      <c r="AA61" s="972">
        <v>8.0</v>
      </c>
      <c r="AB61" s="972">
        <v>8.0</v>
      </c>
      <c r="AC61" s="972">
        <v>8.0</v>
      </c>
      <c r="AD61" s="972">
        <v>8.0</v>
      </c>
      <c r="AE61" s="840"/>
      <c r="AF61" s="840"/>
      <c r="AG61" s="972">
        <v>8.0</v>
      </c>
      <c r="AH61" s="972">
        <v>8.0</v>
      </c>
      <c r="AI61" s="972">
        <v>8.0</v>
      </c>
      <c r="AJ61" s="972">
        <v>8.0</v>
      </c>
      <c r="AK61" s="972">
        <v>8.0</v>
      </c>
      <c r="AL61" s="404">
        <f t="shared" ref="AL61:AL68" si="8">COUNT(F61:AK61)</f>
        <v>18</v>
      </c>
    </row>
    <row r="62" ht="18.0" customHeight="1">
      <c r="A62" s="19">
        <v>2.0</v>
      </c>
      <c r="B62" s="20" t="s">
        <v>69</v>
      </c>
      <c r="C62" s="364">
        <v>42667.0</v>
      </c>
      <c r="D62" s="31" t="s">
        <v>70</v>
      </c>
      <c r="E62" s="78">
        <v>7.9220318242E10</v>
      </c>
      <c r="F62" s="866"/>
      <c r="G62" s="823"/>
      <c r="H62" s="823"/>
      <c r="I62" s="823"/>
      <c r="J62" s="823"/>
      <c r="K62" s="823"/>
      <c r="L62" s="972">
        <v>8.0</v>
      </c>
      <c r="M62" s="972">
        <v>8.0</v>
      </c>
      <c r="N62" s="972">
        <v>8.0</v>
      </c>
      <c r="O62" s="1009"/>
      <c r="P62" s="1009"/>
      <c r="Q62" s="1009"/>
      <c r="R62" s="1009"/>
      <c r="S62" s="972">
        <v>8.0</v>
      </c>
      <c r="T62" s="972">
        <v>8.0</v>
      </c>
      <c r="U62" s="972">
        <v>8.0</v>
      </c>
      <c r="V62" s="972">
        <v>8.0</v>
      </c>
      <c r="W62" s="972">
        <v>8.0</v>
      </c>
      <c r="X62" s="1009"/>
      <c r="Y62" s="1009"/>
      <c r="Z62" s="972">
        <v>8.0</v>
      </c>
      <c r="AA62" s="972">
        <v>8.0</v>
      </c>
      <c r="AB62" s="972">
        <v>8.0</v>
      </c>
      <c r="AC62" s="972">
        <v>8.0</v>
      </c>
      <c r="AD62" s="972">
        <v>8.0</v>
      </c>
      <c r="AE62" s="1009"/>
      <c r="AF62" s="1009"/>
      <c r="AG62" s="972">
        <v>8.0</v>
      </c>
      <c r="AH62" s="972">
        <v>8.0</v>
      </c>
      <c r="AI62" s="972">
        <v>8.0</v>
      </c>
      <c r="AJ62" s="972">
        <v>8.0</v>
      </c>
      <c r="AK62" s="972">
        <v>8.0</v>
      </c>
      <c r="AL62" s="404">
        <f t="shared" si="8"/>
        <v>18</v>
      </c>
    </row>
    <row r="63" ht="17.25" customHeight="1">
      <c r="A63" s="19">
        <v>4.0</v>
      </c>
      <c r="B63" s="20" t="s">
        <v>290</v>
      </c>
      <c r="C63" s="380">
        <v>43292.0</v>
      </c>
      <c r="D63" s="31" t="s">
        <v>70</v>
      </c>
      <c r="E63" s="78">
        <v>7.9221277764E10</v>
      </c>
      <c r="F63" s="866"/>
      <c r="G63" s="823"/>
      <c r="H63" s="823">
        <v>12.0</v>
      </c>
      <c r="I63" s="823">
        <v>12.0</v>
      </c>
      <c r="J63" s="823"/>
      <c r="K63" s="823"/>
      <c r="L63" s="820">
        <v>12.0</v>
      </c>
      <c r="M63" s="1020">
        <v>12.0</v>
      </c>
      <c r="N63" s="972"/>
      <c r="O63" s="823"/>
      <c r="P63" s="823">
        <v>12.0</v>
      </c>
      <c r="Q63" s="823">
        <v>12.0</v>
      </c>
      <c r="R63" s="823"/>
      <c r="S63" s="972"/>
      <c r="T63" s="1021">
        <v>12.0</v>
      </c>
      <c r="U63" s="820">
        <v>12.0</v>
      </c>
      <c r="V63" s="972"/>
      <c r="W63" s="972"/>
      <c r="X63" s="823">
        <v>12.0</v>
      </c>
      <c r="Y63" s="823">
        <v>12.0</v>
      </c>
      <c r="Z63" s="972"/>
      <c r="AA63" s="972"/>
      <c r="AB63" s="820">
        <v>12.0</v>
      </c>
      <c r="AC63" s="820">
        <v>12.0</v>
      </c>
      <c r="AD63" s="972"/>
      <c r="AE63" s="823"/>
      <c r="AF63" s="823">
        <v>12.0</v>
      </c>
      <c r="AG63" s="820">
        <v>12.0</v>
      </c>
      <c r="AH63" s="972"/>
      <c r="AI63" s="972"/>
      <c r="AJ63" s="820">
        <v>12.0</v>
      </c>
      <c r="AK63" s="820">
        <v>12.0</v>
      </c>
      <c r="AL63" s="404">
        <f t="shared" si="8"/>
        <v>16</v>
      </c>
    </row>
    <row r="64" ht="17.25" customHeight="1">
      <c r="A64" s="19">
        <v>5.0</v>
      </c>
      <c r="B64" s="20" t="s">
        <v>72</v>
      </c>
      <c r="C64" s="380">
        <v>43072.0</v>
      </c>
      <c r="D64" s="31" t="s">
        <v>70</v>
      </c>
      <c r="E64" s="78">
        <v>7.9221946634E10</v>
      </c>
      <c r="F64" s="866"/>
      <c r="G64" s="823"/>
      <c r="H64" s="823"/>
      <c r="I64" s="823"/>
      <c r="J64" s="823"/>
      <c r="K64" s="823"/>
      <c r="L64" s="972">
        <v>8.0</v>
      </c>
      <c r="M64" s="972">
        <v>8.0</v>
      </c>
      <c r="N64" s="972">
        <v>8.0</v>
      </c>
      <c r="O64" s="1009"/>
      <c r="P64" s="1009"/>
      <c r="Q64" s="1009"/>
      <c r="R64" s="1009"/>
      <c r="S64" s="972">
        <v>8.0</v>
      </c>
      <c r="T64" s="972">
        <v>8.0</v>
      </c>
      <c r="U64" s="972">
        <v>8.0</v>
      </c>
      <c r="V64" s="972">
        <v>8.0</v>
      </c>
      <c r="W64" s="989"/>
      <c r="X64" s="1009"/>
      <c r="Y64" s="1009"/>
      <c r="Z64" s="972">
        <v>8.0</v>
      </c>
      <c r="AA64" s="972">
        <v>8.0</v>
      </c>
      <c r="AB64" s="972">
        <v>8.0</v>
      </c>
      <c r="AC64" s="972">
        <v>8.0</v>
      </c>
      <c r="AD64" s="972">
        <v>8.0</v>
      </c>
      <c r="AE64" s="1009"/>
      <c r="AF64" s="1009"/>
      <c r="AG64" s="972">
        <v>8.0</v>
      </c>
      <c r="AH64" s="972">
        <v>8.0</v>
      </c>
      <c r="AI64" s="972">
        <v>8.0</v>
      </c>
      <c r="AJ64" s="972">
        <v>8.0</v>
      </c>
      <c r="AK64" s="972">
        <v>8.0</v>
      </c>
      <c r="AL64" s="404">
        <f t="shared" si="8"/>
        <v>17</v>
      </c>
    </row>
    <row r="65" ht="17.25" customHeight="1">
      <c r="A65" s="807">
        <v>6.0</v>
      </c>
      <c r="B65" s="864" t="s">
        <v>753</v>
      </c>
      <c r="C65" s="868">
        <v>43591.0</v>
      </c>
      <c r="D65" s="808" t="s">
        <v>70</v>
      </c>
      <c r="E65" s="869">
        <v>7.9221184277E10</v>
      </c>
      <c r="F65" s="866"/>
      <c r="G65" s="823">
        <v>12.0</v>
      </c>
      <c r="H65" s="823"/>
      <c r="I65" s="823"/>
      <c r="J65" s="823">
        <v>12.0</v>
      </c>
      <c r="K65" s="823">
        <v>12.0</v>
      </c>
      <c r="L65" s="972"/>
      <c r="M65" s="972"/>
      <c r="N65" s="820">
        <v>12.0</v>
      </c>
      <c r="O65" s="823">
        <v>12.0</v>
      </c>
      <c r="P65" s="823"/>
      <c r="Q65" s="823"/>
      <c r="R65" s="823">
        <v>12.0</v>
      </c>
      <c r="S65" s="820">
        <v>12.0</v>
      </c>
      <c r="T65" s="972"/>
      <c r="U65" s="972"/>
      <c r="V65" s="820">
        <v>12.0</v>
      </c>
      <c r="W65" s="820">
        <v>12.0</v>
      </c>
      <c r="X65" s="823"/>
      <c r="Y65" s="823"/>
      <c r="Z65" s="820">
        <v>12.0</v>
      </c>
      <c r="AA65" s="820">
        <v>12.0</v>
      </c>
      <c r="AB65" s="972"/>
      <c r="AC65" s="972"/>
      <c r="AD65" s="820">
        <v>12.0</v>
      </c>
      <c r="AE65" s="823">
        <v>12.0</v>
      </c>
      <c r="AF65" s="823"/>
      <c r="AG65" s="972"/>
      <c r="AH65" s="820">
        <v>12.0</v>
      </c>
      <c r="AI65" s="820">
        <v>12.0</v>
      </c>
      <c r="AJ65" s="972"/>
      <c r="AK65" s="972"/>
      <c r="AL65" s="404">
        <f t="shared" si="8"/>
        <v>15</v>
      </c>
    </row>
    <row r="66" ht="17.25" customHeight="1">
      <c r="A66" s="807">
        <v>7.0</v>
      </c>
      <c r="B66" s="20" t="s">
        <v>73</v>
      </c>
      <c r="C66" s="499">
        <v>43242.0</v>
      </c>
      <c r="D66" s="125" t="s">
        <v>332</v>
      </c>
      <c r="E66" s="78">
        <v>7.9220318285E10</v>
      </c>
      <c r="F66" s="866"/>
      <c r="G66" s="823"/>
      <c r="H66" s="823"/>
      <c r="I66" s="823"/>
      <c r="J66" s="823"/>
      <c r="K66" s="823"/>
      <c r="L66" s="972">
        <v>8.0</v>
      </c>
      <c r="M66" s="972">
        <v>8.0</v>
      </c>
      <c r="N66" s="972">
        <v>8.0</v>
      </c>
      <c r="O66" s="823"/>
      <c r="P66" s="823"/>
      <c r="Q66" s="823"/>
      <c r="R66" s="823"/>
      <c r="S66" s="972">
        <v>8.0</v>
      </c>
      <c r="T66" s="972">
        <v>8.0</v>
      </c>
      <c r="U66" s="972">
        <v>8.0</v>
      </c>
      <c r="V66" s="972">
        <v>8.0</v>
      </c>
      <c r="W66" s="972">
        <v>8.0</v>
      </c>
      <c r="X66" s="823"/>
      <c r="Y66" s="823"/>
      <c r="Z66" s="972">
        <v>8.0</v>
      </c>
      <c r="AA66" s="972">
        <v>8.0</v>
      </c>
      <c r="AB66" s="972">
        <v>8.0</v>
      </c>
      <c r="AC66" s="972">
        <v>8.0</v>
      </c>
      <c r="AD66" s="972">
        <v>8.0</v>
      </c>
      <c r="AE66" s="823"/>
      <c r="AF66" s="823"/>
      <c r="AG66" s="972">
        <v>8.0</v>
      </c>
      <c r="AH66" s="972">
        <v>8.0</v>
      </c>
      <c r="AI66" s="972">
        <v>8.0</v>
      </c>
      <c r="AJ66" s="972">
        <v>8.0</v>
      </c>
      <c r="AK66" s="972">
        <v>8.0</v>
      </c>
      <c r="AL66" s="404">
        <f t="shared" si="8"/>
        <v>18</v>
      </c>
    </row>
    <row r="67" ht="17.25" customHeight="1">
      <c r="A67" s="807">
        <v>8.0</v>
      </c>
      <c r="B67" s="807" t="s">
        <v>783</v>
      </c>
      <c r="C67" s="870">
        <v>43526.0</v>
      </c>
      <c r="D67" s="808" t="s">
        <v>784</v>
      </c>
      <c r="E67" s="871">
        <v>7.9226140064E10</v>
      </c>
      <c r="F67" s="866"/>
      <c r="G67" s="823"/>
      <c r="H67" s="823"/>
      <c r="I67" s="823"/>
      <c r="J67" s="823"/>
      <c r="K67" s="823"/>
      <c r="L67" s="972">
        <v>8.0</v>
      </c>
      <c r="M67" s="972">
        <v>8.0</v>
      </c>
      <c r="N67" s="972">
        <v>8.0</v>
      </c>
      <c r="O67" s="823"/>
      <c r="P67" s="823"/>
      <c r="Q67" s="823"/>
      <c r="R67" s="823"/>
      <c r="S67" s="972">
        <v>8.0</v>
      </c>
      <c r="T67" s="972">
        <v>8.0</v>
      </c>
      <c r="U67" s="972">
        <v>8.0</v>
      </c>
      <c r="V67" s="972">
        <v>8.0</v>
      </c>
      <c r="W67" s="972">
        <v>8.0</v>
      </c>
      <c r="X67" s="823"/>
      <c r="Y67" s="823"/>
      <c r="Z67" s="972">
        <v>8.0</v>
      </c>
      <c r="AA67" s="972">
        <v>8.0</v>
      </c>
      <c r="AB67" s="972">
        <v>8.0</v>
      </c>
      <c r="AC67" s="972">
        <v>8.0</v>
      </c>
      <c r="AD67" s="972">
        <v>8.0</v>
      </c>
      <c r="AE67" s="823"/>
      <c r="AF67" s="823"/>
      <c r="AG67" s="972">
        <v>8.0</v>
      </c>
      <c r="AH67" s="972">
        <v>8.0</v>
      </c>
      <c r="AI67" s="972">
        <v>8.0</v>
      </c>
      <c r="AJ67" s="972">
        <v>8.0</v>
      </c>
      <c r="AK67" s="972">
        <v>8.0</v>
      </c>
      <c r="AL67" s="404">
        <f t="shared" si="8"/>
        <v>18</v>
      </c>
    </row>
    <row r="68" ht="21.0" customHeight="1">
      <c r="A68" s="807">
        <v>9.0</v>
      </c>
      <c r="B68" s="19" t="s">
        <v>75</v>
      </c>
      <c r="C68" s="388">
        <v>42539.0</v>
      </c>
      <c r="D68" s="125" t="s">
        <v>76</v>
      </c>
      <c r="E68" s="43">
        <v>7.9220220031E10</v>
      </c>
      <c r="F68" s="866"/>
      <c r="G68" s="823"/>
      <c r="H68" s="823"/>
      <c r="I68" s="823"/>
      <c r="J68" s="823"/>
      <c r="K68" s="823"/>
      <c r="L68" s="976"/>
      <c r="M68" s="976"/>
      <c r="N68" s="976"/>
      <c r="O68" s="823"/>
      <c r="P68" s="823"/>
      <c r="Q68" s="823"/>
      <c r="R68" s="823"/>
      <c r="S68" s="972">
        <v>8.0</v>
      </c>
      <c r="T68" s="972">
        <v>8.0</v>
      </c>
      <c r="U68" s="972">
        <v>8.0</v>
      </c>
      <c r="V68" s="972">
        <v>8.0</v>
      </c>
      <c r="W68" s="972">
        <v>8.0</v>
      </c>
      <c r="X68" s="823"/>
      <c r="Y68" s="823"/>
      <c r="Z68" s="972">
        <v>8.0</v>
      </c>
      <c r="AA68" s="972">
        <v>8.0</v>
      </c>
      <c r="AB68" s="972">
        <v>8.0</v>
      </c>
      <c r="AC68" s="972">
        <v>8.0</v>
      </c>
      <c r="AD68" s="972">
        <v>8.0</v>
      </c>
      <c r="AE68" s="823"/>
      <c r="AF68" s="823"/>
      <c r="AG68" s="972">
        <v>8.0</v>
      </c>
      <c r="AH68" s="972">
        <v>8.0</v>
      </c>
      <c r="AI68" s="972">
        <v>8.0</v>
      </c>
      <c r="AJ68" s="972">
        <v>8.0</v>
      </c>
      <c r="AK68" s="972">
        <v>8.0</v>
      </c>
      <c r="AL68" s="404">
        <f t="shared" si="8"/>
        <v>15</v>
      </c>
    </row>
    <row r="69" ht="18.0" customHeight="1">
      <c r="A69" s="872"/>
      <c r="B69" s="873"/>
      <c r="C69" s="874"/>
      <c r="D69" s="875"/>
      <c r="E69" s="876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  <c r="R69" s="877"/>
      <c r="S69" s="877"/>
      <c r="T69" s="877"/>
      <c r="U69" s="877"/>
      <c r="V69" s="877"/>
      <c r="W69" s="877"/>
      <c r="X69" s="877"/>
      <c r="Y69" s="877"/>
      <c r="Z69" s="877"/>
      <c r="AA69" s="877"/>
      <c r="AB69" s="877"/>
      <c r="AC69" s="877"/>
      <c r="AD69" s="877"/>
      <c r="AE69" s="877"/>
      <c r="AF69" s="877"/>
      <c r="AG69" s="877"/>
      <c r="AH69" s="877"/>
      <c r="AI69" s="877"/>
      <c r="AJ69" s="877"/>
      <c r="AK69" s="877"/>
      <c r="AL69" s="878"/>
    </row>
    <row r="70" ht="13.5" customHeight="1">
      <c r="A70" s="888">
        <v>11.0</v>
      </c>
      <c r="B70" s="192" t="s">
        <v>82</v>
      </c>
      <c r="C70" s="399">
        <v>43383.0</v>
      </c>
      <c r="D70" s="192" t="s">
        <v>292</v>
      </c>
      <c r="E70" s="559"/>
      <c r="F70" s="961"/>
      <c r="G70" s="840"/>
      <c r="H70" s="840"/>
      <c r="I70" s="840"/>
      <c r="J70" s="840"/>
      <c r="K70" s="840"/>
      <c r="L70" s="972">
        <v>8.0</v>
      </c>
      <c r="M70" s="972">
        <v>8.0</v>
      </c>
      <c r="N70" s="972">
        <v>8.0</v>
      </c>
      <c r="O70" s="840"/>
      <c r="P70" s="840"/>
      <c r="Q70" s="840"/>
      <c r="R70" s="840"/>
      <c r="S70" s="972">
        <v>8.0</v>
      </c>
      <c r="T70" s="972">
        <v>8.0</v>
      </c>
      <c r="U70" s="972">
        <v>8.0</v>
      </c>
      <c r="V70" s="972">
        <v>8.0</v>
      </c>
      <c r="W70" s="972">
        <v>8.0</v>
      </c>
      <c r="X70" s="840"/>
      <c r="Y70" s="840"/>
      <c r="Z70" s="972">
        <v>8.0</v>
      </c>
      <c r="AA70" s="972">
        <v>8.0</v>
      </c>
      <c r="AB70" s="972">
        <v>8.0</v>
      </c>
      <c r="AC70" s="972">
        <v>8.0</v>
      </c>
      <c r="AD70" s="972">
        <v>8.0</v>
      </c>
      <c r="AE70" s="840"/>
      <c r="AF70" s="840"/>
      <c r="AG70" s="972">
        <v>8.0</v>
      </c>
      <c r="AH70" s="972">
        <v>8.0</v>
      </c>
      <c r="AI70" s="972">
        <v>8.0</v>
      </c>
      <c r="AJ70" s="972">
        <v>8.0</v>
      </c>
      <c r="AK70" s="972">
        <v>8.0</v>
      </c>
      <c r="AL70" s="404">
        <f t="shared" ref="AL70:AL87" si="9">COUNT(F70:AK70)</f>
        <v>18</v>
      </c>
    </row>
    <row r="71" ht="13.5" customHeight="1">
      <c r="A71" s="888">
        <v>12.0</v>
      </c>
      <c r="B71" s="192" t="s">
        <v>85</v>
      </c>
      <c r="C71" s="192" t="s">
        <v>86</v>
      </c>
      <c r="D71" s="192" t="s">
        <v>87</v>
      </c>
      <c r="E71" s="559"/>
      <c r="F71" s="961"/>
      <c r="G71" s="1009"/>
      <c r="H71" s="1009"/>
      <c r="I71" s="1009"/>
      <c r="J71" s="1009"/>
      <c r="K71" s="1009"/>
      <c r="L71" s="972">
        <v>8.0</v>
      </c>
      <c r="M71" s="972">
        <v>8.0</v>
      </c>
      <c r="N71" s="972">
        <v>8.0</v>
      </c>
      <c r="O71" s="1009"/>
      <c r="P71" s="1009"/>
      <c r="Q71" s="1009"/>
      <c r="R71" s="1009"/>
      <c r="S71" s="1022"/>
      <c r="T71" s="1022"/>
      <c r="U71" s="1022"/>
      <c r="V71" s="1022"/>
      <c r="W71" s="1022"/>
      <c r="X71" s="1023"/>
      <c r="Y71" s="1023"/>
      <c r="Z71" s="1022"/>
      <c r="AA71" s="1022"/>
      <c r="AB71" s="1022"/>
      <c r="AC71" s="1022"/>
      <c r="AD71" s="1022"/>
      <c r="AE71" s="1023"/>
      <c r="AF71" s="1023"/>
      <c r="AG71" s="972">
        <v>8.0</v>
      </c>
      <c r="AH71" s="972">
        <v>8.0</v>
      </c>
      <c r="AI71" s="972">
        <v>8.0</v>
      </c>
      <c r="AJ71" s="972">
        <v>8.0</v>
      </c>
      <c r="AK71" s="972">
        <v>8.0</v>
      </c>
      <c r="AL71" s="404">
        <f t="shared" si="9"/>
        <v>8</v>
      </c>
    </row>
    <row r="72" ht="13.5" customHeight="1">
      <c r="A72" s="888">
        <v>13.0</v>
      </c>
      <c r="B72" s="192" t="s">
        <v>89</v>
      </c>
      <c r="C72" s="192" t="s">
        <v>90</v>
      </c>
      <c r="D72" s="192" t="s">
        <v>91</v>
      </c>
      <c r="E72" s="1024"/>
      <c r="F72" s="1024"/>
      <c r="G72" s="823"/>
      <c r="H72" s="823"/>
      <c r="I72" s="823"/>
      <c r="J72" s="823"/>
      <c r="K72" s="823"/>
      <c r="L72" s="972">
        <v>8.0</v>
      </c>
      <c r="M72" s="972">
        <v>8.0</v>
      </c>
      <c r="N72" s="972">
        <v>8.0</v>
      </c>
      <c r="O72" s="823"/>
      <c r="P72" s="823"/>
      <c r="Q72" s="823"/>
      <c r="R72" s="823"/>
      <c r="S72" s="972">
        <v>8.0</v>
      </c>
      <c r="T72" s="972">
        <v>8.0</v>
      </c>
      <c r="U72" s="972">
        <v>8.0</v>
      </c>
      <c r="V72" s="972">
        <v>8.0</v>
      </c>
      <c r="W72" s="972">
        <v>8.0</v>
      </c>
      <c r="X72" s="823"/>
      <c r="Y72" s="823"/>
      <c r="Z72" s="972">
        <v>8.0</v>
      </c>
      <c r="AA72" s="972">
        <v>8.0</v>
      </c>
      <c r="AB72" s="972">
        <v>8.0</v>
      </c>
      <c r="AC72" s="972">
        <v>8.0</v>
      </c>
      <c r="AD72" s="972">
        <v>8.0</v>
      </c>
      <c r="AE72" s="823"/>
      <c r="AF72" s="823"/>
      <c r="AG72" s="972">
        <v>8.0</v>
      </c>
      <c r="AH72" s="972">
        <v>8.0</v>
      </c>
      <c r="AI72" s="972">
        <v>8.0</v>
      </c>
      <c r="AJ72" s="972">
        <v>8.0</v>
      </c>
      <c r="AK72" s="972">
        <v>8.0</v>
      </c>
      <c r="AL72" s="404">
        <f t="shared" si="9"/>
        <v>18</v>
      </c>
    </row>
    <row r="73" ht="13.5" customHeight="1">
      <c r="A73" s="888">
        <v>14.0</v>
      </c>
      <c r="B73" s="192" t="s">
        <v>93</v>
      </c>
      <c r="C73" s="394">
        <v>43168.0</v>
      </c>
      <c r="D73" s="192" t="s">
        <v>94</v>
      </c>
      <c r="E73" s="395"/>
      <c r="F73" s="961"/>
      <c r="G73" s="823"/>
      <c r="H73" s="823"/>
      <c r="I73" s="823"/>
      <c r="J73" s="823"/>
      <c r="K73" s="823"/>
      <c r="L73" s="972">
        <v>8.0</v>
      </c>
      <c r="M73" s="972">
        <v>8.0</v>
      </c>
      <c r="N73" s="972">
        <v>8.0</v>
      </c>
      <c r="O73" s="823"/>
      <c r="P73" s="823"/>
      <c r="Q73" s="823"/>
      <c r="R73" s="823"/>
      <c r="S73" s="972">
        <v>8.0</v>
      </c>
      <c r="T73" s="972">
        <v>8.0</v>
      </c>
      <c r="U73" s="972">
        <v>8.0</v>
      </c>
      <c r="V73" s="972">
        <v>8.0</v>
      </c>
      <c r="W73" s="972">
        <v>8.0</v>
      </c>
      <c r="X73" s="823"/>
      <c r="Y73" s="823"/>
      <c r="Z73" s="972">
        <v>8.0</v>
      </c>
      <c r="AA73" s="972">
        <v>8.0</v>
      </c>
      <c r="AB73" s="972">
        <v>8.0</v>
      </c>
      <c r="AC73" s="972">
        <v>8.0</v>
      </c>
      <c r="AD73" s="972">
        <v>8.0</v>
      </c>
      <c r="AE73" s="823"/>
      <c r="AF73" s="823"/>
      <c r="AG73" s="972">
        <v>8.0</v>
      </c>
      <c r="AH73" s="972">
        <v>8.0</v>
      </c>
      <c r="AI73" s="972">
        <v>8.0</v>
      </c>
      <c r="AJ73" s="972">
        <v>8.0</v>
      </c>
      <c r="AK73" s="972">
        <v>8.0</v>
      </c>
      <c r="AL73" s="404">
        <f t="shared" si="9"/>
        <v>18</v>
      </c>
    </row>
    <row r="74" ht="13.5" customHeight="1">
      <c r="A74" s="888">
        <v>15.0</v>
      </c>
      <c r="B74" s="892" t="s">
        <v>756</v>
      </c>
      <c r="C74" s="394"/>
      <c r="D74" s="892" t="s">
        <v>757</v>
      </c>
      <c r="E74" s="395"/>
      <c r="F74" s="961"/>
      <c r="G74" s="823"/>
      <c r="H74" s="823"/>
      <c r="I74" s="823"/>
      <c r="J74" s="823"/>
      <c r="K74" s="823"/>
      <c r="L74" s="972">
        <v>8.0</v>
      </c>
      <c r="M74" s="972">
        <v>8.0</v>
      </c>
      <c r="N74" s="972">
        <v>8.0</v>
      </c>
      <c r="O74" s="823"/>
      <c r="P74" s="823"/>
      <c r="Q74" s="823"/>
      <c r="R74" s="823"/>
      <c r="S74" s="972">
        <v>8.0</v>
      </c>
      <c r="T74" s="972">
        <v>8.0</v>
      </c>
      <c r="U74" s="972">
        <v>8.0</v>
      </c>
      <c r="V74" s="972">
        <v>8.0</v>
      </c>
      <c r="W74" s="972">
        <v>8.0</v>
      </c>
      <c r="X74" s="823"/>
      <c r="Y74" s="823"/>
      <c r="Z74" s="972">
        <v>8.0</v>
      </c>
      <c r="AA74" s="972">
        <v>8.0</v>
      </c>
      <c r="AB74" s="972">
        <v>8.0</v>
      </c>
      <c r="AC74" s="972">
        <v>8.0</v>
      </c>
      <c r="AD74" s="972">
        <v>8.0</v>
      </c>
      <c r="AE74" s="823"/>
      <c r="AF74" s="823"/>
      <c r="AG74" s="972">
        <v>8.0</v>
      </c>
      <c r="AH74" s="972">
        <v>8.0</v>
      </c>
      <c r="AI74" s="972">
        <v>8.0</v>
      </c>
      <c r="AJ74" s="972">
        <v>8.0</v>
      </c>
      <c r="AK74" s="972">
        <v>8.0</v>
      </c>
      <c r="AL74" s="404">
        <f t="shared" si="9"/>
        <v>18</v>
      </c>
    </row>
    <row r="75" ht="13.5" customHeight="1">
      <c r="A75" s="888">
        <v>16.0</v>
      </c>
      <c r="B75" s="192" t="s">
        <v>96</v>
      </c>
      <c r="C75" s="962">
        <v>43485.0</v>
      </c>
      <c r="D75" s="892" t="s">
        <v>769</v>
      </c>
      <c r="E75" s="559"/>
      <c r="F75" s="961"/>
      <c r="G75" s="823"/>
      <c r="H75" s="823"/>
      <c r="I75" s="823"/>
      <c r="J75" s="823"/>
      <c r="K75" s="823"/>
      <c r="L75" s="972">
        <v>8.0</v>
      </c>
      <c r="M75" s="972">
        <v>8.0</v>
      </c>
      <c r="N75" s="972">
        <v>8.0</v>
      </c>
      <c r="O75" s="823"/>
      <c r="P75" s="823"/>
      <c r="Q75" s="823"/>
      <c r="R75" s="823"/>
      <c r="S75" s="972">
        <v>8.0</v>
      </c>
      <c r="T75" s="972">
        <v>8.0</v>
      </c>
      <c r="U75" s="972">
        <v>8.0</v>
      </c>
      <c r="V75" s="972">
        <v>8.0</v>
      </c>
      <c r="W75" s="972">
        <v>8.0</v>
      </c>
      <c r="X75" s="824">
        <v>8.0</v>
      </c>
      <c r="Y75" s="823"/>
      <c r="Z75" s="972">
        <v>8.0</v>
      </c>
      <c r="AA75" s="972">
        <v>8.0</v>
      </c>
      <c r="AB75" s="972">
        <v>8.0</v>
      </c>
      <c r="AC75" s="972">
        <v>8.0</v>
      </c>
      <c r="AD75" s="972">
        <v>8.0</v>
      </c>
      <c r="AE75" s="823"/>
      <c r="AF75" s="823"/>
      <c r="AG75" s="972">
        <v>8.0</v>
      </c>
      <c r="AH75" s="972">
        <v>8.0</v>
      </c>
      <c r="AI75" s="972">
        <v>8.0</v>
      </c>
      <c r="AJ75" s="989"/>
      <c r="AK75" s="972">
        <v>8.0</v>
      </c>
      <c r="AL75" s="404">
        <f t="shared" si="9"/>
        <v>18</v>
      </c>
    </row>
    <row r="76" ht="13.5" customHeight="1">
      <c r="A76" s="888">
        <v>17.0</v>
      </c>
      <c r="B76" s="963" t="s">
        <v>100</v>
      </c>
      <c r="C76" s="192" t="s">
        <v>101</v>
      </c>
      <c r="D76" s="192" t="s">
        <v>102</v>
      </c>
      <c r="E76" s="964"/>
      <c r="F76" s="961"/>
      <c r="G76" s="823" t="s">
        <v>774</v>
      </c>
      <c r="H76" s="823" t="s">
        <v>774</v>
      </c>
      <c r="I76" s="823" t="s">
        <v>774</v>
      </c>
      <c r="J76" s="823" t="s">
        <v>774</v>
      </c>
      <c r="K76" s="823" t="s">
        <v>774</v>
      </c>
      <c r="L76" s="972">
        <v>8.0</v>
      </c>
      <c r="M76" s="972">
        <v>8.0</v>
      </c>
      <c r="N76" s="972">
        <v>8.0</v>
      </c>
      <c r="O76" s="823" t="s">
        <v>774</v>
      </c>
      <c r="P76" s="823" t="s">
        <v>774</v>
      </c>
      <c r="Q76" s="823" t="s">
        <v>774</v>
      </c>
      <c r="R76" s="823" t="s">
        <v>774</v>
      </c>
      <c r="S76" s="976"/>
      <c r="T76" s="976"/>
      <c r="U76" s="976"/>
      <c r="V76" s="976"/>
      <c r="W76" s="976"/>
      <c r="X76" s="831"/>
      <c r="Y76" s="831"/>
      <c r="Z76" s="976"/>
      <c r="AA76" s="976"/>
      <c r="AB76" s="976"/>
      <c r="AC76" s="976"/>
      <c r="AD76" s="976"/>
      <c r="AE76" s="831"/>
      <c r="AF76" s="831"/>
      <c r="AG76" s="972">
        <v>8.0</v>
      </c>
      <c r="AH76" s="972">
        <v>8.0</v>
      </c>
      <c r="AI76" s="972">
        <v>8.0</v>
      </c>
      <c r="AJ76" s="972">
        <v>8.0</v>
      </c>
      <c r="AK76" s="972">
        <v>8.0</v>
      </c>
      <c r="AL76" s="404">
        <f t="shared" si="9"/>
        <v>8</v>
      </c>
    </row>
    <row r="77" ht="13.5" customHeight="1">
      <c r="A77" s="888">
        <v>18.0</v>
      </c>
      <c r="B77" s="963" t="s">
        <v>100</v>
      </c>
      <c r="C77" s="192" t="s">
        <v>104</v>
      </c>
      <c r="D77" s="470" t="s">
        <v>105</v>
      </c>
      <c r="E77" s="964"/>
      <c r="F77" s="961"/>
      <c r="G77" s="823" t="s">
        <v>774</v>
      </c>
      <c r="H77" s="823" t="s">
        <v>774</v>
      </c>
      <c r="I77" s="823" t="s">
        <v>774</v>
      </c>
      <c r="J77" s="823" t="s">
        <v>774</v>
      </c>
      <c r="K77" s="823" t="s">
        <v>774</v>
      </c>
      <c r="L77" s="972">
        <v>8.0</v>
      </c>
      <c r="M77" s="972">
        <v>8.0</v>
      </c>
      <c r="N77" s="972">
        <v>8.0</v>
      </c>
      <c r="O77" s="823" t="s">
        <v>774</v>
      </c>
      <c r="P77" s="823" t="s">
        <v>774</v>
      </c>
      <c r="Q77" s="823" t="s">
        <v>774</v>
      </c>
      <c r="R77" s="823" t="s">
        <v>774</v>
      </c>
      <c r="S77" s="972">
        <v>8.0</v>
      </c>
      <c r="T77" s="972">
        <v>8.0</v>
      </c>
      <c r="U77" s="972">
        <v>8.0</v>
      </c>
      <c r="V77" s="972">
        <v>8.0</v>
      </c>
      <c r="W77" s="972">
        <v>8.0</v>
      </c>
      <c r="X77" s="823"/>
      <c r="Y77" s="823"/>
      <c r="Z77" s="972">
        <v>8.0</v>
      </c>
      <c r="AA77" s="972">
        <v>8.0</v>
      </c>
      <c r="AB77" s="972">
        <v>8.0</v>
      </c>
      <c r="AC77" s="972">
        <v>8.0</v>
      </c>
      <c r="AD77" s="972">
        <v>8.0</v>
      </c>
      <c r="AE77" s="823"/>
      <c r="AF77" s="823"/>
      <c r="AG77" s="972">
        <v>8.0</v>
      </c>
      <c r="AH77" s="972">
        <v>8.0</v>
      </c>
      <c r="AI77" s="972">
        <v>8.0</v>
      </c>
      <c r="AJ77" s="972">
        <v>8.0</v>
      </c>
      <c r="AK77" s="972">
        <v>8.0</v>
      </c>
      <c r="AL77" s="404">
        <f t="shared" si="9"/>
        <v>18</v>
      </c>
    </row>
    <row r="78" ht="13.5" customHeight="1">
      <c r="A78" s="888">
        <v>19.0</v>
      </c>
      <c r="B78" s="192" t="s">
        <v>107</v>
      </c>
      <c r="C78" s="394">
        <v>43160.0</v>
      </c>
      <c r="D78" s="470" t="s">
        <v>296</v>
      </c>
      <c r="E78" s="559"/>
      <c r="F78" s="1024"/>
      <c r="G78" s="823"/>
      <c r="H78" s="823"/>
      <c r="I78" s="823"/>
      <c r="J78" s="823"/>
      <c r="K78" s="823"/>
      <c r="L78" s="972">
        <v>8.0</v>
      </c>
      <c r="M78" s="972">
        <v>8.0</v>
      </c>
      <c r="N78" s="972">
        <v>8.0</v>
      </c>
      <c r="O78" s="823"/>
      <c r="P78" s="823"/>
      <c r="Q78" s="823"/>
      <c r="R78" s="823"/>
      <c r="S78" s="989"/>
      <c r="T78" s="972">
        <v>8.0</v>
      </c>
      <c r="U78" s="972">
        <v>8.0</v>
      </c>
      <c r="V78" s="972">
        <v>8.0</v>
      </c>
      <c r="W78" s="972">
        <v>8.0</v>
      </c>
      <c r="X78" s="823">
        <v>8.0</v>
      </c>
      <c r="Y78" s="823"/>
      <c r="Z78" s="972">
        <v>8.0</v>
      </c>
      <c r="AA78" s="972">
        <v>8.0</v>
      </c>
      <c r="AB78" s="972">
        <v>8.0</v>
      </c>
      <c r="AC78" s="972">
        <v>8.0</v>
      </c>
      <c r="AD78" s="972">
        <v>8.0</v>
      </c>
      <c r="AE78" s="823"/>
      <c r="AF78" s="823"/>
      <c r="AG78" s="972">
        <v>8.0</v>
      </c>
      <c r="AH78" s="972">
        <v>8.0</v>
      </c>
      <c r="AI78" s="972">
        <v>8.0</v>
      </c>
      <c r="AJ78" s="972">
        <v>8.0</v>
      </c>
      <c r="AK78" s="972">
        <v>8.0</v>
      </c>
      <c r="AL78" s="404">
        <f t="shared" si="9"/>
        <v>18</v>
      </c>
    </row>
    <row r="79" ht="15.75" customHeight="1">
      <c r="A79" s="888">
        <v>20.0</v>
      </c>
      <c r="B79" s="192" t="s">
        <v>111</v>
      </c>
      <c r="C79" s="399">
        <v>43300.0</v>
      </c>
      <c r="D79" s="470" t="s">
        <v>112</v>
      </c>
      <c r="E79" s="559"/>
      <c r="F79" s="961"/>
      <c r="G79" s="823"/>
      <c r="H79" s="823"/>
      <c r="I79" s="823"/>
      <c r="J79" s="823"/>
      <c r="K79" s="823"/>
      <c r="L79" s="972">
        <v>8.0</v>
      </c>
      <c r="M79" s="972">
        <v>8.0</v>
      </c>
      <c r="N79" s="972">
        <v>8.0</v>
      </c>
      <c r="O79" s="823"/>
      <c r="P79" s="823"/>
      <c r="Q79" s="823"/>
      <c r="R79" s="823"/>
      <c r="S79" s="972">
        <v>8.0</v>
      </c>
      <c r="T79" s="972">
        <v>8.0</v>
      </c>
      <c r="U79" s="972">
        <v>8.0</v>
      </c>
      <c r="V79" s="972">
        <v>8.0</v>
      </c>
      <c r="W79" s="972">
        <v>8.0</v>
      </c>
      <c r="X79" s="824">
        <v>8.0</v>
      </c>
      <c r="Y79" s="824">
        <v>8.0</v>
      </c>
      <c r="Z79" s="972">
        <v>8.0</v>
      </c>
      <c r="AA79" s="972">
        <v>8.0</v>
      </c>
      <c r="AB79" s="972">
        <v>8.0</v>
      </c>
      <c r="AC79" s="972">
        <v>8.0</v>
      </c>
      <c r="AD79" s="972">
        <v>8.0</v>
      </c>
      <c r="AE79" s="823"/>
      <c r="AF79" s="823"/>
      <c r="AG79" s="972">
        <v>8.0</v>
      </c>
      <c r="AH79" s="972">
        <v>8.0</v>
      </c>
      <c r="AI79" s="972">
        <v>8.0</v>
      </c>
      <c r="AJ79" s="972">
        <v>8.0</v>
      </c>
      <c r="AK79" s="972">
        <v>8.0</v>
      </c>
      <c r="AL79" s="404">
        <f t="shared" si="9"/>
        <v>20</v>
      </c>
    </row>
    <row r="80" ht="13.5" customHeight="1">
      <c r="A80" s="888">
        <v>21.0</v>
      </c>
      <c r="B80" s="192" t="s">
        <v>113</v>
      </c>
      <c r="C80" s="399">
        <v>43447.0</v>
      </c>
      <c r="D80" s="192" t="s">
        <v>297</v>
      </c>
      <c r="E80" s="559"/>
      <c r="F80" s="961"/>
      <c r="G80" s="823"/>
      <c r="H80" s="823"/>
      <c r="I80" s="823"/>
      <c r="J80" s="823"/>
      <c r="K80" s="823"/>
      <c r="L80" s="972">
        <v>8.0</v>
      </c>
      <c r="M80" s="972">
        <v>8.0</v>
      </c>
      <c r="N80" s="972">
        <v>8.0</v>
      </c>
      <c r="O80" s="823"/>
      <c r="P80" s="823"/>
      <c r="Q80" s="823"/>
      <c r="R80" s="823"/>
      <c r="S80" s="972">
        <v>8.0</v>
      </c>
      <c r="T80" s="972">
        <v>8.0</v>
      </c>
      <c r="U80" s="972">
        <v>8.0</v>
      </c>
      <c r="V80" s="972">
        <v>8.0</v>
      </c>
      <c r="W80" s="972">
        <v>8.0</v>
      </c>
      <c r="X80" s="824">
        <v>8.0</v>
      </c>
      <c r="Y80" s="824">
        <v>8.0</v>
      </c>
      <c r="Z80" s="972">
        <v>8.0</v>
      </c>
      <c r="AA80" s="972">
        <v>8.0</v>
      </c>
      <c r="AB80" s="972">
        <v>8.0</v>
      </c>
      <c r="AC80" s="972">
        <v>8.0</v>
      </c>
      <c r="AD80" s="972">
        <v>8.0</v>
      </c>
      <c r="AE80" s="823"/>
      <c r="AF80" s="823"/>
      <c r="AG80" s="972">
        <v>8.0</v>
      </c>
      <c r="AH80" s="989"/>
      <c r="AI80" s="972">
        <v>8.0</v>
      </c>
      <c r="AJ80" s="972">
        <v>8.0</v>
      </c>
      <c r="AK80" s="972">
        <v>8.0</v>
      </c>
      <c r="AL80" s="404">
        <f t="shared" si="9"/>
        <v>19</v>
      </c>
    </row>
    <row r="81" ht="13.5" customHeight="1">
      <c r="A81" s="888">
        <v>22.0</v>
      </c>
      <c r="B81" s="192" t="s">
        <v>117</v>
      </c>
      <c r="C81" s="192" t="s">
        <v>118</v>
      </c>
      <c r="D81" s="192" t="s">
        <v>119</v>
      </c>
      <c r="E81" s="559"/>
      <c r="F81" s="961"/>
      <c r="G81" s="823"/>
      <c r="H81" s="823"/>
      <c r="I81" s="823"/>
      <c r="J81" s="823"/>
      <c r="K81" s="823"/>
      <c r="L81" s="972">
        <v>8.0</v>
      </c>
      <c r="M81" s="972">
        <v>8.0</v>
      </c>
      <c r="N81" s="972">
        <v>8.0</v>
      </c>
      <c r="O81" s="823"/>
      <c r="P81" s="823"/>
      <c r="Q81" s="823"/>
      <c r="R81" s="823"/>
      <c r="S81" s="972">
        <v>8.0</v>
      </c>
      <c r="T81" s="972">
        <v>8.0</v>
      </c>
      <c r="U81" s="972">
        <v>8.0</v>
      </c>
      <c r="V81" s="972">
        <v>8.0</v>
      </c>
      <c r="W81" s="972">
        <v>8.0</v>
      </c>
      <c r="X81" s="824">
        <v>8.0</v>
      </c>
      <c r="Y81" s="823"/>
      <c r="Z81" s="972">
        <v>8.0</v>
      </c>
      <c r="AA81" s="972">
        <v>8.0</v>
      </c>
      <c r="AB81" s="972">
        <v>8.0</v>
      </c>
      <c r="AC81" s="972">
        <v>8.0</v>
      </c>
      <c r="AD81" s="972">
        <v>8.0</v>
      </c>
      <c r="AE81" s="823"/>
      <c r="AF81" s="823"/>
      <c r="AG81" s="972">
        <v>8.0</v>
      </c>
      <c r="AH81" s="972">
        <v>8.0</v>
      </c>
      <c r="AI81" s="972">
        <v>8.0</v>
      </c>
      <c r="AJ81" s="972">
        <v>8.0</v>
      </c>
      <c r="AK81" s="972">
        <v>8.0</v>
      </c>
      <c r="AL81" s="404">
        <f t="shared" si="9"/>
        <v>19</v>
      </c>
    </row>
    <row r="82" ht="13.5" customHeight="1">
      <c r="A82" s="888">
        <v>23.0</v>
      </c>
      <c r="B82" s="1025" t="s">
        <v>785</v>
      </c>
      <c r="C82" s="192" t="s">
        <v>123</v>
      </c>
      <c r="D82" s="192" t="s">
        <v>124</v>
      </c>
      <c r="E82" s="559"/>
      <c r="F82" s="961"/>
      <c r="G82" s="823" t="s">
        <v>774</v>
      </c>
      <c r="H82" s="823" t="s">
        <v>774</v>
      </c>
      <c r="I82" s="823" t="s">
        <v>774</v>
      </c>
      <c r="J82" s="823" t="s">
        <v>774</v>
      </c>
      <c r="K82" s="823" t="s">
        <v>774</v>
      </c>
      <c r="L82" s="972">
        <v>8.0</v>
      </c>
      <c r="M82" s="972">
        <v>8.0</v>
      </c>
      <c r="N82" s="972">
        <v>8.0</v>
      </c>
      <c r="O82" s="823" t="s">
        <v>774</v>
      </c>
      <c r="P82" s="823" t="s">
        <v>774</v>
      </c>
      <c r="Q82" s="823" t="s">
        <v>774</v>
      </c>
      <c r="R82" s="823" t="s">
        <v>774</v>
      </c>
      <c r="S82" s="972">
        <v>8.0</v>
      </c>
      <c r="T82" s="972">
        <v>8.0</v>
      </c>
      <c r="U82" s="972">
        <v>8.0</v>
      </c>
      <c r="V82" s="972">
        <v>8.0</v>
      </c>
      <c r="W82" s="972">
        <v>8.0</v>
      </c>
      <c r="X82" s="823"/>
      <c r="Y82" s="823"/>
      <c r="Z82" s="972">
        <v>8.0</v>
      </c>
      <c r="AA82" s="972">
        <v>8.0</v>
      </c>
      <c r="AB82" s="972">
        <v>8.0</v>
      </c>
      <c r="AC82" s="972">
        <v>8.0</v>
      </c>
      <c r="AD82" s="972">
        <v>8.0</v>
      </c>
      <c r="AE82" s="823" t="s">
        <v>774</v>
      </c>
      <c r="AF82" s="823"/>
      <c r="AG82" s="972">
        <v>8.0</v>
      </c>
      <c r="AH82" s="972">
        <v>8.0</v>
      </c>
      <c r="AI82" s="972">
        <v>8.0</v>
      </c>
      <c r="AJ82" s="972">
        <v>8.0</v>
      </c>
      <c r="AK82" s="972">
        <v>8.0</v>
      </c>
      <c r="AL82" s="404">
        <f t="shared" si="9"/>
        <v>18</v>
      </c>
    </row>
    <row r="83" ht="13.5" customHeight="1">
      <c r="A83" s="888">
        <v>24.0</v>
      </c>
      <c r="B83" s="1025" t="s">
        <v>786</v>
      </c>
      <c r="C83" s="192"/>
      <c r="D83" s="192" t="s">
        <v>732</v>
      </c>
      <c r="E83" s="559"/>
      <c r="F83" s="961"/>
      <c r="G83" s="823" t="s">
        <v>774</v>
      </c>
      <c r="H83" s="823" t="s">
        <v>774</v>
      </c>
      <c r="I83" s="823" t="s">
        <v>774</v>
      </c>
      <c r="J83" s="823" t="s">
        <v>774</v>
      </c>
      <c r="K83" s="823" t="s">
        <v>774</v>
      </c>
      <c r="L83" s="972">
        <v>8.0</v>
      </c>
      <c r="M83" s="972">
        <v>8.0</v>
      </c>
      <c r="N83" s="972">
        <v>8.0</v>
      </c>
      <c r="O83" s="823" t="s">
        <v>774</v>
      </c>
      <c r="P83" s="823" t="s">
        <v>774</v>
      </c>
      <c r="Q83" s="823" t="s">
        <v>774</v>
      </c>
      <c r="R83" s="823" t="s">
        <v>774</v>
      </c>
      <c r="S83" s="972">
        <v>8.0</v>
      </c>
      <c r="T83" s="972">
        <v>8.0</v>
      </c>
      <c r="U83" s="972">
        <v>8.0</v>
      </c>
      <c r="V83" s="972">
        <v>8.0</v>
      </c>
      <c r="W83" s="972">
        <v>8.0</v>
      </c>
      <c r="X83" s="823"/>
      <c r="Y83" s="823"/>
      <c r="Z83" s="972">
        <v>8.0</v>
      </c>
      <c r="AA83" s="972">
        <v>8.0</v>
      </c>
      <c r="AB83" s="972">
        <v>8.0</v>
      </c>
      <c r="AC83" s="972">
        <v>8.0</v>
      </c>
      <c r="AD83" s="972">
        <v>8.0</v>
      </c>
      <c r="AE83" s="823"/>
      <c r="AF83" s="823" t="s">
        <v>774</v>
      </c>
      <c r="AG83" s="972">
        <v>8.0</v>
      </c>
      <c r="AH83" s="972">
        <v>8.0</v>
      </c>
      <c r="AI83" s="972">
        <v>8.0</v>
      </c>
      <c r="AJ83" s="972">
        <v>8.0</v>
      </c>
      <c r="AK83" s="972">
        <v>8.0</v>
      </c>
      <c r="AL83" s="404">
        <f t="shared" si="9"/>
        <v>18</v>
      </c>
    </row>
    <row r="84" ht="14.25" customHeight="1">
      <c r="A84" s="888">
        <v>25.0</v>
      </c>
      <c r="B84" s="192" t="s">
        <v>128</v>
      </c>
      <c r="C84" s="394"/>
      <c r="D84" s="1026" t="s">
        <v>787</v>
      </c>
      <c r="E84" s="559"/>
      <c r="F84" s="961"/>
      <c r="G84" s="823"/>
      <c r="H84" s="823"/>
      <c r="I84" s="823"/>
      <c r="J84" s="823"/>
      <c r="K84" s="823"/>
      <c r="L84" s="972">
        <v>8.0</v>
      </c>
      <c r="M84" s="972">
        <v>8.0</v>
      </c>
      <c r="N84" s="972">
        <v>8.0</v>
      </c>
      <c r="O84" s="823"/>
      <c r="P84" s="823"/>
      <c r="Q84" s="823"/>
      <c r="R84" s="823"/>
      <c r="S84" s="1027"/>
      <c r="T84" s="1027"/>
      <c r="U84" s="1027"/>
      <c r="V84" s="1027"/>
      <c r="W84" s="1027"/>
      <c r="X84" s="821"/>
      <c r="Y84" s="821"/>
      <c r="Z84" s="1027"/>
      <c r="AA84" s="1027"/>
      <c r="AB84" s="1027"/>
      <c r="AC84" s="1027"/>
      <c r="AD84" s="1027"/>
      <c r="AE84" s="821"/>
      <c r="AF84" s="821"/>
      <c r="AG84" s="1027"/>
      <c r="AH84" s="1027"/>
      <c r="AI84" s="1027"/>
      <c r="AJ84" s="1027"/>
      <c r="AK84" s="1027"/>
      <c r="AL84" s="404">
        <f t="shared" si="9"/>
        <v>3</v>
      </c>
    </row>
    <row r="85" ht="13.5" customHeight="1">
      <c r="A85" s="888">
        <v>26.0</v>
      </c>
      <c r="B85" s="192" t="s">
        <v>132</v>
      </c>
      <c r="C85" s="394"/>
      <c r="D85" s="192" t="s">
        <v>741</v>
      </c>
      <c r="E85" s="559"/>
      <c r="F85" s="961"/>
      <c r="G85" s="823"/>
      <c r="H85" s="823"/>
      <c r="I85" s="823"/>
      <c r="J85" s="823"/>
      <c r="K85" s="823"/>
      <c r="L85" s="972">
        <v>8.0</v>
      </c>
      <c r="M85" s="972">
        <v>8.0</v>
      </c>
      <c r="N85" s="972">
        <v>8.0</v>
      </c>
      <c r="O85" s="823"/>
      <c r="P85" s="823"/>
      <c r="Q85" s="823"/>
      <c r="R85" s="823"/>
      <c r="S85" s="972">
        <v>8.0</v>
      </c>
      <c r="T85" s="972">
        <v>8.0</v>
      </c>
      <c r="U85" s="972">
        <v>8.0</v>
      </c>
      <c r="V85" s="972">
        <v>8.0</v>
      </c>
      <c r="W85" s="972">
        <v>8.0</v>
      </c>
      <c r="X85" s="824">
        <v>8.0</v>
      </c>
      <c r="Y85" s="823"/>
      <c r="Z85" s="972">
        <v>8.0</v>
      </c>
      <c r="AA85" s="972">
        <v>8.0</v>
      </c>
      <c r="AB85" s="972">
        <v>8.0</v>
      </c>
      <c r="AC85" s="972">
        <v>8.0</v>
      </c>
      <c r="AD85" s="972">
        <v>8.0</v>
      </c>
      <c r="AE85" s="823"/>
      <c r="AF85" s="823"/>
      <c r="AG85" s="972">
        <v>8.0</v>
      </c>
      <c r="AH85" s="972">
        <v>8.0</v>
      </c>
      <c r="AI85" s="972">
        <v>8.0</v>
      </c>
      <c r="AJ85" s="972">
        <v>8.0</v>
      </c>
      <c r="AK85" s="972">
        <v>8.0</v>
      </c>
      <c r="AL85" s="404">
        <f t="shared" si="9"/>
        <v>19</v>
      </c>
    </row>
    <row r="86" ht="13.5" customHeight="1">
      <c r="A86" s="888">
        <v>27.0</v>
      </c>
      <c r="B86" s="192" t="s">
        <v>139</v>
      </c>
      <c r="C86" s="399">
        <v>43269.0</v>
      </c>
      <c r="D86" s="192" t="s">
        <v>140</v>
      </c>
      <c r="E86" s="559"/>
      <c r="F86" s="961"/>
      <c r="G86" s="823"/>
      <c r="H86" s="823"/>
      <c r="I86" s="823"/>
      <c r="J86" s="823"/>
      <c r="K86" s="823"/>
      <c r="L86" s="972">
        <v>8.0</v>
      </c>
      <c r="M86" s="972">
        <v>8.0</v>
      </c>
      <c r="N86" s="972">
        <v>8.0</v>
      </c>
      <c r="O86" s="823"/>
      <c r="P86" s="823"/>
      <c r="Q86" s="823"/>
      <c r="R86" s="823"/>
      <c r="S86" s="976"/>
      <c r="T86" s="976"/>
      <c r="U86" s="976"/>
      <c r="V86" s="976"/>
      <c r="W86" s="976"/>
      <c r="X86" s="831"/>
      <c r="Y86" s="831"/>
      <c r="Z86" s="976"/>
      <c r="AA86" s="976"/>
      <c r="AB86" s="976"/>
      <c r="AC86" s="976"/>
      <c r="AD86" s="976"/>
      <c r="AE86" s="831"/>
      <c r="AF86" s="831"/>
      <c r="AG86" s="972">
        <v>8.0</v>
      </c>
      <c r="AH86" s="972">
        <v>8.0</v>
      </c>
      <c r="AI86" s="972">
        <v>8.0</v>
      </c>
      <c r="AJ86" s="972">
        <v>8.0</v>
      </c>
      <c r="AK86" s="972">
        <v>8.0</v>
      </c>
      <c r="AL86" s="404">
        <f t="shared" si="9"/>
        <v>8</v>
      </c>
    </row>
    <row r="87" ht="13.5" customHeight="1">
      <c r="A87" s="888">
        <v>28.0</v>
      </c>
      <c r="B87" s="192" t="s">
        <v>142</v>
      </c>
      <c r="C87" s="399">
        <v>43384.0</v>
      </c>
      <c r="D87" s="192" t="s">
        <v>286</v>
      </c>
      <c r="E87" s="559"/>
      <c r="F87" s="961"/>
      <c r="G87" s="823"/>
      <c r="H87" s="823"/>
      <c r="I87" s="823"/>
      <c r="J87" s="823"/>
      <c r="K87" s="823"/>
      <c r="L87" s="976"/>
      <c r="M87" s="976"/>
      <c r="N87" s="976"/>
      <c r="O87" s="831"/>
      <c r="P87" s="831"/>
      <c r="Q87" s="831"/>
      <c r="R87" s="831"/>
      <c r="S87" s="972">
        <v>8.0</v>
      </c>
      <c r="T87" s="972">
        <v>8.0</v>
      </c>
      <c r="U87" s="972">
        <v>8.0</v>
      </c>
      <c r="V87" s="972">
        <v>8.0</v>
      </c>
      <c r="W87" s="972">
        <v>8.0</v>
      </c>
      <c r="X87" s="824">
        <v>8.0</v>
      </c>
      <c r="Y87" s="823"/>
      <c r="Z87" s="972">
        <v>8.0</v>
      </c>
      <c r="AA87" s="972">
        <v>8.0</v>
      </c>
      <c r="AB87" s="972">
        <v>8.0</v>
      </c>
      <c r="AC87" s="972">
        <v>8.0</v>
      </c>
      <c r="AD87" s="972">
        <v>8.0</v>
      </c>
      <c r="AE87" s="823"/>
      <c r="AF87" s="823"/>
      <c r="AG87" s="972">
        <v>8.0</v>
      </c>
      <c r="AH87" s="972">
        <v>8.0</v>
      </c>
      <c r="AI87" s="972">
        <v>8.0</v>
      </c>
      <c r="AJ87" s="972">
        <v>8.0</v>
      </c>
      <c r="AK87" s="972">
        <v>8.0</v>
      </c>
      <c r="AL87" s="404">
        <f t="shared" si="9"/>
        <v>16</v>
      </c>
    </row>
    <row r="88" ht="15.75" customHeight="1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</row>
    <row r="89" ht="15.75" customHeight="1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89"/>
      <c r="AL89" s="89"/>
    </row>
    <row r="90" ht="15.75" customHeight="1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</row>
    <row r="91" ht="15.7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</row>
    <row r="92" ht="15.7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</row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0">
    <mergeCell ref="D54:D56"/>
    <mergeCell ref="D58:D59"/>
    <mergeCell ref="E58:E59"/>
    <mergeCell ref="C1:AJ1"/>
    <mergeCell ref="D3:D41"/>
    <mergeCell ref="C43:D45"/>
    <mergeCell ref="Z43:AC43"/>
    <mergeCell ref="D48:D52"/>
    <mergeCell ref="E48:E52"/>
    <mergeCell ref="E54:E56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14"/>
    <col customWidth="1" min="4" max="4" width="18.29"/>
    <col customWidth="1" min="5" max="5" width="33.29"/>
    <col customWidth="1" min="6" max="6" width="12.71"/>
    <col customWidth="1" min="7" max="36" width="5.86"/>
    <col customWidth="1" min="37" max="38" width="8.0"/>
  </cols>
  <sheetData>
    <row r="1" ht="18.75" customHeight="1">
      <c r="A1" s="1">
        <v>12.0</v>
      </c>
      <c r="B1" s="295"/>
      <c r="C1" s="817" t="s">
        <v>788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896" t="s">
        <v>759</v>
      </c>
      <c r="AL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790</v>
      </c>
      <c r="F2" s="818" t="s">
        <v>791</v>
      </c>
      <c r="G2" s="969">
        <v>1.0</v>
      </c>
      <c r="H2" s="327">
        <v>2.0</v>
      </c>
      <c r="I2" s="297">
        <v>3.0</v>
      </c>
      <c r="J2" s="165">
        <v>4.0</v>
      </c>
      <c r="K2" s="328">
        <v>5.0</v>
      </c>
      <c r="L2" s="328">
        <v>6.0</v>
      </c>
      <c r="M2" s="212">
        <v>7.0</v>
      </c>
      <c r="N2" s="166">
        <v>8.0</v>
      </c>
      <c r="O2" s="166">
        <v>9.0</v>
      </c>
      <c r="P2" s="165">
        <v>10.0</v>
      </c>
      <c r="Q2" s="165">
        <v>11.0</v>
      </c>
      <c r="R2" s="166">
        <v>12.0</v>
      </c>
      <c r="S2" s="165">
        <v>13.0</v>
      </c>
      <c r="T2" s="165">
        <v>14.0</v>
      </c>
      <c r="U2" s="166">
        <v>15.0</v>
      </c>
      <c r="V2" s="166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6">
        <v>22.0</v>
      </c>
      <c r="AC2" s="166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6">
        <v>29.0</v>
      </c>
      <c r="AJ2" s="166">
        <v>30.0</v>
      </c>
      <c r="AK2" s="401" t="s">
        <v>274</v>
      </c>
      <c r="AL2" s="1029"/>
    </row>
    <row r="3" ht="18.0" customHeight="1">
      <c r="A3" s="19">
        <v>1.0</v>
      </c>
      <c r="B3" s="819" t="s">
        <v>730</v>
      </c>
      <c r="C3" s="358"/>
      <c r="D3" s="22" t="s">
        <v>736</v>
      </c>
      <c r="E3" s="23"/>
      <c r="F3" s="824" t="s">
        <v>792</v>
      </c>
      <c r="G3" s="981"/>
      <c r="H3" s="971"/>
      <c r="I3" s="978"/>
      <c r="J3" s="988"/>
      <c r="K3" s="978"/>
      <c r="L3" s="978"/>
      <c r="M3" s="978"/>
      <c r="N3" s="988"/>
      <c r="O3" s="978"/>
      <c r="P3" s="978"/>
      <c r="Q3" s="988"/>
      <c r="R3" s="978"/>
      <c r="S3" s="978"/>
      <c r="T3" s="978"/>
      <c r="U3" s="988"/>
      <c r="V3" s="978"/>
      <c r="W3" s="905">
        <v>8.0</v>
      </c>
      <c r="X3" s="905">
        <v>8.0</v>
      </c>
      <c r="Y3" s="898">
        <v>12.0</v>
      </c>
      <c r="Z3" s="905">
        <v>8.0</v>
      </c>
      <c r="AA3" s="905">
        <v>8.0</v>
      </c>
      <c r="AB3" s="898">
        <v>12.0</v>
      </c>
      <c r="AC3" s="971"/>
      <c r="AD3" s="905">
        <v>8.0</v>
      </c>
      <c r="AE3" s="905"/>
      <c r="AF3" s="905">
        <v>8.0</v>
      </c>
      <c r="AG3" s="905">
        <v>8.0</v>
      </c>
      <c r="AH3" s="898">
        <v>12.0</v>
      </c>
      <c r="AI3" s="981"/>
      <c r="AJ3" s="971">
        <v>8.0</v>
      </c>
      <c r="AK3" s="404">
        <f t="shared" ref="AK3:AK33" si="1">COUNT(F3:AJ3)</f>
        <v>11</v>
      </c>
      <c r="AL3" s="1030">
        <v>1.0</v>
      </c>
    </row>
    <row r="4" ht="15.75" customHeight="1">
      <c r="A4" s="19">
        <v>2.0</v>
      </c>
      <c r="B4" s="819" t="s">
        <v>198</v>
      </c>
      <c r="C4" s="359"/>
      <c r="D4" s="32"/>
      <c r="E4" s="23"/>
      <c r="F4" s="824" t="s">
        <v>792</v>
      </c>
      <c r="G4" s="974"/>
      <c r="H4" s="974"/>
      <c r="I4" s="898">
        <v>12.0</v>
      </c>
      <c r="J4" s="905">
        <v>8.0</v>
      </c>
      <c r="K4" s="905">
        <v>8.0</v>
      </c>
      <c r="L4" s="905">
        <v>8.0</v>
      </c>
      <c r="M4" s="905"/>
      <c r="N4" s="974"/>
      <c r="O4" s="974">
        <v>8.0</v>
      </c>
      <c r="P4" s="898">
        <v>12.0</v>
      </c>
      <c r="Q4" s="905">
        <v>8.0</v>
      </c>
      <c r="R4" s="971"/>
      <c r="S4" s="905">
        <v>8.0</v>
      </c>
      <c r="T4" s="905">
        <v>8.0</v>
      </c>
      <c r="U4" s="974"/>
      <c r="V4" s="974"/>
      <c r="W4" s="905">
        <v>8.0</v>
      </c>
      <c r="X4" s="898">
        <v>12.0</v>
      </c>
      <c r="Y4" s="905">
        <v>8.0</v>
      </c>
      <c r="Z4" s="905">
        <v>8.0</v>
      </c>
      <c r="AA4" s="898">
        <v>12.0</v>
      </c>
      <c r="AB4" s="974"/>
      <c r="AC4" s="974"/>
      <c r="AD4" s="898">
        <v>12.0</v>
      </c>
      <c r="AE4" s="905">
        <v>8.0</v>
      </c>
      <c r="AF4" s="905">
        <v>8.0</v>
      </c>
      <c r="AG4" s="898" t="s">
        <v>193</v>
      </c>
      <c r="AH4" s="905">
        <v>8.0</v>
      </c>
      <c r="AI4" s="974"/>
      <c r="AJ4" s="974"/>
      <c r="AK4" s="404">
        <f t="shared" si="1"/>
        <v>18</v>
      </c>
      <c r="AL4" s="1030">
        <v>1.0</v>
      </c>
    </row>
    <row r="5" ht="15.75" customHeight="1">
      <c r="A5" s="19">
        <v>3.0</v>
      </c>
      <c r="B5" s="826" t="s">
        <v>686</v>
      </c>
      <c r="C5" s="358"/>
      <c r="D5" s="32"/>
      <c r="E5" s="23"/>
      <c r="F5" s="824" t="s">
        <v>792</v>
      </c>
      <c r="G5" s="974"/>
      <c r="H5" s="974"/>
      <c r="I5" s="905">
        <v>8.0</v>
      </c>
      <c r="J5" s="905">
        <v>8.0</v>
      </c>
      <c r="K5" s="905">
        <v>8.0</v>
      </c>
      <c r="L5" s="905">
        <v>8.0</v>
      </c>
      <c r="M5" s="898">
        <v>12.0</v>
      </c>
      <c r="N5" s="900">
        <v>12.0</v>
      </c>
      <c r="O5" s="974"/>
      <c r="P5" s="905">
        <v>8.0</v>
      </c>
      <c r="Q5" s="905"/>
      <c r="R5" s="971"/>
      <c r="S5" s="898">
        <v>12.0</v>
      </c>
      <c r="T5" s="905">
        <v>8.0</v>
      </c>
      <c r="U5" s="974"/>
      <c r="V5" s="974">
        <v>8.0</v>
      </c>
      <c r="W5" s="898">
        <v>12.0</v>
      </c>
      <c r="X5" s="905">
        <v>8.0</v>
      </c>
      <c r="Y5" s="905">
        <v>8.0</v>
      </c>
      <c r="Z5" s="898" t="s">
        <v>193</v>
      </c>
      <c r="AA5" s="905">
        <v>8.0</v>
      </c>
      <c r="AB5" s="974"/>
      <c r="AC5" s="974"/>
      <c r="AD5" s="905">
        <v>8.0</v>
      </c>
      <c r="AE5" s="905">
        <v>8.0</v>
      </c>
      <c r="AF5" s="898">
        <v>12.0</v>
      </c>
      <c r="AG5" s="905">
        <v>8.0</v>
      </c>
      <c r="AH5" s="905">
        <v>8.0</v>
      </c>
      <c r="AI5" s="974"/>
      <c r="AJ5" s="974"/>
      <c r="AK5" s="404">
        <f t="shared" si="1"/>
        <v>19</v>
      </c>
      <c r="AL5" s="1030">
        <v>1.0</v>
      </c>
    </row>
    <row r="6" ht="15.75" customHeight="1">
      <c r="A6" s="19">
        <v>4.0</v>
      </c>
      <c r="B6" s="819" t="s">
        <v>23</v>
      </c>
      <c r="C6" s="358"/>
      <c r="D6" s="32"/>
      <c r="E6" s="23"/>
      <c r="F6" s="824" t="s">
        <v>792</v>
      </c>
      <c r="G6" s="974"/>
      <c r="H6" s="974"/>
      <c r="I6" s="905">
        <v>8.0</v>
      </c>
      <c r="J6" s="905">
        <v>8.0</v>
      </c>
      <c r="K6" s="905">
        <v>8.0</v>
      </c>
      <c r="L6" s="898">
        <v>12.0</v>
      </c>
      <c r="M6" s="905"/>
      <c r="N6" s="974"/>
      <c r="O6" s="974">
        <v>8.0</v>
      </c>
      <c r="P6" s="905">
        <v>8.0</v>
      </c>
      <c r="Q6" s="905">
        <v>8.0</v>
      </c>
      <c r="R6" s="971"/>
      <c r="S6" s="905">
        <v>8.0</v>
      </c>
      <c r="T6" s="898">
        <v>12.0</v>
      </c>
      <c r="U6" s="974">
        <v>8.0</v>
      </c>
      <c r="V6" s="974"/>
      <c r="W6" s="905"/>
      <c r="X6" s="905">
        <v>8.0</v>
      </c>
      <c r="Y6" s="905">
        <v>8.0</v>
      </c>
      <c r="Z6" s="905">
        <v>8.0</v>
      </c>
      <c r="AA6" s="898">
        <v>12.0</v>
      </c>
      <c r="AB6" s="974"/>
      <c r="AC6" s="974"/>
      <c r="AD6" s="905">
        <v>8.0</v>
      </c>
      <c r="AE6" s="898">
        <v>12.0</v>
      </c>
      <c r="AF6" s="905">
        <v>8.0</v>
      </c>
      <c r="AG6" s="905"/>
      <c r="AH6" s="905">
        <v>8.0</v>
      </c>
      <c r="AI6" s="974"/>
      <c r="AJ6" s="900">
        <v>12.0</v>
      </c>
      <c r="AK6" s="404">
        <f t="shared" si="1"/>
        <v>19</v>
      </c>
      <c r="AL6" s="1030">
        <v>1.0</v>
      </c>
    </row>
    <row r="7" ht="15.75" customHeight="1">
      <c r="A7" s="19">
        <v>5.0</v>
      </c>
      <c r="B7" s="829" t="s">
        <v>760</v>
      </c>
      <c r="C7" s="358"/>
      <c r="D7" s="32"/>
      <c r="E7" s="23"/>
      <c r="F7" s="824" t="s">
        <v>792</v>
      </c>
      <c r="G7" s="974"/>
      <c r="H7" s="900">
        <v>12.0</v>
      </c>
      <c r="I7" s="905">
        <v>8.0</v>
      </c>
      <c r="J7" s="905"/>
      <c r="K7" s="898">
        <v>12.0</v>
      </c>
      <c r="L7" s="905">
        <v>8.0</v>
      </c>
      <c r="M7" s="905">
        <v>8.0</v>
      </c>
      <c r="N7" s="982"/>
      <c r="O7" s="974"/>
      <c r="P7" s="898">
        <v>12.0</v>
      </c>
      <c r="Q7" s="905"/>
      <c r="R7" s="971"/>
      <c r="S7" s="905">
        <v>8.0</v>
      </c>
      <c r="T7" s="905">
        <v>8.0</v>
      </c>
      <c r="U7" s="900">
        <v>12.0</v>
      </c>
      <c r="V7" s="974"/>
      <c r="W7" s="905">
        <v>8.0</v>
      </c>
      <c r="X7" s="905"/>
      <c r="Y7" s="905">
        <v>8.0</v>
      </c>
      <c r="Z7" s="898">
        <v>12.0</v>
      </c>
      <c r="AA7" s="905">
        <v>8.0</v>
      </c>
      <c r="AB7" s="974">
        <v>8.0</v>
      </c>
      <c r="AC7" s="974"/>
      <c r="AD7" s="898">
        <v>12.0</v>
      </c>
      <c r="AE7" s="905"/>
      <c r="AF7" s="905">
        <v>8.0</v>
      </c>
      <c r="AG7" s="905">
        <v>8.0</v>
      </c>
      <c r="AH7" s="905"/>
      <c r="AI7" s="900">
        <v>12.0</v>
      </c>
      <c r="AJ7" s="974"/>
      <c r="AK7" s="404">
        <f t="shared" si="1"/>
        <v>18</v>
      </c>
      <c r="AL7" s="1030">
        <v>0.0</v>
      </c>
    </row>
    <row r="8" ht="15.75" customHeight="1">
      <c r="A8" s="19">
        <v>6.0</v>
      </c>
      <c r="B8" s="829" t="s">
        <v>24</v>
      </c>
      <c r="C8" s="359"/>
      <c r="D8" s="32"/>
      <c r="E8" s="23"/>
      <c r="F8" s="821"/>
      <c r="G8" s="974"/>
      <c r="H8" s="974"/>
      <c r="I8" s="905">
        <v>8.0</v>
      </c>
      <c r="J8" s="898">
        <v>12.0</v>
      </c>
      <c r="K8" s="905">
        <v>8.0</v>
      </c>
      <c r="L8" s="905">
        <v>8.0</v>
      </c>
      <c r="M8" s="905"/>
      <c r="N8" s="974"/>
      <c r="O8" s="974">
        <v>8.0</v>
      </c>
      <c r="P8" s="905">
        <v>8.0</v>
      </c>
      <c r="Q8" s="898">
        <v>12.0</v>
      </c>
      <c r="R8" s="971"/>
      <c r="S8" s="905">
        <v>8.0</v>
      </c>
      <c r="T8" s="905">
        <v>8.0</v>
      </c>
      <c r="U8" s="974"/>
      <c r="V8" s="974"/>
      <c r="W8" s="905">
        <v>8.0</v>
      </c>
      <c r="X8" s="898" t="s">
        <v>193</v>
      </c>
      <c r="Y8" s="898">
        <v>12.0</v>
      </c>
      <c r="Z8" s="905">
        <v>8.0</v>
      </c>
      <c r="AA8" s="898" t="s">
        <v>193</v>
      </c>
      <c r="AB8" s="974">
        <v>8.0</v>
      </c>
      <c r="AC8" s="974"/>
      <c r="AD8" s="905"/>
      <c r="AE8" s="898" t="s">
        <v>193</v>
      </c>
      <c r="AF8" s="905">
        <v>8.0</v>
      </c>
      <c r="AG8" s="898" t="s">
        <v>193</v>
      </c>
      <c r="AH8" s="898" t="s">
        <v>193</v>
      </c>
      <c r="AI8" s="974"/>
      <c r="AJ8" s="982"/>
      <c r="AK8" s="404">
        <f t="shared" si="1"/>
        <v>14</v>
      </c>
      <c r="AL8" s="1030">
        <v>0.0</v>
      </c>
    </row>
    <row r="9" ht="15.75" customHeight="1">
      <c r="A9" s="19">
        <v>7.0</v>
      </c>
      <c r="B9" s="829" t="s">
        <v>714</v>
      </c>
      <c r="C9" s="358"/>
      <c r="D9" s="32"/>
      <c r="E9" s="23"/>
      <c r="F9" s="821"/>
      <c r="G9" s="974"/>
      <c r="H9" s="982"/>
      <c r="I9" s="898">
        <v>12.0</v>
      </c>
      <c r="J9" s="905">
        <v>8.0</v>
      </c>
      <c r="K9" s="905">
        <v>8.0</v>
      </c>
      <c r="L9" s="905">
        <v>8.0</v>
      </c>
      <c r="M9" s="898">
        <v>12.0</v>
      </c>
      <c r="N9" s="974">
        <v>8.0</v>
      </c>
      <c r="O9" s="982"/>
      <c r="P9" s="1031"/>
      <c r="Q9" s="905">
        <v>8.0</v>
      </c>
      <c r="R9" s="971"/>
      <c r="S9" s="898">
        <v>12.0</v>
      </c>
      <c r="T9" s="905">
        <v>8.0</v>
      </c>
      <c r="U9" s="974"/>
      <c r="V9" s="982"/>
      <c r="W9" s="905">
        <v>8.0</v>
      </c>
      <c r="X9" s="898">
        <v>12.0</v>
      </c>
      <c r="Y9" s="905">
        <v>8.0</v>
      </c>
      <c r="Z9" s="905">
        <v>8.0</v>
      </c>
      <c r="AA9" s="905">
        <v>8.0</v>
      </c>
      <c r="AB9" s="974"/>
      <c r="AC9" s="900">
        <v>12.0</v>
      </c>
      <c r="AD9" s="905">
        <v>8.0</v>
      </c>
      <c r="AE9" s="905">
        <v>8.0</v>
      </c>
      <c r="AF9" s="905"/>
      <c r="AG9" s="898">
        <v>12.0</v>
      </c>
      <c r="AH9" s="905">
        <v>8.0</v>
      </c>
      <c r="AI9" s="974"/>
      <c r="AJ9" s="982"/>
      <c r="AK9" s="404">
        <f t="shared" si="1"/>
        <v>19</v>
      </c>
      <c r="AL9" s="1030">
        <v>1.0</v>
      </c>
    </row>
    <row r="10" ht="15.75" customHeight="1">
      <c r="A10" s="19">
        <v>8.0</v>
      </c>
      <c r="B10" s="819" t="s">
        <v>253</v>
      </c>
      <c r="C10" s="358"/>
      <c r="D10" s="32"/>
      <c r="E10" s="912"/>
      <c r="F10" s="1032" t="s">
        <v>792</v>
      </c>
      <c r="G10" s="974"/>
      <c r="H10" s="974"/>
      <c r="I10" s="905">
        <v>8.0</v>
      </c>
      <c r="J10" s="905">
        <v>8.0</v>
      </c>
      <c r="K10" s="905">
        <v>8.0</v>
      </c>
      <c r="L10" s="905">
        <v>8.0</v>
      </c>
      <c r="M10" s="905">
        <v>8.0</v>
      </c>
      <c r="N10" s="974"/>
      <c r="O10" s="974"/>
      <c r="P10" s="905">
        <v>8.0</v>
      </c>
      <c r="Q10" s="905">
        <v>8.0</v>
      </c>
      <c r="R10" s="1033">
        <v>8.0</v>
      </c>
      <c r="S10" s="905">
        <v>8.0</v>
      </c>
      <c r="T10" s="905">
        <v>8.0</v>
      </c>
      <c r="U10" s="974"/>
      <c r="V10" s="974"/>
      <c r="W10" s="925"/>
      <c r="X10" s="925"/>
      <c r="Y10" s="925"/>
      <c r="Z10" s="925"/>
      <c r="AA10" s="925"/>
      <c r="AB10" s="923"/>
      <c r="AC10" s="923"/>
      <c r="AD10" s="925"/>
      <c r="AE10" s="905">
        <v>8.0</v>
      </c>
      <c r="AF10" s="905">
        <v>8.0</v>
      </c>
      <c r="AG10" s="905">
        <v>8.0</v>
      </c>
      <c r="AH10" s="905">
        <v>8.0</v>
      </c>
      <c r="AI10" s="1034">
        <v>8.0</v>
      </c>
      <c r="AJ10" s="974"/>
      <c r="AK10" s="404">
        <f t="shared" si="1"/>
        <v>15</v>
      </c>
      <c r="AL10" s="1030">
        <v>0.0</v>
      </c>
    </row>
    <row r="11" ht="15.75" customHeight="1">
      <c r="A11" s="19">
        <v>9.0</v>
      </c>
      <c r="B11" s="819" t="s">
        <v>25</v>
      </c>
      <c r="C11" s="358"/>
      <c r="D11" s="32"/>
      <c r="E11" s="382"/>
      <c r="F11" s="915"/>
      <c r="G11" s="974"/>
      <c r="H11" s="982"/>
      <c r="I11" s="905">
        <v>8.0</v>
      </c>
      <c r="J11" s="905">
        <v>8.0</v>
      </c>
      <c r="K11" s="905">
        <v>8.0</v>
      </c>
      <c r="L11" s="905">
        <v>8.0</v>
      </c>
      <c r="M11" s="898">
        <v>12.0</v>
      </c>
      <c r="N11" s="974"/>
      <c r="O11" s="908"/>
      <c r="P11" s="978"/>
      <c r="Q11" s="978"/>
      <c r="R11" s="978"/>
      <c r="S11" s="1035"/>
      <c r="T11" s="1036"/>
      <c r="U11" s="936"/>
      <c r="V11" s="908"/>
      <c r="W11" s="988"/>
      <c r="X11" s="978"/>
      <c r="Y11" s="978"/>
      <c r="Z11" s="978"/>
      <c r="AA11" s="978"/>
      <c r="AB11" s="936"/>
      <c r="AC11" s="908"/>
      <c r="AD11" s="905">
        <v>8.0</v>
      </c>
      <c r="AE11" s="905">
        <v>8.0</v>
      </c>
      <c r="AF11" s="898">
        <v>12.0</v>
      </c>
      <c r="AG11" s="905"/>
      <c r="AH11" s="905">
        <v>8.0</v>
      </c>
      <c r="AI11" s="900">
        <v>12.0</v>
      </c>
      <c r="AJ11" s="982"/>
      <c r="AK11" s="404">
        <f t="shared" si="1"/>
        <v>10</v>
      </c>
      <c r="AL11" s="1030">
        <v>1.0</v>
      </c>
    </row>
    <row r="12" ht="15.75" customHeight="1">
      <c r="A12" s="19">
        <v>10.0</v>
      </c>
      <c r="B12" s="819" t="s">
        <v>761</v>
      </c>
      <c r="C12" s="358"/>
      <c r="D12" s="32"/>
      <c r="E12" s="23"/>
      <c r="F12" s="821"/>
      <c r="G12" s="900" t="s">
        <v>193</v>
      </c>
      <c r="H12" s="974"/>
      <c r="I12" s="905"/>
      <c r="J12" s="905">
        <v>8.0</v>
      </c>
      <c r="K12" s="905">
        <v>8.0</v>
      </c>
      <c r="L12" s="898">
        <v>12.0</v>
      </c>
      <c r="M12" s="905">
        <v>8.0</v>
      </c>
      <c r="N12" s="974"/>
      <c r="O12" s="974"/>
      <c r="P12" s="905">
        <v>8.0</v>
      </c>
      <c r="Q12" s="905">
        <v>8.0</v>
      </c>
      <c r="R12" s="971"/>
      <c r="S12" s="1037">
        <v>8.0</v>
      </c>
      <c r="T12" s="1038">
        <v>12.0</v>
      </c>
      <c r="U12" s="974">
        <v>8.0</v>
      </c>
      <c r="V12" s="974"/>
      <c r="W12" s="905">
        <v>8.0</v>
      </c>
      <c r="X12" s="905"/>
      <c r="Y12" s="905"/>
      <c r="Z12" s="905">
        <v>8.0</v>
      </c>
      <c r="AA12" s="898">
        <v>12.0</v>
      </c>
      <c r="AB12" s="974"/>
      <c r="AC12" s="974">
        <v>8.0</v>
      </c>
      <c r="AD12" s="905">
        <v>8.0</v>
      </c>
      <c r="AE12" s="898">
        <v>12.0</v>
      </c>
      <c r="AF12" s="905">
        <v>8.0</v>
      </c>
      <c r="AG12" s="905">
        <v>8.0</v>
      </c>
      <c r="AH12" s="905"/>
      <c r="AI12" s="974"/>
      <c r="AJ12" s="974">
        <v>8.0</v>
      </c>
      <c r="AK12" s="404">
        <f t="shared" si="1"/>
        <v>18</v>
      </c>
      <c r="AL12" s="1030">
        <v>1.0</v>
      </c>
    </row>
    <row r="13" ht="15.75" customHeight="1">
      <c r="A13" s="19">
        <v>11.0</v>
      </c>
      <c r="B13" s="829" t="s">
        <v>278</v>
      </c>
      <c r="C13" s="359"/>
      <c r="D13" s="32"/>
      <c r="E13" s="23"/>
      <c r="F13" s="821"/>
      <c r="G13" s="904"/>
      <c r="H13" s="904">
        <v>8.0</v>
      </c>
      <c r="I13" s="905">
        <v>8.0</v>
      </c>
      <c r="J13" s="905">
        <v>8.0</v>
      </c>
      <c r="K13" s="898">
        <v>12.0</v>
      </c>
      <c r="L13" s="905">
        <v>8.0</v>
      </c>
      <c r="M13" s="905">
        <v>8.0</v>
      </c>
      <c r="N13" s="904"/>
      <c r="O13" s="904"/>
      <c r="P13" s="905">
        <v>8.0</v>
      </c>
      <c r="Q13" s="905">
        <v>8.0</v>
      </c>
      <c r="R13" s="1039">
        <v>12.0</v>
      </c>
      <c r="S13" s="1040">
        <v>12.0</v>
      </c>
      <c r="T13" s="1041">
        <v>8.0</v>
      </c>
      <c r="U13" s="904">
        <v>8.0</v>
      </c>
      <c r="V13" s="904"/>
      <c r="W13" s="905">
        <v>8.0</v>
      </c>
      <c r="X13" s="905"/>
      <c r="Y13" s="905"/>
      <c r="Z13" s="905">
        <v>8.0</v>
      </c>
      <c r="AA13" s="905">
        <v>8.0</v>
      </c>
      <c r="AB13" s="904"/>
      <c r="AC13" s="904"/>
      <c r="AD13" s="898">
        <v>12.0</v>
      </c>
      <c r="AE13" s="905">
        <v>8.0</v>
      </c>
      <c r="AF13" s="898">
        <v>12.0</v>
      </c>
      <c r="AG13" s="905">
        <v>8.0</v>
      </c>
      <c r="AH13" s="905">
        <v>8.0</v>
      </c>
      <c r="AI13" s="904"/>
      <c r="AJ13" s="904"/>
      <c r="AK13" s="404">
        <f t="shared" si="1"/>
        <v>20</v>
      </c>
      <c r="AL13" s="1030">
        <v>1.0</v>
      </c>
    </row>
    <row r="14" ht="15.75" customHeight="1">
      <c r="A14" s="19">
        <v>12.0</v>
      </c>
      <c r="B14" s="829" t="s">
        <v>200</v>
      </c>
      <c r="C14" s="358"/>
      <c r="D14" s="32"/>
      <c r="E14" s="23"/>
      <c r="F14" s="821"/>
      <c r="G14" s="982"/>
      <c r="H14" s="974"/>
      <c r="I14" s="905">
        <v>8.0</v>
      </c>
      <c r="J14" s="898">
        <v>12.0</v>
      </c>
      <c r="K14" s="905">
        <v>8.0</v>
      </c>
      <c r="L14" s="905">
        <v>8.0</v>
      </c>
      <c r="M14" s="905"/>
      <c r="N14" s="982"/>
      <c r="O14" s="900">
        <v>12.0</v>
      </c>
      <c r="P14" s="905">
        <v>8.0</v>
      </c>
      <c r="Q14" s="905">
        <v>8.0</v>
      </c>
      <c r="R14" s="971"/>
      <c r="S14" s="1037">
        <v>8.0</v>
      </c>
      <c r="T14" s="1041">
        <v>8.0</v>
      </c>
      <c r="U14" s="982"/>
      <c r="V14" s="974"/>
      <c r="W14" s="898">
        <v>12.0</v>
      </c>
      <c r="X14" s="905">
        <v>8.0</v>
      </c>
      <c r="Y14" s="905">
        <v>8.0</v>
      </c>
      <c r="Z14" s="905">
        <v>8.0</v>
      </c>
      <c r="AA14" s="905">
        <v>8.0</v>
      </c>
      <c r="AB14" s="900">
        <v>12.0</v>
      </c>
      <c r="AC14" s="974"/>
      <c r="AD14" s="905">
        <v>8.0</v>
      </c>
      <c r="AE14" s="905">
        <v>8.0</v>
      </c>
      <c r="AF14" s="905"/>
      <c r="AG14" s="905">
        <v>8.0</v>
      </c>
      <c r="AH14" s="898">
        <v>12.0</v>
      </c>
      <c r="AI14" s="982"/>
      <c r="AJ14" s="974"/>
      <c r="AK14" s="404">
        <f t="shared" si="1"/>
        <v>19</v>
      </c>
      <c r="AL14" s="1030">
        <v>1.0</v>
      </c>
    </row>
    <row r="15" ht="15.75" customHeight="1">
      <c r="A15" s="19">
        <v>13.0</v>
      </c>
      <c r="B15" s="1042" t="s">
        <v>27</v>
      </c>
      <c r="C15" s="359"/>
      <c r="D15" s="32"/>
      <c r="E15" s="23"/>
      <c r="F15" s="821"/>
      <c r="G15" s="974"/>
      <c r="H15" s="974"/>
      <c r="I15" s="898">
        <v>12.0</v>
      </c>
      <c r="J15" s="905">
        <v>8.0</v>
      </c>
      <c r="K15" s="905">
        <v>8.0</v>
      </c>
      <c r="L15" s="905">
        <v>8.0</v>
      </c>
      <c r="M15" s="898">
        <v>12.0</v>
      </c>
      <c r="N15" s="974"/>
      <c r="O15" s="974"/>
      <c r="P15" s="898">
        <v>12.0</v>
      </c>
      <c r="Q15" s="905">
        <v>8.0</v>
      </c>
      <c r="R15" s="971"/>
      <c r="S15" s="905"/>
      <c r="T15" s="905">
        <v>8.0</v>
      </c>
      <c r="U15" s="982"/>
      <c r="V15" s="900">
        <v>12.0</v>
      </c>
      <c r="W15" s="905">
        <v>8.0</v>
      </c>
      <c r="X15" s="898">
        <v>12.0</v>
      </c>
      <c r="Y15" s="905">
        <v>8.0</v>
      </c>
      <c r="Z15" s="905">
        <v>8.0</v>
      </c>
      <c r="AA15" s="905">
        <v>8.0</v>
      </c>
      <c r="AB15" s="974"/>
      <c r="AC15" s="974"/>
      <c r="AD15" s="905">
        <v>8.0</v>
      </c>
      <c r="AE15" s="905">
        <v>8.0</v>
      </c>
      <c r="AF15" s="905">
        <v>8.0</v>
      </c>
      <c r="AG15" s="898">
        <v>12.0</v>
      </c>
      <c r="AH15" s="905">
        <v>8.0</v>
      </c>
      <c r="AI15" s="974"/>
      <c r="AJ15" s="974"/>
      <c r="AK15" s="404">
        <f t="shared" si="1"/>
        <v>19</v>
      </c>
      <c r="AL15" s="1030">
        <v>1.0</v>
      </c>
    </row>
    <row r="16" ht="15.75" customHeight="1">
      <c r="A16" s="19">
        <v>14.0</v>
      </c>
      <c r="B16" s="819" t="s">
        <v>28</v>
      </c>
      <c r="C16" s="359"/>
      <c r="D16" s="32"/>
      <c r="E16" s="23"/>
      <c r="F16" s="821"/>
      <c r="G16" s="974"/>
      <c r="H16" s="974"/>
      <c r="I16" s="905">
        <v>8.0</v>
      </c>
      <c r="J16" s="905">
        <v>8.0</v>
      </c>
      <c r="K16" s="898">
        <v>12.0</v>
      </c>
      <c r="L16" s="905">
        <v>8.0</v>
      </c>
      <c r="M16" s="905">
        <v>8.0</v>
      </c>
      <c r="N16" s="974"/>
      <c r="O16" s="974"/>
      <c r="P16" s="905"/>
      <c r="Q16" s="905">
        <v>8.0</v>
      </c>
      <c r="R16" s="971"/>
      <c r="S16" s="1043">
        <v>12.0</v>
      </c>
      <c r="T16" s="1044">
        <v>8.0</v>
      </c>
      <c r="U16" s="900">
        <v>12.0</v>
      </c>
      <c r="V16" s="974"/>
      <c r="W16" s="905">
        <v>8.0</v>
      </c>
      <c r="X16" s="905">
        <v>8.0</v>
      </c>
      <c r="Y16" s="905">
        <v>8.0</v>
      </c>
      <c r="Z16" s="898">
        <v>12.0</v>
      </c>
      <c r="AA16" s="905">
        <v>8.0</v>
      </c>
      <c r="AB16" s="974"/>
      <c r="AC16" s="974"/>
      <c r="AD16" s="978"/>
      <c r="AE16" s="978"/>
      <c r="AF16" s="988"/>
      <c r="AG16" s="978"/>
      <c r="AH16" s="978"/>
      <c r="AI16" s="936"/>
      <c r="AJ16" s="936"/>
      <c r="AK16" s="404">
        <f t="shared" si="1"/>
        <v>14</v>
      </c>
      <c r="AL16" s="1030">
        <v>1.0</v>
      </c>
    </row>
    <row r="17" ht="15.75" customHeight="1">
      <c r="A17" s="19">
        <v>15.0</v>
      </c>
      <c r="B17" s="819" t="s">
        <v>312</v>
      </c>
      <c r="C17" s="359"/>
      <c r="D17" s="32"/>
      <c r="E17" s="23"/>
      <c r="F17" s="824" t="s">
        <v>792</v>
      </c>
      <c r="G17" s="974"/>
      <c r="H17" s="974"/>
      <c r="I17" s="905">
        <v>8.0</v>
      </c>
      <c r="J17" s="905">
        <v>8.0</v>
      </c>
      <c r="K17" s="905">
        <v>8.0</v>
      </c>
      <c r="L17" s="898">
        <v>12.0</v>
      </c>
      <c r="M17" s="905">
        <v>8.0</v>
      </c>
      <c r="N17" s="974"/>
      <c r="O17" s="982"/>
      <c r="P17" s="905">
        <v>8.0</v>
      </c>
      <c r="Q17" s="898">
        <v>12.0</v>
      </c>
      <c r="R17" s="1033">
        <v>8.0</v>
      </c>
      <c r="S17" s="1037">
        <v>8.0</v>
      </c>
      <c r="T17" s="1038">
        <v>12.0</v>
      </c>
      <c r="U17" s="974"/>
      <c r="V17" s="974"/>
      <c r="W17" s="905">
        <v>8.0</v>
      </c>
      <c r="X17" s="898">
        <v>12.0</v>
      </c>
      <c r="Y17" s="905">
        <v>8.0</v>
      </c>
      <c r="Z17" s="905">
        <v>8.0</v>
      </c>
      <c r="AA17" s="898">
        <v>12.0</v>
      </c>
      <c r="AB17" s="974"/>
      <c r="AC17" s="974"/>
      <c r="AD17" s="905">
        <v>8.0</v>
      </c>
      <c r="AE17" s="898">
        <v>12.0</v>
      </c>
      <c r="AF17" s="905">
        <v>8.0</v>
      </c>
      <c r="AG17" s="905">
        <v>8.0</v>
      </c>
      <c r="AH17" s="905">
        <v>8.0</v>
      </c>
      <c r="AI17" s="974"/>
      <c r="AJ17" s="974"/>
      <c r="AK17" s="404">
        <f t="shared" si="1"/>
        <v>20</v>
      </c>
      <c r="AL17" s="1030">
        <v>1.0</v>
      </c>
    </row>
    <row r="18" ht="15.75" customHeight="1">
      <c r="A18" s="19">
        <v>16.0</v>
      </c>
      <c r="B18" s="842" t="s">
        <v>729</v>
      </c>
      <c r="C18" s="362"/>
      <c r="D18" s="32"/>
      <c r="E18" s="23"/>
      <c r="F18" s="824" t="s">
        <v>792</v>
      </c>
      <c r="G18" s="974"/>
      <c r="H18" s="974"/>
      <c r="I18" s="905">
        <v>8.0</v>
      </c>
      <c r="J18" s="905">
        <v>8.0</v>
      </c>
      <c r="K18" s="898">
        <v>12.0</v>
      </c>
      <c r="L18" s="1045"/>
      <c r="M18" s="905">
        <v>8.0</v>
      </c>
      <c r="N18" s="900">
        <v>12.0</v>
      </c>
      <c r="O18" s="974"/>
      <c r="P18" s="1046">
        <v>8.0</v>
      </c>
      <c r="Q18" s="1044">
        <v>8.0</v>
      </c>
      <c r="R18" s="971">
        <v>8.0</v>
      </c>
      <c r="S18" s="1047">
        <v>8.0</v>
      </c>
      <c r="T18" s="1041"/>
      <c r="U18" s="974"/>
      <c r="V18" s="974"/>
      <c r="W18" s="1031"/>
      <c r="X18" s="905">
        <v>8.0</v>
      </c>
      <c r="Y18" s="905">
        <v>8.0</v>
      </c>
      <c r="Z18" s="905"/>
      <c r="AA18" s="905">
        <v>8.0</v>
      </c>
      <c r="AB18" s="974">
        <v>8.0</v>
      </c>
      <c r="AC18" s="974"/>
      <c r="AD18" s="898">
        <v>12.0</v>
      </c>
      <c r="AE18" s="905">
        <v>8.0</v>
      </c>
      <c r="AF18" s="905">
        <v>8.0</v>
      </c>
      <c r="AG18" s="898">
        <v>12.0</v>
      </c>
      <c r="AH18" s="905">
        <v>8.0</v>
      </c>
      <c r="AI18" s="900">
        <v>12.0</v>
      </c>
      <c r="AJ18" s="974"/>
      <c r="AK18" s="404">
        <f t="shared" si="1"/>
        <v>19</v>
      </c>
      <c r="AL18" s="1030">
        <v>1.0</v>
      </c>
    </row>
    <row r="19" ht="15.75" customHeight="1">
      <c r="A19" s="19">
        <v>17.0</v>
      </c>
      <c r="B19" s="819" t="s">
        <v>32</v>
      </c>
      <c r="C19" s="359"/>
      <c r="D19" s="32"/>
      <c r="E19" s="23"/>
      <c r="F19" s="821"/>
      <c r="G19" s="900">
        <v>12.0</v>
      </c>
      <c r="H19" s="974"/>
      <c r="I19" s="905"/>
      <c r="J19" s="898">
        <v>12.0</v>
      </c>
      <c r="K19" s="905">
        <v>8.0</v>
      </c>
      <c r="L19" s="905">
        <v>8.0</v>
      </c>
      <c r="M19" s="905">
        <v>8.0</v>
      </c>
      <c r="N19" s="900">
        <v>12.0</v>
      </c>
      <c r="O19" s="974"/>
      <c r="P19" s="1037"/>
      <c r="Q19" s="1038">
        <v>12.0</v>
      </c>
      <c r="R19" s="971"/>
      <c r="S19" s="1037">
        <v>8.0</v>
      </c>
      <c r="T19" s="1041">
        <v>8.0</v>
      </c>
      <c r="U19" s="974"/>
      <c r="V19" s="974"/>
      <c r="W19" s="905">
        <v>8.0</v>
      </c>
      <c r="X19" s="905">
        <v>8.0</v>
      </c>
      <c r="Y19" s="898">
        <v>12.0</v>
      </c>
      <c r="Z19" s="905">
        <v>8.0</v>
      </c>
      <c r="AA19" s="905">
        <v>8.0</v>
      </c>
      <c r="AB19" s="974"/>
      <c r="AC19" s="900">
        <v>12.0</v>
      </c>
      <c r="AD19" s="905">
        <v>8.0</v>
      </c>
      <c r="AE19" s="905">
        <v>8.0</v>
      </c>
      <c r="AF19" s="905"/>
      <c r="AG19" s="905">
        <v>8.0</v>
      </c>
      <c r="AH19" s="898">
        <v>12.0</v>
      </c>
      <c r="AI19" s="974"/>
      <c r="AJ19" s="974"/>
      <c r="AK19" s="404">
        <f t="shared" si="1"/>
        <v>19</v>
      </c>
      <c r="AL19" s="1030">
        <v>1.0</v>
      </c>
    </row>
    <row r="20" ht="15.75" customHeight="1">
      <c r="A20" s="19">
        <v>18.0</v>
      </c>
      <c r="B20" s="829" t="s">
        <v>33</v>
      </c>
      <c r="C20" s="380"/>
      <c r="D20" s="32"/>
      <c r="E20" s="23"/>
      <c r="F20" s="821"/>
      <c r="G20" s="974"/>
      <c r="H20" s="974"/>
      <c r="I20" s="1031"/>
      <c r="J20" s="898">
        <v>12.0</v>
      </c>
      <c r="K20" s="905">
        <v>8.0</v>
      </c>
      <c r="L20" s="905">
        <v>8.0</v>
      </c>
      <c r="M20" s="905">
        <v>8.0</v>
      </c>
      <c r="N20" s="974">
        <v>8.0</v>
      </c>
      <c r="O20" s="974"/>
      <c r="P20" s="1040">
        <v>12.0</v>
      </c>
      <c r="Q20" s="1041">
        <v>8.0</v>
      </c>
      <c r="R20" s="971"/>
      <c r="S20" s="905">
        <v>8.0</v>
      </c>
      <c r="T20" s="905">
        <v>8.0</v>
      </c>
      <c r="U20" s="974"/>
      <c r="V20" s="982"/>
      <c r="W20" s="898">
        <v>12.0</v>
      </c>
      <c r="X20" s="898">
        <v>12.0</v>
      </c>
      <c r="Y20" s="905"/>
      <c r="Z20" s="905">
        <v>8.0</v>
      </c>
      <c r="AA20" s="905">
        <v>8.0</v>
      </c>
      <c r="AB20" s="974"/>
      <c r="AC20" s="974">
        <v>8.0</v>
      </c>
      <c r="AD20" s="898">
        <v>12.0</v>
      </c>
      <c r="AE20" s="905">
        <v>8.0</v>
      </c>
      <c r="AF20" s="905">
        <v>8.0</v>
      </c>
      <c r="AG20" s="905">
        <v>8.0</v>
      </c>
      <c r="AH20" s="905">
        <v>8.0</v>
      </c>
      <c r="AI20" s="974">
        <v>8.0</v>
      </c>
      <c r="AJ20" s="974"/>
      <c r="AK20" s="404">
        <f t="shared" si="1"/>
        <v>20</v>
      </c>
      <c r="AL20" s="1030">
        <v>1.0</v>
      </c>
    </row>
    <row r="21" ht="15.75" customHeight="1">
      <c r="A21" s="19">
        <v>19.0</v>
      </c>
      <c r="B21" s="829" t="s">
        <v>313</v>
      </c>
      <c r="C21" s="364"/>
      <c r="D21" s="32"/>
      <c r="E21" s="382"/>
      <c r="F21" s="821"/>
      <c r="G21" s="974">
        <v>8.0</v>
      </c>
      <c r="H21" s="974"/>
      <c r="I21" s="905"/>
      <c r="J21" s="905">
        <v>8.0</v>
      </c>
      <c r="K21" s="905">
        <v>8.0</v>
      </c>
      <c r="L21" s="905">
        <v>8.0</v>
      </c>
      <c r="M21" s="898">
        <v>12.0</v>
      </c>
      <c r="N21" s="974"/>
      <c r="O21" s="900">
        <v>12.0</v>
      </c>
      <c r="P21" s="1037">
        <v>8.0</v>
      </c>
      <c r="Q21" s="1048"/>
      <c r="R21" s="971"/>
      <c r="S21" s="1043">
        <v>12.0</v>
      </c>
      <c r="T21" s="1049">
        <v>8.0</v>
      </c>
      <c r="U21" s="974"/>
      <c r="V21" s="974">
        <v>8.0</v>
      </c>
      <c r="W21" s="898">
        <v>12.0</v>
      </c>
      <c r="X21" s="905">
        <v>8.0</v>
      </c>
      <c r="Y21" s="905"/>
      <c r="Z21" s="905">
        <v>8.0</v>
      </c>
      <c r="AA21" s="905">
        <v>8.0</v>
      </c>
      <c r="AB21" s="974"/>
      <c r="AC21" s="974"/>
      <c r="AD21" s="905">
        <v>8.0</v>
      </c>
      <c r="AE21" s="905">
        <v>8.0</v>
      </c>
      <c r="AF21" s="898">
        <v>12.0</v>
      </c>
      <c r="AG21" s="905">
        <v>8.0</v>
      </c>
      <c r="AH21" s="905">
        <v>8.0</v>
      </c>
      <c r="AI21" s="974"/>
      <c r="AJ21" s="974">
        <v>8.0</v>
      </c>
      <c r="AK21" s="404">
        <f t="shared" si="1"/>
        <v>20</v>
      </c>
      <c r="AL21" s="1030">
        <v>1.0</v>
      </c>
    </row>
    <row r="22" ht="15.75" customHeight="1">
      <c r="A22" s="19">
        <v>20.0</v>
      </c>
      <c r="B22" s="829" t="s">
        <v>684</v>
      </c>
      <c r="C22" s="846"/>
      <c r="D22" s="32"/>
      <c r="E22" s="41"/>
      <c r="F22" s="821"/>
      <c r="G22" s="982"/>
      <c r="H22" s="974"/>
      <c r="I22" s="905">
        <v>8.0</v>
      </c>
      <c r="J22" s="905">
        <v>8.0</v>
      </c>
      <c r="K22" s="925"/>
      <c r="L22" s="926"/>
      <c r="M22" s="925"/>
      <c r="N22" s="1050"/>
      <c r="O22" s="923"/>
      <c r="P22" s="925"/>
      <c r="Q22" s="925"/>
      <c r="R22" s="925"/>
      <c r="S22" s="1051"/>
      <c r="T22" s="1038">
        <v>12.0</v>
      </c>
      <c r="U22" s="982"/>
      <c r="V22" s="974"/>
      <c r="W22" s="905">
        <v>8.0</v>
      </c>
      <c r="X22" s="905">
        <v>8.0</v>
      </c>
      <c r="Y22" s="905">
        <v>8.0</v>
      </c>
      <c r="Z22" s="898">
        <v>12.0</v>
      </c>
      <c r="AA22" s="905">
        <v>8.0</v>
      </c>
      <c r="AB22" s="900">
        <v>12.0</v>
      </c>
      <c r="AC22" s="974"/>
      <c r="AD22" s="905">
        <v>8.0</v>
      </c>
      <c r="AE22" s="905">
        <v>8.0</v>
      </c>
      <c r="AF22" s="905"/>
      <c r="AG22" s="898">
        <v>12.0</v>
      </c>
      <c r="AH22" s="905">
        <v>8.0</v>
      </c>
      <c r="AI22" s="982"/>
      <c r="AJ22" s="900">
        <v>12.0</v>
      </c>
      <c r="AK22" s="404">
        <f t="shared" si="1"/>
        <v>14</v>
      </c>
      <c r="AL22" s="1030">
        <v>1.0</v>
      </c>
    </row>
    <row r="23" ht="15.75" customHeight="1">
      <c r="A23" s="19">
        <v>21.0</v>
      </c>
      <c r="B23" s="845" t="s">
        <v>165</v>
      </c>
      <c r="C23" s="364"/>
      <c r="D23" s="32"/>
      <c r="E23" s="23"/>
      <c r="F23" s="824" t="s">
        <v>792</v>
      </c>
      <c r="G23" s="974"/>
      <c r="H23" s="974" t="s">
        <v>193</v>
      </c>
      <c r="I23" s="905">
        <v>8.0</v>
      </c>
      <c r="J23" s="905">
        <v>8.0</v>
      </c>
      <c r="K23" s="898">
        <v>12.0</v>
      </c>
      <c r="L23" s="905">
        <v>8.0</v>
      </c>
      <c r="M23" s="905">
        <v>8.0</v>
      </c>
      <c r="N23" s="974"/>
      <c r="O23" s="974"/>
      <c r="P23" s="1043">
        <v>12.0</v>
      </c>
      <c r="Q23" s="1044">
        <v>8.0</v>
      </c>
      <c r="R23" s="971"/>
      <c r="S23" s="1052"/>
      <c r="T23" s="1048">
        <v>8.0</v>
      </c>
      <c r="U23" s="900">
        <v>12.0</v>
      </c>
      <c r="V23" s="982"/>
      <c r="W23" s="905">
        <v>8.0</v>
      </c>
      <c r="X23" s="905">
        <v>8.0</v>
      </c>
      <c r="Y23" s="898">
        <v>12.0</v>
      </c>
      <c r="Z23" s="905"/>
      <c r="AA23" s="905">
        <v>8.0</v>
      </c>
      <c r="AB23" s="974"/>
      <c r="AC23" s="974"/>
      <c r="AD23" s="898">
        <v>12.0</v>
      </c>
      <c r="AE23" s="905">
        <v>8.0</v>
      </c>
      <c r="AF23" s="905">
        <v>8.0</v>
      </c>
      <c r="AG23" s="905">
        <v>8.0</v>
      </c>
      <c r="AH23" s="898">
        <v>12.0</v>
      </c>
      <c r="AI23" s="974"/>
      <c r="AJ23" s="974"/>
      <c r="AK23" s="404">
        <f t="shared" si="1"/>
        <v>18</v>
      </c>
      <c r="AL23" s="1030">
        <v>1.0</v>
      </c>
    </row>
    <row r="24" ht="15.0" customHeight="1">
      <c r="A24" s="19">
        <v>22.0</v>
      </c>
      <c r="B24" s="829" t="s">
        <v>687</v>
      </c>
      <c r="C24" s="377"/>
      <c r="D24" s="32"/>
      <c r="E24" s="382"/>
      <c r="F24" s="1053" t="s">
        <v>792</v>
      </c>
      <c r="G24" s="900">
        <v>12.0</v>
      </c>
      <c r="H24" s="974"/>
      <c r="I24" s="905"/>
      <c r="J24" s="905">
        <v>8.0</v>
      </c>
      <c r="K24" s="905">
        <v>8.0</v>
      </c>
      <c r="L24" s="905">
        <v>8.0</v>
      </c>
      <c r="M24" s="898">
        <v>12.0</v>
      </c>
      <c r="N24" s="974"/>
      <c r="O24" s="974"/>
      <c r="P24" s="1037">
        <v>8.0</v>
      </c>
      <c r="Q24" s="1038">
        <v>12.0</v>
      </c>
      <c r="R24" s="971"/>
      <c r="S24" s="1037">
        <v>8.0</v>
      </c>
      <c r="T24" s="1041">
        <v>8.0</v>
      </c>
      <c r="U24" s="936"/>
      <c r="V24" s="936"/>
      <c r="W24" s="978"/>
      <c r="X24" s="988"/>
      <c r="Y24" s="978"/>
      <c r="Z24" s="978"/>
      <c r="AA24" s="978"/>
      <c r="AB24" s="936"/>
      <c r="AC24" s="936"/>
      <c r="AD24" s="978"/>
      <c r="AE24" s="978"/>
      <c r="AF24" s="988"/>
      <c r="AG24" s="978"/>
      <c r="AH24" s="988"/>
      <c r="AI24" s="1054"/>
      <c r="AJ24" s="974"/>
      <c r="AK24" s="404">
        <f t="shared" si="1"/>
        <v>9</v>
      </c>
      <c r="AL24" s="1030">
        <v>0.0</v>
      </c>
    </row>
    <row r="25" ht="15.75" customHeight="1">
      <c r="A25" s="19">
        <v>23.0</v>
      </c>
      <c r="B25" s="829" t="s">
        <v>37</v>
      </c>
      <c r="C25" s="377"/>
      <c r="D25" s="32"/>
      <c r="E25" s="23"/>
      <c r="F25" s="821"/>
      <c r="G25" s="974"/>
      <c r="H25" s="974"/>
      <c r="I25" s="898">
        <v>12.0</v>
      </c>
      <c r="J25" s="905">
        <v>8.0</v>
      </c>
      <c r="K25" s="905">
        <v>8.0</v>
      </c>
      <c r="L25" s="905">
        <v>8.0</v>
      </c>
      <c r="M25" s="905">
        <v>8.0</v>
      </c>
      <c r="N25" s="974"/>
      <c r="O25" s="974"/>
      <c r="P25" s="1047">
        <v>8.0</v>
      </c>
      <c r="Q25" s="1048">
        <v>8.0</v>
      </c>
      <c r="R25" s="971"/>
      <c r="S25" s="905">
        <v>8.0</v>
      </c>
      <c r="T25" s="905">
        <v>8.0</v>
      </c>
      <c r="U25" s="974"/>
      <c r="V25" s="900">
        <v>12.0</v>
      </c>
      <c r="W25" s="905">
        <v>8.0</v>
      </c>
      <c r="X25" s="905">
        <v>8.0</v>
      </c>
      <c r="Y25" s="905">
        <v>8.0</v>
      </c>
      <c r="Z25" s="905">
        <v>8.0</v>
      </c>
      <c r="AA25" s="898">
        <v>12.0</v>
      </c>
      <c r="AB25" s="974">
        <v>8.0</v>
      </c>
      <c r="AC25" s="974"/>
      <c r="AD25" s="905">
        <v>8.0</v>
      </c>
      <c r="AE25" s="898">
        <v>12.0</v>
      </c>
      <c r="AF25" s="905">
        <v>8.0</v>
      </c>
      <c r="AG25" s="1031"/>
      <c r="AH25" s="905">
        <v>8.0</v>
      </c>
      <c r="AI25" s="974"/>
      <c r="AJ25" s="974"/>
      <c r="AK25" s="404">
        <f t="shared" si="1"/>
        <v>20</v>
      </c>
      <c r="AL25" s="1030">
        <v>1.0</v>
      </c>
    </row>
    <row r="26" ht="15.75" customHeight="1">
      <c r="A26" s="19">
        <v>24.0</v>
      </c>
      <c r="B26" s="829" t="s">
        <v>226</v>
      </c>
      <c r="C26" s="851"/>
      <c r="D26" s="32"/>
      <c r="E26" s="23"/>
      <c r="F26" s="821"/>
      <c r="G26" s="974"/>
      <c r="H26" s="974"/>
      <c r="I26" s="905">
        <v>8.0</v>
      </c>
      <c r="J26" s="905">
        <v>8.0</v>
      </c>
      <c r="K26" s="905">
        <v>8.0</v>
      </c>
      <c r="L26" s="905">
        <v>8.0</v>
      </c>
      <c r="M26" s="905">
        <v>8.0</v>
      </c>
      <c r="N26" s="974"/>
      <c r="O26" s="974"/>
      <c r="P26" s="1037">
        <v>8.0</v>
      </c>
      <c r="Q26" s="1041">
        <v>8.0</v>
      </c>
      <c r="R26" s="971"/>
      <c r="S26" s="1046">
        <v>8.0</v>
      </c>
      <c r="T26" s="1044">
        <v>8.0</v>
      </c>
      <c r="U26" s="974"/>
      <c r="V26" s="974"/>
      <c r="W26" s="905">
        <v>8.0</v>
      </c>
      <c r="X26" s="905">
        <v>8.0</v>
      </c>
      <c r="Y26" s="905">
        <v>8.0</v>
      </c>
      <c r="Z26" s="905">
        <v>8.0</v>
      </c>
      <c r="AA26" s="905">
        <v>8.0</v>
      </c>
      <c r="AB26" s="974"/>
      <c r="AC26" s="974"/>
      <c r="AD26" s="905">
        <v>8.0</v>
      </c>
      <c r="AE26" s="905">
        <v>8.0</v>
      </c>
      <c r="AF26" s="905">
        <v>8.0</v>
      </c>
      <c r="AG26" s="905"/>
      <c r="AH26" s="1031"/>
      <c r="AI26" s="974"/>
      <c r="AJ26" s="974"/>
      <c r="AK26" s="404">
        <f t="shared" si="1"/>
        <v>17</v>
      </c>
      <c r="AL26" s="1030">
        <v>0.0</v>
      </c>
    </row>
    <row r="27" ht="18.0" customHeight="1">
      <c r="A27" s="19">
        <v>25.0</v>
      </c>
      <c r="B27" s="829" t="s">
        <v>764</v>
      </c>
      <c r="C27" s="377"/>
      <c r="D27" s="32"/>
      <c r="E27" s="43"/>
      <c r="F27" s="821"/>
      <c r="G27" s="900">
        <v>12.0</v>
      </c>
      <c r="H27" s="982"/>
      <c r="I27" s="1033" t="s">
        <v>193</v>
      </c>
      <c r="J27" s="905">
        <v>8.0</v>
      </c>
      <c r="K27" s="905">
        <v>8.0</v>
      </c>
      <c r="L27" s="905">
        <v>8.0</v>
      </c>
      <c r="M27" s="905">
        <v>8.0</v>
      </c>
      <c r="N27" s="937">
        <v>8.0</v>
      </c>
      <c r="O27" s="982"/>
      <c r="P27" s="905">
        <v>8.0</v>
      </c>
      <c r="Q27" s="898" t="s">
        <v>193</v>
      </c>
      <c r="R27" s="971">
        <v>8.0</v>
      </c>
      <c r="S27" s="1037"/>
      <c r="T27" s="1055"/>
      <c r="U27" s="974"/>
      <c r="V27" s="982"/>
      <c r="W27" s="898">
        <v>12.0</v>
      </c>
      <c r="X27" s="905">
        <v>8.0</v>
      </c>
      <c r="Y27" s="905">
        <v>8.0</v>
      </c>
      <c r="Z27" s="905">
        <v>8.0</v>
      </c>
      <c r="AA27" s="905">
        <v>8.0</v>
      </c>
      <c r="AB27" s="974"/>
      <c r="AC27" s="982"/>
      <c r="AD27" s="905">
        <v>8.0</v>
      </c>
      <c r="AE27" s="898" t="s">
        <v>193</v>
      </c>
      <c r="AF27" s="905">
        <v>8.0</v>
      </c>
      <c r="AG27" s="1033">
        <v>8.0</v>
      </c>
      <c r="AH27" s="905">
        <v>8.0</v>
      </c>
      <c r="AI27" s="974">
        <v>8.0</v>
      </c>
      <c r="AJ27" s="900"/>
      <c r="AK27" s="404">
        <f t="shared" si="1"/>
        <v>18</v>
      </c>
      <c r="AL27" s="1030">
        <v>1.0</v>
      </c>
    </row>
    <row r="28" ht="15.75" customHeight="1">
      <c r="A28" s="19">
        <v>26.0</v>
      </c>
      <c r="B28" s="938" t="s">
        <v>765</v>
      </c>
      <c r="C28" s="377"/>
      <c r="D28" s="32"/>
      <c r="E28" s="43"/>
      <c r="F28" s="821"/>
      <c r="G28" s="974"/>
      <c r="H28" s="974">
        <v>8.0</v>
      </c>
      <c r="I28" s="905">
        <v>8.0</v>
      </c>
      <c r="J28" s="905">
        <v>8.0</v>
      </c>
      <c r="K28" s="905">
        <v>8.0</v>
      </c>
      <c r="L28" s="898">
        <v>12.0</v>
      </c>
      <c r="M28" s="905">
        <v>8.0</v>
      </c>
      <c r="N28" s="974"/>
      <c r="O28" s="974"/>
      <c r="P28" s="1056">
        <v>8.0</v>
      </c>
      <c r="Q28" s="1044">
        <v>8.0</v>
      </c>
      <c r="R28" s="971"/>
      <c r="S28" s="1040">
        <v>12.0</v>
      </c>
      <c r="T28" s="1041"/>
      <c r="U28" s="974"/>
      <c r="V28" s="974">
        <v>8.0</v>
      </c>
      <c r="W28" s="905">
        <v>8.0</v>
      </c>
      <c r="X28" s="905">
        <v>8.0</v>
      </c>
      <c r="Y28" s="905">
        <v>8.0</v>
      </c>
      <c r="Z28" s="898">
        <v>12.0</v>
      </c>
      <c r="AA28" s="905">
        <v>8.0</v>
      </c>
      <c r="AB28" s="974"/>
      <c r="AC28" s="900" t="s">
        <v>193</v>
      </c>
      <c r="AD28" s="905">
        <v>8.0</v>
      </c>
      <c r="AE28" s="905"/>
      <c r="AF28" s="905">
        <v>8.0</v>
      </c>
      <c r="AG28" s="905">
        <v>8.0</v>
      </c>
      <c r="AH28" s="905">
        <v>8.0</v>
      </c>
      <c r="AI28" s="974"/>
      <c r="AJ28" s="974"/>
      <c r="AK28" s="404">
        <f t="shared" si="1"/>
        <v>19</v>
      </c>
      <c r="AL28" s="1030">
        <v>1.0</v>
      </c>
    </row>
    <row r="29" ht="15.75" customHeight="1">
      <c r="A29" s="19">
        <v>27.0</v>
      </c>
      <c r="B29" s="939" t="s">
        <v>766</v>
      </c>
      <c r="C29" s="377"/>
      <c r="D29" s="32"/>
      <c r="E29" s="78"/>
      <c r="F29" s="1057" t="s">
        <v>792</v>
      </c>
      <c r="G29" s="1058"/>
      <c r="H29" s="995"/>
      <c r="I29" s="905">
        <v>8.0</v>
      </c>
      <c r="J29" s="905">
        <v>8.0</v>
      </c>
      <c r="K29" s="898">
        <v>12.0</v>
      </c>
      <c r="L29" s="905">
        <v>8.0</v>
      </c>
      <c r="M29" s="905"/>
      <c r="N29" s="995"/>
      <c r="O29" s="1059">
        <v>12.0</v>
      </c>
      <c r="P29" s="1047">
        <v>8.0</v>
      </c>
      <c r="Q29" s="1038">
        <v>12.0</v>
      </c>
      <c r="R29" s="971"/>
      <c r="S29" s="1037"/>
      <c r="T29" s="1048">
        <v>8.0</v>
      </c>
      <c r="U29" s="995"/>
      <c r="V29" s="1059">
        <v>12.0</v>
      </c>
      <c r="W29" s="905">
        <v>8.0</v>
      </c>
      <c r="X29" s="905">
        <v>8.0</v>
      </c>
      <c r="Y29" s="898">
        <v>12.0</v>
      </c>
      <c r="Z29" s="905">
        <v>8.0</v>
      </c>
      <c r="AA29" s="905">
        <v>8.0</v>
      </c>
      <c r="AB29" s="995"/>
      <c r="AC29" s="995"/>
      <c r="AD29" s="905">
        <v>8.0</v>
      </c>
      <c r="AE29" s="898">
        <v>12.0</v>
      </c>
      <c r="AF29" s="898">
        <v>12.0</v>
      </c>
      <c r="AG29" s="905">
        <v>8.0</v>
      </c>
      <c r="AH29" s="898">
        <v>12.0</v>
      </c>
      <c r="AI29" s="995"/>
      <c r="AJ29" s="995"/>
      <c r="AK29" s="404">
        <f t="shared" si="1"/>
        <v>19</v>
      </c>
      <c r="AL29" s="1030">
        <v>1.0</v>
      </c>
    </row>
    <row r="30" ht="15.75" customHeight="1">
      <c r="A30" s="19">
        <v>28.0</v>
      </c>
      <c r="B30" s="939" t="s">
        <v>776</v>
      </c>
      <c r="C30" s="377"/>
      <c r="D30" s="32"/>
      <c r="E30" s="998"/>
      <c r="F30" s="994"/>
      <c r="G30" s="1060">
        <v>8.0</v>
      </c>
      <c r="H30" s="995"/>
      <c r="I30" s="905">
        <v>8.0</v>
      </c>
      <c r="J30" s="905">
        <v>8.0</v>
      </c>
      <c r="K30" s="905"/>
      <c r="L30" s="905">
        <v>8.0</v>
      </c>
      <c r="M30" s="905">
        <v>8.0</v>
      </c>
      <c r="N30" s="995"/>
      <c r="O30" s="995">
        <v>8.0</v>
      </c>
      <c r="P30" s="905">
        <v>8.0</v>
      </c>
      <c r="Q30" s="905">
        <v>8.0</v>
      </c>
      <c r="R30" s="1039">
        <v>12.0</v>
      </c>
      <c r="S30" s="905">
        <v>8.0</v>
      </c>
      <c r="T30" s="905">
        <v>8.0</v>
      </c>
      <c r="U30" s="995"/>
      <c r="V30" s="1060" t="s">
        <v>193</v>
      </c>
      <c r="W30" s="905">
        <v>8.0</v>
      </c>
      <c r="X30" s="905">
        <v>8.0</v>
      </c>
      <c r="Y30" s="905">
        <v>8.0</v>
      </c>
      <c r="Z30" s="905">
        <v>8.0</v>
      </c>
      <c r="AA30" s="905">
        <v>8.0</v>
      </c>
      <c r="AB30" s="995"/>
      <c r="AC30" s="995"/>
      <c r="AD30" s="905">
        <v>8.0</v>
      </c>
      <c r="AE30" s="905">
        <v>8.0</v>
      </c>
      <c r="AF30" s="905">
        <v>8.0</v>
      </c>
      <c r="AG30" s="905"/>
      <c r="AH30" s="905">
        <v>8.0</v>
      </c>
      <c r="AI30" s="995">
        <v>8.0</v>
      </c>
      <c r="AJ30" s="995"/>
      <c r="AK30" s="404">
        <f t="shared" si="1"/>
        <v>21</v>
      </c>
      <c r="AL30" s="1030">
        <v>0.0</v>
      </c>
    </row>
    <row r="31" ht="15.75" customHeight="1">
      <c r="A31" s="19">
        <v>29.0</v>
      </c>
      <c r="B31" s="939" t="s">
        <v>777</v>
      </c>
      <c r="C31" s="377"/>
      <c r="D31" s="32"/>
      <c r="E31" s="998"/>
      <c r="F31" s="994"/>
      <c r="G31" s="995"/>
      <c r="H31" s="1059">
        <v>12.0</v>
      </c>
      <c r="I31" s="898">
        <v>12.0</v>
      </c>
      <c r="J31" s="905">
        <v>8.0</v>
      </c>
      <c r="K31" s="905">
        <v>8.0</v>
      </c>
      <c r="L31" s="905">
        <v>8.0</v>
      </c>
      <c r="M31" s="905">
        <v>8.0</v>
      </c>
      <c r="N31" s="995"/>
      <c r="O31" s="995"/>
      <c r="P31" s="1037">
        <v>8.0</v>
      </c>
      <c r="Q31" s="1041">
        <v>8.0</v>
      </c>
      <c r="R31" s="1039">
        <v>12.0</v>
      </c>
      <c r="S31" s="905">
        <v>8.0</v>
      </c>
      <c r="T31" s="898">
        <v>12.0</v>
      </c>
      <c r="U31" s="995">
        <v>8.0</v>
      </c>
      <c r="V31" s="995"/>
      <c r="W31" s="905"/>
      <c r="X31" s="905">
        <v>8.0</v>
      </c>
      <c r="Y31" s="905">
        <v>8.0</v>
      </c>
      <c r="Z31" s="905">
        <v>8.0</v>
      </c>
      <c r="AA31" s="898">
        <v>12.0</v>
      </c>
      <c r="AB31" s="995"/>
      <c r="AC31" s="995"/>
      <c r="AD31" s="905">
        <v>8.0</v>
      </c>
      <c r="AE31" s="905">
        <v>8.0</v>
      </c>
      <c r="AF31" s="905">
        <v>8.0</v>
      </c>
      <c r="AG31" s="905">
        <v>8.0</v>
      </c>
      <c r="AH31" s="905">
        <v>8.0</v>
      </c>
      <c r="AI31" s="995"/>
      <c r="AJ31" s="995"/>
      <c r="AK31" s="404">
        <f t="shared" si="1"/>
        <v>21</v>
      </c>
      <c r="AL31" s="1030">
        <v>1.0</v>
      </c>
    </row>
    <row r="32" ht="15.75" customHeight="1">
      <c r="A32" s="19">
        <v>30.0</v>
      </c>
      <c r="B32" s="939" t="s">
        <v>793</v>
      </c>
      <c r="C32" s="377"/>
      <c r="D32" s="32"/>
      <c r="E32" s="1001"/>
      <c r="F32" s="994"/>
      <c r="G32" s="974"/>
      <c r="H32" s="974"/>
      <c r="I32" s="905"/>
      <c r="J32" s="905"/>
      <c r="K32" s="905"/>
      <c r="L32" s="905"/>
      <c r="M32" s="905"/>
      <c r="N32" s="974"/>
      <c r="O32" s="974"/>
      <c r="P32" s="905"/>
      <c r="Q32" s="905">
        <v>8.0</v>
      </c>
      <c r="R32" s="971"/>
      <c r="S32" s="905">
        <v>8.0</v>
      </c>
      <c r="T32" s="905">
        <v>8.0</v>
      </c>
      <c r="U32" s="974"/>
      <c r="V32" s="974"/>
      <c r="W32" s="905">
        <v>8.0</v>
      </c>
      <c r="X32" s="905">
        <v>8.0</v>
      </c>
      <c r="Y32" s="905">
        <v>8.0</v>
      </c>
      <c r="Z32" s="905">
        <v>8.0</v>
      </c>
      <c r="AA32" s="905">
        <v>8.0</v>
      </c>
      <c r="AB32" s="974"/>
      <c r="AC32" s="974"/>
      <c r="AD32" s="905">
        <v>8.0</v>
      </c>
      <c r="AE32" s="905">
        <v>8.0</v>
      </c>
      <c r="AF32" s="905">
        <v>8.0</v>
      </c>
      <c r="AG32" s="905">
        <v>8.0</v>
      </c>
      <c r="AH32" s="905">
        <v>8.0</v>
      </c>
      <c r="AI32" s="974"/>
      <c r="AJ32" s="974"/>
      <c r="AK32" s="404">
        <f t="shared" si="1"/>
        <v>13</v>
      </c>
      <c r="AL32" s="1030">
        <v>1.0</v>
      </c>
    </row>
    <row r="33" ht="15.75" customHeight="1">
      <c r="A33" s="807">
        <v>31.0</v>
      </c>
      <c r="B33" s="939" t="s">
        <v>794</v>
      </c>
      <c r="C33" s="1000"/>
      <c r="D33" s="32"/>
      <c r="E33" s="1001"/>
      <c r="F33" s="994"/>
      <c r="G33" s="974"/>
      <c r="H33" s="974"/>
      <c r="I33" s="905"/>
      <c r="J33" s="905"/>
      <c r="K33" s="905"/>
      <c r="L33" s="905"/>
      <c r="M33" s="905"/>
      <c r="N33" s="974"/>
      <c r="O33" s="974"/>
      <c r="P33" s="905"/>
      <c r="Q33" s="905"/>
      <c r="R33" s="971"/>
      <c r="S33" s="905"/>
      <c r="T33" s="905"/>
      <c r="U33" s="974"/>
      <c r="V33" s="974"/>
      <c r="W33" s="905"/>
      <c r="X33" s="905">
        <v>8.0</v>
      </c>
      <c r="Y33" s="905">
        <v>8.0</v>
      </c>
      <c r="Z33" s="905">
        <v>8.0</v>
      </c>
      <c r="AA33" s="905">
        <v>8.0</v>
      </c>
      <c r="AB33" s="974"/>
      <c r="AC33" s="974"/>
      <c r="AD33" s="905">
        <v>8.0</v>
      </c>
      <c r="AE33" s="905">
        <v>8.0</v>
      </c>
      <c r="AF33" s="905">
        <v>8.0</v>
      </c>
      <c r="AG33" s="905">
        <v>8.0</v>
      </c>
      <c r="AH33" s="905">
        <v>8.0</v>
      </c>
      <c r="AI33" s="974"/>
      <c r="AJ33" s="974"/>
      <c r="AK33" s="404">
        <f t="shared" si="1"/>
        <v>9</v>
      </c>
      <c r="AL33" s="1061"/>
    </row>
    <row r="34" ht="15.75" customHeight="1">
      <c r="A34" s="260"/>
      <c r="B34" s="423"/>
      <c r="C34" s="1000"/>
      <c r="D34" s="32"/>
      <c r="E34" s="1001"/>
      <c r="F34" s="1002" t="s">
        <v>778</v>
      </c>
      <c r="G34" s="1002">
        <f t="shared" ref="G34:AJ34" si="2">if(G3=8,+1,+0)+if(G4=8,+1,+0)+if(G5=8,+1,+0)+if(G6=8,+1,+0)+if(G7=8,+1,+0)+if(G8=8,+1,+0)+if(G9=8,+1,+0)+if(G10=8,+1,+0)+if(G11=8,+1,+0)+if(G12=8,+1,+0)+if(G13=8,+1,+0)+if(G14=8,+1,+0)+if(G15=8,+1,+0)+if(G16=8,+1,+0)+if(G17=8,+1,+0)+if(G18=8,+1,+0)+if(G19=8,+1,+0)+if(G20=8,+1,+0)+if(G21=8,+1,+0)+if(G22=8,+1,+0)+if(G23=8,+1,+0)+if(G24=8,+1,+0)+if(G25=8,+1,+0)+if(G26=8,+1,+0)+if(G27=8,+1,+0)+if(G28=8,+1,+0)+if(G29=8,+1,+0)+if(G30=8,+1,+0)+if(G31=8,+1,+0)+if(G32=8,+1,+0)</f>
        <v>2</v>
      </c>
      <c r="H34" s="1002">
        <f t="shared" si="2"/>
        <v>2</v>
      </c>
      <c r="I34" s="1002">
        <f t="shared" si="2"/>
        <v>17</v>
      </c>
      <c r="J34" s="1002">
        <f t="shared" si="2"/>
        <v>23</v>
      </c>
      <c r="K34" s="1002">
        <f t="shared" si="2"/>
        <v>20</v>
      </c>
      <c r="L34" s="1002">
        <f t="shared" si="2"/>
        <v>22</v>
      </c>
      <c r="M34" s="1002">
        <f t="shared" si="2"/>
        <v>16</v>
      </c>
      <c r="N34" s="1002">
        <f t="shared" si="2"/>
        <v>3</v>
      </c>
      <c r="O34" s="1002">
        <f t="shared" si="2"/>
        <v>4</v>
      </c>
      <c r="P34" s="1002">
        <f t="shared" si="2"/>
        <v>18</v>
      </c>
      <c r="Q34" s="1002">
        <f t="shared" si="2"/>
        <v>18</v>
      </c>
      <c r="R34" s="1002">
        <f t="shared" si="2"/>
        <v>4</v>
      </c>
      <c r="S34" s="1002">
        <f t="shared" si="2"/>
        <v>17</v>
      </c>
      <c r="T34" s="1002">
        <f t="shared" si="2"/>
        <v>20</v>
      </c>
      <c r="U34" s="1002">
        <f t="shared" si="2"/>
        <v>4</v>
      </c>
      <c r="V34" s="1002">
        <f t="shared" si="2"/>
        <v>3</v>
      </c>
      <c r="W34" s="1002">
        <f t="shared" si="2"/>
        <v>19</v>
      </c>
      <c r="X34" s="1002">
        <f t="shared" si="2"/>
        <v>18</v>
      </c>
      <c r="Y34" s="1002">
        <f t="shared" si="2"/>
        <v>18</v>
      </c>
      <c r="Z34" s="1002">
        <f t="shared" si="2"/>
        <v>20</v>
      </c>
      <c r="AA34" s="1002">
        <f t="shared" si="2"/>
        <v>20</v>
      </c>
      <c r="AB34" s="1002">
        <f t="shared" si="2"/>
        <v>4</v>
      </c>
      <c r="AC34" s="1002">
        <f t="shared" si="2"/>
        <v>2</v>
      </c>
      <c r="AD34" s="1002">
        <f t="shared" si="2"/>
        <v>20</v>
      </c>
      <c r="AE34" s="1002">
        <f t="shared" si="2"/>
        <v>18</v>
      </c>
      <c r="AF34" s="1002">
        <f t="shared" si="2"/>
        <v>19</v>
      </c>
      <c r="AG34" s="1002">
        <f t="shared" si="2"/>
        <v>17</v>
      </c>
      <c r="AH34" s="1002">
        <f t="shared" si="2"/>
        <v>19</v>
      </c>
      <c r="AI34" s="1002">
        <f t="shared" si="2"/>
        <v>4</v>
      </c>
      <c r="AJ34" s="1002">
        <f t="shared" si="2"/>
        <v>3</v>
      </c>
      <c r="AK34" s="10"/>
      <c r="AL34" s="257"/>
    </row>
    <row r="35" ht="15.75" customHeight="1">
      <c r="A35" s="260"/>
      <c r="B35" s="423"/>
      <c r="C35" s="1000"/>
      <c r="D35" s="32"/>
      <c r="E35" s="1001"/>
      <c r="F35" s="1002" t="s">
        <v>779</v>
      </c>
      <c r="G35" s="1002">
        <f t="shared" ref="G35:AJ35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</f>
        <v>3</v>
      </c>
      <c r="H35" s="1002">
        <f t="shared" si="3"/>
        <v>2</v>
      </c>
      <c r="I35" s="1002">
        <f t="shared" si="3"/>
        <v>5</v>
      </c>
      <c r="J35" s="1002">
        <f t="shared" si="3"/>
        <v>4</v>
      </c>
      <c r="K35" s="1002">
        <f t="shared" si="3"/>
        <v>6</v>
      </c>
      <c r="L35" s="1002">
        <f t="shared" si="3"/>
        <v>4</v>
      </c>
      <c r="M35" s="1002">
        <f t="shared" si="3"/>
        <v>6</v>
      </c>
      <c r="N35" s="1002">
        <f t="shared" si="3"/>
        <v>3</v>
      </c>
      <c r="O35" s="1002">
        <f t="shared" si="3"/>
        <v>3</v>
      </c>
      <c r="P35" s="1002">
        <f t="shared" si="3"/>
        <v>5</v>
      </c>
      <c r="Q35" s="1002">
        <f t="shared" si="3"/>
        <v>5</v>
      </c>
      <c r="R35" s="1002">
        <f t="shared" si="3"/>
        <v>3</v>
      </c>
      <c r="S35" s="1002">
        <f t="shared" si="3"/>
        <v>6</v>
      </c>
      <c r="T35" s="1002">
        <f t="shared" si="3"/>
        <v>5</v>
      </c>
      <c r="U35" s="1002">
        <f t="shared" si="3"/>
        <v>3</v>
      </c>
      <c r="V35" s="1002">
        <f t="shared" si="3"/>
        <v>3</v>
      </c>
      <c r="W35" s="1002">
        <f t="shared" si="3"/>
        <v>5</v>
      </c>
      <c r="X35" s="1002">
        <f t="shared" si="3"/>
        <v>5</v>
      </c>
      <c r="Y35" s="1002">
        <f t="shared" si="3"/>
        <v>5</v>
      </c>
      <c r="Z35" s="1002">
        <f t="shared" si="3"/>
        <v>4</v>
      </c>
      <c r="AA35" s="1002">
        <f t="shared" si="3"/>
        <v>6</v>
      </c>
      <c r="AB35" s="1002">
        <f t="shared" si="3"/>
        <v>3</v>
      </c>
      <c r="AC35" s="1002">
        <f t="shared" si="3"/>
        <v>2</v>
      </c>
      <c r="AD35" s="1002">
        <f t="shared" si="3"/>
        <v>6</v>
      </c>
      <c r="AE35" s="1002">
        <f t="shared" si="3"/>
        <v>5</v>
      </c>
      <c r="AF35" s="1002">
        <f t="shared" si="3"/>
        <v>5</v>
      </c>
      <c r="AG35" s="1002">
        <f t="shared" si="3"/>
        <v>4</v>
      </c>
      <c r="AH35" s="1002">
        <f t="shared" si="3"/>
        <v>5</v>
      </c>
      <c r="AI35" s="1002">
        <f t="shared" si="3"/>
        <v>3</v>
      </c>
      <c r="AJ35" s="1002">
        <f t="shared" si="3"/>
        <v>2</v>
      </c>
      <c r="AK35" s="10"/>
      <c r="AL35" s="257"/>
    </row>
    <row r="36" ht="15.75" customHeight="1">
      <c r="A36" s="771" t="s">
        <v>671</v>
      </c>
      <c r="B36" s="772" t="s">
        <v>672</v>
      </c>
      <c r="C36" s="773"/>
      <c r="D36" s="32"/>
      <c r="E36" s="78"/>
      <c r="F36" s="1003"/>
      <c r="G36" s="981"/>
      <c r="H36" s="971"/>
      <c r="I36" s="905">
        <v>8.0</v>
      </c>
      <c r="J36" s="905">
        <v>8.0</v>
      </c>
      <c r="K36" s="905">
        <v>8.0</v>
      </c>
      <c r="L36" s="905">
        <v>8.0</v>
      </c>
      <c r="M36" s="905">
        <v>8.0</v>
      </c>
      <c r="N36" s="981"/>
      <c r="O36" s="971"/>
      <c r="P36" s="905">
        <v>8.0</v>
      </c>
      <c r="Q36" s="905">
        <v>8.0</v>
      </c>
      <c r="R36" s="971"/>
      <c r="S36" s="905">
        <v>8.0</v>
      </c>
      <c r="T36" s="905">
        <v>8.0</v>
      </c>
      <c r="U36" s="981"/>
      <c r="V36" s="971"/>
      <c r="W36" s="905">
        <v>8.0</v>
      </c>
      <c r="X36" s="905">
        <v>8.0</v>
      </c>
      <c r="Y36" s="905">
        <v>8.0</v>
      </c>
      <c r="Z36" s="905">
        <v>8.0</v>
      </c>
      <c r="AA36" s="905">
        <v>8.0</v>
      </c>
      <c r="AB36" s="981"/>
      <c r="AC36" s="971"/>
      <c r="AD36" s="905">
        <v>8.0</v>
      </c>
      <c r="AE36" s="905">
        <v>8.0</v>
      </c>
      <c r="AF36" s="905">
        <v>8.0</v>
      </c>
      <c r="AG36" s="905">
        <v>8.0</v>
      </c>
      <c r="AH36" s="905">
        <v>8.0</v>
      </c>
      <c r="AI36" s="981"/>
      <c r="AJ36" s="971"/>
      <c r="AK36" s="404">
        <f t="shared" ref="AK36:AK42" si="4">COUNT(F36:AJ36)</f>
        <v>19</v>
      </c>
      <c r="AL36" s="257"/>
    </row>
    <row r="37" ht="15.75" customHeight="1">
      <c r="A37" s="1006" t="s">
        <v>323</v>
      </c>
      <c r="B37" s="1007" t="s">
        <v>724</v>
      </c>
      <c r="C37" s="1008"/>
      <c r="D37" s="32"/>
      <c r="E37" s="885"/>
      <c r="F37" s="915"/>
      <c r="G37" s="974"/>
      <c r="H37" s="974"/>
      <c r="I37" s="905">
        <v>8.0</v>
      </c>
      <c r="J37" s="905">
        <v>8.0</v>
      </c>
      <c r="K37" s="905">
        <v>8.0</v>
      </c>
      <c r="L37" s="905">
        <v>8.0</v>
      </c>
      <c r="M37" s="905">
        <v>8.0</v>
      </c>
      <c r="N37" s="974"/>
      <c r="O37" s="974"/>
      <c r="P37" s="905">
        <v>8.0</v>
      </c>
      <c r="Q37" s="905">
        <v>8.0</v>
      </c>
      <c r="R37" s="971"/>
      <c r="S37" s="905">
        <v>8.0</v>
      </c>
      <c r="T37" s="905">
        <v>8.0</v>
      </c>
      <c r="U37" s="974"/>
      <c r="V37" s="974"/>
      <c r="W37" s="905">
        <v>8.0</v>
      </c>
      <c r="X37" s="905">
        <v>8.0</v>
      </c>
      <c r="Y37" s="905">
        <v>8.0</v>
      </c>
      <c r="Z37" s="905">
        <v>8.0</v>
      </c>
      <c r="AA37" s="905">
        <v>8.0</v>
      </c>
      <c r="AB37" s="974"/>
      <c r="AC37" s="974"/>
      <c r="AD37" s="905">
        <v>8.0</v>
      </c>
      <c r="AE37" s="905">
        <v>8.0</v>
      </c>
      <c r="AF37" s="905">
        <v>8.0</v>
      </c>
      <c r="AG37" s="905">
        <v>8.0</v>
      </c>
      <c r="AH37" s="905">
        <v>8.0</v>
      </c>
      <c r="AI37" s="974"/>
      <c r="AJ37" s="974"/>
      <c r="AK37" s="404">
        <f t="shared" si="4"/>
        <v>19</v>
      </c>
      <c r="AL37" s="257"/>
    </row>
    <row r="38" ht="15.75" customHeight="1">
      <c r="A38" s="758" t="s">
        <v>675</v>
      </c>
      <c r="B38" s="759" t="s">
        <v>676</v>
      </c>
      <c r="C38" s="782"/>
      <c r="D38" s="32"/>
      <c r="E38" s="418"/>
      <c r="F38" s="821"/>
      <c r="G38" s="974"/>
      <c r="H38" s="974"/>
      <c r="I38" s="905">
        <v>8.0</v>
      </c>
      <c r="J38" s="905">
        <v>8.0</v>
      </c>
      <c r="K38" s="905">
        <v>8.0</v>
      </c>
      <c r="L38" s="905">
        <v>8.0</v>
      </c>
      <c r="M38" s="905">
        <v>8.0</v>
      </c>
      <c r="N38" s="974"/>
      <c r="O38" s="974"/>
      <c r="P38" s="905">
        <v>8.0</v>
      </c>
      <c r="Q38" s="905">
        <v>8.0</v>
      </c>
      <c r="R38" s="971"/>
      <c r="S38" s="905">
        <v>8.0</v>
      </c>
      <c r="T38" s="905">
        <v>8.0</v>
      </c>
      <c r="U38" s="974"/>
      <c r="V38" s="974"/>
      <c r="W38" s="905">
        <v>8.0</v>
      </c>
      <c r="X38" s="905">
        <v>8.0</v>
      </c>
      <c r="Y38" s="905">
        <v>8.0</v>
      </c>
      <c r="Z38" s="905">
        <v>8.0</v>
      </c>
      <c r="AA38" s="905">
        <v>8.0</v>
      </c>
      <c r="AB38" s="974"/>
      <c r="AC38" s="974"/>
      <c r="AD38" s="905">
        <v>8.0</v>
      </c>
      <c r="AE38" s="905">
        <v>8.0</v>
      </c>
      <c r="AF38" s="905">
        <v>8.0</v>
      </c>
      <c r="AG38" s="905">
        <v>8.0</v>
      </c>
      <c r="AH38" s="905">
        <v>8.0</v>
      </c>
      <c r="AI38" s="974"/>
      <c r="AJ38" s="974"/>
      <c r="AK38" s="404">
        <f t="shared" si="4"/>
        <v>19</v>
      </c>
      <c r="AL38" s="257"/>
    </row>
    <row r="39" ht="15.75" customHeight="1">
      <c r="A39" s="857" t="s">
        <v>677</v>
      </c>
      <c r="B39" s="759" t="s">
        <v>678</v>
      </c>
      <c r="C39" s="782"/>
      <c r="D39" s="32"/>
      <c r="E39" s="418"/>
      <c r="F39" s="821"/>
      <c r="G39" s="974"/>
      <c r="H39" s="974"/>
      <c r="I39" s="905">
        <v>8.0</v>
      </c>
      <c r="J39" s="905">
        <v>8.0</v>
      </c>
      <c r="K39" s="905">
        <v>8.0</v>
      </c>
      <c r="L39" s="905">
        <v>8.0</v>
      </c>
      <c r="M39" s="905">
        <v>8.0</v>
      </c>
      <c r="N39" s="974"/>
      <c r="O39" s="974"/>
      <c r="P39" s="905">
        <v>8.0</v>
      </c>
      <c r="Q39" s="905">
        <v>8.0</v>
      </c>
      <c r="R39" s="971"/>
      <c r="S39" s="905">
        <v>8.0</v>
      </c>
      <c r="T39" s="905">
        <v>8.0</v>
      </c>
      <c r="U39" s="974"/>
      <c r="V39" s="974"/>
      <c r="W39" s="905">
        <v>8.0</v>
      </c>
      <c r="X39" s="905">
        <v>8.0</v>
      </c>
      <c r="Y39" s="905">
        <v>8.0</v>
      </c>
      <c r="Z39" s="905">
        <v>8.0</v>
      </c>
      <c r="AA39" s="905">
        <v>8.0</v>
      </c>
      <c r="AB39" s="974"/>
      <c r="AC39" s="974"/>
      <c r="AD39" s="905">
        <v>8.0</v>
      </c>
      <c r="AE39" s="905">
        <v>8.0</v>
      </c>
      <c r="AF39" s="905">
        <v>8.0</v>
      </c>
      <c r="AG39" s="905">
        <v>8.0</v>
      </c>
      <c r="AH39" s="905">
        <v>8.0</v>
      </c>
      <c r="AI39" s="974"/>
      <c r="AJ39" s="974"/>
      <c r="AK39" s="404">
        <f t="shared" si="4"/>
        <v>19</v>
      </c>
      <c r="AL39" s="257"/>
    </row>
    <row r="40" ht="15.75" customHeight="1">
      <c r="A40" s="857" t="s">
        <v>328</v>
      </c>
      <c r="B40" s="858" t="s">
        <v>749</v>
      </c>
      <c r="C40" s="782"/>
      <c r="D40" s="32"/>
      <c r="E40" s="418"/>
      <c r="F40" s="821"/>
      <c r="G40" s="974"/>
      <c r="H40" s="974"/>
      <c r="I40" s="905">
        <v>8.0</v>
      </c>
      <c r="J40" s="905">
        <v>8.0</v>
      </c>
      <c r="K40" s="905">
        <v>8.0</v>
      </c>
      <c r="L40" s="905">
        <v>8.0</v>
      </c>
      <c r="M40" s="905">
        <v>8.0</v>
      </c>
      <c r="N40" s="974"/>
      <c r="O40" s="974"/>
      <c r="P40" s="905">
        <v>8.0</v>
      </c>
      <c r="Q40" s="905">
        <v>8.0</v>
      </c>
      <c r="R40" s="971"/>
      <c r="S40" s="905">
        <v>8.0</v>
      </c>
      <c r="T40" s="905">
        <v>8.0</v>
      </c>
      <c r="U40" s="974"/>
      <c r="V40" s="974"/>
      <c r="W40" s="905">
        <v>8.0</v>
      </c>
      <c r="X40" s="905">
        <v>8.0</v>
      </c>
      <c r="Y40" s="905">
        <v>8.0</v>
      </c>
      <c r="Z40" s="905">
        <v>8.0</v>
      </c>
      <c r="AA40" s="905">
        <v>8.0</v>
      </c>
      <c r="AB40" s="974"/>
      <c r="AC40" s="974"/>
      <c r="AD40" s="905">
        <v>8.0</v>
      </c>
      <c r="AE40" s="905">
        <v>8.0</v>
      </c>
      <c r="AF40" s="905">
        <v>8.0</v>
      </c>
      <c r="AG40" s="905">
        <v>8.0</v>
      </c>
      <c r="AH40" s="905">
        <v>8.0</v>
      </c>
      <c r="AI40" s="974"/>
      <c r="AJ40" s="974"/>
      <c r="AK40" s="404">
        <f t="shared" si="4"/>
        <v>19</v>
      </c>
      <c r="AL40" s="257"/>
    </row>
    <row r="41" ht="15.75" customHeight="1">
      <c r="A41" s="859" t="s">
        <v>725</v>
      </c>
      <c r="B41" s="860" t="s">
        <v>750</v>
      </c>
      <c r="C41" s="782"/>
      <c r="D41" s="32"/>
      <c r="E41" s="418"/>
      <c r="F41" s="821"/>
      <c r="G41" s="974"/>
      <c r="H41" s="974"/>
      <c r="I41" s="905">
        <v>8.0</v>
      </c>
      <c r="J41" s="905">
        <v>8.0</v>
      </c>
      <c r="K41" s="905">
        <v>8.0</v>
      </c>
      <c r="L41" s="905">
        <v>8.0</v>
      </c>
      <c r="M41" s="905">
        <v>8.0</v>
      </c>
      <c r="N41" s="974"/>
      <c r="O41" s="974"/>
      <c r="P41" s="905">
        <v>8.0</v>
      </c>
      <c r="Q41" s="905">
        <v>8.0</v>
      </c>
      <c r="R41" s="971"/>
      <c r="S41" s="905">
        <v>8.0</v>
      </c>
      <c r="T41" s="905">
        <v>8.0</v>
      </c>
      <c r="U41" s="974"/>
      <c r="V41" s="974"/>
      <c r="W41" s="905">
        <v>8.0</v>
      </c>
      <c r="X41" s="905">
        <v>8.0</v>
      </c>
      <c r="Y41" s="905">
        <v>8.0</v>
      </c>
      <c r="Z41" s="905">
        <v>8.0</v>
      </c>
      <c r="AA41" s="905">
        <v>8.0</v>
      </c>
      <c r="AB41" s="974"/>
      <c r="AC41" s="974"/>
      <c r="AD41" s="905">
        <v>8.0</v>
      </c>
      <c r="AE41" s="905">
        <v>8.0</v>
      </c>
      <c r="AF41" s="905">
        <v>8.0</v>
      </c>
      <c r="AG41" s="905">
        <v>8.0</v>
      </c>
      <c r="AH41" s="905">
        <v>8.0</v>
      </c>
      <c r="AI41" s="974"/>
      <c r="AJ41" s="974"/>
      <c r="AK41" s="404">
        <f t="shared" si="4"/>
        <v>19</v>
      </c>
      <c r="AL41" s="257"/>
    </row>
    <row r="42" ht="15.75" customHeight="1">
      <c r="A42" s="857" t="s">
        <v>751</v>
      </c>
      <c r="B42" s="759" t="s">
        <v>726</v>
      </c>
      <c r="C42" s="782"/>
      <c r="D42" s="71"/>
      <c r="E42" s="418"/>
      <c r="F42" s="821"/>
      <c r="G42" s="974"/>
      <c r="H42" s="982"/>
      <c r="I42" s="905">
        <v>8.0</v>
      </c>
      <c r="J42" s="905">
        <v>8.0</v>
      </c>
      <c r="K42" s="905">
        <v>8.0</v>
      </c>
      <c r="L42" s="905">
        <v>8.0</v>
      </c>
      <c r="M42" s="905">
        <v>8.0</v>
      </c>
      <c r="N42" s="974"/>
      <c r="O42" s="982"/>
      <c r="P42" s="905">
        <v>8.0</v>
      </c>
      <c r="Q42" s="905">
        <v>8.0</v>
      </c>
      <c r="R42" s="971"/>
      <c r="S42" s="905">
        <v>8.0</v>
      </c>
      <c r="T42" s="905">
        <v>8.0</v>
      </c>
      <c r="U42" s="974"/>
      <c r="V42" s="982"/>
      <c r="W42" s="905">
        <v>8.0</v>
      </c>
      <c r="X42" s="905">
        <v>8.0</v>
      </c>
      <c r="Y42" s="905">
        <v>8.0</v>
      </c>
      <c r="Z42" s="905">
        <v>8.0</v>
      </c>
      <c r="AA42" s="905">
        <v>8.0</v>
      </c>
      <c r="AB42" s="974"/>
      <c r="AC42" s="982"/>
      <c r="AD42" s="905">
        <v>8.0</v>
      </c>
      <c r="AE42" s="905">
        <v>8.0</v>
      </c>
      <c r="AF42" s="905">
        <v>8.0</v>
      </c>
      <c r="AG42" s="905">
        <v>8.0</v>
      </c>
      <c r="AH42" s="905">
        <v>8.0</v>
      </c>
      <c r="AI42" s="974"/>
      <c r="AJ42" s="982"/>
      <c r="AK42" s="404">
        <f t="shared" si="4"/>
        <v>19</v>
      </c>
      <c r="AL42" s="257"/>
    </row>
    <row r="43" ht="15.75" customHeight="1">
      <c r="A43" s="79"/>
      <c r="B43" s="423"/>
      <c r="C43" s="81"/>
      <c r="D43" s="79"/>
      <c r="E43" s="82"/>
      <c r="F43" s="82"/>
      <c r="G43" s="82"/>
      <c r="H43" s="83"/>
      <c r="I43" s="84"/>
      <c r="J43" s="82"/>
      <c r="K43" s="82"/>
      <c r="L43" s="82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82"/>
      <c r="AL43" s="82"/>
    </row>
    <row r="44" ht="15.75" customHeight="1">
      <c r="A44" s="306"/>
      <c r="B44" s="306"/>
      <c r="C44" s="307" t="s">
        <v>276</v>
      </c>
      <c r="D44" s="127"/>
      <c r="E44" s="87" t="s">
        <v>42</v>
      </c>
      <c r="F44" s="1010">
        <v>9.0</v>
      </c>
      <c r="G44" s="82"/>
      <c r="H44" s="88"/>
      <c r="I44" s="79" t="s">
        <v>44</v>
      </c>
      <c r="J44" s="89"/>
      <c r="K44" s="89"/>
      <c r="L44" s="89"/>
      <c r="M44" s="89"/>
      <c r="N44" s="82"/>
      <c r="O44" s="82"/>
      <c r="P44" s="90"/>
      <c r="Q44" s="79" t="s">
        <v>45</v>
      </c>
      <c r="R44" s="79"/>
      <c r="S44" s="79"/>
      <c r="T44" s="82"/>
      <c r="U44" s="256"/>
      <c r="V44" s="82" t="s">
        <v>46</v>
      </c>
      <c r="W44" s="82"/>
      <c r="X44" s="82"/>
      <c r="Y44" s="485"/>
      <c r="Z44" s="486" t="s">
        <v>310</v>
      </c>
      <c r="AD44" s="79"/>
      <c r="AE44" s="79"/>
      <c r="AF44" s="79"/>
      <c r="AG44" s="79"/>
      <c r="AH44" s="79"/>
      <c r="AI44" s="79"/>
      <c r="AJ44" s="79"/>
      <c r="AK44" s="82"/>
      <c r="AL44" s="82"/>
    </row>
    <row r="45" ht="15.75" customHeight="1">
      <c r="A45" s="306"/>
      <c r="B45" s="306"/>
      <c r="C45" s="222"/>
      <c r="D45" s="223"/>
      <c r="E45" s="87" t="s">
        <v>48</v>
      </c>
      <c r="F45" s="822">
        <v>12.0</v>
      </c>
      <c r="G45" s="82"/>
      <c r="H45" s="93"/>
      <c r="I45" s="82"/>
      <c r="J45" s="82"/>
      <c r="K45" s="82"/>
      <c r="L45" s="82"/>
      <c r="M45" s="82"/>
      <c r="N45" s="82"/>
      <c r="O45" s="82"/>
      <c r="P45" s="94"/>
      <c r="Q45" s="82" t="s">
        <v>50</v>
      </c>
      <c r="R45" s="89"/>
      <c r="S45" s="82"/>
      <c r="T45" s="82"/>
      <c r="U45" s="95"/>
      <c r="V45" s="79" t="s">
        <v>51</v>
      </c>
      <c r="W45" s="79"/>
      <c r="X45" s="82"/>
      <c r="Y45" s="1062"/>
      <c r="Z45" s="1063"/>
      <c r="AA45" s="79"/>
      <c r="AB45" s="79"/>
      <c r="AC45" s="85"/>
      <c r="AD45" s="79"/>
      <c r="AE45" s="79"/>
      <c r="AF45" s="79"/>
      <c r="AG45" s="79"/>
      <c r="AH45" s="79"/>
      <c r="AI45" s="79"/>
      <c r="AJ45" s="79"/>
      <c r="AK45" s="82"/>
      <c r="AL45" s="82"/>
    </row>
    <row r="46" ht="15.75" customHeight="1">
      <c r="A46" s="306"/>
      <c r="B46" s="306"/>
      <c r="C46" s="128"/>
      <c r="D46" s="130"/>
      <c r="E46" s="1064" t="s">
        <v>795</v>
      </c>
      <c r="F46" s="1065">
        <v>21.0</v>
      </c>
      <c r="G46" s="98"/>
      <c r="H46" s="89"/>
      <c r="I46" s="89"/>
      <c r="J46" s="89"/>
      <c r="K46" s="89"/>
      <c r="L46" s="89"/>
      <c r="M46" s="82"/>
      <c r="N46" s="82"/>
      <c r="O46" s="82"/>
      <c r="P46" s="89"/>
      <c r="Q46" s="89"/>
      <c r="R46" s="99"/>
      <c r="S46" s="99"/>
      <c r="T46" s="100"/>
      <c r="U46" s="100"/>
      <c r="V46" s="99"/>
      <c r="W46" s="99"/>
      <c r="X46" s="99"/>
      <c r="Y46" s="99"/>
      <c r="Z46" s="99"/>
      <c r="AA46" s="99"/>
      <c r="AB46" s="100"/>
      <c r="AC46" s="85"/>
      <c r="AD46" s="101"/>
      <c r="AE46" s="101"/>
      <c r="AF46" s="101"/>
      <c r="AG46" s="101"/>
      <c r="AH46" s="101"/>
      <c r="AI46" s="101"/>
      <c r="AJ46" s="101"/>
      <c r="AK46" s="102"/>
      <c r="AL46" s="102"/>
    </row>
    <row r="47" ht="16.5" customHeight="1">
      <c r="A47" s="103"/>
      <c r="B47" s="104"/>
      <c r="C47" s="105"/>
      <c r="D47" s="103"/>
      <c r="E47" s="103"/>
      <c r="F47" s="1066"/>
      <c r="G47" s="107" t="s">
        <v>55</v>
      </c>
      <c r="H47" s="108"/>
      <c r="I47" s="109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1"/>
      <c r="AL47" s="1067"/>
    </row>
    <row r="48" ht="18.0" customHeight="1">
      <c r="A48" s="19">
        <v>1.0</v>
      </c>
      <c r="B48" s="864" t="s">
        <v>752</v>
      </c>
      <c r="C48" s="865">
        <v>43576.0</v>
      </c>
      <c r="D48" s="1010" t="s">
        <v>796</v>
      </c>
      <c r="E48" s="78">
        <v>7.9220318245E10</v>
      </c>
      <c r="F48" s="866"/>
      <c r="G48" s="981"/>
      <c r="H48" s="971"/>
      <c r="I48" s="905">
        <v>8.0</v>
      </c>
      <c r="J48" s="905">
        <v>8.0</v>
      </c>
      <c r="K48" s="905">
        <v>8.0</v>
      </c>
      <c r="L48" s="905">
        <v>8.0</v>
      </c>
      <c r="M48" s="905">
        <v>8.0</v>
      </c>
      <c r="N48" s="981"/>
      <c r="O48" s="971"/>
      <c r="P48" s="905">
        <v>8.0</v>
      </c>
      <c r="Q48" s="905">
        <v>8.0</v>
      </c>
      <c r="R48" s="971"/>
      <c r="S48" s="905">
        <v>8.0</v>
      </c>
      <c r="T48" s="905">
        <v>8.0</v>
      </c>
      <c r="U48" s="981"/>
      <c r="V48" s="971"/>
      <c r="W48" s="905">
        <v>8.0</v>
      </c>
      <c r="X48" s="905">
        <v>8.0</v>
      </c>
      <c r="Y48" s="905">
        <v>8.0</v>
      </c>
      <c r="Z48" s="905">
        <v>8.0</v>
      </c>
      <c r="AA48" s="905">
        <v>8.0</v>
      </c>
      <c r="AB48" s="981"/>
      <c r="AC48" s="971"/>
      <c r="AD48" s="905">
        <v>8.0</v>
      </c>
      <c r="AE48" s="905">
        <v>8.0</v>
      </c>
      <c r="AF48" s="905">
        <v>8.0</v>
      </c>
      <c r="AG48" s="905">
        <v>8.0</v>
      </c>
      <c r="AH48" s="905">
        <v>8.0</v>
      </c>
      <c r="AI48" s="981"/>
      <c r="AJ48" s="971"/>
      <c r="AK48" s="404">
        <f t="shared" ref="AK48:AK55" si="5">COUNT(F48:AJ48)</f>
        <v>19</v>
      </c>
      <c r="AL48" s="1029"/>
    </row>
    <row r="49" ht="18.0" customHeight="1">
      <c r="A49" s="19">
        <v>2.0</v>
      </c>
      <c r="B49" s="20" t="s">
        <v>69</v>
      </c>
      <c r="C49" s="364">
        <v>42667.0</v>
      </c>
      <c r="D49" s="31" t="s">
        <v>70</v>
      </c>
      <c r="E49" s="78">
        <v>7.9220318242E10</v>
      </c>
      <c r="F49" s="866"/>
      <c r="G49" s="974"/>
      <c r="H49" s="974"/>
      <c r="I49" s="905">
        <v>8.0</v>
      </c>
      <c r="J49" s="905">
        <v>8.0</v>
      </c>
      <c r="K49" s="905">
        <v>8.0</v>
      </c>
      <c r="L49" s="905">
        <v>8.0</v>
      </c>
      <c r="M49" s="905">
        <v>8.0</v>
      </c>
      <c r="N49" s="974"/>
      <c r="O49" s="974"/>
      <c r="P49" s="905">
        <v>8.0</v>
      </c>
      <c r="Q49" s="905">
        <v>8.0</v>
      </c>
      <c r="R49" s="971"/>
      <c r="S49" s="905">
        <v>8.0</v>
      </c>
      <c r="T49" s="905">
        <v>8.0</v>
      </c>
      <c r="U49" s="974"/>
      <c r="V49" s="974"/>
      <c r="W49" s="905">
        <v>8.0</v>
      </c>
      <c r="X49" s="905">
        <v>8.0</v>
      </c>
      <c r="Y49" s="905">
        <v>8.0</v>
      </c>
      <c r="Z49" s="905">
        <v>8.0</v>
      </c>
      <c r="AA49" s="905">
        <v>8.0</v>
      </c>
      <c r="AB49" s="974"/>
      <c r="AC49" s="974"/>
      <c r="AD49" s="905">
        <v>8.0</v>
      </c>
      <c r="AE49" s="905">
        <v>8.0</v>
      </c>
      <c r="AF49" s="905">
        <v>8.0</v>
      </c>
      <c r="AG49" s="905">
        <v>8.0</v>
      </c>
      <c r="AH49" s="905">
        <v>8.0</v>
      </c>
      <c r="AI49" s="974"/>
      <c r="AJ49" s="974"/>
      <c r="AK49" s="404">
        <f t="shared" si="5"/>
        <v>19</v>
      </c>
      <c r="AL49" s="1029"/>
    </row>
    <row r="50" ht="17.25" customHeight="1">
      <c r="A50" s="807">
        <v>3.0</v>
      </c>
      <c r="B50" s="20" t="s">
        <v>72</v>
      </c>
      <c r="C50" s="380">
        <v>43072.0</v>
      </c>
      <c r="D50" s="31" t="s">
        <v>70</v>
      </c>
      <c r="E50" s="78">
        <v>7.9221946634E10</v>
      </c>
      <c r="F50" s="866"/>
      <c r="G50" s="974"/>
      <c r="H50" s="974"/>
      <c r="I50" s="905">
        <v>8.0</v>
      </c>
      <c r="J50" s="905">
        <v>8.0</v>
      </c>
      <c r="K50" s="905">
        <v>8.0</v>
      </c>
      <c r="L50" s="905">
        <v>8.0</v>
      </c>
      <c r="M50" s="905">
        <v>8.0</v>
      </c>
      <c r="N50" s="974"/>
      <c r="O50" s="974"/>
      <c r="P50" s="905">
        <v>8.0</v>
      </c>
      <c r="Q50" s="905">
        <v>8.0</v>
      </c>
      <c r="R50" s="971"/>
      <c r="S50" s="905">
        <v>8.0</v>
      </c>
      <c r="T50" s="905">
        <v>8.0</v>
      </c>
      <c r="U50" s="974"/>
      <c r="V50" s="974"/>
      <c r="W50" s="905">
        <v>8.0</v>
      </c>
      <c r="X50" s="905">
        <v>8.0</v>
      </c>
      <c r="Y50" s="905">
        <v>8.0</v>
      </c>
      <c r="Z50" s="905">
        <v>8.0</v>
      </c>
      <c r="AA50" s="905">
        <v>8.0</v>
      </c>
      <c r="AB50" s="974"/>
      <c r="AC50" s="974"/>
      <c r="AD50" s="905">
        <v>8.0</v>
      </c>
      <c r="AE50" s="905">
        <v>8.0</v>
      </c>
      <c r="AF50" s="905">
        <v>8.0</v>
      </c>
      <c r="AG50" s="905">
        <v>8.0</v>
      </c>
      <c r="AH50" s="905">
        <v>8.0</v>
      </c>
      <c r="AI50" s="974"/>
      <c r="AJ50" s="974"/>
      <c r="AK50" s="404">
        <f t="shared" si="5"/>
        <v>19</v>
      </c>
      <c r="AL50" s="1029"/>
    </row>
    <row r="51" ht="17.25" customHeight="1">
      <c r="A51" s="19">
        <v>4.0</v>
      </c>
      <c r="B51" s="20" t="s">
        <v>290</v>
      </c>
      <c r="C51" s="380">
        <v>43292.0</v>
      </c>
      <c r="D51" s="31" t="s">
        <v>70</v>
      </c>
      <c r="E51" s="78">
        <v>7.9221277764E10</v>
      </c>
      <c r="F51" s="866"/>
      <c r="G51" s="974"/>
      <c r="H51" s="974"/>
      <c r="I51" s="1068">
        <v>12.0</v>
      </c>
      <c r="J51" s="1068">
        <v>12.0</v>
      </c>
      <c r="K51" s="1069"/>
      <c r="L51" s="1069"/>
      <c r="M51" s="905">
        <v>12.0</v>
      </c>
      <c r="N51" s="974">
        <v>12.0</v>
      </c>
      <c r="O51" s="974"/>
      <c r="P51" s="905"/>
      <c r="Q51" s="905">
        <v>12.0</v>
      </c>
      <c r="R51" s="974">
        <v>12.0</v>
      </c>
      <c r="S51" s="911"/>
      <c r="T51" s="911"/>
      <c r="U51" s="971">
        <v>12.0</v>
      </c>
      <c r="V51" s="971">
        <v>12.0</v>
      </c>
      <c r="W51" s="911"/>
      <c r="X51" s="911"/>
      <c r="Y51" s="905">
        <v>12.0</v>
      </c>
      <c r="Z51" s="911">
        <v>12.0</v>
      </c>
      <c r="AA51" s="911"/>
      <c r="AB51" s="974"/>
      <c r="AC51" s="971">
        <v>12.0</v>
      </c>
      <c r="AD51" s="911">
        <v>12.0</v>
      </c>
      <c r="AE51" s="911"/>
      <c r="AG51" s="905">
        <v>12.0</v>
      </c>
      <c r="AH51" s="905">
        <v>12.0</v>
      </c>
      <c r="AI51" s="974"/>
      <c r="AJ51" s="974"/>
      <c r="AK51" s="404">
        <f t="shared" si="5"/>
        <v>14</v>
      </c>
      <c r="AL51" s="1029"/>
    </row>
    <row r="52" ht="17.25" customHeight="1">
      <c r="A52" s="807">
        <v>5.0</v>
      </c>
      <c r="B52" s="864" t="s">
        <v>753</v>
      </c>
      <c r="C52" s="868">
        <v>43591.0</v>
      </c>
      <c r="D52" s="808" t="s">
        <v>70</v>
      </c>
      <c r="E52" s="869">
        <v>7.9221184277E10</v>
      </c>
      <c r="F52" s="866"/>
      <c r="G52" s="974">
        <v>12.0</v>
      </c>
      <c r="H52" s="974">
        <v>12.0</v>
      </c>
      <c r="I52" s="1068"/>
      <c r="J52" s="1068"/>
      <c r="K52" s="1069">
        <v>12.0</v>
      </c>
      <c r="L52" s="1069">
        <v>12.0</v>
      </c>
      <c r="M52" s="905"/>
      <c r="N52" s="974"/>
      <c r="O52" s="974">
        <v>12.0</v>
      </c>
      <c r="P52" s="905">
        <v>12.0</v>
      </c>
      <c r="Q52" s="905"/>
      <c r="R52" s="974"/>
      <c r="S52" s="911">
        <v>12.0</v>
      </c>
      <c r="T52" s="911">
        <v>12.0</v>
      </c>
      <c r="U52" s="971"/>
      <c r="V52" s="971"/>
      <c r="W52" s="911">
        <v>12.0</v>
      </c>
      <c r="X52" s="911">
        <v>12.0</v>
      </c>
      <c r="Y52" s="905"/>
      <c r="AA52" s="911">
        <v>12.0</v>
      </c>
      <c r="AB52" s="971">
        <v>12.0</v>
      </c>
      <c r="AC52" s="971"/>
      <c r="AE52" s="911">
        <v>12.0</v>
      </c>
      <c r="AF52" s="905">
        <v>12.0</v>
      </c>
      <c r="AG52" s="905"/>
      <c r="AH52" s="905"/>
      <c r="AI52" s="971">
        <v>12.0</v>
      </c>
      <c r="AJ52" s="971">
        <v>12.0</v>
      </c>
      <c r="AK52" s="404">
        <f t="shared" si="5"/>
        <v>16</v>
      </c>
      <c r="AL52" s="1029"/>
    </row>
    <row r="53" ht="17.25" customHeight="1">
      <c r="A53" s="807">
        <v>6.0</v>
      </c>
      <c r="B53" s="20" t="s">
        <v>73</v>
      </c>
      <c r="C53" s="499">
        <v>43242.0</v>
      </c>
      <c r="D53" s="125" t="s">
        <v>332</v>
      </c>
      <c r="E53" s="78">
        <v>7.9220318285E10</v>
      </c>
      <c r="F53" s="866"/>
      <c r="G53" s="974"/>
      <c r="H53" s="974"/>
      <c r="I53" s="905">
        <v>8.0</v>
      </c>
      <c r="J53" s="905">
        <v>8.0</v>
      </c>
      <c r="K53" s="905">
        <v>8.0</v>
      </c>
      <c r="L53" s="905">
        <v>8.0</v>
      </c>
      <c r="M53" s="905">
        <v>8.0</v>
      </c>
      <c r="N53" s="974"/>
      <c r="O53" s="974"/>
      <c r="P53" s="905">
        <v>8.0</v>
      </c>
      <c r="Q53" s="905">
        <v>8.0</v>
      </c>
      <c r="R53" s="971"/>
      <c r="S53" s="905">
        <v>8.0</v>
      </c>
      <c r="T53" s="905">
        <v>8.0</v>
      </c>
      <c r="U53" s="974"/>
      <c r="V53" s="974"/>
      <c r="W53" s="905">
        <v>8.0</v>
      </c>
      <c r="X53" s="905">
        <v>8.0</v>
      </c>
      <c r="Y53" s="905">
        <v>8.0</v>
      </c>
      <c r="Z53" s="905">
        <v>8.0</v>
      </c>
      <c r="AA53" s="905">
        <v>8.0</v>
      </c>
      <c r="AB53" s="974"/>
      <c r="AC53" s="974"/>
      <c r="AD53" s="905">
        <v>8.0</v>
      </c>
      <c r="AE53" s="905">
        <v>8.0</v>
      </c>
      <c r="AF53" s="905">
        <v>8.0</v>
      </c>
      <c r="AG53" s="905">
        <v>8.0</v>
      </c>
      <c r="AH53" s="905">
        <v>8.0</v>
      </c>
      <c r="AI53" s="974"/>
      <c r="AJ53" s="974"/>
      <c r="AK53" s="404">
        <f t="shared" si="5"/>
        <v>19</v>
      </c>
      <c r="AL53" s="1029"/>
    </row>
    <row r="54" ht="17.25" customHeight="1">
      <c r="A54" s="807">
        <v>7.0</v>
      </c>
      <c r="B54" s="807" t="s">
        <v>783</v>
      </c>
      <c r="C54" s="870">
        <v>43526.0</v>
      </c>
      <c r="D54" s="808" t="s">
        <v>784</v>
      </c>
      <c r="E54" s="871">
        <v>7.9226140064E10</v>
      </c>
      <c r="F54" s="866"/>
      <c r="G54" s="974"/>
      <c r="H54" s="982"/>
      <c r="I54" s="905">
        <v>8.0</v>
      </c>
      <c r="J54" s="905">
        <v>8.0</v>
      </c>
      <c r="K54" s="905">
        <v>8.0</v>
      </c>
      <c r="L54" s="905">
        <v>8.0</v>
      </c>
      <c r="M54" s="905">
        <v>8.0</v>
      </c>
      <c r="N54" s="974"/>
      <c r="O54" s="982"/>
      <c r="P54" s="905">
        <v>8.0</v>
      </c>
      <c r="Q54" s="905">
        <v>8.0</v>
      </c>
      <c r="R54" s="971"/>
      <c r="S54" s="905">
        <v>8.0</v>
      </c>
      <c r="T54" s="905">
        <v>8.0</v>
      </c>
      <c r="U54" s="974"/>
      <c r="V54" s="982"/>
      <c r="W54" s="905">
        <v>8.0</v>
      </c>
      <c r="X54" s="905">
        <v>8.0</v>
      </c>
      <c r="Y54" s="905">
        <v>8.0</v>
      </c>
      <c r="Z54" s="905">
        <v>8.0</v>
      </c>
      <c r="AA54" s="905">
        <v>8.0</v>
      </c>
      <c r="AB54" s="974"/>
      <c r="AC54" s="982"/>
      <c r="AD54" s="905">
        <v>8.0</v>
      </c>
      <c r="AE54" s="905">
        <v>8.0</v>
      </c>
      <c r="AF54" s="905">
        <v>8.0</v>
      </c>
      <c r="AG54" s="905">
        <v>8.0</v>
      </c>
      <c r="AH54" s="905">
        <v>8.0</v>
      </c>
      <c r="AI54" s="974"/>
      <c r="AJ54" s="982"/>
      <c r="AK54" s="404">
        <f t="shared" si="5"/>
        <v>19</v>
      </c>
      <c r="AL54" s="1029"/>
    </row>
    <row r="55" ht="21.0" customHeight="1">
      <c r="A55" s="807">
        <v>8.0</v>
      </c>
      <c r="B55" s="19" t="s">
        <v>75</v>
      </c>
      <c r="C55" s="388">
        <v>42539.0</v>
      </c>
      <c r="D55" s="125" t="s">
        <v>76</v>
      </c>
      <c r="E55" s="43">
        <v>7.9220220031E10</v>
      </c>
      <c r="F55" s="866"/>
      <c r="G55" s="974"/>
      <c r="H55" s="982"/>
      <c r="I55" s="905">
        <v>8.0</v>
      </c>
      <c r="J55" s="905">
        <v>8.0</v>
      </c>
      <c r="K55" s="905">
        <v>8.0</v>
      </c>
      <c r="L55" s="905">
        <v>8.0</v>
      </c>
      <c r="M55" s="905">
        <v>8.0</v>
      </c>
      <c r="N55" s="974"/>
      <c r="O55" s="982"/>
      <c r="P55" s="905">
        <v>8.0</v>
      </c>
      <c r="Q55" s="905">
        <v>8.0</v>
      </c>
      <c r="R55" s="971"/>
      <c r="S55" s="905">
        <v>8.0</v>
      </c>
      <c r="T55" s="905">
        <v>8.0</v>
      </c>
      <c r="U55" s="974"/>
      <c r="V55" s="982"/>
      <c r="W55" s="905">
        <v>8.0</v>
      </c>
      <c r="X55" s="905">
        <v>8.0</v>
      </c>
      <c r="Y55" s="905">
        <v>8.0</v>
      </c>
      <c r="Z55" s="905">
        <v>8.0</v>
      </c>
      <c r="AA55" s="905">
        <v>8.0</v>
      </c>
      <c r="AB55" s="974"/>
      <c r="AC55" s="982"/>
      <c r="AD55" s="905">
        <v>8.0</v>
      </c>
      <c r="AE55" s="905">
        <v>8.0</v>
      </c>
      <c r="AF55" s="905">
        <v>8.0</v>
      </c>
      <c r="AG55" s="905">
        <v>8.0</v>
      </c>
      <c r="AH55" s="905">
        <v>8.0</v>
      </c>
      <c r="AI55" s="974"/>
      <c r="AJ55" s="982"/>
      <c r="AK55" s="404">
        <f t="shared" si="5"/>
        <v>19</v>
      </c>
      <c r="AL55" s="1029"/>
    </row>
    <row r="56" ht="15.75" customHeight="1">
      <c r="A56" s="79"/>
      <c r="B56" s="82"/>
      <c r="C56" s="96"/>
      <c r="D56" s="79"/>
      <c r="E56" s="79"/>
      <c r="F56" s="79"/>
      <c r="G56" s="79"/>
      <c r="H56" s="112"/>
      <c r="I56" s="84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82"/>
      <c r="AL56" s="82"/>
    </row>
    <row r="57" ht="15.75" customHeight="1">
      <c r="A57" s="79"/>
      <c r="B57" s="82"/>
      <c r="C57" s="96"/>
      <c r="D57" s="79"/>
      <c r="E57" s="79"/>
      <c r="F57" s="79"/>
      <c r="G57" s="79"/>
      <c r="H57" s="112"/>
      <c r="I57" s="84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82"/>
      <c r="AL57" s="82"/>
    </row>
    <row r="58" ht="16.5" customHeight="1">
      <c r="A58" s="19">
        <v>1.0</v>
      </c>
      <c r="B58" s="19" t="s">
        <v>680</v>
      </c>
      <c r="C58" s="380"/>
      <c r="D58" s="113" t="s">
        <v>56</v>
      </c>
      <c r="E58" s="1013"/>
      <c r="F58" s="930"/>
      <c r="G58" s="974"/>
      <c r="H58" s="982"/>
      <c r="I58" s="905">
        <v>8.0</v>
      </c>
      <c r="J58" s="905">
        <v>8.0</v>
      </c>
      <c r="K58" s="905">
        <v>8.0</v>
      </c>
      <c r="L58" s="905">
        <v>8.0</v>
      </c>
      <c r="M58" s="905">
        <v>8.0</v>
      </c>
      <c r="N58" s="974">
        <v>8.0</v>
      </c>
      <c r="O58" s="982"/>
      <c r="P58" s="905"/>
      <c r="Q58" s="905">
        <v>8.0</v>
      </c>
      <c r="R58" s="971"/>
      <c r="S58" s="905">
        <v>8.0</v>
      </c>
      <c r="T58" s="905">
        <v>8.0</v>
      </c>
      <c r="U58" s="974"/>
      <c r="V58" s="982"/>
      <c r="W58" s="905">
        <v>8.0</v>
      </c>
      <c r="X58" s="905">
        <v>8.0</v>
      </c>
      <c r="Y58" s="905">
        <v>8.0</v>
      </c>
      <c r="Z58" s="905">
        <v>8.0</v>
      </c>
      <c r="AA58" s="905">
        <v>8.0</v>
      </c>
      <c r="AB58" s="974"/>
      <c r="AC58" s="982"/>
      <c r="AD58" s="905">
        <v>8.0</v>
      </c>
      <c r="AE58" s="905">
        <v>8.0</v>
      </c>
      <c r="AF58" s="905">
        <v>8.0</v>
      </c>
      <c r="AG58" s="905">
        <v>8.0</v>
      </c>
      <c r="AH58" s="905"/>
      <c r="AI58" s="974"/>
      <c r="AJ58" s="974">
        <v>8.0</v>
      </c>
      <c r="AK58" s="404">
        <f t="shared" ref="AK58:AK62" si="6">COUNT(F58:AJ58)</f>
        <v>19</v>
      </c>
      <c r="AL58" s="1029"/>
    </row>
    <row r="59" ht="15.75" customHeight="1">
      <c r="A59" s="807">
        <v>2.0</v>
      </c>
      <c r="B59" s="19" t="s">
        <v>339</v>
      </c>
      <c r="C59" s="364"/>
      <c r="D59" s="32"/>
      <c r="E59" s="32"/>
      <c r="F59" s="930"/>
      <c r="G59" s="974"/>
      <c r="H59" s="974"/>
      <c r="I59" s="905">
        <v>8.0</v>
      </c>
      <c r="J59" s="905">
        <v>8.0</v>
      </c>
      <c r="K59" s="905">
        <v>8.0</v>
      </c>
      <c r="L59" s="905">
        <v>8.0</v>
      </c>
      <c r="M59" s="905">
        <v>8.0</v>
      </c>
      <c r="N59" s="974"/>
      <c r="O59" s="974"/>
      <c r="P59" s="905">
        <v>8.0</v>
      </c>
      <c r="Q59" s="905">
        <v>8.0</v>
      </c>
      <c r="R59" s="971">
        <v>8.0</v>
      </c>
      <c r="S59" s="905">
        <v>8.0</v>
      </c>
      <c r="T59" s="905">
        <v>8.0</v>
      </c>
      <c r="U59" s="974">
        <v>8.0</v>
      </c>
      <c r="V59" s="974"/>
      <c r="W59" s="905"/>
      <c r="X59" s="905">
        <v>8.0</v>
      </c>
      <c r="Y59" s="905">
        <v>8.0</v>
      </c>
      <c r="Z59" s="905">
        <v>8.0</v>
      </c>
      <c r="AA59" s="905">
        <v>8.0</v>
      </c>
      <c r="AB59" s="974"/>
      <c r="AC59" s="974"/>
      <c r="AD59" s="905">
        <v>8.0</v>
      </c>
      <c r="AE59" s="905">
        <v>8.0</v>
      </c>
      <c r="AF59" s="905">
        <v>8.0</v>
      </c>
      <c r="AG59" s="905">
        <v>8.0</v>
      </c>
      <c r="AH59" s="905">
        <v>8.0</v>
      </c>
      <c r="AI59" s="974">
        <v>8.0</v>
      </c>
      <c r="AJ59" s="974"/>
      <c r="AK59" s="404">
        <f t="shared" si="6"/>
        <v>21</v>
      </c>
      <c r="AL59" s="1029"/>
    </row>
    <row r="60" ht="15.75" customHeight="1">
      <c r="A60" s="807">
        <v>3.0</v>
      </c>
      <c r="B60" s="807" t="s">
        <v>781</v>
      </c>
      <c r="C60" s="364"/>
      <c r="D60" s="32"/>
      <c r="E60" s="32"/>
      <c r="F60" s="930"/>
      <c r="G60" s="974"/>
      <c r="H60" s="974"/>
      <c r="I60" s="905">
        <v>8.0</v>
      </c>
      <c r="J60" s="905">
        <v>8.0</v>
      </c>
      <c r="K60" s="905">
        <v>8.0</v>
      </c>
      <c r="L60" s="905">
        <v>8.0</v>
      </c>
      <c r="M60" s="905"/>
      <c r="N60" s="974"/>
      <c r="O60" s="974">
        <v>8.0</v>
      </c>
      <c r="P60" s="905">
        <v>8.0</v>
      </c>
      <c r="Q60" s="905">
        <v>8.0</v>
      </c>
      <c r="R60" s="971"/>
      <c r="S60" s="905">
        <v>8.0</v>
      </c>
      <c r="T60" s="905">
        <v>8.0</v>
      </c>
      <c r="U60" s="974"/>
      <c r="V60" s="974"/>
      <c r="W60" s="905">
        <v>8.0</v>
      </c>
      <c r="X60" s="905">
        <v>8.0</v>
      </c>
      <c r="Y60" s="905">
        <v>8.0</v>
      </c>
      <c r="Z60" s="905">
        <v>8.0</v>
      </c>
      <c r="AA60" s="905">
        <v>8.0</v>
      </c>
      <c r="AB60" s="974">
        <v>8.0</v>
      </c>
      <c r="AC60" s="974"/>
      <c r="AD60" s="1033">
        <v>8.0</v>
      </c>
      <c r="AE60" s="905">
        <v>8.0</v>
      </c>
      <c r="AF60" s="905">
        <v>8.0</v>
      </c>
      <c r="AG60" s="905">
        <v>8.0</v>
      </c>
      <c r="AH60" s="905">
        <v>8.0</v>
      </c>
      <c r="AI60" s="974"/>
      <c r="AJ60" s="974"/>
      <c r="AK60" s="404">
        <f t="shared" si="6"/>
        <v>20</v>
      </c>
      <c r="AL60" s="1029"/>
    </row>
    <row r="61" ht="15.75" customHeight="1">
      <c r="A61" s="19">
        <v>4.0</v>
      </c>
      <c r="B61" s="19" t="s">
        <v>715</v>
      </c>
      <c r="C61" s="364"/>
      <c r="D61" s="32"/>
      <c r="E61" s="32"/>
      <c r="F61" s="1070" t="s">
        <v>792</v>
      </c>
      <c r="G61" s="974"/>
      <c r="H61" s="974">
        <v>8.0</v>
      </c>
      <c r="I61" s="905">
        <v>8.0</v>
      </c>
      <c r="J61" s="905">
        <v>8.0</v>
      </c>
      <c r="K61" s="905">
        <v>8.0</v>
      </c>
      <c r="L61" s="905">
        <v>8.0</v>
      </c>
      <c r="M61" s="905">
        <v>8.0</v>
      </c>
      <c r="N61" s="974"/>
      <c r="O61" s="974"/>
      <c r="P61" s="905">
        <v>8.0</v>
      </c>
      <c r="Q61" s="905">
        <v>8.0</v>
      </c>
      <c r="R61" s="971"/>
      <c r="S61" s="905">
        <v>8.0</v>
      </c>
      <c r="T61" s="905"/>
      <c r="U61" s="974"/>
      <c r="V61" s="974">
        <v>8.0</v>
      </c>
      <c r="W61" s="905">
        <v>8.0</v>
      </c>
      <c r="X61" s="905">
        <v>8.0</v>
      </c>
      <c r="Y61" s="905">
        <v>8.0</v>
      </c>
      <c r="Z61" s="905">
        <v>8.0</v>
      </c>
      <c r="AA61" s="905">
        <v>8.0</v>
      </c>
      <c r="AB61" s="974"/>
      <c r="AC61" s="974"/>
      <c r="AD61" s="905">
        <v>8.0</v>
      </c>
      <c r="AE61" s="905">
        <v>8.0</v>
      </c>
      <c r="AF61" s="905">
        <v>8.0</v>
      </c>
      <c r="AG61" s="905">
        <v>8.0</v>
      </c>
      <c r="AH61" s="905">
        <v>8.0</v>
      </c>
      <c r="AI61" s="974"/>
      <c r="AJ61" s="974"/>
      <c r="AK61" s="404">
        <f t="shared" si="6"/>
        <v>20</v>
      </c>
      <c r="AL61" s="1029"/>
    </row>
    <row r="62" ht="16.5" customHeight="1">
      <c r="A62" s="19">
        <v>5.0</v>
      </c>
      <c r="B62" s="19" t="s">
        <v>59</v>
      </c>
      <c r="C62" s="364"/>
      <c r="D62" s="71"/>
      <c r="E62" s="71"/>
      <c r="F62" s="1070" t="s">
        <v>792</v>
      </c>
      <c r="G62" s="974">
        <v>8.0</v>
      </c>
      <c r="H62" s="974"/>
      <c r="I62" s="905"/>
      <c r="J62" s="905">
        <v>8.0</v>
      </c>
      <c r="K62" s="905">
        <v>8.0</v>
      </c>
      <c r="L62" s="905">
        <v>8.0</v>
      </c>
      <c r="M62" s="905">
        <v>8.0</v>
      </c>
      <c r="N62" s="974"/>
      <c r="O62" s="974"/>
      <c r="P62" s="905">
        <v>8.0</v>
      </c>
      <c r="Q62" s="905">
        <v>8.0</v>
      </c>
      <c r="R62" s="971"/>
      <c r="S62" s="905">
        <v>8.0</v>
      </c>
      <c r="T62" s="905">
        <v>8.0</v>
      </c>
      <c r="U62" s="974"/>
      <c r="V62" s="974"/>
      <c r="W62" s="905">
        <v>8.0</v>
      </c>
      <c r="X62" s="905">
        <v>8.0</v>
      </c>
      <c r="Y62" s="905">
        <v>8.0</v>
      </c>
      <c r="Z62" s="905">
        <v>8.0</v>
      </c>
      <c r="AA62" s="1033">
        <v>8.0</v>
      </c>
      <c r="AB62" s="974"/>
      <c r="AC62" s="974">
        <v>8.0</v>
      </c>
      <c r="AD62" s="905">
        <v>8.0</v>
      </c>
      <c r="AE62" s="905">
        <v>8.0</v>
      </c>
      <c r="AF62" s="905">
        <v>8.0</v>
      </c>
      <c r="AG62" s="905">
        <v>8.0</v>
      </c>
      <c r="AH62" s="905">
        <v>8.0</v>
      </c>
      <c r="AI62" s="974"/>
      <c r="AJ62" s="974"/>
      <c r="AK62" s="404">
        <f t="shared" si="6"/>
        <v>20</v>
      </c>
      <c r="AL62" s="1029"/>
    </row>
    <row r="63" ht="17.25" customHeight="1">
      <c r="A63" s="79"/>
      <c r="B63" s="80"/>
      <c r="C63" s="362"/>
      <c r="D63" s="121"/>
      <c r="E63" s="1014"/>
      <c r="F63" s="237"/>
      <c r="G63" s="1015"/>
      <c r="H63" s="1015"/>
      <c r="I63" s="1015"/>
      <c r="J63" s="1015"/>
      <c r="K63" s="1015"/>
      <c r="L63" s="1016"/>
      <c r="M63" s="1016"/>
      <c r="N63" s="1015"/>
      <c r="O63" s="1015"/>
      <c r="P63" s="1015"/>
      <c r="Q63" s="1015"/>
      <c r="R63" s="1015"/>
      <c r="S63" s="1016"/>
      <c r="T63" s="1016"/>
      <c r="U63" s="1015"/>
      <c r="V63" s="1015"/>
      <c r="W63" s="1015"/>
      <c r="X63" s="1015"/>
      <c r="Y63" s="1015"/>
      <c r="Z63" s="1016"/>
      <c r="AA63" s="1016"/>
      <c r="AB63" s="1015"/>
      <c r="AC63" s="1015"/>
      <c r="AD63" s="1015"/>
      <c r="AE63" s="1015"/>
      <c r="AF63" s="1015"/>
      <c r="AG63" s="1016"/>
      <c r="AH63" s="1016"/>
      <c r="AI63" s="1015"/>
      <c r="AJ63" s="1015"/>
      <c r="AK63" s="1017"/>
      <c r="AL63" s="257"/>
    </row>
    <row r="64" ht="17.25" customHeight="1">
      <c r="A64" s="807">
        <v>6.0</v>
      </c>
      <c r="B64" s="20" t="s">
        <v>60</v>
      </c>
      <c r="C64" s="364"/>
      <c r="D64" s="113" t="s">
        <v>61</v>
      </c>
      <c r="E64" s="1018" t="s">
        <v>782</v>
      </c>
      <c r="F64" s="863" t="s">
        <v>792</v>
      </c>
      <c r="G64" s="974"/>
      <c r="H64" s="974"/>
      <c r="I64" s="905">
        <v>8.0</v>
      </c>
      <c r="J64" s="905">
        <v>8.0</v>
      </c>
      <c r="K64" s="905">
        <v>8.0</v>
      </c>
      <c r="L64" s="905">
        <v>8.0</v>
      </c>
      <c r="M64" s="905"/>
      <c r="N64" s="974">
        <v>8.0</v>
      </c>
      <c r="O64" s="974">
        <v>8.0</v>
      </c>
      <c r="P64" s="905"/>
      <c r="Q64" s="905">
        <v>8.0</v>
      </c>
      <c r="R64" s="971">
        <v>8.0</v>
      </c>
      <c r="S64" s="905">
        <v>8.0</v>
      </c>
      <c r="T64" s="905">
        <v>8.0</v>
      </c>
      <c r="U64" s="974"/>
      <c r="V64" s="974"/>
      <c r="W64" s="905">
        <v>8.0</v>
      </c>
      <c r="X64" s="905">
        <v>8.0</v>
      </c>
      <c r="Y64" s="905">
        <v>8.0</v>
      </c>
      <c r="Z64" s="905">
        <v>8.0</v>
      </c>
      <c r="AA64" s="905"/>
      <c r="AB64" s="974">
        <v>8.0</v>
      </c>
      <c r="AC64" s="974">
        <v>8.0</v>
      </c>
      <c r="AD64" s="905"/>
      <c r="AE64" s="905">
        <v>8.0</v>
      </c>
      <c r="AF64" s="905">
        <v>8.0</v>
      </c>
      <c r="AG64" s="905">
        <v>8.0</v>
      </c>
      <c r="AH64" s="905">
        <v>8.0</v>
      </c>
      <c r="AI64" s="974"/>
      <c r="AJ64" s="974"/>
      <c r="AK64" s="404">
        <f t="shared" ref="AK64:AK66" si="7">COUNT(F64:AJ64)</f>
        <v>20</v>
      </c>
      <c r="AL64" s="1029"/>
    </row>
    <row r="65" ht="18.0" customHeight="1">
      <c r="A65" s="807">
        <v>7.0</v>
      </c>
      <c r="B65" s="20" t="s">
        <v>63</v>
      </c>
      <c r="C65" s="364"/>
      <c r="D65" s="32"/>
      <c r="E65" s="32"/>
      <c r="F65" s="863" t="s">
        <v>792</v>
      </c>
      <c r="G65" s="974">
        <v>8.0</v>
      </c>
      <c r="H65" s="974">
        <v>8.0</v>
      </c>
      <c r="I65" s="905"/>
      <c r="J65" s="905">
        <v>8.0</v>
      </c>
      <c r="K65" s="905">
        <v>8.0</v>
      </c>
      <c r="L65" s="905">
        <v>8.0</v>
      </c>
      <c r="M65" s="905">
        <v>8.0</v>
      </c>
      <c r="N65" s="974"/>
      <c r="O65" s="974"/>
      <c r="P65" s="905">
        <v>8.0</v>
      </c>
      <c r="Q65" s="905">
        <v>8.0</v>
      </c>
      <c r="R65" s="971"/>
      <c r="S65" s="978"/>
      <c r="T65" s="978"/>
      <c r="U65" s="936"/>
      <c r="V65" s="936"/>
      <c r="W65" s="978"/>
      <c r="X65" s="978"/>
      <c r="Y65" s="978"/>
      <c r="Z65" s="978"/>
      <c r="AA65" s="978"/>
      <c r="AB65" s="936"/>
      <c r="AC65" s="936"/>
      <c r="AD65" s="978"/>
      <c r="AE65" s="978"/>
      <c r="AF65" s="978"/>
      <c r="AG65" s="905">
        <v>8.0</v>
      </c>
      <c r="AH65" s="905">
        <v>8.0</v>
      </c>
      <c r="AI65" s="974">
        <v>8.0</v>
      </c>
      <c r="AJ65" s="974">
        <v>8.0</v>
      </c>
      <c r="AK65" s="404">
        <f t="shared" si="7"/>
        <v>12</v>
      </c>
      <c r="AL65" s="1029"/>
    </row>
    <row r="66" ht="15.75" customHeight="1">
      <c r="A66" s="807">
        <v>8.0</v>
      </c>
      <c r="B66" s="864" t="s">
        <v>36</v>
      </c>
      <c r="C66" s="364"/>
      <c r="D66" s="71"/>
      <c r="E66" s="71"/>
      <c r="F66" s="863" t="s">
        <v>792</v>
      </c>
      <c r="G66" s="974"/>
      <c r="H66" s="974"/>
      <c r="I66" s="905">
        <v>8.0</v>
      </c>
      <c r="J66" s="905">
        <v>8.0</v>
      </c>
      <c r="K66" s="905">
        <v>8.0</v>
      </c>
      <c r="L66" s="905">
        <v>8.0</v>
      </c>
      <c r="M66" s="905">
        <v>8.0</v>
      </c>
      <c r="N66" s="974"/>
      <c r="O66" s="974"/>
      <c r="P66" s="905">
        <v>8.0</v>
      </c>
      <c r="Q66" s="905">
        <v>8.0</v>
      </c>
      <c r="R66" s="971"/>
      <c r="S66" s="905">
        <v>8.0</v>
      </c>
      <c r="T66" s="905"/>
      <c r="U66" s="974">
        <v>8.0</v>
      </c>
      <c r="V66" s="974">
        <v>8.0</v>
      </c>
      <c r="W66" s="905"/>
      <c r="X66" s="905">
        <v>8.0</v>
      </c>
      <c r="Y66" s="905">
        <v>8.0</v>
      </c>
      <c r="Z66" s="905">
        <v>8.0</v>
      </c>
      <c r="AA66" s="905">
        <v>8.0</v>
      </c>
      <c r="AB66" s="974"/>
      <c r="AC66" s="974"/>
      <c r="AD66" s="905">
        <v>8.0</v>
      </c>
      <c r="AE66" s="905">
        <v>8.0</v>
      </c>
      <c r="AF66" s="905">
        <v>8.0</v>
      </c>
      <c r="AG66" s="905">
        <v>8.0</v>
      </c>
      <c r="AH66" s="905">
        <v>8.0</v>
      </c>
      <c r="AI66" s="974"/>
      <c r="AJ66" s="974"/>
      <c r="AK66" s="404">
        <f t="shared" si="7"/>
        <v>19</v>
      </c>
      <c r="AL66" s="1029"/>
    </row>
    <row r="67" ht="15.75" customHeight="1">
      <c r="A67" s="79"/>
      <c r="B67" s="80"/>
      <c r="C67" s="112"/>
      <c r="D67" s="259"/>
      <c r="E67" s="1014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121"/>
      <c r="AL67" s="121"/>
    </row>
    <row r="68" ht="18.75" customHeight="1">
      <c r="A68" s="807">
        <v>9.0</v>
      </c>
      <c r="B68" s="939" t="s">
        <v>768</v>
      </c>
      <c r="C68" s="364"/>
      <c r="D68" s="113" t="s">
        <v>65</v>
      </c>
      <c r="E68" s="1019"/>
      <c r="F68" s="117"/>
      <c r="G68" s="974"/>
      <c r="H68" s="974">
        <v>8.0</v>
      </c>
      <c r="I68" s="905">
        <v>8.0</v>
      </c>
      <c r="J68" s="905">
        <v>8.0</v>
      </c>
      <c r="K68" s="905">
        <v>8.0</v>
      </c>
      <c r="L68" s="905">
        <v>8.0</v>
      </c>
      <c r="M68" s="925">
        <v>8.0</v>
      </c>
      <c r="N68" s="974"/>
      <c r="O68" s="974">
        <v>8.0</v>
      </c>
      <c r="P68" s="905">
        <v>8.0</v>
      </c>
      <c r="Q68" s="905">
        <v>8.0</v>
      </c>
      <c r="R68" s="971">
        <v>8.0</v>
      </c>
      <c r="S68" s="905">
        <v>8.0</v>
      </c>
      <c r="T68" s="905"/>
      <c r="U68" s="974"/>
      <c r="V68" s="974">
        <v>8.0</v>
      </c>
      <c r="W68" s="905">
        <v>8.0</v>
      </c>
      <c r="X68" s="905">
        <v>8.0</v>
      </c>
      <c r="Y68" s="905">
        <v>8.0</v>
      </c>
      <c r="Z68" s="905">
        <v>8.0</v>
      </c>
      <c r="AA68" s="925">
        <v>8.0</v>
      </c>
      <c r="AB68" s="974"/>
      <c r="AC68" s="974">
        <v>8.0</v>
      </c>
      <c r="AD68" s="905">
        <v>8.0</v>
      </c>
      <c r="AE68" s="905">
        <v>8.0</v>
      </c>
      <c r="AF68" s="905">
        <v>8.0</v>
      </c>
      <c r="AG68" s="905">
        <v>8.0</v>
      </c>
      <c r="AH68" s="905"/>
      <c r="AI68" s="974"/>
      <c r="AJ68" s="974">
        <v>8.0</v>
      </c>
      <c r="AK68" s="404">
        <f t="shared" ref="AK68:AK69" si="8">COUNT(F68:AJ68)</f>
        <v>23</v>
      </c>
      <c r="AL68" s="1029"/>
    </row>
    <row r="69" ht="17.25" customHeight="1">
      <c r="A69" s="807">
        <v>10.0</v>
      </c>
      <c r="B69" s="20" t="s">
        <v>66</v>
      </c>
      <c r="C69" s="364"/>
      <c r="D69" s="71"/>
      <c r="E69" s="71"/>
      <c r="F69" s="117"/>
      <c r="G69" s="974">
        <v>8.0</v>
      </c>
      <c r="H69" s="974"/>
      <c r="I69" s="905"/>
      <c r="J69" s="905">
        <v>8.0</v>
      </c>
      <c r="K69" s="905">
        <v>8.0</v>
      </c>
      <c r="L69" s="905">
        <v>8.0</v>
      </c>
      <c r="M69" s="905">
        <v>8.0</v>
      </c>
      <c r="N69" s="974">
        <v>8.0</v>
      </c>
      <c r="O69" s="974"/>
      <c r="P69" s="905"/>
      <c r="Q69" s="905">
        <v>8.0</v>
      </c>
      <c r="R69" s="971">
        <v>8.0</v>
      </c>
      <c r="S69" s="905">
        <v>8.0</v>
      </c>
      <c r="T69" s="905">
        <v>8.0</v>
      </c>
      <c r="U69" s="974">
        <v>8.0</v>
      </c>
      <c r="V69" s="974"/>
      <c r="W69" s="905"/>
      <c r="X69" s="905">
        <v>8.0</v>
      </c>
      <c r="Y69" s="905">
        <v>8.0</v>
      </c>
      <c r="Z69" s="905">
        <v>8.0</v>
      </c>
      <c r="AA69" s="905">
        <v>8.0</v>
      </c>
      <c r="AB69" s="974">
        <v>8.0</v>
      </c>
      <c r="AC69" s="974"/>
      <c r="AD69" s="905"/>
      <c r="AE69" s="905">
        <v>8.0</v>
      </c>
      <c r="AF69" s="905">
        <v>8.0</v>
      </c>
      <c r="AG69" s="905">
        <v>8.0</v>
      </c>
      <c r="AH69" s="905">
        <v>8.0</v>
      </c>
      <c r="AI69" s="974">
        <v>8.0</v>
      </c>
      <c r="AJ69" s="974"/>
      <c r="AK69" s="404">
        <f t="shared" si="8"/>
        <v>21</v>
      </c>
      <c r="AL69" s="1029"/>
    </row>
    <row r="70" ht="18.0" customHeight="1">
      <c r="A70" s="872"/>
      <c r="B70" s="873"/>
      <c r="C70" s="874"/>
      <c r="D70" s="875"/>
      <c r="E70" s="876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  <c r="R70" s="1016"/>
      <c r="S70" s="877"/>
      <c r="T70" s="877"/>
      <c r="U70" s="877"/>
      <c r="V70" s="877"/>
      <c r="W70" s="877"/>
      <c r="X70" s="877"/>
      <c r="Y70" s="877"/>
      <c r="Z70" s="877"/>
      <c r="AA70" s="877"/>
      <c r="AB70" s="877"/>
      <c r="AC70" s="877"/>
      <c r="AD70" s="877"/>
      <c r="AE70" s="877"/>
      <c r="AF70" s="877"/>
      <c r="AG70" s="877"/>
      <c r="AH70" s="877"/>
      <c r="AI70" s="877"/>
      <c r="AJ70" s="877"/>
      <c r="AK70" s="878"/>
      <c r="AL70" s="878"/>
    </row>
    <row r="71" ht="18.75" customHeight="1">
      <c r="A71" s="807">
        <v>11.0</v>
      </c>
      <c r="B71" s="864" t="s">
        <v>124</v>
      </c>
      <c r="C71" s="364"/>
      <c r="D71" s="1071" t="s">
        <v>797</v>
      </c>
      <c r="E71" s="1019"/>
      <c r="F71" s="863" t="s">
        <v>792</v>
      </c>
      <c r="G71" s="974">
        <v>8.0</v>
      </c>
      <c r="H71" s="974"/>
      <c r="I71" s="905"/>
      <c r="J71" s="905">
        <v>8.0</v>
      </c>
      <c r="K71" s="905">
        <v>8.0</v>
      </c>
      <c r="L71" s="905">
        <v>8.0</v>
      </c>
      <c r="M71" s="905">
        <v>8.0</v>
      </c>
      <c r="N71" s="974">
        <v>8.0</v>
      </c>
      <c r="O71" s="974"/>
      <c r="P71" s="905"/>
      <c r="Q71" s="905">
        <v>8.0</v>
      </c>
      <c r="R71" s="971">
        <v>8.0</v>
      </c>
      <c r="S71" s="905">
        <v>8.0</v>
      </c>
      <c r="T71" s="905">
        <v>8.0</v>
      </c>
      <c r="U71" s="974">
        <v>8.0</v>
      </c>
      <c r="V71" s="974"/>
      <c r="W71" s="905"/>
      <c r="X71" s="905">
        <v>8.0</v>
      </c>
      <c r="Y71" s="905">
        <v>8.0</v>
      </c>
      <c r="Z71" s="905">
        <v>8.0</v>
      </c>
      <c r="AA71" s="905">
        <v>8.0</v>
      </c>
      <c r="AB71" s="974">
        <v>8.0</v>
      </c>
      <c r="AC71" s="974"/>
      <c r="AD71" s="905"/>
      <c r="AE71" s="905">
        <v>8.0</v>
      </c>
      <c r="AF71" s="905">
        <v>8.0</v>
      </c>
      <c r="AG71" s="905">
        <v>8.0</v>
      </c>
      <c r="AH71" s="905">
        <v>8.0</v>
      </c>
      <c r="AI71" s="974">
        <v>8.0</v>
      </c>
      <c r="AJ71" s="974"/>
      <c r="AK71" s="404">
        <f t="shared" ref="AK71:AK72" si="9">COUNT(F71:AJ71)</f>
        <v>21</v>
      </c>
      <c r="AL71" s="1029"/>
    </row>
    <row r="72" ht="17.25" customHeight="1">
      <c r="A72" s="807">
        <v>12.0</v>
      </c>
      <c r="B72" s="864" t="s">
        <v>732</v>
      </c>
      <c r="C72" s="364"/>
      <c r="D72" s="71"/>
      <c r="E72" s="71"/>
      <c r="F72" s="863" t="s">
        <v>792</v>
      </c>
      <c r="G72" s="974"/>
      <c r="H72" s="974">
        <v>8.0</v>
      </c>
      <c r="I72" s="905">
        <v>8.0</v>
      </c>
      <c r="J72" s="905">
        <v>8.0</v>
      </c>
      <c r="K72" s="905">
        <v>8.0</v>
      </c>
      <c r="L72" s="905">
        <v>8.0</v>
      </c>
      <c r="M72" s="905"/>
      <c r="N72" s="974"/>
      <c r="O72" s="974">
        <v>8.0</v>
      </c>
      <c r="P72" s="905">
        <v>8.0</v>
      </c>
      <c r="Q72" s="905">
        <v>8.0</v>
      </c>
      <c r="R72" s="971">
        <v>8.0</v>
      </c>
      <c r="S72" s="905">
        <v>8.0</v>
      </c>
      <c r="T72" s="905"/>
      <c r="U72" s="974"/>
      <c r="V72" s="974">
        <v>8.0</v>
      </c>
      <c r="W72" s="905">
        <v>8.0</v>
      </c>
      <c r="X72" s="905">
        <v>8.0</v>
      </c>
      <c r="Y72" s="905">
        <v>8.0</v>
      </c>
      <c r="Z72" s="905">
        <v>8.0</v>
      </c>
      <c r="AA72" s="905"/>
      <c r="AB72" s="974"/>
      <c r="AC72" s="974">
        <v>8.0</v>
      </c>
      <c r="AD72" s="905">
        <v>8.0</v>
      </c>
      <c r="AE72" s="905">
        <v>8.0</v>
      </c>
      <c r="AF72" s="905">
        <v>8.0</v>
      </c>
      <c r="AG72" s="905">
        <v>8.0</v>
      </c>
      <c r="AH72" s="905"/>
      <c r="AI72" s="974"/>
      <c r="AJ72" s="974">
        <v>8.0</v>
      </c>
      <c r="AK72" s="404">
        <f t="shared" si="9"/>
        <v>21</v>
      </c>
      <c r="AL72" s="1029"/>
    </row>
    <row r="73" ht="21.0" customHeight="1">
      <c r="A73" s="1016"/>
      <c r="B73" s="1072"/>
      <c r="C73" s="1073"/>
      <c r="D73" s="260"/>
      <c r="E73" s="1074"/>
      <c r="F73" s="1075"/>
      <c r="G73" s="1076"/>
      <c r="H73" s="1077"/>
      <c r="I73" s="1077"/>
      <c r="J73" s="1077"/>
      <c r="K73" s="1077"/>
      <c r="L73" s="1077"/>
      <c r="M73" s="1077"/>
      <c r="N73" s="1076"/>
      <c r="O73" s="1077"/>
      <c r="P73" s="1077"/>
      <c r="Q73" s="1077"/>
      <c r="R73" s="1077"/>
      <c r="S73" s="1077"/>
      <c r="T73" s="1077"/>
      <c r="U73" s="1076"/>
      <c r="V73" s="1077"/>
      <c r="W73" s="1077"/>
      <c r="X73" s="1077"/>
      <c r="Y73" s="1077"/>
      <c r="Z73" s="1077"/>
      <c r="AA73" s="1077"/>
      <c r="AB73" s="1076"/>
      <c r="AC73" s="1077"/>
      <c r="AD73" s="1077"/>
      <c r="AE73" s="1077"/>
      <c r="AF73" s="1077"/>
      <c r="AG73" s="1077"/>
      <c r="AH73" s="1077"/>
      <c r="AI73" s="1076"/>
      <c r="AJ73" s="1077"/>
      <c r="AK73" s="237"/>
      <c r="AL73" s="237"/>
    </row>
    <row r="74" ht="18.0" customHeight="1">
      <c r="A74" s="1010">
        <v>13.0</v>
      </c>
      <c r="B74" s="807" t="s">
        <v>798</v>
      </c>
      <c r="C74" s="359">
        <v>43383.0</v>
      </c>
      <c r="D74" s="19" t="s">
        <v>292</v>
      </c>
      <c r="E74" s="811"/>
      <c r="F74" s="930"/>
      <c r="G74" s="1078"/>
      <c r="H74" s="1079"/>
      <c r="I74" s="1080">
        <v>8.0</v>
      </c>
      <c r="J74" s="1080">
        <v>8.0</v>
      </c>
      <c r="K74" s="1080">
        <v>8.0</v>
      </c>
      <c r="L74" s="1080">
        <v>8.0</v>
      </c>
      <c r="M74" s="1080">
        <v>8.0</v>
      </c>
      <c r="N74" s="1078"/>
      <c r="O74" s="1079"/>
      <c r="P74" s="1080">
        <v>8.0</v>
      </c>
      <c r="Q74" s="1080">
        <v>8.0</v>
      </c>
      <c r="R74" s="1079"/>
      <c r="S74" s="1080">
        <v>8.0</v>
      </c>
      <c r="T74" s="1080">
        <v>8.0</v>
      </c>
      <c r="U74" s="1078"/>
      <c r="V74" s="1079"/>
      <c r="W74" s="1080">
        <v>8.0</v>
      </c>
      <c r="X74" s="1080">
        <v>8.0</v>
      </c>
      <c r="Y74" s="1080">
        <v>8.0</v>
      </c>
      <c r="Z74" s="1080">
        <v>8.0</v>
      </c>
      <c r="AA74" s="1080">
        <v>8.0</v>
      </c>
      <c r="AB74" s="1078"/>
      <c r="AC74" s="1079"/>
      <c r="AD74" s="1080">
        <v>8.0</v>
      </c>
      <c r="AE74" s="1080">
        <v>8.0</v>
      </c>
      <c r="AF74" s="1080">
        <v>8.0</v>
      </c>
      <c r="AG74" s="1080">
        <v>8.0</v>
      </c>
      <c r="AH74" s="1080">
        <v>8.0</v>
      </c>
      <c r="AI74" s="1078"/>
      <c r="AJ74" s="1079"/>
      <c r="AK74" s="1081">
        <f t="shared" ref="AK74:AK90" si="10">COUNT(F74:AJ74)</f>
        <v>19</v>
      </c>
      <c r="AL74" s="1082"/>
    </row>
    <row r="75" ht="17.25" customHeight="1">
      <c r="A75" s="1010">
        <v>14.0</v>
      </c>
      <c r="B75" s="807" t="s">
        <v>799</v>
      </c>
      <c r="C75" s="19" t="s">
        <v>86</v>
      </c>
      <c r="D75" s="19" t="s">
        <v>87</v>
      </c>
      <c r="E75" s="811"/>
      <c r="F75" s="1070" t="s">
        <v>792</v>
      </c>
      <c r="G75" s="1083"/>
      <c r="H75" s="1083"/>
      <c r="I75" s="1080">
        <v>8.0</v>
      </c>
      <c r="J75" s="1080">
        <v>8.0</v>
      </c>
      <c r="K75" s="1080">
        <v>8.0</v>
      </c>
      <c r="L75" s="1080">
        <v>8.0</v>
      </c>
      <c r="M75" s="1080">
        <v>8.0</v>
      </c>
      <c r="N75" s="1084">
        <v>8.0</v>
      </c>
      <c r="O75" s="1083"/>
      <c r="P75" s="1080">
        <v>8.0</v>
      </c>
      <c r="Q75" s="1080">
        <v>8.0</v>
      </c>
      <c r="R75" s="1079"/>
      <c r="S75" s="1080">
        <v>8.0</v>
      </c>
      <c r="T75" s="1080">
        <v>8.0</v>
      </c>
      <c r="U75" s="1083"/>
      <c r="V75" s="1083"/>
      <c r="W75" s="1080">
        <v>8.0</v>
      </c>
      <c r="X75" s="1080">
        <v>8.0</v>
      </c>
      <c r="Y75" s="1080">
        <v>8.0</v>
      </c>
      <c r="Z75" s="1080">
        <v>8.0</v>
      </c>
      <c r="AA75" s="1080">
        <v>8.0</v>
      </c>
      <c r="AB75" s="1083"/>
      <c r="AC75" s="1083"/>
      <c r="AD75" s="1080">
        <v>8.0</v>
      </c>
      <c r="AE75" s="1080">
        <v>8.0</v>
      </c>
      <c r="AF75" s="1080">
        <v>8.0</v>
      </c>
      <c r="AG75" s="1080">
        <v>8.0</v>
      </c>
      <c r="AH75" s="1080">
        <v>8.0</v>
      </c>
      <c r="AI75" s="1083"/>
      <c r="AJ75" s="1083"/>
      <c r="AK75" s="1081">
        <f t="shared" si="10"/>
        <v>20</v>
      </c>
      <c r="AL75" s="1082"/>
    </row>
    <row r="76" ht="16.5" customHeight="1">
      <c r="A76" s="1010">
        <v>15.0</v>
      </c>
      <c r="B76" s="807" t="s">
        <v>800</v>
      </c>
      <c r="C76" s="19" t="s">
        <v>90</v>
      </c>
      <c r="D76" s="19" t="s">
        <v>91</v>
      </c>
      <c r="E76" s="1085"/>
      <c r="F76" s="1086" t="s">
        <v>792</v>
      </c>
      <c r="G76" s="1083"/>
      <c r="H76" s="1083"/>
      <c r="I76" s="1087"/>
      <c r="J76" s="1087"/>
      <c r="K76" s="1087"/>
      <c r="L76" s="1087"/>
      <c r="M76" s="1087"/>
      <c r="N76" s="1088"/>
      <c r="O76" s="1088"/>
      <c r="P76" s="1087"/>
      <c r="Q76" s="1087"/>
      <c r="R76" s="1087"/>
      <c r="S76" s="1087"/>
      <c r="T76" s="1087"/>
      <c r="U76" s="1088"/>
      <c r="V76" s="1088"/>
      <c r="W76" s="1087"/>
      <c r="X76" s="1080">
        <v>8.0</v>
      </c>
      <c r="Y76" s="1080">
        <v>8.0</v>
      </c>
      <c r="Z76" s="1080">
        <v>8.0</v>
      </c>
      <c r="AA76" s="1080">
        <v>8.0</v>
      </c>
      <c r="AB76" s="1083"/>
      <c r="AC76" s="1083"/>
      <c r="AD76" s="1080">
        <v>8.0</v>
      </c>
      <c r="AE76" s="1080">
        <v>8.0</v>
      </c>
      <c r="AF76" s="1080">
        <v>8.0</v>
      </c>
      <c r="AG76" s="1080">
        <v>8.0</v>
      </c>
      <c r="AH76" s="1080">
        <v>8.0</v>
      </c>
      <c r="AI76" s="1083"/>
      <c r="AJ76" s="1083"/>
      <c r="AK76" s="1081">
        <f t="shared" si="10"/>
        <v>9</v>
      </c>
      <c r="AL76" s="1082"/>
    </row>
    <row r="77" ht="16.5" customHeight="1">
      <c r="A77" s="1010">
        <v>16.0</v>
      </c>
      <c r="B77" s="807" t="s">
        <v>801</v>
      </c>
      <c r="C77" s="358">
        <v>43168.0</v>
      </c>
      <c r="D77" s="19" t="s">
        <v>94</v>
      </c>
      <c r="E77" s="1089"/>
      <c r="F77" s="1070" t="s">
        <v>792</v>
      </c>
      <c r="G77" s="1083"/>
      <c r="H77" s="1083"/>
      <c r="I77" s="1080">
        <v>8.0</v>
      </c>
      <c r="J77" s="1080">
        <v>8.0</v>
      </c>
      <c r="K77" s="1080">
        <v>8.0</v>
      </c>
      <c r="L77" s="1080">
        <v>8.0</v>
      </c>
      <c r="M77" s="1080">
        <v>8.0</v>
      </c>
      <c r="N77" s="1083"/>
      <c r="O77" s="1083"/>
      <c r="P77" s="1080">
        <v>8.0</v>
      </c>
      <c r="Q77" s="1080">
        <v>8.0</v>
      </c>
      <c r="R77" s="1079"/>
      <c r="S77" s="1080">
        <v>8.0</v>
      </c>
      <c r="T77" s="1080">
        <v>8.0</v>
      </c>
      <c r="U77" s="1083"/>
      <c r="V77" s="1083"/>
      <c r="W77" s="1080">
        <v>8.0</v>
      </c>
      <c r="X77" s="1080">
        <v>8.0</v>
      </c>
      <c r="Y77" s="1080">
        <v>8.0</v>
      </c>
      <c r="Z77" s="1080">
        <v>8.0</v>
      </c>
      <c r="AA77" s="1080">
        <v>8.0</v>
      </c>
      <c r="AB77" s="1083"/>
      <c r="AC77" s="1083"/>
      <c r="AD77" s="1080">
        <v>8.0</v>
      </c>
      <c r="AE77" s="1080">
        <v>8.0</v>
      </c>
      <c r="AF77" s="1080">
        <v>8.0</v>
      </c>
      <c r="AG77" s="1080">
        <v>8.0</v>
      </c>
      <c r="AH77" s="1080">
        <v>8.0</v>
      </c>
      <c r="AI77" s="1083"/>
      <c r="AJ77" s="1083"/>
      <c r="AK77" s="1081">
        <f t="shared" si="10"/>
        <v>19</v>
      </c>
      <c r="AL77" s="1082"/>
    </row>
    <row r="78" ht="18.75" customHeight="1">
      <c r="A78" s="1010">
        <v>17.0</v>
      </c>
      <c r="B78" s="807" t="s">
        <v>802</v>
      </c>
      <c r="C78" s="358"/>
      <c r="D78" s="807" t="s">
        <v>757</v>
      </c>
      <c r="E78" s="1089"/>
      <c r="F78" s="1070" t="s">
        <v>792</v>
      </c>
      <c r="G78" s="1083"/>
      <c r="H78" s="1083"/>
      <c r="I78" s="1080">
        <v>8.0</v>
      </c>
      <c r="J78" s="1080">
        <v>8.0</v>
      </c>
      <c r="K78" s="1080">
        <v>8.0</v>
      </c>
      <c r="L78" s="1080">
        <v>8.0</v>
      </c>
      <c r="M78" s="1080">
        <v>8.0</v>
      </c>
      <c r="N78" s="1083"/>
      <c r="O78" s="1083"/>
      <c r="P78" s="1080">
        <v>8.0</v>
      </c>
      <c r="Q78" s="1080">
        <v>8.0</v>
      </c>
      <c r="R78" s="1079"/>
      <c r="S78" s="1080">
        <v>8.0</v>
      </c>
      <c r="T78" s="1080">
        <v>8.0</v>
      </c>
      <c r="U78" s="1083"/>
      <c r="V78" s="1083"/>
      <c r="W78" s="1080">
        <v>8.0</v>
      </c>
      <c r="X78" s="1080">
        <v>8.0</v>
      </c>
      <c r="Y78" s="1080">
        <v>8.0</v>
      </c>
      <c r="Z78" s="1080">
        <v>8.0</v>
      </c>
      <c r="AA78" s="1080">
        <v>8.0</v>
      </c>
      <c r="AB78" s="1083"/>
      <c r="AC78" s="1083"/>
      <c r="AD78" s="1080">
        <v>8.0</v>
      </c>
      <c r="AE78" s="1080">
        <v>8.0</v>
      </c>
      <c r="AF78" s="1080">
        <v>8.0</v>
      </c>
      <c r="AG78" s="1080">
        <v>8.0</v>
      </c>
      <c r="AH78" s="1080">
        <v>8.0</v>
      </c>
      <c r="AI78" s="1083"/>
      <c r="AJ78" s="1083"/>
      <c r="AK78" s="1081">
        <f t="shared" si="10"/>
        <v>19</v>
      </c>
      <c r="AL78" s="1082"/>
    </row>
    <row r="79" ht="16.5" customHeight="1">
      <c r="A79" s="1010">
        <v>18.0</v>
      </c>
      <c r="B79" s="807" t="s">
        <v>803</v>
      </c>
      <c r="C79" s="1090">
        <v>43485.0</v>
      </c>
      <c r="D79" s="807" t="s">
        <v>769</v>
      </c>
      <c r="E79" s="811"/>
      <c r="F79" s="930"/>
      <c r="G79" s="1083"/>
      <c r="H79" s="1083"/>
      <c r="I79" s="1080">
        <v>8.0</v>
      </c>
      <c r="J79" s="1080">
        <v>8.0</v>
      </c>
      <c r="K79" s="1080">
        <v>8.0</v>
      </c>
      <c r="L79" s="1080">
        <v>8.0</v>
      </c>
      <c r="M79" s="1080">
        <v>8.0</v>
      </c>
      <c r="N79" s="1083"/>
      <c r="O79" s="1083"/>
      <c r="P79" s="1080">
        <v>8.0</v>
      </c>
      <c r="Q79" s="1080">
        <v>8.0</v>
      </c>
      <c r="R79" s="1079"/>
      <c r="S79" s="1080">
        <v>8.0</v>
      </c>
      <c r="T79" s="1080">
        <v>8.0</v>
      </c>
      <c r="U79" s="1084">
        <v>8.0</v>
      </c>
      <c r="V79" s="1083"/>
      <c r="W79" s="1080">
        <v>8.0</v>
      </c>
      <c r="X79" s="1080">
        <v>8.0</v>
      </c>
      <c r="Y79" s="1080">
        <v>8.0</v>
      </c>
      <c r="Z79" s="1080">
        <v>8.0</v>
      </c>
      <c r="AA79" s="1080">
        <v>8.0</v>
      </c>
      <c r="AB79" s="1083"/>
      <c r="AC79" s="1083"/>
      <c r="AD79" s="1080">
        <v>8.0</v>
      </c>
      <c r="AE79" s="1080">
        <v>8.0</v>
      </c>
      <c r="AF79" s="1080">
        <v>8.0</v>
      </c>
      <c r="AG79" s="1080">
        <v>8.0</v>
      </c>
      <c r="AH79" s="1080">
        <v>8.0</v>
      </c>
      <c r="AI79" s="1083"/>
      <c r="AJ79" s="1083"/>
      <c r="AK79" s="1081">
        <f t="shared" si="10"/>
        <v>20</v>
      </c>
      <c r="AL79" s="1082"/>
    </row>
    <row r="80" ht="17.25" customHeight="1">
      <c r="A80" s="1010">
        <v>19.0</v>
      </c>
      <c r="B80" s="895" t="s">
        <v>804</v>
      </c>
      <c r="C80" s="19" t="s">
        <v>101</v>
      </c>
      <c r="D80" s="19" t="s">
        <v>102</v>
      </c>
      <c r="E80" s="23"/>
      <c r="F80" s="1070" t="s">
        <v>792</v>
      </c>
      <c r="G80" s="1083"/>
      <c r="H80" s="1091"/>
      <c r="I80" s="1080">
        <v>8.0</v>
      </c>
      <c r="J80" s="1080">
        <v>8.0</v>
      </c>
      <c r="K80" s="1080">
        <v>8.0</v>
      </c>
      <c r="L80" s="1080">
        <v>8.0</v>
      </c>
      <c r="M80" s="1080">
        <v>8.0</v>
      </c>
      <c r="N80" s="1083"/>
      <c r="O80" s="1091"/>
      <c r="P80" s="1080">
        <v>8.0</v>
      </c>
      <c r="Q80" s="1080">
        <v>8.0</v>
      </c>
      <c r="R80" s="1079"/>
      <c r="S80" s="1080">
        <v>8.0</v>
      </c>
      <c r="T80" s="1080">
        <v>8.0</v>
      </c>
      <c r="U80" s="1083"/>
      <c r="V80" s="1091"/>
      <c r="W80" s="1080">
        <v>8.0</v>
      </c>
      <c r="X80" s="1080">
        <v>8.0</v>
      </c>
      <c r="Y80" s="1080">
        <v>8.0</v>
      </c>
      <c r="Z80" s="1080">
        <v>8.0</v>
      </c>
      <c r="AA80" s="1080">
        <v>8.0</v>
      </c>
      <c r="AB80" s="1083"/>
      <c r="AC80" s="1091"/>
      <c r="AD80" s="1080">
        <v>8.0</v>
      </c>
      <c r="AE80" s="1080">
        <v>8.0</v>
      </c>
      <c r="AF80" s="1080">
        <v>8.0</v>
      </c>
      <c r="AG80" s="1080">
        <v>8.0</v>
      </c>
      <c r="AH80" s="1080">
        <v>8.0</v>
      </c>
      <c r="AI80" s="1092">
        <v>8.0</v>
      </c>
      <c r="AJ80" s="1091"/>
      <c r="AK80" s="1081">
        <f t="shared" si="10"/>
        <v>20</v>
      </c>
      <c r="AL80" s="1082"/>
    </row>
    <row r="81" ht="15.0" customHeight="1">
      <c r="A81" s="1010">
        <v>20.0</v>
      </c>
      <c r="B81" s="895" t="s">
        <v>804</v>
      </c>
      <c r="C81" s="19" t="s">
        <v>104</v>
      </c>
      <c r="D81" s="131" t="s">
        <v>105</v>
      </c>
      <c r="E81" s="23"/>
      <c r="F81" s="930"/>
      <c r="G81" s="1083"/>
      <c r="H81" s="1083"/>
      <c r="I81" s="1080">
        <v>8.0</v>
      </c>
      <c r="J81" s="1080">
        <v>8.0</v>
      </c>
      <c r="K81" s="1080">
        <v>8.0</v>
      </c>
      <c r="L81" s="1080">
        <v>8.0</v>
      </c>
      <c r="M81" s="1080">
        <v>8.0</v>
      </c>
      <c r="N81" s="1083"/>
      <c r="O81" s="1083"/>
      <c r="P81" s="1080">
        <v>8.0</v>
      </c>
      <c r="Q81" s="1080">
        <v>8.0</v>
      </c>
      <c r="R81" s="1079"/>
      <c r="S81" s="1080">
        <v>8.0</v>
      </c>
      <c r="T81" s="1080">
        <v>8.0</v>
      </c>
      <c r="U81" s="1083"/>
      <c r="V81" s="1083"/>
      <c r="W81" s="1080">
        <v>8.0</v>
      </c>
      <c r="X81" s="1080">
        <v>8.0</v>
      </c>
      <c r="Y81" s="1080">
        <v>8.0</v>
      </c>
      <c r="Z81" s="1080">
        <v>8.0</v>
      </c>
      <c r="AA81" s="1080">
        <v>8.0</v>
      </c>
      <c r="AB81" s="1083"/>
      <c r="AC81" s="1083"/>
      <c r="AD81" s="1080">
        <v>8.0</v>
      </c>
      <c r="AE81" s="1080">
        <v>8.0</v>
      </c>
      <c r="AF81" s="1080">
        <v>8.0</v>
      </c>
      <c r="AG81" s="1080">
        <v>8.0</v>
      </c>
      <c r="AH81" s="1080">
        <v>8.0</v>
      </c>
      <c r="AI81" s="1083"/>
      <c r="AJ81" s="1083"/>
      <c r="AK81" s="1081">
        <f t="shared" si="10"/>
        <v>19</v>
      </c>
      <c r="AL81" s="1082"/>
    </row>
    <row r="82" ht="18.0" customHeight="1">
      <c r="A82" s="1010">
        <v>21.0</v>
      </c>
      <c r="B82" s="807" t="s">
        <v>805</v>
      </c>
      <c r="C82" s="358">
        <v>43160.0</v>
      </c>
      <c r="D82" s="131" t="s">
        <v>296</v>
      </c>
      <c r="E82" s="811"/>
      <c r="F82" s="1086" t="s">
        <v>792</v>
      </c>
      <c r="G82" s="1083"/>
      <c r="H82" s="1091"/>
      <c r="I82" s="1080">
        <v>8.0</v>
      </c>
      <c r="J82" s="1080">
        <v>8.0</v>
      </c>
      <c r="K82" s="1080">
        <v>8.0</v>
      </c>
      <c r="L82" s="1080">
        <v>8.0</v>
      </c>
      <c r="M82" s="1080">
        <v>8.0</v>
      </c>
      <c r="N82" s="1083"/>
      <c r="O82" s="1091"/>
      <c r="P82" s="1080">
        <v>8.0</v>
      </c>
      <c r="Q82" s="1080">
        <v>8.0</v>
      </c>
      <c r="R82" s="1079">
        <v>8.0</v>
      </c>
      <c r="S82" s="1093"/>
      <c r="T82" s="1093"/>
      <c r="U82" s="1083">
        <v>8.0</v>
      </c>
      <c r="V82" s="1091"/>
      <c r="W82" s="1080">
        <v>8.0</v>
      </c>
      <c r="X82" s="1080">
        <v>8.0</v>
      </c>
      <c r="Y82" s="1080">
        <v>8.0</v>
      </c>
      <c r="Z82" s="1080">
        <v>8.0</v>
      </c>
      <c r="AA82" s="1080">
        <v>8.0</v>
      </c>
      <c r="AB82" s="1083"/>
      <c r="AC82" s="1091"/>
      <c r="AD82" s="1080">
        <v>8.0</v>
      </c>
      <c r="AE82" s="1080">
        <v>8.0</v>
      </c>
      <c r="AF82" s="1080">
        <v>8.0</v>
      </c>
      <c r="AG82" s="1080">
        <v>8.0</v>
      </c>
      <c r="AH82" s="1080">
        <v>8.0</v>
      </c>
      <c r="AI82" s="1083"/>
      <c r="AJ82" s="1091"/>
      <c r="AK82" s="1081">
        <f t="shared" si="10"/>
        <v>19</v>
      </c>
      <c r="AL82" s="1082"/>
    </row>
    <row r="83" ht="16.5" customHeight="1">
      <c r="A83" s="1010">
        <v>22.0</v>
      </c>
      <c r="B83" s="807" t="s">
        <v>806</v>
      </c>
      <c r="C83" s="359">
        <v>43300.0</v>
      </c>
      <c r="D83" s="131" t="s">
        <v>112</v>
      </c>
      <c r="E83" s="811"/>
      <c r="F83" s="930"/>
      <c r="G83" s="1083"/>
      <c r="H83" s="1083"/>
      <c r="I83" s="1080">
        <v>8.0</v>
      </c>
      <c r="J83" s="1080">
        <v>8.0</v>
      </c>
      <c r="K83" s="1080">
        <v>8.0</v>
      </c>
      <c r="L83" s="1080">
        <v>8.0</v>
      </c>
      <c r="M83" s="1080">
        <v>8.0</v>
      </c>
      <c r="N83" s="1083"/>
      <c r="O83" s="1083"/>
      <c r="P83" s="1080">
        <v>8.0</v>
      </c>
      <c r="Q83" s="1080">
        <v>8.0</v>
      </c>
      <c r="R83" s="1079"/>
      <c r="S83" s="1080">
        <v>8.0</v>
      </c>
      <c r="T83" s="1080">
        <v>8.0</v>
      </c>
      <c r="U83" s="1083"/>
      <c r="V83" s="1083"/>
      <c r="W83" s="1080">
        <v>8.0</v>
      </c>
      <c r="X83" s="1080">
        <v>8.0</v>
      </c>
      <c r="Y83" s="1080">
        <v>8.0</v>
      </c>
      <c r="Z83" s="1080">
        <v>8.0</v>
      </c>
      <c r="AA83" s="1080">
        <v>8.0</v>
      </c>
      <c r="AB83" s="1083"/>
      <c r="AC83" s="1083"/>
      <c r="AD83" s="1080">
        <v>8.0</v>
      </c>
      <c r="AE83" s="1080">
        <v>8.0</v>
      </c>
      <c r="AF83" s="1080">
        <v>8.0</v>
      </c>
      <c r="AG83" s="1080">
        <v>8.0</v>
      </c>
      <c r="AH83" s="1080">
        <v>8.0</v>
      </c>
      <c r="AI83" s="1083"/>
      <c r="AJ83" s="1083"/>
      <c r="AK83" s="1081">
        <f t="shared" si="10"/>
        <v>19</v>
      </c>
      <c r="AL83" s="1082"/>
    </row>
    <row r="84" ht="16.5" customHeight="1">
      <c r="A84" s="1010">
        <v>23.0</v>
      </c>
      <c r="B84" s="807" t="s">
        <v>807</v>
      </c>
      <c r="C84" s="359">
        <v>43447.0</v>
      </c>
      <c r="D84" s="19" t="s">
        <v>297</v>
      </c>
      <c r="E84" s="811"/>
      <c r="F84" s="1070" t="s">
        <v>792</v>
      </c>
      <c r="G84" s="1094"/>
      <c r="H84" s="1094"/>
      <c r="I84" s="1080">
        <v>8.0</v>
      </c>
      <c r="J84" s="1080">
        <v>8.0</v>
      </c>
      <c r="K84" s="1080">
        <v>8.0</v>
      </c>
      <c r="L84" s="1080">
        <v>8.0</v>
      </c>
      <c r="M84" s="1080">
        <v>8.0</v>
      </c>
      <c r="N84" s="1095">
        <v>8.0</v>
      </c>
      <c r="O84" s="1094"/>
      <c r="P84" s="1080">
        <v>8.0</v>
      </c>
      <c r="Q84" s="1080">
        <v>8.0</v>
      </c>
      <c r="R84" s="1079">
        <v>8.0</v>
      </c>
      <c r="S84" s="1080"/>
      <c r="T84" s="1080">
        <v>8.0</v>
      </c>
      <c r="U84" s="1096">
        <v>8.0</v>
      </c>
      <c r="V84" s="1094"/>
      <c r="W84" s="1080">
        <v>8.0</v>
      </c>
      <c r="X84" s="1080">
        <v>8.0</v>
      </c>
      <c r="Y84" s="1080">
        <v>8.0</v>
      </c>
      <c r="Z84" s="1080">
        <v>8.0</v>
      </c>
      <c r="AA84" s="1080">
        <v>8.0</v>
      </c>
      <c r="AB84" s="1094"/>
      <c r="AC84" s="1094"/>
      <c r="AD84" s="1080">
        <v>8.0</v>
      </c>
      <c r="AE84" s="1080">
        <v>8.0</v>
      </c>
      <c r="AF84" s="1080">
        <v>8.0</v>
      </c>
      <c r="AG84" s="1080">
        <v>8.0</v>
      </c>
      <c r="AH84" s="1080">
        <v>8.0</v>
      </c>
      <c r="AI84" s="1094"/>
      <c r="AJ84" s="1094"/>
      <c r="AK84" s="1081">
        <f t="shared" si="10"/>
        <v>21</v>
      </c>
      <c r="AL84" s="1082"/>
    </row>
    <row r="85" ht="17.25" customHeight="1">
      <c r="A85" s="1010">
        <v>24.0</v>
      </c>
      <c r="B85" s="807" t="s">
        <v>808</v>
      </c>
      <c r="C85" s="19" t="s">
        <v>118</v>
      </c>
      <c r="D85" s="19" t="s">
        <v>119</v>
      </c>
      <c r="E85" s="811"/>
      <c r="F85" s="930"/>
      <c r="G85" s="1091"/>
      <c r="H85" s="1083"/>
      <c r="I85" s="1080">
        <v>8.0</v>
      </c>
      <c r="J85" s="1080">
        <v>8.0</v>
      </c>
      <c r="K85" s="1080">
        <v>8.0</v>
      </c>
      <c r="L85" s="1080">
        <v>8.0</v>
      </c>
      <c r="M85" s="1080">
        <v>8.0</v>
      </c>
      <c r="N85" s="1091"/>
      <c r="O85" s="1083"/>
      <c r="P85" s="1080">
        <v>8.0</v>
      </c>
      <c r="Q85" s="1080">
        <v>8.0</v>
      </c>
      <c r="R85" s="1079"/>
      <c r="S85" s="1080">
        <v>8.0</v>
      </c>
      <c r="T85" s="1080">
        <v>8.0</v>
      </c>
      <c r="U85" s="1091"/>
      <c r="V85" s="1083"/>
      <c r="W85" s="1080">
        <v>8.0</v>
      </c>
      <c r="X85" s="1080">
        <v>8.0</v>
      </c>
      <c r="Y85" s="1080">
        <v>8.0</v>
      </c>
      <c r="Z85" s="1080">
        <v>8.0</v>
      </c>
      <c r="AA85" s="1080">
        <v>8.0</v>
      </c>
      <c r="AB85" s="1091"/>
      <c r="AC85" s="1083"/>
      <c r="AD85" s="1080">
        <v>8.0</v>
      </c>
      <c r="AE85" s="1080">
        <v>8.0</v>
      </c>
      <c r="AF85" s="1080">
        <v>8.0</v>
      </c>
      <c r="AG85" s="1080">
        <v>8.0</v>
      </c>
      <c r="AH85" s="1080">
        <v>8.0</v>
      </c>
      <c r="AI85" s="1091"/>
      <c r="AJ85" s="1083"/>
      <c r="AK85" s="1081">
        <f t="shared" si="10"/>
        <v>19</v>
      </c>
      <c r="AL85" s="1082"/>
    </row>
    <row r="86" ht="17.25" customHeight="1">
      <c r="A86" s="1010">
        <v>25.0</v>
      </c>
      <c r="B86" s="807" t="s">
        <v>809</v>
      </c>
      <c r="C86" s="358"/>
      <c r="D86" s="1097" t="s">
        <v>810</v>
      </c>
      <c r="E86" s="811"/>
      <c r="F86" s="930"/>
      <c r="G86" s="1083"/>
      <c r="H86" s="1083"/>
      <c r="I86" s="1080"/>
      <c r="J86" s="1080"/>
      <c r="K86" s="1080"/>
      <c r="L86" s="1080"/>
      <c r="M86" s="1080"/>
      <c r="N86" s="1083"/>
      <c r="O86" s="1083"/>
      <c r="P86" s="1080"/>
      <c r="Q86" s="1080">
        <v>8.0</v>
      </c>
      <c r="R86" s="1079"/>
      <c r="S86" s="1080">
        <v>8.0</v>
      </c>
      <c r="T86" s="1080">
        <v>8.0</v>
      </c>
      <c r="U86" s="1083"/>
      <c r="V86" s="1083"/>
      <c r="W86" s="1080">
        <v>8.0</v>
      </c>
      <c r="X86" s="1080">
        <v>8.0</v>
      </c>
      <c r="Y86" s="1080">
        <v>8.0</v>
      </c>
      <c r="Z86" s="1080">
        <v>8.0</v>
      </c>
      <c r="AA86" s="1080">
        <v>8.0</v>
      </c>
      <c r="AB86" s="1083"/>
      <c r="AC86" s="1083"/>
      <c r="AD86" s="1080">
        <v>8.0</v>
      </c>
      <c r="AE86" s="1080">
        <v>8.0</v>
      </c>
      <c r="AF86" s="1080">
        <v>8.0</v>
      </c>
      <c r="AG86" s="1080">
        <v>8.0</v>
      </c>
      <c r="AH86" s="1080">
        <v>8.0</v>
      </c>
      <c r="AI86" s="1083"/>
      <c r="AJ86" s="1083"/>
      <c r="AK86" s="1081">
        <f t="shared" si="10"/>
        <v>13</v>
      </c>
      <c r="AL86" s="1082"/>
    </row>
    <row r="87" ht="16.5" customHeight="1">
      <c r="A87" s="1010">
        <v>26.0</v>
      </c>
      <c r="B87" s="807" t="s">
        <v>811</v>
      </c>
      <c r="C87" s="358"/>
      <c r="D87" s="19" t="s">
        <v>741</v>
      </c>
      <c r="E87" s="811"/>
      <c r="F87" s="930"/>
      <c r="G87" s="1083"/>
      <c r="H87" s="1083"/>
      <c r="I87" s="1080">
        <v>8.0</v>
      </c>
      <c r="J87" s="1080">
        <v>8.0</v>
      </c>
      <c r="K87" s="1080">
        <v>8.0</v>
      </c>
      <c r="L87" s="1080">
        <v>8.0</v>
      </c>
      <c r="M87" s="1080">
        <v>8.0</v>
      </c>
      <c r="N87" s="1083"/>
      <c r="O87" s="1083"/>
      <c r="P87" s="1080">
        <v>8.0</v>
      </c>
      <c r="Q87" s="1080">
        <v>8.0</v>
      </c>
      <c r="R87" s="1079"/>
      <c r="S87" s="1080">
        <v>8.0</v>
      </c>
      <c r="T87" s="1080">
        <v>8.0</v>
      </c>
      <c r="U87" s="1083"/>
      <c r="V87" s="1083"/>
      <c r="W87" s="1080">
        <v>8.0</v>
      </c>
      <c r="X87" s="1080">
        <v>8.0</v>
      </c>
      <c r="Y87" s="1080">
        <v>8.0</v>
      </c>
      <c r="Z87" s="1080">
        <v>8.0</v>
      </c>
      <c r="AA87" s="1080">
        <v>8.0</v>
      </c>
      <c r="AB87" s="1083"/>
      <c r="AC87" s="1083"/>
      <c r="AD87" s="1080">
        <v>8.0</v>
      </c>
      <c r="AE87" s="1080">
        <v>8.0</v>
      </c>
      <c r="AF87" s="1080">
        <v>8.0</v>
      </c>
      <c r="AG87" s="1080">
        <v>8.0</v>
      </c>
      <c r="AH87" s="1080">
        <v>8.0</v>
      </c>
      <c r="AI87" s="1083"/>
      <c r="AJ87" s="1083"/>
      <c r="AK87" s="1081">
        <f t="shared" si="10"/>
        <v>19</v>
      </c>
      <c r="AL87" s="1082"/>
    </row>
    <row r="88" ht="17.25" customHeight="1">
      <c r="A88" s="1010">
        <v>27.0</v>
      </c>
      <c r="B88" s="807" t="s">
        <v>812</v>
      </c>
      <c r="C88" s="359">
        <v>43269.0</v>
      </c>
      <c r="D88" s="19" t="s">
        <v>140</v>
      </c>
      <c r="E88" s="811"/>
      <c r="F88" s="1070" t="s">
        <v>792</v>
      </c>
      <c r="G88" s="1083"/>
      <c r="H88" s="1083"/>
      <c r="I88" s="1080">
        <v>8.0</v>
      </c>
      <c r="J88" s="1080">
        <v>8.0</v>
      </c>
      <c r="K88" s="1080">
        <v>8.0</v>
      </c>
      <c r="L88" s="1080">
        <v>8.0</v>
      </c>
      <c r="M88" s="1080">
        <v>8.0</v>
      </c>
      <c r="N88" s="1083"/>
      <c r="O88" s="1083"/>
      <c r="P88" s="1080">
        <v>8.0</v>
      </c>
      <c r="Q88" s="1080">
        <v>8.0</v>
      </c>
      <c r="R88" s="1079"/>
      <c r="S88" s="1080">
        <v>8.0</v>
      </c>
      <c r="T88" s="1080">
        <v>8.0</v>
      </c>
      <c r="U88" s="1083"/>
      <c r="V88" s="1083"/>
      <c r="W88" s="1080">
        <v>8.0</v>
      </c>
      <c r="X88" s="1080">
        <v>8.0</v>
      </c>
      <c r="Y88" s="1080">
        <v>8.0</v>
      </c>
      <c r="Z88" s="1080">
        <v>8.0</v>
      </c>
      <c r="AA88" s="1080">
        <v>8.0</v>
      </c>
      <c r="AB88" s="1083"/>
      <c r="AC88" s="1083"/>
      <c r="AD88" s="1080">
        <v>8.0</v>
      </c>
      <c r="AE88" s="1080">
        <v>8.0</v>
      </c>
      <c r="AF88" s="1080">
        <v>8.0</v>
      </c>
      <c r="AG88" s="1080">
        <v>8.0</v>
      </c>
      <c r="AH88" s="1080">
        <v>8.0</v>
      </c>
      <c r="AI88" s="1083"/>
      <c r="AJ88" s="1083"/>
      <c r="AK88" s="1081">
        <f t="shared" si="10"/>
        <v>19</v>
      </c>
      <c r="AL88" s="1082"/>
    </row>
    <row r="89" ht="20.25" customHeight="1">
      <c r="A89" s="1010">
        <v>28.0</v>
      </c>
      <c r="B89" s="807" t="s">
        <v>813</v>
      </c>
      <c r="C89" s="359">
        <v>43384.0</v>
      </c>
      <c r="D89" s="19" t="s">
        <v>286</v>
      </c>
      <c r="E89" s="811"/>
      <c r="F89" s="1070" t="s">
        <v>792</v>
      </c>
      <c r="G89" s="1083"/>
      <c r="H89" s="1083"/>
      <c r="I89" s="1080">
        <v>8.0</v>
      </c>
      <c r="J89" s="1080">
        <v>8.0</v>
      </c>
      <c r="K89" s="1080">
        <v>8.0</v>
      </c>
      <c r="L89" s="1080">
        <v>8.0</v>
      </c>
      <c r="M89" s="1080">
        <v>8.0</v>
      </c>
      <c r="N89" s="1083"/>
      <c r="O89" s="1083"/>
      <c r="P89" s="1080">
        <v>8.0</v>
      </c>
      <c r="Q89" s="1080">
        <v>8.0</v>
      </c>
      <c r="R89" s="1079"/>
      <c r="S89" s="1080">
        <v>8.0</v>
      </c>
      <c r="T89" s="1080">
        <v>8.0</v>
      </c>
      <c r="U89" s="1083"/>
      <c r="V89" s="1083"/>
      <c r="W89" s="1080">
        <v>8.0</v>
      </c>
      <c r="X89" s="1080">
        <v>8.0</v>
      </c>
      <c r="Y89" s="1080">
        <v>8.0</v>
      </c>
      <c r="Z89" s="1080">
        <v>8.0</v>
      </c>
      <c r="AA89" s="1080">
        <v>8.0</v>
      </c>
      <c r="AB89" s="1083"/>
      <c r="AC89" s="1083"/>
      <c r="AD89" s="1080">
        <v>8.0</v>
      </c>
      <c r="AE89" s="1080">
        <v>8.0</v>
      </c>
      <c r="AF89" s="1080">
        <v>8.0</v>
      </c>
      <c r="AG89" s="1080">
        <v>8.0</v>
      </c>
      <c r="AH89" s="1080">
        <v>8.0</v>
      </c>
      <c r="AI89" s="1083"/>
      <c r="AJ89" s="1083"/>
      <c r="AK89" s="1081">
        <f t="shared" si="10"/>
        <v>19</v>
      </c>
      <c r="AL89" s="1082"/>
    </row>
    <row r="90" ht="20.25" customHeight="1">
      <c r="A90" s="1010">
        <v>29.0</v>
      </c>
      <c r="B90" s="807" t="s">
        <v>814</v>
      </c>
      <c r="C90" s="1090">
        <v>43718.0</v>
      </c>
      <c r="D90" s="807" t="s">
        <v>815</v>
      </c>
      <c r="E90" s="811"/>
      <c r="F90" s="930"/>
      <c r="G90" s="1083"/>
      <c r="H90" s="1083"/>
      <c r="I90" s="1080"/>
      <c r="J90" s="1080"/>
      <c r="K90" s="1080"/>
      <c r="L90" s="1080"/>
      <c r="M90" s="1080">
        <v>8.0</v>
      </c>
      <c r="N90" s="1083"/>
      <c r="O90" s="1083"/>
      <c r="P90" s="1080">
        <v>8.0</v>
      </c>
      <c r="Q90" s="1080">
        <v>8.0</v>
      </c>
      <c r="R90" s="1079"/>
      <c r="S90" s="1080">
        <v>8.0</v>
      </c>
      <c r="T90" s="1080">
        <v>8.0</v>
      </c>
      <c r="U90" s="1083"/>
      <c r="V90" s="1092">
        <v>8.0</v>
      </c>
      <c r="W90" s="1080">
        <v>8.0</v>
      </c>
      <c r="X90" s="1080">
        <v>8.0</v>
      </c>
      <c r="Y90" s="1080">
        <v>8.0</v>
      </c>
      <c r="Z90" s="1080">
        <v>8.0</v>
      </c>
      <c r="AA90" s="1080">
        <v>8.0</v>
      </c>
      <c r="AB90" s="1083"/>
      <c r="AC90" s="1083"/>
      <c r="AD90" s="1080">
        <v>8.0</v>
      </c>
      <c r="AE90" s="1080">
        <v>8.0</v>
      </c>
      <c r="AF90" s="1080">
        <v>8.0</v>
      </c>
      <c r="AG90" s="1080">
        <v>8.0</v>
      </c>
      <c r="AH90" s="1080">
        <v>8.0</v>
      </c>
      <c r="AI90" s="1083"/>
      <c r="AJ90" s="1083"/>
      <c r="AK90" s="1081">
        <f t="shared" si="10"/>
        <v>16</v>
      </c>
      <c r="AL90" s="1082"/>
    </row>
    <row r="91" ht="15.75" customHeight="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</row>
    <row r="92" ht="15.75" customHeight="1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2">
    <mergeCell ref="D64:D66"/>
    <mergeCell ref="D68:D69"/>
    <mergeCell ref="E68:E69"/>
    <mergeCell ref="D71:D72"/>
    <mergeCell ref="E71:E72"/>
    <mergeCell ref="C1:AJ1"/>
    <mergeCell ref="D3:D42"/>
    <mergeCell ref="C44:D46"/>
    <mergeCell ref="Z44:AC44"/>
    <mergeCell ref="D58:D62"/>
    <mergeCell ref="E58:E62"/>
    <mergeCell ref="E64:E66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57"/>
    <col customWidth="1" hidden="1" min="3" max="3" width="15.14"/>
    <col customWidth="1" min="4" max="4" width="14.86"/>
    <col customWidth="1" hidden="1" min="5" max="5" width="16.14"/>
    <col customWidth="1" min="6" max="6" width="12.71"/>
    <col customWidth="1" min="7" max="37" width="5.86"/>
    <col customWidth="1" min="38" max="39" width="8.0"/>
  </cols>
  <sheetData>
    <row r="1" ht="18.75" customHeight="1">
      <c r="A1" s="1">
        <v>12.0</v>
      </c>
      <c r="B1" s="295"/>
      <c r="C1" s="817" t="s">
        <v>816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 t="s">
        <v>817</v>
      </c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818</v>
      </c>
      <c r="F2" s="818" t="s">
        <v>819</v>
      </c>
      <c r="G2" s="897">
        <v>1.0</v>
      </c>
      <c r="H2" s="297">
        <v>2.0</v>
      </c>
      <c r="I2" s="297">
        <v>3.0</v>
      </c>
      <c r="J2" s="165">
        <v>4.0</v>
      </c>
      <c r="K2" s="328">
        <v>5.0</v>
      </c>
      <c r="L2" s="298">
        <v>6.0</v>
      </c>
      <c r="M2" s="209">
        <v>7.0</v>
      </c>
      <c r="N2" s="165">
        <v>8.0</v>
      </c>
      <c r="O2" s="165">
        <v>9.0</v>
      </c>
      <c r="P2" s="165">
        <v>10.0</v>
      </c>
      <c r="Q2" s="165">
        <v>11.0</v>
      </c>
      <c r="R2" s="165">
        <v>12.0</v>
      </c>
      <c r="S2" s="166">
        <v>13.0</v>
      </c>
      <c r="T2" s="166">
        <v>14.0</v>
      </c>
      <c r="U2" s="165">
        <v>15.0</v>
      </c>
      <c r="V2" s="165">
        <v>16.0</v>
      </c>
      <c r="W2" s="165">
        <v>17.0</v>
      </c>
      <c r="X2" s="165">
        <v>18.0</v>
      </c>
      <c r="Y2" s="165">
        <v>19.0</v>
      </c>
      <c r="Z2" s="166">
        <v>20.0</v>
      </c>
      <c r="AA2" s="166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6">
        <v>27.0</v>
      </c>
      <c r="AH2" s="166">
        <v>28.0</v>
      </c>
      <c r="AI2" s="165">
        <v>29.0</v>
      </c>
      <c r="AJ2" s="165">
        <v>30.0</v>
      </c>
      <c r="AK2" s="970">
        <v>31.0</v>
      </c>
      <c r="AL2" s="1030">
        <v>24.0</v>
      </c>
      <c r="AM2" s="1029"/>
    </row>
    <row r="3" ht="18.0" customHeight="1">
      <c r="A3" s="19">
        <v>1.0</v>
      </c>
      <c r="B3" s="819" t="s">
        <v>730</v>
      </c>
      <c r="C3" s="358"/>
      <c r="D3" s="22" t="s">
        <v>736</v>
      </c>
      <c r="E3" s="23"/>
      <c r="F3" s="863" t="s">
        <v>792</v>
      </c>
      <c r="G3" s="898">
        <v>12.0</v>
      </c>
      <c r="H3" s="905">
        <v>8.0</v>
      </c>
      <c r="I3" s="905">
        <v>8.0</v>
      </c>
      <c r="J3" s="905">
        <v>8.0</v>
      </c>
      <c r="K3" s="905">
        <v>8.0</v>
      </c>
      <c r="L3" s="971"/>
      <c r="M3" s="971"/>
      <c r="N3" s="905">
        <v>8.0</v>
      </c>
      <c r="O3" s="905">
        <v>8.0</v>
      </c>
      <c r="P3" s="898">
        <v>12.0</v>
      </c>
      <c r="Q3" s="905">
        <v>8.0</v>
      </c>
      <c r="R3" s="905"/>
      <c r="S3" s="981"/>
      <c r="T3" s="971">
        <v>8.0</v>
      </c>
      <c r="U3" s="898">
        <v>12.0</v>
      </c>
      <c r="V3" s="905">
        <v>8.0</v>
      </c>
      <c r="W3" s="905">
        <v>8.0</v>
      </c>
      <c r="X3" s="905">
        <v>8.0</v>
      </c>
      <c r="Y3" s="905">
        <v>8.0</v>
      </c>
      <c r="Z3" s="981"/>
      <c r="AA3" s="971"/>
      <c r="AB3" s="905">
        <v>8.0</v>
      </c>
      <c r="AC3" s="898">
        <v>12.0</v>
      </c>
      <c r="AD3" s="905">
        <v>8.0</v>
      </c>
      <c r="AE3" s="905">
        <v>8.0</v>
      </c>
      <c r="AF3" s="898">
        <v>12.0</v>
      </c>
      <c r="AG3" s="981"/>
      <c r="AH3" s="971">
        <v>8.0</v>
      </c>
      <c r="AI3" s="905">
        <v>8.0</v>
      </c>
      <c r="AJ3" s="905">
        <v>8.0</v>
      </c>
      <c r="AK3" s="1033">
        <v>8.0</v>
      </c>
      <c r="AL3" s="404">
        <f t="shared" ref="AL3:AL5" si="1">COUNT(F3:AK3)</f>
        <v>24</v>
      </c>
      <c r="AM3" s="1030">
        <v>1.0</v>
      </c>
    </row>
    <row r="4" ht="15.75" customHeight="1">
      <c r="A4" s="19">
        <v>2.0</v>
      </c>
      <c r="B4" s="819" t="s">
        <v>198</v>
      </c>
      <c r="C4" s="359"/>
      <c r="D4" s="32"/>
      <c r="E4" s="23"/>
      <c r="F4" s="863" t="s">
        <v>792</v>
      </c>
      <c r="G4" s="905">
        <v>8.0</v>
      </c>
      <c r="H4" s="898">
        <v>12.0</v>
      </c>
      <c r="I4" s="905">
        <v>8.0</v>
      </c>
      <c r="J4" s="905">
        <v>8.0</v>
      </c>
      <c r="K4" s="905">
        <v>8.0</v>
      </c>
      <c r="L4" s="974"/>
      <c r="M4" s="974"/>
      <c r="N4" s="905">
        <v>8.0</v>
      </c>
      <c r="O4" s="905">
        <v>8.0</v>
      </c>
      <c r="P4" s="905">
        <v>8.0</v>
      </c>
      <c r="Q4" s="898">
        <v>12.0</v>
      </c>
      <c r="R4" s="905">
        <v>8.0</v>
      </c>
      <c r="S4" s="900">
        <v>12.0</v>
      </c>
      <c r="T4" s="974"/>
      <c r="U4" s="905">
        <v>8.0</v>
      </c>
      <c r="V4" s="905"/>
      <c r="W4" s="905">
        <v>8.0</v>
      </c>
      <c r="X4" s="905">
        <v>8.0</v>
      </c>
      <c r="Y4" s="898">
        <v>12.0</v>
      </c>
      <c r="Z4" s="974"/>
      <c r="AA4" s="974"/>
      <c r="AB4" s="898">
        <v>12.0</v>
      </c>
      <c r="AC4" s="905">
        <v>8.0</v>
      </c>
      <c r="AD4" s="905">
        <v>8.0</v>
      </c>
      <c r="AE4" s="905">
        <v>8.0</v>
      </c>
      <c r="AF4" s="898">
        <v>12.0</v>
      </c>
      <c r="AG4" s="974"/>
      <c r="AH4" s="974"/>
      <c r="AI4" s="905">
        <v>8.0</v>
      </c>
      <c r="AJ4" s="898">
        <v>12.0</v>
      </c>
      <c r="AK4" s="905">
        <v>8.0</v>
      </c>
      <c r="AL4" s="404">
        <f t="shared" si="1"/>
        <v>23</v>
      </c>
      <c r="AM4" s="1030">
        <v>1.0</v>
      </c>
    </row>
    <row r="5" ht="15.75" customHeight="1">
      <c r="A5" s="19">
        <v>3.0</v>
      </c>
      <c r="B5" s="826" t="s">
        <v>686</v>
      </c>
      <c r="C5" s="358"/>
      <c r="D5" s="32"/>
      <c r="E5" s="23"/>
      <c r="F5" s="863" t="s">
        <v>792</v>
      </c>
      <c r="G5" s="898">
        <v>12.0</v>
      </c>
      <c r="H5" s="905">
        <v>8.0</v>
      </c>
      <c r="I5" s="898">
        <v>12.0</v>
      </c>
      <c r="J5" s="905">
        <v>8.0</v>
      </c>
      <c r="K5" s="905">
        <v>8.0</v>
      </c>
      <c r="L5" s="974"/>
      <c r="M5" s="974"/>
      <c r="N5" s="905">
        <v>8.0</v>
      </c>
      <c r="O5" s="905">
        <v>8.0</v>
      </c>
      <c r="P5" s="905">
        <v>8.0</v>
      </c>
      <c r="Q5" s="905">
        <v>8.0</v>
      </c>
      <c r="R5" s="898">
        <v>12.0</v>
      </c>
      <c r="S5" s="974">
        <v>8.0</v>
      </c>
      <c r="T5" s="974"/>
      <c r="U5" s="905">
        <v>8.0</v>
      </c>
      <c r="V5" s="905">
        <v>8.0</v>
      </c>
      <c r="W5" s="905">
        <v>8.0</v>
      </c>
      <c r="X5" s="898">
        <v>12.0</v>
      </c>
      <c r="Y5" s="905"/>
      <c r="Z5" s="974"/>
      <c r="AA5" s="974"/>
      <c r="AB5" s="905">
        <v>8.0</v>
      </c>
      <c r="AC5" s="905">
        <v>8.0</v>
      </c>
      <c r="AD5" s="898">
        <v>12.0</v>
      </c>
      <c r="AE5" s="905">
        <v>8.0</v>
      </c>
      <c r="AF5" s="905">
        <v>8.0</v>
      </c>
      <c r="AG5" s="898">
        <v>12.0</v>
      </c>
      <c r="AH5" s="974"/>
      <c r="AI5" s="898">
        <v>12.0</v>
      </c>
      <c r="AJ5" s="905">
        <v>8.0</v>
      </c>
      <c r="AK5" s="1033">
        <v>8.0</v>
      </c>
      <c r="AL5" s="404">
        <f t="shared" si="1"/>
        <v>24</v>
      </c>
      <c r="AM5" s="1030">
        <v>1.0</v>
      </c>
    </row>
    <row r="6" ht="15.75" customHeight="1">
      <c r="A6" s="19">
        <v>4.0</v>
      </c>
      <c r="B6" s="819" t="s">
        <v>23</v>
      </c>
      <c r="C6" s="358"/>
      <c r="D6" s="32"/>
      <c r="E6" s="23"/>
      <c r="F6" s="863" t="s">
        <v>792</v>
      </c>
      <c r="G6" s="905">
        <v>8.0</v>
      </c>
      <c r="H6" s="905">
        <v>8.0</v>
      </c>
      <c r="I6" s="905">
        <v>8.0</v>
      </c>
      <c r="J6" s="898">
        <v>12.0</v>
      </c>
      <c r="K6" s="905">
        <v>8.0</v>
      </c>
      <c r="L6" s="974"/>
      <c r="M6" s="974"/>
      <c r="N6" s="898">
        <v>12.0</v>
      </c>
      <c r="O6" s="905">
        <v>8.0</v>
      </c>
      <c r="P6" s="905">
        <v>8.0</v>
      </c>
      <c r="Q6" s="905">
        <v>8.0</v>
      </c>
      <c r="R6" s="905">
        <v>8.0</v>
      </c>
      <c r="S6" s="974"/>
      <c r="T6" s="974"/>
      <c r="U6" s="905">
        <v>8.0</v>
      </c>
      <c r="V6" s="905">
        <v>8.0</v>
      </c>
      <c r="W6" s="898">
        <v>12.0</v>
      </c>
      <c r="X6" s="905">
        <v>8.0</v>
      </c>
      <c r="Y6" s="905">
        <v>8.0</v>
      </c>
      <c r="Z6" s="974">
        <v>8.0</v>
      </c>
      <c r="AA6" s="974"/>
      <c r="AB6" s="905">
        <v>8.0</v>
      </c>
      <c r="AC6" s="898">
        <v>12.0</v>
      </c>
      <c r="AD6" s="905"/>
      <c r="AE6" s="978"/>
      <c r="AF6" s="978"/>
      <c r="AG6" s="936"/>
      <c r="AH6" s="936"/>
      <c r="AI6" s="978"/>
      <c r="AJ6" s="978"/>
      <c r="AK6" s="978"/>
      <c r="AL6" s="1030">
        <v>1.0</v>
      </c>
      <c r="AM6" s="1030">
        <v>1.0</v>
      </c>
    </row>
    <row r="7" ht="15.75" customHeight="1">
      <c r="A7" s="19">
        <v>5.0</v>
      </c>
      <c r="B7" s="829" t="s">
        <v>760</v>
      </c>
      <c r="C7" s="358"/>
      <c r="D7" s="32"/>
      <c r="E7" s="23"/>
      <c r="F7" s="821"/>
      <c r="G7" s="905">
        <v>8.0</v>
      </c>
      <c r="H7" s="905">
        <v>8.0</v>
      </c>
      <c r="I7" s="905">
        <v>8.0</v>
      </c>
      <c r="J7" s="905">
        <v>8.0</v>
      </c>
      <c r="K7" s="898">
        <v>12.0</v>
      </c>
      <c r="L7" s="974">
        <v>8.0</v>
      </c>
      <c r="M7" s="974"/>
      <c r="N7" s="905"/>
      <c r="O7" s="898">
        <v>12.0</v>
      </c>
      <c r="P7" s="905">
        <v>8.0</v>
      </c>
      <c r="Q7" s="905">
        <v>8.0</v>
      </c>
      <c r="R7" s="905">
        <v>8.0</v>
      </c>
      <c r="S7" s="974"/>
      <c r="T7" s="974"/>
      <c r="U7" s="898">
        <v>12.0</v>
      </c>
      <c r="V7" s="905">
        <v>8.0</v>
      </c>
      <c r="W7" s="905">
        <v>8.0</v>
      </c>
      <c r="X7" s="898">
        <v>12.0</v>
      </c>
      <c r="Y7" s="905">
        <v>8.0</v>
      </c>
      <c r="Z7" s="900">
        <v>12.0</v>
      </c>
      <c r="AA7" s="974"/>
      <c r="AB7" s="905">
        <v>8.0</v>
      </c>
      <c r="AC7" s="905"/>
      <c r="AD7" s="905">
        <v>8.0</v>
      </c>
      <c r="AE7" s="905">
        <v>8.0</v>
      </c>
      <c r="AF7" s="898">
        <v>12.0</v>
      </c>
      <c r="AG7" s="974"/>
      <c r="AH7" s="974"/>
      <c r="AI7" s="905">
        <v>8.0</v>
      </c>
      <c r="AJ7" s="905">
        <v>8.0</v>
      </c>
      <c r="AK7" s="905">
        <v>8.0</v>
      </c>
      <c r="AL7" s="404">
        <f t="shared" ref="AL7:AL26" si="2">COUNT(F7:AK7)</f>
        <v>23</v>
      </c>
      <c r="AM7" s="1030">
        <v>1.0</v>
      </c>
    </row>
    <row r="8" ht="15.75" customHeight="1">
      <c r="A8" s="19">
        <v>6.0</v>
      </c>
      <c r="B8" s="829" t="s">
        <v>24</v>
      </c>
      <c r="C8" s="359"/>
      <c r="D8" s="32"/>
      <c r="E8" s="23"/>
      <c r="F8" s="863" t="s">
        <v>792</v>
      </c>
      <c r="G8" s="898">
        <v>12.0</v>
      </c>
      <c r="H8" s="905">
        <v>8.0</v>
      </c>
      <c r="I8" s="905">
        <v>8.0</v>
      </c>
      <c r="J8" s="905">
        <v>8.0</v>
      </c>
      <c r="K8" s="905">
        <v>8.0</v>
      </c>
      <c r="L8" s="974"/>
      <c r="M8" s="974"/>
      <c r="N8" s="905">
        <v>8.0</v>
      </c>
      <c r="O8" s="905">
        <v>8.0</v>
      </c>
      <c r="P8" s="898">
        <v>12.0</v>
      </c>
      <c r="Q8" s="905">
        <v>8.0</v>
      </c>
      <c r="R8" s="905">
        <v>8.0</v>
      </c>
      <c r="S8" s="974"/>
      <c r="T8" s="974"/>
      <c r="U8" s="905"/>
      <c r="V8" s="898">
        <v>12.0</v>
      </c>
      <c r="W8" s="1045"/>
      <c r="X8" s="898">
        <v>12.0</v>
      </c>
      <c r="Y8" s="905">
        <v>8.0</v>
      </c>
      <c r="Z8" s="937">
        <v>8.0</v>
      </c>
      <c r="AA8" s="974">
        <v>8.0</v>
      </c>
      <c r="AB8" s="905">
        <v>8.0</v>
      </c>
      <c r="AC8" s="905">
        <v>8.0</v>
      </c>
      <c r="AD8" s="905"/>
      <c r="AE8" s="1098"/>
      <c r="AF8" s="1099"/>
      <c r="AG8" s="1100"/>
      <c r="AH8" s="1100"/>
      <c r="AI8" s="1099"/>
      <c r="AJ8" s="1099"/>
      <c r="AK8" s="1099"/>
      <c r="AL8" s="404">
        <f t="shared" si="2"/>
        <v>17</v>
      </c>
      <c r="AM8" s="1030">
        <v>17.0</v>
      </c>
    </row>
    <row r="9" ht="15.75" customHeight="1">
      <c r="A9" s="19">
        <v>7.0</v>
      </c>
      <c r="B9" s="829" t="s">
        <v>714</v>
      </c>
      <c r="C9" s="358"/>
      <c r="D9" s="32"/>
      <c r="E9" s="23"/>
      <c r="F9" s="863" t="s">
        <v>792</v>
      </c>
      <c r="G9" s="905">
        <v>8.0</v>
      </c>
      <c r="H9" s="898">
        <v>12.0</v>
      </c>
      <c r="I9" s="905">
        <v>8.0</v>
      </c>
      <c r="J9" s="905">
        <v>8.0</v>
      </c>
      <c r="K9" s="905"/>
      <c r="L9" s="974"/>
      <c r="M9" s="900">
        <v>12.0</v>
      </c>
      <c r="N9" s="905">
        <v>8.0</v>
      </c>
      <c r="O9" s="905">
        <v>8.0</v>
      </c>
      <c r="P9" s="905">
        <v>8.0</v>
      </c>
      <c r="Q9" s="898">
        <v>12.0</v>
      </c>
      <c r="R9" s="905">
        <v>8.0</v>
      </c>
      <c r="S9" s="974"/>
      <c r="T9" s="982"/>
      <c r="U9" s="978"/>
      <c r="V9" s="978"/>
      <c r="W9" s="978"/>
      <c r="X9" s="978"/>
      <c r="Y9" s="988"/>
      <c r="Z9" s="936"/>
      <c r="AA9" s="908"/>
      <c r="AB9" s="978"/>
      <c r="AC9" s="978"/>
      <c r="AD9" s="988"/>
      <c r="AE9" s="978"/>
      <c r="AF9" s="978"/>
      <c r="AG9" s="936"/>
      <c r="AH9" s="908"/>
      <c r="AI9" s="905">
        <v>8.0</v>
      </c>
      <c r="AJ9" s="898">
        <v>12.0</v>
      </c>
      <c r="AK9" s="905">
        <v>8.0</v>
      </c>
      <c r="AL9" s="404">
        <f t="shared" si="2"/>
        <v>13</v>
      </c>
      <c r="AM9" s="1030">
        <v>0.0</v>
      </c>
    </row>
    <row r="10" ht="15.75" customHeight="1">
      <c r="A10" s="19">
        <v>8.0</v>
      </c>
      <c r="B10" s="819" t="s">
        <v>253</v>
      </c>
      <c r="C10" s="358"/>
      <c r="D10" s="32"/>
      <c r="E10" s="912"/>
      <c r="F10" s="913"/>
      <c r="G10" s="905">
        <v>8.0</v>
      </c>
      <c r="H10" s="905">
        <v>8.0</v>
      </c>
      <c r="I10" s="905">
        <v>8.0</v>
      </c>
      <c r="J10" s="905">
        <v>8.0</v>
      </c>
      <c r="K10" s="905">
        <v>8.0</v>
      </c>
      <c r="L10" s="971"/>
      <c r="M10" s="971"/>
      <c r="N10" s="905">
        <v>8.0</v>
      </c>
      <c r="O10" s="905">
        <v>8.0</v>
      </c>
      <c r="P10" s="905">
        <v>8.0</v>
      </c>
      <c r="Q10" s="905">
        <v>8.0</v>
      </c>
      <c r="R10" s="905">
        <v>8.0</v>
      </c>
      <c r="S10" s="981"/>
      <c r="T10" s="971"/>
      <c r="U10" s="905">
        <v>8.0</v>
      </c>
      <c r="V10" s="905">
        <v>8.0</v>
      </c>
      <c r="W10" s="905">
        <v>8.0</v>
      </c>
      <c r="X10" s="905">
        <v>8.0</v>
      </c>
      <c r="Y10" s="905">
        <v>8.0</v>
      </c>
      <c r="Z10" s="981"/>
      <c r="AA10" s="971"/>
      <c r="AB10" s="905">
        <v>8.0</v>
      </c>
      <c r="AC10" s="905">
        <v>8.0</v>
      </c>
      <c r="AD10" s="905">
        <v>8.0</v>
      </c>
      <c r="AE10" s="905">
        <v>8.0</v>
      </c>
      <c r="AF10" s="905">
        <v>8.0</v>
      </c>
      <c r="AG10" s="981"/>
      <c r="AH10" s="971"/>
      <c r="AI10" s="905">
        <v>8.0</v>
      </c>
      <c r="AJ10" s="905">
        <v>8.0</v>
      </c>
      <c r="AK10" s="905">
        <v>8.0</v>
      </c>
      <c r="AL10" s="404">
        <f t="shared" si="2"/>
        <v>23</v>
      </c>
      <c r="AM10" s="1030">
        <v>0.0</v>
      </c>
    </row>
    <row r="11" ht="15.75" customHeight="1">
      <c r="A11" s="19">
        <v>9.0</v>
      </c>
      <c r="B11" s="819" t="s">
        <v>25</v>
      </c>
      <c r="C11" s="358"/>
      <c r="D11" s="32"/>
      <c r="E11" s="382"/>
      <c r="F11" s="915"/>
      <c r="G11" s="905">
        <v>8.0</v>
      </c>
      <c r="H11" s="905">
        <v>8.0</v>
      </c>
      <c r="I11" s="905">
        <v>8.0</v>
      </c>
      <c r="J11" s="925"/>
      <c r="K11" s="925"/>
      <c r="L11" s="923"/>
      <c r="M11" s="923"/>
      <c r="N11" s="925"/>
      <c r="O11" s="925"/>
      <c r="P11" s="925"/>
      <c r="Q11" s="925"/>
      <c r="R11" s="925"/>
      <c r="S11" s="923"/>
      <c r="T11" s="923"/>
      <c r="U11" s="925"/>
      <c r="V11" s="925"/>
      <c r="W11" s="925"/>
      <c r="X11" s="925"/>
      <c r="Y11" s="925"/>
      <c r="Z11" s="923"/>
      <c r="AA11" s="923"/>
      <c r="AB11" s="925"/>
      <c r="AC11" s="925"/>
      <c r="AD11" s="925"/>
      <c r="AE11" s="925"/>
      <c r="AF11" s="925"/>
      <c r="AG11" s="923"/>
      <c r="AH11" s="923"/>
      <c r="AI11" s="925"/>
      <c r="AJ11" s="925"/>
      <c r="AK11" s="925"/>
      <c r="AL11" s="404">
        <f t="shared" si="2"/>
        <v>3</v>
      </c>
      <c r="AM11" s="1030">
        <v>0.0</v>
      </c>
    </row>
    <row r="12" ht="15.75" customHeight="1">
      <c r="A12" s="19">
        <v>10.0</v>
      </c>
      <c r="B12" s="819" t="s">
        <v>761</v>
      </c>
      <c r="C12" s="358"/>
      <c r="D12" s="32"/>
      <c r="E12" s="23"/>
      <c r="F12" s="821"/>
      <c r="G12" s="905">
        <v>8.0</v>
      </c>
      <c r="H12" s="905">
        <v>8.0</v>
      </c>
      <c r="I12" s="905">
        <v>8.0</v>
      </c>
      <c r="J12" s="898">
        <v>12.0</v>
      </c>
      <c r="K12" s="905">
        <v>8.0</v>
      </c>
      <c r="L12" s="974"/>
      <c r="M12" s="974"/>
      <c r="N12" s="905">
        <v>8.0</v>
      </c>
      <c r="O12" s="898">
        <v>12.0</v>
      </c>
      <c r="P12" s="905">
        <v>8.0</v>
      </c>
      <c r="Q12" s="905">
        <v>8.0</v>
      </c>
      <c r="R12" s="898">
        <v>12.0</v>
      </c>
      <c r="S12" s="974">
        <v>8.0</v>
      </c>
      <c r="T12" s="974"/>
      <c r="U12" s="905">
        <v>8.0</v>
      </c>
      <c r="V12" s="905">
        <v>8.0</v>
      </c>
      <c r="W12" s="905"/>
      <c r="X12" s="905">
        <v>8.0</v>
      </c>
      <c r="Y12" s="905">
        <v>8.0</v>
      </c>
      <c r="Z12" s="974"/>
      <c r="AA12" s="974"/>
      <c r="AB12" s="898">
        <v>12.0</v>
      </c>
      <c r="AC12" s="905">
        <v>8.0</v>
      </c>
      <c r="AD12" s="905">
        <v>8.0</v>
      </c>
      <c r="AE12" s="905">
        <v>8.0</v>
      </c>
      <c r="AF12" s="905">
        <v>8.0</v>
      </c>
      <c r="AG12" s="974">
        <v>8.0</v>
      </c>
      <c r="AH12" s="974"/>
      <c r="AI12" s="905"/>
      <c r="AJ12" s="905">
        <v>8.0</v>
      </c>
      <c r="AK12" s="898" t="s">
        <v>193</v>
      </c>
      <c r="AL12" s="404">
        <f t="shared" si="2"/>
        <v>22</v>
      </c>
      <c r="AM12" s="1030">
        <v>1.0</v>
      </c>
    </row>
    <row r="13" ht="15.75" customHeight="1">
      <c r="A13" s="19">
        <v>11.0</v>
      </c>
      <c r="B13" s="829" t="s">
        <v>278</v>
      </c>
      <c r="C13" s="359"/>
      <c r="D13" s="32"/>
      <c r="E13" s="23"/>
      <c r="F13" s="863" t="s">
        <v>792</v>
      </c>
      <c r="G13" s="905">
        <v>8.0</v>
      </c>
      <c r="H13" s="905">
        <v>8.0</v>
      </c>
      <c r="I13" s="898">
        <v>12.0</v>
      </c>
      <c r="J13" s="905">
        <v>8.0</v>
      </c>
      <c r="K13" s="898">
        <v>12.0</v>
      </c>
      <c r="L13" s="974"/>
      <c r="M13" s="974"/>
      <c r="N13" s="905"/>
      <c r="O13" s="905">
        <v>8.0</v>
      </c>
      <c r="P13" s="905">
        <v>8.0</v>
      </c>
      <c r="Q13" s="905">
        <v>8.0</v>
      </c>
      <c r="R13" s="905">
        <v>8.0</v>
      </c>
      <c r="S13" s="974"/>
      <c r="T13" s="974"/>
      <c r="U13" s="905">
        <v>8.0</v>
      </c>
      <c r="V13" s="905">
        <v>8.0</v>
      </c>
      <c r="W13" s="905">
        <v>8.0</v>
      </c>
      <c r="X13" s="905">
        <v>8.0</v>
      </c>
      <c r="Y13" s="905">
        <v>8.0</v>
      </c>
      <c r="Z13" s="974">
        <v>8.0</v>
      </c>
      <c r="AA13" s="974"/>
      <c r="AB13" s="1101">
        <v>8.0</v>
      </c>
      <c r="AC13" s="905"/>
      <c r="AD13" s="905">
        <v>8.0</v>
      </c>
      <c r="AE13" s="905">
        <v>8.0</v>
      </c>
      <c r="AF13" s="905">
        <v>8.0</v>
      </c>
      <c r="AG13" s="974"/>
      <c r="AH13" s="974"/>
      <c r="AI13" s="978"/>
      <c r="AJ13" s="978"/>
      <c r="AK13" s="978"/>
      <c r="AL13" s="404">
        <f t="shared" si="2"/>
        <v>19</v>
      </c>
      <c r="AM13" s="1030">
        <v>1.0</v>
      </c>
    </row>
    <row r="14" ht="15.75" customHeight="1">
      <c r="A14" s="19">
        <v>12.0</v>
      </c>
      <c r="B14" s="829" t="s">
        <v>200</v>
      </c>
      <c r="C14" s="358"/>
      <c r="D14" s="32"/>
      <c r="E14" s="23"/>
      <c r="F14" s="863" t="s">
        <v>792</v>
      </c>
      <c r="G14" s="905">
        <v>8.0</v>
      </c>
      <c r="H14" s="905">
        <v>8.0</v>
      </c>
      <c r="I14" s="905">
        <v>8.0</v>
      </c>
      <c r="J14" s="905">
        <v>8.0</v>
      </c>
      <c r="K14" s="905">
        <v>8.0</v>
      </c>
      <c r="L14" s="974"/>
      <c r="M14" s="974"/>
      <c r="N14" s="898">
        <v>12.0</v>
      </c>
      <c r="O14" s="905">
        <v>8.0</v>
      </c>
      <c r="P14" s="905">
        <v>8.0</v>
      </c>
      <c r="Q14" s="905">
        <v>8.0</v>
      </c>
      <c r="R14" s="905"/>
      <c r="S14" s="974"/>
      <c r="T14" s="900">
        <v>12.0</v>
      </c>
      <c r="U14" s="905">
        <v>8.0</v>
      </c>
      <c r="V14" s="898">
        <v>12.0</v>
      </c>
      <c r="W14" s="905">
        <v>8.0</v>
      </c>
      <c r="X14" s="905">
        <v>8.0</v>
      </c>
      <c r="Y14" s="905">
        <v>8.0</v>
      </c>
      <c r="Z14" s="974"/>
      <c r="AA14" s="974"/>
      <c r="AB14" s="905">
        <v>8.0</v>
      </c>
      <c r="AC14" s="905">
        <v>8.0</v>
      </c>
      <c r="AD14" s="905"/>
      <c r="AE14" s="898">
        <v>12.0</v>
      </c>
      <c r="AF14" s="905">
        <v>8.0</v>
      </c>
      <c r="AG14" s="898">
        <v>12.0</v>
      </c>
      <c r="AH14" s="974"/>
      <c r="AI14" s="905">
        <v>8.0</v>
      </c>
      <c r="AJ14" s="905">
        <v>8.0</v>
      </c>
      <c r="AK14" s="898">
        <v>12.0</v>
      </c>
      <c r="AL14" s="404">
        <f t="shared" si="2"/>
        <v>23</v>
      </c>
      <c r="AM14" s="1030">
        <v>1.0</v>
      </c>
    </row>
    <row r="15" ht="15.75" customHeight="1">
      <c r="A15" s="19">
        <v>13.0</v>
      </c>
      <c r="B15" s="1042" t="s">
        <v>27</v>
      </c>
      <c r="C15" s="359"/>
      <c r="D15" s="32"/>
      <c r="E15" s="23"/>
      <c r="F15" s="821"/>
      <c r="G15" s="905">
        <v>8.0</v>
      </c>
      <c r="H15" s="898">
        <v>12.0</v>
      </c>
      <c r="I15" s="905"/>
      <c r="J15" s="905">
        <v>8.0</v>
      </c>
      <c r="K15" s="905">
        <v>8.0</v>
      </c>
      <c r="L15" s="974"/>
      <c r="M15" s="900">
        <v>12.0</v>
      </c>
      <c r="N15" s="905">
        <v>8.0</v>
      </c>
      <c r="O15" s="898">
        <v>12.0</v>
      </c>
      <c r="P15" s="905">
        <v>8.0</v>
      </c>
      <c r="Q15" s="905">
        <v>8.0</v>
      </c>
      <c r="R15" s="905">
        <v>8.0</v>
      </c>
      <c r="S15" s="974"/>
      <c r="T15" s="974"/>
      <c r="U15" s="898">
        <v>12.0</v>
      </c>
      <c r="V15" s="905">
        <v>8.0</v>
      </c>
      <c r="W15" s="905">
        <v>8.0</v>
      </c>
      <c r="X15" s="905">
        <v>8.0</v>
      </c>
      <c r="Y15" s="905">
        <v>8.0</v>
      </c>
      <c r="Z15" s="900">
        <v>12.0</v>
      </c>
      <c r="AA15" s="974"/>
      <c r="AB15" s="905"/>
      <c r="AC15" s="905">
        <v>8.0</v>
      </c>
      <c r="AD15" s="898">
        <v>12.0</v>
      </c>
      <c r="AE15" s="905">
        <v>8.0</v>
      </c>
      <c r="AF15" s="905"/>
      <c r="AG15" s="974"/>
      <c r="AH15" s="974">
        <v>8.0</v>
      </c>
      <c r="AI15" s="905">
        <v>8.0</v>
      </c>
      <c r="AJ15" s="898">
        <v>12.0</v>
      </c>
      <c r="AK15" s="905">
        <v>8.0</v>
      </c>
      <c r="AL15" s="404">
        <f t="shared" si="2"/>
        <v>23</v>
      </c>
      <c r="AM15" s="1030">
        <v>1.0</v>
      </c>
    </row>
    <row r="16" ht="15.75" customHeight="1">
      <c r="A16" s="19">
        <v>14.0</v>
      </c>
      <c r="B16" s="819" t="s">
        <v>28</v>
      </c>
      <c r="C16" s="359"/>
      <c r="D16" s="32"/>
      <c r="E16" s="23"/>
      <c r="F16" s="821"/>
      <c r="G16" s="988"/>
      <c r="H16" s="978"/>
      <c r="I16" s="978"/>
      <c r="J16" s="978"/>
      <c r="K16" s="978"/>
      <c r="L16" s="936"/>
      <c r="M16" s="908"/>
      <c r="N16" s="905">
        <v>8.0</v>
      </c>
      <c r="O16" s="905">
        <v>8.0</v>
      </c>
      <c r="P16" s="898">
        <v>12.0</v>
      </c>
      <c r="Q16" s="905">
        <v>8.0</v>
      </c>
      <c r="R16" s="905">
        <v>8.0</v>
      </c>
      <c r="S16" s="974"/>
      <c r="T16" s="982"/>
      <c r="U16" s="905">
        <v>8.0</v>
      </c>
      <c r="V16" s="905">
        <v>8.0</v>
      </c>
      <c r="W16" s="905">
        <v>8.0</v>
      </c>
      <c r="X16" s="905">
        <v>8.0</v>
      </c>
      <c r="Y16" s="898">
        <v>12.0</v>
      </c>
      <c r="Z16" s="974">
        <v>8.0</v>
      </c>
      <c r="AA16" s="982"/>
      <c r="AB16" s="905">
        <v>8.0</v>
      </c>
      <c r="AC16" s="905"/>
      <c r="AD16" s="905">
        <v>8.0</v>
      </c>
      <c r="AE16" s="905">
        <v>8.0</v>
      </c>
      <c r="AF16" s="905">
        <v>8.0</v>
      </c>
      <c r="AG16" s="974"/>
      <c r="AH16" s="982"/>
      <c r="AI16" s="905">
        <v>8.0</v>
      </c>
      <c r="AJ16" s="905">
        <v>8.0</v>
      </c>
      <c r="AK16" s="898" t="s">
        <v>193</v>
      </c>
      <c r="AL16" s="404">
        <f t="shared" si="2"/>
        <v>17</v>
      </c>
      <c r="AM16" s="1030">
        <v>1.0</v>
      </c>
    </row>
    <row r="17" ht="15.75" customHeight="1">
      <c r="A17" s="19">
        <v>15.0</v>
      </c>
      <c r="B17" s="819" t="s">
        <v>312</v>
      </c>
      <c r="C17" s="359"/>
      <c r="D17" s="32"/>
      <c r="E17" s="23"/>
      <c r="F17" s="863" t="s">
        <v>792</v>
      </c>
      <c r="G17" s="905">
        <v>8.0</v>
      </c>
      <c r="H17" s="905">
        <v>8.0</v>
      </c>
      <c r="I17" s="898">
        <v>12.0</v>
      </c>
      <c r="J17" s="905">
        <v>8.0</v>
      </c>
      <c r="K17" s="905">
        <v>8.0</v>
      </c>
      <c r="L17" s="898">
        <v>12.0</v>
      </c>
      <c r="M17" s="971"/>
      <c r="N17" s="898">
        <v>12.0</v>
      </c>
      <c r="O17" s="905"/>
      <c r="P17" s="905">
        <v>8.0</v>
      </c>
      <c r="Q17" s="898" t="s">
        <v>193</v>
      </c>
      <c r="R17" s="905">
        <v>8.0</v>
      </c>
      <c r="S17" s="971">
        <v>8.0</v>
      </c>
      <c r="T17" s="971"/>
      <c r="U17" s="905">
        <v>8.0</v>
      </c>
      <c r="V17" s="905">
        <v>8.0</v>
      </c>
      <c r="W17" s="898">
        <v>12.0</v>
      </c>
      <c r="X17" s="905">
        <v>8.0</v>
      </c>
      <c r="Y17" s="905"/>
      <c r="Z17" s="981"/>
      <c r="AA17" s="971"/>
      <c r="AB17" s="898">
        <v>12.0</v>
      </c>
      <c r="AC17" s="898">
        <v>12.0</v>
      </c>
      <c r="AD17" s="905">
        <v>8.0</v>
      </c>
      <c r="AE17" s="905">
        <v>8.0</v>
      </c>
      <c r="AF17" s="905"/>
      <c r="AG17" s="981"/>
      <c r="AH17" s="898">
        <v>12.0</v>
      </c>
      <c r="AI17" s="898" t="s">
        <v>193</v>
      </c>
      <c r="AJ17" s="905">
        <v>8.0</v>
      </c>
      <c r="AK17" s="905">
        <v>8.0</v>
      </c>
      <c r="AL17" s="404">
        <f t="shared" si="2"/>
        <v>21</v>
      </c>
      <c r="AM17" s="1030">
        <v>1.0</v>
      </c>
    </row>
    <row r="18" ht="15.75" customHeight="1">
      <c r="A18" s="19">
        <v>16.0</v>
      </c>
      <c r="B18" s="842" t="s">
        <v>729</v>
      </c>
      <c r="C18" s="362"/>
      <c r="D18" s="32"/>
      <c r="E18" s="23"/>
      <c r="F18" s="863" t="s">
        <v>792</v>
      </c>
      <c r="G18" s="905"/>
      <c r="H18" s="905">
        <v>8.0</v>
      </c>
      <c r="I18" s="905">
        <v>8.0</v>
      </c>
      <c r="J18" s="898">
        <v>12.0</v>
      </c>
      <c r="K18" s="905">
        <v>8.0</v>
      </c>
      <c r="L18" s="974"/>
      <c r="M18" s="974"/>
      <c r="N18" s="905">
        <v>8.0</v>
      </c>
      <c r="O18" s="905">
        <v>8.0</v>
      </c>
      <c r="P18" s="905">
        <v>8.0</v>
      </c>
      <c r="Q18" s="978"/>
      <c r="R18" s="988"/>
      <c r="S18" s="936"/>
      <c r="T18" s="936"/>
      <c r="U18" s="978"/>
      <c r="V18" s="978"/>
      <c r="W18" s="978"/>
      <c r="X18" s="988"/>
      <c r="Y18" s="905">
        <v>8.0</v>
      </c>
      <c r="Z18" s="981"/>
      <c r="AA18" s="900">
        <v>12.0</v>
      </c>
      <c r="AB18" s="905">
        <v>8.0</v>
      </c>
      <c r="AC18" s="905"/>
      <c r="AD18" s="905">
        <v>8.0</v>
      </c>
      <c r="AE18" s="898">
        <v>12.0</v>
      </c>
      <c r="AF18" s="905">
        <v>8.0</v>
      </c>
      <c r="AG18" s="974"/>
      <c r="AH18" s="974"/>
      <c r="AI18" s="905">
        <v>8.0</v>
      </c>
      <c r="AJ18" s="898">
        <v>12.0</v>
      </c>
      <c r="AK18" s="905">
        <v>8.0</v>
      </c>
      <c r="AL18" s="404">
        <f t="shared" si="2"/>
        <v>16</v>
      </c>
      <c r="AM18" s="1030">
        <v>1.0</v>
      </c>
    </row>
    <row r="19" ht="15.75" customHeight="1">
      <c r="A19" s="19">
        <v>17.0</v>
      </c>
      <c r="B19" s="819" t="s">
        <v>32</v>
      </c>
      <c r="C19" s="359"/>
      <c r="D19" s="32"/>
      <c r="E19" s="23"/>
      <c r="F19" s="863" t="s">
        <v>792</v>
      </c>
      <c r="G19" s="905">
        <v>8.0</v>
      </c>
      <c r="H19" s="905">
        <v>8.0</v>
      </c>
      <c r="I19" s="905"/>
      <c r="J19" s="905">
        <v>8.0</v>
      </c>
      <c r="K19" s="898">
        <v>12.0</v>
      </c>
      <c r="L19" s="974"/>
      <c r="M19" s="974">
        <v>8.0</v>
      </c>
      <c r="N19" s="898">
        <v>12.0</v>
      </c>
      <c r="O19" s="905">
        <v>8.0</v>
      </c>
      <c r="P19" s="905">
        <v>8.0</v>
      </c>
      <c r="Q19" s="905">
        <v>8.0</v>
      </c>
      <c r="R19" s="898">
        <v>12.0</v>
      </c>
      <c r="S19" s="974"/>
      <c r="T19" s="974"/>
      <c r="U19" s="905">
        <v>8.0</v>
      </c>
      <c r="V19" s="905">
        <v>8.0</v>
      </c>
      <c r="W19" s="898">
        <v>12.0</v>
      </c>
      <c r="X19" s="905">
        <v>8.0</v>
      </c>
      <c r="Y19" s="905">
        <v>8.0</v>
      </c>
      <c r="Z19" s="900">
        <v>12.0</v>
      </c>
      <c r="AA19" s="974"/>
      <c r="AB19" s="905"/>
      <c r="AC19" s="905">
        <v>8.0</v>
      </c>
      <c r="AD19" s="898">
        <v>12.0</v>
      </c>
      <c r="AE19" s="905">
        <v>8.0</v>
      </c>
      <c r="AF19" s="905">
        <v>8.0</v>
      </c>
      <c r="AG19" s="974"/>
      <c r="AH19" s="974"/>
      <c r="AI19" s="905">
        <v>8.0</v>
      </c>
      <c r="AJ19" s="898">
        <v>12.0</v>
      </c>
      <c r="AK19" s="905">
        <v>8.0</v>
      </c>
      <c r="AL19" s="404">
        <f t="shared" si="2"/>
        <v>23</v>
      </c>
      <c r="AM19" s="1030">
        <v>1.0</v>
      </c>
    </row>
    <row r="20" ht="15.75" customHeight="1">
      <c r="A20" s="19">
        <v>18.0</v>
      </c>
      <c r="B20" s="829" t="s">
        <v>33</v>
      </c>
      <c r="C20" s="380"/>
      <c r="D20" s="32"/>
      <c r="E20" s="23"/>
      <c r="F20" s="821"/>
      <c r="G20" s="905"/>
      <c r="H20" s="898">
        <v>12.0</v>
      </c>
      <c r="I20" s="905">
        <v>8.0</v>
      </c>
      <c r="J20" s="905">
        <v>8.0</v>
      </c>
      <c r="K20" s="905">
        <v>8.0</v>
      </c>
      <c r="L20" s="974"/>
      <c r="M20" s="974"/>
      <c r="N20" s="905">
        <v>8.0</v>
      </c>
      <c r="O20" s="898">
        <v>12.0</v>
      </c>
      <c r="P20" s="905">
        <v>8.0</v>
      </c>
      <c r="Q20" s="905">
        <v>8.0</v>
      </c>
      <c r="R20" s="905">
        <v>8.0</v>
      </c>
      <c r="S20" s="974"/>
      <c r="T20" s="900">
        <v>12.0</v>
      </c>
      <c r="U20" s="905">
        <v>8.0</v>
      </c>
      <c r="V20" s="898">
        <v>12.0</v>
      </c>
      <c r="W20" s="905"/>
      <c r="X20" s="905"/>
      <c r="Y20" s="905">
        <v>8.0</v>
      </c>
      <c r="Z20" s="974"/>
      <c r="AA20" s="974"/>
      <c r="AB20" s="905">
        <v>8.0</v>
      </c>
      <c r="AC20" s="898">
        <v>12.0</v>
      </c>
      <c r="AD20" s="905">
        <v>8.0</v>
      </c>
      <c r="AE20" s="905">
        <v>8.0</v>
      </c>
      <c r="AF20" s="905">
        <v>8.0</v>
      </c>
      <c r="AG20" s="898">
        <v>12.0</v>
      </c>
      <c r="AH20" s="974"/>
      <c r="AI20" s="898">
        <v>12.0</v>
      </c>
      <c r="AJ20" s="905">
        <v>8.0</v>
      </c>
      <c r="AK20" s="905">
        <v>8.0</v>
      </c>
      <c r="AL20" s="404">
        <f t="shared" si="2"/>
        <v>22</v>
      </c>
      <c r="AM20" s="1030">
        <v>1.0</v>
      </c>
    </row>
    <row r="21" ht="15.75" customHeight="1">
      <c r="A21" s="19">
        <v>19.0</v>
      </c>
      <c r="B21" s="829" t="s">
        <v>313</v>
      </c>
      <c r="C21" s="364"/>
      <c r="D21" s="32"/>
      <c r="E21" s="382"/>
      <c r="F21" s="821"/>
      <c r="G21" s="905"/>
      <c r="H21" s="905">
        <v>8.0</v>
      </c>
      <c r="I21" s="898">
        <v>12.0</v>
      </c>
      <c r="J21" s="905">
        <v>8.0</v>
      </c>
      <c r="K21" s="905">
        <v>8.0</v>
      </c>
      <c r="L21" s="974"/>
      <c r="M21" s="974"/>
      <c r="N21" s="905">
        <v>8.0</v>
      </c>
      <c r="O21" s="905">
        <v>8.0</v>
      </c>
      <c r="P21" s="898">
        <v>12.0</v>
      </c>
      <c r="Q21" s="905">
        <v>8.0</v>
      </c>
      <c r="R21" s="905">
        <v>8.0</v>
      </c>
      <c r="S21" s="974"/>
      <c r="T21" s="974">
        <v>8.0</v>
      </c>
      <c r="U21" s="898">
        <v>12.0</v>
      </c>
      <c r="V21" s="905"/>
      <c r="W21" s="905">
        <v>8.0</v>
      </c>
      <c r="X21" s="905">
        <v>8.0</v>
      </c>
      <c r="Y21" s="905">
        <v>8.0</v>
      </c>
      <c r="Z21" s="974"/>
      <c r="AA21" s="974"/>
      <c r="AB21" s="898">
        <v>12.0</v>
      </c>
      <c r="AC21" s="905">
        <v>8.0</v>
      </c>
      <c r="AD21" s="905">
        <v>8.0</v>
      </c>
      <c r="AE21" s="905">
        <v>8.0</v>
      </c>
      <c r="AF21" s="898">
        <v>12.0</v>
      </c>
      <c r="AG21" s="974">
        <v>8.0</v>
      </c>
      <c r="AH21" s="974"/>
      <c r="AI21" s="905"/>
      <c r="AJ21" s="905">
        <v>8.0</v>
      </c>
      <c r="AK21" s="898" t="s">
        <v>193</v>
      </c>
      <c r="AL21" s="404">
        <f t="shared" si="2"/>
        <v>21</v>
      </c>
      <c r="AM21" s="1030">
        <v>1.0</v>
      </c>
    </row>
    <row r="22" ht="15.75" customHeight="1">
      <c r="A22" s="19">
        <v>20.0</v>
      </c>
      <c r="B22" s="829" t="s">
        <v>684</v>
      </c>
      <c r="C22" s="846"/>
      <c r="D22" s="32"/>
      <c r="E22" s="41"/>
      <c r="F22" s="821" t="s">
        <v>792</v>
      </c>
      <c r="G22" s="898">
        <v>12.0</v>
      </c>
      <c r="H22" s="905">
        <v>8.0</v>
      </c>
      <c r="I22" s="905">
        <v>8.0</v>
      </c>
      <c r="J22" s="898">
        <v>12.0</v>
      </c>
      <c r="K22" s="905">
        <v>8.0</v>
      </c>
      <c r="L22" s="974"/>
      <c r="M22" s="974"/>
      <c r="N22" s="905">
        <v>8.0</v>
      </c>
      <c r="O22" s="905">
        <v>8.0</v>
      </c>
      <c r="P22" s="905">
        <v>8.0</v>
      </c>
      <c r="Q22" s="898">
        <v>12.0</v>
      </c>
      <c r="R22" s="905">
        <v>8.0</v>
      </c>
      <c r="S22" s="993">
        <v>12.0</v>
      </c>
      <c r="T22" s="974"/>
      <c r="U22" s="905">
        <v>8.0</v>
      </c>
      <c r="V22" s="905">
        <v>8.0</v>
      </c>
      <c r="W22" s="905">
        <v>8.0</v>
      </c>
      <c r="X22" s="905">
        <v>8.0</v>
      </c>
      <c r="Y22" s="898">
        <v>12.0</v>
      </c>
      <c r="Z22" s="974"/>
      <c r="AA22" s="974"/>
      <c r="AB22" s="905">
        <v>8.0</v>
      </c>
      <c r="AC22" s="905">
        <v>8.0</v>
      </c>
      <c r="AD22" s="905"/>
      <c r="AE22" s="905">
        <v>8.0</v>
      </c>
      <c r="AF22" s="905">
        <v>8.0</v>
      </c>
      <c r="AG22" s="974"/>
      <c r="AH22" s="974">
        <v>8.0</v>
      </c>
      <c r="AI22" s="905">
        <v>8.0</v>
      </c>
      <c r="AJ22" s="905">
        <v>8.0</v>
      </c>
      <c r="AK22" s="905">
        <v>8.0</v>
      </c>
      <c r="AL22" s="404">
        <f t="shared" si="2"/>
        <v>24</v>
      </c>
      <c r="AM22" s="1030">
        <v>1.0</v>
      </c>
    </row>
    <row r="23" ht="15.75" customHeight="1">
      <c r="A23" s="19">
        <v>21.0</v>
      </c>
      <c r="B23" s="845" t="s">
        <v>165</v>
      </c>
      <c r="C23" s="364"/>
      <c r="D23" s="32"/>
      <c r="E23" s="23"/>
      <c r="F23" s="863" t="s">
        <v>792</v>
      </c>
      <c r="G23" s="925"/>
      <c r="H23" s="925"/>
      <c r="I23" s="925"/>
      <c r="J23" s="905">
        <v>8.0</v>
      </c>
      <c r="K23" s="898">
        <v>12.0</v>
      </c>
      <c r="L23" s="974">
        <v>8.0</v>
      </c>
      <c r="M23" s="982"/>
      <c r="N23" s="905">
        <v>8.0</v>
      </c>
      <c r="O23" s="905"/>
      <c r="P23" s="905">
        <v>8.0</v>
      </c>
      <c r="Q23" s="905">
        <v>8.0</v>
      </c>
      <c r="R23" s="898">
        <v>12.0</v>
      </c>
      <c r="S23" s="974"/>
      <c r="T23" s="982"/>
      <c r="U23" s="905">
        <v>8.0</v>
      </c>
      <c r="V23" s="905">
        <v>8.0</v>
      </c>
      <c r="W23" s="905">
        <v>8.0</v>
      </c>
      <c r="X23" s="898">
        <v>12.0</v>
      </c>
      <c r="Y23" s="905"/>
      <c r="Z23" s="974"/>
      <c r="AA23" s="900">
        <v>12.0</v>
      </c>
      <c r="AB23" s="905">
        <v>8.0</v>
      </c>
      <c r="AC23" s="905">
        <v>8.0</v>
      </c>
      <c r="AD23" s="905">
        <v>8.0</v>
      </c>
      <c r="AE23" s="898">
        <v>12.0</v>
      </c>
      <c r="AF23" s="905">
        <v>8.0</v>
      </c>
      <c r="AG23" s="974"/>
      <c r="AH23" s="982"/>
      <c r="AI23" s="905">
        <v>8.0</v>
      </c>
      <c r="AJ23" s="905">
        <v>8.0</v>
      </c>
      <c r="AK23" s="905">
        <v>8.0</v>
      </c>
      <c r="AL23" s="404">
        <f t="shared" si="2"/>
        <v>20</v>
      </c>
      <c r="AM23" s="1030">
        <v>1.0</v>
      </c>
    </row>
    <row r="24" ht="15.0" customHeight="1">
      <c r="A24" s="19">
        <v>22.0</v>
      </c>
      <c r="B24" s="829" t="s">
        <v>687</v>
      </c>
      <c r="C24" s="377"/>
      <c r="D24" s="32"/>
      <c r="E24" s="382"/>
      <c r="F24" s="863" t="s">
        <v>792</v>
      </c>
      <c r="G24" s="905">
        <v>8.0</v>
      </c>
      <c r="H24" s="898" t="s">
        <v>193</v>
      </c>
      <c r="I24" s="905">
        <v>8.0</v>
      </c>
      <c r="J24" s="905">
        <v>8.0</v>
      </c>
      <c r="K24" s="905">
        <v>8.0</v>
      </c>
      <c r="L24" s="981"/>
      <c r="M24" s="971">
        <v>8.0</v>
      </c>
      <c r="N24" s="898">
        <v>12.0</v>
      </c>
      <c r="O24" s="925">
        <v>8.0</v>
      </c>
      <c r="P24" s="905">
        <v>8.0</v>
      </c>
      <c r="Q24" s="905">
        <v>8.0</v>
      </c>
      <c r="R24" s="905">
        <v>8.0</v>
      </c>
      <c r="S24" s="981"/>
      <c r="T24" s="971"/>
      <c r="U24" s="905">
        <v>8.0</v>
      </c>
      <c r="V24" s="905">
        <v>8.0</v>
      </c>
      <c r="W24" s="898">
        <v>12.0</v>
      </c>
      <c r="X24" s="905">
        <v>8.0</v>
      </c>
      <c r="Y24" s="905"/>
      <c r="Z24" s="981"/>
      <c r="AA24" s="898">
        <v>12.0</v>
      </c>
      <c r="AB24" s="905">
        <v>8.0</v>
      </c>
      <c r="AC24" s="905">
        <v>8.0</v>
      </c>
      <c r="AD24" s="898">
        <v>12.0</v>
      </c>
      <c r="AE24" s="905">
        <v>8.0</v>
      </c>
      <c r="AF24" s="905">
        <v>8.0</v>
      </c>
      <c r="AG24" s="981"/>
      <c r="AH24" s="971"/>
      <c r="AI24" s="898">
        <v>12.0</v>
      </c>
      <c r="AJ24" s="905">
        <v>8.0</v>
      </c>
      <c r="AK24" s="905">
        <v>8.0</v>
      </c>
      <c r="AL24" s="404">
        <f t="shared" si="2"/>
        <v>23</v>
      </c>
      <c r="AM24" s="1030">
        <v>1.0</v>
      </c>
    </row>
    <row r="25" ht="15.75" customHeight="1">
      <c r="A25" s="19">
        <v>23.0</v>
      </c>
      <c r="B25" s="829" t="s">
        <v>37</v>
      </c>
      <c r="C25" s="377"/>
      <c r="D25" s="32"/>
      <c r="E25" s="23"/>
      <c r="F25" s="821"/>
      <c r="G25" s="905">
        <v>8.0</v>
      </c>
      <c r="H25" s="905">
        <v>8.0</v>
      </c>
      <c r="I25" s="898">
        <v>12.0</v>
      </c>
      <c r="J25" s="905">
        <v>8.0</v>
      </c>
      <c r="K25" s="905">
        <v>8.0</v>
      </c>
      <c r="L25" s="974"/>
      <c r="M25" s="974"/>
      <c r="N25" s="978"/>
      <c r="O25" s="988"/>
      <c r="P25" s="978"/>
      <c r="Q25" s="978"/>
      <c r="R25" s="988"/>
      <c r="S25" s="936"/>
      <c r="T25" s="936"/>
      <c r="U25" s="978"/>
      <c r="V25" s="988"/>
      <c r="W25" s="978"/>
      <c r="X25" s="978"/>
      <c r="Y25" s="978"/>
      <c r="Z25" s="936"/>
      <c r="AA25" s="936"/>
      <c r="AB25" s="905">
        <v>8.0</v>
      </c>
      <c r="AC25" s="898">
        <v>12.0</v>
      </c>
      <c r="AD25" s="905">
        <v>8.0</v>
      </c>
      <c r="AE25" s="905"/>
      <c r="AF25" s="905">
        <v>8.0</v>
      </c>
      <c r="AG25" s="974"/>
      <c r="AH25" s="898">
        <v>12.0</v>
      </c>
      <c r="AI25" s="905">
        <v>8.0</v>
      </c>
      <c r="AJ25" s="905">
        <v>8.0</v>
      </c>
      <c r="AK25" s="905">
        <v>8.0</v>
      </c>
      <c r="AL25" s="404">
        <f t="shared" si="2"/>
        <v>13</v>
      </c>
      <c r="AM25" s="1030">
        <v>1.0</v>
      </c>
    </row>
    <row r="26" ht="15.75" customHeight="1">
      <c r="A26" s="19">
        <v>24.0</v>
      </c>
      <c r="B26" s="829" t="s">
        <v>226</v>
      </c>
      <c r="C26" s="851"/>
      <c r="D26" s="32"/>
      <c r="E26" s="23"/>
      <c r="F26" s="821"/>
      <c r="G26" s="905">
        <v>8.0</v>
      </c>
      <c r="H26" s="905">
        <v>8.0</v>
      </c>
      <c r="I26" s="905">
        <v>8.0</v>
      </c>
      <c r="J26" s="905">
        <v>8.0</v>
      </c>
      <c r="K26" s="905">
        <v>8.0</v>
      </c>
      <c r="L26" s="974">
        <v>8.0</v>
      </c>
      <c r="M26" s="974">
        <v>8.0</v>
      </c>
      <c r="N26" s="905">
        <v>8.0</v>
      </c>
      <c r="O26" s="905">
        <v>8.0</v>
      </c>
      <c r="P26" s="905">
        <v>8.0</v>
      </c>
      <c r="Q26" s="905">
        <v>8.0</v>
      </c>
      <c r="R26" s="905">
        <v>8.0</v>
      </c>
      <c r="S26" s="974"/>
      <c r="T26" s="974"/>
      <c r="U26" s="905">
        <v>8.0</v>
      </c>
      <c r="V26" s="905">
        <v>8.0</v>
      </c>
      <c r="W26" s="905">
        <v>8.0</v>
      </c>
      <c r="X26" s="905">
        <v>8.0</v>
      </c>
      <c r="Y26" s="905">
        <v>8.0</v>
      </c>
      <c r="Z26" s="974"/>
      <c r="AA26" s="974"/>
      <c r="AB26" s="905">
        <v>8.0</v>
      </c>
      <c r="AC26" s="905">
        <v>8.0</v>
      </c>
      <c r="AD26" s="905">
        <v>8.0</v>
      </c>
      <c r="AE26" s="905">
        <v>8.0</v>
      </c>
      <c r="AF26" s="905">
        <v>8.0</v>
      </c>
      <c r="AG26" s="974"/>
      <c r="AH26" s="974"/>
      <c r="AI26" s="905">
        <v>8.0</v>
      </c>
      <c r="AJ26" s="905">
        <v>8.0</v>
      </c>
      <c r="AK26" s="905">
        <v>8.0</v>
      </c>
      <c r="AL26" s="404">
        <f t="shared" si="2"/>
        <v>25</v>
      </c>
      <c r="AM26" s="1030">
        <v>0.0</v>
      </c>
    </row>
    <row r="27" ht="18.0" customHeight="1">
      <c r="A27" s="19">
        <v>25.0</v>
      </c>
      <c r="B27" s="829" t="s">
        <v>764</v>
      </c>
      <c r="C27" s="377"/>
      <c r="D27" s="32"/>
      <c r="E27" s="43"/>
      <c r="F27" s="863" t="s">
        <v>792</v>
      </c>
      <c r="G27" s="898" t="s">
        <v>193</v>
      </c>
      <c r="H27" s="905">
        <v>8.0</v>
      </c>
      <c r="I27" s="905">
        <v>8.0</v>
      </c>
      <c r="J27" s="898" t="s">
        <v>193</v>
      </c>
      <c r="K27" s="905">
        <v>8.0</v>
      </c>
      <c r="L27" s="974"/>
      <c r="M27" s="974"/>
      <c r="N27" s="905">
        <v>8.0</v>
      </c>
      <c r="O27" s="905">
        <v>8.0</v>
      </c>
      <c r="P27" s="898" t="s">
        <v>193</v>
      </c>
      <c r="Q27" s="905">
        <v>8.0</v>
      </c>
      <c r="R27" s="905">
        <v>8.0</v>
      </c>
      <c r="S27" s="974"/>
      <c r="T27" s="974">
        <v>8.0</v>
      </c>
      <c r="U27" s="898" t="s">
        <v>193</v>
      </c>
      <c r="V27" s="905">
        <v>8.0</v>
      </c>
      <c r="W27" s="905">
        <v>8.0</v>
      </c>
      <c r="X27" s="905"/>
      <c r="Y27" s="905">
        <v>8.0</v>
      </c>
      <c r="Z27" s="974"/>
      <c r="AA27" s="974"/>
      <c r="AB27" s="905">
        <v>8.0</v>
      </c>
      <c r="AC27" s="905">
        <v>8.0</v>
      </c>
      <c r="AD27" s="905">
        <v>8.0</v>
      </c>
      <c r="AE27" s="905">
        <v>8.0</v>
      </c>
      <c r="AF27" s="898" t="s">
        <v>193</v>
      </c>
      <c r="AG27" s="974">
        <v>8.0</v>
      </c>
      <c r="AH27" s="974"/>
      <c r="AI27" s="1033">
        <v>8.0</v>
      </c>
      <c r="AJ27" s="905">
        <v>8.0</v>
      </c>
      <c r="AK27" s="905">
        <v>8.0</v>
      </c>
      <c r="AL27" s="1030">
        <v>19.0</v>
      </c>
      <c r="AM27" s="1030">
        <v>1.0</v>
      </c>
    </row>
    <row r="28" ht="15.75" customHeight="1">
      <c r="A28" s="19">
        <v>26.0</v>
      </c>
      <c r="B28" s="938" t="s">
        <v>765</v>
      </c>
      <c r="C28" s="377"/>
      <c r="D28" s="32"/>
      <c r="E28" s="43"/>
      <c r="F28" s="821"/>
      <c r="G28" s="905">
        <v>8.0</v>
      </c>
      <c r="H28" s="905">
        <v>8.0</v>
      </c>
      <c r="I28" s="905">
        <v>8.0</v>
      </c>
      <c r="J28" s="905"/>
      <c r="K28" s="898">
        <v>12.0</v>
      </c>
      <c r="L28" s="974"/>
      <c r="M28" s="900">
        <v>12.0</v>
      </c>
      <c r="N28" s="905">
        <v>8.0</v>
      </c>
      <c r="O28" s="1045"/>
      <c r="P28" s="905"/>
      <c r="Q28" s="905">
        <v>8.0</v>
      </c>
      <c r="R28" s="905">
        <v>8.0</v>
      </c>
      <c r="S28" s="974"/>
      <c r="T28" s="974">
        <v>8.0</v>
      </c>
      <c r="U28" s="905">
        <v>8.0</v>
      </c>
      <c r="V28" s="905">
        <v>8.0</v>
      </c>
      <c r="W28" s="905">
        <v>8.0</v>
      </c>
      <c r="X28" s="905">
        <v>8.0</v>
      </c>
      <c r="Y28" s="905">
        <v>8.0</v>
      </c>
      <c r="Z28" s="974"/>
      <c r="AA28" s="974"/>
      <c r="AB28" s="905">
        <v>8.0</v>
      </c>
      <c r="AC28" s="905">
        <v>8.0</v>
      </c>
      <c r="AD28" s="905">
        <v>8.0</v>
      </c>
      <c r="AE28" s="898">
        <v>12.0</v>
      </c>
      <c r="AF28" s="905">
        <v>8.0</v>
      </c>
      <c r="AG28" s="974"/>
      <c r="AH28" s="898">
        <v>12.0</v>
      </c>
      <c r="AI28" s="905">
        <v>8.0</v>
      </c>
      <c r="AJ28" s="905"/>
      <c r="AK28" s="905">
        <v>8.0</v>
      </c>
      <c r="AL28" s="1030">
        <v>22.0</v>
      </c>
      <c r="AM28" s="1030">
        <v>1.0</v>
      </c>
    </row>
    <row r="29" ht="15.75" customHeight="1">
      <c r="A29" s="19">
        <v>27.0</v>
      </c>
      <c r="B29" s="939" t="s">
        <v>766</v>
      </c>
      <c r="C29" s="377"/>
      <c r="D29" s="32"/>
      <c r="E29" s="78"/>
      <c r="F29" s="863" t="s">
        <v>792</v>
      </c>
      <c r="G29" s="905">
        <v>8.0</v>
      </c>
      <c r="H29" s="898">
        <v>12.0</v>
      </c>
      <c r="I29" s="905">
        <v>8.0</v>
      </c>
      <c r="J29" s="905">
        <v>8.0</v>
      </c>
      <c r="K29" s="905">
        <v>8.0</v>
      </c>
      <c r="L29" s="900">
        <v>12.0</v>
      </c>
      <c r="M29" s="974"/>
      <c r="N29" s="905">
        <v>8.0</v>
      </c>
      <c r="O29" s="905">
        <v>8.0</v>
      </c>
      <c r="P29" s="905"/>
      <c r="Q29" s="905">
        <v>8.0</v>
      </c>
      <c r="R29" s="898">
        <v>12.0</v>
      </c>
      <c r="S29" s="974"/>
      <c r="T29" s="974"/>
      <c r="U29" s="905">
        <v>8.0</v>
      </c>
      <c r="V29" s="905">
        <v>8.0</v>
      </c>
      <c r="W29" s="905">
        <v>8.0</v>
      </c>
      <c r="X29" s="898">
        <v>12.0</v>
      </c>
      <c r="Y29" s="905"/>
      <c r="Z29" s="974"/>
      <c r="AA29" s="974">
        <v>8.0</v>
      </c>
      <c r="AB29" s="898">
        <v>12.0</v>
      </c>
      <c r="AC29" s="905">
        <v>8.0</v>
      </c>
      <c r="AD29" s="905">
        <v>8.0</v>
      </c>
      <c r="AE29" s="905">
        <v>8.0</v>
      </c>
      <c r="AF29" s="905">
        <v>8.0</v>
      </c>
      <c r="AG29" s="974"/>
      <c r="AH29" s="974"/>
      <c r="AI29" s="905">
        <v>8.0</v>
      </c>
      <c r="AJ29" s="905">
        <v>8.0</v>
      </c>
      <c r="AK29" s="905">
        <v>8.0</v>
      </c>
      <c r="AL29" s="404">
        <f t="shared" ref="AL29:AL33" si="3">COUNT(F29:AK29)</f>
        <v>23</v>
      </c>
      <c r="AM29" s="1030">
        <v>1.0</v>
      </c>
    </row>
    <row r="30" ht="15.75" customHeight="1">
      <c r="A30" s="19">
        <v>28.0</v>
      </c>
      <c r="B30" s="939" t="s">
        <v>776</v>
      </c>
      <c r="C30" s="377"/>
      <c r="D30" s="32"/>
      <c r="E30" s="78"/>
      <c r="F30" s="994"/>
      <c r="G30" s="905">
        <v>8.0</v>
      </c>
      <c r="H30" s="905">
        <v>8.0</v>
      </c>
      <c r="I30" s="898">
        <v>12.0</v>
      </c>
      <c r="J30" s="905">
        <v>8.0</v>
      </c>
      <c r="K30" s="905"/>
      <c r="L30" s="974">
        <v>8.0</v>
      </c>
      <c r="M30" s="982"/>
      <c r="N30" s="898">
        <v>12.0</v>
      </c>
      <c r="O30" s="905">
        <v>8.0</v>
      </c>
      <c r="P30" s="905">
        <v>8.0</v>
      </c>
      <c r="Q30" s="905"/>
      <c r="R30" s="1102"/>
      <c r="S30" s="974">
        <v>8.0</v>
      </c>
      <c r="T30" s="900">
        <v>12.0</v>
      </c>
      <c r="U30" s="905">
        <v>8.0</v>
      </c>
      <c r="V30" s="905">
        <v>8.0</v>
      </c>
      <c r="W30" s="898">
        <v>12.0</v>
      </c>
      <c r="X30" s="905">
        <v>8.0</v>
      </c>
      <c r="Y30" s="905">
        <v>8.0</v>
      </c>
      <c r="Z30" s="974"/>
      <c r="AA30" s="982"/>
      <c r="AB30" s="1045"/>
      <c r="AC30" s="905">
        <v>8.0</v>
      </c>
      <c r="AD30" s="905">
        <v>8.0</v>
      </c>
      <c r="AE30" s="898">
        <v>12.0</v>
      </c>
      <c r="AF30" s="905">
        <v>8.0</v>
      </c>
      <c r="AG30" s="974">
        <v>8.0</v>
      </c>
      <c r="AH30" s="982"/>
      <c r="AI30" s="905">
        <v>8.0</v>
      </c>
      <c r="AJ30" s="905"/>
      <c r="AK30" s="905">
        <v>8.0</v>
      </c>
      <c r="AL30" s="404">
        <f t="shared" si="3"/>
        <v>22</v>
      </c>
      <c r="AM30" s="1030">
        <v>1.0</v>
      </c>
    </row>
    <row r="31" ht="15.75" customHeight="1">
      <c r="A31" s="19">
        <v>29.0</v>
      </c>
      <c r="B31" s="939" t="s">
        <v>777</v>
      </c>
      <c r="C31" s="377"/>
      <c r="D31" s="32"/>
      <c r="E31" s="78"/>
      <c r="F31" s="994"/>
      <c r="G31" s="905">
        <v>8.0</v>
      </c>
      <c r="H31" s="905">
        <v>8.0</v>
      </c>
      <c r="I31" s="905">
        <v>8.0</v>
      </c>
      <c r="J31" s="905">
        <v>8.0</v>
      </c>
      <c r="K31" s="905">
        <v>8.0</v>
      </c>
      <c r="L31" s="981"/>
      <c r="M31" s="971"/>
      <c r="N31" s="905">
        <v>8.0</v>
      </c>
      <c r="O31" s="898">
        <v>12.0</v>
      </c>
      <c r="P31" s="905">
        <v>8.0</v>
      </c>
      <c r="Q31" s="905">
        <v>8.0</v>
      </c>
      <c r="R31" s="905">
        <v>8.0</v>
      </c>
      <c r="S31" s="898">
        <v>12.0</v>
      </c>
      <c r="T31" s="971"/>
      <c r="U31" s="905"/>
      <c r="V31" s="898">
        <v>12.0</v>
      </c>
      <c r="W31" s="905">
        <v>8.0</v>
      </c>
      <c r="X31" s="905">
        <v>8.0</v>
      </c>
      <c r="Y31" s="898">
        <v>12.0</v>
      </c>
      <c r="Z31" s="981"/>
      <c r="AA31" s="971">
        <v>8.0</v>
      </c>
      <c r="AB31" s="905">
        <v>8.0</v>
      </c>
      <c r="AC31" s="905">
        <v>8.0</v>
      </c>
      <c r="AD31" s="905">
        <v>8.0</v>
      </c>
      <c r="AE31" s="905"/>
      <c r="AF31" s="898">
        <v>12.0</v>
      </c>
      <c r="AG31" s="971"/>
      <c r="AH31" s="971"/>
      <c r="AI31" s="905">
        <v>8.0</v>
      </c>
      <c r="AJ31" s="905">
        <v>8.0</v>
      </c>
      <c r="AK31" s="905">
        <v>8.0</v>
      </c>
      <c r="AL31" s="404">
        <f t="shared" si="3"/>
        <v>23</v>
      </c>
      <c r="AM31" s="1030">
        <v>1.0</v>
      </c>
    </row>
    <row r="32" ht="15.75" customHeight="1">
      <c r="A32" s="19">
        <v>30.0</v>
      </c>
      <c r="B32" s="939" t="s">
        <v>793</v>
      </c>
      <c r="C32" s="377"/>
      <c r="D32" s="32"/>
      <c r="E32" s="78"/>
      <c r="F32" s="994"/>
      <c r="G32" s="905">
        <v>8.0</v>
      </c>
      <c r="H32" s="905">
        <v>8.0</v>
      </c>
      <c r="I32" s="905">
        <v>8.0</v>
      </c>
      <c r="J32" s="905">
        <v>8.0</v>
      </c>
      <c r="K32" s="898">
        <v>12.0</v>
      </c>
      <c r="L32" s="974"/>
      <c r="M32" s="974"/>
      <c r="N32" s="905">
        <v>8.0</v>
      </c>
      <c r="O32" s="905">
        <v>8.0</v>
      </c>
      <c r="P32" s="898">
        <v>12.0</v>
      </c>
      <c r="Q32" s="905">
        <v>8.0</v>
      </c>
      <c r="R32" s="905">
        <v>8.0</v>
      </c>
      <c r="S32" s="974">
        <v>8.0</v>
      </c>
      <c r="T32" s="974"/>
      <c r="U32" s="898">
        <v>12.0</v>
      </c>
      <c r="V32" s="905">
        <v>8.0</v>
      </c>
      <c r="W32" s="905">
        <v>8.0</v>
      </c>
      <c r="X32" s="905"/>
      <c r="Y32" s="905">
        <v>8.0</v>
      </c>
      <c r="Z32" s="974"/>
      <c r="AA32" s="974"/>
      <c r="AB32" s="905">
        <v>8.0</v>
      </c>
      <c r="AC32" s="905">
        <v>8.0</v>
      </c>
      <c r="AD32" s="905">
        <v>8.0</v>
      </c>
      <c r="AE32" s="905">
        <v>8.0</v>
      </c>
      <c r="AF32" s="905">
        <v>8.0</v>
      </c>
      <c r="AG32" s="974"/>
      <c r="AH32" s="974"/>
      <c r="AI32" s="905">
        <v>8.0</v>
      </c>
      <c r="AJ32" s="905">
        <v>8.0</v>
      </c>
      <c r="AK32" s="905">
        <v>8.0</v>
      </c>
      <c r="AL32" s="404">
        <f t="shared" si="3"/>
        <v>23</v>
      </c>
      <c r="AM32" s="1030">
        <v>1.0</v>
      </c>
    </row>
    <row r="33" ht="15.75" customHeight="1">
      <c r="A33" s="19">
        <v>31.0</v>
      </c>
      <c r="B33" s="939" t="s">
        <v>794</v>
      </c>
      <c r="C33" s="1000"/>
      <c r="D33" s="32"/>
      <c r="E33" s="998"/>
      <c r="F33" s="863" t="s">
        <v>792</v>
      </c>
      <c r="G33" s="905">
        <v>8.0</v>
      </c>
      <c r="H33" s="905">
        <v>8.0</v>
      </c>
      <c r="I33" s="905">
        <v>8.0</v>
      </c>
      <c r="J33" s="905">
        <v>8.0</v>
      </c>
      <c r="K33" s="905">
        <v>8.0</v>
      </c>
      <c r="L33" s="900">
        <v>12.0</v>
      </c>
      <c r="M33" s="974"/>
      <c r="N33" s="905"/>
      <c r="O33" s="905">
        <v>8.0</v>
      </c>
      <c r="P33" s="905">
        <v>8.0</v>
      </c>
      <c r="Q33" s="898">
        <v>12.0</v>
      </c>
      <c r="R33" s="905">
        <v>8.0</v>
      </c>
      <c r="S33" s="974"/>
      <c r="T33" s="974"/>
      <c r="U33" s="905">
        <v>8.0</v>
      </c>
      <c r="V33" s="905">
        <v>8.0</v>
      </c>
      <c r="W33" s="905">
        <v>8.0</v>
      </c>
      <c r="X33" s="905"/>
      <c r="Y33" s="898">
        <v>12.0</v>
      </c>
      <c r="Z33" s="974">
        <v>8.0</v>
      </c>
      <c r="AA33" s="900">
        <v>12.0</v>
      </c>
      <c r="AB33" s="905">
        <v>8.0</v>
      </c>
      <c r="AC33" s="905">
        <v>8.0</v>
      </c>
      <c r="AD33" s="898">
        <v>12.0</v>
      </c>
      <c r="AE33" s="905">
        <v>8.0</v>
      </c>
      <c r="AF33" s="905">
        <v>8.0</v>
      </c>
      <c r="AG33" s="974"/>
      <c r="AH33" s="974"/>
      <c r="AI33" s="1031"/>
      <c r="AJ33" s="1045"/>
      <c r="AK33" s="1045"/>
      <c r="AL33" s="404">
        <f t="shared" si="3"/>
        <v>21</v>
      </c>
      <c r="AM33" s="1030">
        <v>1.0</v>
      </c>
    </row>
    <row r="34" ht="15.75" customHeight="1">
      <c r="A34" s="260"/>
      <c r="B34" s="423"/>
      <c r="C34" s="1000"/>
      <c r="D34" s="32"/>
      <c r="E34" s="1001"/>
      <c r="F34" s="1002" t="s">
        <v>778</v>
      </c>
      <c r="G34" s="1002">
        <f t="shared" ref="G34:AK34" si="4">if(G3=8,+1,+0)+if(G4=8,+1,+0)+if(G5=8,+1,+0)+if(G6=8,+1,+0)+if(G7=8,+1,+0)+if(G8=8,+1,+0)+if(G9=8,+1,+0)+if(G10=8,+1,+0)+if(G11=8,+1,+0)+if(G12=8,+1,+0)+if(G13=8,+1,+0)+if(G14=8,+1,+0)+if(G15=8,+1,+0)+if(G16=8,+1,+0)+if(G17=8,+1,+0)+if(G18=8,+1,+0)+if(G19=8,+1,+0)+if(G20=8,+1,+0)+if(G21=8,+1,+0)+if(G22=8,+1,+0)+if(G23=8,+1,+0)+if(G24=8,+1,+0)+if(G25=8,+1,+0)+if(G26=8,+1,+0)+if(G27=8,+1,+0)+if(G28=8,+1,+0)+if(G29=8,+1,+0)+if(G30=8,+1,+0)+if(G31=8,+1,+0)+if(G32=8,+1,+0)+if(G33=8,+1,+0)</f>
        <v>21</v>
      </c>
      <c r="H34" s="1002">
        <f t="shared" si="4"/>
        <v>23</v>
      </c>
      <c r="I34" s="1002">
        <f t="shared" si="4"/>
        <v>21</v>
      </c>
      <c r="J34" s="1002">
        <f t="shared" si="4"/>
        <v>23</v>
      </c>
      <c r="K34" s="1002">
        <f t="shared" si="4"/>
        <v>21</v>
      </c>
      <c r="L34" s="1002">
        <f t="shared" si="4"/>
        <v>4</v>
      </c>
      <c r="M34" s="1002">
        <f t="shared" si="4"/>
        <v>3</v>
      </c>
      <c r="N34" s="1002">
        <f t="shared" si="4"/>
        <v>20</v>
      </c>
      <c r="O34" s="1002">
        <f t="shared" si="4"/>
        <v>21</v>
      </c>
      <c r="P34" s="1002">
        <f t="shared" si="4"/>
        <v>21</v>
      </c>
      <c r="Q34" s="1002">
        <f t="shared" si="4"/>
        <v>22</v>
      </c>
      <c r="R34" s="1002">
        <f t="shared" si="4"/>
        <v>20</v>
      </c>
      <c r="S34" s="1002">
        <f t="shared" si="4"/>
        <v>5</v>
      </c>
      <c r="T34" s="1002">
        <f t="shared" si="4"/>
        <v>4</v>
      </c>
      <c r="U34" s="1002">
        <f t="shared" si="4"/>
        <v>19</v>
      </c>
      <c r="V34" s="1002">
        <f t="shared" si="4"/>
        <v>21</v>
      </c>
      <c r="W34" s="1002">
        <f t="shared" si="4"/>
        <v>19</v>
      </c>
      <c r="X34" s="1002">
        <f t="shared" si="4"/>
        <v>18</v>
      </c>
      <c r="Y34" s="1002">
        <f t="shared" si="4"/>
        <v>18</v>
      </c>
      <c r="Z34" s="1002">
        <f t="shared" si="4"/>
        <v>5</v>
      </c>
      <c r="AA34" s="1002">
        <f t="shared" si="4"/>
        <v>3</v>
      </c>
      <c r="AB34" s="1002">
        <f t="shared" si="4"/>
        <v>21</v>
      </c>
      <c r="AC34" s="1002">
        <f t="shared" si="4"/>
        <v>20</v>
      </c>
      <c r="AD34" s="1002">
        <f t="shared" si="4"/>
        <v>20</v>
      </c>
      <c r="AE34" s="1002">
        <f t="shared" si="4"/>
        <v>20</v>
      </c>
      <c r="AF34" s="1002">
        <f t="shared" si="4"/>
        <v>19</v>
      </c>
      <c r="AG34" s="1002">
        <f t="shared" si="4"/>
        <v>4</v>
      </c>
      <c r="AH34" s="1002">
        <f t="shared" si="4"/>
        <v>3</v>
      </c>
      <c r="AI34" s="1002">
        <f t="shared" si="4"/>
        <v>20</v>
      </c>
      <c r="AJ34" s="1002">
        <f t="shared" si="4"/>
        <v>19</v>
      </c>
      <c r="AK34" s="1002">
        <f t="shared" si="4"/>
        <v>22</v>
      </c>
      <c r="AL34" s="10"/>
      <c r="AM34" s="257"/>
    </row>
    <row r="35" ht="15.75" customHeight="1">
      <c r="A35" s="260"/>
      <c r="B35" s="423"/>
      <c r="C35" s="1000"/>
      <c r="D35" s="32"/>
      <c r="E35" s="1001"/>
      <c r="F35" s="1002" t="s">
        <v>779</v>
      </c>
      <c r="G35" s="1002">
        <f t="shared" ref="G35:AK35" si="5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4</v>
      </c>
      <c r="H35" s="1002">
        <f t="shared" si="5"/>
        <v>5</v>
      </c>
      <c r="I35" s="1002">
        <f t="shared" si="5"/>
        <v>6</v>
      </c>
      <c r="J35" s="1002">
        <f t="shared" si="5"/>
        <v>4</v>
      </c>
      <c r="K35" s="1002">
        <f t="shared" si="5"/>
        <v>6</v>
      </c>
      <c r="L35" s="1002">
        <f t="shared" si="5"/>
        <v>3</v>
      </c>
      <c r="M35" s="1002">
        <f t="shared" si="5"/>
        <v>3</v>
      </c>
      <c r="N35" s="1002">
        <f t="shared" si="5"/>
        <v>6</v>
      </c>
      <c r="O35" s="1002">
        <f t="shared" si="5"/>
        <v>5</v>
      </c>
      <c r="P35" s="1002">
        <f t="shared" si="5"/>
        <v>5</v>
      </c>
      <c r="Q35" s="1002">
        <f t="shared" si="5"/>
        <v>4</v>
      </c>
      <c r="R35" s="1002">
        <f t="shared" si="5"/>
        <v>5</v>
      </c>
      <c r="S35" s="1002">
        <f t="shared" si="5"/>
        <v>3</v>
      </c>
      <c r="T35" s="1002">
        <f t="shared" si="5"/>
        <v>3</v>
      </c>
      <c r="U35" s="1002">
        <f t="shared" si="5"/>
        <v>5</v>
      </c>
      <c r="V35" s="1002">
        <f t="shared" si="5"/>
        <v>4</v>
      </c>
      <c r="W35" s="1002">
        <f t="shared" si="5"/>
        <v>5</v>
      </c>
      <c r="X35" s="1002">
        <f t="shared" si="5"/>
        <v>5</v>
      </c>
      <c r="Y35" s="1002">
        <f t="shared" si="5"/>
        <v>5</v>
      </c>
      <c r="Z35" s="1002">
        <f t="shared" si="5"/>
        <v>3</v>
      </c>
      <c r="AA35" s="1002">
        <f t="shared" si="5"/>
        <v>4</v>
      </c>
      <c r="AB35" s="1002">
        <f t="shared" si="5"/>
        <v>5</v>
      </c>
      <c r="AC35" s="1002">
        <f t="shared" si="5"/>
        <v>5</v>
      </c>
      <c r="AD35" s="1002">
        <f t="shared" si="5"/>
        <v>5</v>
      </c>
      <c r="AE35" s="1002">
        <f t="shared" si="5"/>
        <v>5</v>
      </c>
      <c r="AF35" s="1002">
        <f t="shared" si="5"/>
        <v>5</v>
      </c>
      <c r="AG35" s="1002">
        <f t="shared" si="5"/>
        <v>3</v>
      </c>
      <c r="AH35" s="1002">
        <f t="shared" si="5"/>
        <v>3</v>
      </c>
      <c r="AI35" s="1002">
        <f t="shared" si="5"/>
        <v>3</v>
      </c>
      <c r="AJ35" s="1002">
        <f t="shared" si="5"/>
        <v>5</v>
      </c>
      <c r="AK35" s="1002">
        <f t="shared" si="5"/>
        <v>1</v>
      </c>
      <c r="AL35" s="10"/>
      <c r="AM35" s="257"/>
    </row>
    <row r="36" ht="15.75" customHeight="1">
      <c r="A36" s="771" t="s">
        <v>671</v>
      </c>
      <c r="B36" s="772" t="s">
        <v>672</v>
      </c>
      <c r="C36" s="773"/>
      <c r="D36" s="32"/>
      <c r="E36" s="78"/>
      <c r="F36" s="1003"/>
      <c r="G36" s="905">
        <v>8.0</v>
      </c>
      <c r="H36" s="905">
        <v>8.0</v>
      </c>
      <c r="I36" s="905">
        <v>8.0</v>
      </c>
      <c r="J36" s="905">
        <v>8.0</v>
      </c>
      <c r="K36" s="905">
        <v>8.0</v>
      </c>
      <c r="L36" s="974"/>
      <c r="M36" s="974"/>
      <c r="N36" s="905">
        <v>8.0</v>
      </c>
      <c r="O36" s="905">
        <v>8.0</v>
      </c>
      <c r="P36" s="905">
        <v>8.0</v>
      </c>
      <c r="Q36" s="905">
        <v>8.0</v>
      </c>
      <c r="R36" s="905">
        <v>8.0</v>
      </c>
      <c r="S36" s="974"/>
      <c r="T36" s="974"/>
      <c r="U36" s="905">
        <v>8.0</v>
      </c>
      <c r="V36" s="905">
        <v>8.0</v>
      </c>
      <c r="W36" s="905">
        <v>8.0</v>
      </c>
      <c r="X36" s="905">
        <v>8.0</v>
      </c>
      <c r="Y36" s="905">
        <v>8.0</v>
      </c>
      <c r="Z36" s="974"/>
      <c r="AA36" s="974"/>
      <c r="AB36" s="905">
        <v>8.0</v>
      </c>
      <c r="AC36" s="905">
        <v>8.0</v>
      </c>
      <c r="AD36" s="905">
        <v>8.0</v>
      </c>
      <c r="AE36" s="905">
        <v>8.0</v>
      </c>
      <c r="AF36" s="905">
        <v>8.0</v>
      </c>
      <c r="AG36" s="974"/>
      <c r="AH36" s="974"/>
      <c r="AI36" s="905">
        <v>8.0</v>
      </c>
      <c r="AJ36" s="905">
        <v>8.0</v>
      </c>
      <c r="AK36" s="905">
        <v>8.0</v>
      </c>
      <c r="AL36" s="404">
        <f t="shared" ref="AL36:AL42" si="6">COUNT(F36:AK36)</f>
        <v>23</v>
      </c>
      <c r="AM36" s="1029"/>
    </row>
    <row r="37" ht="15.75" customHeight="1">
      <c r="A37" s="1006" t="s">
        <v>323</v>
      </c>
      <c r="B37" s="1007" t="s">
        <v>724</v>
      </c>
      <c r="C37" s="1008"/>
      <c r="D37" s="32"/>
      <c r="E37" s="885"/>
      <c r="F37" s="915"/>
      <c r="G37" s="905">
        <v>8.0</v>
      </c>
      <c r="H37" s="905">
        <v>8.0</v>
      </c>
      <c r="I37" s="905">
        <v>8.0</v>
      </c>
      <c r="J37" s="905">
        <v>8.0</v>
      </c>
      <c r="K37" s="905">
        <v>8.0</v>
      </c>
      <c r="L37" s="974"/>
      <c r="M37" s="974"/>
      <c r="N37" s="905">
        <v>8.0</v>
      </c>
      <c r="O37" s="905">
        <v>8.0</v>
      </c>
      <c r="P37" s="905">
        <v>8.0</v>
      </c>
      <c r="Q37" s="905">
        <v>8.0</v>
      </c>
      <c r="R37" s="905">
        <v>8.0</v>
      </c>
      <c r="S37" s="974"/>
      <c r="T37" s="974"/>
      <c r="U37" s="905">
        <v>8.0</v>
      </c>
      <c r="V37" s="905">
        <v>8.0</v>
      </c>
      <c r="W37" s="905">
        <v>8.0</v>
      </c>
      <c r="X37" s="905">
        <v>8.0</v>
      </c>
      <c r="Y37" s="905">
        <v>8.0</v>
      </c>
      <c r="Z37" s="974"/>
      <c r="AA37" s="974"/>
      <c r="AB37" s="905">
        <v>8.0</v>
      </c>
      <c r="AC37" s="905">
        <v>8.0</v>
      </c>
      <c r="AD37" s="905">
        <v>8.0</v>
      </c>
      <c r="AE37" s="905">
        <v>8.0</v>
      </c>
      <c r="AF37" s="905">
        <v>8.0</v>
      </c>
      <c r="AG37" s="974"/>
      <c r="AH37" s="974"/>
      <c r="AI37" s="905">
        <v>8.0</v>
      </c>
      <c r="AJ37" s="905">
        <v>8.0</v>
      </c>
      <c r="AK37" s="905">
        <v>8.0</v>
      </c>
      <c r="AL37" s="404">
        <f t="shared" si="6"/>
        <v>23</v>
      </c>
      <c r="AM37" s="1029"/>
    </row>
    <row r="38" ht="15.75" customHeight="1">
      <c r="A38" s="758" t="s">
        <v>675</v>
      </c>
      <c r="B38" s="759" t="s">
        <v>676</v>
      </c>
      <c r="C38" s="782"/>
      <c r="D38" s="32"/>
      <c r="E38" s="418"/>
      <c r="F38" s="821"/>
      <c r="G38" s="905">
        <v>8.0</v>
      </c>
      <c r="H38" s="905">
        <v>8.0</v>
      </c>
      <c r="I38" s="905">
        <v>8.0</v>
      </c>
      <c r="J38" s="905">
        <v>8.0</v>
      </c>
      <c r="K38" s="905">
        <v>8.0</v>
      </c>
      <c r="L38" s="974"/>
      <c r="M38" s="974"/>
      <c r="N38" s="905">
        <v>8.0</v>
      </c>
      <c r="O38" s="905">
        <v>8.0</v>
      </c>
      <c r="P38" s="905">
        <v>8.0</v>
      </c>
      <c r="Q38" s="905">
        <v>8.0</v>
      </c>
      <c r="R38" s="905">
        <v>8.0</v>
      </c>
      <c r="S38" s="974"/>
      <c r="T38" s="974"/>
      <c r="U38" s="905">
        <v>8.0</v>
      </c>
      <c r="V38" s="905">
        <v>8.0</v>
      </c>
      <c r="W38" s="905">
        <v>8.0</v>
      </c>
      <c r="X38" s="905">
        <v>8.0</v>
      </c>
      <c r="Y38" s="905">
        <v>8.0</v>
      </c>
      <c r="Z38" s="974"/>
      <c r="AA38" s="974"/>
      <c r="AB38" s="905">
        <v>8.0</v>
      </c>
      <c r="AC38" s="905">
        <v>8.0</v>
      </c>
      <c r="AD38" s="905">
        <v>8.0</v>
      </c>
      <c r="AE38" s="905">
        <v>8.0</v>
      </c>
      <c r="AF38" s="905">
        <v>8.0</v>
      </c>
      <c r="AG38" s="974"/>
      <c r="AH38" s="974"/>
      <c r="AI38" s="905">
        <v>8.0</v>
      </c>
      <c r="AJ38" s="905">
        <v>8.0</v>
      </c>
      <c r="AK38" s="905">
        <v>8.0</v>
      </c>
      <c r="AL38" s="404">
        <f t="shared" si="6"/>
        <v>23</v>
      </c>
      <c r="AM38" s="1029"/>
    </row>
    <row r="39" ht="15.75" customHeight="1">
      <c r="A39" s="857" t="s">
        <v>677</v>
      </c>
      <c r="B39" s="759" t="s">
        <v>678</v>
      </c>
      <c r="C39" s="782"/>
      <c r="D39" s="32"/>
      <c r="E39" s="418"/>
      <c r="F39" s="821"/>
      <c r="G39" s="905">
        <v>8.0</v>
      </c>
      <c r="H39" s="905">
        <v>8.0</v>
      </c>
      <c r="I39" s="905">
        <v>8.0</v>
      </c>
      <c r="J39" s="905">
        <v>8.0</v>
      </c>
      <c r="K39" s="905">
        <v>8.0</v>
      </c>
      <c r="L39" s="974"/>
      <c r="M39" s="974"/>
      <c r="N39" s="905">
        <v>8.0</v>
      </c>
      <c r="O39" s="905">
        <v>8.0</v>
      </c>
      <c r="P39" s="905">
        <v>8.0</v>
      </c>
      <c r="Q39" s="905">
        <v>8.0</v>
      </c>
      <c r="R39" s="905">
        <v>8.0</v>
      </c>
      <c r="S39" s="974"/>
      <c r="T39" s="974"/>
      <c r="U39" s="905">
        <v>8.0</v>
      </c>
      <c r="V39" s="905">
        <v>8.0</v>
      </c>
      <c r="W39" s="905">
        <v>8.0</v>
      </c>
      <c r="X39" s="905">
        <v>8.0</v>
      </c>
      <c r="Y39" s="905">
        <v>8.0</v>
      </c>
      <c r="Z39" s="974"/>
      <c r="AA39" s="974"/>
      <c r="AB39" s="905">
        <v>8.0</v>
      </c>
      <c r="AC39" s="905">
        <v>8.0</v>
      </c>
      <c r="AD39" s="905">
        <v>8.0</v>
      </c>
      <c r="AE39" s="905">
        <v>8.0</v>
      </c>
      <c r="AF39" s="905">
        <v>8.0</v>
      </c>
      <c r="AG39" s="974"/>
      <c r="AH39" s="974"/>
      <c r="AI39" s="905">
        <v>8.0</v>
      </c>
      <c r="AJ39" s="905">
        <v>8.0</v>
      </c>
      <c r="AK39" s="905">
        <v>8.0</v>
      </c>
      <c r="AL39" s="404">
        <f t="shared" si="6"/>
        <v>23</v>
      </c>
      <c r="AM39" s="1029"/>
    </row>
    <row r="40" ht="15.75" customHeight="1">
      <c r="A40" s="857" t="s">
        <v>328</v>
      </c>
      <c r="B40" s="858" t="s">
        <v>749</v>
      </c>
      <c r="C40" s="782"/>
      <c r="D40" s="32"/>
      <c r="E40" s="418"/>
      <c r="F40" s="821"/>
      <c r="G40" s="905">
        <v>8.0</v>
      </c>
      <c r="H40" s="905">
        <v>8.0</v>
      </c>
      <c r="I40" s="905">
        <v>8.0</v>
      </c>
      <c r="J40" s="905">
        <v>8.0</v>
      </c>
      <c r="K40" s="905">
        <v>8.0</v>
      </c>
      <c r="L40" s="974"/>
      <c r="M40" s="982"/>
      <c r="N40" s="905">
        <v>8.0</v>
      </c>
      <c r="O40" s="905">
        <v>8.0</v>
      </c>
      <c r="P40" s="905">
        <v>8.0</v>
      </c>
      <c r="Q40" s="905">
        <v>8.0</v>
      </c>
      <c r="R40" s="905">
        <v>8.0</v>
      </c>
      <c r="S40" s="974"/>
      <c r="T40" s="982"/>
      <c r="U40" s="905">
        <v>8.0</v>
      </c>
      <c r="V40" s="905">
        <v>8.0</v>
      </c>
      <c r="W40" s="905">
        <v>8.0</v>
      </c>
      <c r="X40" s="905">
        <v>8.0</v>
      </c>
      <c r="Y40" s="905">
        <v>8.0</v>
      </c>
      <c r="Z40" s="974"/>
      <c r="AA40" s="982"/>
      <c r="AB40" s="905">
        <v>8.0</v>
      </c>
      <c r="AC40" s="905">
        <v>8.0</v>
      </c>
      <c r="AD40" s="905">
        <v>8.0</v>
      </c>
      <c r="AE40" s="905">
        <v>8.0</v>
      </c>
      <c r="AF40" s="905">
        <v>8.0</v>
      </c>
      <c r="AG40" s="974"/>
      <c r="AH40" s="982"/>
      <c r="AI40" s="905">
        <v>8.0</v>
      </c>
      <c r="AJ40" s="905">
        <v>8.0</v>
      </c>
      <c r="AK40" s="905">
        <v>8.0</v>
      </c>
      <c r="AL40" s="404">
        <f t="shared" si="6"/>
        <v>23</v>
      </c>
      <c r="AM40" s="1029"/>
    </row>
    <row r="41" ht="15.75" customHeight="1">
      <c r="A41" s="859" t="s">
        <v>725</v>
      </c>
      <c r="B41" s="860" t="s">
        <v>750</v>
      </c>
      <c r="C41" s="782"/>
      <c r="D41" s="32"/>
      <c r="E41" s="418"/>
      <c r="F41" s="821"/>
      <c r="G41" s="905">
        <v>8.0</v>
      </c>
      <c r="H41" s="905">
        <v>8.0</v>
      </c>
      <c r="I41" s="905">
        <v>8.0</v>
      </c>
      <c r="J41" s="905">
        <v>8.0</v>
      </c>
      <c r="K41" s="905">
        <v>8.0</v>
      </c>
      <c r="L41" s="981"/>
      <c r="M41" s="971"/>
      <c r="N41" s="905">
        <v>8.0</v>
      </c>
      <c r="O41" s="905">
        <v>8.0</v>
      </c>
      <c r="P41" s="905">
        <v>8.0</v>
      </c>
      <c r="Q41" s="905">
        <v>8.0</v>
      </c>
      <c r="R41" s="905">
        <v>8.0</v>
      </c>
      <c r="S41" s="981"/>
      <c r="T41" s="971"/>
      <c r="U41" s="905">
        <v>8.0</v>
      </c>
      <c r="V41" s="905">
        <v>8.0</v>
      </c>
      <c r="W41" s="905">
        <v>8.0</v>
      </c>
      <c r="X41" s="905">
        <v>8.0</v>
      </c>
      <c r="Y41" s="905">
        <v>8.0</v>
      </c>
      <c r="Z41" s="981"/>
      <c r="AA41" s="971"/>
      <c r="AB41" s="905">
        <v>8.0</v>
      </c>
      <c r="AC41" s="905">
        <v>8.0</v>
      </c>
      <c r="AD41" s="905">
        <v>8.0</v>
      </c>
      <c r="AE41" s="905">
        <v>8.0</v>
      </c>
      <c r="AF41" s="905">
        <v>8.0</v>
      </c>
      <c r="AG41" s="981"/>
      <c r="AH41" s="971"/>
      <c r="AI41" s="905">
        <v>8.0</v>
      </c>
      <c r="AJ41" s="905">
        <v>8.0</v>
      </c>
      <c r="AK41" s="905">
        <v>8.0</v>
      </c>
      <c r="AL41" s="404">
        <f t="shared" si="6"/>
        <v>23</v>
      </c>
      <c r="AM41" s="1029"/>
    </row>
    <row r="42" ht="15.75" customHeight="1">
      <c r="A42" s="857" t="s">
        <v>751</v>
      </c>
      <c r="B42" s="759" t="s">
        <v>726</v>
      </c>
      <c r="C42" s="782"/>
      <c r="D42" s="71"/>
      <c r="E42" s="418"/>
      <c r="F42" s="821"/>
      <c r="G42" s="905">
        <v>8.0</v>
      </c>
      <c r="H42" s="905">
        <v>8.0</v>
      </c>
      <c r="I42" s="905">
        <v>8.0</v>
      </c>
      <c r="J42" s="905">
        <v>8.0</v>
      </c>
      <c r="K42" s="905">
        <v>8.0</v>
      </c>
      <c r="L42" s="974"/>
      <c r="M42" s="974"/>
      <c r="N42" s="905">
        <v>8.0</v>
      </c>
      <c r="O42" s="905">
        <v>8.0</v>
      </c>
      <c r="P42" s="905">
        <v>8.0</v>
      </c>
      <c r="Q42" s="905">
        <v>8.0</v>
      </c>
      <c r="R42" s="905">
        <v>8.0</v>
      </c>
      <c r="S42" s="974"/>
      <c r="T42" s="974"/>
      <c r="U42" s="905">
        <v>8.0</v>
      </c>
      <c r="V42" s="905">
        <v>8.0</v>
      </c>
      <c r="W42" s="905">
        <v>8.0</v>
      </c>
      <c r="X42" s="905">
        <v>8.0</v>
      </c>
      <c r="Y42" s="905">
        <v>8.0</v>
      </c>
      <c r="Z42" s="974"/>
      <c r="AA42" s="974"/>
      <c r="AB42" s="905">
        <v>8.0</v>
      </c>
      <c r="AC42" s="905">
        <v>8.0</v>
      </c>
      <c r="AD42" s="905">
        <v>8.0</v>
      </c>
      <c r="AE42" s="905">
        <v>8.0</v>
      </c>
      <c r="AF42" s="905">
        <v>8.0</v>
      </c>
      <c r="AG42" s="974"/>
      <c r="AH42" s="974"/>
      <c r="AI42" s="905">
        <v>8.0</v>
      </c>
      <c r="AJ42" s="905">
        <v>8.0</v>
      </c>
      <c r="AK42" s="905">
        <v>8.0</v>
      </c>
      <c r="AL42" s="404">
        <f t="shared" si="6"/>
        <v>23</v>
      </c>
      <c r="AM42" s="1029"/>
    </row>
    <row r="43" ht="15.75" customHeight="1">
      <c r="A43" s="79"/>
      <c r="B43" s="423"/>
      <c r="C43" s="81"/>
      <c r="D43" s="79"/>
      <c r="E43" s="82"/>
      <c r="F43" s="82"/>
      <c r="G43" s="82"/>
      <c r="H43" s="83"/>
      <c r="I43" s="84"/>
      <c r="J43" s="82"/>
      <c r="K43" s="82"/>
      <c r="L43" s="82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82"/>
      <c r="AM43" s="82"/>
    </row>
    <row r="44" ht="15.75" customHeight="1">
      <c r="A44" s="306"/>
      <c r="B44" s="306"/>
      <c r="C44" s="307" t="s">
        <v>276</v>
      </c>
      <c r="D44" s="127"/>
      <c r="E44" s="87" t="s">
        <v>42</v>
      </c>
      <c r="F44" s="1010">
        <v>9.0</v>
      </c>
      <c r="G44" s="82"/>
      <c r="H44" s="88"/>
      <c r="I44" s="79" t="s">
        <v>44</v>
      </c>
      <c r="J44" s="89"/>
      <c r="K44" s="89"/>
      <c r="L44" s="89"/>
      <c r="M44" s="89"/>
      <c r="N44" s="82"/>
      <c r="O44" s="82"/>
      <c r="P44" s="90"/>
      <c r="Q44" s="79" t="s">
        <v>45</v>
      </c>
      <c r="R44" s="79"/>
      <c r="S44" s="79"/>
      <c r="T44" s="82"/>
      <c r="U44" s="256"/>
      <c r="V44" s="82" t="s">
        <v>46</v>
      </c>
      <c r="W44" s="82"/>
      <c r="X44" s="82"/>
      <c r="Y44" s="485"/>
      <c r="Z44" s="486" t="s">
        <v>310</v>
      </c>
      <c r="AD44" s="79"/>
      <c r="AE44" s="79"/>
      <c r="AF44" s="79"/>
      <c r="AG44" s="79"/>
      <c r="AH44" s="79"/>
      <c r="AI44" s="79"/>
      <c r="AJ44" s="79"/>
      <c r="AK44" s="79"/>
      <c r="AL44" s="82"/>
      <c r="AM44" s="82"/>
    </row>
    <row r="45" ht="15.75" customHeight="1">
      <c r="A45" s="306"/>
      <c r="B45" s="306"/>
      <c r="C45" s="222"/>
      <c r="D45" s="223"/>
      <c r="E45" s="87" t="s">
        <v>48</v>
      </c>
      <c r="F45" s="822">
        <v>12.0</v>
      </c>
      <c r="G45" s="82"/>
      <c r="H45" s="93"/>
      <c r="I45" s="82"/>
      <c r="J45" s="82"/>
      <c r="K45" s="82"/>
      <c r="L45" s="82"/>
      <c r="M45" s="82"/>
      <c r="N45" s="82"/>
      <c r="O45" s="82"/>
      <c r="P45" s="94"/>
      <c r="Q45" s="82" t="s">
        <v>50</v>
      </c>
      <c r="R45" s="89"/>
      <c r="S45" s="82"/>
      <c r="T45" s="82"/>
      <c r="U45" s="95"/>
      <c r="V45" s="79" t="s">
        <v>51</v>
      </c>
      <c r="W45" s="79"/>
      <c r="X45" s="82"/>
      <c r="Y45" s="1062"/>
      <c r="Z45" s="1063"/>
      <c r="AA45" s="79"/>
      <c r="AB45" s="79"/>
      <c r="AC45" s="85"/>
      <c r="AD45" s="79"/>
      <c r="AE45" s="79"/>
      <c r="AF45" s="79"/>
      <c r="AG45" s="79"/>
      <c r="AH45" s="79"/>
      <c r="AI45" s="79"/>
      <c r="AJ45" s="79"/>
      <c r="AK45" s="79"/>
      <c r="AL45" s="82"/>
      <c r="AM45" s="82"/>
    </row>
    <row r="46" ht="15.75" customHeight="1">
      <c r="A46" s="306"/>
      <c r="B46" s="306"/>
      <c r="C46" s="128"/>
      <c r="D46" s="130"/>
      <c r="E46" s="1064" t="s">
        <v>795</v>
      </c>
      <c r="F46" s="1065">
        <v>21.0</v>
      </c>
      <c r="G46" s="98"/>
      <c r="H46" s="89"/>
      <c r="I46" s="89"/>
      <c r="J46" s="89"/>
      <c r="K46" s="89"/>
      <c r="L46" s="89"/>
      <c r="M46" s="82"/>
      <c r="N46" s="82"/>
      <c r="O46" s="82"/>
      <c r="P46" s="89"/>
      <c r="Q46" s="89"/>
      <c r="R46" s="99"/>
      <c r="S46" s="99"/>
      <c r="T46" s="100"/>
      <c r="U46" s="100"/>
      <c r="V46" s="99"/>
      <c r="W46" s="99"/>
      <c r="X46" s="99"/>
      <c r="Y46" s="99"/>
      <c r="Z46" s="99"/>
      <c r="AA46" s="99"/>
      <c r="AB46" s="100"/>
      <c r="AC46" s="85"/>
      <c r="AD46" s="101"/>
      <c r="AE46" s="101"/>
      <c r="AF46" s="101"/>
      <c r="AG46" s="101"/>
      <c r="AH46" s="101"/>
      <c r="AI46" s="101"/>
      <c r="AJ46" s="101"/>
      <c r="AK46" s="101"/>
      <c r="AL46" s="102"/>
      <c r="AM46" s="102"/>
    </row>
    <row r="47" ht="16.5" customHeight="1">
      <c r="A47" s="103"/>
      <c r="B47" s="104"/>
      <c r="C47" s="105"/>
      <c r="D47" s="103"/>
      <c r="E47" s="103"/>
      <c r="F47" s="1066"/>
      <c r="G47" s="107" t="s">
        <v>55</v>
      </c>
      <c r="H47" s="108"/>
      <c r="I47" s="109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1"/>
      <c r="AM47" s="1067"/>
    </row>
    <row r="48" ht="18.0" customHeight="1">
      <c r="A48" s="19">
        <v>1.0</v>
      </c>
      <c r="B48" s="864" t="s">
        <v>752</v>
      </c>
      <c r="C48" s="865">
        <v>43576.0</v>
      </c>
      <c r="D48" s="1010" t="s">
        <v>796</v>
      </c>
      <c r="E48" s="78">
        <v>7.9220318245E10</v>
      </c>
      <c r="F48" s="866"/>
      <c r="G48" s="905">
        <v>8.0</v>
      </c>
      <c r="H48" s="905">
        <v>8.0</v>
      </c>
      <c r="I48" s="905">
        <v>8.0</v>
      </c>
      <c r="J48" s="905">
        <v>8.0</v>
      </c>
      <c r="K48" s="905">
        <v>8.0</v>
      </c>
      <c r="L48" s="981"/>
      <c r="M48" s="971"/>
      <c r="N48" s="905">
        <v>8.0</v>
      </c>
      <c r="O48" s="905">
        <v>8.0</v>
      </c>
      <c r="P48" s="905">
        <v>8.0</v>
      </c>
      <c r="Q48" s="905">
        <v>8.0</v>
      </c>
      <c r="R48" s="905">
        <v>8.0</v>
      </c>
      <c r="S48" s="981"/>
      <c r="T48" s="971"/>
      <c r="U48" s="905">
        <v>8.0</v>
      </c>
      <c r="V48" s="905">
        <v>8.0</v>
      </c>
      <c r="W48" s="905">
        <v>8.0</v>
      </c>
      <c r="X48" s="905">
        <v>8.0</v>
      </c>
      <c r="Y48" s="905">
        <v>8.0</v>
      </c>
      <c r="Z48" s="981"/>
      <c r="AA48" s="971"/>
      <c r="AB48" s="905">
        <v>8.0</v>
      </c>
      <c r="AC48" s="905">
        <v>8.0</v>
      </c>
      <c r="AD48" s="905">
        <v>8.0</v>
      </c>
      <c r="AE48" s="905">
        <v>8.0</v>
      </c>
      <c r="AF48" s="905">
        <v>8.0</v>
      </c>
      <c r="AG48" s="981"/>
      <c r="AH48" s="971"/>
      <c r="AI48" s="905">
        <v>8.0</v>
      </c>
      <c r="AJ48" s="905">
        <v>8.0</v>
      </c>
      <c r="AK48" s="905">
        <v>8.0</v>
      </c>
      <c r="AL48" s="404">
        <f t="shared" ref="AL48:AL55" si="7">COUNT(F48:AK48)</f>
        <v>23</v>
      </c>
      <c r="AM48" s="1029"/>
    </row>
    <row r="49" ht="18.0" customHeight="1">
      <c r="A49" s="19">
        <v>2.0</v>
      </c>
      <c r="B49" s="20" t="s">
        <v>69</v>
      </c>
      <c r="C49" s="364">
        <v>42667.0</v>
      </c>
      <c r="D49" s="31" t="s">
        <v>70</v>
      </c>
      <c r="E49" s="78">
        <v>7.9220318242E10</v>
      </c>
      <c r="F49" s="866"/>
      <c r="G49" s="905">
        <v>8.0</v>
      </c>
      <c r="H49" s="905">
        <v>8.0</v>
      </c>
      <c r="I49" s="905">
        <v>8.0</v>
      </c>
      <c r="J49" s="905">
        <v>8.0</v>
      </c>
      <c r="K49" s="905">
        <v>8.0</v>
      </c>
      <c r="L49" s="974"/>
      <c r="M49" s="974"/>
      <c r="N49" s="905">
        <v>8.0</v>
      </c>
      <c r="O49" s="905">
        <v>8.0</v>
      </c>
      <c r="P49" s="905">
        <v>8.0</v>
      </c>
      <c r="Q49" s="905">
        <v>8.0</v>
      </c>
      <c r="R49" s="905">
        <v>8.0</v>
      </c>
      <c r="S49" s="974"/>
      <c r="T49" s="974"/>
      <c r="U49" s="905">
        <v>8.0</v>
      </c>
      <c r="V49" s="905">
        <v>8.0</v>
      </c>
      <c r="W49" s="905">
        <v>8.0</v>
      </c>
      <c r="X49" s="905">
        <v>8.0</v>
      </c>
      <c r="Y49" s="905">
        <v>8.0</v>
      </c>
      <c r="Z49" s="974"/>
      <c r="AA49" s="974"/>
      <c r="AB49" s="905">
        <v>8.0</v>
      </c>
      <c r="AC49" s="905">
        <v>8.0</v>
      </c>
      <c r="AD49" s="905">
        <v>8.0</v>
      </c>
      <c r="AE49" s="905">
        <v>8.0</v>
      </c>
      <c r="AF49" s="905">
        <v>8.0</v>
      </c>
      <c r="AG49" s="974"/>
      <c r="AH49" s="974"/>
      <c r="AI49" s="905">
        <v>8.0</v>
      </c>
      <c r="AJ49" s="905">
        <v>8.0</v>
      </c>
      <c r="AK49" s="905">
        <v>8.0</v>
      </c>
      <c r="AL49" s="404">
        <f t="shared" si="7"/>
        <v>23</v>
      </c>
      <c r="AM49" s="1029"/>
    </row>
    <row r="50" ht="17.25" customHeight="1">
      <c r="A50" s="807">
        <v>3.0</v>
      </c>
      <c r="B50" s="20" t="s">
        <v>72</v>
      </c>
      <c r="C50" s="380">
        <v>43072.0</v>
      </c>
      <c r="D50" s="31" t="s">
        <v>70</v>
      </c>
      <c r="E50" s="78">
        <v>7.9221946634E10</v>
      </c>
      <c r="F50" s="866"/>
      <c r="G50" s="905">
        <v>8.0</v>
      </c>
      <c r="H50" s="905">
        <v>8.0</v>
      </c>
      <c r="I50" s="905">
        <v>8.0</v>
      </c>
      <c r="J50" s="905">
        <v>8.0</v>
      </c>
      <c r="K50" s="905">
        <v>8.0</v>
      </c>
      <c r="L50" s="981"/>
      <c r="M50" s="971"/>
      <c r="N50" s="905">
        <v>12.0</v>
      </c>
      <c r="O50" s="905">
        <v>12.0</v>
      </c>
      <c r="P50" s="911"/>
      <c r="Q50" s="911"/>
      <c r="R50" s="911">
        <v>12.0</v>
      </c>
      <c r="S50" s="1045">
        <v>12.0</v>
      </c>
      <c r="T50" s="971"/>
      <c r="U50" s="936"/>
      <c r="V50" s="936"/>
      <c r="W50" s="978"/>
      <c r="X50" s="1103"/>
      <c r="Y50" s="936"/>
      <c r="Z50" s="978"/>
      <c r="AA50" s="978"/>
      <c r="AC50" s="911"/>
      <c r="AD50" s="905">
        <v>12.0</v>
      </c>
      <c r="AE50" s="905">
        <v>12.0</v>
      </c>
      <c r="AF50" s="905"/>
      <c r="AG50" s="971"/>
      <c r="AH50" s="971">
        <v>12.0</v>
      </c>
      <c r="AI50" s="905">
        <v>12.0</v>
      </c>
      <c r="AJ50" s="905"/>
      <c r="AK50" s="905"/>
      <c r="AL50" s="404">
        <f t="shared" si="7"/>
        <v>13</v>
      </c>
      <c r="AM50" s="1029"/>
    </row>
    <row r="51" ht="17.25" customHeight="1">
      <c r="A51" s="19">
        <v>4.0</v>
      </c>
      <c r="B51" s="20" t="s">
        <v>290</v>
      </c>
      <c r="C51" s="380">
        <v>43292.0</v>
      </c>
      <c r="D51" s="31" t="s">
        <v>70</v>
      </c>
      <c r="E51" s="78">
        <v>7.9221277764E10</v>
      </c>
      <c r="F51" s="866"/>
      <c r="G51" s="1068"/>
      <c r="H51" s="1068">
        <v>12.0</v>
      </c>
      <c r="I51" s="1069">
        <v>12.0</v>
      </c>
      <c r="J51" s="1069"/>
      <c r="K51" s="905"/>
      <c r="L51" s="974">
        <v>12.0</v>
      </c>
      <c r="M51" s="974">
        <v>12.0</v>
      </c>
      <c r="N51" s="905"/>
      <c r="O51" s="905"/>
      <c r="P51" s="911">
        <v>12.0</v>
      </c>
      <c r="Q51" s="911">
        <v>12.0</v>
      </c>
      <c r="R51" s="911"/>
      <c r="S51" s="971"/>
      <c r="T51" s="971">
        <v>12.0</v>
      </c>
      <c r="U51" s="911">
        <v>12.0</v>
      </c>
      <c r="V51" s="911"/>
      <c r="W51" s="905"/>
      <c r="X51" s="911">
        <v>12.0</v>
      </c>
      <c r="Y51" s="911">
        <v>12.0</v>
      </c>
      <c r="Z51" s="974"/>
      <c r="AA51" s="971"/>
      <c r="AB51" s="911">
        <v>12.0</v>
      </c>
      <c r="AC51" s="911">
        <v>12.0</v>
      </c>
      <c r="AE51" s="905"/>
      <c r="AF51" s="905">
        <v>12.0</v>
      </c>
      <c r="AG51" s="974">
        <v>12.0</v>
      </c>
      <c r="AH51" s="974"/>
      <c r="AI51" s="911"/>
      <c r="AJ51" s="911">
        <v>12.0</v>
      </c>
      <c r="AK51" s="911">
        <v>12.0</v>
      </c>
      <c r="AL51" s="404">
        <f t="shared" si="7"/>
        <v>16</v>
      </c>
      <c r="AM51" s="1029"/>
    </row>
    <row r="52" ht="17.25" customHeight="1">
      <c r="A52" s="807">
        <v>5.0</v>
      </c>
      <c r="B52" s="864" t="s">
        <v>753</v>
      </c>
      <c r="C52" s="868">
        <v>43591.0</v>
      </c>
      <c r="D52" s="808" t="s">
        <v>70</v>
      </c>
      <c r="E52" s="869">
        <v>7.9221184277E10</v>
      </c>
      <c r="F52" s="866"/>
      <c r="G52" s="925"/>
      <c r="H52" s="925"/>
      <c r="I52" s="1069">
        <v>8.0</v>
      </c>
      <c r="J52" s="1069">
        <v>8.0</v>
      </c>
      <c r="K52" s="905">
        <v>8.0</v>
      </c>
      <c r="L52" s="1100"/>
      <c r="M52" s="1100"/>
      <c r="N52" s="1099"/>
      <c r="O52" s="1099"/>
      <c r="P52" s="1100"/>
      <c r="Q52" s="1100"/>
      <c r="R52" s="1100"/>
      <c r="S52" s="1099"/>
      <c r="T52" s="1099"/>
      <c r="U52" s="1100"/>
      <c r="V52" s="1100"/>
      <c r="W52" s="1099"/>
      <c r="X52" s="1104"/>
      <c r="Y52" s="1100"/>
      <c r="Z52" s="1099"/>
      <c r="AA52" s="1099"/>
      <c r="AB52" s="1104"/>
      <c r="AC52" s="1100"/>
      <c r="AD52" s="1099"/>
      <c r="AE52" s="1099"/>
      <c r="AF52" s="1099"/>
      <c r="AG52" s="1099"/>
      <c r="AH52" s="1099"/>
      <c r="AI52" s="1099"/>
      <c r="AJ52" s="1099"/>
      <c r="AK52" s="1099"/>
      <c r="AL52" s="404">
        <f t="shared" si="7"/>
        <v>3</v>
      </c>
      <c r="AM52" s="1029"/>
    </row>
    <row r="53" ht="17.25" customHeight="1">
      <c r="A53" s="807">
        <v>6.0</v>
      </c>
      <c r="B53" s="20" t="s">
        <v>73</v>
      </c>
      <c r="C53" s="499">
        <v>43242.0</v>
      </c>
      <c r="D53" s="125" t="s">
        <v>332</v>
      </c>
      <c r="E53" s="78">
        <v>7.9220318285E10</v>
      </c>
      <c r="F53" s="866"/>
      <c r="G53" s="1046">
        <v>8.0</v>
      </c>
      <c r="H53" s="1044">
        <v>8.0</v>
      </c>
      <c r="I53" s="1044">
        <v>8.0</v>
      </c>
      <c r="J53" s="1044">
        <v>8.0</v>
      </c>
      <c r="K53" s="1044">
        <v>8.0</v>
      </c>
      <c r="L53" s="1105"/>
      <c r="M53" s="1105"/>
      <c r="N53" s="1044">
        <v>8.0</v>
      </c>
      <c r="O53" s="1044">
        <v>8.0</v>
      </c>
      <c r="P53" s="1044">
        <v>8.0</v>
      </c>
      <c r="Q53" s="1044">
        <v>8.0</v>
      </c>
      <c r="R53" s="1044">
        <v>8.0</v>
      </c>
      <c r="S53" s="1105"/>
      <c r="T53" s="1105"/>
      <c r="U53" s="1036"/>
      <c r="V53" s="1036"/>
      <c r="W53" s="1036"/>
      <c r="X53" s="1036"/>
      <c r="Y53" s="1036"/>
      <c r="Z53" s="1106"/>
      <c r="AA53" s="1106"/>
      <c r="AB53" s="1044">
        <v>8.0</v>
      </c>
      <c r="AC53" s="1044">
        <v>8.0</v>
      </c>
      <c r="AD53" s="1044">
        <v>8.0</v>
      </c>
      <c r="AE53" s="1044">
        <v>8.0</v>
      </c>
      <c r="AF53" s="1044">
        <v>8.0</v>
      </c>
      <c r="AG53" s="1105"/>
      <c r="AH53" s="1105"/>
      <c r="AI53" s="905">
        <v>8.0</v>
      </c>
      <c r="AJ53" s="905">
        <v>8.0</v>
      </c>
      <c r="AK53" s="905">
        <v>8.0</v>
      </c>
      <c r="AL53" s="404">
        <f t="shared" si="7"/>
        <v>18</v>
      </c>
      <c r="AM53" s="1029"/>
    </row>
    <row r="54" ht="17.25" customHeight="1">
      <c r="A54" s="807">
        <v>7.0</v>
      </c>
      <c r="B54" s="807" t="s">
        <v>783</v>
      </c>
      <c r="C54" s="870">
        <v>43526.0</v>
      </c>
      <c r="D54" s="808" t="s">
        <v>784</v>
      </c>
      <c r="E54" s="871">
        <v>7.9226140064E10</v>
      </c>
      <c r="F54" s="866"/>
      <c r="G54" s="1037">
        <v>8.0</v>
      </c>
      <c r="H54" s="1041">
        <v>8.0</v>
      </c>
      <c r="I54" s="1041">
        <v>8.0</v>
      </c>
      <c r="J54" s="1041">
        <v>8.0</v>
      </c>
      <c r="K54" s="1041">
        <v>8.0</v>
      </c>
      <c r="L54" s="1107"/>
      <c r="M54" s="1107"/>
      <c r="N54" s="1041">
        <v>8.0</v>
      </c>
      <c r="O54" s="1041">
        <v>8.0</v>
      </c>
      <c r="P54" s="1041">
        <v>8.0</v>
      </c>
      <c r="Q54" s="1041">
        <v>8.0</v>
      </c>
      <c r="R54" s="1041">
        <v>8.0</v>
      </c>
      <c r="S54" s="1107"/>
      <c r="T54" s="1107"/>
      <c r="U54" s="1041">
        <v>8.0</v>
      </c>
      <c r="V54" s="1041">
        <v>8.0</v>
      </c>
      <c r="W54" s="1041">
        <v>8.0</v>
      </c>
      <c r="X54" s="1041">
        <v>8.0</v>
      </c>
      <c r="Y54" s="1041">
        <v>8.0</v>
      </c>
      <c r="Z54" s="1107"/>
      <c r="AA54" s="1107"/>
      <c r="AB54" s="1041">
        <v>8.0</v>
      </c>
      <c r="AC54" s="1041">
        <v>8.0</v>
      </c>
      <c r="AD54" s="1041">
        <v>8.0</v>
      </c>
      <c r="AE54" s="1041">
        <v>8.0</v>
      </c>
      <c r="AF54" s="1041">
        <v>8.0</v>
      </c>
      <c r="AG54" s="1107"/>
      <c r="AH54" s="1107"/>
      <c r="AI54" s="905">
        <v>8.0</v>
      </c>
      <c r="AJ54" s="905">
        <v>8.0</v>
      </c>
      <c r="AK54" s="905">
        <v>8.0</v>
      </c>
      <c r="AL54" s="404">
        <f t="shared" si="7"/>
        <v>23</v>
      </c>
      <c r="AM54" s="1029"/>
    </row>
    <row r="55" ht="21.0" customHeight="1">
      <c r="A55" s="807">
        <v>8.0</v>
      </c>
      <c r="B55" s="19" t="s">
        <v>75</v>
      </c>
      <c r="C55" s="388">
        <v>42539.0</v>
      </c>
      <c r="D55" s="125" t="s">
        <v>76</v>
      </c>
      <c r="E55" s="43">
        <v>7.9220220031E10</v>
      </c>
      <c r="F55" s="866"/>
      <c r="G55" s="1046">
        <v>8.0</v>
      </c>
      <c r="H55" s="1044">
        <v>8.0</v>
      </c>
      <c r="I55" s="1044">
        <v>8.0</v>
      </c>
      <c r="J55" s="1044">
        <v>8.0</v>
      </c>
      <c r="K55" s="1044">
        <v>8.0</v>
      </c>
      <c r="L55" s="1105"/>
      <c r="M55" s="1105"/>
      <c r="N55" s="1044">
        <v>8.0</v>
      </c>
      <c r="O55" s="1044">
        <v>8.0</v>
      </c>
      <c r="P55" s="1044">
        <v>8.0</v>
      </c>
      <c r="Q55" s="1044">
        <v>8.0</v>
      </c>
      <c r="R55" s="1044">
        <v>8.0</v>
      </c>
      <c r="S55" s="1105"/>
      <c r="T55" s="1105"/>
      <c r="U55" s="1044">
        <v>8.0</v>
      </c>
      <c r="V55" s="1044">
        <v>8.0</v>
      </c>
      <c r="W55" s="1044">
        <v>8.0</v>
      </c>
      <c r="X55" s="1044">
        <v>8.0</v>
      </c>
      <c r="Y55" s="1044">
        <v>8.0</v>
      </c>
      <c r="Z55" s="1105"/>
      <c r="AA55" s="1105"/>
      <c r="AB55" s="1044">
        <v>8.0</v>
      </c>
      <c r="AC55" s="1044">
        <v>8.0</v>
      </c>
      <c r="AD55" s="1044">
        <v>8.0</v>
      </c>
      <c r="AE55" s="1044">
        <v>8.0</v>
      </c>
      <c r="AF55" s="1044">
        <v>8.0</v>
      </c>
      <c r="AG55" s="1105"/>
      <c r="AH55" s="1105"/>
      <c r="AI55" s="905">
        <v>8.0</v>
      </c>
      <c r="AJ55" s="905">
        <v>8.0</v>
      </c>
      <c r="AK55" s="905">
        <v>8.0</v>
      </c>
      <c r="AL55" s="404">
        <f t="shared" si="7"/>
        <v>23</v>
      </c>
      <c r="AM55" s="1029"/>
    </row>
    <row r="56" ht="15.75" customHeight="1">
      <c r="A56" s="79"/>
      <c r="B56" s="82"/>
      <c r="C56" s="96"/>
      <c r="D56" s="79"/>
      <c r="E56" s="79"/>
      <c r="F56" s="79"/>
      <c r="G56" s="79"/>
      <c r="H56" s="112"/>
      <c r="I56" s="84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82"/>
      <c r="AM56" s="82"/>
    </row>
    <row r="57" ht="15.75" customHeight="1">
      <c r="A57" s="79"/>
      <c r="B57" s="82"/>
      <c r="C57" s="96"/>
      <c r="D57" s="79"/>
      <c r="E57" s="79"/>
      <c r="F57" s="79"/>
      <c r="G57" s="79"/>
      <c r="H57" s="112"/>
      <c r="I57" s="84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82"/>
      <c r="AM57" s="82"/>
    </row>
    <row r="58" ht="16.5" customHeight="1">
      <c r="A58" s="19">
        <v>1.0</v>
      </c>
      <c r="B58" s="19" t="s">
        <v>680</v>
      </c>
      <c r="C58" s="380"/>
      <c r="D58" s="113" t="s">
        <v>56</v>
      </c>
      <c r="E58" s="1013"/>
      <c r="F58" s="863" t="s">
        <v>792</v>
      </c>
      <c r="G58" s="978"/>
      <c r="H58" s="978"/>
      <c r="I58" s="978"/>
      <c r="J58" s="978"/>
      <c r="K58" s="978"/>
      <c r="L58" s="936"/>
      <c r="M58" s="936"/>
      <c r="N58" s="905">
        <v>8.0</v>
      </c>
      <c r="O58" s="905">
        <v>8.0</v>
      </c>
      <c r="P58" s="905">
        <v>8.0</v>
      </c>
      <c r="Q58" s="905">
        <v>8.0</v>
      </c>
      <c r="R58" s="905">
        <v>8.0</v>
      </c>
      <c r="S58" s="974"/>
      <c r="T58" s="974"/>
      <c r="U58" s="905">
        <v>8.0</v>
      </c>
      <c r="V58" s="905">
        <v>8.0</v>
      </c>
      <c r="W58" s="905">
        <v>8.0</v>
      </c>
      <c r="X58" s="905">
        <v>8.0</v>
      </c>
      <c r="Y58" s="905"/>
      <c r="Z58" s="974"/>
      <c r="AA58" s="974">
        <v>8.0</v>
      </c>
      <c r="AB58" s="905">
        <v>8.0</v>
      </c>
      <c r="AC58" s="905">
        <v>8.0</v>
      </c>
      <c r="AD58" s="905">
        <v>8.0</v>
      </c>
      <c r="AE58" s="905">
        <v>8.0</v>
      </c>
      <c r="AF58" s="905">
        <v>8.0</v>
      </c>
      <c r="AG58" s="974"/>
      <c r="AH58" s="974"/>
      <c r="AI58" s="905">
        <v>8.0</v>
      </c>
      <c r="AJ58" s="905">
        <v>8.0</v>
      </c>
      <c r="AK58" s="905">
        <v>8.0</v>
      </c>
      <c r="AL58" s="404">
        <f t="shared" ref="AL58:AL62" si="8">COUNT(F58:AK58)</f>
        <v>18</v>
      </c>
      <c r="AM58" s="1029"/>
    </row>
    <row r="59" ht="15.75" customHeight="1">
      <c r="A59" s="807">
        <v>2.0</v>
      </c>
      <c r="B59" s="19" t="s">
        <v>339</v>
      </c>
      <c r="C59" s="364"/>
      <c r="D59" s="32"/>
      <c r="E59" s="32"/>
      <c r="F59" s="863" t="s">
        <v>792</v>
      </c>
      <c r="G59" s="905"/>
      <c r="H59" s="905">
        <v>8.0</v>
      </c>
      <c r="I59" s="905">
        <v>8.0</v>
      </c>
      <c r="J59" s="905">
        <v>8.0</v>
      </c>
      <c r="K59" s="905">
        <v>8.0</v>
      </c>
      <c r="L59" s="974"/>
      <c r="M59" s="974"/>
      <c r="N59" s="905">
        <v>8.0</v>
      </c>
      <c r="O59" s="905">
        <v>8.0</v>
      </c>
      <c r="P59" s="905">
        <v>8.0</v>
      </c>
      <c r="Q59" s="905">
        <v>8.0</v>
      </c>
      <c r="R59" s="905"/>
      <c r="S59" s="974"/>
      <c r="T59" s="974">
        <v>8.0</v>
      </c>
      <c r="U59" s="905">
        <v>8.0</v>
      </c>
      <c r="V59" s="905">
        <v>8.0</v>
      </c>
      <c r="W59" s="905">
        <v>8.0</v>
      </c>
      <c r="X59" s="905">
        <v>8.0</v>
      </c>
      <c r="Y59" s="905">
        <v>8.0</v>
      </c>
      <c r="Z59" s="974"/>
      <c r="AA59" s="974"/>
      <c r="AB59" s="905">
        <v>8.0</v>
      </c>
      <c r="AC59" s="905">
        <v>8.0</v>
      </c>
      <c r="AD59" s="905">
        <v>8.0</v>
      </c>
      <c r="AE59" s="905">
        <v>8.0</v>
      </c>
      <c r="AF59" s="905">
        <v>8.0</v>
      </c>
      <c r="AG59" s="974">
        <v>8.0</v>
      </c>
      <c r="AH59" s="974"/>
      <c r="AI59" s="1033">
        <v>8.0</v>
      </c>
      <c r="AJ59" s="905">
        <v>8.0</v>
      </c>
      <c r="AK59" s="905">
        <v>8.0</v>
      </c>
      <c r="AL59" s="404">
        <f t="shared" si="8"/>
        <v>23</v>
      </c>
      <c r="AM59" s="1029"/>
    </row>
    <row r="60" ht="15.75" customHeight="1">
      <c r="A60" s="807">
        <v>3.0</v>
      </c>
      <c r="B60" s="807" t="s">
        <v>781</v>
      </c>
      <c r="C60" s="364"/>
      <c r="D60" s="32"/>
      <c r="E60" s="32"/>
      <c r="F60" s="863" t="s">
        <v>792</v>
      </c>
      <c r="G60" s="905"/>
      <c r="H60" s="905">
        <v>8.0</v>
      </c>
      <c r="I60" s="905">
        <v>8.0</v>
      </c>
      <c r="J60" s="905">
        <v>8.0</v>
      </c>
      <c r="K60" s="905">
        <v>8.0</v>
      </c>
      <c r="L60" s="971">
        <v>8.0</v>
      </c>
      <c r="M60" s="971"/>
      <c r="N60" s="905"/>
      <c r="O60" s="905">
        <v>8.0</v>
      </c>
      <c r="P60" s="905">
        <v>8.0</v>
      </c>
      <c r="Q60" s="905">
        <v>8.0</v>
      </c>
      <c r="R60" s="905">
        <v>8.0</v>
      </c>
      <c r="S60" s="971">
        <v>8.0</v>
      </c>
      <c r="T60" s="971"/>
      <c r="U60" s="905"/>
      <c r="V60" s="905">
        <v>8.0</v>
      </c>
      <c r="W60" s="905">
        <v>8.0</v>
      </c>
      <c r="X60" s="905">
        <v>8.0</v>
      </c>
      <c r="Y60" s="905">
        <v>8.0</v>
      </c>
      <c r="Z60" s="971"/>
      <c r="AA60" s="971"/>
      <c r="AB60" s="905">
        <v>8.0</v>
      </c>
      <c r="AC60" s="905">
        <v>8.0</v>
      </c>
      <c r="AD60" s="905">
        <v>8.0</v>
      </c>
      <c r="AE60" s="905">
        <v>8.0</v>
      </c>
      <c r="AF60" s="1033">
        <v>8.0</v>
      </c>
      <c r="AG60" s="971"/>
      <c r="AH60" s="971">
        <v>8.0</v>
      </c>
      <c r="AI60" s="905">
        <v>8.0</v>
      </c>
      <c r="AJ60" s="905">
        <v>8.0</v>
      </c>
      <c r="AK60" s="905">
        <v>8.0</v>
      </c>
      <c r="AL60" s="404">
        <f t="shared" si="8"/>
        <v>23</v>
      </c>
      <c r="AM60" s="1029"/>
    </row>
    <row r="61" ht="15.75" customHeight="1">
      <c r="A61" s="19">
        <v>4.0</v>
      </c>
      <c r="B61" s="19" t="s">
        <v>715</v>
      </c>
      <c r="C61" s="364"/>
      <c r="D61" s="32"/>
      <c r="E61" s="32"/>
      <c r="F61" s="863" t="s">
        <v>792</v>
      </c>
      <c r="G61" s="905">
        <v>8.0</v>
      </c>
      <c r="H61" s="905">
        <v>8.0</v>
      </c>
      <c r="I61" s="905">
        <v>8.0</v>
      </c>
      <c r="J61" s="905">
        <v>8.0</v>
      </c>
      <c r="K61" s="905">
        <v>8.0</v>
      </c>
      <c r="L61" s="974"/>
      <c r="M61" s="974"/>
      <c r="N61" s="905">
        <v>8.0</v>
      </c>
      <c r="O61" s="905">
        <v>8.0</v>
      </c>
      <c r="P61" s="905">
        <v>8.0</v>
      </c>
      <c r="Q61" s="905">
        <v>8.0</v>
      </c>
      <c r="R61" s="905">
        <v>8.0</v>
      </c>
      <c r="S61" s="974"/>
      <c r="T61" s="974"/>
      <c r="U61" s="905">
        <v>8.0</v>
      </c>
      <c r="V61" s="905">
        <v>8.0</v>
      </c>
      <c r="W61" s="905">
        <v>8.0</v>
      </c>
      <c r="X61" s="905">
        <v>8.0</v>
      </c>
      <c r="Y61" s="905">
        <v>8.0</v>
      </c>
      <c r="Z61" s="974">
        <v>8.0</v>
      </c>
      <c r="AA61" s="974"/>
      <c r="AB61" s="905"/>
      <c r="AC61" s="905">
        <v>8.0</v>
      </c>
      <c r="AD61" s="905">
        <v>8.0</v>
      </c>
      <c r="AE61" s="905">
        <v>8.0</v>
      </c>
      <c r="AF61" s="905">
        <v>8.0</v>
      </c>
      <c r="AG61" s="974"/>
      <c r="AH61" s="974"/>
      <c r="AI61" s="905">
        <v>8.0</v>
      </c>
      <c r="AJ61" s="905">
        <v>8.0</v>
      </c>
      <c r="AK61" s="905">
        <v>8.0</v>
      </c>
      <c r="AL61" s="404">
        <f t="shared" si="8"/>
        <v>23</v>
      </c>
      <c r="AM61" s="1029"/>
    </row>
    <row r="62" ht="16.5" customHeight="1">
      <c r="A62" s="19">
        <v>5.0</v>
      </c>
      <c r="B62" s="19" t="s">
        <v>59</v>
      </c>
      <c r="C62" s="364"/>
      <c r="D62" s="71"/>
      <c r="E62" s="71"/>
      <c r="F62" s="863" t="s">
        <v>792</v>
      </c>
      <c r="G62" s="905">
        <v>8.0</v>
      </c>
      <c r="H62" s="905">
        <v>8.0</v>
      </c>
      <c r="I62" s="905">
        <v>8.0</v>
      </c>
      <c r="J62" s="905">
        <v>8.0</v>
      </c>
      <c r="K62" s="905"/>
      <c r="L62" s="974"/>
      <c r="M62" s="974">
        <v>8.0</v>
      </c>
      <c r="N62" s="905">
        <v>8.0</v>
      </c>
      <c r="O62" s="905">
        <v>8.0</v>
      </c>
      <c r="P62" s="905">
        <v>8.0</v>
      </c>
      <c r="Q62" s="905">
        <v>8.0</v>
      </c>
      <c r="R62" s="905">
        <v>8.0</v>
      </c>
      <c r="S62" s="974"/>
      <c r="T62" s="974"/>
      <c r="U62" s="905">
        <v>8.0</v>
      </c>
      <c r="V62" s="905">
        <v>8.0</v>
      </c>
      <c r="W62" s="905">
        <v>8.0</v>
      </c>
      <c r="X62" s="905">
        <v>8.0</v>
      </c>
      <c r="Y62" s="905">
        <v>8.0</v>
      </c>
      <c r="Z62" s="974"/>
      <c r="AA62" s="974"/>
      <c r="AB62" s="978"/>
      <c r="AC62" s="978"/>
      <c r="AD62" s="978"/>
      <c r="AE62" s="978"/>
      <c r="AF62" s="978"/>
      <c r="AG62" s="936"/>
      <c r="AH62" s="936"/>
      <c r="AI62" s="905">
        <v>8.0</v>
      </c>
      <c r="AJ62" s="905">
        <v>8.0</v>
      </c>
      <c r="AK62" s="905">
        <v>8.0</v>
      </c>
      <c r="AL62" s="404">
        <f t="shared" si="8"/>
        <v>18</v>
      </c>
      <c r="AM62" s="1029"/>
    </row>
    <row r="63" ht="17.25" customHeight="1">
      <c r="A63" s="79"/>
      <c r="B63" s="80"/>
      <c r="C63" s="362"/>
      <c r="D63" s="121"/>
      <c r="E63" s="1014"/>
      <c r="F63" s="237"/>
      <c r="G63" s="1015"/>
      <c r="H63" s="1015"/>
      <c r="I63" s="1015"/>
      <c r="J63" s="1015"/>
      <c r="K63" s="1015"/>
      <c r="L63" s="1016"/>
      <c r="M63" s="1016"/>
      <c r="N63" s="1015"/>
      <c r="O63" s="1015"/>
      <c r="P63" s="1015"/>
      <c r="Q63" s="1015"/>
      <c r="R63" s="1015"/>
      <c r="S63" s="1016"/>
      <c r="T63" s="1016"/>
      <c r="U63" s="1015"/>
      <c r="V63" s="1015"/>
      <c r="W63" s="1015"/>
      <c r="X63" s="1015"/>
      <c r="Y63" s="1015"/>
      <c r="Z63" s="1016"/>
      <c r="AA63" s="1016"/>
      <c r="AB63" s="1015"/>
      <c r="AC63" s="1015"/>
      <c r="AD63" s="1015"/>
      <c r="AE63" s="1015"/>
      <c r="AF63" s="1015"/>
      <c r="AG63" s="1016"/>
      <c r="AH63" s="1016"/>
      <c r="AI63" s="1015"/>
      <c r="AJ63" s="1015"/>
      <c r="AK63" s="1015"/>
      <c r="AL63" s="1017"/>
      <c r="AM63" s="257"/>
    </row>
    <row r="64" ht="17.25" customHeight="1">
      <c r="A64" s="807">
        <v>6.0</v>
      </c>
      <c r="B64" s="20" t="s">
        <v>60</v>
      </c>
      <c r="C64" s="364"/>
      <c r="D64" s="113" t="s">
        <v>61</v>
      </c>
      <c r="E64" s="1018" t="s">
        <v>782</v>
      </c>
      <c r="F64" s="863" t="s">
        <v>792</v>
      </c>
      <c r="G64" s="905">
        <v>8.0</v>
      </c>
      <c r="H64" s="905">
        <v>8.0</v>
      </c>
      <c r="I64" s="905">
        <v>8.0</v>
      </c>
      <c r="J64" s="905">
        <v>8.0</v>
      </c>
      <c r="K64" s="905">
        <v>8.0</v>
      </c>
      <c r="L64" s="1108"/>
      <c r="M64" s="1108"/>
      <c r="N64" s="905">
        <v>8.0</v>
      </c>
      <c r="O64" s="905">
        <v>8.0</v>
      </c>
      <c r="P64" s="905">
        <v>8.0</v>
      </c>
      <c r="Q64" s="905">
        <v>8.0</v>
      </c>
      <c r="R64" s="905"/>
      <c r="S64" s="974">
        <v>8.0</v>
      </c>
      <c r="T64" s="974">
        <v>8.0</v>
      </c>
      <c r="U64" s="905"/>
      <c r="V64" s="905">
        <v>8.0</v>
      </c>
      <c r="W64" s="905">
        <v>8.0</v>
      </c>
      <c r="X64" s="905">
        <v>8.0</v>
      </c>
      <c r="Y64" s="905">
        <v>8.0</v>
      </c>
      <c r="Z64" s="974"/>
      <c r="AA64" s="974"/>
      <c r="AB64" s="905">
        <v>8.0</v>
      </c>
      <c r="AC64" s="905">
        <v>8.0</v>
      </c>
      <c r="AD64" s="905">
        <v>8.0</v>
      </c>
      <c r="AE64" s="905">
        <v>8.0</v>
      </c>
      <c r="AF64" s="905">
        <v>8.0</v>
      </c>
      <c r="AG64" s="1108"/>
      <c r="AH64" s="1108"/>
      <c r="AI64" s="1109"/>
      <c r="AJ64" s="132"/>
      <c r="AK64" s="978"/>
      <c r="AL64" s="404">
        <f t="shared" ref="AL64:AL66" si="9">COUNT(F64:AK64)</f>
        <v>20</v>
      </c>
      <c r="AM64" s="1029"/>
    </row>
    <row r="65" ht="18.0" customHeight="1">
      <c r="A65" s="807">
        <v>7.0</v>
      </c>
      <c r="B65" s="20" t="s">
        <v>63</v>
      </c>
      <c r="C65" s="364"/>
      <c r="D65" s="32"/>
      <c r="E65" s="32"/>
      <c r="F65" s="863" t="s">
        <v>792</v>
      </c>
      <c r="G65" s="1110"/>
      <c r="H65" s="1110"/>
      <c r="I65" s="905">
        <v>8.0</v>
      </c>
      <c r="J65" s="905">
        <v>8.0</v>
      </c>
      <c r="K65" s="905">
        <v>8.0</v>
      </c>
      <c r="L65" s="1108"/>
      <c r="M65" s="1108"/>
      <c r="N65" s="905">
        <v>8.0</v>
      </c>
      <c r="O65" s="905">
        <v>8.0</v>
      </c>
      <c r="P65" s="905">
        <v>8.0</v>
      </c>
      <c r="Q65" s="905">
        <v>8.0</v>
      </c>
      <c r="R65" s="905">
        <v>8.0</v>
      </c>
      <c r="S65" s="974"/>
      <c r="T65" s="974"/>
      <c r="U65" s="905">
        <v>8.0</v>
      </c>
      <c r="V65" s="905">
        <v>8.0</v>
      </c>
      <c r="W65" s="905">
        <v>8.0</v>
      </c>
      <c r="X65" s="905"/>
      <c r="Y65" s="905">
        <v>8.0</v>
      </c>
      <c r="Z65" s="974">
        <v>8.0</v>
      </c>
      <c r="AA65" s="974">
        <v>8.0</v>
      </c>
      <c r="AB65" s="905"/>
      <c r="AC65" s="905">
        <v>8.0</v>
      </c>
      <c r="AD65" s="905">
        <v>8.0</v>
      </c>
      <c r="AE65" s="905">
        <v>8.0</v>
      </c>
      <c r="AF65" s="1110"/>
      <c r="AG65" s="974">
        <v>8.0</v>
      </c>
      <c r="AH65" s="974">
        <v>8.0</v>
      </c>
      <c r="AI65" s="1110"/>
      <c r="AJ65" s="905">
        <v>8.0</v>
      </c>
      <c r="AK65" s="905">
        <v>8.0</v>
      </c>
      <c r="AL65" s="404">
        <f t="shared" si="9"/>
        <v>21</v>
      </c>
      <c r="AM65" s="1029"/>
    </row>
    <row r="66" ht="15.75" customHeight="1">
      <c r="A66" s="807">
        <v>8.0</v>
      </c>
      <c r="B66" s="864" t="s">
        <v>36</v>
      </c>
      <c r="C66" s="364"/>
      <c r="D66" s="71"/>
      <c r="E66" s="71"/>
      <c r="F66" s="863" t="s">
        <v>792</v>
      </c>
      <c r="G66" s="905">
        <v>8.0</v>
      </c>
      <c r="H66" s="905">
        <v>8.0</v>
      </c>
      <c r="I66" s="905">
        <v>8.0</v>
      </c>
      <c r="J66" s="905">
        <v>8.0</v>
      </c>
      <c r="K66" s="1110"/>
      <c r="L66" s="974">
        <v>8.0</v>
      </c>
      <c r="M66" s="974">
        <v>8.0</v>
      </c>
      <c r="N66" s="905">
        <v>8.0</v>
      </c>
      <c r="O66" s="905">
        <v>8.0</v>
      </c>
      <c r="P66" s="905">
        <v>8.0</v>
      </c>
      <c r="Q66" s="905">
        <v>8.0</v>
      </c>
      <c r="R66" s="905">
        <v>8.0</v>
      </c>
      <c r="S66" s="1108"/>
      <c r="T66" s="1111"/>
      <c r="U66" s="905">
        <v>8.0</v>
      </c>
      <c r="V66" s="905">
        <v>8.0</v>
      </c>
      <c r="W66" s="905">
        <v>8.0</v>
      </c>
      <c r="X66" s="905">
        <v>8.0</v>
      </c>
      <c r="Y66" s="905"/>
      <c r="Z66" s="1108"/>
      <c r="AA66" s="1111"/>
      <c r="AB66" s="905">
        <v>8.0</v>
      </c>
      <c r="AC66" s="905">
        <v>8.0</v>
      </c>
      <c r="AD66" s="905">
        <v>8.0</v>
      </c>
      <c r="AE66" s="905">
        <v>8.0</v>
      </c>
      <c r="AF66" s="905">
        <v>8.0</v>
      </c>
      <c r="AG66" s="1108"/>
      <c r="AH66" s="1111"/>
      <c r="AI66" s="905">
        <v>8.0</v>
      </c>
      <c r="AJ66" s="905">
        <v>8.0</v>
      </c>
      <c r="AK66" s="905">
        <v>8.0</v>
      </c>
      <c r="AL66" s="404">
        <f t="shared" si="9"/>
        <v>23</v>
      </c>
      <c r="AM66" s="1029"/>
    </row>
    <row r="67" ht="15.75" customHeight="1">
      <c r="A67" s="79"/>
      <c r="B67" s="80"/>
      <c r="C67" s="112"/>
      <c r="D67" s="259"/>
      <c r="E67" s="1014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259"/>
      <c r="AL67" s="121"/>
      <c r="AM67" s="121"/>
    </row>
    <row r="68" ht="18.75" customHeight="1">
      <c r="A68" s="807">
        <v>9.0</v>
      </c>
      <c r="B68" s="939" t="s">
        <v>768</v>
      </c>
      <c r="C68" s="364"/>
      <c r="D68" s="113" t="s">
        <v>65</v>
      </c>
      <c r="E68" s="1019"/>
      <c r="F68" s="117"/>
      <c r="G68" s="905">
        <v>8.0</v>
      </c>
      <c r="H68" s="905">
        <v>8.0</v>
      </c>
      <c r="I68" s="905">
        <v>8.0</v>
      </c>
      <c r="J68" s="905">
        <v>8.0</v>
      </c>
      <c r="K68" s="905"/>
      <c r="L68" s="974"/>
      <c r="M68" s="974">
        <v>8.0</v>
      </c>
      <c r="N68" s="905">
        <v>8.0</v>
      </c>
      <c r="O68" s="905">
        <v>8.0</v>
      </c>
      <c r="P68" s="905">
        <v>8.0</v>
      </c>
      <c r="Q68" s="905">
        <v>8.0</v>
      </c>
      <c r="R68" s="905"/>
      <c r="S68" s="974"/>
      <c r="T68" s="974">
        <v>8.0</v>
      </c>
      <c r="U68" s="905">
        <v>8.0</v>
      </c>
      <c r="V68" s="905">
        <v>8.0</v>
      </c>
      <c r="W68" s="905">
        <v>8.0</v>
      </c>
      <c r="X68" s="905">
        <v>8.0</v>
      </c>
      <c r="Y68" s="905">
        <v>8.0</v>
      </c>
      <c r="Z68" s="974"/>
      <c r="AA68" s="974"/>
      <c r="AB68" s="905">
        <v>8.0</v>
      </c>
      <c r="AC68" s="905">
        <v>8.0</v>
      </c>
      <c r="AD68" s="905">
        <v>8.0</v>
      </c>
      <c r="AE68" s="905">
        <v>8.0</v>
      </c>
      <c r="AF68" s="905">
        <v>8.0</v>
      </c>
      <c r="AG68" s="974"/>
      <c r="AH68" s="974"/>
      <c r="AI68" s="905">
        <v>8.0</v>
      </c>
      <c r="AJ68" s="905">
        <v>8.0</v>
      </c>
      <c r="AK68" s="905">
        <v>8.0</v>
      </c>
      <c r="AL68" s="404">
        <f t="shared" ref="AL68:AL69" si="10">COUNT(F68:AK68)</f>
        <v>23</v>
      </c>
      <c r="AM68" s="1029"/>
    </row>
    <row r="69" ht="17.25" customHeight="1">
      <c r="A69" s="807">
        <v>10.0</v>
      </c>
      <c r="B69" s="20" t="s">
        <v>66</v>
      </c>
      <c r="C69" s="364"/>
      <c r="D69" s="71"/>
      <c r="E69" s="71"/>
      <c r="F69" s="117"/>
      <c r="G69" s="905"/>
      <c r="H69" s="905">
        <v>8.0</v>
      </c>
      <c r="I69" s="905">
        <v>8.0</v>
      </c>
      <c r="J69" s="905">
        <v>8.0</v>
      </c>
      <c r="K69" s="905">
        <v>8.0</v>
      </c>
      <c r="L69" s="974">
        <v>8.0</v>
      </c>
      <c r="M69" s="974"/>
      <c r="N69" s="905"/>
      <c r="O69" s="905">
        <v>8.0</v>
      </c>
      <c r="P69" s="905">
        <v>8.0</v>
      </c>
      <c r="Q69" s="905">
        <v>8.0</v>
      </c>
      <c r="R69" s="905">
        <v>8.0</v>
      </c>
      <c r="S69" s="974">
        <v>8.0</v>
      </c>
      <c r="T69" s="974"/>
      <c r="U69" s="978"/>
      <c r="V69" s="978"/>
      <c r="W69" s="978"/>
      <c r="X69" s="978"/>
      <c r="Y69" s="978"/>
      <c r="Z69" s="936"/>
      <c r="AA69" s="936"/>
      <c r="AB69" s="978"/>
      <c r="AC69" s="978"/>
      <c r="AD69" s="978"/>
      <c r="AE69" s="978"/>
      <c r="AF69" s="978"/>
      <c r="AG69" s="936"/>
      <c r="AH69" s="936"/>
      <c r="AI69" s="905">
        <v>8.0</v>
      </c>
      <c r="AJ69" s="905">
        <v>8.0</v>
      </c>
      <c r="AK69" s="905">
        <v>8.0</v>
      </c>
      <c r="AL69" s="404">
        <f t="shared" si="10"/>
        <v>13</v>
      </c>
      <c r="AM69" s="1029"/>
    </row>
    <row r="70" ht="18.0" customHeight="1">
      <c r="A70" s="872"/>
      <c r="B70" s="873"/>
      <c r="C70" s="874"/>
      <c r="D70" s="875"/>
      <c r="E70" s="876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  <c r="R70" s="1016"/>
      <c r="S70" s="877"/>
      <c r="T70" s="877"/>
      <c r="U70" s="877"/>
      <c r="V70" s="877"/>
      <c r="W70" s="877"/>
      <c r="X70" s="877"/>
      <c r="Y70" s="877"/>
      <c r="Z70" s="877"/>
      <c r="AA70" s="877"/>
      <c r="AB70" s="877"/>
      <c r="AC70" s="877"/>
      <c r="AD70" s="877"/>
      <c r="AE70" s="877"/>
      <c r="AF70" s="877"/>
      <c r="AG70" s="877"/>
      <c r="AH70" s="877"/>
      <c r="AI70" s="877"/>
      <c r="AJ70" s="877"/>
      <c r="AK70" s="877"/>
      <c r="AL70" s="878"/>
      <c r="AM70" s="878"/>
    </row>
    <row r="71" ht="18.75" customHeight="1">
      <c r="A71" s="807">
        <v>11.0</v>
      </c>
      <c r="B71" s="864" t="s">
        <v>124</v>
      </c>
      <c r="C71" s="364"/>
      <c r="D71" s="1071" t="s">
        <v>797</v>
      </c>
      <c r="E71" s="1019"/>
      <c r="F71" s="863" t="s">
        <v>792</v>
      </c>
      <c r="G71" s="905"/>
      <c r="H71" s="905">
        <v>8.0</v>
      </c>
      <c r="I71" s="905">
        <v>8.0</v>
      </c>
      <c r="J71" s="905">
        <v>8.0</v>
      </c>
      <c r="K71" s="905">
        <v>8.0</v>
      </c>
      <c r="L71" s="974">
        <v>8.0</v>
      </c>
      <c r="M71" s="974"/>
      <c r="N71" s="905"/>
      <c r="O71" s="905">
        <v>8.0</v>
      </c>
      <c r="P71" s="905">
        <v>8.0</v>
      </c>
      <c r="Q71" s="905">
        <v>8.0</v>
      </c>
      <c r="R71" s="905">
        <v>8.0</v>
      </c>
      <c r="S71" s="974">
        <v>8.0</v>
      </c>
      <c r="T71" s="974"/>
      <c r="U71" s="978"/>
      <c r="V71" s="978"/>
      <c r="W71" s="978"/>
      <c r="X71" s="978"/>
      <c r="Y71" s="978"/>
      <c r="Z71" s="936"/>
      <c r="AA71" s="936"/>
      <c r="AB71" s="978"/>
      <c r="AC71" s="978"/>
      <c r="AD71" s="978"/>
      <c r="AE71" s="978"/>
      <c r="AF71" s="978"/>
      <c r="AG71" s="936"/>
      <c r="AH71" s="936"/>
      <c r="AI71" s="905">
        <v>8.0</v>
      </c>
      <c r="AJ71" s="905">
        <v>8.0</v>
      </c>
      <c r="AK71" s="905">
        <v>8.0</v>
      </c>
      <c r="AL71" s="404">
        <f t="shared" ref="AL71:AL72" si="11">COUNT(F71:AK71)</f>
        <v>13</v>
      </c>
      <c r="AM71" s="1029"/>
    </row>
    <row r="72" ht="17.25" customHeight="1">
      <c r="A72" s="807">
        <v>12.0</v>
      </c>
      <c r="B72" s="864" t="s">
        <v>732</v>
      </c>
      <c r="C72" s="364"/>
      <c r="D72" s="71"/>
      <c r="E72" s="71"/>
      <c r="F72" s="863" t="s">
        <v>792</v>
      </c>
      <c r="G72" s="905">
        <v>8.0</v>
      </c>
      <c r="H72" s="905">
        <v>8.0</v>
      </c>
      <c r="I72" s="905">
        <v>8.0</v>
      </c>
      <c r="J72" s="905">
        <v>8.0</v>
      </c>
      <c r="K72" s="905"/>
      <c r="L72" s="974"/>
      <c r="M72" s="974">
        <v>8.0</v>
      </c>
      <c r="N72" s="905">
        <v>8.0</v>
      </c>
      <c r="O72" s="905">
        <v>8.0</v>
      </c>
      <c r="P72" s="905">
        <v>8.0</v>
      </c>
      <c r="Q72" s="905">
        <v>8.0</v>
      </c>
      <c r="R72" s="905"/>
      <c r="S72" s="974"/>
      <c r="T72" s="974">
        <v>8.0</v>
      </c>
      <c r="U72" s="905">
        <v>8.0</v>
      </c>
      <c r="V72" s="905">
        <v>8.0</v>
      </c>
      <c r="W72" s="905">
        <v>8.0</v>
      </c>
      <c r="X72" s="905">
        <v>8.0</v>
      </c>
      <c r="Y72" s="905">
        <v>8.0</v>
      </c>
      <c r="Z72" s="974"/>
      <c r="AA72" s="974"/>
      <c r="AB72" s="905">
        <v>8.0</v>
      </c>
      <c r="AC72" s="905">
        <v>8.0</v>
      </c>
      <c r="AD72" s="905">
        <v>8.0</v>
      </c>
      <c r="AE72" s="905">
        <v>8.0</v>
      </c>
      <c r="AF72" s="905">
        <v>8.0</v>
      </c>
      <c r="AG72" s="974"/>
      <c r="AH72" s="974"/>
      <c r="AI72" s="905">
        <v>8.0</v>
      </c>
      <c r="AJ72" s="905">
        <v>8.0</v>
      </c>
      <c r="AK72" s="905">
        <v>8.0</v>
      </c>
      <c r="AL72" s="404">
        <f t="shared" si="11"/>
        <v>23</v>
      </c>
      <c r="AM72" s="1029"/>
    </row>
    <row r="73" ht="21.0" customHeight="1">
      <c r="A73" s="1016"/>
      <c r="B73" s="1072"/>
      <c r="C73" s="1073"/>
      <c r="D73" s="260"/>
      <c r="E73" s="1074"/>
      <c r="F73" s="1075"/>
      <c r="G73" s="1076"/>
      <c r="H73" s="1077"/>
      <c r="I73" s="1077"/>
      <c r="J73" s="1077"/>
      <c r="K73" s="1077"/>
      <c r="L73" s="1077"/>
      <c r="M73" s="1077"/>
      <c r="N73" s="1076"/>
      <c r="O73" s="1077"/>
      <c r="P73" s="1077"/>
      <c r="Q73" s="1077"/>
      <c r="R73" s="1077"/>
      <c r="S73" s="1077"/>
      <c r="T73" s="1077"/>
      <c r="U73" s="1076"/>
      <c r="V73" s="1077"/>
      <c r="W73" s="1077"/>
      <c r="X73" s="1077"/>
      <c r="Y73" s="1077"/>
      <c r="Z73" s="1077"/>
      <c r="AA73" s="1077"/>
      <c r="AB73" s="1076"/>
      <c r="AC73" s="1077"/>
      <c r="AD73" s="1077"/>
      <c r="AE73" s="1077"/>
      <c r="AF73" s="1077"/>
      <c r="AG73" s="1077"/>
      <c r="AH73" s="1077"/>
      <c r="AI73" s="1076"/>
      <c r="AJ73" s="1077"/>
      <c r="AK73" s="1077"/>
      <c r="AL73" s="237"/>
      <c r="AM73" s="237"/>
    </row>
    <row r="74" ht="18.0" customHeight="1">
      <c r="A74" s="1010">
        <v>13.0</v>
      </c>
      <c r="B74" s="807" t="s">
        <v>798</v>
      </c>
      <c r="C74" s="359">
        <v>43383.0</v>
      </c>
      <c r="D74" s="19" t="s">
        <v>292</v>
      </c>
      <c r="E74" s="811"/>
      <c r="F74" s="930"/>
      <c r="G74" s="905">
        <v>8.0</v>
      </c>
      <c r="H74" s="905">
        <v>8.0</v>
      </c>
      <c r="I74" s="905">
        <v>8.0</v>
      </c>
      <c r="J74" s="905">
        <v>8.0</v>
      </c>
      <c r="K74" s="905">
        <v>8.0</v>
      </c>
      <c r="L74" s="974"/>
      <c r="M74" s="974"/>
      <c r="N74" s="905">
        <v>8.0</v>
      </c>
      <c r="O74" s="905">
        <v>8.0</v>
      </c>
      <c r="P74" s="905">
        <v>8.0</v>
      </c>
      <c r="Q74" s="905">
        <v>8.0</v>
      </c>
      <c r="R74" s="905">
        <v>8.0</v>
      </c>
      <c r="S74" s="974"/>
      <c r="T74" s="974"/>
      <c r="U74" s="905">
        <v>8.0</v>
      </c>
      <c r="V74" s="905">
        <v>8.0</v>
      </c>
      <c r="W74" s="905">
        <v>8.0</v>
      </c>
      <c r="X74" s="905">
        <v>8.0</v>
      </c>
      <c r="Y74" s="905">
        <v>8.0</v>
      </c>
      <c r="Z74" s="974"/>
      <c r="AA74" s="974"/>
      <c r="AB74" s="905">
        <v>8.0</v>
      </c>
      <c r="AC74" s="905">
        <v>8.0</v>
      </c>
      <c r="AD74" s="905">
        <v>8.0</v>
      </c>
      <c r="AE74" s="905">
        <v>8.0</v>
      </c>
      <c r="AF74" s="905">
        <v>8.0</v>
      </c>
      <c r="AG74" s="974"/>
      <c r="AH74" s="974"/>
      <c r="AI74" s="905">
        <v>8.0</v>
      </c>
      <c r="AJ74" s="905">
        <v>8.0</v>
      </c>
      <c r="AK74" s="905">
        <v>8.0</v>
      </c>
      <c r="AL74" s="404">
        <f t="shared" ref="AL74:AL92" si="12">COUNT(F74:AK74)</f>
        <v>23</v>
      </c>
      <c r="AM74" s="1082"/>
    </row>
    <row r="75" ht="17.25" customHeight="1">
      <c r="A75" s="1010">
        <v>14.0</v>
      </c>
      <c r="B75" s="807" t="s">
        <v>799</v>
      </c>
      <c r="C75" s="19" t="s">
        <v>86</v>
      </c>
      <c r="D75" s="19" t="s">
        <v>87</v>
      </c>
      <c r="E75" s="811"/>
      <c r="F75" s="863" t="s">
        <v>792</v>
      </c>
      <c r="G75" s="905">
        <v>8.0</v>
      </c>
      <c r="H75" s="905">
        <v>8.0</v>
      </c>
      <c r="I75" s="905">
        <v>8.0</v>
      </c>
      <c r="J75" s="905">
        <v>8.0</v>
      </c>
      <c r="K75" s="1045"/>
      <c r="L75" s="974"/>
      <c r="M75" s="982"/>
      <c r="N75" s="905">
        <v>8.0</v>
      </c>
      <c r="O75" s="905">
        <v>8.0</v>
      </c>
      <c r="P75" s="905">
        <v>8.0</v>
      </c>
      <c r="Q75" s="905">
        <v>8.0</v>
      </c>
      <c r="R75" s="905">
        <v>8.0</v>
      </c>
      <c r="S75" s="974"/>
      <c r="T75" s="982"/>
      <c r="U75" s="905">
        <v>8.0</v>
      </c>
      <c r="V75" s="905">
        <v>8.0</v>
      </c>
      <c r="W75" s="905">
        <v>8.0</v>
      </c>
      <c r="X75" s="905">
        <v>8.0</v>
      </c>
      <c r="Y75" s="905">
        <v>8.0</v>
      </c>
      <c r="Z75" s="974"/>
      <c r="AA75" s="982"/>
      <c r="AB75" s="905">
        <v>8.0</v>
      </c>
      <c r="AC75" s="905">
        <v>8.0</v>
      </c>
      <c r="AD75" s="905">
        <v>8.0</v>
      </c>
      <c r="AE75" s="905">
        <v>8.0</v>
      </c>
      <c r="AF75" s="905">
        <v>8.0</v>
      </c>
      <c r="AG75" s="974"/>
      <c r="AH75" s="982"/>
      <c r="AI75" s="905">
        <v>8.0</v>
      </c>
      <c r="AJ75" s="905">
        <v>8.0</v>
      </c>
      <c r="AK75" s="905">
        <v>8.0</v>
      </c>
      <c r="AL75" s="404">
        <f t="shared" si="12"/>
        <v>22</v>
      </c>
      <c r="AM75" s="1082"/>
    </row>
    <row r="76" ht="17.25" customHeight="1">
      <c r="A76" s="1010">
        <v>15.0</v>
      </c>
      <c r="B76" s="807" t="s">
        <v>799</v>
      </c>
      <c r="C76" s="19"/>
      <c r="D76" s="807" t="s">
        <v>820</v>
      </c>
      <c r="E76" s="811"/>
      <c r="F76" s="866"/>
      <c r="G76" s="905"/>
      <c r="H76" s="905"/>
      <c r="I76" s="905">
        <v>8.0</v>
      </c>
      <c r="J76" s="905">
        <v>8.0</v>
      </c>
      <c r="K76" s="905">
        <v>8.0</v>
      </c>
      <c r="L76" s="974"/>
      <c r="M76" s="982"/>
      <c r="N76" s="905">
        <v>8.0</v>
      </c>
      <c r="O76" s="905">
        <v>8.0</v>
      </c>
      <c r="P76" s="905">
        <v>8.0</v>
      </c>
      <c r="Q76" s="905">
        <v>8.0</v>
      </c>
      <c r="R76" s="905">
        <v>8.0</v>
      </c>
      <c r="S76" s="974"/>
      <c r="T76" s="982"/>
      <c r="U76" s="905">
        <v>8.0</v>
      </c>
      <c r="V76" s="905">
        <v>8.0</v>
      </c>
      <c r="W76" s="905">
        <v>8.0</v>
      </c>
      <c r="X76" s="905">
        <v>8.0</v>
      </c>
      <c r="Y76" s="905">
        <v>8.0</v>
      </c>
      <c r="Z76" s="974"/>
      <c r="AA76" s="982"/>
      <c r="AB76" s="905">
        <v>8.0</v>
      </c>
      <c r="AC76" s="905">
        <v>8.0</v>
      </c>
      <c r="AD76" s="905">
        <v>8.0</v>
      </c>
      <c r="AE76" s="905">
        <v>8.0</v>
      </c>
      <c r="AF76" s="905">
        <v>8.0</v>
      </c>
      <c r="AG76" s="974"/>
      <c r="AH76" s="982"/>
      <c r="AI76" s="905">
        <v>8.0</v>
      </c>
      <c r="AJ76" s="905">
        <v>8.0</v>
      </c>
      <c r="AK76" s="905">
        <v>8.0</v>
      </c>
      <c r="AL76" s="404">
        <f t="shared" si="12"/>
        <v>21</v>
      </c>
      <c r="AM76" s="1082"/>
    </row>
    <row r="77" ht="16.5" customHeight="1">
      <c r="A77" s="1010">
        <v>16.0</v>
      </c>
      <c r="B77" s="807" t="s">
        <v>800</v>
      </c>
      <c r="C77" s="19" t="s">
        <v>90</v>
      </c>
      <c r="D77" s="19" t="s">
        <v>91</v>
      </c>
      <c r="E77" s="1085"/>
      <c r="F77" s="863" t="s">
        <v>792</v>
      </c>
      <c r="G77" s="905">
        <v>8.0</v>
      </c>
      <c r="H77" s="905">
        <v>8.0</v>
      </c>
      <c r="I77" s="905">
        <v>8.0</v>
      </c>
      <c r="J77" s="905">
        <v>8.0</v>
      </c>
      <c r="K77" s="905">
        <v>8.0</v>
      </c>
      <c r="L77" s="981"/>
      <c r="M77" s="971"/>
      <c r="N77" s="905">
        <v>8.0</v>
      </c>
      <c r="O77" s="905">
        <v>8.0</v>
      </c>
      <c r="P77" s="905">
        <v>8.0</v>
      </c>
      <c r="Q77" s="905">
        <v>8.0</v>
      </c>
      <c r="R77" s="905">
        <v>8.0</v>
      </c>
      <c r="S77" s="981"/>
      <c r="T77" s="971"/>
      <c r="U77" s="905">
        <v>8.0</v>
      </c>
      <c r="V77" s="905">
        <v>8.0</v>
      </c>
      <c r="W77" s="905">
        <v>8.0</v>
      </c>
      <c r="X77" s="905">
        <v>8.0</v>
      </c>
      <c r="Y77" s="905">
        <v>8.0</v>
      </c>
      <c r="Z77" s="981"/>
      <c r="AA77" s="971"/>
      <c r="AB77" s="905">
        <v>8.0</v>
      </c>
      <c r="AC77" s="905">
        <v>8.0</v>
      </c>
      <c r="AD77" s="905">
        <v>8.0</v>
      </c>
      <c r="AE77" s="905">
        <v>8.0</v>
      </c>
      <c r="AF77" s="905">
        <v>8.0</v>
      </c>
      <c r="AG77" s="981"/>
      <c r="AH77" s="971"/>
      <c r="AI77" s="905">
        <v>8.0</v>
      </c>
      <c r="AJ77" s="905">
        <v>8.0</v>
      </c>
      <c r="AK77" s="905">
        <v>8.0</v>
      </c>
      <c r="AL77" s="404">
        <f t="shared" si="12"/>
        <v>23</v>
      </c>
      <c r="AM77" s="1082"/>
    </row>
    <row r="78" ht="16.5" customHeight="1">
      <c r="A78" s="1010">
        <v>17.0</v>
      </c>
      <c r="B78" s="807" t="s">
        <v>801</v>
      </c>
      <c r="C78" s="358">
        <v>43168.0</v>
      </c>
      <c r="D78" s="19" t="s">
        <v>94</v>
      </c>
      <c r="E78" s="1089"/>
      <c r="F78" s="863" t="s">
        <v>792</v>
      </c>
      <c r="G78" s="905">
        <v>8.0</v>
      </c>
      <c r="H78" s="905">
        <v>8.0</v>
      </c>
      <c r="I78" s="905">
        <v>8.0</v>
      </c>
      <c r="J78" s="905">
        <v>8.0</v>
      </c>
      <c r="K78" s="905">
        <v>8.0</v>
      </c>
      <c r="L78" s="974"/>
      <c r="M78" s="974"/>
      <c r="N78" s="905">
        <v>8.0</v>
      </c>
      <c r="O78" s="905">
        <v>8.0</v>
      </c>
      <c r="P78" s="905">
        <v>8.0</v>
      </c>
      <c r="Q78" s="905">
        <v>8.0</v>
      </c>
      <c r="R78" s="905">
        <v>8.0</v>
      </c>
      <c r="S78" s="974"/>
      <c r="T78" s="974"/>
      <c r="U78" s="905">
        <v>8.0</v>
      </c>
      <c r="V78" s="905">
        <v>8.0</v>
      </c>
      <c r="W78" s="905">
        <v>8.0</v>
      </c>
      <c r="X78" s="905">
        <v>8.0</v>
      </c>
      <c r="Y78" s="905">
        <v>8.0</v>
      </c>
      <c r="Z78" s="974"/>
      <c r="AA78" s="974"/>
      <c r="AB78" s="978"/>
      <c r="AC78" s="978"/>
      <c r="AD78" s="978"/>
      <c r="AE78" s="978"/>
      <c r="AF78" s="978"/>
      <c r="AG78" s="936"/>
      <c r="AH78" s="936"/>
      <c r="AI78" s="905">
        <v>8.0</v>
      </c>
      <c r="AJ78" s="905">
        <v>8.0</v>
      </c>
      <c r="AK78" s="905">
        <v>8.0</v>
      </c>
      <c r="AL78" s="404">
        <f t="shared" si="12"/>
        <v>18</v>
      </c>
      <c r="AM78" s="1082"/>
    </row>
    <row r="79" ht="18.75" customHeight="1">
      <c r="A79" s="1010">
        <v>18.0</v>
      </c>
      <c r="B79" s="807" t="s">
        <v>802</v>
      </c>
      <c r="C79" s="358"/>
      <c r="D79" s="807" t="s">
        <v>757</v>
      </c>
      <c r="E79" s="1089"/>
      <c r="F79" s="863" t="s">
        <v>792</v>
      </c>
      <c r="G79" s="905">
        <v>8.0</v>
      </c>
      <c r="H79" s="905">
        <v>8.0</v>
      </c>
      <c r="I79" s="905">
        <v>8.0</v>
      </c>
      <c r="J79" s="905">
        <v>8.0</v>
      </c>
      <c r="K79" s="905">
        <v>8.0</v>
      </c>
      <c r="L79" s="974"/>
      <c r="M79" s="974"/>
      <c r="N79" s="905">
        <v>8.0</v>
      </c>
      <c r="O79" s="905">
        <v>8.0</v>
      </c>
      <c r="P79" s="905">
        <v>8.0</v>
      </c>
      <c r="Q79" s="905">
        <v>8.0</v>
      </c>
      <c r="R79" s="905">
        <v>8.0</v>
      </c>
      <c r="S79" s="974"/>
      <c r="T79" s="974"/>
      <c r="U79" s="905">
        <v>8.0</v>
      </c>
      <c r="V79" s="905">
        <v>8.0</v>
      </c>
      <c r="W79" s="905">
        <v>8.0</v>
      </c>
      <c r="X79" s="905">
        <v>8.0</v>
      </c>
      <c r="Y79" s="905">
        <v>8.0</v>
      </c>
      <c r="Z79" s="974"/>
      <c r="AA79" s="974"/>
      <c r="AB79" s="905">
        <v>8.0</v>
      </c>
      <c r="AC79" s="905">
        <v>8.0</v>
      </c>
      <c r="AD79" s="905">
        <v>8.0</v>
      </c>
      <c r="AE79" s="905">
        <v>8.0</v>
      </c>
      <c r="AF79" s="905">
        <v>8.0</v>
      </c>
      <c r="AG79" s="974"/>
      <c r="AH79" s="974"/>
      <c r="AI79" s="905">
        <v>8.0</v>
      </c>
      <c r="AJ79" s="905">
        <v>8.0</v>
      </c>
      <c r="AK79" s="905">
        <v>8.0</v>
      </c>
      <c r="AL79" s="404">
        <f t="shared" si="12"/>
        <v>23</v>
      </c>
      <c r="AM79" s="1082"/>
    </row>
    <row r="80" ht="16.5" customHeight="1">
      <c r="A80" s="1010">
        <v>19.0</v>
      </c>
      <c r="B80" s="807" t="s">
        <v>803</v>
      </c>
      <c r="C80" s="1090">
        <v>43485.0</v>
      </c>
      <c r="D80" s="807" t="s">
        <v>769</v>
      </c>
      <c r="E80" s="811"/>
      <c r="F80" s="930"/>
      <c r="G80" s="905">
        <v>8.0</v>
      </c>
      <c r="H80" s="905">
        <v>8.0</v>
      </c>
      <c r="I80" s="905">
        <v>8.0</v>
      </c>
      <c r="J80" s="905">
        <v>8.0</v>
      </c>
      <c r="K80" s="905">
        <v>8.0</v>
      </c>
      <c r="L80" s="974"/>
      <c r="M80" s="974"/>
      <c r="N80" s="905">
        <v>8.0</v>
      </c>
      <c r="O80" s="905">
        <v>8.0</v>
      </c>
      <c r="P80" s="905">
        <v>8.0</v>
      </c>
      <c r="Q80" s="905">
        <v>8.0</v>
      </c>
      <c r="R80" s="905">
        <v>8.0</v>
      </c>
      <c r="S80" s="974"/>
      <c r="T80" s="974"/>
      <c r="U80" s="905">
        <v>8.0</v>
      </c>
      <c r="V80" s="905">
        <v>8.0</v>
      </c>
      <c r="W80" s="905">
        <v>8.0</v>
      </c>
      <c r="X80" s="905">
        <v>8.0</v>
      </c>
      <c r="Y80" s="905">
        <v>8.0</v>
      </c>
      <c r="Z80" s="974"/>
      <c r="AA80" s="974"/>
      <c r="AB80" s="905">
        <v>8.0</v>
      </c>
      <c r="AC80" s="905">
        <v>8.0</v>
      </c>
      <c r="AD80" s="905">
        <v>8.0</v>
      </c>
      <c r="AE80" s="905">
        <v>8.0</v>
      </c>
      <c r="AF80" s="905">
        <v>8.0</v>
      </c>
      <c r="AG80" s="974"/>
      <c r="AH80" s="974"/>
      <c r="AI80" s="905">
        <v>8.0</v>
      </c>
      <c r="AJ80" s="905">
        <v>8.0</v>
      </c>
      <c r="AK80" s="905">
        <v>8.0</v>
      </c>
      <c r="AL80" s="404">
        <f t="shared" si="12"/>
        <v>23</v>
      </c>
      <c r="AM80" s="1082"/>
    </row>
    <row r="81" ht="17.25" customHeight="1">
      <c r="A81" s="1010">
        <v>20.0</v>
      </c>
      <c r="B81" s="895" t="s">
        <v>804</v>
      </c>
      <c r="C81" s="19" t="s">
        <v>101</v>
      </c>
      <c r="D81" s="19" t="s">
        <v>102</v>
      </c>
      <c r="E81" s="23"/>
      <c r="F81" s="863" t="s">
        <v>792</v>
      </c>
      <c r="G81" s="905">
        <v>8.0</v>
      </c>
      <c r="H81" s="905">
        <v>8.0</v>
      </c>
      <c r="I81" s="905">
        <v>8.0</v>
      </c>
      <c r="J81" s="905">
        <v>8.0</v>
      </c>
      <c r="K81" s="905">
        <v>8.0</v>
      </c>
      <c r="L81" s="974"/>
      <c r="M81" s="974"/>
      <c r="N81" s="905">
        <v>8.0</v>
      </c>
      <c r="O81" s="905">
        <v>8.0</v>
      </c>
      <c r="P81" s="905">
        <v>8.0</v>
      </c>
      <c r="Q81" s="905">
        <v>8.0</v>
      </c>
      <c r="R81" s="905">
        <v>8.0</v>
      </c>
      <c r="S81" s="974"/>
      <c r="T81" s="974"/>
      <c r="U81" s="905">
        <v>8.0</v>
      </c>
      <c r="V81" s="905">
        <v>8.0</v>
      </c>
      <c r="W81" s="905">
        <v>8.0</v>
      </c>
      <c r="X81" s="905">
        <v>8.0</v>
      </c>
      <c r="Y81" s="905">
        <v>8.0</v>
      </c>
      <c r="Z81" s="974"/>
      <c r="AA81" s="974"/>
      <c r="AB81" s="905">
        <v>8.0</v>
      </c>
      <c r="AC81" s="905">
        <v>8.0</v>
      </c>
      <c r="AD81" s="905">
        <v>8.0</v>
      </c>
      <c r="AE81" s="905">
        <v>8.0</v>
      </c>
      <c r="AF81" s="905">
        <v>8.0</v>
      </c>
      <c r="AG81" s="974"/>
      <c r="AH81" s="974"/>
      <c r="AI81" s="905">
        <v>8.0</v>
      </c>
      <c r="AJ81" s="905">
        <v>8.0</v>
      </c>
      <c r="AK81" s="905">
        <v>8.0</v>
      </c>
      <c r="AL81" s="404">
        <f t="shared" si="12"/>
        <v>23</v>
      </c>
      <c r="AM81" s="1082"/>
    </row>
    <row r="82" ht="15.0" customHeight="1">
      <c r="A82" s="1010">
        <v>21.0</v>
      </c>
      <c r="B82" s="895" t="s">
        <v>804</v>
      </c>
      <c r="C82" s="19" t="s">
        <v>104</v>
      </c>
      <c r="D82" s="131" t="s">
        <v>105</v>
      </c>
      <c r="E82" s="23"/>
      <c r="F82" s="863" t="s">
        <v>792</v>
      </c>
      <c r="G82" s="905">
        <v>8.0</v>
      </c>
      <c r="H82" s="905">
        <v>8.0</v>
      </c>
      <c r="I82" s="905">
        <v>8.0</v>
      </c>
      <c r="J82" s="905">
        <v>8.0</v>
      </c>
      <c r="K82" s="905">
        <v>8.0</v>
      </c>
      <c r="L82" s="974"/>
      <c r="M82" s="974"/>
      <c r="N82" s="905">
        <v>8.0</v>
      </c>
      <c r="O82" s="905">
        <v>8.0</v>
      </c>
      <c r="P82" s="905">
        <v>8.0</v>
      </c>
      <c r="Q82" s="905">
        <v>8.0</v>
      </c>
      <c r="R82" s="905">
        <v>8.0</v>
      </c>
      <c r="S82" s="974"/>
      <c r="T82" s="974"/>
      <c r="U82" s="905">
        <v>8.0</v>
      </c>
      <c r="V82" s="905">
        <v>8.0</v>
      </c>
      <c r="W82" s="905">
        <v>8.0</v>
      </c>
      <c r="X82" s="905">
        <v>8.0</v>
      </c>
      <c r="Y82" s="905">
        <v>8.0</v>
      </c>
      <c r="Z82" s="974"/>
      <c r="AA82" s="974"/>
      <c r="AB82" s="905">
        <v>8.0</v>
      </c>
      <c r="AC82" s="905">
        <v>8.0</v>
      </c>
      <c r="AD82" s="905">
        <v>8.0</v>
      </c>
      <c r="AE82" s="905">
        <v>8.0</v>
      </c>
      <c r="AF82" s="905">
        <v>8.0</v>
      </c>
      <c r="AG82" s="974"/>
      <c r="AH82" s="974"/>
      <c r="AI82" s="905">
        <v>8.0</v>
      </c>
      <c r="AJ82" s="905">
        <v>8.0</v>
      </c>
      <c r="AK82" s="905">
        <v>8.0</v>
      </c>
      <c r="AL82" s="404">
        <f t="shared" si="12"/>
        <v>23</v>
      </c>
      <c r="AM82" s="1082"/>
    </row>
    <row r="83" ht="18.0" customHeight="1">
      <c r="A83" s="1010">
        <v>22.0</v>
      </c>
      <c r="B83" s="807" t="s">
        <v>821</v>
      </c>
      <c r="C83" s="358">
        <v>43160.0</v>
      </c>
      <c r="D83" s="131" t="s">
        <v>296</v>
      </c>
      <c r="E83" s="811"/>
      <c r="F83" s="863" t="s">
        <v>792</v>
      </c>
      <c r="G83" s="905">
        <v>8.0</v>
      </c>
      <c r="H83" s="905">
        <v>8.0</v>
      </c>
      <c r="I83" s="905">
        <v>8.0</v>
      </c>
      <c r="J83" s="905">
        <v>8.0</v>
      </c>
      <c r="K83" s="905">
        <v>8.0</v>
      </c>
      <c r="L83" s="974"/>
      <c r="M83" s="982"/>
      <c r="N83" s="905">
        <v>8.0</v>
      </c>
      <c r="O83" s="905">
        <v>8.0</v>
      </c>
      <c r="P83" s="905">
        <v>8.0</v>
      </c>
      <c r="Q83" s="905">
        <v>8.0</v>
      </c>
      <c r="R83" s="905">
        <v>8.0</v>
      </c>
      <c r="S83" s="974"/>
      <c r="T83" s="982"/>
      <c r="U83" s="978"/>
      <c r="V83" s="978"/>
      <c r="W83" s="978"/>
      <c r="X83" s="978"/>
      <c r="Y83" s="978"/>
      <c r="Z83" s="936"/>
      <c r="AA83" s="908"/>
      <c r="AB83" s="978"/>
      <c r="AC83" s="978"/>
      <c r="AD83" s="978"/>
      <c r="AE83" s="978"/>
      <c r="AF83" s="978"/>
      <c r="AG83" s="936"/>
      <c r="AH83" s="908"/>
      <c r="AI83" s="905">
        <v>8.0</v>
      </c>
      <c r="AJ83" s="905">
        <v>8.0</v>
      </c>
      <c r="AK83" s="905">
        <v>8.0</v>
      </c>
      <c r="AL83" s="404">
        <f t="shared" si="12"/>
        <v>13</v>
      </c>
      <c r="AM83" s="1082"/>
    </row>
    <row r="84" ht="16.5" customHeight="1">
      <c r="A84" s="1010">
        <v>23.0</v>
      </c>
      <c r="B84" s="807" t="s">
        <v>806</v>
      </c>
      <c r="C84" s="359">
        <v>43300.0</v>
      </c>
      <c r="D84" s="131" t="s">
        <v>112</v>
      </c>
      <c r="E84" s="811"/>
      <c r="F84" s="863" t="s">
        <v>792</v>
      </c>
      <c r="G84" s="905">
        <v>8.0</v>
      </c>
      <c r="H84" s="905">
        <v>8.0</v>
      </c>
      <c r="I84" s="905">
        <v>8.0</v>
      </c>
      <c r="J84" s="905">
        <v>8.0</v>
      </c>
      <c r="K84" s="905">
        <v>8.0</v>
      </c>
      <c r="L84" s="981"/>
      <c r="M84" s="971"/>
      <c r="N84" s="905">
        <v>8.0</v>
      </c>
      <c r="O84" s="905">
        <v>8.0</v>
      </c>
      <c r="P84" s="905">
        <v>8.0</v>
      </c>
      <c r="Q84" s="905">
        <v>8.0</v>
      </c>
      <c r="R84" s="905">
        <v>8.0</v>
      </c>
      <c r="S84" s="981"/>
      <c r="T84" s="971"/>
      <c r="U84" s="905">
        <v>8.0</v>
      </c>
      <c r="V84" s="905">
        <v>8.0</v>
      </c>
      <c r="W84" s="905">
        <v>8.0</v>
      </c>
      <c r="X84" s="905">
        <v>8.0</v>
      </c>
      <c r="Y84" s="905">
        <v>8.0</v>
      </c>
      <c r="Z84" s="981"/>
      <c r="AA84" s="971"/>
      <c r="AB84" s="905">
        <v>8.0</v>
      </c>
      <c r="AC84" s="905">
        <v>8.0</v>
      </c>
      <c r="AD84" s="905">
        <v>8.0</v>
      </c>
      <c r="AE84" s="905">
        <v>8.0</v>
      </c>
      <c r="AF84" s="905">
        <v>8.0</v>
      </c>
      <c r="AG84" s="981"/>
      <c r="AH84" s="971"/>
      <c r="AI84" s="978"/>
      <c r="AJ84" s="978"/>
      <c r="AK84" s="978"/>
      <c r="AL84" s="404">
        <f t="shared" si="12"/>
        <v>20</v>
      </c>
      <c r="AM84" s="1082"/>
    </row>
    <row r="85" ht="16.5" customHeight="1">
      <c r="A85" s="1010">
        <v>24.0</v>
      </c>
      <c r="B85" s="807" t="s">
        <v>807</v>
      </c>
      <c r="C85" s="359">
        <v>43447.0</v>
      </c>
      <c r="D85" s="19" t="s">
        <v>297</v>
      </c>
      <c r="E85" s="811"/>
      <c r="F85" s="863" t="s">
        <v>792</v>
      </c>
      <c r="G85" s="905">
        <v>8.0</v>
      </c>
      <c r="H85" s="905">
        <v>8.0</v>
      </c>
      <c r="I85" s="905">
        <v>8.0</v>
      </c>
      <c r="J85" s="905">
        <v>8.0</v>
      </c>
      <c r="K85" s="905">
        <v>8.0</v>
      </c>
      <c r="L85" s="974"/>
      <c r="M85" s="974"/>
      <c r="N85" s="905">
        <v>8.0</v>
      </c>
      <c r="O85" s="905">
        <v>8.0</v>
      </c>
      <c r="P85" s="905">
        <v>8.0</v>
      </c>
      <c r="Q85" s="905">
        <v>8.0</v>
      </c>
      <c r="R85" s="905">
        <v>8.0</v>
      </c>
      <c r="S85" s="974"/>
      <c r="T85" s="974"/>
      <c r="U85" s="905">
        <v>8.0</v>
      </c>
      <c r="V85" s="905">
        <v>8.0</v>
      </c>
      <c r="W85" s="905">
        <v>8.0</v>
      </c>
      <c r="X85" s="905">
        <v>8.0</v>
      </c>
      <c r="Y85" s="905">
        <v>8.0</v>
      </c>
      <c r="Z85" s="937">
        <v>8.0</v>
      </c>
      <c r="AA85" s="974"/>
      <c r="AB85" s="978"/>
      <c r="AC85" s="978"/>
      <c r="AD85" s="978"/>
      <c r="AE85" s="978"/>
      <c r="AF85" s="978"/>
      <c r="AG85" s="936"/>
      <c r="AH85" s="936"/>
      <c r="AI85" s="905">
        <v>8.0</v>
      </c>
      <c r="AJ85" s="905">
        <v>8.0</v>
      </c>
      <c r="AK85" s="905">
        <v>8.0</v>
      </c>
      <c r="AL85" s="404">
        <f t="shared" si="12"/>
        <v>19</v>
      </c>
      <c r="AM85" s="1082"/>
    </row>
    <row r="86" ht="17.25" customHeight="1">
      <c r="A86" s="1010">
        <v>25.0</v>
      </c>
      <c r="B86" s="807" t="s">
        <v>808</v>
      </c>
      <c r="C86" s="19" t="s">
        <v>118</v>
      </c>
      <c r="D86" s="19" t="s">
        <v>119</v>
      </c>
      <c r="E86" s="811"/>
      <c r="F86" s="930"/>
      <c r="G86" s="905">
        <v>8.0</v>
      </c>
      <c r="H86" s="905">
        <v>8.0</v>
      </c>
      <c r="I86" s="905">
        <v>8.0</v>
      </c>
      <c r="J86" s="905">
        <v>8.0</v>
      </c>
      <c r="K86" s="905">
        <v>8.0</v>
      </c>
      <c r="L86" s="974"/>
      <c r="M86" s="974"/>
      <c r="N86" s="905">
        <v>8.0</v>
      </c>
      <c r="O86" s="905">
        <v>8.0</v>
      </c>
      <c r="P86" s="905">
        <v>8.0</v>
      </c>
      <c r="Q86" s="905">
        <v>8.0</v>
      </c>
      <c r="R86" s="905">
        <v>8.0</v>
      </c>
      <c r="S86" s="974"/>
      <c r="T86" s="974"/>
      <c r="U86" s="905">
        <v>8.0</v>
      </c>
      <c r="V86" s="905">
        <v>8.0</v>
      </c>
      <c r="W86" s="905">
        <v>8.0</v>
      </c>
      <c r="X86" s="905">
        <v>8.0</v>
      </c>
      <c r="Y86" s="905">
        <v>8.0</v>
      </c>
      <c r="Z86" s="974"/>
      <c r="AA86" s="974"/>
      <c r="AB86" s="905">
        <v>8.0</v>
      </c>
      <c r="AC86" s="905">
        <v>8.0</v>
      </c>
      <c r="AD86" s="905">
        <v>8.0</v>
      </c>
      <c r="AE86" s="905">
        <v>8.0</v>
      </c>
      <c r="AF86" s="905">
        <v>8.0</v>
      </c>
      <c r="AG86" s="974"/>
      <c r="AH86" s="974"/>
      <c r="AI86" s="905">
        <v>8.0</v>
      </c>
      <c r="AJ86" s="905">
        <v>8.0</v>
      </c>
      <c r="AK86" s="905">
        <v>8.0</v>
      </c>
      <c r="AL86" s="404">
        <f t="shared" si="12"/>
        <v>23</v>
      </c>
      <c r="AM86" s="1082"/>
    </row>
    <row r="87" ht="17.25" customHeight="1">
      <c r="A87" s="1010">
        <v>26.0</v>
      </c>
      <c r="B87" s="807" t="s">
        <v>809</v>
      </c>
      <c r="C87" s="358"/>
      <c r="D87" s="1112" t="s">
        <v>822</v>
      </c>
      <c r="E87" s="811"/>
      <c r="F87" s="863" t="s">
        <v>792</v>
      </c>
      <c r="G87" s="905">
        <v>8.0</v>
      </c>
      <c r="H87" s="905">
        <v>8.0</v>
      </c>
      <c r="I87" s="905">
        <v>8.0</v>
      </c>
      <c r="J87" s="905">
        <v>8.0</v>
      </c>
      <c r="K87" s="905">
        <v>8.0</v>
      </c>
      <c r="L87" s="974"/>
      <c r="M87" s="974"/>
      <c r="N87" s="905">
        <v>8.0</v>
      </c>
      <c r="O87" s="905">
        <v>8.0</v>
      </c>
      <c r="P87" s="905">
        <v>8.0</v>
      </c>
      <c r="Q87" s="905">
        <v>8.0</v>
      </c>
      <c r="R87" s="905">
        <v>8.0</v>
      </c>
      <c r="S87" s="974"/>
      <c r="T87" s="974"/>
      <c r="U87" s="905">
        <v>8.0</v>
      </c>
      <c r="V87" s="905">
        <v>8.0</v>
      </c>
      <c r="W87" s="905">
        <v>8.0</v>
      </c>
      <c r="X87" s="905">
        <v>8.0</v>
      </c>
      <c r="Y87" s="905">
        <v>8.0</v>
      </c>
      <c r="Z87" s="974"/>
      <c r="AA87" s="974"/>
      <c r="AB87" s="905">
        <v>8.0</v>
      </c>
      <c r="AC87" s="905">
        <v>8.0</v>
      </c>
      <c r="AD87" s="905">
        <v>8.0</v>
      </c>
      <c r="AE87" s="905">
        <v>8.0</v>
      </c>
      <c r="AF87" s="905">
        <v>8.0</v>
      </c>
      <c r="AG87" s="974"/>
      <c r="AH87" s="974"/>
      <c r="AI87" s="905">
        <v>8.0</v>
      </c>
      <c r="AJ87" s="905">
        <v>8.0</v>
      </c>
      <c r="AK87" s="905">
        <v>8.0</v>
      </c>
      <c r="AL87" s="404">
        <f t="shared" si="12"/>
        <v>23</v>
      </c>
      <c r="AM87" s="1082"/>
    </row>
    <row r="88" ht="16.5" customHeight="1">
      <c r="A88" s="1010">
        <v>27.0</v>
      </c>
      <c r="B88" s="807" t="s">
        <v>811</v>
      </c>
      <c r="C88" s="358"/>
      <c r="D88" s="19" t="s">
        <v>741</v>
      </c>
      <c r="E88" s="811"/>
      <c r="F88" s="863" t="s">
        <v>792</v>
      </c>
      <c r="G88" s="905">
        <v>8.0</v>
      </c>
      <c r="H88" s="905">
        <v>8.0</v>
      </c>
      <c r="I88" s="905">
        <v>8.0</v>
      </c>
      <c r="J88" s="905">
        <v>8.0</v>
      </c>
      <c r="K88" s="905">
        <v>8.0</v>
      </c>
      <c r="L88" s="974"/>
      <c r="M88" s="974"/>
      <c r="N88" s="905">
        <v>8.0</v>
      </c>
      <c r="O88" s="905">
        <v>8.0</v>
      </c>
      <c r="P88" s="905">
        <v>8.0</v>
      </c>
      <c r="Q88" s="905">
        <v>8.0</v>
      </c>
      <c r="R88" s="905">
        <v>8.0</v>
      </c>
      <c r="S88" s="974"/>
      <c r="T88" s="974"/>
      <c r="U88" s="905">
        <v>8.0</v>
      </c>
      <c r="V88" s="905">
        <v>8.0</v>
      </c>
      <c r="W88" s="905">
        <v>8.0</v>
      </c>
      <c r="X88" s="905">
        <v>8.0</v>
      </c>
      <c r="Y88" s="905">
        <v>8.0</v>
      </c>
      <c r="Z88" s="974"/>
      <c r="AA88" s="974"/>
      <c r="AB88" s="905">
        <v>8.0</v>
      </c>
      <c r="AC88" s="905">
        <v>8.0</v>
      </c>
      <c r="AD88" s="905">
        <v>8.0</v>
      </c>
      <c r="AE88" s="905">
        <v>8.0</v>
      </c>
      <c r="AF88" s="905">
        <v>8.0</v>
      </c>
      <c r="AG88" s="974"/>
      <c r="AH88" s="974"/>
      <c r="AI88" s="905">
        <v>8.0</v>
      </c>
      <c r="AJ88" s="905">
        <v>8.0</v>
      </c>
      <c r="AK88" s="905">
        <v>8.0</v>
      </c>
      <c r="AL88" s="404">
        <f t="shared" si="12"/>
        <v>23</v>
      </c>
      <c r="AM88" s="1082"/>
    </row>
    <row r="89" ht="17.25" customHeight="1">
      <c r="A89" s="1010">
        <v>28.0</v>
      </c>
      <c r="B89" s="807" t="s">
        <v>812</v>
      </c>
      <c r="C89" s="359">
        <v>43269.0</v>
      </c>
      <c r="D89" s="19" t="s">
        <v>140</v>
      </c>
      <c r="E89" s="811"/>
      <c r="F89" s="863" t="s">
        <v>792</v>
      </c>
      <c r="G89" s="905">
        <v>8.0</v>
      </c>
      <c r="H89" s="905">
        <v>8.0</v>
      </c>
      <c r="I89" s="905">
        <v>8.0</v>
      </c>
      <c r="J89" s="905">
        <v>8.0</v>
      </c>
      <c r="K89" s="905">
        <v>8.0</v>
      </c>
      <c r="L89" s="974"/>
      <c r="M89" s="974"/>
      <c r="N89" s="905">
        <v>8.0</v>
      </c>
      <c r="O89" s="905">
        <v>8.0</v>
      </c>
      <c r="P89" s="905">
        <v>8.0</v>
      </c>
      <c r="Q89" s="905">
        <v>8.0</v>
      </c>
      <c r="R89" s="905">
        <v>8.0</v>
      </c>
      <c r="S89" s="974"/>
      <c r="T89" s="974"/>
      <c r="U89" s="905">
        <v>8.0</v>
      </c>
      <c r="V89" s="905">
        <v>8.0</v>
      </c>
      <c r="W89" s="905">
        <v>8.0</v>
      </c>
      <c r="X89" s="905">
        <v>8.0</v>
      </c>
      <c r="Y89" s="905">
        <v>8.0</v>
      </c>
      <c r="Z89" s="974"/>
      <c r="AA89" s="974"/>
      <c r="AB89" s="905">
        <v>8.0</v>
      </c>
      <c r="AC89" s="905">
        <v>8.0</v>
      </c>
      <c r="AD89" s="905">
        <v>8.0</v>
      </c>
      <c r="AE89" s="905">
        <v>8.0</v>
      </c>
      <c r="AF89" s="905">
        <v>8.0</v>
      </c>
      <c r="AG89" s="974"/>
      <c r="AH89" s="974"/>
      <c r="AI89" s="905">
        <v>8.0</v>
      </c>
      <c r="AJ89" s="905">
        <v>8.0</v>
      </c>
      <c r="AK89" s="905">
        <v>8.0</v>
      </c>
      <c r="AL89" s="404">
        <f t="shared" si="12"/>
        <v>23</v>
      </c>
      <c r="AM89" s="1082"/>
    </row>
    <row r="90" ht="20.25" customHeight="1">
      <c r="A90" s="1010">
        <v>29.0</v>
      </c>
      <c r="B90" s="807" t="s">
        <v>813</v>
      </c>
      <c r="C90" s="359">
        <v>43384.0</v>
      </c>
      <c r="D90" s="19" t="s">
        <v>286</v>
      </c>
      <c r="E90" s="811"/>
      <c r="F90" s="863" t="s">
        <v>792</v>
      </c>
      <c r="G90" s="905">
        <v>8.0</v>
      </c>
      <c r="H90" s="905">
        <v>8.0</v>
      </c>
      <c r="I90" s="905">
        <v>8.0</v>
      </c>
      <c r="J90" s="905">
        <v>8.0</v>
      </c>
      <c r="K90" s="905">
        <v>8.0</v>
      </c>
      <c r="L90" s="974"/>
      <c r="M90" s="974"/>
      <c r="N90" s="905">
        <v>8.0</v>
      </c>
      <c r="O90" s="905">
        <v>8.0</v>
      </c>
      <c r="P90" s="905">
        <v>8.0</v>
      </c>
      <c r="Q90" s="905">
        <v>8.0</v>
      </c>
      <c r="R90" s="905">
        <v>8.0</v>
      </c>
      <c r="S90" s="974"/>
      <c r="T90" s="974"/>
      <c r="U90" s="905">
        <v>8.0</v>
      </c>
      <c r="V90" s="905">
        <v>8.0</v>
      </c>
      <c r="W90" s="905">
        <v>8.0</v>
      </c>
      <c r="X90" s="905">
        <v>8.0</v>
      </c>
      <c r="Y90" s="905">
        <v>8.0</v>
      </c>
      <c r="Z90" s="974"/>
      <c r="AA90" s="974"/>
      <c r="AB90" s="905">
        <v>8.0</v>
      </c>
      <c r="AC90" s="905">
        <v>8.0</v>
      </c>
      <c r="AD90" s="905">
        <v>8.0</v>
      </c>
      <c r="AE90" s="905">
        <v>8.0</v>
      </c>
      <c r="AF90" s="905">
        <v>8.0</v>
      </c>
      <c r="AG90" s="974"/>
      <c r="AH90" s="974"/>
      <c r="AI90" s="905">
        <v>8.0</v>
      </c>
      <c r="AJ90" s="905">
        <v>8.0</v>
      </c>
      <c r="AK90" s="905">
        <v>8.0</v>
      </c>
      <c r="AL90" s="404">
        <f t="shared" si="12"/>
        <v>23</v>
      </c>
      <c r="AM90" s="1082"/>
    </row>
    <row r="91" ht="20.25" customHeight="1">
      <c r="A91" s="1010">
        <v>30.0</v>
      </c>
      <c r="B91" s="807" t="s">
        <v>814</v>
      </c>
      <c r="C91" s="1090">
        <v>43718.0</v>
      </c>
      <c r="D91" s="807" t="s">
        <v>815</v>
      </c>
      <c r="E91" s="811"/>
      <c r="F91" s="863" t="s">
        <v>792</v>
      </c>
      <c r="G91" s="905">
        <v>8.0</v>
      </c>
      <c r="H91" s="905">
        <v>8.0</v>
      </c>
      <c r="I91" s="905">
        <v>8.0</v>
      </c>
      <c r="J91" s="905">
        <v>8.0</v>
      </c>
      <c r="K91" s="905">
        <v>8.0</v>
      </c>
      <c r="L91" s="974"/>
      <c r="M91" s="982"/>
      <c r="N91" s="905">
        <v>8.0</v>
      </c>
      <c r="O91" s="905">
        <v>8.0</v>
      </c>
      <c r="P91" s="905">
        <v>8.0</v>
      </c>
      <c r="Q91" s="905">
        <v>8.0</v>
      </c>
      <c r="R91" s="905">
        <v>8.0</v>
      </c>
      <c r="S91" s="974"/>
      <c r="T91" s="982"/>
      <c r="U91" s="905">
        <v>8.0</v>
      </c>
      <c r="V91" s="905">
        <v>8.0</v>
      </c>
      <c r="W91" s="905">
        <v>8.0</v>
      </c>
      <c r="X91" s="905">
        <v>8.0</v>
      </c>
      <c r="Y91" s="905">
        <v>8.0</v>
      </c>
      <c r="Z91" s="974"/>
      <c r="AA91" s="982"/>
      <c r="AB91" s="905">
        <v>8.0</v>
      </c>
      <c r="AC91" s="905">
        <v>8.0</v>
      </c>
      <c r="AD91" s="905">
        <v>8.0</v>
      </c>
      <c r="AE91" s="905">
        <v>8.0</v>
      </c>
      <c r="AF91" s="905">
        <v>8.0</v>
      </c>
      <c r="AG91" s="974"/>
      <c r="AH91" s="982"/>
      <c r="AI91" s="905"/>
      <c r="AJ91" s="905">
        <v>8.0</v>
      </c>
      <c r="AK91" s="905">
        <v>8.0</v>
      </c>
      <c r="AL91" s="404">
        <f t="shared" si="12"/>
        <v>22</v>
      </c>
      <c r="AM91" s="1082"/>
    </row>
    <row r="92" ht="15.75" customHeight="1">
      <c r="A92" s="1010">
        <v>31.0</v>
      </c>
      <c r="B92" s="807" t="s">
        <v>805</v>
      </c>
      <c r="C92" s="1090">
        <v>43719.0</v>
      </c>
      <c r="D92" s="807" t="s">
        <v>823</v>
      </c>
      <c r="E92" s="811"/>
      <c r="F92" s="930"/>
      <c r="G92" s="905"/>
      <c r="H92" s="905"/>
      <c r="I92" s="905"/>
      <c r="J92" s="905"/>
      <c r="K92" s="905"/>
      <c r="L92" s="974"/>
      <c r="M92" s="982"/>
      <c r="N92" s="905"/>
      <c r="O92" s="905"/>
      <c r="P92" s="905">
        <v>8.0</v>
      </c>
      <c r="Q92" s="905">
        <v>8.0</v>
      </c>
      <c r="R92" s="905">
        <v>8.0</v>
      </c>
      <c r="S92" s="974"/>
      <c r="T92" s="982"/>
      <c r="U92" s="905">
        <v>8.0</v>
      </c>
      <c r="V92" s="905">
        <v>8.0</v>
      </c>
      <c r="W92" s="905">
        <v>8.0</v>
      </c>
      <c r="X92" s="905">
        <v>8.0</v>
      </c>
      <c r="Y92" s="905">
        <v>8.0</v>
      </c>
      <c r="Z92" s="974"/>
      <c r="AA92" s="982"/>
      <c r="AB92" s="905">
        <v>8.0</v>
      </c>
      <c r="AC92" s="905">
        <v>8.0</v>
      </c>
      <c r="AD92" s="905">
        <v>8.0</v>
      </c>
      <c r="AE92" s="905">
        <v>8.0</v>
      </c>
      <c r="AF92" s="905">
        <v>8.0</v>
      </c>
      <c r="AG92" s="974"/>
      <c r="AH92" s="982"/>
      <c r="AI92" s="905">
        <v>8.0</v>
      </c>
      <c r="AJ92" s="905">
        <v>8.0</v>
      </c>
      <c r="AK92" s="905">
        <v>8.0</v>
      </c>
      <c r="AL92" s="404">
        <f t="shared" si="12"/>
        <v>16</v>
      </c>
      <c r="AM92" s="1082"/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  <c r="AM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  <c r="AM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  <c r="AM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  <c r="AM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  <c r="AM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  <c r="AM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  <c r="AM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  <c r="AM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  <c r="AM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  <c r="AM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  <c r="AM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  <c r="AM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  <c r="AM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  <c r="AM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  <c r="AM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  <c r="AM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  <c r="AM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  <c r="AM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  <c r="AM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  <c r="AM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  <c r="AM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  <c r="AM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  <c r="AM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  <c r="AM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  <c r="AM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  <c r="AM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  <c r="AM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  <c r="AM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  <c r="AM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  <c r="AM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  <c r="AM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  <c r="AM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  <c r="AM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  <c r="AM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  <c r="AM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  <c r="AM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  <c r="AM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  <c r="AM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  <c r="AM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  <c r="AM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  <c r="AM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  <c r="AM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  <c r="AM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  <c r="AM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  <c r="AM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  <c r="AM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  <c r="AM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  <c r="AM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  <c r="AM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  <c r="AM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  <c r="AM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  <c r="AM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89"/>
      <c r="AL171" s="89"/>
      <c r="AM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89"/>
      <c r="AL173" s="89"/>
      <c r="AM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89"/>
      <c r="AL174" s="89"/>
      <c r="AM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89"/>
      <c r="AL177" s="89"/>
      <c r="AM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89"/>
      <c r="AL179" s="89"/>
      <c r="AM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89"/>
      <c r="AL180" s="89"/>
      <c r="AM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E64:E66"/>
    <mergeCell ref="AI64:AJ64"/>
    <mergeCell ref="D68:D69"/>
    <mergeCell ref="E68:E69"/>
    <mergeCell ref="D71:D72"/>
    <mergeCell ref="E71:E72"/>
    <mergeCell ref="C1:AJ1"/>
    <mergeCell ref="D3:D42"/>
    <mergeCell ref="C44:D46"/>
    <mergeCell ref="Z44:AC44"/>
    <mergeCell ref="D58:D62"/>
    <mergeCell ref="E58:E62"/>
    <mergeCell ref="D64:D66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57"/>
    <col customWidth="1" min="3" max="3" width="20.14"/>
    <col customWidth="1" min="4" max="4" width="14.86"/>
    <col customWidth="1" min="5" max="5" width="16.14"/>
    <col customWidth="1" min="6" max="6" width="12.71"/>
    <col customWidth="1" min="7" max="37" width="5.86"/>
    <col customWidth="1" min="38" max="39" width="8.0"/>
  </cols>
  <sheetData>
    <row r="1" ht="18.75" customHeight="1">
      <c r="A1" s="1">
        <v>12.0</v>
      </c>
      <c r="B1" s="295"/>
      <c r="C1" s="817" t="s">
        <v>824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 t="s">
        <v>817</v>
      </c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818</v>
      </c>
      <c r="F2" s="818" t="s">
        <v>825</v>
      </c>
      <c r="G2" s="897">
        <v>1.0</v>
      </c>
      <c r="H2" s="297">
        <v>2.0</v>
      </c>
      <c r="I2" s="327">
        <v>3.0</v>
      </c>
      <c r="J2" s="166">
        <v>4.0</v>
      </c>
      <c r="K2" s="328">
        <v>5.0</v>
      </c>
      <c r="L2" s="328">
        <v>6.0</v>
      </c>
      <c r="M2" s="212">
        <v>7.0</v>
      </c>
      <c r="N2" s="165">
        <v>8.0</v>
      </c>
      <c r="O2" s="165">
        <v>9.0</v>
      </c>
      <c r="P2" s="166">
        <v>10.0</v>
      </c>
      <c r="Q2" s="166">
        <v>11.0</v>
      </c>
      <c r="R2" s="165">
        <v>12.0</v>
      </c>
      <c r="S2" s="165">
        <v>13.0</v>
      </c>
      <c r="T2" s="165">
        <v>14.0</v>
      </c>
      <c r="U2" s="165">
        <v>15.0</v>
      </c>
      <c r="V2" s="165">
        <v>16.0</v>
      </c>
      <c r="W2" s="166">
        <v>17.0</v>
      </c>
      <c r="X2" s="166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6">
        <v>24.0</v>
      </c>
      <c r="AE2" s="166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891">
        <v>31.0</v>
      </c>
      <c r="AL2" s="404" t="s">
        <v>274</v>
      </c>
      <c r="AM2" s="404" t="s">
        <v>274</v>
      </c>
    </row>
    <row r="3" ht="15.0" customHeight="1">
      <c r="A3" s="19">
        <v>1.0</v>
      </c>
      <c r="B3" s="829" t="s">
        <v>826</v>
      </c>
      <c r="C3" s="358"/>
      <c r="D3" s="22" t="s">
        <v>736</v>
      </c>
      <c r="E3" s="23"/>
      <c r="F3" s="863" t="s">
        <v>792</v>
      </c>
      <c r="G3" s="905">
        <v>9.0</v>
      </c>
      <c r="H3" s="905">
        <v>9.0</v>
      </c>
      <c r="I3" s="971"/>
      <c r="J3" s="1033">
        <v>9.0</v>
      </c>
      <c r="K3" s="905">
        <v>9.0</v>
      </c>
      <c r="L3" s="905">
        <v>9.0</v>
      </c>
      <c r="M3" s="905">
        <v>9.0</v>
      </c>
      <c r="N3" s="905">
        <v>9.0</v>
      </c>
      <c r="O3" s="898" t="s">
        <v>193</v>
      </c>
      <c r="P3" s="971"/>
      <c r="Q3" s="971">
        <v>9.0</v>
      </c>
      <c r="R3" s="905">
        <v>9.0</v>
      </c>
      <c r="S3" s="898" t="s">
        <v>193</v>
      </c>
      <c r="T3" s="905">
        <v>9.0</v>
      </c>
      <c r="U3" s="905">
        <v>9.0</v>
      </c>
      <c r="V3" s="905"/>
      <c r="W3" s="1113"/>
      <c r="X3" s="1113"/>
      <c r="Y3" s="898" t="s">
        <v>193</v>
      </c>
      <c r="Z3" s="905">
        <v>9.0</v>
      </c>
      <c r="AA3" s="905">
        <v>9.0</v>
      </c>
      <c r="AB3" s="905">
        <v>9.0</v>
      </c>
      <c r="AC3" s="905">
        <v>9.0</v>
      </c>
      <c r="AD3" s="1114">
        <v>9.0</v>
      </c>
      <c r="AE3" s="1115"/>
      <c r="AF3" s="905">
        <v>9.0</v>
      </c>
      <c r="AG3" s="1033">
        <v>9.0</v>
      </c>
      <c r="AH3" s="905">
        <v>9.0</v>
      </c>
      <c r="AI3" s="898" t="s">
        <v>193</v>
      </c>
      <c r="AJ3" s="905">
        <v>9.0</v>
      </c>
      <c r="AK3" s="971">
        <v>9.0</v>
      </c>
      <c r="AL3" s="404">
        <f t="shared" ref="AL3:AL35" si="1">COUNT(F3:AK3)</f>
        <v>21</v>
      </c>
      <c r="AM3" s="1030">
        <v>1.0</v>
      </c>
    </row>
    <row r="4" ht="15.0" customHeight="1">
      <c r="A4" s="19">
        <v>2.0</v>
      </c>
      <c r="B4" s="819" t="s">
        <v>730</v>
      </c>
      <c r="C4" s="359"/>
      <c r="D4" s="32"/>
      <c r="E4" s="23"/>
      <c r="F4" s="863" t="s">
        <v>792</v>
      </c>
      <c r="G4" s="905">
        <v>9.0</v>
      </c>
      <c r="H4" s="898">
        <v>12.0</v>
      </c>
      <c r="I4" s="971"/>
      <c r="J4" s="971"/>
      <c r="K4" s="905">
        <v>9.0</v>
      </c>
      <c r="L4" s="905">
        <v>9.0</v>
      </c>
      <c r="M4" s="905">
        <v>9.0</v>
      </c>
      <c r="N4" s="898">
        <v>12.0</v>
      </c>
      <c r="O4" s="905">
        <v>9.0</v>
      </c>
      <c r="P4" s="971"/>
      <c r="Q4" s="971"/>
      <c r="R4" s="898">
        <v>12.0</v>
      </c>
      <c r="S4" s="905">
        <v>9.0</v>
      </c>
      <c r="T4" s="905">
        <v>9.0</v>
      </c>
      <c r="U4" s="925"/>
      <c r="V4" s="925"/>
      <c r="W4" s="1116"/>
      <c r="X4" s="1117"/>
      <c r="Y4" s="925"/>
      <c r="Z4" s="925"/>
      <c r="AA4" s="925"/>
      <c r="AB4" s="925"/>
      <c r="AC4" s="926"/>
      <c r="AD4" s="1118"/>
      <c r="AE4" s="926"/>
      <c r="AF4" s="925"/>
      <c r="AG4" s="905">
        <v>9.0</v>
      </c>
      <c r="AH4" s="898">
        <v>12.0</v>
      </c>
      <c r="AI4" s="905">
        <v>9.0</v>
      </c>
      <c r="AJ4" s="905">
        <v>9.0</v>
      </c>
      <c r="AK4" s="971">
        <v>9.0</v>
      </c>
      <c r="AL4" s="404">
        <f t="shared" si="1"/>
        <v>15</v>
      </c>
      <c r="AM4" s="1030">
        <v>0.0</v>
      </c>
    </row>
    <row r="5" ht="15.0" customHeight="1">
      <c r="A5" s="19">
        <v>3.0</v>
      </c>
      <c r="B5" s="939" t="s">
        <v>157</v>
      </c>
      <c r="C5" s="358"/>
      <c r="D5" s="32"/>
      <c r="E5" s="23"/>
      <c r="F5" s="863" t="s">
        <v>792</v>
      </c>
      <c r="G5" s="1031"/>
      <c r="H5" s="905"/>
      <c r="I5" s="971"/>
      <c r="J5" s="971"/>
      <c r="K5" s="905">
        <v>9.0</v>
      </c>
      <c r="L5" s="905">
        <v>9.0</v>
      </c>
      <c r="M5" s="898">
        <v>12.0</v>
      </c>
      <c r="N5" s="905">
        <v>9.0</v>
      </c>
      <c r="O5" s="905">
        <v>9.0</v>
      </c>
      <c r="P5" s="971">
        <v>9.0</v>
      </c>
      <c r="Q5" s="971"/>
      <c r="R5" s="905">
        <v>9.0</v>
      </c>
      <c r="S5" s="1119">
        <v>12.0</v>
      </c>
      <c r="T5" s="905">
        <v>9.0</v>
      </c>
      <c r="U5" s="905">
        <v>9.0</v>
      </c>
      <c r="V5" s="898">
        <v>12.0</v>
      </c>
      <c r="W5" s="1120">
        <v>9.0</v>
      </c>
      <c r="X5" s="1121"/>
      <c r="Y5" s="898">
        <v>12.0</v>
      </c>
      <c r="Z5" s="905">
        <v>9.0</v>
      </c>
      <c r="AA5" s="905"/>
      <c r="AB5" s="898">
        <v>12.0</v>
      </c>
      <c r="AC5" s="905">
        <v>9.0</v>
      </c>
      <c r="AD5" s="1122"/>
      <c r="AE5" s="898">
        <v>12.0</v>
      </c>
      <c r="AF5" s="905">
        <v>9.0</v>
      </c>
      <c r="AG5" s="898">
        <v>12.0</v>
      </c>
      <c r="AH5" s="905">
        <v>9.0</v>
      </c>
      <c r="AI5" s="905">
        <v>9.0</v>
      </c>
      <c r="AJ5" s="905">
        <v>9.0</v>
      </c>
      <c r="AK5" s="971"/>
      <c r="AL5" s="404">
        <f t="shared" si="1"/>
        <v>22</v>
      </c>
      <c r="AM5" s="1030">
        <v>1.0</v>
      </c>
    </row>
    <row r="6" ht="15.0" customHeight="1">
      <c r="A6" s="19">
        <v>4.0</v>
      </c>
      <c r="B6" s="939" t="s">
        <v>827</v>
      </c>
      <c r="C6" s="358"/>
      <c r="D6" s="32"/>
      <c r="E6" s="23"/>
      <c r="F6" s="863" t="s">
        <v>792</v>
      </c>
      <c r="G6" s="905">
        <v>9.0</v>
      </c>
      <c r="H6" s="905">
        <v>9.0</v>
      </c>
      <c r="I6" s="898">
        <v>12.0</v>
      </c>
      <c r="J6" s="971"/>
      <c r="K6" s="905"/>
      <c r="L6" s="898">
        <v>12.0</v>
      </c>
      <c r="M6" s="905">
        <v>9.0</v>
      </c>
      <c r="N6" s="905">
        <v>9.0</v>
      </c>
      <c r="O6" s="898">
        <v>12.0</v>
      </c>
      <c r="P6" s="971"/>
      <c r="Q6" s="898">
        <v>12.0</v>
      </c>
      <c r="R6" s="905">
        <v>9.0</v>
      </c>
      <c r="S6" s="905">
        <v>9.0</v>
      </c>
      <c r="T6" s="905"/>
      <c r="U6" s="898">
        <v>12.0</v>
      </c>
      <c r="V6" s="905">
        <v>9.0</v>
      </c>
      <c r="W6" s="1121"/>
      <c r="X6" s="1121"/>
      <c r="Y6" s="905">
        <v>9.0</v>
      </c>
      <c r="Z6" s="905">
        <v>9.0</v>
      </c>
      <c r="AA6" s="905">
        <v>9.0</v>
      </c>
      <c r="AB6" s="905">
        <v>9.0</v>
      </c>
      <c r="AC6" s="898">
        <v>12.0</v>
      </c>
      <c r="AD6" s="1122"/>
      <c r="AE6" s="1122"/>
      <c r="AF6" s="898">
        <v>12.0</v>
      </c>
      <c r="AG6" s="905">
        <v>9.0</v>
      </c>
      <c r="AH6" s="905">
        <v>9.0</v>
      </c>
      <c r="AI6" s="905">
        <v>9.0</v>
      </c>
      <c r="AJ6" s="905">
        <v>9.0</v>
      </c>
      <c r="AK6" s="898">
        <v>12.0</v>
      </c>
      <c r="AL6" s="404">
        <f t="shared" si="1"/>
        <v>23</v>
      </c>
      <c r="AM6" s="1030">
        <v>1.0</v>
      </c>
    </row>
    <row r="7" ht="15.0" customHeight="1">
      <c r="A7" s="19">
        <v>5.0</v>
      </c>
      <c r="B7" s="819" t="s">
        <v>198</v>
      </c>
      <c r="C7" s="358"/>
      <c r="D7" s="32"/>
      <c r="E7" s="23"/>
      <c r="F7" s="913"/>
      <c r="G7" s="905">
        <v>9.0</v>
      </c>
      <c r="H7" s="905">
        <v>9.0</v>
      </c>
      <c r="I7" s="971"/>
      <c r="J7" s="971"/>
      <c r="K7" s="898">
        <v>12.0</v>
      </c>
      <c r="L7" s="905">
        <v>9.0</v>
      </c>
      <c r="M7" s="898">
        <v>12.0</v>
      </c>
      <c r="N7" s="905">
        <v>9.0</v>
      </c>
      <c r="O7" s="905">
        <v>9.0</v>
      </c>
      <c r="P7" s="971"/>
      <c r="Q7" s="971">
        <v>9.0</v>
      </c>
      <c r="R7" s="905">
        <v>9.0</v>
      </c>
      <c r="S7" s="905"/>
      <c r="T7" s="898">
        <v>12.0</v>
      </c>
      <c r="U7" s="905">
        <v>9.0</v>
      </c>
      <c r="V7" s="905">
        <v>9.0</v>
      </c>
      <c r="W7" s="1121"/>
      <c r="X7" s="1121"/>
      <c r="Y7" s="905">
        <v>9.0</v>
      </c>
      <c r="Z7" s="898">
        <v>12.0</v>
      </c>
      <c r="AA7" s="905">
        <v>9.0</v>
      </c>
      <c r="AB7" s="905">
        <v>9.0</v>
      </c>
      <c r="AC7" s="905">
        <v>9.0</v>
      </c>
      <c r="AD7" s="898">
        <v>12.0</v>
      </c>
      <c r="AE7" s="1122"/>
      <c r="AF7" s="905"/>
      <c r="AG7" s="905">
        <v>9.0</v>
      </c>
      <c r="AH7" s="905">
        <v>9.0</v>
      </c>
      <c r="AI7" s="905">
        <v>9.0</v>
      </c>
      <c r="AJ7" s="898">
        <v>12.0</v>
      </c>
      <c r="AK7" s="971"/>
      <c r="AL7" s="404">
        <f t="shared" si="1"/>
        <v>22</v>
      </c>
      <c r="AM7" s="1030">
        <v>1.0</v>
      </c>
    </row>
    <row r="8" ht="15.0" customHeight="1">
      <c r="A8" s="19">
        <v>6.0</v>
      </c>
      <c r="B8" s="1123" t="s">
        <v>686</v>
      </c>
      <c r="C8" s="359"/>
      <c r="D8" s="32"/>
      <c r="E8" s="23"/>
      <c r="F8" s="863" t="s">
        <v>792</v>
      </c>
      <c r="G8" s="905">
        <v>9.0</v>
      </c>
      <c r="H8" s="1124"/>
      <c r="I8" s="1124"/>
      <c r="J8" s="1124"/>
      <c r="K8" s="1124"/>
      <c r="L8" s="1124"/>
      <c r="M8" s="1124"/>
      <c r="N8" s="1124"/>
      <c r="O8" s="1125"/>
      <c r="P8" s="1124"/>
      <c r="Q8" s="1124"/>
      <c r="R8" s="1126"/>
      <c r="S8" s="1125"/>
      <c r="T8" s="1127"/>
      <c r="U8" s="1127"/>
      <c r="V8" s="1127"/>
      <c r="W8" s="1128"/>
      <c r="X8" s="1128"/>
      <c r="Y8" s="1125"/>
      <c r="Z8" s="1124"/>
      <c r="AA8" s="1124"/>
      <c r="AB8" s="1124"/>
      <c r="AC8" s="1124"/>
      <c r="AD8" s="1129"/>
      <c r="AE8" s="1129"/>
      <c r="AF8" s="1124"/>
      <c r="AG8" s="1124"/>
      <c r="AH8" s="1124"/>
      <c r="AI8" s="1125"/>
      <c r="AJ8" s="1124"/>
      <c r="AK8" s="1124"/>
      <c r="AL8" s="404">
        <f t="shared" si="1"/>
        <v>1</v>
      </c>
      <c r="AM8" s="1030">
        <v>0.0</v>
      </c>
    </row>
    <row r="9" ht="15.0" customHeight="1">
      <c r="A9" s="19">
        <v>7.0</v>
      </c>
      <c r="B9" s="819" t="s">
        <v>23</v>
      </c>
      <c r="C9" s="358"/>
      <c r="D9" s="32"/>
      <c r="E9" s="23"/>
      <c r="F9" s="863" t="s">
        <v>792</v>
      </c>
      <c r="G9" s="978"/>
      <c r="H9" s="988"/>
      <c r="I9" s="978"/>
      <c r="J9" s="978"/>
      <c r="K9" s="978"/>
      <c r="L9" s="978"/>
      <c r="M9" s="978"/>
      <c r="N9" s="988"/>
      <c r="O9" s="978"/>
      <c r="P9" s="971"/>
      <c r="Q9" s="971"/>
      <c r="R9" s="898">
        <v>12.0</v>
      </c>
      <c r="S9" s="905">
        <v>9.0</v>
      </c>
      <c r="T9" s="905">
        <v>9.0</v>
      </c>
      <c r="U9" s="905">
        <v>9.0</v>
      </c>
      <c r="V9" s="905">
        <v>9.0</v>
      </c>
      <c r="W9" s="898">
        <v>12.0</v>
      </c>
      <c r="X9" s="1121"/>
      <c r="Y9" s="905">
        <v>9.0</v>
      </c>
      <c r="Z9" s="905">
        <v>9.0</v>
      </c>
      <c r="AA9" s="905"/>
      <c r="AB9" s="905">
        <v>9.0</v>
      </c>
      <c r="AC9" s="898">
        <v>12.0</v>
      </c>
      <c r="AD9" s="1122"/>
      <c r="AE9" s="1122"/>
      <c r="AF9" s="905">
        <v>9.0</v>
      </c>
      <c r="AG9" s="905">
        <v>9.0</v>
      </c>
      <c r="AH9" s="898">
        <v>12.0</v>
      </c>
      <c r="AI9" s="905">
        <v>9.0</v>
      </c>
      <c r="AJ9" s="905">
        <v>9.0</v>
      </c>
      <c r="AK9" s="971"/>
      <c r="AL9" s="404">
        <f t="shared" si="1"/>
        <v>15</v>
      </c>
      <c r="AM9" s="1030">
        <v>1.0</v>
      </c>
    </row>
    <row r="10" ht="15.0" customHeight="1">
      <c r="A10" s="19">
        <v>8.0</v>
      </c>
      <c r="B10" s="829" t="s">
        <v>760</v>
      </c>
      <c r="C10" s="358"/>
      <c r="D10" s="32"/>
      <c r="E10" s="912"/>
      <c r="F10" s="913"/>
      <c r="G10" s="898">
        <v>12.0</v>
      </c>
      <c r="H10" s="905"/>
      <c r="I10" s="971"/>
      <c r="J10" s="971"/>
      <c r="K10" s="898">
        <v>12.0</v>
      </c>
      <c r="L10" s="905">
        <v>9.0</v>
      </c>
      <c r="M10" s="905">
        <v>9.0</v>
      </c>
      <c r="N10" s="905">
        <v>9.0</v>
      </c>
      <c r="O10" s="898">
        <v>12.0</v>
      </c>
      <c r="P10" s="971">
        <v>9.0</v>
      </c>
      <c r="Q10" s="971"/>
      <c r="R10" s="905">
        <v>9.0</v>
      </c>
      <c r="S10" s="905">
        <v>9.0</v>
      </c>
      <c r="T10" s="905"/>
      <c r="U10" s="905">
        <v>9.0</v>
      </c>
      <c r="V10" s="898">
        <v>12.0</v>
      </c>
      <c r="W10" s="1113"/>
      <c r="X10" s="1113"/>
      <c r="Y10" s="978"/>
      <c r="Z10" s="978"/>
      <c r="AA10" s="978"/>
      <c r="AB10" s="988"/>
      <c r="AC10" s="1130"/>
      <c r="AD10" s="1131"/>
      <c r="AE10" s="1131"/>
      <c r="AF10" s="978"/>
      <c r="AG10" s="988"/>
      <c r="AH10" s="978"/>
      <c r="AI10" s="978"/>
      <c r="AJ10" s="978"/>
      <c r="AK10" s="978"/>
      <c r="AL10" s="404">
        <f t="shared" si="1"/>
        <v>11</v>
      </c>
      <c r="AM10" s="1030">
        <v>1.0</v>
      </c>
    </row>
    <row r="11" ht="15.0" customHeight="1">
      <c r="A11" s="19">
        <v>9.0</v>
      </c>
      <c r="B11" s="829" t="s">
        <v>714</v>
      </c>
      <c r="C11" s="358"/>
      <c r="D11" s="32"/>
      <c r="E11" s="382"/>
      <c r="F11" s="863" t="s">
        <v>792</v>
      </c>
      <c r="G11" s="905">
        <v>9.0</v>
      </c>
      <c r="H11" s="905">
        <v>9.0</v>
      </c>
      <c r="I11" s="898">
        <v>12.0</v>
      </c>
      <c r="J11" s="971"/>
      <c r="K11" s="905"/>
      <c r="L11" s="905">
        <v>9.0</v>
      </c>
      <c r="M11" s="905">
        <v>9.0</v>
      </c>
      <c r="N11" s="898">
        <v>12.0</v>
      </c>
      <c r="O11" s="905">
        <v>9.0</v>
      </c>
      <c r="P11" s="971"/>
      <c r="Q11" s="971"/>
      <c r="R11" s="905">
        <v>9.0</v>
      </c>
      <c r="S11" s="905">
        <v>9.0</v>
      </c>
      <c r="T11" s="905">
        <v>9.0</v>
      </c>
      <c r="U11" s="905"/>
      <c r="V11" s="898">
        <v>12.0</v>
      </c>
      <c r="W11" s="1120"/>
      <c r="X11" s="898">
        <v>12.0</v>
      </c>
      <c r="Y11" s="1047">
        <v>9.0</v>
      </c>
      <c r="Z11" s="1048">
        <v>9.0</v>
      </c>
      <c r="AA11" s="898">
        <v>12.0</v>
      </c>
      <c r="AB11" s="1048">
        <v>9.0</v>
      </c>
      <c r="AC11" s="1132">
        <v>9.0</v>
      </c>
      <c r="AD11" s="1122"/>
      <c r="AE11" s="1122"/>
      <c r="AF11" s="898">
        <v>12.0</v>
      </c>
      <c r="AG11" s="905">
        <v>9.0</v>
      </c>
      <c r="AH11" s="905"/>
      <c r="AI11" s="905">
        <v>9.0</v>
      </c>
      <c r="AJ11" s="905">
        <v>9.0</v>
      </c>
      <c r="AK11" s="898">
        <v>12.0</v>
      </c>
      <c r="AL11" s="404">
        <f t="shared" si="1"/>
        <v>22</v>
      </c>
      <c r="AM11" s="1030">
        <v>1.0</v>
      </c>
    </row>
    <row r="12" ht="15.0" customHeight="1">
      <c r="A12" s="19">
        <v>10.0</v>
      </c>
      <c r="B12" s="819" t="s">
        <v>253</v>
      </c>
      <c r="C12" s="358"/>
      <c r="D12" s="32"/>
      <c r="E12" s="23"/>
      <c r="F12" s="913"/>
      <c r="G12" s="905">
        <v>9.0</v>
      </c>
      <c r="H12" s="905">
        <v>9.0</v>
      </c>
      <c r="I12" s="971"/>
      <c r="J12" s="971"/>
      <c r="K12" s="978"/>
      <c r="L12" s="978"/>
      <c r="M12" s="978"/>
      <c r="N12" s="978"/>
      <c r="O12" s="978"/>
      <c r="P12" s="978"/>
      <c r="Q12" s="978"/>
      <c r="R12" s="978"/>
      <c r="S12" s="978"/>
      <c r="T12" s="978"/>
      <c r="U12" s="978"/>
      <c r="V12" s="1133"/>
      <c r="W12" s="1134"/>
      <c r="X12" s="1134"/>
      <c r="Y12" s="1135">
        <v>9.0</v>
      </c>
      <c r="Z12" s="1136">
        <v>9.0</v>
      </c>
      <c r="AA12" s="1136">
        <v>9.0</v>
      </c>
      <c r="AB12" s="1136">
        <v>9.0</v>
      </c>
      <c r="AC12" s="1132">
        <v>9.0</v>
      </c>
      <c r="AD12" s="1122"/>
      <c r="AE12" s="1122"/>
      <c r="AF12" s="1135">
        <v>9.0</v>
      </c>
      <c r="AG12" s="1136">
        <v>9.0</v>
      </c>
      <c r="AH12" s="1136">
        <v>9.0</v>
      </c>
      <c r="AI12" s="1136">
        <v>9.0</v>
      </c>
      <c r="AJ12" s="1136">
        <v>9.0</v>
      </c>
      <c r="AK12" s="971"/>
      <c r="AL12" s="404">
        <f t="shared" si="1"/>
        <v>12</v>
      </c>
      <c r="AM12" s="1030">
        <v>0.0</v>
      </c>
    </row>
    <row r="13" ht="15.0" customHeight="1">
      <c r="A13" s="19">
        <v>11.0</v>
      </c>
      <c r="B13" s="819" t="s">
        <v>828</v>
      </c>
      <c r="C13" s="359"/>
      <c r="D13" s="32"/>
      <c r="E13" s="23"/>
      <c r="F13" s="913"/>
      <c r="G13" s="905">
        <v>9.0</v>
      </c>
      <c r="H13" s="905">
        <v>9.0</v>
      </c>
      <c r="I13" s="971"/>
      <c r="J13" s="971"/>
      <c r="K13" s="898">
        <v>12.0</v>
      </c>
      <c r="L13" s="905">
        <v>9.0</v>
      </c>
      <c r="M13" s="905">
        <v>9.0</v>
      </c>
      <c r="N13" s="898">
        <v>12.0</v>
      </c>
      <c r="O13" s="905">
        <v>9.0</v>
      </c>
      <c r="P13" s="971"/>
      <c r="Q13" s="898">
        <v>12.0</v>
      </c>
      <c r="R13" s="1047">
        <v>9.0</v>
      </c>
      <c r="S13" s="898">
        <v>12.0</v>
      </c>
      <c r="T13" s="1048"/>
      <c r="U13" s="1048">
        <v>9.0</v>
      </c>
      <c r="V13" s="1048">
        <v>9.0</v>
      </c>
      <c r="W13" s="1121"/>
      <c r="X13" s="1121"/>
      <c r="Y13" s="1047">
        <v>9.0</v>
      </c>
      <c r="Z13" s="898">
        <v>12.0</v>
      </c>
      <c r="AA13" s="905">
        <v>9.0</v>
      </c>
      <c r="AB13" s="905">
        <v>9.0</v>
      </c>
      <c r="AC13" s="898">
        <v>12.0</v>
      </c>
      <c r="AD13" s="1137">
        <v>9.0</v>
      </c>
      <c r="AE13" s="1122"/>
      <c r="AF13" s="1135">
        <v>9.0</v>
      </c>
      <c r="AG13" s="1136">
        <v>9.0</v>
      </c>
      <c r="AH13" s="1136"/>
      <c r="AI13" s="1136">
        <v>9.0</v>
      </c>
      <c r="AJ13" s="898">
        <v>12.0</v>
      </c>
      <c r="AK13" s="971"/>
      <c r="AL13" s="404">
        <f t="shared" si="1"/>
        <v>22</v>
      </c>
      <c r="AM13" s="1030">
        <v>2.0</v>
      </c>
    </row>
    <row r="14" ht="15.0" customHeight="1">
      <c r="A14" s="19">
        <v>12.0</v>
      </c>
      <c r="B14" s="829" t="s">
        <v>278</v>
      </c>
      <c r="C14" s="358"/>
      <c r="D14" s="32"/>
      <c r="E14" s="23"/>
      <c r="F14" s="863" t="s">
        <v>792</v>
      </c>
      <c r="G14" s="978"/>
      <c r="H14" s="978"/>
      <c r="I14" s="978"/>
      <c r="J14" s="978"/>
      <c r="K14" s="978"/>
      <c r="L14" s="978"/>
      <c r="M14" s="978"/>
      <c r="N14" s="978"/>
      <c r="O14" s="988"/>
      <c r="P14" s="978"/>
      <c r="Q14" s="978"/>
      <c r="R14" s="898">
        <v>12.0</v>
      </c>
      <c r="S14" s="1048">
        <v>9.0</v>
      </c>
      <c r="T14" s="1048">
        <v>9.0</v>
      </c>
      <c r="U14" s="1048">
        <v>9.0</v>
      </c>
      <c r="V14" s="1048"/>
      <c r="W14" s="1121"/>
      <c r="X14" s="898">
        <v>12.0</v>
      </c>
      <c r="Y14" s="898">
        <v>12.0</v>
      </c>
      <c r="Z14" s="1049">
        <v>9.0</v>
      </c>
      <c r="AA14" s="905">
        <v>9.0</v>
      </c>
      <c r="AB14" s="905">
        <v>9.0</v>
      </c>
      <c r="AC14" s="905">
        <v>9.0</v>
      </c>
      <c r="AD14" s="1122"/>
      <c r="AE14" s="1122"/>
      <c r="AF14" s="1135">
        <v>9.0</v>
      </c>
      <c r="AG14" s="1136">
        <v>9.0</v>
      </c>
      <c r="AH14" s="1136">
        <v>9.0</v>
      </c>
      <c r="AI14" s="898">
        <v>12.0</v>
      </c>
      <c r="AJ14" s="1135">
        <v>9.0</v>
      </c>
      <c r="AK14" s="971">
        <v>9.0</v>
      </c>
      <c r="AL14" s="404">
        <f t="shared" si="1"/>
        <v>16</v>
      </c>
      <c r="AM14" s="1030">
        <v>1.0</v>
      </c>
    </row>
    <row r="15" ht="15.0" customHeight="1">
      <c r="A15" s="19">
        <v>13.0</v>
      </c>
      <c r="B15" s="829" t="s">
        <v>200</v>
      </c>
      <c r="C15" s="359"/>
      <c r="D15" s="32"/>
      <c r="E15" s="23"/>
      <c r="F15" s="863" t="s">
        <v>792</v>
      </c>
      <c r="G15" s="905">
        <v>9.0</v>
      </c>
      <c r="H15" s="898">
        <v>12.0</v>
      </c>
      <c r="I15" s="971"/>
      <c r="J15" s="971"/>
      <c r="K15" s="905">
        <v>9.0</v>
      </c>
      <c r="L15" s="898">
        <v>12.0</v>
      </c>
      <c r="M15" s="905">
        <v>9.0</v>
      </c>
      <c r="N15" s="905">
        <v>9.0</v>
      </c>
      <c r="O15" s="905">
        <v>9.0</v>
      </c>
      <c r="P15" s="971">
        <v>9.0</v>
      </c>
      <c r="Q15" s="971"/>
      <c r="R15" s="905">
        <v>9.0</v>
      </c>
      <c r="S15" s="905"/>
      <c r="T15" s="905">
        <v>9.0</v>
      </c>
      <c r="U15" s="898">
        <v>12.0</v>
      </c>
      <c r="V15" s="905">
        <v>9.0</v>
      </c>
      <c r="W15" s="1121"/>
      <c r="X15" s="1121"/>
      <c r="Y15" s="905">
        <v>9.0</v>
      </c>
      <c r="Z15" s="905">
        <v>9.0</v>
      </c>
      <c r="AA15" s="905">
        <v>9.0</v>
      </c>
      <c r="AB15" s="905">
        <v>9.0</v>
      </c>
      <c r="AC15" s="898">
        <v>12.0</v>
      </c>
      <c r="AD15" s="1137">
        <v>9.0</v>
      </c>
      <c r="AE15" s="1122"/>
      <c r="AF15" s="1135"/>
      <c r="AG15" s="1136">
        <v>9.0</v>
      </c>
      <c r="AH15" s="898">
        <v>12.0</v>
      </c>
      <c r="AI15" s="1135">
        <v>9.0</v>
      </c>
      <c r="AJ15" s="1136"/>
      <c r="AK15" s="971"/>
      <c r="AL15" s="404">
        <f t="shared" si="1"/>
        <v>21</v>
      </c>
      <c r="AM15" s="1030">
        <v>1.0</v>
      </c>
    </row>
    <row r="16" ht="15.0" customHeight="1">
      <c r="A16" s="19">
        <v>14.0</v>
      </c>
      <c r="B16" s="939" t="s">
        <v>777</v>
      </c>
      <c r="C16" s="359"/>
      <c r="D16" s="32"/>
      <c r="E16" s="23"/>
      <c r="F16" s="863" t="s">
        <v>792</v>
      </c>
      <c r="G16" s="898">
        <v>12.0</v>
      </c>
      <c r="H16" s="905">
        <v>9.0</v>
      </c>
      <c r="I16" s="971">
        <v>9.0</v>
      </c>
      <c r="J16" s="971"/>
      <c r="K16" s="905">
        <v>9.0</v>
      </c>
      <c r="L16" s="905"/>
      <c r="M16" s="898">
        <v>12.0</v>
      </c>
      <c r="N16" s="905">
        <v>9.0</v>
      </c>
      <c r="O16" s="905"/>
      <c r="P16" s="971"/>
      <c r="Q16" s="971"/>
      <c r="R16" s="898">
        <v>12.0</v>
      </c>
      <c r="S16" s="905">
        <v>9.0</v>
      </c>
      <c r="T16" s="905">
        <v>9.0</v>
      </c>
      <c r="U16" s="905">
        <v>9.0</v>
      </c>
      <c r="V16" s="905">
        <v>9.0</v>
      </c>
      <c r="W16" s="898">
        <v>12.0</v>
      </c>
      <c r="X16" s="1121"/>
      <c r="Y16" s="905">
        <v>9.0</v>
      </c>
      <c r="Z16" s="905">
        <v>9.0</v>
      </c>
      <c r="AA16" s="905">
        <v>9.0</v>
      </c>
      <c r="AB16" s="898">
        <v>12.0</v>
      </c>
      <c r="AC16" s="905"/>
      <c r="AD16" s="1122"/>
      <c r="AE16" s="898">
        <v>12.0</v>
      </c>
      <c r="AF16" s="1135">
        <v>9.0</v>
      </c>
      <c r="AG16" s="1136">
        <v>9.0</v>
      </c>
      <c r="AH16" s="1135">
        <v>9.0</v>
      </c>
      <c r="AI16" s="1136">
        <v>9.0</v>
      </c>
      <c r="AJ16" s="898">
        <v>12.0</v>
      </c>
      <c r="AK16" s="971"/>
      <c r="AL16" s="404">
        <f t="shared" si="1"/>
        <v>22</v>
      </c>
      <c r="AM16" s="1030">
        <v>1.0</v>
      </c>
    </row>
    <row r="17" ht="15.0" customHeight="1">
      <c r="A17" s="19">
        <v>15.0</v>
      </c>
      <c r="B17" s="1042" t="s">
        <v>27</v>
      </c>
      <c r="C17" s="359"/>
      <c r="D17" s="32"/>
      <c r="E17" s="23"/>
      <c r="F17" s="913"/>
      <c r="G17" s="905">
        <v>9.0</v>
      </c>
      <c r="H17" s="905">
        <v>9.0</v>
      </c>
      <c r="I17" s="971"/>
      <c r="J17" s="971"/>
      <c r="K17" s="905">
        <v>9.0</v>
      </c>
      <c r="L17" s="898">
        <v>12.0</v>
      </c>
      <c r="M17" s="905">
        <v>9.0</v>
      </c>
      <c r="N17" s="905">
        <v>9.0</v>
      </c>
      <c r="O17" s="905">
        <v>9.0</v>
      </c>
      <c r="P17" s="981"/>
      <c r="Q17" s="971"/>
      <c r="R17" s="898">
        <v>12.0</v>
      </c>
      <c r="S17" s="905">
        <v>9.0</v>
      </c>
      <c r="T17" s="905">
        <v>9.0</v>
      </c>
      <c r="U17" s="905">
        <v>9.0</v>
      </c>
      <c r="V17" s="898">
        <v>12.0</v>
      </c>
      <c r="W17" s="1137"/>
      <c r="X17" s="1120">
        <v>9.0</v>
      </c>
      <c r="Y17" s="898">
        <v>12.0</v>
      </c>
      <c r="Z17" s="905">
        <v>9.0</v>
      </c>
      <c r="AA17" s="905"/>
      <c r="AB17" s="905">
        <v>9.0</v>
      </c>
      <c r="AC17" s="905">
        <v>9.0</v>
      </c>
      <c r="AD17" s="1122"/>
      <c r="AE17" s="1122"/>
      <c r="AF17" s="1135">
        <v>9.0</v>
      </c>
      <c r="AG17" s="898">
        <v>12.0</v>
      </c>
      <c r="AH17" s="1136">
        <v>9.0</v>
      </c>
      <c r="AI17" s="1135">
        <v>9.0</v>
      </c>
      <c r="AJ17" s="1136">
        <v>9.0</v>
      </c>
      <c r="AK17" s="971"/>
      <c r="AL17" s="404">
        <f t="shared" si="1"/>
        <v>22</v>
      </c>
      <c r="AM17" s="1030">
        <v>1.0</v>
      </c>
    </row>
    <row r="18" ht="15.0" customHeight="1">
      <c r="A18" s="19">
        <v>16.0</v>
      </c>
      <c r="B18" s="819" t="s">
        <v>28</v>
      </c>
      <c r="C18" s="362"/>
      <c r="D18" s="32"/>
      <c r="E18" s="23"/>
      <c r="F18" s="913"/>
      <c r="G18" s="905">
        <v>9.0</v>
      </c>
      <c r="H18" s="905">
        <v>9.0</v>
      </c>
      <c r="I18" s="971"/>
      <c r="J18" s="971"/>
      <c r="K18" s="905">
        <v>9.0</v>
      </c>
      <c r="L18" s="905">
        <v>9.0</v>
      </c>
      <c r="M18" s="905">
        <v>9.0</v>
      </c>
      <c r="N18" s="905">
        <v>9.0</v>
      </c>
      <c r="O18" s="898">
        <v>12.0</v>
      </c>
      <c r="P18" s="971"/>
      <c r="Q18" s="898">
        <v>12.0</v>
      </c>
      <c r="R18" s="905">
        <v>9.0</v>
      </c>
      <c r="S18" s="905">
        <v>9.0</v>
      </c>
      <c r="T18" s="905"/>
      <c r="U18" s="898">
        <v>12.0</v>
      </c>
      <c r="V18" s="905">
        <v>9.0</v>
      </c>
      <c r="W18" s="1121"/>
      <c r="X18" s="1121"/>
      <c r="Y18" s="905">
        <v>9.0</v>
      </c>
      <c r="Z18" s="898">
        <v>12.0</v>
      </c>
      <c r="AA18" s="905">
        <v>9.0</v>
      </c>
      <c r="AB18" s="905">
        <v>9.0</v>
      </c>
      <c r="AC18" s="905">
        <v>9.0</v>
      </c>
      <c r="AD18" s="898">
        <v>12.0</v>
      </c>
      <c r="AE18" s="1122"/>
      <c r="AF18" s="1135"/>
      <c r="AG18" s="1136">
        <v>9.0</v>
      </c>
      <c r="AH18" s="1135">
        <v>9.0</v>
      </c>
      <c r="AI18" s="1136">
        <v>9.0</v>
      </c>
      <c r="AJ18" s="898">
        <v>12.0</v>
      </c>
      <c r="AK18" s="971"/>
      <c r="AL18" s="404">
        <f t="shared" si="1"/>
        <v>22</v>
      </c>
      <c r="AM18" s="1030">
        <v>1.0</v>
      </c>
    </row>
    <row r="19" ht="15.0" customHeight="1">
      <c r="A19" s="19">
        <v>17.0</v>
      </c>
      <c r="B19" s="819" t="s">
        <v>312</v>
      </c>
      <c r="C19" s="359"/>
      <c r="D19" s="32"/>
      <c r="E19" s="23"/>
      <c r="F19" s="863" t="s">
        <v>792</v>
      </c>
      <c r="G19" s="905">
        <v>9.0</v>
      </c>
      <c r="H19" s="905">
        <v>9.0</v>
      </c>
      <c r="I19" s="971"/>
      <c r="J19" s="971"/>
      <c r="K19" s="905">
        <v>9.0</v>
      </c>
      <c r="L19" s="905">
        <v>9.0</v>
      </c>
      <c r="M19" s="905">
        <v>9.0</v>
      </c>
      <c r="N19" s="898">
        <v>12.0</v>
      </c>
      <c r="O19" s="905">
        <v>9.0</v>
      </c>
      <c r="P19" s="971"/>
      <c r="Q19" s="971"/>
      <c r="R19" s="1031"/>
      <c r="S19" s="905">
        <v>9.0</v>
      </c>
      <c r="T19" s="898">
        <v>12.0</v>
      </c>
      <c r="U19" s="898">
        <v>12.0</v>
      </c>
      <c r="V19" s="905">
        <v>9.0</v>
      </c>
      <c r="W19" s="1120">
        <v>9.0</v>
      </c>
      <c r="X19" s="1121"/>
      <c r="Y19" s="905">
        <v>9.0</v>
      </c>
      <c r="Z19" s="905">
        <v>9.0</v>
      </c>
      <c r="AA19" s="898">
        <v>12.0</v>
      </c>
      <c r="AB19" s="905">
        <v>9.0</v>
      </c>
      <c r="AC19" s="905"/>
      <c r="AD19" s="1122"/>
      <c r="AE19" s="1137">
        <v>9.0</v>
      </c>
      <c r="AF19" s="1135">
        <v>9.0</v>
      </c>
      <c r="AG19" s="898">
        <v>12.0</v>
      </c>
      <c r="AH19" s="1135">
        <v>9.0</v>
      </c>
      <c r="AI19" s="1135">
        <v>9.0</v>
      </c>
      <c r="AJ19" s="1136">
        <v>9.0</v>
      </c>
      <c r="AK19" s="971"/>
      <c r="AL19" s="404">
        <f t="shared" si="1"/>
        <v>22</v>
      </c>
      <c r="AM19" s="1030">
        <v>1.0</v>
      </c>
    </row>
    <row r="20" ht="15.0" customHeight="1">
      <c r="A20" s="19">
        <v>18.0</v>
      </c>
      <c r="B20" s="939" t="s">
        <v>829</v>
      </c>
      <c r="C20" s="380"/>
      <c r="D20" s="32"/>
      <c r="E20" s="23"/>
      <c r="F20" s="913"/>
      <c r="G20" s="905">
        <v>9.0</v>
      </c>
      <c r="H20" s="898">
        <v>12.0</v>
      </c>
      <c r="I20" s="971"/>
      <c r="J20" s="898">
        <v>12.0</v>
      </c>
      <c r="K20" s="905">
        <v>9.0</v>
      </c>
      <c r="L20" s="905">
        <v>9.0</v>
      </c>
      <c r="M20" s="905">
        <v>9.0</v>
      </c>
      <c r="N20" s="905">
        <v>9.0</v>
      </c>
      <c r="O20" s="1045"/>
      <c r="P20" s="971"/>
      <c r="Q20" s="971"/>
      <c r="R20" s="905">
        <v>9.0</v>
      </c>
      <c r="S20" s="905">
        <v>9.0</v>
      </c>
      <c r="T20" s="905">
        <v>9.0</v>
      </c>
      <c r="U20" s="905">
        <v>9.0</v>
      </c>
      <c r="V20" s="905">
        <v>9.0</v>
      </c>
      <c r="W20" s="1120"/>
      <c r="X20" s="1120">
        <v>9.0</v>
      </c>
      <c r="Y20" s="905">
        <v>9.0</v>
      </c>
      <c r="Z20" s="905"/>
      <c r="AA20" s="905">
        <v>9.0</v>
      </c>
      <c r="AB20" s="905">
        <v>9.0</v>
      </c>
      <c r="AC20" s="905">
        <v>9.0</v>
      </c>
      <c r="AD20" s="1122"/>
      <c r="AE20" s="1122"/>
      <c r="AF20" s="1135">
        <v>9.0</v>
      </c>
      <c r="AG20" s="1135">
        <v>9.0</v>
      </c>
      <c r="AH20" s="1135">
        <v>9.0</v>
      </c>
      <c r="AI20" s="1135">
        <v>9.0</v>
      </c>
      <c r="AJ20" s="1136">
        <v>9.0</v>
      </c>
      <c r="AK20" s="971"/>
      <c r="AL20" s="404">
        <f t="shared" si="1"/>
        <v>22</v>
      </c>
      <c r="AM20" s="1030">
        <v>1.0</v>
      </c>
    </row>
    <row r="21" ht="15.0" customHeight="1">
      <c r="A21" s="19">
        <v>19.0</v>
      </c>
      <c r="B21" s="842" t="s">
        <v>729</v>
      </c>
      <c r="C21" s="364"/>
      <c r="D21" s="32"/>
      <c r="E21" s="382"/>
      <c r="F21" s="863" t="s">
        <v>792</v>
      </c>
      <c r="G21" s="898" t="s">
        <v>193</v>
      </c>
      <c r="H21" s="905">
        <v>9.0</v>
      </c>
      <c r="I21" s="971"/>
      <c r="J21" s="898">
        <v>12.0</v>
      </c>
      <c r="K21" s="905">
        <v>9.0</v>
      </c>
      <c r="L21" s="905">
        <v>9.0</v>
      </c>
      <c r="M21" s="898">
        <v>12.0</v>
      </c>
      <c r="N21" s="905"/>
      <c r="O21" s="905"/>
      <c r="P21" s="971"/>
      <c r="Q21" s="971"/>
      <c r="R21" s="898">
        <v>12.0</v>
      </c>
      <c r="S21" s="905">
        <v>9.0</v>
      </c>
      <c r="T21" s="905">
        <v>9.0</v>
      </c>
      <c r="U21" s="905">
        <v>9.0</v>
      </c>
      <c r="V21" s="905">
        <v>9.0</v>
      </c>
      <c r="W21" s="898">
        <v>12.0</v>
      </c>
      <c r="X21" s="1121"/>
      <c r="Y21" s="905">
        <v>9.0</v>
      </c>
      <c r="Z21" s="905">
        <v>9.0</v>
      </c>
      <c r="AA21" s="905">
        <v>9.0</v>
      </c>
      <c r="AB21" s="898">
        <v>12.0</v>
      </c>
      <c r="AC21" s="905">
        <v>9.0</v>
      </c>
      <c r="AD21" s="1122"/>
      <c r="AE21" s="1122"/>
      <c r="AF21" s="1138"/>
      <c r="AG21" s="926"/>
      <c r="AH21" s="1138"/>
      <c r="AI21" s="1138"/>
      <c r="AJ21" s="1139"/>
      <c r="AK21" s="925"/>
      <c r="AL21" s="404">
        <f t="shared" si="1"/>
        <v>16</v>
      </c>
      <c r="AM21" s="1030">
        <v>1.0</v>
      </c>
    </row>
    <row r="22" ht="15.0" customHeight="1">
      <c r="A22" s="19">
        <v>20.0</v>
      </c>
      <c r="B22" s="819" t="s">
        <v>32</v>
      </c>
      <c r="C22" s="846"/>
      <c r="D22" s="32"/>
      <c r="E22" s="41"/>
      <c r="F22" s="863" t="s">
        <v>792</v>
      </c>
      <c r="G22" s="905">
        <v>9.0</v>
      </c>
      <c r="H22" s="905">
        <v>9.0</v>
      </c>
      <c r="I22" s="971"/>
      <c r="J22" s="971"/>
      <c r="K22" s="905">
        <v>9.0</v>
      </c>
      <c r="L22" s="898">
        <v>12.0</v>
      </c>
      <c r="M22" s="905">
        <v>9.0</v>
      </c>
      <c r="N22" s="905">
        <v>9.0</v>
      </c>
      <c r="O22" s="905">
        <v>9.0</v>
      </c>
      <c r="P22" s="971">
        <v>9.0</v>
      </c>
      <c r="Q22" s="971"/>
      <c r="R22" s="978"/>
      <c r="S22" s="978"/>
      <c r="T22" s="978"/>
      <c r="U22" s="978"/>
      <c r="V22" s="988"/>
      <c r="W22" s="1134"/>
      <c r="X22" s="1134"/>
      <c r="Y22" s="978"/>
      <c r="Z22" s="978"/>
      <c r="AA22" s="988"/>
      <c r="AB22" s="978"/>
      <c r="AC22" s="978"/>
      <c r="AD22" s="1140"/>
      <c r="AE22" s="1140"/>
      <c r="AF22" s="898">
        <v>12.0</v>
      </c>
      <c r="AG22" s="1135">
        <v>9.0</v>
      </c>
      <c r="AH22" s="1136">
        <v>9.0</v>
      </c>
      <c r="AI22" s="1135">
        <v>9.0</v>
      </c>
      <c r="AJ22" s="1136">
        <v>9.0</v>
      </c>
      <c r="AK22" s="971"/>
      <c r="AL22" s="404">
        <f t="shared" si="1"/>
        <v>13</v>
      </c>
      <c r="AM22" s="1030">
        <v>0.0</v>
      </c>
    </row>
    <row r="23" ht="15.0" customHeight="1">
      <c r="A23" s="19">
        <v>21.0</v>
      </c>
      <c r="B23" s="829" t="s">
        <v>33</v>
      </c>
      <c r="C23" s="364"/>
      <c r="D23" s="32"/>
      <c r="E23" s="23"/>
      <c r="F23" s="913"/>
      <c r="G23" s="905">
        <v>9.0</v>
      </c>
      <c r="H23" s="905">
        <v>9.0</v>
      </c>
      <c r="I23" s="971"/>
      <c r="J23" s="971"/>
      <c r="K23" s="898">
        <v>12.0</v>
      </c>
      <c r="L23" s="905">
        <v>9.0</v>
      </c>
      <c r="M23" s="905">
        <v>9.0</v>
      </c>
      <c r="N23" s="905">
        <v>9.0</v>
      </c>
      <c r="O23" s="905">
        <v>9.0</v>
      </c>
      <c r="P23" s="898">
        <v>12.0</v>
      </c>
      <c r="Q23" s="971"/>
      <c r="R23" s="905"/>
      <c r="S23" s="905">
        <v>9.0</v>
      </c>
      <c r="T23" s="905">
        <v>9.0</v>
      </c>
      <c r="U23" s="898">
        <v>12.0</v>
      </c>
      <c r="V23" s="905">
        <v>9.0</v>
      </c>
      <c r="W23" s="1121"/>
      <c r="X23" s="1121"/>
      <c r="Y23" s="905">
        <v>9.0</v>
      </c>
      <c r="Z23" s="898">
        <v>12.0</v>
      </c>
      <c r="AA23" s="905">
        <v>9.0</v>
      </c>
      <c r="AB23" s="905">
        <v>9.0</v>
      </c>
      <c r="AC23" s="905">
        <v>9.0</v>
      </c>
      <c r="AD23" s="1122"/>
      <c r="AE23" s="1137">
        <v>9.0</v>
      </c>
      <c r="AF23" s="898" t="s">
        <v>830</v>
      </c>
      <c r="AG23" s="1141" t="s">
        <v>358</v>
      </c>
      <c r="AH23" s="1141" t="s">
        <v>358</v>
      </c>
      <c r="AI23" s="1141" t="s">
        <v>358</v>
      </c>
      <c r="AJ23" s="1141" t="s">
        <v>358</v>
      </c>
      <c r="AK23" s="1141" t="s">
        <v>358</v>
      </c>
      <c r="AL23" s="404">
        <f t="shared" si="1"/>
        <v>18</v>
      </c>
      <c r="AM23" s="1030">
        <v>1.0</v>
      </c>
    </row>
    <row r="24" ht="15.0" customHeight="1">
      <c r="A24" s="19">
        <v>22.0</v>
      </c>
      <c r="B24" s="939" t="s">
        <v>793</v>
      </c>
      <c r="C24" s="377"/>
      <c r="D24" s="32"/>
      <c r="E24" s="382"/>
      <c r="F24" s="913"/>
      <c r="G24" s="905">
        <v>9.0</v>
      </c>
      <c r="H24" s="905">
        <v>9.0</v>
      </c>
      <c r="I24" s="971">
        <v>9.0</v>
      </c>
      <c r="J24" s="971"/>
      <c r="K24" s="905">
        <v>9.0</v>
      </c>
      <c r="L24" s="905">
        <v>9.0</v>
      </c>
      <c r="M24" s="905"/>
      <c r="N24" s="905">
        <v>9.0</v>
      </c>
      <c r="O24" s="898">
        <v>12.0</v>
      </c>
      <c r="P24" s="1033">
        <v>9.0</v>
      </c>
      <c r="Q24" s="971">
        <v>9.0</v>
      </c>
      <c r="R24" s="905">
        <v>9.0</v>
      </c>
      <c r="S24" s="905"/>
      <c r="T24" s="898">
        <v>12.0</v>
      </c>
      <c r="U24" s="905">
        <v>9.0</v>
      </c>
      <c r="V24" s="905">
        <v>9.0</v>
      </c>
      <c r="W24" s="1121"/>
      <c r="X24" s="1121"/>
      <c r="Y24" s="898">
        <v>12.0</v>
      </c>
      <c r="Z24" s="905">
        <v>9.0</v>
      </c>
      <c r="AA24" s="905">
        <v>9.0</v>
      </c>
      <c r="AB24" s="898">
        <v>12.0</v>
      </c>
      <c r="AC24" s="905">
        <v>9.0</v>
      </c>
      <c r="AD24" s="1137">
        <v>9.0</v>
      </c>
      <c r="AE24" s="1122"/>
      <c r="AF24" s="905"/>
      <c r="AG24" s="905">
        <v>9.0</v>
      </c>
      <c r="AH24" s="905">
        <v>9.0</v>
      </c>
      <c r="AI24" s="898">
        <v>12.0</v>
      </c>
      <c r="AJ24" s="905">
        <v>9.0</v>
      </c>
      <c r="AK24" s="971"/>
      <c r="AL24" s="404">
        <f t="shared" si="1"/>
        <v>23</v>
      </c>
      <c r="AM24" s="1030">
        <v>1.0</v>
      </c>
    </row>
    <row r="25" ht="15.0" customHeight="1">
      <c r="A25" s="19">
        <v>23.0</v>
      </c>
      <c r="B25" s="939" t="s">
        <v>776</v>
      </c>
      <c r="C25" s="377"/>
      <c r="D25" s="32"/>
      <c r="E25" s="23"/>
      <c r="F25" s="913"/>
      <c r="G25" s="905">
        <v>9.0</v>
      </c>
      <c r="H25" s="898">
        <v>12.0</v>
      </c>
      <c r="I25" s="971"/>
      <c r="J25" s="971">
        <v>9.0</v>
      </c>
      <c r="K25" s="905"/>
      <c r="L25" s="1045"/>
      <c r="M25" s="1045"/>
      <c r="N25" s="1124"/>
      <c r="O25" s="1124"/>
      <c r="P25" s="1124"/>
      <c r="Q25" s="1124"/>
      <c r="R25" s="1124"/>
      <c r="S25" s="1124"/>
      <c r="T25" s="1124"/>
      <c r="U25" s="1124"/>
      <c r="V25" s="1124"/>
      <c r="W25" s="1128"/>
      <c r="X25" s="1142"/>
      <c r="Y25" s="1124"/>
      <c r="Z25" s="1124"/>
      <c r="AA25" s="1124"/>
      <c r="AB25" s="1124"/>
      <c r="AC25" s="1124"/>
      <c r="AD25" s="1129"/>
      <c r="AE25" s="1129"/>
      <c r="AF25" s="1124"/>
      <c r="AG25" s="1124"/>
      <c r="AH25" s="1124"/>
      <c r="AI25" s="1124"/>
      <c r="AJ25" s="1124"/>
      <c r="AK25" s="1124"/>
      <c r="AL25" s="404">
        <f t="shared" si="1"/>
        <v>3</v>
      </c>
      <c r="AM25" s="1030">
        <v>1.0</v>
      </c>
    </row>
    <row r="26" ht="15.0" customHeight="1">
      <c r="A26" s="19">
        <v>24.0</v>
      </c>
      <c r="B26" s="829" t="s">
        <v>313</v>
      </c>
      <c r="C26" s="851"/>
      <c r="D26" s="32"/>
      <c r="E26" s="23"/>
      <c r="F26" s="913"/>
      <c r="G26" s="898">
        <v>12.0</v>
      </c>
      <c r="H26" s="905">
        <v>9.0</v>
      </c>
      <c r="I26" s="971"/>
      <c r="J26" s="898">
        <v>12.0</v>
      </c>
      <c r="K26" s="905">
        <v>9.0</v>
      </c>
      <c r="L26" s="905">
        <v>9.0</v>
      </c>
      <c r="M26" s="905">
        <v>9.0</v>
      </c>
      <c r="N26" s="905">
        <v>9.0</v>
      </c>
      <c r="O26" s="905">
        <v>9.0</v>
      </c>
      <c r="P26" s="971"/>
      <c r="Q26" s="971"/>
      <c r="R26" s="905">
        <v>9.0</v>
      </c>
      <c r="S26" s="905">
        <v>9.0</v>
      </c>
      <c r="T26" s="905">
        <v>9.0</v>
      </c>
      <c r="U26" s="905">
        <v>9.0</v>
      </c>
      <c r="V26" s="905">
        <v>9.0</v>
      </c>
      <c r="W26" s="1120">
        <v>9.0</v>
      </c>
      <c r="X26" s="1120"/>
      <c r="Y26" s="905">
        <v>9.0</v>
      </c>
      <c r="Z26" s="905">
        <v>9.0</v>
      </c>
      <c r="AA26" s="905">
        <v>9.0</v>
      </c>
      <c r="AB26" s="905"/>
      <c r="AC26" s="905">
        <v>9.0</v>
      </c>
      <c r="AD26" s="1122"/>
      <c r="AE26" s="1122"/>
      <c r="AF26" s="905">
        <v>9.0</v>
      </c>
      <c r="AG26" s="905">
        <v>9.0</v>
      </c>
      <c r="AH26" s="905">
        <v>9.0</v>
      </c>
      <c r="AI26" s="905">
        <v>9.0</v>
      </c>
      <c r="AJ26" s="905">
        <v>9.0</v>
      </c>
      <c r="AK26" s="971"/>
      <c r="AL26" s="404">
        <f t="shared" si="1"/>
        <v>23</v>
      </c>
      <c r="AM26" s="1030">
        <v>1.0</v>
      </c>
    </row>
    <row r="27" ht="15.0" customHeight="1">
      <c r="A27" s="19">
        <v>25.0</v>
      </c>
      <c r="B27" s="829" t="s">
        <v>684</v>
      </c>
      <c r="C27" s="377"/>
      <c r="D27" s="32"/>
      <c r="E27" s="43"/>
      <c r="F27" s="913"/>
      <c r="G27" s="905">
        <v>9.0</v>
      </c>
      <c r="H27" s="905">
        <v>9.0</v>
      </c>
      <c r="I27" s="971"/>
      <c r="J27" s="971"/>
      <c r="K27" s="898">
        <v>12.0</v>
      </c>
      <c r="L27" s="905">
        <v>9.0</v>
      </c>
      <c r="M27" s="905">
        <v>9.0</v>
      </c>
      <c r="N27" s="905"/>
      <c r="O27" s="905">
        <v>9.0</v>
      </c>
      <c r="P27" s="898">
        <v>12.0</v>
      </c>
      <c r="Q27" s="971"/>
      <c r="R27" s="1143">
        <v>9.0</v>
      </c>
      <c r="S27" s="1119">
        <v>12.0</v>
      </c>
      <c r="T27" s="1144">
        <v>9.0</v>
      </c>
      <c r="U27" s="1144">
        <v>9.0</v>
      </c>
      <c r="V27" s="1119">
        <v>12.0</v>
      </c>
      <c r="W27" s="1121"/>
      <c r="X27" s="1121"/>
      <c r="Y27" s="905">
        <v>9.0</v>
      </c>
      <c r="Z27" s="905">
        <v>9.0</v>
      </c>
      <c r="AA27" s="898">
        <v>12.0</v>
      </c>
      <c r="AB27" s="905">
        <v>9.0</v>
      </c>
      <c r="AC27" s="905">
        <v>9.0</v>
      </c>
      <c r="AD27" s="1122"/>
      <c r="AE27" s="1137">
        <v>9.0</v>
      </c>
      <c r="AF27" s="898">
        <v>12.0</v>
      </c>
      <c r="AG27" s="905">
        <v>9.0</v>
      </c>
      <c r="AH27" s="905">
        <v>9.0</v>
      </c>
      <c r="AI27" s="898">
        <v>12.0</v>
      </c>
      <c r="AJ27" s="905">
        <v>9.0</v>
      </c>
      <c r="AK27" s="971"/>
      <c r="AL27" s="404">
        <f t="shared" si="1"/>
        <v>23</v>
      </c>
      <c r="AM27" s="1030">
        <v>1.0</v>
      </c>
    </row>
    <row r="28" ht="15.0" customHeight="1">
      <c r="A28" s="19">
        <v>26.0</v>
      </c>
      <c r="B28" s="845" t="s">
        <v>165</v>
      </c>
      <c r="C28" s="377"/>
      <c r="D28" s="32"/>
      <c r="E28" s="43"/>
      <c r="F28" s="863" t="s">
        <v>792</v>
      </c>
      <c r="G28" s="905">
        <v>9.0</v>
      </c>
      <c r="H28" s="905">
        <v>9.0</v>
      </c>
      <c r="I28" s="898">
        <v>12.0</v>
      </c>
      <c r="J28" s="971"/>
      <c r="K28" s="898">
        <v>12.0</v>
      </c>
      <c r="L28" s="905">
        <v>9.0</v>
      </c>
      <c r="M28" s="905"/>
      <c r="N28" s="905">
        <v>9.0</v>
      </c>
      <c r="O28" s="905">
        <v>9.0</v>
      </c>
      <c r="P28" s="971"/>
      <c r="Q28" s="971"/>
      <c r="R28" s="1135">
        <v>9.0</v>
      </c>
      <c r="S28" s="1136">
        <v>9.0</v>
      </c>
      <c r="T28" s="1136">
        <v>9.0</v>
      </c>
      <c r="U28" s="1144">
        <v>9.0</v>
      </c>
      <c r="V28" s="1119">
        <v>12.0</v>
      </c>
      <c r="W28" s="1121"/>
      <c r="X28" s="1121"/>
      <c r="Y28" s="905">
        <v>9.0</v>
      </c>
      <c r="Z28" s="905">
        <v>9.0</v>
      </c>
      <c r="AA28" s="898">
        <v>12.0</v>
      </c>
      <c r="AB28" s="905">
        <v>9.0</v>
      </c>
      <c r="AC28" s="905">
        <v>9.0</v>
      </c>
      <c r="AD28" s="898">
        <v>12.0</v>
      </c>
      <c r="AE28" s="1122"/>
      <c r="AF28" s="905"/>
      <c r="AG28" s="905">
        <v>9.0</v>
      </c>
      <c r="AH28" s="905">
        <v>9.0</v>
      </c>
      <c r="AI28" s="905">
        <v>9.0</v>
      </c>
      <c r="AJ28" s="898">
        <v>12.0</v>
      </c>
      <c r="AK28" s="971"/>
      <c r="AL28" s="404">
        <f t="shared" si="1"/>
        <v>22</v>
      </c>
      <c r="AM28" s="1030">
        <v>1.0</v>
      </c>
    </row>
    <row r="29" ht="15.0" customHeight="1">
      <c r="A29" s="19">
        <v>27.0</v>
      </c>
      <c r="B29" s="829" t="s">
        <v>687</v>
      </c>
      <c r="C29" s="377"/>
      <c r="D29" s="32"/>
      <c r="E29" s="78"/>
      <c r="F29" s="863" t="s">
        <v>792</v>
      </c>
      <c r="G29" s="905">
        <v>9.0</v>
      </c>
      <c r="H29" s="905">
        <v>9.0</v>
      </c>
      <c r="I29" s="971">
        <v>9.0</v>
      </c>
      <c r="J29" s="971"/>
      <c r="K29" s="905">
        <v>9.0</v>
      </c>
      <c r="L29" s="905">
        <v>9.0</v>
      </c>
      <c r="M29" s="905">
        <v>9.0</v>
      </c>
      <c r="N29" s="905"/>
      <c r="O29" s="898">
        <v>12.0</v>
      </c>
      <c r="P29" s="971"/>
      <c r="Q29" s="971"/>
      <c r="R29" s="1135">
        <v>9.0</v>
      </c>
      <c r="S29" s="1136">
        <v>9.0</v>
      </c>
      <c r="T29" s="1038">
        <v>12.0</v>
      </c>
      <c r="U29" s="1136">
        <v>9.0</v>
      </c>
      <c r="V29" s="1136"/>
      <c r="W29" s="1121"/>
      <c r="X29" s="898">
        <v>12.0</v>
      </c>
      <c r="Y29" s="898">
        <v>12.0</v>
      </c>
      <c r="Z29" s="905">
        <v>9.0</v>
      </c>
      <c r="AA29" s="905">
        <v>9.0</v>
      </c>
      <c r="AB29" s="905">
        <v>9.0</v>
      </c>
      <c r="AC29" s="905">
        <v>9.0</v>
      </c>
      <c r="AD29" s="1122"/>
      <c r="AE29" s="1122"/>
      <c r="AF29" s="905">
        <v>9.0</v>
      </c>
      <c r="AG29" s="905">
        <v>9.0</v>
      </c>
      <c r="AH29" s="905">
        <v>9.0</v>
      </c>
      <c r="AI29" s="898">
        <v>12.0</v>
      </c>
      <c r="AJ29" s="905">
        <v>9.0</v>
      </c>
      <c r="AK29" s="971">
        <v>9.0</v>
      </c>
      <c r="AL29" s="404">
        <f t="shared" si="1"/>
        <v>23</v>
      </c>
      <c r="AM29" s="1030">
        <v>1.0</v>
      </c>
    </row>
    <row r="30" ht="15.0" customHeight="1">
      <c r="A30" s="19">
        <v>28.0</v>
      </c>
      <c r="B30" s="829" t="s">
        <v>37</v>
      </c>
      <c r="C30" s="377"/>
      <c r="D30" s="32"/>
      <c r="E30" s="78"/>
      <c r="F30" s="913"/>
      <c r="G30" s="905">
        <v>9.0</v>
      </c>
      <c r="H30" s="898">
        <v>12.0</v>
      </c>
      <c r="I30" s="971"/>
      <c r="J30" s="971"/>
      <c r="K30" s="905">
        <v>9.0</v>
      </c>
      <c r="L30" s="898">
        <v>12.0</v>
      </c>
      <c r="M30" s="905">
        <v>9.0</v>
      </c>
      <c r="N30" s="905">
        <v>9.0</v>
      </c>
      <c r="O30" s="905">
        <v>9.0</v>
      </c>
      <c r="P30" s="971"/>
      <c r="Q30" s="971"/>
      <c r="R30" s="1145" t="s">
        <v>831</v>
      </c>
      <c r="S30" s="1145" t="s">
        <v>831</v>
      </c>
      <c r="T30" s="1145" t="s">
        <v>831</v>
      </c>
      <c r="U30" s="1145" t="s">
        <v>831</v>
      </c>
      <c r="V30" s="1145" t="s">
        <v>831</v>
      </c>
      <c r="W30" s="1145" t="s">
        <v>831</v>
      </c>
      <c r="X30" s="1145" t="s">
        <v>831</v>
      </c>
      <c r="Y30" s="1145" t="s">
        <v>831</v>
      </c>
      <c r="Z30" s="1145" t="s">
        <v>831</v>
      </c>
      <c r="AA30" s="1145" t="s">
        <v>831</v>
      </c>
      <c r="AB30" s="1145" t="s">
        <v>831</v>
      </c>
      <c r="AC30" s="1145" t="s">
        <v>831</v>
      </c>
      <c r="AD30" s="1122"/>
      <c r="AE30" s="1122"/>
      <c r="AF30" s="905">
        <v>9.0</v>
      </c>
      <c r="AG30" s="905">
        <v>9.0</v>
      </c>
      <c r="AH30" s="898">
        <v>12.0</v>
      </c>
      <c r="AI30" s="905"/>
      <c r="AJ30" s="905">
        <v>9.0</v>
      </c>
      <c r="AK30" s="898">
        <v>12.0</v>
      </c>
      <c r="AL30" s="404">
        <f t="shared" si="1"/>
        <v>12</v>
      </c>
      <c r="AM30" s="1030">
        <v>1.0</v>
      </c>
    </row>
    <row r="31" ht="15.0" customHeight="1">
      <c r="A31" s="19">
        <v>29.0</v>
      </c>
      <c r="B31" s="829" t="s">
        <v>226</v>
      </c>
      <c r="C31" s="377"/>
      <c r="D31" s="32"/>
      <c r="E31" s="78"/>
      <c r="F31" s="913"/>
      <c r="G31" s="905">
        <v>9.0</v>
      </c>
      <c r="H31" s="905">
        <v>9.0</v>
      </c>
      <c r="I31" s="971"/>
      <c r="J31" s="971"/>
      <c r="K31" s="905">
        <v>9.0</v>
      </c>
      <c r="L31" s="905">
        <v>9.0</v>
      </c>
      <c r="M31" s="905">
        <v>9.0</v>
      </c>
      <c r="N31" s="905">
        <v>9.0</v>
      </c>
      <c r="O31" s="905">
        <v>9.0</v>
      </c>
      <c r="P31" s="971"/>
      <c r="Q31" s="971"/>
      <c r="R31" s="1135">
        <v>9.0</v>
      </c>
      <c r="S31" s="1136">
        <v>9.0</v>
      </c>
      <c r="T31" s="1136">
        <v>9.0</v>
      </c>
      <c r="U31" s="1136">
        <v>9.0</v>
      </c>
      <c r="V31" s="1136">
        <v>9.0</v>
      </c>
      <c r="W31" s="1121"/>
      <c r="X31" s="1121"/>
      <c r="Y31" s="1135">
        <v>9.0</v>
      </c>
      <c r="Z31" s="1136">
        <v>9.0</v>
      </c>
      <c r="AA31" s="1136">
        <v>9.0</v>
      </c>
      <c r="AB31" s="1136">
        <v>9.0</v>
      </c>
      <c r="AC31" s="1132">
        <v>9.0</v>
      </c>
      <c r="AD31" s="1122"/>
      <c r="AE31" s="1122"/>
      <c r="AF31" s="978"/>
      <c r="AG31" s="978"/>
      <c r="AH31" s="1146"/>
      <c r="AI31" s="1146"/>
      <c r="AJ31" s="1146"/>
      <c r="AK31" s="978"/>
      <c r="AL31" s="404">
        <f t="shared" si="1"/>
        <v>17</v>
      </c>
      <c r="AM31" s="1030">
        <v>0.0</v>
      </c>
    </row>
    <row r="32" ht="15.0" customHeight="1">
      <c r="A32" s="19">
        <v>30.0</v>
      </c>
      <c r="B32" s="1147" t="s">
        <v>832</v>
      </c>
      <c r="C32" s="377"/>
      <c r="D32" s="32"/>
      <c r="E32" s="78"/>
      <c r="F32" s="1032"/>
      <c r="G32" s="905">
        <v>9.0</v>
      </c>
      <c r="H32" s="905">
        <v>9.0</v>
      </c>
      <c r="I32" s="971"/>
      <c r="J32" s="971"/>
      <c r="K32" s="905">
        <v>9.0</v>
      </c>
      <c r="L32" s="905">
        <v>9.0</v>
      </c>
      <c r="M32" s="905">
        <v>9.0</v>
      </c>
      <c r="N32" s="905">
        <v>9.0</v>
      </c>
      <c r="O32" s="905">
        <v>9.0</v>
      </c>
      <c r="P32" s="971"/>
      <c r="Q32" s="971"/>
      <c r="R32" s="905">
        <v>9.0</v>
      </c>
      <c r="S32" s="905">
        <v>9.0</v>
      </c>
      <c r="T32" s="905">
        <v>9.0</v>
      </c>
      <c r="U32" s="905">
        <v>9.0</v>
      </c>
      <c r="V32" s="905">
        <v>9.0</v>
      </c>
      <c r="W32" s="1120">
        <v>9.0</v>
      </c>
      <c r="X32" s="1120"/>
      <c r="Y32" s="905">
        <v>9.0</v>
      </c>
      <c r="Z32" s="905"/>
      <c r="AA32" s="905">
        <v>9.0</v>
      </c>
      <c r="AB32" s="905">
        <v>9.0</v>
      </c>
      <c r="AC32" s="905">
        <v>9.0</v>
      </c>
      <c r="AD32" s="1122"/>
      <c r="AE32" s="1122"/>
      <c r="AF32" s="905">
        <v>9.0</v>
      </c>
      <c r="AG32" s="905">
        <v>9.0</v>
      </c>
      <c r="AH32" s="905">
        <v>9.0</v>
      </c>
      <c r="AI32" s="905">
        <v>9.0</v>
      </c>
      <c r="AJ32" s="905">
        <v>9.0</v>
      </c>
      <c r="AK32" s="971"/>
      <c r="AL32" s="404">
        <f t="shared" si="1"/>
        <v>22</v>
      </c>
      <c r="AM32" s="1030">
        <v>0.0</v>
      </c>
    </row>
    <row r="33" ht="15.0" customHeight="1">
      <c r="A33" s="807">
        <v>31.0</v>
      </c>
      <c r="B33" s="1148" t="s">
        <v>833</v>
      </c>
      <c r="C33" s="377"/>
      <c r="D33" s="32"/>
      <c r="E33" s="78"/>
      <c r="F33" s="930"/>
      <c r="G33" s="905"/>
      <c r="H33" s="905"/>
      <c r="I33" s="971"/>
      <c r="J33" s="971"/>
      <c r="K33" s="905"/>
      <c r="L33" s="905"/>
      <c r="M33" s="905">
        <v>9.0</v>
      </c>
      <c r="N33" s="905">
        <v>9.0</v>
      </c>
      <c r="O33" s="905">
        <v>9.0</v>
      </c>
      <c r="P33" s="971"/>
      <c r="Q33" s="971"/>
      <c r="R33" s="905">
        <v>9.0</v>
      </c>
      <c r="S33" s="905">
        <v>9.0</v>
      </c>
      <c r="T33" s="905">
        <v>9.0</v>
      </c>
      <c r="U33" s="905">
        <v>9.0</v>
      </c>
      <c r="V33" s="905">
        <v>9.0</v>
      </c>
      <c r="W33" s="1121"/>
      <c r="X33" s="1120"/>
      <c r="Y33" s="905">
        <v>9.0</v>
      </c>
      <c r="Z33" s="905">
        <v>9.0</v>
      </c>
      <c r="AA33" s="905">
        <v>9.0</v>
      </c>
      <c r="AB33" s="905">
        <v>9.0</v>
      </c>
      <c r="AC33" s="905">
        <v>9.0</v>
      </c>
      <c r="AD33" s="1122"/>
      <c r="AE33" s="1122"/>
      <c r="AF33" s="905">
        <v>9.0</v>
      </c>
      <c r="AG33" s="905">
        <v>9.0</v>
      </c>
      <c r="AH33" s="905">
        <v>9.0</v>
      </c>
      <c r="AI33" s="905">
        <v>9.0</v>
      </c>
      <c r="AJ33" s="905">
        <v>9.0</v>
      </c>
      <c r="AK33" s="971"/>
      <c r="AL33" s="404">
        <f t="shared" si="1"/>
        <v>18</v>
      </c>
      <c r="AM33" s="1030">
        <v>0.0</v>
      </c>
    </row>
    <row r="34" ht="15.0" customHeight="1">
      <c r="A34" s="807">
        <v>32.0</v>
      </c>
      <c r="B34" s="1148" t="s">
        <v>834</v>
      </c>
      <c r="C34" s="377"/>
      <c r="D34" s="32"/>
      <c r="E34" s="78"/>
      <c r="F34" s="930"/>
      <c r="G34" s="905"/>
      <c r="H34" s="905"/>
      <c r="I34" s="971"/>
      <c r="J34" s="971"/>
      <c r="K34" s="905"/>
      <c r="L34" s="905"/>
      <c r="M34" s="905"/>
      <c r="N34" s="905"/>
      <c r="O34" s="905"/>
      <c r="P34" s="971"/>
      <c r="Q34" s="971"/>
      <c r="R34" s="905"/>
      <c r="S34" s="905"/>
      <c r="T34" s="905">
        <v>9.0</v>
      </c>
      <c r="U34" s="905">
        <v>9.0</v>
      </c>
      <c r="V34" s="905">
        <v>9.0</v>
      </c>
      <c r="W34" s="1121"/>
      <c r="X34" s="1120"/>
      <c r="Y34" s="905">
        <v>9.0</v>
      </c>
      <c r="Z34" s="905">
        <v>9.0</v>
      </c>
      <c r="AA34" s="905">
        <v>9.0</v>
      </c>
      <c r="AB34" s="905">
        <v>9.0</v>
      </c>
      <c r="AC34" s="905">
        <v>9.0</v>
      </c>
      <c r="AD34" s="1122"/>
      <c r="AE34" s="1122"/>
      <c r="AF34" s="905">
        <v>9.0</v>
      </c>
      <c r="AG34" s="905">
        <v>9.0</v>
      </c>
      <c r="AH34" s="905">
        <v>9.0</v>
      </c>
      <c r="AI34" s="905">
        <v>9.0</v>
      </c>
      <c r="AJ34" s="905">
        <v>9.0</v>
      </c>
      <c r="AK34" s="971"/>
      <c r="AL34" s="404">
        <f t="shared" si="1"/>
        <v>13</v>
      </c>
      <c r="AM34" s="1030">
        <v>0.0</v>
      </c>
    </row>
    <row r="35" ht="15.0" customHeight="1">
      <c r="A35" s="807">
        <v>33.0</v>
      </c>
      <c r="B35" s="1148" t="s">
        <v>835</v>
      </c>
      <c r="C35" s="377"/>
      <c r="D35" s="32"/>
      <c r="E35" s="78"/>
      <c r="F35" s="930"/>
      <c r="G35" s="905"/>
      <c r="H35" s="905"/>
      <c r="I35" s="971"/>
      <c r="J35" s="971"/>
      <c r="K35" s="905"/>
      <c r="L35" s="905"/>
      <c r="M35" s="905"/>
      <c r="N35" s="905">
        <v>9.0</v>
      </c>
      <c r="O35" s="905">
        <v>9.0</v>
      </c>
      <c r="P35" s="971"/>
      <c r="Q35" s="971"/>
      <c r="R35" s="905">
        <v>9.0</v>
      </c>
      <c r="S35" s="905">
        <v>9.0</v>
      </c>
      <c r="T35" s="905">
        <v>9.0</v>
      </c>
      <c r="U35" s="905">
        <v>9.0</v>
      </c>
      <c r="V35" s="905">
        <v>9.0</v>
      </c>
      <c r="W35" s="1121"/>
      <c r="X35" s="1120"/>
      <c r="Y35" s="905">
        <v>9.0</v>
      </c>
      <c r="Z35" s="905">
        <v>9.0</v>
      </c>
      <c r="AA35" s="905">
        <v>9.0</v>
      </c>
      <c r="AB35" s="905">
        <v>9.0</v>
      </c>
      <c r="AC35" s="905">
        <v>9.0</v>
      </c>
      <c r="AD35" s="1122"/>
      <c r="AE35" s="1122"/>
      <c r="AF35" s="905">
        <v>9.0</v>
      </c>
      <c r="AG35" s="905">
        <v>9.0</v>
      </c>
      <c r="AH35" s="905">
        <v>9.0</v>
      </c>
      <c r="AI35" s="905">
        <v>9.0</v>
      </c>
      <c r="AJ35" s="905">
        <v>9.0</v>
      </c>
      <c r="AK35" s="971"/>
      <c r="AL35" s="404">
        <f t="shared" si="1"/>
        <v>17</v>
      </c>
      <c r="AM35" s="1030">
        <v>0.0</v>
      </c>
    </row>
    <row r="36" ht="15.75" customHeight="1">
      <c r="A36" s="807">
        <v>34.0</v>
      </c>
      <c r="B36" s="1148" t="s">
        <v>836</v>
      </c>
      <c r="C36" s="377"/>
      <c r="D36" s="32"/>
      <c r="E36" s="1001"/>
      <c r="F36" s="1149"/>
      <c r="G36" s="1149"/>
      <c r="H36" s="1149"/>
      <c r="I36" s="1149"/>
      <c r="J36" s="1149"/>
      <c r="K36" s="1149"/>
      <c r="L36" s="1149"/>
      <c r="M36" s="1149"/>
      <c r="N36" s="1149"/>
      <c r="O36" s="1149"/>
      <c r="P36" s="1149"/>
      <c r="Q36" s="1149"/>
      <c r="R36" s="1149"/>
      <c r="S36" s="1149"/>
      <c r="T36" s="1149"/>
      <c r="U36" s="1149"/>
      <c r="V36" s="1149"/>
      <c r="W36" s="1149"/>
      <c r="X36" s="1149"/>
      <c r="Y36" s="1149"/>
      <c r="Z36" s="1149"/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0"/>
      <c r="AM36" s="257"/>
    </row>
    <row r="37" ht="15.75" customHeight="1">
      <c r="A37" s="260"/>
      <c r="B37" s="423"/>
      <c r="C37" s="1000"/>
      <c r="D37" s="32"/>
      <c r="E37" s="1001"/>
      <c r="F37" s="1150" t="s">
        <v>778</v>
      </c>
      <c r="G37" s="1002">
        <f t="shared" ref="G37:AK37" si="2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+if(G34=9,+1,+0)+if(G35=9,+1,+0)</f>
        <v>23</v>
      </c>
      <c r="H37" s="1002">
        <f t="shared" si="2"/>
        <v>20</v>
      </c>
      <c r="I37" s="1002">
        <f t="shared" si="2"/>
        <v>3</v>
      </c>
      <c r="J37" s="1002">
        <f t="shared" si="2"/>
        <v>2</v>
      </c>
      <c r="K37" s="1002">
        <f t="shared" si="2"/>
        <v>17</v>
      </c>
      <c r="L37" s="1002">
        <f t="shared" si="2"/>
        <v>19</v>
      </c>
      <c r="M37" s="1002">
        <f t="shared" si="2"/>
        <v>20</v>
      </c>
      <c r="N37" s="1002">
        <f t="shared" si="2"/>
        <v>20</v>
      </c>
      <c r="O37" s="1002">
        <f t="shared" si="2"/>
        <v>18</v>
      </c>
      <c r="P37" s="1002">
        <f t="shared" si="2"/>
        <v>5</v>
      </c>
      <c r="Q37" s="1002">
        <f t="shared" si="2"/>
        <v>3</v>
      </c>
      <c r="R37" s="1002">
        <f t="shared" si="2"/>
        <v>19</v>
      </c>
      <c r="S37" s="1002">
        <f t="shared" si="2"/>
        <v>20</v>
      </c>
      <c r="T37" s="1002">
        <f t="shared" si="2"/>
        <v>20</v>
      </c>
      <c r="U37" s="1002">
        <f t="shared" si="2"/>
        <v>21</v>
      </c>
      <c r="V37" s="1002">
        <f t="shared" si="2"/>
        <v>18</v>
      </c>
      <c r="W37" s="1002">
        <f t="shared" si="2"/>
        <v>4</v>
      </c>
      <c r="X37" s="1002">
        <f t="shared" si="2"/>
        <v>2</v>
      </c>
      <c r="Y37" s="1002">
        <f t="shared" si="2"/>
        <v>21</v>
      </c>
      <c r="Z37" s="1002">
        <f t="shared" si="2"/>
        <v>21</v>
      </c>
      <c r="AA37" s="1002">
        <f t="shared" si="2"/>
        <v>20</v>
      </c>
      <c r="AB37" s="1002">
        <f t="shared" si="2"/>
        <v>22</v>
      </c>
      <c r="AC37" s="1002">
        <f t="shared" si="2"/>
        <v>21</v>
      </c>
      <c r="AD37" s="1002">
        <f t="shared" si="2"/>
        <v>4</v>
      </c>
      <c r="AE37" s="1002">
        <f t="shared" si="2"/>
        <v>3</v>
      </c>
      <c r="AF37" s="1002">
        <f t="shared" si="2"/>
        <v>17</v>
      </c>
      <c r="AG37" s="1002">
        <f t="shared" si="2"/>
        <v>24</v>
      </c>
      <c r="AH37" s="1002">
        <f t="shared" si="2"/>
        <v>21</v>
      </c>
      <c r="AI37" s="1002">
        <f t="shared" si="2"/>
        <v>21</v>
      </c>
      <c r="AJ37" s="1002">
        <f t="shared" si="2"/>
        <v>21</v>
      </c>
      <c r="AK37" s="1002">
        <f t="shared" si="2"/>
        <v>4</v>
      </c>
      <c r="AL37" s="10"/>
      <c r="AM37" s="257">
        <f>SUM(AM3:AM33)</f>
        <v>25</v>
      </c>
    </row>
    <row r="38" ht="15.75" customHeight="1">
      <c r="A38" s="260"/>
      <c r="B38" s="423"/>
      <c r="C38" s="1000"/>
      <c r="D38" s="32"/>
      <c r="E38" s="1001"/>
      <c r="F38" s="1002" t="s">
        <v>779</v>
      </c>
      <c r="G38" s="1002">
        <f t="shared" ref="G38:AK38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+if(G34=12,+1,+0)+if(G35=12,+1,+0)</f>
        <v>3</v>
      </c>
      <c r="H38" s="1002">
        <f t="shared" si="3"/>
        <v>5</v>
      </c>
      <c r="I38" s="1002">
        <f t="shared" si="3"/>
        <v>3</v>
      </c>
      <c r="J38" s="1002">
        <f t="shared" si="3"/>
        <v>3</v>
      </c>
      <c r="K38" s="1002">
        <f t="shared" si="3"/>
        <v>6</v>
      </c>
      <c r="L38" s="1002">
        <f t="shared" si="3"/>
        <v>5</v>
      </c>
      <c r="M38" s="1002">
        <f t="shared" si="3"/>
        <v>4</v>
      </c>
      <c r="N38" s="1002">
        <f t="shared" si="3"/>
        <v>4</v>
      </c>
      <c r="O38" s="1002">
        <f t="shared" si="3"/>
        <v>5</v>
      </c>
      <c r="P38" s="1002">
        <f t="shared" si="3"/>
        <v>2</v>
      </c>
      <c r="Q38" s="1002">
        <f t="shared" si="3"/>
        <v>3</v>
      </c>
      <c r="R38" s="1002">
        <f t="shared" si="3"/>
        <v>6</v>
      </c>
      <c r="S38" s="1002">
        <f t="shared" si="3"/>
        <v>3</v>
      </c>
      <c r="T38" s="1002">
        <f t="shared" si="3"/>
        <v>4</v>
      </c>
      <c r="U38" s="1002">
        <f t="shared" si="3"/>
        <v>5</v>
      </c>
      <c r="V38" s="1002">
        <f t="shared" si="3"/>
        <v>6</v>
      </c>
      <c r="W38" s="1002">
        <f t="shared" si="3"/>
        <v>3</v>
      </c>
      <c r="X38" s="1002">
        <f t="shared" si="3"/>
        <v>3</v>
      </c>
      <c r="Y38" s="1002">
        <f t="shared" si="3"/>
        <v>5</v>
      </c>
      <c r="Z38" s="1002">
        <f t="shared" si="3"/>
        <v>4</v>
      </c>
      <c r="AA38" s="1002">
        <f t="shared" si="3"/>
        <v>4</v>
      </c>
      <c r="AB38" s="1002">
        <f t="shared" si="3"/>
        <v>4</v>
      </c>
      <c r="AC38" s="1002">
        <f t="shared" si="3"/>
        <v>4</v>
      </c>
      <c r="AD38" s="1002">
        <f t="shared" si="3"/>
        <v>3</v>
      </c>
      <c r="AE38" s="1002">
        <f t="shared" si="3"/>
        <v>2</v>
      </c>
      <c r="AF38" s="1002">
        <f t="shared" si="3"/>
        <v>4</v>
      </c>
      <c r="AG38" s="1002">
        <f t="shared" si="3"/>
        <v>3</v>
      </c>
      <c r="AH38" s="1002">
        <f t="shared" si="3"/>
        <v>4</v>
      </c>
      <c r="AI38" s="1002">
        <f t="shared" si="3"/>
        <v>4</v>
      </c>
      <c r="AJ38" s="1002">
        <f t="shared" si="3"/>
        <v>5</v>
      </c>
      <c r="AK38" s="1002">
        <f t="shared" si="3"/>
        <v>3</v>
      </c>
      <c r="AL38" s="10"/>
      <c r="AM38" s="257"/>
    </row>
    <row r="39" ht="15.75" customHeight="1">
      <c r="A39" s="260"/>
      <c r="B39" s="423"/>
      <c r="C39" s="1000"/>
      <c r="D39" s="32"/>
      <c r="E39" s="1001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"/>
      <c r="AM39" s="257"/>
    </row>
    <row r="40" ht="15.75" customHeight="1">
      <c r="A40" s="260"/>
      <c r="B40" s="423"/>
      <c r="C40" s="1000"/>
      <c r="D40" s="32"/>
      <c r="E40" s="1001"/>
      <c r="F40" s="1075"/>
      <c r="G40" s="1075"/>
      <c r="H40" s="1075"/>
      <c r="I40" s="1075"/>
      <c r="J40" s="1075"/>
      <c r="K40" s="1075"/>
      <c r="L40" s="1075"/>
      <c r="M40" s="1075"/>
      <c r="N40" s="1075"/>
      <c r="O40" s="1075"/>
      <c r="P40" s="1075"/>
      <c r="Q40" s="1075"/>
      <c r="R40" s="1075"/>
      <c r="S40" s="1075"/>
      <c r="T40" s="1075"/>
      <c r="U40" s="1075"/>
      <c r="V40" s="1075"/>
      <c r="W40" s="1075"/>
      <c r="X40" s="1075"/>
      <c r="Y40" s="1075"/>
      <c r="Z40" s="1075"/>
      <c r="AA40" s="1075"/>
      <c r="AB40" s="1075"/>
      <c r="AC40" s="1075"/>
      <c r="AD40" s="1075"/>
      <c r="AE40" s="1075"/>
      <c r="AF40" s="1075"/>
      <c r="AG40" s="1075"/>
      <c r="AH40" s="1075"/>
      <c r="AI40" s="1075"/>
      <c r="AJ40" s="1075"/>
      <c r="AK40" s="1075"/>
      <c r="AL40" s="10"/>
      <c r="AM40" s="257"/>
    </row>
    <row r="41" ht="15.75" customHeight="1">
      <c r="A41" s="260"/>
      <c r="B41" s="423"/>
      <c r="C41" s="1000"/>
      <c r="D41" s="32"/>
      <c r="E41" s="1001"/>
      <c r="F41" s="1075"/>
      <c r="G41" s="1075"/>
      <c r="H41" s="1075"/>
      <c r="I41" s="1075"/>
      <c r="J41" s="1075"/>
      <c r="K41" s="1075"/>
      <c r="L41" s="1075"/>
      <c r="M41" s="1075"/>
      <c r="N41" s="1075"/>
      <c r="O41" s="1075"/>
      <c r="P41" s="1075"/>
      <c r="Q41" s="1075"/>
      <c r="R41" s="1075"/>
      <c r="S41" s="1075"/>
      <c r="T41" s="1075"/>
      <c r="U41" s="1075"/>
      <c r="V41" s="1075"/>
      <c r="W41" s="1075"/>
      <c r="X41" s="1075"/>
      <c r="Y41" s="1075"/>
      <c r="Z41" s="1075"/>
      <c r="AA41" s="1075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"/>
      <c r="AM41" s="257"/>
    </row>
    <row r="42" ht="15.75" customHeight="1">
      <c r="A42" s="260"/>
      <c r="B42" s="423"/>
      <c r="C42" s="1000"/>
      <c r="D42" s="32"/>
      <c r="E42" s="1001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"/>
      <c r="AM42" s="257"/>
    </row>
    <row r="43" ht="15.75" customHeight="1">
      <c r="A43" s="260"/>
      <c r="B43" s="423"/>
      <c r="C43" s="1000"/>
      <c r="D43" s="32"/>
      <c r="E43" s="1001"/>
      <c r="F43" s="1075"/>
      <c r="G43" s="1075"/>
      <c r="H43" s="1075"/>
      <c r="I43" s="1075"/>
      <c r="J43" s="1075"/>
      <c r="K43" s="1075"/>
      <c r="L43" s="1075"/>
      <c r="M43" s="1075"/>
      <c r="N43" s="1075"/>
      <c r="O43" s="1075"/>
      <c r="P43" s="1075"/>
      <c r="Q43" s="1075"/>
      <c r="R43" s="1075"/>
      <c r="S43" s="1075"/>
      <c r="T43" s="1075"/>
      <c r="U43" s="1075"/>
      <c r="V43" s="1075"/>
      <c r="W43" s="1075"/>
      <c r="X43" s="1075"/>
      <c r="Y43" s="1075"/>
      <c r="Z43" s="1075"/>
      <c r="AA43" s="1075"/>
      <c r="AB43" s="1075"/>
      <c r="AC43" s="1075"/>
      <c r="AD43" s="1075"/>
      <c r="AE43" s="1075"/>
      <c r="AF43" s="1075"/>
      <c r="AG43" s="1075"/>
      <c r="AH43" s="1075"/>
      <c r="AI43" s="1075"/>
      <c r="AJ43" s="1075"/>
      <c r="AK43" s="1075"/>
      <c r="AL43" s="10"/>
      <c r="AM43" s="257"/>
    </row>
    <row r="44" ht="15.75" customHeight="1">
      <c r="A44" s="771" t="s">
        <v>671</v>
      </c>
      <c r="B44" s="772" t="s">
        <v>672</v>
      </c>
      <c r="C44" s="773"/>
      <c r="D44" s="32"/>
      <c r="E44" s="78"/>
      <c r="F44" s="1003"/>
      <c r="G44" s="905">
        <v>9.0</v>
      </c>
      <c r="H44" s="905">
        <v>9.0</v>
      </c>
      <c r="I44" s="971"/>
      <c r="J44" s="971"/>
      <c r="K44" s="905">
        <v>9.0</v>
      </c>
      <c r="L44" s="905">
        <v>9.0</v>
      </c>
      <c r="M44" s="905">
        <v>9.0</v>
      </c>
      <c r="N44" s="905">
        <v>9.0</v>
      </c>
      <c r="O44" s="905">
        <v>9.0</v>
      </c>
      <c r="P44" s="971"/>
      <c r="Q44" s="971"/>
      <c r="R44" s="905">
        <v>9.0</v>
      </c>
      <c r="S44" s="905">
        <v>9.0</v>
      </c>
      <c r="T44" s="905">
        <v>9.0</v>
      </c>
      <c r="U44" s="905">
        <v>9.0</v>
      </c>
      <c r="V44" s="905">
        <v>9.0</v>
      </c>
      <c r="W44" s="1121"/>
      <c r="X44" s="1121"/>
      <c r="Y44" s="905">
        <v>9.0</v>
      </c>
      <c r="Z44" s="905">
        <v>9.0</v>
      </c>
      <c r="AA44" s="905">
        <v>9.0</v>
      </c>
      <c r="AB44" s="905">
        <v>9.0</v>
      </c>
      <c r="AC44" s="905">
        <v>9.0</v>
      </c>
      <c r="AD44" s="1122"/>
      <c r="AE44" s="1122"/>
      <c r="AF44" s="905">
        <v>9.0</v>
      </c>
      <c r="AG44" s="905">
        <v>9.0</v>
      </c>
      <c r="AH44" s="905">
        <v>9.0</v>
      </c>
      <c r="AI44" s="905">
        <v>9.0</v>
      </c>
      <c r="AJ44" s="905">
        <v>9.0</v>
      </c>
      <c r="AK44" s="971"/>
      <c r="AL44" s="404">
        <f t="shared" ref="AL44:AL50" si="4">COUNT(F44:AK44)</f>
        <v>22</v>
      </c>
      <c r="AM44" s="1029"/>
    </row>
    <row r="45" ht="15.75" customHeight="1">
      <c r="A45" s="1006" t="s">
        <v>323</v>
      </c>
      <c r="B45" s="1007" t="s">
        <v>724</v>
      </c>
      <c r="C45" s="1008"/>
      <c r="D45" s="32"/>
      <c r="E45" s="885"/>
      <c r="F45" s="915"/>
      <c r="G45" s="905">
        <v>9.0</v>
      </c>
      <c r="H45" s="905">
        <v>9.0</v>
      </c>
      <c r="I45" s="971"/>
      <c r="J45" s="971"/>
      <c r="K45" s="905">
        <v>9.0</v>
      </c>
      <c r="L45" s="905">
        <v>9.0</v>
      </c>
      <c r="M45" s="905">
        <v>9.0</v>
      </c>
      <c r="N45" s="905">
        <v>9.0</v>
      </c>
      <c r="O45" s="905">
        <v>9.0</v>
      </c>
      <c r="P45" s="971"/>
      <c r="Q45" s="971"/>
      <c r="R45" s="905">
        <v>9.0</v>
      </c>
      <c r="S45" s="905">
        <v>9.0</v>
      </c>
      <c r="T45" s="905">
        <v>9.0</v>
      </c>
      <c r="U45" s="905">
        <v>9.0</v>
      </c>
      <c r="V45" s="905">
        <v>9.0</v>
      </c>
      <c r="W45" s="1121"/>
      <c r="X45" s="1121"/>
      <c r="Y45" s="978"/>
      <c r="Z45" s="978"/>
      <c r="AA45" s="978"/>
      <c r="AB45" s="978"/>
      <c r="AC45" s="978"/>
      <c r="AD45" s="1140"/>
      <c r="AE45" s="1140"/>
      <c r="AF45" s="978"/>
      <c r="AG45" s="978"/>
      <c r="AH45" s="978"/>
      <c r="AI45" s="978"/>
      <c r="AJ45" s="978"/>
      <c r="AK45" s="971"/>
      <c r="AL45" s="404">
        <f t="shared" si="4"/>
        <v>12</v>
      </c>
      <c r="AM45" s="1029"/>
    </row>
    <row r="46" ht="15.75" customHeight="1">
      <c r="A46" s="758" t="s">
        <v>675</v>
      </c>
      <c r="B46" s="759" t="s">
        <v>676</v>
      </c>
      <c r="C46" s="782"/>
      <c r="D46" s="32"/>
      <c r="E46" s="418"/>
      <c r="F46" s="821"/>
      <c r="G46" s="905">
        <v>9.0</v>
      </c>
      <c r="H46" s="905">
        <v>9.0</v>
      </c>
      <c r="I46" s="971"/>
      <c r="J46" s="971"/>
      <c r="K46" s="905">
        <v>9.0</v>
      </c>
      <c r="L46" s="905">
        <v>9.0</v>
      </c>
      <c r="M46" s="905">
        <v>9.0</v>
      </c>
      <c r="N46" s="905">
        <v>9.0</v>
      </c>
      <c r="O46" s="905">
        <v>9.0</v>
      </c>
      <c r="P46" s="971"/>
      <c r="Q46" s="971"/>
      <c r="R46" s="905">
        <v>9.0</v>
      </c>
      <c r="S46" s="905">
        <v>9.0</v>
      </c>
      <c r="T46" s="905">
        <v>9.0</v>
      </c>
      <c r="U46" s="905">
        <v>9.0</v>
      </c>
      <c r="V46" s="905">
        <v>9.0</v>
      </c>
      <c r="W46" s="1121"/>
      <c r="X46" s="1121"/>
      <c r="Y46" s="905">
        <v>9.0</v>
      </c>
      <c r="Z46" s="905">
        <v>9.0</v>
      </c>
      <c r="AA46" s="905">
        <v>9.0</v>
      </c>
      <c r="AB46" s="905">
        <v>9.0</v>
      </c>
      <c r="AC46" s="905">
        <v>9.0</v>
      </c>
      <c r="AD46" s="1122"/>
      <c r="AE46" s="1122"/>
      <c r="AF46" s="905">
        <v>9.0</v>
      </c>
      <c r="AG46" s="905">
        <v>9.0</v>
      </c>
      <c r="AH46" s="905">
        <v>9.0</v>
      </c>
      <c r="AI46" s="905">
        <v>9.0</v>
      </c>
      <c r="AJ46" s="905">
        <v>9.0</v>
      </c>
      <c r="AK46" s="971"/>
      <c r="AL46" s="404">
        <f t="shared" si="4"/>
        <v>22</v>
      </c>
      <c r="AM46" s="1029"/>
    </row>
    <row r="47" ht="15.75" customHeight="1">
      <c r="A47" s="857" t="s">
        <v>677</v>
      </c>
      <c r="B47" s="759" t="s">
        <v>678</v>
      </c>
      <c r="C47" s="782"/>
      <c r="D47" s="32"/>
      <c r="E47" s="418"/>
      <c r="F47" s="821"/>
      <c r="G47" s="905">
        <v>9.0</v>
      </c>
      <c r="H47" s="905">
        <v>9.0</v>
      </c>
      <c r="I47" s="971"/>
      <c r="J47" s="971"/>
      <c r="K47" s="905">
        <v>9.0</v>
      </c>
      <c r="L47" s="905">
        <v>9.0</v>
      </c>
      <c r="M47" s="905">
        <v>9.0</v>
      </c>
      <c r="N47" s="905">
        <v>9.0</v>
      </c>
      <c r="O47" s="905">
        <v>9.0</v>
      </c>
      <c r="P47" s="971"/>
      <c r="Q47" s="971"/>
      <c r="R47" s="905">
        <v>9.0</v>
      </c>
      <c r="S47" s="905">
        <v>9.0</v>
      </c>
      <c r="T47" s="905">
        <v>9.0</v>
      </c>
      <c r="U47" s="905">
        <v>9.0</v>
      </c>
      <c r="V47" s="905">
        <v>9.0</v>
      </c>
      <c r="W47" s="1121"/>
      <c r="X47" s="1121"/>
      <c r="Y47" s="905">
        <v>9.0</v>
      </c>
      <c r="Z47" s="905">
        <v>9.0</v>
      </c>
      <c r="AA47" s="905">
        <v>9.0</v>
      </c>
      <c r="AB47" s="905">
        <v>9.0</v>
      </c>
      <c r="AC47" s="905">
        <v>9.0</v>
      </c>
      <c r="AD47" s="1122"/>
      <c r="AE47" s="1122"/>
      <c r="AF47" s="905">
        <v>9.0</v>
      </c>
      <c r="AG47" s="905">
        <v>9.0</v>
      </c>
      <c r="AH47" s="905">
        <v>9.0</v>
      </c>
      <c r="AI47" s="905">
        <v>9.0</v>
      </c>
      <c r="AJ47" s="905">
        <v>9.0</v>
      </c>
      <c r="AK47" s="971"/>
      <c r="AL47" s="404">
        <f t="shared" si="4"/>
        <v>22</v>
      </c>
      <c r="AM47" s="1029"/>
    </row>
    <row r="48" ht="15.75" customHeight="1">
      <c r="A48" s="857" t="s">
        <v>328</v>
      </c>
      <c r="B48" s="858" t="s">
        <v>749</v>
      </c>
      <c r="C48" s="782"/>
      <c r="D48" s="32"/>
      <c r="E48" s="418"/>
      <c r="F48" s="821"/>
      <c r="G48" s="905">
        <v>9.0</v>
      </c>
      <c r="H48" s="905">
        <v>9.0</v>
      </c>
      <c r="I48" s="971"/>
      <c r="J48" s="971"/>
      <c r="K48" s="905">
        <v>9.0</v>
      </c>
      <c r="L48" s="905">
        <v>9.0</v>
      </c>
      <c r="M48" s="905">
        <v>9.0</v>
      </c>
      <c r="N48" s="905">
        <v>9.0</v>
      </c>
      <c r="O48" s="905">
        <v>9.0</v>
      </c>
      <c r="P48" s="971"/>
      <c r="Q48" s="971"/>
      <c r="R48" s="905">
        <v>9.0</v>
      </c>
      <c r="S48" s="905">
        <v>9.0</v>
      </c>
      <c r="T48" s="905">
        <v>9.0</v>
      </c>
      <c r="U48" s="905">
        <v>9.0</v>
      </c>
      <c r="V48" s="905">
        <v>9.0</v>
      </c>
      <c r="W48" s="1121"/>
      <c r="X48" s="1121"/>
      <c r="Y48" s="983"/>
      <c r="Z48" s="983"/>
      <c r="AA48" s="983"/>
      <c r="AB48" s="983"/>
      <c r="AC48" s="983"/>
      <c r="AD48" s="1151"/>
      <c r="AE48" s="1151"/>
      <c r="AF48" s="983"/>
      <c r="AG48" s="983"/>
      <c r="AH48" s="983"/>
      <c r="AI48" s="983"/>
      <c r="AJ48" s="983"/>
      <c r="AK48" s="971"/>
      <c r="AL48" s="404">
        <f t="shared" si="4"/>
        <v>12</v>
      </c>
      <c r="AM48" s="1029"/>
    </row>
    <row r="49" ht="15.75" customHeight="1">
      <c r="A49" s="859" t="s">
        <v>725</v>
      </c>
      <c r="B49" s="860" t="s">
        <v>750</v>
      </c>
      <c r="C49" s="782"/>
      <c r="D49" s="32"/>
      <c r="E49" s="418"/>
      <c r="F49" s="821"/>
      <c r="G49" s="905">
        <v>9.0</v>
      </c>
      <c r="H49" s="905">
        <v>9.0</v>
      </c>
      <c r="I49" s="971"/>
      <c r="J49" s="971"/>
      <c r="K49" s="905">
        <v>9.0</v>
      </c>
      <c r="L49" s="905">
        <v>9.0</v>
      </c>
      <c r="M49" s="905">
        <v>9.0</v>
      </c>
      <c r="N49" s="905">
        <v>9.0</v>
      </c>
      <c r="O49" s="905">
        <v>9.0</v>
      </c>
      <c r="P49" s="971"/>
      <c r="Q49" s="971"/>
      <c r="R49" s="905">
        <v>9.0</v>
      </c>
      <c r="S49" s="905">
        <v>9.0</v>
      </c>
      <c r="T49" s="905">
        <v>9.0</v>
      </c>
      <c r="U49" s="905">
        <v>9.0</v>
      </c>
      <c r="V49" s="905">
        <v>9.0</v>
      </c>
      <c r="W49" s="1121"/>
      <c r="X49" s="1121"/>
      <c r="Y49" s="905">
        <v>9.0</v>
      </c>
      <c r="Z49" s="905">
        <v>9.0</v>
      </c>
      <c r="AA49" s="905">
        <v>9.0</v>
      </c>
      <c r="AB49" s="905">
        <v>9.0</v>
      </c>
      <c r="AC49" s="905">
        <v>9.0</v>
      </c>
      <c r="AD49" s="1122"/>
      <c r="AE49" s="1122"/>
      <c r="AF49" s="905">
        <v>9.0</v>
      </c>
      <c r="AG49" s="905">
        <v>9.0</v>
      </c>
      <c r="AH49" s="905">
        <v>9.0</v>
      </c>
      <c r="AI49" s="905">
        <v>9.0</v>
      </c>
      <c r="AJ49" s="905">
        <v>9.0</v>
      </c>
      <c r="AK49" s="971"/>
      <c r="AL49" s="404">
        <f t="shared" si="4"/>
        <v>22</v>
      </c>
      <c r="AM49" s="1029"/>
    </row>
    <row r="50" ht="15.75" customHeight="1">
      <c r="A50" s="857" t="s">
        <v>751</v>
      </c>
      <c r="B50" s="759" t="s">
        <v>726</v>
      </c>
      <c r="C50" s="782"/>
      <c r="D50" s="71"/>
      <c r="E50" s="418"/>
      <c r="F50" s="821"/>
      <c r="G50" s="905">
        <v>9.0</v>
      </c>
      <c r="H50" s="905">
        <v>9.0</v>
      </c>
      <c r="I50" s="971"/>
      <c r="J50" s="971"/>
      <c r="K50" s="978"/>
      <c r="L50" s="978"/>
      <c r="M50" s="978"/>
      <c r="N50" s="978"/>
      <c r="O50" s="978"/>
      <c r="P50" s="978"/>
      <c r="Q50" s="978"/>
      <c r="R50" s="978"/>
      <c r="S50" s="978"/>
      <c r="T50" s="978"/>
      <c r="U50" s="978"/>
      <c r="V50" s="978"/>
      <c r="W50" s="1152"/>
      <c r="X50" s="1152"/>
      <c r="Y50" s="905">
        <v>9.0</v>
      </c>
      <c r="Z50" s="905">
        <v>9.0</v>
      </c>
      <c r="AA50" s="905">
        <v>9.0</v>
      </c>
      <c r="AB50" s="905">
        <v>9.0</v>
      </c>
      <c r="AC50" s="905">
        <v>9.0</v>
      </c>
      <c r="AD50" s="1153"/>
      <c r="AE50" s="1153"/>
      <c r="AF50" s="905">
        <v>9.0</v>
      </c>
      <c r="AG50" s="905">
        <v>9.0</v>
      </c>
      <c r="AH50" s="905">
        <v>9.0</v>
      </c>
      <c r="AI50" s="905">
        <v>9.0</v>
      </c>
      <c r="AJ50" s="905">
        <v>9.0</v>
      </c>
      <c r="AK50" s="971"/>
      <c r="AL50" s="404">
        <f t="shared" si="4"/>
        <v>12</v>
      </c>
      <c r="AM50" s="1029"/>
    </row>
    <row r="51" ht="15.75" customHeight="1">
      <c r="A51" s="79"/>
      <c r="B51" s="423"/>
      <c r="C51" s="81"/>
      <c r="D51" s="79"/>
      <c r="E51" s="82"/>
      <c r="F51" s="82"/>
      <c r="G51" s="82"/>
      <c r="H51" s="83"/>
      <c r="I51" s="84"/>
      <c r="J51" s="82"/>
      <c r="K51" s="82"/>
      <c r="L51" s="82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112"/>
      <c r="X51" s="112"/>
      <c r="Y51" s="79"/>
      <c r="Z51" s="79"/>
      <c r="AA51" s="79"/>
      <c r="AB51" s="79"/>
      <c r="AC51" s="112"/>
      <c r="AD51" s="112"/>
      <c r="AE51" s="112"/>
      <c r="AF51" s="79"/>
      <c r="AG51" s="79"/>
      <c r="AH51" s="79"/>
      <c r="AI51" s="79"/>
      <c r="AJ51" s="79"/>
      <c r="AK51" s="79"/>
      <c r="AL51" s="82"/>
      <c r="AM51" s="82"/>
    </row>
    <row r="52" ht="15.75" customHeight="1">
      <c r="A52" s="306"/>
      <c r="B52" s="306"/>
      <c r="C52" s="307" t="s">
        <v>276</v>
      </c>
      <c r="D52" s="127"/>
      <c r="E52" s="87" t="s">
        <v>42</v>
      </c>
      <c r="F52" s="1010">
        <v>9.0</v>
      </c>
      <c r="G52" s="82"/>
      <c r="H52" s="88"/>
      <c r="I52" s="79" t="s">
        <v>44</v>
      </c>
      <c r="J52" s="89"/>
      <c r="K52" s="89"/>
      <c r="L52" s="89"/>
      <c r="M52" s="89"/>
      <c r="N52" s="82"/>
      <c r="O52" s="82"/>
      <c r="P52" s="90"/>
      <c r="Q52" s="79" t="s">
        <v>45</v>
      </c>
      <c r="R52" s="79"/>
      <c r="S52" s="79"/>
      <c r="T52" s="82"/>
      <c r="U52" s="256"/>
      <c r="V52" s="82" t="s">
        <v>46</v>
      </c>
      <c r="W52" s="1154"/>
      <c r="X52" s="1154"/>
      <c r="Y52" s="485"/>
      <c r="Z52" s="486" t="s">
        <v>310</v>
      </c>
      <c r="AD52" s="112"/>
      <c r="AE52" s="112"/>
      <c r="AF52" s="79"/>
      <c r="AG52" s="79"/>
      <c r="AH52" s="79"/>
      <c r="AI52" s="79"/>
      <c r="AJ52" s="79"/>
      <c r="AK52" s="79"/>
      <c r="AL52" s="82"/>
      <c r="AM52" s="82"/>
    </row>
    <row r="53" ht="15.75" customHeight="1">
      <c r="A53" s="306"/>
      <c r="B53" s="306"/>
      <c r="C53" s="222"/>
      <c r="D53" s="223"/>
      <c r="E53" s="87" t="s">
        <v>48</v>
      </c>
      <c r="F53" s="822">
        <v>12.0</v>
      </c>
      <c r="G53" s="82"/>
      <c r="H53" s="93"/>
      <c r="I53" s="82"/>
      <c r="J53" s="82"/>
      <c r="K53" s="82"/>
      <c r="L53" s="82"/>
      <c r="M53" s="82"/>
      <c r="N53" s="82"/>
      <c r="O53" s="82"/>
      <c r="P53" s="94"/>
      <c r="Q53" s="82" t="s">
        <v>50</v>
      </c>
      <c r="R53" s="89"/>
      <c r="S53" s="82"/>
      <c r="T53" s="82"/>
      <c r="U53" s="95"/>
      <c r="V53" s="79" t="s">
        <v>51</v>
      </c>
      <c r="W53" s="112"/>
      <c r="X53" s="1154"/>
      <c r="Y53" s="1062"/>
      <c r="Z53" s="1063"/>
      <c r="AA53" s="79"/>
      <c r="AB53" s="79"/>
      <c r="AC53" s="87"/>
      <c r="AD53" s="112"/>
      <c r="AE53" s="112"/>
      <c r="AF53" s="79"/>
      <c r="AG53" s="79"/>
      <c r="AH53" s="79"/>
      <c r="AI53" s="79"/>
      <c r="AJ53" s="79"/>
      <c r="AK53" s="79"/>
      <c r="AL53" s="82"/>
      <c r="AM53" s="82"/>
    </row>
    <row r="54" ht="15.75" customHeight="1">
      <c r="A54" s="306"/>
      <c r="B54" s="306"/>
      <c r="C54" s="128"/>
      <c r="D54" s="130"/>
      <c r="E54" s="1064" t="s">
        <v>795</v>
      </c>
      <c r="F54" s="1065">
        <v>21.0</v>
      </c>
      <c r="G54" s="98"/>
      <c r="H54" s="89"/>
      <c r="I54" s="89"/>
      <c r="J54" s="89"/>
      <c r="K54" s="89"/>
      <c r="L54" s="89"/>
      <c r="M54" s="82"/>
      <c r="N54" s="82"/>
      <c r="O54" s="82"/>
      <c r="P54" s="89"/>
      <c r="Q54" s="89"/>
      <c r="R54" s="99"/>
      <c r="S54" s="99"/>
      <c r="T54" s="100"/>
      <c r="U54" s="100"/>
      <c r="V54" s="99"/>
      <c r="W54" s="1155"/>
      <c r="X54" s="1155"/>
      <c r="Y54" s="99"/>
      <c r="Z54" s="99"/>
      <c r="AA54" s="99"/>
      <c r="AB54" s="100"/>
      <c r="AC54" s="87"/>
      <c r="AD54" s="1156"/>
      <c r="AE54" s="1156"/>
      <c r="AF54" s="101"/>
      <c r="AG54" s="101"/>
      <c r="AH54" s="101"/>
      <c r="AI54" s="101"/>
      <c r="AJ54" s="101"/>
      <c r="AK54" s="101"/>
      <c r="AL54" s="102"/>
      <c r="AM54" s="102"/>
    </row>
    <row r="55" ht="16.5" customHeight="1">
      <c r="A55" s="103"/>
      <c r="B55" s="104"/>
      <c r="C55" s="105"/>
      <c r="D55" s="103"/>
      <c r="E55" s="103"/>
      <c r="F55" s="1066"/>
      <c r="G55" s="107" t="s">
        <v>55</v>
      </c>
      <c r="H55" s="108"/>
      <c r="I55" s="109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08"/>
      <c r="X55" s="108"/>
      <c r="Y55" s="110"/>
      <c r="Z55" s="110"/>
      <c r="AA55" s="110"/>
      <c r="AB55" s="110"/>
      <c r="AC55" s="108"/>
      <c r="AD55" s="108"/>
      <c r="AE55" s="108"/>
      <c r="AF55" s="110"/>
      <c r="AG55" s="110"/>
      <c r="AH55" s="110"/>
      <c r="AI55" s="110"/>
      <c r="AJ55" s="110"/>
      <c r="AK55" s="110"/>
      <c r="AL55" s="111"/>
      <c r="AM55" s="1067"/>
    </row>
    <row r="56" ht="18.0" customHeight="1">
      <c r="A56" s="19">
        <v>1.0</v>
      </c>
      <c r="B56" s="864" t="s">
        <v>752</v>
      </c>
      <c r="C56" s="865">
        <v>43576.0</v>
      </c>
      <c r="D56" s="1010" t="s">
        <v>796</v>
      </c>
      <c r="E56" s="78">
        <v>7.9220318245E10</v>
      </c>
      <c r="F56" s="866"/>
      <c r="G56" s="905">
        <v>9.0</v>
      </c>
      <c r="H56" s="905">
        <v>9.0</v>
      </c>
      <c r="I56" s="971"/>
      <c r="J56" s="971"/>
      <c r="K56" s="905">
        <v>9.0</v>
      </c>
      <c r="L56" s="905">
        <v>9.0</v>
      </c>
      <c r="M56" s="905">
        <v>9.0</v>
      </c>
      <c r="N56" s="905">
        <v>9.0</v>
      </c>
      <c r="O56" s="905">
        <v>9.0</v>
      </c>
      <c r="P56" s="971"/>
      <c r="Q56" s="971"/>
      <c r="R56" s="905">
        <v>9.0</v>
      </c>
      <c r="S56" s="905">
        <v>9.0</v>
      </c>
      <c r="T56" s="905">
        <v>9.0</v>
      </c>
      <c r="U56" s="905">
        <v>9.0</v>
      </c>
      <c r="V56" s="905">
        <v>9.0</v>
      </c>
      <c r="W56" s="1121"/>
      <c r="X56" s="1121"/>
      <c r="Y56" s="905">
        <v>9.0</v>
      </c>
      <c r="Z56" s="905">
        <v>9.0</v>
      </c>
      <c r="AA56" s="905">
        <v>9.0</v>
      </c>
      <c r="AB56" s="905">
        <v>9.0</v>
      </c>
      <c r="AC56" s="905">
        <v>9.0</v>
      </c>
      <c r="AD56" s="1141" t="s">
        <v>358</v>
      </c>
      <c r="AE56" s="1141" t="s">
        <v>358</v>
      </c>
      <c r="AF56" s="905">
        <v>9.0</v>
      </c>
      <c r="AG56" s="905">
        <v>9.0</v>
      </c>
      <c r="AH56" s="905">
        <v>9.0</v>
      </c>
      <c r="AI56" s="905">
        <v>9.0</v>
      </c>
      <c r="AJ56" s="905">
        <v>9.0</v>
      </c>
      <c r="AK56" s="971"/>
      <c r="AL56" s="404">
        <f t="shared" ref="AL56:AL63" si="5">COUNT(F56:AK56)</f>
        <v>22</v>
      </c>
      <c r="AM56" s="1029"/>
    </row>
    <row r="57" ht="18.0" customHeight="1">
      <c r="A57" s="19">
        <v>2.0</v>
      </c>
      <c r="B57" s="20" t="s">
        <v>69</v>
      </c>
      <c r="C57" s="364">
        <v>42667.0</v>
      </c>
      <c r="D57" s="31" t="s">
        <v>70</v>
      </c>
      <c r="E57" s="78">
        <v>7.9220318242E10</v>
      </c>
      <c r="F57" s="866"/>
      <c r="G57" s="905">
        <v>9.0</v>
      </c>
      <c r="H57" s="905">
        <v>9.0</v>
      </c>
      <c r="I57" s="971"/>
      <c r="J57" s="971"/>
      <c r="K57" s="905">
        <v>9.0</v>
      </c>
      <c r="L57" s="905">
        <v>9.0</v>
      </c>
      <c r="M57" s="905">
        <v>9.0</v>
      </c>
      <c r="N57" s="905">
        <v>9.0</v>
      </c>
      <c r="O57" s="905">
        <v>9.0</v>
      </c>
      <c r="P57" s="971"/>
      <c r="Q57" s="971"/>
      <c r="R57" s="905">
        <v>9.0</v>
      </c>
      <c r="S57" s="905">
        <v>9.0</v>
      </c>
      <c r="T57" s="905">
        <v>9.0</v>
      </c>
      <c r="U57" s="905">
        <v>9.0</v>
      </c>
      <c r="V57" s="905">
        <v>9.0</v>
      </c>
      <c r="W57" s="1121"/>
      <c r="X57" s="1121"/>
      <c r="Y57" s="905">
        <v>9.0</v>
      </c>
      <c r="Z57" s="905">
        <v>9.0</v>
      </c>
      <c r="AA57" s="905">
        <v>9.0</v>
      </c>
      <c r="AB57" s="905">
        <v>9.0</v>
      </c>
      <c r="AC57" s="905">
        <v>9.0</v>
      </c>
      <c r="AD57" s="1137">
        <v>12.0</v>
      </c>
      <c r="AE57" s="1122"/>
      <c r="AF57" s="905">
        <v>9.0</v>
      </c>
      <c r="AG57" s="905">
        <v>9.0</v>
      </c>
      <c r="AH57" s="905">
        <v>9.0</v>
      </c>
      <c r="AI57" s="905">
        <v>9.0</v>
      </c>
      <c r="AJ57" s="905">
        <v>9.0</v>
      </c>
      <c r="AK57" s="971"/>
      <c r="AL57" s="404">
        <f t="shared" si="5"/>
        <v>23</v>
      </c>
      <c r="AM57" s="1029"/>
    </row>
    <row r="58" ht="17.25" customHeight="1">
      <c r="A58" s="19">
        <v>3.0</v>
      </c>
      <c r="B58" s="20" t="s">
        <v>72</v>
      </c>
      <c r="C58" s="380">
        <v>43072.0</v>
      </c>
      <c r="D58" s="31" t="s">
        <v>70</v>
      </c>
      <c r="E58" s="78">
        <v>7.9221946634E10</v>
      </c>
      <c r="F58" s="866"/>
      <c r="G58" s="905">
        <v>9.0</v>
      </c>
      <c r="H58" s="905">
        <v>9.0</v>
      </c>
      <c r="I58" s="971"/>
      <c r="J58" s="971"/>
      <c r="K58" s="905">
        <v>9.0</v>
      </c>
      <c r="L58" s="905">
        <v>9.0</v>
      </c>
      <c r="M58" s="905"/>
      <c r="N58" s="905"/>
      <c r="O58" s="905">
        <v>9.0</v>
      </c>
      <c r="P58" s="971">
        <v>9.0</v>
      </c>
      <c r="Q58" s="971"/>
      <c r="R58" s="905">
        <v>9.0</v>
      </c>
      <c r="S58" s="905"/>
      <c r="T58" s="905"/>
      <c r="U58" s="905">
        <v>9.0</v>
      </c>
      <c r="V58" s="905">
        <v>9.0</v>
      </c>
      <c r="W58" s="1137"/>
      <c r="X58" s="1137"/>
      <c r="Y58" s="905">
        <v>9.0</v>
      </c>
      <c r="Z58" s="905"/>
      <c r="AA58" s="905">
        <v>9.0</v>
      </c>
      <c r="AB58" s="905">
        <v>9.0</v>
      </c>
      <c r="AC58" s="905"/>
      <c r="AD58" s="1137"/>
      <c r="AE58" s="1137">
        <v>9.0</v>
      </c>
      <c r="AF58" s="905">
        <v>9.0</v>
      </c>
      <c r="AG58" s="905"/>
      <c r="AH58" s="905"/>
      <c r="AI58" s="905">
        <v>9.0</v>
      </c>
      <c r="AJ58" s="905">
        <v>9.0</v>
      </c>
      <c r="AK58" s="971"/>
      <c r="AL58" s="404">
        <f t="shared" si="5"/>
        <v>16</v>
      </c>
      <c r="AM58" s="1029"/>
    </row>
    <row r="59" ht="17.25" customHeight="1">
      <c r="A59" s="19">
        <v>4.0</v>
      </c>
      <c r="B59" s="20" t="s">
        <v>290</v>
      </c>
      <c r="C59" s="380">
        <v>43292.0</v>
      </c>
      <c r="D59" s="31" t="s">
        <v>70</v>
      </c>
      <c r="E59" s="78">
        <v>7.9221277764E10</v>
      </c>
      <c r="F59" s="866"/>
      <c r="G59" s="905"/>
      <c r="H59" s="905"/>
      <c r="I59" s="971">
        <v>9.0</v>
      </c>
      <c r="J59" s="971">
        <v>9.0</v>
      </c>
      <c r="K59" s="905"/>
      <c r="L59" s="905"/>
      <c r="M59" s="905">
        <v>9.0</v>
      </c>
      <c r="N59" s="905">
        <v>9.0</v>
      </c>
      <c r="O59" s="905"/>
      <c r="P59" s="971"/>
      <c r="Q59" s="971">
        <v>9.0</v>
      </c>
      <c r="R59" s="905"/>
      <c r="S59" s="905">
        <v>9.0</v>
      </c>
      <c r="T59" s="905">
        <v>9.0</v>
      </c>
      <c r="U59" s="905"/>
      <c r="V59" s="905"/>
      <c r="W59" s="1137">
        <v>9.0</v>
      </c>
      <c r="X59" s="1137">
        <v>9.0</v>
      </c>
      <c r="Y59" s="978"/>
      <c r="Z59" s="978"/>
      <c r="AA59" s="978"/>
      <c r="AB59" s="978"/>
      <c r="AC59" s="978"/>
      <c r="AD59" s="1157"/>
      <c r="AE59" s="1157"/>
      <c r="AF59" s="905"/>
      <c r="AG59" s="905">
        <v>9.0</v>
      </c>
      <c r="AH59" s="905">
        <v>9.0</v>
      </c>
      <c r="AI59" s="905"/>
      <c r="AJ59" s="905"/>
      <c r="AK59" s="971">
        <v>9.0</v>
      </c>
      <c r="AL59" s="404">
        <f t="shared" si="5"/>
        <v>12</v>
      </c>
      <c r="AM59" s="1029"/>
    </row>
    <row r="60" ht="17.25" customHeight="1">
      <c r="A60" s="19">
        <v>5.0</v>
      </c>
      <c r="B60" s="20" t="s">
        <v>73</v>
      </c>
      <c r="C60" s="499">
        <v>43242.0</v>
      </c>
      <c r="D60" s="125" t="s">
        <v>332</v>
      </c>
      <c r="E60" s="78">
        <v>7.9220318285E10</v>
      </c>
      <c r="F60" s="866"/>
      <c r="G60" s="905">
        <v>9.0</v>
      </c>
      <c r="H60" s="905">
        <v>9.0</v>
      </c>
      <c r="I60" s="971"/>
      <c r="J60" s="971"/>
      <c r="K60" s="905">
        <v>9.0</v>
      </c>
      <c r="L60" s="905">
        <v>9.0</v>
      </c>
      <c r="M60" s="905">
        <v>9.0</v>
      </c>
      <c r="N60" s="905">
        <v>9.0</v>
      </c>
      <c r="O60" s="905">
        <v>9.0</v>
      </c>
      <c r="P60" s="971"/>
      <c r="Q60" s="971"/>
      <c r="R60" s="905">
        <v>9.0</v>
      </c>
      <c r="S60" s="905">
        <v>9.0</v>
      </c>
      <c r="T60" s="905">
        <v>9.0</v>
      </c>
      <c r="U60" s="905">
        <v>9.0</v>
      </c>
      <c r="V60" s="905">
        <v>9.0</v>
      </c>
      <c r="W60" s="1122"/>
      <c r="X60" s="1122"/>
      <c r="Y60" s="905">
        <v>9.0</v>
      </c>
      <c r="Z60" s="905">
        <v>9.0</v>
      </c>
      <c r="AA60" s="905">
        <v>9.0</v>
      </c>
      <c r="AB60" s="905">
        <v>9.0</v>
      </c>
      <c r="AC60" s="905">
        <v>9.0</v>
      </c>
      <c r="AD60" s="1122"/>
      <c r="AE60" s="1122"/>
      <c r="AF60" s="905">
        <v>9.0</v>
      </c>
      <c r="AG60" s="905">
        <v>9.0</v>
      </c>
      <c r="AH60" s="905">
        <v>9.0</v>
      </c>
      <c r="AI60" s="905">
        <v>9.0</v>
      </c>
      <c r="AJ60" s="905">
        <v>9.0</v>
      </c>
      <c r="AK60" s="971"/>
      <c r="AL60" s="404">
        <f t="shared" si="5"/>
        <v>22</v>
      </c>
      <c r="AM60" s="1029"/>
    </row>
    <row r="61" ht="17.25" customHeight="1">
      <c r="A61" s="19">
        <v>6.0</v>
      </c>
      <c r="B61" s="807" t="s">
        <v>783</v>
      </c>
      <c r="C61" s="870">
        <v>43526.0</v>
      </c>
      <c r="D61" s="808" t="s">
        <v>784</v>
      </c>
      <c r="E61" s="871">
        <v>7.9226140064E10</v>
      </c>
      <c r="F61" s="866"/>
      <c r="G61" s="905">
        <v>9.0</v>
      </c>
      <c r="H61" s="905">
        <v>9.0</v>
      </c>
      <c r="I61" s="971"/>
      <c r="J61" s="971"/>
      <c r="K61" s="905">
        <v>9.0</v>
      </c>
      <c r="L61" s="905">
        <v>9.0</v>
      </c>
      <c r="M61" s="905">
        <v>9.0</v>
      </c>
      <c r="N61" s="905">
        <v>9.0</v>
      </c>
      <c r="O61" s="905">
        <v>9.0</v>
      </c>
      <c r="P61" s="971"/>
      <c r="Q61" s="971"/>
      <c r="R61" s="905">
        <v>9.0</v>
      </c>
      <c r="S61" s="905">
        <v>9.0</v>
      </c>
      <c r="T61" s="905">
        <v>9.0</v>
      </c>
      <c r="U61" s="905">
        <v>9.0</v>
      </c>
      <c r="V61" s="1045"/>
      <c r="W61" s="1122"/>
      <c r="X61" s="1122"/>
      <c r="Y61" s="905">
        <v>9.0</v>
      </c>
      <c r="Z61" s="905">
        <v>9.0</v>
      </c>
      <c r="AA61" s="905">
        <v>9.0</v>
      </c>
      <c r="AB61" s="905">
        <v>9.0</v>
      </c>
      <c r="AC61" s="905">
        <v>9.0</v>
      </c>
      <c r="AD61" s="1122"/>
      <c r="AE61" s="1122"/>
      <c r="AF61" s="905">
        <v>9.0</v>
      </c>
      <c r="AG61" s="905">
        <v>9.0</v>
      </c>
      <c r="AH61" s="905">
        <v>9.0</v>
      </c>
      <c r="AI61" s="905">
        <v>9.0</v>
      </c>
      <c r="AJ61" s="905">
        <v>9.0</v>
      </c>
      <c r="AK61" s="971"/>
      <c r="AL61" s="404">
        <f t="shared" si="5"/>
        <v>21</v>
      </c>
      <c r="AM61" s="1029"/>
    </row>
    <row r="62" ht="21.0" customHeight="1">
      <c r="A62" s="19">
        <v>7.0</v>
      </c>
      <c r="B62" s="19" t="s">
        <v>75</v>
      </c>
      <c r="C62" s="388">
        <v>42539.0</v>
      </c>
      <c r="D62" s="125" t="s">
        <v>76</v>
      </c>
      <c r="E62" s="43">
        <v>7.9220220031E10</v>
      </c>
      <c r="F62" s="866"/>
      <c r="G62" s="1045"/>
      <c r="H62" s="1045"/>
      <c r="I62" s="971"/>
      <c r="J62" s="971"/>
      <c r="K62" s="905">
        <v>9.0</v>
      </c>
      <c r="L62" s="905">
        <v>9.0</v>
      </c>
      <c r="M62" s="905">
        <v>9.0</v>
      </c>
      <c r="N62" s="905">
        <v>9.0</v>
      </c>
      <c r="O62" s="905">
        <v>9.0</v>
      </c>
      <c r="P62" s="971"/>
      <c r="Q62" s="971"/>
      <c r="R62" s="905">
        <v>9.0</v>
      </c>
      <c r="S62" s="905">
        <v>9.0</v>
      </c>
      <c r="T62" s="905">
        <v>9.0</v>
      </c>
      <c r="U62" s="905">
        <v>9.0</v>
      </c>
      <c r="V62" s="905">
        <v>9.0</v>
      </c>
      <c r="W62" s="1158"/>
      <c r="X62" s="1158"/>
      <c r="Y62" s="905">
        <v>9.0</v>
      </c>
      <c r="Z62" s="905">
        <v>9.0</v>
      </c>
      <c r="AA62" s="905">
        <v>9.0</v>
      </c>
      <c r="AB62" s="905">
        <v>9.0</v>
      </c>
      <c r="AC62" s="905">
        <v>9.0</v>
      </c>
      <c r="AD62" s="1158"/>
      <c r="AE62" s="1158"/>
      <c r="AF62" s="905">
        <v>9.0</v>
      </c>
      <c r="AG62" s="905"/>
      <c r="AH62" s="905"/>
      <c r="AI62" s="905"/>
      <c r="AJ62" s="905"/>
      <c r="AK62" s="971"/>
      <c r="AL62" s="404">
        <f t="shared" si="5"/>
        <v>16</v>
      </c>
      <c r="AM62" s="1029"/>
    </row>
    <row r="63" ht="21.0" customHeight="1">
      <c r="A63" s="807">
        <v>8.0</v>
      </c>
      <c r="B63" s="807" t="s">
        <v>837</v>
      </c>
      <c r="C63" s="364"/>
      <c r="D63" s="808" t="s">
        <v>784</v>
      </c>
      <c r="E63" s="43">
        <v>7.9220220031E10</v>
      </c>
      <c r="F63" s="866"/>
      <c r="G63" s="905"/>
      <c r="H63" s="905"/>
      <c r="I63" s="971"/>
      <c r="J63" s="971"/>
      <c r="K63" s="905"/>
      <c r="L63" s="905"/>
      <c r="M63" s="905"/>
      <c r="N63" s="905"/>
      <c r="O63" s="905"/>
      <c r="P63" s="971"/>
      <c r="Q63" s="971"/>
      <c r="R63" s="905"/>
      <c r="S63" s="905"/>
      <c r="T63" s="905"/>
      <c r="U63" s="905"/>
      <c r="V63" s="905"/>
      <c r="W63" s="1159"/>
      <c r="X63" s="1159"/>
      <c r="Y63" s="905"/>
      <c r="Z63" s="905"/>
      <c r="AA63" s="905"/>
      <c r="AB63" s="905"/>
      <c r="AC63" s="905"/>
      <c r="AD63" s="1159"/>
      <c r="AE63" s="1159"/>
      <c r="AF63" s="905">
        <v>9.0</v>
      </c>
      <c r="AG63" s="905">
        <v>9.0</v>
      </c>
      <c r="AH63" s="905">
        <v>9.0</v>
      </c>
      <c r="AI63" s="905">
        <v>9.0</v>
      </c>
      <c r="AJ63" s="905">
        <v>9.0</v>
      </c>
      <c r="AK63" s="971"/>
      <c r="AL63" s="404">
        <f t="shared" si="5"/>
        <v>5</v>
      </c>
      <c r="AM63" s="1029"/>
    </row>
    <row r="64" ht="15.75" customHeight="1">
      <c r="A64" s="79"/>
      <c r="B64" s="82"/>
      <c r="C64" s="96"/>
      <c r="D64" s="79"/>
      <c r="E64" s="79"/>
      <c r="F64" s="79"/>
      <c r="G64" s="79"/>
      <c r="H64" s="112"/>
      <c r="I64" s="84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112"/>
      <c r="X64" s="112"/>
      <c r="Y64" s="79"/>
      <c r="Z64" s="79"/>
      <c r="AA64" s="79"/>
      <c r="AB64" s="79"/>
      <c r="AC64" s="112"/>
      <c r="AD64" s="112"/>
      <c r="AE64" s="112"/>
      <c r="AF64" s="79"/>
      <c r="AG64" s="79"/>
      <c r="AH64" s="79"/>
      <c r="AI64" s="79"/>
      <c r="AJ64" s="79"/>
      <c r="AK64" s="79"/>
      <c r="AL64" s="82"/>
      <c r="AM64" s="82"/>
    </row>
    <row r="65" ht="15.75" customHeight="1">
      <c r="A65" s="79"/>
      <c r="B65" s="82"/>
      <c r="C65" s="96"/>
      <c r="D65" s="79"/>
      <c r="E65" s="79"/>
      <c r="F65" s="79"/>
      <c r="G65" s="79"/>
      <c r="H65" s="112"/>
      <c r="I65" s="84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112"/>
      <c r="X65" s="112"/>
      <c r="Y65" s="79"/>
      <c r="Z65" s="79"/>
      <c r="AA65" s="79"/>
      <c r="AB65" s="79"/>
      <c r="AC65" s="112"/>
      <c r="AD65" s="112"/>
      <c r="AE65" s="112"/>
      <c r="AF65" s="79"/>
      <c r="AG65" s="79"/>
      <c r="AH65" s="79"/>
      <c r="AI65" s="79"/>
      <c r="AJ65" s="79"/>
      <c r="AK65" s="79"/>
      <c r="AL65" s="82"/>
      <c r="AM65" s="82"/>
    </row>
    <row r="66" ht="16.5" customHeight="1">
      <c r="A66" s="19">
        <v>1.0</v>
      </c>
      <c r="B66" s="19" t="s">
        <v>680</v>
      </c>
      <c r="C66" s="380"/>
      <c r="D66" s="113" t="s">
        <v>56</v>
      </c>
      <c r="E66" s="1013"/>
      <c r="F66" s="866"/>
      <c r="G66" s="905">
        <v>9.0</v>
      </c>
      <c r="H66" s="905">
        <v>9.0</v>
      </c>
      <c r="I66" s="971"/>
      <c r="J66" s="971"/>
      <c r="K66" s="905">
        <v>9.0</v>
      </c>
      <c r="L66" s="905">
        <v>9.0</v>
      </c>
      <c r="M66" s="905">
        <v>9.0</v>
      </c>
      <c r="N66" s="905">
        <v>9.0</v>
      </c>
      <c r="O66" s="905">
        <v>9.0</v>
      </c>
      <c r="P66" s="971"/>
      <c r="Q66" s="971"/>
      <c r="R66" s="905">
        <v>9.0</v>
      </c>
      <c r="S66" s="905">
        <v>9.0</v>
      </c>
      <c r="T66" s="905">
        <v>9.0</v>
      </c>
      <c r="U66" s="905">
        <v>9.0</v>
      </c>
      <c r="V66" s="905">
        <v>9.0</v>
      </c>
      <c r="W66" s="1137">
        <v>9.0</v>
      </c>
      <c r="X66" s="1122"/>
      <c r="Y66" s="905"/>
      <c r="Z66" s="905">
        <v>9.0</v>
      </c>
      <c r="AA66" s="905">
        <v>9.0</v>
      </c>
      <c r="AB66" s="905">
        <v>9.0</v>
      </c>
      <c r="AC66" s="905">
        <v>9.0</v>
      </c>
      <c r="AD66" s="1122"/>
      <c r="AE66" s="1122"/>
      <c r="AF66" s="905">
        <v>9.0</v>
      </c>
      <c r="AG66" s="905">
        <v>9.0</v>
      </c>
      <c r="AH66" s="905">
        <v>9.0</v>
      </c>
      <c r="AI66" s="905">
        <v>9.0</v>
      </c>
      <c r="AJ66" s="905">
        <v>9.0</v>
      </c>
      <c r="AK66" s="971"/>
      <c r="AL66" s="404">
        <f t="shared" ref="AL66:AL71" si="6">COUNT(F66:AK66)</f>
        <v>22</v>
      </c>
      <c r="AM66" s="1029"/>
    </row>
    <row r="67" ht="15.75" customHeight="1">
      <c r="A67" s="807">
        <v>2.0</v>
      </c>
      <c r="B67" s="19" t="s">
        <v>339</v>
      </c>
      <c r="C67" s="364"/>
      <c r="D67" s="32"/>
      <c r="E67" s="32"/>
      <c r="F67" s="863" t="s">
        <v>792</v>
      </c>
      <c r="G67" s="905">
        <v>9.0</v>
      </c>
      <c r="H67" s="905">
        <v>9.0</v>
      </c>
      <c r="I67" s="971"/>
      <c r="J67" s="971"/>
      <c r="K67" s="978"/>
      <c r="L67" s="978"/>
      <c r="M67" s="978"/>
      <c r="N67" s="978"/>
      <c r="O67" s="978"/>
      <c r="P67" s="978"/>
      <c r="Q67" s="978"/>
      <c r="R67" s="978"/>
      <c r="S67" s="978"/>
      <c r="T67" s="978"/>
      <c r="U67" s="978"/>
      <c r="V67" s="978"/>
      <c r="W67" s="1140"/>
      <c r="X67" s="1140"/>
      <c r="Y67" s="905">
        <v>9.0</v>
      </c>
      <c r="Z67" s="905">
        <v>9.0</v>
      </c>
      <c r="AA67" s="905">
        <v>9.0</v>
      </c>
      <c r="AB67" s="905">
        <v>9.0</v>
      </c>
      <c r="AC67" s="905"/>
      <c r="AD67" s="1122"/>
      <c r="AE67" s="1137">
        <v>9.0</v>
      </c>
      <c r="AF67" s="905">
        <v>9.0</v>
      </c>
      <c r="AG67" s="905">
        <v>9.0</v>
      </c>
      <c r="AH67" s="905">
        <v>9.0</v>
      </c>
      <c r="AI67" s="905">
        <v>9.0</v>
      </c>
      <c r="AJ67" s="905">
        <v>9.0</v>
      </c>
      <c r="AK67" s="971"/>
      <c r="AL67" s="404">
        <f t="shared" si="6"/>
        <v>12</v>
      </c>
      <c r="AM67" s="1029"/>
    </row>
    <row r="68" ht="15.75" customHeight="1">
      <c r="A68" s="807">
        <v>3.0</v>
      </c>
      <c r="B68" s="807" t="s">
        <v>781</v>
      </c>
      <c r="C68" s="364"/>
      <c r="D68" s="32"/>
      <c r="E68" s="32"/>
      <c r="F68" s="863" t="s">
        <v>792</v>
      </c>
      <c r="G68" s="905"/>
      <c r="H68" s="905">
        <v>9.0</v>
      </c>
      <c r="I68" s="971">
        <v>9.0</v>
      </c>
      <c r="J68" s="971"/>
      <c r="K68" s="905">
        <v>9.0</v>
      </c>
      <c r="L68" s="905">
        <v>9.0</v>
      </c>
      <c r="M68" s="905">
        <v>9.0</v>
      </c>
      <c r="N68" s="905">
        <v>9.0</v>
      </c>
      <c r="O68" s="905"/>
      <c r="P68" s="971"/>
      <c r="Q68" s="971">
        <v>9.0</v>
      </c>
      <c r="R68" s="905">
        <v>9.0</v>
      </c>
      <c r="S68" s="905">
        <v>9.0</v>
      </c>
      <c r="T68" s="905">
        <v>9.0</v>
      </c>
      <c r="U68" s="905">
        <v>9.0</v>
      </c>
      <c r="V68" s="905">
        <v>9.0</v>
      </c>
      <c r="W68" s="1122"/>
      <c r="X68" s="1122"/>
      <c r="Y68" s="905">
        <v>9.0</v>
      </c>
      <c r="Z68" s="905">
        <v>9.0</v>
      </c>
      <c r="AA68" s="905">
        <v>9.0</v>
      </c>
      <c r="AB68" s="905">
        <v>9.0</v>
      </c>
      <c r="AC68" s="905">
        <v>9.0</v>
      </c>
      <c r="AD68" s="1137">
        <v>9.0</v>
      </c>
      <c r="AE68" s="1122"/>
      <c r="AF68" s="905"/>
      <c r="AG68" s="905">
        <v>9.0</v>
      </c>
      <c r="AH68" s="905">
        <v>9.0</v>
      </c>
      <c r="AI68" s="905">
        <v>9.0</v>
      </c>
      <c r="AJ68" s="905">
        <v>9.0</v>
      </c>
      <c r="AK68" s="971"/>
      <c r="AL68" s="404">
        <f t="shared" si="6"/>
        <v>22</v>
      </c>
      <c r="AM68" s="1029"/>
    </row>
    <row r="69" ht="15.75" customHeight="1">
      <c r="A69" s="19">
        <v>4.0</v>
      </c>
      <c r="B69" s="19" t="s">
        <v>715</v>
      </c>
      <c r="C69" s="364"/>
      <c r="D69" s="32"/>
      <c r="E69" s="32"/>
      <c r="F69" s="863" t="s">
        <v>792</v>
      </c>
      <c r="G69" s="905">
        <v>9.0</v>
      </c>
      <c r="H69" s="905">
        <v>9.0</v>
      </c>
      <c r="I69" s="971"/>
      <c r="J69" s="971"/>
      <c r="K69" s="905">
        <v>9.0</v>
      </c>
      <c r="L69" s="905">
        <v>9.0</v>
      </c>
      <c r="M69" s="905">
        <v>9.0</v>
      </c>
      <c r="N69" s="905">
        <v>9.0</v>
      </c>
      <c r="O69" s="905">
        <v>9.0</v>
      </c>
      <c r="P69" s="971"/>
      <c r="Q69" s="971"/>
      <c r="R69" s="905">
        <v>9.0</v>
      </c>
      <c r="S69" s="905">
        <v>9.0</v>
      </c>
      <c r="T69" s="905">
        <v>9.0</v>
      </c>
      <c r="U69" s="905">
        <v>9.0</v>
      </c>
      <c r="V69" s="905"/>
      <c r="W69" s="1122"/>
      <c r="X69" s="1137">
        <v>9.0</v>
      </c>
      <c r="Y69" s="905">
        <v>9.0</v>
      </c>
      <c r="Z69" s="905">
        <v>9.0</v>
      </c>
      <c r="AA69" s="905">
        <v>9.0</v>
      </c>
      <c r="AB69" s="905">
        <v>9.0</v>
      </c>
      <c r="AC69" s="905">
        <v>9.0</v>
      </c>
      <c r="AD69" s="1122"/>
      <c r="AE69" s="1122"/>
      <c r="AF69" s="905">
        <v>9.0</v>
      </c>
      <c r="AG69" s="905">
        <v>9.0</v>
      </c>
      <c r="AH69" s="905">
        <v>9.0</v>
      </c>
      <c r="AI69" s="905">
        <v>9.0</v>
      </c>
      <c r="AJ69" s="905">
        <v>9.0</v>
      </c>
      <c r="AK69" s="971"/>
      <c r="AL69" s="404">
        <f t="shared" si="6"/>
        <v>22</v>
      </c>
      <c r="AM69" s="1029"/>
    </row>
    <row r="70" ht="16.5" customHeight="1">
      <c r="A70" s="807">
        <v>5.0</v>
      </c>
      <c r="B70" s="807" t="s">
        <v>59</v>
      </c>
      <c r="C70" s="364"/>
      <c r="D70" s="32"/>
      <c r="E70" s="32"/>
      <c r="F70" s="863" t="s">
        <v>792</v>
      </c>
      <c r="G70" s="905">
        <v>9.0</v>
      </c>
      <c r="H70" s="905"/>
      <c r="I70" s="971"/>
      <c r="J70" s="971">
        <v>9.0</v>
      </c>
      <c r="K70" s="905">
        <v>9.0</v>
      </c>
      <c r="L70" s="905">
        <v>9.0</v>
      </c>
      <c r="M70" s="905">
        <v>9.0</v>
      </c>
      <c r="N70" s="905">
        <v>9.0</v>
      </c>
      <c r="O70" s="905">
        <v>9.0</v>
      </c>
      <c r="P70" s="971"/>
      <c r="Q70" s="971"/>
      <c r="R70" s="905">
        <v>9.0</v>
      </c>
      <c r="S70" s="905">
        <v>9.0</v>
      </c>
      <c r="T70" s="905">
        <v>9.0</v>
      </c>
      <c r="U70" s="905">
        <v>9.0</v>
      </c>
      <c r="V70" s="905">
        <v>9.0</v>
      </c>
      <c r="W70" s="1122"/>
      <c r="X70" s="1122"/>
      <c r="Y70" s="905">
        <v>9.0</v>
      </c>
      <c r="Z70" s="905">
        <v>9.0</v>
      </c>
      <c r="AA70" s="905">
        <v>9.0</v>
      </c>
      <c r="AB70" s="905">
        <v>9.0</v>
      </c>
      <c r="AC70" s="905">
        <v>9.0</v>
      </c>
      <c r="AD70" s="1137"/>
      <c r="AE70" s="1122"/>
      <c r="AF70" s="905">
        <v>9.0</v>
      </c>
      <c r="AG70" s="905">
        <v>9.0</v>
      </c>
      <c r="AH70" s="905">
        <v>9.0</v>
      </c>
      <c r="AI70" s="905">
        <v>9.0</v>
      </c>
      <c r="AJ70" s="905"/>
      <c r="AK70" s="971"/>
      <c r="AL70" s="404">
        <f t="shared" si="6"/>
        <v>21</v>
      </c>
      <c r="AM70" s="1029"/>
    </row>
    <row r="71" ht="16.5" customHeight="1">
      <c r="A71" s="807">
        <v>6.0</v>
      </c>
      <c r="B71" s="807" t="s">
        <v>838</v>
      </c>
      <c r="C71" s="364"/>
      <c r="D71" s="71"/>
      <c r="E71" s="71"/>
      <c r="F71" s="863" t="s">
        <v>792</v>
      </c>
      <c r="G71" s="905">
        <v>9.0</v>
      </c>
      <c r="H71" s="905">
        <v>9.0</v>
      </c>
      <c r="I71" s="971"/>
      <c r="J71" s="971"/>
      <c r="K71" s="905">
        <v>9.0</v>
      </c>
      <c r="L71" s="905">
        <v>9.0</v>
      </c>
      <c r="M71" s="905">
        <v>9.0</v>
      </c>
      <c r="N71" s="905">
        <v>9.0</v>
      </c>
      <c r="O71" s="905">
        <v>9.0</v>
      </c>
      <c r="P71" s="971">
        <v>9.0</v>
      </c>
      <c r="Q71" s="971"/>
      <c r="R71" s="905">
        <v>9.0</v>
      </c>
      <c r="S71" s="905">
        <v>9.0</v>
      </c>
      <c r="T71" s="905">
        <v>9.0</v>
      </c>
      <c r="U71" s="905">
        <v>9.0</v>
      </c>
      <c r="V71" s="905">
        <v>9.0</v>
      </c>
      <c r="W71" s="1122"/>
      <c r="X71" s="1122"/>
      <c r="Y71" s="905">
        <v>9.0</v>
      </c>
      <c r="Z71" s="905">
        <v>9.0</v>
      </c>
      <c r="AA71" s="905">
        <v>9.0</v>
      </c>
      <c r="AB71" s="905">
        <v>9.0</v>
      </c>
      <c r="AC71" s="905">
        <v>9.0</v>
      </c>
      <c r="AD71" s="1122"/>
      <c r="AE71" s="1122"/>
      <c r="AF71" s="905">
        <v>9.0</v>
      </c>
      <c r="AG71" s="905">
        <v>9.0</v>
      </c>
      <c r="AH71" s="905">
        <v>9.0</v>
      </c>
      <c r="AI71" s="905">
        <v>9.0</v>
      </c>
      <c r="AJ71" s="905">
        <v>9.0</v>
      </c>
      <c r="AK71" s="971">
        <v>9.0</v>
      </c>
      <c r="AL71" s="404">
        <f t="shared" si="6"/>
        <v>24</v>
      </c>
      <c r="AM71" s="1029"/>
    </row>
    <row r="72" ht="17.25" customHeight="1">
      <c r="A72" s="79"/>
      <c r="B72" s="80"/>
      <c r="C72" s="362"/>
      <c r="D72" s="121"/>
      <c r="E72" s="1014"/>
      <c r="F72" s="237"/>
      <c r="G72" s="1015"/>
      <c r="H72" s="1015"/>
      <c r="I72" s="1015"/>
      <c r="J72" s="1015"/>
      <c r="K72" s="1015"/>
      <c r="L72" s="1016"/>
      <c r="M72" s="1016"/>
      <c r="N72" s="1015"/>
      <c r="O72" s="1015"/>
      <c r="P72" s="1015"/>
      <c r="Q72" s="1015"/>
      <c r="R72" s="1015"/>
      <c r="S72" s="1016"/>
      <c r="T72" s="1016"/>
      <c r="U72" s="1015"/>
      <c r="V72" s="1015"/>
      <c r="W72" s="1015"/>
      <c r="X72" s="1015"/>
      <c r="Y72" s="1015"/>
      <c r="Z72" s="1016"/>
      <c r="AA72" s="1016"/>
      <c r="AB72" s="1015"/>
      <c r="AC72" s="1015"/>
      <c r="AD72" s="1015"/>
      <c r="AE72" s="1015"/>
      <c r="AF72" s="1015"/>
      <c r="AG72" s="1016"/>
      <c r="AH72" s="1016"/>
      <c r="AI72" s="1015"/>
      <c r="AJ72" s="1015"/>
      <c r="AK72" s="1015"/>
      <c r="AL72" s="1017"/>
      <c r="AM72" s="257"/>
    </row>
    <row r="73" ht="17.25" customHeight="1">
      <c r="A73" s="807">
        <v>7.0</v>
      </c>
      <c r="B73" s="20" t="s">
        <v>60</v>
      </c>
      <c r="C73" s="364"/>
      <c r="D73" s="113" t="s">
        <v>61</v>
      </c>
      <c r="E73" s="1018" t="s">
        <v>782</v>
      </c>
      <c r="F73" s="863" t="s">
        <v>792</v>
      </c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05">
        <v>9.0</v>
      </c>
      <c r="S73" s="905">
        <v>9.0</v>
      </c>
      <c r="T73" s="905">
        <v>9.0</v>
      </c>
      <c r="U73" s="905"/>
      <c r="V73" s="905">
        <v>9.0</v>
      </c>
      <c r="W73" s="1137">
        <v>9.0</v>
      </c>
      <c r="X73" s="1137">
        <v>9.0</v>
      </c>
      <c r="Y73" s="905">
        <v>9.0</v>
      </c>
      <c r="Z73" s="905">
        <v>9.0</v>
      </c>
      <c r="AA73" s="905"/>
      <c r="AB73" s="905">
        <v>9.0</v>
      </c>
      <c r="AC73" s="905">
        <v>9.0</v>
      </c>
      <c r="AD73" s="1137"/>
      <c r="AE73" s="1122"/>
      <c r="AF73" s="905">
        <v>9.0</v>
      </c>
      <c r="AG73" s="905">
        <v>9.0</v>
      </c>
      <c r="AH73" s="905">
        <v>9.0</v>
      </c>
      <c r="AI73" s="905"/>
      <c r="AJ73" s="905">
        <v>9.0</v>
      </c>
      <c r="AK73" s="971">
        <v>9.0</v>
      </c>
      <c r="AL73" s="404">
        <f t="shared" ref="AL73:AL75" si="7">COUNT(F73:AK73)</f>
        <v>15</v>
      </c>
      <c r="AM73" s="1029"/>
    </row>
    <row r="74" ht="15.0" customHeight="1">
      <c r="A74" s="807">
        <v>8.0</v>
      </c>
      <c r="B74" s="20" t="s">
        <v>63</v>
      </c>
      <c r="C74" s="364"/>
      <c r="D74" s="32"/>
      <c r="E74" s="32"/>
      <c r="F74" s="863" t="s">
        <v>792</v>
      </c>
      <c r="G74" s="905">
        <v>9.0</v>
      </c>
      <c r="H74" s="905">
        <v>9.0</v>
      </c>
      <c r="I74" s="971"/>
      <c r="J74" s="971"/>
      <c r="K74" s="905">
        <v>9.0</v>
      </c>
      <c r="L74" s="905">
        <v>9.0</v>
      </c>
      <c r="M74" s="905">
        <v>9.0</v>
      </c>
      <c r="N74" s="905"/>
      <c r="O74" s="905">
        <v>9.0</v>
      </c>
      <c r="P74" s="971">
        <v>9.0</v>
      </c>
      <c r="Q74" s="971">
        <v>9.0</v>
      </c>
      <c r="R74" s="905">
        <v>9.0</v>
      </c>
      <c r="S74" s="905"/>
      <c r="T74" s="905">
        <v>9.0</v>
      </c>
      <c r="U74" s="905">
        <v>9.0</v>
      </c>
      <c r="V74" s="905">
        <v>9.0</v>
      </c>
      <c r="W74" s="1137"/>
      <c r="X74" s="1122"/>
      <c r="Y74" s="905">
        <v>9.0</v>
      </c>
      <c r="Z74" s="905">
        <v>9.0</v>
      </c>
      <c r="AA74" s="905">
        <v>9.0</v>
      </c>
      <c r="AB74" s="905"/>
      <c r="AC74" s="905">
        <v>9.0</v>
      </c>
      <c r="AD74" s="1137">
        <v>9.0</v>
      </c>
      <c r="AE74" s="1137">
        <v>9.0</v>
      </c>
      <c r="AF74" s="905">
        <v>9.0</v>
      </c>
      <c r="AG74" s="905"/>
      <c r="AH74" s="905">
        <v>9.0</v>
      </c>
      <c r="AI74" s="905">
        <v>9.0</v>
      </c>
      <c r="AJ74" s="905">
        <v>9.0</v>
      </c>
      <c r="AK74" s="971"/>
      <c r="AL74" s="404">
        <f t="shared" si="7"/>
        <v>22</v>
      </c>
      <c r="AM74" s="1029"/>
    </row>
    <row r="75" ht="15.75" customHeight="1">
      <c r="A75" s="807">
        <v>9.0</v>
      </c>
      <c r="B75" s="864" t="s">
        <v>36</v>
      </c>
      <c r="C75" s="364"/>
      <c r="D75" s="71"/>
      <c r="E75" s="71"/>
      <c r="F75" s="863" t="s">
        <v>792</v>
      </c>
      <c r="G75" s="905">
        <v>9.0</v>
      </c>
      <c r="H75" s="905"/>
      <c r="I75" s="971">
        <v>9.0</v>
      </c>
      <c r="J75" s="971">
        <v>9.0</v>
      </c>
      <c r="K75" s="905">
        <v>9.0</v>
      </c>
      <c r="L75" s="905"/>
      <c r="M75" s="905">
        <v>9.0</v>
      </c>
      <c r="N75" s="905">
        <v>9.0</v>
      </c>
      <c r="O75" s="905">
        <v>9.0</v>
      </c>
      <c r="P75" s="971"/>
      <c r="Q75" s="971"/>
      <c r="R75" s="978"/>
      <c r="S75" s="978"/>
      <c r="T75" s="978"/>
      <c r="U75" s="978"/>
      <c r="V75" s="978"/>
      <c r="W75" s="1134"/>
      <c r="X75" s="1134"/>
      <c r="Y75" s="978"/>
      <c r="Z75" s="978"/>
      <c r="AA75" s="978"/>
      <c r="AB75" s="978"/>
      <c r="AC75" s="978"/>
      <c r="AD75" s="1140"/>
      <c r="AE75" s="1140"/>
      <c r="AF75" s="905">
        <v>9.0</v>
      </c>
      <c r="AG75" s="905">
        <v>9.0</v>
      </c>
      <c r="AH75" s="905">
        <v>9.0</v>
      </c>
      <c r="AI75" s="905">
        <v>9.0</v>
      </c>
      <c r="AJ75" s="905">
        <v>9.0</v>
      </c>
      <c r="AK75" s="971"/>
      <c r="AL75" s="404">
        <f t="shared" si="7"/>
        <v>12</v>
      </c>
      <c r="AM75" s="1029"/>
    </row>
    <row r="76" ht="15.75" customHeight="1">
      <c r="A76" s="79"/>
      <c r="B76" s="80"/>
      <c r="C76" s="112"/>
      <c r="D76" s="259"/>
      <c r="E76" s="1014"/>
      <c r="F76" s="259"/>
      <c r="G76" s="259"/>
      <c r="H76" s="259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121"/>
      <c r="AM76" s="121"/>
    </row>
    <row r="77" ht="18.75" customHeight="1">
      <c r="A77" s="807">
        <v>10.0</v>
      </c>
      <c r="B77" s="939" t="s">
        <v>768</v>
      </c>
      <c r="C77" s="364"/>
      <c r="D77" s="113" t="s">
        <v>65</v>
      </c>
      <c r="E77" s="1019"/>
      <c r="F77" s="117"/>
      <c r="G77" s="905">
        <v>9.0</v>
      </c>
      <c r="H77" s="905"/>
      <c r="I77" s="971"/>
      <c r="J77" s="971">
        <v>9.0</v>
      </c>
      <c r="K77" s="905">
        <v>9.0</v>
      </c>
      <c r="L77" s="905">
        <v>9.0</v>
      </c>
      <c r="M77" s="905">
        <v>9.0</v>
      </c>
      <c r="N77" s="905">
        <v>9.0</v>
      </c>
      <c r="O77" s="905"/>
      <c r="P77" s="971"/>
      <c r="Q77" s="971">
        <v>9.0</v>
      </c>
      <c r="R77" s="905">
        <v>9.0</v>
      </c>
      <c r="S77" s="905">
        <v>9.0</v>
      </c>
      <c r="T77" s="905">
        <v>9.0</v>
      </c>
      <c r="U77" s="905">
        <v>9.0</v>
      </c>
      <c r="V77" s="905"/>
      <c r="W77" s="971"/>
      <c r="X77" s="971">
        <v>9.0</v>
      </c>
      <c r="Y77" s="905">
        <v>9.0</v>
      </c>
      <c r="Z77" s="905">
        <v>9.0</v>
      </c>
      <c r="AA77" s="905">
        <v>9.0</v>
      </c>
      <c r="AB77" s="905">
        <v>9.0</v>
      </c>
      <c r="AC77" s="905"/>
      <c r="AD77" s="971"/>
      <c r="AE77" s="971">
        <v>9.0</v>
      </c>
      <c r="AF77" s="905">
        <v>9.0</v>
      </c>
      <c r="AG77" s="905">
        <v>9.0</v>
      </c>
      <c r="AH77" s="905">
        <v>9.0</v>
      </c>
      <c r="AI77" s="905">
        <v>9.0</v>
      </c>
      <c r="AJ77" s="905"/>
      <c r="AK77" s="971"/>
      <c r="AL77" s="404">
        <f t="shared" ref="AL77:AL78" si="8">COUNT(F77:AK77)</f>
        <v>21</v>
      </c>
      <c r="AM77" s="1029"/>
    </row>
    <row r="78" ht="17.25" customHeight="1">
      <c r="A78" s="807">
        <v>11.0</v>
      </c>
      <c r="B78" s="20" t="s">
        <v>66</v>
      </c>
      <c r="C78" s="364"/>
      <c r="D78" s="71"/>
      <c r="E78" s="71"/>
      <c r="F78" s="117"/>
      <c r="G78" s="905">
        <v>9.0</v>
      </c>
      <c r="H78" s="905">
        <v>9.0</v>
      </c>
      <c r="I78" s="971">
        <v>9.0</v>
      </c>
      <c r="J78" s="971"/>
      <c r="K78" s="905"/>
      <c r="L78" s="905">
        <v>9.0</v>
      </c>
      <c r="M78" s="905">
        <v>9.0</v>
      </c>
      <c r="N78" s="905">
        <v>9.0</v>
      </c>
      <c r="O78" s="905">
        <v>9.0</v>
      </c>
      <c r="P78" s="971">
        <v>9.0</v>
      </c>
      <c r="Q78" s="971"/>
      <c r="R78" s="905"/>
      <c r="S78" s="905">
        <v>9.0</v>
      </c>
      <c r="T78" s="905">
        <v>9.0</v>
      </c>
      <c r="U78" s="905">
        <v>9.0</v>
      </c>
      <c r="V78" s="905">
        <v>9.0</v>
      </c>
      <c r="W78" s="971">
        <v>9.0</v>
      </c>
      <c r="X78" s="971"/>
      <c r="Y78" s="905"/>
      <c r="Z78" s="905">
        <v>9.0</v>
      </c>
      <c r="AA78" s="905">
        <v>9.0</v>
      </c>
      <c r="AB78" s="905">
        <v>9.0</v>
      </c>
      <c r="AC78" s="905">
        <v>9.0</v>
      </c>
      <c r="AD78" s="971">
        <v>9.0</v>
      </c>
      <c r="AE78" s="971"/>
      <c r="AF78" s="905"/>
      <c r="AG78" s="905">
        <v>9.0</v>
      </c>
      <c r="AH78" s="905">
        <v>9.0</v>
      </c>
      <c r="AI78" s="905">
        <v>9.0</v>
      </c>
      <c r="AJ78" s="905">
        <v>9.0</v>
      </c>
      <c r="AK78" s="971">
        <v>9.0</v>
      </c>
      <c r="AL78" s="404">
        <f t="shared" si="8"/>
        <v>23</v>
      </c>
      <c r="AM78" s="1029"/>
    </row>
    <row r="79" ht="18.0" customHeight="1">
      <c r="A79" s="872"/>
      <c r="B79" s="873"/>
      <c r="C79" s="874"/>
      <c r="D79" s="875"/>
      <c r="E79" s="876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  <c r="R79" s="1016"/>
      <c r="S79" s="877"/>
      <c r="T79" s="877"/>
      <c r="U79" s="877"/>
      <c r="V79" s="877"/>
      <c r="W79" s="877"/>
      <c r="X79" s="877"/>
      <c r="Y79" s="877"/>
      <c r="Z79" s="877"/>
      <c r="AA79" s="877"/>
      <c r="AB79" s="877"/>
      <c r="AC79" s="877"/>
      <c r="AD79" s="877"/>
      <c r="AE79" s="877"/>
      <c r="AF79" s="877"/>
      <c r="AG79" s="877"/>
      <c r="AH79" s="877"/>
      <c r="AI79" s="877"/>
      <c r="AJ79" s="877"/>
      <c r="AK79" s="877"/>
      <c r="AL79" s="878"/>
      <c r="AM79" s="878"/>
    </row>
    <row r="80" ht="18.75" customHeight="1">
      <c r="A80" s="807">
        <v>12.0</v>
      </c>
      <c r="B80" s="864" t="s">
        <v>124</v>
      </c>
      <c r="C80" s="364"/>
      <c r="D80" s="1071" t="s">
        <v>797</v>
      </c>
      <c r="E80" s="1019"/>
      <c r="F80" s="863" t="s">
        <v>792</v>
      </c>
      <c r="G80" s="905">
        <v>9.0</v>
      </c>
      <c r="H80" s="905">
        <v>9.0</v>
      </c>
      <c r="I80" s="971">
        <v>9.0</v>
      </c>
      <c r="J80" s="971"/>
      <c r="K80" s="905"/>
      <c r="L80" s="905">
        <v>9.0</v>
      </c>
      <c r="M80" s="905">
        <v>9.0</v>
      </c>
      <c r="N80" s="905">
        <v>9.0</v>
      </c>
      <c r="O80" s="905">
        <v>9.0</v>
      </c>
      <c r="P80" s="971">
        <v>9.0</v>
      </c>
      <c r="Q80" s="971"/>
      <c r="R80" s="905"/>
      <c r="S80" s="905">
        <v>9.0</v>
      </c>
      <c r="T80" s="905">
        <v>9.0</v>
      </c>
      <c r="U80" s="905">
        <v>9.0</v>
      </c>
      <c r="V80" s="905">
        <v>9.0</v>
      </c>
      <c r="W80" s="971">
        <v>9.0</v>
      </c>
      <c r="X80" s="971"/>
      <c r="Y80" s="905"/>
      <c r="Z80" s="905">
        <v>9.0</v>
      </c>
      <c r="AA80" s="905">
        <v>9.0</v>
      </c>
      <c r="AB80" s="905">
        <v>9.0</v>
      </c>
      <c r="AC80" s="905">
        <v>9.0</v>
      </c>
      <c r="AD80" s="971">
        <v>9.0</v>
      </c>
      <c r="AE80" s="971"/>
      <c r="AF80" s="905"/>
      <c r="AG80" s="905">
        <v>9.0</v>
      </c>
      <c r="AH80" s="905">
        <v>9.0</v>
      </c>
      <c r="AI80" s="905">
        <v>9.0</v>
      </c>
      <c r="AJ80" s="905">
        <v>9.0</v>
      </c>
      <c r="AK80" s="971">
        <v>9.0</v>
      </c>
      <c r="AL80" s="404">
        <f t="shared" ref="AL80:AL81" si="9">COUNT(F80:AK80)</f>
        <v>23</v>
      </c>
      <c r="AM80" s="1029"/>
    </row>
    <row r="81" ht="17.25" customHeight="1">
      <c r="A81" s="807">
        <v>13.0</v>
      </c>
      <c r="B81" s="864" t="s">
        <v>732</v>
      </c>
      <c r="C81" s="364"/>
      <c r="D81" s="71"/>
      <c r="E81" s="71"/>
      <c r="F81" s="863" t="s">
        <v>792</v>
      </c>
      <c r="G81" s="905">
        <v>9.0</v>
      </c>
      <c r="H81" s="905"/>
      <c r="I81" s="971"/>
      <c r="J81" s="971">
        <v>9.0</v>
      </c>
      <c r="K81" s="905">
        <v>9.0</v>
      </c>
      <c r="L81" s="905">
        <v>9.0</v>
      </c>
      <c r="M81" s="905">
        <v>9.0</v>
      </c>
      <c r="N81" s="905">
        <v>9.0</v>
      </c>
      <c r="O81" s="905"/>
      <c r="P81" s="971"/>
      <c r="Q81" s="971">
        <v>9.0</v>
      </c>
      <c r="R81" s="905">
        <v>9.0</v>
      </c>
      <c r="S81" s="905">
        <v>9.0</v>
      </c>
      <c r="T81" s="905">
        <v>9.0</v>
      </c>
      <c r="U81" s="905">
        <v>9.0</v>
      </c>
      <c r="V81" s="905"/>
      <c r="W81" s="971"/>
      <c r="X81" s="971">
        <v>9.0</v>
      </c>
      <c r="Y81" s="905">
        <v>9.0</v>
      </c>
      <c r="Z81" s="905">
        <v>9.0</v>
      </c>
      <c r="AA81" s="905">
        <v>9.0</v>
      </c>
      <c r="AB81" s="905">
        <v>9.0</v>
      </c>
      <c r="AC81" s="905"/>
      <c r="AD81" s="971"/>
      <c r="AE81" s="971">
        <v>9.0</v>
      </c>
      <c r="AF81" s="905">
        <v>9.0</v>
      </c>
      <c r="AG81" s="905">
        <v>9.0</v>
      </c>
      <c r="AH81" s="905">
        <v>9.0</v>
      </c>
      <c r="AI81" s="905">
        <v>9.0</v>
      </c>
      <c r="AJ81" s="905"/>
      <c r="AK81" s="971"/>
      <c r="AL81" s="404">
        <f t="shared" si="9"/>
        <v>21</v>
      </c>
      <c r="AM81" s="1029"/>
    </row>
    <row r="82" ht="21.0" customHeight="1">
      <c r="A82" s="1016"/>
      <c r="B82" s="1072"/>
      <c r="C82" s="1073"/>
      <c r="D82" s="260"/>
      <c r="E82" s="1074"/>
      <c r="F82" s="1075"/>
      <c r="G82" s="1076"/>
      <c r="H82" s="1077"/>
      <c r="I82" s="1077"/>
      <c r="J82" s="1077"/>
      <c r="K82" s="1077"/>
      <c r="L82" s="1077"/>
      <c r="M82" s="1077"/>
      <c r="N82" s="1076"/>
      <c r="O82" s="1077"/>
      <c r="P82" s="1077"/>
      <c r="Q82" s="1077"/>
      <c r="R82" s="1077"/>
      <c r="S82" s="1077"/>
      <c r="T82" s="1077"/>
      <c r="U82" s="1076"/>
      <c r="V82" s="1077"/>
      <c r="W82" s="1077"/>
      <c r="X82" s="1077"/>
      <c r="Y82" s="1077"/>
      <c r="Z82" s="1077"/>
      <c r="AA82" s="1077"/>
      <c r="AB82" s="1076"/>
      <c r="AC82" s="1077"/>
      <c r="AD82" s="1077"/>
      <c r="AE82" s="1077"/>
      <c r="AF82" s="1077"/>
      <c r="AG82" s="1077"/>
      <c r="AH82" s="1077"/>
      <c r="AI82" s="1076"/>
      <c r="AJ82" s="1077"/>
      <c r="AK82" s="1077"/>
      <c r="AL82" s="237"/>
      <c r="AM82" s="237"/>
    </row>
    <row r="83" ht="18.0" customHeight="1">
      <c r="A83" s="1010">
        <v>14.0</v>
      </c>
      <c r="B83" s="807" t="s">
        <v>798</v>
      </c>
      <c r="C83" s="359">
        <v>43383.0</v>
      </c>
      <c r="D83" s="19" t="s">
        <v>292</v>
      </c>
      <c r="E83" s="811"/>
      <c r="F83" s="913"/>
      <c r="G83" s="905">
        <v>9.0</v>
      </c>
      <c r="H83" s="905">
        <v>9.0</v>
      </c>
      <c r="I83" s="971"/>
      <c r="J83" s="971"/>
      <c r="K83" s="978"/>
      <c r="L83" s="978"/>
      <c r="M83" s="978"/>
      <c r="N83" s="978"/>
      <c r="O83" s="978"/>
      <c r="P83" s="978"/>
      <c r="Q83" s="978"/>
      <c r="R83" s="978"/>
      <c r="S83" s="978"/>
      <c r="T83" s="978"/>
      <c r="U83" s="978"/>
      <c r="V83" s="978"/>
      <c r="W83" s="1134"/>
      <c r="X83" s="1134"/>
      <c r="Y83" s="905">
        <v>9.0</v>
      </c>
      <c r="Z83" s="905">
        <v>9.0</v>
      </c>
      <c r="AA83" s="905">
        <v>9.0</v>
      </c>
      <c r="AB83" s="905">
        <v>9.0</v>
      </c>
      <c r="AC83" s="905">
        <v>9.0</v>
      </c>
      <c r="AD83" s="1122"/>
      <c r="AE83" s="1122"/>
      <c r="AF83" s="905">
        <v>9.0</v>
      </c>
      <c r="AG83" s="905">
        <v>9.0</v>
      </c>
      <c r="AH83" s="905">
        <v>9.0</v>
      </c>
      <c r="AI83" s="905">
        <v>9.0</v>
      </c>
      <c r="AJ83" s="905">
        <v>9.0</v>
      </c>
      <c r="AK83" s="971"/>
      <c r="AL83" s="404">
        <f t="shared" ref="AL83:AL101" si="10">COUNT(F83:AK83)</f>
        <v>12</v>
      </c>
      <c r="AM83" s="1082"/>
    </row>
    <row r="84" ht="18.0" customHeight="1">
      <c r="A84" s="1010">
        <v>15.0</v>
      </c>
      <c r="B84" s="807" t="s">
        <v>799</v>
      </c>
      <c r="C84" s="19" t="s">
        <v>86</v>
      </c>
      <c r="D84" s="19" t="s">
        <v>87</v>
      </c>
      <c r="E84" s="811"/>
      <c r="F84" s="863" t="s">
        <v>792</v>
      </c>
      <c r="G84" s="905">
        <v>9.0</v>
      </c>
      <c r="H84" s="905">
        <v>9.0</v>
      </c>
      <c r="I84" s="971"/>
      <c r="J84" s="971"/>
      <c r="K84" s="905">
        <v>9.0</v>
      </c>
      <c r="L84" s="905">
        <v>9.0</v>
      </c>
      <c r="M84" s="905">
        <v>9.0</v>
      </c>
      <c r="N84" s="905">
        <v>9.0</v>
      </c>
      <c r="O84" s="905">
        <v>9.0</v>
      </c>
      <c r="P84" s="971"/>
      <c r="Q84" s="971"/>
      <c r="R84" s="905">
        <v>9.0</v>
      </c>
      <c r="S84" s="905">
        <v>9.0</v>
      </c>
      <c r="T84" s="905">
        <v>9.0</v>
      </c>
      <c r="U84" s="905">
        <v>9.0</v>
      </c>
      <c r="V84" s="905">
        <v>9.0</v>
      </c>
      <c r="W84" s="1121"/>
      <c r="X84" s="1121"/>
      <c r="Y84" s="905">
        <v>9.0</v>
      </c>
      <c r="Z84" s="905">
        <v>9.0</v>
      </c>
      <c r="AA84" s="905">
        <v>9.0</v>
      </c>
      <c r="AB84" s="905">
        <v>9.0</v>
      </c>
      <c r="AC84" s="905">
        <v>9.0</v>
      </c>
      <c r="AD84" s="1122"/>
      <c r="AE84" s="1122"/>
      <c r="AF84" s="905">
        <v>9.0</v>
      </c>
      <c r="AG84" s="905">
        <v>9.0</v>
      </c>
      <c r="AH84" s="905">
        <v>9.0</v>
      </c>
      <c r="AI84" s="905">
        <v>9.0</v>
      </c>
      <c r="AJ84" s="905">
        <v>9.0</v>
      </c>
      <c r="AK84" s="971"/>
      <c r="AL84" s="404">
        <f t="shared" si="10"/>
        <v>22</v>
      </c>
      <c r="AM84" s="1082"/>
    </row>
    <row r="85" ht="18.0" customHeight="1">
      <c r="A85" s="1010">
        <v>16.0</v>
      </c>
      <c r="B85" s="807" t="s">
        <v>799</v>
      </c>
      <c r="C85" s="19"/>
      <c r="D85" s="807" t="s">
        <v>820</v>
      </c>
      <c r="E85" s="811"/>
      <c r="F85" s="863" t="s">
        <v>792</v>
      </c>
      <c r="G85" s="905">
        <v>9.0</v>
      </c>
      <c r="H85" s="905">
        <v>9.0</v>
      </c>
      <c r="I85" s="971"/>
      <c r="J85" s="971"/>
      <c r="K85" s="905">
        <v>9.0</v>
      </c>
      <c r="L85" s="905">
        <v>9.0</v>
      </c>
      <c r="M85" s="905">
        <v>9.0</v>
      </c>
      <c r="N85" s="905">
        <v>9.0</v>
      </c>
      <c r="O85" s="905">
        <v>9.0</v>
      </c>
      <c r="P85" s="971"/>
      <c r="Q85" s="971"/>
      <c r="R85" s="905">
        <v>9.0</v>
      </c>
      <c r="S85" s="905">
        <v>9.0</v>
      </c>
      <c r="T85" s="905">
        <v>9.0</v>
      </c>
      <c r="U85" s="905">
        <v>9.0</v>
      </c>
      <c r="V85" s="905">
        <v>9.0</v>
      </c>
      <c r="W85" s="1121"/>
      <c r="X85" s="1121"/>
      <c r="Y85" s="905">
        <v>9.0</v>
      </c>
      <c r="Z85" s="905">
        <v>9.0</v>
      </c>
      <c r="AA85" s="905">
        <v>9.0</v>
      </c>
      <c r="AB85" s="905">
        <v>9.0</v>
      </c>
      <c r="AC85" s="905">
        <v>9.0</v>
      </c>
      <c r="AD85" s="1122"/>
      <c r="AE85" s="1122"/>
      <c r="AF85" s="905">
        <v>9.0</v>
      </c>
      <c r="AG85" s="905">
        <v>9.0</v>
      </c>
      <c r="AH85" s="905">
        <v>9.0</v>
      </c>
      <c r="AI85" s="905">
        <v>9.0</v>
      </c>
      <c r="AJ85" s="905">
        <v>9.0</v>
      </c>
      <c r="AK85" s="971"/>
      <c r="AL85" s="404">
        <f t="shared" si="10"/>
        <v>22</v>
      </c>
      <c r="AM85" s="1082"/>
    </row>
    <row r="86" ht="18.0" customHeight="1">
      <c r="A86" s="1010">
        <v>17.0</v>
      </c>
      <c r="B86" s="807" t="s">
        <v>800</v>
      </c>
      <c r="C86" s="19" t="s">
        <v>90</v>
      </c>
      <c r="D86" s="19" t="s">
        <v>91</v>
      </c>
      <c r="E86" s="1085"/>
      <c r="F86" s="863" t="s">
        <v>792</v>
      </c>
      <c r="G86" s="905">
        <v>9.0</v>
      </c>
      <c r="H86" s="905">
        <v>9.0</v>
      </c>
      <c r="I86" s="971"/>
      <c r="J86" s="971"/>
      <c r="K86" s="905">
        <v>9.0</v>
      </c>
      <c r="L86" s="905">
        <v>9.0</v>
      </c>
      <c r="M86" s="905">
        <v>9.0</v>
      </c>
      <c r="N86" s="905">
        <v>9.0</v>
      </c>
      <c r="O86" s="905">
        <v>9.0</v>
      </c>
      <c r="P86" s="971"/>
      <c r="Q86" s="971"/>
      <c r="R86" s="905">
        <v>9.0</v>
      </c>
      <c r="S86" s="905">
        <v>9.0</v>
      </c>
      <c r="T86" s="905">
        <v>9.0</v>
      </c>
      <c r="U86" s="905">
        <v>9.0</v>
      </c>
      <c r="V86" s="905">
        <v>9.0</v>
      </c>
      <c r="W86" s="1121"/>
      <c r="X86" s="1121"/>
      <c r="Y86" s="905">
        <v>9.0</v>
      </c>
      <c r="Z86" s="905">
        <v>9.0</v>
      </c>
      <c r="AA86" s="905">
        <v>9.0</v>
      </c>
      <c r="AB86" s="905">
        <v>9.0</v>
      </c>
      <c r="AC86" s="905">
        <v>9.0</v>
      </c>
      <c r="AD86" s="1122"/>
      <c r="AE86" s="1122"/>
      <c r="AF86" s="905">
        <v>9.0</v>
      </c>
      <c r="AG86" s="905">
        <v>9.0</v>
      </c>
      <c r="AH86" s="905">
        <v>9.0</v>
      </c>
      <c r="AI86" s="905">
        <v>9.0</v>
      </c>
      <c r="AJ86" s="905">
        <v>9.0</v>
      </c>
      <c r="AK86" s="971"/>
      <c r="AL86" s="404">
        <f t="shared" si="10"/>
        <v>22</v>
      </c>
      <c r="AM86" s="1082"/>
    </row>
    <row r="87" ht="18.0" customHeight="1">
      <c r="A87" s="1010">
        <v>18.0</v>
      </c>
      <c r="B87" s="807" t="s">
        <v>801</v>
      </c>
      <c r="C87" s="358">
        <v>43168.0</v>
      </c>
      <c r="D87" s="19" t="s">
        <v>94</v>
      </c>
      <c r="E87" s="1089"/>
      <c r="F87" s="863" t="s">
        <v>792</v>
      </c>
      <c r="G87" s="905">
        <v>9.0</v>
      </c>
      <c r="H87" s="905">
        <v>9.0</v>
      </c>
      <c r="I87" s="971"/>
      <c r="J87" s="971"/>
      <c r="K87" s="905">
        <v>9.0</v>
      </c>
      <c r="L87" s="905">
        <v>9.0</v>
      </c>
      <c r="M87" s="905">
        <v>9.0</v>
      </c>
      <c r="N87" s="905">
        <v>9.0</v>
      </c>
      <c r="O87" s="905">
        <v>9.0</v>
      </c>
      <c r="P87" s="971"/>
      <c r="Q87" s="971"/>
      <c r="R87" s="905">
        <v>9.0</v>
      </c>
      <c r="S87" s="905">
        <v>9.0</v>
      </c>
      <c r="T87" s="905">
        <v>9.0</v>
      </c>
      <c r="U87" s="905">
        <v>9.0</v>
      </c>
      <c r="V87" s="905">
        <v>9.0</v>
      </c>
      <c r="W87" s="1121"/>
      <c r="X87" s="1121"/>
      <c r="Y87" s="905">
        <v>9.0</v>
      </c>
      <c r="Z87" s="905">
        <v>9.0</v>
      </c>
      <c r="AA87" s="905">
        <v>9.0</v>
      </c>
      <c r="AB87" s="905">
        <v>9.0</v>
      </c>
      <c r="AC87" s="905">
        <v>9.0</v>
      </c>
      <c r="AD87" s="1122"/>
      <c r="AE87" s="1122"/>
      <c r="AF87" s="905">
        <v>9.0</v>
      </c>
      <c r="AG87" s="905">
        <v>9.0</v>
      </c>
      <c r="AH87" s="905">
        <v>9.0</v>
      </c>
      <c r="AI87" s="905">
        <v>9.0</v>
      </c>
      <c r="AJ87" s="905">
        <v>9.0</v>
      </c>
      <c r="AK87" s="971"/>
      <c r="AL87" s="404">
        <f t="shared" si="10"/>
        <v>22</v>
      </c>
      <c r="AM87" s="1082"/>
    </row>
    <row r="88" ht="18.0" customHeight="1">
      <c r="A88" s="1010">
        <v>19.0</v>
      </c>
      <c r="B88" s="807" t="s">
        <v>802</v>
      </c>
      <c r="C88" s="358"/>
      <c r="D88" s="807" t="s">
        <v>757</v>
      </c>
      <c r="E88" s="1089"/>
      <c r="F88" s="863" t="s">
        <v>792</v>
      </c>
      <c r="G88" s="905">
        <v>9.0</v>
      </c>
      <c r="H88" s="905">
        <v>9.0</v>
      </c>
      <c r="I88" s="971"/>
      <c r="J88" s="971"/>
      <c r="K88" s="978"/>
      <c r="L88" s="978"/>
      <c r="M88" s="978"/>
      <c r="N88" s="978"/>
      <c r="O88" s="978"/>
      <c r="P88" s="978"/>
      <c r="Q88" s="978"/>
      <c r="R88" s="978"/>
      <c r="S88" s="978"/>
      <c r="T88" s="978"/>
      <c r="U88" s="978"/>
      <c r="V88" s="978"/>
      <c r="W88" s="1134"/>
      <c r="X88" s="1134"/>
      <c r="Y88" s="905">
        <v>9.0</v>
      </c>
      <c r="Z88" s="905">
        <v>9.0</v>
      </c>
      <c r="AA88" s="905">
        <v>9.0</v>
      </c>
      <c r="AB88" s="905">
        <v>9.0</v>
      </c>
      <c r="AC88" s="905">
        <v>9.0</v>
      </c>
      <c r="AD88" s="1122"/>
      <c r="AE88" s="1122"/>
      <c r="AF88" s="905">
        <v>9.0</v>
      </c>
      <c r="AG88" s="905">
        <v>9.0</v>
      </c>
      <c r="AH88" s="905">
        <v>9.0</v>
      </c>
      <c r="AI88" s="905">
        <v>9.0</v>
      </c>
      <c r="AJ88" s="905">
        <v>9.0</v>
      </c>
      <c r="AK88" s="971"/>
      <c r="AL88" s="404">
        <f t="shared" si="10"/>
        <v>12</v>
      </c>
      <c r="AM88" s="1082"/>
    </row>
    <row r="89" ht="18.0" customHeight="1">
      <c r="A89" s="1010">
        <v>20.0</v>
      </c>
      <c r="B89" s="807" t="s">
        <v>803</v>
      </c>
      <c r="C89" s="1090">
        <v>43485.0</v>
      </c>
      <c r="D89" s="807" t="s">
        <v>769</v>
      </c>
      <c r="E89" s="811"/>
      <c r="F89" s="913"/>
      <c r="G89" s="905">
        <v>9.0</v>
      </c>
      <c r="H89" s="905">
        <v>9.0</v>
      </c>
      <c r="I89" s="971"/>
      <c r="J89" s="971"/>
      <c r="K89" s="905">
        <v>9.0</v>
      </c>
      <c r="L89" s="905">
        <v>9.0</v>
      </c>
      <c r="M89" s="905">
        <v>9.0</v>
      </c>
      <c r="N89" s="905">
        <v>9.0</v>
      </c>
      <c r="O89" s="905">
        <v>9.0</v>
      </c>
      <c r="P89" s="971"/>
      <c r="Q89" s="971"/>
      <c r="R89" s="905">
        <v>9.0</v>
      </c>
      <c r="S89" s="905">
        <v>9.0</v>
      </c>
      <c r="T89" s="905">
        <v>9.0</v>
      </c>
      <c r="U89" s="905">
        <v>9.0</v>
      </c>
      <c r="V89" s="905">
        <v>9.0</v>
      </c>
      <c r="W89" s="1121"/>
      <c r="X89" s="1121"/>
      <c r="Y89" s="905">
        <v>9.0</v>
      </c>
      <c r="Z89" s="905">
        <v>9.0</v>
      </c>
      <c r="AA89" s="905">
        <v>9.0</v>
      </c>
      <c r="AB89" s="905">
        <v>9.0</v>
      </c>
      <c r="AC89" s="905">
        <v>9.0</v>
      </c>
      <c r="AD89" s="1122"/>
      <c r="AE89" s="1122"/>
      <c r="AF89" s="905">
        <v>9.0</v>
      </c>
      <c r="AG89" s="905">
        <v>9.0</v>
      </c>
      <c r="AH89" s="905">
        <v>9.0</v>
      </c>
      <c r="AI89" s="905">
        <v>9.0</v>
      </c>
      <c r="AJ89" s="905">
        <v>9.0</v>
      </c>
      <c r="AK89" s="971"/>
      <c r="AL89" s="404">
        <f t="shared" si="10"/>
        <v>22</v>
      </c>
      <c r="AM89" s="1082"/>
    </row>
    <row r="90" ht="18.0" customHeight="1">
      <c r="A90" s="1010">
        <v>21.0</v>
      </c>
      <c r="B90" s="895" t="s">
        <v>804</v>
      </c>
      <c r="C90" s="19" t="s">
        <v>101</v>
      </c>
      <c r="D90" s="19" t="s">
        <v>102</v>
      </c>
      <c r="E90" s="23"/>
      <c r="F90" s="863" t="s">
        <v>792</v>
      </c>
      <c r="G90" s="905">
        <v>9.0</v>
      </c>
      <c r="H90" s="905">
        <v>9.0</v>
      </c>
      <c r="I90" s="971"/>
      <c r="J90" s="971"/>
      <c r="K90" s="905">
        <v>9.0</v>
      </c>
      <c r="L90" s="905">
        <v>9.0</v>
      </c>
      <c r="M90" s="905">
        <v>9.0</v>
      </c>
      <c r="N90" s="905">
        <v>9.0</v>
      </c>
      <c r="O90" s="905">
        <v>9.0</v>
      </c>
      <c r="P90" s="971"/>
      <c r="Q90" s="971"/>
      <c r="R90" s="905">
        <v>9.0</v>
      </c>
      <c r="S90" s="905">
        <v>9.0</v>
      </c>
      <c r="T90" s="905">
        <v>9.0</v>
      </c>
      <c r="U90" s="905">
        <v>9.0</v>
      </c>
      <c r="V90" s="905">
        <v>9.0</v>
      </c>
      <c r="W90" s="1121"/>
      <c r="X90" s="1121"/>
      <c r="Y90" s="905">
        <v>9.0</v>
      </c>
      <c r="Z90" s="905">
        <v>9.0</v>
      </c>
      <c r="AA90" s="905">
        <v>9.0</v>
      </c>
      <c r="AB90" s="905">
        <v>9.0</v>
      </c>
      <c r="AC90" s="905">
        <v>9.0</v>
      </c>
      <c r="AD90" s="1122"/>
      <c r="AE90" s="1122"/>
      <c r="AF90" s="905">
        <v>9.0</v>
      </c>
      <c r="AG90" s="905">
        <v>9.0</v>
      </c>
      <c r="AH90" s="905">
        <v>9.0</v>
      </c>
      <c r="AI90" s="905">
        <v>9.0</v>
      </c>
      <c r="AJ90" s="905">
        <v>9.0</v>
      </c>
      <c r="AK90" s="971"/>
      <c r="AL90" s="404">
        <f t="shared" si="10"/>
        <v>22</v>
      </c>
      <c r="AM90" s="1082"/>
    </row>
    <row r="91" ht="18.0" customHeight="1">
      <c r="A91" s="1010">
        <v>22.0</v>
      </c>
      <c r="B91" s="895" t="s">
        <v>804</v>
      </c>
      <c r="C91" s="19" t="s">
        <v>104</v>
      </c>
      <c r="D91" s="131" t="s">
        <v>105</v>
      </c>
      <c r="E91" s="23"/>
      <c r="F91" s="913"/>
      <c r="G91" s="905">
        <v>9.0</v>
      </c>
      <c r="H91" s="905">
        <v>9.0</v>
      </c>
      <c r="I91" s="971"/>
      <c r="J91" s="971"/>
      <c r="K91" s="905">
        <v>9.0</v>
      </c>
      <c r="L91" s="905">
        <v>9.0</v>
      </c>
      <c r="M91" s="905">
        <v>9.0</v>
      </c>
      <c r="N91" s="905">
        <v>9.0</v>
      </c>
      <c r="O91" s="905">
        <v>9.0</v>
      </c>
      <c r="P91" s="971"/>
      <c r="Q91" s="971"/>
      <c r="R91" s="905">
        <v>9.0</v>
      </c>
      <c r="S91" s="905">
        <v>9.0</v>
      </c>
      <c r="T91" s="905">
        <v>9.0</v>
      </c>
      <c r="U91" s="905">
        <v>9.0</v>
      </c>
      <c r="V91" s="905">
        <v>9.0</v>
      </c>
      <c r="W91" s="1121"/>
      <c r="X91" s="1121"/>
      <c r="Y91" s="905">
        <v>9.0</v>
      </c>
      <c r="Z91" s="905">
        <v>9.0</v>
      </c>
      <c r="AA91" s="905">
        <v>9.0</v>
      </c>
      <c r="AB91" s="905">
        <v>9.0</v>
      </c>
      <c r="AC91" s="905">
        <v>9.0</v>
      </c>
      <c r="AD91" s="1122"/>
      <c r="AE91" s="1122"/>
      <c r="AF91" s="905">
        <v>9.0</v>
      </c>
      <c r="AG91" s="905">
        <v>9.0</v>
      </c>
      <c r="AH91" s="978"/>
      <c r="AI91" s="978"/>
      <c r="AJ91" s="978"/>
      <c r="AK91" s="978"/>
      <c r="AL91" s="404">
        <f t="shared" si="10"/>
        <v>19</v>
      </c>
      <c r="AM91" s="1082"/>
    </row>
    <row r="92" ht="18.0" customHeight="1">
      <c r="A92" s="1010">
        <v>23.0</v>
      </c>
      <c r="B92" s="807" t="s">
        <v>821</v>
      </c>
      <c r="C92" s="358">
        <v>43160.0</v>
      </c>
      <c r="D92" s="131" t="s">
        <v>296</v>
      </c>
      <c r="E92" s="811"/>
      <c r="F92" s="863" t="s">
        <v>792</v>
      </c>
      <c r="G92" s="905">
        <v>9.0</v>
      </c>
      <c r="H92" s="905">
        <v>9.0</v>
      </c>
      <c r="I92" s="971"/>
      <c r="J92" s="971"/>
      <c r="K92" s="905">
        <v>9.0</v>
      </c>
      <c r="L92" s="905">
        <v>9.0</v>
      </c>
      <c r="M92" s="905">
        <v>9.0</v>
      </c>
      <c r="N92" s="905">
        <v>9.0</v>
      </c>
      <c r="O92" s="905">
        <v>9.0</v>
      </c>
      <c r="P92" s="971"/>
      <c r="Q92" s="971"/>
      <c r="R92" s="905">
        <v>9.0</v>
      </c>
      <c r="S92" s="905">
        <v>9.0</v>
      </c>
      <c r="T92" s="905">
        <v>9.0</v>
      </c>
      <c r="U92" s="905">
        <v>9.0</v>
      </c>
      <c r="V92" s="905">
        <v>9.0</v>
      </c>
      <c r="W92" s="1121"/>
      <c r="X92" s="1121"/>
      <c r="Y92" s="905">
        <v>9.0</v>
      </c>
      <c r="Z92" s="905">
        <v>9.0</v>
      </c>
      <c r="AA92" s="905">
        <v>9.0</v>
      </c>
      <c r="AB92" s="905">
        <v>9.0</v>
      </c>
      <c r="AC92" s="1045"/>
      <c r="AD92" s="1122"/>
      <c r="AE92" s="1122"/>
      <c r="AF92" s="905">
        <v>9.0</v>
      </c>
      <c r="AG92" s="905">
        <v>9.0</v>
      </c>
      <c r="AH92" s="905">
        <v>9.0</v>
      </c>
      <c r="AI92" s="905">
        <v>9.0</v>
      </c>
      <c r="AJ92" s="905">
        <v>9.0</v>
      </c>
      <c r="AK92" s="971"/>
      <c r="AL92" s="404">
        <f t="shared" si="10"/>
        <v>21</v>
      </c>
      <c r="AM92" s="1082"/>
    </row>
    <row r="93" ht="18.0" customHeight="1">
      <c r="A93" s="1010">
        <v>24.0</v>
      </c>
      <c r="B93" s="807" t="s">
        <v>806</v>
      </c>
      <c r="C93" s="359">
        <v>43300.0</v>
      </c>
      <c r="D93" s="131" t="s">
        <v>112</v>
      </c>
      <c r="E93" s="811"/>
      <c r="F93" s="913"/>
      <c r="G93" s="978"/>
      <c r="H93" s="978"/>
      <c r="I93" s="978"/>
      <c r="J93" s="978"/>
      <c r="K93" s="978"/>
      <c r="L93" s="978"/>
      <c r="M93" s="978"/>
      <c r="N93" s="978"/>
      <c r="O93" s="978"/>
      <c r="P93" s="978"/>
      <c r="Q93" s="978"/>
      <c r="R93" s="905">
        <v>9.0</v>
      </c>
      <c r="S93" s="905">
        <v>9.0</v>
      </c>
      <c r="T93" s="905">
        <v>9.0</v>
      </c>
      <c r="U93" s="905">
        <v>9.0</v>
      </c>
      <c r="V93" s="905">
        <v>9.0</v>
      </c>
      <c r="W93" s="1121"/>
      <c r="X93" s="1121"/>
      <c r="Y93" s="905">
        <v>9.0</v>
      </c>
      <c r="Z93" s="905">
        <v>9.0</v>
      </c>
      <c r="AA93" s="905">
        <v>9.0</v>
      </c>
      <c r="AB93" s="905">
        <v>9.0</v>
      </c>
      <c r="AC93" s="905">
        <v>9.0</v>
      </c>
      <c r="AD93" s="1122"/>
      <c r="AE93" s="1122"/>
      <c r="AF93" s="905">
        <v>9.0</v>
      </c>
      <c r="AG93" s="905">
        <v>9.0</v>
      </c>
      <c r="AH93" s="905">
        <v>9.0</v>
      </c>
      <c r="AI93" s="905">
        <v>9.0</v>
      </c>
      <c r="AJ93" s="905">
        <v>9.0</v>
      </c>
      <c r="AK93" s="971"/>
      <c r="AL93" s="404">
        <f t="shared" si="10"/>
        <v>15</v>
      </c>
      <c r="AM93" s="1082"/>
    </row>
    <row r="94" ht="18.0" customHeight="1">
      <c r="A94" s="1010">
        <v>25.0</v>
      </c>
      <c r="B94" s="807" t="s">
        <v>807</v>
      </c>
      <c r="C94" s="359">
        <v>43447.0</v>
      </c>
      <c r="D94" s="19" t="s">
        <v>297</v>
      </c>
      <c r="E94" s="811"/>
      <c r="F94" s="863" t="s">
        <v>792</v>
      </c>
      <c r="G94" s="905">
        <v>9.0</v>
      </c>
      <c r="H94" s="905">
        <v>9.0</v>
      </c>
      <c r="I94" s="971"/>
      <c r="J94" s="971"/>
      <c r="K94" s="905">
        <v>9.0</v>
      </c>
      <c r="L94" s="905">
        <v>9.0</v>
      </c>
      <c r="M94" s="905">
        <v>9.0</v>
      </c>
      <c r="N94" s="905">
        <v>9.0</v>
      </c>
      <c r="O94" s="905">
        <v>9.0</v>
      </c>
      <c r="P94" s="971"/>
      <c r="Q94" s="971"/>
      <c r="R94" s="905">
        <v>9.0</v>
      </c>
      <c r="S94" s="905">
        <v>9.0</v>
      </c>
      <c r="T94" s="905">
        <v>9.0</v>
      </c>
      <c r="U94" s="905">
        <v>9.0</v>
      </c>
      <c r="V94" s="905">
        <v>9.0</v>
      </c>
      <c r="W94" s="1121"/>
      <c r="X94" s="1121"/>
      <c r="Y94" s="905">
        <v>9.0</v>
      </c>
      <c r="Z94" s="905">
        <v>9.0</v>
      </c>
      <c r="AA94" s="905">
        <v>9.0</v>
      </c>
      <c r="AB94" s="905">
        <v>9.0</v>
      </c>
      <c r="AC94" s="905">
        <v>9.0</v>
      </c>
      <c r="AD94" s="1122"/>
      <c r="AE94" s="1122"/>
      <c r="AF94" s="978"/>
      <c r="AG94" s="978"/>
      <c r="AH94" s="978"/>
      <c r="AI94" s="978"/>
      <c r="AJ94" s="978"/>
      <c r="AK94" s="978"/>
      <c r="AL94" s="404">
        <f t="shared" si="10"/>
        <v>17</v>
      </c>
      <c r="AM94" s="1082"/>
    </row>
    <row r="95" ht="18.0" customHeight="1">
      <c r="A95" s="1010">
        <v>26.0</v>
      </c>
      <c r="B95" s="807" t="s">
        <v>808</v>
      </c>
      <c r="C95" s="19" t="s">
        <v>118</v>
      </c>
      <c r="D95" s="19" t="s">
        <v>119</v>
      </c>
      <c r="E95" s="811"/>
      <c r="F95" s="863" t="s">
        <v>792</v>
      </c>
      <c r="G95" s="905">
        <v>9.0</v>
      </c>
      <c r="H95" s="905">
        <v>9.0</v>
      </c>
      <c r="I95" s="971"/>
      <c r="J95" s="971"/>
      <c r="K95" s="905">
        <v>9.0</v>
      </c>
      <c r="L95" s="905">
        <v>9.0</v>
      </c>
      <c r="M95" s="905">
        <v>9.0</v>
      </c>
      <c r="N95" s="905">
        <v>9.0</v>
      </c>
      <c r="O95" s="905">
        <v>9.0</v>
      </c>
      <c r="P95" s="971"/>
      <c r="Q95" s="971"/>
      <c r="R95" s="905">
        <v>9.0</v>
      </c>
      <c r="S95" s="905">
        <v>9.0</v>
      </c>
      <c r="T95" s="905">
        <v>9.0</v>
      </c>
      <c r="U95" s="905">
        <v>9.0</v>
      </c>
      <c r="V95" s="905">
        <v>9.0</v>
      </c>
      <c r="W95" s="1121"/>
      <c r="X95" s="1121"/>
      <c r="Y95" s="905">
        <v>9.0</v>
      </c>
      <c r="Z95" s="905">
        <v>9.0</v>
      </c>
      <c r="AA95" s="978"/>
      <c r="AB95" s="978"/>
      <c r="AC95" s="978"/>
      <c r="AD95" s="1140"/>
      <c r="AE95" s="1140"/>
      <c r="AF95" s="978"/>
      <c r="AG95" s="978"/>
      <c r="AH95" s="978"/>
      <c r="AI95" s="978"/>
      <c r="AJ95" s="978"/>
      <c r="AK95" s="978"/>
      <c r="AL95" s="404">
        <f t="shared" si="10"/>
        <v>14</v>
      </c>
      <c r="AM95" s="1082"/>
    </row>
    <row r="96" ht="18.0" customHeight="1">
      <c r="A96" s="1010">
        <v>27.0</v>
      </c>
      <c r="B96" s="807" t="s">
        <v>809</v>
      </c>
      <c r="C96" s="358"/>
      <c r="D96" s="1112" t="s">
        <v>822</v>
      </c>
      <c r="E96" s="811"/>
      <c r="F96" s="863" t="s">
        <v>792</v>
      </c>
      <c r="G96" s="905">
        <v>9.0</v>
      </c>
      <c r="H96" s="905">
        <v>9.0</v>
      </c>
      <c r="I96" s="971"/>
      <c r="J96" s="971"/>
      <c r="K96" s="905">
        <v>9.0</v>
      </c>
      <c r="L96" s="905">
        <v>9.0</v>
      </c>
      <c r="M96" s="905">
        <v>9.0</v>
      </c>
      <c r="N96" s="905">
        <v>9.0</v>
      </c>
      <c r="O96" s="905">
        <v>9.0</v>
      </c>
      <c r="P96" s="971"/>
      <c r="Q96" s="971"/>
      <c r="R96" s="905">
        <v>9.0</v>
      </c>
      <c r="S96" s="905">
        <v>9.0</v>
      </c>
      <c r="T96" s="905">
        <v>9.0</v>
      </c>
      <c r="U96" s="905">
        <v>9.0</v>
      </c>
      <c r="V96" s="905">
        <v>9.0</v>
      </c>
      <c r="W96" s="1121"/>
      <c r="X96" s="1121"/>
      <c r="Y96" s="905">
        <v>9.0</v>
      </c>
      <c r="Z96" s="905">
        <v>9.0</v>
      </c>
      <c r="AA96" s="905">
        <v>9.0</v>
      </c>
      <c r="AB96" s="905">
        <v>9.0</v>
      </c>
      <c r="AC96" s="905">
        <v>9.0</v>
      </c>
      <c r="AD96" s="1122"/>
      <c r="AE96" s="1122"/>
      <c r="AF96" s="905">
        <v>9.0</v>
      </c>
      <c r="AG96" s="905">
        <v>9.0</v>
      </c>
      <c r="AH96" s="905">
        <v>9.0</v>
      </c>
      <c r="AI96" s="905">
        <v>9.0</v>
      </c>
      <c r="AJ96" s="905">
        <v>9.0</v>
      </c>
      <c r="AK96" s="971"/>
      <c r="AL96" s="404">
        <f t="shared" si="10"/>
        <v>22</v>
      </c>
      <c r="AM96" s="1082"/>
    </row>
    <row r="97" ht="18.0" customHeight="1">
      <c r="A97" s="1010">
        <v>28.0</v>
      </c>
      <c r="B97" s="807" t="s">
        <v>811</v>
      </c>
      <c r="C97" s="358"/>
      <c r="D97" s="19" t="s">
        <v>741</v>
      </c>
      <c r="E97" s="811"/>
      <c r="F97" s="863" t="s">
        <v>792</v>
      </c>
      <c r="G97" s="905">
        <v>9.0</v>
      </c>
      <c r="H97" s="905">
        <v>9.0</v>
      </c>
      <c r="I97" s="971"/>
      <c r="J97" s="971"/>
      <c r="K97" s="905">
        <v>9.0</v>
      </c>
      <c r="L97" s="905">
        <v>9.0</v>
      </c>
      <c r="M97" s="905">
        <v>9.0</v>
      </c>
      <c r="N97" s="905">
        <v>9.0</v>
      </c>
      <c r="O97" s="905">
        <v>9.0</v>
      </c>
      <c r="P97" s="971"/>
      <c r="Q97" s="971"/>
      <c r="R97" s="905">
        <v>9.0</v>
      </c>
      <c r="S97" s="905">
        <v>9.0</v>
      </c>
      <c r="T97" s="905">
        <v>9.0</v>
      </c>
      <c r="U97" s="905">
        <v>9.0</v>
      </c>
      <c r="V97" s="905">
        <v>9.0</v>
      </c>
      <c r="W97" s="1121"/>
      <c r="X97" s="1121"/>
      <c r="Y97" s="905">
        <v>9.0</v>
      </c>
      <c r="Z97" s="905">
        <v>9.0</v>
      </c>
      <c r="AA97" s="905">
        <v>9.0</v>
      </c>
      <c r="AB97" s="905">
        <v>9.0</v>
      </c>
      <c r="AC97" s="905">
        <v>9.0</v>
      </c>
      <c r="AD97" s="1122"/>
      <c r="AE97" s="1122"/>
      <c r="AF97" s="978"/>
      <c r="AG97" s="978"/>
      <c r="AH97" s="978"/>
      <c r="AI97" s="978"/>
      <c r="AJ97" s="978"/>
      <c r="AK97" s="978"/>
      <c r="AL97" s="404">
        <f t="shared" si="10"/>
        <v>17</v>
      </c>
      <c r="AM97" s="1082"/>
    </row>
    <row r="98" ht="18.0" customHeight="1">
      <c r="A98" s="1010">
        <v>29.0</v>
      </c>
      <c r="B98" s="807" t="s">
        <v>812</v>
      </c>
      <c r="C98" s="359">
        <v>43269.0</v>
      </c>
      <c r="D98" s="19" t="s">
        <v>140</v>
      </c>
      <c r="E98" s="811"/>
      <c r="F98" s="863" t="s">
        <v>792</v>
      </c>
      <c r="G98" s="905">
        <v>9.0</v>
      </c>
      <c r="H98" s="905">
        <v>9.0</v>
      </c>
      <c r="I98" s="971"/>
      <c r="J98" s="971"/>
      <c r="K98" s="905">
        <v>9.0</v>
      </c>
      <c r="L98" s="905">
        <v>9.0</v>
      </c>
      <c r="M98" s="905">
        <v>9.0</v>
      </c>
      <c r="N98" s="905">
        <v>9.0</v>
      </c>
      <c r="O98" s="905">
        <v>9.0</v>
      </c>
      <c r="P98" s="971"/>
      <c r="Q98" s="971"/>
      <c r="R98" s="905">
        <v>9.0</v>
      </c>
      <c r="S98" s="905">
        <v>9.0</v>
      </c>
      <c r="T98" s="905">
        <v>9.0</v>
      </c>
      <c r="U98" s="905">
        <v>9.0</v>
      </c>
      <c r="V98" s="905">
        <v>9.0</v>
      </c>
      <c r="W98" s="1121"/>
      <c r="X98" s="1121"/>
      <c r="Y98" s="905">
        <v>9.0</v>
      </c>
      <c r="Z98" s="905">
        <v>9.0</v>
      </c>
      <c r="AA98" s="905">
        <v>9.0</v>
      </c>
      <c r="AB98" s="905">
        <v>9.0</v>
      </c>
      <c r="AC98" s="905">
        <v>9.0</v>
      </c>
      <c r="AD98" s="1122"/>
      <c r="AE98" s="1122"/>
      <c r="AF98" s="905">
        <v>9.0</v>
      </c>
      <c r="AG98" s="905">
        <v>9.0</v>
      </c>
      <c r="AH98" s="905">
        <v>9.0</v>
      </c>
      <c r="AI98" s="905">
        <v>9.0</v>
      </c>
      <c r="AJ98" s="905">
        <v>9.0</v>
      </c>
      <c r="AK98" s="971"/>
      <c r="AL98" s="404">
        <f t="shared" si="10"/>
        <v>22</v>
      </c>
      <c r="AM98" s="1082"/>
    </row>
    <row r="99" ht="18.0" customHeight="1">
      <c r="A99" s="1010">
        <v>30.0</v>
      </c>
      <c r="B99" s="807" t="s">
        <v>813</v>
      </c>
      <c r="C99" s="359">
        <v>43384.0</v>
      </c>
      <c r="D99" s="19" t="s">
        <v>286</v>
      </c>
      <c r="E99" s="811"/>
      <c r="F99" s="863" t="s">
        <v>792</v>
      </c>
      <c r="G99" s="905">
        <v>9.0</v>
      </c>
      <c r="H99" s="905">
        <v>9.0</v>
      </c>
      <c r="I99" s="971"/>
      <c r="J99" s="971"/>
      <c r="K99" s="905">
        <v>9.0</v>
      </c>
      <c r="L99" s="905">
        <v>9.0</v>
      </c>
      <c r="M99" s="905">
        <v>9.0</v>
      </c>
      <c r="N99" s="905">
        <v>9.0</v>
      </c>
      <c r="O99" s="905">
        <v>9.0</v>
      </c>
      <c r="P99" s="971"/>
      <c r="Q99" s="971"/>
      <c r="R99" s="905">
        <v>9.0</v>
      </c>
      <c r="S99" s="905">
        <v>9.0</v>
      </c>
      <c r="T99" s="905">
        <v>9.0</v>
      </c>
      <c r="U99" s="905">
        <v>9.0</v>
      </c>
      <c r="V99" s="905">
        <v>9.0</v>
      </c>
      <c r="W99" s="1121"/>
      <c r="X99" s="1121"/>
      <c r="Y99" s="905">
        <v>9.0</v>
      </c>
      <c r="Z99" s="905">
        <v>9.0</v>
      </c>
      <c r="AA99" s="905">
        <v>9.0</v>
      </c>
      <c r="AB99" s="905">
        <v>9.0</v>
      </c>
      <c r="AC99" s="905">
        <v>9.0</v>
      </c>
      <c r="AD99" s="1122"/>
      <c r="AE99" s="1122"/>
      <c r="AF99" s="905">
        <v>9.0</v>
      </c>
      <c r="AG99" s="905">
        <v>9.0</v>
      </c>
      <c r="AH99" s="905">
        <v>9.0</v>
      </c>
      <c r="AI99" s="905">
        <v>9.0</v>
      </c>
      <c r="AJ99" s="905">
        <v>9.0</v>
      </c>
      <c r="AK99" s="971"/>
      <c r="AL99" s="404">
        <f t="shared" si="10"/>
        <v>22</v>
      </c>
      <c r="AM99" s="1082"/>
    </row>
    <row r="100" ht="18.0" customHeight="1">
      <c r="A100" s="1010">
        <v>31.0</v>
      </c>
      <c r="B100" s="807" t="s">
        <v>814</v>
      </c>
      <c r="C100" s="1090">
        <v>43718.0</v>
      </c>
      <c r="D100" s="807" t="s">
        <v>815</v>
      </c>
      <c r="E100" s="811"/>
      <c r="F100" s="863" t="s">
        <v>792</v>
      </c>
      <c r="G100" s="905">
        <v>9.0</v>
      </c>
      <c r="H100" s="905">
        <v>9.0</v>
      </c>
      <c r="I100" s="971"/>
      <c r="J100" s="971"/>
      <c r="K100" s="905">
        <v>9.0</v>
      </c>
      <c r="L100" s="905">
        <v>9.0</v>
      </c>
      <c r="M100" s="905">
        <v>9.0</v>
      </c>
      <c r="N100" s="905">
        <v>9.0</v>
      </c>
      <c r="O100" s="905">
        <v>9.0</v>
      </c>
      <c r="P100" s="971"/>
      <c r="Q100" s="971"/>
      <c r="R100" s="905">
        <v>9.0</v>
      </c>
      <c r="S100" s="905">
        <v>9.0</v>
      </c>
      <c r="T100" s="1045"/>
      <c r="U100" s="1045"/>
      <c r="V100" s="1045"/>
      <c r="W100" s="1160"/>
      <c r="X100" s="1160"/>
      <c r="Y100" s="1045"/>
      <c r="Z100" s="1045"/>
      <c r="AA100" s="1045"/>
      <c r="AB100" s="1045"/>
      <c r="AC100" s="1045"/>
      <c r="AD100" s="1161"/>
      <c r="AE100" s="1161"/>
      <c r="AF100" s="1045"/>
      <c r="AG100" s="1045"/>
      <c r="AH100" s="905">
        <v>9.0</v>
      </c>
      <c r="AI100" s="905">
        <v>9.0</v>
      </c>
      <c r="AJ100" s="905">
        <v>9.0</v>
      </c>
      <c r="AK100" s="971"/>
      <c r="AL100" s="404">
        <f t="shared" si="10"/>
        <v>12</v>
      </c>
      <c r="AM100" s="1082"/>
    </row>
    <row r="101" ht="18.0" customHeight="1">
      <c r="A101" s="1010">
        <v>32.0</v>
      </c>
      <c r="B101" s="807" t="s">
        <v>805</v>
      </c>
      <c r="C101" s="1090">
        <v>43719.0</v>
      </c>
      <c r="D101" s="807" t="s">
        <v>823</v>
      </c>
      <c r="E101" s="811"/>
      <c r="F101" s="913"/>
      <c r="G101" s="905">
        <v>9.0</v>
      </c>
      <c r="H101" s="905">
        <v>9.0</v>
      </c>
      <c r="I101" s="971"/>
      <c r="J101" s="971"/>
      <c r="K101" s="905">
        <v>9.0</v>
      </c>
      <c r="L101" s="905">
        <v>9.0</v>
      </c>
      <c r="M101" s="905">
        <v>9.0</v>
      </c>
      <c r="N101" s="905">
        <v>9.0</v>
      </c>
      <c r="O101" s="905">
        <v>9.0</v>
      </c>
      <c r="P101" s="971"/>
      <c r="Q101" s="971"/>
      <c r="R101" s="905">
        <v>9.0</v>
      </c>
      <c r="S101" s="905">
        <v>9.0</v>
      </c>
      <c r="T101" s="905">
        <v>9.0</v>
      </c>
      <c r="U101" s="905">
        <v>9.0</v>
      </c>
      <c r="V101" s="905">
        <v>9.0</v>
      </c>
      <c r="W101" s="1121"/>
      <c r="X101" s="1121"/>
      <c r="Y101" s="905">
        <v>9.0</v>
      </c>
      <c r="Z101" s="905">
        <v>9.0</v>
      </c>
      <c r="AA101" s="905">
        <v>9.0</v>
      </c>
      <c r="AB101" s="905">
        <v>9.0</v>
      </c>
      <c r="AC101" s="905">
        <v>9.0</v>
      </c>
      <c r="AD101" s="1122"/>
      <c r="AE101" s="1122"/>
      <c r="AF101" s="905">
        <v>9.0</v>
      </c>
      <c r="AG101" s="905">
        <v>9.0</v>
      </c>
      <c r="AH101" s="905">
        <v>9.0</v>
      </c>
      <c r="AI101" s="905">
        <v>9.0</v>
      </c>
      <c r="AJ101" s="905">
        <v>9.0</v>
      </c>
      <c r="AK101" s="971"/>
      <c r="AL101" s="404">
        <f t="shared" si="10"/>
        <v>22</v>
      </c>
      <c r="AM101" s="1082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1162"/>
      <c r="X102" s="1162"/>
      <c r="Y102" s="89"/>
      <c r="Z102" s="89"/>
      <c r="AA102" s="89"/>
      <c r="AB102" s="89"/>
      <c r="AC102" s="1163"/>
      <c r="AD102" s="1163"/>
      <c r="AE102" s="1163"/>
      <c r="AF102" s="89"/>
      <c r="AG102" s="89"/>
      <c r="AH102" s="89"/>
      <c r="AI102" s="89"/>
      <c r="AJ102" s="89"/>
      <c r="AK102" s="89"/>
      <c r="AL102" s="89"/>
      <c r="AM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1162"/>
      <c r="X103" s="1162"/>
      <c r="Y103" s="89"/>
      <c r="Z103" s="89"/>
      <c r="AA103" s="89"/>
      <c r="AB103" s="89"/>
      <c r="AC103" s="1163"/>
      <c r="AD103" s="1163"/>
      <c r="AE103" s="1163"/>
      <c r="AF103" s="89"/>
      <c r="AG103" s="89"/>
      <c r="AH103" s="89"/>
      <c r="AI103" s="89"/>
      <c r="AJ103" s="89"/>
      <c r="AK103" s="89"/>
      <c r="AL103" s="89"/>
      <c r="AM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1162"/>
      <c r="X104" s="1162"/>
      <c r="Y104" s="89"/>
      <c r="Z104" s="89"/>
      <c r="AA104" s="89"/>
      <c r="AB104" s="89"/>
      <c r="AC104" s="1163"/>
      <c r="AD104" s="1163"/>
      <c r="AE104" s="1163"/>
      <c r="AF104" s="89"/>
      <c r="AG104" s="89"/>
      <c r="AH104" s="89"/>
      <c r="AI104" s="89"/>
      <c r="AJ104" s="89"/>
      <c r="AK104" s="89"/>
      <c r="AL104" s="89"/>
      <c r="AM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1162"/>
      <c r="X105" s="1162"/>
      <c r="Y105" s="89"/>
      <c r="Z105" s="89"/>
      <c r="AA105" s="89"/>
      <c r="AB105" s="89"/>
      <c r="AC105" s="1163"/>
      <c r="AD105" s="1163"/>
      <c r="AE105" s="1163"/>
      <c r="AF105" s="89"/>
      <c r="AG105" s="89"/>
      <c r="AH105" s="89"/>
      <c r="AI105" s="89"/>
      <c r="AJ105" s="89"/>
      <c r="AK105" s="89"/>
      <c r="AL105" s="89"/>
      <c r="AM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1162"/>
      <c r="X106" s="1162"/>
      <c r="Y106" s="89"/>
      <c r="Z106" s="89"/>
      <c r="AA106" s="89"/>
      <c r="AB106" s="89"/>
      <c r="AC106" s="1163"/>
      <c r="AD106" s="1163"/>
      <c r="AE106" s="1163"/>
      <c r="AF106" s="89"/>
      <c r="AG106" s="89"/>
      <c r="AH106" s="89"/>
      <c r="AI106" s="89"/>
      <c r="AJ106" s="89"/>
      <c r="AK106" s="89"/>
      <c r="AL106" s="89"/>
      <c r="AM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1162"/>
      <c r="X107" s="1162"/>
      <c r="Y107" s="89"/>
      <c r="Z107" s="89"/>
      <c r="AA107" s="89"/>
      <c r="AB107" s="89"/>
      <c r="AC107" s="1163"/>
      <c r="AD107" s="1163"/>
      <c r="AE107" s="1163"/>
      <c r="AF107" s="89"/>
      <c r="AG107" s="89"/>
      <c r="AH107" s="89"/>
      <c r="AI107" s="89"/>
      <c r="AJ107" s="89"/>
      <c r="AK107" s="89"/>
      <c r="AL107" s="89"/>
      <c r="AM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1162"/>
      <c r="X108" s="1162"/>
      <c r="Y108" s="89"/>
      <c r="Z108" s="89"/>
      <c r="AA108" s="89"/>
      <c r="AB108" s="89"/>
      <c r="AC108" s="1163"/>
      <c r="AD108" s="1163"/>
      <c r="AE108" s="1163"/>
      <c r="AF108" s="89"/>
      <c r="AG108" s="89"/>
      <c r="AH108" s="89"/>
      <c r="AI108" s="89"/>
      <c r="AJ108" s="89"/>
      <c r="AK108" s="89"/>
      <c r="AL108" s="89"/>
      <c r="AM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1162"/>
      <c r="X109" s="1162"/>
      <c r="Y109" s="89"/>
      <c r="Z109" s="89"/>
      <c r="AA109" s="89"/>
      <c r="AB109" s="89"/>
      <c r="AC109" s="1163"/>
      <c r="AD109" s="1163"/>
      <c r="AE109" s="1163"/>
      <c r="AF109" s="89"/>
      <c r="AG109" s="89"/>
      <c r="AH109" s="89"/>
      <c r="AI109" s="89"/>
      <c r="AJ109" s="89"/>
      <c r="AK109" s="89"/>
      <c r="AL109" s="89"/>
      <c r="AM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1162"/>
      <c r="X110" s="1162"/>
      <c r="Y110" s="89"/>
      <c r="Z110" s="89"/>
      <c r="AA110" s="89"/>
      <c r="AB110" s="89"/>
      <c r="AC110" s="1163"/>
      <c r="AD110" s="1163"/>
      <c r="AE110" s="1163"/>
      <c r="AF110" s="89"/>
      <c r="AG110" s="89"/>
      <c r="AH110" s="89"/>
      <c r="AI110" s="89"/>
      <c r="AJ110" s="89"/>
      <c r="AK110" s="89"/>
      <c r="AL110" s="89"/>
      <c r="AM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1162"/>
      <c r="X111" s="1162"/>
      <c r="Y111" s="89"/>
      <c r="Z111" s="89"/>
      <c r="AA111" s="89"/>
      <c r="AB111" s="89"/>
      <c r="AC111" s="1163"/>
      <c r="AD111" s="1163"/>
      <c r="AE111" s="1163"/>
      <c r="AF111" s="89"/>
      <c r="AG111" s="89"/>
      <c r="AH111" s="89"/>
      <c r="AI111" s="89"/>
      <c r="AJ111" s="89"/>
      <c r="AK111" s="89"/>
      <c r="AL111" s="89"/>
      <c r="AM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1162"/>
      <c r="X112" s="1162"/>
      <c r="Y112" s="89"/>
      <c r="Z112" s="89"/>
      <c r="AA112" s="89"/>
      <c r="AB112" s="89"/>
      <c r="AC112" s="1163"/>
      <c r="AD112" s="1163"/>
      <c r="AE112" s="1163"/>
      <c r="AF112" s="89"/>
      <c r="AG112" s="89"/>
      <c r="AH112" s="89"/>
      <c r="AI112" s="89"/>
      <c r="AJ112" s="89"/>
      <c r="AK112" s="89"/>
      <c r="AL112" s="89"/>
      <c r="AM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1162"/>
      <c r="X113" s="1162"/>
      <c r="Y113" s="89"/>
      <c r="Z113" s="89"/>
      <c r="AA113" s="89"/>
      <c r="AB113" s="89"/>
      <c r="AC113" s="1163"/>
      <c r="AD113" s="1163"/>
      <c r="AE113" s="1163"/>
      <c r="AF113" s="89"/>
      <c r="AG113" s="89"/>
      <c r="AH113" s="89"/>
      <c r="AI113" s="89"/>
      <c r="AJ113" s="89"/>
      <c r="AK113" s="89"/>
      <c r="AL113" s="89"/>
      <c r="AM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1162"/>
      <c r="X114" s="1162"/>
      <c r="Y114" s="89"/>
      <c r="Z114" s="89"/>
      <c r="AA114" s="89"/>
      <c r="AB114" s="89"/>
      <c r="AC114" s="1163"/>
      <c r="AD114" s="1163"/>
      <c r="AE114" s="1163"/>
      <c r="AF114" s="89"/>
      <c r="AG114" s="89"/>
      <c r="AH114" s="89"/>
      <c r="AI114" s="89"/>
      <c r="AJ114" s="89"/>
      <c r="AK114" s="89"/>
      <c r="AL114" s="89"/>
      <c r="AM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1162"/>
      <c r="X115" s="1162"/>
      <c r="Y115" s="89"/>
      <c r="Z115" s="89"/>
      <c r="AA115" s="89"/>
      <c r="AB115" s="89"/>
      <c r="AC115" s="1163"/>
      <c r="AD115" s="1163"/>
      <c r="AE115" s="1163"/>
      <c r="AF115" s="89"/>
      <c r="AG115" s="89"/>
      <c r="AH115" s="89"/>
      <c r="AI115" s="89"/>
      <c r="AJ115" s="89"/>
      <c r="AK115" s="89"/>
      <c r="AL115" s="89"/>
      <c r="AM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1162"/>
      <c r="X116" s="1162"/>
      <c r="Y116" s="89"/>
      <c r="Z116" s="89"/>
      <c r="AA116" s="89"/>
      <c r="AB116" s="89"/>
      <c r="AC116" s="1163"/>
      <c r="AD116" s="1163"/>
      <c r="AE116" s="1163"/>
      <c r="AF116" s="89"/>
      <c r="AG116" s="89"/>
      <c r="AH116" s="89"/>
      <c r="AI116" s="89"/>
      <c r="AJ116" s="89"/>
      <c r="AK116" s="89"/>
      <c r="AL116" s="89"/>
      <c r="AM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1162"/>
      <c r="X117" s="1162"/>
      <c r="Y117" s="89"/>
      <c r="Z117" s="89"/>
      <c r="AA117" s="89"/>
      <c r="AB117" s="89"/>
      <c r="AC117" s="1163"/>
      <c r="AD117" s="1163"/>
      <c r="AE117" s="1163"/>
      <c r="AF117" s="89"/>
      <c r="AG117" s="89"/>
      <c r="AH117" s="89"/>
      <c r="AI117" s="89"/>
      <c r="AJ117" s="89"/>
      <c r="AK117" s="89"/>
      <c r="AL117" s="89"/>
      <c r="AM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1162"/>
      <c r="X118" s="1162"/>
      <c r="Y118" s="89"/>
      <c r="Z118" s="89"/>
      <c r="AA118" s="89"/>
      <c r="AB118" s="89"/>
      <c r="AC118" s="1163"/>
      <c r="AD118" s="1163"/>
      <c r="AE118" s="1163"/>
      <c r="AF118" s="89"/>
      <c r="AG118" s="89"/>
      <c r="AH118" s="89"/>
      <c r="AI118" s="89"/>
      <c r="AJ118" s="89"/>
      <c r="AK118" s="89"/>
      <c r="AL118" s="89"/>
      <c r="AM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1162"/>
      <c r="X119" s="1162"/>
      <c r="Y119" s="89"/>
      <c r="Z119" s="89"/>
      <c r="AA119" s="89"/>
      <c r="AB119" s="89"/>
      <c r="AC119" s="1163"/>
      <c r="AD119" s="1163"/>
      <c r="AE119" s="1163"/>
      <c r="AF119" s="89"/>
      <c r="AG119" s="89"/>
      <c r="AH119" s="89"/>
      <c r="AI119" s="89"/>
      <c r="AJ119" s="89"/>
      <c r="AK119" s="89"/>
      <c r="AL119" s="89"/>
      <c r="AM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1162"/>
      <c r="X120" s="1162"/>
      <c r="Y120" s="89"/>
      <c r="Z120" s="89"/>
      <c r="AA120" s="89"/>
      <c r="AB120" s="89"/>
      <c r="AC120" s="1163"/>
      <c r="AD120" s="1163"/>
      <c r="AE120" s="1163"/>
      <c r="AF120" s="89"/>
      <c r="AG120" s="89"/>
      <c r="AH120" s="89"/>
      <c r="AI120" s="89"/>
      <c r="AJ120" s="89"/>
      <c r="AK120" s="89"/>
      <c r="AL120" s="89"/>
      <c r="AM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1162"/>
      <c r="X121" s="1162"/>
      <c r="Y121" s="89"/>
      <c r="Z121" s="89"/>
      <c r="AA121" s="89"/>
      <c r="AB121" s="89"/>
      <c r="AC121" s="1163"/>
      <c r="AD121" s="1163"/>
      <c r="AE121" s="1163"/>
      <c r="AF121" s="89"/>
      <c r="AG121" s="89"/>
      <c r="AH121" s="89"/>
      <c r="AI121" s="89"/>
      <c r="AJ121" s="89"/>
      <c r="AK121" s="89"/>
      <c r="AL121" s="89"/>
      <c r="AM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1162"/>
      <c r="X122" s="1162"/>
      <c r="Y122" s="89"/>
      <c r="Z122" s="89"/>
      <c r="AA122" s="89"/>
      <c r="AB122" s="89"/>
      <c r="AC122" s="1163"/>
      <c r="AD122" s="1163"/>
      <c r="AE122" s="1163"/>
      <c r="AF122" s="89"/>
      <c r="AG122" s="89"/>
      <c r="AH122" s="89"/>
      <c r="AI122" s="89"/>
      <c r="AJ122" s="89"/>
      <c r="AK122" s="89"/>
      <c r="AL122" s="89"/>
      <c r="AM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1162"/>
      <c r="X123" s="1162"/>
      <c r="Y123" s="89"/>
      <c r="Z123" s="89"/>
      <c r="AA123" s="89"/>
      <c r="AB123" s="89"/>
      <c r="AC123" s="1163"/>
      <c r="AD123" s="1163"/>
      <c r="AE123" s="1163"/>
      <c r="AF123" s="89"/>
      <c r="AG123" s="89"/>
      <c r="AH123" s="89"/>
      <c r="AI123" s="89"/>
      <c r="AJ123" s="89"/>
      <c r="AK123" s="89"/>
      <c r="AL123" s="89"/>
      <c r="AM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1162"/>
      <c r="X124" s="1162"/>
      <c r="Y124" s="89"/>
      <c r="Z124" s="89"/>
      <c r="AA124" s="89"/>
      <c r="AB124" s="89"/>
      <c r="AC124" s="1163"/>
      <c r="AD124" s="1163"/>
      <c r="AE124" s="1163"/>
      <c r="AF124" s="89"/>
      <c r="AG124" s="89"/>
      <c r="AH124" s="89"/>
      <c r="AI124" s="89"/>
      <c r="AJ124" s="89"/>
      <c r="AK124" s="89"/>
      <c r="AL124" s="89"/>
      <c r="AM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1162"/>
      <c r="X125" s="1162"/>
      <c r="Y125" s="89"/>
      <c r="Z125" s="89"/>
      <c r="AA125" s="89"/>
      <c r="AB125" s="89"/>
      <c r="AC125" s="1163"/>
      <c r="AD125" s="1163"/>
      <c r="AE125" s="1163"/>
      <c r="AF125" s="89"/>
      <c r="AG125" s="89"/>
      <c r="AH125" s="89"/>
      <c r="AI125" s="89"/>
      <c r="AJ125" s="89"/>
      <c r="AK125" s="89"/>
      <c r="AL125" s="89"/>
      <c r="AM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1162"/>
      <c r="X126" s="1162"/>
      <c r="Y126" s="89"/>
      <c r="Z126" s="89"/>
      <c r="AA126" s="89"/>
      <c r="AB126" s="89"/>
      <c r="AC126" s="1163"/>
      <c r="AD126" s="1163"/>
      <c r="AE126" s="1163"/>
      <c r="AF126" s="89"/>
      <c r="AG126" s="89"/>
      <c r="AH126" s="89"/>
      <c r="AI126" s="89"/>
      <c r="AJ126" s="89"/>
      <c r="AK126" s="89"/>
      <c r="AL126" s="89"/>
      <c r="AM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1162"/>
      <c r="X127" s="1162"/>
      <c r="Y127" s="89"/>
      <c r="Z127" s="89"/>
      <c r="AA127" s="89"/>
      <c r="AB127" s="89"/>
      <c r="AC127" s="1163"/>
      <c r="AD127" s="1163"/>
      <c r="AE127" s="1163"/>
      <c r="AF127" s="89"/>
      <c r="AG127" s="89"/>
      <c r="AH127" s="89"/>
      <c r="AI127" s="89"/>
      <c r="AJ127" s="89"/>
      <c r="AK127" s="89"/>
      <c r="AL127" s="89"/>
      <c r="AM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1162"/>
      <c r="X128" s="1162"/>
      <c r="Y128" s="89"/>
      <c r="Z128" s="89"/>
      <c r="AA128" s="89"/>
      <c r="AB128" s="89"/>
      <c r="AC128" s="1163"/>
      <c r="AD128" s="1163"/>
      <c r="AE128" s="1163"/>
      <c r="AF128" s="89"/>
      <c r="AG128" s="89"/>
      <c r="AH128" s="89"/>
      <c r="AI128" s="89"/>
      <c r="AJ128" s="89"/>
      <c r="AK128" s="89"/>
      <c r="AL128" s="89"/>
      <c r="AM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1162"/>
      <c r="X129" s="1162"/>
      <c r="Y129" s="89"/>
      <c r="Z129" s="89"/>
      <c r="AA129" s="89"/>
      <c r="AB129" s="89"/>
      <c r="AC129" s="1163"/>
      <c r="AD129" s="1163"/>
      <c r="AE129" s="1163"/>
      <c r="AF129" s="89"/>
      <c r="AG129" s="89"/>
      <c r="AH129" s="89"/>
      <c r="AI129" s="89"/>
      <c r="AJ129" s="89"/>
      <c r="AK129" s="89"/>
      <c r="AL129" s="89"/>
      <c r="AM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1162"/>
      <c r="X130" s="1162"/>
      <c r="Y130" s="89"/>
      <c r="Z130" s="89"/>
      <c r="AA130" s="89"/>
      <c r="AB130" s="89"/>
      <c r="AC130" s="1163"/>
      <c r="AD130" s="1163"/>
      <c r="AE130" s="1163"/>
      <c r="AF130" s="89"/>
      <c r="AG130" s="89"/>
      <c r="AH130" s="89"/>
      <c r="AI130" s="89"/>
      <c r="AJ130" s="89"/>
      <c r="AK130" s="89"/>
      <c r="AL130" s="89"/>
      <c r="AM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1162"/>
      <c r="X131" s="1162"/>
      <c r="Y131" s="89"/>
      <c r="Z131" s="89"/>
      <c r="AA131" s="89"/>
      <c r="AB131" s="89"/>
      <c r="AC131" s="1163"/>
      <c r="AD131" s="1163"/>
      <c r="AE131" s="1163"/>
      <c r="AF131" s="89"/>
      <c r="AG131" s="89"/>
      <c r="AH131" s="89"/>
      <c r="AI131" s="89"/>
      <c r="AJ131" s="89"/>
      <c r="AK131" s="89"/>
      <c r="AL131" s="89"/>
      <c r="AM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1162"/>
      <c r="X132" s="1162"/>
      <c r="Y132" s="89"/>
      <c r="Z132" s="89"/>
      <c r="AA132" s="89"/>
      <c r="AB132" s="89"/>
      <c r="AC132" s="1163"/>
      <c r="AD132" s="1163"/>
      <c r="AE132" s="1163"/>
      <c r="AF132" s="89"/>
      <c r="AG132" s="89"/>
      <c r="AH132" s="89"/>
      <c r="AI132" s="89"/>
      <c r="AJ132" s="89"/>
      <c r="AK132" s="89"/>
      <c r="AL132" s="89"/>
      <c r="AM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1162"/>
      <c r="X133" s="1162"/>
      <c r="Y133" s="89"/>
      <c r="Z133" s="89"/>
      <c r="AA133" s="89"/>
      <c r="AB133" s="89"/>
      <c r="AC133" s="1163"/>
      <c r="AD133" s="1163"/>
      <c r="AE133" s="1163"/>
      <c r="AF133" s="89"/>
      <c r="AG133" s="89"/>
      <c r="AH133" s="89"/>
      <c r="AI133" s="89"/>
      <c r="AJ133" s="89"/>
      <c r="AK133" s="89"/>
      <c r="AL133" s="89"/>
      <c r="AM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1162"/>
      <c r="X134" s="1162"/>
      <c r="Y134" s="89"/>
      <c r="Z134" s="89"/>
      <c r="AA134" s="89"/>
      <c r="AB134" s="89"/>
      <c r="AC134" s="1163"/>
      <c r="AD134" s="1163"/>
      <c r="AE134" s="1163"/>
      <c r="AF134" s="89"/>
      <c r="AG134" s="89"/>
      <c r="AH134" s="89"/>
      <c r="AI134" s="89"/>
      <c r="AJ134" s="89"/>
      <c r="AK134" s="89"/>
      <c r="AL134" s="89"/>
      <c r="AM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1162"/>
      <c r="X135" s="1162"/>
      <c r="Y135" s="89"/>
      <c r="Z135" s="89"/>
      <c r="AA135" s="89"/>
      <c r="AB135" s="89"/>
      <c r="AC135" s="1163"/>
      <c r="AD135" s="1163"/>
      <c r="AE135" s="1163"/>
      <c r="AF135" s="89"/>
      <c r="AG135" s="89"/>
      <c r="AH135" s="89"/>
      <c r="AI135" s="89"/>
      <c r="AJ135" s="89"/>
      <c r="AK135" s="89"/>
      <c r="AL135" s="89"/>
      <c r="AM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1162"/>
      <c r="X136" s="1162"/>
      <c r="Y136" s="89"/>
      <c r="Z136" s="89"/>
      <c r="AA136" s="89"/>
      <c r="AB136" s="89"/>
      <c r="AC136" s="1163"/>
      <c r="AD136" s="1163"/>
      <c r="AE136" s="1163"/>
      <c r="AF136" s="89"/>
      <c r="AG136" s="89"/>
      <c r="AH136" s="89"/>
      <c r="AI136" s="89"/>
      <c r="AJ136" s="89"/>
      <c r="AK136" s="89"/>
      <c r="AL136" s="89"/>
      <c r="AM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1162"/>
      <c r="X137" s="1162"/>
      <c r="Y137" s="89"/>
      <c r="Z137" s="89"/>
      <c r="AA137" s="89"/>
      <c r="AB137" s="89"/>
      <c r="AC137" s="1163"/>
      <c r="AD137" s="1163"/>
      <c r="AE137" s="1163"/>
      <c r="AF137" s="89"/>
      <c r="AG137" s="89"/>
      <c r="AH137" s="89"/>
      <c r="AI137" s="89"/>
      <c r="AJ137" s="89"/>
      <c r="AK137" s="89"/>
      <c r="AL137" s="89"/>
      <c r="AM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1162"/>
      <c r="X138" s="1162"/>
      <c r="Y138" s="89"/>
      <c r="Z138" s="89"/>
      <c r="AA138" s="89"/>
      <c r="AB138" s="89"/>
      <c r="AC138" s="1163"/>
      <c r="AD138" s="1163"/>
      <c r="AE138" s="1163"/>
      <c r="AF138" s="89"/>
      <c r="AG138" s="89"/>
      <c r="AH138" s="89"/>
      <c r="AI138" s="89"/>
      <c r="AJ138" s="89"/>
      <c r="AK138" s="89"/>
      <c r="AL138" s="89"/>
      <c r="AM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1162"/>
      <c r="X139" s="1162"/>
      <c r="Y139" s="89"/>
      <c r="Z139" s="89"/>
      <c r="AA139" s="89"/>
      <c r="AB139" s="89"/>
      <c r="AC139" s="1163"/>
      <c r="AD139" s="1163"/>
      <c r="AE139" s="1163"/>
      <c r="AF139" s="89"/>
      <c r="AG139" s="89"/>
      <c r="AH139" s="89"/>
      <c r="AI139" s="89"/>
      <c r="AJ139" s="89"/>
      <c r="AK139" s="89"/>
      <c r="AL139" s="89"/>
      <c r="AM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1162"/>
      <c r="X140" s="1162"/>
      <c r="Y140" s="89"/>
      <c r="Z140" s="89"/>
      <c r="AA140" s="89"/>
      <c r="AB140" s="89"/>
      <c r="AC140" s="1163"/>
      <c r="AD140" s="1163"/>
      <c r="AE140" s="1163"/>
      <c r="AF140" s="89"/>
      <c r="AG140" s="89"/>
      <c r="AH140" s="89"/>
      <c r="AI140" s="89"/>
      <c r="AJ140" s="89"/>
      <c r="AK140" s="89"/>
      <c r="AL140" s="89"/>
      <c r="AM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1162"/>
      <c r="X141" s="1162"/>
      <c r="Y141" s="89"/>
      <c r="Z141" s="89"/>
      <c r="AA141" s="89"/>
      <c r="AB141" s="89"/>
      <c r="AC141" s="1163"/>
      <c r="AD141" s="1163"/>
      <c r="AE141" s="1163"/>
      <c r="AF141" s="89"/>
      <c r="AG141" s="89"/>
      <c r="AH141" s="89"/>
      <c r="AI141" s="89"/>
      <c r="AJ141" s="89"/>
      <c r="AK141" s="89"/>
      <c r="AL141" s="89"/>
      <c r="AM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1162"/>
      <c r="X142" s="1162"/>
      <c r="Y142" s="89"/>
      <c r="Z142" s="89"/>
      <c r="AA142" s="89"/>
      <c r="AB142" s="89"/>
      <c r="AC142" s="1163"/>
      <c r="AD142" s="1163"/>
      <c r="AE142" s="1163"/>
      <c r="AF142" s="89"/>
      <c r="AG142" s="89"/>
      <c r="AH142" s="89"/>
      <c r="AI142" s="89"/>
      <c r="AJ142" s="89"/>
      <c r="AK142" s="89"/>
      <c r="AL142" s="89"/>
      <c r="AM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1162"/>
      <c r="X143" s="1162"/>
      <c r="Y143" s="89"/>
      <c r="Z143" s="89"/>
      <c r="AA143" s="89"/>
      <c r="AB143" s="89"/>
      <c r="AC143" s="1163"/>
      <c r="AD143" s="1163"/>
      <c r="AE143" s="1163"/>
      <c r="AF143" s="89"/>
      <c r="AG143" s="89"/>
      <c r="AH143" s="89"/>
      <c r="AI143" s="89"/>
      <c r="AJ143" s="89"/>
      <c r="AK143" s="89"/>
      <c r="AL143" s="89"/>
      <c r="AM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1162"/>
      <c r="X144" s="1162"/>
      <c r="Y144" s="89"/>
      <c r="Z144" s="89"/>
      <c r="AA144" s="89"/>
      <c r="AB144" s="89"/>
      <c r="AC144" s="1163"/>
      <c r="AD144" s="1163"/>
      <c r="AE144" s="1163"/>
      <c r="AF144" s="89"/>
      <c r="AG144" s="89"/>
      <c r="AH144" s="89"/>
      <c r="AI144" s="89"/>
      <c r="AJ144" s="89"/>
      <c r="AK144" s="89"/>
      <c r="AL144" s="89"/>
      <c r="AM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1162"/>
      <c r="X145" s="1162"/>
      <c r="Y145" s="89"/>
      <c r="Z145" s="89"/>
      <c r="AA145" s="89"/>
      <c r="AB145" s="89"/>
      <c r="AC145" s="1163"/>
      <c r="AD145" s="1163"/>
      <c r="AE145" s="1163"/>
      <c r="AF145" s="89"/>
      <c r="AG145" s="89"/>
      <c r="AH145" s="89"/>
      <c r="AI145" s="89"/>
      <c r="AJ145" s="89"/>
      <c r="AK145" s="89"/>
      <c r="AL145" s="89"/>
      <c r="AM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1162"/>
      <c r="X146" s="1162"/>
      <c r="Y146" s="89"/>
      <c r="Z146" s="89"/>
      <c r="AA146" s="89"/>
      <c r="AB146" s="89"/>
      <c r="AC146" s="1163"/>
      <c r="AD146" s="1163"/>
      <c r="AE146" s="1163"/>
      <c r="AF146" s="89"/>
      <c r="AG146" s="89"/>
      <c r="AH146" s="89"/>
      <c r="AI146" s="89"/>
      <c r="AJ146" s="89"/>
      <c r="AK146" s="89"/>
      <c r="AL146" s="89"/>
      <c r="AM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1162"/>
      <c r="X147" s="1162"/>
      <c r="Y147" s="89"/>
      <c r="Z147" s="89"/>
      <c r="AA147" s="89"/>
      <c r="AB147" s="89"/>
      <c r="AC147" s="1163"/>
      <c r="AD147" s="1163"/>
      <c r="AE147" s="1163"/>
      <c r="AF147" s="89"/>
      <c r="AG147" s="89"/>
      <c r="AH147" s="89"/>
      <c r="AI147" s="89"/>
      <c r="AJ147" s="89"/>
      <c r="AK147" s="89"/>
      <c r="AL147" s="89"/>
      <c r="AM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1162"/>
      <c r="X148" s="1162"/>
      <c r="Y148" s="89"/>
      <c r="Z148" s="89"/>
      <c r="AA148" s="89"/>
      <c r="AB148" s="89"/>
      <c r="AC148" s="1163"/>
      <c r="AD148" s="1163"/>
      <c r="AE148" s="1163"/>
      <c r="AF148" s="89"/>
      <c r="AG148" s="89"/>
      <c r="AH148" s="89"/>
      <c r="AI148" s="89"/>
      <c r="AJ148" s="89"/>
      <c r="AK148" s="89"/>
      <c r="AL148" s="89"/>
      <c r="AM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1162"/>
      <c r="X149" s="1162"/>
      <c r="Y149" s="89"/>
      <c r="Z149" s="89"/>
      <c r="AA149" s="89"/>
      <c r="AB149" s="89"/>
      <c r="AC149" s="1163"/>
      <c r="AD149" s="1163"/>
      <c r="AE149" s="1163"/>
      <c r="AF149" s="89"/>
      <c r="AG149" s="89"/>
      <c r="AH149" s="89"/>
      <c r="AI149" s="89"/>
      <c r="AJ149" s="89"/>
      <c r="AK149" s="89"/>
      <c r="AL149" s="89"/>
      <c r="AM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1162"/>
      <c r="X150" s="1162"/>
      <c r="Y150" s="89"/>
      <c r="Z150" s="89"/>
      <c r="AA150" s="89"/>
      <c r="AB150" s="89"/>
      <c r="AC150" s="1163"/>
      <c r="AD150" s="1163"/>
      <c r="AE150" s="1163"/>
      <c r="AF150" s="89"/>
      <c r="AG150" s="89"/>
      <c r="AH150" s="89"/>
      <c r="AI150" s="89"/>
      <c r="AJ150" s="89"/>
      <c r="AK150" s="89"/>
      <c r="AL150" s="89"/>
      <c r="AM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1162"/>
      <c r="X151" s="1162"/>
      <c r="Y151" s="89"/>
      <c r="Z151" s="89"/>
      <c r="AA151" s="89"/>
      <c r="AB151" s="89"/>
      <c r="AC151" s="1163"/>
      <c r="AD151" s="1163"/>
      <c r="AE151" s="1163"/>
      <c r="AF151" s="89"/>
      <c r="AG151" s="89"/>
      <c r="AH151" s="89"/>
      <c r="AI151" s="89"/>
      <c r="AJ151" s="89"/>
      <c r="AK151" s="89"/>
      <c r="AL151" s="89"/>
      <c r="AM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1162"/>
      <c r="X152" s="1162"/>
      <c r="Y152" s="89"/>
      <c r="Z152" s="89"/>
      <c r="AA152" s="89"/>
      <c r="AB152" s="89"/>
      <c r="AC152" s="1163"/>
      <c r="AD152" s="1163"/>
      <c r="AE152" s="1163"/>
      <c r="AF152" s="89"/>
      <c r="AG152" s="89"/>
      <c r="AH152" s="89"/>
      <c r="AI152" s="89"/>
      <c r="AJ152" s="89"/>
      <c r="AK152" s="89"/>
      <c r="AL152" s="89"/>
      <c r="AM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1162"/>
      <c r="X153" s="1162"/>
      <c r="Y153" s="89"/>
      <c r="Z153" s="89"/>
      <c r="AA153" s="89"/>
      <c r="AB153" s="89"/>
      <c r="AC153" s="1163"/>
      <c r="AD153" s="1163"/>
      <c r="AE153" s="1163"/>
      <c r="AF153" s="89"/>
      <c r="AG153" s="89"/>
      <c r="AH153" s="89"/>
      <c r="AI153" s="89"/>
      <c r="AJ153" s="89"/>
      <c r="AK153" s="89"/>
      <c r="AL153" s="89"/>
      <c r="AM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1162"/>
      <c r="X154" s="1162"/>
      <c r="Y154" s="89"/>
      <c r="Z154" s="89"/>
      <c r="AA154" s="89"/>
      <c r="AB154" s="89"/>
      <c r="AC154" s="1163"/>
      <c r="AD154" s="1163"/>
      <c r="AE154" s="1163"/>
      <c r="AF154" s="89"/>
      <c r="AG154" s="89"/>
      <c r="AH154" s="89"/>
      <c r="AI154" s="89"/>
      <c r="AJ154" s="89"/>
      <c r="AK154" s="89"/>
      <c r="AL154" s="89"/>
      <c r="AM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1162"/>
      <c r="X155" s="1162"/>
      <c r="Y155" s="89"/>
      <c r="Z155" s="89"/>
      <c r="AA155" s="89"/>
      <c r="AB155" s="89"/>
      <c r="AC155" s="1163"/>
      <c r="AD155" s="1163"/>
      <c r="AE155" s="1163"/>
      <c r="AF155" s="89"/>
      <c r="AG155" s="89"/>
      <c r="AH155" s="89"/>
      <c r="AI155" s="89"/>
      <c r="AJ155" s="89"/>
      <c r="AK155" s="89"/>
      <c r="AL155" s="89"/>
      <c r="AM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1162"/>
      <c r="X156" s="1162"/>
      <c r="Y156" s="89"/>
      <c r="Z156" s="89"/>
      <c r="AA156" s="89"/>
      <c r="AB156" s="89"/>
      <c r="AC156" s="1163"/>
      <c r="AD156" s="1163"/>
      <c r="AE156" s="1163"/>
      <c r="AF156" s="89"/>
      <c r="AG156" s="89"/>
      <c r="AH156" s="89"/>
      <c r="AI156" s="89"/>
      <c r="AJ156" s="89"/>
      <c r="AK156" s="89"/>
      <c r="AL156" s="89"/>
      <c r="AM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1162"/>
      <c r="X157" s="1162"/>
      <c r="Y157" s="89"/>
      <c r="Z157" s="89"/>
      <c r="AA157" s="89"/>
      <c r="AB157" s="89"/>
      <c r="AC157" s="1163"/>
      <c r="AD157" s="1163"/>
      <c r="AE157" s="1163"/>
      <c r="AF157" s="89"/>
      <c r="AG157" s="89"/>
      <c r="AH157" s="89"/>
      <c r="AI157" s="89"/>
      <c r="AJ157" s="89"/>
      <c r="AK157" s="89"/>
      <c r="AL157" s="89"/>
      <c r="AM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1162"/>
      <c r="X158" s="1162"/>
      <c r="Y158" s="89"/>
      <c r="Z158" s="89"/>
      <c r="AA158" s="89"/>
      <c r="AB158" s="89"/>
      <c r="AC158" s="1163"/>
      <c r="AD158" s="1163"/>
      <c r="AE158" s="1163"/>
      <c r="AF158" s="89"/>
      <c r="AG158" s="89"/>
      <c r="AH158" s="89"/>
      <c r="AI158" s="89"/>
      <c r="AJ158" s="89"/>
      <c r="AK158" s="89"/>
      <c r="AL158" s="89"/>
      <c r="AM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1162"/>
      <c r="X159" s="1162"/>
      <c r="Y159" s="89"/>
      <c r="Z159" s="89"/>
      <c r="AA159" s="89"/>
      <c r="AB159" s="89"/>
      <c r="AC159" s="1163"/>
      <c r="AD159" s="1163"/>
      <c r="AE159" s="1163"/>
      <c r="AF159" s="89"/>
      <c r="AG159" s="89"/>
      <c r="AH159" s="89"/>
      <c r="AI159" s="89"/>
      <c r="AJ159" s="89"/>
      <c r="AK159" s="89"/>
      <c r="AL159" s="89"/>
      <c r="AM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1162"/>
      <c r="X160" s="1162"/>
      <c r="Y160" s="89"/>
      <c r="Z160" s="89"/>
      <c r="AA160" s="89"/>
      <c r="AB160" s="89"/>
      <c r="AC160" s="1163"/>
      <c r="AD160" s="1163"/>
      <c r="AE160" s="1163"/>
      <c r="AF160" s="89"/>
      <c r="AG160" s="89"/>
      <c r="AH160" s="89"/>
      <c r="AI160" s="89"/>
      <c r="AJ160" s="89"/>
      <c r="AK160" s="89"/>
      <c r="AL160" s="89"/>
      <c r="AM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1162"/>
      <c r="X161" s="1162"/>
      <c r="Y161" s="89"/>
      <c r="Z161" s="89"/>
      <c r="AA161" s="89"/>
      <c r="AB161" s="89"/>
      <c r="AC161" s="1163"/>
      <c r="AD161" s="1163"/>
      <c r="AE161" s="1163"/>
      <c r="AF161" s="89"/>
      <c r="AG161" s="89"/>
      <c r="AH161" s="89"/>
      <c r="AI161" s="89"/>
      <c r="AJ161" s="89"/>
      <c r="AK161" s="89"/>
      <c r="AL161" s="89"/>
      <c r="AM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1162"/>
      <c r="X162" s="1162"/>
      <c r="Y162" s="89"/>
      <c r="Z162" s="89"/>
      <c r="AA162" s="89"/>
      <c r="AB162" s="89"/>
      <c r="AC162" s="1163"/>
      <c r="AD162" s="1163"/>
      <c r="AE162" s="1163"/>
      <c r="AF162" s="89"/>
      <c r="AG162" s="89"/>
      <c r="AH162" s="89"/>
      <c r="AI162" s="89"/>
      <c r="AJ162" s="89"/>
      <c r="AK162" s="89"/>
      <c r="AL162" s="89"/>
      <c r="AM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1162"/>
      <c r="X163" s="1162"/>
      <c r="Y163" s="89"/>
      <c r="Z163" s="89"/>
      <c r="AA163" s="89"/>
      <c r="AB163" s="89"/>
      <c r="AC163" s="1163"/>
      <c r="AD163" s="1163"/>
      <c r="AE163" s="1163"/>
      <c r="AF163" s="89"/>
      <c r="AG163" s="89"/>
      <c r="AH163" s="89"/>
      <c r="AI163" s="89"/>
      <c r="AJ163" s="89"/>
      <c r="AK163" s="89"/>
      <c r="AL163" s="89"/>
      <c r="AM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1162"/>
      <c r="X164" s="1162"/>
      <c r="Y164" s="89"/>
      <c r="Z164" s="89"/>
      <c r="AA164" s="89"/>
      <c r="AB164" s="89"/>
      <c r="AC164" s="1163"/>
      <c r="AD164" s="1163"/>
      <c r="AE164" s="1163"/>
      <c r="AF164" s="89"/>
      <c r="AG164" s="89"/>
      <c r="AH164" s="89"/>
      <c r="AI164" s="89"/>
      <c r="AJ164" s="89"/>
      <c r="AK164" s="89"/>
      <c r="AL164" s="89"/>
      <c r="AM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1162"/>
      <c r="X165" s="1162"/>
      <c r="Y165" s="89"/>
      <c r="Z165" s="89"/>
      <c r="AA165" s="89"/>
      <c r="AB165" s="89"/>
      <c r="AC165" s="1163"/>
      <c r="AD165" s="1163"/>
      <c r="AE165" s="1163"/>
      <c r="AF165" s="89"/>
      <c r="AG165" s="89"/>
      <c r="AH165" s="89"/>
      <c r="AI165" s="89"/>
      <c r="AJ165" s="89"/>
      <c r="AK165" s="89"/>
      <c r="AL165" s="89"/>
      <c r="AM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1162"/>
      <c r="X166" s="1162"/>
      <c r="Y166" s="89"/>
      <c r="Z166" s="89"/>
      <c r="AA166" s="89"/>
      <c r="AB166" s="89"/>
      <c r="AC166" s="1163"/>
      <c r="AD166" s="1163"/>
      <c r="AE166" s="1163"/>
      <c r="AF166" s="89"/>
      <c r="AG166" s="89"/>
      <c r="AH166" s="89"/>
      <c r="AI166" s="89"/>
      <c r="AJ166" s="89"/>
      <c r="AK166" s="89"/>
      <c r="AL166" s="89"/>
      <c r="AM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1162"/>
      <c r="X167" s="1162"/>
      <c r="Y167" s="89"/>
      <c r="Z167" s="89"/>
      <c r="AA167" s="89"/>
      <c r="AB167" s="89"/>
      <c r="AC167" s="1163"/>
      <c r="AD167" s="1163"/>
      <c r="AE167" s="1163"/>
      <c r="AF167" s="89"/>
      <c r="AG167" s="89"/>
      <c r="AH167" s="89"/>
      <c r="AI167" s="89"/>
      <c r="AJ167" s="89"/>
      <c r="AK167" s="89"/>
      <c r="AL167" s="89"/>
      <c r="AM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1162"/>
      <c r="X168" s="1162"/>
      <c r="Y168" s="89"/>
      <c r="Z168" s="89"/>
      <c r="AA168" s="89"/>
      <c r="AB168" s="89"/>
      <c r="AC168" s="1163"/>
      <c r="AD168" s="1163"/>
      <c r="AE168" s="1163"/>
      <c r="AF168" s="89"/>
      <c r="AG168" s="89"/>
      <c r="AH168" s="89"/>
      <c r="AI168" s="89"/>
      <c r="AJ168" s="89"/>
      <c r="AK168" s="89"/>
      <c r="AL168" s="89"/>
      <c r="AM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1162"/>
      <c r="X169" s="1162"/>
      <c r="Y169" s="89"/>
      <c r="Z169" s="89"/>
      <c r="AA169" s="89"/>
      <c r="AB169" s="89"/>
      <c r="AC169" s="1163"/>
      <c r="AD169" s="1163"/>
      <c r="AE169" s="1163"/>
      <c r="AF169" s="89"/>
      <c r="AG169" s="89"/>
      <c r="AH169" s="89"/>
      <c r="AI169" s="89"/>
      <c r="AJ169" s="89"/>
      <c r="AK169" s="89"/>
      <c r="AL169" s="89"/>
      <c r="AM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1162"/>
      <c r="X170" s="1162"/>
      <c r="Y170" s="89"/>
      <c r="Z170" s="89"/>
      <c r="AA170" s="89"/>
      <c r="AB170" s="89"/>
      <c r="AC170" s="1163"/>
      <c r="AD170" s="1163"/>
      <c r="AE170" s="1163"/>
      <c r="AF170" s="89"/>
      <c r="AG170" s="89"/>
      <c r="AH170" s="89"/>
      <c r="AI170" s="89"/>
      <c r="AJ170" s="89"/>
      <c r="AK170" s="89"/>
      <c r="AL170" s="89"/>
      <c r="AM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1162"/>
      <c r="X171" s="1162"/>
      <c r="Y171" s="89"/>
      <c r="Z171" s="89"/>
      <c r="AA171" s="89"/>
      <c r="AB171" s="89"/>
      <c r="AC171" s="1163"/>
      <c r="AD171" s="1163"/>
      <c r="AE171" s="1163"/>
      <c r="AF171" s="89"/>
      <c r="AG171" s="89"/>
      <c r="AH171" s="89"/>
      <c r="AI171" s="89"/>
      <c r="AJ171" s="89"/>
      <c r="AK171" s="89"/>
      <c r="AL171" s="89"/>
      <c r="AM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1162"/>
      <c r="X172" s="1162"/>
      <c r="Y172" s="89"/>
      <c r="Z172" s="89"/>
      <c r="AA172" s="89"/>
      <c r="AB172" s="89"/>
      <c r="AC172" s="1163"/>
      <c r="AD172" s="1163"/>
      <c r="AE172" s="1163"/>
      <c r="AF172" s="89"/>
      <c r="AG172" s="89"/>
      <c r="AH172" s="89"/>
      <c r="AI172" s="89"/>
      <c r="AJ172" s="89"/>
      <c r="AK172" s="89"/>
      <c r="AL172" s="89"/>
      <c r="AM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1162"/>
      <c r="X173" s="1162"/>
      <c r="Y173" s="89"/>
      <c r="Z173" s="89"/>
      <c r="AA173" s="89"/>
      <c r="AB173" s="89"/>
      <c r="AC173" s="1163"/>
      <c r="AD173" s="1163"/>
      <c r="AE173" s="1163"/>
      <c r="AF173" s="89"/>
      <c r="AG173" s="89"/>
      <c r="AH173" s="89"/>
      <c r="AI173" s="89"/>
      <c r="AJ173" s="89"/>
      <c r="AK173" s="89"/>
      <c r="AL173" s="89"/>
      <c r="AM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1162"/>
      <c r="X174" s="1162"/>
      <c r="Y174" s="89"/>
      <c r="Z174" s="89"/>
      <c r="AA174" s="89"/>
      <c r="AB174" s="89"/>
      <c r="AC174" s="1163"/>
      <c r="AD174" s="1163"/>
      <c r="AE174" s="1163"/>
      <c r="AF174" s="89"/>
      <c r="AG174" s="89"/>
      <c r="AH174" s="89"/>
      <c r="AI174" s="89"/>
      <c r="AJ174" s="89"/>
      <c r="AK174" s="89"/>
      <c r="AL174" s="89"/>
      <c r="AM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1162"/>
      <c r="X175" s="1162"/>
      <c r="Y175" s="89"/>
      <c r="Z175" s="89"/>
      <c r="AA175" s="89"/>
      <c r="AB175" s="89"/>
      <c r="AC175" s="1163"/>
      <c r="AD175" s="1163"/>
      <c r="AE175" s="1163"/>
      <c r="AF175" s="89"/>
      <c r="AG175" s="89"/>
      <c r="AH175" s="89"/>
      <c r="AI175" s="89"/>
      <c r="AJ175" s="89"/>
      <c r="AK175" s="89"/>
      <c r="AL175" s="89"/>
      <c r="AM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1162"/>
      <c r="X176" s="1162"/>
      <c r="Y176" s="89"/>
      <c r="Z176" s="89"/>
      <c r="AA176" s="89"/>
      <c r="AB176" s="89"/>
      <c r="AC176" s="1163"/>
      <c r="AD176" s="1163"/>
      <c r="AE176" s="1163"/>
      <c r="AF176" s="89"/>
      <c r="AG176" s="89"/>
      <c r="AH176" s="89"/>
      <c r="AI176" s="89"/>
      <c r="AJ176" s="89"/>
      <c r="AK176" s="89"/>
      <c r="AL176" s="89"/>
      <c r="AM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1162"/>
      <c r="X177" s="1162"/>
      <c r="Y177" s="89"/>
      <c r="Z177" s="89"/>
      <c r="AA177" s="89"/>
      <c r="AB177" s="89"/>
      <c r="AC177" s="1163"/>
      <c r="AD177" s="1163"/>
      <c r="AE177" s="1163"/>
      <c r="AF177" s="89"/>
      <c r="AG177" s="89"/>
      <c r="AH177" s="89"/>
      <c r="AI177" s="89"/>
      <c r="AJ177" s="89"/>
      <c r="AK177" s="89"/>
      <c r="AL177" s="89"/>
      <c r="AM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1162"/>
      <c r="X178" s="1162"/>
      <c r="Y178" s="89"/>
      <c r="Z178" s="89"/>
      <c r="AA178" s="89"/>
      <c r="AB178" s="89"/>
      <c r="AC178" s="1163"/>
      <c r="AD178" s="1163"/>
      <c r="AE178" s="1163"/>
      <c r="AF178" s="89"/>
      <c r="AG178" s="89"/>
      <c r="AH178" s="89"/>
      <c r="AI178" s="89"/>
      <c r="AJ178" s="89"/>
      <c r="AK178" s="89"/>
      <c r="AL178" s="89"/>
      <c r="AM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1162"/>
      <c r="X179" s="1162"/>
      <c r="Y179" s="89"/>
      <c r="Z179" s="89"/>
      <c r="AA179" s="89"/>
      <c r="AB179" s="89"/>
      <c r="AC179" s="1163"/>
      <c r="AD179" s="1163"/>
      <c r="AE179" s="1163"/>
      <c r="AF179" s="89"/>
      <c r="AG179" s="89"/>
      <c r="AH179" s="89"/>
      <c r="AI179" s="89"/>
      <c r="AJ179" s="89"/>
      <c r="AK179" s="89"/>
      <c r="AL179" s="89"/>
      <c r="AM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1162"/>
      <c r="X180" s="1162"/>
      <c r="Y180" s="89"/>
      <c r="Z180" s="89"/>
      <c r="AA180" s="89"/>
      <c r="AB180" s="89"/>
      <c r="AC180" s="1163"/>
      <c r="AD180" s="1163"/>
      <c r="AE180" s="1163"/>
      <c r="AF180" s="89"/>
      <c r="AG180" s="89"/>
      <c r="AH180" s="89"/>
      <c r="AI180" s="89"/>
      <c r="AJ180" s="89"/>
      <c r="AK180" s="89"/>
      <c r="AL180" s="89"/>
      <c r="AM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1162"/>
      <c r="X181" s="1162"/>
      <c r="Y181" s="89"/>
      <c r="Z181" s="89"/>
      <c r="AA181" s="89"/>
      <c r="AB181" s="89"/>
      <c r="AC181" s="1163"/>
      <c r="AD181" s="1163"/>
      <c r="AE181" s="1163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1162"/>
      <c r="X182" s="1162"/>
      <c r="Y182" s="89"/>
      <c r="Z182" s="89"/>
      <c r="AA182" s="89"/>
      <c r="AB182" s="89"/>
      <c r="AC182" s="1163"/>
      <c r="AD182" s="1163"/>
      <c r="AE182" s="1163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1162"/>
      <c r="X183" s="1162"/>
      <c r="Y183" s="89"/>
      <c r="Z183" s="89"/>
      <c r="AA183" s="89"/>
      <c r="AB183" s="89"/>
      <c r="AC183" s="1163"/>
      <c r="AD183" s="1163"/>
      <c r="AE183" s="1163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1162"/>
      <c r="X184" s="1162"/>
      <c r="Y184" s="89"/>
      <c r="Z184" s="89"/>
      <c r="AA184" s="89"/>
      <c r="AB184" s="89"/>
      <c r="AC184" s="1163"/>
      <c r="AD184" s="1163"/>
      <c r="AE184" s="1163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1162"/>
      <c r="X185" s="1162"/>
      <c r="Y185" s="89"/>
      <c r="Z185" s="89"/>
      <c r="AA185" s="89"/>
      <c r="AB185" s="89"/>
      <c r="AC185" s="1163"/>
      <c r="AD185" s="1163"/>
      <c r="AE185" s="1163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1162"/>
      <c r="X186" s="1162"/>
      <c r="Y186" s="89"/>
      <c r="Z186" s="89"/>
      <c r="AA186" s="89"/>
      <c r="AB186" s="89"/>
      <c r="AC186" s="1163"/>
      <c r="AD186" s="1163"/>
      <c r="AE186" s="1163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1162"/>
      <c r="X187" s="1162"/>
      <c r="Y187" s="89"/>
      <c r="Z187" s="89"/>
      <c r="AA187" s="89"/>
      <c r="AB187" s="89"/>
      <c r="AC187" s="1163"/>
      <c r="AD187" s="1163"/>
      <c r="AE187" s="1163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1162"/>
      <c r="X188" s="1162"/>
      <c r="Y188" s="89"/>
      <c r="Z188" s="89"/>
      <c r="AA188" s="89"/>
      <c r="AB188" s="89"/>
      <c r="AC188" s="1163"/>
      <c r="AD188" s="1163"/>
      <c r="AE188" s="1163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1162"/>
      <c r="X189" s="1162"/>
      <c r="Y189" s="89"/>
      <c r="Z189" s="89"/>
      <c r="AA189" s="89"/>
      <c r="AB189" s="89"/>
      <c r="AC189" s="1163"/>
      <c r="AD189" s="1163"/>
      <c r="AE189" s="1163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1162"/>
      <c r="X190" s="1162"/>
      <c r="Y190" s="89"/>
      <c r="Z190" s="89"/>
      <c r="AA190" s="89"/>
      <c r="AB190" s="89"/>
      <c r="AC190" s="1163"/>
      <c r="AD190" s="1163"/>
      <c r="AE190" s="1163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1162"/>
      <c r="X191" s="1162"/>
      <c r="Y191" s="89"/>
      <c r="Z191" s="89"/>
      <c r="AA191" s="89"/>
      <c r="AB191" s="89"/>
      <c r="AC191" s="1163"/>
      <c r="AD191" s="1163"/>
      <c r="AE191" s="1163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1162"/>
      <c r="X192" s="1162"/>
      <c r="Y192" s="89"/>
      <c r="Z192" s="89"/>
      <c r="AA192" s="89"/>
      <c r="AB192" s="89"/>
      <c r="AC192" s="1163"/>
      <c r="AD192" s="1163"/>
      <c r="AE192" s="1163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1162"/>
      <c r="X193" s="1162"/>
      <c r="Y193" s="89"/>
      <c r="Z193" s="89"/>
      <c r="AA193" s="89"/>
      <c r="AB193" s="89"/>
      <c r="AC193" s="1163"/>
      <c r="AD193" s="1163"/>
      <c r="AE193" s="1163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1162"/>
      <c r="X194" s="1162"/>
      <c r="Y194" s="89"/>
      <c r="Z194" s="89"/>
      <c r="AA194" s="89"/>
      <c r="AB194" s="89"/>
      <c r="AC194" s="1163"/>
      <c r="AD194" s="1163"/>
      <c r="AE194" s="1163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1162"/>
      <c r="X195" s="1162"/>
      <c r="Y195" s="89"/>
      <c r="Z195" s="89"/>
      <c r="AA195" s="89"/>
      <c r="AB195" s="89"/>
      <c r="AC195" s="1163"/>
      <c r="AD195" s="1163"/>
      <c r="AE195" s="1163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1162"/>
      <c r="X196" s="1162"/>
      <c r="Y196" s="89"/>
      <c r="Z196" s="89"/>
      <c r="AA196" s="89"/>
      <c r="AB196" s="89"/>
      <c r="AC196" s="1163"/>
      <c r="AD196" s="1163"/>
      <c r="AE196" s="1163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1162"/>
      <c r="X197" s="1162"/>
      <c r="Y197" s="89"/>
      <c r="Z197" s="89"/>
      <c r="AA197" s="89"/>
      <c r="AB197" s="89"/>
      <c r="AC197" s="1163"/>
      <c r="AD197" s="1163"/>
      <c r="AE197" s="1163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1162"/>
      <c r="X198" s="1162"/>
      <c r="Y198" s="89"/>
      <c r="Z198" s="89"/>
      <c r="AA198" s="89"/>
      <c r="AB198" s="89"/>
      <c r="AC198" s="1163"/>
      <c r="AD198" s="1163"/>
      <c r="AE198" s="1163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1162"/>
      <c r="X199" s="1162"/>
      <c r="Y199" s="89"/>
      <c r="Z199" s="89"/>
      <c r="AA199" s="89"/>
      <c r="AB199" s="89"/>
      <c r="AC199" s="1163"/>
      <c r="AD199" s="1163"/>
      <c r="AE199" s="1163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1162"/>
      <c r="X200" s="1162"/>
      <c r="Y200" s="89"/>
      <c r="Z200" s="89"/>
      <c r="AA200" s="89"/>
      <c r="AB200" s="89"/>
      <c r="AC200" s="1163"/>
      <c r="AD200" s="1163"/>
      <c r="AE200" s="1163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1162"/>
      <c r="X201" s="1162"/>
      <c r="Y201" s="89"/>
      <c r="Z201" s="89"/>
      <c r="AA201" s="89"/>
      <c r="AB201" s="89"/>
      <c r="AC201" s="1163"/>
      <c r="AD201" s="1163"/>
      <c r="AE201" s="1163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1162"/>
      <c r="X202" s="1162"/>
      <c r="Y202" s="89"/>
      <c r="Z202" s="89"/>
      <c r="AA202" s="89"/>
      <c r="AB202" s="89"/>
      <c r="AC202" s="1163"/>
      <c r="AD202" s="1163"/>
      <c r="AE202" s="1163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1162"/>
      <c r="X203" s="1162"/>
      <c r="Y203" s="89"/>
      <c r="Z203" s="89"/>
      <c r="AA203" s="89"/>
      <c r="AB203" s="89"/>
      <c r="AC203" s="1163"/>
      <c r="AD203" s="1163"/>
      <c r="AE203" s="1163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1162"/>
      <c r="X204" s="1162"/>
      <c r="Y204" s="89"/>
      <c r="Z204" s="89"/>
      <c r="AA204" s="89"/>
      <c r="AB204" s="89"/>
      <c r="AC204" s="1163"/>
      <c r="AD204" s="1163"/>
      <c r="AE204" s="1163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1162"/>
      <c r="X205" s="1162"/>
      <c r="Y205" s="89"/>
      <c r="Z205" s="89"/>
      <c r="AA205" s="89"/>
      <c r="AB205" s="89"/>
      <c r="AC205" s="1163"/>
      <c r="AD205" s="1163"/>
      <c r="AE205" s="1163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1162"/>
      <c r="X206" s="1162"/>
      <c r="Y206" s="89"/>
      <c r="Z206" s="89"/>
      <c r="AA206" s="89"/>
      <c r="AB206" s="89"/>
      <c r="AC206" s="1163"/>
      <c r="AD206" s="1163"/>
      <c r="AE206" s="1163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1162"/>
      <c r="X207" s="1162"/>
      <c r="Y207" s="89"/>
      <c r="Z207" s="89"/>
      <c r="AA207" s="89"/>
      <c r="AB207" s="89"/>
      <c r="AC207" s="1163"/>
      <c r="AD207" s="1163"/>
      <c r="AE207" s="1163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1162"/>
      <c r="X208" s="1162"/>
      <c r="Y208" s="89"/>
      <c r="Z208" s="89"/>
      <c r="AA208" s="89"/>
      <c r="AB208" s="89"/>
      <c r="AC208" s="1163"/>
      <c r="AD208" s="1163"/>
      <c r="AE208" s="1163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1162"/>
      <c r="X209" s="1162"/>
      <c r="Y209" s="89"/>
      <c r="Z209" s="89"/>
      <c r="AA209" s="89"/>
      <c r="AB209" s="89"/>
      <c r="AC209" s="1163"/>
      <c r="AD209" s="1163"/>
      <c r="AE209" s="1163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1162"/>
      <c r="X210" s="1162"/>
      <c r="Y210" s="89"/>
      <c r="Z210" s="89"/>
      <c r="AA210" s="89"/>
      <c r="AB210" s="89"/>
      <c r="AC210" s="1163"/>
      <c r="AD210" s="1163"/>
      <c r="AE210" s="1163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1162"/>
      <c r="X211" s="1162"/>
      <c r="Y211" s="89"/>
      <c r="Z211" s="89"/>
      <c r="AA211" s="89"/>
      <c r="AB211" s="89"/>
      <c r="AC211" s="1163"/>
      <c r="AD211" s="1163"/>
      <c r="AE211" s="1163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1162"/>
      <c r="X212" s="1162"/>
      <c r="Y212" s="89"/>
      <c r="Z212" s="89"/>
      <c r="AA212" s="89"/>
      <c r="AB212" s="89"/>
      <c r="AC212" s="1163"/>
      <c r="AD212" s="1163"/>
      <c r="AE212" s="1163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1162"/>
      <c r="X213" s="1162"/>
      <c r="Y213" s="89"/>
      <c r="Z213" s="89"/>
      <c r="AA213" s="89"/>
      <c r="AB213" s="89"/>
      <c r="AC213" s="1163"/>
      <c r="AD213" s="1163"/>
      <c r="AE213" s="1163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1162"/>
      <c r="X214" s="1162"/>
      <c r="Y214" s="89"/>
      <c r="Z214" s="89"/>
      <c r="AA214" s="89"/>
      <c r="AB214" s="89"/>
      <c r="AC214" s="1163"/>
      <c r="AD214" s="1163"/>
      <c r="AE214" s="1163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1162"/>
      <c r="X215" s="1162"/>
      <c r="Y215" s="89"/>
      <c r="Z215" s="89"/>
      <c r="AA215" s="89"/>
      <c r="AB215" s="89"/>
      <c r="AC215" s="1163"/>
      <c r="AD215" s="1163"/>
      <c r="AE215" s="1163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1162"/>
      <c r="X216" s="1162"/>
      <c r="Y216" s="89"/>
      <c r="Z216" s="89"/>
      <c r="AA216" s="89"/>
      <c r="AB216" s="89"/>
      <c r="AC216" s="1163"/>
      <c r="AD216" s="1163"/>
      <c r="AE216" s="1163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1162"/>
      <c r="X217" s="1162"/>
      <c r="Y217" s="89"/>
      <c r="Z217" s="89"/>
      <c r="AA217" s="89"/>
      <c r="AB217" s="89"/>
      <c r="AC217" s="1163"/>
      <c r="AD217" s="1163"/>
      <c r="AE217" s="1163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1162"/>
      <c r="X218" s="1162"/>
      <c r="Y218" s="89"/>
      <c r="Z218" s="89"/>
      <c r="AA218" s="89"/>
      <c r="AB218" s="89"/>
      <c r="AC218" s="1163"/>
      <c r="AD218" s="1163"/>
      <c r="AE218" s="1163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1162"/>
      <c r="X219" s="1162"/>
      <c r="Y219" s="89"/>
      <c r="Z219" s="89"/>
      <c r="AA219" s="89"/>
      <c r="AB219" s="89"/>
      <c r="AC219" s="1163"/>
      <c r="AD219" s="1163"/>
      <c r="AE219" s="1163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1162"/>
      <c r="X220" s="1162"/>
      <c r="Y220" s="89"/>
      <c r="Z220" s="89"/>
      <c r="AA220" s="89"/>
      <c r="AB220" s="89"/>
      <c r="AC220" s="1163"/>
      <c r="AD220" s="1163"/>
      <c r="AE220" s="1163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1162"/>
      <c r="X221" s="1162"/>
      <c r="Y221" s="89"/>
      <c r="Z221" s="89"/>
      <c r="AA221" s="89"/>
      <c r="AB221" s="89"/>
      <c r="AC221" s="1163"/>
      <c r="AD221" s="1163"/>
      <c r="AE221" s="1163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1162"/>
      <c r="X222" s="1162"/>
      <c r="Y222" s="89"/>
      <c r="Z222" s="89"/>
      <c r="AA222" s="89"/>
      <c r="AB222" s="89"/>
      <c r="AC222" s="1163"/>
      <c r="AD222" s="1163"/>
      <c r="AE222" s="1163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1162"/>
      <c r="X223" s="1162"/>
      <c r="Y223" s="89"/>
      <c r="Z223" s="89"/>
      <c r="AA223" s="89"/>
      <c r="AB223" s="89"/>
      <c r="AC223" s="1163"/>
      <c r="AD223" s="1163"/>
      <c r="AE223" s="1163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1162"/>
      <c r="X224" s="1162"/>
      <c r="Y224" s="89"/>
      <c r="Z224" s="89"/>
      <c r="AA224" s="89"/>
      <c r="AB224" s="89"/>
      <c r="AC224" s="1163"/>
      <c r="AD224" s="1163"/>
      <c r="AE224" s="1163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1162"/>
      <c r="X225" s="1162"/>
      <c r="Y225" s="89"/>
      <c r="Z225" s="89"/>
      <c r="AA225" s="89"/>
      <c r="AB225" s="89"/>
      <c r="AC225" s="1163"/>
      <c r="AD225" s="1163"/>
      <c r="AE225" s="1163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1162"/>
      <c r="X226" s="1162"/>
      <c r="Y226" s="89"/>
      <c r="Z226" s="89"/>
      <c r="AA226" s="89"/>
      <c r="AB226" s="89"/>
      <c r="AC226" s="1163"/>
      <c r="AD226" s="1163"/>
      <c r="AE226" s="1163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1162"/>
      <c r="X227" s="1162"/>
      <c r="Y227" s="89"/>
      <c r="Z227" s="89"/>
      <c r="AA227" s="89"/>
      <c r="AB227" s="89"/>
      <c r="AC227" s="1163"/>
      <c r="AD227" s="1163"/>
      <c r="AE227" s="1163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1162"/>
      <c r="X228" s="1162"/>
      <c r="Y228" s="89"/>
      <c r="Z228" s="89"/>
      <c r="AA228" s="89"/>
      <c r="AB228" s="89"/>
      <c r="AC228" s="1163"/>
      <c r="AD228" s="1163"/>
      <c r="AE228" s="1163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1162"/>
      <c r="X229" s="1162"/>
      <c r="Y229" s="89"/>
      <c r="Z229" s="89"/>
      <c r="AA229" s="89"/>
      <c r="AB229" s="89"/>
      <c r="AC229" s="1163"/>
      <c r="AD229" s="1163"/>
      <c r="AE229" s="1163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1162"/>
      <c r="X230" s="1162"/>
      <c r="Y230" s="89"/>
      <c r="Z230" s="89"/>
      <c r="AA230" s="89"/>
      <c r="AB230" s="89"/>
      <c r="AC230" s="1163"/>
      <c r="AD230" s="1163"/>
      <c r="AE230" s="1163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1162"/>
      <c r="X231" s="1162"/>
      <c r="Y231" s="89"/>
      <c r="Z231" s="89"/>
      <c r="AA231" s="89"/>
      <c r="AB231" s="89"/>
      <c r="AC231" s="1163"/>
      <c r="AD231" s="1163"/>
      <c r="AE231" s="1163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1162"/>
      <c r="X232" s="1162"/>
      <c r="Y232" s="89"/>
      <c r="Z232" s="89"/>
      <c r="AA232" s="89"/>
      <c r="AB232" s="89"/>
      <c r="AC232" s="1163"/>
      <c r="AD232" s="1163"/>
      <c r="AE232" s="1163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1162"/>
      <c r="X233" s="1162"/>
      <c r="Y233" s="89"/>
      <c r="Z233" s="89"/>
      <c r="AA233" s="89"/>
      <c r="AB233" s="89"/>
      <c r="AC233" s="1163"/>
      <c r="AD233" s="1163"/>
      <c r="AE233" s="1163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1162"/>
      <c r="X234" s="1162"/>
      <c r="Y234" s="89"/>
      <c r="Z234" s="89"/>
      <c r="AA234" s="89"/>
      <c r="AB234" s="89"/>
      <c r="AC234" s="1163"/>
      <c r="AD234" s="1163"/>
      <c r="AE234" s="1163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1162"/>
      <c r="X235" s="1162"/>
      <c r="Y235" s="89"/>
      <c r="Z235" s="89"/>
      <c r="AA235" s="89"/>
      <c r="AB235" s="89"/>
      <c r="AC235" s="1163"/>
      <c r="AD235" s="1163"/>
      <c r="AE235" s="1163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1162"/>
      <c r="X236" s="1162"/>
      <c r="Y236" s="89"/>
      <c r="Z236" s="89"/>
      <c r="AA236" s="89"/>
      <c r="AB236" s="89"/>
      <c r="AC236" s="1163"/>
      <c r="AD236" s="1163"/>
      <c r="AE236" s="1163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1162"/>
      <c r="X237" s="1162"/>
      <c r="Y237" s="89"/>
      <c r="Z237" s="89"/>
      <c r="AA237" s="89"/>
      <c r="AB237" s="89"/>
      <c r="AC237" s="1163"/>
      <c r="AD237" s="1163"/>
      <c r="AE237" s="1163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1162"/>
      <c r="X238" s="1162"/>
      <c r="Y238" s="89"/>
      <c r="Z238" s="89"/>
      <c r="AA238" s="89"/>
      <c r="AB238" s="89"/>
      <c r="AC238" s="1163"/>
      <c r="AD238" s="1163"/>
      <c r="AE238" s="1163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1162"/>
      <c r="X239" s="1162"/>
      <c r="Y239" s="89"/>
      <c r="Z239" s="89"/>
      <c r="AA239" s="89"/>
      <c r="AB239" s="89"/>
      <c r="AC239" s="1163"/>
      <c r="AD239" s="1163"/>
      <c r="AE239" s="1163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1162"/>
      <c r="X240" s="1162"/>
      <c r="Y240" s="89"/>
      <c r="Z240" s="89"/>
      <c r="AA240" s="89"/>
      <c r="AB240" s="89"/>
      <c r="AC240" s="1163"/>
      <c r="AD240" s="1163"/>
      <c r="AE240" s="1163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1162"/>
      <c r="X241" s="1162"/>
      <c r="Y241" s="89"/>
      <c r="Z241" s="89"/>
      <c r="AA241" s="89"/>
      <c r="AB241" s="89"/>
      <c r="AC241" s="1163"/>
      <c r="AD241" s="1163"/>
      <c r="AE241" s="1163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1162"/>
      <c r="X242" s="1162"/>
      <c r="Y242" s="89"/>
      <c r="Z242" s="89"/>
      <c r="AA242" s="89"/>
      <c r="AB242" s="89"/>
      <c r="AC242" s="1163"/>
      <c r="AD242" s="1163"/>
      <c r="AE242" s="1163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1162"/>
      <c r="X243" s="1162"/>
      <c r="Y243" s="89"/>
      <c r="Z243" s="89"/>
      <c r="AA243" s="89"/>
      <c r="AB243" s="89"/>
      <c r="AC243" s="1163"/>
      <c r="AD243" s="1163"/>
      <c r="AE243" s="1163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1162"/>
      <c r="X244" s="1162"/>
      <c r="Y244" s="89"/>
      <c r="Z244" s="89"/>
      <c r="AA244" s="89"/>
      <c r="AB244" s="89"/>
      <c r="AC244" s="1163"/>
      <c r="AD244" s="1163"/>
      <c r="AE244" s="1163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1162"/>
      <c r="X245" s="1162"/>
      <c r="Y245" s="89"/>
      <c r="Z245" s="89"/>
      <c r="AA245" s="89"/>
      <c r="AB245" s="89"/>
      <c r="AC245" s="1163"/>
      <c r="AD245" s="1163"/>
      <c r="AE245" s="1163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1162"/>
      <c r="X246" s="1162"/>
      <c r="Y246" s="89"/>
      <c r="Z246" s="89"/>
      <c r="AA246" s="89"/>
      <c r="AB246" s="89"/>
      <c r="AC246" s="1163"/>
      <c r="AD246" s="1163"/>
      <c r="AE246" s="1163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1162"/>
      <c r="X247" s="1162"/>
      <c r="Y247" s="89"/>
      <c r="Z247" s="89"/>
      <c r="AA247" s="89"/>
      <c r="AB247" s="89"/>
      <c r="AC247" s="1163"/>
      <c r="AD247" s="1163"/>
      <c r="AE247" s="1163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1162"/>
      <c r="X248" s="1162"/>
      <c r="Y248" s="89"/>
      <c r="Z248" s="89"/>
      <c r="AA248" s="89"/>
      <c r="AB248" s="89"/>
      <c r="AC248" s="1163"/>
      <c r="AD248" s="1163"/>
      <c r="AE248" s="1163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1162"/>
      <c r="X249" s="1162"/>
      <c r="Y249" s="89"/>
      <c r="Z249" s="89"/>
      <c r="AA249" s="89"/>
      <c r="AB249" s="89"/>
      <c r="AC249" s="1163"/>
      <c r="AD249" s="1163"/>
      <c r="AE249" s="1163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1162"/>
      <c r="X250" s="1162"/>
      <c r="Y250" s="89"/>
      <c r="Z250" s="89"/>
      <c r="AA250" s="89"/>
      <c r="AB250" s="89"/>
      <c r="AC250" s="1163"/>
      <c r="AD250" s="1163"/>
      <c r="AE250" s="1163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1162"/>
      <c r="X251" s="1162"/>
      <c r="Y251" s="89"/>
      <c r="Z251" s="89"/>
      <c r="AA251" s="89"/>
      <c r="AB251" s="89"/>
      <c r="AC251" s="1163"/>
      <c r="AD251" s="1163"/>
      <c r="AE251" s="1163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1162"/>
      <c r="X252" s="1162"/>
      <c r="Y252" s="89"/>
      <c r="Z252" s="89"/>
      <c r="AA252" s="89"/>
      <c r="AB252" s="89"/>
      <c r="AC252" s="1163"/>
      <c r="AD252" s="1163"/>
      <c r="AE252" s="1163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1162"/>
      <c r="X253" s="1162"/>
      <c r="Y253" s="89"/>
      <c r="Z253" s="89"/>
      <c r="AA253" s="89"/>
      <c r="AB253" s="89"/>
      <c r="AC253" s="1163"/>
      <c r="AD253" s="1163"/>
      <c r="AE253" s="1163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1162"/>
      <c r="X254" s="1162"/>
      <c r="Y254" s="89"/>
      <c r="Z254" s="89"/>
      <c r="AA254" s="89"/>
      <c r="AB254" s="89"/>
      <c r="AC254" s="1163"/>
      <c r="AD254" s="1163"/>
      <c r="AE254" s="1163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1162"/>
      <c r="X255" s="1162"/>
      <c r="Y255" s="89"/>
      <c r="Z255" s="89"/>
      <c r="AA255" s="89"/>
      <c r="AB255" s="89"/>
      <c r="AC255" s="1163"/>
      <c r="AD255" s="1163"/>
      <c r="AE255" s="1163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1162"/>
      <c r="X256" s="1162"/>
      <c r="Y256" s="89"/>
      <c r="Z256" s="89"/>
      <c r="AA256" s="89"/>
      <c r="AB256" s="89"/>
      <c r="AC256" s="1163"/>
      <c r="AD256" s="1163"/>
      <c r="AE256" s="1163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1162"/>
      <c r="X257" s="1162"/>
      <c r="Y257" s="89"/>
      <c r="Z257" s="89"/>
      <c r="AA257" s="89"/>
      <c r="AB257" s="89"/>
      <c r="AC257" s="1163"/>
      <c r="AD257" s="1163"/>
      <c r="AE257" s="1163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1162"/>
      <c r="X258" s="1162"/>
      <c r="Y258" s="89"/>
      <c r="Z258" s="89"/>
      <c r="AA258" s="89"/>
      <c r="AB258" s="89"/>
      <c r="AC258" s="1163"/>
      <c r="AD258" s="1163"/>
      <c r="AE258" s="1163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1162"/>
      <c r="X259" s="1162"/>
      <c r="Y259" s="89"/>
      <c r="Z259" s="89"/>
      <c r="AA259" s="89"/>
      <c r="AB259" s="89"/>
      <c r="AC259" s="1163"/>
      <c r="AD259" s="1163"/>
      <c r="AE259" s="1163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1162"/>
      <c r="X260" s="1162"/>
      <c r="Y260" s="89"/>
      <c r="Z260" s="89"/>
      <c r="AA260" s="89"/>
      <c r="AB260" s="89"/>
      <c r="AC260" s="1163"/>
      <c r="AD260" s="1163"/>
      <c r="AE260" s="1163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1162"/>
      <c r="X261" s="1162"/>
      <c r="Y261" s="89"/>
      <c r="Z261" s="89"/>
      <c r="AA261" s="89"/>
      <c r="AB261" s="89"/>
      <c r="AC261" s="1163"/>
      <c r="AD261" s="1163"/>
      <c r="AE261" s="1163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1162"/>
      <c r="X262" s="1162"/>
      <c r="Y262" s="89"/>
      <c r="Z262" s="89"/>
      <c r="AA262" s="89"/>
      <c r="AB262" s="89"/>
      <c r="AC262" s="1163"/>
      <c r="AD262" s="1163"/>
      <c r="AE262" s="1163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1162"/>
      <c r="X263" s="1162"/>
      <c r="Y263" s="89"/>
      <c r="Z263" s="89"/>
      <c r="AA263" s="89"/>
      <c r="AB263" s="89"/>
      <c r="AC263" s="1163"/>
      <c r="AD263" s="1163"/>
      <c r="AE263" s="1163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1162"/>
      <c r="X264" s="1162"/>
      <c r="Y264" s="89"/>
      <c r="Z264" s="89"/>
      <c r="AA264" s="89"/>
      <c r="AB264" s="89"/>
      <c r="AC264" s="1163"/>
      <c r="AD264" s="1163"/>
      <c r="AE264" s="1163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1162"/>
      <c r="X265" s="1162"/>
      <c r="Y265" s="89"/>
      <c r="Z265" s="89"/>
      <c r="AA265" s="89"/>
      <c r="AB265" s="89"/>
      <c r="AC265" s="1163"/>
      <c r="AD265" s="1163"/>
      <c r="AE265" s="1163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1162"/>
      <c r="X266" s="1162"/>
      <c r="Y266" s="89"/>
      <c r="Z266" s="89"/>
      <c r="AA266" s="89"/>
      <c r="AB266" s="89"/>
      <c r="AC266" s="1163"/>
      <c r="AD266" s="1163"/>
      <c r="AE266" s="1163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1162"/>
      <c r="X267" s="1162"/>
      <c r="Y267" s="89"/>
      <c r="Z267" s="89"/>
      <c r="AA267" s="89"/>
      <c r="AB267" s="89"/>
      <c r="AC267" s="1163"/>
      <c r="AD267" s="1163"/>
      <c r="AE267" s="1163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1162"/>
      <c r="X268" s="1162"/>
      <c r="Y268" s="89"/>
      <c r="Z268" s="89"/>
      <c r="AA268" s="89"/>
      <c r="AB268" s="89"/>
      <c r="AC268" s="1163"/>
      <c r="AD268" s="1163"/>
      <c r="AE268" s="1163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1162"/>
      <c r="X269" s="1162"/>
      <c r="Y269" s="89"/>
      <c r="Z269" s="89"/>
      <c r="AA269" s="89"/>
      <c r="AB269" s="89"/>
      <c r="AC269" s="1163"/>
      <c r="AD269" s="1163"/>
      <c r="AE269" s="1163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1162"/>
      <c r="X270" s="1162"/>
      <c r="Y270" s="89"/>
      <c r="Z270" s="89"/>
      <c r="AA270" s="89"/>
      <c r="AB270" s="89"/>
      <c r="AC270" s="1163"/>
      <c r="AD270" s="1163"/>
      <c r="AE270" s="1163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1162"/>
      <c r="X271" s="1162"/>
      <c r="Y271" s="89"/>
      <c r="Z271" s="89"/>
      <c r="AA271" s="89"/>
      <c r="AB271" s="89"/>
      <c r="AC271" s="1163"/>
      <c r="AD271" s="1163"/>
      <c r="AE271" s="1163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1162"/>
      <c r="X272" s="1162"/>
      <c r="Y272" s="89"/>
      <c r="Z272" s="89"/>
      <c r="AA272" s="89"/>
      <c r="AB272" s="89"/>
      <c r="AC272" s="1163"/>
      <c r="AD272" s="1163"/>
      <c r="AE272" s="1163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1162"/>
      <c r="X273" s="1162"/>
      <c r="Y273" s="89"/>
      <c r="Z273" s="89"/>
      <c r="AA273" s="89"/>
      <c r="AB273" s="89"/>
      <c r="AC273" s="1163"/>
      <c r="AD273" s="1163"/>
      <c r="AE273" s="1163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1162"/>
      <c r="X274" s="1162"/>
      <c r="Y274" s="89"/>
      <c r="Z274" s="89"/>
      <c r="AA274" s="89"/>
      <c r="AB274" s="89"/>
      <c r="AC274" s="1163"/>
      <c r="AD274" s="1163"/>
      <c r="AE274" s="1163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1162"/>
      <c r="X275" s="1162"/>
      <c r="Y275" s="89"/>
      <c r="Z275" s="89"/>
      <c r="AA275" s="89"/>
      <c r="AB275" s="89"/>
      <c r="AC275" s="1163"/>
      <c r="AD275" s="1163"/>
      <c r="AE275" s="1163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1162"/>
      <c r="X276" s="1162"/>
      <c r="Y276" s="89"/>
      <c r="Z276" s="89"/>
      <c r="AA276" s="89"/>
      <c r="AB276" s="89"/>
      <c r="AC276" s="1163"/>
      <c r="AD276" s="1163"/>
      <c r="AE276" s="1163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1162"/>
      <c r="X277" s="1162"/>
      <c r="Y277" s="89"/>
      <c r="Z277" s="89"/>
      <c r="AA277" s="89"/>
      <c r="AB277" s="89"/>
      <c r="AC277" s="1163"/>
      <c r="AD277" s="1163"/>
      <c r="AE277" s="1163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1162"/>
      <c r="X278" s="1162"/>
      <c r="Y278" s="89"/>
      <c r="Z278" s="89"/>
      <c r="AA278" s="89"/>
      <c r="AB278" s="89"/>
      <c r="AC278" s="1163"/>
      <c r="AD278" s="1163"/>
      <c r="AE278" s="1163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1162"/>
      <c r="X279" s="1162"/>
      <c r="Y279" s="89"/>
      <c r="Z279" s="89"/>
      <c r="AA279" s="89"/>
      <c r="AB279" s="89"/>
      <c r="AC279" s="1163"/>
      <c r="AD279" s="1163"/>
      <c r="AE279" s="1163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1162"/>
      <c r="X280" s="1162"/>
      <c r="Y280" s="89"/>
      <c r="Z280" s="89"/>
      <c r="AA280" s="89"/>
      <c r="AB280" s="89"/>
      <c r="AC280" s="1163"/>
      <c r="AD280" s="1163"/>
      <c r="AE280" s="1163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1162"/>
      <c r="X281" s="1162"/>
      <c r="Y281" s="89"/>
      <c r="Z281" s="89"/>
      <c r="AA281" s="89"/>
      <c r="AB281" s="89"/>
      <c r="AC281" s="1163"/>
      <c r="AD281" s="1163"/>
      <c r="AE281" s="1163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1162"/>
      <c r="X282" s="1162"/>
      <c r="Y282" s="89"/>
      <c r="Z282" s="89"/>
      <c r="AA282" s="89"/>
      <c r="AB282" s="89"/>
      <c r="AC282" s="1163"/>
      <c r="AD282" s="1163"/>
      <c r="AE282" s="1163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1162"/>
      <c r="X283" s="1162"/>
      <c r="Y283" s="89"/>
      <c r="Z283" s="89"/>
      <c r="AA283" s="89"/>
      <c r="AB283" s="89"/>
      <c r="AC283" s="1163"/>
      <c r="AD283" s="1163"/>
      <c r="AE283" s="1163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1162"/>
      <c r="X284" s="1162"/>
      <c r="Y284" s="89"/>
      <c r="Z284" s="89"/>
      <c r="AA284" s="89"/>
      <c r="AB284" s="89"/>
      <c r="AC284" s="1163"/>
      <c r="AD284" s="1163"/>
      <c r="AE284" s="1163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1162"/>
      <c r="X285" s="1162"/>
      <c r="Y285" s="89"/>
      <c r="Z285" s="89"/>
      <c r="AA285" s="89"/>
      <c r="AB285" s="89"/>
      <c r="AC285" s="1163"/>
      <c r="AD285" s="1163"/>
      <c r="AE285" s="1163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1162"/>
      <c r="X286" s="1162"/>
      <c r="Y286" s="89"/>
      <c r="Z286" s="89"/>
      <c r="AA286" s="89"/>
      <c r="AB286" s="89"/>
      <c r="AC286" s="1163"/>
      <c r="AD286" s="1163"/>
      <c r="AE286" s="1163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1162"/>
      <c r="X287" s="1162"/>
      <c r="Y287" s="89"/>
      <c r="Z287" s="89"/>
      <c r="AA287" s="89"/>
      <c r="AB287" s="89"/>
      <c r="AC287" s="1163"/>
      <c r="AD287" s="1163"/>
      <c r="AE287" s="1163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1162"/>
      <c r="X288" s="1162"/>
      <c r="Y288" s="89"/>
      <c r="Z288" s="89"/>
      <c r="AA288" s="89"/>
      <c r="AB288" s="89"/>
      <c r="AC288" s="1163"/>
      <c r="AD288" s="1163"/>
      <c r="AE288" s="1163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1162"/>
      <c r="X289" s="1162"/>
      <c r="Y289" s="89"/>
      <c r="Z289" s="89"/>
      <c r="AA289" s="89"/>
      <c r="AB289" s="89"/>
      <c r="AC289" s="1163"/>
      <c r="AD289" s="1163"/>
      <c r="AE289" s="1163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1162"/>
      <c r="X290" s="1162"/>
      <c r="Y290" s="89"/>
      <c r="Z290" s="89"/>
      <c r="AA290" s="89"/>
      <c r="AB290" s="89"/>
      <c r="AC290" s="1163"/>
      <c r="AD290" s="1163"/>
      <c r="AE290" s="1163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1162"/>
      <c r="X291" s="1162"/>
      <c r="Y291" s="89"/>
      <c r="Z291" s="89"/>
      <c r="AA291" s="89"/>
      <c r="AB291" s="89"/>
      <c r="AC291" s="1163"/>
      <c r="AD291" s="1163"/>
      <c r="AE291" s="1163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1162"/>
      <c r="X292" s="1162"/>
      <c r="Y292" s="89"/>
      <c r="Z292" s="89"/>
      <c r="AA292" s="89"/>
      <c r="AB292" s="89"/>
      <c r="AC292" s="1163"/>
      <c r="AD292" s="1163"/>
      <c r="AE292" s="1163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1162"/>
      <c r="X293" s="1162"/>
      <c r="Y293" s="89"/>
      <c r="Z293" s="89"/>
      <c r="AA293" s="89"/>
      <c r="AB293" s="89"/>
      <c r="AC293" s="1163"/>
      <c r="AD293" s="1163"/>
      <c r="AE293" s="1163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1162"/>
      <c r="X294" s="1162"/>
      <c r="Y294" s="89"/>
      <c r="Z294" s="89"/>
      <c r="AA294" s="89"/>
      <c r="AB294" s="89"/>
      <c r="AC294" s="1163"/>
      <c r="AD294" s="1163"/>
      <c r="AE294" s="1163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1162"/>
      <c r="X295" s="1162"/>
      <c r="Y295" s="89"/>
      <c r="Z295" s="89"/>
      <c r="AA295" s="89"/>
      <c r="AB295" s="89"/>
      <c r="AC295" s="1163"/>
      <c r="AD295" s="1163"/>
      <c r="AE295" s="1163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1162"/>
      <c r="X296" s="1162"/>
      <c r="Y296" s="89"/>
      <c r="Z296" s="89"/>
      <c r="AA296" s="89"/>
      <c r="AB296" s="89"/>
      <c r="AC296" s="1163"/>
      <c r="AD296" s="1163"/>
      <c r="AE296" s="1163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1162"/>
      <c r="X297" s="1162"/>
      <c r="Y297" s="89"/>
      <c r="Z297" s="89"/>
      <c r="AA297" s="89"/>
      <c r="AB297" s="89"/>
      <c r="AC297" s="1163"/>
      <c r="AD297" s="1163"/>
      <c r="AE297" s="1163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1162"/>
      <c r="X298" s="1162"/>
      <c r="Y298" s="89"/>
      <c r="Z298" s="89"/>
      <c r="AA298" s="89"/>
      <c r="AB298" s="89"/>
      <c r="AC298" s="1163"/>
      <c r="AD298" s="1163"/>
      <c r="AE298" s="1163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1162"/>
      <c r="X299" s="1162"/>
      <c r="Y299" s="89"/>
      <c r="Z299" s="89"/>
      <c r="AA299" s="89"/>
      <c r="AB299" s="89"/>
      <c r="AC299" s="1163"/>
      <c r="AD299" s="1163"/>
      <c r="AE299" s="1163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W300" s="1164"/>
      <c r="X300" s="1164"/>
      <c r="AC300" s="1165"/>
      <c r="AD300" s="1165"/>
      <c r="AE300" s="1165"/>
    </row>
    <row r="301" ht="15.75" customHeight="1">
      <c r="W301" s="1164"/>
      <c r="X301" s="1164"/>
      <c r="AC301" s="1165"/>
      <c r="AD301" s="1165"/>
      <c r="AE301" s="1165"/>
    </row>
    <row r="302" ht="15.75" customHeight="1">
      <c r="W302" s="1164"/>
      <c r="X302" s="1164"/>
      <c r="AC302" s="1165"/>
      <c r="AD302" s="1165"/>
      <c r="AE302" s="1165"/>
    </row>
    <row r="303" ht="15.75" customHeight="1">
      <c r="W303" s="1164"/>
      <c r="X303" s="1164"/>
      <c r="AC303" s="1165"/>
      <c r="AD303" s="1165"/>
      <c r="AE303" s="1165"/>
    </row>
    <row r="304" ht="15.75" customHeight="1">
      <c r="W304" s="1164"/>
      <c r="X304" s="1164"/>
      <c r="AC304" s="1165"/>
      <c r="AD304" s="1165"/>
      <c r="AE304" s="1165"/>
    </row>
    <row r="305" ht="15.75" customHeight="1">
      <c r="W305" s="1164"/>
      <c r="X305" s="1164"/>
      <c r="AC305" s="1165"/>
      <c r="AD305" s="1165"/>
      <c r="AE305" s="1165"/>
    </row>
    <row r="306" ht="15.75" customHeight="1">
      <c r="W306" s="1164"/>
      <c r="X306" s="1164"/>
      <c r="AC306" s="1165"/>
      <c r="AD306" s="1165"/>
      <c r="AE306" s="1165"/>
    </row>
    <row r="307" ht="15.75" customHeight="1">
      <c r="W307" s="1164"/>
      <c r="X307" s="1164"/>
      <c r="AC307" s="1165"/>
      <c r="AD307" s="1165"/>
      <c r="AE307" s="1165"/>
    </row>
    <row r="308" ht="15.75" customHeight="1">
      <c r="W308" s="1164"/>
      <c r="X308" s="1164"/>
      <c r="AC308" s="1165"/>
      <c r="AD308" s="1165"/>
      <c r="AE308" s="1165"/>
    </row>
    <row r="309" ht="15.75" customHeight="1">
      <c r="W309" s="1164"/>
      <c r="X309" s="1164"/>
      <c r="AC309" s="1165"/>
      <c r="AD309" s="1165"/>
      <c r="AE309" s="1165"/>
    </row>
    <row r="310" ht="15.75" customHeight="1">
      <c r="W310" s="1164"/>
      <c r="X310" s="1164"/>
      <c r="AC310" s="1165"/>
      <c r="AD310" s="1165"/>
      <c r="AE310" s="1165"/>
    </row>
    <row r="311" ht="15.75" customHeight="1">
      <c r="W311" s="1164"/>
      <c r="X311" s="1164"/>
      <c r="AC311" s="1165"/>
      <c r="AD311" s="1165"/>
      <c r="AE311" s="1165"/>
    </row>
    <row r="312" ht="15.75" customHeight="1">
      <c r="W312" s="1164"/>
      <c r="X312" s="1164"/>
      <c r="AC312" s="1165"/>
      <c r="AD312" s="1165"/>
      <c r="AE312" s="1165"/>
    </row>
    <row r="313" ht="15.75" customHeight="1">
      <c r="W313" s="1164"/>
      <c r="X313" s="1164"/>
      <c r="AC313" s="1165"/>
      <c r="AD313" s="1165"/>
      <c r="AE313" s="1165"/>
    </row>
    <row r="314" ht="15.75" customHeight="1">
      <c r="W314" s="1164"/>
      <c r="X314" s="1164"/>
      <c r="AC314" s="1165"/>
      <c r="AD314" s="1165"/>
      <c r="AE314" s="1165"/>
    </row>
    <row r="315" ht="15.75" customHeight="1">
      <c r="W315" s="1164"/>
      <c r="X315" s="1164"/>
      <c r="AC315" s="1165"/>
      <c r="AD315" s="1165"/>
      <c r="AE315" s="1165"/>
    </row>
    <row r="316" ht="15.75" customHeight="1">
      <c r="W316" s="1164"/>
      <c r="X316" s="1164"/>
      <c r="AC316" s="1165"/>
      <c r="AD316" s="1165"/>
      <c r="AE316" s="1165"/>
    </row>
    <row r="317" ht="15.75" customHeight="1">
      <c r="W317" s="1164"/>
      <c r="X317" s="1164"/>
      <c r="AC317" s="1165"/>
      <c r="AD317" s="1165"/>
      <c r="AE317" s="1165"/>
    </row>
    <row r="318" ht="15.75" customHeight="1">
      <c r="W318" s="1164"/>
      <c r="X318" s="1164"/>
      <c r="AC318" s="1165"/>
      <c r="AD318" s="1165"/>
      <c r="AE318" s="1165"/>
    </row>
    <row r="319" ht="15.75" customHeight="1">
      <c r="W319" s="1164"/>
      <c r="X319" s="1164"/>
      <c r="AC319" s="1165"/>
      <c r="AD319" s="1165"/>
      <c r="AE319" s="1165"/>
    </row>
    <row r="320" ht="15.75" customHeight="1">
      <c r="W320" s="1164"/>
      <c r="X320" s="1164"/>
      <c r="AC320" s="1165"/>
      <c r="AD320" s="1165"/>
      <c r="AE320" s="1165"/>
    </row>
    <row r="321" ht="15.75" customHeight="1">
      <c r="W321" s="1164"/>
      <c r="X321" s="1164"/>
      <c r="AC321" s="1165"/>
      <c r="AD321" s="1165"/>
      <c r="AE321" s="1165"/>
    </row>
    <row r="322" ht="15.75" customHeight="1">
      <c r="W322" s="1164"/>
      <c r="X322" s="1164"/>
      <c r="AC322" s="1165"/>
      <c r="AD322" s="1165"/>
      <c r="AE322" s="1165"/>
    </row>
    <row r="323" ht="15.75" customHeight="1">
      <c r="W323" s="1164"/>
      <c r="X323" s="1164"/>
      <c r="AC323" s="1165"/>
      <c r="AD323" s="1165"/>
      <c r="AE323" s="1165"/>
    </row>
    <row r="324" ht="15.75" customHeight="1">
      <c r="W324" s="1164"/>
      <c r="X324" s="1164"/>
      <c r="AC324" s="1165"/>
      <c r="AD324" s="1165"/>
      <c r="AE324" s="1165"/>
    </row>
    <row r="325" ht="15.75" customHeight="1">
      <c r="W325" s="1164"/>
      <c r="X325" s="1164"/>
      <c r="AC325" s="1165"/>
      <c r="AD325" s="1165"/>
      <c r="AE325" s="1165"/>
    </row>
    <row r="326" ht="15.75" customHeight="1">
      <c r="W326" s="1164"/>
      <c r="X326" s="1164"/>
      <c r="AC326" s="1165"/>
      <c r="AD326" s="1165"/>
      <c r="AE326" s="1165"/>
    </row>
    <row r="327" ht="15.75" customHeight="1">
      <c r="W327" s="1164"/>
      <c r="X327" s="1164"/>
      <c r="AC327" s="1165"/>
      <c r="AD327" s="1165"/>
      <c r="AE327" s="1165"/>
    </row>
    <row r="328" ht="15.75" customHeight="1">
      <c r="W328" s="1164"/>
      <c r="X328" s="1164"/>
      <c r="AC328" s="1165"/>
      <c r="AD328" s="1165"/>
      <c r="AE328" s="1165"/>
    </row>
    <row r="329" ht="15.75" customHeight="1">
      <c r="W329" s="1164"/>
      <c r="X329" s="1164"/>
      <c r="AC329" s="1165"/>
      <c r="AD329" s="1165"/>
      <c r="AE329" s="1165"/>
    </row>
    <row r="330" ht="15.75" customHeight="1">
      <c r="W330" s="1164"/>
      <c r="X330" s="1164"/>
      <c r="AC330" s="1165"/>
      <c r="AD330" s="1165"/>
      <c r="AE330" s="1165"/>
    </row>
    <row r="331" ht="15.75" customHeight="1">
      <c r="W331" s="1164"/>
      <c r="X331" s="1164"/>
      <c r="AC331" s="1165"/>
      <c r="AD331" s="1165"/>
      <c r="AE331" s="1165"/>
    </row>
    <row r="332" ht="15.75" customHeight="1">
      <c r="W332" s="1164"/>
      <c r="X332" s="1164"/>
      <c r="AC332" s="1165"/>
      <c r="AD332" s="1165"/>
      <c r="AE332" s="1165"/>
    </row>
    <row r="333" ht="15.75" customHeight="1">
      <c r="W333" s="1164"/>
      <c r="X333" s="1164"/>
      <c r="AC333" s="1165"/>
      <c r="AD333" s="1165"/>
      <c r="AE333" s="1165"/>
    </row>
    <row r="334" ht="15.75" customHeight="1">
      <c r="W334" s="1164"/>
      <c r="X334" s="1164"/>
      <c r="AC334" s="1165"/>
      <c r="AD334" s="1165"/>
      <c r="AE334" s="1165"/>
    </row>
    <row r="335" ht="15.75" customHeight="1">
      <c r="W335" s="1164"/>
      <c r="X335" s="1164"/>
      <c r="AC335" s="1165"/>
      <c r="AD335" s="1165"/>
      <c r="AE335" s="1165"/>
    </row>
    <row r="336" ht="15.75" customHeight="1">
      <c r="W336" s="1164"/>
      <c r="X336" s="1164"/>
      <c r="AC336" s="1165"/>
      <c r="AD336" s="1165"/>
      <c r="AE336" s="1165"/>
    </row>
    <row r="337" ht="15.75" customHeight="1">
      <c r="W337" s="1164"/>
      <c r="X337" s="1164"/>
      <c r="AC337" s="1165"/>
      <c r="AD337" s="1165"/>
      <c r="AE337" s="1165"/>
    </row>
    <row r="338" ht="15.75" customHeight="1">
      <c r="W338" s="1164"/>
      <c r="X338" s="1164"/>
      <c r="AC338" s="1165"/>
      <c r="AD338" s="1165"/>
      <c r="AE338" s="1165"/>
    </row>
    <row r="339" ht="15.75" customHeight="1">
      <c r="W339" s="1164"/>
      <c r="X339" s="1164"/>
      <c r="AC339" s="1165"/>
      <c r="AD339" s="1165"/>
      <c r="AE339" s="1165"/>
    </row>
    <row r="340" ht="15.75" customHeight="1">
      <c r="W340" s="1164"/>
      <c r="X340" s="1164"/>
      <c r="AC340" s="1165"/>
      <c r="AD340" s="1165"/>
      <c r="AE340" s="1165"/>
    </row>
    <row r="341" ht="15.75" customHeight="1">
      <c r="W341" s="1164"/>
      <c r="X341" s="1164"/>
      <c r="AC341" s="1165"/>
      <c r="AD341" s="1165"/>
      <c r="AE341" s="1165"/>
    </row>
    <row r="342" ht="15.75" customHeight="1">
      <c r="W342" s="1164"/>
      <c r="X342" s="1164"/>
      <c r="AC342" s="1165"/>
      <c r="AD342" s="1165"/>
      <c r="AE342" s="1165"/>
    </row>
    <row r="343" ht="15.75" customHeight="1">
      <c r="W343" s="1164"/>
      <c r="X343" s="1164"/>
      <c r="AC343" s="1165"/>
      <c r="AD343" s="1165"/>
      <c r="AE343" s="1165"/>
    </row>
    <row r="344" ht="15.75" customHeight="1">
      <c r="W344" s="1164"/>
      <c r="X344" s="1164"/>
      <c r="AC344" s="1165"/>
      <c r="AD344" s="1165"/>
      <c r="AE344" s="1165"/>
    </row>
    <row r="345" ht="15.75" customHeight="1">
      <c r="W345" s="1164"/>
      <c r="X345" s="1164"/>
      <c r="AC345" s="1165"/>
      <c r="AD345" s="1165"/>
      <c r="AE345" s="1165"/>
    </row>
    <row r="346" ht="15.75" customHeight="1">
      <c r="W346" s="1164"/>
      <c r="X346" s="1164"/>
      <c r="AC346" s="1165"/>
      <c r="AD346" s="1165"/>
      <c r="AE346" s="1165"/>
    </row>
    <row r="347" ht="15.75" customHeight="1">
      <c r="W347" s="1164"/>
      <c r="X347" s="1164"/>
      <c r="AC347" s="1165"/>
      <c r="AD347" s="1165"/>
      <c r="AE347" s="1165"/>
    </row>
    <row r="348" ht="15.75" customHeight="1">
      <c r="W348" s="1164"/>
      <c r="X348" s="1164"/>
      <c r="AC348" s="1165"/>
      <c r="AD348" s="1165"/>
      <c r="AE348" s="1165"/>
    </row>
    <row r="349" ht="15.75" customHeight="1">
      <c r="W349" s="1164"/>
      <c r="X349" s="1164"/>
      <c r="AC349" s="1165"/>
      <c r="AD349" s="1165"/>
      <c r="AE349" s="1165"/>
    </row>
    <row r="350" ht="15.75" customHeight="1">
      <c r="W350" s="1164"/>
      <c r="X350" s="1164"/>
      <c r="AC350" s="1165"/>
      <c r="AD350" s="1165"/>
      <c r="AE350" s="1165"/>
    </row>
    <row r="351" ht="15.75" customHeight="1">
      <c r="W351" s="1164"/>
      <c r="X351" s="1164"/>
      <c r="AC351" s="1165"/>
      <c r="AD351" s="1165"/>
      <c r="AE351" s="1165"/>
    </row>
    <row r="352" ht="15.75" customHeight="1">
      <c r="W352" s="1164"/>
      <c r="X352" s="1164"/>
      <c r="AC352" s="1165"/>
      <c r="AD352" s="1165"/>
      <c r="AE352" s="1165"/>
    </row>
    <row r="353" ht="15.75" customHeight="1">
      <c r="W353" s="1164"/>
      <c r="X353" s="1164"/>
      <c r="AC353" s="1165"/>
      <c r="AD353" s="1165"/>
      <c r="AE353" s="1165"/>
    </row>
    <row r="354" ht="15.75" customHeight="1">
      <c r="W354" s="1164"/>
      <c r="X354" s="1164"/>
      <c r="AC354" s="1165"/>
      <c r="AD354" s="1165"/>
      <c r="AE354" s="1165"/>
    </row>
    <row r="355" ht="15.75" customHeight="1">
      <c r="W355" s="1164"/>
      <c r="X355" s="1164"/>
      <c r="AC355" s="1165"/>
      <c r="AD355" s="1165"/>
      <c r="AE355" s="1165"/>
    </row>
    <row r="356" ht="15.75" customHeight="1">
      <c r="W356" s="1164"/>
      <c r="X356" s="1164"/>
      <c r="AC356" s="1165"/>
      <c r="AD356" s="1165"/>
      <c r="AE356" s="1165"/>
    </row>
    <row r="357" ht="15.75" customHeight="1">
      <c r="W357" s="1164"/>
      <c r="X357" s="1164"/>
      <c r="AC357" s="1165"/>
      <c r="AD357" s="1165"/>
      <c r="AE357" s="1165"/>
    </row>
    <row r="358" ht="15.75" customHeight="1">
      <c r="W358" s="1164"/>
      <c r="X358" s="1164"/>
      <c r="AC358" s="1165"/>
      <c r="AD358" s="1165"/>
      <c r="AE358" s="1165"/>
    </row>
    <row r="359" ht="15.75" customHeight="1">
      <c r="W359" s="1164"/>
      <c r="X359" s="1164"/>
      <c r="AC359" s="1165"/>
      <c r="AD359" s="1165"/>
      <c r="AE359" s="1165"/>
    </row>
    <row r="360" ht="15.75" customHeight="1">
      <c r="W360" s="1164"/>
      <c r="X360" s="1164"/>
      <c r="AC360" s="1165"/>
      <c r="AD360" s="1165"/>
      <c r="AE360" s="1165"/>
    </row>
    <row r="361" ht="15.75" customHeight="1">
      <c r="W361" s="1164"/>
      <c r="X361" s="1164"/>
      <c r="AC361" s="1165"/>
      <c r="AD361" s="1165"/>
      <c r="AE361" s="1165"/>
    </row>
    <row r="362" ht="15.75" customHeight="1">
      <c r="W362" s="1164"/>
      <c r="X362" s="1164"/>
      <c r="AC362" s="1165"/>
      <c r="AD362" s="1165"/>
      <c r="AE362" s="1165"/>
    </row>
    <row r="363" ht="15.75" customHeight="1">
      <c r="W363" s="1164"/>
      <c r="X363" s="1164"/>
      <c r="AC363" s="1165"/>
      <c r="AD363" s="1165"/>
      <c r="AE363" s="1165"/>
    </row>
    <row r="364" ht="15.75" customHeight="1">
      <c r="W364" s="1164"/>
      <c r="X364" s="1164"/>
      <c r="AC364" s="1165"/>
      <c r="AD364" s="1165"/>
      <c r="AE364" s="1165"/>
    </row>
    <row r="365" ht="15.75" customHeight="1">
      <c r="W365" s="1164"/>
      <c r="X365" s="1164"/>
      <c r="AC365" s="1165"/>
      <c r="AD365" s="1165"/>
      <c r="AE365" s="1165"/>
    </row>
    <row r="366" ht="15.75" customHeight="1">
      <c r="W366" s="1164"/>
      <c r="X366" s="1164"/>
      <c r="AC366" s="1165"/>
      <c r="AD366" s="1165"/>
      <c r="AE366" s="1165"/>
    </row>
    <row r="367" ht="15.75" customHeight="1">
      <c r="W367" s="1164"/>
      <c r="X367" s="1164"/>
      <c r="AC367" s="1165"/>
      <c r="AD367" s="1165"/>
      <c r="AE367" s="1165"/>
    </row>
    <row r="368" ht="15.75" customHeight="1">
      <c r="W368" s="1164"/>
      <c r="X368" s="1164"/>
      <c r="AC368" s="1165"/>
      <c r="AD368" s="1165"/>
      <c r="AE368" s="1165"/>
    </row>
    <row r="369" ht="15.75" customHeight="1">
      <c r="W369" s="1164"/>
      <c r="X369" s="1164"/>
      <c r="AC369" s="1165"/>
      <c r="AD369" s="1165"/>
      <c r="AE369" s="1165"/>
    </row>
    <row r="370" ht="15.75" customHeight="1">
      <c r="W370" s="1164"/>
      <c r="X370" s="1164"/>
      <c r="AC370" s="1165"/>
      <c r="AD370" s="1165"/>
      <c r="AE370" s="1165"/>
    </row>
    <row r="371" ht="15.75" customHeight="1">
      <c r="W371" s="1164"/>
      <c r="X371" s="1164"/>
      <c r="AC371" s="1165"/>
      <c r="AD371" s="1165"/>
      <c r="AE371" s="1165"/>
    </row>
    <row r="372" ht="15.75" customHeight="1">
      <c r="W372" s="1164"/>
      <c r="X372" s="1164"/>
      <c r="AC372" s="1165"/>
      <c r="AD372" s="1165"/>
      <c r="AE372" s="1165"/>
    </row>
    <row r="373" ht="15.75" customHeight="1">
      <c r="W373" s="1164"/>
      <c r="X373" s="1164"/>
      <c r="AC373" s="1165"/>
      <c r="AD373" s="1165"/>
      <c r="AE373" s="1165"/>
    </row>
    <row r="374" ht="15.75" customHeight="1">
      <c r="W374" s="1164"/>
      <c r="X374" s="1164"/>
      <c r="AC374" s="1165"/>
      <c r="AD374" s="1165"/>
      <c r="AE374" s="1165"/>
    </row>
    <row r="375" ht="15.75" customHeight="1">
      <c r="W375" s="1164"/>
      <c r="X375" s="1164"/>
      <c r="AC375" s="1165"/>
      <c r="AD375" s="1165"/>
      <c r="AE375" s="1165"/>
    </row>
    <row r="376" ht="15.75" customHeight="1">
      <c r="W376" s="1164"/>
      <c r="X376" s="1164"/>
      <c r="AC376" s="1165"/>
      <c r="AD376" s="1165"/>
      <c r="AE376" s="1165"/>
    </row>
    <row r="377" ht="15.75" customHeight="1">
      <c r="W377" s="1164"/>
      <c r="X377" s="1164"/>
      <c r="AC377" s="1165"/>
      <c r="AD377" s="1165"/>
      <c r="AE377" s="1165"/>
    </row>
    <row r="378" ht="15.75" customHeight="1">
      <c r="W378" s="1164"/>
      <c r="X378" s="1164"/>
      <c r="AC378" s="1165"/>
      <c r="AD378" s="1165"/>
      <c r="AE378" s="1165"/>
    </row>
    <row r="379" ht="15.75" customHeight="1">
      <c r="W379" s="1164"/>
      <c r="X379" s="1164"/>
      <c r="AC379" s="1165"/>
      <c r="AD379" s="1165"/>
      <c r="AE379" s="1165"/>
    </row>
    <row r="380" ht="15.75" customHeight="1">
      <c r="W380" s="1164"/>
      <c r="X380" s="1164"/>
      <c r="AC380" s="1165"/>
      <c r="AD380" s="1165"/>
      <c r="AE380" s="1165"/>
    </row>
    <row r="381" ht="15.75" customHeight="1">
      <c r="W381" s="1164"/>
      <c r="X381" s="1164"/>
      <c r="AC381" s="1165"/>
      <c r="AD381" s="1165"/>
      <c r="AE381" s="1165"/>
    </row>
    <row r="382" ht="15.75" customHeight="1">
      <c r="W382" s="1164"/>
      <c r="X382" s="1164"/>
      <c r="AC382" s="1165"/>
      <c r="AD382" s="1165"/>
      <c r="AE382" s="1165"/>
    </row>
    <row r="383" ht="15.75" customHeight="1">
      <c r="W383" s="1164"/>
      <c r="X383" s="1164"/>
      <c r="AC383" s="1165"/>
      <c r="AD383" s="1165"/>
      <c r="AE383" s="1165"/>
    </row>
    <row r="384" ht="15.75" customHeight="1">
      <c r="W384" s="1164"/>
      <c r="X384" s="1164"/>
      <c r="AC384" s="1165"/>
      <c r="AD384" s="1165"/>
      <c r="AE384" s="1165"/>
    </row>
    <row r="385" ht="15.75" customHeight="1">
      <c r="W385" s="1164"/>
      <c r="X385" s="1164"/>
      <c r="AC385" s="1165"/>
      <c r="AD385" s="1165"/>
      <c r="AE385" s="1165"/>
    </row>
    <row r="386" ht="15.75" customHeight="1">
      <c r="W386" s="1164"/>
      <c r="X386" s="1164"/>
      <c r="AC386" s="1165"/>
      <c r="AD386" s="1165"/>
      <c r="AE386" s="1165"/>
    </row>
    <row r="387" ht="15.75" customHeight="1">
      <c r="W387" s="1164"/>
      <c r="X387" s="1164"/>
      <c r="AC387" s="1165"/>
      <c r="AD387" s="1165"/>
      <c r="AE387" s="1165"/>
    </row>
    <row r="388" ht="15.75" customHeight="1">
      <c r="W388" s="1164"/>
      <c r="X388" s="1164"/>
      <c r="AC388" s="1165"/>
      <c r="AD388" s="1165"/>
      <c r="AE388" s="1165"/>
    </row>
    <row r="389" ht="15.75" customHeight="1">
      <c r="W389" s="1164"/>
      <c r="X389" s="1164"/>
      <c r="AC389" s="1165"/>
      <c r="AD389" s="1165"/>
      <c r="AE389" s="1165"/>
    </row>
    <row r="390" ht="15.75" customHeight="1">
      <c r="W390" s="1164"/>
      <c r="X390" s="1164"/>
      <c r="AC390" s="1165"/>
      <c r="AD390" s="1165"/>
      <c r="AE390" s="1165"/>
    </row>
    <row r="391" ht="15.75" customHeight="1">
      <c r="W391" s="1164"/>
      <c r="X391" s="1164"/>
      <c r="AC391" s="1165"/>
      <c r="AD391" s="1165"/>
      <c r="AE391" s="1165"/>
    </row>
    <row r="392" ht="15.75" customHeight="1">
      <c r="W392" s="1164"/>
      <c r="X392" s="1164"/>
      <c r="AC392" s="1165"/>
      <c r="AD392" s="1165"/>
      <c r="AE392" s="1165"/>
    </row>
    <row r="393" ht="15.75" customHeight="1">
      <c r="W393" s="1164"/>
      <c r="X393" s="1164"/>
      <c r="AC393" s="1165"/>
      <c r="AD393" s="1165"/>
      <c r="AE393" s="1165"/>
    </row>
    <row r="394" ht="15.75" customHeight="1">
      <c r="W394" s="1164"/>
      <c r="X394" s="1164"/>
      <c r="AC394" s="1165"/>
      <c r="AD394" s="1165"/>
      <c r="AE394" s="1165"/>
    </row>
    <row r="395" ht="15.75" customHeight="1">
      <c r="W395" s="1164"/>
      <c r="X395" s="1164"/>
      <c r="AC395" s="1165"/>
      <c r="AD395" s="1165"/>
      <c r="AE395" s="1165"/>
    </row>
    <row r="396" ht="15.75" customHeight="1">
      <c r="W396" s="1164"/>
      <c r="X396" s="1164"/>
      <c r="AC396" s="1165"/>
      <c r="AD396" s="1165"/>
      <c r="AE396" s="1165"/>
    </row>
    <row r="397" ht="15.75" customHeight="1">
      <c r="W397" s="1164"/>
      <c r="X397" s="1164"/>
      <c r="AC397" s="1165"/>
      <c r="AD397" s="1165"/>
      <c r="AE397" s="1165"/>
    </row>
    <row r="398" ht="15.75" customHeight="1">
      <c r="W398" s="1164"/>
      <c r="X398" s="1164"/>
      <c r="AC398" s="1165"/>
      <c r="AD398" s="1165"/>
      <c r="AE398" s="1165"/>
    </row>
    <row r="399" ht="15.75" customHeight="1">
      <c r="W399" s="1164"/>
      <c r="X399" s="1164"/>
      <c r="AC399" s="1165"/>
      <c r="AD399" s="1165"/>
      <c r="AE399" s="1165"/>
    </row>
    <row r="400" ht="15.75" customHeight="1">
      <c r="W400" s="1164"/>
      <c r="X400" s="1164"/>
      <c r="AC400" s="1165"/>
      <c r="AD400" s="1165"/>
      <c r="AE400" s="1165"/>
    </row>
    <row r="401" ht="15.75" customHeight="1">
      <c r="W401" s="1164"/>
      <c r="X401" s="1164"/>
      <c r="AC401" s="1165"/>
      <c r="AD401" s="1165"/>
      <c r="AE401" s="1165"/>
    </row>
    <row r="402" ht="15.75" customHeight="1">
      <c r="W402" s="1164"/>
      <c r="X402" s="1164"/>
      <c r="AC402" s="1165"/>
      <c r="AD402" s="1165"/>
      <c r="AE402" s="1165"/>
    </row>
    <row r="403" ht="15.75" customHeight="1">
      <c r="W403" s="1164"/>
      <c r="X403" s="1164"/>
      <c r="AC403" s="1165"/>
      <c r="AD403" s="1165"/>
      <c r="AE403" s="1165"/>
    </row>
    <row r="404" ht="15.75" customHeight="1">
      <c r="W404" s="1164"/>
      <c r="X404" s="1164"/>
      <c r="AC404" s="1165"/>
      <c r="AD404" s="1165"/>
      <c r="AE404" s="1165"/>
    </row>
    <row r="405" ht="15.75" customHeight="1">
      <c r="W405" s="1164"/>
      <c r="X405" s="1164"/>
      <c r="AC405" s="1165"/>
      <c r="AD405" s="1165"/>
      <c r="AE405" s="1165"/>
    </row>
    <row r="406" ht="15.75" customHeight="1">
      <c r="W406" s="1164"/>
      <c r="X406" s="1164"/>
      <c r="AC406" s="1165"/>
      <c r="AD406" s="1165"/>
      <c r="AE406" s="1165"/>
    </row>
    <row r="407" ht="15.75" customHeight="1">
      <c r="W407" s="1164"/>
      <c r="X407" s="1164"/>
      <c r="AC407" s="1165"/>
      <c r="AD407" s="1165"/>
      <c r="AE407" s="1165"/>
    </row>
    <row r="408" ht="15.75" customHeight="1">
      <c r="W408" s="1164"/>
      <c r="X408" s="1164"/>
      <c r="AC408" s="1165"/>
      <c r="AD408" s="1165"/>
      <c r="AE408" s="1165"/>
    </row>
    <row r="409" ht="15.75" customHeight="1">
      <c r="W409" s="1164"/>
      <c r="X409" s="1164"/>
      <c r="AC409" s="1165"/>
      <c r="AD409" s="1165"/>
      <c r="AE409" s="1165"/>
    </row>
    <row r="410" ht="15.75" customHeight="1">
      <c r="W410" s="1164"/>
      <c r="X410" s="1164"/>
      <c r="AC410" s="1165"/>
      <c r="AD410" s="1165"/>
      <c r="AE410" s="1165"/>
    </row>
    <row r="411" ht="15.75" customHeight="1">
      <c r="W411" s="1164"/>
      <c r="X411" s="1164"/>
      <c r="AC411" s="1165"/>
      <c r="AD411" s="1165"/>
      <c r="AE411" s="1165"/>
    </row>
    <row r="412" ht="15.75" customHeight="1">
      <c r="W412" s="1164"/>
      <c r="X412" s="1164"/>
      <c r="AC412" s="1165"/>
      <c r="AD412" s="1165"/>
      <c r="AE412" s="1165"/>
    </row>
    <row r="413" ht="15.75" customHeight="1">
      <c r="W413" s="1164"/>
      <c r="X413" s="1164"/>
      <c r="AC413" s="1165"/>
      <c r="AD413" s="1165"/>
      <c r="AE413" s="1165"/>
    </row>
    <row r="414" ht="15.75" customHeight="1">
      <c r="W414" s="1164"/>
      <c r="X414" s="1164"/>
      <c r="AC414" s="1165"/>
      <c r="AD414" s="1165"/>
      <c r="AE414" s="1165"/>
    </row>
    <row r="415" ht="15.75" customHeight="1">
      <c r="W415" s="1164"/>
      <c r="X415" s="1164"/>
      <c r="AC415" s="1165"/>
      <c r="AD415" s="1165"/>
      <c r="AE415" s="1165"/>
    </row>
    <row r="416" ht="15.75" customHeight="1">
      <c r="W416" s="1164"/>
      <c r="X416" s="1164"/>
      <c r="AC416" s="1165"/>
      <c r="AD416" s="1165"/>
      <c r="AE416" s="1165"/>
    </row>
    <row r="417" ht="15.75" customHeight="1">
      <c r="W417" s="1164"/>
      <c r="X417" s="1164"/>
      <c r="AC417" s="1165"/>
      <c r="AD417" s="1165"/>
      <c r="AE417" s="1165"/>
    </row>
    <row r="418" ht="15.75" customHeight="1">
      <c r="W418" s="1164"/>
      <c r="X418" s="1164"/>
      <c r="AC418" s="1165"/>
      <c r="AD418" s="1165"/>
      <c r="AE418" s="1165"/>
    </row>
    <row r="419" ht="15.75" customHeight="1">
      <c r="W419" s="1164"/>
      <c r="X419" s="1164"/>
      <c r="AC419" s="1165"/>
      <c r="AD419" s="1165"/>
      <c r="AE419" s="1165"/>
    </row>
    <row r="420" ht="15.75" customHeight="1">
      <c r="W420" s="1164"/>
      <c r="X420" s="1164"/>
      <c r="AC420" s="1165"/>
      <c r="AD420" s="1165"/>
      <c r="AE420" s="1165"/>
    </row>
    <row r="421" ht="15.75" customHeight="1">
      <c r="W421" s="1164"/>
      <c r="X421" s="1164"/>
      <c r="AC421" s="1165"/>
      <c r="AD421" s="1165"/>
      <c r="AE421" s="1165"/>
    </row>
    <row r="422" ht="15.75" customHeight="1">
      <c r="W422" s="1164"/>
      <c r="X422" s="1164"/>
      <c r="AC422" s="1165"/>
      <c r="AD422" s="1165"/>
      <c r="AE422" s="1165"/>
    </row>
    <row r="423" ht="15.75" customHeight="1">
      <c r="W423" s="1164"/>
      <c r="X423" s="1164"/>
      <c r="AC423" s="1165"/>
      <c r="AD423" s="1165"/>
      <c r="AE423" s="1165"/>
    </row>
    <row r="424" ht="15.75" customHeight="1">
      <c r="W424" s="1164"/>
      <c r="X424" s="1164"/>
      <c r="AC424" s="1165"/>
      <c r="AD424" s="1165"/>
      <c r="AE424" s="1165"/>
    </row>
    <row r="425" ht="15.75" customHeight="1">
      <c r="W425" s="1164"/>
      <c r="X425" s="1164"/>
      <c r="AC425" s="1165"/>
      <c r="AD425" s="1165"/>
      <c r="AE425" s="1165"/>
    </row>
    <row r="426" ht="15.75" customHeight="1">
      <c r="W426" s="1164"/>
      <c r="X426" s="1164"/>
      <c r="AC426" s="1165"/>
      <c r="AD426" s="1165"/>
      <c r="AE426" s="1165"/>
    </row>
    <row r="427" ht="15.75" customHeight="1">
      <c r="W427" s="1164"/>
      <c r="X427" s="1164"/>
      <c r="AC427" s="1165"/>
      <c r="AD427" s="1165"/>
      <c r="AE427" s="1165"/>
    </row>
    <row r="428" ht="15.75" customHeight="1">
      <c r="W428" s="1164"/>
      <c r="X428" s="1164"/>
      <c r="AC428" s="1165"/>
      <c r="AD428" s="1165"/>
      <c r="AE428" s="1165"/>
    </row>
    <row r="429" ht="15.75" customHeight="1">
      <c r="W429" s="1164"/>
      <c r="X429" s="1164"/>
      <c r="AC429" s="1165"/>
      <c r="AD429" s="1165"/>
      <c r="AE429" s="1165"/>
    </row>
    <row r="430" ht="15.75" customHeight="1">
      <c r="W430" s="1164"/>
      <c r="X430" s="1164"/>
      <c r="AC430" s="1165"/>
      <c r="AD430" s="1165"/>
      <c r="AE430" s="1165"/>
    </row>
    <row r="431" ht="15.75" customHeight="1">
      <c r="W431" s="1164"/>
      <c r="X431" s="1164"/>
      <c r="AC431" s="1165"/>
      <c r="AD431" s="1165"/>
      <c r="AE431" s="1165"/>
    </row>
    <row r="432" ht="15.75" customHeight="1">
      <c r="W432" s="1164"/>
      <c r="X432" s="1164"/>
      <c r="AC432" s="1165"/>
      <c r="AD432" s="1165"/>
      <c r="AE432" s="1165"/>
    </row>
    <row r="433" ht="15.75" customHeight="1">
      <c r="W433" s="1164"/>
      <c r="X433" s="1164"/>
      <c r="AC433" s="1165"/>
      <c r="AD433" s="1165"/>
      <c r="AE433" s="1165"/>
    </row>
    <row r="434" ht="15.75" customHeight="1">
      <c r="W434" s="1164"/>
      <c r="X434" s="1164"/>
      <c r="AC434" s="1165"/>
      <c r="AD434" s="1165"/>
      <c r="AE434" s="1165"/>
    </row>
    <row r="435" ht="15.75" customHeight="1">
      <c r="W435" s="1164"/>
      <c r="X435" s="1164"/>
      <c r="AC435" s="1165"/>
      <c r="AD435" s="1165"/>
      <c r="AE435" s="1165"/>
    </row>
    <row r="436" ht="15.75" customHeight="1">
      <c r="W436" s="1164"/>
      <c r="X436" s="1164"/>
      <c r="AC436" s="1165"/>
      <c r="AD436" s="1165"/>
      <c r="AE436" s="1165"/>
    </row>
    <row r="437" ht="15.75" customHeight="1">
      <c r="W437" s="1164"/>
      <c r="X437" s="1164"/>
      <c r="AC437" s="1165"/>
      <c r="AD437" s="1165"/>
      <c r="AE437" s="1165"/>
    </row>
    <row r="438" ht="15.75" customHeight="1">
      <c r="W438" s="1164"/>
      <c r="X438" s="1164"/>
      <c r="AC438" s="1165"/>
      <c r="AD438" s="1165"/>
      <c r="AE438" s="1165"/>
    </row>
    <row r="439" ht="15.75" customHeight="1">
      <c r="W439" s="1164"/>
      <c r="X439" s="1164"/>
      <c r="AC439" s="1165"/>
      <c r="AD439" s="1165"/>
      <c r="AE439" s="1165"/>
    </row>
    <row r="440" ht="15.75" customHeight="1">
      <c r="W440" s="1164"/>
      <c r="X440" s="1164"/>
      <c r="AC440" s="1165"/>
      <c r="AD440" s="1165"/>
      <c r="AE440" s="1165"/>
    </row>
    <row r="441" ht="15.75" customHeight="1">
      <c r="W441" s="1164"/>
      <c r="X441" s="1164"/>
      <c r="AC441" s="1165"/>
      <c r="AD441" s="1165"/>
      <c r="AE441" s="1165"/>
    </row>
    <row r="442" ht="15.75" customHeight="1">
      <c r="W442" s="1164"/>
      <c r="X442" s="1164"/>
      <c r="AC442" s="1165"/>
      <c r="AD442" s="1165"/>
      <c r="AE442" s="1165"/>
    </row>
    <row r="443" ht="15.75" customHeight="1">
      <c r="W443" s="1164"/>
      <c r="X443" s="1164"/>
      <c r="AC443" s="1165"/>
      <c r="AD443" s="1165"/>
      <c r="AE443" s="1165"/>
    </row>
    <row r="444" ht="15.75" customHeight="1">
      <c r="W444" s="1164"/>
      <c r="X444" s="1164"/>
      <c r="AC444" s="1165"/>
      <c r="AD444" s="1165"/>
      <c r="AE444" s="1165"/>
    </row>
    <row r="445" ht="15.75" customHeight="1">
      <c r="W445" s="1164"/>
      <c r="X445" s="1164"/>
      <c r="AC445" s="1165"/>
      <c r="AD445" s="1165"/>
      <c r="AE445" s="1165"/>
    </row>
    <row r="446" ht="15.75" customHeight="1">
      <c r="W446" s="1164"/>
      <c r="X446" s="1164"/>
      <c r="AC446" s="1165"/>
      <c r="AD446" s="1165"/>
      <c r="AE446" s="1165"/>
    </row>
    <row r="447" ht="15.75" customHeight="1">
      <c r="W447" s="1164"/>
      <c r="X447" s="1164"/>
      <c r="AC447" s="1165"/>
      <c r="AD447" s="1165"/>
      <c r="AE447" s="1165"/>
    </row>
    <row r="448" ht="15.75" customHeight="1">
      <c r="W448" s="1164"/>
      <c r="X448" s="1164"/>
      <c r="AC448" s="1165"/>
      <c r="AD448" s="1165"/>
      <c r="AE448" s="1165"/>
    </row>
    <row r="449" ht="15.75" customHeight="1">
      <c r="W449" s="1164"/>
      <c r="X449" s="1164"/>
      <c r="AC449" s="1165"/>
      <c r="AD449" s="1165"/>
      <c r="AE449" s="1165"/>
    </row>
    <row r="450" ht="15.75" customHeight="1">
      <c r="W450" s="1164"/>
      <c r="X450" s="1164"/>
      <c r="AC450" s="1165"/>
      <c r="AD450" s="1165"/>
      <c r="AE450" s="1165"/>
    </row>
    <row r="451" ht="15.75" customHeight="1">
      <c r="W451" s="1164"/>
      <c r="X451" s="1164"/>
      <c r="AC451" s="1165"/>
      <c r="AD451" s="1165"/>
      <c r="AE451" s="1165"/>
    </row>
    <row r="452" ht="15.75" customHeight="1">
      <c r="W452" s="1164"/>
      <c r="X452" s="1164"/>
      <c r="AC452" s="1165"/>
      <c r="AD452" s="1165"/>
      <c r="AE452" s="1165"/>
    </row>
    <row r="453" ht="15.75" customHeight="1">
      <c r="W453" s="1164"/>
      <c r="X453" s="1164"/>
      <c r="AC453" s="1165"/>
      <c r="AD453" s="1165"/>
      <c r="AE453" s="1165"/>
    </row>
    <row r="454" ht="15.75" customHeight="1">
      <c r="W454" s="1164"/>
      <c r="X454" s="1164"/>
      <c r="AC454" s="1165"/>
      <c r="AD454" s="1165"/>
      <c r="AE454" s="1165"/>
    </row>
    <row r="455" ht="15.75" customHeight="1">
      <c r="W455" s="1164"/>
      <c r="X455" s="1164"/>
      <c r="AC455" s="1165"/>
      <c r="AD455" s="1165"/>
      <c r="AE455" s="1165"/>
    </row>
    <row r="456" ht="15.75" customHeight="1">
      <c r="W456" s="1164"/>
      <c r="X456" s="1164"/>
      <c r="AC456" s="1165"/>
      <c r="AD456" s="1165"/>
      <c r="AE456" s="1165"/>
    </row>
    <row r="457" ht="15.75" customHeight="1">
      <c r="W457" s="1164"/>
      <c r="X457" s="1164"/>
      <c r="AC457" s="1165"/>
      <c r="AD457" s="1165"/>
      <c r="AE457" s="1165"/>
    </row>
    <row r="458" ht="15.75" customHeight="1">
      <c r="W458" s="1164"/>
      <c r="X458" s="1164"/>
      <c r="AC458" s="1165"/>
      <c r="AD458" s="1165"/>
      <c r="AE458" s="1165"/>
    </row>
    <row r="459" ht="15.75" customHeight="1">
      <c r="W459" s="1164"/>
      <c r="X459" s="1164"/>
      <c r="AC459" s="1165"/>
      <c r="AD459" s="1165"/>
      <c r="AE459" s="1165"/>
    </row>
    <row r="460" ht="15.75" customHeight="1">
      <c r="W460" s="1164"/>
      <c r="X460" s="1164"/>
      <c r="AC460" s="1165"/>
      <c r="AD460" s="1165"/>
      <c r="AE460" s="1165"/>
    </row>
    <row r="461" ht="15.75" customHeight="1">
      <c r="W461" s="1164"/>
      <c r="X461" s="1164"/>
      <c r="AC461" s="1165"/>
      <c r="AD461" s="1165"/>
      <c r="AE461" s="1165"/>
    </row>
    <row r="462" ht="15.75" customHeight="1">
      <c r="W462" s="1164"/>
      <c r="X462" s="1164"/>
      <c r="AC462" s="1165"/>
      <c r="AD462" s="1165"/>
      <c r="AE462" s="1165"/>
    </row>
    <row r="463" ht="15.75" customHeight="1">
      <c r="W463" s="1164"/>
      <c r="X463" s="1164"/>
      <c r="AC463" s="1165"/>
      <c r="AD463" s="1165"/>
      <c r="AE463" s="1165"/>
    </row>
    <row r="464" ht="15.75" customHeight="1">
      <c r="W464" s="1164"/>
      <c r="X464" s="1164"/>
      <c r="AC464" s="1165"/>
      <c r="AD464" s="1165"/>
      <c r="AE464" s="1165"/>
    </row>
    <row r="465" ht="15.75" customHeight="1">
      <c r="W465" s="1164"/>
      <c r="X465" s="1164"/>
      <c r="AC465" s="1165"/>
      <c r="AD465" s="1165"/>
      <c r="AE465" s="1165"/>
    </row>
    <row r="466" ht="15.75" customHeight="1">
      <c r="W466" s="1164"/>
      <c r="X466" s="1164"/>
      <c r="AC466" s="1165"/>
      <c r="AD466" s="1165"/>
      <c r="AE466" s="1165"/>
    </row>
    <row r="467" ht="15.75" customHeight="1">
      <c r="W467" s="1164"/>
      <c r="X467" s="1164"/>
      <c r="AC467" s="1165"/>
      <c r="AD467" s="1165"/>
      <c r="AE467" s="1165"/>
    </row>
    <row r="468" ht="15.75" customHeight="1">
      <c r="W468" s="1164"/>
      <c r="X468" s="1164"/>
      <c r="AC468" s="1165"/>
      <c r="AD468" s="1165"/>
      <c r="AE468" s="1165"/>
    </row>
    <row r="469" ht="15.75" customHeight="1">
      <c r="W469" s="1164"/>
      <c r="X469" s="1164"/>
      <c r="AC469" s="1165"/>
      <c r="AD469" s="1165"/>
      <c r="AE469" s="1165"/>
    </row>
    <row r="470" ht="15.75" customHeight="1">
      <c r="W470" s="1164"/>
      <c r="X470" s="1164"/>
      <c r="AC470" s="1165"/>
      <c r="AD470" s="1165"/>
      <c r="AE470" s="1165"/>
    </row>
    <row r="471" ht="15.75" customHeight="1">
      <c r="W471" s="1164"/>
      <c r="X471" s="1164"/>
      <c r="AC471" s="1165"/>
      <c r="AD471" s="1165"/>
      <c r="AE471" s="1165"/>
    </row>
    <row r="472" ht="15.75" customHeight="1">
      <c r="W472" s="1164"/>
      <c r="X472" s="1164"/>
      <c r="AC472" s="1165"/>
      <c r="AD472" s="1165"/>
      <c r="AE472" s="1165"/>
    </row>
    <row r="473" ht="15.75" customHeight="1">
      <c r="W473" s="1164"/>
      <c r="X473" s="1164"/>
      <c r="AC473" s="1165"/>
      <c r="AD473" s="1165"/>
      <c r="AE473" s="1165"/>
    </row>
    <row r="474" ht="15.75" customHeight="1">
      <c r="W474" s="1164"/>
      <c r="X474" s="1164"/>
      <c r="AC474" s="1165"/>
      <c r="AD474" s="1165"/>
      <c r="AE474" s="1165"/>
    </row>
    <row r="475" ht="15.75" customHeight="1">
      <c r="W475" s="1164"/>
      <c r="X475" s="1164"/>
      <c r="AC475" s="1165"/>
      <c r="AD475" s="1165"/>
      <c r="AE475" s="1165"/>
    </row>
    <row r="476" ht="15.75" customHeight="1">
      <c r="W476" s="1164"/>
      <c r="X476" s="1164"/>
      <c r="AC476" s="1165"/>
      <c r="AD476" s="1165"/>
      <c r="AE476" s="1165"/>
    </row>
    <row r="477" ht="15.75" customHeight="1">
      <c r="W477" s="1164"/>
      <c r="X477" s="1164"/>
      <c r="AC477" s="1165"/>
      <c r="AD477" s="1165"/>
      <c r="AE477" s="1165"/>
    </row>
    <row r="478" ht="15.75" customHeight="1">
      <c r="W478" s="1164"/>
      <c r="X478" s="1164"/>
      <c r="AC478" s="1165"/>
      <c r="AD478" s="1165"/>
      <c r="AE478" s="1165"/>
    </row>
    <row r="479" ht="15.75" customHeight="1">
      <c r="W479" s="1164"/>
      <c r="X479" s="1164"/>
      <c r="AC479" s="1165"/>
      <c r="AD479" s="1165"/>
      <c r="AE479" s="1165"/>
    </row>
    <row r="480" ht="15.75" customHeight="1">
      <c r="W480" s="1164"/>
      <c r="X480" s="1164"/>
      <c r="AC480" s="1165"/>
      <c r="AD480" s="1165"/>
      <c r="AE480" s="1165"/>
    </row>
    <row r="481" ht="15.75" customHeight="1">
      <c r="W481" s="1164"/>
      <c r="X481" s="1164"/>
      <c r="AC481" s="1165"/>
      <c r="AD481" s="1165"/>
      <c r="AE481" s="1165"/>
    </row>
    <row r="482" ht="15.75" customHeight="1">
      <c r="W482" s="1164"/>
      <c r="X482" s="1164"/>
      <c r="AC482" s="1165"/>
      <c r="AD482" s="1165"/>
      <c r="AE482" s="1165"/>
    </row>
    <row r="483" ht="15.75" customHeight="1">
      <c r="W483" s="1164"/>
      <c r="X483" s="1164"/>
      <c r="AC483" s="1165"/>
      <c r="AD483" s="1165"/>
      <c r="AE483" s="1165"/>
    </row>
    <row r="484" ht="15.75" customHeight="1">
      <c r="W484" s="1164"/>
      <c r="X484" s="1164"/>
      <c r="AC484" s="1165"/>
      <c r="AD484" s="1165"/>
      <c r="AE484" s="1165"/>
    </row>
    <row r="485" ht="15.75" customHeight="1">
      <c r="W485" s="1164"/>
      <c r="X485" s="1164"/>
      <c r="AC485" s="1165"/>
      <c r="AD485" s="1165"/>
      <c r="AE485" s="1165"/>
    </row>
    <row r="486" ht="15.75" customHeight="1">
      <c r="W486" s="1164"/>
      <c r="X486" s="1164"/>
      <c r="AC486" s="1165"/>
      <c r="AD486" s="1165"/>
      <c r="AE486" s="1165"/>
    </row>
    <row r="487" ht="15.75" customHeight="1">
      <c r="W487" s="1164"/>
      <c r="X487" s="1164"/>
      <c r="AC487" s="1165"/>
      <c r="AD487" s="1165"/>
      <c r="AE487" s="1165"/>
    </row>
    <row r="488" ht="15.75" customHeight="1">
      <c r="W488" s="1164"/>
      <c r="X488" s="1164"/>
      <c r="AC488" s="1165"/>
      <c r="AD488" s="1165"/>
      <c r="AE488" s="1165"/>
    </row>
    <row r="489" ht="15.75" customHeight="1">
      <c r="W489" s="1164"/>
      <c r="X489" s="1164"/>
      <c r="AC489" s="1165"/>
      <c r="AD489" s="1165"/>
      <c r="AE489" s="1165"/>
    </row>
    <row r="490" ht="15.75" customHeight="1">
      <c r="W490" s="1164"/>
      <c r="X490" s="1164"/>
      <c r="AC490" s="1165"/>
      <c r="AD490" s="1165"/>
      <c r="AE490" s="1165"/>
    </row>
    <row r="491" ht="15.75" customHeight="1">
      <c r="W491" s="1164"/>
      <c r="X491" s="1164"/>
      <c r="AC491" s="1165"/>
      <c r="AD491" s="1165"/>
      <c r="AE491" s="1165"/>
    </row>
    <row r="492" ht="15.75" customHeight="1">
      <c r="W492" s="1164"/>
      <c r="X492" s="1164"/>
      <c r="AC492" s="1165"/>
      <c r="AD492" s="1165"/>
      <c r="AE492" s="1165"/>
    </row>
    <row r="493" ht="15.75" customHeight="1">
      <c r="W493" s="1164"/>
      <c r="X493" s="1164"/>
      <c r="AC493" s="1165"/>
      <c r="AD493" s="1165"/>
      <c r="AE493" s="1165"/>
    </row>
    <row r="494" ht="15.75" customHeight="1">
      <c r="W494" s="1164"/>
      <c r="X494" s="1164"/>
      <c r="AC494" s="1165"/>
      <c r="AD494" s="1165"/>
      <c r="AE494" s="1165"/>
    </row>
    <row r="495" ht="15.75" customHeight="1">
      <c r="W495" s="1164"/>
      <c r="X495" s="1164"/>
      <c r="AC495" s="1165"/>
      <c r="AD495" s="1165"/>
      <c r="AE495" s="1165"/>
    </row>
    <row r="496" ht="15.75" customHeight="1">
      <c r="W496" s="1164"/>
      <c r="X496" s="1164"/>
      <c r="AC496" s="1165"/>
      <c r="AD496" s="1165"/>
      <c r="AE496" s="1165"/>
    </row>
    <row r="497" ht="15.75" customHeight="1">
      <c r="W497" s="1164"/>
      <c r="X497" s="1164"/>
      <c r="AC497" s="1165"/>
      <c r="AD497" s="1165"/>
      <c r="AE497" s="1165"/>
    </row>
    <row r="498" ht="15.75" customHeight="1">
      <c r="W498" s="1164"/>
      <c r="X498" s="1164"/>
      <c r="AC498" s="1165"/>
      <c r="AD498" s="1165"/>
      <c r="AE498" s="1165"/>
    </row>
    <row r="499" ht="15.75" customHeight="1">
      <c r="W499" s="1164"/>
      <c r="X499" s="1164"/>
      <c r="AC499" s="1165"/>
      <c r="AD499" s="1165"/>
      <c r="AE499" s="1165"/>
    </row>
    <row r="500" ht="15.75" customHeight="1">
      <c r="W500" s="1164"/>
      <c r="X500" s="1164"/>
      <c r="AC500" s="1165"/>
      <c r="AD500" s="1165"/>
      <c r="AE500" s="1165"/>
    </row>
    <row r="501" ht="15.75" customHeight="1">
      <c r="W501" s="1164"/>
      <c r="X501" s="1164"/>
      <c r="AC501" s="1165"/>
      <c r="AD501" s="1165"/>
      <c r="AE501" s="1165"/>
    </row>
    <row r="502" ht="15.75" customHeight="1">
      <c r="W502" s="1164"/>
      <c r="X502" s="1164"/>
      <c r="AC502" s="1165"/>
      <c r="AD502" s="1165"/>
      <c r="AE502" s="1165"/>
    </row>
    <row r="503" ht="15.75" customHeight="1">
      <c r="W503" s="1164"/>
      <c r="X503" s="1164"/>
      <c r="AC503" s="1165"/>
      <c r="AD503" s="1165"/>
      <c r="AE503" s="1165"/>
    </row>
    <row r="504" ht="15.75" customHeight="1">
      <c r="W504" s="1164"/>
      <c r="X504" s="1164"/>
      <c r="AC504" s="1165"/>
      <c r="AD504" s="1165"/>
      <c r="AE504" s="1165"/>
    </row>
    <row r="505" ht="15.75" customHeight="1">
      <c r="W505" s="1164"/>
      <c r="X505" s="1164"/>
      <c r="AC505" s="1165"/>
      <c r="AD505" s="1165"/>
      <c r="AE505" s="1165"/>
    </row>
    <row r="506" ht="15.75" customHeight="1">
      <c r="W506" s="1164"/>
      <c r="X506" s="1164"/>
      <c r="AC506" s="1165"/>
      <c r="AD506" s="1165"/>
      <c r="AE506" s="1165"/>
    </row>
    <row r="507" ht="15.75" customHeight="1">
      <c r="W507" s="1164"/>
      <c r="X507" s="1164"/>
      <c r="AC507" s="1165"/>
      <c r="AD507" s="1165"/>
      <c r="AE507" s="1165"/>
    </row>
    <row r="508" ht="15.75" customHeight="1">
      <c r="W508" s="1164"/>
      <c r="X508" s="1164"/>
      <c r="AC508" s="1165"/>
      <c r="AD508" s="1165"/>
      <c r="AE508" s="1165"/>
    </row>
    <row r="509" ht="15.75" customHeight="1">
      <c r="W509" s="1164"/>
      <c r="X509" s="1164"/>
      <c r="AC509" s="1165"/>
      <c r="AD509" s="1165"/>
      <c r="AE509" s="1165"/>
    </row>
    <row r="510" ht="15.75" customHeight="1">
      <c r="W510" s="1164"/>
      <c r="X510" s="1164"/>
      <c r="AC510" s="1165"/>
      <c r="AD510" s="1165"/>
      <c r="AE510" s="1165"/>
    </row>
    <row r="511" ht="15.75" customHeight="1">
      <c r="W511" s="1164"/>
      <c r="X511" s="1164"/>
      <c r="AC511" s="1165"/>
      <c r="AD511" s="1165"/>
      <c r="AE511" s="1165"/>
    </row>
    <row r="512" ht="15.75" customHeight="1">
      <c r="W512" s="1164"/>
      <c r="X512" s="1164"/>
      <c r="AC512" s="1165"/>
      <c r="AD512" s="1165"/>
      <c r="AE512" s="1165"/>
    </row>
    <row r="513" ht="15.75" customHeight="1">
      <c r="W513" s="1164"/>
      <c r="X513" s="1164"/>
      <c r="AC513" s="1165"/>
      <c r="AD513" s="1165"/>
      <c r="AE513" s="1165"/>
    </row>
    <row r="514" ht="15.75" customHeight="1">
      <c r="W514" s="1164"/>
      <c r="X514" s="1164"/>
      <c r="AC514" s="1165"/>
      <c r="AD514" s="1165"/>
      <c r="AE514" s="1165"/>
    </row>
    <row r="515" ht="15.75" customHeight="1">
      <c r="W515" s="1164"/>
      <c r="X515" s="1164"/>
      <c r="AC515" s="1165"/>
      <c r="AD515" s="1165"/>
      <c r="AE515" s="1165"/>
    </row>
    <row r="516" ht="15.75" customHeight="1">
      <c r="W516" s="1164"/>
      <c r="X516" s="1164"/>
      <c r="AC516" s="1165"/>
      <c r="AD516" s="1165"/>
      <c r="AE516" s="1165"/>
    </row>
    <row r="517" ht="15.75" customHeight="1">
      <c r="W517" s="1164"/>
      <c r="X517" s="1164"/>
      <c r="AC517" s="1165"/>
      <c r="AD517" s="1165"/>
      <c r="AE517" s="1165"/>
    </row>
    <row r="518" ht="15.75" customHeight="1">
      <c r="W518" s="1164"/>
      <c r="X518" s="1164"/>
      <c r="AC518" s="1165"/>
      <c r="AD518" s="1165"/>
      <c r="AE518" s="1165"/>
    </row>
    <row r="519" ht="15.75" customHeight="1">
      <c r="W519" s="1164"/>
      <c r="X519" s="1164"/>
      <c r="AC519" s="1165"/>
      <c r="AD519" s="1165"/>
      <c r="AE519" s="1165"/>
    </row>
    <row r="520" ht="15.75" customHeight="1">
      <c r="W520" s="1164"/>
      <c r="X520" s="1164"/>
      <c r="AC520" s="1165"/>
      <c r="AD520" s="1165"/>
      <c r="AE520" s="1165"/>
    </row>
    <row r="521" ht="15.75" customHeight="1">
      <c r="W521" s="1164"/>
      <c r="X521" s="1164"/>
      <c r="AC521" s="1165"/>
      <c r="AD521" s="1165"/>
      <c r="AE521" s="1165"/>
    </row>
    <row r="522" ht="15.75" customHeight="1">
      <c r="W522" s="1164"/>
      <c r="X522" s="1164"/>
      <c r="AC522" s="1165"/>
      <c r="AD522" s="1165"/>
      <c r="AE522" s="1165"/>
    </row>
    <row r="523" ht="15.75" customHeight="1">
      <c r="W523" s="1164"/>
      <c r="X523" s="1164"/>
      <c r="AC523" s="1165"/>
      <c r="AD523" s="1165"/>
      <c r="AE523" s="1165"/>
    </row>
    <row r="524" ht="15.75" customHeight="1">
      <c r="W524" s="1164"/>
      <c r="X524" s="1164"/>
      <c r="AC524" s="1165"/>
      <c r="AD524" s="1165"/>
      <c r="AE524" s="1165"/>
    </row>
    <row r="525" ht="15.75" customHeight="1">
      <c r="W525" s="1164"/>
      <c r="X525" s="1164"/>
      <c r="AC525" s="1165"/>
      <c r="AD525" s="1165"/>
      <c r="AE525" s="1165"/>
    </row>
    <row r="526" ht="15.75" customHeight="1">
      <c r="W526" s="1164"/>
      <c r="X526" s="1164"/>
      <c r="AC526" s="1165"/>
      <c r="AD526" s="1165"/>
      <c r="AE526" s="1165"/>
    </row>
    <row r="527" ht="15.75" customHeight="1">
      <c r="W527" s="1164"/>
      <c r="X527" s="1164"/>
      <c r="AC527" s="1165"/>
      <c r="AD527" s="1165"/>
      <c r="AE527" s="1165"/>
    </row>
    <row r="528" ht="15.75" customHeight="1">
      <c r="W528" s="1164"/>
      <c r="X528" s="1164"/>
      <c r="AC528" s="1165"/>
      <c r="AD528" s="1165"/>
      <c r="AE528" s="1165"/>
    </row>
    <row r="529" ht="15.75" customHeight="1">
      <c r="W529" s="1164"/>
      <c r="X529" s="1164"/>
      <c r="AC529" s="1165"/>
      <c r="AD529" s="1165"/>
      <c r="AE529" s="1165"/>
    </row>
    <row r="530" ht="15.75" customHeight="1">
      <c r="W530" s="1164"/>
      <c r="X530" s="1164"/>
      <c r="AC530" s="1165"/>
      <c r="AD530" s="1165"/>
      <c r="AE530" s="1165"/>
    </row>
    <row r="531" ht="15.75" customHeight="1">
      <c r="W531" s="1164"/>
      <c r="X531" s="1164"/>
      <c r="AC531" s="1165"/>
      <c r="AD531" s="1165"/>
      <c r="AE531" s="1165"/>
    </row>
    <row r="532" ht="15.75" customHeight="1">
      <c r="W532" s="1164"/>
      <c r="X532" s="1164"/>
      <c r="AC532" s="1165"/>
      <c r="AD532" s="1165"/>
      <c r="AE532" s="1165"/>
    </row>
    <row r="533" ht="15.75" customHeight="1">
      <c r="W533" s="1164"/>
      <c r="X533" s="1164"/>
      <c r="AC533" s="1165"/>
      <c r="AD533" s="1165"/>
      <c r="AE533" s="1165"/>
    </row>
    <row r="534" ht="15.75" customHeight="1">
      <c r="W534" s="1164"/>
      <c r="X534" s="1164"/>
      <c r="AC534" s="1165"/>
      <c r="AD534" s="1165"/>
      <c r="AE534" s="1165"/>
    </row>
    <row r="535" ht="15.75" customHeight="1">
      <c r="W535" s="1164"/>
      <c r="X535" s="1164"/>
      <c r="AC535" s="1165"/>
      <c r="AD535" s="1165"/>
      <c r="AE535" s="1165"/>
    </row>
    <row r="536" ht="15.75" customHeight="1">
      <c r="W536" s="1164"/>
      <c r="X536" s="1164"/>
      <c r="AC536" s="1165"/>
      <c r="AD536" s="1165"/>
      <c r="AE536" s="1165"/>
    </row>
    <row r="537" ht="15.75" customHeight="1">
      <c r="W537" s="1164"/>
      <c r="X537" s="1164"/>
      <c r="AC537" s="1165"/>
      <c r="AD537" s="1165"/>
      <c r="AE537" s="1165"/>
    </row>
    <row r="538" ht="15.75" customHeight="1">
      <c r="W538" s="1164"/>
      <c r="X538" s="1164"/>
      <c r="AC538" s="1165"/>
      <c r="AD538" s="1165"/>
      <c r="AE538" s="1165"/>
    </row>
    <row r="539" ht="15.75" customHeight="1">
      <c r="W539" s="1164"/>
      <c r="X539" s="1164"/>
      <c r="AC539" s="1165"/>
      <c r="AD539" s="1165"/>
      <c r="AE539" s="1165"/>
    </row>
    <row r="540" ht="15.75" customHeight="1">
      <c r="W540" s="1164"/>
      <c r="X540" s="1164"/>
      <c r="AC540" s="1165"/>
      <c r="AD540" s="1165"/>
      <c r="AE540" s="1165"/>
    </row>
    <row r="541" ht="15.75" customHeight="1">
      <c r="W541" s="1164"/>
      <c r="X541" s="1164"/>
      <c r="AC541" s="1165"/>
      <c r="AD541" s="1165"/>
      <c r="AE541" s="1165"/>
    </row>
    <row r="542" ht="15.75" customHeight="1">
      <c r="W542" s="1164"/>
      <c r="X542" s="1164"/>
      <c r="AC542" s="1165"/>
      <c r="AD542" s="1165"/>
      <c r="AE542" s="1165"/>
    </row>
    <row r="543" ht="15.75" customHeight="1">
      <c r="W543" s="1164"/>
      <c r="X543" s="1164"/>
      <c r="AC543" s="1165"/>
      <c r="AD543" s="1165"/>
      <c r="AE543" s="1165"/>
    </row>
    <row r="544" ht="15.75" customHeight="1">
      <c r="W544" s="1164"/>
      <c r="X544" s="1164"/>
      <c r="AC544" s="1165"/>
      <c r="AD544" s="1165"/>
      <c r="AE544" s="1165"/>
    </row>
    <row r="545" ht="15.75" customHeight="1">
      <c r="W545" s="1164"/>
      <c r="X545" s="1164"/>
      <c r="AC545" s="1165"/>
      <c r="AD545" s="1165"/>
      <c r="AE545" s="1165"/>
    </row>
    <row r="546" ht="15.75" customHeight="1">
      <c r="W546" s="1164"/>
      <c r="X546" s="1164"/>
      <c r="AC546" s="1165"/>
      <c r="AD546" s="1165"/>
      <c r="AE546" s="1165"/>
    </row>
    <row r="547" ht="15.75" customHeight="1">
      <c r="W547" s="1164"/>
      <c r="X547" s="1164"/>
      <c r="AC547" s="1165"/>
      <c r="AD547" s="1165"/>
      <c r="AE547" s="1165"/>
    </row>
    <row r="548" ht="15.75" customHeight="1">
      <c r="W548" s="1164"/>
      <c r="X548" s="1164"/>
      <c r="AC548" s="1165"/>
      <c r="AD548" s="1165"/>
      <c r="AE548" s="1165"/>
    </row>
    <row r="549" ht="15.75" customHeight="1">
      <c r="W549" s="1164"/>
      <c r="X549" s="1164"/>
      <c r="AC549" s="1165"/>
      <c r="AD549" s="1165"/>
      <c r="AE549" s="1165"/>
    </row>
    <row r="550" ht="15.75" customHeight="1">
      <c r="W550" s="1164"/>
      <c r="X550" s="1164"/>
      <c r="AC550" s="1165"/>
      <c r="AD550" s="1165"/>
      <c r="AE550" s="1165"/>
    </row>
    <row r="551" ht="15.75" customHeight="1">
      <c r="W551" s="1164"/>
      <c r="X551" s="1164"/>
      <c r="AC551" s="1165"/>
      <c r="AD551" s="1165"/>
      <c r="AE551" s="1165"/>
    </row>
    <row r="552" ht="15.75" customHeight="1">
      <c r="W552" s="1164"/>
      <c r="X552" s="1164"/>
      <c r="AC552" s="1165"/>
      <c r="AD552" s="1165"/>
      <c r="AE552" s="1165"/>
    </row>
    <row r="553" ht="15.75" customHeight="1">
      <c r="W553" s="1164"/>
      <c r="X553" s="1164"/>
      <c r="AC553" s="1165"/>
      <c r="AD553" s="1165"/>
      <c r="AE553" s="1165"/>
    </row>
    <row r="554" ht="15.75" customHeight="1">
      <c r="W554" s="1164"/>
      <c r="X554" s="1164"/>
      <c r="AC554" s="1165"/>
      <c r="AD554" s="1165"/>
      <c r="AE554" s="1165"/>
    </row>
    <row r="555" ht="15.75" customHeight="1">
      <c r="W555" s="1164"/>
      <c r="X555" s="1164"/>
      <c r="AC555" s="1165"/>
      <c r="AD555" s="1165"/>
      <c r="AE555" s="1165"/>
    </row>
    <row r="556" ht="15.75" customHeight="1">
      <c r="W556" s="1164"/>
      <c r="X556" s="1164"/>
      <c r="AC556" s="1165"/>
      <c r="AD556" s="1165"/>
      <c r="AE556" s="1165"/>
    </row>
    <row r="557" ht="15.75" customHeight="1">
      <c r="W557" s="1164"/>
      <c r="X557" s="1164"/>
      <c r="AC557" s="1165"/>
      <c r="AD557" s="1165"/>
      <c r="AE557" s="1165"/>
    </row>
    <row r="558" ht="15.75" customHeight="1">
      <c r="W558" s="1164"/>
      <c r="X558" s="1164"/>
      <c r="AC558" s="1165"/>
      <c r="AD558" s="1165"/>
      <c r="AE558" s="1165"/>
    </row>
    <row r="559" ht="15.75" customHeight="1">
      <c r="W559" s="1164"/>
      <c r="X559" s="1164"/>
      <c r="AC559" s="1165"/>
      <c r="AD559" s="1165"/>
      <c r="AE559" s="1165"/>
    </row>
    <row r="560" ht="15.75" customHeight="1">
      <c r="W560" s="1164"/>
      <c r="X560" s="1164"/>
      <c r="AC560" s="1165"/>
      <c r="AD560" s="1165"/>
      <c r="AE560" s="1165"/>
    </row>
    <row r="561" ht="15.75" customHeight="1">
      <c r="W561" s="1164"/>
      <c r="X561" s="1164"/>
      <c r="AC561" s="1165"/>
      <c r="AD561" s="1165"/>
      <c r="AE561" s="1165"/>
    </row>
    <row r="562" ht="15.75" customHeight="1">
      <c r="W562" s="1164"/>
      <c r="X562" s="1164"/>
      <c r="AC562" s="1165"/>
      <c r="AD562" s="1165"/>
      <c r="AE562" s="1165"/>
    </row>
    <row r="563" ht="15.75" customHeight="1">
      <c r="W563" s="1164"/>
      <c r="X563" s="1164"/>
      <c r="AC563" s="1165"/>
      <c r="AD563" s="1165"/>
      <c r="AE563" s="1165"/>
    </row>
    <row r="564" ht="15.75" customHeight="1">
      <c r="W564" s="1164"/>
      <c r="X564" s="1164"/>
      <c r="AC564" s="1165"/>
      <c r="AD564" s="1165"/>
      <c r="AE564" s="1165"/>
    </row>
    <row r="565" ht="15.75" customHeight="1">
      <c r="W565" s="1164"/>
      <c r="X565" s="1164"/>
      <c r="AC565" s="1165"/>
      <c r="AD565" s="1165"/>
      <c r="AE565" s="1165"/>
    </row>
    <row r="566" ht="15.75" customHeight="1">
      <c r="W566" s="1164"/>
      <c r="X566" s="1164"/>
      <c r="AC566" s="1165"/>
      <c r="AD566" s="1165"/>
      <c r="AE566" s="1165"/>
    </row>
    <row r="567" ht="15.75" customHeight="1">
      <c r="W567" s="1164"/>
      <c r="X567" s="1164"/>
      <c r="AC567" s="1165"/>
      <c r="AD567" s="1165"/>
      <c r="AE567" s="1165"/>
    </row>
    <row r="568" ht="15.75" customHeight="1">
      <c r="W568" s="1164"/>
      <c r="X568" s="1164"/>
      <c r="AC568" s="1165"/>
      <c r="AD568" s="1165"/>
      <c r="AE568" s="1165"/>
    </row>
    <row r="569" ht="15.75" customHeight="1">
      <c r="W569" s="1164"/>
      <c r="X569" s="1164"/>
      <c r="AC569" s="1165"/>
      <c r="AD569" s="1165"/>
      <c r="AE569" s="1165"/>
    </row>
    <row r="570" ht="15.75" customHeight="1">
      <c r="W570" s="1164"/>
      <c r="X570" s="1164"/>
      <c r="AC570" s="1165"/>
      <c r="AD570" s="1165"/>
      <c r="AE570" s="1165"/>
    </row>
    <row r="571" ht="15.75" customHeight="1">
      <c r="W571" s="1164"/>
      <c r="X571" s="1164"/>
      <c r="AC571" s="1165"/>
      <c r="AD571" s="1165"/>
      <c r="AE571" s="1165"/>
    </row>
    <row r="572" ht="15.75" customHeight="1">
      <c r="W572" s="1164"/>
      <c r="X572" s="1164"/>
      <c r="AC572" s="1165"/>
      <c r="AD572" s="1165"/>
      <c r="AE572" s="1165"/>
    </row>
    <row r="573" ht="15.75" customHeight="1">
      <c r="W573" s="1164"/>
      <c r="X573" s="1164"/>
      <c r="AC573" s="1165"/>
      <c r="AD573" s="1165"/>
      <c r="AE573" s="1165"/>
    </row>
    <row r="574" ht="15.75" customHeight="1">
      <c r="W574" s="1164"/>
      <c r="X574" s="1164"/>
      <c r="AC574" s="1165"/>
      <c r="AD574" s="1165"/>
      <c r="AE574" s="1165"/>
    </row>
    <row r="575" ht="15.75" customHeight="1">
      <c r="W575" s="1164"/>
      <c r="X575" s="1164"/>
      <c r="AC575" s="1165"/>
      <c r="AD575" s="1165"/>
      <c r="AE575" s="1165"/>
    </row>
    <row r="576" ht="15.75" customHeight="1">
      <c r="W576" s="1164"/>
      <c r="X576" s="1164"/>
      <c r="AC576" s="1165"/>
      <c r="AD576" s="1165"/>
      <c r="AE576" s="1165"/>
    </row>
    <row r="577" ht="15.75" customHeight="1">
      <c r="W577" s="1164"/>
      <c r="X577" s="1164"/>
      <c r="AC577" s="1165"/>
      <c r="AD577" s="1165"/>
      <c r="AE577" s="1165"/>
    </row>
    <row r="578" ht="15.75" customHeight="1">
      <c r="W578" s="1164"/>
      <c r="X578" s="1164"/>
      <c r="AC578" s="1165"/>
      <c r="AD578" s="1165"/>
      <c r="AE578" s="1165"/>
    </row>
    <row r="579" ht="15.75" customHeight="1">
      <c r="W579" s="1164"/>
      <c r="X579" s="1164"/>
      <c r="AC579" s="1165"/>
      <c r="AD579" s="1165"/>
      <c r="AE579" s="1165"/>
    </row>
    <row r="580" ht="15.75" customHeight="1">
      <c r="W580" s="1164"/>
      <c r="X580" s="1164"/>
      <c r="AC580" s="1165"/>
      <c r="AD580" s="1165"/>
      <c r="AE580" s="1165"/>
    </row>
    <row r="581" ht="15.75" customHeight="1">
      <c r="W581" s="1164"/>
      <c r="X581" s="1164"/>
      <c r="AC581" s="1165"/>
      <c r="AD581" s="1165"/>
      <c r="AE581" s="1165"/>
    </row>
    <row r="582" ht="15.75" customHeight="1">
      <c r="W582" s="1164"/>
      <c r="X582" s="1164"/>
      <c r="AC582" s="1165"/>
      <c r="AD582" s="1165"/>
      <c r="AE582" s="1165"/>
    </row>
    <row r="583" ht="15.75" customHeight="1">
      <c r="W583" s="1164"/>
      <c r="X583" s="1164"/>
      <c r="AC583" s="1165"/>
      <c r="AD583" s="1165"/>
      <c r="AE583" s="1165"/>
    </row>
    <row r="584" ht="15.75" customHeight="1">
      <c r="W584" s="1164"/>
      <c r="X584" s="1164"/>
      <c r="AC584" s="1165"/>
      <c r="AD584" s="1165"/>
      <c r="AE584" s="1165"/>
    </row>
    <row r="585" ht="15.75" customHeight="1">
      <c r="W585" s="1164"/>
      <c r="X585" s="1164"/>
      <c r="AC585" s="1165"/>
      <c r="AD585" s="1165"/>
      <c r="AE585" s="1165"/>
    </row>
    <row r="586" ht="15.75" customHeight="1">
      <c r="W586" s="1164"/>
      <c r="X586" s="1164"/>
      <c r="AC586" s="1165"/>
      <c r="AD586" s="1165"/>
      <c r="AE586" s="1165"/>
    </row>
    <row r="587" ht="15.75" customHeight="1">
      <c r="W587" s="1164"/>
      <c r="X587" s="1164"/>
      <c r="AC587" s="1165"/>
      <c r="AD587" s="1165"/>
      <c r="AE587" s="1165"/>
    </row>
    <row r="588" ht="15.75" customHeight="1">
      <c r="W588" s="1164"/>
      <c r="X588" s="1164"/>
      <c r="AC588" s="1165"/>
      <c r="AD588" s="1165"/>
      <c r="AE588" s="1165"/>
    </row>
    <row r="589" ht="15.75" customHeight="1">
      <c r="W589" s="1164"/>
      <c r="X589" s="1164"/>
      <c r="AC589" s="1165"/>
      <c r="AD589" s="1165"/>
      <c r="AE589" s="1165"/>
    </row>
    <row r="590" ht="15.75" customHeight="1">
      <c r="W590" s="1164"/>
      <c r="X590" s="1164"/>
      <c r="AC590" s="1165"/>
      <c r="AD590" s="1165"/>
      <c r="AE590" s="1165"/>
    </row>
    <row r="591" ht="15.75" customHeight="1">
      <c r="W591" s="1164"/>
      <c r="X591" s="1164"/>
      <c r="AC591" s="1165"/>
      <c r="AD591" s="1165"/>
      <c r="AE591" s="1165"/>
    </row>
    <row r="592" ht="15.75" customHeight="1">
      <c r="W592" s="1164"/>
      <c r="X592" s="1164"/>
      <c r="AC592" s="1165"/>
      <c r="AD592" s="1165"/>
      <c r="AE592" s="1165"/>
    </row>
    <row r="593" ht="15.75" customHeight="1">
      <c r="W593" s="1164"/>
      <c r="X593" s="1164"/>
      <c r="AC593" s="1165"/>
      <c r="AD593" s="1165"/>
      <c r="AE593" s="1165"/>
    </row>
    <row r="594" ht="15.75" customHeight="1">
      <c r="W594" s="1164"/>
      <c r="X594" s="1164"/>
      <c r="AC594" s="1165"/>
      <c r="AD594" s="1165"/>
      <c r="AE594" s="1165"/>
    </row>
    <row r="595" ht="15.75" customHeight="1">
      <c r="W595" s="1164"/>
      <c r="X595" s="1164"/>
      <c r="AC595" s="1165"/>
      <c r="AD595" s="1165"/>
      <c r="AE595" s="1165"/>
    </row>
    <row r="596" ht="15.75" customHeight="1">
      <c r="W596" s="1164"/>
      <c r="X596" s="1164"/>
      <c r="AC596" s="1165"/>
      <c r="AD596" s="1165"/>
      <c r="AE596" s="1165"/>
    </row>
    <row r="597" ht="15.75" customHeight="1">
      <c r="W597" s="1164"/>
      <c r="X597" s="1164"/>
      <c r="AC597" s="1165"/>
      <c r="AD597" s="1165"/>
      <c r="AE597" s="1165"/>
    </row>
    <row r="598" ht="15.75" customHeight="1">
      <c r="W598" s="1164"/>
      <c r="X598" s="1164"/>
      <c r="AC598" s="1165"/>
      <c r="AD598" s="1165"/>
      <c r="AE598" s="1165"/>
    </row>
    <row r="599" ht="15.75" customHeight="1">
      <c r="W599" s="1164"/>
      <c r="X599" s="1164"/>
      <c r="AC599" s="1165"/>
      <c r="AD599" s="1165"/>
      <c r="AE599" s="1165"/>
    </row>
    <row r="600" ht="15.75" customHeight="1">
      <c r="W600" s="1164"/>
      <c r="X600" s="1164"/>
      <c r="AC600" s="1165"/>
      <c r="AD600" s="1165"/>
      <c r="AE600" s="1165"/>
    </row>
    <row r="601" ht="15.75" customHeight="1">
      <c r="W601" s="1164"/>
      <c r="X601" s="1164"/>
      <c r="AC601" s="1165"/>
      <c r="AD601" s="1165"/>
      <c r="AE601" s="1165"/>
    </row>
    <row r="602" ht="15.75" customHeight="1">
      <c r="W602" s="1164"/>
      <c r="X602" s="1164"/>
      <c r="AC602" s="1165"/>
      <c r="AD602" s="1165"/>
      <c r="AE602" s="1165"/>
    </row>
    <row r="603" ht="15.75" customHeight="1">
      <c r="W603" s="1164"/>
      <c r="X603" s="1164"/>
      <c r="AC603" s="1165"/>
      <c r="AD603" s="1165"/>
      <c r="AE603" s="1165"/>
    </row>
    <row r="604" ht="15.75" customHeight="1">
      <c r="W604" s="1164"/>
      <c r="X604" s="1164"/>
      <c r="AC604" s="1165"/>
      <c r="AD604" s="1165"/>
      <c r="AE604" s="1165"/>
    </row>
    <row r="605" ht="15.75" customHeight="1">
      <c r="W605" s="1164"/>
      <c r="X605" s="1164"/>
      <c r="AC605" s="1165"/>
      <c r="AD605" s="1165"/>
      <c r="AE605" s="1165"/>
    </row>
    <row r="606" ht="15.75" customHeight="1">
      <c r="W606" s="1164"/>
      <c r="X606" s="1164"/>
      <c r="AC606" s="1165"/>
      <c r="AD606" s="1165"/>
      <c r="AE606" s="1165"/>
    </row>
    <row r="607" ht="15.75" customHeight="1">
      <c r="W607" s="1164"/>
      <c r="X607" s="1164"/>
      <c r="AC607" s="1165"/>
      <c r="AD607" s="1165"/>
      <c r="AE607" s="1165"/>
    </row>
    <row r="608" ht="15.75" customHeight="1">
      <c r="W608" s="1164"/>
      <c r="X608" s="1164"/>
      <c r="AC608" s="1165"/>
      <c r="AD608" s="1165"/>
      <c r="AE608" s="1165"/>
    </row>
    <row r="609" ht="15.75" customHeight="1">
      <c r="W609" s="1164"/>
      <c r="X609" s="1164"/>
      <c r="AC609" s="1165"/>
      <c r="AD609" s="1165"/>
      <c r="AE609" s="1165"/>
    </row>
    <row r="610" ht="15.75" customHeight="1">
      <c r="W610" s="1164"/>
      <c r="X610" s="1164"/>
      <c r="AC610" s="1165"/>
      <c r="AD610" s="1165"/>
      <c r="AE610" s="1165"/>
    </row>
    <row r="611" ht="15.75" customHeight="1">
      <c r="W611" s="1164"/>
      <c r="X611" s="1164"/>
      <c r="AC611" s="1165"/>
      <c r="AD611" s="1165"/>
      <c r="AE611" s="1165"/>
    </row>
    <row r="612" ht="15.75" customHeight="1">
      <c r="W612" s="1164"/>
      <c r="X612" s="1164"/>
      <c r="AC612" s="1165"/>
      <c r="AD612" s="1165"/>
      <c r="AE612" s="1165"/>
    </row>
    <row r="613" ht="15.75" customHeight="1">
      <c r="W613" s="1164"/>
      <c r="X613" s="1164"/>
      <c r="AC613" s="1165"/>
      <c r="AD613" s="1165"/>
      <c r="AE613" s="1165"/>
    </row>
    <row r="614" ht="15.75" customHeight="1">
      <c r="W614" s="1164"/>
      <c r="X614" s="1164"/>
      <c r="AC614" s="1165"/>
      <c r="AD614" s="1165"/>
      <c r="AE614" s="1165"/>
    </row>
    <row r="615" ht="15.75" customHeight="1">
      <c r="W615" s="1164"/>
      <c r="X615" s="1164"/>
      <c r="AC615" s="1165"/>
      <c r="AD615" s="1165"/>
      <c r="AE615" s="1165"/>
    </row>
    <row r="616" ht="15.75" customHeight="1">
      <c r="W616" s="1164"/>
      <c r="X616" s="1164"/>
      <c r="AC616" s="1165"/>
      <c r="AD616" s="1165"/>
      <c r="AE616" s="1165"/>
    </row>
    <row r="617" ht="15.75" customHeight="1">
      <c r="W617" s="1164"/>
      <c r="X617" s="1164"/>
      <c r="AC617" s="1165"/>
      <c r="AD617" s="1165"/>
      <c r="AE617" s="1165"/>
    </row>
    <row r="618" ht="15.75" customHeight="1">
      <c r="W618" s="1164"/>
      <c r="X618" s="1164"/>
      <c r="AC618" s="1165"/>
      <c r="AD618" s="1165"/>
      <c r="AE618" s="1165"/>
    </row>
    <row r="619" ht="15.75" customHeight="1">
      <c r="W619" s="1164"/>
      <c r="X619" s="1164"/>
      <c r="AC619" s="1165"/>
      <c r="AD619" s="1165"/>
      <c r="AE619" s="1165"/>
    </row>
    <row r="620" ht="15.75" customHeight="1">
      <c r="W620" s="1164"/>
      <c r="X620" s="1164"/>
      <c r="AC620" s="1165"/>
      <c r="AD620" s="1165"/>
      <c r="AE620" s="1165"/>
    </row>
    <row r="621" ht="15.75" customHeight="1">
      <c r="W621" s="1164"/>
      <c r="X621" s="1164"/>
      <c r="AC621" s="1165"/>
      <c r="AD621" s="1165"/>
      <c r="AE621" s="1165"/>
    </row>
    <row r="622" ht="15.75" customHeight="1">
      <c r="W622" s="1164"/>
      <c r="X622" s="1164"/>
      <c r="AC622" s="1165"/>
      <c r="AD622" s="1165"/>
      <c r="AE622" s="1165"/>
    </row>
    <row r="623" ht="15.75" customHeight="1">
      <c r="W623" s="1164"/>
      <c r="X623" s="1164"/>
      <c r="AC623" s="1165"/>
      <c r="AD623" s="1165"/>
      <c r="AE623" s="1165"/>
    </row>
    <row r="624" ht="15.75" customHeight="1">
      <c r="W624" s="1164"/>
      <c r="X624" s="1164"/>
      <c r="AC624" s="1165"/>
      <c r="AD624" s="1165"/>
      <c r="AE624" s="1165"/>
    </row>
    <row r="625" ht="15.75" customHeight="1">
      <c r="W625" s="1164"/>
      <c r="X625" s="1164"/>
      <c r="AC625" s="1165"/>
      <c r="AD625" s="1165"/>
      <c r="AE625" s="1165"/>
    </row>
    <row r="626" ht="15.75" customHeight="1">
      <c r="W626" s="1164"/>
      <c r="X626" s="1164"/>
      <c r="AC626" s="1165"/>
      <c r="AD626" s="1165"/>
      <c r="AE626" s="1165"/>
    </row>
    <row r="627" ht="15.75" customHeight="1">
      <c r="W627" s="1164"/>
      <c r="X627" s="1164"/>
      <c r="AC627" s="1165"/>
      <c r="AD627" s="1165"/>
      <c r="AE627" s="1165"/>
    </row>
    <row r="628" ht="15.75" customHeight="1">
      <c r="W628" s="1164"/>
      <c r="X628" s="1164"/>
      <c r="AC628" s="1165"/>
      <c r="AD628" s="1165"/>
      <c r="AE628" s="1165"/>
    </row>
    <row r="629" ht="15.75" customHeight="1">
      <c r="W629" s="1164"/>
      <c r="X629" s="1164"/>
      <c r="AC629" s="1165"/>
      <c r="AD629" s="1165"/>
      <c r="AE629" s="1165"/>
    </row>
    <row r="630" ht="15.75" customHeight="1">
      <c r="W630" s="1164"/>
      <c r="X630" s="1164"/>
      <c r="AC630" s="1165"/>
      <c r="AD630" s="1165"/>
      <c r="AE630" s="1165"/>
    </row>
    <row r="631" ht="15.75" customHeight="1">
      <c r="W631" s="1164"/>
      <c r="X631" s="1164"/>
      <c r="AC631" s="1165"/>
      <c r="AD631" s="1165"/>
      <c r="AE631" s="1165"/>
    </row>
    <row r="632" ht="15.75" customHeight="1">
      <c r="W632" s="1164"/>
      <c r="X632" s="1164"/>
      <c r="AC632" s="1165"/>
      <c r="AD632" s="1165"/>
      <c r="AE632" s="1165"/>
    </row>
    <row r="633" ht="15.75" customHeight="1">
      <c r="W633" s="1164"/>
      <c r="X633" s="1164"/>
      <c r="AC633" s="1165"/>
      <c r="AD633" s="1165"/>
      <c r="AE633" s="1165"/>
    </row>
    <row r="634" ht="15.75" customHeight="1">
      <c r="W634" s="1164"/>
      <c r="X634" s="1164"/>
      <c r="AC634" s="1165"/>
      <c r="AD634" s="1165"/>
      <c r="AE634" s="1165"/>
    </row>
    <row r="635" ht="15.75" customHeight="1">
      <c r="W635" s="1164"/>
      <c r="X635" s="1164"/>
      <c r="AC635" s="1165"/>
      <c r="AD635" s="1165"/>
      <c r="AE635" s="1165"/>
    </row>
    <row r="636" ht="15.75" customHeight="1">
      <c r="W636" s="1164"/>
      <c r="X636" s="1164"/>
      <c r="AC636" s="1165"/>
      <c r="AD636" s="1165"/>
      <c r="AE636" s="1165"/>
    </row>
    <row r="637" ht="15.75" customHeight="1">
      <c r="W637" s="1164"/>
      <c r="X637" s="1164"/>
      <c r="AC637" s="1165"/>
      <c r="AD637" s="1165"/>
      <c r="AE637" s="1165"/>
    </row>
    <row r="638" ht="15.75" customHeight="1">
      <c r="W638" s="1164"/>
      <c r="X638" s="1164"/>
      <c r="AC638" s="1165"/>
      <c r="AD638" s="1165"/>
      <c r="AE638" s="1165"/>
    </row>
    <row r="639" ht="15.75" customHeight="1">
      <c r="W639" s="1164"/>
      <c r="X639" s="1164"/>
      <c r="AC639" s="1165"/>
      <c r="AD639" s="1165"/>
      <c r="AE639" s="1165"/>
    </row>
    <row r="640" ht="15.75" customHeight="1">
      <c r="W640" s="1164"/>
      <c r="X640" s="1164"/>
      <c r="AC640" s="1165"/>
      <c r="AD640" s="1165"/>
      <c r="AE640" s="1165"/>
    </row>
    <row r="641" ht="15.75" customHeight="1">
      <c r="W641" s="1164"/>
      <c r="X641" s="1164"/>
      <c r="AC641" s="1165"/>
      <c r="AD641" s="1165"/>
      <c r="AE641" s="1165"/>
    </row>
    <row r="642" ht="15.75" customHeight="1">
      <c r="W642" s="1164"/>
      <c r="X642" s="1164"/>
      <c r="AC642" s="1165"/>
      <c r="AD642" s="1165"/>
      <c r="AE642" s="1165"/>
    </row>
    <row r="643" ht="15.75" customHeight="1">
      <c r="W643" s="1164"/>
      <c r="X643" s="1164"/>
      <c r="AC643" s="1165"/>
      <c r="AD643" s="1165"/>
      <c r="AE643" s="1165"/>
    </row>
    <row r="644" ht="15.75" customHeight="1">
      <c r="W644" s="1164"/>
      <c r="X644" s="1164"/>
      <c r="AC644" s="1165"/>
      <c r="AD644" s="1165"/>
      <c r="AE644" s="1165"/>
    </row>
    <row r="645" ht="15.75" customHeight="1">
      <c r="W645" s="1164"/>
      <c r="X645" s="1164"/>
      <c r="AC645" s="1165"/>
      <c r="AD645" s="1165"/>
      <c r="AE645" s="1165"/>
    </row>
    <row r="646" ht="15.75" customHeight="1">
      <c r="W646" s="1164"/>
      <c r="X646" s="1164"/>
      <c r="AC646" s="1165"/>
      <c r="AD646" s="1165"/>
      <c r="AE646" s="1165"/>
    </row>
    <row r="647" ht="15.75" customHeight="1">
      <c r="W647" s="1164"/>
      <c r="X647" s="1164"/>
      <c r="AC647" s="1165"/>
      <c r="AD647" s="1165"/>
      <c r="AE647" s="1165"/>
    </row>
    <row r="648" ht="15.75" customHeight="1">
      <c r="W648" s="1164"/>
      <c r="X648" s="1164"/>
      <c r="AC648" s="1165"/>
      <c r="AD648" s="1165"/>
      <c r="AE648" s="1165"/>
    </row>
    <row r="649" ht="15.75" customHeight="1">
      <c r="W649" s="1164"/>
      <c r="X649" s="1164"/>
      <c r="AC649" s="1165"/>
      <c r="AD649" s="1165"/>
      <c r="AE649" s="1165"/>
    </row>
    <row r="650" ht="15.75" customHeight="1">
      <c r="W650" s="1164"/>
      <c r="X650" s="1164"/>
      <c r="AC650" s="1165"/>
      <c r="AD650" s="1165"/>
      <c r="AE650" s="1165"/>
    </row>
    <row r="651" ht="15.75" customHeight="1">
      <c r="W651" s="1164"/>
      <c r="X651" s="1164"/>
      <c r="AC651" s="1165"/>
      <c r="AD651" s="1165"/>
      <c r="AE651" s="1165"/>
    </row>
    <row r="652" ht="15.75" customHeight="1">
      <c r="W652" s="1164"/>
      <c r="X652" s="1164"/>
      <c r="AC652" s="1165"/>
      <c r="AD652" s="1165"/>
      <c r="AE652" s="1165"/>
    </row>
    <row r="653" ht="15.75" customHeight="1">
      <c r="W653" s="1164"/>
      <c r="X653" s="1164"/>
      <c r="AC653" s="1165"/>
      <c r="AD653" s="1165"/>
      <c r="AE653" s="1165"/>
    </row>
    <row r="654" ht="15.75" customHeight="1">
      <c r="W654" s="1164"/>
      <c r="X654" s="1164"/>
      <c r="AC654" s="1165"/>
      <c r="AD654" s="1165"/>
      <c r="AE654" s="1165"/>
    </row>
    <row r="655" ht="15.75" customHeight="1">
      <c r="W655" s="1164"/>
      <c r="X655" s="1164"/>
      <c r="AC655" s="1165"/>
      <c r="AD655" s="1165"/>
      <c r="AE655" s="1165"/>
    </row>
    <row r="656" ht="15.75" customHeight="1">
      <c r="W656" s="1164"/>
      <c r="X656" s="1164"/>
      <c r="AC656" s="1165"/>
      <c r="AD656" s="1165"/>
      <c r="AE656" s="1165"/>
    </row>
    <row r="657" ht="15.75" customHeight="1">
      <c r="W657" s="1164"/>
      <c r="X657" s="1164"/>
      <c r="AC657" s="1165"/>
      <c r="AD657" s="1165"/>
      <c r="AE657" s="1165"/>
    </row>
    <row r="658" ht="15.75" customHeight="1">
      <c r="W658" s="1164"/>
      <c r="X658" s="1164"/>
      <c r="AC658" s="1165"/>
      <c r="AD658" s="1165"/>
      <c r="AE658" s="1165"/>
    </row>
    <row r="659" ht="15.75" customHeight="1">
      <c r="W659" s="1164"/>
      <c r="X659" s="1164"/>
      <c r="AC659" s="1165"/>
      <c r="AD659" s="1165"/>
      <c r="AE659" s="1165"/>
    </row>
    <row r="660" ht="15.75" customHeight="1">
      <c r="W660" s="1164"/>
      <c r="X660" s="1164"/>
      <c r="AC660" s="1165"/>
      <c r="AD660" s="1165"/>
      <c r="AE660" s="1165"/>
    </row>
    <row r="661" ht="15.75" customHeight="1">
      <c r="W661" s="1164"/>
      <c r="X661" s="1164"/>
      <c r="AC661" s="1165"/>
      <c r="AD661" s="1165"/>
      <c r="AE661" s="1165"/>
    </row>
    <row r="662" ht="15.75" customHeight="1">
      <c r="W662" s="1164"/>
      <c r="X662" s="1164"/>
      <c r="AC662" s="1165"/>
      <c r="AD662" s="1165"/>
      <c r="AE662" s="1165"/>
    </row>
    <row r="663" ht="15.75" customHeight="1">
      <c r="W663" s="1164"/>
      <c r="X663" s="1164"/>
      <c r="AC663" s="1165"/>
      <c r="AD663" s="1165"/>
      <c r="AE663" s="1165"/>
    </row>
    <row r="664" ht="15.75" customHeight="1">
      <c r="W664" s="1164"/>
      <c r="X664" s="1164"/>
      <c r="AC664" s="1165"/>
      <c r="AD664" s="1165"/>
      <c r="AE664" s="1165"/>
    </row>
    <row r="665" ht="15.75" customHeight="1">
      <c r="W665" s="1164"/>
      <c r="X665" s="1164"/>
      <c r="AC665" s="1165"/>
      <c r="AD665" s="1165"/>
      <c r="AE665" s="1165"/>
    </row>
    <row r="666" ht="15.75" customHeight="1">
      <c r="W666" s="1164"/>
      <c r="X666" s="1164"/>
      <c r="AC666" s="1165"/>
      <c r="AD666" s="1165"/>
      <c r="AE666" s="1165"/>
    </row>
    <row r="667" ht="15.75" customHeight="1">
      <c r="W667" s="1164"/>
      <c r="X667" s="1164"/>
      <c r="AC667" s="1165"/>
      <c r="AD667" s="1165"/>
      <c r="AE667" s="1165"/>
    </row>
    <row r="668" ht="15.75" customHeight="1">
      <c r="W668" s="1164"/>
      <c r="X668" s="1164"/>
      <c r="AC668" s="1165"/>
      <c r="AD668" s="1165"/>
      <c r="AE668" s="1165"/>
    </row>
    <row r="669" ht="15.75" customHeight="1">
      <c r="W669" s="1164"/>
      <c r="X669" s="1164"/>
      <c r="AC669" s="1165"/>
      <c r="AD669" s="1165"/>
      <c r="AE669" s="1165"/>
    </row>
    <row r="670" ht="15.75" customHeight="1">
      <c r="W670" s="1164"/>
      <c r="X670" s="1164"/>
      <c r="AC670" s="1165"/>
      <c r="AD670" s="1165"/>
      <c r="AE670" s="1165"/>
    </row>
    <row r="671" ht="15.75" customHeight="1">
      <c r="W671" s="1164"/>
      <c r="X671" s="1164"/>
      <c r="AC671" s="1165"/>
      <c r="AD671" s="1165"/>
      <c r="AE671" s="1165"/>
    </row>
    <row r="672" ht="15.75" customHeight="1">
      <c r="W672" s="1164"/>
      <c r="X672" s="1164"/>
      <c r="AC672" s="1165"/>
      <c r="AD672" s="1165"/>
      <c r="AE672" s="1165"/>
    </row>
    <row r="673" ht="15.75" customHeight="1">
      <c r="W673" s="1164"/>
      <c r="X673" s="1164"/>
      <c r="AC673" s="1165"/>
      <c r="AD673" s="1165"/>
      <c r="AE673" s="1165"/>
    </row>
    <row r="674" ht="15.75" customHeight="1">
      <c r="W674" s="1164"/>
      <c r="X674" s="1164"/>
      <c r="AC674" s="1165"/>
      <c r="AD674" s="1165"/>
      <c r="AE674" s="1165"/>
    </row>
    <row r="675" ht="15.75" customHeight="1">
      <c r="W675" s="1164"/>
      <c r="X675" s="1164"/>
      <c r="AC675" s="1165"/>
      <c r="AD675" s="1165"/>
      <c r="AE675" s="1165"/>
    </row>
    <row r="676" ht="15.75" customHeight="1">
      <c r="W676" s="1164"/>
      <c r="X676" s="1164"/>
      <c r="AC676" s="1165"/>
      <c r="AD676" s="1165"/>
      <c r="AE676" s="1165"/>
    </row>
    <row r="677" ht="15.75" customHeight="1">
      <c r="W677" s="1164"/>
      <c r="X677" s="1164"/>
      <c r="AC677" s="1165"/>
      <c r="AD677" s="1165"/>
      <c r="AE677" s="1165"/>
    </row>
    <row r="678" ht="15.75" customHeight="1">
      <c r="W678" s="1164"/>
      <c r="X678" s="1164"/>
      <c r="AC678" s="1165"/>
      <c r="AD678" s="1165"/>
      <c r="AE678" s="1165"/>
    </row>
    <row r="679" ht="15.75" customHeight="1">
      <c r="W679" s="1164"/>
      <c r="X679" s="1164"/>
      <c r="AC679" s="1165"/>
      <c r="AD679" s="1165"/>
      <c r="AE679" s="1165"/>
    </row>
    <row r="680" ht="15.75" customHeight="1">
      <c r="W680" s="1164"/>
      <c r="X680" s="1164"/>
      <c r="AC680" s="1165"/>
      <c r="AD680" s="1165"/>
      <c r="AE680" s="1165"/>
    </row>
    <row r="681" ht="15.75" customHeight="1">
      <c r="W681" s="1164"/>
      <c r="X681" s="1164"/>
      <c r="AC681" s="1165"/>
      <c r="AD681" s="1165"/>
      <c r="AE681" s="1165"/>
    </row>
    <row r="682" ht="15.75" customHeight="1">
      <c r="W682" s="1164"/>
      <c r="X682" s="1164"/>
      <c r="AC682" s="1165"/>
      <c r="AD682" s="1165"/>
      <c r="AE682" s="1165"/>
    </row>
    <row r="683" ht="15.75" customHeight="1">
      <c r="W683" s="1164"/>
      <c r="X683" s="1164"/>
      <c r="AC683" s="1165"/>
      <c r="AD683" s="1165"/>
      <c r="AE683" s="1165"/>
    </row>
    <row r="684" ht="15.75" customHeight="1">
      <c r="W684" s="1164"/>
      <c r="X684" s="1164"/>
      <c r="AC684" s="1165"/>
      <c r="AD684" s="1165"/>
      <c r="AE684" s="1165"/>
    </row>
    <row r="685" ht="15.75" customHeight="1">
      <c r="W685" s="1164"/>
      <c r="X685" s="1164"/>
      <c r="AC685" s="1165"/>
      <c r="AD685" s="1165"/>
      <c r="AE685" s="1165"/>
    </row>
    <row r="686" ht="15.75" customHeight="1">
      <c r="W686" s="1164"/>
      <c r="X686" s="1164"/>
      <c r="AC686" s="1165"/>
      <c r="AD686" s="1165"/>
      <c r="AE686" s="1165"/>
    </row>
    <row r="687" ht="15.75" customHeight="1">
      <c r="W687" s="1164"/>
      <c r="X687" s="1164"/>
      <c r="AC687" s="1165"/>
      <c r="AD687" s="1165"/>
      <c r="AE687" s="1165"/>
    </row>
    <row r="688" ht="15.75" customHeight="1">
      <c r="W688" s="1164"/>
      <c r="X688" s="1164"/>
      <c r="AC688" s="1165"/>
      <c r="AD688" s="1165"/>
      <c r="AE688" s="1165"/>
    </row>
    <row r="689" ht="15.75" customHeight="1">
      <c r="W689" s="1164"/>
      <c r="X689" s="1164"/>
      <c r="AC689" s="1165"/>
      <c r="AD689" s="1165"/>
      <c r="AE689" s="1165"/>
    </row>
    <row r="690" ht="15.75" customHeight="1">
      <c r="W690" s="1164"/>
      <c r="X690" s="1164"/>
      <c r="AC690" s="1165"/>
      <c r="AD690" s="1165"/>
      <c r="AE690" s="1165"/>
    </row>
    <row r="691" ht="15.75" customHeight="1">
      <c r="W691" s="1164"/>
      <c r="X691" s="1164"/>
      <c r="AC691" s="1165"/>
      <c r="AD691" s="1165"/>
      <c r="AE691" s="1165"/>
    </row>
    <row r="692" ht="15.75" customHeight="1">
      <c r="W692" s="1164"/>
      <c r="X692" s="1164"/>
      <c r="AC692" s="1165"/>
      <c r="AD692" s="1165"/>
      <c r="AE692" s="1165"/>
    </row>
    <row r="693" ht="15.75" customHeight="1">
      <c r="W693" s="1164"/>
      <c r="X693" s="1164"/>
      <c r="AC693" s="1165"/>
      <c r="AD693" s="1165"/>
      <c r="AE693" s="1165"/>
    </row>
    <row r="694" ht="15.75" customHeight="1">
      <c r="W694" s="1164"/>
      <c r="X694" s="1164"/>
      <c r="AC694" s="1165"/>
      <c r="AD694" s="1165"/>
      <c r="AE694" s="1165"/>
    </row>
    <row r="695" ht="15.75" customHeight="1">
      <c r="W695" s="1164"/>
      <c r="X695" s="1164"/>
      <c r="AC695" s="1165"/>
      <c r="AD695" s="1165"/>
      <c r="AE695" s="1165"/>
    </row>
    <row r="696" ht="15.75" customHeight="1">
      <c r="W696" s="1164"/>
      <c r="X696" s="1164"/>
      <c r="AC696" s="1165"/>
      <c r="AD696" s="1165"/>
      <c r="AE696" s="1165"/>
    </row>
    <row r="697" ht="15.75" customHeight="1">
      <c r="W697" s="1164"/>
      <c r="X697" s="1164"/>
      <c r="AC697" s="1165"/>
      <c r="AD697" s="1165"/>
      <c r="AE697" s="1165"/>
    </row>
    <row r="698" ht="15.75" customHeight="1">
      <c r="W698" s="1164"/>
      <c r="X698" s="1164"/>
      <c r="AC698" s="1165"/>
      <c r="AD698" s="1165"/>
      <c r="AE698" s="1165"/>
    </row>
    <row r="699" ht="15.75" customHeight="1">
      <c r="W699" s="1164"/>
      <c r="X699" s="1164"/>
      <c r="AC699" s="1165"/>
      <c r="AD699" s="1165"/>
      <c r="AE699" s="1165"/>
    </row>
    <row r="700" ht="15.75" customHeight="1">
      <c r="W700" s="1164"/>
      <c r="X700" s="1164"/>
      <c r="AC700" s="1165"/>
      <c r="AD700" s="1165"/>
      <c r="AE700" s="1165"/>
    </row>
    <row r="701" ht="15.75" customHeight="1">
      <c r="W701" s="1164"/>
      <c r="X701" s="1164"/>
      <c r="AC701" s="1165"/>
      <c r="AD701" s="1165"/>
      <c r="AE701" s="1165"/>
    </row>
    <row r="702" ht="15.75" customHeight="1">
      <c r="W702" s="1164"/>
      <c r="X702" s="1164"/>
      <c r="AC702" s="1165"/>
      <c r="AD702" s="1165"/>
      <c r="AE702" s="1165"/>
    </row>
    <row r="703" ht="15.75" customHeight="1">
      <c r="W703" s="1164"/>
      <c r="X703" s="1164"/>
      <c r="AC703" s="1165"/>
      <c r="AD703" s="1165"/>
      <c r="AE703" s="1165"/>
    </row>
    <row r="704" ht="15.75" customHeight="1">
      <c r="W704" s="1164"/>
      <c r="X704" s="1164"/>
      <c r="AC704" s="1165"/>
      <c r="AD704" s="1165"/>
      <c r="AE704" s="1165"/>
    </row>
    <row r="705" ht="15.75" customHeight="1">
      <c r="W705" s="1164"/>
      <c r="X705" s="1164"/>
      <c r="AC705" s="1165"/>
      <c r="AD705" s="1165"/>
      <c r="AE705" s="1165"/>
    </row>
    <row r="706" ht="15.75" customHeight="1">
      <c r="W706" s="1164"/>
      <c r="X706" s="1164"/>
      <c r="AC706" s="1165"/>
      <c r="AD706" s="1165"/>
      <c r="AE706" s="1165"/>
    </row>
    <row r="707" ht="15.75" customHeight="1">
      <c r="W707" s="1164"/>
      <c r="X707" s="1164"/>
      <c r="AC707" s="1165"/>
      <c r="AD707" s="1165"/>
      <c r="AE707" s="1165"/>
    </row>
    <row r="708" ht="15.75" customHeight="1">
      <c r="W708" s="1164"/>
      <c r="X708" s="1164"/>
      <c r="AC708" s="1165"/>
      <c r="AD708" s="1165"/>
      <c r="AE708" s="1165"/>
    </row>
    <row r="709" ht="15.75" customHeight="1">
      <c r="W709" s="1164"/>
      <c r="X709" s="1164"/>
      <c r="AC709" s="1165"/>
      <c r="AD709" s="1165"/>
      <c r="AE709" s="1165"/>
    </row>
    <row r="710" ht="15.75" customHeight="1">
      <c r="W710" s="1164"/>
      <c r="X710" s="1164"/>
      <c r="AC710" s="1165"/>
      <c r="AD710" s="1165"/>
      <c r="AE710" s="1165"/>
    </row>
    <row r="711" ht="15.75" customHeight="1">
      <c r="W711" s="1164"/>
      <c r="X711" s="1164"/>
      <c r="AC711" s="1165"/>
      <c r="AD711" s="1165"/>
      <c r="AE711" s="1165"/>
    </row>
    <row r="712" ht="15.75" customHeight="1">
      <c r="W712" s="1164"/>
      <c r="X712" s="1164"/>
      <c r="AC712" s="1165"/>
      <c r="AD712" s="1165"/>
      <c r="AE712" s="1165"/>
    </row>
    <row r="713" ht="15.75" customHeight="1">
      <c r="W713" s="1164"/>
      <c r="X713" s="1164"/>
      <c r="AC713" s="1165"/>
      <c r="AD713" s="1165"/>
      <c r="AE713" s="1165"/>
    </row>
    <row r="714" ht="15.75" customHeight="1">
      <c r="W714" s="1164"/>
      <c r="X714" s="1164"/>
      <c r="AC714" s="1165"/>
      <c r="AD714" s="1165"/>
      <c r="AE714" s="1165"/>
    </row>
    <row r="715" ht="15.75" customHeight="1">
      <c r="W715" s="1164"/>
      <c r="X715" s="1164"/>
      <c r="AC715" s="1165"/>
      <c r="AD715" s="1165"/>
      <c r="AE715" s="1165"/>
    </row>
    <row r="716" ht="15.75" customHeight="1">
      <c r="W716" s="1164"/>
      <c r="X716" s="1164"/>
      <c r="AC716" s="1165"/>
      <c r="AD716" s="1165"/>
      <c r="AE716" s="1165"/>
    </row>
    <row r="717" ht="15.75" customHeight="1">
      <c r="W717" s="1164"/>
      <c r="X717" s="1164"/>
      <c r="AC717" s="1165"/>
      <c r="AD717" s="1165"/>
      <c r="AE717" s="1165"/>
    </row>
    <row r="718" ht="15.75" customHeight="1">
      <c r="W718" s="1164"/>
      <c r="X718" s="1164"/>
      <c r="AC718" s="1165"/>
      <c r="AD718" s="1165"/>
      <c r="AE718" s="1165"/>
    </row>
    <row r="719" ht="15.75" customHeight="1">
      <c r="W719" s="1164"/>
      <c r="X719" s="1164"/>
      <c r="AC719" s="1165"/>
      <c r="AD719" s="1165"/>
      <c r="AE719" s="1165"/>
    </row>
    <row r="720" ht="15.75" customHeight="1">
      <c r="W720" s="1164"/>
      <c r="X720" s="1164"/>
      <c r="AC720" s="1165"/>
      <c r="AD720" s="1165"/>
      <c r="AE720" s="1165"/>
    </row>
    <row r="721" ht="15.75" customHeight="1">
      <c r="W721" s="1164"/>
      <c r="X721" s="1164"/>
      <c r="AC721" s="1165"/>
      <c r="AD721" s="1165"/>
      <c r="AE721" s="1165"/>
    </row>
    <row r="722" ht="15.75" customHeight="1">
      <c r="W722" s="1164"/>
      <c r="X722" s="1164"/>
      <c r="AC722" s="1165"/>
      <c r="AD722" s="1165"/>
      <c r="AE722" s="1165"/>
    </row>
    <row r="723" ht="15.75" customHeight="1">
      <c r="W723" s="1164"/>
      <c r="X723" s="1164"/>
      <c r="AC723" s="1165"/>
      <c r="AD723" s="1165"/>
      <c r="AE723" s="1165"/>
    </row>
    <row r="724" ht="15.75" customHeight="1">
      <c r="W724" s="1164"/>
      <c r="X724" s="1164"/>
      <c r="AC724" s="1165"/>
      <c r="AD724" s="1165"/>
      <c r="AE724" s="1165"/>
    </row>
    <row r="725" ht="15.75" customHeight="1">
      <c r="W725" s="1164"/>
      <c r="X725" s="1164"/>
      <c r="AC725" s="1165"/>
      <c r="AD725" s="1165"/>
      <c r="AE725" s="1165"/>
    </row>
    <row r="726" ht="15.75" customHeight="1">
      <c r="W726" s="1164"/>
      <c r="X726" s="1164"/>
      <c r="AC726" s="1165"/>
      <c r="AD726" s="1165"/>
      <c r="AE726" s="1165"/>
    </row>
    <row r="727" ht="15.75" customHeight="1">
      <c r="W727" s="1164"/>
      <c r="X727" s="1164"/>
      <c r="AC727" s="1165"/>
      <c r="AD727" s="1165"/>
      <c r="AE727" s="1165"/>
    </row>
    <row r="728" ht="15.75" customHeight="1">
      <c r="W728" s="1164"/>
      <c r="X728" s="1164"/>
      <c r="AC728" s="1165"/>
      <c r="AD728" s="1165"/>
      <c r="AE728" s="1165"/>
    </row>
    <row r="729" ht="15.75" customHeight="1">
      <c r="W729" s="1164"/>
      <c r="X729" s="1164"/>
      <c r="AC729" s="1165"/>
      <c r="AD729" s="1165"/>
      <c r="AE729" s="1165"/>
    </row>
    <row r="730" ht="15.75" customHeight="1">
      <c r="W730" s="1164"/>
      <c r="X730" s="1164"/>
      <c r="AC730" s="1165"/>
      <c r="AD730" s="1165"/>
      <c r="AE730" s="1165"/>
    </row>
    <row r="731" ht="15.75" customHeight="1">
      <c r="W731" s="1164"/>
      <c r="X731" s="1164"/>
      <c r="AC731" s="1165"/>
      <c r="AD731" s="1165"/>
      <c r="AE731" s="1165"/>
    </row>
    <row r="732" ht="15.75" customHeight="1">
      <c r="W732" s="1164"/>
      <c r="X732" s="1164"/>
      <c r="AC732" s="1165"/>
      <c r="AD732" s="1165"/>
      <c r="AE732" s="1165"/>
    </row>
    <row r="733" ht="15.75" customHeight="1">
      <c r="W733" s="1164"/>
      <c r="X733" s="1164"/>
      <c r="AC733" s="1165"/>
      <c r="AD733" s="1165"/>
      <c r="AE733" s="1165"/>
    </row>
    <row r="734" ht="15.75" customHeight="1">
      <c r="W734" s="1164"/>
      <c r="X734" s="1164"/>
      <c r="AC734" s="1165"/>
      <c r="AD734" s="1165"/>
      <c r="AE734" s="1165"/>
    </row>
    <row r="735" ht="15.75" customHeight="1">
      <c r="W735" s="1164"/>
      <c r="X735" s="1164"/>
      <c r="AC735" s="1165"/>
      <c r="AD735" s="1165"/>
      <c r="AE735" s="1165"/>
    </row>
    <row r="736" ht="15.75" customHeight="1">
      <c r="W736" s="1164"/>
      <c r="X736" s="1164"/>
      <c r="AC736" s="1165"/>
      <c r="AD736" s="1165"/>
      <c r="AE736" s="1165"/>
    </row>
    <row r="737" ht="15.75" customHeight="1">
      <c r="W737" s="1164"/>
      <c r="X737" s="1164"/>
      <c r="AC737" s="1165"/>
      <c r="AD737" s="1165"/>
      <c r="AE737" s="1165"/>
    </row>
    <row r="738" ht="15.75" customHeight="1">
      <c r="W738" s="1164"/>
      <c r="X738" s="1164"/>
      <c r="AC738" s="1165"/>
      <c r="AD738" s="1165"/>
      <c r="AE738" s="1165"/>
    </row>
    <row r="739" ht="15.75" customHeight="1">
      <c r="W739" s="1164"/>
      <c r="X739" s="1164"/>
      <c r="AC739" s="1165"/>
      <c r="AD739" s="1165"/>
      <c r="AE739" s="1165"/>
    </row>
    <row r="740" ht="15.75" customHeight="1">
      <c r="W740" s="1164"/>
      <c r="X740" s="1164"/>
      <c r="AC740" s="1165"/>
      <c r="AD740" s="1165"/>
      <c r="AE740" s="1165"/>
    </row>
    <row r="741" ht="15.75" customHeight="1">
      <c r="W741" s="1164"/>
      <c r="X741" s="1164"/>
      <c r="AC741" s="1165"/>
      <c r="AD741" s="1165"/>
      <c r="AE741" s="1165"/>
    </row>
    <row r="742" ht="15.75" customHeight="1">
      <c r="W742" s="1164"/>
      <c r="X742" s="1164"/>
      <c r="AC742" s="1165"/>
      <c r="AD742" s="1165"/>
      <c r="AE742" s="1165"/>
    </row>
    <row r="743" ht="15.75" customHeight="1">
      <c r="W743" s="1164"/>
      <c r="X743" s="1164"/>
      <c r="AC743" s="1165"/>
      <c r="AD743" s="1165"/>
      <c r="AE743" s="1165"/>
    </row>
    <row r="744" ht="15.75" customHeight="1">
      <c r="W744" s="1164"/>
      <c r="X744" s="1164"/>
      <c r="AC744" s="1165"/>
      <c r="AD744" s="1165"/>
      <c r="AE744" s="1165"/>
    </row>
    <row r="745" ht="15.75" customHeight="1">
      <c r="W745" s="1164"/>
      <c r="X745" s="1164"/>
      <c r="AC745" s="1165"/>
      <c r="AD745" s="1165"/>
      <c r="AE745" s="1165"/>
    </row>
    <row r="746" ht="15.75" customHeight="1">
      <c r="W746" s="1164"/>
      <c r="X746" s="1164"/>
      <c r="AC746" s="1165"/>
      <c r="AD746" s="1165"/>
      <c r="AE746" s="1165"/>
    </row>
    <row r="747" ht="15.75" customHeight="1">
      <c r="W747" s="1164"/>
      <c r="X747" s="1164"/>
      <c r="AC747" s="1165"/>
      <c r="AD747" s="1165"/>
      <c r="AE747" s="1165"/>
    </row>
    <row r="748" ht="15.75" customHeight="1">
      <c r="W748" s="1164"/>
      <c r="X748" s="1164"/>
      <c r="AC748" s="1165"/>
      <c r="AD748" s="1165"/>
      <c r="AE748" s="1165"/>
    </row>
    <row r="749" ht="15.75" customHeight="1">
      <c r="W749" s="1164"/>
      <c r="X749" s="1164"/>
      <c r="AC749" s="1165"/>
      <c r="AD749" s="1165"/>
      <c r="AE749" s="1165"/>
    </row>
    <row r="750" ht="15.75" customHeight="1">
      <c r="W750" s="1164"/>
      <c r="X750" s="1164"/>
      <c r="AC750" s="1165"/>
      <c r="AD750" s="1165"/>
      <c r="AE750" s="1165"/>
    </row>
    <row r="751" ht="15.75" customHeight="1">
      <c r="W751" s="1164"/>
      <c r="X751" s="1164"/>
      <c r="AC751" s="1165"/>
      <c r="AD751" s="1165"/>
      <c r="AE751" s="1165"/>
    </row>
    <row r="752" ht="15.75" customHeight="1">
      <c r="W752" s="1164"/>
      <c r="X752" s="1164"/>
      <c r="AC752" s="1165"/>
      <c r="AD752" s="1165"/>
      <c r="AE752" s="1165"/>
    </row>
    <row r="753" ht="15.75" customHeight="1">
      <c r="W753" s="1164"/>
      <c r="X753" s="1164"/>
      <c r="AC753" s="1165"/>
      <c r="AD753" s="1165"/>
      <c r="AE753" s="1165"/>
    </row>
    <row r="754" ht="15.75" customHeight="1">
      <c r="W754" s="1164"/>
      <c r="X754" s="1164"/>
      <c r="AC754" s="1165"/>
      <c r="AD754" s="1165"/>
      <c r="AE754" s="1165"/>
    </row>
    <row r="755" ht="15.75" customHeight="1">
      <c r="W755" s="1164"/>
      <c r="X755" s="1164"/>
      <c r="AC755" s="1165"/>
      <c r="AD755" s="1165"/>
      <c r="AE755" s="1165"/>
    </row>
    <row r="756" ht="15.75" customHeight="1">
      <c r="W756" s="1164"/>
      <c r="X756" s="1164"/>
      <c r="AC756" s="1165"/>
      <c r="AD756" s="1165"/>
      <c r="AE756" s="1165"/>
    </row>
    <row r="757" ht="15.75" customHeight="1">
      <c r="W757" s="1164"/>
      <c r="X757" s="1164"/>
      <c r="AC757" s="1165"/>
      <c r="AD757" s="1165"/>
      <c r="AE757" s="1165"/>
    </row>
    <row r="758" ht="15.75" customHeight="1">
      <c r="W758" s="1164"/>
      <c r="X758" s="1164"/>
      <c r="AC758" s="1165"/>
      <c r="AD758" s="1165"/>
      <c r="AE758" s="1165"/>
    </row>
    <row r="759" ht="15.75" customHeight="1">
      <c r="W759" s="1164"/>
      <c r="X759" s="1164"/>
      <c r="AC759" s="1165"/>
      <c r="AD759" s="1165"/>
      <c r="AE759" s="1165"/>
    </row>
    <row r="760" ht="15.75" customHeight="1">
      <c r="W760" s="1164"/>
      <c r="X760" s="1164"/>
      <c r="AC760" s="1165"/>
      <c r="AD760" s="1165"/>
      <c r="AE760" s="1165"/>
    </row>
    <row r="761" ht="15.75" customHeight="1">
      <c r="W761" s="1164"/>
      <c r="X761" s="1164"/>
      <c r="AC761" s="1165"/>
      <c r="AD761" s="1165"/>
      <c r="AE761" s="1165"/>
    </row>
    <row r="762" ht="15.75" customHeight="1">
      <c r="W762" s="1164"/>
      <c r="X762" s="1164"/>
      <c r="AC762" s="1165"/>
      <c r="AD762" s="1165"/>
      <c r="AE762" s="1165"/>
    </row>
    <row r="763" ht="15.75" customHeight="1">
      <c r="W763" s="1164"/>
      <c r="X763" s="1164"/>
      <c r="AC763" s="1165"/>
      <c r="AD763" s="1165"/>
      <c r="AE763" s="1165"/>
    </row>
    <row r="764" ht="15.75" customHeight="1">
      <c r="W764" s="1164"/>
      <c r="X764" s="1164"/>
      <c r="AC764" s="1165"/>
      <c r="AD764" s="1165"/>
      <c r="AE764" s="1165"/>
    </row>
    <row r="765" ht="15.75" customHeight="1">
      <c r="W765" s="1164"/>
      <c r="X765" s="1164"/>
      <c r="AC765" s="1165"/>
      <c r="AD765" s="1165"/>
      <c r="AE765" s="1165"/>
    </row>
    <row r="766" ht="15.75" customHeight="1">
      <c r="W766" s="1164"/>
      <c r="X766" s="1164"/>
      <c r="AC766" s="1165"/>
      <c r="AD766" s="1165"/>
      <c r="AE766" s="1165"/>
    </row>
    <row r="767" ht="15.75" customHeight="1">
      <c r="W767" s="1164"/>
      <c r="X767" s="1164"/>
      <c r="AC767" s="1165"/>
      <c r="AD767" s="1165"/>
      <c r="AE767" s="1165"/>
    </row>
    <row r="768" ht="15.75" customHeight="1">
      <c r="W768" s="1164"/>
      <c r="X768" s="1164"/>
      <c r="AC768" s="1165"/>
      <c r="AD768" s="1165"/>
      <c r="AE768" s="1165"/>
    </row>
    <row r="769" ht="15.75" customHeight="1">
      <c r="W769" s="1164"/>
      <c r="X769" s="1164"/>
      <c r="AC769" s="1165"/>
      <c r="AD769" s="1165"/>
      <c r="AE769" s="1165"/>
    </row>
    <row r="770" ht="15.75" customHeight="1">
      <c r="W770" s="1164"/>
      <c r="X770" s="1164"/>
      <c r="AC770" s="1165"/>
      <c r="AD770" s="1165"/>
      <c r="AE770" s="1165"/>
    </row>
    <row r="771" ht="15.75" customHeight="1">
      <c r="W771" s="1164"/>
      <c r="X771" s="1164"/>
      <c r="AC771" s="1165"/>
      <c r="AD771" s="1165"/>
      <c r="AE771" s="1165"/>
    </row>
    <row r="772" ht="15.75" customHeight="1">
      <c r="W772" s="1164"/>
      <c r="X772" s="1164"/>
      <c r="AC772" s="1165"/>
      <c r="AD772" s="1165"/>
      <c r="AE772" s="1165"/>
    </row>
    <row r="773" ht="15.75" customHeight="1">
      <c r="W773" s="1164"/>
      <c r="X773" s="1164"/>
      <c r="AC773" s="1165"/>
      <c r="AD773" s="1165"/>
      <c r="AE773" s="1165"/>
    </row>
    <row r="774" ht="15.75" customHeight="1">
      <c r="W774" s="1164"/>
      <c r="X774" s="1164"/>
      <c r="AC774" s="1165"/>
      <c r="AD774" s="1165"/>
      <c r="AE774" s="1165"/>
    </row>
    <row r="775" ht="15.75" customHeight="1">
      <c r="W775" s="1164"/>
      <c r="X775" s="1164"/>
      <c r="AC775" s="1165"/>
      <c r="AD775" s="1165"/>
      <c r="AE775" s="1165"/>
    </row>
    <row r="776" ht="15.75" customHeight="1">
      <c r="W776" s="1164"/>
      <c r="X776" s="1164"/>
      <c r="AC776" s="1165"/>
      <c r="AD776" s="1165"/>
      <c r="AE776" s="1165"/>
    </row>
    <row r="777" ht="15.75" customHeight="1">
      <c r="W777" s="1164"/>
      <c r="X777" s="1164"/>
      <c r="AC777" s="1165"/>
      <c r="AD777" s="1165"/>
      <c r="AE777" s="1165"/>
    </row>
    <row r="778" ht="15.75" customHeight="1">
      <c r="W778" s="1164"/>
      <c r="X778" s="1164"/>
      <c r="AC778" s="1165"/>
      <c r="AD778" s="1165"/>
      <c r="AE778" s="1165"/>
    </row>
    <row r="779" ht="15.75" customHeight="1">
      <c r="W779" s="1164"/>
      <c r="X779" s="1164"/>
      <c r="AC779" s="1165"/>
      <c r="AD779" s="1165"/>
      <c r="AE779" s="1165"/>
    </row>
    <row r="780" ht="15.75" customHeight="1">
      <c r="W780" s="1164"/>
      <c r="X780" s="1164"/>
      <c r="AC780" s="1165"/>
      <c r="AD780" s="1165"/>
      <c r="AE780" s="1165"/>
    </row>
    <row r="781" ht="15.75" customHeight="1">
      <c r="W781" s="1164"/>
      <c r="X781" s="1164"/>
      <c r="AC781" s="1165"/>
      <c r="AD781" s="1165"/>
      <c r="AE781" s="1165"/>
    </row>
    <row r="782" ht="15.75" customHeight="1">
      <c r="W782" s="1164"/>
      <c r="X782" s="1164"/>
      <c r="AC782" s="1165"/>
      <c r="AD782" s="1165"/>
      <c r="AE782" s="1165"/>
    </row>
    <row r="783" ht="15.75" customHeight="1">
      <c r="W783" s="1164"/>
      <c r="X783" s="1164"/>
      <c r="AC783" s="1165"/>
      <c r="AD783" s="1165"/>
      <c r="AE783" s="1165"/>
    </row>
    <row r="784" ht="15.75" customHeight="1">
      <c r="W784" s="1164"/>
      <c r="X784" s="1164"/>
      <c r="AC784" s="1165"/>
      <c r="AD784" s="1165"/>
      <c r="AE784" s="1165"/>
    </row>
    <row r="785" ht="15.75" customHeight="1">
      <c r="W785" s="1164"/>
      <c r="X785" s="1164"/>
      <c r="AC785" s="1165"/>
      <c r="AD785" s="1165"/>
      <c r="AE785" s="1165"/>
    </row>
    <row r="786" ht="15.75" customHeight="1">
      <c r="W786" s="1164"/>
      <c r="X786" s="1164"/>
      <c r="AC786" s="1165"/>
      <c r="AD786" s="1165"/>
      <c r="AE786" s="1165"/>
    </row>
    <row r="787" ht="15.75" customHeight="1">
      <c r="W787" s="1164"/>
      <c r="X787" s="1164"/>
      <c r="AC787" s="1165"/>
      <c r="AD787" s="1165"/>
      <c r="AE787" s="1165"/>
    </row>
    <row r="788" ht="15.75" customHeight="1">
      <c r="W788" s="1164"/>
      <c r="X788" s="1164"/>
      <c r="AC788" s="1165"/>
      <c r="AD788" s="1165"/>
      <c r="AE788" s="1165"/>
    </row>
    <row r="789" ht="15.75" customHeight="1">
      <c r="W789" s="1164"/>
      <c r="X789" s="1164"/>
      <c r="AC789" s="1165"/>
      <c r="AD789" s="1165"/>
      <c r="AE789" s="1165"/>
    </row>
    <row r="790" ht="15.75" customHeight="1">
      <c r="W790" s="1164"/>
      <c r="X790" s="1164"/>
      <c r="AC790" s="1165"/>
      <c r="AD790" s="1165"/>
      <c r="AE790" s="1165"/>
    </row>
    <row r="791" ht="15.75" customHeight="1">
      <c r="W791" s="1164"/>
      <c r="X791" s="1164"/>
      <c r="AC791" s="1165"/>
      <c r="AD791" s="1165"/>
      <c r="AE791" s="1165"/>
    </row>
    <row r="792" ht="15.75" customHeight="1">
      <c r="W792" s="1164"/>
      <c r="X792" s="1164"/>
      <c r="AC792" s="1165"/>
      <c r="AD792" s="1165"/>
      <c r="AE792" s="1165"/>
    </row>
    <row r="793" ht="15.75" customHeight="1">
      <c r="W793" s="1164"/>
      <c r="X793" s="1164"/>
      <c r="AC793" s="1165"/>
      <c r="AD793" s="1165"/>
      <c r="AE793" s="1165"/>
    </row>
    <row r="794" ht="15.75" customHeight="1">
      <c r="W794" s="1164"/>
      <c r="X794" s="1164"/>
      <c r="AC794" s="1165"/>
      <c r="AD794" s="1165"/>
      <c r="AE794" s="1165"/>
    </row>
    <row r="795" ht="15.75" customHeight="1">
      <c r="W795" s="1164"/>
      <c r="X795" s="1164"/>
      <c r="AC795" s="1165"/>
      <c r="AD795" s="1165"/>
      <c r="AE795" s="1165"/>
    </row>
    <row r="796" ht="15.75" customHeight="1">
      <c r="W796" s="1164"/>
      <c r="X796" s="1164"/>
      <c r="AC796" s="1165"/>
      <c r="AD796" s="1165"/>
      <c r="AE796" s="1165"/>
    </row>
    <row r="797" ht="15.75" customHeight="1">
      <c r="W797" s="1164"/>
      <c r="X797" s="1164"/>
      <c r="AC797" s="1165"/>
      <c r="AD797" s="1165"/>
      <c r="AE797" s="1165"/>
    </row>
    <row r="798" ht="15.75" customHeight="1">
      <c r="W798" s="1164"/>
      <c r="X798" s="1164"/>
      <c r="AC798" s="1165"/>
      <c r="AD798" s="1165"/>
      <c r="AE798" s="1165"/>
    </row>
    <row r="799" ht="15.75" customHeight="1">
      <c r="W799" s="1164"/>
      <c r="X799" s="1164"/>
      <c r="AC799" s="1165"/>
      <c r="AD799" s="1165"/>
      <c r="AE799" s="1165"/>
    </row>
    <row r="800" ht="15.75" customHeight="1">
      <c r="W800" s="1164"/>
      <c r="X800" s="1164"/>
      <c r="AC800" s="1165"/>
      <c r="AD800" s="1165"/>
      <c r="AE800" s="1165"/>
    </row>
    <row r="801" ht="15.75" customHeight="1">
      <c r="W801" s="1164"/>
      <c r="X801" s="1164"/>
      <c r="AC801" s="1165"/>
      <c r="AD801" s="1165"/>
      <c r="AE801" s="1165"/>
    </row>
    <row r="802" ht="15.75" customHeight="1">
      <c r="W802" s="1164"/>
      <c r="X802" s="1164"/>
      <c r="AC802" s="1165"/>
      <c r="AD802" s="1165"/>
      <c r="AE802" s="1165"/>
    </row>
    <row r="803" ht="15.75" customHeight="1">
      <c r="W803" s="1164"/>
      <c r="X803" s="1164"/>
      <c r="AC803" s="1165"/>
      <c r="AD803" s="1165"/>
      <c r="AE803" s="1165"/>
    </row>
    <row r="804" ht="15.75" customHeight="1">
      <c r="W804" s="1164"/>
      <c r="X804" s="1164"/>
      <c r="AC804" s="1165"/>
      <c r="AD804" s="1165"/>
      <c r="AE804" s="1165"/>
    </row>
    <row r="805" ht="15.75" customHeight="1">
      <c r="W805" s="1164"/>
      <c r="X805" s="1164"/>
      <c r="AC805" s="1165"/>
      <c r="AD805" s="1165"/>
      <c r="AE805" s="1165"/>
    </row>
    <row r="806" ht="15.75" customHeight="1">
      <c r="W806" s="1164"/>
      <c r="X806" s="1164"/>
      <c r="AC806" s="1165"/>
      <c r="AD806" s="1165"/>
      <c r="AE806" s="1165"/>
    </row>
    <row r="807" ht="15.75" customHeight="1">
      <c r="W807" s="1164"/>
      <c r="X807" s="1164"/>
      <c r="AC807" s="1165"/>
      <c r="AD807" s="1165"/>
      <c r="AE807" s="1165"/>
    </row>
    <row r="808" ht="15.75" customHeight="1">
      <c r="W808" s="1164"/>
      <c r="X808" s="1164"/>
      <c r="AC808" s="1165"/>
      <c r="AD808" s="1165"/>
      <c r="AE808" s="1165"/>
    </row>
    <row r="809" ht="15.75" customHeight="1">
      <c r="W809" s="1164"/>
      <c r="X809" s="1164"/>
      <c r="AC809" s="1165"/>
      <c r="AD809" s="1165"/>
      <c r="AE809" s="1165"/>
    </row>
    <row r="810" ht="15.75" customHeight="1">
      <c r="W810" s="1164"/>
      <c r="X810" s="1164"/>
      <c r="AC810" s="1165"/>
      <c r="AD810" s="1165"/>
      <c r="AE810" s="1165"/>
    </row>
    <row r="811" ht="15.75" customHeight="1">
      <c r="W811" s="1164"/>
      <c r="X811" s="1164"/>
      <c r="AC811" s="1165"/>
      <c r="AD811" s="1165"/>
      <c r="AE811" s="1165"/>
    </row>
    <row r="812" ht="15.75" customHeight="1">
      <c r="W812" s="1164"/>
      <c r="X812" s="1164"/>
      <c r="AC812" s="1165"/>
      <c r="AD812" s="1165"/>
      <c r="AE812" s="1165"/>
    </row>
    <row r="813" ht="15.75" customHeight="1">
      <c r="W813" s="1164"/>
      <c r="X813" s="1164"/>
      <c r="AC813" s="1165"/>
      <c r="AD813" s="1165"/>
      <c r="AE813" s="1165"/>
    </row>
    <row r="814" ht="15.75" customHeight="1">
      <c r="W814" s="1164"/>
      <c r="X814" s="1164"/>
      <c r="AC814" s="1165"/>
      <c r="AD814" s="1165"/>
      <c r="AE814" s="1165"/>
    </row>
    <row r="815" ht="15.75" customHeight="1">
      <c r="W815" s="1164"/>
      <c r="X815" s="1164"/>
      <c r="AC815" s="1165"/>
      <c r="AD815" s="1165"/>
      <c r="AE815" s="1165"/>
    </row>
    <row r="816" ht="15.75" customHeight="1">
      <c r="W816" s="1164"/>
      <c r="X816" s="1164"/>
      <c r="AC816" s="1165"/>
      <c r="AD816" s="1165"/>
      <c r="AE816" s="1165"/>
    </row>
    <row r="817" ht="15.75" customHeight="1">
      <c r="W817" s="1164"/>
      <c r="X817" s="1164"/>
      <c r="AC817" s="1165"/>
      <c r="AD817" s="1165"/>
      <c r="AE817" s="1165"/>
    </row>
    <row r="818" ht="15.75" customHeight="1">
      <c r="W818" s="1164"/>
      <c r="X818" s="1164"/>
      <c r="AC818" s="1165"/>
      <c r="AD818" s="1165"/>
      <c r="AE818" s="1165"/>
    </row>
    <row r="819" ht="15.75" customHeight="1">
      <c r="W819" s="1164"/>
      <c r="X819" s="1164"/>
      <c r="AC819" s="1165"/>
      <c r="AD819" s="1165"/>
      <c r="AE819" s="1165"/>
    </row>
    <row r="820" ht="15.75" customHeight="1">
      <c r="W820" s="1164"/>
      <c r="X820" s="1164"/>
      <c r="AC820" s="1165"/>
      <c r="AD820" s="1165"/>
      <c r="AE820" s="1165"/>
    </row>
    <row r="821" ht="15.75" customHeight="1">
      <c r="W821" s="1164"/>
      <c r="X821" s="1164"/>
      <c r="AC821" s="1165"/>
      <c r="AD821" s="1165"/>
      <c r="AE821" s="1165"/>
    </row>
    <row r="822" ht="15.75" customHeight="1">
      <c r="W822" s="1164"/>
      <c r="X822" s="1164"/>
      <c r="AC822" s="1165"/>
      <c r="AD822" s="1165"/>
      <c r="AE822" s="1165"/>
    </row>
    <row r="823" ht="15.75" customHeight="1">
      <c r="W823" s="1164"/>
      <c r="X823" s="1164"/>
      <c r="AC823" s="1165"/>
      <c r="AD823" s="1165"/>
      <c r="AE823" s="1165"/>
    </row>
    <row r="824" ht="15.75" customHeight="1">
      <c r="W824" s="1164"/>
      <c r="X824" s="1164"/>
      <c r="AC824" s="1165"/>
      <c r="AD824" s="1165"/>
      <c r="AE824" s="1165"/>
    </row>
    <row r="825" ht="15.75" customHeight="1">
      <c r="W825" s="1164"/>
      <c r="X825" s="1164"/>
      <c r="AC825" s="1165"/>
      <c r="AD825" s="1165"/>
      <c r="AE825" s="1165"/>
    </row>
    <row r="826" ht="15.75" customHeight="1">
      <c r="W826" s="1164"/>
      <c r="X826" s="1164"/>
      <c r="AC826" s="1165"/>
      <c r="AD826" s="1165"/>
      <c r="AE826" s="1165"/>
    </row>
    <row r="827" ht="15.75" customHeight="1">
      <c r="W827" s="1164"/>
      <c r="X827" s="1164"/>
      <c r="AC827" s="1165"/>
      <c r="AD827" s="1165"/>
      <c r="AE827" s="1165"/>
    </row>
    <row r="828" ht="15.75" customHeight="1">
      <c r="W828" s="1164"/>
      <c r="X828" s="1164"/>
      <c r="AC828" s="1165"/>
      <c r="AD828" s="1165"/>
      <c r="AE828" s="1165"/>
    </row>
    <row r="829" ht="15.75" customHeight="1">
      <c r="W829" s="1164"/>
      <c r="X829" s="1164"/>
      <c r="AC829" s="1165"/>
      <c r="AD829" s="1165"/>
      <c r="AE829" s="1165"/>
    </row>
    <row r="830" ht="15.75" customHeight="1">
      <c r="W830" s="1164"/>
      <c r="X830" s="1164"/>
      <c r="AC830" s="1165"/>
      <c r="AD830" s="1165"/>
      <c r="AE830" s="1165"/>
    </row>
    <row r="831" ht="15.75" customHeight="1">
      <c r="W831" s="1164"/>
      <c r="X831" s="1164"/>
      <c r="AC831" s="1165"/>
      <c r="AD831" s="1165"/>
      <c r="AE831" s="1165"/>
    </row>
    <row r="832" ht="15.75" customHeight="1">
      <c r="W832" s="1164"/>
      <c r="X832" s="1164"/>
      <c r="AC832" s="1165"/>
      <c r="AD832" s="1165"/>
      <c r="AE832" s="1165"/>
    </row>
    <row r="833" ht="15.75" customHeight="1">
      <c r="W833" s="1164"/>
      <c r="X833" s="1164"/>
      <c r="AC833" s="1165"/>
      <c r="AD833" s="1165"/>
      <c r="AE833" s="1165"/>
    </row>
    <row r="834" ht="15.75" customHeight="1">
      <c r="W834" s="1164"/>
      <c r="X834" s="1164"/>
      <c r="AC834" s="1165"/>
      <c r="AD834" s="1165"/>
      <c r="AE834" s="1165"/>
    </row>
    <row r="835" ht="15.75" customHeight="1">
      <c r="W835" s="1164"/>
      <c r="X835" s="1164"/>
      <c r="AC835" s="1165"/>
      <c r="AD835" s="1165"/>
      <c r="AE835" s="1165"/>
    </row>
    <row r="836" ht="15.75" customHeight="1">
      <c r="W836" s="1164"/>
      <c r="X836" s="1164"/>
      <c r="AC836" s="1165"/>
      <c r="AD836" s="1165"/>
      <c r="AE836" s="1165"/>
    </row>
    <row r="837" ht="15.75" customHeight="1">
      <c r="W837" s="1164"/>
      <c r="X837" s="1164"/>
      <c r="AC837" s="1165"/>
      <c r="AD837" s="1165"/>
      <c r="AE837" s="1165"/>
    </row>
    <row r="838" ht="15.75" customHeight="1">
      <c r="W838" s="1164"/>
      <c r="X838" s="1164"/>
      <c r="AC838" s="1165"/>
      <c r="AD838" s="1165"/>
      <c r="AE838" s="1165"/>
    </row>
    <row r="839" ht="15.75" customHeight="1">
      <c r="W839" s="1164"/>
      <c r="X839" s="1164"/>
      <c r="AC839" s="1165"/>
      <c r="AD839" s="1165"/>
      <c r="AE839" s="1165"/>
    </row>
    <row r="840" ht="15.75" customHeight="1">
      <c r="W840" s="1164"/>
      <c r="X840" s="1164"/>
      <c r="AC840" s="1165"/>
      <c r="AD840" s="1165"/>
      <c r="AE840" s="1165"/>
    </row>
    <row r="841" ht="15.75" customHeight="1">
      <c r="W841" s="1164"/>
      <c r="X841" s="1164"/>
      <c r="AC841" s="1165"/>
      <c r="AD841" s="1165"/>
      <c r="AE841" s="1165"/>
    </row>
    <row r="842" ht="15.75" customHeight="1">
      <c r="W842" s="1164"/>
      <c r="X842" s="1164"/>
      <c r="AC842" s="1165"/>
      <c r="AD842" s="1165"/>
      <c r="AE842" s="1165"/>
    </row>
    <row r="843" ht="15.75" customHeight="1">
      <c r="W843" s="1164"/>
      <c r="X843" s="1164"/>
      <c r="AC843" s="1165"/>
      <c r="AD843" s="1165"/>
      <c r="AE843" s="1165"/>
    </row>
    <row r="844" ht="15.75" customHeight="1">
      <c r="W844" s="1164"/>
      <c r="X844" s="1164"/>
      <c r="AC844" s="1165"/>
      <c r="AD844" s="1165"/>
      <c r="AE844" s="1165"/>
    </row>
    <row r="845" ht="15.75" customHeight="1">
      <c r="W845" s="1164"/>
      <c r="X845" s="1164"/>
      <c r="AC845" s="1165"/>
      <c r="AD845" s="1165"/>
      <c r="AE845" s="1165"/>
    </row>
    <row r="846" ht="15.75" customHeight="1">
      <c r="W846" s="1164"/>
      <c r="X846" s="1164"/>
      <c r="AC846" s="1165"/>
      <c r="AD846" s="1165"/>
      <c r="AE846" s="1165"/>
    </row>
    <row r="847" ht="15.75" customHeight="1">
      <c r="W847" s="1164"/>
      <c r="X847" s="1164"/>
      <c r="AC847" s="1165"/>
      <c r="AD847" s="1165"/>
      <c r="AE847" s="1165"/>
    </row>
    <row r="848" ht="15.75" customHeight="1">
      <c r="W848" s="1164"/>
      <c r="X848" s="1164"/>
      <c r="AC848" s="1165"/>
      <c r="AD848" s="1165"/>
      <c r="AE848" s="1165"/>
    </row>
    <row r="849" ht="15.75" customHeight="1">
      <c r="W849" s="1164"/>
      <c r="X849" s="1164"/>
      <c r="AC849" s="1165"/>
      <c r="AD849" s="1165"/>
      <c r="AE849" s="1165"/>
    </row>
    <row r="850" ht="15.75" customHeight="1">
      <c r="W850" s="1164"/>
      <c r="X850" s="1164"/>
      <c r="AC850" s="1165"/>
      <c r="AD850" s="1165"/>
      <c r="AE850" s="1165"/>
    </row>
    <row r="851" ht="15.75" customHeight="1">
      <c r="W851" s="1164"/>
      <c r="X851" s="1164"/>
      <c r="AC851" s="1165"/>
      <c r="AD851" s="1165"/>
      <c r="AE851" s="1165"/>
    </row>
    <row r="852" ht="15.75" customHeight="1">
      <c r="W852" s="1164"/>
      <c r="X852" s="1164"/>
      <c r="AC852" s="1165"/>
      <c r="AD852" s="1165"/>
      <c r="AE852" s="1165"/>
    </row>
    <row r="853" ht="15.75" customHeight="1">
      <c r="W853" s="1164"/>
      <c r="X853" s="1164"/>
      <c r="AC853" s="1165"/>
      <c r="AD853" s="1165"/>
      <c r="AE853" s="1165"/>
    </row>
    <row r="854" ht="15.75" customHeight="1">
      <c r="W854" s="1164"/>
      <c r="X854" s="1164"/>
      <c r="AC854" s="1165"/>
      <c r="AD854" s="1165"/>
      <c r="AE854" s="1165"/>
    </row>
    <row r="855" ht="15.75" customHeight="1">
      <c r="W855" s="1164"/>
      <c r="X855" s="1164"/>
      <c r="AC855" s="1165"/>
      <c r="AD855" s="1165"/>
      <c r="AE855" s="1165"/>
    </row>
    <row r="856" ht="15.75" customHeight="1">
      <c r="W856" s="1164"/>
      <c r="X856" s="1164"/>
      <c r="AC856" s="1165"/>
      <c r="AD856" s="1165"/>
      <c r="AE856" s="1165"/>
    </row>
    <row r="857" ht="15.75" customHeight="1">
      <c r="W857" s="1164"/>
      <c r="X857" s="1164"/>
      <c r="AC857" s="1165"/>
      <c r="AD857" s="1165"/>
      <c r="AE857" s="1165"/>
    </row>
    <row r="858" ht="15.75" customHeight="1">
      <c r="W858" s="1164"/>
      <c r="X858" s="1164"/>
      <c r="AC858" s="1165"/>
      <c r="AD858" s="1165"/>
      <c r="AE858" s="1165"/>
    </row>
    <row r="859" ht="15.75" customHeight="1">
      <c r="W859" s="1164"/>
      <c r="X859" s="1164"/>
      <c r="AC859" s="1165"/>
      <c r="AD859" s="1165"/>
      <c r="AE859" s="1165"/>
    </row>
    <row r="860" ht="15.75" customHeight="1">
      <c r="W860" s="1164"/>
      <c r="X860" s="1164"/>
      <c r="AC860" s="1165"/>
      <c r="AD860" s="1165"/>
      <c r="AE860" s="1165"/>
    </row>
    <row r="861" ht="15.75" customHeight="1">
      <c r="W861" s="1164"/>
      <c r="X861" s="1164"/>
      <c r="AC861" s="1165"/>
      <c r="AD861" s="1165"/>
      <c r="AE861" s="1165"/>
    </row>
    <row r="862" ht="15.75" customHeight="1">
      <c r="W862" s="1164"/>
      <c r="X862" s="1164"/>
      <c r="AC862" s="1165"/>
      <c r="AD862" s="1165"/>
      <c r="AE862" s="1165"/>
    </row>
    <row r="863" ht="15.75" customHeight="1">
      <c r="W863" s="1164"/>
      <c r="X863" s="1164"/>
      <c r="AC863" s="1165"/>
      <c r="AD863" s="1165"/>
      <c r="AE863" s="1165"/>
    </row>
    <row r="864" ht="15.75" customHeight="1">
      <c r="W864" s="1164"/>
      <c r="X864" s="1164"/>
      <c r="AC864" s="1165"/>
      <c r="AD864" s="1165"/>
      <c r="AE864" s="1165"/>
    </row>
    <row r="865" ht="15.75" customHeight="1">
      <c r="W865" s="1164"/>
      <c r="X865" s="1164"/>
      <c r="AC865" s="1165"/>
      <c r="AD865" s="1165"/>
      <c r="AE865" s="1165"/>
    </row>
    <row r="866" ht="15.75" customHeight="1">
      <c r="W866" s="1164"/>
      <c r="X866" s="1164"/>
      <c r="AC866" s="1165"/>
      <c r="AD866" s="1165"/>
      <c r="AE866" s="1165"/>
    </row>
    <row r="867" ht="15.75" customHeight="1">
      <c r="W867" s="1164"/>
      <c r="X867" s="1164"/>
      <c r="AC867" s="1165"/>
      <c r="AD867" s="1165"/>
      <c r="AE867" s="1165"/>
    </row>
    <row r="868" ht="15.75" customHeight="1">
      <c r="W868" s="1164"/>
      <c r="X868" s="1164"/>
      <c r="AC868" s="1165"/>
      <c r="AD868" s="1165"/>
      <c r="AE868" s="1165"/>
    </row>
    <row r="869" ht="15.75" customHeight="1">
      <c r="W869" s="1164"/>
      <c r="X869" s="1164"/>
      <c r="AC869" s="1165"/>
      <c r="AD869" s="1165"/>
      <c r="AE869" s="1165"/>
    </row>
    <row r="870" ht="15.75" customHeight="1">
      <c r="W870" s="1164"/>
      <c r="X870" s="1164"/>
      <c r="AC870" s="1165"/>
      <c r="AD870" s="1165"/>
      <c r="AE870" s="1165"/>
    </row>
    <row r="871" ht="15.75" customHeight="1">
      <c r="W871" s="1164"/>
      <c r="X871" s="1164"/>
      <c r="AC871" s="1165"/>
      <c r="AD871" s="1165"/>
      <c r="AE871" s="1165"/>
    </row>
    <row r="872" ht="15.75" customHeight="1">
      <c r="W872" s="1164"/>
      <c r="X872" s="1164"/>
      <c r="AC872" s="1165"/>
      <c r="AD872" s="1165"/>
      <c r="AE872" s="1165"/>
    </row>
    <row r="873" ht="15.75" customHeight="1">
      <c r="W873" s="1164"/>
      <c r="X873" s="1164"/>
      <c r="AC873" s="1165"/>
      <c r="AD873" s="1165"/>
      <c r="AE873" s="1165"/>
    </row>
    <row r="874" ht="15.75" customHeight="1">
      <c r="W874" s="1164"/>
      <c r="X874" s="1164"/>
      <c r="AC874" s="1165"/>
      <c r="AD874" s="1165"/>
      <c r="AE874" s="1165"/>
    </row>
    <row r="875" ht="15.75" customHeight="1">
      <c r="W875" s="1164"/>
      <c r="X875" s="1164"/>
      <c r="AC875" s="1165"/>
      <c r="AD875" s="1165"/>
      <c r="AE875" s="1165"/>
    </row>
    <row r="876" ht="15.75" customHeight="1">
      <c r="W876" s="1164"/>
      <c r="X876" s="1164"/>
      <c r="AC876" s="1165"/>
      <c r="AD876" s="1165"/>
      <c r="AE876" s="1165"/>
    </row>
    <row r="877" ht="15.75" customHeight="1">
      <c r="W877" s="1164"/>
      <c r="X877" s="1164"/>
      <c r="AC877" s="1165"/>
      <c r="AD877" s="1165"/>
      <c r="AE877" s="1165"/>
    </row>
    <row r="878" ht="15.75" customHeight="1">
      <c r="W878" s="1164"/>
      <c r="X878" s="1164"/>
      <c r="AC878" s="1165"/>
      <c r="AD878" s="1165"/>
      <c r="AE878" s="1165"/>
    </row>
    <row r="879" ht="15.75" customHeight="1">
      <c r="W879" s="1164"/>
      <c r="X879" s="1164"/>
      <c r="AC879" s="1165"/>
      <c r="AD879" s="1165"/>
      <c r="AE879" s="1165"/>
    </row>
    <row r="880" ht="15.75" customHeight="1">
      <c r="W880" s="1164"/>
      <c r="X880" s="1164"/>
      <c r="AC880" s="1165"/>
      <c r="AD880" s="1165"/>
      <c r="AE880" s="1165"/>
    </row>
    <row r="881" ht="15.75" customHeight="1">
      <c r="W881" s="1164"/>
      <c r="X881" s="1164"/>
      <c r="AC881" s="1165"/>
      <c r="AD881" s="1165"/>
      <c r="AE881" s="1165"/>
    </row>
    <row r="882" ht="15.75" customHeight="1">
      <c r="W882" s="1164"/>
      <c r="X882" s="1164"/>
      <c r="AC882" s="1165"/>
      <c r="AD882" s="1165"/>
      <c r="AE882" s="1165"/>
    </row>
    <row r="883" ht="15.75" customHeight="1">
      <c r="W883" s="1164"/>
      <c r="X883" s="1164"/>
      <c r="AC883" s="1165"/>
      <c r="AD883" s="1165"/>
      <c r="AE883" s="1165"/>
    </row>
    <row r="884" ht="15.75" customHeight="1">
      <c r="W884" s="1164"/>
      <c r="X884" s="1164"/>
      <c r="AC884" s="1165"/>
      <c r="AD884" s="1165"/>
      <c r="AE884" s="1165"/>
    </row>
    <row r="885" ht="15.75" customHeight="1">
      <c r="W885" s="1164"/>
      <c r="X885" s="1164"/>
      <c r="AC885" s="1165"/>
      <c r="AD885" s="1165"/>
      <c r="AE885" s="1165"/>
    </row>
    <row r="886" ht="15.75" customHeight="1">
      <c r="W886" s="1164"/>
      <c r="X886" s="1164"/>
      <c r="AC886" s="1165"/>
      <c r="AD886" s="1165"/>
      <c r="AE886" s="1165"/>
    </row>
    <row r="887" ht="15.75" customHeight="1">
      <c r="W887" s="1164"/>
      <c r="X887" s="1164"/>
      <c r="AC887" s="1165"/>
      <c r="AD887" s="1165"/>
      <c r="AE887" s="1165"/>
    </row>
    <row r="888" ht="15.75" customHeight="1">
      <c r="W888" s="1164"/>
      <c r="X888" s="1164"/>
      <c r="AC888" s="1165"/>
      <c r="AD888" s="1165"/>
      <c r="AE888" s="1165"/>
    </row>
    <row r="889" ht="15.75" customHeight="1">
      <c r="W889" s="1164"/>
      <c r="X889" s="1164"/>
      <c r="AC889" s="1165"/>
      <c r="AD889" s="1165"/>
      <c r="AE889" s="1165"/>
    </row>
    <row r="890" ht="15.75" customHeight="1">
      <c r="W890" s="1164"/>
      <c r="X890" s="1164"/>
      <c r="AC890" s="1165"/>
      <c r="AD890" s="1165"/>
      <c r="AE890" s="1165"/>
    </row>
    <row r="891" ht="15.75" customHeight="1">
      <c r="W891" s="1164"/>
      <c r="X891" s="1164"/>
      <c r="AC891" s="1165"/>
      <c r="AD891" s="1165"/>
      <c r="AE891" s="1165"/>
    </row>
    <row r="892" ht="15.75" customHeight="1">
      <c r="W892" s="1164"/>
      <c r="X892" s="1164"/>
      <c r="AC892" s="1165"/>
      <c r="AD892" s="1165"/>
      <c r="AE892" s="1165"/>
    </row>
    <row r="893" ht="15.75" customHeight="1">
      <c r="W893" s="1164"/>
      <c r="X893" s="1164"/>
      <c r="AC893" s="1165"/>
      <c r="AD893" s="1165"/>
      <c r="AE893" s="1165"/>
    </row>
    <row r="894" ht="15.75" customHeight="1">
      <c r="W894" s="1164"/>
      <c r="X894" s="1164"/>
      <c r="AC894" s="1165"/>
      <c r="AD894" s="1165"/>
      <c r="AE894" s="1165"/>
    </row>
    <row r="895" ht="15.75" customHeight="1">
      <c r="W895" s="1164"/>
      <c r="X895" s="1164"/>
      <c r="AC895" s="1165"/>
      <c r="AD895" s="1165"/>
      <c r="AE895" s="1165"/>
    </row>
    <row r="896" ht="15.75" customHeight="1">
      <c r="W896" s="1164"/>
      <c r="X896" s="1164"/>
      <c r="AC896" s="1165"/>
      <c r="AD896" s="1165"/>
      <c r="AE896" s="1165"/>
    </row>
    <row r="897" ht="15.75" customHeight="1">
      <c r="W897" s="1164"/>
      <c r="X897" s="1164"/>
      <c r="AC897" s="1165"/>
      <c r="AD897" s="1165"/>
      <c r="AE897" s="1165"/>
    </row>
    <row r="898" ht="15.75" customHeight="1">
      <c r="W898" s="1164"/>
      <c r="X898" s="1164"/>
      <c r="AC898" s="1165"/>
      <c r="AD898" s="1165"/>
      <c r="AE898" s="1165"/>
    </row>
    <row r="899" ht="15.75" customHeight="1">
      <c r="W899" s="1164"/>
      <c r="X899" s="1164"/>
      <c r="AC899" s="1165"/>
      <c r="AD899" s="1165"/>
      <c r="AE899" s="1165"/>
    </row>
    <row r="900" ht="15.75" customHeight="1">
      <c r="W900" s="1164"/>
      <c r="X900" s="1164"/>
      <c r="AC900" s="1165"/>
      <c r="AD900" s="1165"/>
      <c r="AE900" s="1165"/>
    </row>
    <row r="901" ht="15.75" customHeight="1">
      <c r="W901" s="1164"/>
      <c r="X901" s="1164"/>
      <c r="AC901" s="1165"/>
      <c r="AD901" s="1165"/>
      <c r="AE901" s="1165"/>
    </row>
    <row r="902" ht="15.75" customHeight="1">
      <c r="W902" s="1164"/>
      <c r="X902" s="1164"/>
      <c r="AC902" s="1165"/>
      <c r="AD902" s="1165"/>
      <c r="AE902" s="1165"/>
    </row>
    <row r="903" ht="15.75" customHeight="1">
      <c r="W903" s="1164"/>
      <c r="X903" s="1164"/>
      <c r="AC903" s="1165"/>
      <c r="AD903" s="1165"/>
      <c r="AE903" s="1165"/>
    </row>
    <row r="904" ht="15.75" customHeight="1">
      <c r="W904" s="1164"/>
      <c r="X904" s="1164"/>
      <c r="AC904" s="1165"/>
      <c r="AD904" s="1165"/>
      <c r="AE904" s="1165"/>
    </row>
    <row r="905" ht="15.75" customHeight="1">
      <c r="W905" s="1164"/>
      <c r="X905" s="1164"/>
      <c r="AC905" s="1165"/>
      <c r="AD905" s="1165"/>
      <c r="AE905" s="1165"/>
    </row>
    <row r="906" ht="15.75" customHeight="1">
      <c r="W906" s="1164"/>
      <c r="X906" s="1164"/>
      <c r="AC906" s="1165"/>
      <c r="AD906" s="1165"/>
      <c r="AE906" s="1165"/>
    </row>
    <row r="907" ht="15.75" customHeight="1">
      <c r="W907" s="1164"/>
      <c r="X907" s="1164"/>
      <c r="AC907" s="1165"/>
      <c r="AD907" s="1165"/>
      <c r="AE907" s="1165"/>
    </row>
    <row r="908" ht="15.75" customHeight="1">
      <c r="W908" s="1164"/>
      <c r="X908" s="1164"/>
      <c r="AC908" s="1165"/>
      <c r="AD908" s="1165"/>
      <c r="AE908" s="1165"/>
    </row>
    <row r="909" ht="15.75" customHeight="1">
      <c r="W909" s="1164"/>
      <c r="X909" s="1164"/>
      <c r="AC909" s="1165"/>
      <c r="AD909" s="1165"/>
      <c r="AE909" s="1165"/>
    </row>
    <row r="910" ht="15.75" customHeight="1">
      <c r="W910" s="1164"/>
      <c r="X910" s="1164"/>
      <c r="AC910" s="1165"/>
      <c r="AD910" s="1165"/>
      <c r="AE910" s="1165"/>
    </row>
    <row r="911" ht="15.75" customHeight="1">
      <c r="W911" s="1164"/>
      <c r="X911" s="1164"/>
      <c r="AC911" s="1165"/>
      <c r="AD911" s="1165"/>
      <c r="AE911" s="1165"/>
    </row>
    <row r="912" ht="15.75" customHeight="1">
      <c r="W912" s="1164"/>
      <c r="X912" s="1164"/>
      <c r="AC912" s="1165"/>
      <c r="AD912" s="1165"/>
      <c r="AE912" s="1165"/>
    </row>
    <row r="913" ht="15.75" customHeight="1">
      <c r="W913" s="1164"/>
      <c r="X913" s="1164"/>
      <c r="AC913" s="1165"/>
      <c r="AD913" s="1165"/>
      <c r="AE913" s="1165"/>
    </row>
    <row r="914" ht="15.75" customHeight="1">
      <c r="W914" s="1164"/>
      <c r="X914" s="1164"/>
      <c r="AC914" s="1165"/>
      <c r="AD914" s="1165"/>
      <c r="AE914" s="1165"/>
    </row>
    <row r="915" ht="15.75" customHeight="1">
      <c r="W915" s="1164"/>
      <c r="X915" s="1164"/>
      <c r="AC915" s="1165"/>
      <c r="AD915" s="1165"/>
      <c r="AE915" s="1165"/>
    </row>
    <row r="916" ht="15.75" customHeight="1">
      <c r="W916" s="1164"/>
      <c r="X916" s="1164"/>
      <c r="AC916" s="1165"/>
      <c r="AD916" s="1165"/>
      <c r="AE916" s="1165"/>
    </row>
    <row r="917" ht="15.75" customHeight="1">
      <c r="W917" s="1164"/>
      <c r="X917" s="1164"/>
      <c r="AC917" s="1165"/>
      <c r="AD917" s="1165"/>
      <c r="AE917" s="1165"/>
    </row>
    <row r="918" ht="15.75" customHeight="1">
      <c r="W918" s="1164"/>
      <c r="X918" s="1164"/>
      <c r="AC918" s="1165"/>
      <c r="AD918" s="1165"/>
      <c r="AE918" s="1165"/>
    </row>
    <row r="919" ht="15.75" customHeight="1">
      <c r="W919" s="1164"/>
      <c r="X919" s="1164"/>
      <c r="AC919" s="1165"/>
      <c r="AD919" s="1165"/>
      <c r="AE919" s="1165"/>
    </row>
    <row r="920" ht="15.75" customHeight="1">
      <c r="W920" s="1164"/>
      <c r="X920" s="1164"/>
      <c r="AC920" s="1165"/>
      <c r="AD920" s="1165"/>
      <c r="AE920" s="1165"/>
    </row>
    <row r="921" ht="15.75" customHeight="1">
      <c r="W921" s="1164"/>
      <c r="X921" s="1164"/>
      <c r="AC921" s="1165"/>
      <c r="AD921" s="1165"/>
      <c r="AE921" s="1165"/>
    </row>
    <row r="922" ht="15.75" customHeight="1">
      <c r="W922" s="1164"/>
      <c r="X922" s="1164"/>
      <c r="AC922" s="1165"/>
      <c r="AD922" s="1165"/>
      <c r="AE922" s="1165"/>
    </row>
    <row r="923" ht="15.75" customHeight="1">
      <c r="W923" s="1164"/>
      <c r="X923" s="1164"/>
      <c r="AC923" s="1165"/>
      <c r="AD923" s="1165"/>
      <c r="AE923" s="1165"/>
    </row>
    <row r="924" ht="15.75" customHeight="1">
      <c r="W924" s="1164"/>
      <c r="X924" s="1164"/>
      <c r="AC924" s="1165"/>
      <c r="AD924" s="1165"/>
      <c r="AE924" s="1165"/>
    </row>
    <row r="925" ht="15.75" customHeight="1">
      <c r="W925" s="1164"/>
      <c r="X925" s="1164"/>
      <c r="AC925" s="1165"/>
      <c r="AD925" s="1165"/>
      <c r="AE925" s="1165"/>
    </row>
    <row r="926" ht="15.75" customHeight="1">
      <c r="W926" s="1164"/>
      <c r="X926" s="1164"/>
      <c r="AC926" s="1165"/>
      <c r="AD926" s="1165"/>
      <c r="AE926" s="1165"/>
    </row>
    <row r="927" ht="15.75" customHeight="1">
      <c r="W927" s="1164"/>
      <c r="X927" s="1164"/>
      <c r="AC927" s="1165"/>
      <c r="AD927" s="1165"/>
      <c r="AE927" s="1165"/>
    </row>
    <row r="928" ht="15.75" customHeight="1">
      <c r="W928" s="1164"/>
      <c r="X928" s="1164"/>
      <c r="AC928" s="1165"/>
      <c r="AD928" s="1165"/>
      <c r="AE928" s="1165"/>
    </row>
    <row r="929" ht="15.75" customHeight="1">
      <c r="W929" s="1164"/>
      <c r="X929" s="1164"/>
      <c r="AC929" s="1165"/>
      <c r="AD929" s="1165"/>
      <c r="AE929" s="1165"/>
    </row>
    <row r="930" ht="15.75" customHeight="1">
      <c r="W930" s="1164"/>
      <c r="X930" s="1164"/>
      <c r="AC930" s="1165"/>
      <c r="AD930" s="1165"/>
      <c r="AE930" s="1165"/>
    </row>
    <row r="931" ht="15.75" customHeight="1">
      <c r="W931" s="1164"/>
      <c r="X931" s="1164"/>
      <c r="AC931" s="1165"/>
      <c r="AD931" s="1165"/>
      <c r="AE931" s="1165"/>
    </row>
    <row r="932" ht="15.75" customHeight="1">
      <c r="W932" s="1164"/>
      <c r="X932" s="1164"/>
      <c r="AC932" s="1165"/>
      <c r="AD932" s="1165"/>
      <c r="AE932" s="1165"/>
    </row>
    <row r="933" ht="15.75" customHeight="1">
      <c r="W933" s="1164"/>
      <c r="X933" s="1164"/>
      <c r="AC933" s="1165"/>
      <c r="AD933" s="1165"/>
      <c r="AE933" s="1165"/>
    </row>
    <row r="934" ht="15.75" customHeight="1">
      <c r="W934" s="1164"/>
      <c r="X934" s="1164"/>
      <c r="AC934" s="1165"/>
      <c r="AD934" s="1165"/>
      <c r="AE934" s="1165"/>
    </row>
    <row r="935" ht="15.75" customHeight="1">
      <c r="W935" s="1164"/>
      <c r="X935" s="1164"/>
      <c r="AC935" s="1165"/>
      <c r="AD935" s="1165"/>
      <c r="AE935" s="1165"/>
    </row>
    <row r="936" ht="15.75" customHeight="1">
      <c r="W936" s="1164"/>
      <c r="X936" s="1164"/>
      <c r="AC936" s="1165"/>
      <c r="AD936" s="1165"/>
      <c r="AE936" s="1165"/>
    </row>
    <row r="937" ht="15.75" customHeight="1">
      <c r="W937" s="1164"/>
      <c r="X937" s="1164"/>
      <c r="AC937" s="1165"/>
      <c r="AD937" s="1165"/>
      <c r="AE937" s="1165"/>
    </row>
    <row r="938" ht="15.75" customHeight="1">
      <c r="W938" s="1164"/>
      <c r="X938" s="1164"/>
      <c r="AC938" s="1165"/>
      <c r="AD938" s="1165"/>
      <c r="AE938" s="1165"/>
    </row>
    <row r="939" ht="15.75" customHeight="1">
      <c r="W939" s="1164"/>
      <c r="X939" s="1164"/>
      <c r="AC939" s="1165"/>
      <c r="AD939" s="1165"/>
      <c r="AE939" s="1165"/>
    </row>
    <row r="940" ht="15.75" customHeight="1">
      <c r="W940" s="1164"/>
      <c r="X940" s="1164"/>
      <c r="AC940" s="1165"/>
      <c r="AD940" s="1165"/>
      <c r="AE940" s="1165"/>
    </row>
    <row r="941" ht="15.75" customHeight="1">
      <c r="W941" s="1164"/>
      <c r="X941" s="1164"/>
      <c r="AC941" s="1165"/>
      <c r="AD941" s="1165"/>
      <c r="AE941" s="1165"/>
    </row>
    <row r="942" ht="15.75" customHeight="1">
      <c r="W942" s="1164"/>
      <c r="X942" s="1164"/>
      <c r="AC942" s="1165"/>
      <c r="AD942" s="1165"/>
      <c r="AE942" s="1165"/>
    </row>
    <row r="943" ht="15.75" customHeight="1">
      <c r="W943" s="1164"/>
      <c r="X943" s="1164"/>
      <c r="AC943" s="1165"/>
      <c r="AD943" s="1165"/>
      <c r="AE943" s="1165"/>
    </row>
    <row r="944" ht="15.75" customHeight="1">
      <c r="W944" s="1164"/>
      <c r="X944" s="1164"/>
      <c r="AC944" s="1165"/>
      <c r="AD944" s="1165"/>
      <c r="AE944" s="1165"/>
    </row>
    <row r="945" ht="15.75" customHeight="1">
      <c r="W945" s="1164"/>
      <c r="X945" s="1164"/>
      <c r="AC945" s="1165"/>
      <c r="AD945" s="1165"/>
      <c r="AE945" s="1165"/>
    </row>
    <row r="946" ht="15.75" customHeight="1">
      <c r="W946" s="1164"/>
      <c r="X946" s="1164"/>
      <c r="AC946" s="1165"/>
      <c r="AD946" s="1165"/>
      <c r="AE946" s="1165"/>
    </row>
    <row r="947" ht="15.75" customHeight="1">
      <c r="W947" s="1164"/>
      <c r="X947" s="1164"/>
      <c r="AC947" s="1165"/>
      <c r="AD947" s="1165"/>
      <c r="AE947" s="1165"/>
    </row>
    <row r="948" ht="15.75" customHeight="1">
      <c r="W948" s="1164"/>
      <c r="X948" s="1164"/>
      <c r="AC948" s="1165"/>
      <c r="AD948" s="1165"/>
      <c r="AE948" s="1165"/>
    </row>
    <row r="949" ht="15.75" customHeight="1">
      <c r="W949" s="1164"/>
      <c r="X949" s="1164"/>
      <c r="AC949" s="1165"/>
      <c r="AD949" s="1165"/>
      <c r="AE949" s="1165"/>
    </row>
    <row r="950" ht="15.75" customHeight="1">
      <c r="W950" s="1164"/>
      <c r="X950" s="1164"/>
      <c r="AC950" s="1165"/>
      <c r="AD950" s="1165"/>
      <c r="AE950" s="1165"/>
    </row>
    <row r="951" ht="15.75" customHeight="1">
      <c r="W951" s="1164"/>
      <c r="X951" s="1164"/>
      <c r="AC951" s="1165"/>
      <c r="AD951" s="1165"/>
      <c r="AE951" s="1165"/>
    </row>
    <row r="952" ht="15.75" customHeight="1">
      <c r="W952" s="1164"/>
      <c r="X952" s="1164"/>
      <c r="AC952" s="1165"/>
      <c r="AD952" s="1165"/>
      <c r="AE952" s="1165"/>
    </row>
    <row r="953" ht="15.75" customHeight="1">
      <c r="W953" s="1164"/>
      <c r="X953" s="1164"/>
      <c r="AC953" s="1165"/>
      <c r="AD953" s="1165"/>
      <c r="AE953" s="1165"/>
    </row>
    <row r="954" ht="15.75" customHeight="1">
      <c r="W954" s="1164"/>
      <c r="X954" s="1164"/>
      <c r="AC954" s="1165"/>
      <c r="AD954" s="1165"/>
      <c r="AE954" s="1165"/>
    </row>
    <row r="955" ht="15.75" customHeight="1">
      <c r="W955" s="1164"/>
      <c r="X955" s="1164"/>
      <c r="AC955" s="1165"/>
      <c r="AD955" s="1165"/>
      <c r="AE955" s="1165"/>
    </row>
    <row r="956" ht="15.75" customHeight="1">
      <c r="W956" s="1164"/>
      <c r="X956" s="1164"/>
      <c r="AC956" s="1165"/>
      <c r="AD956" s="1165"/>
      <c r="AE956" s="1165"/>
    </row>
    <row r="957" ht="15.75" customHeight="1">
      <c r="W957" s="1164"/>
      <c r="X957" s="1164"/>
      <c r="AC957" s="1165"/>
      <c r="AD957" s="1165"/>
      <c r="AE957" s="1165"/>
    </row>
    <row r="958" ht="15.75" customHeight="1">
      <c r="W958" s="1164"/>
      <c r="X958" s="1164"/>
      <c r="AC958" s="1165"/>
      <c r="AD958" s="1165"/>
      <c r="AE958" s="1165"/>
    </row>
    <row r="959" ht="15.75" customHeight="1">
      <c r="W959" s="1164"/>
      <c r="X959" s="1164"/>
      <c r="AC959" s="1165"/>
      <c r="AD959" s="1165"/>
      <c r="AE959" s="1165"/>
    </row>
    <row r="960" ht="15.75" customHeight="1">
      <c r="W960" s="1164"/>
      <c r="X960" s="1164"/>
      <c r="AC960" s="1165"/>
      <c r="AD960" s="1165"/>
      <c r="AE960" s="1165"/>
    </row>
    <row r="961" ht="15.75" customHeight="1">
      <c r="W961" s="1164"/>
      <c r="X961" s="1164"/>
      <c r="AC961" s="1165"/>
      <c r="AD961" s="1165"/>
      <c r="AE961" s="1165"/>
    </row>
    <row r="962" ht="15.75" customHeight="1">
      <c r="W962" s="1164"/>
      <c r="X962" s="1164"/>
      <c r="AC962" s="1165"/>
      <c r="AD962" s="1165"/>
      <c r="AE962" s="1165"/>
    </row>
    <row r="963" ht="15.75" customHeight="1">
      <c r="W963" s="1164"/>
      <c r="X963" s="1164"/>
      <c r="AC963" s="1165"/>
      <c r="AD963" s="1165"/>
      <c r="AE963" s="1165"/>
    </row>
    <row r="964" ht="15.75" customHeight="1">
      <c r="W964" s="1164"/>
      <c r="X964" s="1164"/>
      <c r="AC964" s="1165"/>
      <c r="AD964" s="1165"/>
      <c r="AE964" s="1165"/>
    </row>
    <row r="965" ht="15.75" customHeight="1">
      <c r="W965" s="1164"/>
      <c r="X965" s="1164"/>
      <c r="AC965" s="1165"/>
      <c r="AD965" s="1165"/>
      <c r="AE965" s="1165"/>
    </row>
    <row r="966" ht="15.75" customHeight="1">
      <c r="W966" s="1164"/>
      <c r="X966" s="1164"/>
      <c r="AC966" s="1165"/>
      <c r="AD966" s="1165"/>
      <c r="AE966" s="1165"/>
    </row>
    <row r="967" ht="15.75" customHeight="1">
      <c r="W967" s="1164"/>
      <c r="X967" s="1164"/>
      <c r="AC967" s="1165"/>
      <c r="AD967" s="1165"/>
      <c r="AE967" s="1165"/>
    </row>
    <row r="968" ht="15.75" customHeight="1">
      <c r="W968" s="1164"/>
      <c r="X968" s="1164"/>
      <c r="AC968" s="1165"/>
      <c r="AD968" s="1165"/>
      <c r="AE968" s="1165"/>
    </row>
    <row r="969" ht="15.75" customHeight="1">
      <c r="W969" s="1164"/>
      <c r="X969" s="1164"/>
      <c r="AC969" s="1165"/>
      <c r="AD969" s="1165"/>
      <c r="AE969" s="1165"/>
    </row>
    <row r="970" ht="15.75" customHeight="1">
      <c r="W970" s="1164"/>
      <c r="X970" s="1164"/>
      <c r="AC970" s="1165"/>
      <c r="AD970" s="1165"/>
      <c r="AE970" s="1165"/>
    </row>
    <row r="971" ht="15.75" customHeight="1">
      <c r="W971" s="1164"/>
      <c r="X971" s="1164"/>
      <c r="AC971" s="1165"/>
      <c r="AD971" s="1165"/>
      <c r="AE971" s="1165"/>
    </row>
    <row r="972" ht="15.75" customHeight="1">
      <c r="W972" s="1164"/>
      <c r="X972" s="1164"/>
      <c r="AC972" s="1165"/>
      <c r="AD972" s="1165"/>
      <c r="AE972" s="1165"/>
    </row>
    <row r="973" ht="15.75" customHeight="1">
      <c r="W973" s="1164"/>
      <c r="X973" s="1164"/>
      <c r="AC973" s="1165"/>
      <c r="AD973" s="1165"/>
      <c r="AE973" s="1165"/>
    </row>
    <row r="974" ht="15.75" customHeight="1">
      <c r="W974" s="1164"/>
      <c r="X974" s="1164"/>
      <c r="AC974" s="1165"/>
      <c r="AD974" s="1165"/>
      <c r="AE974" s="1165"/>
    </row>
    <row r="975" ht="15.75" customHeight="1">
      <c r="W975" s="1164"/>
      <c r="X975" s="1164"/>
      <c r="AC975" s="1165"/>
      <c r="AD975" s="1165"/>
      <c r="AE975" s="1165"/>
    </row>
    <row r="976" ht="15.75" customHeight="1">
      <c r="W976" s="1164"/>
      <c r="X976" s="1164"/>
      <c r="AC976" s="1165"/>
      <c r="AD976" s="1165"/>
      <c r="AE976" s="1165"/>
    </row>
    <row r="977" ht="15.75" customHeight="1">
      <c r="W977" s="1164"/>
      <c r="X977" s="1164"/>
      <c r="AC977" s="1165"/>
      <c r="AD977" s="1165"/>
      <c r="AE977" s="1165"/>
    </row>
    <row r="978" ht="15.75" customHeight="1">
      <c r="W978" s="1164"/>
      <c r="X978" s="1164"/>
      <c r="AC978" s="1165"/>
      <c r="AD978" s="1165"/>
      <c r="AE978" s="1165"/>
    </row>
    <row r="979" ht="15.75" customHeight="1">
      <c r="W979" s="1164"/>
      <c r="X979" s="1164"/>
      <c r="AC979" s="1165"/>
      <c r="AD979" s="1165"/>
      <c r="AE979" s="1165"/>
    </row>
    <row r="980" ht="15.75" customHeight="1">
      <c r="W980" s="1164"/>
      <c r="X980" s="1164"/>
      <c r="AC980" s="1165"/>
      <c r="AD980" s="1165"/>
      <c r="AE980" s="1165"/>
    </row>
    <row r="981" ht="15.75" customHeight="1">
      <c r="W981" s="1164"/>
      <c r="X981" s="1164"/>
      <c r="AC981" s="1165"/>
      <c r="AD981" s="1165"/>
      <c r="AE981" s="1165"/>
    </row>
    <row r="982" ht="15.75" customHeight="1">
      <c r="W982" s="1164"/>
      <c r="X982" s="1164"/>
      <c r="AC982" s="1165"/>
      <c r="AD982" s="1165"/>
      <c r="AE982" s="1165"/>
    </row>
    <row r="983" ht="15.75" customHeight="1">
      <c r="W983" s="1164"/>
      <c r="X983" s="1164"/>
      <c r="AC983" s="1165"/>
      <c r="AD983" s="1165"/>
      <c r="AE983" s="1165"/>
    </row>
    <row r="984" ht="15.75" customHeight="1">
      <c r="W984" s="1164"/>
      <c r="X984" s="1164"/>
      <c r="AC984" s="1165"/>
      <c r="AD984" s="1165"/>
      <c r="AE984" s="1165"/>
    </row>
    <row r="985" ht="15.75" customHeight="1">
      <c r="W985" s="1164"/>
      <c r="X985" s="1164"/>
      <c r="AC985" s="1165"/>
      <c r="AD985" s="1165"/>
      <c r="AE985" s="1165"/>
    </row>
    <row r="986" ht="15.75" customHeight="1">
      <c r="W986" s="1164"/>
      <c r="X986" s="1164"/>
      <c r="AC986" s="1165"/>
      <c r="AD986" s="1165"/>
      <c r="AE986" s="1165"/>
    </row>
    <row r="987" ht="15.75" customHeight="1">
      <c r="W987" s="1164"/>
      <c r="X987" s="1164"/>
      <c r="AC987" s="1165"/>
      <c r="AD987" s="1165"/>
      <c r="AE987" s="1165"/>
    </row>
    <row r="988" ht="15.75" customHeight="1">
      <c r="W988" s="1164"/>
      <c r="X988" s="1164"/>
      <c r="AC988" s="1165"/>
      <c r="AD988" s="1165"/>
      <c r="AE988" s="1165"/>
    </row>
    <row r="989" ht="15.75" customHeight="1">
      <c r="W989" s="1164"/>
      <c r="X989" s="1164"/>
      <c r="AC989" s="1165"/>
      <c r="AD989" s="1165"/>
      <c r="AE989" s="1165"/>
    </row>
    <row r="990" ht="15.75" customHeight="1">
      <c r="W990" s="1164"/>
      <c r="X990" s="1164"/>
      <c r="AC990" s="1165"/>
      <c r="AD990" s="1165"/>
      <c r="AE990" s="1165"/>
    </row>
    <row r="991" ht="15.75" customHeight="1">
      <c r="W991" s="1164"/>
      <c r="X991" s="1164"/>
      <c r="AC991" s="1165"/>
      <c r="AD991" s="1165"/>
      <c r="AE991" s="1165"/>
    </row>
    <row r="992" ht="15.75" customHeight="1">
      <c r="W992" s="1164"/>
      <c r="X992" s="1164"/>
      <c r="AC992" s="1165"/>
      <c r="AD992" s="1165"/>
      <c r="AE992" s="1165"/>
    </row>
    <row r="993" ht="15.75" customHeight="1">
      <c r="W993" s="1164"/>
      <c r="X993" s="1164"/>
      <c r="AC993" s="1165"/>
      <c r="AD993" s="1165"/>
      <c r="AE993" s="1165"/>
    </row>
    <row r="994" ht="15.75" customHeight="1">
      <c r="W994" s="1164"/>
      <c r="X994" s="1164"/>
      <c r="AC994" s="1165"/>
      <c r="AD994" s="1165"/>
      <c r="AE994" s="1165"/>
    </row>
    <row r="995" ht="15.75" customHeight="1">
      <c r="W995" s="1164"/>
      <c r="X995" s="1164"/>
      <c r="AC995" s="1165"/>
      <c r="AD995" s="1165"/>
      <c r="AE995" s="1165"/>
    </row>
    <row r="996" ht="15.75" customHeight="1">
      <c r="W996" s="1164"/>
      <c r="X996" s="1164"/>
      <c r="AC996" s="1165"/>
      <c r="AD996" s="1165"/>
      <c r="AE996" s="1165"/>
    </row>
    <row r="997" ht="15.75" customHeight="1">
      <c r="W997" s="1164"/>
      <c r="X997" s="1164"/>
      <c r="AC997" s="1165"/>
      <c r="AD997" s="1165"/>
      <c r="AE997" s="1165"/>
    </row>
    <row r="998" ht="15.75" customHeight="1">
      <c r="W998" s="1164"/>
      <c r="X998" s="1164"/>
      <c r="AC998" s="1165"/>
      <c r="AD998" s="1165"/>
      <c r="AE998" s="1165"/>
    </row>
    <row r="999" ht="15.75" customHeight="1">
      <c r="W999" s="1164"/>
      <c r="X999" s="1164"/>
      <c r="AC999" s="1165"/>
      <c r="AD999" s="1165"/>
      <c r="AE999" s="1165"/>
    </row>
    <row r="1000" ht="15.75" customHeight="1">
      <c r="W1000" s="1164"/>
      <c r="X1000" s="1164"/>
      <c r="AC1000" s="1165"/>
      <c r="AD1000" s="1165"/>
      <c r="AE1000" s="1165"/>
    </row>
    <row r="1001" ht="15.75" customHeight="1">
      <c r="W1001" s="1164"/>
      <c r="X1001" s="1164"/>
      <c r="AC1001" s="1165"/>
      <c r="AD1001" s="1165"/>
      <c r="AE1001" s="1165"/>
    </row>
    <row r="1002" ht="15.75" customHeight="1">
      <c r="W1002" s="1164"/>
      <c r="X1002" s="1164"/>
      <c r="AC1002" s="1165"/>
      <c r="AD1002" s="1165"/>
      <c r="AE1002" s="1165"/>
    </row>
    <row r="1003" ht="15.75" customHeight="1">
      <c r="W1003" s="1164"/>
      <c r="X1003" s="1164"/>
      <c r="AC1003" s="1165"/>
      <c r="AD1003" s="1165"/>
      <c r="AE1003" s="1165"/>
    </row>
    <row r="1004" ht="15.75" customHeight="1">
      <c r="W1004" s="1164"/>
      <c r="X1004" s="1164"/>
      <c r="AC1004" s="1165"/>
      <c r="AD1004" s="1165"/>
      <c r="AE1004" s="1165"/>
    </row>
    <row r="1005" ht="15.75" customHeight="1">
      <c r="W1005" s="1164"/>
      <c r="X1005" s="1164"/>
      <c r="AC1005" s="1165"/>
      <c r="AD1005" s="1165"/>
      <c r="AE1005" s="1165"/>
    </row>
    <row r="1006" ht="15.75" customHeight="1">
      <c r="W1006" s="1164"/>
      <c r="X1006" s="1164"/>
      <c r="AC1006" s="1165"/>
      <c r="AD1006" s="1165"/>
      <c r="AE1006" s="1165"/>
    </row>
    <row r="1007" ht="15.75" customHeight="1">
      <c r="W1007" s="1164"/>
      <c r="X1007" s="1164"/>
      <c r="AC1007" s="1165"/>
      <c r="AD1007" s="1165"/>
      <c r="AE1007" s="1165"/>
    </row>
    <row r="1008" ht="15.75" customHeight="1">
      <c r="W1008" s="1164"/>
      <c r="X1008" s="1164"/>
      <c r="AC1008" s="1165"/>
      <c r="AD1008" s="1165"/>
      <c r="AE1008" s="1165"/>
    </row>
    <row r="1009" ht="15.75" customHeight="1">
      <c r="W1009" s="1164"/>
      <c r="X1009" s="1164"/>
      <c r="AC1009" s="1165"/>
      <c r="AD1009" s="1165"/>
      <c r="AE1009" s="1165"/>
    </row>
  </sheetData>
  <mergeCells count="12">
    <mergeCell ref="D73:D75"/>
    <mergeCell ref="D77:D78"/>
    <mergeCell ref="E77:E78"/>
    <mergeCell ref="D80:D81"/>
    <mergeCell ref="E80:E81"/>
    <mergeCell ref="C1:AJ1"/>
    <mergeCell ref="D3:D50"/>
    <mergeCell ref="C52:D54"/>
    <mergeCell ref="Z52:AC52"/>
    <mergeCell ref="D66:D71"/>
    <mergeCell ref="E66:E71"/>
    <mergeCell ref="E73:E75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57"/>
    <col customWidth="1" hidden="1" min="3" max="3" width="15.14"/>
    <col customWidth="1" min="4" max="4" width="14.86"/>
    <col customWidth="1" hidden="1" min="5" max="5" width="16.14"/>
    <col customWidth="1" min="6" max="6" width="14.86"/>
    <col customWidth="1" min="7" max="36" width="5.86"/>
    <col customWidth="1" hidden="1" min="37" max="37" width="5.86"/>
    <col customWidth="1" min="38" max="39" width="8.0"/>
  </cols>
  <sheetData>
    <row r="1" ht="18.75" customHeight="1">
      <c r="A1" s="1166">
        <v>9.0</v>
      </c>
      <c r="B1" s="295"/>
      <c r="C1" s="817" t="s">
        <v>839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/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818</v>
      </c>
      <c r="F2" s="818" t="s">
        <v>840</v>
      </c>
      <c r="G2" s="969">
        <v>1.0</v>
      </c>
      <c r="H2" s="297">
        <v>2.0</v>
      </c>
      <c r="I2" s="297">
        <v>3.0</v>
      </c>
      <c r="J2" s="165">
        <v>4.0</v>
      </c>
      <c r="K2" s="328">
        <v>5.0</v>
      </c>
      <c r="L2" s="32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5">
        <v>12.0</v>
      </c>
      <c r="S2" s="165">
        <v>13.0</v>
      </c>
      <c r="T2" s="166">
        <v>14.0</v>
      </c>
      <c r="U2" s="166">
        <v>15.0</v>
      </c>
      <c r="V2" s="165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6">
        <v>21.0</v>
      </c>
      <c r="AB2" s="166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6">
        <v>28.0</v>
      </c>
      <c r="AI2" s="166">
        <v>29.0</v>
      </c>
      <c r="AJ2" s="165">
        <v>30.0</v>
      </c>
      <c r="AK2" s="970"/>
      <c r="AL2" s="404" t="s">
        <v>274</v>
      </c>
      <c r="AM2" s="404" t="s">
        <v>274</v>
      </c>
    </row>
    <row r="3" ht="15.0" customHeight="1">
      <c r="A3" s="19">
        <v>1.0</v>
      </c>
      <c r="B3" s="829" t="s">
        <v>826</v>
      </c>
      <c r="C3" s="1167">
        <v>43694.0</v>
      </c>
      <c r="D3" s="22" t="s">
        <v>736</v>
      </c>
      <c r="E3" s="23"/>
      <c r="F3" s="863" t="s">
        <v>792</v>
      </c>
      <c r="G3" s="1121"/>
      <c r="H3" s="1135"/>
      <c r="I3" s="1136">
        <v>9.0</v>
      </c>
      <c r="J3" s="1136">
        <v>9.0</v>
      </c>
      <c r="K3" s="1136">
        <v>9.0</v>
      </c>
      <c r="L3" s="1136">
        <v>9.0</v>
      </c>
      <c r="M3" s="1122"/>
      <c r="N3" s="1122"/>
      <c r="O3" s="898" t="s">
        <v>193</v>
      </c>
      <c r="P3" s="1136">
        <v>9.0</v>
      </c>
      <c r="Q3" s="1136">
        <v>9.0</v>
      </c>
      <c r="R3" s="1136">
        <v>9.0</v>
      </c>
      <c r="S3" s="1132">
        <v>9.0</v>
      </c>
      <c r="T3" s="1137">
        <v>9.0</v>
      </c>
      <c r="U3" s="1122"/>
      <c r="V3" s="1135"/>
      <c r="W3" s="1136"/>
      <c r="X3" s="905"/>
      <c r="Y3" s="1136">
        <v>9.0</v>
      </c>
      <c r="Z3" s="1132">
        <v>9.0</v>
      </c>
      <c r="AA3" s="1137">
        <v>9.0</v>
      </c>
      <c r="AB3" s="1137">
        <v>9.0</v>
      </c>
      <c r="AC3" s="1135">
        <v>9.0</v>
      </c>
      <c r="AD3" s="1135">
        <v>9.0</v>
      </c>
      <c r="AE3" s="1136">
        <v>9.0</v>
      </c>
      <c r="AF3" s="1168">
        <v>9.0</v>
      </c>
      <c r="AG3" s="1132">
        <v>9.0</v>
      </c>
      <c r="AH3" s="1122"/>
      <c r="AI3" s="1137">
        <v>9.0</v>
      </c>
      <c r="AJ3" s="1135">
        <v>9.0</v>
      </c>
      <c r="AK3" s="1136"/>
      <c r="AL3" s="404">
        <f t="shared" ref="AL3:AL34" si="1">COUNT(G3:AK3)</f>
        <v>20</v>
      </c>
      <c r="AM3" s="1030">
        <v>1.0</v>
      </c>
    </row>
    <row r="4" ht="15.0" customHeight="1">
      <c r="A4" s="19">
        <v>2.0</v>
      </c>
      <c r="B4" s="819" t="s">
        <v>730</v>
      </c>
      <c r="C4" s="359"/>
      <c r="D4" s="32"/>
      <c r="E4" s="23"/>
      <c r="F4" s="863" t="s">
        <v>792</v>
      </c>
      <c r="G4" s="1120"/>
      <c r="H4" s="1135"/>
      <c r="I4" s="905">
        <v>9.0</v>
      </c>
      <c r="J4" s="898">
        <v>12.0</v>
      </c>
      <c r="K4" s="905">
        <v>9.0</v>
      </c>
      <c r="L4" s="905">
        <v>9.0</v>
      </c>
      <c r="M4" s="1122"/>
      <c r="N4" s="1122"/>
      <c r="O4" s="905">
        <v>9.0</v>
      </c>
      <c r="P4" s="905">
        <v>9.0</v>
      </c>
      <c r="Q4" s="905">
        <v>9.0</v>
      </c>
      <c r="R4" s="905">
        <v>9.0</v>
      </c>
      <c r="S4" s="898">
        <v>12.0</v>
      </c>
      <c r="T4" s="1122"/>
      <c r="U4" s="898">
        <v>12.0</v>
      </c>
      <c r="V4" s="905">
        <v>9.0</v>
      </c>
      <c r="W4" s="983"/>
      <c r="X4" s="983"/>
      <c r="Y4" s="983"/>
      <c r="Z4" s="983"/>
      <c r="AA4" s="1151"/>
      <c r="AB4" s="1151"/>
      <c r="AC4" s="983"/>
      <c r="AD4" s="983"/>
      <c r="AE4" s="983"/>
      <c r="AF4" s="983"/>
      <c r="AG4" s="983"/>
      <c r="AH4" s="1151"/>
      <c r="AI4" s="1151"/>
      <c r="AJ4" s="983"/>
      <c r="AK4" s="905"/>
      <c r="AL4" s="404">
        <f t="shared" si="1"/>
        <v>11</v>
      </c>
      <c r="AM4" s="1030">
        <v>0.0</v>
      </c>
    </row>
    <row r="5" ht="15.0" customHeight="1">
      <c r="A5" s="19">
        <v>3.0</v>
      </c>
      <c r="B5" s="939" t="s">
        <v>157</v>
      </c>
      <c r="C5" s="358"/>
      <c r="D5" s="32"/>
      <c r="E5" s="23"/>
      <c r="F5" s="863" t="s">
        <v>792</v>
      </c>
      <c r="G5" s="1120"/>
      <c r="H5" s="898">
        <v>12.0</v>
      </c>
      <c r="I5" s="905">
        <v>9.0</v>
      </c>
      <c r="J5" s="905">
        <v>9.0</v>
      </c>
      <c r="K5" s="905">
        <v>9.0</v>
      </c>
      <c r="L5" s="905"/>
      <c r="M5" s="1122"/>
      <c r="N5" s="1137">
        <v>9.0</v>
      </c>
      <c r="O5" s="905">
        <v>9.0</v>
      </c>
      <c r="P5" s="905">
        <v>9.0</v>
      </c>
      <c r="Q5" s="905">
        <v>9.0</v>
      </c>
      <c r="R5" s="898">
        <v>12.0</v>
      </c>
      <c r="S5" s="905">
        <v>9.0</v>
      </c>
      <c r="T5" s="1122"/>
      <c r="U5" s="1122"/>
      <c r="V5" s="978"/>
      <c r="W5" s="988"/>
      <c r="X5" s="978"/>
      <c r="Y5" s="978"/>
      <c r="Z5" s="978"/>
      <c r="AA5" s="1157"/>
      <c r="AB5" s="1140"/>
      <c r="AC5" s="978"/>
      <c r="AD5" s="978"/>
      <c r="AE5" s="978"/>
      <c r="AF5" s="978"/>
      <c r="AG5" s="988"/>
      <c r="AH5" s="1140"/>
      <c r="AI5" s="1140"/>
      <c r="AJ5" s="978"/>
      <c r="AK5" s="905"/>
      <c r="AL5" s="404">
        <f t="shared" si="1"/>
        <v>10</v>
      </c>
      <c r="AM5" s="1030">
        <v>0.0</v>
      </c>
    </row>
    <row r="6" ht="15.0" customHeight="1">
      <c r="A6" s="19">
        <v>4.0</v>
      </c>
      <c r="B6" s="939" t="s">
        <v>827</v>
      </c>
      <c r="C6" s="358"/>
      <c r="D6" s="32"/>
      <c r="E6" s="23"/>
      <c r="F6" s="863" t="s">
        <v>792</v>
      </c>
      <c r="G6" s="1120"/>
      <c r="H6" s="1135">
        <v>9.0</v>
      </c>
      <c r="I6" s="905"/>
      <c r="J6" s="905">
        <v>9.0</v>
      </c>
      <c r="K6" s="898">
        <v>12.0</v>
      </c>
      <c r="L6" s="905">
        <v>9.0</v>
      </c>
      <c r="M6" s="1122"/>
      <c r="N6" s="1122"/>
      <c r="O6" s="905">
        <v>9.0</v>
      </c>
      <c r="P6" s="905">
        <v>9.0</v>
      </c>
      <c r="Q6" s="898">
        <v>12.0</v>
      </c>
      <c r="R6" s="905">
        <v>9.0</v>
      </c>
      <c r="S6" s="905">
        <v>9.0</v>
      </c>
      <c r="T6" s="898">
        <v>12.0</v>
      </c>
      <c r="U6" s="1122"/>
      <c r="V6" s="905"/>
      <c r="W6" s="905">
        <v>9.0</v>
      </c>
      <c r="X6" s="905">
        <v>9.0</v>
      </c>
      <c r="Y6" s="905">
        <v>9.0</v>
      </c>
      <c r="Z6" s="898">
        <v>12.0</v>
      </c>
      <c r="AA6" s="1122"/>
      <c r="AB6" s="1122"/>
      <c r="AC6" s="905">
        <v>9.0</v>
      </c>
      <c r="AD6" s="905">
        <v>9.0</v>
      </c>
      <c r="AE6" s="905">
        <v>9.0</v>
      </c>
      <c r="AF6" s="898">
        <v>12.0</v>
      </c>
      <c r="AG6" s="905"/>
      <c r="AH6" s="1122"/>
      <c r="AI6" s="898">
        <v>12.0</v>
      </c>
      <c r="AJ6" s="905">
        <v>9.0</v>
      </c>
      <c r="AK6" s="905"/>
      <c r="AL6" s="404">
        <f t="shared" si="1"/>
        <v>20</v>
      </c>
      <c r="AM6" s="1030">
        <v>1.0</v>
      </c>
    </row>
    <row r="7" ht="15.0" customHeight="1">
      <c r="A7" s="19">
        <v>5.0</v>
      </c>
      <c r="B7" s="819" t="s">
        <v>198</v>
      </c>
      <c r="C7" s="358"/>
      <c r="D7" s="32"/>
      <c r="E7" s="23"/>
      <c r="F7" s="863" t="s">
        <v>792</v>
      </c>
      <c r="G7" s="1120"/>
      <c r="H7" s="905">
        <v>9.0</v>
      </c>
      <c r="I7" s="905">
        <v>9.0</v>
      </c>
      <c r="J7" s="905">
        <v>9.0</v>
      </c>
      <c r="K7" s="905">
        <v>9.0</v>
      </c>
      <c r="L7" s="898">
        <v>12.0</v>
      </c>
      <c r="M7" s="1137">
        <v>9.0</v>
      </c>
      <c r="N7" s="1122"/>
      <c r="O7" s="1135">
        <v>9.0</v>
      </c>
      <c r="P7" s="898" t="s">
        <v>193</v>
      </c>
      <c r="Q7" s="1039">
        <v>12.0</v>
      </c>
      <c r="R7" s="1169" t="s">
        <v>193</v>
      </c>
      <c r="S7" s="1132">
        <v>9.0</v>
      </c>
      <c r="T7" s="1122"/>
      <c r="U7" s="1122"/>
      <c r="V7" s="905">
        <v>9.0</v>
      </c>
      <c r="W7" s="898">
        <v>12.0</v>
      </c>
      <c r="X7" s="905">
        <v>9.0</v>
      </c>
      <c r="Y7" s="905">
        <v>9.0</v>
      </c>
      <c r="Z7" s="905">
        <v>9.0</v>
      </c>
      <c r="AA7" s="1122"/>
      <c r="AB7" s="1122"/>
      <c r="AC7" s="978"/>
      <c r="AD7" s="978"/>
      <c r="AE7" s="978"/>
      <c r="AF7" s="978"/>
      <c r="AG7" s="978"/>
      <c r="AH7" s="1140"/>
      <c r="AI7" s="1140"/>
      <c r="AJ7" s="978"/>
      <c r="AK7" s="905"/>
      <c r="AL7" s="404">
        <f t="shared" si="1"/>
        <v>14</v>
      </c>
      <c r="AM7" s="1030">
        <v>1.0</v>
      </c>
    </row>
    <row r="8" ht="15.0" customHeight="1">
      <c r="A8" s="19">
        <v>6.0</v>
      </c>
      <c r="B8" s="819" t="s">
        <v>23</v>
      </c>
      <c r="C8" s="358"/>
      <c r="D8" s="32"/>
      <c r="E8" s="23"/>
      <c r="F8" s="863" t="s">
        <v>792</v>
      </c>
      <c r="G8" s="1120"/>
      <c r="H8" s="898">
        <v>12.0</v>
      </c>
      <c r="I8" s="905">
        <v>9.0</v>
      </c>
      <c r="J8" s="905">
        <v>9.0</v>
      </c>
      <c r="K8" s="905">
        <v>9.0</v>
      </c>
      <c r="L8" s="905"/>
      <c r="M8" s="898">
        <v>12.0</v>
      </c>
      <c r="N8" s="1137"/>
      <c r="O8" s="905">
        <v>9.0</v>
      </c>
      <c r="P8" s="905">
        <v>9.0</v>
      </c>
      <c r="Q8" s="905">
        <v>9.0</v>
      </c>
      <c r="R8" s="905">
        <v>9.0</v>
      </c>
      <c r="S8" s="898">
        <v>12.0</v>
      </c>
      <c r="T8" s="1122"/>
      <c r="U8" s="1122"/>
      <c r="V8" s="905">
        <v>9.0</v>
      </c>
      <c r="W8" s="905">
        <v>9.0</v>
      </c>
      <c r="X8" s="905">
        <v>9.0</v>
      </c>
      <c r="Y8" s="898">
        <v>12.0</v>
      </c>
      <c r="Z8" s="905">
        <v>9.0</v>
      </c>
      <c r="AA8" s="1137"/>
      <c r="AB8" s="1122"/>
      <c r="AC8" s="905"/>
      <c r="AD8" s="905">
        <v>9.0</v>
      </c>
      <c r="AE8" s="898">
        <v>12.0</v>
      </c>
      <c r="AF8" s="905">
        <v>9.0</v>
      </c>
      <c r="AG8" s="905">
        <v>9.0</v>
      </c>
      <c r="AH8" s="1122"/>
      <c r="AI8" s="1137">
        <v>9.0</v>
      </c>
      <c r="AJ8" s="905">
        <v>9.0</v>
      </c>
      <c r="AK8" s="905"/>
      <c r="AL8" s="404">
        <f t="shared" si="1"/>
        <v>21</v>
      </c>
      <c r="AM8" s="1030">
        <v>0.0</v>
      </c>
    </row>
    <row r="9" ht="15.0" customHeight="1">
      <c r="A9" s="19">
        <v>7.0</v>
      </c>
      <c r="B9" s="829" t="s">
        <v>760</v>
      </c>
      <c r="C9" s="358"/>
      <c r="D9" s="32"/>
      <c r="E9" s="912"/>
      <c r="F9" s="913"/>
      <c r="G9" s="1170"/>
      <c r="H9" s="905">
        <v>9.0</v>
      </c>
      <c r="I9" s="905">
        <v>9.0</v>
      </c>
      <c r="J9" s="905">
        <v>9.0</v>
      </c>
      <c r="K9" s="905">
        <v>9.0</v>
      </c>
      <c r="L9" s="898">
        <v>12.0</v>
      </c>
      <c r="M9" s="1137">
        <v>9.0</v>
      </c>
      <c r="N9" s="1122"/>
      <c r="O9" s="905"/>
      <c r="P9" s="905">
        <v>9.0</v>
      </c>
      <c r="Q9" s="905">
        <v>9.0</v>
      </c>
      <c r="R9" s="898">
        <v>12.0</v>
      </c>
      <c r="S9" s="905">
        <v>9.0</v>
      </c>
      <c r="T9" s="1122"/>
      <c r="U9" s="1122"/>
      <c r="V9" s="905">
        <v>9.0</v>
      </c>
      <c r="W9" s="905">
        <v>9.0</v>
      </c>
      <c r="X9" s="898">
        <v>12.0</v>
      </c>
      <c r="Y9" s="905">
        <v>9.0</v>
      </c>
      <c r="Z9" s="905">
        <v>9.0</v>
      </c>
      <c r="AA9" s="1137">
        <v>9.0</v>
      </c>
      <c r="AB9" s="1137"/>
      <c r="AC9" s="898">
        <v>12.0</v>
      </c>
      <c r="AD9" s="905"/>
      <c r="AE9" s="905">
        <v>9.0</v>
      </c>
      <c r="AF9" s="905">
        <v>9.0</v>
      </c>
      <c r="AG9" s="905">
        <v>9.0</v>
      </c>
      <c r="AH9" s="1122"/>
      <c r="AI9" s="1122"/>
      <c r="AJ9" s="905">
        <v>9.0</v>
      </c>
      <c r="AK9" s="905"/>
      <c r="AL9" s="404">
        <f t="shared" si="1"/>
        <v>21</v>
      </c>
      <c r="AM9" s="1030">
        <v>1.0</v>
      </c>
    </row>
    <row r="10" ht="15.0" customHeight="1">
      <c r="A10" s="19">
        <v>8.0</v>
      </c>
      <c r="B10" s="829" t="s">
        <v>714</v>
      </c>
      <c r="C10" s="358"/>
      <c r="D10" s="32"/>
      <c r="E10" s="382"/>
      <c r="F10" s="863" t="s">
        <v>792</v>
      </c>
      <c r="G10" s="1120"/>
      <c r="H10" s="898">
        <v>12.0</v>
      </c>
      <c r="I10" s="905">
        <v>9.0</v>
      </c>
      <c r="J10" s="905">
        <v>9.0</v>
      </c>
      <c r="K10" s="1031"/>
      <c r="L10" s="905">
        <v>9.0</v>
      </c>
      <c r="M10" s="1137"/>
      <c r="N10" s="1137">
        <v>9.0</v>
      </c>
      <c r="O10" s="898">
        <v>12.0</v>
      </c>
      <c r="P10" s="905">
        <v>9.0</v>
      </c>
      <c r="Q10" s="905">
        <v>9.0</v>
      </c>
      <c r="R10" s="905">
        <v>9.0</v>
      </c>
      <c r="S10" s="905">
        <v>9.0</v>
      </c>
      <c r="T10" s="1122"/>
      <c r="U10" s="1122"/>
      <c r="V10" s="905">
        <v>9.0</v>
      </c>
      <c r="W10" s="898">
        <v>12.0</v>
      </c>
      <c r="X10" s="905">
        <v>9.0</v>
      </c>
      <c r="Y10" s="905">
        <v>9.0</v>
      </c>
      <c r="Z10" s="905">
        <v>9.0</v>
      </c>
      <c r="AA10" s="898">
        <v>12.0</v>
      </c>
      <c r="AB10" s="1122"/>
      <c r="AC10" s="905"/>
      <c r="AD10" s="898">
        <v>12.0</v>
      </c>
      <c r="AE10" s="905">
        <v>9.0</v>
      </c>
      <c r="AF10" s="905">
        <v>9.0</v>
      </c>
      <c r="AG10" s="905">
        <v>9.0</v>
      </c>
      <c r="AH10" s="1122"/>
      <c r="AI10" s="1122"/>
      <c r="AJ10" s="898">
        <v>12.0</v>
      </c>
      <c r="AK10" s="905"/>
      <c r="AL10" s="404">
        <f t="shared" si="1"/>
        <v>21</v>
      </c>
      <c r="AM10" s="1030">
        <v>1.0</v>
      </c>
    </row>
    <row r="11" ht="15.0" customHeight="1">
      <c r="A11" s="19">
        <v>9.0</v>
      </c>
      <c r="B11" s="819" t="s">
        <v>828</v>
      </c>
      <c r="C11" s="359"/>
      <c r="D11" s="32"/>
      <c r="E11" s="23"/>
      <c r="F11" s="913"/>
      <c r="G11" s="1121"/>
      <c r="H11" s="1135">
        <v>9.0</v>
      </c>
      <c r="I11" s="1136">
        <v>9.0</v>
      </c>
      <c r="J11" s="905">
        <v>9.0</v>
      </c>
      <c r="K11" s="898">
        <v>12.0</v>
      </c>
      <c r="L11" s="1132">
        <v>9.0</v>
      </c>
      <c r="M11" s="898">
        <v>12.0</v>
      </c>
      <c r="N11" s="1122"/>
      <c r="O11" s="1135"/>
      <c r="P11" s="898" t="s">
        <v>193</v>
      </c>
      <c r="Q11" s="905">
        <v>9.0</v>
      </c>
      <c r="R11" s="905">
        <v>9.0</v>
      </c>
      <c r="S11" s="905">
        <v>9.0</v>
      </c>
      <c r="T11" s="1137">
        <v>9.0</v>
      </c>
      <c r="U11" s="1122"/>
      <c r="V11" s="1136"/>
      <c r="W11" s="898">
        <v>12.0</v>
      </c>
      <c r="X11" s="1136">
        <v>9.0</v>
      </c>
      <c r="Y11" s="898">
        <v>12.0</v>
      </c>
      <c r="Z11" s="1132">
        <v>9.0</v>
      </c>
      <c r="AA11" s="1122"/>
      <c r="AB11" s="1137"/>
      <c r="AC11" s="1135">
        <v>9.0</v>
      </c>
      <c r="AD11" s="905">
        <v>9.0</v>
      </c>
      <c r="AE11" s="1136">
        <v>9.0</v>
      </c>
      <c r="AF11" s="1136">
        <v>9.0</v>
      </c>
      <c r="AG11" s="1132">
        <v>9.0</v>
      </c>
      <c r="AH11" s="1122"/>
      <c r="AI11" s="1122"/>
      <c r="AJ11" s="1171">
        <v>9.0</v>
      </c>
      <c r="AK11" s="1136"/>
      <c r="AL11" s="404">
        <f t="shared" si="1"/>
        <v>20</v>
      </c>
      <c r="AM11" s="1030">
        <v>1.0</v>
      </c>
    </row>
    <row r="12" ht="15.0" customHeight="1">
      <c r="A12" s="19">
        <v>10.0</v>
      </c>
      <c r="B12" s="829" t="s">
        <v>278</v>
      </c>
      <c r="C12" s="358"/>
      <c r="D12" s="32"/>
      <c r="E12" s="23"/>
      <c r="F12" s="863" t="s">
        <v>792</v>
      </c>
      <c r="G12" s="1120"/>
      <c r="H12" s="905"/>
      <c r="I12" s="898">
        <v>12.0</v>
      </c>
      <c r="J12" s="905">
        <v>9.0</v>
      </c>
      <c r="K12" s="905">
        <v>9.0</v>
      </c>
      <c r="L12" s="905">
        <v>9.0</v>
      </c>
      <c r="M12" s="1122"/>
      <c r="N12" s="1122"/>
      <c r="O12" s="898">
        <v>12.0</v>
      </c>
      <c r="P12" s="905">
        <v>9.0</v>
      </c>
      <c r="Q12" s="905">
        <v>9.0</v>
      </c>
      <c r="R12" s="905">
        <v>9.0</v>
      </c>
      <c r="S12" s="905">
        <v>9.0</v>
      </c>
      <c r="T12" s="898">
        <v>12.0</v>
      </c>
      <c r="U12" s="1122"/>
      <c r="V12" s="898">
        <v>12.0</v>
      </c>
      <c r="W12" s="905">
        <v>9.0</v>
      </c>
      <c r="X12" s="905"/>
      <c r="Y12" s="905">
        <v>9.0</v>
      </c>
      <c r="Z12" s="898">
        <v>12.0</v>
      </c>
      <c r="AA12" s="1122"/>
      <c r="AB12" s="1122"/>
      <c r="AC12" s="898">
        <v>12.0</v>
      </c>
      <c r="AD12" s="905">
        <v>9.0</v>
      </c>
      <c r="AE12" s="905">
        <v>9.0</v>
      </c>
      <c r="AF12" s="905">
        <v>9.0</v>
      </c>
      <c r="AG12" s="905"/>
      <c r="AH12" s="1122"/>
      <c r="AI12" s="1137">
        <v>9.0</v>
      </c>
      <c r="AJ12" s="1135">
        <v>9.0</v>
      </c>
      <c r="AK12" s="905"/>
      <c r="AL12" s="404">
        <f t="shared" si="1"/>
        <v>20</v>
      </c>
      <c r="AM12" s="1030">
        <v>1.0</v>
      </c>
    </row>
    <row r="13" ht="15.0" customHeight="1">
      <c r="A13" s="19">
        <v>11.0</v>
      </c>
      <c r="B13" s="829" t="s">
        <v>200</v>
      </c>
      <c r="C13" s="359"/>
      <c r="D13" s="32"/>
      <c r="E13" s="23"/>
      <c r="F13" s="863" t="s">
        <v>792</v>
      </c>
      <c r="G13" s="898">
        <v>12.0</v>
      </c>
      <c r="H13" s="905">
        <v>9.0</v>
      </c>
      <c r="I13" s="905">
        <v>9.0</v>
      </c>
      <c r="J13" s="905">
        <v>9.0</v>
      </c>
      <c r="K13" s="905">
        <v>9.0</v>
      </c>
      <c r="L13" s="905">
        <v>9.0</v>
      </c>
      <c r="M13" s="1122"/>
      <c r="N13" s="1137"/>
      <c r="O13" s="905">
        <v>9.0</v>
      </c>
      <c r="P13" s="905">
        <v>9.0</v>
      </c>
      <c r="Q13" s="905">
        <v>9.0</v>
      </c>
      <c r="R13" s="905">
        <v>9.0</v>
      </c>
      <c r="S13" s="898">
        <v>12.0</v>
      </c>
      <c r="T13" s="1137"/>
      <c r="U13" s="1122"/>
      <c r="V13" s="898">
        <v>12.0</v>
      </c>
      <c r="W13" s="905">
        <v>9.0</v>
      </c>
      <c r="X13" s="905">
        <v>9.0</v>
      </c>
      <c r="Y13" s="905">
        <v>9.0</v>
      </c>
      <c r="Z13" s="905">
        <v>9.0</v>
      </c>
      <c r="AA13" s="1137"/>
      <c r="AB13" s="1137">
        <v>9.0</v>
      </c>
      <c r="AC13" s="905">
        <v>9.0</v>
      </c>
      <c r="AD13" s="905">
        <v>9.0</v>
      </c>
      <c r="AE13" s="905">
        <v>9.0</v>
      </c>
      <c r="AF13" s="905"/>
      <c r="AG13" s="898">
        <v>12.0</v>
      </c>
      <c r="AH13" s="1137"/>
      <c r="AI13" s="1122"/>
      <c r="AJ13" s="905">
        <v>9.0</v>
      </c>
      <c r="AK13" s="905"/>
      <c r="AL13" s="404">
        <f t="shared" si="1"/>
        <v>22</v>
      </c>
      <c r="AM13" s="1030">
        <v>1.0</v>
      </c>
    </row>
    <row r="14" ht="15.0" customHeight="1">
      <c r="A14" s="19">
        <v>12.0</v>
      </c>
      <c r="B14" s="939" t="s">
        <v>841</v>
      </c>
      <c r="C14" s="359"/>
      <c r="D14" s="32"/>
      <c r="E14" s="23"/>
      <c r="F14" s="863" t="s">
        <v>792</v>
      </c>
      <c r="G14" s="1120"/>
      <c r="H14" s="905">
        <v>9.0</v>
      </c>
      <c r="I14" s="905">
        <v>9.0</v>
      </c>
      <c r="J14" s="905">
        <v>9.0</v>
      </c>
      <c r="K14" s="905">
        <v>9.0</v>
      </c>
      <c r="L14" s="898">
        <v>12.0</v>
      </c>
      <c r="M14" s="1122"/>
      <c r="N14" s="898">
        <v>12.0</v>
      </c>
      <c r="O14" s="905">
        <v>9.0</v>
      </c>
      <c r="P14" s="905"/>
      <c r="Q14" s="905">
        <v>9.0</v>
      </c>
      <c r="R14" s="905">
        <v>9.0</v>
      </c>
      <c r="S14" s="905">
        <v>9.0</v>
      </c>
      <c r="T14" s="1122"/>
      <c r="U14" s="1122"/>
      <c r="V14" s="905">
        <v>9.0</v>
      </c>
      <c r="W14" s="905">
        <v>9.0</v>
      </c>
      <c r="X14" s="898">
        <v>12.0</v>
      </c>
      <c r="Y14" s="905">
        <v>9.0</v>
      </c>
      <c r="Z14" s="905">
        <v>9.0</v>
      </c>
      <c r="AA14" s="898">
        <v>12.0</v>
      </c>
      <c r="AB14" s="1122"/>
      <c r="AC14" s="905"/>
      <c r="AD14" s="898">
        <v>12.0</v>
      </c>
      <c r="AE14" s="905">
        <v>9.0</v>
      </c>
      <c r="AF14" s="905">
        <v>9.0</v>
      </c>
      <c r="AG14" s="905">
        <v>9.0</v>
      </c>
      <c r="AH14" s="1122"/>
      <c r="AI14" s="1122"/>
      <c r="AJ14" s="898">
        <v>12.0</v>
      </c>
      <c r="AK14" s="905"/>
      <c r="AL14" s="404">
        <f t="shared" si="1"/>
        <v>21</v>
      </c>
      <c r="AM14" s="1030">
        <v>1.0</v>
      </c>
    </row>
    <row r="15" ht="15.0" customHeight="1">
      <c r="A15" s="19">
        <v>13.0</v>
      </c>
      <c r="B15" s="1042" t="s">
        <v>27</v>
      </c>
      <c r="C15" s="359"/>
      <c r="D15" s="32"/>
      <c r="E15" s="23"/>
      <c r="F15" s="913"/>
      <c r="G15" s="898">
        <v>12.0</v>
      </c>
      <c r="H15" s="905">
        <v>9.0</v>
      </c>
      <c r="I15" s="905">
        <v>9.0</v>
      </c>
      <c r="J15" s="905"/>
      <c r="K15" s="898">
        <v>12.0</v>
      </c>
      <c r="L15" s="905">
        <v>9.0</v>
      </c>
      <c r="M15" s="1122"/>
      <c r="N15" s="1122"/>
      <c r="O15" s="978"/>
      <c r="P15" s="978"/>
      <c r="Q15" s="988"/>
      <c r="R15" s="978"/>
      <c r="S15" s="978"/>
      <c r="T15" s="1140"/>
      <c r="U15" s="1140"/>
      <c r="V15" s="978"/>
      <c r="W15" s="978"/>
      <c r="X15" s="978"/>
      <c r="Y15" s="978"/>
      <c r="Z15" s="978"/>
      <c r="AA15" s="1140"/>
      <c r="AB15" s="1140"/>
      <c r="AC15" s="905">
        <v>9.0</v>
      </c>
      <c r="AD15" s="905">
        <v>9.0</v>
      </c>
      <c r="AE15" s="905">
        <v>9.0</v>
      </c>
      <c r="AF15" s="905">
        <v>9.0</v>
      </c>
      <c r="AG15" s="898">
        <v>12.0</v>
      </c>
      <c r="AH15" s="1137">
        <v>9.0</v>
      </c>
      <c r="AI15" s="1122"/>
      <c r="AJ15" s="905"/>
      <c r="AK15" s="905"/>
      <c r="AL15" s="404">
        <f t="shared" si="1"/>
        <v>11</v>
      </c>
      <c r="AM15" s="1030">
        <v>1.0</v>
      </c>
    </row>
    <row r="16" ht="15.0" customHeight="1">
      <c r="A16" s="19">
        <v>14.0</v>
      </c>
      <c r="B16" s="819" t="s">
        <v>28</v>
      </c>
      <c r="C16" s="362"/>
      <c r="D16" s="32"/>
      <c r="E16" s="23"/>
      <c r="F16" s="913"/>
      <c r="G16" s="1121"/>
      <c r="H16" s="978"/>
      <c r="I16" s="978"/>
      <c r="J16" s="988"/>
      <c r="K16" s="978"/>
      <c r="L16" s="978"/>
      <c r="M16" s="1140"/>
      <c r="N16" s="1140"/>
      <c r="O16" s="1172"/>
      <c r="P16" s="988"/>
      <c r="Q16" s="1146"/>
      <c r="R16" s="1136"/>
      <c r="S16" s="1132"/>
      <c r="T16" s="1122"/>
      <c r="U16" s="1122"/>
      <c r="V16" s="1138"/>
      <c r="W16" s="926"/>
      <c r="X16" s="1139"/>
      <c r="Y16" s="1139"/>
      <c r="Z16" s="1173"/>
      <c r="AA16" s="1174"/>
      <c r="AB16" s="926"/>
      <c r="AC16" s="1138"/>
      <c r="AD16" s="1136">
        <v>9.0</v>
      </c>
      <c r="AE16" s="1136"/>
      <c r="AF16" s="898">
        <v>12.0</v>
      </c>
      <c r="AG16" s="1132">
        <v>9.0</v>
      </c>
      <c r="AH16" s="1175">
        <v>9.0</v>
      </c>
      <c r="AI16" s="898">
        <v>12.0</v>
      </c>
      <c r="AJ16" s="1135">
        <v>9.0</v>
      </c>
      <c r="AK16" s="1136"/>
      <c r="AL16" s="404">
        <f t="shared" si="1"/>
        <v>6</v>
      </c>
      <c r="AM16" s="1030">
        <v>1.0</v>
      </c>
    </row>
    <row r="17" ht="15.0" customHeight="1">
      <c r="A17" s="19">
        <v>15.0</v>
      </c>
      <c r="B17" s="819" t="s">
        <v>312</v>
      </c>
      <c r="C17" s="359"/>
      <c r="D17" s="32"/>
      <c r="E17" s="23"/>
      <c r="F17" s="863" t="s">
        <v>792</v>
      </c>
      <c r="G17" s="1120"/>
      <c r="H17" s="1135">
        <v>9.0</v>
      </c>
      <c r="I17" s="898">
        <v>12.0</v>
      </c>
      <c r="J17" s="1136">
        <v>9.0</v>
      </c>
      <c r="K17" s="1136">
        <v>9.0</v>
      </c>
      <c r="L17" s="1132"/>
      <c r="M17" s="1122"/>
      <c r="N17" s="1137">
        <v>9.0</v>
      </c>
      <c r="O17" s="898">
        <v>12.0</v>
      </c>
      <c r="P17" s="905">
        <v>9.0</v>
      </c>
      <c r="Q17" s="905">
        <v>9.0</v>
      </c>
      <c r="R17" s="905">
        <v>9.0</v>
      </c>
      <c r="S17" s="905">
        <v>9.0</v>
      </c>
      <c r="T17" s="1122"/>
      <c r="U17" s="1122"/>
      <c r="V17" s="898">
        <v>12.0</v>
      </c>
      <c r="W17" s="905">
        <v>9.0</v>
      </c>
      <c r="X17" s="905">
        <v>9.0</v>
      </c>
      <c r="Y17" s="905">
        <v>9.0</v>
      </c>
      <c r="Z17" s="905">
        <v>9.0</v>
      </c>
      <c r="AA17" s="1137">
        <v>9.0</v>
      </c>
      <c r="AB17" s="1122"/>
      <c r="AC17" s="905">
        <v>9.0</v>
      </c>
      <c r="AD17" s="905"/>
      <c r="AE17" s="898">
        <v>12.0</v>
      </c>
      <c r="AF17" s="905">
        <v>9.0</v>
      </c>
      <c r="AG17" s="905">
        <v>9.0</v>
      </c>
      <c r="AH17" s="1122"/>
      <c r="AI17" s="1122"/>
      <c r="AJ17" s="905">
        <v>9.0</v>
      </c>
      <c r="AK17" s="905"/>
      <c r="AL17" s="404">
        <f t="shared" si="1"/>
        <v>21</v>
      </c>
      <c r="AM17" s="1030">
        <v>1.0</v>
      </c>
    </row>
    <row r="18" ht="15.0" customHeight="1">
      <c r="A18" s="19">
        <v>16.0</v>
      </c>
      <c r="B18" s="939" t="s">
        <v>829</v>
      </c>
      <c r="C18" s="380"/>
      <c r="D18" s="32"/>
      <c r="E18" s="23"/>
      <c r="F18" s="913"/>
      <c r="G18" s="1120">
        <v>9.0</v>
      </c>
      <c r="H18" s="1045"/>
      <c r="I18" s="1045"/>
      <c r="J18" s="1176"/>
      <c r="K18" s="1045"/>
      <c r="L18" s="983"/>
      <c r="M18" s="1151"/>
      <c r="N18" s="1151"/>
      <c r="O18" s="983"/>
      <c r="P18" s="983"/>
      <c r="Q18" s="983"/>
      <c r="R18" s="983"/>
      <c r="S18" s="1177"/>
      <c r="T18" s="1151"/>
      <c r="U18" s="1151"/>
      <c r="V18" s="983"/>
      <c r="W18" s="983"/>
      <c r="X18" s="983"/>
      <c r="Y18" s="983"/>
      <c r="Z18" s="983"/>
      <c r="AA18" s="1151"/>
      <c r="AB18" s="1151"/>
      <c r="AC18" s="983"/>
      <c r="AD18" s="983"/>
      <c r="AE18" s="983"/>
      <c r="AF18" s="983"/>
      <c r="AG18" s="983"/>
      <c r="AH18" s="1151"/>
      <c r="AI18" s="1151"/>
      <c r="AJ18" s="983"/>
      <c r="AK18" s="905"/>
      <c r="AL18" s="404">
        <f t="shared" si="1"/>
        <v>1</v>
      </c>
      <c r="AM18" s="1030">
        <v>1.0</v>
      </c>
    </row>
    <row r="19" ht="15.0" customHeight="1">
      <c r="A19" s="19">
        <v>17.0</v>
      </c>
      <c r="B19" s="842" t="s">
        <v>729</v>
      </c>
      <c r="C19" s="364"/>
      <c r="D19" s="32"/>
      <c r="E19" s="382"/>
      <c r="F19" s="863" t="s">
        <v>792</v>
      </c>
      <c r="G19" s="1116"/>
      <c r="H19" s="925"/>
      <c r="I19" s="925"/>
      <c r="J19" s="905">
        <v>9.0</v>
      </c>
      <c r="K19" s="905">
        <v>9.0</v>
      </c>
      <c r="L19" s="898">
        <v>12.0</v>
      </c>
      <c r="M19" s="1137">
        <v>9.0</v>
      </c>
      <c r="N19" s="1122"/>
      <c r="O19" s="905"/>
      <c r="P19" s="905">
        <v>9.0</v>
      </c>
      <c r="Q19" s="905">
        <v>9.0</v>
      </c>
      <c r="R19" s="898">
        <v>12.0</v>
      </c>
      <c r="S19" s="905">
        <v>9.0</v>
      </c>
      <c r="T19" s="1122"/>
      <c r="U19" s="1122"/>
      <c r="V19" s="898">
        <v>12.0</v>
      </c>
      <c r="W19" s="905">
        <v>9.0</v>
      </c>
      <c r="X19" s="905">
        <v>9.0</v>
      </c>
      <c r="Y19" s="905">
        <v>9.0</v>
      </c>
      <c r="Z19" s="905"/>
      <c r="AA19" s="1122"/>
      <c r="AB19" s="898">
        <v>12.0</v>
      </c>
      <c r="AC19" s="905">
        <v>9.0</v>
      </c>
      <c r="AD19" s="905">
        <v>9.0</v>
      </c>
      <c r="AE19" s="905">
        <v>9.0</v>
      </c>
      <c r="AF19" s="905">
        <v>9.0</v>
      </c>
      <c r="AG19" s="905">
        <v>9.0</v>
      </c>
      <c r="AH19" s="1122"/>
      <c r="AI19" s="1122"/>
      <c r="AJ19" s="898">
        <v>12.0</v>
      </c>
      <c r="AK19" s="905"/>
      <c r="AL19" s="404">
        <f t="shared" si="1"/>
        <v>19</v>
      </c>
      <c r="AM19" s="1030">
        <v>0.0</v>
      </c>
    </row>
    <row r="20" ht="15.0" customHeight="1">
      <c r="A20" s="19">
        <v>18.0</v>
      </c>
      <c r="B20" s="819" t="s">
        <v>32</v>
      </c>
      <c r="C20" s="846"/>
      <c r="D20" s="32"/>
      <c r="E20" s="41"/>
      <c r="F20" s="913"/>
      <c r="G20" s="1116"/>
      <c r="H20" s="905">
        <v>9.0</v>
      </c>
      <c r="I20" s="905">
        <v>9.0</v>
      </c>
      <c r="J20" s="898">
        <v>12.0</v>
      </c>
      <c r="K20" s="905">
        <v>9.0</v>
      </c>
      <c r="L20" s="905">
        <v>9.0</v>
      </c>
      <c r="M20" s="1122"/>
      <c r="N20" s="1122"/>
      <c r="O20" s="905">
        <v>9.0</v>
      </c>
      <c r="P20" s="905">
        <v>9.0</v>
      </c>
      <c r="Q20" s="898">
        <v>12.0</v>
      </c>
      <c r="R20" s="905">
        <v>9.0</v>
      </c>
      <c r="S20" s="905"/>
      <c r="T20" s="1137"/>
      <c r="U20" s="898">
        <v>12.0</v>
      </c>
      <c r="V20" s="905">
        <v>9.0</v>
      </c>
      <c r="W20" s="905">
        <v>9.0</v>
      </c>
      <c r="X20" s="905">
        <v>9.0</v>
      </c>
      <c r="Y20" s="898">
        <v>12.0</v>
      </c>
      <c r="Z20" s="905">
        <v>9.0</v>
      </c>
      <c r="AA20" s="1122"/>
      <c r="AB20" s="1122"/>
      <c r="AC20" s="898">
        <v>12.0</v>
      </c>
      <c r="AD20" s="905">
        <v>9.0</v>
      </c>
      <c r="AE20" s="905"/>
      <c r="AF20" s="905">
        <v>9.0</v>
      </c>
      <c r="AG20" s="905">
        <v>9.0</v>
      </c>
      <c r="AH20" s="898">
        <v>12.0</v>
      </c>
      <c r="AI20" s="1122"/>
      <c r="AJ20" s="905">
        <v>9.0</v>
      </c>
      <c r="AK20" s="905"/>
      <c r="AL20" s="404">
        <f t="shared" si="1"/>
        <v>21</v>
      </c>
      <c r="AM20" s="1030">
        <v>1.0</v>
      </c>
    </row>
    <row r="21" ht="15.0" customHeight="1">
      <c r="A21" s="19">
        <v>19.0</v>
      </c>
      <c r="B21" s="829" t="s">
        <v>33</v>
      </c>
      <c r="C21" s="364"/>
      <c r="D21" s="32"/>
      <c r="E21" s="23"/>
      <c r="F21" s="913"/>
      <c r="G21" s="1178" t="s">
        <v>358</v>
      </c>
      <c r="H21" s="1119" t="s">
        <v>358</v>
      </c>
      <c r="I21" s="1119" t="s">
        <v>358</v>
      </c>
      <c r="J21" s="1178" t="s">
        <v>358</v>
      </c>
      <c r="K21" s="1119" t="s">
        <v>358</v>
      </c>
      <c r="L21" s="1119" t="s">
        <v>358</v>
      </c>
      <c r="M21" s="1119" t="s">
        <v>358</v>
      </c>
      <c r="N21" s="1119" t="s">
        <v>358</v>
      </c>
      <c r="O21" s="1172"/>
      <c r="P21" s="988"/>
      <c r="Q21" s="1146"/>
      <c r="R21" s="1146"/>
      <c r="S21" s="1130"/>
      <c r="T21" s="1140"/>
      <c r="U21" s="1140"/>
      <c r="V21" s="1172"/>
      <c r="W21" s="1146"/>
      <c r="X21" s="1146"/>
      <c r="Y21" s="1146"/>
      <c r="Z21" s="1130"/>
      <c r="AA21" s="1140"/>
      <c r="AB21" s="1140"/>
      <c r="AC21" s="1119" t="s">
        <v>358</v>
      </c>
      <c r="AD21" s="1119" t="s">
        <v>358</v>
      </c>
      <c r="AE21" s="1178" t="s">
        <v>358</v>
      </c>
      <c r="AF21" s="1119" t="s">
        <v>358</v>
      </c>
      <c r="AG21" s="1119" t="s">
        <v>358</v>
      </c>
      <c r="AH21" s="1119" t="s">
        <v>358</v>
      </c>
      <c r="AI21" s="1119" t="s">
        <v>358</v>
      </c>
      <c r="AJ21" s="1119" t="s">
        <v>358</v>
      </c>
      <c r="AK21" s="1136"/>
      <c r="AL21" s="404">
        <f t="shared" si="1"/>
        <v>0</v>
      </c>
      <c r="AM21" s="1030">
        <v>1.0</v>
      </c>
    </row>
    <row r="22" ht="15.0" customHeight="1">
      <c r="A22" s="19">
        <v>20.0</v>
      </c>
      <c r="B22" s="939" t="s">
        <v>793</v>
      </c>
      <c r="C22" s="377"/>
      <c r="D22" s="32"/>
      <c r="E22" s="382"/>
      <c r="F22" s="913"/>
      <c r="G22" s="1120"/>
      <c r="H22" s="1135">
        <v>9.0</v>
      </c>
      <c r="I22" s="905">
        <v>9.0</v>
      </c>
      <c r="J22" s="1136">
        <v>9.0</v>
      </c>
      <c r="K22" s="1136">
        <v>9.0</v>
      </c>
      <c r="L22" s="1132">
        <v>9.0</v>
      </c>
      <c r="M22" s="1122"/>
      <c r="N22" s="1122"/>
      <c r="O22" s="905">
        <v>9.0</v>
      </c>
      <c r="P22" s="905">
        <v>9.0</v>
      </c>
      <c r="Q22" s="905">
        <v>9.0</v>
      </c>
      <c r="R22" s="905">
        <v>9.0</v>
      </c>
      <c r="S22" s="905">
        <v>9.0</v>
      </c>
      <c r="T22" s="1122"/>
      <c r="U22" s="898">
        <v>12.0</v>
      </c>
      <c r="V22" s="905">
        <v>9.0</v>
      </c>
      <c r="W22" s="905"/>
      <c r="X22" s="905">
        <v>9.0</v>
      </c>
      <c r="Y22" s="905">
        <v>9.0</v>
      </c>
      <c r="Z22" s="905">
        <v>9.0</v>
      </c>
      <c r="AA22" s="1122"/>
      <c r="AB22" s="1122"/>
      <c r="AC22" s="905">
        <v>9.0</v>
      </c>
      <c r="AD22" s="905">
        <v>9.0</v>
      </c>
      <c r="AE22" s="905">
        <v>9.0</v>
      </c>
      <c r="AF22" s="905">
        <v>9.0</v>
      </c>
      <c r="AG22" s="905">
        <v>9.0</v>
      </c>
      <c r="AH22" s="1137">
        <v>9.0</v>
      </c>
      <c r="AI22" s="1137"/>
      <c r="AJ22" s="905"/>
      <c r="AK22" s="905"/>
      <c r="AL22" s="404">
        <f t="shared" si="1"/>
        <v>21</v>
      </c>
      <c r="AM22" s="1030">
        <v>1.0</v>
      </c>
    </row>
    <row r="23" ht="15.0" customHeight="1">
      <c r="A23" s="19">
        <v>21.0</v>
      </c>
      <c r="B23" s="829" t="s">
        <v>313</v>
      </c>
      <c r="C23" s="851"/>
      <c r="D23" s="32"/>
      <c r="E23" s="23"/>
      <c r="F23" s="913"/>
      <c r="G23" s="1120"/>
      <c r="H23" s="905">
        <v>9.0</v>
      </c>
      <c r="I23" s="905">
        <v>9.0</v>
      </c>
      <c r="J23" s="905">
        <v>9.0</v>
      </c>
      <c r="K23" s="905">
        <v>9.0</v>
      </c>
      <c r="L23" s="905">
        <v>9.0</v>
      </c>
      <c r="M23" s="1122"/>
      <c r="N23" s="898">
        <v>12.0</v>
      </c>
      <c r="O23" s="905">
        <v>9.0</v>
      </c>
      <c r="P23" s="905"/>
      <c r="Q23" s="905">
        <v>9.0</v>
      </c>
      <c r="R23" s="905">
        <v>9.0</v>
      </c>
      <c r="S23" s="898">
        <v>12.0</v>
      </c>
      <c r="T23" s="1122"/>
      <c r="U23" s="1122"/>
      <c r="V23" s="905">
        <v>9.0</v>
      </c>
      <c r="W23" s="905">
        <v>9.0</v>
      </c>
      <c r="X23" s="905">
        <v>9.0</v>
      </c>
      <c r="Y23" s="905">
        <v>9.0</v>
      </c>
      <c r="Z23" s="905">
        <v>9.0</v>
      </c>
      <c r="AA23" s="1137">
        <v>9.0</v>
      </c>
      <c r="AB23" s="1122"/>
      <c r="AC23" s="905"/>
      <c r="AD23" s="905"/>
      <c r="AE23" s="898">
        <v>12.0</v>
      </c>
      <c r="AF23" s="905">
        <v>9.0</v>
      </c>
      <c r="AG23" s="905">
        <v>9.0</v>
      </c>
      <c r="AH23" s="1137">
        <v>9.0</v>
      </c>
      <c r="AI23" s="1122"/>
      <c r="AJ23" s="898">
        <v>12.0</v>
      </c>
      <c r="AK23" s="905"/>
      <c r="AL23" s="404">
        <f t="shared" si="1"/>
        <v>21</v>
      </c>
      <c r="AM23" s="1030">
        <v>1.0</v>
      </c>
    </row>
    <row r="24" ht="15.0" customHeight="1">
      <c r="A24" s="19">
        <v>22.0</v>
      </c>
      <c r="B24" s="829" t="s">
        <v>684</v>
      </c>
      <c r="C24" s="377"/>
      <c r="D24" s="32"/>
      <c r="E24" s="43"/>
      <c r="F24" s="866" t="s">
        <v>792</v>
      </c>
      <c r="G24" s="1120"/>
      <c r="H24" s="905">
        <v>9.0</v>
      </c>
      <c r="I24" s="905">
        <v>9.0</v>
      </c>
      <c r="J24" s="905">
        <v>9.0</v>
      </c>
      <c r="K24" s="898">
        <v>12.0</v>
      </c>
      <c r="L24" s="905">
        <v>9.0</v>
      </c>
      <c r="M24" s="1137">
        <v>9.0</v>
      </c>
      <c r="N24" s="1122"/>
      <c r="O24" s="905"/>
      <c r="P24" s="905">
        <v>9.0</v>
      </c>
      <c r="Q24" s="898">
        <v>12.0</v>
      </c>
      <c r="R24" s="905">
        <v>9.0</v>
      </c>
      <c r="S24" s="905">
        <v>9.0</v>
      </c>
      <c r="T24" s="1122"/>
      <c r="U24" s="1122"/>
      <c r="V24" s="905">
        <v>9.0</v>
      </c>
      <c r="W24" s="905">
        <v>9.0</v>
      </c>
      <c r="X24" s="898">
        <v>12.0</v>
      </c>
      <c r="Y24" s="1031"/>
      <c r="Z24" s="905">
        <v>9.0</v>
      </c>
      <c r="AA24" s="1122"/>
      <c r="AB24" s="898">
        <v>12.0</v>
      </c>
      <c r="AC24" s="905">
        <v>9.0</v>
      </c>
      <c r="AD24" s="905">
        <v>9.0</v>
      </c>
      <c r="AE24" s="905">
        <v>9.0</v>
      </c>
      <c r="AF24" s="905">
        <v>9.0</v>
      </c>
      <c r="AG24" s="898">
        <v>12.0</v>
      </c>
      <c r="AH24" s="1122"/>
      <c r="AI24" s="1122"/>
      <c r="AJ24" s="905">
        <v>9.0</v>
      </c>
      <c r="AK24" s="905"/>
      <c r="AL24" s="404">
        <f t="shared" si="1"/>
        <v>21</v>
      </c>
      <c r="AM24" s="1030">
        <v>1.0</v>
      </c>
    </row>
    <row r="25" ht="15.0" customHeight="1">
      <c r="A25" s="19">
        <v>23.0</v>
      </c>
      <c r="B25" s="845" t="s">
        <v>165</v>
      </c>
      <c r="C25" s="377"/>
      <c r="D25" s="32"/>
      <c r="E25" s="43"/>
      <c r="F25" s="863" t="s">
        <v>792</v>
      </c>
      <c r="G25" s="1121"/>
      <c r="H25" s="905">
        <v>9.0</v>
      </c>
      <c r="I25" s="905">
        <v>9.0</v>
      </c>
      <c r="J25" s="898">
        <v>12.0</v>
      </c>
      <c r="K25" s="905">
        <v>9.0</v>
      </c>
      <c r="L25" s="905">
        <v>9.0</v>
      </c>
      <c r="M25" s="898">
        <v>12.0</v>
      </c>
      <c r="N25" s="1122"/>
      <c r="O25" s="1135"/>
      <c r="P25" s="898">
        <v>12.0</v>
      </c>
      <c r="Q25" s="1136">
        <v>9.0</v>
      </c>
      <c r="R25" s="1136">
        <v>9.0</v>
      </c>
      <c r="S25" s="1132">
        <v>9.0</v>
      </c>
      <c r="T25" s="1122"/>
      <c r="U25" s="1122"/>
      <c r="V25" s="1136">
        <v>9.0</v>
      </c>
      <c r="W25" s="1136">
        <v>9.0</v>
      </c>
      <c r="X25" s="905">
        <v>9.0</v>
      </c>
      <c r="Y25" s="1136">
        <v>9.0</v>
      </c>
      <c r="Z25" s="898">
        <v>12.0</v>
      </c>
      <c r="AA25" s="1137"/>
      <c r="AB25" s="1122"/>
      <c r="AC25" s="1172"/>
      <c r="AD25" s="1146"/>
      <c r="AE25" s="1146"/>
      <c r="AF25" s="1146"/>
      <c r="AG25" s="1130"/>
      <c r="AH25" s="1140"/>
      <c r="AI25" s="1140"/>
      <c r="AJ25" s="1172"/>
      <c r="AK25" s="1136"/>
      <c r="AL25" s="404">
        <f t="shared" si="1"/>
        <v>15</v>
      </c>
      <c r="AM25" s="1030">
        <v>0.0</v>
      </c>
    </row>
    <row r="26" ht="15.0" customHeight="1">
      <c r="A26" s="19">
        <v>24.0</v>
      </c>
      <c r="B26" s="829" t="s">
        <v>687</v>
      </c>
      <c r="C26" s="377"/>
      <c r="D26" s="32"/>
      <c r="E26" s="78"/>
      <c r="F26" s="863" t="s">
        <v>792</v>
      </c>
      <c r="G26" s="1120"/>
      <c r="H26" s="1135"/>
      <c r="I26" s="898">
        <v>12.0</v>
      </c>
      <c r="J26" s="1136">
        <v>9.0</v>
      </c>
      <c r="K26" s="1136">
        <v>9.0</v>
      </c>
      <c r="L26" s="1132">
        <v>9.0</v>
      </c>
      <c r="M26" s="1122"/>
      <c r="N26" s="1122"/>
      <c r="O26" s="898">
        <v>12.0</v>
      </c>
      <c r="P26" s="905">
        <v>9.0</v>
      </c>
      <c r="Q26" s="905">
        <v>9.0</v>
      </c>
      <c r="R26" s="905"/>
      <c r="S26" s="905">
        <v>9.0</v>
      </c>
      <c r="T26" s="1137">
        <v>9.0</v>
      </c>
      <c r="U26" s="1122"/>
      <c r="V26" s="905">
        <v>9.0</v>
      </c>
      <c r="W26" s="898">
        <v>12.0</v>
      </c>
      <c r="X26" s="905">
        <v>9.0</v>
      </c>
      <c r="Y26" s="905">
        <v>9.0</v>
      </c>
      <c r="Z26" s="905">
        <v>9.0</v>
      </c>
      <c r="AA26" s="1122"/>
      <c r="AB26" s="1122"/>
      <c r="AC26" s="898">
        <v>12.0</v>
      </c>
      <c r="AD26" s="905">
        <v>9.0</v>
      </c>
      <c r="AE26" s="905">
        <v>9.0</v>
      </c>
      <c r="AF26" s="905">
        <v>9.0</v>
      </c>
      <c r="AG26" s="905">
        <v>9.0</v>
      </c>
      <c r="AH26" s="898">
        <v>12.0</v>
      </c>
      <c r="AI26" s="1122"/>
      <c r="AJ26" s="1033">
        <v>9.0</v>
      </c>
      <c r="AK26" s="905"/>
      <c r="AL26" s="404">
        <f t="shared" si="1"/>
        <v>21</v>
      </c>
      <c r="AM26" s="1030">
        <v>1.0</v>
      </c>
    </row>
    <row r="27" ht="15.0" customHeight="1">
      <c r="A27" s="19">
        <v>25.0</v>
      </c>
      <c r="B27" s="829" t="s">
        <v>37</v>
      </c>
      <c r="C27" s="377"/>
      <c r="D27" s="32"/>
      <c r="E27" s="78"/>
      <c r="F27" s="863" t="s">
        <v>792</v>
      </c>
      <c r="G27" s="1120"/>
      <c r="H27" s="898">
        <v>12.0</v>
      </c>
      <c r="I27" s="905">
        <v>9.0</v>
      </c>
      <c r="J27" s="905">
        <v>9.0</v>
      </c>
      <c r="K27" s="905">
        <v>9.0</v>
      </c>
      <c r="L27" s="1033">
        <v>9.0</v>
      </c>
      <c r="M27" s="1122"/>
      <c r="N27" s="898">
        <v>12.0</v>
      </c>
      <c r="O27" s="1119" t="s">
        <v>358</v>
      </c>
      <c r="P27" s="1119" t="s">
        <v>358</v>
      </c>
      <c r="Q27" s="1178" t="s">
        <v>358</v>
      </c>
      <c r="R27" s="1119" t="s">
        <v>358</v>
      </c>
      <c r="S27" s="1119" t="s">
        <v>358</v>
      </c>
      <c r="T27" s="1119" t="s">
        <v>358</v>
      </c>
      <c r="U27" s="1119" t="s">
        <v>358</v>
      </c>
      <c r="V27" s="1119" t="s">
        <v>358</v>
      </c>
      <c r="W27" s="1119" t="s">
        <v>358</v>
      </c>
      <c r="X27" s="1178" t="s">
        <v>358</v>
      </c>
      <c r="Y27" s="1119" t="s">
        <v>358</v>
      </c>
      <c r="Z27" s="1119" t="s">
        <v>358</v>
      </c>
      <c r="AA27" s="1122"/>
      <c r="AB27" s="1122"/>
      <c r="AC27" s="905">
        <v>9.0</v>
      </c>
      <c r="AD27" s="905">
        <v>9.0</v>
      </c>
      <c r="AE27" s="905">
        <v>9.0</v>
      </c>
      <c r="AF27" s="905"/>
      <c r="AG27" s="898">
        <v>12.0</v>
      </c>
      <c r="AH27" s="1122"/>
      <c r="AI27" s="1141">
        <v>12.0</v>
      </c>
      <c r="AJ27" s="905">
        <v>9.0</v>
      </c>
      <c r="AK27" s="905"/>
      <c r="AL27" s="404">
        <f t="shared" si="1"/>
        <v>12</v>
      </c>
      <c r="AM27" s="1030">
        <v>1.0</v>
      </c>
    </row>
    <row r="28" ht="15.0" customHeight="1">
      <c r="A28" s="19">
        <v>26.0</v>
      </c>
      <c r="B28" s="829" t="s">
        <v>226</v>
      </c>
      <c r="C28" s="377"/>
      <c r="D28" s="32"/>
      <c r="E28" s="78"/>
      <c r="F28" s="1032" t="s">
        <v>842</v>
      </c>
      <c r="G28" s="1170"/>
      <c r="H28" s="978"/>
      <c r="I28" s="978"/>
      <c r="J28" s="978"/>
      <c r="K28" s="978"/>
      <c r="L28" s="978"/>
      <c r="M28" s="1140"/>
      <c r="N28" s="1140"/>
      <c r="O28" s="905">
        <v>9.0</v>
      </c>
      <c r="P28" s="905">
        <v>9.0</v>
      </c>
      <c r="Q28" s="905">
        <v>9.0</v>
      </c>
      <c r="R28" s="905">
        <v>9.0</v>
      </c>
      <c r="S28" s="905">
        <v>9.0</v>
      </c>
      <c r="T28" s="1122"/>
      <c r="U28" s="1122"/>
      <c r="V28" s="905">
        <v>9.0</v>
      </c>
      <c r="W28" s="905">
        <v>9.0</v>
      </c>
      <c r="X28" s="905">
        <v>9.0</v>
      </c>
      <c r="Y28" s="905">
        <v>9.0</v>
      </c>
      <c r="Z28" s="905">
        <v>9.0</v>
      </c>
      <c r="AA28" s="1122"/>
      <c r="AB28" s="1122"/>
      <c r="AC28" s="905">
        <v>9.0</v>
      </c>
      <c r="AD28" s="905">
        <v>9.0</v>
      </c>
      <c r="AE28" s="905">
        <v>9.0</v>
      </c>
      <c r="AF28" s="905">
        <v>9.0</v>
      </c>
      <c r="AG28" s="905">
        <v>9.0</v>
      </c>
      <c r="AH28" s="1122"/>
      <c r="AI28" s="1122"/>
      <c r="AJ28" s="905">
        <v>9.0</v>
      </c>
      <c r="AK28" s="905"/>
      <c r="AL28" s="404">
        <f t="shared" si="1"/>
        <v>16</v>
      </c>
      <c r="AM28" s="1030">
        <v>0.0</v>
      </c>
    </row>
    <row r="29" ht="15.0" customHeight="1">
      <c r="A29" s="19">
        <v>27.0</v>
      </c>
      <c r="B29" s="1147" t="s">
        <v>832</v>
      </c>
      <c r="C29" s="377"/>
      <c r="D29" s="32"/>
      <c r="E29" s="78"/>
      <c r="F29" s="863" t="s">
        <v>792</v>
      </c>
      <c r="G29" s="898">
        <v>12.0</v>
      </c>
      <c r="H29" s="905">
        <v>9.0</v>
      </c>
      <c r="I29" s="905">
        <v>9.0</v>
      </c>
      <c r="J29" s="905"/>
      <c r="K29" s="905">
        <v>9.0</v>
      </c>
      <c r="L29" s="905">
        <v>9.0</v>
      </c>
      <c r="M29" s="1122"/>
      <c r="N29" s="1122"/>
      <c r="O29" s="905">
        <v>9.0</v>
      </c>
      <c r="P29" s="905">
        <v>9.0</v>
      </c>
      <c r="Q29" s="905">
        <v>9.0</v>
      </c>
      <c r="R29" s="898">
        <v>12.0</v>
      </c>
      <c r="S29" s="905"/>
      <c r="T29" s="1122"/>
      <c r="U29" s="1137">
        <v>9.0</v>
      </c>
      <c r="V29" s="905">
        <v>9.0</v>
      </c>
      <c r="W29" s="905">
        <v>9.0</v>
      </c>
      <c r="X29" s="905">
        <v>9.0</v>
      </c>
      <c r="Y29" s="905">
        <v>9.0</v>
      </c>
      <c r="Z29" s="898">
        <v>12.0</v>
      </c>
      <c r="AA29" s="1122"/>
      <c r="AB29" s="1122"/>
      <c r="AC29" s="905">
        <v>9.0</v>
      </c>
      <c r="AD29" s="905">
        <v>9.0</v>
      </c>
      <c r="AE29" s="905">
        <v>9.0</v>
      </c>
      <c r="AF29" s="898">
        <v>12.0</v>
      </c>
      <c r="AG29" s="905">
        <v>9.0</v>
      </c>
      <c r="AH29" s="1137"/>
      <c r="AI29" s="1122"/>
      <c r="AJ29" s="905">
        <v>9.0</v>
      </c>
      <c r="AK29" s="905"/>
      <c r="AL29" s="404">
        <f t="shared" si="1"/>
        <v>21</v>
      </c>
      <c r="AM29" s="1030">
        <v>1.0</v>
      </c>
    </row>
    <row r="30" ht="15.0" customHeight="1">
      <c r="A30" s="19">
        <v>28.0</v>
      </c>
      <c r="B30" s="1148" t="s">
        <v>833</v>
      </c>
      <c r="C30" s="1000"/>
      <c r="D30" s="32"/>
      <c r="E30" s="998"/>
      <c r="F30" s="863" t="s">
        <v>792</v>
      </c>
      <c r="G30" s="1121"/>
      <c r="H30" s="1135">
        <v>9.0</v>
      </c>
      <c r="I30" s="898">
        <v>12.0</v>
      </c>
      <c r="J30" s="1136">
        <v>9.0</v>
      </c>
      <c r="K30" s="1136">
        <v>9.0</v>
      </c>
      <c r="L30" s="1132">
        <v>9.0</v>
      </c>
      <c r="M30" s="1122"/>
      <c r="N30" s="1122"/>
      <c r="O30" s="1135">
        <v>9.0</v>
      </c>
      <c r="P30" s="1136">
        <v>9.0</v>
      </c>
      <c r="Q30" s="1136">
        <v>9.0</v>
      </c>
      <c r="R30" s="1136">
        <v>9.0</v>
      </c>
      <c r="S30" s="1132">
        <v>9.0</v>
      </c>
      <c r="T30" s="898">
        <v>12.0</v>
      </c>
      <c r="U30" s="1122"/>
      <c r="V30" s="1135"/>
      <c r="W30" s="1136">
        <v>9.0</v>
      </c>
      <c r="X30" s="1136">
        <v>9.0</v>
      </c>
      <c r="Y30" s="898">
        <v>12.0</v>
      </c>
      <c r="Z30" s="1132">
        <v>9.0</v>
      </c>
      <c r="AA30" s="1122"/>
      <c r="AB30" s="1122"/>
      <c r="AC30" s="1135">
        <v>9.0</v>
      </c>
      <c r="AD30" s="1136">
        <v>9.0</v>
      </c>
      <c r="AE30" s="898">
        <v>12.0</v>
      </c>
      <c r="AF30" s="1136"/>
      <c r="AG30" s="1132">
        <v>9.0</v>
      </c>
      <c r="AH30" s="1122"/>
      <c r="AI30" s="1137">
        <v>9.0</v>
      </c>
      <c r="AJ30" s="1141">
        <v>12.0</v>
      </c>
      <c r="AK30" s="1136"/>
      <c r="AL30" s="404">
        <f t="shared" si="1"/>
        <v>21</v>
      </c>
      <c r="AM30" s="1030">
        <v>1.0</v>
      </c>
    </row>
    <row r="31" ht="15.0" customHeight="1">
      <c r="A31" s="19">
        <v>29.0</v>
      </c>
      <c r="B31" s="1148" t="s">
        <v>834</v>
      </c>
      <c r="C31" s="1000"/>
      <c r="D31" s="32"/>
      <c r="E31" s="998"/>
      <c r="F31" s="913"/>
      <c r="G31" s="1120"/>
      <c r="H31" s="905">
        <v>9.0</v>
      </c>
      <c r="I31" s="905">
        <v>9.0</v>
      </c>
      <c r="J31" s="905">
        <v>9.0</v>
      </c>
      <c r="K31" s="905">
        <v>9.0</v>
      </c>
      <c r="L31" s="905">
        <v>9.0</v>
      </c>
      <c r="M31" s="1175">
        <v>9.0</v>
      </c>
      <c r="N31" s="1175">
        <v>9.0</v>
      </c>
      <c r="O31" s="905">
        <v>9.0</v>
      </c>
      <c r="P31" s="905">
        <v>9.0</v>
      </c>
      <c r="Q31" s="905">
        <v>9.0</v>
      </c>
      <c r="R31" s="905">
        <v>9.0</v>
      </c>
      <c r="S31" s="905">
        <v>9.0</v>
      </c>
      <c r="T31" s="1122"/>
      <c r="U31" s="1179"/>
      <c r="V31" s="1180"/>
      <c r="W31" s="1045"/>
      <c r="X31" s="1180"/>
      <c r="Y31" s="1176"/>
      <c r="Z31" s="905">
        <v>9.0</v>
      </c>
      <c r="AA31" s="1175">
        <v>9.0</v>
      </c>
      <c r="AB31" s="1175">
        <v>9.0</v>
      </c>
      <c r="AC31" s="905">
        <v>9.0</v>
      </c>
      <c r="AD31" s="898">
        <v>12.0</v>
      </c>
      <c r="AE31" s="905">
        <v>9.0</v>
      </c>
      <c r="AF31" s="905">
        <v>9.0</v>
      </c>
      <c r="AG31" s="905">
        <v>9.0</v>
      </c>
      <c r="AH31" s="1122"/>
      <c r="AI31" s="1122"/>
      <c r="AJ31" s="905">
        <v>9.0</v>
      </c>
      <c r="AK31" s="905"/>
      <c r="AL31" s="404">
        <f t="shared" si="1"/>
        <v>21</v>
      </c>
      <c r="AM31" s="1030">
        <v>1.0</v>
      </c>
    </row>
    <row r="32" ht="15.0" customHeight="1">
      <c r="A32" s="19">
        <v>30.0</v>
      </c>
      <c r="B32" s="1148" t="s">
        <v>835</v>
      </c>
      <c r="C32" s="1000"/>
      <c r="D32" s="32"/>
      <c r="E32" s="998"/>
      <c r="F32" s="913"/>
      <c r="G32" s="1120">
        <v>9.0</v>
      </c>
      <c r="H32" s="898">
        <v>12.0</v>
      </c>
      <c r="I32" s="905"/>
      <c r="J32" s="905">
        <v>9.0</v>
      </c>
      <c r="K32" s="905">
        <v>9.0</v>
      </c>
      <c r="L32" s="905">
        <v>9.0</v>
      </c>
      <c r="M32" s="1122"/>
      <c r="N32" s="1122"/>
      <c r="O32" s="905">
        <v>9.0</v>
      </c>
      <c r="P32" s="898">
        <v>12.0</v>
      </c>
      <c r="Q32" s="905">
        <v>9.0</v>
      </c>
      <c r="R32" s="905">
        <v>9.0</v>
      </c>
      <c r="S32" s="905">
        <v>9.0</v>
      </c>
      <c r="T32" s="1137">
        <v>9.0</v>
      </c>
      <c r="U32" s="1122"/>
      <c r="V32" s="905"/>
      <c r="W32" s="905">
        <v>9.0</v>
      </c>
      <c r="X32" s="905">
        <v>9.0</v>
      </c>
      <c r="Y32" s="905">
        <v>9.0</v>
      </c>
      <c r="Z32" s="898">
        <v>12.0</v>
      </c>
      <c r="AA32" s="1122"/>
      <c r="AB32" s="1122"/>
      <c r="AC32" s="898">
        <v>12.0</v>
      </c>
      <c r="AD32" s="905">
        <v>9.0</v>
      </c>
      <c r="AE32" s="905">
        <v>9.0</v>
      </c>
      <c r="AF32" s="905">
        <v>9.0</v>
      </c>
      <c r="AG32" s="905">
        <v>9.0</v>
      </c>
      <c r="AH32" s="898">
        <v>12.0</v>
      </c>
      <c r="AI32" s="1122"/>
      <c r="AJ32" s="905"/>
      <c r="AK32" s="905"/>
      <c r="AL32" s="404">
        <f t="shared" si="1"/>
        <v>21</v>
      </c>
      <c r="AM32" s="1030">
        <v>1.0</v>
      </c>
    </row>
    <row r="33" ht="15.75" customHeight="1">
      <c r="A33" s="19">
        <v>31.0</v>
      </c>
      <c r="B33" s="1148" t="s">
        <v>836</v>
      </c>
      <c r="C33" s="1000"/>
      <c r="D33" s="32"/>
      <c r="E33" s="1001"/>
      <c r="F33" s="913"/>
      <c r="G33" s="1120"/>
      <c r="H33" s="905"/>
      <c r="I33" s="905"/>
      <c r="J33" s="905">
        <v>9.0</v>
      </c>
      <c r="K33" s="905">
        <v>9.0</v>
      </c>
      <c r="L33" s="905">
        <v>9.0</v>
      </c>
      <c r="M33" s="1122"/>
      <c r="N33" s="1122"/>
      <c r="O33" s="905">
        <v>9.0</v>
      </c>
      <c r="P33" s="905">
        <v>9.0</v>
      </c>
      <c r="Q33" s="905">
        <v>9.0</v>
      </c>
      <c r="R33" s="905">
        <v>9.0</v>
      </c>
      <c r="S33" s="905">
        <v>9.0</v>
      </c>
      <c r="T33" s="1122"/>
      <c r="U33" s="1137">
        <v>9.0</v>
      </c>
      <c r="V33" s="898">
        <v>12.0</v>
      </c>
      <c r="W33" s="905">
        <v>9.0</v>
      </c>
      <c r="X33" s="905">
        <v>9.0</v>
      </c>
      <c r="Y33" s="905">
        <v>9.0</v>
      </c>
      <c r="Z33" s="905">
        <v>9.0</v>
      </c>
      <c r="AA33" s="1137"/>
      <c r="AB33" s="1122"/>
      <c r="AC33" s="905">
        <v>9.0</v>
      </c>
      <c r="AD33" s="905">
        <v>9.0</v>
      </c>
      <c r="AE33" s="905"/>
      <c r="AF33" s="898">
        <v>12.0</v>
      </c>
      <c r="AG33" s="905">
        <v>9.0</v>
      </c>
      <c r="AH33" s="1137">
        <v>9.0</v>
      </c>
      <c r="AI33" s="1122"/>
      <c r="AJ33" s="1033">
        <v>9.0</v>
      </c>
      <c r="AK33" s="905"/>
      <c r="AL33" s="404">
        <f t="shared" si="1"/>
        <v>20</v>
      </c>
      <c r="AM33" s="1030">
        <v>1.0</v>
      </c>
    </row>
    <row r="34" ht="15.75" customHeight="1">
      <c r="A34" s="807">
        <v>32.0</v>
      </c>
      <c r="B34" s="1148" t="s">
        <v>843</v>
      </c>
      <c r="C34" s="1000"/>
      <c r="D34" s="32"/>
      <c r="E34" s="1001"/>
      <c r="F34" s="1181"/>
      <c r="G34" s="1120"/>
      <c r="H34" s="905"/>
      <c r="I34" s="905"/>
      <c r="J34" s="905"/>
      <c r="K34" s="905"/>
      <c r="L34" s="905"/>
      <c r="M34" s="1122"/>
      <c r="N34" s="1122"/>
      <c r="O34" s="905"/>
      <c r="P34" s="905"/>
      <c r="Q34" s="905"/>
      <c r="R34" s="905"/>
      <c r="S34" s="905"/>
      <c r="T34" s="1122"/>
      <c r="U34" s="1137"/>
      <c r="V34" s="1031"/>
      <c r="W34" s="905"/>
      <c r="X34" s="905"/>
      <c r="Y34" s="905"/>
      <c r="Z34" s="905"/>
      <c r="AA34" s="1137"/>
      <c r="AB34" s="1122"/>
      <c r="AC34" s="905"/>
      <c r="AD34" s="905"/>
      <c r="AE34" s="905">
        <v>9.0</v>
      </c>
      <c r="AF34" s="905">
        <v>9.0</v>
      </c>
      <c r="AG34" s="905">
        <v>9.0</v>
      </c>
      <c r="AH34" s="1137"/>
      <c r="AI34" s="1122"/>
      <c r="AJ34" s="905">
        <v>9.0</v>
      </c>
      <c r="AK34" s="905"/>
      <c r="AL34" s="404">
        <f t="shared" si="1"/>
        <v>4</v>
      </c>
      <c r="AM34" s="1030">
        <v>1.0</v>
      </c>
    </row>
    <row r="35" ht="15.75" customHeight="1">
      <c r="A35" s="260"/>
      <c r="B35" s="423"/>
      <c r="C35" s="1000"/>
      <c r="D35" s="32"/>
      <c r="E35" s="1001"/>
      <c r="F35" s="1002" t="s">
        <v>844</v>
      </c>
      <c r="G35" s="1002">
        <f t="shared" ref="G35:AI35" si="2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</f>
        <v>2</v>
      </c>
      <c r="H35" s="1002">
        <f t="shared" si="2"/>
        <v>16</v>
      </c>
      <c r="I35" s="1002">
        <f t="shared" si="2"/>
        <v>19</v>
      </c>
      <c r="J35" s="1002">
        <f t="shared" si="2"/>
        <v>22</v>
      </c>
      <c r="K35" s="1002">
        <f t="shared" si="2"/>
        <v>22</v>
      </c>
      <c r="L35" s="1002">
        <f t="shared" si="2"/>
        <v>20</v>
      </c>
      <c r="M35" s="1002">
        <f t="shared" si="2"/>
        <v>5</v>
      </c>
      <c r="N35" s="1002">
        <f t="shared" si="2"/>
        <v>4</v>
      </c>
      <c r="O35" s="1002">
        <f t="shared" si="2"/>
        <v>16</v>
      </c>
      <c r="P35" s="1002">
        <f t="shared" si="2"/>
        <v>20</v>
      </c>
      <c r="Q35" s="1002">
        <f t="shared" si="2"/>
        <v>22</v>
      </c>
      <c r="R35" s="1002">
        <f t="shared" si="2"/>
        <v>20</v>
      </c>
      <c r="S35" s="1002">
        <f t="shared" si="2"/>
        <v>20</v>
      </c>
      <c r="T35" s="1002">
        <f t="shared" si="2"/>
        <v>4</v>
      </c>
      <c r="U35" s="1002">
        <f t="shared" si="2"/>
        <v>2</v>
      </c>
      <c r="V35" s="1002">
        <f t="shared" si="2"/>
        <v>14</v>
      </c>
      <c r="W35" s="1002">
        <f t="shared" si="2"/>
        <v>17</v>
      </c>
      <c r="X35" s="1002">
        <f t="shared" si="2"/>
        <v>18</v>
      </c>
      <c r="Y35" s="1002">
        <f t="shared" si="2"/>
        <v>18</v>
      </c>
      <c r="Z35" s="1002">
        <f t="shared" si="2"/>
        <v>18</v>
      </c>
      <c r="AA35" s="1002">
        <f t="shared" si="2"/>
        <v>5</v>
      </c>
      <c r="AB35" s="1002">
        <f t="shared" si="2"/>
        <v>3</v>
      </c>
      <c r="AC35" s="1002">
        <f t="shared" si="2"/>
        <v>15</v>
      </c>
      <c r="AD35" s="1002">
        <f t="shared" si="2"/>
        <v>19</v>
      </c>
      <c r="AE35" s="1002">
        <f t="shared" si="2"/>
        <v>18</v>
      </c>
      <c r="AF35" s="1002">
        <f t="shared" si="2"/>
        <v>18</v>
      </c>
      <c r="AG35" s="1002">
        <f t="shared" si="2"/>
        <v>19</v>
      </c>
      <c r="AH35" s="1002">
        <f t="shared" si="2"/>
        <v>5</v>
      </c>
      <c r="AI35" s="1002">
        <f t="shared" si="2"/>
        <v>4</v>
      </c>
      <c r="AJ35" s="1002">
        <f>if(AJ3=9,+1,+0)+if(AJ4=9,+1,+0)+if(AJ5=9,+1,+0)+if(AJ6=9,+1,+0)+if(AJ7=9,+1,+0)+if(AJ8=9,+1,+0)+if(AJ9=9,+1,+0)+if(AJ10=9,+1,+0)+if(AJ12=9,+1,+0)+if(AJ13=9,+1,+0)+if(AJ14=9,+1,+0)+if(AJ15=9,+1,+0)+if(AJ16=9,+1,+0)+if(AJ17=9,+1,+0)+if(AJ18=9,+1,+0)+if(AJ19=9,+1,+0)+if(AJ20=9,+1,+0)+if(AJ21=9,+1,+0)+if(AJ22=9,+1,+0)+if(AJ23=9,+1,+0)+if(AJ24=9,+1,+0)+if(AJ25=9,+1,+0)+if(AJ26=9,+1,+0)+if(AJ27=9,+1,+0)+if(AJ28=9,+1,+0)+if(AJ29=9,+1,+0)+if(AJ30=9,+1,+0)+if(AJ31=9,+1,+0)+if(AJ32=9,+1,+0)+if(AJ33=9,+1,+0)</f>
        <v>16</v>
      </c>
      <c r="AK35" s="1002">
        <f>if(AK3=9,+1,+0)+if(AK4=9,+1,+0)+if(AK5=9,+1,+0)+if(AK6=9,+1,+0)+if(AK7=9,+1,+0)+if(AK8=9,+1,+0)+if(AK9=9,+1,+0)+if(AK10=9,+1,+0)+if(AK11=9,+1,+0)+if(AK12=9,+1,+0)+if(AK13=9,+1,+0)+if(AK14=9,+1,+0)+if(AK15=9,+1,+0)+if(AK16=9,+1,+0)+if(AK17=9,+1,+0)+if(AK18=9,+1,+0)+if(AK19=9,+1,+0)+if(AK20=9,+1,+0)+if(AK21=9,+1,+0)+if(AK22=9,+1,+0)+if(AK23=9,+1,+0)+if(AK24=9,+1,+0)+if(AK25=9,+1,+0)+if(AK26=9,+1,+0)+if(AK27=9,+1,+0)+if(AK28=9,+1,+0)+if(AK29=9,+1,+0)+if(AK30=9,+1,+0)+if(AK31=9,+1,+0)+if(AK32=9,+1,+0)+if(AK33=9,+1,+0)</f>
        <v>0</v>
      </c>
      <c r="AL35" s="1002"/>
      <c r="AM35" s="1182">
        <f>SUM(AM3:AM30)</f>
        <v>22</v>
      </c>
    </row>
    <row r="36" ht="24.75" customHeight="1">
      <c r="A36" s="260"/>
      <c r="B36" s="423"/>
      <c r="C36" s="1000"/>
      <c r="D36" s="32"/>
      <c r="E36" s="1001"/>
      <c r="F36" s="1002" t="s">
        <v>845</v>
      </c>
      <c r="G36" s="1002">
        <f t="shared" ref="G36:AI36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3</v>
      </c>
      <c r="H36" s="1002">
        <f t="shared" si="3"/>
        <v>5</v>
      </c>
      <c r="I36" s="1002">
        <f t="shared" si="3"/>
        <v>4</v>
      </c>
      <c r="J36" s="1002">
        <f t="shared" si="3"/>
        <v>3</v>
      </c>
      <c r="K36" s="1002">
        <f t="shared" si="3"/>
        <v>4</v>
      </c>
      <c r="L36" s="1002">
        <f t="shared" si="3"/>
        <v>4</v>
      </c>
      <c r="M36" s="1002">
        <f t="shared" si="3"/>
        <v>3</v>
      </c>
      <c r="N36" s="1002">
        <f t="shared" si="3"/>
        <v>3</v>
      </c>
      <c r="O36" s="1002">
        <f t="shared" si="3"/>
        <v>4</v>
      </c>
      <c r="P36" s="1002">
        <f t="shared" si="3"/>
        <v>2</v>
      </c>
      <c r="Q36" s="1002">
        <f t="shared" si="3"/>
        <v>4</v>
      </c>
      <c r="R36" s="1002">
        <f t="shared" si="3"/>
        <v>4</v>
      </c>
      <c r="S36" s="1002">
        <f t="shared" si="3"/>
        <v>4</v>
      </c>
      <c r="T36" s="1002">
        <f t="shared" si="3"/>
        <v>3</v>
      </c>
      <c r="U36" s="1002">
        <f t="shared" si="3"/>
        <v>3</v>
      </c>
      <c r="V36" s="1002">
        <f t="shared" si="3"/>
        <v>5</v>
      </c>
      <c r="W36" s="1002">
        <f t="shared" si="3"/>
        <v>4</v>
      </c>
      <c r="X36" s="1002">
        <f t="shared" si="3"/>
        <v>3</v>
      </c>
      <c r="Y36" s="1002">
        <f t="shared" si="3"/>
        <v>4</v>
      </c>
      <c r="Z36" s="1002">
        <f t="shared" si="3"/>
        <v>5</v>
      </c>
      <c r="AA36" s="1002">
        <f t="shared" si="3"/>
        <v>2</v>
      </c>
      <c r="AB36" s="1002">
        <f t="shared" si="3"/>
        <v>2</v>
      </c>
      <c r="AC36" s="1002">
        <f t="shared" si="3"/>
        <v>5</v>
      </c>
      <c r="AD36" s="1002">
        <f t="shared" si="3"/>
        <v>3</v>
      </c>
      <c r="AE36" s="1002">
        <f t="shared" si="3"/>
        <v>4</v>
      </c>
      <c r="AF36" s="1002">
        <f t="shared" si="3"/>
        <v>4</v>
      </c>
      <c r="AG36" s="1002">
        <f t="shared" si="3"/>
        <v>4</v>
      </c>
      <c r="AH36" s="1002">
        <f t="shared" si="3"/>
        <v>3</v>
      </c>
      <c r="AI36" s="1002">
        <f t="shared" si="3"/>
        <v>3</v>
      </c>
      <c r="AJ36" s="1002">
        <f>if(AJ3=12,+1,+0)+if(AJ4=12,+1,+0)+if(AJ5=12,+1,+0)+if(AJ6=12,+1,+0)+if(AJ7=12,+1,+0)+if(AJ8=12,+1,+0)+if(AJ9=12,+1,+0)+if(AJ10=12,+1,+0)+if(AJ12=12,+1,+0)+if(AJ13=12,+1,+0)+if(AJ14=12,+1,+0)+if(AJ15=12,+1,+0)+if(AJ16=12,+1,+0)+if(AJ17=12,+1,+0)+if(AJ18=12,+1,+0)+if(AJ19=12,+1,+0)+if(AJ20=12,+1,+0)+if(AJ21=12,+1,+0)+if(AJ22=12,+1,+0)+if(AJ23=12,+1,+0)+if(AJ24=12,+1,+0)+if(AJ25=12,+1,+0)+if(AJ26=12,+1,+0)+if(AJ27=12,+1,+0)+if(AJ28=12,+1,+0)+if(AJ29=12,+1,+0)+if(AJ30=12,+1,+0)+if(AJ31=12,+1,+0)+if(AJ32=12,+1,+0)+if(AJ33=12,+1,+0)</f>
        <v>5</v>
      </c>
      <c r="AK36" s="1002">
        <f>if(AK3=12,+1,+0)+if(AK4=12,+1,+0)+if(AK5=12,+1,+0)+if(AK6=12,+1,+0)+if(AK7=12,+1,+0)+if(AK8=12,+1,+0)+if(AK9=12,+1,+0)+if(AK10=12,+1,+0)+if(AK11=12,+1,+0)+if(AK12=12,+1,+0)+if(AK13=12,+1,+0)+if(AK14=12,+1,+0)+if(AK15=12,+1,+0)+if(AK16=12,+1,+0)+if(AK17=12,+1,+0)+if(AK18=12,+1,+0)+if(AK19=12,+1,+0)+if(AK20=12,+1,+0)+if(AK21=12,+1,+0)+if(AK22=12,+1,+0)+if(AK23=12,+1,+0)+if(AK24=12,+1,+0)+if(AK25=12,+1,+0)+if(AK26=12,+1,+0)+if(AK27=12,+1,+0)+if(AK28=12,+1,+0)+if(AK29=12,+1,+0)+if(AK30=12,+1,+0)+if(AK31=12,+1,+0)+if(AK32=12,+1,+0)+if(AK33=12,+1,+0)</f>
        <v>0</v>
      </c>
      <c r="AL36" s="1002"/>
      <c r="AM36" s="257"/>
    </row>
    <row r="37" ht="15.75" hidden="1" customHeight="1">
      <c r="A37" s="260"/>
      <c r="B37" s="423"/>
      <c r="C37" s="1000"/>
      <c r="D37" s="32"/>
      <c r="E37" s="1001"/>
      <c r="F37" s="1002" t="s">
        <v>846</v>
      </c>
      <c r="G37" s="1002">
        <f t="shared" ref="G37:AL37" si="4">if(G65=9,+1,+0)+if(G66=9,+1,+0)+if(G67=9,+1,+0)+if(G68=9,+1,+0)+if(G69=9,+1,+0)+if(G70=9,+1,+0)+if(G72=9,1,+0)+if(G73=9,+1,+0)+if(G74=9,+1,+0)+if(G76=9,+1,+0)+if(G77=9,+1,+0)+if(G79=9,+1,+0)+if(G80=9,+1,+0)+if(G82=9,+1,+0)+if(G83=9,+1,+0)+if(G84=9,+1,+0)+if(G86=9,+1,+0)+if(G87=9,+1,+0)+if(G88=9,+1,+0)+if(G89=9,+1,+0)+if(G90=9,+1,+0)+if(G91=9,+1,+0)+if(G92=9,+1,+0)+if(G93=9,+1,+0)+if(G94=9,+1,+0)+if(G95=9,+1,+0)+if(G96=9,+1,+0)+if(G97=9,+1,+0)+if(G98=9,+1,+0)+if(G99=9,+1,+0)+if(G100=9,+1,+0)+if(G101=9,+1,+0)+if(G102=9,+1,+0)+if(G103=9,+1,+0)</f>
        <v>4</v>
      </c>
      <c r="H37" s="1002">
        <f t="shared" si="4"/>
        <v>27</v>
      </c>
      <c r="I37" s="1002">
        <f t="shared" si="4"/>
        <v>31</v>
      </c>
      <c r="J37" s="1002">
        <f t="shared" si="4"/>
        <v>31</v>
      </c>
      <c r="K37" s="1002">
        <f t="shared" si="4"/>
        <v>30</v>
      </c>
      <c r="L37" s="1002">
        <f t="shared" si="4"/>
        <v>27</v>
      </c>
      <c r="M37" s="1002">
        <f t="shared" si="4"/>
        <v>5</v>
      </c>
      <c r="N37" s="1002">
        <f t="shared" si="4"/>
        <v>4</v>
      </c>
      <c r="O37" s="1002">
        <f t="shared" si="4"/>
        <v>27</v>
      </c>
      <c r="P37" s="1002">
        <f t="shared" si="4"/>
        <v>27</v>
      </c>
      <c r="Q37" s="1002">
        <f t="shared" si="4"/>
        <v>29</v>
      </c>
      <c r="R37" s="1002">
        <f t="shared" si="4"/>
        <v>28</v>
      </c>
      <c r="S37" s="1002">
        <f t="shared" si="4"/>
        <v>27</v>
      </c>
      <c r="T37" s="1002">
        <f t="shared" si="4"/>
        <v>4</v>
      </c>
      <c r="U37" s="1002">
        <f t="shared" si="4"/>
        <v>4</v>
      </c>
      <c r="V37" s="1002">
        <f t="shared" si="4"/>
        <v>28</v>
      </c>
      <c r="W37" s="1002">
        <f t="shared" si="4"/>
        <v>30</v>
      </c>
      <c r="X37" s="1002">
        <f t="shared" si="4"/>
        <v>29</v>
      </c>
      <c r="Y37" s="1002">
        <f t="shared" si="4"/>
        <v>29</v>
      </c>
      <c r="Z37" s="1002">
        <f t="shared" si="4"/>
        <v>28</v>
      </c>
      <c r="AA37" s="1002">
        <f t="shared" si="4"/>
        <v>3</v>
      </c>
      <c r="AB37" s="1002">
        <f t="shared" si="4"/>
        <v>3</v>
      </c>
      <c r="AC37" s="1002">
        <f t="shared" si="4"/>
        <v>29</v>
      </c>
      <c r="AD37" s="1002">
        <f t="shared" si="4"/>
        <v>30</v>
      </c>
      <c r="AE37" s="1002">
        <f t="shared" si="4"/>
        <v>30</v>
      </c>
      <c r="AF37" s="1002">
        <f t="shared" si="4"/>
        <v>30</v>
      </c>
      <c r="AG37" s="1002">
        <f t="shared" si="4"/>
        <v>26</v>
      </c>
      <c r="AH37" s="1002">
        <f t="shared" si="4"/>
        <v>3</v>
      </c>
      <c r="AI37" s="1002">
        <f t="shared" si="4"/>
        <v>3</v>
      </c>
      <c r="AJ37" s="1002">
        <f t="shared" si="4"/>
        <v>24</v>
      </c>
      <c r="AK37" s="1002">
        <f t="shared" si="4"/>
        <v>0</v>
      </c>
      <c r="AL37" s="1002">
        <f t="shared" si="4"/>
        <v>0</v>
      </c>
      <c r="AM37" s="257"/>
    </row>
    <row r="38" ht="30.75" customHeight="1">
      <c r="A38" s="260"/>
      <c r="B38" s="423"/>
      <c r="C38" s="1000"/>
      <c r="D38" s="32"/>
      <c r="E38" s="1001"/>
      <c r="F38" s="1183" t="s">
        <v>847</v>
      </c>
      <c r="G38" s="1002">
        <f t="shared" ref="G38:AL38" si="5">G35+G37</f>
        <v>6</v>
      </c>
      <c r="H38" s="1002">
        <f t="shared" si="5"/>
        <v>43</v>
      </c>
      <c r="I38" s="1002">
        <f t="shared" si="5"/>
        <v>50</v>
      </c>
      <c r="J38" s="1002">
        <f t="shared" si="5"/>
        <v>53</v>
      </c>
      <c r="K38" s="1002">
        <f t="shared" si="5"/>
        <v>52</v>
      </c>
      <c r="L38" s="1002">
        <f t="shared" si="5"/>
        <v>47</v>
      </c>
      <c r="M38" s="1002">
        <f t="shared" si="5"/>
        <v>10</v>
      </c>
      <c r="N38" s="1002">
        <f t="shared" si="5"/>
        <v>8</v>
      </c>
      <c r="O38" s="1002">
        <f t="shared" si="5"/>
        <v>43</v>
      </c>
      <c r="P38" s="1002">
        <f t="shared" si="5"/>
        <v>47</v>
      </c>
      <c r="Q38" s="1002">
        <f t="shared" si="5"/>
        <v>51</v>
      </c>
      <c r="R38" s="1002">
        <f t="shared" si="5"/>
        <v>48</v>
      </c>
      <c r="S38" s="1002">
        <f t="shared" si="5"/>
        <v>47</v>
      </c>
      <c r="T38" s="1002">
        <f t="shared" si="5"/>
        <v>8</v>
      </c>
      <c r="U38" s="1002">
        <f t="shared" si="5"/>
        <v>6</v>
      </c>
      <c r="V38" s="1002">
        <f t="shared" si="5"/>
        <v>42</v>
      </c>
      <c r="W38" s="1002">
        <f t="shared" si="5"/>
        <v>47</v>
      </c>
      <c r="X38" s="1002">
        <f t="shared" si="5"/>
        <v>47</v>
      </c>
      <c r="Y38" s="1002">
        <f t="shared" si="5"/>
        <v>47</v>
      </c>
      <c r="Z38" s="1002">
        <f t="shared" si="5"/>
        <v>46</v>
      </c>
      <c r="AA38" s="1002">
        <f t="shared" si="5"/>
        <v>8</v>
      </c>
      <c r="AB38" s="1002">
        <f t="shared" si="5"/>
        <v>6</v>
      </c>
      <c r="AC38" s="1002">
        <f t="shared" si="5"/>
        <v>44</v>
      </c>
      <c r="AD38" s="1002">
        <f t="shared" si="5"/>
        <v>49</v>
      </c>
      <c r="AE38" s="1002">
        <f t="shared" si="5"/>
        <v>48</v>
      </c>
      <c r="AF38" s="1002">
        <f t="shared" si="5"/>
        <v>48</v>
      </c>
      <c r="AG38" s="1002">
        <f t="shared" si="5"/>
        <v>45</v>
      </c>
      <c r="AH38" s="1002">
        <f t="shared" si="5"/>
        <v>8</v>
      </c>
      <c r="AI38" s="1002">
        <f t="shared" si="5"/>
        <v>7</v>
      </c>
      <c r="AJ38" s="1002">
        <f t="shared" si="5"/>
        <v>40</v>
      </c>
      <c r="AK38" s="1002">
        <f t="shared" si="5"/>
        <v>0</v>
      </c>
      <c r="AL38" s="1002">
        <f t="shared" si="5"/>
        <v>0</v>
      </c>
      <c r="AM38" s="257"/>
    </row>
    <row r="39" ht="15.75" customHeight="1">
      <c r="A39" s="260"/>
      <c r="B39" s="423"/>
      <c r="C39" s="1000"/>
      <c r="D39" s="32"/>
      <c r="E39" s="1001"/>
      <c r="F39" s="1184" t="s">
        <v>848</v>
      </c>
      <c r="AM39" s="257"/>
    </row>
    <row r="40" ht="15.75" customHeight="1">
      <c r="A40" s="260"/>
      <c r="B40" s="423"/>
      <c r="C40" s="1000"/>
      <c r="D40" s="32"/>
      <c r="E40" s="1001"/>
      <c r="AM40" s="257"/>
    </row>
    <row r="41" ht="39.75" customHeight="1">
      <c r="A41" s="260"/>
      <c r="B41" s="423"/>
      <c r="C41" s="1000"/>
      <c r="D41" s="32"/>
      <c r="E41" s="1001"/>
      <c r="AM41" s="257"/>
    </row>
    <row r="42" ht="15.75" customHeight="1">
      <c r="A42" s="1185">
        <v>1.0</v>
      </c>
      <c r="B42" s="1007" t="s">
        <v>724</v>
      </c>
      <c r="C42" s="1008"/>
      <c r="D42" s="32"/>
      <c r="E42" s="885"/>
      <c r="F42" s="915"/>
      <c r="G42" s="1186"/>
      <c r="H42" s="905">
        <v>9.0</v>
      </c>
      <c r="I42" s="905">
        <v>9.0</v>
      </c>
      <c r="J42" s="905">
        <v>9.0</v>
      </c>
      <c r="K42" s="905">
        <v>9.0</v>
      </c>
      <c r="L42" s="905">
        <v>9.0</v>
      </c>
      <c r="M42" s="1159"/>
      <c r="N42" s="1159"/>
      <c r="O42" s="905">
        <v>9.0</v>
      </c>
      <c r="P42" s="905">
        <v>9.0</v>
      </c>
      <c r="Q42" s="905">
        <v>9.0</v>
      </c>
      <c r="R42" s="905">
        <v>9.0</v>
      </c>
      <c r="S42" s="905">
        <v>9.0</v>
      </c>
      <c r="T42" s="1159"/>
      <c r="U42" s="1159"/>
      <c r="V42" s="905">
        <v>9.0</v>
      </c>
      <c r="W42" s="905">
        <v>9.0</v>
      </c>
      <c r="X42" s="905">
        <v>9.0</v>
      </c>
      <c r="Y42" s="905">
        <v>9.0</v>
      </c>
      <c r="Z42" s="905">
        <v>9.0</v>
      </c>
      <c r="AA42" s="1159"/>
      <c r="AB42" s="1159"/>
      <c r="AC42" s="905">
        <v>9.0</v>
      </c>
      <c r="AD42" s="905">
        <v>9.0</v>
      </c>
      <c r="AE42" s="905">
        <v>9.0</v>
      </c>
      <c r="AF42" s="905">
        <v>9.0</v>
      </c>
      <c r="AG42" s="905">
        <v>9.0</v>
      </c>
      <c r="AH42" s="1159"/>
      <c r="AI42" s="1159"/>
      <c r="AJ42" s="905">
        <v>9.0</v>
      </c>
      <c r="AK42" s="905"/>
      <c r="AL42" s="404">
        <f t="shared" ref="AL42:AL47" si="6">COUNT(G42:AK42)</f>
        <v>21</v>
      </c>
      <c r="AM42" s="1029"/>
    </row>
    <row r="43" ht="15.75" customHeight="1">
      <c r="A43" s="1187">
        <v>2.0</v>
      </c>
      <c r="B43" s="759" t="s">
        <v>676</v>
      </c>
      <c r="C43" s="782"/>
      <c r="D43" s="32"/>
      <c r="E43" s="418"/>
      <c r="F43" s="821"/>
      <c r="G43" s="1186"/>
      <c r="H43" s="905">
        <v>9.0</v>
      </c>
      <c r="I43" s="905">
        <v>9.0</v>
      </c>
      <c r="J43" s="905">
        <v>9.0</v>
      </c>
      <c r="K43" s="905">
        <v>9.0</v>
      </c>
      <c r="L43" s="905">
        <v>9.0</v>
      </c>
      <c r="M43" s="1159"/>
      <c r="N43" s="1159"/>
      <c r="O43" s="905">
        <v>9.0</v>
      </c>
      <c r="P43" s="905">
        <v>9.0</v>
      </c>
      <c r="Q43" s="905">
        <v>9.0</v>
      </c>
      <c r="R43" s="905">
        <v>9.0</v>
      </c>
      <c r="S43" s="905">
        <v>9.0</v>
      </c>
      <c r="T43" s="1159"/>
      <c r="U43" s="1159"/>
      <c r="V43" s="905">
        <v>9.0</v>
      </c>
      <c r="W43" s="905">
        <v>9.0</v>
      </c>
      <c r="X43" s="905">
        <v>9.0</v>
      </c>
      <c r="Y43" s="905">
        <v>9.0</v>
      </c>
      <c r="Z43" s="905">
        <v>9.0</v>
      </c>
      <c r="AA43" s="1159"/>
      <c r="AB43" s="1159"/>
      <c r="AC43" s="905">
        <v>9.0</v>
      </c>
      <c r="AD43" s="905">
        <v>9.0</v>
      </c>
      <c r="AE43" s="905">
        <v>9.0</v>
      </c>
      <c r="AF43" s="905">
        <v>9.0</v>
      </c>
      <c r="AG43" s="905">
        <v>9.0</v>
      </c>
      <c r="AH43" s="1159"/>
      <c r="AI43" s="1159"/>
      <c r="AJ43" s="905">
        <v>9.0</v>
      </c>
      <c r="AK43" s="905"/>
      <c r="AL43" s="404">
        <f t="shared" si="6"/>
        <v>21</v>
      </c>
      <c r="AM43" s="1029"/>
    </row>
    <row r="44" ht="15.75" customHeight="1">
      <c r="A44" s="1185">
        <v>3.0</v>
      </c>
      <c r="B44" s="858" t="s">
        <v>849</v>
      </c>
      <c r="C44" s="782"/>
      <c r="D44" s="32"/>
      <c r="E44" s="418"/>
      <c r="F44" s="821"/>
      <c r="G44" s="1186"/>
      <c r="H44" s="905">
        <v>9.0</v>
      </c>
      <c r="I44" s="905">
        <v>9.0</v>
      </c>
      <c r="J44" s="905">
        <v>9.0</v>
      </c>
      <c r="K44" s="905">
        <v>9.0</v>
      </c>
      <c r="L44" s="905">
        <v>9.0</v>
      </c>
      <c r="M44" s="1159"/>
      <c r="N44" s="1159"/>
      <c r="O44" s="905">
        <v>9.0</v>
      </c>
      <c r="P44" s="905">
        <v>9.0</v>
      </c>
      <c r="Q44" s="905">
        <v>9.0</v>
      </c>
      <c r="R44" s="905">
        <v>9.0</v>
      </c>
      <c r="S44" s="905">
        <v>9.0</v>
      </c>
      <c r="T44" s="1159"/>
      <c r="U44" s="1159"/>
      <c r="V44" s="905">
        <v>9.0</v>
      </c>
      <c r="W44" s="905">
        <v>9.0</v>
      </c>
      <c r="X44" s="905">
        <v>9.0</v>
      </c>
      <c r="Y44" s="905">
        <v>9.0</v>
      </c>
      <c r="Z44" s="905">
        <v>9.0</v>
      </c>
      <c r="AA44" s="1159"/>
      <c r="AB44" s="1159"/>
      <c r="AC44" s="905">
        <v>9.0</v>
      </c>
      <c r="AD44" s="905">
        <v>9.0</v>
      </c>
      <c r="AE44" s="905">
        <v>9.0</v>
      </c>
      <c r="AF44" s="905">
        <v>9.0</v>
      </c>
      <c r="AG44" s="905">
        <v>9.0</v>
      </c>
      <c r="AH44" s="1159"/>
      <c r="AI44" s="1159"/>
      <c r="AJ44" s="905">
        <v>9.0</v>
      </c>
      <c r="AK44" s="905"/>
      <c r="AL44" s="404">
        <f t="shared" si="6"/>
        <v>21</v>
      </c>
      <c r="AM44" s="1029"/>
    </row>
    <row r="45" ht="15.75" customHeight="1">
      <c r="A45" s="1187">
        <v>4.0</v>
      </c>
      <c r="B45" s="858" t="s">
        <v>850</v>
      </c>
      <c r="C45" s="782"/>
      <c r="D45" s="32"/>
      <c r="E45" s="418"/>
      <c r="F45" s="821"/>
      <c r="G45" s="1186"/>
      <c r="H45" s="905">
        <v>9.0</v>
      </c>
      <c r="I45" s="905">
        <v>9.0</v>
      </c>
      <c r="J45" s="905">
        <v>9.0</v>
      </c>
      <c r="K45" s="905">
        <v>9.0</v>
      </c>
      <c r="L45" s="905">
        <v>9.0</v>
      </c>
      <c r="M45" s="1159"/>
      <c r="N45" s="1159"/>
      <c r="O45" s="905">
        <v>9.0</v>
      </c>
      <c r="P45" s="905">
        <v>9.0</v>
      </c>
      <c r="Q45" s="905">
        <v>9.0</v>
      </c>
      <c r="R45" s="905">
        <v>9.0</v>
      </c>
      <c r="S45" s="905">
        <v>9.0</v>
      </c>
      <c r="T45" s="1159"/>
      <c r="U45" s="1159"/>
      <c r="V45" s="905">
        <v>9.0</v>
      </c>
      <c r="W45" s="905">
        <v>9.0</v>
      </c>
      <c r="X45" s="905">
        <v>9.0</v>
      </c>
      <c r="Y45" s="905">
        <v>9.0</v>
      </c>
      <c r="Z45" s="905">
        <v>9.0</v>
      </c>
      <c r="AA45" s="1159"/>
      <c r="AB45" s="1159"/>
      <c r="AC45" s="905">
        <v>9.0</v>
      </c>
      <c r="AD45" s="905">
        <v>9.0</v>
      </c>
      <c r="AE45" s="905">
        <v>9.0</v>
      </c>
      <c r="AF45" s="905">
        <v>9.0</v>
      </c>
      <c r="AG45" s="905">
        <v>9.0</v>
      </c>
      <c r="AH45" s="1159"/>
      <c r="AI45" s="1159"/>
      <c r="AJ45" s="905">
        <v>9.0</v>
      </c>
      <c r="AK45" s="905"/>
      <c r="AL45" s="404">
        <f t="shared" si="6"/>
        <v>21</v>
      </c>
      <c r="AM45" s="1029"/>
    </row>
    <row r="46" ht="15.75" customHeight="1">
      <c r="A46" s="1185">
        <v>5.0</v>
      </c>
      <c r="B46" s="858" t="s">
        <v>750</v>
      </c>
      <c r="C46" s="782"/>
      <c r="D46" s="32"/>
      <c r="E46" s="418"/>
      <c r="F46" s="821"/>
      <c r="G46" s="1188"/>
      <c r="H46" s="1143">
        <v>9.0</v>
      </c>
      <c r="I46" s="1143">
        <v>9.0</v>
      </c>
      <c r="J46" s="1143">
        <v>9.0</v>
      </c>
      <c r="K46" s="1143">
        <v>9.0</v>
      </c>
      <c r="L46" s="1189">
        <v>9.0</v>
      </c>
      <c r="M46" s="1159"/>
      <c r="N46" s="1159"/>
      <c r="O46" s="1143">
        <v>9.0</v>
      </c>
      <c r="P46" s="1143">
        <v>9.0</v>
      </c>
      <c r="Q46" s="1143">
        <v>9.0</v>
      </c>
      <c r="R46" s="1143">
        <v>9.0</v>
      </c>
      <c r="S46" s="1189">
        <v>9.0</v>
      </c>
      <c r="T46" s="1159"/>
      <c r="U46" s="1159"/>
      <c r="V46" s="1143">
        <v>9.0</v>
      </c>
      <c r="W46" s="1143">
        <v>9.0</v>
      </c>
      <c r="X46" s="1143">
        <v>9.0</v>
      </c>
      <c r="Y46" s="1143">
        <v>9.0</v>
      </c>
      <c r="Z46" s="1189">
        <v>9.0</v>
      </c>
      <c r="AA46" s="1159"/>
      <c r="AB46" s="1159"/>
      <c r="AC46" s="1143">
        <v>9.0</v>
      </c>
      <c r="AD46" s="1143">
        <v>9.0</v>
      </c>
      <c r="AE46" s="1143">
        <v>9.0</v>
      </c>
      <c r="AF46" s="1143">
        <v>9.0</v>
      </c>
      <c r="AG46" s="1189">
        <v>9.0</v>
      </c>
      <c r="AH46" s="1159"/>
      <c r="AI46" s="1159"/>
      <c r="AJ46" s="1143">
        <v>9.0</v>
      </c>
      <c r="AK46" s="905"/>
      <c r="AL46" s="404">
        <f t="shared" si="6"/>
        <v>21</v>
      </c>
      <c r="AM46" s="1029"/>
    </row>
    <row r="47" ht="15.75" customHeight="1">
      <c r="A47" s="1187">
        <v>6.0</v>
      </c>
      <c r="B47" s="858" t="s">
        <v>851</v>
      </c>
      <c r="C47" s="782"/>
      <c r="D47" s="71"/>
      <c r="E47" s="418"/>
      <c r="F47" s="821"/>
      <c r="G47" s="1186"/>
      <c r="H47" s="905"/>
      <c r="I47" s="905"/>
      <c r="J47" s="905"/>
      <c r="K47" s="905"/>
      <c r="L47" s="905"/>
      <c r="M47" s="1159"/>
      <c r="N47" s="1159"/>
      <c r="O47" s="905">
        <v>9.0</v>
      </c>
      <c r="P47" s="905">
        <v>9.0</v>
      </c>
      <c r="Q47" s="905">
        <v>9.0</v>
      </c>
      <c r="R47" s="905">
        <v>9.0</v>
      </c>
      <c r="S47" s="905">
        <v>9.0</v>
      </c>
      <c r="T47" s="1159"/>
      <c r="U47" s="1159"/>
      <c r="V47" s="905">
        <v>9.0</v>
      </c>
      <c r="W47" s="905">
        <v>9.0</v>
      </c>
      <c r="X47" s="905">
        <v>9.0</v>
      </c>
      <c r="Y47" s="905">
        <v>9.0</v>
      </c>
      <c r="Z47" s="905">
        <v>9.0</v>
      </c>
      <c r="AA47" s="1159"/>
      <c r="AB47" s="1159"/>
      <c r="AC47" s="905">
        <v>9.0</v>
      </c>
      <c r="AD47" s="905">
        <v>9.0</v>
      </c>
      <c r="AE47" s="905">
        <v>9.0</v>
      </c>
      <c r="AF47" s="905">
        <v>9.0</v>
      </c>
      <c r="AG47" s="905">
        <v>9.0</v>
      </c>
      <c r="AH47" s="1159"/>
      <c r="AI47" s="1159"/>
      <c r="AJ47" s="905">
        <v>9.0</v>
      </c>
      <c r="AK47" s="905"/>
      <c r="AL47" s="404">
        <f t="shared" si="6"/>
        <v>16</v>
      </c>
      <c r="AM47" s="1029"/>
    </row>
    <row r="48" ht="15.75" customHeight="1">
      <c r="A48" s="79"/>
      <c r="B48" s="423"/>
      <c r="C48" s="81"/>
      <c r="D48" s="79"/>
      <c r="E48" s="82"/>
      <c r="F48" s="82"/>
      <c r="G48" s="82"/>
      <c r="H48" s="83"/>
      <c r="I48" s="84"/>
      <c r="J48" s="82"/>
      <c r="K48" s="82"/>
      <c r="L48" s="82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112"/>
      <c r="X48" s="112"/>
      <c r="Y48" s="79"/>
      <c r="Z48" s="79"/>
      <c r="AA48" s="79"/>
      <c r="AB48" s="79"/>
      <c r="AC48" s="112"/>
      <c r="AD48" s="112"/>
      <c r="AE48" s="112"/>
      <c r="AF48" s="79"/>
      <c r="AG48" s="79"/>
      <c r="AH48" s="79"/>
      <c r="AI48" s="79"/>
      <c r="AJ48" s="79"/>
      <c r="AK48" s="79"/>
      <c r="AL48" s="82"/>
      <c r="AM48" s="82"/>
    </row>
    <row r="49" ht="15.75" customHeight="1">
      <c r="A49" s="306"/>
      <c r="B49" s="306"/>
      <c r="C49" s="307" t="s">
        <v>276</v>
      </c>
      <c r="D49" s="1190" t="s">
        <v>42</v>
      </c>
      <c r="E49" s="1010">
        <v>9.0</v>
      </c>
      <c r="F49" s="1010">
        <v>9.0</v>
      </c>
      <c r="G49" s="82"/>
      <c r="H49" s="88"/>
      <c r="I49" s="79" t="s">
        <v>44</v>
      </c>
      <c r="J49" s="89"/>
      <c r="K49" s="89"/>
      <c r="L49" s="89"/>
      <c r="M49" s="89"/>
      <c r="N49" s="82"/>
      <c r="O49" s="82"/>
      <c r="P49" s="90"/>
      <c r="Q49" s="79" t="s">
        <v>45</v>
      </c>
      <c r="R49" s="79"/>
      <c r="S49" s="79"/>
      <c r="T49" s="82"/>
      <c r="U49" s="256"/>
      <c r="V49" s="82" t="s">
        <v>46</v>
      </c>
      <c r="W49" s="1154"/>
      <c r="X49" s="1154"/>
      <c r="Y49" s="485"/>
      <c r="Z49" s="486" t="s">
        <v>310</v>
      </c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191"/>
      <c r="D50" s="1190" t="s">
        <v>48</v>
      </c>
      <c r="E50" s="1192">
        <v>12.0</v>
      </c>
      <c r="F50" s="822">
        <v>12.0</v>
      </c>
      <c r="G50" s="82"/>
      <c r="H50" s="93"/>
      <c r="I50" s="82"/>
      <c r="J50" s="82"/>
      <c r="K50" s="82"/>
      <c r="L50" s="82"/>
      <c r="M50" s="82"/>
      <c r="N50" s="82"/>
      <c r="O50" s="82"/>
      <c r="P50" s="94"/>
      <c r="Q50" s="82" t="s">
        <v>50</v>
      </c>
      <c r="R50" s="89"/>
      <c r="S50" s="82"/>
      <c r="T50" s="82"/>
      <c r="U50" s="95"/>
      <c r="V50" s="79" t="s">
        <v>51</v>
      </c>
      <c r="W50" s="112"/>
      <c r="X50" s="1154"/>
      <c r="Y50" s="1062"/>
      <c r="Z50" s="1063"/>
      <c r="AA50" s="79"/>
      <c r="AB50" s="79"/>
      <c r="AC50" s="87"/>
      <c r="AD50" s="112"/>
      <c r="AE50" s="112"/>
      <c r="AF50" s="79"/>
      <c r="AG50" s="79"/>
      <c r="AH50" s="79"/>
      <c r="AI50" s="79"/>
      <c r="AJ50" s="79"/>
      <c r="AK50" s="79"/>
      <c r="AL50" s="82"/>
      <c r="AM50" s="82"/>
    </row>
    <row r="51" ht="15.75" customHeight="1">
      <c r="A51" s="306"/>
      <c r="B51" s="306"/>
      <c r="C51" s="1193"/>
      <c r="D51" s="1194" t="s">
        <v>795</v>
      </c>
      <c r="E51" s="1195" t="s">
        <v>193</v>
      </c>
      <c r="F51" s="1065">
        <v>21.0</v>
      </c>
      <c r="G51" s="98"/>
      <c r="H51" s="89"/>
      <c r="I51" s="89"/>
      <c r="J51" s="89"/>
      <c r="K51" s="89"/>
      <c r="L51" s="89"/>
      <c r="M51" s="82"/>
      <c r="N51" s="82"/>
      <c r="O51" s="82"/>
      <c r="P51" s="89"/>
      <c r="Q51" s="89"/>
      <c r="R51" s="99"/>
      <c r="S51" s="99"/>
      <c r="T51" s="100"/>
      <c r="U51" s="100"/>
      <c r="V51" s="99"/>
      <c r="W51" s="1155"/>
      <c r="X51" s="1155"/>
      <c r="Y51" s="99"/>
      <c r="Z51" s="99"/>
      <c r="AA51" s="99"/>
      <c r="AB51" s="100"/>
      <c r="AC51" s="87"/>
      <c r="AD51" s="1156"/>
      <c r="AE51" s="1156"/>
      <c r="AF51" s="101"/>
      <c r="AG51" s="101"/>
      <c r="AH51" s="101"/>
      <c r="AI51" s="101"/>
      <c r="AJ51" s="101"/>
      <c r="AK51" s="101"/>
      <c r="AL51" s="102"/>
      <c r="AM51" s="102"/>
    </row>
    <row r="52" ht="16.5" customHeight="1">
      <c r="A52" s="103"/>
      <c r="B52" s="104"/>
      <c r="C52" s="105"/>
      <c r="D52" s="103"/>
      <c r="E52" s="103"/>
      <c r="F52" s="1066"/>
      <c r="G52" s="107" t="s">
        <v>55</v>
      </c>
      <c r="H52" s="108"/>
      <c r="I52" s="109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08"/>
      <c r="X52" s="108"/>
      <c r="Y52" s="110"/>
      <c r="Z52" s="110"/>
      <c r="AA52" s="110"/>
      <c r="AB52" s="110"/>
      <c r="AC52" s="108"/>
      <c r="AD52" s="108"/>
      <c r="AE52" s="108"/>
      <c r="AF52" s="110"/>
      <c r="AG52" s="110"/>
      <c r="AH52" s="110"/>
      <c r="AI52" s="110"/>
      <c r="AJ52" s="110"/>
      <c r="AK52" s="110"/>
      <c r="AL52" s="111"/>
      <c r="AM52" s="1067"/>
    </row>
    <row r="53" ht="18.0" customHeight="1">
      <c r="A53" s="19">
        <v>1.0</v>
      </c>
      <c r="B53" s="807" t="s">
        <v>752</v>
      </c>
      <c r="C53" s="865">
        <v>43576.0</v>
      </c>
      <c r="D53" s="807" t="s">
        <v>796</v>
      </c>
      <c r="E53" s="78">
        <v>7.9220318245E10</v>
      </c>
      <c r="F53" s="869">
        <v>8.9220318245E10</v>
      </c>
      <c r="G53" s="1121"/>
      <c r="H53" s="1135">
        <v>9.0</v>
      </c>
      <c r="I53" s="1136">
        <v>9.0</v>
      </c>
      <c r="J53" s="1136">
        <v>9.0</v>
      </c>
      <c r="K53" s="1136">
        <v>9.0</v>
      </c>
      <c r="L53" s="1132">
        <v>9.0</v>
      </c>
      <c r="M53" s="1122"/>
      <c r="N53" s="1122"/>
      <c r="O53" s="1135">
        <v>9.0</v>
      </c>
      <c r="P53" s="1136">
        <v>9.0</v>
      </c>
      <c r="Q53" s="1136">
        <v>9.0</v>
      </c>
      <c r="R53" s="1136">
        <v>9.0</v>
      </c>
      <c r="S53" s="1132">
        <v>9.0</v>
      </c>
      <c r="T53" s="1122"/>
      <c r="U53" s="1122"/>
      <c r="V53" s="1135">
        <v>9.0</v>
      </c>
      <c r="W53" s="1136">
        <v>9.0</v>
      </c>
      <c r="X53" s="1136">
        <v>9.0</v>
      </c>
      <c r="Y53" s="1136">
        <v>9.0</v>
      </c>
      <c r="Z53" s="1132">
        <v>9.0</v>
      </c>
      <c r="AA53" s="1196" t="s">
        <v>358</v>
      </c>
      <c r="AB53" s="1196" t="s">
        <v>358</v>
      </c>
      <c r="AC53" s="1135">
        <v>9.0</v>
      </c>
      <c r="AD53" s="1136">
        <v>9.0</v>
      </c>
      <c r="AE53" s="1136">
        <v>9.0</v>
      </c>
      <c r="AF53" s="1136">
        <v>9.0</v>
      </c>
      <c r="AG53" s="1132">
        <v>9.0</v>
      </c>
      <c r="AH53" s="1122"/>
      <c r="AI53" s="1122"/>
      <c r="AJ53" s="1135">
        <v>9.0</v>
      </c>
      <c r="AK53" s="905"/>
      <c r="AL53" s="404">
        <f t="shared" ref="AL53:AL62" si="7">COUNT(G53:AK53)</f>
        <v>21</v>
      </c>
      <c r="AM53" s="1029"/>
    </row>
    <row r="54" ht="18.0" customHeight="1">
      <c r="A54" s="807">
        <v>2.0</v>
      </c>
      <c r="B54" s="807" t="s">
        <v>852</v>
      </c>
      <c r="C54" s="364"/>
      <c r="D54" s="807" t="s">
        <v>853</v>
      </c>
      <c r="E54" s="78"/>
      <c r="F54" s="869">
        <v>8.9220211441E10</v>
      </c>
      <c r="G54" s="1121"/>
      <c r="H54" s="1172"/>
      <c r="I54" s="1146"/>
      <c r="J54" s="1146"/>
      <c r="K54" s="1146"/>
      <c r="L54" s="1130"/>
      <c r="M54" s="1140"/>
      <c r="N54" s="1140"/>
      <c r="O54" s="1172"/>
      <c r="P54" s="1146"/>
      <c r="Q54" s="1146"/>
      <c r="R54" s="1146"/>
      <c r="S54" s="1130"/>
      <c r="T54" s="1140"/>
      <c r="U54" s="1140"/>
      <c r="V54" s="1135">
        <v>9.0</v>
      </c>
      <c r="W54" s="1136">
        <v>9.0</v>
      </c>
      <c r="X54" s="1136">
        <v>9.0</v>
      </c>
      <c r="Y54" s="1136">
        <v>9.0</v>
      </c>
      <c r="Z54" s="1132">
        <v>9.0</v>
      </c>
      <c r="AA54" s="1122"/>
      <c r="AB54" s="1122"/>
      <c r="AC54" s="1135">
        <v>9.0</v>
      </c>
      <c r="AD54" s="1136">
        <v>9.0</v>
      </c>
      <c r="AE54" s="1136">
        <v>9.0</v>
      </c>
      <c r="AF54" s="1136">
        <v>9.0</v>
      </c>
      <c r="AG54" s="1132">
        <v>9.0</v>
      </c>
      <c r="AH54" s="1122"/>
      <c r="AI54" s="1122"/>
      <c r="AJ54" s="1135">
        <v>9.0</v>
      </c>
      <c r="AK54" s="905"/>
      <c r="AL54" s="404">
        <f t="shared" si="7"/>
        <v>11</v>
      </c>
      <c r="AM54" s="1029"/>
    </row>
    <row r="55" ht="18.0" customHeight="1">
      <c r="A55" s="19">
        <v>3.0</v>
      </c>
      <c r="B55" s="819" t="s">
        <v>854</v>
      </c>
      <c r="C55" s="364"/>
      <c r="D55" s="807" t="s">
        <v>855</v>
      </c>
      <c r="E55" s="78"/>
      <c r="F55" s="1197">
        <v>8.9220200813E10</v>
      </c>
      <c r="G55" s="1120"/>
      <c r="H55" s="905">
        <v>9.0</v>
      </c>
      <c r="I55" s="905">
        <v>9.0</v>
      </c>
      <c r="J55" s="905">
        <v>9.0</v>
      </c>
      <c r="K55" s="905">
        <v>9.0</v>
      </c>
      <c r="L55" s="905">
        <v>9.0</v>
      </c>
      <c r="M55" s="1122"/>
      <c r="N55" s="1122"/>
      <c r="O55" s="905">
        <v>9.0</v>
      </c>
      <c r="P55" s="905">
        <v>9.0</v>
      </c>
      <c r="Q55" s="905">
        <v>9.0</v>
      </c>
      <c r="R55" s="905">
        <v>9.0</v>
      </c>
      <c r="S55" s="905">
        <v>9.0</v>
      </c>
      <c r="T55" s="1122"/>
      <c r="U55" s="1122"/>
      <c r="V55" s="905">
        <v>9.0</v>
      </c>
      <c r="W55" s="905">
        <v>9.0</v>
      </c>
      <c r="X55" s="905">
        <v>9.0</v>
      </c>
      <c r="Y55" s="905">
        <v>9.0</v>
      </c>
      <c r="Z55" s="905">
        <v>9.0</v>
      </c>
      <c r="AA55" s="1122"/>
      <c r="AB55" s="1122"/>
      <c r="AC55" s="905">
        <v>9.0</v>
      </c>
      <c r="AD55" s="905">
        <v>9.0</v>
      </c>
      <c r="AE55" s="905">
        <v>9.0</v>
      </c>
      <c r="AF55" s="905">
        <v>9.0</v>
      </c>
      <c r="AG55" s="905">
        <v>9.0</v>
      </c>
      <c r="AH55" s="1122"/>
      <c r="AI55" s="1122"/>
      <c r="AJ55" s="905">
        <v>9.0</v>
      </c>
      <c r="AK55" s="905"/>
      <c r="AL55" s="404">
        <f t="shared" si="7"/>
        <v>21</v>
      </c>
      <c r="AM55" s="1029"/>
    </row>
    <row r="56" ht="18.0" customHeight="1">
      <c r="A56" s="19">
        <v>3.0</v>
      </c>
      <c r="B56" s="19" t="s">
        <v>69</v>
      </c>
      <c r="C56" s="364">
        <v>42667.0</v>
      </c>
      <c r="D56" s="19" t="s">
        <v>70</v>
      </c>
      <c r="E56" s="78">
        <v>7.9220318242E10</v>
      </c>
      <c r="F56" s="869">
        <v>8.9220318242E10</v>
      </c>
      <c r="G56" s="1120"/>
      <c r="H56" s="905">
        <v>9.0</v>
      </c>
      <c r="I56" s="905">
        <v>9.0</v>
      </c>
      <c r="J56" s="905">
        <v>9.0</v>
      </c>
      <c r="K56" s="905">
        <v>9.0</v>
      </c>
      <c r="L56" s="905">
        <v>9.0</v>
      </c>
      <c r="M56" s="1122"/>
      <c r="N56" s="1122"/>
      <c r="O56" s="905">
        <v>9.0</v>
      </c>
      <c r="P56" s="905">
        <v>9.0</v>
      </c>
      <c r="Q56" s="905">
        <v>9.0</v>
      </c>
      <c r="R56" s="905">
        <v>9.0</v>
      </c>
      <c r="S56" s="905">
        <v>9.0</v>
      </c>
      <c r="T56" s="1122"/>
      <c r="U56" s="1122"/>
      <c r="V56" s="905">
        <v>9.0</v>
      </c>
      <c r="W56" s="905">
        <v>9.0</v>
      </c>
      <c r="X56" s="905">
        <v>9.0</v>
      </c>
      <c r="Y56" s="905">
        <v>9.0</v>
      </c>
      <c r="Z56" s="905">
        <v>9.0</v>
      </c>
      <c r="AA56" s="1122"/>
      <c r="AB56" s="1122"/>
      <c r="AC56" s="905">
        <v>9.0</v>
      </c>
      <c r="AD56" s="905">
        <v>9.0</v>
      </c>
      <c r="AE56" s="905">
        <v>9.0</v>
      </c>
      <c r="AF56" s="905">
        <v>9.0</v>
      </c>
      <c r="AG56" s="905">
        <v>9.0</v>
      </c>
      <c r="AH56" s="1122"/>
      <c r="AI56" s="1122"/>
      <c r="AJ56" s="905">
        <v>9.0</v>
      </c>
      <c r="AK56" s="905"/>
      <c r="AL56" s="404">
        <f t="shared" si="7"/>
        <v>21</v>
      </c>
      <c r="AM56" s="1029"/>
    </row>
    <row r="57" ht="17.25" customHeight="1">
      <c r="A57" s="807">
        <v>4.0</v>
      </c>
      <c r="B57" s="19" t="s">
        <v>72</v>
      </c>
      <c r="C57" s="380">
        <v>43072.0</v>
      </c>
      <c r="D57" s="19" t="s">
        <v>70</v>
      </c>
      <c r="E57" s="78">
        <v>7.9221946634E10</v>
      </c>
      <c r="F57" s="869">
        <v>8.9221946634E10</v>
      </c>
      <c r="G57" s="1120"/>
      <c r="H57" s="905">
        <v>9.0</v>
      </c>
      <c r="I57" s="905">
        <v>9.0</v>
      </c>
      <c r="J57" s="905"/>
      <c r="K57" s="905">
        <v>5.0</v>
      </c>
      <c r="L57" s="905">
        <v>9.0</v>
      </c>
      <c r="M57" s="1137">
        <v>13.0</v>
      </c>
      <c r="N57" s="1122"/>
      <c r="O57" s="905"/>
      <c r="P57" s="905">
        <v>9.0</v>
      </c>
      <c r="Q57" s="905">
        <v>9.0</v>
      </c>
      <c r="R57" s="905"/>
      <c r="S57" s="905"/>
      <c r="T57" s="1137">
        <v>9.0</v>
      </c>
      <c r="U57" s="1137">
        <v>9.0</v>
      </c>
      <c r="V57" s="905"/>
      <c r="W57" s="905"/>
      <c r="X57" s="905">
        <v>9.0</v>
      </c>
      <c r="Y57" s="905">
        <v>9.0</v>
      </c>
      <c r="Z57" s="905"/>
      <c r="AA57" s="1122"/>
      <c r="AB57" s="1137">
        <v>13.0</v>
      </c>
      <c r="AC57" s="905">
        <v>9.0</v>
      </c>
      <c r="AD57" s="905"/>
      <c r="AE57" s="905"/>
      <c r="AF57" s="905">
        <v>9.0</v>
      </c>
      <c r="AG57" s="905">
        <v>9.0</v>
      </c>
      <c r="AH57" s="1122"/>
      <c r="AI57" s="1122"/>
      <c r="AJ57" s="905">
        <v>9.0</v>
      </c>
      <c r="AK57" s="905"/>
      <c r="AL57" s="404">
        <f t="shared" si="7"/>
        <v>16</v>
      </c>
      <c r="AM57" s="1029"/>
    </row>
    <row r="58" ht="17.25" customHeight="1">
      <c r="A58" s="19">
        <v>5.0</v>
      </c>
      <c r="B58" s="19" t="s">
        <v>290</v>
      </c>
      <c r="C58" s="380">
        <v>43292.0</v>
      </c>
      <c r="D58" s="19" t="s">
        <v>70</v>
      </c>
      <c r="E58" s="78">
        <v>7.9221277764E10</v>
      </c>
      <c r="F58" s="869">
        <v>8.9221277764E10</v>
      </c>
      <c r="G58" s="1120">
        <v>9.0</v>
      </c>
      <c r="H58" s="905"/>
      <c r="I58" s="905"/>
      <c r="J58" s="905"/>
      <c r="K58" s="905"/>
      <c r="L58" s="1124"/>
      <c r="M58" s="1198"/>
      <c r="N58" s="1198"/>
      <c r="O58" s="1124"/>
      <c r="P58" s="1124"/>
      <c r="Q58" s="1124"/>
      <c r="R58" s="1124"/>
      <c r="S58" s="1124"/>
      <c r="T58" s="1198"/>
      <c r="U58" s="1198"/>
      <c r="V58" s="1124"/>
      <c r="W58" s="1124"/>
      <c r="X58" s="1124"/>
      <c r="Y58" s="1124"/>
      <c r="Z58" s="1124"/>
      <c r="AA58" s="1198"/>
      <c r="AB58" s="1129"/>
      <c r="AC58" s="1124"/>
      <c r="AD58" s="1124"/>
      <c r="AE58" s="1124"/>
      <c r="AF58" s="1124"/>
      <c r="AG58" s="1124"/>
      <c r="AH58" s="1198"/>
      <c r="AI58" s="1198"/>
      <c r="AJ58" s="1124"/>
      <c r="AK58" s="905"/>
      <c r="AL58" s="404">
        <f t="shared" si="7"/>
        <v>1</v>
      </c>
      <c r="AM58" s="1029"/>
    </row>
    <row r="59" ht="17.25" customHeight="1">
      <c r="A59" s="807">
        <v>6.0</v>
      </c>
      <c r="B59" s="19" t="s">
        <v>73</v>
      </c>
      <c r="C59" s="499">
        <v>43242.0</v>
      </c>
      <c r="D59" s="1199" t="s">
        <v>332</v>
      </c>
      <c r="E59" s="78">
        <v>7.9220318285E10</v>
      </c>
      <c r="F59" s="869">
        <v>8.9220318285E10</v>
      </c>
      <c r="G59" s="1120"/>
      <c r="H59" s="905">
        <v>9.0</v>
      </c>
      <c r="I59" s="905">
        <v>9.0</v>
      </c>
      <c r="J59" s="905">
        <v>9.0</v>
      </c>
      <c r="K59" s="905">
        <v>9.0</v>
      </c>
      <c r="L59" s="905">
        <v>9.0</v>
      </c>
      <c r="M59" s="1122"/>
      <c r="N59" s="1122"/>
      <c r="O59" s="905">
        <v>9.0</v>
      </c>
      <c r="P59" s="905">
        <v>9.0</v>
      </c>
      <c r="Q59" s="905">
        <v>9.0</v>
      </c>
      <c r="R59" s="905">
        <v>9.0</v>
      </c>
      <c r="S59" s="905">
        <v>9.0</v>
      </c>
      <c r="T59" s="1122"/>
      <c r="U59" s="1122"/>
      <c r="V59" s="905">
        <v>9.0</v>
      </c>
      <c r="W59" s="905">
        <v>9.0</v>
      </c>
      <c r="X59" s="905">
        <v>9.0</v>
      </c>
      <c r="Y59" s="905">
        <v>9.0</v>
      </c>
      <c r="Z59" s="905">
        <v>9.0</v>
      </c>
      <c r="AA59" s="1122"/>
      <c r="AB59" s="1122"/>
      <c r="AC59" s="978"/>
      <c r="AD59" s="978"/>
      <c r="AE59" s="978"/>
      <c r="AF59" s="978"/>
      <c r="AG59" s="978"/>
      <c r="AH59" s="1140"/>
      <c r="AI59" s="1140"/>
      <c r="AJ59" s="978"/>
      <c r="AK59" s="905"/>
      <c r="AL59" s="404">
        <f t="shared" si="7"/>
        <v>15</v>
      </c>
      <c r="AM59" s="1029"/>
    </row>
    <row r="60" ht="17.25" customHeight="1">
      <c r="A60" s="807">
        <v>7.0</v>
      </c>
      <c r="B60" s="807" t="s">
        <v>856</v>
      </c>
      <c r="C60" s="499"/>
      <c r="D60" s="19" t="s">
        <v>70</v>
      </c>
      <c r="E60" s="43"/>
      <c r="F60" s="871">
        <v>8.9221277764E10</v>
      </c>
      <c r="G60" s="1120"/>
      <c r="H60" s="1200">
        <v>9.0</v>
      </c>
      <c r="I60" s="1201">
        <v>9.0</v>
      </c>
      <c r="J60" s="1201"/>
      <c r="K60" s="1201"/>
      <c r="L60" s="1201">
        <v>9.0</v>
      </c>
      <c r="M60" s="1137">
        <v>9.0</v>
      </c>
      <c r="N60" s="1122"/>
      <c r="O60" s="1200"/>
      <c r="P60" s="1201"/>
      <c r="Q60" s="1201"/>
      <c r="R60" s="1201">
        <v>9.0</v>
      </c>
      <c r="S60" s="1201">
        <v>9.0</v>
      </c>
      <c r="T60" s="1122"/>
      <c r="U60" s="1122"/>
      <c r="V60" s="1200">
        <v>9.0</v>
      </c>
      <c r="W60" s="1201">
        <v>9.0</v>
      </c>
      <c r="X60" s="1201"/>
      <c r="Y60" s="1201"/>
      <c r="Z60" s="1201">
        <v>9.0</v>
      </c>
      <c r="AA60" s="1137">
        <v>13.0</v>
      </c>
      <c r="AB60" s="1122"/>
      <c r="AC60" s="1200"/>
      <c r="AD60" s="1201">
        <v>9.0</v>
      </c>
      <c r="AE60" s="1201">
        <v>9.0</v>
      </c>
      <c r="AF60" s="1201"/>
      <c r="AG60" s="1201"/>
      <c r="AH60" s="1137">
        <v>9.0</v>
      </c>
      <c r="AI60" s="1137">
        <v>9.0</v>
      </c>
      <c r="AJ60" s="1200"/>
      <c r="AK60" s="905"/>
      <c r="AL60" s="404">
        <f t="shared" si="7"/>
        <v>14</v>
      </c>
      <c r="AM60" s="1029"/>
    </row>
    <row r="61" ht="17.25" customHeight="1">
      <c r="A61" s="807">
        <v>8.0</v>
      </c>
      <c r="B61" s="807" t="s">
        <v>783</v>
      </c>
      <c r="C61" s="870">
        <v>43526.0</v>
      </c>
      <c r="D61" s="1202" t="s">
        <v>784</v>
      </c>
      <c r="E61" s="871">
        <v>7.9226140064E10</v>
      </c>
      <c r="F61" s="871">
        <v>8.9226140064E10</v>
      </c>
      <c r="G61" s="1121"/>
      <c r="H61" s="1135">
        <v>9.0</v>
      </c>
      <c r="I61" s="1136">
        <v>9.0</v>
      </c>
      <c r="J61" s="1136">
        <v>9.0</v>
      </c>
      <c r="K61" s="1136">
        <v>9.0</v>
      </c>
      <c r="L61" s="1132">
        <v>9.0</v>
      </c>
      <c r="M61" s="1122"/>
      <c r="N61" s="1122"/>
      <c r="O61" s="1135">
        <v>9.0</v>
      </c>
      <c r="P61" s="1136">
        <v>9.0</v>
      </c>
      <c r="Q61" s="1136">
        <v>9.0</v>
      </c>
      <c r="R61" s="1136">
        <v>9.0</v>
      </c>
      <c r="S61" s="1132">
        <v>9.0</v>
      </c>
      <c r="T61" s="1122"/>
      <c r="U61" s="1122"/>
      <c r="V61" s="1135">
        <v>9.0</v>
      </c>
      <c r="W61" s="1136">
        <v>9.0</v>
      </c>
      <c r="X61" s="1136">
        <v>9.0</v>
      </c>
      <c r="Y61" s="1136">
        <v>9.0</v>
      </c>
      <c r="Z61" s="1132">
        <v>9.0</v>
      </c>
      <c r="AA61" s="1122"/>
      <c r="AB61" s="1122"/>
      <c r="AC61" s="1135">
        <v>9.0</v>
      </c>
      <c r="AD61" s="1136">
        <v>9.0</v>
      </c>
      <c r="AE61" s="1136">
        <v>9.0</v>
      </c>
      <c r="AF61" s="1136">
        <v>9.0</v>
      </c>
      <c r="AG61" s="1132">
        <v>9.0</v>
      </c>
      <c r="AH61" s="1122"/>
      <c r="AI61" s="1122"/>
      <c r="AJ61" s="1135">
        <v>9.0</v>
      </c>
      <c r="AK61" s="905"/>
      <c r="AL61" s="404">
        <f t="shared" si="7"/>
        <v>21</v>
      </c>
      <c r="AM61" s="1029"/>
    </row>
    <row r="62" ht="21.0" customHeight="1">
      <c r="A62" s="807">
        <v>9.0</v>
      </c>
      <c r="B62" s="807" t="s">
        <v>857</v>
      </c>
      <c r="C62" s="388">
        <v>42539.0</v>
      </c>
      <c r="D62" s="1202" t="s">
        <v>784</v>
      </c>
      <c r="E62" s="43">
        <v>7.9220220031E10</v>
      </c>
      <c r="F62" s="871">
        <v>8.9220220031E10</v>
      </c>
      <c r="G62" s="1120"/>
      <c r="H62" s="905">
        <v>9.0</v>
      </c>
      <c r="I62" s="905">
        <v>9.0</v>
      </c>
      <c r="J62" s="905">
        <v>9.0</v>
      </c>
      <c r="K62" s="905">
        <v>9.0</v>
      </c>
      <c r="L62" s="905">
        <v>9.0</v>
      </c>
      <c r="M62" s="1122"/>
      <c r="N62" s="1122"/>
      <c r="O62" s="905">
        <v>9.0</v>
      </c>
      <c r="P62" s="905">
        <v>9.0</v>
      </c>
      <c r="Q62" s="905">
        <v>9.0</v>
      </c>
      <c r="R62" s="905">
        <v>9.0</v>
      </c>
      <c r="S62" s="905">
        <v>9.0</v>
      </c>
      <c r="T62" s="1122"/>
      <c r="U62" s="1122"/>
      <c r="V62" s="905">
        <v>9.0</v>
      </c>
      <c r="W62" s="905">
        <v>9.0</v>
      </c>
      <c r="X62" s="905">
        <v>9.0</v>
      </c>
      <c r="Y62" s="905">
        <v>9.0</v>
      </c>
      <c r="Z62" s="905">
        <v>9.0</v>
      </c>
      <c r="AA62" s="1122"/>
      <c r="AB62" s="1122"/>
      <c r="AC62" s="905">
        <v>9.0</v>
      </c>
      <c r="AD62" s="905">
        <v>9.0</v>
      </c>
      <c r="AE62" s="905">
        <v>9.0</v>
      </c>
      <c r="AF62" s="905">
        <v>9.0</v>
      </c>
      <c r="AG62" s="905">
        <v>9.0</v>
      </c>
      <c r="AH62" s="1122"/>
      <c r="AI62" s="1122"/>
      <c r="AJ62" s="905">
        <v>9.0</v>
      </c>
      <c r="AK62" s="905"/>
      <c r="AL62" s="404">
        <f t="shared" si="7"/>
        <v>21</v>
      </c>
      <c r="AM62" s="1029"/>
    </row>
    <row r="63" ht="15.75" customHeight="1">
      <c r="A63" s="79"/>
      <c r="B63" s="82"/>
      <c r="C63" s="96"/>
      <c r="D63" s="79"/>
      <c r="E63" s="79"/>
      <c r="F63" s="79"/>
      <c r="G63" s="79"/>
      <c r="H63" s="112"/>
      <c r="I63" s="84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112"/>
      <c r="X63" s="112"/>
      <c r="Y63" s="79"/>
      <c r="Z63" s="79"/>
      <c r="AA63" s="79"/>
      <c r="AB63" s="79"/>
      <c r="AC63" s="112"/>
      <c r="AD63" s="112"/>
      <c r="AE63" s="112"/>
      <c r="AF63" s="79"/>
      <c r="AG63" s="79"/>
      <c r="AH63" s="79"/>
      <c r="AI63" s="79"/>
      <c r="AJ63" s="79"/>
      <c r="AK63" s="79"/>
      <c r="AL63" s="82"/>
      <c r="AM63" s="82"/>
    </row>
    <row r="64" ht="15.75" customHeight="1">
      <c r="A64" s="79"/>
      <c r="B64" s="82"/>
      <c r="C64" s="96"/>
      <c r="D64" s="79"/>
      <c r="E64" s="79"/>
      <c r="F64" s="79"/>
      <c r="G64" s="79"/>
      <c r="H64" s="112"/>
      <c r="I64" s="84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112"/>
      <c r="X64" s="112"/>
      <c r="Y64" s="79"/>
      <c r="Z64" s="79"/>
      <c r="AA64" s="79"/>
      <c r="AB64" s="79"/>
      <c r="AC64" s="112"/>
      <c r="AD64" s="112"/>
      <c r="AE64" s="112"/>
      <c r="AF64" s="79"/>
      <c r="AG64" s="79"/>
      <c r="AH64" s="79"/>
      <c r="AI64" s="79"/>
      <c r="AJ64" s="79"/>
      <c r="AK64" s="79"/>
      <c r="AL64" s="82"/>
      <c r="AM64" s="82"/>
    </row>
    <row r="65" ht="16.5" customHeight="1">
      <c r="A65" s="19">
        <v>1.0</v>
      </c>
      <c r="B65" s="19" t="s">
        <v>680</v>
      </c>
      <c r="C65" s="380"/>
      <c r="D65" s="113" t="s">
        <v>56</v>
      </c>
      <c r="E65" s="1013"/>
      <c r="F65" s="866"/>
      <c r="G65" s="1188"/>
      <c r="H65" s="1143">
        <v>9.0</v>
      </c>
      <c r="I65" s="1143">
        <v>9.0</v>
      </c>
      <c r="J65" s="1143">
        <v>9.0</v>
      </c>
      <c r="K65" s="1143">
        <v>9.0</v>
      </c>
      <c r="L65" s="1189"/>
      <c r="M65" s="1159"/>
      <c r="N65" s="1203">
        <v>9.0</v>
      </c>
      <c r="O65" s="1143">
        <v>9.0</v>
      </c>
      <c r="P65" s="1143">
        <v>9.0</v>
      </c>
      <c r="Q65" s="1143">
        <v>9.0</v>
      </c>
      <c r="R65" s="1143">
        <v>9.0</v>
      </c>
      <c r="S65" s="1189">
        <v>9.0</v>
      </c>
      <c r="T65" s="1159"/>
      <c r="U65" s="1159"/>
      <c r="V65" s="1143">
        <v>9.0</v>
      </c>
      <c r="W65" s="1143">
        <v>9.0</v>
      </c>
      <c r="X65" s="1143">
        <v>9.0</v>
      </c>
      <c r="Y65" s="1143">
        <v>9.0</v>
      </c>
      <c r="Z65" s="1189">
        <v>9.0</v>
      </c>
      <c r="AA65" s="1203">
        <v>9.0</v>
      </c>
      <c r="AB65" s="1159"/>
      <c r="AC65" s="1143"/>
      <c r="AD65" s="1143">
        <v>9.0</v>
      </c>
      <c r="AE65" s="1143">
        <v>9.0</v>
      </c>
      <c r="AF65" s="1143">
        <v>9.0</v>
      </c>
      <c r="AG65" s="1189">
        <v>9.0</v>
      </c>
      <c r="AH65" s="1159"/>
      <c r="AI65" s="1159"/>
      <c r="AJ65" s="1143">
        <v>9.0</v>
      </c>
      <c r="AK65" s="905"/>
      <c r="AL65" s="404">
        <f t="shared" ref="AL65:AL70" si="8">COUNT(G65:AK65)</f>
        <v>21</v>
      </c>
      <c r="AM65" s="1029"/>
    </row>
    <row r="66" ht="15.75" customHeight="1">
      <c r="A66" s="807">
        <v>2.0</v>
      </c>
      <c r="B66" s="19" t="s">
        <v>339</v>
      </c>
      <c r="C66" s="364"/>
      <c r="D66" s="32"/>
      <c r="E66" s="32"/>
      <c r="F66" s="863" t="s">
        <v>792</v>
      </c>
      <c r="G66" s="1186"/>
      <c r="H66" s="905">
        <v>9.0</v>
      </c>
      <c r="I66" s="905">
        <v>9.0</v>
      </c>
      <c r="J66" s="905">
        <v>9.0</v>
      </c>
      <c r="K66" s="905">
        <v>9.0</v>
      </c>
      <c r="L66" s="905">
        <v>9.0</v>
      </c>
      <c r="M66" s="1203">
        <v>9.0</v>
      </c>
      <c r="N66" s="1159"/>
      <c r="O66" s="905">
        <v>9.0</v>
      </c>
      <c r="P66" s="905"/>
      <c r="Q66" s="905">
        <v>9.0</v>
      </c>
      <c r="R66" s="905">
        <v>9.0</v>
      </c>
      <c r="S66" s="905">
        <v>9.0</v>
      </c>
      <c r="T66" s="1159"/>
      <c r="U66" s="1159"/>
      <c r="V66" s="905">
        <v>9.0</v>
      </c>
      <c r="W66" s="905">
        <v>9.0</v>
      </c>
      <c r="X66" s="905">
        <v>9.0</v>
      </c>
      <c r="Y66" s="905">
        <v>9.0</v>
      </c>
      <c r="Z66" s="905"/>
      <c r="AA66" s="1159"/>
      <c r="AB66" s="1203">
        <v>9.0</v>
      </c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1159"/>
      <c r="AI66" s="1203"/>
      <c r="AJ66" s="905">
        <v>9.0</v>
      </c>
      <c r="AK66" s="905"/>
      <c r="AL66" s="404">
        <f t="shared" si="8"/>
        <v>21</v>
      </c>
      <c r="AM66" s="1029"/>
    </row>
    <row r="67" ht="15.75" customHeight="1">
      <c r="A67" s="807">
        <v>3.0</v>
      </c>
      <c r="B67" s="807" t="s">
        <v>781</v>
      </c>
      <c r="C67" s="364"/>
      <c r="D67" s="32"/>
      <c r="E67" s="32"/>
      <c r="F67" s="863" t="s">
        <v>792</v>
      </c>
      <c r="G67" s="1186"/>
      <c r="H67" s="905">
        <v>9.0</v>
      </c>
      <c r="I67" s="905">
        <v>9.0</v>
      </c>
      <c r="J67" s="905">
        <v>9.0</v>
      </c>
      <c r="K67" s="905">
        <v>9.0</v>
      </c>
      <c r="L67" s="905">
        <v>9.0</v>
      </c>
      <c r="M67" s="1159"/>
      <c r="N67" s="1159"/>
      <c r="O67" s="905">
        <v>9.0</v>
      </c>
      <c r="P67" s="905">
        <v>9.0</v>
      </c>
      <c r="Q67" s="905">
        <v>9.0</v>
      </c>
      <c r="R67" s="905">
        <v>9.0</v>
      </c>
      <c r="S67" s="905"/>
      <c r="T67" s="1159"/>
      <c r="U67" s="1203">
        <v>9.0</v>
      </c>
      <c r="V67" s="905">
        <v>9.0</v>
      </c>
      <c r="W67" s="905">
        <v>9.0</v>
      </c>
      <c r="X67" s="905">
        <v>9.0</v>
      </c>
      <c r="Y67" s="905">
        <v>9.0</v>
      </c>
      <c r="Z67" s="905">
        <v>9.0</v>
      </c>
      <c r="AA67" s="1159"/>
      <c r="AB67" s="1159"/>
      <c r="AC67" s="905">
        <v>9.0</v>
      </c>
      <c r="AD67" s="905">
        <v>9.0</v>
      </c>
      <c r="AE67" s="905">
        <v>9.0</v>
      </c>
      <c r="AF67" s="905">
        <v>9.0</v>
      </c>
      <c r="AG67" s="905">
        <v>9.0</v>
      </c>
      <c r="AH67" s="1159"/>
      <c r="AI67" s="1159"/>
      <c r="AJ67" s="905">
        <v>9.0</v>
      </c>
      <c r="AK67" s="905"/>
      <c r="AL67" s="404">
        <f t="shared" si="8"/>
        <v>21</v>
      </c>
      <c r="AM67" s="1029"/>
    </row>
    <row r="68" ht="15.75" customHeight="1">
      <c r="A68" s="19">
        <v>4.0</v>
      </c>
      <c r="B68" s="19" t="s">
        <v>715</v>
      </c>
      <c r="C68" s="364"/>
      <c r="D68" s="32"/>
      <c r="E68" s="32"/>
      <c r="F68" s="866"/>
      <c r="G68" s="1186"/>
      <c r="H68" s="905">
        <v>9.0</v>
      </c>
      <c r="I68" s="905">
        <v>9.0</v>
      </c>
      <c r="J68" s="905">
        <v>9.0</v>
      </c>
      <c r="K68" s="905">
        <v>9.0</v>
      </c>
      <c r="L68" s="905">
        <v>9.0</v>
      </c>
      <c r="M68" s="1159"/>
      <c r="N68" s="1159"/>
      <c r="O68" s="978"/>
      <c r="P68" s="978"/>
      <c r="Q68" s="978"/>
      <c r="R68" s="978"/>
      <c r="S68" s="978"/>
      <c r="T68" s="1204"/>
      <c r="U68" s="1204"/>
      <c r="V68" s="978"/>
      <c r="W68" s="978"/>
      <c r="X68" s="978"/>
      <c r="Y68" s="978"/>
      <c r="Z68" s="978"/>
      <c r="AA68" s="1204"/>
      <c r="AB68" s="1204"/>
      <c r="AC68" s="905">
        <v>9.0</v>
      </c>
      <c r="AD68" s="905">
        <v>9.0</v>
      </c>
      <c r="AE68" s="905">
        <v>9.0</v>
      </c>
      <c r="AF68" s="905">
        <v>9.0</v>
      </c>
      <c r="AG68" s="905">
        <v>9.0</v>
      </c>
      <c r="AH68" s="1203">
        <v>9.0</v>
      </c>
      <c r="AI68" s="1159"/>
      <c r="AJ68" s="905"/>
      <c r="AK68" s="905"/>
      <c r="AL68" s="404">
        <f t="shared" si="8"/>
        <v>11</v>
      </c>
      <c r="AM68" s="1029"/>
    </row>
    <row r="69" ht="16.5" customHeight="1">
      <c r="A69" s="807">
        <v>5.0</v>
      </c>
      <c r="B69" s="807" t="s">
        <v>59</v>
      </c>
      <c r="C69" s="364"/>
      <c r="D69" s="32"/>
      <c r="E69" s="32"/>
      <c r="F69" s="863" t="s">
        <v>792</v>
      </c>
      <c r="G69" s="1186">
        <v>9.0</v>
      </c>
      <c r="H69" s="905">
        <v>9.0</v>
      </c>
      <c r="I69" s="905">
        <v>9.0</v>
      </c>
      <c r="J69" s="905">
        <v>9.0</v>
      </c>
      <c r="K69" s="905">
        <v>9.0</v>
      </c>
      <c r="L69" s="905">
        <v>9.0</v>
      </c>
      <c r="M69" s="1159"/>
      <c r="N69" s="1159"/>
      <c r="O69" s="905">
        <v>9.0</v>
      </c>
      <c r="P69" s="905">
        <v>9.0</v>
      </c>
      <c r="Q69" s="905">
        <v>9.0</v>
      </c>
      <c r="R69" s="905">
        <v>9.0</v>
      </c>
      <c r="S69" s="905">
        <v>9.0</v>
      </c>
      <c r="T69" s="1203">
        <v>9.0</v>
      </c>
      <c r="U69" s="1159"/>
      <c r="V69" s="905"/>
      <c r="W69" s="905">
        <v>9.0</v>
      </c>
      <c r="X69" s="905">
        <v>9.0</v>
      </c>
      <c r="Y69" s="905">
        <v>9.0</v>
      </c>
      <c r="Z69" s="905">
        <v>9.0</v>
      </c>
      <c r="AA69" s="1159"/>
      <c r="AB69" s="1159"/>
      <c r="AC69" s="905">
        <v>9.0</v>
      </c>
      <c r="AD69" s="905">
        <v>9.0</v>
      </c>
      <c r="AE69" s="905">
        <v>9.0</v>
      </c>
      <c r="AF69" s="905">
        <v>9.0</v>
      </c>
      <c r="AG69" s="978"/>
      <c r="AH69" s="1204"/>
      <c r="AI69" s="1204"/>
      <c r="AJ69" s="978"/>
      <c r="AK69" s="905"/>
      <c r="AL69" s="404">
        <f t="shared" si="8"/>
        <v>20</v>
      </c>
      <c r="AM69" s="1029"/>
    </row>
    <row r="70" ht="16.5" customHeight="1">
      <c r="A70" s="807">
        <v>6.0</v>
      </c>
      <c r="B70" s="807" t="s">
        <v>838</v>
      </c>
      <c r="C70" s="364"/>
      <c r="D70" s="71"/>
      <c r="E70" s="71"/>
      <c r="F70" s="863" t="s">
        <v>792</v>
      </c>
      <c r="G70" s="1188"/>
      <c r="H70" s="1143"/>
      <c r="I70" s="1143">
        <v>9.0</v>
      </c>
      <c r="J70" s="1143">
        <v>9.0</v>
      </c>
      <c r="K70" s="1143">
        <v>9.0</v>
      </c>
      <c r="L70" s="1189">
        <v>9.0</v>
      </c>
      <c r="M70" s="1159"/>
      <c r="N70" s="1159"/>
      <c r="O70" s="1143">
        <v>9.0</v>
      </c>
      <c r="P70" s="1143">
        <v>9.0</v>
      </c>
      <c r="Q70" s="1143">
        <v>9.0</v>
      </c>
      <c r="R70" s="1143">
        <v>9.0</v>
      </c>
      <c r="S70" s="1189">
        <v>9.0</v>
      </c>
      <c r="T70" s="1159"/>
      <c r="U70" s="1159"/>
      <c r="V70" s="1143">
        <v>9.0</v>
      </c>
      <c r="W70" s="1143">
        <v>9.0</v>
      </c>
      <c r="X70" s="1143">
        <v>9.0</v>
      </c>
      <c r="Y70" s="1143">
        <v>9.0</v>
      </c>
      <c r="Z70" s="1189">
        <v>9.0</v>
      </c>
      <c r="AA70" s="1159"/>
      <c r="AB70" s="1203"/>
      <c r="AC70" s="1143">
        <v>9.0</v>
      </c>
      <c r="AD70" s="1143">
        <v>9.0</v>
      </c>
      <c r="AE70" s="1143">
        <v>9.0</v>
      </c>
      <c r="AF70" s="1143">
        <v>9.0</v>
      </c>
      <c r="AG70" s="1189"/>
      <c r="AH70" s="1159"/>
      <c r="AI70" s="1203">
        <v>9.0</v>
      </c>
      <c r="AJ70" s="1143">
        <v>9.0</v>
      </c>
      <c r="AK70" s="905"/>
      <c r="AL70" s="404">
        <f t="shared" si="8"/>
        <v>20</v>
      </c>
      <c r="AM70" s="1029"/>
    </row>
    <row r="71" ht="17.25" customHeight="1">
      <c r="A71" s="79"/>
      <c r="B71" s="80"/>
      <c r="C71" s="362"/>
      <c r="D71" s="121"/>
      <c r="E71" s="1014"/>
      <c r="F71" s="237"/>
      <c r="G71" s="1015"/>
      <c r="H71" s="1015"/>
      <c r="I71" s="1015"/>
      <c r="J71" s="1015"/>
      <c r="K71" s="1015"/>
      <c r="L71" s="1016"/>
      <c r="M71" s="1016"/>
      <c r="N71" s="1015"/>
      <c r="O71" s="1015"/>
      <c r="P71" s="1015"/>
      <c r="Q71" s="1015"/>
      <c r="R71" s="1015"/>
      <c r="S71" s="1016"/>
      <c r="T71" s="1016"/>
      <c r="U71" s="1015"/>
      <c r="V71" s="1015"/>
      <c r="W71" s="1015"/>
      <c r="X71" s="1015"/>
      <c r="Y71" s="1015"/>
      <c r="Z71" s="1016"/>
      <c r="AA71" s="1016"/>
      <c r="AB71" s="1015"/>
      <c r="AC71" s="1015"/>
      <c r="AD71" s="1015"/>
      <c r="AE71" s="1015"/>
      <c r="AF71" s="1015"/>
      <c r="AG71" s="1016"/>
      <c r="AH71" s="1016"/>
      <c r="AI71" s="1015"/>
      <c r="AJ71" s="1015"/>
      <c r="AK71" s="1015"/>
      <c r="AL71" s="1017"/>
      <c r="AM71" s="257"/>
    </row>
    <row r="72" ht="17.25" customHeight="1">
      <c r="A72" s="807">
        <v>7.0</v>
      </c>
      <c r="B72" s="20" t="s">
        <v>60</v>
      </c>
      <c r="C72" s="364"/>
      <c r="D72" s="113" t="s">
        <v>61</v>
      </c>
      <c r="E72" s="1018" t="s">
        <v>782</v>
      </c>
      <c r="F72" s="866"/>
      <c r="G72" s="1186">
        <v>9.0</v>
      </c>
      <c r="H72" s="905"/>
      <c r="I72" s="905">
        <v>9.0</v>
      </c>
      <c r="J72" s="905">
        <v>9.0</v>
      </c>
      <c r="K72" s="905">
        <v>9.0</v>
      </c>
      <c r="L72" s="905">
        <v>9.0</v>
      </c>
      <c r="M72" s="1159"/>
      <c r="N72" s="1159"/>
      <c r="O72" s="905">
        <v>9.0</v>
      </c>
      <c r="P72" s="905">
        <v>9.0</v>
      </c>
      <c r="Q72" s="905">
        <v>9.0</v>
      </c>
      <c r="R72" s="905">
        <v>9.0</v>
      </c>
      <c r="S72" s="905">
        <v>9.0</v>
      </c>
      <c r="T72" s="1203"/>
      <c r="U72" s="1159"/>
      <c r="V72" s="905">
        <v>9.0</v>
      </c>
      <c r="W72" s="905">
        <v>9.0</v>
      </c>
      <c r="X72" s="905">
        <v>9.0</v>
      </c>
      <c r="Y72" s="905"/>
      <c r="Z72" s="905">
        <v>9.0</v>
      </c>
      <c r="AA72" s="1203">
        <v>9.0</v>
      </c>
      <c r="AB72" s="1203">
        <v>9.0</v>
      </c>
      <c r="AC72" s="905"/>
      <c r="AD72" s="1205">
        <v>12.0</v>
      </c>
      <c r="AE72" s="905">
        <v>9.0</v>
      </c>
      <c r="AF72" s="905">
        <v>9.0</v>
      </c>
      <c r="AG72" s="905">
        <v>9.0</v>
      </c>
      <c r="AH72" s="1159"/>
      <c r="AI72" s="1159"/>
      <c r="AJ72" s="1205">
        <v>12.0</v>
      </c>
      <c r="AK72" s="905"/>
      <c r="AL72" s="404">
        <f t="shared" ref="AL72:AL74" si="9">COUNT(G72:AK72)</f>
        <v>21</v>
      </c>
      <c r="AM72" s="1029"/>
    </row>
    <row r="73" ht="15.0" customHeight="1">
      <c r="A73" s="807">
        <v>8.0</v>
      </c>
      <c r="B73" s="20" t="s">
        <v>63</v>
      </c>
      <c r="C73" s="364"/>
      <c r="D73" s="32"/>
      <c r="E73" s="32"/>
      <c r="F73" s="863" t="s">
        <v>792</v>
      </c>
      <c r="G73" s="1186"/>
      <c r="H73" s="905">
        <v>9.0</v>
      </c>
      <c r="I73" s="905">
        <v>9.0</v>
      </c>
      <c r="J73" s="905">
        <v>9.0</v>
      </c>
      <c r="K73" s="905">
        <v>9.0</v>
      </c>
      <c r="L73" s="905"/>
      <c r="M73" s="1203">
        <v>9.0</v>
      </c>
      <c r="N73" s="1203">
        <v>9.0</v>
      </c>
      <c r="O73" s="905">
        <v>9.0</v>
      </c>
      <c r="P73" s="905"/>
      <c r="Q73" s="978"/>
      <c r="R73" s="978"/>
      <c r="S73" s="978"/>
      <c r="T73" s="1204"/>
      <c r="U73" s="1204"/>
      <c r="V73" s="978"/>
      <c r="W73" s="978"/>
      <c r="X73" s="978"/>
      <c r="Y73" s="978"/>
      <c r="Z73" s="978"/>
      <c r="AA73" s="1159"/>
      <c r="AB73" s="1159"/>
      <c r="AC73" s="1205">
        <v>12.0</v>
      </c>
      <c r="AD73" s="905">
        <v>9.0</v>
      </c>
      <c r="AE73" s="905">
        <v>9.0</v>
      </c>
      <c r="AF73" s="1205">
        <v>12.0</v>
      </c>
      <c r="AG73" s="905"/>
      <c r="AH73" s="1203">
        <v>9.0</v>
      </c>
      <c r="AI73" s="1203">
        <v>9.0</v>
      </c>
      <c r="AJ73" s="905"/>
      <c r="AK73" s="905"/>
      <c r="AL73" s="404">
        <f t="shared" si="9"/>
        <v>13</v>
      </c>
      <c r="AM73" s="1029"/>
    </row>
    <row r="74" ht="15.75" customHeight="1">
      <c r="A74" s="807">
        <v>9.0</v>
      </c>
      <c r="B74" s="864" t="s">
        <v>36</v>
      </c>
      <c r="C74" s="364"/>
      <c r="D74" s="71"/>
      <c r="E74" s="71"/>
      <c r="F74" s="863" t="s">
        <v>792</v>
      </c>
      <c r="G74" s="1188"/>
      <c r="H74" s="1143">
        <v>9.0</v>
      </c>
      <c r="I74" s="1143">
        <v>9.0</v>
      </c>
      <c r="J74" s="1143">
        <v>9.0</v>
      </c>
      <c r="K74" s="1143">
        <v>9.0</v>
      </c>
      <c r="L74" s="1189">
        <v>9.0</v>
      </c>
      <c r="M74" s="1159"/>
      <c r="N74" s="1159"/>
      <c r="O74" s="1143">
        <v>9.0</v>
      </c>
      <c r="P74" s="1143">
        <v>9.0</v>
      </c>
      <c r="Q74" s="1143">
        <v>9.0</v>
      </c>
      <c r="R74" s="1143"/>
      <c r="S74" s="1189">
        <v>9.0</v>
      </c>
      <c r="T74" s="1203">
        <v>9.0</v>
      </c>
      <c r="U74" s="1203">
        <v>9.0</v>
      </c>
      <c r="V74" s="1143">
        <v>9.0</v>
      </c>
      <c r="W74" s="1143">
        <v>9.0</v>
      </c>
      <c r="X74" s="1143"/>
      <c r="Y74" s="1143">
        <v>9.0</v>
      </c>
      <c r="Z74" s="1189">
        <v>9.0</v>
      </c>
      <c r="AA74" s="1203"/>
      <c r="AB74" s="1159"/>
      <c r="AC74" s="1189">
        <v>9.0</v>
      </c>
      <c r="AD74" s="1189">
        <v>9.0</v>
      </c>
      <c r="AE74" s="1205">
        <v>12.0</v>
      </c>
      <c r="AF74" s="1189">
        <v>9.0</v>
      </c>
      <c r="AG74" s="1205">
        <v>12.0</v>
      </c>
      <c r="AH74" s="1159"/>
      <c r="AI74" s="1159"/>
      <c r="AJ74" s="905">
        <v>9.0</v>
      </c>
      <c r="AK74" s="905"/>
      <c r="AL74" s="404">
        <f t="shared" si="9"/>
        <v>21</v>
      </c>
      <c r="AM74" s="1029"/>
    </row>
    <row r="75" ht="15.75" customHeight="1">
      <c r="A75" s="79"/>
      <c r="B75" s="80"/>
      <c r="C75" s="112"/>
      <c r="D75" s="259"/>
      <c r="E75" s="1014"/>
      <c r="F75" s="259"/>
      <c r="G75" s="259"/>
      <c r="H75" s="259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259"/>
      <c r="V75" s="259"/>
      <c r="W75" s="259"/>
      <c r="X75" s="259"/>
      <c r="Y75" s="259"/>
      <c r="Z75" s="259"/>
      <c r="AA75" s="259"/>
      <c r="AB75" s="259"/>
      <c r="AC75" s="259"/>
      <c r="AD75" s="259"/>
      <c r="AE75" s="259"/>
      <c r="AF75" s="259"/>
      <c r="AG75" s="259"/>
      <c r="AH75" s="259"/>
      <c r="AI75" s="259"/>
      <c r="AJ75" s="259"/>
      <c r="AK75" s="259"/>
      <c r="AL75" s="121"/>
      <c r="AM75" s="121"/>
    </row>
    <row r="76" ht="18.75" customHeight="1">
      <c r="A76" s="807">
        <v>10.0</v>
      </c>
      <c r="B76" s="939" t="s">
        <v>768</v>
      </c>
      <c r="C76" s="364"/>
      <c r="D76" s="113" t="s">
        <v>65</v>
      </c>
      <c r="E76" s="1019"/>
      <c r="F76" s="117"/>
      <c r="G76" s="1186">
        <v>9.0</v>
      </c>
      <c r="H76" s="905">
        <v>9.0</v>
      </c>
      <c r="I76" s="905">
        <v>9.0</v>
      </c>
      <c r="J76" s="905">
        <v>9.0</v>
      </c>
      <c r="K76" s="905">
        <v>9.0</v>
      </c>
      <c r="L76" s="905"/>
      <c r="M76" s="1159"/>
      <c r="N76" s="1203">
        <v>9.0</v>
      </c>
      <c r="O76" s="905">
        <v>9.0</v>
      </c>
      <c r="P76" s="905">
        <v>9.0</v>
      </c>
      <c r="Q76" s="905">
        <v>9.0</v>
      </c>
      <c r="R76" s="905">
        <v>9.0</v>
      </c>
      <c r="S76" s="905"/>
      <c r="T76" s="1159"/>
      <c r="U76" s="1203">
        <v>9.0</v>
      </c>
      <c r="V76" s="905">
        <v>9.0</v>
      </c>
      <c r="W76" s="905">
        <v>9.0</v>
      </c>
      <c r="X76" s="905">
        <v>9.0</v>
      </c>
      <c r="Y76" s="905">
        <v>9.0</v>
      </c>
      <c r="Z76" s="905"/>
      <c r="AA76" s="1159"/>
      <c r="AB76" s="1203">
        <v>9.0</v>
      </c>
      <c r="AC76" s="905">
        <v>9.0</v>
      </c>
      <c r="AD76" s="905">
        <v>9.0</v>
      </c>
      <c r="AE76" s="905">
        <v>9.0</v>
      </c>
      <c r="AF76" s="905">
        <v>9.0</v>
      </c>
      <c r="AG76" s="905"/>
      <c r="AH76" s="1159"/>
      <c r="AI76" s="1203">
        <v>9.0</v>
      </c>
      <c r="AJ76" s="905">
        <v>9.0</v>
      </c>
      <c r="AK76" s="905"/>
      <c r="AL76" s="404">
        <f t="shared" ref="AL76:AL77" si="10">COUNT(G76:AK76)</f>
        <v>22</v>
      </c>
      <c r="AM76" s="1029"/>
    </row>
    <row r="77" ht="17.25" customHeight="1">
      <c r="A77" s="807">
        <v>11.0</v>
      </c>
      <c r="B77" s="20" t="s">
        <v>66</v>
      </c>
      <c r="C77" s="364"/>
      <c r="D77" s="71"/>
      <c r="E77" s="71"/>
      <c r="F77" s="117"/>
      <c r="G77" s="1188"/>
      <c r="H77" s="1143"/>
      <c r="I77" s="1143">
        <v>9.0</v>
      </c>
      <c r="J77" s="1143">
        <v>9.0</v>
      </c>
      <c r="K77" s="1143">
        <v>9.0</v>
      </c>
      <c r="L77" s="1189">
        <v>9.0</v>
      </c>
      <c r="M77" s="1203">
        <v>9.0</v>
      </c>
      <c r="N77" s="1159"/>
      <c r="O77" s="1143"/>
      <c r="P77" s="1143">
        <v>9.0</v>
      </c>
      <c r="Q77" s="1143">
        <v>9.0</v>
      </c>
      <c r="R77" s="1143">
        <v>9.0</v>
      </c>
      <c r="S77" s="1189">
        <v>9.0</v>
      </c>
      <c r="T77" s="1203">
        <v>9.0</v>
      </c>
      <c r="U77" s="1159"/>
      <c r="V77" s="1143"/>
      <c r="W77" s="1143">
        <v>9.0</v>
      </c>
      <c r="X77" s="1143">
        <v>9.0</v>
      </c>
      <c r="Y77" s="1143">
        <v>9.0</v>
      </c>
      <c r="Z77" s="1189">
        <v>9.0</v>
      </c>
      <c r="AA77" s="1203">
        <v>9.0</v>
      </c>
      <c r="AB77" s="1159"/>
      <c r="AC77" s="1143"/>
      <c r="AD77" s="1143">
        <v>9.0</v>
      </c>
      <c r="AE77" s="1143">
        <v>9.0</v>
      </c>
      <c r="AF77" s="1143">
        <v>9.0</v>
      </c>
      <c r="AG77" s="1189">
        <v>9.0</v>
      </c>
      <c r="AH77" s="1203">
        <v>9.0</v>
      </c>
      <c r="AI77" s="1159"/>
      <c r="AJ77" s="1143"/>
      <c r="AK77" s="905"/>
      <c r="AL77" s="404">
        <f t="shared" si="10"/>
        <v>20</v>
      </c>
      <c r="AM77" s="1029"/>
    </row>
    <row r="78" ht="18.0" customHeight="1">
      <c r="A78" s="872"/>
      <c r="B78" s="873"/>
      <c r="C78" s="874"/>
      <c r="D78" s="875"/>
      <c r="E78" s="876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  <c r="R78" s="1016"/>
      <c r="S78" s="877"/>
      <c r="T78" s="877"/>
      <c r="U78" s="877"/>
      <c r="V78" s="877"/>
      <c r="W78" s="877"/>
      <c r="X78" s="877"/>
      <c r="Y78" s="877"/>
      <c r="Z78" s="877"/>
      <c r="AA78" s="877"/>
      <c r="AB78" s="877"/>
      <c r="AC78" s="877"/>
      <c r="AD78" s="877"/>
      <c r="AE78" s="877"/>
      <c r="AF78" s="877"/>
      <c r="AG78" s="877"/>
      <c r="AH78" s="877"/>
      <c r="AI78" s="877"/>
      <c r="AJ78" s="877"/>
      <c r="AK78" s="1016"/>
      <c r="AL78" s="878"/>
      <c r="AM78" s="878"/>
    </row>
    <row r="79" ht="18.75" customHeight="1">
      <c r="A79" s="807">
        <v>12.0</v>
      </c>
      <c r="B79" s="864" t="s">
        <v>124</v>
      </c>
      <c r="C79" s="364"/>
      <c r="D79" s="1071" t="s">
        <v>797</v>
      </c>
      <c r="E79" s="1019"/>
      <c r="F79" s="863" t="s">
        <v>792</v>
      </c>
      <c r="G79" s="1186"/>
      <c r="H79" s="905"/>
      <c r="I79" s="905">
        <v>9.0</v>
      </c>
      <c r="J79" s="905">
        <v>9.0</v>
      </c>
      <c r="K79" s="905">
        <v>9.0</v>
      </c>
      <c r="L79" s="905">
        <v>9.0</v>
      </c>
      <c r="M79" s="1203">
        <v>9.0</v>
      </c>
      <c r="N79" s="1159"/>
      <c r="O79" s="905"/>
      <c r="P79" s="905">
        <v>9.0</v>
      </c>
      <c r="Q79" s="905">
        <v>9.0</v>
      </c>
      <c r="R79" s="905">
        <v>9.0</v>
      </c>
      <c r="S79" s="905">
        <v>9.0</v>
      </c>
      <c r="T79" s="1203">
        <v>9.0</v>
      </c>
      <c r="U79" s="1159"/>
      <c r="V79" s="905">
        <v>9.0</v>
      </c>
      <c r="W79" s="905">
        <v>9.0</v>
      </c>
      <c r="X79" s="905">
        <v>9.0</v>
      </c>
      <c r="Y79" s="905">
        <v>9.0</v>
      </c>
      <c r="Z79" s="905">
        <v>9.0</v>
      </c>
      <c r="AA79" s="1159"/>
      <c r="AB79" s="1159"/>
      <c r="AC79" s="905">
        <v>9.0</v>
      </c>
      <c r="AD79" s="905">
        <v>9.0</v>
      </c>
      <c r="AE79" s="905">
        <v>9.0</v>
      </c>
      <c r="AF79" s="905">
        <v>9.0</v>
      </c>
      <c r="AG79" s="905">
        <v>9.0</v>
      </c>
      <c r="AH79" s="1159"/>
      <c r="AI79" s="1159"/>
      <c r="AJ79" s="905"/>
      <c r="AK79" s="905"/>
      <c r="AL79" s="404">
        <f t="shared" ref="AL79:AL80" si="11">COUNT(G79:AK79)</f>
        <v>20</v>
      </c>
      <c r="AM79" s="1029"/>
    </row>
    <row r="80" ht="17.25" customHeight="1">
      <c r="A80" s="807">
        <v>13.0</v>
      </c>
      <c r="B80" s="864" t="s">
        <v>732</v>
      </c>
      <c r="C80" s="364"/>
      <c r="D80" s="71"/>
      <c r="E80" s="71"/>
      <c r="F80" s="863" t="s">
        <v>792</v>
      </c>
      <c r="G80" s="1186">
        <v>9.0</v>
      </c>
      <c r="H80" s="1143">
        <v>9.0</v>
      </c>
      <c r="I80" s="1143">
        <v>9.0</v>
      </c>
      <c r="J80" s="1143">
        <v>9.0</v>
      </c>
      <c r="K80" s="1143">
        <v>9.0</v>
      </c>
      <c r="L80" s="1189"/>
      <c r="M80" s="1159"/>
      <c r="N80" s="1203">
        <v>9.0</v>
      </c>
      <c r="O80" s="1143">
        <v>9.0</v>
      </c>
      <c r="P80" s="1143">
        <v>9.0</v>
      </c>
      <c r="Q80" s="1143">
        <v>9.0</v>
      </c>
      <c r="R80" s="1143">
        <v>9.0</v>
      </c>
      <c r="S80" s="1189"/>
      <c r="T80" s="1159"/>
      <c r="U80" s="1203">
        <v>9.0</v>
      </c>
      <c r="V80" s="1206"/>
      <c r="W80" s="1206"/>
      <c r="X80" s="1206"/>
      <c r="Y80" s="1206"/>
      <c r="Z80" s="1207"/>
      <c r="AA80" s="1204"/>
      <c r="AB80" s="1204"/>
      <c r="AC80" s="1206"/>
      <c r="AD80" s="1206"/>
      <c r="AE80" s="1206"/>
      <c r="AF80" s="1206"/>
      <c r="AG80" s="1207"/>
      <c r="AH80" s="1204"/>
      <c r="AI80" s="1204"/>
      <c r="AJ80" s="1143">
        <v>9.0</v>
      </c>
      <c r="AK80" s="905"/>
      <c r="AL80" s="404">
        <f t="shared" si="11"/>
        <v>12</v>
      </c>
      <c r="AM80" s="1029"/>
    </row>
    <row r="81" ht="21.0" customHeight="1">
      <c r="A81" s="1016"/>
      <c r="B81" s="1072"/>
      <c r="C81" s="1073"/>
      <c r="D81" s="260"/>
      <c r="E81" s="1074"/>
      <c r="F81" s="1075"/>
      <c r="G81" s="1076"/>
      <c r="H81" s="1077"/>
      <c r="I81" s="1077"/>
      <c r="J81" s="1077"/>
      <c r="K81" s="1077"/>
      <c r="L81" s="1077"/>
      <c r="M81" s="1077"/>
      <c r="N81" s="1076"/>
      <c r="O81" s="1077"/>
      <c r="P81" s="1077"/>
      <c r="Q81" s="1077"/>
      <c r="R81" s="1077"/>
      <c r="S81" s="1077"/>
      <c r="T81" s="1077"/>
      <c r="U81" s="1076"/>
      <c r="V81" s="1077"/>
      <c r="W81" s="1077"/>
      <c r="X81" s="1077"/>
      <c r="Y81" s="1077"/>
      <c r="Z81" s="1077"/>
      <c r="AA81" s="1077"/>
      <c r="AB81" s="1076"/>
      <c r="AC81" s="1077"/>
      <c r="AD81" s="1077"/>
      <c r="AE81" s="1077"/>
      <c r="AF81" s="1077"/>
      <c r="AG81" s="1077"/>
      <c r="AH81" s="1077"/>
      <c r="AI81" s="1076"/>
      <c r="AJ81" s="1077"/>
      <c r="AK81" s="1077"/>
      <c r="AL81" s="237"/>
      <c r="AM81" s="237"/>
    </row>
    <row r="82" ht="18.0" customHeight="1">
      <c r="A82" s="1010">
        <v>14.0</v>
      </c>
      <c r="B82" s="19" t="s">
        <v>102</v>
      </c>
      <c r="C82" s="19" t="s">
        <v>101</v>
      </c>
      <c r="D82" s="819" t="s">
        <v>804</v>
      </c>
      <c r="E82" s="23"/>
      <c r="F82" s="863" t="s">
        <v>792</v>
      </c>
      <c r="G82" s="1186"/>
      <c r="H82" s="905">
        <v>9.0</v>
      </c>
      <c r="I82" s="905">
        <v>9.0</v>
      </c>
      <c r="J82" s="905">
        <v>9.0</v>
      </c>
      <c r="K82" s="905">
        <v>9.0</v>
      </c>
      <c r="L82" s="905">
        <v>9.0</v>
      </c>
      <c r="M82" s="1159"/>
      <c r="N82" s="1159"/>
      <c r="O82" s="905">
        <v>9.0</v>
      </c>
      <c r="P82" s="905">
        <v>9.0</v>
      </c>
      <c r="Q82" s="905">
        <v>9.0</v>
      </c>
      <c r="R82" s="905">
        <v>9.0</v>
      </c>
      <c r="S82" s="905">
        <v>9.0</v>
      </c>
      <c r="T82" s="1159"/>
      <c r="U82" s="1159"/>
      <c r="V82" s="905">
        <v>9.0</v>
      </c>
      <c r="W82" s="905">
        <v>9.0</v>
      </c>
      <c r="X82" s="905">
        <v>9.0</v>
      </c>
      <c r="Y82" s="905">
        <v>9.0</v>
      </c>
      <c r="Z82" s="905">
        <v>9.0</v>
      </c>
      <c r="AA82" s="1159"/>
      <c r="AB82" s="1159"/>
      <c r="AC82" s="905">
        <v>9.0</v>
      </c>
      <c r="AD82" s="905">
        <v>9.0</v>
      </c>
      <c r="AE82" s="905">
        <v>9.0</v>
      </c>
      <c r="AF82" s="905">
        <v>9.0</v>
      </c>
      <c r="AG82" s="905">
        <v>9.0</v>
      </c>
      <c r="AH82" s="1159"/>
      <c r="AI82" s="1159"/>
      <c r="AJ82" s="1208">
        <v>12.0</v>
      </c>
      <c r="AK82" s="905"/>
      <c r="AL82" s="404">
        <f t="shared" ref="AL82:AL84" si="12">COUNT(G82:AK82)</f>
        <v>21</v>
      </c>
      <c r="AM82" s="1082"/>
    </row>
    <row r="83" ht="18.0" customHeight="1">
      <c r="A83" s="1010">
        <v>15.0</v>
      </c>
      <c r="B83" s="131" t="s">
        <v>105</v>
      </c>
      <c r="C83" s="19" t="s">
        <v>104</v>
      </c>
      <c r="D83" s="819" t="s">
        <v>804</v>
      </c>
      <c r="E83" s="23"/>
      <c r="F83" s="863" t="s">
        <v>792</v>
      </c>
      <c r="G83" s="1209"/>
      <c r="H83" s="978"/>
      <c r="I83" s="978"/>
      <c r="J83" s="978"/>
      <c r="K83" s="978"/>
      <c r="L83" s="978"/>
      <c r="M83" s="1204"/>
      <c r="N83" s="1204"/>
      <c r="O83" s="978"/>
      <c r="P83" s="978"/>
      <c r="Q83" s="905">
        <v>9.0</v>
      </c>
      <c r="R83" s="905">
        <v>9.0</v>
      </c>
      <c r="S83" s="905">
        <v>9.0</v>
      </c>
      <c r="T83" s="1159"/>
      <c r="U83" s="1159"/>
      <c r="V83" s="905">
        <v>9.0</v>
      </c>
      <c r="W83" s="905">
        <v>9.0</v>
      </c>
      <c r="X83" s="905">
        <v>9.0</v>
      </c>
      <c r="Y83" s="905">
        <v>9.0</v>
      </c>
      <c r="Z83" s="905">
        <v>9.0</v>
      </c>
      <c r="AA83" s="1159"/>
      <c r="AB83" s="1159"/>
      <c r="AC83" s="905">
        <v>9.0</v>
      </c>
      <c r="AD83" s="905">
        <v>9.0</v>
      </c>
      <c r="AE83" s="905">
        <v>9.0</v>
      </c>
      <c r="AF83" s="905">
        <v>9.0</v>
      </c>
      <c r="AG83" s="905">
        <v>9.0</v>
      </c>
      <c r="AH83" s="1159"/>
      <c r="AI83" s="1159"/>
      <c r="AJ83" s="905">
        <v>9.0</v>
      </c>
      <c r="AK83" s="905"/>
      <c r="AL83" s="404">
        <f t="shared" si="12"/>
        <v>14</v>
      </c>
      <c r="AM83" s="1082"/>
    </row>
    <row r="84" ht="21.0" customHeight="1">
      <c r="A84" s="1010">
        <v>16.0</v>
      </c>
      <c r="B84" s="819" t="s">
        <v>858</v>
      </c>
      <c r="C84" s="1073"/>
      <c r="D84" s="819" t="s">
        <v>804</v>
      </c>
      <c r="E84" s="23"/>
      <c r="F84" s="863" t="s">
        <v>792</v>
      </c>
      <c r="G84" s="1186"/>
      <c r="H84" s="905"/>
      <c r="I84" s="905"/>
      <c r="J84" s="905"/>
      <c r="K84" s="905"/>
      <c r="L84" s="905"/>
      <c r="M84" s="1159"/>
      <c r="N84" s="1159"/>
      <c r="O84" s="905"/>
      <c r="P84" s="905"/>
      <c r="Q84" s="905"/>
      <c r="R84" s="905"/>
      <c r="S84" s="905"/>
      <c r="T84" s="1159"/>
      <c r="U84" s="1159"/>
      <c r="V84" s="905">
        <v>9.0</v>
      </c>
      <c r="W84" s="905">
        <v>9.0</v>
      </c>
      <c r="X84" s="905">
        <v>9.0</v>
      </c>
      <c r="Y84" s="905">
        <v>9.0</v>
      </c>
      <c r="Z84" s="905">
        <v>9.0</v>
      </c>
      <c r="AA84" s="1159"/>
      <c r="AB84" s="1159"/>
      <c r="AC84" s="905">
        <v>9.0</v>
      </c>
      <c r="AD84" s="905">
        <v>9.0</v>
      </c>
      <c r="AE84" s="905">
        <v>9.0</v>
      </c>
      <c r="AF84" s="905">
        <v>9.0</v>
      </c>
      <c r="AG84" s="905">
        <v>9.0</v>
      </c>
      <c r="AH84" s="1159"/>
      <c r="AI84" s="1159"/>
      <c r="AJ84" s="905">
        <v>9.0</v>
      </c>
      <c r="AK84" s="905"/>
      <c r="AL84" s="404">
        <f t="shared" si="12"/>
        <v>11</v>
      </c>
      <c r="AM84" s="1082"/>
    </row>
    <row r="85" ht="21.0" customHeight="1">
      <c r="A85" s="1016"/>
      <c r="B85" s="1072"/>
      <c r="C85" s="1073"/>
      <c r="D85" s="260"/>
      <c r="E85" s="1074"/>
      <c r="F85" s="1075"/>
      <c r="G85" s="1076"/>
      <c r="H85" s="1077"/>
      <c r="I85" s="1077"/>
      <c r="J85" s="1077"/>
      <c r="K85" s="1077"/>
      <c r="L85" s="1077"/>
      <c r="M85" s="1077"/>
      <c r="N85" s="1076"/>
      <c r="O85" s="1077"/>
      <c r="P85" s="1077"/>
      <c r="Q85" s="1077"/>
      <c r="R85" s="1077"/>
      <c r="S85" s="1077"/>
      <c r="T85" s="1077"/>
      <c r="U85" s="1076"/>
      <c r="V85" s="1077"/>
      <c r="W85" s="1077"/>
      <c r="X85" s="1077"/>
      <c r="Y85" s="1077"/>
      <c r="Z85" s="1077"/>
      <c r="AA85" s="1077"/>
      <c r="AB85" s="1076"/>
      <c r="AC85" s="1077"/>
      <c r="AD85" s="1077"/>
      <c r="AE85" s="1077"/>
      <c r="AF85" s="1077"/>
      <c r="AG85" s="1077"/>
      <c r="AH85" s="1077"/>
      <c r="AI85" s="1076"/>
      <c r="AJ85" s="1077"/>
      <c r="AK85" s="1077"/>
      <c r="AL85" s="237"/>
      <c r="AM85" s="237"/>
    </row>
    <row r="86" ht="18.0" customHeight="1">
      <c r="A86" s="1010">
        <v>17.0</v>
      </c>
      <c r="B86" s="807" t="s">
        <v>798</v>
      </c>
      <c r="C86" s="359">
        <v>43383.0</v>
      </c>
      <c r="D86" s="19" t="s">
        <v>292</v>
      </c>
      <c r="E86" s="811"/>
      <c r="F86" s="913"/>
      <c r="G86" s="1159"/>
      <c r="H86" s="1189">
        <v>9.0</v>
      </c>
      <c r="I86" s="1189">
        <v>9.0</v>
      </c>
      <c r="J86" s="1189">
        <v>9.0</v>
      </c>
      <c r="K86" s="1189">
        <v>9.0</v>
      </c>
      <c r="L86" s="1189">
        <v>9.0</v>
      </c>
      <c r="M86" s="1159"/>
      <c r="N86" s="1159"/>
      <c r="O86" s="1189">
        <v>9.0</v>
      </c>
      <c r="P86" s="1189">
        <v>9.0</v>
      </c>
      <c r="Q86" s="1189">
        <v>9.0</v>
      </c>
      <c r="R86" s="1189">
        <v>9.0</v>
      </c>
      <c r="S86" s="1189">
        <v>9.0</v>
      </c>
      <c r="T86" s="1159"/>
      <c r="U86" s="1159"/>
      <c r="V86" s="1189">
        <v>9.0</v>
      </c>
      <c r="W86" s="1189">
        <v>9.0</v>
      </c>
      <c r="X86" s="1189">
        <v>9.0</v>
      </c>
      <c r="Y86" s="1189">
        <v>9.0</v>
      </c>
      <c r="Z86" s="1189">
        <v>9.0</v>
      </c>
      <c r="AA86" s="1159"/>
      <c r="AB86" s="1159"/>
      <c r="AC86" s="1189">
        <v>9.0</v>
      </c>
      <c r="AD86" s="1189">
        <v>9.0</v>
      </c>
      <c r="AE86" s="1189">
        <v>9.0</v>
      </c>
      <c r="AF86" s="1189">
        <v>9.0</v>
      </c>
      <c r="AG86" s="1189">
        <v>9.0</v>
      </c>
      <c r="AH86" s="1159"/>
      <c r="AI86" s="1159"/>
      <c r="AJ86" s="1189">
        <v>9.0</v>
      </c>
      <c r="AK86" s="905"/>
      <c r="AL86" s="404">
        <f t="shared" ref="AL86:AL103" si="13">COUNT(G86:AK86)</f>
        <v>21</v>
      </c>
      <c r="AM86" s="1082"/>
    </row>
    <row r="87" ht="18.0" customHeight="1">
      <c r="A87" s="1010">
        <v>18.0</v>
      </c>
      <c r="B87" s="807" t="s">
        <v>799</v>
      </c>
      <c r="C87" s="19" t="s">
        <v>86</v>
      </c>
      <c r="D87" s="19" t="s">
        <v>87</v>
      </c>
      <c r="E87" s="811"/>
      <c r="F87" s="913"/>
      <c r="G87" s="1203"/>
      <c r="H87" s="905">
        <v>9.0</v>
      </c>
      <c r="I87" s="905">
        <v>9.0</v>
      </c>
      <c r="J87" s="905">
        <v>9.0</v>
      </c>
      <c r="K87" s="905">
        <v>9.0</v>
      </c>
      <c r="L87" s="905">
        <v>9.0</v>
      </c>
      <c r="M87" s="1159"/>
      <c r="N87" s="1159"/>
      <c r="O87" s="905">
        <v>9.0</v>
      </c>
      <c r="P87" s="905">
        <v>9.0</v>
      </c>
      <c r="Q87" s="905">
        <v>9.0</v>
      </c>
      <c r="R87" s="905">
        <v>9.0</v>
      </c>
      <c r="S87" s="905">
        <v>9.0</v>
      </c>
      <c r="T87" s="1159"/>
      <c r="U87" s="1159"/>
      <c r="V87" s="905">
        <v>9.0</v>
      </c>
      <c r="W87" s="905">
        <v>9.0</v>
      </c>
      <c r="X87" s="905">
        <v>9.0</v>
      </c>
      <c r="Y87" s="905">
        <v>9.0</v>
      </c>
      <c r="Z87" s="905">
        <v>9.0</v>
      </c>
      <c r="AA87" s="1159"/>
      <c r="AB87" s="1159"/>
      <c r="AC87" s="905">
        <v>9.0</v>
      </c>
      <c r="AD87" s="1210"/>
      <c r="AE87" s="1210"/>
      <c r="AF87" s="1210"/>
      <c r="AG87" s="1210"/>
      <c r="AH87" s="1211"/>
      <c r="AI87" s="1211"/>
      <c r="AJ87" s="1210"/>
      <c r="AK87" s="905"/>
      <c r="AL87" s="404">
        <f t="shared" si="13"/>
        <v>16</v>
      </c>
      <c r="AM87" s="1082"/>
    </row>
    <row r="88" ht="18.0" customHeight="1">
      <c r="A88" s="1010">
        <v>19.0</v>
      </c>
      <c r="B88" s="807" t="s">
        <v>799</v>
      </c>
      <c r="C88" s="19"/>
      <c r="D88" s="807" t="s">
        <v>820</v>
      </c>
      <c r="E88" s="811"/>
      <c r="F88" s="863" t="s">
        <v>792</v>
      </c>
      <c r="G88" s="1203"/>
      <c r="H88" s="905">
        <v>9.0</v>
      </c>
      <c r="I88" s="905">
        <v>9.0</v>
      </c>
      <c r="J88" s="905">
        <v>9.0</v>
      </c>
      <c r="K88" s="905">
        <v>9.0</v>
      </c>
      <c r="L88" s="905">
        <v>9.0</v>
      </c>
      <c r="M88" s="1159"/>
      <c r="N88" s="1159"/>
      <c r="O88" s="905">
        <v>9.0</v>
      </c>
      <c r="P88" s="905">
        <v>9.0</v>
      </c>
      <c r="Q88" s="905">
        <v>9.0</v>
      </c>
      <c r="R88" s="905">
        <v>9.0</v>
      </c>
      <c r="S88" s="905">
        <v>9.0</v>
      </c>
      <c r="T88" s="1159"/>
      <c r="U88" s="1159"/>
      <c r="V88" s="905">
        <v>9.0</v>
      </c>
      <c r="W88" s="905">
        <v>9.0</v>
      </c>
      <c r="X88" s="905">
        <v>9.0</v>
      </c>
      <c r="Y88" s="905">
        <v>9.0</v>
      </c>
      <c r="Z88" s="905">
        <v>9.0</v>
      </c>
      <c r="AA88" s="1159"/>
      <c r="AB88" s="1159"/>
      <c r="AC88" s="905">
        <v>9.0</v>
      </c>
      <c r="AD88" s="905">
        <v>9.0</v>
      </c>
      <c r="AE88" s="905">
        <v>9.0</v>
      </c>
      <c r="AF88" s="905">
        <v>9.0</v>
      </c>
      <c r="AG88" s="905">
        <v>9.0</v>
      </c>
      <c r="AH88" s="1159"/>
      <c r="AI88" s="1159"/>
      <c r="AJ88" s="905">
        <v>9.0</v>
      </c>
      <c r="AK88" s="905"/>
      <c r="AL88" s="404">
        <f t="shared" si="13"/>
        <v>21</v>
      </c>
      <c r="AM88" s="1082"/>
    </row>
    <row r="89" ht="18.0" customHeight="1">
      <c r="A89" s="1010">
        <v>20.0</v>
      </c>
      <c r="B89" s="807" t="s">
        <v>800</v>
      </c>
      <c r="C89" s="19" t="s">
        <v>90</v>
      </c>
      <c r="D89" s="19" t="s">
        <v>91</v>
      </c>
      <c r="E89" s="1085"/>
      <c r="F89" s="863" t="s">
        <v>792</v>
      </c>
      <c r="G89" s="1203"/>
      <c r="H89" s="905">
        <v>9.0</v>
      </c>
      <c r="I89" s="905">
        <v>9.0</v>
      </c>
      <c r="J89" s="905">
        <v>9.0</v>
      </c>
      <c r="K89" s="905">
        <v>9.0</v>
      </c>
      <c r="L89" s="905">
        <v>9.0</v>
      </c>
      <c r="M89" s="1159"/>
      <c r="N89" s="1159"/>
      <c r="O89" s="905">
        <v>9.0</v>
      </c>
      <c r="P89" s="905">
        <v>9.0</v>
      </c>
      <c r="Q89" s="905">
        <v>9.0</v>
      </c>
      <c r="R89" s="905">
        <v>9.0</v>
      </c>
      <c r="S89" s="905">
        <v>9.0</v>
      </c>
      <c r="T89" s="1159"/>
      <c r="U89" s="1159"/>
      <c r="V89" s="905">
        <v>9.0</v>
      </c>
      <c r="W89" s="905">
        <v>9.0</v>
      </c>
      <c r="X89" s="905">
        <v>9.0</v>
      </c>
      <c r="Y89" s="905">
        <v>9.0</v>
      </c>
      <c r="Z89" s="905">
        <v>9.0</v>
      </c>
      <c r="AA89" s="1159"/>
      <c r="AB89" s="1159"/>
      <c r="AC89" s="905">
        <v>9.0</v>
      </c>
      <c r="AD89" s="905">
        <v>9.0</v>
      </c>
      <c r="AE89" s="905">
        <v>9.0</v>
      </c>
      <c r="AF89" s="905">
        <v>9.0</v>
      </c>
      <c r="AG89" s="905">
        <v>9.0</v>
      </c>
      <c r="AH89" s="1159"/>
      <c r="AI89" s="1159"/>
      <c r="AJ89" s="905">
        <v>9.0</v>
      </c>
      <c r="AK89" s="905"/>
      <c r="AL89" s="404">
        <f t="shared" si="13"/>
        <v>21</v>
      </c>
      <c r="AM89" s="1082"/>
    </row>
    <row r="90" ht="18.0" customHeight="1">
      <c r="A90" s="1010">
        <v>21.0</v>
      </c>
      <c r="B90" s="807" t="s">
        <v>801</v>
      </c>
      <c r="C90" s="358">
        <v>43168.0</v>
      </c>
      <c r="D90" s="19" t="s">
        <v>94</v>
      </c>
      <c r="E90" s="1089"/>
      <c r="F90" s="863" t="s">
        <v>792</v>
      </c>
      <c r="G90" s="1203"/>
      <c r="H90" s="905">
        <v>9.0</v>
      </c>
      <c r="I90" s="905">
        <v>9.0</v>
      </c>
      <c r="J90" s="905">
        <v>9.0</v>
      </c>
      <c r="K90" s="905">
        <v>9.0</v>
      </c>
      <c r="L90" s="905">
        <v>9.0</v>
      </c>
      <c r="M90" s="1159"/>
      <c r="N90" s="1159"/>
      <c r="O90" s="905">
        <v>9.0</v>
      </c>
      <c r="P90" s="905">
        <v>9.0</v>
      </c>
      <c r="Q90" s="905">
        <v>9.0</v>
      </c>
      <c r="R90" s="905">
        <v>9.0</v>
      </c>
      <c r="S90" s="905">
        <v>9.0</v>
      </c>
      <c r="T90" s="1159"/>
      <c r="U90" s="1159"/>
      <c r="V90" s="905">
        <v>9.0</v>
      </c>
      <c r="W90" s="905">
        <v>9.0</v>
      </c>
      <c r="X90" s="905">
        <v>9.0</v>
      </c>
      <c r="Y90" s="905">
        <v>9.0</v>
      </c>
      <c r="Z90" s="905">
        <v>9.0</v>
      </c>
      <c r="AA90" s="1159"/>
      <c r="AB90" s="1159"/>
      <c r="AC90" s="905">
        <v>9.0</v>
      </c>
      <c r="AD90" s="1210"/>
      <c r="AE90" s="1210"/>
      <c r="AF90" s="1210"/>
      <c r="AG90" s="1210"/>
      <c r="AH90" s="1211"/>
      <c r="AI90" s="1211"/>
      <c r="AJ90" s="1210"/>
      <c r="AK90" s="905"/>
      <c r="AL90" s="404">
        <f t="shared" si="13"/>
        <v>16</v>
      </c>
      <c r="AM90" s="1082"/>
    </row>
    <row r="91" ht="18.0" customHeight="1">
      <c r="A91" s="1010">
        <v>22.0</v>
      </c>
      <c r="B91" s="807" t="s">
        <v>802</v>
      </c>
      <c r="C91" s="358"/>
      <c r="D91" s="807" t="s">
        <v>757</v>
      </c>
      <c r="E91" s="1089"/>
      <c r="F91" s="863" t="s">
        <v>792</v>
      </c>
      <c r="G91" s="1159"/>
      <c r="H91" s="1189">
        <v>9.0</v>
      </c>
      <c r="I91" s="1189">
        <v>9.0</v>
      </c>
      <c r="J91" s="1189">
        <v>9.0</v>
      </c>
      <c r="K91" s="1189">
        <v>9.0</v>
      </c>
      <c r="L91" s="1189">
        <v>9.0</v>
      </c>
      <c r="M91" s="1159"/>
      <c r="N91" s="1159"/>
      <c r="O91" s="1189">
        <v>9.0</v>
      </c>
      <c r="P91" s="1189">
        <v>9.0</v>
      </c>
      <c r="Q91" s="1189">
        <v>9.0</v>
      </c>
      <c r="R91" s="1189">
        <v>9.0</v>
      </c>
      <c r="S91" s="1189">
        <v>9.0</v>
      </c>
      <c r="T91" s="1159"/>
      <c r="U91" s="1159"/>
      <c r="V91" s="1189">
        <v>9.0</v>
      </c>
      <c r="W91" s="1189">
        <v>9.0</v>
      </c>
      <c r="X91" s="1189">
        <v>9.0</v>
      </c>
      <c r="Y91" s="1189">
        <v>9.0</v>
      </c>
      <c r="Z91" s="1189">
        <v>9.0</v>
      </c>
      <c r="AA91" s="1159"/>
      <c r="AB91" s="1159"/>
      <c r="AC91" s="1189">
        <v>9.0</v>
      </c>
      <c r="AD91" s="1189">
        <v>9.0</v>
      </c>
      <c r="AE91" s="1189">
        <v>9.0</v>
      </c>
      <c r="AF91" s="1189">
        <v>9.0</v>
      </c>
      <c r="AG91" s="1189">
        <v>9.0</v>
      </c>
      <c r="AH91" s="1159"/>
      <c r="AI91" s="1159"/>
      <c r="AJ91" s="1189">
        <v>9.0</v>
      </c>
      <c r="AK91" s="905"/>
      <c r="AL91" s="404">
        <f t="shared" si="13"/>
        <v>21</v>
      </c>
      <c r="AM91" s="1082"/>
    </row>
    <row r="92" ht="18.0" customHeight="1">
      <c r="A92" s="1010">
        <v>23.0</v>
      </c>
      <c r="B92" s="807" t="s">
        <v>803</v>
      </c>
      <c r="C92" s="1090">
        <v>43485.0</v>
      </c>
      <c r="D92" s="807" t="s">
        <v>769</v>
      </c>
      <c r="E92" s="811"/>
      <c r="F92" s="913"/>
      <c r="G92" s="1203"/>
      <c r="H92" s="905">
        <v>9.0</v>
      </c>
      <c r="I92" s="905">
        <v>9.0</v>
      </c>
      <c r="J92" s="905">
        <v>9.0</v>
      </c>
      <c r="K92" s="905">
        <v>9.0</v>
      </c>
      <c r="L92" s="905">
        <v>9.0</v>
      </c>
      <c r="M92" s="1159"/>
      <c r="N92" s="1159"/>
      <c r="O92" s="905">
        <v>9.0</v>
      </c>
      <c r="P92" s="905">
        <v>9.0</v>
      </c>
      <c r="Q92" s="905">
        <v>9.0</v>
      </c>
      <c r="R92" s="905">
        <v>9.0</v>
      </c>
      <c r="S92" s="905">
        <v>9.0</v>
      </c>
      <c r="T92" s="1159"/>
      <c r="U92" s="1159"/>
      <c r="V92" s="905">
        <v>9.0</v>
      </c>
      <c r="W92" s="905">
        <v>9.0</v>
      </c>
      <c r="X92" s="905">
        <v>9.0</v>
      </c>
      <c r="Y92" s="905">
        <v>9.0</v>
      </c>
      <c r="Z92" s="905">
        <v>9.0</v>
      </c>
      <c r="AA92" s="1159"/>
      <c r="AB92" s="1159"/>
      <c r="AC92" s="905">
        <v>9.0</v>
      </c>
      <c r="AD92" s="905">
        <v>9.0</v>
      </c>
      <c r="AE92" s="905">
        <v>9.0</v>
      </c>
      <c r="AF92" s="905">
        <v>9.0</v>
      </c>
      <c r="AG92" s="905">
        <v>9.0</v>
      </c>
      <c r="AH92" s="1159"/>
      <c r="AI92" s="1159"/>
      <c r="AJ92" s="905">
        <v>9.0</v>
      </c>
      <c r="AK92" s="905"/>
      <c r="AL92" s="404">
        <f t="shared" si="13"/>
        <v>21</v>
      </c>
      <c r="AM92" s="1082"/>
    </row>
    <row r="93" ht="18.0" customHeight="1">
      <c r="A93" s="1010">
        <v>24.0</v>
      </c>
      <c r="B93" s="807" t="s">
        <v>821</v>
      </c>
      <c r="C93" s="358">
        <v>43160.0</v>
      </c>
      <c r="D93" s="131" t="s">
        <v>296</v>
      </c>
      <c r="E93" s="811"/>
      <c r="F93" s="863" t="s">
        <v>792</v>
      </c>
      <c r="G93" s="1203"/>
      <c r="H93" s="905">
        <v>9.0</v>
      </c>
      <c r="I93" s="905">
        <v>9.0</v>
      </c>
      <c r="J93" s="905">
        <v>9.0</v>
      </c>
      <c r="K93" s="905">
        <v>9.0</v>
      </c>
      <c r="L93" s="905">
        <v>9.0</v>
      </c>
      <c r="M93" s="1159"/>
      <c r="N93" s="1159"/>
      <c r="O93" s="905">
        <v>9.0</v>
      </c>
      <c r="P93" s="905">
        <v>9.0</v>
      </c>
      <c r="Q93" s="905">
        <v>9.0</v>
      </c>
      <c r="R93" s="905">
        <v>9.0</v>
      </c>
      <c r="S93" s="905">
        <v>9.0</v>
      </c>
      <c r="T93" s="1159"/>
      <c r="U93" s="1159"/>
      <c r="V93" s="905">
        <v>9.0</v>
      </c>
      <c r="W93" s="905">
        <v>9.0</v>
      </c>
      <c r="X93" s="905">
        <v>9.0</v>
      </c>
      <c r="Y93" s="905">
        <v>9.0</v>
      </c>
      <c r="Z93" s="905">
        <v>9.0</v>
      </c>
      <c r="AA93" s="1159"/>
      <c r="AB93" s="1159"/>
      <c r="AC93" s="905">
        <v>9.0</v>
      </c>
      <c r="AD93" s="905">
        <v>9.0</v>
      </c>
      <c r="AE93" s="905">
        <v>9.0</v>
      </c>
      <c r="AF93" s="905">
        <v>9.0</v>
      </c>
      <c r="AG93" s="905">
        <v>9.0</v>
      </c>
      <c r="AH93" s="1159"/>
      <c r="AI93" s="1159"/>
      <c r="AJ93" s="905">
        <v>9.0</v>
      </c>
      <c r="AK93" s="905"/>
      <c r="AL93" s="404">
        <f t="shared" si="13"/>
        <v>21</v>
      </c>
      <c r="AM93" s="1082"/>
    </row>
    <row r="94" ht="18.0" customHeight="1">
      <c r="A94" s="1010">
        <v>25.0</v>
      </c>
      <c r="B94" s="807" t="s">
        <v>806</v>
      </c>
      <c r="C94" s="359">
        <v>43300.0</v>
      </c>
      <c r="D94" s="131" t="s">
        <v>112</v>
      </c>
      <c r="E94" s="811"/>
      <c r="F94" s="913"/>
      <c r="G94" s="1159"/>
      <c r="H94" s="1189">
        <v>9.0</v>
      </c>
      <c r="I94" s="1189">
        <v>9.0</v>
      </c>
      <c r="J94" s="1189">
        <v>9.0</v>
      </c>
      <c r="K94" s="1189">
        <v>9.0</v>
      </c>
      <c r="L94" s="1189">
        <v>9.0</v>
      </c>
      <c r="M94" s="1159"/>
      <c r="N94" s="1159"/>
      <c r="O94" s="1189">
        <v>9.0</v>
      </c>
      <c r="P94" s="1189">
        <v>9.0</v>
      </c>
      <c r="Q94" s="1189">
        <v>9.0</v>
      </c>
      <c r="R94" s="1189">
        <v>9.0</v>
      </c>
      <c r="S94" s="1189">
        <v>9.0</v>
      </c>
      <c r="T94" s="1159"/>
      <c r="U94" s="1159"/>
      <c r="V94" s="1189">
        <v>9.0</v>
      </c>
      <c r="W94" s="1189">
        <v>9.0</v>
      </c>
      <c r="X94" s="1189">
        <v>9.0</v>
      </c>
      <c r="Y94" s="1189">
        <v>9.0</v>
      </c>
      <c r="Z94" s="1189">
        <v>9.0</v>
      </c>
      <c r="AA94" s="1159"/>
      <c r="AB94" s="1159"/>
      <c r="AC94" s="1189">
        <v>9.0</v>
      </c>
      <c r="AD94" s="1189">
        <v>9.0</v>
      </c>
      <c r="AE94" s="1189">
        <v>9.0</v>
      </c>
      <c r="AF94" s="1189">
        <v>9.0</v>
      </c>
      <c r="AG94" s="1189">
        <v>9.0</v>
      </c>
      <c r="AH94" s="1159"/>
      <c r="AI94" s="1159"/>
      <c r="AJ94" s="1189">
        <v>9.0</v>
      </c>
      <c r="AK94" s="905"/>
      <c r="AL94" s="404">
        <f t="shared" si="13"/>
        <v>21</v>
      </c>
      <c r="AM94" s="1082"/>
    </row>
    <row r="95" ht="18.0" customHeight="1">
      <c r="A95" s="1010">
        <v>26.0</v>
      </c>
      <c r="B95" s="807" t="s">
        <v>806</v>
      </c>
      <c r="C95" s="359"/>
      <c r="D95" s="1212" t="s">
        <v>859</v>
      </c>
      <c r="E95" s="811"/>
      <c r="F95" s="1213"/>
      <c r="G95" s="1159"/>
      <c r="H95" s="1189">
        <v>9.0</v>
      </c>
      <c r="I95" s="1189">
        <v>9.0</v>
      </c>
      <c r="J95" s="1189">
        <v>9.0</v>
      </c>
      <c r="K95" s="1189">
        <v>9.0</v>
      </c>
      <c r="L95" s="1189">
        <v>9.0</v>
      </c>
      <c r="M95" s="1159"/>
      <c r="N95" s="1159"/>
      <c r="O95" s="1189">
        <v>9.0</v>
      </c>
      <c r="P95" s="1189">
        <v>9.0</v>
      </c>
      <c r="Q95" s="1189">
        <v>9.0</v>
      </c>
      <c r="R95" s="1189">
        <v>9.0</v>
      </c>
      <c r="S95" s="1189">
        <v>9.0</v>
      </c>
      <c r="T95" s="1159"/>
      <c r="U95" s="1159"/>
      <c r="V95" s="1189">
        <v>9.0</v>
      </c>
      <c r="W95" s="1189">
        <v>9.0</v>
      </c>
      <c r="X95" s="1189">
        <v>9.0</v>
      </c>
      <c r="Y95" s="1189">
        <v>9.0</v>
      </c>
      <c r="Z95" s="1189">
        <v>9.0</v>
      </c>
      <c r="AA95" s="1159"/>
      <c r="AB95" s="1159"/>
      <c r="AC95" s="1189">
        <v>9.0</v>
      </c>
      <c r="AD95" s="1189">
        <v>9.0</v>
      </c>
      <c r="AE95" s="1189">
        <v>9.0</v>
      </c>
      <c r="AF95" s="1189">
        <v>9.0</v>
      </c>
      <c r="AG95" s="1189">
        <v>9.0</v>
      </c>
      <c r="AH95" s="1159"/>
      <c r="AI95" s="1159"/>
      <c r="AJ95" s="1189"/>
      <c r="AK95" s="905"/>
      <c r="AL95" s="404">
        <f t="shared" si="13"/>
        <v>20</v>
      </c>
      <c r="AM95" s="1082"/>
    </row>
    <row r="96" ht="18.0" customHeight="1">
      <c r="A96" s="1010">
        <v>27.0</v>
      </c>
      <c r="B96" s="807" t="s">
        <v>807</v>
      </c>
      <c r="C96" s="359">
        <v>43447.0</v>
      </c>
      <c r="D96" s="19" t="s">
        <v>297</v>
      </c>
      <c r="E96" s="811"/>
      <c r="F96" s="863" t="s">
        <v>792</v>
      </c>
      <c r="G96" s="1214"/>
      <c r="H96" s="1189">
        <v>9.0</v>
      </c>
      <c r="I96" s="905">
        <v>9.0</v>
      </c>
      <c r="J96" s="905">
        <v>9.0</v>
      </c>
      <c r="K96" s="905"/>
      <c r="L96" s="905">
        <v>9.0</v>
      </c>
      <c r="M96" s="1203">
        <v>9.0</v>
      </c>
      <c r="N96" s="1159"/>
      <c r="O96" s="905">
        <v>9.0</v>
      </c>
      <c r="P96" s="905">
        <v>9.0</v>
      </c>
      <c r="Q96" s="905">
        <v>9.0</v>
      </c>
      <c r="R96" s="905">
        <v>9.0</v>
      </c>
      <c r="S96" s="905">
        <v>9.0</v>
      </c>
      <c r="T96" s="1159"/>
      <c r="U96" s="1159"/>
      <c r="V96" s="905">
        <v>9.0</v>
      </c>
      <c r="W96" s="905">
        <v>9.0</v>
      </c>
      <c r="X96" s="905">
        <v>9.0</v>
      </c>
      <c r="Y96" s="905">
        <v>9.0</v>
      </c>
      <c r="Z96" s="905">
        <v>9.0</v>
      </c>
      <c r="AA96" s="1159"/>
      <c r="AB96" s="1159"/>
      <c r="AC96" s="905">
        <v>9.0</v>
      </c>
      <c r="AD96" s="905">
        <v>9.0</v>
      </c>
      <c r="AE96" s="905">
        <v>9.0</v>
      </c>
      <c r="AF96" s="905">
        <v>9.0</v>
      </c>
      <c r="AG96" s="905">
        <v>9.0</v>
      </c>
      <c r="AH96" s="1159"/>
      <c r="AI96" s="1159"/>
      <c r="AJ96" s="905">
        <v>9.0</v>
      </c>
      <c r="AK96" s="905"/>
      <c r="AL96" s="404">
        <f t="shared" si="13"/>
        <v>21</v>
      </c>
      <c r="AM96" s="1082"/>
    </row>
    <row r="97" ht="18.0" customHeight="1">
      <c r="A97" s="1010">
        <v>28.0</v>
      </c>
      <c r="B97" s="807" t="s">
        <v>808</v>
      </c>
      <c r="C97" s="19" t="s">
        <v>118</v>
      </c>
      <c r="D97" s="19" t="s">
        <v>119</v>
      </c>
      <c r="E97" s="811"/>
      <c r="F97" s="913"/>
      <c r="G97" s="1214"/>
      <c r="H97" s="978"/>
      <c r="I97" s="978"/>
      <c r="J97" s="978"/>
      <c r="K97" s="978"/>
      <c r="L97" s="978"/>
      <c r="M97" s="1204"/>
      <c r="N97" s="1204"/>
      <c r="O97" s="978"/>
      <c r="P97" s="978"/>
      <c r="Q97" s="978"/>
      <c r="R97" s="978"/>
      <c r="S97" s="905">
        <v>9.0</v>
      </c>
      <c r="T97" s="1159"/>
      <c r="U97" s="1159"/>
      <c r="V97" s="905">
        <v>9.0</v>
      </c>
      <c r="W97" s="905">
        <v>9.0</v>
      </c>
      <c r="X97" s="905">
        <v>9.0</v>
      </c>
      <c r="Y97" s="905">
        <v>9.0</v>
      </c>
      <c r="Z97" s="905">
        <v>9.0</v>
      </c>
      <c r="AA97" s="1159"/>
      <c r="AB97" s="1159"/>
      <c r="AC97" s="905">
        <v>9.0</v>
      </c>
      <c r="AD97" s="905">
        <v>9.0</v>
      </c>
      <c r="AE97" s="905">
        <v>9.0</v>
      </c>
      <c r="AF97" s="905">
        <v>9.0</v>
      </c>
      <c r="AG97" s="905">
        <v>9.0</v>
      </c>
      <c r="AH97" s="1159"/>
      <c r="AI97" s="1159"/>
      <c r="AJ97" s="905">
        <v>9.0</v>
      </c>
      <c r="AK97" s="905"/>
      <c r="AL97" s="404">
        <f t="shared" si="13"/>
        <v>12</v>
      </c>
      <c r="AM97" s="1082"/>
    </row>
    <row r="98" ht="18.0" customHeight="1">
      <c r="A98" s="1010">
        <v>29.0</v>
      </c>
      <c r="B98" s="807" t="s">
        <v>809</v>
      </c>
      <c r="C98" s="358"/>
      <c r="D98" s="1112" t="s">
        <v>822</v>
      </c>
      <c r="E98" s="811"/>
      <c r="F98" s="863" t="s">
        <v>792</v>
      </c>
      <c r="G98" s="1203"/>
      <c r="H98" s="905">
        <v>9.0</v>
      </c>
      <c r="I98" s="905">
        <v>9.0</v>
      </c>
      <c r="J98" s="905">
        <v>9.0</v>
      </c>
      <c r="K98" s="905">
        <v>9.0</v>
      </c>
      <c r="L98" s="905">
        <v>9.0</v>
      </c>
      <c r="M98" s="1159"/>
      <c r="N98" s="1159"/>
      <c r="O98" s="905">
        <v>9.0</v>
      </c>
      <c r="P98" s="905">
        <v>9.0</v>
      </c>
      <c r="Q98" s="905">
        <v>9.0</v>
      </c>
      <c r="R98" s="905">
        <v>9.0</v>
      </c>
      <c r="S98" s="905">
        <v>9.0</v>
      </c>
      <c r="T98" s="1159"/>
      <c r="U98" s="1159"/>
      <c r="V98" s="905">
        <v>9.0</v>
      </c>
      <c r="W98" s="905">
        <v>9.0</v>
      </c>
      <c r="X98" s="905">
        <v>9.0</v>
      </c>
      <c r="Y98" s="905">
        <v>9.0</v>
      </c>
      <c r="Z98" s="905">
        <v>9.0</v>
      </c>
      <c r="AA98" s="1159"/>
      <c r="AB98" s="1159"/>
      <c r="AC98" s="905">
        <v>9.0</v>
      </c>
      <c r="AD98" s="905">
        <v>9.0</v>
      </c>
      <c r="AE98" s="905">
        <v>9.0</v>
      </c>
      <c r="AF98" s="905">
        <v>9.0</v>
      </c>
      <c r="AG98" s="905">
        <v>9.0</v>
      </c>
      <c r="AH98" s="1159"/>
      <c r="AI98" s="1159"/>
      <c r="AJ98" s="905">
        <v>9.0</v>
      </c>
      <c r="AK98" s="905"/>
      <c r="AL98" s="404">
        <f t="shared" si="13"/>
        <v>21</v>
      </c>
      <c r="AM98" s="1082"/>
    </row>
    <row r="99" ht="18.0" customHeight="1">
      <c r="A99" s="1010">
        <v>30.0</v>
      </c>
      <c r="B99" s="807" t="s">
        <v>811</v>
      </c>
      <c r="C99" s="358"/>
      <c r="D99" s="19" t="s">
        <v>741</v>
      </c>
      <c r="E99" s="811"/>
      <c r="F99" s="863" t="s">
        <v>792</v>
      </c>
      <c r="G99" s="1214"/>
      <c r="H99" s="905">
        <v>9.0</v>
      </c>
      <c r="I99" s="905">
        <v>9.0</v>
      </c>
      <c r="J99" s="905">
        <v>9.0</v>
      </c>
      <c r="K99" s="905">
        <v>9.0</v>
      </c>
      <c r="L99" s="905">
        <v>9.0</v>
      </c>
      <c r="M99" s="1159"/>
      <c r="N99" s="1159"/>
      <c r="O99" s="905">
        <v>9.0</v>
      </c>
      <c r="P99" s="905">
        <v>9.0</v>
      </c>
      <c r="Q99" s="905">
        <v>9.0</v>
      </c>
      <c r="R99" s="905">
        <v>9.0</v>
      </c>
      <c r="S99" s="905">
        <v>9.0</v>
      </c>
      <c r="T99" s="1159"/>
      <c r="U99" s="1159"/>
      <c r="V99" s="905">
        <v>9.0</v>
      </c>
      <c r="W99" s="905">
        <v>9.0</v>
      </c>
      <c r="X99" s="905">
        <v>9.0</v>
      </c>
      <c r="Y99" s="905">
        <v>9.0</v>
      </c>
      <c r="Z99" s="905">
        <v>9.0</v>
      </c>
      <c r="AA99" s="1159"/>
      <c r="AB99" s="1159"/>
      <c r="AC99" s="905">
        <v>9.0</v>
      </c>
      <c r="AD99" s="905">
        <v>9.0</v>
      </c>
      <c r="AE99" s="905">
        <v>9.0</v>
      </c>
      <c r="AF99" s="905">
        <v>9.0</v>
      </c>
      <c r="AG99" s="905">
        <v>9.0</v>
      </c>
      <c r="AH99" s="1159"/>
      <c r="AI99" s="1159"/>
      <c r="AJ99" s="905">
        <v>9.0</v>
      </c>
      <c r="AK99" s="905"/>
      <c r="AL99" s="404">
        <f t="shared" si="13"/>
        <v>21</v>
      </c>
      <c r="AM99" s="1082"/>
    </row>
    <row r="100" ht="18.0" customHeight="1">
      <c r="A100" s="1010">
        <v>31.0</v>
      </c>
      <c r="B100" s="807" t="s">
        <v>812</v>
      </c>
      <c r="C100" s="359">
        <v>43269.0</v>
      </c>
      <c r="D100" s="19" t="s">
        <v>140</v>
      </c>
      <c r="E100" s="811"/>
      <c r="F100" s="863" t="s">
        <v>792</v>
      </c>
      <c r="G100" s="1159"/>
      <c r="H100" s="1189">
        <v>9.0</v>
      </c>
      <c r="I100" s="1189">
        <v>9.0</v>
      </c>
      <c r="J100" s="1189">
        <v>9.0</v>
      </c>
      <c r="K100" s="1189">
        <v>9.0</v>
      </c>
      <c r="L100" s="1189">
        <v>9.0</v>
      </c>
      <c r="M100" s="1159"/>
      <c r="N100" s="1159"/>
      <c r="O100" s="1189">
        <v>9.0</v>
      </c>
      <c r="P100" s="1189">
        <v>9.0</v>
      </c>
      <c r="Q100" s="1189">
        <v>9.0</v>
      </c>
      <c r="R100" s="1189">
        <v>9.0</v>
      </c>
      <c r="S100" s="1189">
        <v>9.0</v>
      </c>
      <c r="T100" s="1159"/>
      <c r="U100" s="1159"/>
      <c r="V100" s="1189">
        <v>9.0</v>
      </c>
      <c r="W100" s="1189">
        <v>9.0</v>
      </c>
      <c r="X100" s="1189">
        <v>9.0</v>
      </c>
      <c r="Y100" s="1189">
        <v>9.0</v>
      </c>
      <c r="Z100" s="1189">
        <v>9.0</v>
      </c>
      <c r="AA100" s="1159"/>
      <c r="AB100" s="1159"/>
      <c r="AC100" s="1189">
        <v>9.0</v>
      </c>
      <c r="AD100" s="1189">
        <v>9.0</v>
      </c>
      <c r="AE100" s="1189">
        <v>9.0</v>
      </c>
      <c r="AF100" s="1189">
        <v>9.0</v>
      </c>
      <c r="AG100" s="1189">
        <v>9.0</v>
      </c>
      <c r="AH100" s="1159"/>
      <c r="AI100" s="1159"/>
      <c r="AJ100" s="1189">
        <v>9.0</v>
      </c>
      <c r="AK100" s="905"/>
      <c r="AL100" s="404">
        <f t="shared" si="13"/>
        <v>21</v>
      </c>
      <c r="AM100" s="1082"/>
    </row>
    <row r="101" ht="18.0" customHeight="1">
      <c r="A101" s="1010">
        <v>32.0</v>
      </c>
      <c r="B101" s="807" t="s">
        <v>813</v>
      </c>
      <c r="C101" s="359">
        <v>43384.0</v>
      </c>
      <c r="D101" s="19" t="s">
        <v>286</v>
      </c>
      <c r="E101" s="811"/>
      <c r="F101" s="913"/>
      <c r="G101" s="1203"/>
      <c r="H101" s="905">
        <v>9.0</v>
      </c>
      <c r="I101" s="905">
        <v>9.0</v>
      </c>
      <c r="J101" s="905">
        <v>9.0</v>
      </c>
      <c r="K101" s="905">
        <v>9.0</v>
      </c>
      <c r="L101" s="905">
        <v>9.0</v>
      </c>
      <c r="M101" s="1159"/>
      <c r="N101" s="1159"/>
      <c r="O101" s="978"/>
      <c r="P101" s="978"/>
      <c r="Q101" s="978"/>
      <c r="R101" s="978"/>
      <c r="S101" s="978"/>
      <c r="T101" s="1204"/>
      <c r="U101" s="1204"/>
      <c r="V101" s="978"/>
      <c r="W101" s="978"/>
      <c r="X101" s="978"/>
      <c r="Y101" s="978"/>
      <c r="Z101" s="978"/>
      <c r="AA101" s="1204"/>
      <c r="AB101" s="1204"/>
      <c r="AC101" s="905">
        <v>9.0</v>
      </c>
      <c r="AD101" s="905">
        <v>9.0</v>
      </c>
      <c r="AE101" s="905">
        <v>9.0</v>
      </c>
      <c r="AF101" s="905">
        <v>9.0</v>
      </c>
      <c r="AG101" s="905">
        <v>9.0</v>
      </c>
      <c r="AH101" s="1159"/>
      <c r="AI101" s="1159"/>
      <c r="AJ101" s="905">
        <v>9.0</v>
      </c>
      <c r="AK101" s="905"/>
      <c r="AL101" s="404">
        <f t="shared" si="13"/>
        <v>11</v>
      </c>
      <c r="AM101" s="1082"/>
    </row>
    <row r="102" ht="18.0" customHeight="1">
      <c r="A102" s="1010">
        <v>33.0</v>
      </c>
      <c r="B102" s="807" t="s">
        <v>814</v>
      </c>
      <c r="C102" s="1090">
        <v>43718.0</v>
      </c>
      <c r="D102" s="807" t="s">
        <v>815</v>
      </c>
      <c r="E102" s="811"/>
      <c r="F102" s="913"/>
      <c r="G102" s="1203"/>
      <c r="H102" s="905">
        <v>9.0</v>
      </c>
      <c r="I102" s="905">
        <v>9.0</v>
      </c>
      <c r="J102" s="905">
        <v>9.0</v>
      </c>
      <c r="K102" s="905">
        <v>9.0</v>
      </c>
      <c r="L102" s="905">
        <v>9.0</v>
      </c>
      <c r="M102" s="1159"/>
      <c r="N102" s="1159"/>
      <c r="O102" s="905">
        <v>9.0</v>
      </c>
      <c r="P102" s="905">
        <v>9.0</v>
      </c>
      <c r="Q102" s="905">
        <v>9.0</v>
      </c>
      <c r="R102" s="905">
        <v>9.0</v>
      </c>
      <c r="S102" s="905">
        <v>9.0</v>
      </c>
      <c r="T102" s="1159"/>
      <c r="U102" s="1159"/>
      <c r="V102" s="905">
        <v>9.0</v>
      </c>
      <c r="W102" s="905">
        <v>9.0</v>
      </c>
      <c r="X102" s="905">
        <v>9.0</v>
      </c>
      <c r="Y102" s="905">
        <v>9.0</v>
      </c>
      <c r="Z102" s="905">
        <v>9.0</v>
      </c>
      <c r="AA102" s="1159"/>
      <c r="AB102" s="1159"/>
      <c r="AC102" s="905">
        <v>9.0</v>
      </c>
      <c r="AD102" s="905">
        <v>9.0</v>
      </c>
      <c r="AE102" s="905">
        <v>9.0</v>
      </c>
      <c r="AF102" s="905">
        <v>9.0</v>
      </c>
      <c r="AG102" s="905">
        <v>9.0</v>
      </c>
      <c r="AH102" s="1159"/>
      <c r="AI102" s="1159"/>
      <c r="AJ102" s="905">
        <v>9.0</v>
      </c>
      <c r="AK102" s="905"/>
      <c r="AL102" s="404">
        <f t="shared" si="13"/>
        <v>21</v>
      </c>
      <c r="AM102" s="1082"/>
    </row>
    <row r="103" ht="18.0" customHeight="1">
      <c r="A103" s="1010">
        <v>34.0</v>
      </c>
      <c r="B103" s="807" t="s">
        <v>805</v>
      </c>
      <c r="C103" s="1090">
        <v>43719.0</v>
      </c>
      <c r="D103" s="807" t="s">
        <v>823</v>
      </c>
      <c r="E103" s="811"/>
      <c r="F103" s="913"/>
      <c r="G103" s="1203"/>
      <c r="H103" s="905">
        <v>9.0</v>
      </c>
      <c r="I103" s="905">
        <v>9.0</v>
      </c>
      <c r="J103" s="905">
        <v>9.0</v>
      </c>
      <c r="K103" s="905">
        <v>9.0</v>
      </c>
      <c r="L103" s="905">
        <v>9.0</v>
      </c>
      <c r="M103" s="1203"/>
      <c r="N103" s="1159"/>
      <c r="O103" s="905">
        <v>9.0</v>
      </c>
      <c r="P103" s="905">
        <v>9.0</v>
      </c>
      <c r="Q103" s="905">
        <v>9.0</v>
      </c>
      <c r="R103" s="905">
        <v>9.0</v>
      </c>
      <c r="S103" s="905">
        <v>9.0</v>
      </c>
      <c r="T103" s="1159"/>
      <c r="U103" s="1159"/>
      <c r="V103" s="905">
        <v>9.0</v>
      </c>
      <c r="W103" s="905">
        <v>9.0</v>
      </c>
      <c r="X103" s="905">
        <v>9.0</v>
      </c>
      <c r="Y103" s="905">
        <v>9.0</v>
      </c>
      <c r="Z103" s="905">
        <v>9.0</v>
      </c>
      <c r="AA103" s="1159"/>
      <c r="AB103" s="1159"/>
      <c r="AC103" s="905">
        <v>9.0</v>
      </c>
      <c r="AD103" s="905">
        <v>9.0</v>
      </c>
      <c r="AE103" s="905">
        <v>9.0</v>
      </c>
      <c r="AF103" s="905">
        <v>9.0</v>
      </c>
      <c r="AG103" s="905">
        <v>9.0</v>
      </c>
      <c r="AH103" s="1159"/>
      <c r="AI103" s="1159"/>
      <c r="AJ103" s="905">
        <v>9.0</v>
      </c>
      <c r="AK103" s="905"/>
      <c r="AL103" s="404">
        <f t="shared" si="13"/>
        <v>21</v>
      </c>
      <c r="AM103" s="1082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1162"/>
      <c r="X104" s="1162"/>
      <c r="Y104" s="89"/>
      <c r="Z104" s="89"/>
      <c r="AA104" s="89"/>
      <c r="AB104" s="89"/>
      <c r="AC104" s="1163"/>
      <c r="AD104" s="1163"/>
      <c r="AE104" s="1163"/>
      <c r="AF104" s="89"/>
      <c r="AG104" s="89"/>
      <c r="AH104" s="89"/>
      <c r="AI104" s="89"/>
      <c r="AJ104" s="89"/>
      <c r="AK104" s="89"/>
      <c r="AL104" s="89"/>
      <c r="AM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1162"/>
      <c r="X105" s="1162"/>
      <c r="Y105" s="89"/>
      <c r="Z105" s="89"/>
      <c r="AA105" s="89"/>
      <c r="AB105" s="89"/>
      <c r="AC105" s="1163"/>
      <c r="AD105" s="1163"/>
      <c r="AE105" s="1163"/>
      <c r="AF105" s="89"/>
      <c r="AG105" s="89"/>
      <c r="AH105" s="89"/>
      <c r="AI105" s="89"/>
      <c r="AJ105" s="89"/>
      <c r="AK105" s="89"/>
      <c r="AL105" s="89"/>
      <c r="AM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1162"/>
      <c r="X106" s="1162"/>
      <c r="Y106" s="89"/>
      <c r="Z106" s="89"/>
      <c r="AA106" s="89"/>
      <c r="AB106" s="89"/>
      <c r="AC106" s="1163"/>
      <c r="AD106" s="1163"/>
      <c r="AE106" s="1163"/>
      <c r="AF106" s="89"/>
      <c r="AG106" s="89"/>
      <c r="AH106" s="89"/>
      <c r="AI106" s="89"/>
      <c r="AJ106" s="89"/>
      <c r="AK106" s="89"/>
      <c r="AL106" s="89"/>
      <c r="AM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1162"/>
      <c r="X107" s="1162"/>
      <c r="Y107" s="89"/>
      <c r="Z107" s="89"/>
      <c r="AA107" s="89"/>
      <c r="AB107" s="89"/>
      <c r="AC107" s="1163"/>
      <c r="AD107" s="1163"/>
      <c r="AE107" s="1163"/>
      <c r="AF107" s="89"/>
      <c r="AG107" s="89"/>
      <c r="AH107" s="89"/>
      <c r="AI107" s="89"/>
      <c r="AJ107" s="89"/>
      <c r="AK107" s="89"/>
      <c r="AL107" s="89"/>
      <c r="AM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1162"/>
      <c r="X108" s="1162"/>
      <c r="Y108" s="89"/>
      <c r="Z108" s="89"/>
      <c r="AA108" s="89"/>
      <c r="AB108" s="89"/>
      <c r="AC108" s="1163"/>
      <c r="AD108" s="1163"/>
      <c r="AE108" s="1163"/>
      <c r="AF108" s="89"/>
      <c r="AG108" s="89"/>
      <c r="AH108" s="89"/>
      <c r="AI108" s="89"/>
      <c r="AJ108" s="89"/>
      <c r="AK108" s="89"/>
      <c r="AL108" s="89"/>
      <c r="AM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1162"/>
      <c r="X109" s="1162"/>
      <c r="Y109" s="89"/>
      <c r="Z109" s="89"/>
      <c r="AA109" s="89"/>
      <c r="AB109" s="89"/>
      <c r="AC109" s="1163"/>
      <c r="AD109" s="1163"/>
      <c r="AE109" s="1163"/>
      <c r="AF109" s="89"/>
      <c r="AG109" s="89"/>
      <c r="AH109" s="89"/>
      <c r="AI109" s="89"/>
      <c r="AJ109" s="89"/>
      <c r="AK109" s="89"/>
      <c r="AL109" s="89"/>
      <c r="AM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1162"/>
      <c r="X110" s="1162"/>
      <c r="Y110" s="89"/>
      <c r="Z110" s="89"/>
      <c r="AA110" s="89"/>
      <c r="AB110" s="89"/>
      <c r="AC110" s="1163"/>
      <c r="AD110" s="1163"/>
      <c r="AE110" s="1163"/>
      <c r="AF110" s="89"/>
      <c r="AG110" s="89"/>
      <c r="AH110" s="89"/>
      <c r="AI110" s="89"/>
      <c r="AJ110" s="89"/>
      <c r="AK110" s="89"/>
      <c r="AL110" s="89"/>
      <c r="AM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1162"/>
      <c r="X111" s="1162"/>
      <c r="Y111" s="89"/>
      <c r="Z111" s="89"/>
      <c r="AA111" s="89"/>
      <c r="AB111" s="89"/>
      <c r="AC111" s="1163"/>
      <c r="AD111" s="1163"/>
      <c r="AE111" s="1163"/>
      <c r="AF111" s="89"/>
      <c r="AG111" s="89"/>
      <c r="AH111" s="89"/>
      <c r="AI111" s="89"/>
      <c r="AJ111" s="89"/>
      <c r="AK111" s="89"/>
      <c r="AL111" s="89"/>
      <c r="AM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1162"/>
      <c r="X112" s="1162"/>
      <c r="Y112" s="89"/>
      <c r="Z112" s="89"/>
      <c r="AA112" s="89"/>
      <c r="AB112" s="89"/>
      <c r="AC112" s="1163"/>
      <c r="AD112" s="1163"/>
      <c r="AE112" s="1163"/>
      <c r="AF112" s="89"/>
      <c r="AG112" s="89"/>
      <c r="AH112" s="89"/>
      <c r="AI112" s="89"/>
      <c r="AJ112" s="89"/>
      <c r="AK112" s="89"/>
      <c r="AL112" s="89"/>
      <c r="AM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1162"/>
      <c r="X113" s="1162"/>
      <c r="Y113" s="89"/>
      <c r="Z113" s="89"/>
      <c r="AA113" s="89"/>
      <c r="AB113" s="89"/>
      <c r="AC113" s="1163"/>
      <c r="AD113" s="1163"/>
      <c r="AE113" s="1163"/>
      <c r="AF113" s="89"/>
      <c r="AG113" s="89"/>
      <c r="AH113" s="89"/>
      <c r="AI113" s="89"/>
      <c r="AJ113" s="89"/>
      <c r="AK113" s="89"/>
      <c r="AL113" s="89"/>
      <c r="AM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1162"/>
      <c r="X114" s="1162"/>
      <c r="Y114" s="89"/>
      <c r="Z114" s="89"/>
      <c r="AA114" s="89"/>
      <c r="AB114" s="89"/>
      <c r="AC114" s="1163"/>
      <c r="AD114" s="1163"/>
      <c r="AE114" s="1163"/>
      <c r="AF114" s="89"/>
      <c r="AG114" s="89"/>
      <c r="AH114" s="89"/>
      <c r="AI114" s="89"/>
      <c r="AJ114" s="89"/>
      <c r="AK114" s="89"/>
      <c r="AL114" s="89"/>
      <c r="AM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1162"/>
      <c r="X115" s="1162"/>
      <c r="Y115" s="89"/>
      <c r="Z115" s="89"/>
      <c r="AA115" s="89"/>
      <c r="AB115" s="89"/>
      <c r="AC115" s="1163"/>
      <c r="AD115" s="1163"/>
      <c r="AE115" s="1163"/>
      <c r="AF115" s="89"/>
      <c r="AG115" s="89"/>
      <c r="AH115" s="89"/>
      <c r="AI115" s="89"/>
      <c r="AJ115" s="89"/>
      <c r="AK115" s="89"/>
      <c r="AL115" s="89"/>
      <c r="AM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1162"/>
      <c r="X116" s="1162"/>
      <c r="Y116" s="89"/>
      <c r="Z116" s="89"/>
      <c r="AA116" s="89"/>
      <c r="AB116" s="89"/>
      <c r="AC116" s="1163"/>
      <c r="AD116" s="1163"/>
      <c r="AE116" s="1163"/>
      <c r="AF116" s="89"/>
      <c r="AG116" s="89"/>
      <c r="AH116" s="89"/>
      <c r="AI116" s="89"/>
      <c r="AJ116" s="89"/>
      <c r="AK116" s="89"/>
      <c r="AL116" s="89"/>
      <c r="AM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1162"/>
      <c r="X117" s="1162"/>
      <c r="Y117" s="89"/>
      <c r="Z117" s="89"/>
      <c r="AA117" s="89"/>
      <c r="AB117" s="89"/>
      <c r="AC117" s="1163"/>
      <c r="AD117" s="1163"/>
      <c r="AE117" s="1163"/>
      <c r="AF117" s="89"/>
      <c r="AG117" s="89"/>
      <c r="AH117" s="89"/>
      <c r="AI117" s="89"/>
      <c r="AJ117" s="89"/>
      <c r="AK117" s="89"/>
      <c r="AL117" s="89"/>
      <c r="AM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1162"/>
      <c r="X118" s="1162"/>
      <c r="Y118" s="89"/>
      <c r="Z118" s="89"/>
      <c r="AA118" s="89"/>
      <c r="AB118" s="89"/>
      <c r="AC118" s="1163"/>
      <c r="AD118" s="1163"/>
      <c r="AE118" s="1163"/>
      <c r="AF118" s="89"/>
      <c r="AG118" s="89"/>
      <c r="AH118" s="89"/>
      <c r="AI118" s="89"/>
      <c r="AJ118" s="89"/>
      <c r="AK118" s="89"/>
      <c r="AL118" s="89"/>
      <c r="AM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1162"/>
      <c r="X119" s="1162"/>
      <c r="Y119" s="89"/>
      <c r="Z119" s="89"/>
      <c r="AA119" s="89"/>
      <c r="AB119" s="89"/>
      <c r="AC119" s="1163"/>
      <c r="AD119" s="1163"/>
      <c r="AE119" s="1163"/>
      <c r="AF119" s="89"/>
      <c r="AG119" s="89"/>
      <c r="AH119" s="89"/>
      <c r="AI119" s="89"/>
      <c r="AJ119" s="89"/>
      <c r="AK119" s="89"/>
      <c r="AL119" s="89"/>
      <c r="AM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1162"/>
      <c r="X120" s="1162"/>
      <c r="Y120" s="89"/>
      <c r="Z120" s="89"/>
      <c r="AA120" s="89"/>
      <c r="AB120" s="89"/>
      <c r="AC120" s="1163"/>
      <c r="AD120" s="1163"/>
      <c r="AE120" s="1163"/>
      <c r="AF120" s="89"/>
      <c r="AG120" s="89"/>
      <c r="AH120" s="89"/>
      <c r="AI120" s="89"/>
      <c r="AJ120" s="89"/>
      <c r="AK120" s="89"/>
      <c r="AL120" s="89"/>
      <c r="AM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1162"/>
      <c r="X121" s="1162"/>
      <c r="Y121" s="89"/>
      <c r="Z121" s="89"/>
      <c r="AA121" s="89"/>
      <c r="AB121" s="89"/>
      <c r="AC121" s="1163"/>
      <c r="AD121" s="1163"/>
      <c r="AE121" s="1163"/>
      <c r="AF121" s="89"/>
      <c r="AG121" s="89"/>
      <c r="AH121" s="89"/>
      <c r="AI121" s="89"/>
      <c r="AJ121" s="89"/>
      <c r="AK121" s="89"/>
      <c r="AL121" s="89"/>
      <c r="AM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1162"/>
      <c r="X122" s="1162"/>
      <c r="Y122" s="89"/>
      <c r="Z122" s="89"/>
      <c r="AA122" s="89"/>
      <c r="AB122" s="89"/>
      <c r="AC122" s="1163"/>
      <c r="AD122" s="1163"/>
      <c r="AE122" s="1163"/>
      <c r="AF122" s="89"/>
      <c r="AG122" s="89"/>
      <c r="AH122" s="89"/>
      <c r="AI122" s="89"/>
      <c r="AJ122" s="89"/>
      <c r="AK122" s="89"/>
      <c r="AL122" s="89"/>
      <c r="AM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1162"/>
      <c r="X123" s="1162"/>
      <c r="Y123" s="89"/>
      <c r="Z123" s="89"/>
      <c r="AA123" s="89"/>
      <c r="AB123" s="89"/>
      <c r="AC123" s="1163"/>
      <c r="AD123" s="1163"/>
      <c r="AE123" s="1163"/>
      <c r="AF123" s="89"/>
      <c r="AG123" s="89"/>
      <c r="AH123" s="89"/>
      <c r="AI123" s="89"/>
      <c r="AJ123" s="89"/>
      <c r="AK123" s="89"/>
      <c r="AL123" s="89"/>
      <c r="AM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1162"/>
      <c r="X124" s="1162"/>
      <c r="Y124" s="89"/>
      <c r="Z124" s="89"/>
      <c r="AA124" s="89"/>
      <c r="AB124" s="89"/>
      <c r="AC124" s="1163"/>
      <c r="AD124" s="1163"/>
      <c r="AE124" s="1163"/>
      <c r="AF124" s="89"/>
      <c r="AG124" s="89"/>
      <c r="AH124" s="89"/>
      <c r="AI124" s="89"/>
      <c r="AJ124" s="89"/>
      <c r="AK124" s="89"/>
      <c r="AL124" s="89"/>
      <c r="AM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1162"/>
      <c r="X125" s="1162"/>
      <c r="Y125" s="89"/>
      <c r="Z125" s="89"/>
      <c r="AA125" s="89"/>
      <c r="AB125" s="89"/>
      <c r="AC125" s="1163"/>
      <c r="AD125" s="1163"/>
      <c r="AE125" s="1163"/>
      <c r="AF125" s="89"/>
      <c r="AG125" s="89"/>
      <c r="AH125" s="89"/>
      <c r="AI125" s="89"/>
      <c r="AJ125" s="89"/>
      <c r="AK125" s="89"/>
      <c r="AL125" s="89"/>
      <c r="AM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1162"/>
      <c r="X126" s="1162"/>
      <c r="Y126" s="89"/>
      <c r="Z126" s="89"/>
      <c r="AA126" s="89"/>
      <c r="AB126" s="89"/>
      <c r="AC126" s="1163"/>
      <c r="AD126" s="1163"/>
      <c r="AE126" s="1163"/>
      <c r="AF126" s="89"/>
      <c r="AG126" s="89"/>
      <c r="AH126" s="89"/>
      <c r="AI126" s="89"/>
      <c r="AJ126" s="89"/>
      <c r="AK126" s="89"/>
      <c r="AL126" s="89"/>
      <c r="AM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1162"/>
      <c r="X127" s="1162"/>
      <c r="Y127" s="89"/>
      <c r="Z127" s="89"/>
      <c r="AA127" s="89"/>
      <c r="AB127" s="89"/>
      <c r="AC127" s="1163"/>
      <c r="AD127" s="1163"/>
      <c r="AE127" s="1163"/>
      <c r="AF127" s="89"/>
      <c r="AG127" s="89"/>
      <c r="AH127" s="89"/>
      <c r="AI127" s="89"/>
      <c r="AJ127" s="89"/>
      <c r="AK127" s="89"/>
      <c r="AL127" s="89"/>
      <c r="AM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1162"/>
      <c r="X128" s="1162"/>
      <c r="Y128" s="89"/>
      <c r="Z128" s="89"/>
      <c r="AA128" s="89"/>
      <c r="AB128" s="89"/>
      <c r="AC128" s="1163"/>
      <c r="AD128" s="1163"/>
      <c r="AE128" s="1163"/>
      <c r="AF128" s="89"/>
      <c r="AG128" s="89"/>
      <c r="AH128" s="89"/>
      <c r="AI128" s="89"/>
      <c r="AJ128" s="89"/>
      <c r="AK128" s="89"/>
      <c r="AL128" s="89"/>
      <c r="AM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1162"/>
      <c r="X129" s="1162"/>
      <c r="Y129" s="89"/>
      <c r="Z129" s="89"/>
      <c r="AA129" s="89"/>
      <c r="AB129" s="89"/>
      <c r="AC129" s="1163"/>
      <c r="AD129" s="1163"/>
      <c r="AE129" s="1163"/>
      <c r="AF129" s="89"/>
      <c r="AG129" s="89"/>
      <c r="AH129" s="89"/>
      <c r="AI129" s="89"/>
      <c r="AJ129" s="89"/>
      <c r="AK129" s="89"/>
      <c r="AL129" s="89"/>
      <c r="AM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1162"/>
      <c r="X130" s="1162"/>
      <c r="Y130" s="89"/>
      <c r="Z130" s="89"/>
      <c r="AA130" s="89"/>
      <c r="AB130" s="89"/>
      <c r="AC130" s="1163"/>
      <c r="AD130" s="1163"/>
      <c r="AE130" s="1163"/>
      <c r="AF130" s="89"/>
      <c r="AG130" s="89"/>
      <c r="AH130" s="89"/>
      <c r="AI130" s="89"/>
      <c r="AJ130" s="89"/>
      <c r="AK130" s="89"/>
      <c r="AL130" s="89"/>
      <c r="AM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1162"/>
      <c r="X131" s="1162"/>
      <c r="Y131" s="89"/>
      <c r="Z131" s="89"/>
      <c r="AA131" s="89"/>
      <c r="AB131" s="89"/>
      <c r="AC131" s="1163"/>
      <c r="AD131" s="1163"/>
      <c r="AE131" s="1163"/>
      <c r="AF131" s="89"/>
      <c r="AG131" s="89"/>
      <c r="AH131" s="89"/>
      <c r="AI131" s="89"/>
      <c r="AJ131" s="89"/>
      <c r="AK131" s="89"/>
      <c r="AL131" s="89"/>
      <c r="AM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1162"/>
      <c r="X132" s="1162"/>
      <c r="Y132" s="89"/>
      <c r="Z132" s="89"/>
      <c r="AA132" s="89"/>
      <c r="AB132" s="89"/>
      <c r="AC132" s="1163"/>
      <c r="AD132" s="1163"/>
      <c r="AE132" s="1163"/>
      <c r="AF132" s="89"/>
      <c r="AG132" s="89"/>
      <c r="AH132" s="89"/>
      <c r="AI132" s="89"/>
      <c r="AJ132" s="89"/>
      <c r="AK132" s="89"/>
      <c r="AL132" s="89"/>
      <c r="AM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1162"/>
      <c r="X133" s="1162"/>
      <c r="Y133" s="89"/>
      <c r="Z133" s="89"/>
      <c r="AA133" s="89"/>
      <c r="AB133" s="89"/>
      <c r="AC133" s="1163"/>
      <c r="AD133" s="1163"/>
      <c r="AE133" s="1163"/>
      <c r="AF133" s="89"/>
      <c r="AG133" s="89"/>
      <c r="AH133" s="89"/>
      <c r="AI133" s="89"/>
      <c r="AJ133" s="89"/>
      <c r="AK133" s="89"/>
      <c r="AL133" s="89"/>
      <c r="AM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1162"/>
      <c r="X134" s="1162"/>
      <c r="Y134" s="89"/>
      <c r="Z134" s="89"/>
      <c r="AA134" s="89"/>
      <c r="AB134" s="89"/>
      <c r="AC134" s="1163"/>
      <c r="AD134" s="1163"/>
      <c r="AE134" s="1163"/>
      <c r="AF134" s="89"/>
      <c r="AG134" s="89"/>
      <c r="AH134" s="89"/>
      <c r="AI134" s="89"/>
      <c r="AJ134" s="89"/>
      <c r="AK134" s="89"/>
      <c r="AL134" s="89"/>
      <c r="AM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1162"/>
      <c r="X135" s="1162"/>
      <c r="Y135" s="89"/>
      <c r="Z135" s="89"/>
      <c r="AA135" s="89"/>
      <c r="AB135" s="89"/>
      <c r="AC135" s="1163"/>
      <c r="AD135" s="1163"/>
      <c r="AE135" s="1163"/>
      <c r="AF135" s="89"/>
      <c r="AG135" s="89"/>
      <c r="AH135" s="89"/>
      <c r="AI135" s="89"/>
      <c r="AJ135" s="89"/>
      <c r="AK135" s="89"/>
      <c r="AL135" s="89"/>
      <c r="AM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1162"/>
      <c r="X136" s="1162"/>
      <c r="Y136" s="89"/>
      <c r="Z136" s="89"/>
      <c r="AA136" s="89"/>
      <c r="AB136" s="89"/>
      <c r="AC136" s="1163"/>
      <c r="AD136" s="1163"/>
      <c r="AE136" s="1163"/>
      <c r="AF136" s="89"/>
      <c r="AG136" s="89"/>
      <c r="AH136" s="89"/>
      <c r="AI136" s="89"/>
      <c r="AJ136" s="89"/>
      <c r="AK136" s="89"/>
      <c r="AL136" s="89"/>
      <c r="AM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1162"/>
      <c r="X137" s="1162"/>
      <c r="Y137" s="89"/>
      <c r="Z137" s="89"/>
      <c r="AA137" s="89"/>
      <c r="AB137" s="89"/>
      <c r="AC137" s="1163"/>
      <c r="AD137" s="1163"/>
      <c r="AE137" s="1163"/>
      <c r="AF137" s="89"/>
      <c r="AG137" s="89"/>
      <c r="AH137" s="89"/>
      <c r="AI137" s="89"/>
      <c r="AJ137" s="89"/>
      <c r="AK137" s="89"/>
      <c r="AL137" s="89"/>
      <c r="AM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1162"/>
      <c r="X138" s="1162"/>
      <c r="Y138" s="89"/>
      <c r="Z138" s="89"/>
      <c r="AA138" s="89"/>
      <c r="AB138" s="89"/>
      <c r="AC138" s="1163"/>
      <c r="AD138" s="1163"/>
      <c r="AE138" s="1163"/>
      <c r="AF138" s="89"/>
      <c r="AG138" s="89"/>
      <c r="AH138" s="89"/>
      <c r="AI138" s="89"/>
      <c r="AJ138" s="89"/>
      <c r="AK138" s="89"/>
      <c r="AL138" s="89"/>
      <c r="AM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1162"/>
      <c r="X139" s="1162"/>
      <c r="Y139" s="89"/>
      <c r="Z139" s="89"/>
      <c r="AA139" s="89"/>
      <c r="AB139" s="89"/>
      <c r="AC139" s="1163"/>
      <c r="AD139" s="1163"/>
      <c r="AE139" s="1163"/>
      <c r="AF139" s="89"/>
      <c r="AG139" s="89"/>
      <c r="AH139" s="89"/>
      <c r="AI139" s="89"/>
      <c r="AJ139" s="89"/>
      <c r="AK139" s="89"/>
      <c r="AL139" s="89"/>
      <c r="AM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1162"/>
      <c r="X140" s="1162"/>
      <c r="Y140" s="89"/>
      <c r="Z140" s="89"/>
      <c r="AA140" s="89"/>
      <c r="AB140" s="89"/>
      <c r="AC140" s="1163"/>
      <c r="AD140" s="1163"/>
      <c r="AE140" s="1163"/>
      <c r="AF140" s="89"/>
      <c r="AG140" s="89"/>
      <c r="AH140" s="89"/>
      <c r="AI140" s="89"/>
      <c r="AJ140" s="89"/>
      <c r="AK140" s="89"/>
      <c r="AL140" s="89"/>
      <c r="AM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1162"/>
      <c r="X141" s="1162"/>
      <c r="Y141" s="89"/>
      <c r="Z141" s="89"/>
      <c r="AA141" s="89"/>
      <c r="AB141" s="89"/>
      <c r="AC141" s="1163"/>
      <c r="AD141" s="1163"/>
      <c r="AE141" s="1163"/>
      <c r="AF141" s="89"/>
      <c r="AG141" s="89"/>
      <c r="AH141" s="89"/>
      <c r="AI141" s="89"/>
      <c r="AJ141" s="89"/>
      <c r="AK141" s="89"/>
      <c r="AL141" s="89"/>
      <c r="AM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1162"/>
      <c r="X142" s="1162"/>
      <c r="Y142" s="89"/>
      <c r="Z142" s="89"/>
      <c r="AA142" s="89"/>
      <c r="AB142" s="89"/>
      <c r="AC142" s="1163"/>
      <c r="AD142" s="1163"/>
      <c r="AE142" s="1163"/>
      <c r="AF142" s="89"/>
      <c r="AG142" s="89"/>
      <c r="AH142" s="89"/>
      <c r="AI142" s="89"/>
      <c r="AJ142" s="89"/>
      <c r="AK142" s="89"/>
      <c r="AL142" s="89"/>
      <c r="AM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1162"/>
      <c r="X143" s="1162"/>
      <c r="Y143" s="89"/>
      <c r="Z143" s="89"/>
      <c r="AA143" s="89"/>
      <c r="AB143" s="89"/>
      <c r="AC143" s="1163"/>
      <c r="AD143" s="1163"/>
      <c r="AE143" s="1163"/>
      <c r="AF143" s="89"/>
      <c r="AG143" s="89"/>
      <c r="AH143" s="89"/>
      <c r="AI143" s="89"/>
      <c r="AJ143" s="89"/>
      <c r="AK143" s="89"/>
      <c r="AL143" s="89"/>
      <c r="AM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1162"/>
      <c r="X144" s="1162"/>
      <c r="Y144" s="89"/>
      <c r="Z144" s="89"/>
      <c r="AA144" s="89"/>
      <c r="AB144" s="89"/>
      <c r="AC144" s="1163"/>
      <c r="AD144" s="1163"/>
      <c r="AE144" s="1163"/>
      <c r="AF144" s="89"/>
      <c r="AG144" s="89"/>
      <c r="AH144" s="89"/>
      <c r="AI144" s="89"/>
      <c r="AJ144" s="89"/>
      <c r="AK144" s="89"/>
      <c r="AL144" s="89"/>
      <c r="AM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1162"/>
      <c r="X145" s="1162"/>
      <c r="Y145" s="89"/>
      <c r="Z145" s="89"/>
      <c r="AA145" s="89"/>
      <c r="AB145" s="89"/>
      <c r="AC145" s="1163"/>
      <c r="AD145" s="1163"/>
      <c r="AE145" s="1163"/>
      <c r="AF145" s="89"/>
      <c r="AG145" s="89"/>
      <c r="AH145" s="89"/>
      <c r="AI145" s="89"/>
      <c r="AJ145" s="89"/>
      <c r="AK145" s="89"/>
      <c r="AL145" s="89"/>
      <c r="AM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1162"/>
      <c r="X146" s="1162"/>
      <c r="Y146" s="89"/>
      <c r="Z146" s="89"/>
      <c r="AA146" s="89"/>
      <c r="AB146" s="89"/>
      <c r="AC146" s="1163"/>
      <c r="AD146" s="1163"/>
      <c r="AE146" s="1163"/>
      <c r="AF146" s="89"/>
      <c r="AG146" s="89"/>
      <c r="AH146" s="89"/>
      <c r="AI146" s="89"/>
      <c r="AJ146" s="89"/>
      <c r="AK146" s="89"/>
      <c r="AL146" s="89"/>
      <c r="AM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1162"/>
      <c r="X147" s="1162"/>
      <c r="Y147" s="89"/>
      <c r="Z147" s="89"/>
      <c r="AA147" s="89"/>
      <c r="AB147" s="89"/>
      <c r="AC147" s="1163"/>
      <c r="AD147" s="1163"/>
      <c r="AE147" s="1163"/>
      <c r="AF147" s="89"/>
      <c r="AG147" s="89"/>
      <c r="AH147" s="89"/>
      <c r="AI147" s="89"/>
      <c r="AJ147" s="89"/>
      <c r="AK147" s="89"/>
      <c r="AL147" s="89"/>
      <c r="AM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1162"/>
      <c r="X148" s="1162"/>
      <c r="Y148" s="89"/>
      <c r="Z148" s="89"/>
      <c r="AA148" s="89"/>
      <c r="AB148" s="89"/>
      <c r="AC148" s="1163"/>
      <c r="AD148" s="1163"/>
      <c r="AE148" s="1163"/>
      <c r="AF148" s="89"/>
      <c r="AG148" s="89"/>
      <c r="AH148" s="89"/>
      <c r="AI148" s="89"/>
      <c r="AJ148" s="89"/>
      <c r="AK148" s="89"/>
      <c r="AL148" s="89"/>
      <c r="AM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1162"/>
      <c r="X149" s="1162"/>
      <c r="Y149" s="89"/>
      <c r="Z149" s="89"/>
      <c r="AA149" s="89"/>
      <c r="AB149" s="89"/>
      <c r="AC149" s="1163"/>
      <c r="AD149" s="1163"/>
      <c r="AE149" s="1163"/>
      <c r="AF149" s="89"/>
      <c r="AG149" s="89"/>
      <c r="AH149" s="89"/>
      <c r="AI149" s="89"/>
      <c r="AJ149" s="89"/>
      <c r="AK149" s="89"/>
      <c r="AL149" s="89"/>
      <c r="AM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1162"/>
      <c r="X150" s="1162"/>
      <c r="Y150" s="89"/>
      <c r="Z150" s="89"/>
      <c r="AA150" s="89"/>
      <c r="AB150" s="89"/>
      <c r="AC150" s="1163"/>
      <c r="AD150" s="1163"/>
      <c r="AE150" s="1163"/>
      <c r="AF150" s="89"/>
      <c r="AG150" s="89"/>
      <c r="AH150" s="89"/>
      <c r="AI150" s="89"/>
      <c r="AJ150" s="89"/>
      <c r="AK150" s="89"/>
      <c r="AL150" s="89"/>
      <c r="AM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1162"/>
      <c r="X151" s="1162"/>
      <c r="Y151" s="89"/>
      <c r="Z151" s="89"/>
      <c r="AA151" s="89"/>
      <c r="AB151" s="89"/>
      <c r="AC151" s="1163"/>
      <c r="AD151" s="1163"/>
      <c r="AE151" s="1163"/>
      <c r="AF151" s="89"/>
      <c r="AG151" s="89"/>
      <c r="AH151" s="89"/>
      <c r="AI151" s="89"/>
      <c r="AJ151" s="89"/>
      <c r="AK151" s="89"/>
      <c r="AL151" s="89"/>
      <c r="AM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1162"/>
      <c r="X152" s="1162"/>
      <c r="Y152" s="89"/>
      <c r="Z152" s="89"/>
      <c r="AA152" s="89"/>
      <c r="AB152" s="89"/>
      <c r="AC152" s="1163"/>
      <c r="AD152" s="1163"/>
      <c r="AE152" s="1163"/>
      <c r="AF152" s="89"/>
      <c r="AG152" s="89"/>
      <c r="AH152" s="89"/>
      <c r="AI152" s="89"/>
      <c r="AJ152" s="89"/>
      <c r="AK152" s="89"/>
      <c r="AL152" s="89"/>
      <c r="AM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1162"/>
      <c r="X153" s="1162"/>
      <c r="Y153" s="89"/>
      <c r="Z153" s="89"/>
      <c r="AA153" s="89"/>
      <c r="AB153" s="89"/>
      <c r="AC153" s="1163"/>
      <c r="AD153" s="1163"/>
      <c r="AE153" s="1163"/>
      <c r="AF153" s="89"/>
      <c r="AG153" s="89"/>
      <c r="AH153" s="89"/>
      <c r="AI153" s="89"/>
      <c r="AJ153" s="89"/>
      <c r="AK153" s="89"/>
      <c r="AL153" s="89"/>
      <c r="AM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1162"/>
      <c r="X154" s="1162"/>
      <c r="Y154" s="89"/>
      <c r="Z154" s="89"/>
      <c r="AA154" s="89"/>
      <c r="AB154" s="89"/>
      <c r="AC154" s="1163"/>
      <c r="AD154" s="1163"/>
      <c r="AE154" s="1163"/>
      <c r="AF154" s="89"/>
      <c r="AG154" s="89"/>
      <c r="AH154" s="89"/>
      <c r="AI154" s="89"/>
      <c r="AJ154" s="89"/>
      <c r="AK154" s="89"/>
      <c r="AL154" s="89"/>
      <c r="AM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1162"/>
      <c r="X155" s="1162"/>
      <c r="Y155" s="89"/>
      <c r="Z155" s="89"/>
      <c r="AA155" s="89"/>
      <c r="AB155" s="89"/>
      <c r="AC155" s="1163"/>
      <c r="AD155" s="1163"/>
      <c r="AE155" s="1163"/>
      <c r="AF155" s="89"/>
      <c r="AG155" s="89"/>
      <c r="AH155" s="89"/>
      <c r="AI155" s="89"/>
      <c r="AJ155" s="89"/>
      <c r="AK155" s="89"/>
      <c r="AL155" s="89"/>
      <c r="AM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1162"/>
      <c r="X156" s="1162"/>
      <c r="Y156" s="89"/>
      <c r="Z156" s="89"/>
      <c r="AA156" s="89"/>
      <c r="AB156" s="89"/>
      <c r="AC156" s="1163"/>
      <c r="AD156" s="1163"/>
      <c r="AE156" s="1163"/>
      <c r="AF156" s="89"/>
      <c r="AG156" s="89"/>
      <c r="AH156" s="89"/>
      <c r="AI156" s="89"/>
      <c r="AJ156" s="89"/>
      <c r="AK156" s="89"/>
      <c r="AL156" s="89"/>
      <c r="AM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1162"/>
      <c r="X157" s="1162"/>
      <c r="Y157" s="89"/>
      <c r="Z157" s="89"/>
      <c r="AA157" s="89"/>
      <c r="AB157" s="89"/>
      <c r="AC157" s="1163"/>
      <c r="AD157" s="1163"/>
      <c r="AE157" s="1163"/>
      <c r="AF157" s="89"/>
      <c r="AG157" s="89"/>
      <c r="AH157" s="89"/>
      <c r="AI157" s="89"/>
      <c r="AJ157" s="89"/>
      <c r="AK157" s="89"/>
      <c r="AL157" s="89"/>
      <c r="AM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1162"/>
      <c r="X158" s="1162"/>
      <c r="Y158" s="89"/>
      <c r="Z158" s="89"/>
      <c r="AA158" s="89"/>
      <c r="AB158" s="89"/>
      <c r="AC158" s="1163"/>
      <c r="AD158" s="1163"/>
      <c r="AE158" s="1163"/>
      <c r="AF158" s="89"/>
      <c r="AG158" s="89"/>
      <c r="AH158" s="89"/>
      <c r="AI158" s="89"/>
      <c r="AJ158" s="89"/>
      <c r="AK158" s="89"/>
      <c r="AL158" s="89"/>
      <c r="AM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1162"/>
      <c r="X159" s="1162"/>
      <c r="Y159" s="89"/>
      <c r="Z159" s="89"/>
      <c r="AA159" s="89"/>
      <c r="AB159" s="89"/>
      <c r="AC159" s="1163"/>
      <c r="AD159" s="1163"/>
      <c r="AE159" s="1163"/>
      <c r="AF159" s="89"/>
      <c r="AG159" s="89"/>
      <c r="AH159" s="89"/>
      <c r="AI159" s="89"/>
      <c r="AJ159" s="89"/>
      <c r="AK159" s="89"/>
      <c r="AL159" s="89"/>
      <c r="AM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1162"/>
      <c r="X160" s="1162"/>
      <c r="Y160" s="89"/>
      <c r="Z160" s="89"/>
      <c r="AA160" s="89"/>
      <c r="AB160" s="89"/>
      <c r="AC160" s="1163"/>
      <c r="AD160" s="1163"/>
      <c r="AE160" s="1163"/>
      <c r="AF160" s="89"/>
      <c r="AG160" s="89"/>
      <c r="AH160" s="89"/>
      <c r="AI160" s="89"/>
      <c r="AJ160" s="89"/>
      <c r="AK160" s="89"/>
      <c r="AL160" s="89"/>
      <c r="AM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1162"/>
      <c r="X161" s="1162"/>
      <c r="Y161" s="89"/>
      <c r="Z161" s="89"/>
      <c r="AA161" s="89"/>
      <c r="AB161" s="89"/>
      <c r="AC161" s="1163"/>
      <c r="AD161" s="1163"/>
      <c r="AE161" s="1163"/>
      <c r="AF161" s="89"/>
      <c r="AG161" s="89"/>
      <c r="AH161" s="89"/>
      <c r="AI161" s="89"/>
      <c r="AJ161" s="89"/>
      <c r="AK161" s="89"/>
      <c r="AL161" s="89"/>
      <c r="AM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1162"/>
      <c r="X162" s="1162"/>
      <c r="Y162" s="89"/>
      <c r="Z162" s="89"/>
      <c r="AA162" s="89"/>
      <c r="AB162" s="89"/>
      <c r="AC162" s="1163"/>
      <c r="AD162" s="1163"/>
      <c r="AE162" s="1163"/>
      <c r="AF162" s="89"/>
      <c r="AG162" s="89"/>
      <c r="AH162" s="89"/>
      <c r="AI162" s="89"/>
      <c r="AJ162" s="89"/>
      <c r="AK162" s="89"/>
      <c r="AL162" s="89"/>
      <c r="AM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1162"/>
      <c r="X163" s="1162"/>
      <c r="Y163" s="89"/>
      <c r="Z163" s="89"/>
      <c r="AA163" s="89"/>
      <c r="AB163" s="89"/>
      <c r="AC163" s="1163"/>
      <c r="AD163" s="1163"/>
      <c r="AE163" s="1163"/>
      <c r="AF163" s="89"/>
      <c r="AG163" s="89"/>
      <c r="AH163" s="89"/>
      <c r="AI163" s="89"/>
      <c r="AJ163" s="89"/>
      <c r="AK163" s="89"/>
      <c r="AL163" s="89"/>
      <c r="AM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1162"/>
      <c r="X164" s="1162"/>
      <c r="Y164" s="89"/>
      <c r="Z164" s="89"/>
      <c r="AA164" s="89"/>
      <c r="AB164" s="89"/>
      <c r="AC164" s="1163"/>
      <c r="AD164" s="1163"/>
      <c r="AE164" s="1163"/>
      <c r="AF164" s="89"/>
      <c r="AG164" s="89"/>
      <c r="AH164" s="89"/>
      <c r="AI164" s="89"/>
      <c r="AJ164" s="89"/>
      <c r="AK164" s="89"/>
      <c r="AL164" s="89"/>
      <c r="AM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1162"/>
      <c r="X165" s="1162"/>
      <c r="Y165" s="89"/>
      <c r="Z165" s="89"/>
      <c r="AA165" s="89"/>
      <c r="AB165" s="89"/>
      <c r="AC165" s="1163"/>
      <c r="AD165" s="1163"/>
      <c r="AE165" s="1163"/>
      <c r="AF165" s="89"/>
      <c r="AG165" s="89"/>
      <c r="AH165" s="89"/>
      <c r="AI165" s="89"/>
      <c r="AJ165" s="89"/>
      <c r="AK165" s="89"/>
      <c r="AL165" s="89"/>
      <c r="AM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1162"/>
      <c r="X166" s="1162"/>
      <c r="Y166" s="89"/>
      <c r="Z166" s="89"/>
      <c r="AA166" s="89"/>
      <c r="AB166" s="89"/>
      <c r="AC166" s="1163"/>
      <c r="AD166" s="1163"/>
      <c r="AE166" s="1163"/>
      <c r="AF166" s="89"/>
      <c r="AG166" s="89"/>
      <c r="AH166" s="89"/>
      <c r="AI166" s="89"/>
      <c r="AJ166" s="89"/>
      <c r="AK166" s="89"/>
      <c r="AL166" s="89"/>
      <c r="AM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1162"/>
      <c r="X167" s="1162"/>
      <c r="Y167" s="89"/>
      <c r="Z167" s="89"/>
      <c r="AA167" s="89"/>
      <c r="AB167" s="89"/>
      <c r="AC167" s="1163"/>
      <c r="AD167" s="1163"/>
      <c r="AE167" s="1163"/>
      <c r="AF167" s="89"/>
      <c r="AG167" s="89"/>
      <c r="AH167" s="89"/>
      <c r="AI167" s="89"/>
      <c r="AJ167" s="89"/>
      <c r="AK167" s="89"/>
      <c r="AL167" s="89"/>
      <c r="AM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1162"/>
      <c r="X168" s="1162"/>
      <c r="Y168" s="89"/>
      <c r="Z168" s="89"/>
      <c r="AA168" s="89"/>
      <c r="AB168" s="89"/>
      <c r="AC168" s="1163"/>
      <c r="AD168" s="1163"/>
      <c r="AE168" s="1163"/>
      <c r="AF168" s="89"/>
      <c r="AG168" s="89"/>
      <c r="AH168" s="89"/>
      <c r="AI168" s="89"/>
      <c r="AJ168" s="89"/>
      <c r="AK168" s="89"/>
      <c r="AL168" s="89"/>
      <c r="AM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1162"/>
      <c r="X169" s="1162"/>
      <c r="Y169" s="89"/>
      <c r="Z169" s="89"/>
      <c r="AA169" s="89"/>
      <c r="AB169" s="89"/>
      <c r="AC169" s="1163"/>
      <c r="AD169" s="1163"/>
      <c r="AE169" s="1163"/>
      <c r="AF169" s="89"/>
      <c r="AG169" s="89"/>
      <c r="AH169" s="89"/>
      <c r="AI169" s="89"/>
      <c r="AJ169" s="89"/>
      <c r="AK169" s="89"/>
      <c r="AL169" s="89"/>
      <c r="AM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1162"/>
      <c r="X170" s="1162"/>
      <c r="Y170" s="89"/>
      <c r="Z170" s="89"/>
      <c r="AA170" s="89"/>
      <c r="AB170" s="89"/>
      <c r="AC170" s="1163"/>
      <c r="AD170" s="1163"/>
      <c r="AE170" s="1163"/>
      <c r="AF170" s="89"/>
      <c r="AG170" s="89"/>
      <c r="AH170" s="89"/>
      <c r="AI170" s="89"/>
      <c r="AJ170" s="89"/>
      <c r="AK170" s="89"/>
      <c r="AL170" s="89"/>
      <c r="AM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1162"/>
      <c r="X171" s="1162"/>
      <c r="Y171" s="89"/>
      <c r="Z171" s="89"/>
      <c r="AA171" s="89"/>
      <c r="AB171" s="89"/>
      <c r="AC171" s="1163"/>
      <c r="AD171" s="1163"/>
      <c r="AE171" s="1163"/>
      <c r="AF171" s="89"/>
      <c r="AG171" s="89"/>
      <c r="AH171" s="89"/>
      <c r="AI171" s="89"/>
      <c r="AJ171" s="89"/>
      <c r="AK171" s="89"/>
      <c r="AL171" s="89"/>
      <c r="AM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1162"/>
      <c r="X172" s="1162"/>
      <c r="Y172" s="89"/>
      <c r="Z172" s="89"/>
      <c r="AA172" s="89"/>
      <c r="AB172" s="89"/>
      <c r="AC172" s="1163"/>
      <c r="AD172" s="1163"/>
      <c r="AE172" s="1163"/>
      <c r="AF172" s="89"/>
      <c r="AG172" s="89"/>
      <c r="AH172" s="89"/>
      <c r="AI172" s="89"/>
      <c r="AJ172" s="89"/>
      <c r="AK172" s="89"/>
      <c r="AL172" s="89"/>
      <c r="AM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1162"/>
      <c r="X173" s="1162"/>
      <c r="Y173" s="89"/>
      <c r="Z173" s="89"/>
      <c r="AA173" s="89"/>
      <c r="AB173" s="89"/>
      <c r="AC173" s="1163"/>
      <c r="AD173" s="1163"/>
      <c r="AE173" s="1163"/>
      <c r="AF173" s="89"/>
      <c r="AG173" s="89"/>
      <c r="AH173" s="89"/>
      <c r="AI173" s="89"/>
      <c r="AJ173" s="89"/>
      <c r="AK173" s="89"/>
      <c r="AL173" s="89"/>
      <c r="AM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1162"/>
      <c r="X174" s="1162"/>
      <c r="Y174" s="89"/>
      <c r="Z174" s="89"/>
      <c r="AA174" s="89"/>
      <c r="AB174" s="89"/>
      <c r="AC174" s="1163"/>
      <c r="AD174" s="1163"/>
      <c r="AE174" s="1163"/>
      <c r="AF174" s="89"/>
      <c r="AG174" s="89"/>
      <c r="AH174" s="89"/>
      <c r="AI174" s="89"/>
      <c r="AJ174" s="89"/>
      <c r="AK174" s="89"/>
      <c r="AL174" s="89"/>
      <c r="AM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1162"/>
      <c r="X175" s="1162"/>
      <c r="Y175" s="89"/>
      <c r="Z175" s="89"/>
      <c r="AA175" s="89"/>
      <c r="AB175" s="89"/>
      <c r="AC175" s="1163"/>
      <c r="AD175" s="1163"/>
      <c r="AE175" s="1163"/>
      <c r="AF175" s="89"/>
      <c r="AG175" s="89"/>
      <c r="AH175" s="89"/>
      <c r="AI175" s="89"/>
      <c r="AJ175" s="89"/>
      <c r="AK175" s="89"/>
      <c r="AL175" s="89"/>
      <c r="AM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1162"/>
      <c r="X176" s="1162"/>
      <c r="Y176" s="89"/>
      <c r="Z176" s="89"/>
      <c r="AA176" s="89"/>
      <c r="AB176" s="89"/>
      <c r="AC176" s="1163"/>
      <c r="AD176" s="1163"/>
      <c r="AE176" s="1163"/>
      <c r="AF176" s="89"/>
      <c r="AG176" s="89"/>
      <c r="AH176" s="89"/>
      <c r="AI176" s="89"/>
      <c r="AJ176" s="89"/>
      <c r="AK176" s="89"/>
      <c r="AL176" s="89"/>
      <c r="AM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1162"/>
      <c r="X177" s="1162"/>
      <c r="Y177" s="89"/>
      <c r="Z177" s="89"/>
      <c r="AA177" s="89"/>
      <c r="AB177" s="89"/>
      <c r="AC177" s="1163"/>
      <c r="AD177" s="1163"/>
      <c r="AE177" s="1163"/>
      <c r="AF177" s="89"/>
      <c r="AG177" s="89"/>
      <c r="AH177" s="89"/>
      <c r="AI177" s="89"/>
      <c r="AJ177" s="89"/>
      <c r="AK177" s="89"/>
      <c r="AL177" s="89"/>
      <c r="AM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1162"/>
      <c r="X178" s="1162"/>
      <c r="Y178" s="89"/>
      <c r="Z178" s="89"/>
      <c r="AA178" s="89"/>
      <c r="AB178" s="89"/>
      <c r="AC178" s="1163"/>
      <c r="AD178" s="1163"/>
      <c r="AE178" s="1163"/>
      <c r="AF178" s="89"/>
      <c r="AG178" s="89"/>
      <c r="AH178" s="89"/>
      <c r="AI178" s="89"/>
      <c r="AJ178" s="89"/>
      <c r="AK178" s="89"/>
      <c r="AL178" s="89"/>
      <c r="AM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1162"/>
      <c r="X179" s="1162"/>
      <c r="Y179" s="89"/>
      <c r="Z179" s="89"/>
      <c r="AA179" s="89"/>
      <c r="AB179" s="89"/>
      <c r="AC179" s="1163"/>
      <c r="AD179" s="1163"/>
      <c r="AE179" s="1163"/>
      <c r="AF179" s="89"/>
      <c r="AG179" s="89"/>
      <c r="AH179" s="89"/>
      <c r="AI179" s="89"/>
      <c r="AJ179" s="89"/>
      <c r="AK179" s="89"/>
      <c r="AL179" s="89"/>
      <c r="AM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1162"/>
      <c r="X180" s="1162"/>
      <c r="Y180" s="89"/>
      <c r="Z180" s="89"/>
      <c r="AA180" s="89"/>
      <c r="AB180" s="89"/>
      <c r="AC180" s="1163"/>
      <c r="AD180" s="1163"/>
      <c r="AE180" s="1163"/>
      <c r="AF180" s="89"/>
      <c r="AG180" s="89"/>
      <c r="AH180" s="89"/>
      <c r="AI180" s="89"/>
      <c r="AJ180" s="89"/>
      <c r="AK180" s="89"/>
      <c r="AL180" s="89"/>
      <c r="AM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1162"/>
      <c r="X181" s="1162"/>
      <c r="Y181" s="89"/>
      <c r="Z181" s="89"/>
      <c r="AA181" s="89"/>
      <c r="AB181" s="89"/>
      <c r="AC181" s="1163"/>
      <c r="AD181" s="1163"/>
      <c r="AE181" s="1163"/>
      <c r="AF181" s="89"/>
      <c r="AG181" s="89"/>
      <c r="AH181" s="89"/>
      <c r="AI181" s="89"/>
      <c r="AJ181" s="89"/>
      <c r="AK181" s="89"/>
      <c r="AL181" s="89"/>
      <c r="AM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1162"/>
      <c r="X182" s="1162"/>
      <c r="Y182" s="89"/>
      <c r="Z182" s="89"/>
      <c r="AA182" s="89"/>
      <c r="AB182" s="89"/>
      <c r="AC182" s="1163"/>
      <c r="AD182" s="1163"/>
      <c r="AE182" s="1163"/>
      <c r="AF182" s="89"/>
      <c r="AG182" s="89"/>
      <c r="AH182" s="89"/>
      <c r="AI182" s="89"/>
      <c r="AJ182" s="89"/>
      <c r="AK182" s="89"/>
      <c r="AL182" s="89"/>
      <c r="AM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1162"/>
      <c r="X183" s="1162"/>
      <c r="Y183" s="89"/>
      <c r="Z183" s="89"/>
      <c r="AA183" s="89"/>
      <c r="AB183" s="89"/>
      <c r="AC183" s="1163"/>
      <c r="AD183" s="1163"/>
      <c r="AE183" s="1163"/>
      <c r="AF183" s="89"/>
      <c r="AG183" s="89"/>
      <c r="AH183" s="89"/>
      <c r="AI183" s="89"/>
      <c r="AJ183" s="89"/>
      <c r="AK183" s="89"/>
      <c r="AL183" s="89"/>
      <c r="AM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1162"/>
      <c r="X184" s="1162"/>
      <c r="Y184" s="89"/>
      <c r="Z184" s="89"/>
      <c r="AA184" s="89"/>
      <c r="AB184" s="89"/>
      <c r="AC184" s="1163"/>
      <c r="AD184" s="1163"/>
      <c r="AE184" s="1163"/>
      <c r="AF184" s="89"/>
      <c r="AG184" s="89"/>
      <c r="AH184" s="89"/>
      <c r="AI184" s="89"/>
      <c r="AJ184" s="89"/>
      <c r="AK184" s="89"/>
      <c r="AL184" s="89"/>
      <c r="AM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1162"/>
      <c r="X185" s="1162"/>
      <c r="Y185" s="89"/>
      <c r="Z185" s="89"/>
      <c r="AA185" s="89"/>
      <c r="AB185" s="89"/>
      <c r="AC185" s="1163"/>
      <c r="AD185" s="1163"/>
      <c r="AE185" s="1163"/>
      <c r="AF185" s="89"/>
      <c r="AG185" s="89"/>
      <c r="AH185" s="89"/>
      <c r="AI185" s="89"/>
      <c r="AJ185" s="89"/>
      <c r="AK185" s="89"/>
      <c r="AL185" s="89"/>
      <c r="AM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1162"/>
      <c r="X186" s="1162"/>
      <c r="Y186" s="89"/>
      <c r="Z186" s="89"/>
      <c r="AA186" s="89"/>
      <c r="AB186" s="89"/>
      <c r="AC186" s="1163"/>
      <c r="AD186" s="1163"/>
      <c r="AE186" s="1163"/>
      <c r="AF186" s="89"/>
      <c r="AG186" s="89"/>
      <c r="AH186" s="89"/>
      <c r="AI186" s="89"/>
      <c r="AJ186" s="89"/>
      <c r="AK186" s="89"/>
      <c r="AL186" s="89"/>
      <c r="AM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1162"/>
      <c r="X187" s="1162"/>
      <c r="Y187" s="89"/>
      <c r="Z187" s="89"/>
      <c r="AA187" s="89"/>
      <c r="AB187" s="89"/>
      <c r="AC187" s="1163"/>
      <c r="AD187" s="1163"/>
      <c r="AE187" s="1163"/>
      <c r="AF187" s="89"/>
      <c r="AG187" s="89"/>
      <c r="AH187" s="89"/>
      <c r="AI187" s="89"/>
      <c r="AJ187" s="89"/>
      <c r="AK187" s="89"/>
      <c r="AL187" s="89"/>
      <c r="AM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1162"/>
      <c r="X188" s="1162"/>
      <c r="Y188" s="89"/>
      <c r="Z188" s="89"/>
      <c r="AA188" s="89"/>
      <c r="AB188" s="89"/>
      <c r="AC188" s="1163"/>
      <c r="AD188" s="1163"/>
      <c r="AE188" s="1163"/>
      <c r="AF188" s="89"/>
      <c r="AG188" s="89"/>
      <c r="AH188" s="89"/>
      <c r="AI188" s="89"/>
      <c r="AJ188" s="89"/>
      <c r="AK188" s="89"/>
      <c r="AL188" s="89"/>
      <c r="AM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1162"/>
      <c r="X189" s="1162"/>
      <c r="Y189" s="89"/>
      <c r="Z189" s="89"/>
      <c r="AA189" s="89"/>
      <c r="AB189" s="89"/>
      <c r="AC189" s="1163"/>
      <c r="AD189" s="1163"/>
      <c r="AE189" s="1163"/>
      <c r="AF189" s="89"/>
      <c r="AG189" s="89"/>
      <c r="AH189" s="89"/>
      <c r="AI189" s="89"/>
      <c r="AJ189" s="89"/>
      <c r="AK189" s="89"/>
      <c r="AL189" s="89"/>
      <c r="AM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1162"/>
      <c r="X190" s="1162"/>
      <c r="Y190" s="89"/>
      <c r="Z190" s="89"/>
      <c r="AA190" s="89"/>
      <c r="AB190" s="89"/>
      <c r="AC190" s="1163"/>
      <c r="AD190" s="1163"/>
      <c r="AE190" s="1163"/>
      <c r="AF190" s="89"/>
      <c r="AG190" s="89"/>
      <c r="AH190" s="89"/>
      <c r="AI190" s="89"/>
      <c r="AJ190" s="89"/>
      <c r="AK190" s="89"/>
      <c r="AL190" s="89"/>
      <c r="AM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1162"/>
      <c r="X191" s="1162"/>
      <c r="Y191" s="89"/>
      <c r="Z191" s="89"/>
      <c r="AA191" s="89"/>
      <c r="AB191" s="89"/>
      <c r="AC191" s="1163"/>
      <c r="AD191" s="1163"/>
      <c r="AE191" s="1163"/>
      <c r="AF191" s="89"/>
      <c r="AG191" s="89"/>
      <c r="AH191" s="89"/>
      <c r="AI191" s="89"/>
      <c r="AJ191" s="89"/>
      <c r="AK191" s="89"/>
      <c r="AL191" s="89"/>
      <c r="AM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1162"/>
      <c r="X192" s="1162"/>
      <c r="Y192" s="89"/>
      <c r="Z192" s="89"/>
      <c r="AA192" s="89"/>
      <c r="AB192" s="89"/>
      <c r="AC192" s="1163"/>
      <c r="AD192" s="1163"/>
      <c r="AE192" s="1163"/>
      <c r="AF192" s="89"/>
      <c r="AG192" s="89"/>
      <c r="AH192" s="89"/>
      <c r="AI192" s="89"/>
      <c r="AJ192" s="89"/>
      <c r="AK192" s="89"/>
      <c r="AL192" s="89"/>
      <c r="AM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1162"/>
      <c r="X193" s="1162"/>
      <c r="Y193" s="89"/>
      <c r="Z193" s="89"/>
      <c r="AA193" s="89"/>
      <c r="AB193" s="89"/>
      <c r="AC193" s="1163"/>
      <c r="AD193" s="1163"/>
      <c r="AE193" s="1163"/>
      <c r="AF193" s="89"/>
      <c r="AG193" s="89"/>
      <c r="AH193" s="89"/>
      <c r="AI193" s="89"/>
      <c r="AJ193" s="89"/>
      <c r="AK193" s="89"/>
      <c r="AL193" s="89"/>
      <c r="AM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1162"/>
      <c r="X194" s="1162"/>
      <c r="Y194" s="89"/>
      <c r="Z194" s="89"/>
      <c r="AA194" s="89"/>
      <c r="AB194" s="89"/>
      <c r="AC194" s="1163"/>
      <c r="AD194" s="1163"/>
      <c r="AE194" s="1163"/>
      <c r="AF194" s="89"/>
      <c r="AG194" s="89"/>
      <c r="AH194" s="89"/>
      <c r="AI194" s="89"/>
      <c r="AJ194" s="89"/>
      <c r="AK194" s="89"/>
      <c r="AL194" s="89"/>
      <c r="AM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1162"/>
      <c r="X195" s="1162"/>
      <c r="Y195" s="89"/>
      <c r="Z195" s="89"/>
      <c r="AA195" s="89"/>
      <c r="AB195" s="89"/>
      <c r="AC195" s="1163"/>
      <c r="AD195" s="1163"/>
      <c r="AE195" s="1163"/>
      <c r="AF195" s="89"/>
      <c r="AG195" s="89"/>
      <c r="AH195" s="89"/>
      <c r="AI195" s="89"/>
      <c r="AJ195" s="89"/>
      <c r="AK195" s="89"/>
      <c r="AL195" s="89"/>
      <c r="AM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1162"/>
      <c r="X196" s="1162"/>
      <c r="Y196" s="89"/>
      <c r="Z196" s="89"/>
      <c r="AA196" s="89"/>
      <c r="AB196" s="89"/>
      <c r="AC196" s="1163"/>
      <c r="AD196" s="1163"/>
      <c r="AE196" s="1163"/>
      <c r="AF196" s="89"/>
      <c r="AG196" s="89"/>
      <c r="AH196" s="89"/>
      <c r="AI196" s="89"/>
      <c r="AJ196" s="89"/>
      <c r="AK196" s="89"/>
      <c r="AL196" s="89"/>
      <c r="AM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1162"/>
      <c r="X197" s="1162"/>
      <c r="Y197" s="89"/>
      <c r="Z197" s="89"/>
      <c r="AA197" s="89"/>
      <c r="AB197" s="89"/>
      <c r="AC197" s="1163"/>
      <c r="AD197" s="1163"/>
      <c r="AE197" s="1163"/>
      <c r="AF197" s="89"/>
      <c r="AG197" s="89"/>
      <c r="AH197" s="89"/>
      <c r="AI197" s="89"/>
      <c r="AJ197" s="89"/>
      <c r="AK197" s="89"/>
      <c r="AL197" s="89"/>
      <c r="AM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1162"/>
      <c r="X198" s="1162"/>
      <c r="Y198" s="89"/>
      <c r="Z198" s="89"/>
      <c r="AA198" s="89"/>
      <c r="AB198" s="89"/>
      <c r="AC198" s="1163"/>
      <c r="AD198" s="1163"/>
      <c r="AE198" s="1163"/>
      <c r="AF198" s="89"/>
      <c r="AG198" s="89"/>
      <c r="AH198" s="89"/>
      <c r="AI198" s="89"/>
      <c r="AJ198" s="89"/>
      <c r="AK198" s="89"/>
      <c r="AL198" s="89"/>
      <c r="AM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1162"/>
      <c r="X199" s="1162"/>
      <c r="Y199" s="89"/>
      <c r="Z199" s="89"/>
      <c r="AA199" s="89"/>
      <c r="AB199" s="89"/>
      <c r="AC199" s="1163"/>
      <c r="AD199" s="1163"/>
      <c r="AE199" s="1163"/>
      <c r="AF199" s="89"/>
      <c r="AG199" s="89"/>
      <c r="AH199" s="89"/>
      <c r="AI199" s="89"/>
      <c r="AJ199" s="89"/>
      <c r="AK199" s="89"/>
      <c r="AL199" s="89"/>
      <c r="AM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1162"/>
      <c r="X200" s="1162"/>
      <c r="Y200" s="89"/>
      <c r="Z200" s="89"/>
      <c r="AA200" s="89"/>
      <c r="AB200" s="89"/>
      <c r="AC200" s="1163"/>
      <c r="AD200" s="1163"/>
      <c r="AE200" s="1163"/>
      <c r="AF200" s="89"/>
      <c r="AG200" s="89"/>
      <c r="AH200" s="89"/>
      <c r="AI200" s="89"/>
      <c r="AJ200" s="89"/>
      <c r="AK200" s="89"/>
      <c r="AL200" s="89"/>
      <c r="AM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1162"/>
      <c r="X201" s="1162"/>
      <c r="Y201" s="89"/>
      <c r="Z201" s="89"/>
      <c r="AA201" s="89"/>
      <c r="AB201" s="89"/>
      <c r="AC201" s="1163"/>
      <c r="AD201" s="1163"/>
      <c r="AE201" s="1163"/>
      <c r="AF201" s="89"/>
      <c r="AG201" s="89"/>
      <c r="AH201" s="89"/>
      <c r="AI201" s="89"/>
      <c r="AJ201" s="89"/>
      <c r="AK201" s="89"/>
      <c r="AL201" s="89"/>
      <c r="AM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1162"/>
      <c r="X202" s="1162"/>
      <c r="Y202" s="89"/>
      <c r="Z202" s="89"/>
      <c r="AA202" s="89"/>
      <c r="AB202" s="89"/>
      <c r="AC202" s="1163"/>
      <c r="AD202" s="1163"/>
      <c r="AE202" s="1163"/>
      <c r="AF202" s="89"/>
      <c r="AG202" s="89"/>
      <c r="AH202" s="89"/>
      <c r="AI202" s="89"/>
      <c r="AJ202" s="89"/>
      <c r="AK202" s="89"/>
      <c r="AL202" s="89"/>
      <c r="AM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1162"/>
      <c r="X203" s="1162"/>
      <c r="Y203" s="89"/>
      <c r="Z203" s="89"/>
      <c r="AA203" s="89"/>
      <c r="AB203" s="89"/>
      <c r="AC203" s="1163"/>
      <c r="AD203" s="1163"/>
      <c r="AE203" s="1163"/>
      <c r="AF203" s="89"/>
      <c r="AG203" s="89"/>
      <c r="AH203" s="89"/>
      <c r="AI203" s="89"/>
      <c r="AJ203" s="89"/>
      <c r="AK203" s="89"/>
      <c r="AL203" s="89"/>
      <c r="AM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1162"/>
      <c r="X204" s="1162"/>
      <c r="Y204" s="89"/>
      <c r="Z204" s="89"/>
      <c r="AA204" s="89"/>
      <c r="AB204" s="89"/>
      <c r="AC204" s="1163"/>
      <c r="AD204" s="1163"/>
      <c r="AE204" s="1163"/>
      <c r="AF204" s="89"/>
      <c r="AG204" s="89"/>
      <c r="AH204" s="89"/>
      <c r="AI204" s="89"/>
      <c r="AJ204" s="89"/>
      <c r="AK204" s="89"/>
      <c r="AL204" s="89"/>
      <c r="AM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1162"/>
      <c r="X205" s="1162"/>
      <c r="Y205" s="89"/>
      <c r="Z205" s="89"/>
      <c r="AA205" s="89"/>
      <c r="AB205" s="89"/>
      <c r="AC205" s="1163"/>
      <c r="AD205" s="1163"/>
      <c r="AE205" s="1163"/>
      <c r="AF205" s="89"/>
      <c r="AG205" s="89"/>
      <c r="AH205" s="89"/>
      <c r="AI205" s="89"/>
      <c r="AJ205" s="89"/>
      <c r="AK205" s="89"/>
      <c r="AL205" s="89"/>
      <c r="AM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1162"/>
      <c r="X206" s="1162"/>
      <c r="Y206" s="89"/>
      <c r="Z206" s="89"/>
      <c r="AA206" s="89"/>
      <c r="AB206" s="89"/>
      <c r="AC206" s="1163"/>
      <c r="AD206" s="1163"/>
      <c r="AE206" s="1163"/>
      <c r="AF206" s="89"/>
      <c r="AG206" s="89"/>
      <c r="AH206" s="89"/>
      <c r="AI206" s="89"/>
      <c r="AJ206" s="89"/>
      <c r="AK206" s="89"/>
      <c r="AL206" s="89"/>
      <c r="AM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1162"/>
      <c r="X207" s="1162"/>
      <c r="Y207" s="89"/>
      <c r="Z207" s="89"/>
      <c r="AA207" s="89"/>
      <c r="AB207" s="89"/>
      <c r="AC207" s="1163"/>
      <c r="AD207" s="1163"/>
      <c r="AE207" s="1163"/>
      <c r="AF207" s="89"/>
      <c r="AG207" s="89"/>
      <c r="AH207" s="89"/>
      <c r="AI207" s="89"/>
      <c r="AJ207" s="89"/>
      <c r="AK207" s="89"/>
      <c r="AL207" s="89"/>
      <c r="AM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1162"/>
      <c r="X208" s="1162"/>
      <c r="Y208" s="89"/>
      <c r="Z208" s="89"/>
      <c r="AA208" s="89"/>
      <c r="AB208" s="89"/>
      <c r="AC208" s="1163"/>
      <c r="AD208" s="1163"/>
      <c r="AE208" s="1163"/>
      <c r="AF208" s="89"/>
      <c r="AG208" s="89"/>
      <c r="AH208" s="89"/>
      <c r="AI208" s="89"/>
      <c r="AJ208" s="89"/>
      <c r="AK208" s="89"/>
      <c r="AL208" s="89"/>
      <c r="AM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1162"/>
      <c r="X209" s="1162"/>
      <c r="Y209" s="89"/>
      <c r="Z209" s="89"/>
      <c r="AA209" s="89"/>
      <c r="AB209" s="89"/>
      <c r="AC209" s="1163"/>
      <c r="AD209" s="1163"/>
      <c r="AE209" s="1163"/>
      <c r="AF209" s="89"/>
      <c r="AG209" s="89"/>
      <c r="AH209" s="89"/>
      <c r="AI209" s="89"/>
      <c r="AJ209" s="89"/>
      <c r="AK209" s="89"/>
      <c r="AL209" s="89"/>
      <c r="AM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1162"/>
      <c r="X210" s="1162"/>
      <c r="Y210" s="89"/>
      <c r="Z210" s="89"/>
      <c r="AA210" s="89"/>
      <c r="AB210" s="89"/>
      <c r="AC210" s="1163"/>
      <c r="AD210" s="1163"/>
      <c r="AE210" s="1163"/>
      <c r="AF210" s="89"/>
      <c r="AG210" s="89"/>
      <c r="AH210" s="89"/>
      <c r="AI210" s="89"/>
      <c r="AJ210" s="89"/>
      <c r="AK210" s="89"/>
      <c r="AL210" s="89"/>
      <c r="AM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1162"/>
      <c r="X211" s="1162"/>
      <c r="Y211" s="89"/>
      <c r="Z211" s="89"/>
      <c r="AA211" s="89"/>
      <c r="AB211" s="89"/>
      <c r="AC211" s="1163"/>
      <c r="AD211" s="1163"/>
      <c r="AE211" s="1163"/>
      <c r="AF211" s="89"/>
      <c r="AG211" s="89"/>
      <c r="AH211" s="89"/>
      <c r="AI211" s="89"/>
      <c r="AJ211" s="89"/>
      <c r="AK211" s="89"/>
      <c r="AL211" s="89"/>
      <c r="AM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1162"/>
      <c r="X212" s="1162"/>
      <c r="Y212" s="89"/>
      <c r="Z212" s="89"/>
      <c r="AA212" s="89"/>
      <c r="AB212" s="89"/>
      <c r="AC212" s="1163"/>
      <c r="AD212" s="1163"/>
      <c r="AE212" s="1163"/>
      <c r="AF212" s="89"/>
      <c r="AG212" s="89"/>
      <c r="AH212" s="89"/>
      <c r="AI212" s="89"/>
      <c r="AJ212" s="89"/>
      <c r="AK212" s="89"/>
      <c r="AL212" s="89"/>
      <c r="AM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1162"/>
      <c r="X213" s="1162"/>
      <c r="Y213" s="89"/>
      <c r="Z213" s="89"/>
      <c r="AA213" s="89"/>
      <c r="AB213" s="89"/>
      <c r="AC213" s="1163"/>
      <c r="AD213" s="1163"/>
      <c r="AE213" s="1163"/>
      <c r="AF213" s="89"/>
      <c r="AG213" s="89"/>
      <c r="AH213" s="89"/>
      <c r="AI213" s="89"/>
      <c r="AJ213" s="89"/>
      <c r="AK213" s="89"/>
      <c r="AL213" s="89"/>
      <c r="AM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1162"/>
      <c r="X214" s="1162"/>
      <c r="Y214" s="89"/>
      <c r="Z214" s="89"/>
      <c r="AA214" s="89"/>
      <c r="AB214" s="89"/>
      <c r="AC214" s="1163"/>
      <c r="AD214" s="1163"/>
      <c r="AE214" s="1163"/>
      <c r="AF214" s="89"/>
      <c r="AG214" s="89"/>
      <c r="AH214" s="89"/>
      <c r="AI214" s="89"/>
      <c r="AJ214" s="89"/>
      <c r="AK214" s="89"/>
      <c r="AL214" s="89"/>
      <c r="AM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1162"/>
      <c r="X215" s="1162"/>
      <c r="Y215" s="89"/>
      <c r="Z215" s="89"/>
      <c r="AA215" s="89"/>
      <c r="AB215" s="89"/>
      <c r="AC215" s="1163"/>
      <c r="AD215" s="1163"/>
      <c r="AE215" s="1163"/>
      <c r="AF215" s="89"/>
      <c r="AG215" s="89"/>
      <c r="AH215" s="89"/>
      <c r="AI215" s="89"/>
      <c r="AJ215" s="89"/>
      <c r="AK215" s="89"/>
      <c r="AL215" s="89"/>
      <c r="AM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1162"/>
      <c r="X216" s="1162"/>
      <c r="Y216" s="89"/>
      <c r="Z216" s="89"/>
      <c r="AA216" s="89"/>
      <c r="AB216" s="89"/>
      <c r="AC216" s="1163"/>
      <c r="AD216" s="1163"/>
      <c r="AE216" s="1163"/>
      <c r="AF216" s="89"/>
      <c r="AG216" s="89"/>
      <c r="AH216" s="89"/>
      <c r="AI216" s="89"/>
      <c r="AJ216" s="89"/>
      <c r="AK216" s="89"/>
      <c r="AL216" s="89"/>
      <c r="AM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1162"/>
      <c r="X217" s="1162"/>
      <c r="Y217" s="89"/>
      <c r="Z217" s="89"/>
      <c r="AA217" s="89"/>
      <c r="AB217" s="89"/>
      <c r="AC217" s="1163"/>
      <c r="AD217" s="1163"/>
      <c r="AE217" s="1163"/>
      <c r="AF217" s="89"/>
      <c r="AG217" s="89"/>
      <c r="AH217" s="89"/>
      <c r="AI217" s="89"/>
      <c r="AJ217" s="89"/>
      <c r="AK217" s="89"/>
      <c r="AL217" s="89"/>
      <c r="AM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1162"/>
      <c r="X218" s="1162"/>
      <c r="Y218" s="89"/>
      <c r="Z218" s="89"/>
      <c r="AA218" s="89"/>
      <c r="AB218" s="89"/>
      <c r="AC218" s="1163"/>
      <c r="AD218" s="1163"/>
      <c r="AE218" s="1163"/>
      <c r="AF218" s="89"/>
      <c r="AG218" s="89"/>
      <c r="AH218" s="89"/>
      <c r="AI218" s="89"/>
      <c r="AJ218" s="89"/>
      <c r="AK218" s="89"/>
      <c r="AL218" s="89"/>
      <c r="AM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1162"/>
      <c r="X219" s="1162"/>
      <c r="Y219" s="89"/>
      <c r="Z219" s="89"/>
      <c r="AA219" s="89"/>
      <c r="AB219" s="89"/>
      <c r="AC219" s="1163"/>
      <c r="AD219" s="1163"/>
      <c r="AE219" s="1163"/>
      <c r="AF219" s="89"/>
      <c r="AG219" s="89"/>
      <c r="AH219" s="89"/>
      <c r="AI219" s="89"/>
      <c r="AJ219" s="89"/>
      <c r="AK219" s="89"/>
      <c r="AL219" s="89"/>
      <c r="AM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1162"/>
      <c r="X220" s="1162"/>
      <c r="Y220" s="89"/>
      <c r="Z220" s="89"/>
      <c r="AA220" s="89"/>
      <c r="AB220" s="89"/>
      <c r="AC220" s="1163"/>
      <c r="AD220" s="1163"/>
      <c r="AE220" s="1163"/>
      <c r="AF220" s="89"/>
      <c r="AG220" s="89"/>
      <c r="AH220" s="89"/>
      <c r="AI220" s="89"/>
      <c r="AJ220" s="89"/>
      <c r="AK220" s="89"/>
      <c r="AL220" s="89"/>
      <c r="AM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1162"/>
      <c r="X221" s="1162"/>
      <c r="Y221" s="89"/>
      <c r="Z221" s="89"/>
      <c r="AA221" s="89"/>
      <c r="AB221" s="89"/>
      <c r="AC221" s="1163"/>
      <c r="AD221" s="1163"/>
      <c r="AE221" s="1163"/>
      <c r="AF221" s="89"/>
      <c r="AG221" s="89"/>
      <c r="AH221" s="89"/>
      <c r="AI221" s="89"/>
      <c r="AJ221" s="89"/>
      <c r="AK221" s="89"/>
      <c r="AL221" s="89"/>
      <c r="AM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1162"/>
      <c r="X222" s="1162"/>
      <c r="Y222" s="89"/>
      <c r="Z222" s="89"/>
      <c r="AA222" s="89"/>
      <c r="AB222" s="89"/>
      <c r="AC222" s="1163"/>
      <c r="AD222" s="1163"/>
      <c r="AE222" s="1163"/>
      <c r="AF222" s="89"/>
      <c r="AG222" s="89"/>
      <c r="AH222" s="89"/>
      <c r="AI222" s="89"/>
      <c r="AJ222" s="89"/>
      <c r="AK222" s="89"/>
      <c r="AL222" s="89"/>
      <c r="AM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1162"/>
      <c r="X223" s="1162"/>
      <c r="Y223" s="89"/>
      <c r="Z223" s="89"/>
      <c r="AA223" s="89"/>
      <c r="AB223" s="89"/>
      <c r="AC223" s="1163"/>
      <c r="AD223" s="1163"/>
      <c r="AE223" s="1163"/>
      <c r="AF223" s="89"/>
      <c r="AG223" s="89"/>
      <c r="AH223" s="89"/>
      <c r="AI223" s="89"/>
      <c r="AJ223" s="89"/>
      <c r="AK223" s="89"/>
      <c r="AL223" s="89"/>
      <c r="AM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1162"/>
      <c r="X224" s="1162"/>
      <c r="Y224" s="89"/>
      <c r="Z224" s="89"/>
      <c r="AA224" s="89"/>
      <c r="AB224" s="89"/>
      <c r="AC224" s="1163"/>
      <c r="AD224" s="1163"/>
      <c r="AE224" s="1163"/>
      <c r="AF224" s="89"/>
      <c r="AG224" s="89"/>
      <c r="AH224" s="89"/>
      <c r="AI224" s="89"/>
      <c r="AJ224" s="89"/>
      <c r="AK224" s="89"/>
      <c r="AL224" s="89"/>
      <c r="AM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1162"/>
      <c r="X225" s="1162"/>
      <c r="Y225" s="89"/>
      <c r="Z225" s="89"/>
      <c r="AA225" s="89"/>
      <c r="AB225" s="89"/>
      <c r="AC225" s="1163"/>
      <c r="AD225" s="1163"/>
      <c r="AE225" s="1163"/>
      <c r="AF225" s="89"/>
      <c r="AG225" s="89"/>
      <c r="AH225" s="89"/>
      <c r="AI225" s="89"/>
      <c r="AJ225" s="89"/>
      <c r="AK225" s="89"/>
      <c r="AL225" s="89"/>
      <c r="AM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1162"/>
      <c r="X226" s="1162"/>
      <c r="Y226" s="89"/>
      <c r="Z226" s="89"/>
      <c r="AA226" s="89"/>
      <c r="AB226" s="89"/>
      <c r="AC226" s="1163"/>
      <c r="AD226" s="1163"/>
      <c r="AE226" s="1163"/>
      <c r="AF226" s="89"/>
      <c r="AG226" s="89"/>
      <c r="AH226" s="89"/>
      <c r="AI226" s="89"/>
      <c r="AJ226" s="89"/>
      <c r="AK226" s="89"/>
      <c r="AL226" s="89"/>
      <c r="AM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1162"/>
      <c r="X227" s="1162"/>
      <c r="Y227" s="89"/>
      <c r="Z227" s="89"/>
      <c r="AA227" s="89"/>
      <c r="AB227" s="89"/>
      <c r="AC227" s="1163"/>
      <c r="AD227" s="1163"/>
      <c r="AE227" s="1163"/>
      <c r="AF227" s="89"/>
      <c r="AG227" s="89"/>
      <c r="AH227" s="89"/>
      <c r="AI227" s="89"/>
      <c r="AJ227" s="89"/>
      <c r="AK227" s="89"/>
      <c r="AL227" s="89"/>
      <c r="AM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1162"/>
      <c r="X228" s="1162"/>
      <c r="Y228" s="89"/>
      <c r="Z228" s="89"/>
      <c r="AA228" s="89"/>
      <c r="AB228" s="89"/>
      <c r="AC228" s="1163"/>
      <c r="AD228" s="1163"/>
      <c r="AE228" s="1163"/>
      <c r="AF228" s="89"/>
      <c r="AG228" s="89"/>
      <c r="AH228" s="89"/>
      <c r="AI228" s="89"/>
      <c r="AJ228" s="89"/>
      <c r="AK228" s="89"/>
      <c r="AL228" s="89"/>
      <c r="AM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1162"/>
      <c r="X229" s="1162"/>
      <c r="Y229" s="89"/>
      <c r="Z229" s="89"/>
      <c r="AA229" s="89"/>
      <c r="AB229" s="89"/>
      <c r="AC229" s="1163"/>
      <c r="AD229" s="1163"/>
      <c r="AE229" s="1163"/>
      <c r="AF229" s="89"/>
      <c r="AG229" s="89"/>
      <c r="AH229" s="89"/>
      <c r="AI229" s="89"/>
      <c r="AJ229" s="89"/>
      <c r="AK229" s="89"/>
      <c r="AL229" s="89"/>
      <c r="AM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1162"/>
      <c r="X230" s="1162"/>
      <c r="Y230" s="89"/>
      <c r="Z230" s="89"/>
      <c r="AA230" s="89"/>
      <c r="AB230" s="89"/>
      <c r="AC230" s="1163"/>
      <c r="AD230" s="1163"/>
      <c r="AE230" s="1163"/>
      <c r="AF230" s="89"/>
      <c r="AG230" s="89"/>
      <c r="AH230" s="89"/>
      <c r="AI230" s="89"/>
      <c r="AJ230" s="89"/>
      <c r="AK230" s="89"/>
      <c r="AL230" s="89"/>
      <c r="AM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1162"/>
      <c r="X231" s="1162"/>
      <c r="Y231" s="89"/>
      <c r="Z231" s="89"/>
      <c r="AA231" s="89"/>
      <c r="AB231" s="89"/>
      <c r="AC231" s="1163"/>
      <c r="AD231" s="1163"/>
      <c r="AE231" s="1163"/>
      <c r="AF231" s="89"/>
      <c r="AG231" s="89"/>
      <c r="AH231" s="89"/>
      <c r="AI231" s="89"/>
      <c r="AJ231" s="89"/>
      <c r="AK231" s="89"/>
      <c r="AL231" s="89"/>
      <c r="AM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1162"/>
      <c r="X232" s="1162"/>
      <c r="Y232" s="89"/>
      <c r="Z232" s="89"/>
      <c r="AA232" s="89"/>
      <c r="AB232" s="89"/>
      <c r="AC232" s="1163"/>
      <c r="AD232" s="1163"/>
      <c r="AE232" s="1163"/>
      <c r="AF232" s="89"/>
      <c r="AG232" s="89"/>
      <c r="AH232" s="89"/>
      <c r="AI232" s="89"/>
      <c r="AJ232" s="89"/>
      <c r="AK232" s="89"/>
      <c r="AL232" s="89"/>
      <c r="AM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1162"/>
      <c r="X233" s="1162"/>
      <c r="Y233" s="89"/>
      <c r="Z233" s="89"/>
      <c r="AA233" s="89"/>
      <c r="AB233" s="89"/>
      <c r="AC233" s="1163"/>
      <c r="AD233" s="1163"/>
      <c r="AE233" s="1163"/>
      <c r="AF233" s="89"/>
      <c r="AG233" s="89"/>
      <c r="AH233" s="89"/>
      <c r="AI233" s="89"/>
      <c r="AJ233" s="89"/>
      <c r="AK233" s="89"/>
      <c r="AL233" s="89"/>
      <c r="AM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1162"/>
      <c r="X234" s="1162"/>
      <c r="Y234" s="89"/>
      <c r="Z234" s="89"/>
      <c r="AA234" s="89"/>
      <c r="AB234" s="89"/>
      <c r="AC234" s="1163"/>
      <c r="AD234" s="1163"/>
      <c r="AE234" s="1163"/>
      <c r="AF234" s="89"/>
      <c r="AG234" s="89"/>
      <c r="AH234" s="89"/>
      <c r="AI234" s="89"/>
      <c r="AJ234" s="89"/>
      <c r="AK234" s="89"/>
      <c r="AL234" s="89"/>
      <c r="AM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1162"/>
      <c r="X235" s="1162"/>
      <c r="Y235" s="89"/>
      <c r="Z235" s="89"/>
      <c r="AA235" s="89"/>
      <c r="AB235" s="89"/>
      <c r="AC235" s="1163"/>
      <c r="AD235" s="1163"/>
      <c r="AE235" s="1163"/>
      <c r="AF235" s="89"/>
      <c r="AG235" s="89"/>
      <c r="AH235" s="89"/>
      <c r="AI235" s="89"/>
      <c r="AJ235" s="89"/>
      <c r="AK235" s="89"/>
      <c r="AL235" s="89"/>
      <c r="AM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1162"/>
      <c r="X236" s="1162"/>
      <c r="Y236" s="89"/>
      <c r="Z236" s="89"/>
      <c r="AA236" s="89"/>
      <c r="AB236" s="89"/>
      <c r="AC236" s="1163"/>
      <c r="AD236" s="1163"/>
      <c r="AE236" s="1163"/>
      <c r="AF236" s="89"/>
      <c r="AG236" s="89"/>
      <c r="AH236" s="89"/>
      <c r="AI236" s="89"/>
      <c r="AJ236" s="89"/>
      <c r="AK236" s="89"/>
      <c r="AL236" s="89"/>
      <c r="AM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1162"/>
      <c r="X237" s="1162"/>
      <c r="Y237" s="89"/>
      <c r="Z237" s="89"/>
      <c r="AA237" s="89"/>
      <c r="AB237" s="89"/>
      <c r="AC237" s="1163"/>
      <c r="AD237" s="1163"/>
      <c r="AE237" s="1163"/>
      <c r="AF237" s="89"/>
      <c r="AG237" s="89"/>
      <c r="AH237" s="89"/>
      <c r="AI237" s="89"/>
      <c r="AJ237" s="89"/>
      <c r="AK237" s="89"/>
      <c r="AL237" s="89"/>
      <c r="AM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1162"/>
      <c r="X238" s="1162"/>
      <c r="Y238" s="89"/>
      <c r="Z238" s="89"/>
      <c r="AA238" s="89"/>
      <c r="AB238" s="89"/>
      <c r="AC238" s="1163"/>
      <c r="AD238" s="1163"/>
      <c r="AE238" s="1163"/>
      <c r="AF238" s="89"/>
      <c r="AG238" s="89"/>
      <c r="AH238" s="89"/>
      <c r="AI238" s="89"/>
      <c r="AJ238" s="89"/>
      <c r="AK238" s="89"/>
      <c r="AL238" s="89"/>
      <c r="AM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1162"/>
      <c r="X239" s="1162"/>
      <c r="Y239" s="89"/>
      <c r="Z239" s="89"/>
      <c r="AA239" s="89"/>
      <c r="AB239" s="89"/>
      <c r="AC239" s="1163"/>
      <c r="AD239" s="1163"/>
      <c r="AE239" s="1163"/>
      <c r="AF239" s="89"/>
      <c r="AG239" s="89"/>
      <c r="AH239" s="89"/>
      <c r="AI239" s="89"/>
      <c r="AJ239" s="89"/>
      <c r="AK239" s="89"/>
      <c r="AL239" s="89"/>
      <c r="AM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1162"/>
      <c r="X240" s="1162"/>
      <c r="Y240" s="89"/>
      <c r="Z240" s="89"/>
      <c r="AA240" s="89"/>
      <c r="AB240" s="89"/>
      <c r="AC240" s="1163"/>
      <c r="AD240" s="1163"/>
      <c r="AE240" s="1163"/>
      <c r="AF240" s="89"/>
      <c r="AG240" s="89"/>
      <c r="AH240" s="89"/>
      <c r="AI240" s="89"/>
      <c r="AJ240" s="89"/>
      <c r="AK240" s="89"/>
      <c r="AL240" s="89"/>
      <c r="AM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1162"/>
      <c r="X241" s="1162"/>
      <c r="Y241" s="89"/>
      <c r="Z241" s="89"/>
      <c r="AA241" s="89"/>
      <c r="AB241" s="89"/>
      <c r="AC241" s="1163"/>
      <c r="AD241" s="1163"/>
      <c r="AE241" s="1163"/>
      <c r="AF241" s="89"/>
      <c r="AG241" s="89"/>
      <c r="AH241" s="89"/>
      <c r="AI241" s="89"/>
      <c r="AJ241" s="89"/>
      <c r="AK241" s="89"/>
      <c r="AL241" s="89"/>
      <c r="AM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1162"/>
      <c r="X242" s="1162"/>
      <c r="Y242" s="89"/>
      <c r="Z242" s="89"/>
      <c r="AA242" s="89"/>
      <c r="AB242" s="89"/>
      <c r="AC242" s="1163"/>
      <c r="AD242" s="1163"/>
      <c r="AE242" s="1163"/>
      <c r="AF242" s="89"/>
      <c r="AG242" s="89"/>
      <c r="AH242" s="89"/>
      <c r="AI242" s="89"/>
      <c r="AJ242" s="89"/>
      <c r="AK242" s="89"/>
      <c r="AL242" s="89"/>
      <c r="AM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1162"/>
      <c r="X243" s="1162"/>
      <c r="Y243" s="89"/>
      <c r="Z243" s="89"/>
      <c r="AA243" s="89"/>
      <c r="AB243" s="89"/>
      <c r="AC243" s="1163"/>
      <c r="AD243" s="1163"/>
      <c r="AE243" s="1163"/>
      <c r="AF243" s="89"/>
      <c r="AG243" s="89"/>
      <c r="AH243" s="89"/>
      <c r="AI243" s="89"/>
      <c r="AJ243" s="89"/>
      <c r="AK243" s="89"/>
      <c r="AL243" s="89"/>
      <c r="AM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1162"/>
      <c r="X244" s="1162"/>
      <c r="Y244" s="89"/>
      <c r="Z244" s="89"/>
      <c r="AA244" s="89"/>
      <c r="AB244" s="89"/>
      <c r="AC244" s="1163"/>
      <c r="AD244" s="1163"/>
      <c r="AE244" s="1163"/>
      <c r="AF244" s="89"/>
      <c r="AG244" s="89"/>
      <c r="AH244" s="89"/>
      <c r="AI244" s="89"/>
      <c r="AJ244" s="89"/>
      <c r="AK244" s="89"/>
      <c r="AL244" s="89"/>
      <c r="AM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1162"/>
      <c r="X245" s="1162"/>
      <c r="Y245" s="89"/>
      <c r="Z245" s="89"/>
      <c r="AA245" s="89"/>
      <c r="AB245" s="89"/>
      <c r="AC245" s="1163"/>
      <c r="AD245" s="1163"/>
      <c r="AE245" s="1163"/>
      <c r="AF245" s="89"/>
      <c r="AG245" s="89"/>
      <c r="AH245" s="89"/>
      <c r="AI245" s="89"/>
      <c r="AJ245" s="89"/>
      <c r="AK245" s="89"/>
      <c r="AL245" s="89"/>
      <c r="AM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1162"/>
      <c r="X246" s="1162"/>
      <c r="Y246" s="89"/>
      <c r="Z246" s="89"/>
      <c r="AA246" s="89"/>
      <c r="AB246" s="89"/>
      <c r="AC246" s="1163"/>
      <c r="AD246" s="1163"/>
      <c r="AE246" s="1163"/>
      <c r="AF246" s="89"/>
      <c r="AG246" s="89"/>
      <c r="AH246" s="89"/>
      <c r="AI246" s="89"/>
      <c r="AJ246" s="89"/>
      <c r="AK246" s="89"/>
      <c r="AL246" s="89"/>
      <c r="AM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1162"/>
      <c r="X247" s="1162"/>
      <c r="Y247" s="89"/>
      <c r="Z247" s="89"/>
      <c r="AA247" s="89"/>
      <c r="AB247" s="89"/>
      <c r="AC247" s="1163"/>
      <c r="AD247" s="1163"/>
      <c r="AE247" s="1163"/>
      <c r="AF247" s="89"/>
      <c r="AG247" s="89"/>
      <c r="AH247" s="89"/>
      <c r="AI247" s="89"/>
      <c r="AJ247" s="89"/>
      <c r="AK247" s="89"/>
      <c r="AL247" s="89"/>
      <c r="AM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1162"/>
      <c r="X248" s="1162"/>
      <c r="Y248" s="89"/>
      <c r="Z248" s="89"/>
      <c r="AA248" s="89"/>
      <c r="AB248" s="89"/>
      <c r="AC248" s="1163"/>
      <c r="AD248" s="1163"/>
      <c r="AE248" s="1163"/>
      <c r="AF248" s="89"/>
      <c r="AG248" s="89"/>
      <c r="AH248" s="89"/>
      <c r="AI248" s="89"/>
      <c r="AJ248" s="89"/>
      <c r="AK248" s="89"/>
      <c r="AL248" s="89"/>
      <c r="AM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1162"/>
      <c r="X249" s="1162"/>
      <c r="Y249" s="89"/>
      <c r="Z249" s="89"/>
      <c r="AA249" s="89"/>
      <c r="AB249" s="89"/>
      <c r="AC249" s="1163"/>
      <c r="AD249" s="1163"/>
      <c r="AE249" s="1163"/>
      <c r="AF249" s="89"/>
      <c r="AG249" s="89"/>
      <c r="AH249" s="89"/>
      <c r="AI249" s="89"/>
      <c r="AJ249" s="89"/>
      <c r="AK249" s="89"/>
      <c r="AL249" s="89"/>
      <c r="AM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1162"/>
      <c r="X250" s="1162"/>
      <c r="Y250" s="89"/>
      <c r="Z250" s="89"/>
      <c r="AA250" s="89"/>
      <c r="AB250" s="89"/>
      <c r="AC250" s="1163"/>
      <c r="AD250" s="1163"/>
      <c r="AE250" s="1163"/>
      <c r="AF250" s="89"/>
      <c r="AG250" s="89"/>
      <c r="AH250" s="89"/>
      <c r="AI250" s="89"/>
      <c r="AJ250" s="89"/>
      <c r="AK250" s="89"/>
      <c r="AL250" s="89"/>
      <c r="AM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1162"/>
      <c r="X251" s="1162"/>
      <c r="Y251" s="89"/>
      <c r="Z251" s="89"/>
      <c r="AA251" s="89"/>
      <c r="AB251" s="89"/>
      <c r="AC251" s="1163"/>
      <c r="AD251" s="1163"/>
      <c r="AE251" s="1163"/>
      <c r="AF251" s="89"/>
      <c r="AG251" s="89"/>
      <c r="AH251" s="89"/>
      <c r="AI251" s="89"/>
      <c r="AJ251" s="89"/>
      <c r="AK251" s="89"/>
      <c r="AL251" s="89"/>
      <c r="AM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1162"/>
      <c r="X252" s="1162"/>
      <c r="Y252" s="89"/>
      <c r="Z252" s="89"/>
      <c r="AA252" s="89"/>
      <c r="AB252" s="89"/>
      <c r="AC252" s="1163"/>
      <c r="AD252" s="1163"/>
      <c r="AE252" s="1163"/>
      <c r="AF252" s="89"/>
      <c r="AG252" s="89"/>
      <c r="AH252" s="89"/>
      <c r="AI252" s="89"/>
      <c r="AJ252" s="89"/>
      <c r="AK252" s="89"/>
      <c r="AL252" s="89"/>
      <c r="AM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1162"/>
      <c r="X253" s="1162"/>
      <c r="Y253" s="89"/>
      <c r="Z253" s="89"/>
      <c r="AA253" s="89"/>
      <c r="AB253" s="89"/>
      <c r="AC253" s="1163"/>
      <c r="AD253" s="1163"/>
      <c r="AE253" s="1163"/>
      <c r="AF253" s="89"/>
      <c r="AG253" s="89"/>
      <c r="AH253" s="89"/>
      <c r="AI253" s="89"/>
      <c r="AJ253" s="89"/>
      <c r="AK253" s="89"/>
      <c r="AL253" s="89"/>
      <c r="AM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1162"/>
      <c r="X254" s="1162"/>
      <c r="Y254" s="89"/>
      <c r="Z254" s="89"/>
      <c r="AA254" s="89"/>
      <c r="AB254" s="89"/>
      <c r="AC254" s="1163"/>
      <c r="AD254" s="1163"/>
      <c r="AE254" s="1163"/>
      <c r="AF254" s="89"/>
      <c r="AG254" s="89"/>
      <c r="AH254" s="89"/>
      <c r="AI254" s="89"/>
      <c r="AJ254" s="89"/>
      <c r="AK254" s="89"/>
      <c r="AL254" s="89"/>
      <c r="AM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1162"/>
      <c r="X255" s="1162"/>
      <c r="Y255" s="89"/>
      <c r="Z255" s="89"/>
      <c r="AA255" s="89"/>
      <c r="AB255" s="89"/>
      <c r="AC255" s="1163"/>
      <c r="AD255" s="1163"/>
      <c r="AE255" s="1163"/>
      <c r="AF255" s="89"/>
      <c r="AG255" s="89"/>
      <c r="AH255" s="89"/>
      <c r="AI255" s="89"/>
      <c r="AJ255" s="89"/>
      <c r="AK255" s="89"/>
      <c r="AL255" s="89"/>
      <c r="AM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1162"/>
      <c r="X256" s="1162"/>
      <c r="Y256" s="89"/>
      <c r="Z256" s="89"/>
      <c r="AA256" s="89"/>
      <c r="AB256" s="89"/>
      <c r="AC256" s="1163"/>
      <c r="AD256" s="1163"/>
      <c r="AE256" s="1163"/>
      <c r="AF256" s="89"/>
      <c r="AG256" s="89"/>
      <c r="AH256" s="89"/>
      <c r="AI256" s="89"/>
      <c r="AJ256" s="89"/>
      <c r="AK256" s="89"/>
      <c r="AL256" s="89"/>
      <c r="AM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1162"/>
      <c r="X257" s="1162"/>
      <c r="Y257" s="89"/>
      <c r="Z257" s="89"/>
      <c r="AA257" s="89"/>
      <c r="AB257" s="89"/>
      <c r="AC257" s="1163"/>
      <c r="AD257" s="1163"/>
      <c r="AE257" s="1163"/>
      <c r="AF257" s="89"/>
      <c r="AG257" s="89"/>
      <c r="AH257" s="89"/>
      <c r="AI257" s="89"/>
      <c r="AJ257" s="89"/>
      <c r="AK257" s="89"/>
      <c r="AL257" s="89"/>
      <c r="AM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1162"/>
      <c r="X258" s="1162"/>
      <c r="Y258" s="89"/>
      <c r="Z258" s="89"/>
      <c r="AA258" s="89"/>
      <c r="AB258" s="89"/>
      <c r="AC258" s="1163"/>
      <c r="AD258" s="1163"/>
      <c r="AE258" s="1163"/>
      <c r="AF258" s="89"/>
      <c r="AG258" s="89"/>
      <c r="AH258" s="89"/>
      <c r="AI258" s="89"/>
      <c r="AJ258" s="89"/>
      <c r="AK258" s="89"/>
      <c r="AL258" s="89"/>
      <c r="AM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1162"/>
      <c r="X259" s="1162"/>
      <c r="Y259" s="89"/>
      <c r="Z259" s="89"/>
      <c r="AA259" s="89"/>
      <c r="AB259" s="89"/>
      <c r="AC259" s="1163"/>
      <c r="AD259" s="1163"/>
      <c r="AE259" s="1163"/>
      <c r="AF259" s="89"/>
      <c r="AG259" s="89"/>
      <c r="AH259" s="89"/>
      <c r="AI259" s="89"/>
      <c r="AJ259" s="89"/>
      <c r="AK259" s="89"/>
      <c r="AL259" s="89"/>
      <c r="AM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1162"/>
      <c r="X260" s="1162"/>
      <c r="Y260" s="89"/>
      <c r="Z260" s="89"/>
      <c r="AA260" s="89"/>
      <c r="AB260" s="89"/>
      <c r="AC260" s="1163"/>
      <c r="AD260" s="1163"/>
      <c r="AE260" s="1163"/>
      <c r="AF260" s="89"/>
      <c r="AG260" s="89"/>
      <c r="AH260" s="89"/>
      <c r="AI260" s="89"/>
      <c r="AJ260" s="89"/>
      <c r="AK260" s="89"/>
      <c r="AL260" s="89"/>
      <c r="AM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1162"/>
      <c r="X261" s="1162"/>
      <c r="Y261" s="89"/>
      <c r="Z261" s="89"/>
      <c r="AA261" s="89"/>
      <c r="AB261" s="89"/>
      <c r="AC261" s="1163"/>
      <c r="AD261" s="1163"/>
      <c r="AE261" s="1163"/>
      <c r="AF261" s="89"/>
      <c r="AG261" s="89"/>
      <c r="AH261" s="89"/>
      <c r="AI261" s="89"/>
      <c r="AJ261" s="89"/>
      <c r="AK261" s="89"/>
      <c r="AL261" s="89"/>
      <c r="AM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1162"/>
      <c r="X262" s="1162"/>
      <c r="Y262" s="89"/>
      <c r="Z262" s="89"/>
      <c r="AA262" s="89"/>
      <c r="AB262" s="89"/>
      <c r="AC262" s="1163"/>
      <c r="AD262" s="1163"/>
      <c r="AE262" s="1163"/>
      <c r="AF262" s="89"/>
      <c r="AG262" s="89"/>
      <c r="AH262" s="89"/>
      <c r="AI262" s="89"/>
      <c r="AJ262" s="89"/>
      <c r="AK262" s="89"/>
      <c r="AL262" s="89"/>
      <c r="AM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1162"/>
      <c r="X263" s="1162"/>
      <c r="Y263" s="89"/>
      <c r="Z263" s="89"/>
      <c r="AA263" s="89"/>
      <c r="AB263" s="89"/>
      <c r="AC263" s="1163"/>
      <c r="AD263" s="1163"/>
      <c r="AE263" s="1163"/>
      <c r="AF263" s="89"/>
      <c r="AG263" s="89"/>
      <c r="AH263" s="89"/>
      <c r="AI263" s="89"/>
      <c r="AJ263" s="89"/>
      <c r="AK263" s="89"/>
      <c r="AL263" s="89"/>
      <c r="AM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1162"/>
      <c r="X264" s="1162"/>
      <c r="Y264" s="89"/>
      <c r="Z264" s="89"/>
      <c r="AA264" s="89"/>
      <c r="AB264" s="89"/>
      <c r="AC264" s="1163"/>
      <c r="AD264" s="1163"/>
      <c r="AE264" s="1163"/>
      <c r="AF264" s="89"/>
      <c r="AG264" s="89"/>
      <c r="AH264" s="89"/>
      <c r="AI264" s="89"/>
      <c r="AJ264" s="89"/>
      <c r="AK264" s="89"/>
      <c r="AL264" s="89"/>
      <c r="AM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1162"/>
      <c r="X265" s="1162"/>
      <c r="Y265" s="89"/>
      <c r="Z265" s="89"/>
      <c r="AA265" s="89"/>
      <c r="AB265" s="89"/>
      <c r="AC265" s="1163"/>
      <c r="AD265" s="1163"/>
      <c r="AE265" s="1163"/>
      <c r="AF265" s="89"/>
      <c r="AG265" s="89"/>
      <c r="AH265" s="89"/>
      <c r="AI265" s="89"/>
      <c r="AJ265" s="89"/>
      <c r="AK265" s="89"/>
      <c r="AL265" s="89"/>
      <c r="AM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1162"/>
      <c r="X266" s="1162"/>
      <c r="Y266" s="89"/>
      <c r="Z266" s="89"/>
      <c r="AA266" s="89"/>
      <c r="AB266" s="89"/>
      <c r="AC266" s="1163"/>
      <c r="AD266" s="1163"/>
      <c r="AE266" s="1163"/>
      <c r="AF266" s="89"/>
      <c r="AG266" s="89"/>
      <c r="AH266" s="89"/>
      <c r="AI266" s="89"/>
      <c r="AJ266" s="89"/>
      <c r="AK266" s="89"/>
      <c r="AL266" s="89"/>
      <c r="AM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1162"/>
      <c r="X267" s="1162"/>
      <c r="Y267" s="89"/>
      <c r="Z267" s="89"/>
      <c r="AA267" s="89"/>
      <c r="AB267" s="89"/>
      <c r="AC267" s="1163"/>
      <c r="AD267" s="1163"/>
      <c r="AE267" s="1163"/>
      <c r="AF267" s="89"/>
      <c r="AG267" s="89"/>
      <c r="AH267" s="89"/>
      <c r="AI267" s="89"/>
      <c r="AJ267" s="89"/>
      <c r="AK267" s="89"/>
      <c r="AL267" s="89"/>
      <c r="AM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1162"/>
      <c r="X268" s="1162"/>
      <c r="Y268" s="89"/>
      <c r="Z268" s="89"/>
      <c r="AA268" s="89"/>
      <c r="AB268" s="89"/>
      <c r="AC268" s="1163"/>
      <c r="AD268" s="1163"/>
      <c r="AE268" s="1163"/>
      <c r="AF268" s="89"/>
      <c r="AG268" s="89"/>
      <c r="AH268" s="89"/>
      <c r="AI268" s="89"/>
      <c r="AJ268" s="89"/>
      <c r="AK268" s="89"/>
      <c r="AL268" s="89"/>
      <c r="AM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1162"/>
      <c r="X269" s="1162"/>
      <c r="Y269" s="89"/>
      <c r="Z269" s="89"/>
      <c r="AA269" s="89"/>
      <c r="AB269" s="89"/>
      <c r="AC269" s="1163"/>
      <c r="AD269" s="1163"/>
      <c r="AE269" s="1163"/>
      <c r="AF269" s="89"/>
      <c r="AG269" s="89"/>
      <c r="AH269" s="89"/>
      <c r="AI269" s="89"/>
      <c r="AJ269" s="89"/>
      <c r="AK269" s="89"/>
      <c r="AL269" s="89"/>
      <c r="AM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1162"/>
      <c r="X270" s="1162"/>
      <c r="Y270" s="89"/>
      <c r="Z270" s="89"/>
      <c r="AA270" s="89"/>
      <c r="AB270" s="89"/>
      <c r="AC270" s="1163"/>
      <c r="AD270" s="1163"/>
      <c r="AE270" s="1163"/>
      <c r="AF270" s="89"/>
      <c r="AG270" s="89"/>
      <c r="AH270" s="89"/>
      <c r="AI270" s="89"/>
      <c r="AJ270" s="89"/>
      <c r="AK270" s="89"/>
      <c r="AL270" s="89"/>
      <c r="AM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1162"/>
      <c r="X271" s="1162"/>
      <c r="Y271" s="89"/>
      <c r="Z271" s="89"/>
      <c r="AA271" s="89"/>
      <c r="AB271" s="89"/>
      <c r="AC271" s="1163"/>
      <c r="AD271" s="1163"/>
      <c r="AE271" s="1163"/>
      <c r="AF271" s="89"/>
      <c r="AG271" s="89"/>
      <c r="AH271" s="89"/>
      <c r="AI271" s="89"/>
      <c r="AJ271" s="89"/>
      <c r="AK271" s="89"/>
      <c r="AL271" s="89"/>
      <c r="AM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1162"/>
      <c r="X272" s="1162"/>
      <c r="Y272" s="89"/>
      <c r="Z272" s="89"/>
      <c r="AA272" s="89"/>
      <c r="AB272" s="89"/>
      <c r="AC272" s="1163"/>
      <c r="AD272" s="1163"/>
      <c r="AE272" s="1163"/>
      <c r="AF272" s="89"/>
      <c r="AG272" s="89"/>
      <c r="AH272" s="89"/>
      <c r="AI272" s="89"/>
      <c r="AJ272" s="89"/>
      <c r="AK272" s="89"/>
      <c r="AL272" s="89"/>
      <c r="AM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1162"/>
      <c r="X273" s="1162"/>
      <c r="Y273" s="89"/>
      <c r="Z273" s="89"/>
      <c r="AA273" s="89"/>
      <c r="AB273" s="89"/>
      <c r="AC273" s="1163"/>
      <c r="AD273" s="1163"/>
      <c r="AE273" s="1163"/>
      <c r="AF273" s="89"/>
      <c r="AG273" s="89"/>
      <c r="AH273" s="89"/>
      <c r="AI273" s="89"/>
      <c r="AJ273" s="89"/>
      <c r="AK273" s="89"/>
      <c r="AL273" s="89"/>
      <c r="AM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1162"/>
      <c r="X274" s="1162"/>
      <c r="Y274" s="89"/>
      <c r="Z274" s="89"/>
      <c r="AA274" s="89"/>
      <c r="AB274" s="89"/>
      <c r="AC274" s="1163"/>
      <c r="AD274" s="1163"/>
      <c r="AE274" s="1163"/>
      <c r="AF274" s="89"/>
      <c r="AG274" s="89"/>
      <c r="AH274" s="89"/>
      <c r="AI274" s="89"/>
      <c r="AJ274" s="89"/>
      <c r="AK274" s="89"/>
      <c r="AL274" s="89"/>
      <c r="AM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1162"/>
      <c r="X275" s="1162"/>
      <c r="Y275" s="89"/>
      <c r="Z275" s="89"/>
      <c r="AA275" s="89"/>
      <c r="AB275" s="89"/>
      <c r="AC275" s="1163"/>
      <c r="AD275" s="1163"/>
      <c r="AE275" s="1163"/>
      <c r="AF275" s="89"/>
      <c r="AG275" s="89"/>
      <c r="AH275" s="89"/>
      <c r="AI275" s="89"/>
      <c r="AJ275" s="89"/>
      <c r="AK275" s="89"/>
      <c r="AL275" s="89"/>
      <c r="AM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1162"/>
      <c r="X276" s="1162"/>
      <c r="Y276" s="89"/>
      <c r="Z276" s="89"/>
      <c r="AA276" s="89"/>
      <c r="AB276" s="89"/>
      <c r="AC276" s="1163"/>
      <c r="AD276" s="1163"/>
      <c r="AE276" s="1163"/>
      <c r="AF276" s="89"/>
      <c r="AG276" s="89"/>
      <c r="AH276" s="89"/>
      <c r="AI276" s="89"/>
      <c r="AJ276" s="89"/>
      <c r="AK276" s="89"/>
      <c r="AL276" s="89"/>
      <c r="AM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1162"/>
      <c r="X277" s="1162"/>
      <c r="Y277" s="89"/>
      <c r="Z277" s="89"/>
      <c r="AA277" s="89"/>
      <c r="AB277" s="89"/>
      <c r="AC277" s="1163"/>
      <c r="AD277" s="1163"/>
      <c r="AE277" s="1163"/>
      <c r="AF277" s="89"/>
      <c r="AG277" s="89"/>
      <c r="AH277" s="89"/>
      <c r="AI277" s="89"/>
      <c r="AJ277" s="89"/>
      <c r="AK277" s="89"/>
      <c r="AL277" s="89"/>
      <c r="AM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1162"/>
      <c r="X278" s="1162"/>
      <c r="Y278" s="89"/>
      <c r="Z278" s="89"/>
      <c r="AA278" s="89"/>
      <c r="AB278" s="89"/>
      <c r="AC278" s="1163"/>
      <c r="AD278" s="1163"/>
      <c r="AE278" s="1163"/>
      <c r="AF278" s="89"/>
      <c r="AG278" s="89"/>
      <c r="AH278" s="89"/>
      <c r="AI278" s="89"/>
      <c r="AJ278" s="89"/>
      <c r="AK278" s="89"/>
      <c r="AL278" s="89"/>
      <c r="AM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1162"/>
      <c r="X279" s="1162"/>
      <c r="Y279" s="89"/>
      <c r="Z279" s="89"/>
      <c r="AA279" s="89"/>
      <c r="AB279" s="89"/>
      <c r="AC279" s="1163"/>
      <c r="AD279" s="1163"/>
      <c r="AE279" s="1163"/>
      <c r="AF279" s="89"/>
      <c r="AG279" s="89"/>
      <c r="AH279" s="89"/>
      <c r="AI279" s="89"/>
      <c r="AJ279" s="89"/>
      <c r="AK279" s="89"/>
      <c r="AL279" s="89"/>
      <c r="AM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1162"/>
      <c r="X280" s="1162"/>
      <c r="Y280" s="89"/>
      <c r="Z280" s="89"/>
      <c r="AA280" s="89"/>
      <c r="AB280" s="89"/>
      <c r="AC280" s="1163"/>
      <c r="AD280" s="1163"/>
      <c r="AE280" s="1163"/>
      <c r="AF280" s="89"/>
      <c r="AG280" s="89"/>
      <c r="AH280" s="89"/>
      <c r="AI280" s="89"/>
      <c r="AJ280" s="89"/>
      <c r="AK280" s="89"/>
      <c r="AL280" s="89"/>
      <c r="AM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1162"/>
      <c r="X281" s="1162"/>
      <c r="Y281" s="89"/>
      <c r="Z281" s="89"/>
      <c r="AA281" s="89"/>
      <c r="AB281" s="89"/>
      <c r="AC281" s="1163"/>
      <c r="AD281" s="1163"/>
      <c r="AE281" s="1163"/>
      <c r="AF281" s="89"/>
      <c r="AG281" s="89"/>
      <c r="AH281" s="89"/>
      <c r="AI281" s="89"/>
      <c r="AJ281" s="89"/>
      <c r="AK281" s="89"/>
      <c r="AL281" s="89"/>
      <c r="AM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1162"/>
      <c r="X282" s="1162"/>
      <c r="Y282" s="89"/>
      <c r="Z282" s="89"/>
      <c r="AA282" s="89"/>
      <c r="AB282" s="89"/>
      <c r="AC282" s="1163"/>
      <c r="AD282" s="1163"/>
      <c r="AE282" s="1163"/>
      <c r="AF282" s="89"/>
      <c r="AG282" s="89"/>
      <c r="AH282" s="89"/>
      <c r="AI282" s="89"/>
      <c r="AJ282" s="89"/>
      <c r="AK282" s="89"/>
      <c r="AL282" s="89"/>
      <c r="AM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1162"/>
      <c r="X283" s="1162"/>
      <c r="Y283" s="89"/>
      <c r="Z283" s="89"/>
      <c r="AA283" s="89"/>
      <c r="AB283" s="89"/>
      <c r="AC283" s="1163"/>
      <c r="AD283" s="1163"/>
      <c r="AE283" s="1163"/>
      <c r="AF283" s="89"/>
      <c r="AG283" s="89"/>
      <c r="AH283" s="89"/>
      <c r="AI283" s="89"/>
      <c r="AJ283" s="89"/>
      <c r="AK283" s="89"/>
      <c r="AL283" s="89"/>
      <c r="AM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1162"/>
      <c r="X284" s="1162"/>
      <c r="Y284" s="89"/>
      <c r="Z284" s="89"/>
      <c r="AA284" s="89"/>
      <c r="AB284" s="89"/>
      <c r="AC284" s="1163"/>
      <c r="AD284" s="1163"/>
      <c r="AE284" s="1163"/>
      <c r="AF284" s="89"/>
      <c r="AG284" s="89"/>
      <c r="AH284" s="89"/>
      <c r="AI284" s="89"/>
      <c r="AJ284" s="89"/>
      <c r="AK284" s="89"/>
      <c r="AL284" s="89"/>
      <c r="AM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1162"/>
      <c r="X285" s="1162"/>
      <c r="Y285" s="89"/>
      <c r="Z285" s="89"/>
      <c r="AA285" s="89"/>
      <c r="AB285" s="89"/>
      <c r="AC285" s="1163"/>
      <c r="AD285" s="1163"/>
      <c r="AE285" s="1163"/>
      <c r="AF285" s="89"/>
      <c r="AG285" s="89"/>
      <c r="AH285" s="89"/>
      <c r="AI285" s="89"/>
      <c r="AJ285" s="89"/>
      <c r="AK285" s="89"/>
      <c r="AL285" s="89"/>
      <c r="AM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1162"/>
      <c r="X286" s="1162"/>
      <c r="Y286" s="89"/>
      <c r="Z286" s="89"/>
      <c r="AA286" s="89"/>
      <c r="AB286" s="89"/>
      <c r="AC286" s="1163"/>
      <c r="AD286" s="1163"/>
      <c r="AE286" s="1163"/>
      <c r="AF286" s="89"/>
      <c r="AG286" s="89"/>
      <c r="AH286" s="89"/>
      <c r="AI286" s="89"/>
      <c r="AJ286" s="89"/>
      <c r="AK286" s="89"/>
      <c r="AL286" s="89"/>
      <c r="AM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1162"/>
      <c r="X287" s="1162"/>
      <c r="Y287" s="89"/>
      <c r="Z287" s="89"/>
      <c r="AA287" s="89"/>
      <c r="AB287" s="89"/>
      <c r="AC287" s="1163"/>
      <c r="AD287" s="1163"/>
      <c r="AE287" s="1163"/>
      <c r="AF287" s="89"/>
      <c r="AG287" s="89"/>
      <c r="AH287" s="89"/>
      <c r="AI287" s="89"/>
      <c r="AJ287" s="89"/>
      <c r="AK287" s="89"/>
      <c r="AL287" s="89"/>
      <c r="AM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1162"/>
      <c r="X288" s="1162"/>
      <c r="Y288" s="89"/>
      <c r="Z288" s="89"/>
      <c r="AA288" s="89"/>
      <c r="AB288" s="89"/>
      <c r="AC288" s="1163"/>
      <c r="AD288" s="1163"/>
      <c r="AE288" s="1163"/>
      <c r="AF288" s="89"/>
      <c r="AG288" s="89"/>
      <c r="AH288" s="89"/>
      <c r="AI288" s="89"/>
      <c r="AJ288" s="89"/>
      <c r="AK288" s="89"/>
      <c r="AL288" s="89"/>
      <c r="AM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1162"/>
      <c r="X289" s="1162"/>
      <c r="Y289" s="89"/>
      <c r="Z289" s="89"/>
      <c r="AA289" s="89"/>
      <c r="AB289" s="89"/>
      <c r="AC289" s="1163"/>
      <c r="AD289" s="1163"/>
      <c r="AE289" s="1163"/>
      <c r="AF289" s="89"/>
      <c r="AG289" s="89"/>
      <c r="AH289" s="89"/>
      <c r="AI289" s="89"/>
      <c r="AJ289" s="89"/>
      <c r="AK289" s="89"/>
      <c r="AL289" s="89"/>
      <c r="AM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1162"/>
      <c r="X290" s="1162"/>
      <c r="Y290" s="89"/>
      <c r="Z290" s="89"/>
      <c r="AA290" s="89"/>
      <c r="AB290" s="89"/>
      <c r="AC290" s="1163"/>
      <c r="AD290" s="1163"/>
      <c r="AE290" s="1163"/>
      <c r="AF290" s="89"/>
      <c r="AG290" s="89"/>
      <c r="AH290" s="89"/>
      <c r="AI290" s="89"/>
      <c r="AJ290" s="89"/>
      <c r="AK290" s="89"/>
      <c r="AL290" s="89"/>
      <c r="AM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1162"/>
      <c r="X291" s="1162"/>
      <c r="Y291" s="89"/>
      <c r="Z291" s="89"/>
      <c r="AA291" s="89"/>
      <c r="AB291" s="89"/>
      <c r="AC291" s="1163"/>
      <c r="AD291" s="1163"/>
      <c r="AE291" s="1163"/>
      <c r="AF291" s="89"/>
      <c r="AG291" s="89"/>
      <c r="AH291" s="89"/>
      <c r="AI291" s="89"/>
      <c r="AJ291" s="89"/>
      <c r="AK291" s="89"/>
      <c r="AL291" s="89"/>
      <c r="AM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1162"/>
      <c r="X292" s="1162"/>
      <c r="Y292" s="89"/>
      <c r="Z292" s="89"/>
      <c r="AA292" s="89"/>
      <c r="AB292" s="89"/>
      <c r="AC292" s="1163"/>
      <c r="AD292" s="1163"/>
      <c r="AE292" s="1163"/>
      <c r="AF292" s="89"/>
      <c r="AG292" s="89"/>
      <c r="AH292" s="89"/>
      <c r="AI292" s="89"/>
      <c r="AJ292" s="89"/>
      <c r="AK292" s="89"/>
      <c r="AL292" s="89"/>
      <c r="AM292" s="89"/>
    </row>
    <row r="293" ht="15.75" customHeight="1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1162"/>
      <c r="X293" s="1162"/>
      <c r="Y293" s="89"/>
      <c r="Z293" s="89"/>
      <c r="AA293" s="89"/>
      <c r="AB293" s="89"/>
      <c r="AC293" s="1163"/>
      <c r="AD293" s="1163"/>
      <c r="AE293" s="1163"/>
      <c r="AF293" s="89"/>
      <c r="AG293" s="89"/>
      <c r="AH293" s="89"/>
      <c r="AI293" s="89"/>
      <c r="AJ293" s="89"/>
      <c r="AK293" s="89"/>
      <c r="AL293" s="89"/>
      <c r="AM293" s="89"/>
    </row>
    <row r="294" ht="15.75" customHeight="1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1162"/>
      <c r="X294" s="1162"/>
      <c r="Y294" s="89"/>
      <c r="Z294" s="89"/>
      <c r="AA294" s="89"/>
      <c r="AB294" s="89"/>
      <c r="AC294" s="1163"/>
      <c r="AD294" s="1163"/>
      <c r="AE294" s="1163"/>
      <c r="AF294" s="89"/>
      <c r="AG294" s="89"/>
      <c r="AH294" s="89"/>
      <c r="AI294" s="89"/>
      <c r="AJ294" s="89"/>
      <c r="AK294" s="89"/>
      <c r="AL294" s="89"/>
      <c r="AM294" s="89"/>
    </row>
    <row r="295" ht="15.75" customHeight="1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1162"/>
      <c r="X295" s="1162"/>
      <c r="Y295" s="89"/>
      <c r="Z295" s="89"/>
      <c r="AA295" s="89"/>
      <c r="AB295" s="89"/>
      <c r="AC295" s="1163"/>
      <c r="AD295" s="1163"/>
      <c r="AE295" s="1163"/>
      <c r="AF295" s="89"/>
      <c r="AG295" s="89"/>
      <c r="AH295" s="89"/>
      <c r="AI295" s="89"/>
      <c r="AJ295" s="89"/>
      <c r="AK295" s="89"/>
      <c r="AL295" s="89"/>
      <c r="AM295" s="89"/>
    </row>
    <row r="296" ht="15.75" customHeight="1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1162"/>
      <c r="X296" s="1162"/>
      <c r="Y296" s="89"/>
      <c r="Z296" s="89"/>
      <c r="AA296" s="89"/>
      <c r="AB296" s="89"/>
      <c r="AC296" s="1163"/>
      <c r="AD296" s="1163"/>
      <c r="AE296" s="1163"/>
      <c r="AF296" s="89"/>
      <c r="AG296" s="89"/>
      <c r="AH296" s="89"/>
      <c r="AI296" s="89"/>
      <c r="AJ296" s="89"/>
      <c r="AK296" s="89"/>
      <c r="AL296" s="89"/>
      <c r="AM296" s="89"/>
    </row>
    <row r="297" ht="15.75" customHeight="1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1162"/>
      <c r="X297" s="1162"/>
      <c r="Y297" s="89"/>
      <c r="Z297" s="89"/>
      <c r="AA297" s="89"/>
      <c r="AB297" s="89"/>
      <c r="AC297" s="1163"/>
      <c r="AD297" s="1163"/>
      <c r="AE297" s="1163"/>
      <c r="AF297" s="89"/>
      <c r="AG297" s="89"/>
      <c r="AH297" s="89"/>
      <c r="AI297" s="89"/>
      <c r="AJ297" s="89"/>
      <c r="AK297" s="89"/>
      <c r="AL297" s="89"/>
      <c r="AM297" s="89"/>
    </row>
    <row r="298" ht="15.75" customHeight="1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1162"/>
      <c r="X298" s="1162"/>
      <c r="Y298" s="89"/>
      <c r="Z298" s="89"/>
      <c r="AA298" s="89"/>
      <c r="AB298" s="89"/>
      <c r="AC298" s="1163"/>
      <c r="AD298" s="1163"/>
      <c r="AE298" s="1163"/>
      <c r="AF298" s="89"/>
      <c r="AG298" s="89"/>
      <c r="AH298" s="89"/>
      <c r="AI298" s="89"/>
      <c r="AJ298" s="89"/>
      <c r="AK298" s="89"/>
      <c r="AL298" s="89"/>
      <c r="AM298" s="89"/>
    </row>
    <row r="299" ht="15.75" customHeight="1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1162"/>
      <c r="X299" s="1162"/>
      <c r="Y299" s="89"/>
      <c r="Z299" s="89"/>
      <c r="AA299" s="89"/>
      <c r="AB299" s="89"/>
      <c r="AC299" s="1163"/>
      <c r="AD299" s="1163"/>
      <c r="AE299" s="1163"/>
      <c r="AF299" s="89"/>
      <c r="AG299" s="89"/>
      <c r="AH299" s="89"/>
      <c r="AI299" s="89"/>
      <c r="AJ299" s="89"/>
      <c r="AK299" s="89"/>
      <c r="AL299" s="89"/>
      <c r="AM299" s="89"/>
    </row>
    <row r="300" ht="15.75" customHeight="1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1162"/>
      <c r="X300" s="1162"/>
      <c r="Y300" s="89"/>
      <c r="Z300" s="89"/>
      <c r="AA300" s="89"/>
      <c r="AB300" s="89"/>
      <c r="AC300" s="1163"/>
      <c r="AD300" s="1163"/>
      <c r="AE300" s="1163"/>
      <c r="AF300" s="89"/>
      <c r="AG300" s="89"/>
      <c r="AH300" s="89"/>
      <c r="AI300" s="89"/>
      <c r="AJ300" s="89"/>
      <c r="AK300" s="89"/>
      <c r="AL300" s="89"/>
      <c r="AM300" s="89"/>
    </row>
    <row r="301" ht="15.75" customHeight="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1162"/>
      <c r="X301" s="1162"/>
      <c r="Y301" s="89"/>
      <c r="Z301" s="89"/>
      <c r="AA301" s="89"/>
      <c r="AB301" s="89"/>
      <c r="AC301" s="1163"/>
      <c r="AD301" s="1163"/>
      <c r="AE301" s="1163"/>
      <c r="AF301" s="89"/>
      <c r="AG301" s="89"/>
      <c r="AH301" s="89"/>
      <c r="AI301" s="89"/>
      <c r="AJ301" s="89"/>
      <c r="AK301" s="89"/>
      <c r="AL301" s="89"/>
      <c r="AM301" s="89"/>
    </row>
    <row r="302" ht="15.75" customHeight="1">
      <c r="W302" s="1164"/>
      <c r="X302" s="1164"/>
      <c r="AC302" s="1165"/>
      <c r="AD302" s="1165"/>
      <c r="AE302" s="1165"/>
    </row>
    <row r="303" ht="15.75" customHeight="1">
      <c r="W303" s="1164"/>
      <c r="X303" s="1164"/>
      <c r="AC303" s="1165"/>
      <c r="AD303" s="1165"/>
      <c r="AE303" s="1165"/>
    </row>
    <row r="304" ht="15.75" customHeight="1">
      <c r="W304" s="1164"/>
      <c r="X304" s="1164"/>
      <c r="AC304" s="1165"/>
      <c r="AD304" s="1165"/>
      <c r="AE304" s="1165"/>
    </row>
    <row r="305" ht="15.75" customHeight="1">
      <c r="W305" s="1164"/>
      <c r="X305" s="1164"/>
      <c r="AC305" s="1165"/>
      <c r="AD305" s="1165"/>
      <c r="AE305" s="1165"/>
    </row>
    <row r="306" ht="15.75" customHeight="1">
      <c r="W306" s="1164"/>
      <c r="X306" s="1164"/>
      <c r="AC306" s="1165"/>
      <c r="AD306" s="1165"/>
      <c r="AE306" s="1165"/>
    </row>
    <row r="307" ht="15.75" customHeight="1">
      <c r="W307" s="1164"/>
      <c r="X307" s="1164"/>
      <c r="AC307" s="1165"/>
      <c r="AD307" s="1165"/>
      <c r="AE307" s="1165"/>
    </row>
    <row r="308" ht="15.75" customHeight="1">
      <c r="W308" s="1164"/>
      <c r="X308" s="1164"/>
      <c r="AC308" s="1165"/>
      <c r="AD308" s="1165"/>
      <c r="AE308" s="1165"/>
    </row>
    <row r="309" ht="15.75" customHeight="1">
      <c r="W309" s="1164"/>
      <c r="X309" s="1164"/>
      <c r="AC309" s="1165"/>
      <c r="AD309" s="1165"/>
      <c r="AE309" s="1165"/>
    </row>
    <row r="310" ht="15.75" customHeight="1">
      <c r="W310" s="1164"/>
      <c r="X310" s="1164"/>
      <c r="AC310" s="1165"/>
      <c r="AD310" s="1165"/>
      <c r="AE310" s="1165"/>
    </row>
    <row r="311" ht="15.75" customHeight="1">
      <c r="W311" s="1164"/>
      <c r="X311" s="1164"/>
      <c r="AC311" s="1165"/>
      <c r="AD311" s="1165"/>
      <c r="AE311" s="1165"/>
    </row>
    <row r="312" ht="15.75" customHeight="1">
      <c r="W312" s="1164"/>
      <c r="X312" s="1164"/>
      <c r="AC312" s="1165"/>
      <c r="AD312" s="1165"/>
      <c r="AE312" s="1165"/>
    </row>
    <row r="313" ht="15.75" customHeight="1">
      <c r="W313" s="1164"/>
      <c r="X313" s="1164"/>
      <c r="AC313" s="1165"/>
      <c r="AD313" s="1165"/>
      <c r="AE313" s="1165"/>
    </row>
    <row r="314" ht="15.75" customHeight="1">
      <c r="W314" s="1164"/>
      <c r="X314" s="1164"/>
      <c r="AC314" s="1165"/>
      <c r="AD314" s="1165"/>
      <c r="AE314" s="1165"/>
    </row>
    <row r="315" ht="15.75" customHeight="1">
      <c r="W315" s="1164"/>
      <c r="X315" s="1164"/>
      <c r="AC315" s="1165"/>
      <c r="AD315" s="1165"/>
      <c r="AE315" s="1165"/>
    </row>
    <row r="316" ht="15.75" customHeight="1">
      <c r="W316" s="1164"/>
      <c r="X316" s="1164"/>
      <c r="AC316" s="1165"/>
      <c r="AD316" s="1165"/>
      <c r="AE316" s="1165"/>
    </row>
    <row r="317" ht="15.75" customHeight="1">
      <c r="W317" s="1164"/>
      <c r="X317" s="1164"/>
      <c r="AC317" s="1165"/>
      <c r="AD317" s="1165"/>
      <c r="AE317" s="1165"/>
    </row>
    <row r="318" ht="15.75" customHeight="1">
      <c r="W318" s="1164"/>
      <c r="X318" s="1164"/>
      <c r="AC318" s="1165"/>
      <c r="AD318" s="1165"/>
      <c r="AE318" s="1165"/>
    </row>
    <row r="319" ht="15.75" customHeight="1">
      <c r="W319" s="1164"/>
      <c r="X319" s="1164"/>
      <c r="AC319" s="1165"/>
      <c r="AD319" s="1165"/>
      <c r="AE319" s="1165"/>
    </row>
    <row r="320" ht="15.75" customHeight="1">
      <c r="W320" s="1164"/>
      <c r="X320" s="1164"/>
      <c r="AC320" s="1165"/>
      <c r="AD320" s="1165"/>
      <c r="AE320" s="1165"/>
    </row>
    <row r="321" ht="15.75" customHeight="1">
      <c r="W321" s="1164"/>
      <c r="X321" s="1164"/>
      <c r="AC321" s="1165"/>
      <c r="AD321" s="1165"/>
      <c r="AE321" s="1165"/>
    </row>
    <row r="322" ht="15.75" customHeight="1">
      <c r="W322" s="1164"/>
      <c r="X322" s="1164"/>
      <c r="AC322" s="1165"/>
      <c r="AD322" s="1165"/>
      <c r="AE322" s="1165"/>
    </row>
    <row r="323" ht="15.75" customHeight="1">
      <c r="W323" s="1164"/>
      <c r="X323" s="1164"/>
      <c r="AC323" s="1165"/>
      <c r="AD323" s="1165"/>
      <c r="AE323" s="1165"/>
    </row>
    <row r="324" ht="15.75" customHeight="1">
      <c r="W324" s="1164"/>
      <c r="X324" s="1164"/>
      <c r="AC324" s="1165"/>
      <c r="AD324" s="1165"/>
      <c r="AE324" s="1165"/>
    </row>
    <row r="325" ht="15.75" customHeight="1">
      <c r="W325" s="1164"/>
      <c r="X325" s="1164"/>
      <c r="AC325" s="1165"/>
      <c r="AD325" s="1165"/>
      <c r="AE325" s="1165"/>
    </row>
    <row r="326" ht="15.75" customHeight="1">
      <c r="W326" s="1164"/>
      <c r="X326" s="1164"/>
      <c r="AC326" s="1165"/>
      <c r="AD326" s="1165"/>
      <c r="AE326" s="1165"/>
    </row>
    <row r="327" ht="15.75" customHeight="1">
      <c r="W327" s="1164"/>
      <c r="X327" s="1164"/>
      <c r="AC327" s="1165"/>
      <c r="AD327" s="1165"/>
      <c r="AE327" s="1165"/>
    </row>
    <row r="328" ht="15.75" customHeight="1">
      <c r="W328" s="1164"/>
      <c r="X328" s="1164"/>
      <c r="AC328" s="1165"/>
      <c r="AD328" s="1165"/>
      <c r="AE328" s="1165"/>
    </row>
    <row r="329" ht="15.75" customHeight="1">
      <c r="W329" s="1164"/>
      <c r="X329" s="1164"/>
      <c r="AC329" s="1165"/>
      <c r="AD329" s="1165"/>
      <c r="AE329" s="1165"/>
    </row>
    <row r="330" ht="15.75" customHeight="1">
      <c r="W330" s="1164"/>
      <c r="X330" s="1164"/>
      <c r="AC330" s="1165"/>
      <c r="AD330" s="1165"/>
      <c r="AE330" s="1165"/>
    </row>
    <row r="331" ht="15.75" customHeight="1">
      <c r="W331" s="1164"/>
      <c r="X331" s="1164"/>
      <c r="AC331" s="1165"/>
      <c r="AD331" s="1165"/>
      <c r="AE331" s="1165"/>
    </row>
    <row r="332" ht="15.75" customHeight="1">
      <c r="W332" s="1164"/>
      <c r="X332" s="1164"/>
      <c r="AC332" s="1165"/>
      <c r="AD332" s="1165"/>
      <c r="AE332" s="1165"/>
    </row>
    <row r="333" ht="15.75" customHeight="1">
      <c r="W333" s="1164"/>
      <c r="X333" s="1164"/>
      <c r="AC333" s="1165"/>
      <c r="AD333" s="1165"/>
      <c r="AE333" s="1165"/>
    </row>
    <row r="334" ht="15.75" customHeight="1">
      <c r="W334" s="1164"/>
      <c r="X334" s="1164"/>
      <c r="AC334" s="1165"/>
      <c r="AD334" s="1165"/>
      <c r="AE334" s="1165"/>
    </row>
    <row r="335" ht="15.75" customHeight="1">
      <c r="W335" s="1164"/>
      <c r="X335" s="1164"/>
      <c r="AC335" s="1165"/>
      <c r="AD335" s="1165"/>
      <c r="AE335" s="1165"/>
    </row>
    <row r="336" ht="15.75" customHeight="1">
      <c r="W336" s="1164"/>
      <c r="X336" s="1164"/>
      <c r="AC336" s="1165"/>
      <c r="AD336" s="1165"/>
      <c r="AE336" s="1165"/>
    </row>
    <row r="337" ht="15.75" customHeight="1">
      <c r="W337" s="1164"/>
      <c r="X337" s="1164"/>
      <c r="AC337" s="1165"/>
      <c r="AD337" s="1165"/>
      <c r="AE337" s="1165"/>
    </row>
    <row r="338" ht="15.75" customHeight="1">
      <c r="W338" s="1164"/>
      <c r="X338" s="1164"/>
      <c r="AC338" s="1165"/>
      <c r="AD338" s="1165"/>
      <c r="AE338" s="1165"/>
    </row>
    <row r="339" ht="15.75" customHeight="1">
      <c r="W339" s="1164"/>
      <c r="X339" s="1164"/>
      <c r="AC339" s="1165"/>
      <c r="AD339" s="1165"/>
      <c r="AE339" s="1165"/>
    </row>
    <row r="340" ht="15.75" customHeight="1">
      <c r="W340" s="1164"/>
      <c r="X340" s="1164"/>
      <c r="AC340" s="1165"/>
      <c r="AD340" s="1165"/>
      <c r="AE340" s="1165"/>
    </row>
    <row r="341" ht="15.75" customHeight="1">
      <c r="W341" s="1164"/>
      <c r="X341" s="1164"/>
      <c r="AC341" s="1165"/>
      <c r="AD341" s="1165"/>
      <c r="AE341" s="1165"/>
    </row>
    <row r="342" ht="15.75" customHeight="1">
      <c r="W342" s="1164"/>
      <c r="X342" s="1164"/>
      <c r="AC342" s="1165"/>
      <c r="AD342" s="1165"/>
      <c r="AE342" s="1165"/>
    </row>
    <row r="343" ht="15.75" customHeight="1">
      <c r="W343" s="1164"/>
      <c r="X343" s="1164"/>
      <c r="AC343" s="1165"/>
      <c r="AD343" s="1165"/>
      <c r="AE343" s="1165"/>
    </row>
    <row r="344" ht="15.75" customHeight="1">
      <c r="W344" s="1164"/>
      <c r="X344" s="1164"/>
      <c r="AC344" s="1165"/>
      <c r="AD344" s="1165"/>
      <c r="AE344" s="1165"/>
    </row>
    <row r="345" ht="15.75" customHeight="1">
      <c r="W345" s="1164"/>
      <c r="X345" s="1164"/>
      <c r="AC345" s="1165"/>
      <c r="AD345" s="1165"/>
      <c r="AE345" s="1165"/>
    </row>
    <row r="346" ht="15.75" customHeight="1">
      <c r="W346" s="1164"/>
      <c r="X346" s="1164"/>
      <c r="AC346" s="1165"/>
      <c r="AD346" s="1165"/>
      <c r="AE346" s="1165"/>
    </row>
    <row r="347" ht="15.75" customHeight="1">
      <c r="W347" s="1164"/>
      <c r="X347" s="1164"/>
      <c r="AC347" s="1165"/>
      <c r="AD347" s="1165"/>
      <c r="AE347" s="1165"/>
    </row>
    <row r="348" ht="15.75" customHeight="1">
      <c r="W348" s="1164"/>
      <c r="X348" s="1164"/>
      <c r="AC348" s="1165"/>
      <c r="AD348" s="1165"/>
      <c r="AE348" s="1165"/>
    </row>
    <row r="349" ht="15.75" customHeight="1">
      <c r="W349" s="1164"/>
      <c r="X349" s="1164"/>
      <c r="AC349" s="1165"/>
      <c r="AD349" s="1165"/>
      <c r="AE349" s="1165"/>
    </row>
    <row r="350" ht="15.75" customHeight="1">
      <c r="W350" s="1164"/>
      <c r="X350" s="1164"/>
      <c r="AC350" s="1165"/>
      <c r="AD350" s="1165"/>
      <c r="AE350" s="1165"/>
    </row>
    <row r="351" ht="15.75" customHeight="1">
      <c r="W351" s="1164"/>
      <c r="X351" s="1164"/>
      <c r="AC351" s="1165"/>
      <c r="AD351" s="1165"/>
      <c r="AE351" s="1165"/>
    </row>
    <row r="352" ht="15.75" customHeight="1">
      <c r="W352" s="1164"/>
      <c r="X352" s="1164"/>
      <c r="AC352" s="1165"/>
      <c r="AD352" s="1165"/>
      <c r="AE352" s="1165"/>
    </row>
    <row r="353" ht="15.75" customHeight="1">
      <c r="W353" s="1164"/>
      <c r="X353" s="1164"/>
      <c r="AC353" s="1165"/>
      <c r="AD353" s="1165"/>
      <c r="AE353" s="1165"/>
    </row>
    <row r="354" ht="15.75" customHeight="1">
      <c r="W354" s="1164"/>
      <c r="X354" s="1164"/>
      <c r="AC354" s="1165"/>
      <c r="AD354" s="1165"/>
      <c r="AE354" s="1165"/>
    </row>
    <row r="355" ht="15.75" customHeight="1">
      <c r="W355" s="1164"/>
      <c r="X355" s="1164"/>
      <c r="AC355" s="1165"/>
      <c r="AD355" s="1165"/>
      <c r="AE355" s="1165"/>
    </row>
    <row r="356" ht="15.75" customHeight="1">
      <c r="W356" s="1164"/>
      <c r="X356" s="1164"/>
      <c r="AC356" s="1165"/>
      <c r="AD356" s="1165"/>
      <c r="AE356" s="1165"/>
    </row>
    <row r="357" ht="15.75" customHeight="1">
      <c r="W357" s="1164"/>
      <c r="X357" s="1164"/>
      <c r="AC357" s="1165"/>
      <c r="AD357" s="1165"/>
      <c r="AE357" s="1165"/>
    </row>
    <row r="358" ht="15.75" customHeight="1">
      <c r="W358" s="1164"/>
      <c r="X358" s="1164"/>
      <c r="AC358" s="1165"/>
      <c r="AD358" s="1165"/>
      <c r="AE358" s="1165"/>
    </row>
    <row r="359" ht="15.75" customHeight="1">
      <c r="W359" s="1164"/>
      <c r="X359" s="1164"/>
      <c r="AC359" s="1165"/>
      <c r="AD359" s="1165"/>
      <c r="AE359" s="1165"/>
    </row>
    <row r="360" ht="15.75" customHeight="1">
      <c r="W360" s="1164"/>
      <c r="X360" s="1164"/>
      <c r="AC360" s="1165"/>
      <c r="AD360" s="1165"/>
      <c r="AE360" s="1165"/>
    </row>
    <row r="361" ht="15.75" customHeight="1">
      <c r="W361" s="1164"/>
      <c r="X361" s="1164"/>
      <c r="AC361" s="1165"/>
      <c r="AD361" s="1165"/>
      <c r="AE361" s="1165"/>
    </row>
    <row r="362" ht="15.75" customHeight="1">
      <c r="W362" s="1164"/>
      <c r="X362" s="1164"/>
      <c r="AC362" s="1165"/>
      <c r="AD362" s="1165"/>
      <c r="AE362" s="1165"/>
    </row>
    <row r="363" ht="15.75" customHeight="1">
      <c r="W363" s="1164"/>
      <c r="X363" s="1164"/>
      <c r="AC363" s="1165"/>
      <c r="AD363" s="1165"/>
      <c r="AE363" s="1165"/>
    </row>
    <row r="364" ht="15.75" customHeight="1">
      <c r="W364" s="1164"/>
      <c r="X364" s="1164"/>
      <c r="AC364" s="1165"/>
      <c r="AD364" s="1165"/>
      <c r="AE364" s="1165"/>
    </row>
    <row r="365" ht="15.75" customHeight="1">
      <c r="W365" s="1164"/>
      <c r="X365" s="1164"/>
      <c r="AC365" s="1165"/>
      <c r="AD365" s="1165"/>
      <c r="AE365" s="1165"/>
    </row>
    <row r="366" ht="15.75" customHeight="1">
      <c r="W366" s="1164"/>
      <c r="X366" s="1164"/>
      <c r="AC366" s="1165"/>
      <c r="AD366" s="1165"/>
      <c r="AE366" s="1165"/>
    </row>
    <row r="367" ht="15.75" customHeight="1">
      <c r="W367" s="1164"/>
      <c r="X367" s="1164"/>
      <c r="AC367" s="1165"/>
      <c r="AD367" s="1165"/>
      <c r="AE367" s="1165"/>
    </row>
    <row r="368" ht="15.75" customHeight="1">
      <c r="W368" s="1164"/>
      <c r="X368" s="1164"/>
      <c r="AC368" s="1165"/>
      <c r="AD368" s="1165"/>
      <c r="AE368" s="1165"/>
    </row>
    <row r="369" ht="15.75" customHeight="1">
      <c r="W369" s="1164"/>
      <c r="X369" s="1164"/>
      <c r="AC369" s="1165"/>
      <c r="AD369" s="1165"/>
      <c r="AE369" s="1165"/>
    </row>
    <row r="370" ht="15.75" customHeight="1">
      <c r="W370" s="1164"/>
      <c r="X370" s="1164"/>
      <c r="AC370" s="1165"/>
      <c r="AD370" s="1165"/>
      <c r="AE370" s="1165"/>
    </row>
    <row r="371" ht="15.75" customHeight="1">
      <c r="W371" s="1164"/>
      <c r="X371" s="1164"/>
      <c r="AC371" s="1165"/>
      <c r="AD371" s="1165"/>
      <c r="AE371" s="1165"/>
    </row>
    <row r="372" ht="15.75" customHeight="1">
      <c r="W372" s="1164"/>
      <c r="X372" s="1164"/>
      <c r="AC372" s="1165"/>
      <c r="AD372" s="1165"/>
      <c r="AE372" s="1165"/>
    </row>
    <row r="373" ht="15.75" customHeight="1">
      <c r="W373" s="1164"/>
      <c r="X373" s="1164"/>
      <c r="AC373" s="1165"/>
      <c r="AD373" s="1165"/>
      <c r="AE373" s="1165"/>
    </row>
    <row r="374" ht="15.75" customHeight="1">
      <c r="W374" s="1164"/>
      <c r="X374" s="1164"/>
      <c r="AC374" s="1165"/>
      <c r="AD374" s="1165"/>
      <c r="AE374" s="1165"/>
    </row>
    <row r="375" ht="15.75" customHeight="1">
      <c r="W375" s="1164"/>
      <c r="X375" s="1164"/>
      <c r="AC375" s="1165"/>
      <c r="AD375" s="1165"/>
      <c r="AE375" s="1165"/>
    </row>
    <row r="376" ht="15.75" customHeight="1">
      <c r="W376" s="1164"/>
      <c r="X376" s="1164"/>
      <c r="AC376" s="1165"/>
      <c r="AD376" s="1165"/>
      <c r="AE376" s="1165"/>
    </row>
    <row r="377" ht="15.75" customHeight="1">
      <c r="W377" s="1164"/>
      <c r="X377" s="1164"/>
      <c r="AC377" s="1165"/>
      <c r="AD377" s="1165"/>
      <c r="AE377" s="1165"/>
    </row>
    <row r="378" ht="15.75" customHeight="1">
      <c r="W378" s="1164"/>
      <c r="X378" s="1164"/>
      <c r="AC378" s="1165"/>
      <c r="AD378" s="1165"/>
      <c r="AE378" s="1165"/>
    </row>
    <row r="379" ht="15.75" customHeight="1">
      <c r="W379" s="1164"/>
      <c r="X379" s="1164"/>
      <c r="AC379" s="1165"/>
      <c r="AD379" s="1165"/>
      <c r="AE379" s="1165"/>
    </row>
    <row r="380" ht="15.75" customHeight="1">
      <c r="W380" s="1164"/>
      <c r="X380" s="1164"/>
      <c r="AC380" s="1165"/>
      <c r="AD380" s="1165"/>
      <c r="AE380" s="1165"/>
    </row>
    <row r="381" ht="15.75" customHeight="1">
      <c r="W381" s="1164"/>
      <c r="X381" s="1164"/>
      <c r="AC381" s="1165"/>
      <c r="AD381" s="1165"/>
      <c r="AE381" s="1165"/>
    </row>
    <row r="382" ht="15.75" customHeight="1">
      <c r="W382" s="1164"/>
      <c r="X382" s="1164"/>
      <c r="AC382" s="1165"/>
      <c r="AD382" s="1165"/>
      <c r="AE382" s="1165"/>
    </row>
    <row r="383" ht="15.75" customHeight="1">
      <c r="W383" s="1164"/>
      <c r="X383" s="1164"/>
      <c r="AC383" s="1165"/>
      <c r="AD383" s="1165"/>
      <c r="AE383" s="1165"/>
    </row>
    <row r="384" ht="15.75" customHeight="1">
      <c r="W384" s="1164"/>
      <c r="X384" s="1164"/>
      <c r="AC384" s="1165"/>
      <c r="AD384" s="1165"/>
      <c r="AE384" s="1165"/>
    </row>
    <row r="385" ht="15.75" customHeight="1">
      <c r="W385" s="1164"/>
      <c r="X385" s="1164"/>
      <c r="AC385" s="1165"/>
      <c r="AD385" s="1165"/>
      <c r="AE385" s="1165"/>
    </row>
    <row r="386" ht="15.75" customHeight="1">
      <c r="W386" s="1164"/>
      <c r="X386" s="1164"/>
      <c r="AC386" s="1165"/>
      <c r="AD386" s="1165"/>
      <c r="AE386" s="1165"/>
    </row>
    <row r="387" ht="15.75" customHeight="1">
      <c r="W387" s="1164"/>
      <c r="X387" s="1164"/>
      <c r="AC387" s="1165"/>
      <c r="AD387" s="1165"/>
      <c r="AE387" s="1165"/>
    </row>
    <row r="388" ht="15.75" customHeight="1">
      <c r="W388" s="1164"/>
      <c r="X388" s="1164"/>
      <c r="AC388" s="1165"/>
      <c r="AD388" s="1165"/>
      <c r="AE388" s="1165"/>
    </row>
    <row r="389" ht="15.75" customHeight="1">
      <c r="W389" s="1164"/>
      <c r="X389" s="1164"/>
      <c r="AC389" s="1165"/>
      <c r="AD389" s="1165"/>
      <c r="AE389" s="1165"/>
    </row>
    <row r="390" ht="15.75" customHeight="1">
      <c r="W390" s="1164"/>
      <c r="X390" s="1164"/>
      <c r="AC390" s="1165"/>
      <c r="AD390" s="1165"/>
      <c r="AE390" s="1165"/>
    </row>
    <row r="391" ht="15.75" customHeight="1">
      <c r="W391" s="1164"/>
      <c r="X391" s="1164"/>
      <c r="AC391" s="1165"/>
      <c r="AD391" s="1165"/>
      <c r="AE391" s="1165"/>
    </row>
    <row r="392" ht="15.75" customHeight="1">
      <c r="W392" s="1164"/>
      <c r="X392" s="1164"/>
      <c r="AC392" s="1165"/>
      <c r="AD392" s="1165"/>
      <c r="AE392" s="1165"/>
    </row>
    <row r="393" ht="15.75" customHeight="1">
      <c r="W393" s="1164"/>
      <c r="X393" s="1164"/>
      <c r="AC393" s="1165"/>
      <c r="AD393" s="1165"/>
      <c r="AE393" s="1165"/>
    </row>
    <row r="394" ht="15.75" customHeight="1">
      <c r="W394" s="1164"/>
      <c r="X394" s="1164"/>
      <c r="AC394" s="1165"/>
      <c r="AD394" s="1165"/>
      <c r="AE394" s="1165"/>
    </row>
    <row r="395" ht="15.75" customHeight="1">
      <c r="W395" s="1164"/>
      <c r="X395" s="1164"/>
      <c r="AC395" s="1165"/>
      <c r="AD395" s="1165"/>
      <c r="AE395" s="1165"/>
    </row>
    <row r="396" ht="15.75" customHeight="1">
      <c r="W396" s="1164"/>
      <c r="X396" s="1164"/>
      <c r="AC396" s="1165"/>
      <c r="AD396" s="1165"/>
      <c r="AE396" s="1165"/>
    </row>
    <row r="397" ht="15.75" customHeight="1">
      <c r="W397" s="1164"/>
      <c r="X397" s="1164"/>
      <c r="AC397" s="1165"/>
      <c r="AD397" s="1165"/>
      <c r="AE397" s="1165"/>
    </row>
    <row r="398" ht="15.75" customHeight="1">
      <c r="W398" s="1164"/>
      <c r="X398" s="1164"/>
      <c r="AC398" s="1165"/>
      <c r="AD398" s="1165"/>
      <c r="AE398" s="1165"/>
    </row>
    <row r="399" ht="15.75" customHeight="1">
      <c r="W399" s="1164"/>
      <c r="X399" s="1164"/>
      <c r="AC399" s="1165"/>
      <c r="AD399" s="1165"/>
      <c r="AE399" s="1165"/>
    </row>
    <row r="400" ht="15.75" customHeight="1">
      <c r="W400" s="1164"/>
      <c r="X400" s="1164"/>
      <c r="AC400" s="1165"/>
      <c r="AD400" s="1165"/>
      <c r="AE400" s="1165"/>
    </row>
    <row r="401" ht="15.75" customHeight="1">
      <c r="W401" s="1164"/>
      <c r="X401" s="1164"/>
      <c r="AC401" s="1165"/>
      <c r="AD401" s="1165"/>
      <c r="AE401" s="1165"/>
    </row>
    <row r="402" ht="15.75" customHeight="1">
      <c r="W402" s="1164"/>
      <c r="X402" s="1164"/>
      <c r="AC402" s="1165"/>
      <c r="AD402" s="1165"/>
      <c r="AE402" s="1165"/>
    </row>
    <row r="403" ht="15.75" customHeight="1">
      <c r="W403" s="1164"/>
      <c r="X403" s="1164"/>
      <c r="AC403" s="1165"/>
      <c r="AD403" s="1165"/>
      <c r="AE403" s="1165"/>
    </row>
    <row r="404" ht="15.75" customHeight="1">
      <c r="W404" s="1164"/>
      <c r="X404" s="1164"/>
      <c r="AC404" s="1165"/>
      <c r="AD404" s="1165"/>
      <c r="AE404" s="1165"/>
    </row>
    <row r="405" ht="15.75" customHeight="1">
      <c r="W405" s="1164"/>
      <c r="X405" s="1164"/>
      <c r="AC405" s="1165"/>
      <c r="AD405" s="1165"/>
      <c r="AE405" s="1165"/>
    </row>
    <row r="406" ht="15.75" customHeight="1">
      <c r="W406" s="1164"/>
      <c r="X406" s="1164"/>
      <c r="AC406" s="1165"/>
      <c r="AD406" s="1165"/>
      <c r="AE406" s="1165"/>
    </row>
    <row r="407" ht="15.75" customHeight="1">
      <c r="W407" s="1164"/>
      <c r="X407" s="1164"/>
      <c r="AC407" s="1165"/>
      <c r="AD407" s="1165"/>
      <c r="AE407" s="1165"/>
    </row>
    <row r="408" ht="15.75" customHeight="1">
      <c r="W408" s="1164"/>
      <c r="X408" s="1164"/>
      <c r="AC408" s="1165"/>
      <c r="AD408" s="1165"/>
      <c r="AE408" s="1165"/>
    </row>
    <row r="409" ht="15.75" customHeight="1">
      <c r="W409" s="1164"/>
      <c r="X409" s="1164"/>
      <c r="AC409" s="1165"/>
      <c r="AD409" s="1165"/>
      <c r="AE409" s="1165"/>
    </row>
    <row r="410" ht="15.75" customHeight="1">
      <c r="W410" s="1164"/>
      <c r="X410" s="1164"/>
      <c r="AC410" s="1165"/>
      <c r="AD410" s="1165"/>
      <c r="AE410" s="1165"/>
    </row>
    <row r="411" ht="15.75" customHeight="1">
      <c r="W411" s="1164"/>
      <c r="X411" s="1164"/>
      <c r="AC411" s="1165"/>
      <c r="AD411" s="1165"/>
      <c r="AE411" s="1165"/>
    </row>
    <row r="412" ht="15.75" customHeight="1">
      <c r="W412" s="1164"/>
      <c r="X412" s="1164"/>
      <c r="AC412" s="1165"/>
      <c r="AD412" s="1165"/>
      <c r="AE412" s="1165"/>
    </row>
    <row r="413" ht="15.75" customHeight="1">
      <c r="W413" s="1164"/>
      <c r="X413" s="1164"/>
      <c r="AC413" s="1165"/>
      <c r="AD413" s="1165"/>
      <c r="AE413" s="1165"/>
    </row>
    <row r="414" ht="15.75" customHeight="1">
      <c r="W414" s="1164"/>
      <c r="X414" s="1164"/>
      <c r="AC414" s="1165"/>
      <c r="AD414" s="1165"/>
      <c r="AE414" s="1165"/>
    </row>
    <row r="415" ht="15.75" customHeight="1">
      <c r="W415" s="1164"/>
      <c r="X415" s="1164"/>
      <c r="AC415" s="1165"/>
      <c r="AD415" s="1165"/>
      <c r="AE415" s="1165"/>
    </row>
    <row r="416" ht="15.75" customHeight="1">
      <c r="W416" s="1164"/>
      <c r="X416" s="1164"/>
      <c r="AC416" s="1165"/>
      <c r="AD416" s="1165"/>
      <c r="AE416" s="1165"/>
    </row>
    <row r="417" ht="15.75" customHeight="1">
      <c r="W417" s="1164"/>
      <c r="X417" s="1164"/>
      <c r="AC417" s="1165"/>
      <c r="AD417" s="1165"/>
      <c r="AE417" s="1165"/>
    </row>
    <row r="418" ht="15.75" customHeight="1">
      <c r="W418" s="1164"/>
      <c r="X418" s="1164"/>
      <c r="AC418" s="1165"/>
      <c r="AD418" s="1165"/>
      <c r="AE418" s="1165"/>
    </row>
    <row r="419" ht="15.75" customHeight="1">
      <c r="W419" s="1164"/>
      <c r="X419" s="1164"/>
      <c r="AC419" s="1165"/>
      <c r="AD419" s="1165"/>
      <c r="AE419" s="1165"/>
    </row>
    <row r="420" ht="15.75" customHeight="1">
      <c r="W420" s="1164"/>
      <c r="X420" s="1164"/>
      <c r="AC420" s="1165"/>
      <c r="AD420" s="1165"/>
      <c r="AE420" s="1165"/>
    </row>
    <row r="421" ht="15.75" customHeight="1">
      <c r="W421" s="1164"/>
      <c r="X421" s="1164"/>
      <c r="AC421" s="1165"/>
      <c r="AD421" s="1165"/>
      <c r="AE421" s="1165"/>
    </row>
    <row r="422" ht="15.75" customHeight="1">
      <c r="W422" s="1164"/>
      <c r="X422" s="1164"/>
      <c r="AC422" s="1165"/>
      <c r="AD422" s="1165"/>
      <c r="AE422" s="1165"/>
    </row>
    <row r="423" ht="15.75" customHeight="1">
      <c r="W423" s="1164"/>
      <c r="X423" s="1164"/>
      <c r="AC423" s="1165"/>
      <c r="AD423" s="1165"/>
      <c r="AE423" s="1165"/>
    </row>
    <row r="424" ht="15.75" customHeight="1">
      <c r="W424" s="1164"/>
      <c r="X424" s="1164"/>
      <c r="AC424" s="1165"/>
      <c r="AD424" s="1165"/>
      <c r="AE424" s="1165"/>
    </row>
    <row r="425" ht="15.75" customHeight="1">
      <c r="W425" s="1164"/>
      <c r="X425" s="1164"/>
      <c r="AC425" s="1165"/>
      <c r="AD425" s="1165"/>
      <c r="AE425" s="1165"/>
    </row>
    <row r="426" ht="15.75" customHeight="1">
      <c r="W426" s="1164"/>
      <c r="X426" s="1164"/>
      <c r="AC426" s="1165"/>
      <c r="AD426" s="1165"/>
      <c r="AE426" s="1165"/>
    </row>
    <row r="427" ht="15.75" customHeight="1">
      <c r="W427" s="1164"/>
      <c r="X427" s="1164"/>
      <c r="AC427" s="1165"/>
      <c r="AD427" s="1165"/>
      <c r="AE427" s="1165"/>
    </row>
    <row r="428" ht="15.75" customHeight="1">
      <c r="W428" s="1164"/>
      <c r="X428" s="1164"/>
      <c r="AC428" s="1165"/>
      <c r="AD428" s="1165"/>
      <c r="AE428" s="1165"/>
    </row>
    <row r="429" ht="15.75" customHeight="1">
      <c r="W429" s="1164"/>
      <c r="X429" s="1164"/>
      <c r="AC429" s="1165"/>
      <c r="AD429" s="1165"/>
      <c r="AE429" s="1165"/>
    </row>
    <row r="430" ht="15.75" customHeight="1">
      <c r="W430" s="1164"/>
      <c r="X430" s="1164"/>
      <c r="AC430" s="1165"/>
      <c r="AD430" s="1165"/>
      <c r="AE430" s="1165"/>
    </row>
    <row r="431" ht="15.75" customHeight="1">
      <c r="W431" s="1164"/>
      <c r="X431" s="1164"/>
      <c r="AC431" s="1165"/>
      <c r="AD431" s="1165"/>
      <c r="AE431" s="1165"/>
    </row>
    <row r="432" ht="15.75" customHeight="1">
      <c r="W432" s="1164"/>
      <c r="X432" s="1164"/>
      <c r="AC432" s="1165"/>
      <c r="AD432" s="1165"/>
      <c r="AE432" s="1165"/>
    </row>
    <row r="433" ht="15.75" customHeight="1">
      <c r="W433" s="1164"/>
      <c r="X433" s="1164"/>
      <c r="AC433" s="1165"/>
      <c r="AD433" s="1165"/>
      <c r="AE433" s="1165"/>
    </row>
    <row r="434" ht="15.75" customHeight="1">
      <c r="W434" s="1164"/>
      <c r="X434" s="1164"/>
      <c r="AC434" s="1165"/>
      <c r="AD434" s="1165"/>
      <c r="AE434" s="1165"/>
    </row>
    <row r="435" ht="15.75" customHeight="1">
      <c r="W435" s="1164"/>
      <c r="X435" s="1164"/>
      <c r="AC435" s="1165"/>
      <c r="AD435" s="1165"/>
      <c r="AE435" s="1165"/>
    </row>
    <row r="436" ht="15.75" customHeight="1">
      <c r="W436" s="1164"/>
      <c r="X436" s="1164"/>
      <c r="AC436" s="1165"/>
      <c r="AD436" s="1165"/>
      <c r="AE436" s="1165"/>
    </row>
    <row r="437" ht="15.75" customHeight="1">
      <c r="W437" s="1164"/>
      <c r="X437" s="1164"/>
      <c r="AC437" s="1165"/>
      <c r="AD437" s="1165"/>
      <c r="AE437" s="1165"/>
    </row>
    <row r="438" ht="15.75" customHeight="1">
      <c r="W438" s="1164"/>
      <c r="X438" s="1164"/>
      <c r="AC438" s="1165"/>
      <c r="AD438" s="1165"/>
      <c r="AE438" s="1165"/>
    </row>
    <row r="439" ht="15.75" customHeight="1">
      <c r="W439" s="1164"/>
      <c r="X439" s="1164"/>
      <c r="AC439" s="1165"/>
      <c r="AD439" s="1165"/>
      <c r="AE439" s="1165"/>
    </row>
    <row r="440" ht="15.75" customHeight="1">
      <c r="W440" s="1164"/>
      <c r="X440" s="1164"/>
      <c r="AC440" s="1165"/>
      <c r="AD440" s="1165"/>
      <c r="AE440" s="1165"/>
    </row>
    <row r="441" ht="15.75" customHeight="1">
      <c r="W441" s="1164"/>
      <c r="X441" s="1164"/>
      <c r="AC441" s="1165"/>
      <c r="AD441" s="1165"/>
      <c r="AE441" s="1165"/>
    </row>
    <row r="442" ht="15.75" customHeight="1">
      <c r="W442" s="1164"/>
      <c r="X442" s="1164"/>
      <c r="AC442" s="1165"/>
      <c r="AD442" s="1165"/>
      <c r="AE442" s="1165"/>
    </row>
    <row r="443" ht="15.75" customHeight="1">
      <c r="W443" s="1164"/>
      <c r="X443" s="1164"/>
      <c r="AC443" s="1165"/>
      <c r="AD443" s="1165"/>
      <c r="AE443" s="1165"/>
    </row>
    <row r="444" ht="15.75" customHeight="1">
      <c r="W444" s="1164"/>
      <c r="X444" s="1164"/>
      <c r="AC444" s="1165"/>
      <c r="AD444" s="1165"/>
      <c r="AE444" s="1165"/>
    </row>
    <row r="445" ht="15.75" customHeight="1">
      <c r="W445" s="1164"/>
      <c r="X445" s="1164"/>
      <c r="AC445" s="1165"/>
      <c r="AD445" s="1165"/>
      <c r="AE445" s="1165"/>
    </row>
    <row r="446" ht="15.75" customHeight="1">
      <c r="W446" s="1164"/>
      <c r="X446" s="1164"/>
      <c r="AC446" s="1165"/>
      <c r="AD446" s="1165"/>
      <c r="AE446" s="1165"/>
    </row>
    <row r="447" ht="15.75" customHeight="1">
      <c r="W447" s="1164"/>
      <c r="X447" s="1164"/>
      <c r="AC447" s="1165"/>
      <c r="AD447" s="1165"/>
      <c r="AE447" s="1165"/>
    </row>
    <row r="448" ht="15.75" customHeight="1">
      <c r="W448" s="1164"/>
      <c r="X448" s="1164"/>
      <c r="AC448" s="1165"/>
      <c r="AD448" s="1165"/>
      <c r="AE448" s="1165"/>
    </row>
    <row r="449" ht="15.75" customHeight="1">
      <c r="W449" s="1164"/>
      <c r="X449" s="1164"/>
      <c r="AC449" s="1165"/>
      <c r="AD449" s="1165"/>
      <c r="AE449" s="1165"/>
    </row>
    <row r="450" ht="15.75" customHeight="1">
      <c r="W450" s="1164"/>
      <c r="X450" s="1164"/>
      <c r="AC450" s="1165"/>
      <c r="AD450" s="1165"/>
      <c r="AE450" s="1165"/>
    </row>
    <row r="451" ht="15.75" customHeight="1">
      <c r="W451" s="1164"/>
      <c r="X451" s="1164"/>
      <c r="AC451" s="1165"/>
      <c r="AD451" s="1165"/>
      <c r="AE451" s="1165"/>
    </row>
    <row r="452" ht="15.75" customHeight="1">
      <c r="W452" s="1164"/>
      <c r="X452" s="1164"/>
      <c r="AC452" s="1165"/>
      <c r="AD452" s="1165"/>
      <c r="AE452" s="1165"/>
    </row>
    <row r="453" ht="15.75" customHeight="1">
      <c r="W453" s="1164"/>
      <c r="X453" s="1164"/>
      <c r="AC453" s="1165"/>
      <c r="AD453" s="1165"/>
      <c r="AE453" s="1165"/>
    </row>
    <row r="454" ht="15.75" customHeight="1">
      <c r="W454" s="1164"/>
      <c r="X454" s="1164"/>
      <c r="AC454" s="1165"/>
      <c r="AD454" s="1165"/>
      <c r="AE454" s="1165"/>
    </row>
    <row r="455" ht="15.75" customHeight="1">
      <c r="W455" s="1164"/>
      <c r="X455" s="1164"/>
      <c r="AC455" s="1165"/>
      <c r="AD455" s="1165"/>
      <c r="AE455" s="1165"/>
    </row>
    <row r="456" ht="15.75" customHeight="1">
      <c r="W456" s="1164"/>
      <c r="X456" s="1164"/>
      <c r="AC456" s="1165"/>
      <c r="AD456" s="1165"/>
      <c r="AE456" s="1165"/>
    </row>
    <row r="457" ht="15.75" customHeight="1">
      <c r="W457" s="1164"/>
      <c r="X457" s="1164"/>
      <c r="AC457" s="1165"/>
      <c r="AD457" s="1165"/>
      <c r="AE457" s="1165"/>
    </row>
    <row r="458" ht="15.75" customHeight="1">
      <c r="W458" s="1164"/>
      <c r="X458" s="1164"/>
      <c r="AC458" s="1165"/>
      <c r="AD458" s="1165"/>
      <c r="AE458" s="1165"/>
    </row>
    <row r="459" ht="15.75" customHeight="1">
      <c r="W459" s="1164"/>
      <c r="X459" s="1164"/>
      <c r="AC459" s="1165"/>
      <c r="AD459" s="1165"/>
      <c r="AE459" s="1165"/>
    </row>
    <row r="460" ht="15.75" customHeight="1">
      <c r="W460" s="1164"/>
      <c r="X460" s="1164"/>
      <c r="AC460" s="1165"/>
      <c r="AD460" s="1165"/>
      <c r="AE460" s="1165"/>
    </row>
    <row r="461" ht="15.75" customHeight="1">
      <c r="W461" s="1164"/>
      <c r="X461" s="1164"/>
      <c r="AC461" s="1165"/>
      <c r="AD461" s="1165"/>
      <c r="AE461" s="1165"/>
    </row>
    <row r="462" ht="15.75" customHeight="1">
      <c r="W462" s="1164"/>
      <c r="X462" s="1164"/>
      <c r="AC462" s="1165"/>
      <c r="AD462" s="1165"/>
      <c r="AE462" s="1165"/>
    </row>
    <row r="463" ht="15.75" customHeight="1">
      <c r="W463" s="1164"/>
      <c r="X463" s="1164"/>
      <c r="AC463" s="1165"/>
      <c r="AD463" s="1165"/>
      <c r="AE463" s="1165"/>
    </row>
    <row r="464" ht="15.75" customHeight="1">
      <c r="W464" s="1164"/>
      <c r="X464" s="1164"/>
      <c r="AC464" s="1165"/>
      <c r="AD464" s="1165"/>
      <c r="AE464" s="1165"/>
    </row>
    <row r="465" ht="15.75" customHeight="1">
      <c r="W465" s="1164"/>
      <c r="X465" s="1164"/>
      <c r="AC465" s="1165"/>
      <c r="AD465" s="1165"/>
      <c r="AE465" s="1165"/>
    </row>
    <row r="466" ht="15.75" customHeight="1">
      <c r="W466" s="1164"/>
      <c r="X466" s="1164"/>
      <c r="AC466" s="1165"/>
      <c r="AD466" s="1165"/>
      <c r="AE466" s="1165"/>
    </row>
    <row r="467" ht="15.75" customHeight="1">
      <c r="W467" s="1164"/>
      <c r="X467" s="1164"/>
      <c r="AC467" s="1165"/>
      <c r="AD467" s="1165"/>
      <c r="AE467" s="1165"/>
    </row>
    <row r="468" ht="15.75" customHeight="1">
      <c r="W468" s="1164"/>
      <c r="X468" s="1164"/>
      <c r="AC468" s="1165"/>
      <c r="AD468" s="1165"/>
      <c r="AE468" s="1165"/>
    </row>
    <row r="469" ht="15.75" customHeight="1">
      <c r="W469" s="1164"/>
      <c r="X469" s="1164"/>
      <c r="AC469" s="1165"/>
      <c r="AD469" s="1165"/>
      <c r="AE469" s="1165"/>
    </row>
    <row r="470" ht="15.75" customHeight="1">
      <c r="W470" s="1164"/>
      <c r="X470" s="1164"/>
      <c r="AC470" s="1165"/>
      <c r="AD470" s="1165"/>
      <c r="AE470" s="1165"/>
    </row>
    <row r="471" ht="15.75" customHeight="1">
      <c r="W471" s="1164"/>
      <c r="X471" s="1164"/>
      <c r="AC471" s="1165"/>
      <c r="AD471" s="1165"/>
      <c r="AE471" s="1165"/>
    </row>
    <row r="472" ht="15.75" customHeight="1">
      <c r="W472" s="1164"/>
      <c r="X472" s="1164"/>
      <c r="AC472" s="1165"/>
      <c r="AD472" s="1165"/>
      <c r="AE472" s="1165"/>
    </row>
    <row r="473" ht="15.75" customHeight="1">
      <c r="W473" s="1164"/>
      <c r="X473" s="1164"/>
      <c r="AC473" s="1165"/>
      <c r="AD473" s="1165"/>
      <c r="AE473" s="1165"/>
    </row>
    <row r="474" ht="15.75" customHeight="1">
      <c r="W474" s="1164"/>
      <c r="X474" s="1164"/>
      <c r="AC474" s="1165"/>
      <c r="AD474" s="1165"/>
      <c r="AE474" s="1165"/>
    </row>
    <row r="475" ht="15.75" customHeight="1">
      <c r="W475" s="1164"/>
      <c r="X475" s="1164"/>
      <c r="AC475" s="1165"/>
      <c r="AD475" s="1165"/>
      <c r="AE475" s="1165"/>
    </row>
    <row r="476" ht="15.75" customHeight="1">
      <c r="W476" s="1164"/>
      <c r="X476" s="1164"/>
      <c r="AC476" s="1165"/>
      <c r="AD476" s="1165"/>
      <c r="AE476" s="1165"/>
    </row>
    <row r="477" ht="15.75" customHeight="1">
      <c r="W477" s="1164"/>
      <c r="X477" s="1164"/>
      <c r="AC477" s="1165"/>
      <c r="AD477" s="1165"/>
      <c r="AE477" s="1165"/>
    </row>
    <row r="478" ht="15.75" customHeight="1">
      <c r="W478" s="1164"/>
      <c r="X478" s="1164"/>
      <c r="AC478" s="1165"/>
      <c r="AD478" s="1165"/>
      <c r="AE478" s="1165"/>
    </row>
    <row r="479" ht="15.75" customHeight="1">
      <c r="W479" s="1164"/>
      <c r="X479" s="1164"/>
      <c r="AC479" s="1165"/>
      <c r="AD479" s="1165"/>
      <c r="AE479" s="1165"/>
    </row>
    <row r="480" ht="15.75" customHeight="1">
      <c r="W480" s="1164"/>
      <c r="X480" s="1164"/>
      <c r="AC480" s="1165"/>
      <c r="AD480" s="1165"/>
      <c r="AE480" s="1165"/>
    </row>
    <row r="481" ht="15.75" customHeight="1">
      <c r="W481" s="1164"/>
      <c r="X481" s="1164"/>
      <c r="AC481" s="1165"/>
      <c r="AD481" s="1165"/>
      <c r="AE481" s="1165"/>
    </row>
    <row r="482" ht="15.75" customHeight="1">
      <c r="W482" s="1164"/>
      <c r="X482" s="1164"/>
      <c r="AC482" s="1165"/>
      <c r="AD482" s="1165"/>
      <c r="AE482" s="1165"/>
    </row>
    <row r="483" ht="15.75" customHeight="1">
      <c r="W483" s="1164"/>
      <c r="X483" s="1164"/>
      <c r="AC483" s="1165"/>
      <c r="AD483" s="1165"/>
      <c r="AE483" s="1165"/>
    </row>
    <row r="484" ht="15.75" customHeight="1">
      <c r="W484" s="1164"/>
      <c r="X484" s="1164"/>
      <c r="AC484" s="1165"/>
      <c r="AD484" s="1165"/>
      <c r="AE484" s="1165"/>
    </row>
    <row r="485" ht="15.75" customHeight="1">
      <c r="W485" s="1164"/>
      <c r="X485" s="1164"/>
      <c r="AC485" s="1165"/>
      <c r="AD485" s="1165"/>
      <c r="AE485" s="1165"/>
    </row>
    <row r="486" ht="15.75" customHeight="1">
      <c r="W486" s="1164"/>
      <c r="X486" s="1164"/>
      <c r="AC486" s="1165"/>
      <c r="AD486" s="1165"/>
      <c r="AE486" s="1165"/>
    </row>
    <row r="487" ht="15.75" customHeight="1">
      <c r="W487" s="1164"/>
      <c r="X487" s="1164"/>
      <c r="AC487" s="1165"/>
      <c r="AD487" s="1165"/>
      <c r="AE487" s="1165"/>
    </row>
    <row r="488" ht="15.75" customHeight="1">
      <c r="W488" s="1164"/>
      <c r="X488" s="1164"/>
      <c r="AC488" s="1165"/>
      <c r="AD488" s="1165"/>
      <c r="AE488" s="1165"/>
    </row>
    <row r="489" ht="15.75" customHeight="1">
      <c r="W489" s="1164"/>
      <c r="X489" s="1164"/>
      <c r="AC489" s="1165"/>
      <c r="AD489" s="1165"/>
      <c r="AE489" s="1165"/>
    </row>
    <row r="490" ht="15.75" customHeight="1">
      <c r="W490" s="1164"/>
      <c r="X490" s="1164"/>
      <c r="AC490" s="1165"/>
      <c r="AD490" s="1165"/>
      <c r="AE490" s="1165"/>
    </row>
    <row r="491" ht="15.75" customHeight="1">
      <c r="W491" s="1164"/>
      <c r="X491" s="1164"/>
      <c r="AC491" s="1165"/>
      <c r="AD491" s="1165"/>
      <c r="AE491" s="1165"/>
    </row>
    <row r="492" ht="15.75" customHeight="1">
      <c r="W492" s="1164"/>
      <c r="X492" s="1164"/>
      <c r="AC492" s="1165"/>
      <c r="AD492" s="1165"/>
      <c r="AE492" s="1165"/>
    </row>
    <row r="493" ht="15.75" customHeight="1">
      <c r="W493" s="1164"/>
      <c r="X493" s="1164"/>
      <c r="AC493" s="1165"/>
      <c r="AD493" s="1165"/>
      <c r="AE493" s="1165"/>
    </row>
    <row r="494" ht="15.75" customHeight="1">
      <c r="W494" s="1164"/>
      <c r="X494" s="1164"/>
      <c r="AC494" s="1165"/>
      <c r="AD494" s="1165"/>
      <c r="AE494" s="1165"/>
    </row>
    <row r="495" ht="15.75" customHeight="1">
      <c r="W495" s="1164"/>
      <c r="X495" s="1164"/>
      <c r="AC495" s="1165"/>
      <c r="AD495" s="1165"/>
      <c r="AE495" s="1165"/>
    </row>
    <row r="496" ht="15.75" customHeight="1">
      <c r="W496" s="1164"/>
      <c r="X496" s="1164"/>
      <c r="AC496" s="1165"/>
      <c r="AD496" s="1165"/>
      <c r="AE496" s="1165"/>
    </row>
    <row r="497" ht="15.75" customHeight="1">
      <c r="W497" s="1164"/>
      <c r="X497" s="1164"/>
      <c r="AC497" s="1165"/>
      <c r="AD497" s="1165"/>
      <c r="AE497" s="1165"/>
    </row>
    <row r="498" ht="15.75" customHeight="1">
      <c r="W498" s="1164"/>
      <c r="X498" s="1164"/>
      <c r="AC498" s="1165"/>
      <c r="AD498" s="1165"/>
      <c r="AE498" s="1165"/>
    </row>
    <row r="499" ht="15.75" customHeight="1">
      <c r="W499" s="1164"/>
      <c r="X499" s="1164"/>
      <c r="AC499" s="1165"/>
      <c r="AD499" s="1165"/>
      <c r="AE499" s="1165"/>
    </row>
    <row r="500" ht="15.75" customHeight="1">
      <c r="W500" s="1164"/>
      <c r="X500" s="1164"/>
      <c r="AC500" s="1165"/>
      <c r="AD500" s="1165"/>
      <c r="AE500" s="1165"/>
    </row>
    <row r="501" ht="15.75" customHeight="1">
      <c r="W501" s="1164"/>
      <c r="X501" s="1164"/>
      <c r="AC501" s="1165"/>
      <c r="AD501" s="1165"/>
      <c r="AE501" s="1165"/>
    </row>
    <row r="502" ht="15.75" customHeight="1">
      <c r="W502" s="1164"/>
      <c r="X502" s="1164"/>
      <c r="AC502" s="1165"/>
      <c r="AD502" s="1165"/>
      <c r="AE502" s="1165"/>
    </row>
    <row r="503" ht="15.75" customHeight="1">
      <c r="W503" s="1164"/>
      <c r="X503" s="1164"/>
      <c r="AC503" s="1165"/>
      <c r="AD503" s="1165"/>
      <c r="AE503" s="1165"/>
    </row>
    <row r="504" ht="15.75" customHeight="1">
      <c r="W504" s="1164"/>
      <c r="X504" s="1164"/>
      <c r="AC504" s="1165"/>
      <c r="AD504" s="1165"/>
      <c r="AE504" s="1165"/>
    </row>
    <row r="505" ht="15.75" customHeight="1">
      <c r="W505" s="1164"/>
      <c r="X505" s="1164"/>
      <c r="AC505" s="1165"/>
      <c r="AD505" s="1165"/>
      <c r="AE505" s="1165"/>
    </row>
    <row r="506" ht="15.75" customHeight="1">
      <c r="W506" s="1164"/>
      <c r="X506" s="1164"/>
      <c r="AC506" s="1165"/>
      <c r="AD506" s="1165"/>
      <c r="AE506" s="1165"/>
    </row>
    <row r="507" ht="15.75" customHeight="1">
      <c r="W507" s="1164"/>
      <c r="X507" s="1164"/>
      <c r="AC507" s="1165"/>
      <c r="AD507" s="1165"/>
      <c r="AE507" s="1165"/>
    </row>
    <row r="508" ht="15.75" customHeight="1">
      <c r="W508" s="1164"/>
      <c r="X508" s="1164"/>
      <c r="AC508" s="1165"/>
      <c r="AD508" s="1165"/>
      <c r="AE508" s="1165"/>
    </row>
    <row r="509" ht="15.75" customHeight="1">
      <c r="W509" s="1164"/>
      <c r="X509" s="1164"/>
      <c r="AC509" s="1165"/>
      <c r="AD509" s="1165"/>
      <c r="AE509" s="1165"/>
    </row>
    <row r="510" ht="15.75" customHeight="1">
      <c r="W510" s="1164"/>
      <c r="X510" s="1164"/>
      <c r="AC510" s="1165"/>
      <c r="AD510" s="1165"/>
      <c r="AE510" s="1165"/>
    </row>
    <row r="511" ht="15.75" customHeight="1">
      <c r="W511" s="1164"/>
      <c r="X511" s="1164"/>
      <c r="AC511" s="1165"/>
      <c r="AD511" s="1165"/>
      <c r="AE511" s="1165"/>
    </row>
    <row r="512" ht="15.75" customHeight="1">
      <c r="W512" s="1164"/>
      <c r="X512" s="1164"/>
      <c r="AC512" s="1165"/>
      <c r="AD512" s="1165"/>
      <c r="AE512" s="1165"/>
    </row>
    <row r="513" ht="15.75" customHeight="1">
      <c r="W513" s="1164"/>
      <c r="X513" s="1164"/>
      <c r="AC513" s="1165"/>
      <c r="AD513" s="1165"/>
      <c r="AE513" s="1165"/>
    </row>
    <row r="514" ht="15.75" customHeight="1">
      <c r="W514" s="1164"/>
      <c r="X514" s="1164"/>
      <c r="AC514" s="1165"/>
      <c r="AD514" s="1165"/>
      <c r="AE514" s="1165"/>
    </row>
    <row r="515" ht="15.75" customHeight="1">
      <c r="W515" s="1164"/>
      <c r="X515" s="1164"/>
      <c r="AC515" s="1165"/>
      <c r="AD515" s="1165"/>
      <c r="AE515" s="1165"/>
    </row>
    <row r="516" ht="15.75" customHeight="1">
      <c r="W516" s="1164"/>
      <c r="X516" s="1164"/>
      <c r="AC516" s="1165"/>
      <c r="AD516" s="1165"/>
      <c r="AE516" s="1165"/>
    </row>
    <row r="517" ht="15.75" customHeight="1">
      <c r="W517" s="1164"/>
      <c r="X517" s="1164"/>
      <c r="AC517" s="1165"/>
      <c r="AD517" s="1165"/>
      <c r="AE517" s="1165"/>
    </row>
    <row r="518" ht="15.75" customHeight="1">
      <c r="W518" s="1164"/>
      <c r="X518" s="1164"/>
      <c r="AC518" s="1165"/>
      <c r="AD518" s="1165"/>
      <c r="AE518" s="1165"/>
    </row>
    <row r="519" ht="15.75" customHeight="1">
      <c r="W519" s="1164"/>
      <c r="X519" s="1164"/>
      <c r="AC519" s="1165"/>
      <c r="AD519" s="1165"/>
      <c r="AE519" s="1165"/>
    </row>
    <row r="520" ht="15.75" customHeight="1">
      <c r="W520" s="1164"/>
      <c r="X520" s="1164"/>
      <c r="AC520" s="1165"/>
      <c r="AD520" s="1165"/>
      <c r="AE520" s="1165"/>
    </row>
    <row r="521" ht="15.75" customHeight="1">
      <c r="W521" s="1164"/>
      <c r="X521" s="1164"/>
      <c r="AC521" s="1165"/>
      <c r="AD521" s="1165"/>
      <c r="AE521" s="1165"/>
    </row>
    <row r="522" ht="15.75" customHeight="1">
      <c r="W522" s="1164"/>
      <c r="X522" s="1164"/>
      <c r="AC522" s="1165"/>
      <c r="AD522" s="1165"/>
      <c r="AE522" s="1165"/>
    </row>
    <row r="523" ht="15.75" customHeight="1">
      <c r="W523" s="1164"/>
      <c r="X523" s="1164"/>
      <c r="AC523" s="1165"/>
      <c r="AD523" s="1165"/>
      <c r="AE523" s="1165"/>
    </row>
    <row r="524" ht="15.75" customHeight="1">
      <c r="W524" s="1164"/>
      <c r="X524" s="1164"/>
      <c r="AC524" s="1165"/>
      <c r="AD524" s="1165"/>
      <c r="AE524" s="1165"/>
    </row>
    <row r="525" ht="15.75" customHeight="1">
      <c r="W525" s="1164"/>
      <c r="X525" s="1164"/>
      <c r="AC525" s="1165"/>
      <c r="AD525" s="1165"/>
      <c r="AE525" s="1165"/>
    </row>
    <row r="526" ht="15.75" customHeight="1">
      <c r="W526" s="1164"/>
      <c r="X526" s="1164"/>
      <c r="AC526" s="1165"/>
      <c r="AD526" s="1165"/>
      <c r="AE526" s="1165"/>
    </row>
    <row r="527" ht="15.75" customHeight="1">
      <c r="W527" s="1164"/>
      <c r="X527" s="1164"/>
      <c r="AC527" s="1165"/>
      <c r="AD527" s="1165"/>
      <c r="AE527" s="1165"/>
    </row>
    <row r="528" ht="15.75" customHeight="1">
      <c r="W528" s="1164"/>
      <c r="X528" s="1164"/>
      <c r="AC528" s="1165"/>
      <c r="AD528" s="1165"/>
      <c r="AE528" s="1165"/>
    </row>
    <row r="529" ht="15.75" customHeight="1">
      <c r="W529" s="1164"/>
      <c r="X529" s="1164"/>
      <c r="AC529" s="1165"/>
      <c r="AD529" s="1165"/>
      <c r="AE529" s="1165"/>
    </row>
    <row r="530" ht="15.75" customHeight="1">
      <c r="W530" s="1164"/>
      <c r="X530" s="1164"/>
      <c r="AC530" s="1165"/>
      <c r="AD530" s="1165"/>
      <c r="AE530" s="1165"/>
    </row>
    <row r="531" ht="15.75" customHeight="1">
      <c r="W531" s="1164"/>
      <c r="X531" s="1164"/>
      <c r="AC531" s="1165"/>
      <c r="AD531" s="1165"/>
      <c r="AE531" s="1165"/>
    </row>
    <row r="532" ht="15.75" customHeight="1">
      <c r="W532" s="1164"/>
      <c r="X532" s="1164"/>
      <c r="AC532" s="1165"/>
      <c r="AD532" s="1165"/>
      <c r="AE532" s="1165"/>
    </row>
    <row r="533" ht="15.75" customHeight="1">
      <c r="W533" s="1164"/>
      <c r="X533" s="1164"/>
      <c r="AC533" s="1165"/>
      <c r="AD533" s="1165"/>
      <c r="AE533" s="1165"/>
    </row>
    <row r="534" ht="15.75" customHeight="1">
      <c r="W534" s="1164"/>
      <c r="X534" s="1164"/>
      <c r="AC534" s="1165"/>
      <c r="AD534" s="1165"/>
      <c r="AE534" s="1165"/>
    </row>
    <row r="535" ht="15.75" customHeight="1">
      <c r="W535" s="1164"/>
      <c r="X535" s="1164"/>
      <c r="AC535" s="1165"/>
      <c r="AD535" s="1165"/>
      <c r="AE535" s="1165"/>
    </row>
    <row r="536" ht="15.75" customHeight="1">
      <c r="W536" s="1164"/>
      <c r="X536" s="1164"/>
      <c r="AC536" s="1165"/>
      <c r="AD536" s="1165"/>
      <c r="AE536" s="1165"/>
    </row>
    <row r="537" ht="15.75" customHeight="1">
      <c r="W537" s="1164"/>
      <c r="X537" s="1164"/>
      <c r="AC537" s="1165"/>
      <c r="AD537" s="1165"/>
      <c r="AE537" s="1165"/>
    </row>
    <row r="538" ht="15.75" customHeight="1">
      <c r="W538" s="1164"/>
      <c r="X538" s="1164"/>
      <c r="AC538" s="1165"/>
      <c r="AD538" s="1165"/>
      <c r="AE538" s="1165"/>
    </row>
    <row r="539" ht="15.75" customHeight="1">
      <c r="W539" s="1164"/>
      <c r="X539" s="1164"/>
      <c r="AC539" s="1165"/>
      <c r="AD539" s="1165"/>
      <c r="AE539" s="1165"/>
    </row>
    <row r="540" ht="15.75" customHeight="1">
      <c r="W540" s="1164"/>
      <c r="X540" s="1164"/>
      <c r="AC540" s="1165"/>
      <c r="AD540" s="1165"/>
      <c r="AE540" s="1165"/>
    </row>
    <row r="541" ht="15.75" customHeight="1">
      <c r="W541" s="1164"/>
      <c r="X541" s="1164"/>
      <c r="AC541" s="1165"/>
      <c r="AD541" s="1165"/>
      <c r="AE541" s="1165"/>
    </row>
    <row r="542" ht="15.75" customHeight="1">
      <c r="W542" s="1164"/>
      <c r="X542" s="1164"/>
      <c r="AC542" s="1165"/>
      <c r="AD542" s="1165"/>
      <c r="AE542" s="1165"/>
    </row>
    <row r="543" ht="15.75" customHeight="1">
      <c r="W543" s="1164"/>
      <c r="X543" s="1164"/>
      <c r="AC543" s="1165"/>
      <c r="AD543" s="1165"/>
      <c r="AE543" s="1165"/>
    </row>
    <row r="544" ht="15.75" customHeight="1">
      <c r="W544" s="1164"/>
      <c r="X544" s="1164"/>
      <c r="AC544" s="1165"/>
      <c r="AD544" s="1165"/>
      <c r="AE544" s="1165"/>
    </row>
    <row r="545" ht="15.75" customHeight="1">
      <c r="W545" s="1164"/>
      <c r="X545" s="1164"/>
      <c r="AC545" s="1165"/>
      <c r="AD545" s="1165"/>
      <c r="AE545" s="1165"/>
    </row>
    <row r="546" ht="15.75" customHeight="1">
      <c r="W546" s="1164"/>
      <c r="X546" s="1164"/>
      <c r="AC546" s="1165"/>
      <c r="AD546" s="1165"/>
      <c r="AE546" s="1165"/>
    </row>
    <row r="547" ht="15.75" customHeight="1">
      <c r="W547" s="1164"/>
      <c r="X547" s="1164"/>
      <c r="AC547" s="1165"/>
      <c r="AD547" s="1165"/>
      <c r="AE547" s="1165"/>
    </row>
    <row r="548" ht="15.75" customHeight="1">
      <c r="W548" s="1164"/>
      <c r="X548" s="1164"/>
      <c r="AC548" s="1165"/>
      <c r="AD548" s="1165"/>
      <c r="AE548" s="1165"/>
    </row>
    <row r="549" ht="15.75" customHeight="1">
      <c r="W549" s="1164"/>
      <c r="X549" s="1164"/>
      <c r="AC549" s="1165"/>
      <c r="AD549" s="1165"/>
      <c r="AE549" s="1165"/>
    </row>
    <row r="550" ht="15.75" customHeight="1">
      <c r="W550" s="1164"/>
      <c r="X550" s="1164"/>
      <c r="AC550" s="1165"/>
      <c r="AD550" s="1165"/>
      <c r="AE550" s="1165"/>
    </row>
    <row r="551" ht="15.75" customHeight="1">
      <c r="W551" s="1164"/>
      <c r="X551" s="1164"/>
      <c r="AC551" s="1165"/>
      <c r="AD551" s="1165"/>
      <c r="AE551" s="1165"/>
    </row>
    <row r="552" ht="15.75" customHeight="1">
      <c r="W552" s="1164"/>
      <c r="X552" s="1164"/>
      <c r="AC552" s="1165"/>
      <c r="AD552" s="1165"/>
      <c r="AE552" s="1165"/>
    </row>
    <row r="553" ht="15.75" customHeight="1">
      <c r="W553" s="1164"/>
      <c r="X553" s="1164"/>
      <c r="AC553" s="1165"/>
      <c r="AD553" s="1165"/>
      <c r="AE553" s="1165"/>
    </row>
    <row r="554" ht="15.75" customHeight="1">
      <c r="W554" s="1164"/>
      <c r="X554" s="1164"/>
      <c r="AC554" s="1165"/>
      <c r="AD554" s="1165"/>
      <c r="AE554" s="1165"/>
    </row>
    <row r="555" ht="15.75" customHeight="1">
      <c r="W555" s="1164"/>
      <c r="X555" s="1164"/>
      <c r="AC555" s="1165"/>
      <c r="AD555" s="1165"/>
      <c r="AE555" s="1165"/>
    </row>
    <row r="556" ht="15.75" customHeight="1">
      <c r="W556" s="1164"/>
      <c r="X556" s="1164"/>
      <c r="AC556" s="1165"/>
      <c r="AD556" s="1165"/>
      <c r="AE556" s="1165"/>
    </row>
    <row r="557" ht="15.75" customHeight="1">
      <c r="W557" s="1164"/>
      <c r="X557" s="1164"/>
      <c r="AC557" s="1165"/>
      <c r="AD557" s="1165"/>
      <c r="AE557" s="1165"/>
    </row>
    <row r="558" ht="15.75" customHeight="1">
      <c r="W558" s="1164"/>
      <c r="X558" s="1164"/>
      <c r="AC558" s="1165"/>
      <c r="AD558" s="1165"/>
      <c r="AE558" s="1165"/>
    </row>
    <row r="559" ht="15.75" customHeight="1">
      <c r="W559" s="1164"/>
      <c r="X559" s="1164"/>
      <c r="AC559" s="1165"/>
      <c r="AD559" s="1165"/>
      <c r="AE559" s="1165"/>
    </row>
    <row r="560" ht="15.75" customHeight="1">
      <c r="W560" s="1164"/>
      <c r="X560" s="1164"/>
      <c r="AC560" s="1165"/>
      <c r="AD560" s="1165"/>
      <c r="AE560" s="1165"/>
    </row>
    <row r="561" ht="15.75" customHeight="1">
      <c r="W561" s="1164"/>
      <c r="X561" s="1164"/>
      <c r="AC561" s="1165"/>
      <c r="AD561" s="1165"/>
      <c r="AE561" s="1165"/>
    </row>
    <row r="562" ht="15.75" customHeight="1">
      <c r="W562" s="1164"/>
      <c r="X562" s="1164"/>
      <c r="AC562" s="1165"/>
      <c r="AD562" s="1165"/>
      <c r="AE562" s="1165"/>
    </row>
    <row r="563" ht="15.75" customHeight="1">
      <c r="W563" s="1164"/>
      <c r="X563" s="1164"/>
      <c r="AC563" s="1165"/>
      <c r="AD563" s="1165"/>
      <c r="AE563" s="1165"/>
    </row>
    <row r="564" ht="15.75" customHeight="1">
      <c r="W564" s="1164"/>
      <c r="X564" s="1164"/>
      <c r="AC564" s="1165"/>
      <c r="AD564" s="1165"/>
      <c r="AE564" s="1165"/>
    </row>
    <row r="565" ht="15.75" customHeight="1">
      <c r="W565" s="1164"/>
      <c r="X565" s="1164"/>
      <c r="AC565" s="1165"/>
      <c r="AD565" s="1165"/>
      <c r="AE565" s="1165"/>
    </row>
    <row r="566" ht="15.75" customHeight="1">
      <c r="W566" s="1164"/>
      <c r="X566" s="1164"/>
      <c r="AC566" s="1165"/>
      <c r="AD566" s="1165"/>
      <c r="AE566" s="1165"/>
    </row>
    <row r="567" ht="15.75" customHeight="1">
      <c r="W567" s="1164"/>
      <c r="X567" s="1164"/>
      <c r="AC567" s="1165"/>
      <c r="AD567" s="1165"/>
      <c r="AE567" s="1165"/>
    </row>
    <row r="568" ht="15.75" customHeight="1">
      <c r="W568" s="1164"/>
      <c r="X568" s="1164"/>
      <c r="AC568" s="1165"/>
      <c r="AD568" s="1165"/>
      <c r="AE568" s="1165"/>
    </row>
    <row r="569" ht="15.75" customHeight="1">
      <c r="W569" s="1164"/>
      <c r="X569" s="1164"/>
      <c r="AC569" s="1165"/>
      <c r="AD569" s="1165"/>
      <c r="AE569" s="1165"/>
    </row>
    <row r="570" ht="15.75" customHeight="1">
      <c r="W570" s="1164"/>
      <c r="X570" s="1164"/>
      <c r="AC570" s="1165"/>
      <c r="AD570" s="1165"/>
      <c r="AE570" s="1165"/>
    </row>
    <row r="571" ht="15.75" customHeight="1">
      <c r="W571" s="1164"/>
      <c r="X571" s="1164"/>
      <c r="AC571" s="1165"/>
      <c r="AD571" s="1165"/>
      <c r="AE571" s="1165"/>
    </row>
    <row r="572" ht="15.75" customHeight="1">
      <c r="W572" s="1164"/>
      <c r="X572" s="1164"/>
      <c r="AC572" s="1165"/>
      <c r="AD572" s="1165"/>
      <c r="AE572" s="1165"/>
    </row>
    <row r="573" ht="15.75" customHeight="1">
      <c r="W573" s="1164"/>
      <c r="X573" s="1164"/>
      <c r="AC573" s="1165"/>
      <c r="AD573" s="1165"/>
      <c r="AE573" s="1165"/>
    </row>
    <row r="574" ht="15.75" customHeight="1">
      <c r="W574" s="1164"/>
      <c r="X574" s="1164"/>
      <c r="AC574" s="1165"/>
      <c r="AD574" s="1165"/>
      <c r="AE574" s="1165"/>
    </row>
    <row r="575" ht="15.75" customHeight="1">
      <c r="W575" s="1164"/>
      <c r="X575" s="1164"/>
      <c r="AC575" s="1165"/>
      <c r="AD575" s="1165"/>
      <c r="AE575" s="1165"/>
    </row>
    <row r="576" ht="15.75" customHeight="1">
      <c r="W576" s="1164"/>
      <c r="X576" s="1164"/>
      <c r="AC576" s="1165"/>
      <c r="AD576" s="1165"/>
      <c r="AE576" s="1165"/>
    </row>
    <row r="577" ht="15.75" customHeight="1">
      <c r="W577" s="1164"/>
      <c r="X577" s="1164"/>
      <c r="AC577" s="1165"/>
      <c r="AD577" s="1165"/>
      <c r="AE577" s="1165"/>
    </row>
    <row r="578" ht="15.75" customHeight="1">
      <c r="W578" s="1164"/>
      <c r="X578" s="1164"/>
      <c r="AC578" s="1165"/>
      <c r="AD578" s="1165"/>
      <c r="AE578" s="1165"/>
    </row>
    <row r="579" ht="15.75" customHeight="1">
      <c r="W579" s="1164"/>
      <c r="X579" s="1164"/>
      <c r="AC579" s="1165"/>
      <c r="AD579" s="1165"/>
      <c r="AE579" s="1165"/>
    </row>
    <row r="580" ht="15.75" customHeight="1">
      <c r="W580" s="1164"/>
      <c r="X580" s="1164"/>
      <c r="AC580" s="1165"/>
      <c r="AD580" s="1165"/>
      <c r="AE580" s="1165"/>
    </row>
    <row r="581" ht="15.75" customHeight="1">
      <c r="W581" s="1164"/>
      <c r="X581" s="1164"/>
      <c r="AC581" s="1165"/>
      <c r="AD581" s="1165"/>
      <c r="AE581" s="1165"/>
    </row>
    <row r="582" ht="15.75" customHeight="1">
      <c r="W582" s="1164"/>
      <c r="X582" s="1164"/>
      <c r="AC582" s="1165"/>
      <c r="AD582" s="1165"/>
      <c r="AE582" s="1165"/>
    </row>
    <row r="583" ht="15.75" customHeight="1">
      <c r="W583" s="1164"/>
      <c r="X583" s="1164"/>
      <c r="AC583" s="1165"/>
      <c r="AD583" s="1165"/>
      <c r="AE583" s="1165"/>
    </row>
    <row r="584" ht="15.75" customHeight="1">
      <c r="W584" s="1164"/>
      <c r="X584" s="1164"/>
      <c r="AC584" s="1165"/>
      <c r="AD584" s="1165"/>
      <c r="AE584" s="1165"/>
    </row>
    <row r="585" ht="15.75" customHeight="1">
      <c r="W585" s="1164"/>
      <c r="X585" s="1164"/>
      <c r="AC585" s="1165"/>
      <c r="AD585" s="1165"/>
      <c r="AE585" s="1165"/>
    </row>
    <row r="586" ht="15.75" customHeight="1">
      <c r="W586" s="1164"/>
      <c r="X586" s="1164"/>
      <c r="AC586" s="1165"/>
      <c r="AD586" s="1165"/>
      <c r="AE586" s="1165"/>
    </row>
    <row r="587" ht="15.75" customHeight="1">
      <c r="W587" s="1164"/>
      <c r="X587" s="1164"/>
      <c r="AC587" s="1165"/>
      <c r="AD587" s="1165"/>
      <c r="AE587" s="1165"/>
    </row>
    <row r="588" ht="15.75" customHeight="1">
      <c r="W588" s="1164"/>
      <c r="X588" s="1164"/>
      <c r="AC588" s="1165"/>
      <c r="AD588" s="1165"/>
      <c r="AE588" s="1165"/>
    </row>
    <row r="589" ht="15.75" customHeight="1">
      <c r="W589" s="1164"/>
      <c r="X589" s="1164"/>
      <c r="AC589" s="1165"/>
      <c r="AD589" s="1165"/>
      <c r="AE589" s="1165"/>
    </row>
    <row r="590" ht="15.75" customHeight="1">
      <c r="W590" s="1164"/>
      <c r="X590" s="1164"/>
      <c r="AC590" s="1165"/>
      <c r="AD590" s="1165"/>
      <c r="AE590" s="1165"/>
    </row>
    <row r="591" ht="15.75" customHeight="1">
      <c r="W591" s="1164"/>
      <c r="X591" s="1164"/>
      <c r="AC591" s="1165"/>
      <c r="AD591" s="1165"/>
      <c r="AE591" s="1165"/>
    </row>
    <row r="592" ht="15.75" customHeight="1">
      <c r="W592" s="1164"/>
      <c r="X592" s="1164"/>
      <c r="AC592" s="1165"/>
      <c r="AD592" s="1165"/>
      <c r="AE592" s="1165"/>
    </row>
    <row r="593" ht="15.75" customHeight="1">
      <c r="W593" s="1164"/>
      <c r="X593" s="1164"/>
      <c r="AC593" s="1165"/>
      <c r="AD593" s="1165"/>
      <c r="AE593" s="1165"/>
    </row>
    <row r="594" ht="15.75" customHeight="1">
      <c r="W594" s="1164"/>
      <c r="X594" s="1164"/>
      <c r="AC594" s="1165"/>
      <c r="AD594" s="1165"/>
      <c r="AE594" s="1165"/>
    </row>
    <row r="595" ht="15.75" customHeight="1">
      <c r="W595" s="1164"/>
      <c r="X595" s="1164"/>
      <c r="AC595" s="1165"/>
      <c r="AD595" s="1165"/>
      <c r="AE595" s="1165"/>
    </row>
    <row r="596" ht="15.75" customHeight="1">
      <c r="W596" s="1164"/>
      <c r="X596" s="1164"/>
      <c r="AC596" s="1165"/>
      <c r="AD596" s="1165"/>
      <c r="AE596" s="1165"/>
    </row>
    <row r="597" ht="15.75" customHeight="1">
      <c r="W597" s="1164"/>
      <c r="X597" s="1164"/>
      <c r="AC597" s="1165"/>
      <c r="AD597" s="1165"/>
      <c r="AE597" s="1165"/>
    </row>
    <row r="598" ht="15.75" customHeight="1">
      <c r="W598" s="1164"/>
      <c r="X598" s="1164"/>
      <c r="AC598" s="1165"/>
      <c r="AD598" s="1165"/>
      <c r="AE598" s="1165"/>
    </row>
    <row r="599" ht="15.75" customHeight="1">
      <c r="W599" s="1164"/>
      <c r="X599" s="1164"/>
      <c r="AC599" s="1165"/>
      <c r="AD599" s="1165"/>
      <c r="AE599" s="1165"/>
    </row>
    <row r="600" ht="15.75" customHeight="1">
      <c r="W600" s="1164"/>
      <c r="X600" s="1164"/>
      <c r="AC600" s="1165"/>
      <c r="AD600" s="1165"/>
      <c r="AE600" s="1165"/>
    </row>
    <row r="601" ht="15.75" customHeight="1">
      <c r="W601" s="1164"/>
      <c r="X601" s="1164"/>
      <c r="AC601" s="1165"/>
      <c r="AD601" s="1165"/>
      <c r="AE601" s="1165"/>
    </row>
    <row r="602" ht="15.75" customHeight="1">
      <c r="W602" s="1164"/>
      <c r="X602" s="1164"/>
      <c r="AC602" s="1165"/>
      <c r="AD602" s="1165"/>
      <c r="AE602" s="1165"/>
    </row>
    <row r="603" ht="15.75" customHeight="1">
      <c r="W603" s="1164"/>
      <c r="X603" s="1164"/>
      <c r="AC603" s="1165"/>
      <c r="AD603" s="1165"/>
      <c r="AE603" s="1165"/>
    </row>
    <row r="604" ht="15.75" customHeight="1">
      <c r="W604" s="1164"/>
      <c r="X604" s="1164"/>
      <c r="AC604" s="1165"/>
      <c r="AD604" s="1165"/>
      <c r="AE604" s="1165"/>
    </row>
    <row r="605" ht="15.75" customHeight="1">
      <c r="W605" s="1164"/>
      <c r="X605" s="1164"/>
      <c r="AC605" s="1165"/>
      <c r="AD605" s="1165"/>
      <c r="AE605" s="1165"/>
    </row>
    <row r="606" ht="15.75" customHeight="1">
      <c r="W606" s="1164"/>
      <c r="X606" s="1164"/>
      <c r="AC606" s="1165"/>
      <c r="AD606" s="1165"/>
      <c r="AE606" s="1165"/>
    </row>
    <row r="607" ht="15.75" customHeight="1">
      <c r="W607" s="1164"/>
      <c r="X607" s="1164"/>
      <c r="AC607" s="1165"/>
      <c r="AD607" s="1165"/>
      <c r="AE607" s="1165"/>
    </row>
    <row r="608" ht="15.75" customHeight="1">
      <c r="W608" s="1164"/>
      <c r="X608" s="1164"/>
      <c r="AC608" s="1165"/>
      <c r="AD608" s="1165"/>
      <c r="AE608" s="1165"/>
    </row>
    <row r="609" ht="15.75" customHeight="1">
      <c r="W609" s="1164"/>
      <c r="X609" s="1164"/>
      <c r="AC609" s="1165"/>
      <c r="AD609" s="1165"/>
      <c r="AE609" s="1165"/>
    </row>
    <row r="610" ht="15.75" customHeight="1">
      <c r="W610" s="1164"/>
      <c r="X610" s="1164"/>
      <c r="AC610" s="1165"/>
      <c r="AD610" s="1165"/>
      <c r="AE610" s="1165"/>
    </row>
    <row r="611" ht="15.75" customHeight="1">
      <c r="W611" s="1164"/>
      <c r="X611" s="1164"/>
      <c r="AC611" s="1165"/>
      <c r="AD611" s="1165"/>
      <c r="AE611" s="1165"/>
    </row>
    <row r="612" ht="15.75" customHeight="1">
      <c r="W612" s="1164"/>
      <c r="X612" s="1164"/>
      <c r="AC612" s="1165"/>
      <c r="AD612" s="1165"/>
      <c r="AE612" s="1165"/>
    </row>
    <row r="613" ht="15.75" customHeight="1">
      <c r="W613" s="1164"/>
      <c r="X613" s="1164"/>
      <c r="AC613" s="1165"/>
      <c r="AD613" s="1165"/>
      <c r="AE613" s="1165"/>
    </row>
    <row r="614" ht="15.75" customHeight="1">
      <c r="W614" s="1164"/>
      <c r="X614" s="1164"/>
      <c r="AC614" s="1165"/>
      <c r="AD614" s="1165"/>
      <c r="AE614" s="1165"/>
    </row>
    <row r="615" ht="15.75" customHeight="1">
      <c r="W615" s="1164"/>
      <c r="X615" s="1164"/>
      <c r="AC615" s="1165"/>
      <c r="AD615" s="1165"/>
      <c r="AE615" s="1165"/>
    </row>
    <row r="616" ht="15.75" customHeight="1">
      <c r="W616" s="1164"/>
      <c r="X616" s="1164"/>
      <c r="AC616" s="1165"/>
      <c r="AD616" s="1165"/>
      <c r="AE616" s="1165"/>
    </row>
    <row r="617" ht="15.75" customHeight="1">
      <c r="W617" s="1164"/>
      <c r="X617" s="1164"/>
      <c r="AC617" s="1165"/>
      <c r="AD617" s="1165"/>
      <c r="AE617" s="1165"/>
    </row>
    <row r="618" ht="15.75" customHeight="1">
      <c r="W618" s="1164"/>
      <c r="X618" s="1164"/>
      <c r="AC618" s="1165"/>
      <c r="AD618" s="1165"/>
      <c r="AE618" s="1165"/>
    </row>
    <row r="619" ht="15.75" customHeight="1">
      <c r="W619" s="1164"/>
      <c r="X619" s="1164"/>
      <c r="AC619" s="1165"/>
      <c r="AD619" s="1165"/>
      <c r="AE619" s="1165"/>
    </row>
    <row r="620" ht="15.75" customHeight="1">
      <c r="W620" s="1164"/>
      <c r="X620" s="1164"/>
      <c r="AC620" s="1165"/>
      <c r="AD620" s="1165"/>
      <c r="AE620" s="1165"/>
    </row>
    <row r="621" ht="15.75" customHeight="1">
      <c r="W621" s="1164"/>
      <c r="X621" s="1164"/>
      <c r="AC621" s="1165"/>
      <c r="AD621" s="1165"/>
      <c r="AE621" s="1165"/>
    </row>
    <row r="622" ht="15.75" customHeight="1">
      <c r="W622" s="1164"/>
      <c r="X622" s="1164"/>
      <c r="AC622" s="1165"/>
      <c r="AD622" s="1165"/>
      <c r="AE622" s="1165"/>
    </row>
    <row r="623" ht="15.75" customHeight="1">
      <c r="W623" s="1164"/>
      <c r="X623" s="1164"/>
      <c r="AC623" s="1165"/>
      <c r="AD623" s="1165"/>
      <c r="AE623" s="1165"/>
    </row>
    <row r="624" ht="15.75" customHeight="1">
      <c r="W624" s="1164"/>
      <c r="X624" s="1164"/>
      <c r="AC624" s="1165"/>
      <c r="AD624" s="1165"/>
      <c r="AE624" s="1165"/>
    </row>
    <row r="625" ht="15.75" customHeight="1">
      <c r="W625" s="1164"/>
      <c r="X625" s="1164"/>
      <c r="AC625" s="1165"/>
      <c r="AD625" s="1165"/>
      <c r="AE625" s="1165"/>
    </row>
    <row r="626" ht="15.75" customHeight="1">
      <c r="W626" s="1164"/>
      <c r="X626" s="1164"/>
      <c r="AC626" s="1165"/>
      <c r="AD626" s="1165"/>
      <c r="AE626" s="1165"/>
    </row>
    <row r="627" ht="15.75" customHeight="1">
      <c r="W627" s="1164"/>
      <c r="X627" s="1164"/>
      <c r="AC627" s="1165"/>
      <c r="AD627" s="1165"/>
      <c r="AE627" s="1165"/>
    </row>
    <row r="628" ht="15.75" customHeight="1">
      <c r="W628" s="1164"/>
      <c r="X628" s="1164"/>
      <c r="AC628" s="1165"/>
      <c r="AD628" s="1165"/>
      <c r="AE628" s="1165"/>
    </row>
    <row r="629" ht="15.75" customHeight="1">
      <c r="W629" s="1164"/>
      <c r="X629" s="1164"/>
      <c r="AC629" s="1165"/>
      <c r="AD629" s="1165"/>
      <c r="AE629" s="1165"/>
    </row>
    <row r="630" ht="15.75" customHeight="1">
      <c r="W630" s="1164"/>
      <c r="X630" s="1164"/>
      <c r="AC630" s="1165"/>
      <c r="AD630" s="1165"/>
      <c r="AE630" s="1165"/>
    </row>
    <row r="631" ht="15.75" customHeight="1">
      <c r="W631" s="1164"/>
      <c r="X631" s="1164"/>
      <c r="AC631" s="1165"/>
      <c r="AD631" s="1165"/>
      <c r="AE631" s="1165"/>
    </row>
    <row r="632" ht="15.75" customHeight="1">
      <c r="W632" s="1164"/>
      <c r="X632" s="1164"/>
      <c r="AC632" s="1165"/>
      <c r="AD632" s="1165"/>
      <c r="AE632" s="1165"/>
    </row>
    <row r="633" ht="15.75" customHeight="1">
      <c r="W633" s="1164"/>
      <c r="X633" s="1164"/>
      <c r="AC633" s="1165"/>
      <c r="AD633" s="1165"/>
      <c r="AE633" s="1165"/>
    </row>
    <row r="634" ht="15.75" customHeight="1">
      <c r="W634" s="1164"/>
      <c r="X634" s="1164"/>
      <c r="AC634" s="1165"/>
      <c r="AD634" s="1165"/>
      <c r="AE634" s="1165"/>
    </row>
    <row r="635" ht="15.75" customHeight="1">
      <c r="W635" s="1164"/>
      <c r="X635" s="1164"/>
      <c r="AC635" s="1165"/>
      <c r="AD635" s="1165"/>
      <c r="AE635" s="1165"/>
    </row>
    <row r="636" ht="15.75" customHeight="1">
      <c r="W636" s="1164"/>
      <c r="X636" s="1164"/>
      <c r="AC636" s="1165"/>
      <c r="AD636" s="1165"/>
      <c r="AE636" s="1165"/>
    </row>
    <row r="637" ht="15.75" customHeight="1">
      <c r="W637" s="1164"/>
      <c r="X637" s="1164"/>
      <c r="AC637" s="1165"/>
      <c r="AD637" s="1165"/>
      <c r="AE637" s="1165"/>
    </row>
    <row r="638" ht="15.75" customHeight="1">
      <c r="W638" s="1164"/>
      <c r="X638" s="1164"/>
      <c r="AC638" s="1165"/>
      <c r="AD638" s="1165"/>
      <c r="AE638" s="1165"/>
    </row>
    <row r="639" ht="15.75" customHeight="1">
      <c r="W639" s="1164"/>
      <c r="X639" s="1164"/>
      <c r="AC639" s="1165"/>
      <c r="AD639" s="1165"/>
      <c r="AE639" s="1165"/>
    </row>
    <row r="640" ht="15.75" customHeight="1">
      <c r="W640" s="1164"/>
      <c r="X640" s="1164"/>
      <c r="AC640" s="1165"/>
      <c r="AD640" s="1165"/>
      <c r="AE640" s="1165"/>
    </row>
    <row r="641" ht="15.75" customHeight="1">
      <c r="W641" s="1164"/>
      <c r="X641" s="1164"/>
      <c r="AC641" s="1165"/>
      <c r="AD641" s="1165"/>
      <c r="AE641" s="1165"/>
    </row>
    <row r="642" ht="15.75" customHeight="1">
      <c r="W642" s="1164"/>
      <c r="X642" s="1164"/>
      <c r="AC642" s="1165"/>
      <c r="AD642" s="1165"/>
      <c r="AE642" s="1165"/>
    </row>
    <row r="643" ht="15.75" customHeight="1">
      <c r="W643" s="1164"/>
      <c r="X643" s="1164"/>
      <c r="AC643" s="1165"/>
      <c r="AD643" s="1165"/>
      <c r="AE643" s="1165"/>
    </row>
    <row r="644" ht="15.75" customHeight="1">
      <c r="W644" s="1164"/>
      <c r="X644" s="1164"/>
      <c r="AC644" s="1165"/>
      <c r="AD644" s="1165"/>
      <c r="AE644" s="1165"/>
    </row>
    <row r="645" ht="15.75" customHeight="1">
      <c r="W645" s="1164"/>
      <c r="X645" s="1164"/>
      <c r="AC645" s="1165"/>
      <c r="AD645" s="1165"/>
      <c r="AE645" s="1165"/>
    </row>
    <row r="646" ht="15.75" customHeight="1">
      <c r="W646" s="1164"/>
      <c r="X646" s="1164"/>
      <c r="AC646" s="1165"/>
      <c r="AD646" s="1165"/>
      <c r="AE646" s="1165"/>
    </row>
    <row r="647" ht="15.75" customHeight="1">
      <c r="W647" s="1164"/>
      <c r="X647" s="1164"/>
      <c r="AC647" s="1165"/>
      <c r="AD647" s="1165"/>
      <c r="AE647" s="1165"/>
    </row>
    <row r="648" ht="15.75" customHeight="1">
      <c r="W648" s="1164"/>
      <c r="X648" s="1164"/>
      <c r="AC648" s="1165"/>
      <c r="AD648" s="1165"/>
      <c r="AE648" s="1165"/>
    </row>
    <row r="649" ht="15.75" customHeight="1">
      <c r="W649" s="1164"/>
      <c r="X649" s="1164"/>
      <c r="AC649" s="1165"/>
      <c r="AD649" s="1165"/>
      <c r="AE649" s="1165"/>
    </row>
    <row r="650" ht="15.75" customHeight="1">
      <c r="W650" s="1164"/>
      <c r="X650" s="1164"/>
      <c r="AC650" s="1165"/>
      <c r="AD650" s="1165"/>
      <c r="AE650" s="1165"/>
    </row>
    <row r="651" ht="15.75" customHeight="1">
      <c r="W651" s="1164"/>
      <c r="X651" s="1164"/>
      <c r="AC651" s="1165"/>
      <c r="AD651" s="1165"/>
      <c r="AE651" s="1165"/>
    </row>
    <row r="652" ht="15.75" customHeight="1">
      <c r="W652" s="1164"/>
      <c r="X652" s="1164"/>
      <c r="AC652" s="1165"/>
      <c r="AD652" s="1165"/>
      <c r="AE652" s="1165"/>
    </row>
    <row r="653" ht="15.75" customHeight="1">
      <c r="W653" s="1164"/>
      <c r="X653" s="1164"/>
      <c r="AC653" s="1165"/>
      <c r="AD653" s="1165"/>
      <c r="AE653" s="1165"/>
    </row>
    <row r="654" ht="15.75" customHeight="1">
      <c r="W654" s="1164"/>
      <c r="X654" s="1164"/>
      <c r="AC654" s="1165"/>
      <c r="AD654" s="1165"/>
      <c r="AE654" s="1165"/>
    </row>
    <row r="655" ht="15.75" customHeight="1">
      <c r="W655" s="1164"/>
      <c r="X655" s="1164"/>
      <c r="AC655" s="1165"/>
      <c r="AD655" s="1165"/>
      <c r="AE655" s="1165"/>
    </row>
    <row r="656" ht="15.75" customHeight="1">
      <c r="W656" s="1164"/>
      <c r="X656" s="1164"/>
      <c r="AC656" s="1165"/>
      <c r="AD656" s="1165"/>
      <c r="AE656" s="1165"/>
    </row>
    <row r="657" ht="15.75" customHeight="1">
      <c r="W657" s="1164"/>
      <c r="X657" s="1164"/>
      <c r="AC657" s="1165"/>
      <c r="AD657" s="1165"/>
      <c r="AE657" s="1165"/>
    </row>
    <row r="658" ht="15.75" customHeight="1">
      <c r="W658" s="1164"/>
      <c r="X658" s="1164"/>
      <c r="AC658" s="1165"/>
      <c r="AD658" s="1165"/>
      <c r="AE658" s="1165"/>
    </row>
    <row r="659" ht="15.75" customHeight="1">
      <c r="W659" s="1164"/>
      <c r="X659" s="1164"/>
      <c r="AC659" s="1165"/>
      <c r="AD659" s="1165"/>
      <c r="AE659" s="1165"/>
    </row>
    <row r="660" ht="15.75" customHeight="1">
      <c r="W660" s="1164"/>
      <c r="X660" s="1164"/>
      <c r="AC660" s="1165"/>
      <c r="AD660" s="1165"/>
      <c r="AE660" s="1165"/>
    </row>
    <row r="661" ht="15.75" customHeight="1">
      <c r="W661" s="1164"/>
      <c r="X661" s="1164"/>
      <c r="AC661" s="1165"/>
      <c r="AD661" s="1165"/>
      <c r="AE661" s="1165"/>
    </row>
    <row r="662" ht="15.75" customHeight="1">
      <c r="W662" s="1164"/>
      <c r="X662" s="1164"/>
      <c r="AC662" s="1165"/>
      <c r="AD662" s="1165"/>
      <c r="AE662" s="1165"/>
    </row>
    <row r="663" ht="15.75" customHeight="1">
      <c r="W663" s="1164"/>
      <c r="X663" s="1164"/>
      <c r="AC663" s="1165"/>
      <c r="AD663" s="1165"/>
      <c r="AE663" s="1165"/>
    </row>
    <row r="664" ht="15.75" customHeight="1">
      <c r="W664" s="1164"/>
      <c r="X664" s="1164"/>
      <c r="AC664" s="1165"/>
      <c r="AD664" s="1165"/>
      <c r="AE664" s="1165"/>
    </row>
    <row r="665" ht="15.75" customHeight="1">
      <c r="W665" s="1164"/>
      <c r="X665" s="1164"/>
      <c r="AC665" s="1165"/>
      <c r="AD665" s="1165"/>
      <c r="AE665" s="1165"/>
    </row>
    <row r="666" ht="15.75" customHeight="1">
      <c r="W666" s="1164"/>
      <c r="X666" s="1164"/>
      <c r="AC666" s="1165"/>
      <c r="AD666" s="1165"/>
      <c r="AE666" s="1165"/>
    </row>
    <row r="667" ht="15.75" customHeight="1">
      <c r="W667" s="1164"/>
      <c r="X667" s="1164"/>
      <c r="AC667" s="1165"/>
      <c r="AD667" s="1165"/>
      <c r="AE667" s="1165"/>
    </row>
    <row r="668" ht="15.75" customHeight="1">
      <c r="W668" s="1164"/>
      <c r="X668" s="1164"/>
      <c r="AC668" s="1165"/>
      <c r="AD668" s="1165"/>
      <c r="AE668" s="1165"/>
    </row>
    <row r="669" ht="15.75" customHeight="1">
      <c r="W669" s="1164"/>
      <c r="X669" s="1164"/>
      <c r="AC669" s="1165"/>
      <c r="AD669" s="1165"/>
      <c r="AE669" s="1165"/>
    </row>
    <row r="670" ht="15.75" customHeight="1">
      <c r="W670" s="1164"/>
      <c r="X670" s="1164"/>
      <c r="AC670" s="1165"/>
      <c r="AD670" s="1165"/>
      <c r="AE670" s="1165"/>
    </row>
    <row r="671" ht="15.75" customHeight="1">
      <c r="W671" s="1164"/>
      <c r="X671" s="1164"/>
      <c r="AC671" s="1165"/>
      <c r="AD671" s="1165"/>
      <c r="AE671" s="1165"/>
    </row>
    <row r="672" ht="15.75" customHeight="1">
      <c r="W672" s="1164"/>
      <c r="X672" s="1164"/>
      <c r="AC672" s="1165"/>
      <c r="AD672" s="1165"/>
      <c r="AE672" s="1165"/>
    </row>
    <row r="673" ht="15.75" customHeight="1">
      <c r="W673" s="1164"/>
      <c r="X673" s="1164"/>
      <c r="AC673" s="1165"/>
      <c r="AD673" s="1165"/>
      <c r="AE673" s="1165"/>
    </row>
    <row r="674" ht="15.75" customHeight="1">
      <c r="W674" s="1164"/>
      <c r="X674" s="1164"/>
      <c r="AC674" s="1165"/>
      <c r="AD674" s="1165"/>
      <c r="AE674" s="1165"/>
    </row>
    <row r="675" ht="15.75" customHeight="1">
      <c r="W675" s="1164"/>
      <c r="X675" s="1164"/>
      <c r="AC675" s="1165"/>
      <c r="AD675" s="1165"/>
      <c r="AE675" s="1165"/>
    </row>
    <row r="676" ht="15.75" customHeight="1">
      <c r="W676" s="1164"/>
      <c r="X676" s="1164"/>
      <c r="AC676" s="1165"/>
      <c r="AD676" s="1165"/>
      <c r="AE676" s="1165"/>
    </row>
    <row r="677" ht="15.75" customHeight="1">
      <c r="W677" s="1164"/>
      <c r="X677" s="1164"/>
      <c r="AC677" s="1165"/>
      <c r="AD677" s="1165"/>
      <c r="AE677" s="1165"/>
    </row>
    <row r="678" ht="15.75" customHeight="1">
      <c r="W678" s="1164"/>
      <c r="X678" s="1164"/>
      <c r="AC678" s="1165"/>
      <c r="AD678" s="1165"/>
      <c r="AE678" s="1165"/>
    </row>
    <row r="679" ht="15.75" customHeight="1">
      <c r="W679" s="1164"/>
      <c r="X679" s="1164"/>
      <c r="AC679" s="1165"/>
      <c r="AD679" s="1165"/>
      <c r="AE679" s="1165"/>
    </row>
    <row r="680" ht="15.75" customHeight="1">
      <c r="W680" s="1164"/>
      <c r="X680" s="1164"/>
      <c r="AC680" s="1165"/>
      <c r="AD680" s="1165"/>
      <c r="AE680" s="1165"/>
    </row>
    <row r="681" ht="15.75" customHeight="1">
      <c r="W681" s="1164"/>
      <c r="X681" s="1164"/>
      <c r="AC681" s="1165"/>
      <c r="AD681" s="1165"/>
      <c r="AE681" s="1165"/>
    </row>
    <row r="682" ht="15.75" customHeight="1">
      <c r="W682" s="1164"/>
      <c r="X682" s="1164"/>
      <c r="AC682" s="1165"/>
      <c r="AD682" s="1165"/>
      <c r="AE682" s="1165"/>
    </row>
    <row r="683" ht="15.75" customHeight="1">
      <c r="W683" s="1164"/>
      <c r="X683" s="1164"/>
      <c r="AC683" s="1165"/>
      <c r="AD683" s="1165"/>
      <c r="AE683" s="1165"/>
    </row>
    <row r="684" ht="15.75" customHeight="1">
      <c r="W684" s="1164"/>
      <c r="X684" s="1164"/>
      <c r="AC684" s="1165"/>
      <c r="AD684" s="1165"/>
      <c r="AE684" s="1165"/>
    </row>
    <row r="685" ht="15.75" customHeight="1">
      <c r="W685" s="1164"/>
      <c r="X685" s="1164"/>
      <c r="AC685" s="1165"/>
      <c r="AD685" s="1165"/>
      <c r="AE685" s="1165"/>
    </row>
    <row r="686" ht="15.75" customHeight="1">
      <c r="W686" s="1164"/>
      <c r="X686" s="1164"/>
      <c r="AC686" s="1165"/>
      <c r="AD686" s="1165"/>
      <c r="AE686" s="1165"/>
    </row>
    <row r="687" ht="15.75" customHeight="1">
      <c r="W687" s="1164"/>
      <c r="X687" s="1164"/>
      <c r="AC687" s="1165"/>
      <c r="AD687" s="1165"/>
      <c r="AE687" s="1165"/>
    </row>
    <row r="688" ht="15.75" customHeight="1">
      <c r="W688" s="1164"/>
      <c r="X688" s="1164"/>
      <c r="AC688" s="1165"/>
      <c r="AD688" s="1165"/>
      <c r="AE688" s="1165"/>
    </row>
    <row r="689" ht="15.75" customHeight="1">
      <c r="W689" s="1164"/>
      <c r="X689" s="1164"/>
      <c r="AC689" s="1165"/>
      <c r="AD689" s="1165"/>
      <c r="AE689" s="1165"/>
    </row>
    <row r="690" ht="15.75" customHeight="1">
      <c r="W690" s="1164"/>
      <c r="X690" s="1164"/>
      <c r="AC690" s="1165"/>
      <c r="AD690" s="1165"/>
      <c r="AE690" s="1165"/>
    </row>
    <row r="691" ht="15.75" customHeight="1">
      <c r="W691" s="1164"/>
      <c r="X691" s="1164"/>
      <c r="AC691" s="1165"/>
      <c r="AD691" s="1165"/>
      <c r="AE691" s="1165"/>
    </row>
    <row r="692" ht="15.75" customHeight="1">
      <c r="W692" s="1164"/>
      <c r="X692" s="1164"/>
      <c r="AC692" s="1165"/>
      <c r="AD692" s="1165"/>
      <c r="AE692" s="1165"/>
    </row>
    <row r="693" ht="15.75" customHeight="1">
      <c r="W693" s="1164"/>
      <c r="X693" s="1164"/>
      <c r="AC693" s="1165"/>
      <c r="AD693" s="1165"/>
      <c r="AE693" s="1165"/>
    </row>
    <row r="694" ht="15.75" customHeight="1">
      <c r="W694" s="1164"/>
      <c r="X694" s="1164"/>
      <c r="AC694" s="1165"/>
      <c r="AD694" s="1165"/>
      <c r="AE694" s="1165"/>
    </row>
    <row r="695" ht="15.75" customHeight="1">
      <c r="W695" s="1164"/>
      <c r="X695" s="1164"/>
      <c r="AC695" s="1165"/>
      <c r="AD695" s="1165"/>
      <c r="AE695" s="1165"/>
    </row>
    <row r="696" ht="15.75" customHeight="1">
      <c r="W696" s="1164"/>
      <c r="X696" s="1164"/>
      <c r="AC696" s="1165"/>
      <c r="AD696" s="1165"/>
      <c r="AE696" s="1165"/>
    </row>
    <row r="697" ht="15.75" customHeight="1">
      <c r="W697" s="1164"/>
      <c r="X697" s="1164"/>
      <c r="AC697" s="1165"/>
      <c r="AD697" s="1165"/>
      <c r="AE697" s="1165"/>
    </row>
    <row r="698" ht="15.75" customHeight="1">
      <c r="W698" s="1164"/>
      <c r="X698" s="1164"/>
      <c r="AC698" s="1165"/>
      <c r="AD698" s="1165"/>
      <c r="AE698" s="1165"/>
    </row>
    <row r="699" ht="15.75" customHeight="1">
      <c r="W699" s="1164"/>
      <c r="X699" s="1164"/>
      <c r="AC699" s="1165"/>
      <c r="AD699" s="1165"/>
      <c r="AE699" s="1165"/>
    </row>
    <row r="700" ht="15.75" customHeight="1">
      <c r="W700" s="1164"/>
      <c r="X700" s="1164"/>
      <c r="AC700" s="1165"/>
      <c r="AD700" s="1165"/>
      <c r="AE700" s="1165"/>
    </row>
    <row r="701" ht="15.75" customHeight="1">
      <c r="W701" s="1164"/>
      <c r="X701" s="1164"/>
      <c r="AC701" s="1165"/>
      <c r="AD701" s="1165"/>
      <c r="AE701" s="1165"/>
    </row>
    <row r="702" ht="15.75" customHeight="1">
      <c r="W702" s="1164"/>
      <c r="X702" s="1164"/>
      <c r="AC702" s="1165"/>
      <c r="AD702" s="1165"/>
      <c r="AE702" s="1165"/>
    </row>
    <row r="703" ht="15.75" customHeight="1">
      <c r="W703" s="1164"/>
      <c r="X703" s="1164"/>
      <c r="AC703" s="1165"/>
      <c r="AD703" s="1165"/>
      <c r="AE703" s="1165"/>
    </row>
    <row r="704" ht="15.75" customHeight="1">
      <c r="W704" s="1164"/>
      <c r="X704" s="1164"/>
      <c r="AC704" s="1165"/>
      <c r="AD704" s="1165"/>
      <c r="AE704" s="1165"/>
    </row>
    <row r="705" ht="15.75" customHeight="1">
      <c r="W705" s="1164"/>
      <c r="X705" s="1164"/>
      <c r="AC705" s="1165"/>
      <c r="AD705" s="1165"/>
      <c r="AE705" s="1165"/>
    </row>
    <row r="706" ht="15.75" customHeight="1">
      <c r="W706" s="1164"/>
      <c r="X706" s="1164"/>
      <c r="AC706" s="1165"/>
      <c r="AD706" s="1165"/>
      <c r="AE706" s="1165"/>
    </row>
    <row r="707" ht="15.75" customHeight="1">
      <c r="W707" s="1164"/>
      <c r="X707" s="1164"/>
      <c r="AC707" s="1165"/>
      <c r="AD707" s="1165"/>
      <c r="AE707" s="1165"/>
    </row>
    <row r="708" ht="15.75" customHeight="1">
      <c r="W708" s="1164"/>
      <c r="X708" s="1164"/>
      <c r="AC708" s="1165"/>
      <c r="AD708" s="1165"/>
      <c r="AE708" s="1165"/>
    </row>
    <row r="709" ht="15.75" customHeight="1">
      <c r="W709" s="1164"/>
      <c r="X709" s="1164"/>
      <c r="AC709" s="1165"/>
      <c r="AD709" s="1165"/>
      <c r="AE709" s="1165"/>
    </row>
    <row r="710" ht="15.75" customHeight="1">
      <c r="W710" s="1164"/>
      <c r="X710" s="1164"/>
      <c r="AC710" s="1165"/>
      <c r="AD710" s="1165"/>
      <c r="AE710" s="1165"/>
    </row>
    <row r="711" ht="15.75" customHeight="1">
      <c r="W711" s="1164"/>
      <c r="X711" s="1164"/>
      <c r="AC711" s="1165"/>
      <c r="AD711" s="1165"/>
      <c r="AE711" s="1165"/>
    </row>
    <row r="712" ht="15.75" customHeight="1">
      <c r="W712" s="1164"/>
      <c r="X712" s="1164"/>
      <c r="AC712" s="1165"/>
      <c r="AD712" s="1165"/>
      <c r="AE712" s="1165"/>
    </row>
    <row r="713" ht="15.75" customHeight="1">
      <c r="W713" s="1164"/>
      <c r="X713" s="1164"/>
      <c r="AC713" s="1165"/>
      <c r="AD713" s="1165"/>
      <c r="AE713" s="1165"/>
    </row>
    <row r="714" ht="15.75" customHeight="1">
      <c r="W714" s="1164"/>
      <c r="X714" s="1164"/>
      <c r="AC714" s="1165"/>
      <c r="AD714" s="1165"/>
      <c r="AE714" s="1165"/>
    </row>
    <row r="715" ht="15.75" customHeight="1">
      <c r="W715" s="1164"/>
      <c r="X715" s="1164"/>
      <c r="AC715" s="1165"/>
      <c r="AD715" s="1165"/>
      <c r="AE715" s="1165"/>
    </row>
    <row r="716" ht="15.75" customHeight="1">
      <c r="W716" s="1164"/>
      <c r="X716" s="1164"/>
      <c r="AC716" s="1165"/>
      <c r="AD716" s="1165"/>
      <c r="AE716" s="1165"/>
    </row>
    <row r="717" ht="15.75" customHeight="1">
      <c r="W717" s="1164"/>
      <c r="X717" s="1164"/>
      <c r="AC717" s="1165"/>
      <c r="AD717" s="1165"/>
      <c r="AE717" s="1165"/>
    </row>
    <row r="718" ht="15.75" customHeight="1">
      <c r="W718" s="1164"/>
      <c r="X718" s="1164"/>
      <c r="AC718" s="1165"/>
      <c r="AD718" s="1165"/>
      <c r="AE718" s="1165"/>
    </row>
    <row r="719" ht="15.75" customHeight="1">
      <c r="W719" s="1164"/>
      <c r="X719" s="1164"/>
      <c r="AC719" s="1165"/>
      <c r="AD719" s="1165"/>
      <c r="AE719" s="1165"/>
    </row>
    <row r="720" ht="15.75" customHeight="1">
      <c r="W720" s="1164"/>
      <c r="X720" s="1164"/>
      <c r="AC720" s="1165"/>
      <c r="AD720" s="1165"/>
      <c r="AE720" s="1165"/>
    </row>
    <row r="721" ht="15.75" customHeight="1">
      <c r="W721" s="1164"/>
      <c r="X721" s="1164"/>
      <c r="AC721" s="1165"/>
      <c r="AD721" s="1165"/>
      <c r="AE721" s="1165"/>
    </row>
    <row r="722" ht="15.75" customHeight="1">
      <c r="W722" s="1164"/>
      <c r="X722" s="1164"/>
      <c r="AC722" s="1165"/>
      <c r="AD722" s="1165"/>
      <c r="AE722" s="1165"/>
    </row>
    <row r="723" ht="15.75" customHeight="1">
      <c r="W723" s="1164"/>
      <c r="X723" s="1164"/>
      <c r="AC723" s="1165"/>
      <c r="AD723" s="1165"/>
      <c r="AE723" s="1165"/>
    </row>
    <row r="724" ht="15.75" customHeight="1">
      <c r="W724" s="1164"/>
      <c r="X724" s="1164"/>
      <c r="AC724" s="1165"/>
      <c r="AD724" s="1165"/>
      <c r="AE724" s="1165"/>
    </row>
    <row r="725" ht="15.75" customHeight="1">
      <c r="W725" s="1164"/>
      <c r="X725" s="1164"/>
      <c r="AC725" s="1165"/>
      <c r="AD725" s="1165"/>
      <c r="AE725" s="1165"/>
    </row>
    <row r="726" ht="15.75" customHeight="1">
      <c r="W726" s="1164"/>
      <c r="X726" s="1164"/>
      <c r="AC726" s="1165"/>
      <c r="AD726" s="1165"/>
      <c r="AE726" s="1165"/>
    </row>
    <row r="727" ht="15.75" customHeight="1">
      <c r="W727" s="1164"/>
      <c r="X727" s="1164"/>
      <c r="AC727" s="1165"/>
      <c r="AD727" s="1165"/>
      <c r="AE727" s="1165"/>
    </row>
    <row r="728" ht="15.75" customHeight="1">
      <c r="W728" s="1164"/>
      <c r="X728" s="1164"/>
      <c r="AC728" s="1165"/>
      <c r="AD728" s="1165"/>
      <c r="AE728" s="1165"/>
    </row>
    <row r="729" ht="15.75" customHeight="1">
      <c r="W729" s="1164"/>
      <c r="X729" s="1164"/>
      <c r="AC729" s="1165"/>
      <c r="AD729" s="1165"/>
      <c r="AE729" s="1165"/>
    </row>
    <row r="730" ht="15.75" customHeight="1">
      <c r="W730" s="1164"/>
      <c r="X730" s="1164"/>
      <c r="AC730" s="1165"/>
      <c r="AD730" s="1165"/>
      <c r="AE730" s="1165"/>
    </row>
    <row r="731" ht="15.75" customHeight="1">
      <c r="W731" s="1164"/>
      <c r="X731" s="1164"/>
      <c r="AC731" s="1165"/>
      <c r="AD731" s="1165"/>
      <c r="AE731" s="1165"/>
    </row>
    <row r="732" ht="15.75" customHeight="1">
      <c r="W732" s="1164"/>
      <c r="X732" s="1164"/>
      <c r="AC732" s="1165"/>
      <c r="AD732" s="1165"/>
      <c r="AE732" s="1165"/>
    </row>
    <row r="733" ht="15.75" customHeight="1">
      <c r="W733" s="1164"/>
      <c r="X733" s="1164"/>
      <c r="AC733" s="1165"/>
      <c r="AD733" s="1165"/>
      <c r="AE733" s="1165"/>
    </row>
    <row r="734" ht="15.75" customHeight="1">
      <c r="W734" s="1164"/>
      <c r="X734" s="1164"/>
      <c r="AC734" s="1165"/>
      <c r="AD734" s="1165"/>
      <c r="AE734" s="1165"/>
    </row>
    <row r="735" ht="15.75" customHeight="1">
      <c r="W735" s="1164"/>
      <c r="X735" s="1164"/>
      <c r="AC735" s="1165"/>
      <c r="AD735" s="1165"/>
      <c r="AE735" s="1165"/>
    </row>
    <row r="736" ht="15.75" customHeight="1">
      <c r="W736" s="1164"/>
      <c r="X736" s="1164"/>
      <c r="AC736" s="1165"/>
      <c r="AD736" s="1165"/>
      <c r="AE736" s="1165"/>
    </row>
    <row r="737" ht="15.75" customHeight="1">
      <c r="W737" s="1164"/>
      <c r="X737" s="1164"/>
      <c r="AC737" s="1165"/>
      <c r="AD737" s="1165"/>
      <c r="AE737" s="1165"/>
    </row>
    <row r="738" ht="15.75" customHeight="1">
      <c r="W738" s="1164"/>
      <c r="X738" s="1164"/>
      <c r="AC738" s="1165"/>
      <c r="AD738" s="1165"/>
      <c r="AE738" s="1165"/>
    </row>
    <row r="739" ht="15.75" customHeight="1">
      <c r="W739" s="1164"/>
      <c r="X739" s="1164"/>
      <c r="AC739" s="1165"/>
      <c r="AD739" s="1165"/>
      <c r="AE739" s="1165"/>
    </row>
    <row r="740" ht="15.75" customHeight="1">
      <c r="W740" s="1164"/>
      <c r="X740" s="1164"/>
      <c r="AC740" s="1165"/>
      <c r="AD740" s="1165"/>
      <c r="AE740" s="1165"/>
    </row>
    <row r="741" ht="15.75" customHeight="1">
      <c r="W741" s="1164"/>
      <c r="X741" s="1164"/>
      <c r="AC741" s="1165"/>
      <c r="AD741" s="1165"/>
      <c r="AE741" s="1165"/>
    </row>
    <row r="742" ht="15.75" customHeight="1">
      <c r="W742" s="1164"/>
      <c r="X742" s="1164"/>
      <c r="AC742" s="1165"/>
      <c r="AD742" s="1165"/>
      <c r="AE742" s="1165"/>
    </row>
    <row r="743" ht="15.75" customHeight="1">
      <c r="W743" s="1164"/>
      <c r="X743" s="1164"/>
      <c r="AC743" s="1165"/>
      <c r="AD743" s="1165"/>
      <c r="AE743" s="1165"/>
    </row>
    <row r="744" ht="15.75" customHeight="1">
      <c r="W744" s="1164"/>
      <c r="X744" s="1164"/>
      <c r="AC744" s="1165"/>
      <c r="AD744" s="1165"/>
      <c r="AE744" s="1165"/>
    </row>
    <row r="745" ht="15.75" customHeight="1">
      <c r="W745" s="1164"/>
      <c r="X745" s="1164"/>
      <c r="AC745" s="1165"/>
      <c r="AD745" s="1165"/>
      <c r="AE745" s="1165"/>
    </row>
    <row r="746" ht="15.75" customHeight="1">
      <c r="W746" s="1164"/>
      <c r="X746" s="1164"/>
      <c r="AC746" s="1165"/>
      <c r="AD746" s="1165"/>
      <c r="AE746" s="1165"/>
    </row>
    <row r="747" ht="15.75" customHeight="1">
      <c r="W747" s="1164"/>
      <c r="X747" s="1164"/>
      <c r="AC747" s="1165"/>
      <c r="AD747" s="1165"/>
      <c r="AE747" s="1165"/>
    </row>
    <row r="748" ht="15.75" customHeight="1">
      <c r="W748" s="1164"/>
      <c r="X748" s="1164"/>
      <c r="AC748" s="1165"/>
      <c r="AD748" s="1165"/>
      <c r="AE748" s="1165"/>
    </row>
    <row r="749" ht="15.75" customHeight="1">
      <c r="W749" s="1164"/>
      <c r="X749" s="1164"/>
      <c r="AC749" s="1165"/>
      <c r="AD749" s="1165"/>
      <c r="AE749" s="1165"/>
    </row>
    <row r="750" ht="15.75" customHeight="1">
      <c r="W750" s="1164"/>
      <c r="X750" s="1164"/>
      <c r="AC750" s="1165"/>
      <c r="AD750" s="1165"/>
      <c r="AE750" s="1165"/>
    </row>
    <row r="751" ht="15.75" customHeight="1">
      <c r="W751" s="1164"/>
      <c r="X751" s="1164"/>
      <c r="AC751" s="1165"/>
      <c r="AD751" s="1165"/>
      <c r="AE751" s="1165"/>
    </row>
    <row r="752" ht="15.75" customHeight="1">
      <c r="W752" s="1164"/>
      <c r="X752" s="1164"/>
      <c r="AC752" s="1165"/>
      <c r="AD752" s="1165"/>
      <c r="AE752" s="1165"/>
    </row>
    <row r="753" ht="15.75" customHeight="1">
      <c r="W753" s="1164"/>
      <c r="X753" s="1164"/>
      <c r="AC753" s="1165"/>
      <c r="AD753" s="1165"/>
      <c r="AE753" s="1165"/>
    </row>
    <row r="754" ht="15.75" customHeight="1">
      <c r="W754" s="1164"/>
      <c r="X754" s="1164"/>
      <c r="AC754" s="1165"/>
      <c r="AD754" s="1165"/>
      <c r="AE754" s="1165"/>
    </row>
    <row r="755" ht="15.75" customHeight="1">
      <c r="W755" s="1164"/>
      <c r="X755" s="1164"/>
      <c r="AC755" s="1165"/>
      <c r="AD755" s="1165"/>
      <c r="AE755" s="1165"/>
    </row>
    <row r="756" ht="15.75" customHeight="1">
      <c r="W756" s="1164"/>
      <c r="X756" s="1164"/>
      <c r="AC756" s="1165"/>
      <c r="AD756" s="1165"/>
      <c r="AE756" s="1165"/>
    </row>
    <row r="757" ht="15.75" customHeight="1">
      <c r="W757" s="1164"/>
      <c r="X757" s="1164"/>
      <c r="AC757" s="1165"/>
      <c r="AD757" s="1165"/>
      <c r="AE757" s="1165"/>
    </row>
    <row r="758" ht="15.75" customHeight="1">
      <c r="W758" s="1164"/>
      <c r="X758" s="1164"/>
      <c r="AC758" s="1165"/>
      <c r="AD758" s="1165"/>
      <c r="AE758" s="1165"/>
    </row>
    <row r="759" ht="15.75" customHeight="1">
      <c r="W759" s="1164"/>
      <c r="X759" s="1164"/>
      <c r="AC759" s="1165"/>
      <c r="AD759" s="1165"/>
      <c r="AE759" s="1165"/>
    </row>
    <row r="760" ht="15.75" customHeight="1">
      <c r="W760" s="1164"/>
      <c r="X760" s="1164"/>
      <c r="AC760" s="1165"/>
      <c r="AD760" s="1165"/>
      <c r="AE760" s="1165"/>
    </row>
    <row r="761" ht="15.75" customHeight="1">
      <c r="W761" s="1164"/>
      <c r="X761" s="1164"/>
      <c r="AC761" s="1165"/>
      <c r="AD761" s="1165"/>
      <c r="AE761" s="1165"/>
    </row>
    <row r="762" ht="15.75" customHeight="1">
      <c r="W762" s="1164"/>
      <c r="X762" s="1164"/>
      <c r="AC762" s="1165"/>
      <c r="AD762" s="1165"/>
      <c r="AE762" s="1165"/>
    </row>
    <row r="763" ht="15.75" customHeight="1">
      <c r="W763" s="1164"/>
      <c r="X763" s="1164"/>
      <c r="AC763" s="1165"/>
      <c r="AD763" s="1165"/>
      <c r="AE763" s="1165"/>
    </row>
    <row r="764" ht="15.75" customHeight="1">
      <c r="W764" s="1164"/>
      <c r="X764" s="1164"/>
      <c r="AC764" s="1165"/>
      <c r="AD764" s="1165"/>
      <c r="AE764" s="1165"/>
    </row>
    <row r="765" ht="15.75" customHeight="1">
      <c r="W765" s="1164"/>
      <c r="X765" s="1164"/>
      <c r="AC765" s="1165"/>
      <c r="AD765" s="1165"/>
      <c r="AE765" s="1165"/>
    </row>
    <row r="766" ht="15.75" customHeight="1">
      <c r="W766" s="1164"/>
      <c r="X766" s="1164"/>
      <c r="AC766" s="1165"/>
      <c r="AD766" s="1165"/>
      <c r="AE766" s="1165"/>
    </row>
    <row r="767" ht="15.75" customHeight="1">
      <c r="W767" s="1164"/>
      <c r="X767" s="1164"/>
      <c r="AC767" s="1165"/>
      <c r="AD767" s="1165"/>
      <c r="AE767" s="1165"/>
    </row>
    <row r="768" ht="15.75" customHeight="1">
      <c r="W768" s="1164"/>
      <c r="X768" s="1164"/>
      <c r="AC768" s="1165"/>
      <c r="AD768" s="1165"/>
      <c r="AE768" s="1165"/>
    </row>
    <row r="769" ht="15.75" customHeight="1">
      <c r="W769" s="1164"/>
      <c r="X769" s="1164"/>
      <c r="AC769" s="1165"/>
      <c r="AD769" s="1165"/>
      <c r="AE769" s="1165"/>
    </row>
    <row r="770" ht="15.75" customHeight="1">
      <c r="W770" s="1164"/>
      <c r="X770" s="1164"/>
      <c r="AC770" s="1165"/>
      <c r="AD770" s="1165"/>
      <c r="AE770" s="1165"/>
    </row>
    <row r="771" ht="15.75" customHeight="1">
      <c r="W771" s="1164"/>
      <c r="X771" s="1164"/>
      <c r="AC771" s="1165"/>
      <c r="AD771" s="1165"/>
      <c r="AE771" s="1165"/>
    </row>
    <row r="772" ht="15.75" customHeight="1">
      <c r="W772" s="1164"/>
      <c r="X772" s="1164"/>
      <c r="AC772" s="1165"/>
      <c r="AD772" s="1165"/>
      <c r="AE772" s="1165"/>
    </row>
    <row r="773" ht="15.75" customHeight="1">
      <c r="W773" s="1164"/>
      <c r="X773" s="1164"/>
      <c r="AC773" s="1165"/>
      <c r="AD773" s="1165"/>
      <c r="AE773" s="1165"/>
    </row>
    <row r="774" ht="15.75" customHeight="1">
      <c r="W774" s="1164"/>
      <c r="X774" s="1164"/>
      <c r="AC774" s="1165"/>
      <c r="AD774" s="1165"/>
      <c r="AE774" s="1165"/>
    </row>
    <row r="775" ht="15.75" customHeight="1">
      <c r="W775" s="1164"/>
      <c r="X775" s="1164"/>
      <c r="AC775" s="1165"/>
      <c r="AD775" s="1165"/>
      <c r="AE775" s="1165"/>
    </row>
    <row r="776" ht="15.75" customHeight="1">
      <c r="W776" s="1164"/>
      <c r="X776" s="1164"/>
      <c r="AC776" s="1165"/>
      <c r="AD776" s="1165"/>
      <c r="AE776" s="1165"/>
    </row>
    <row r="777" ht="15.75" customHeight="1">
      <c r="W777" s="1164"/>
      <c r="X777" s="1164"/>
      <c r="AC777" s="1165"/>
      <c r="AD777" s="1165"/>
      <c r="AE777" s="1165"/>
    </row>
    <row r="778" ht="15.75" customHeight="1">
      <c r="W778" s="1164"/>
      <c r="X778" s="1164"/>
      <c r="AC778" s="1165"/>
      <c r="AD778" s="1165"/>
      <c r="AE778" s="1165"/>
    </row>
    <row r="779" ht="15.75" customHeight="1">
      <c r="W779" s="1164"/>
      <c r="X779" s="1164"/>
      <c r="AC779" s="1165"/>
      <c r="AD779" s="1165"/>
      <c r="AE779" s="1165"/>
    </row>
    <row r="780" ht="15.75" customHeight="1">
      <c r="W780" s="1164"/>
      <c r="X780" s="1164"/>
      <c r="AC780" s="1165"/>
      <c r="AD780" s="1165"/>
      <c r="AE780" s="1165"/>
    </row>
    <row r="781" ht="15.75" customHeight="1">
      <c r="W781" s="1164"/>
      <c r="X781" s="1164"/>
      <c r="AC781" s="1165"/>
      <c r="AD781" s="1165"/>
      <c r="AE781" s="1165"/>
    </row>
    <row r="782" ht="15.75" customHeight="1">
      <c r="W782" s="1164"/>
      <c r="X782" s="1164"/>
      <c r="AC782" s="1165"/>
      <c r="AD782" s="1165"/>
      <c r="AE782" s="1165"/>
    </row>
    <row r="783" ht="15.75" customHeight="1">
      <c r="W783" s="1164"/>
      <c r="X783" s="1164"/>
      <c r="AC783" s="1165"/>
      <c r="AD783" s="1165"/>
      <c r="AE783" s="1165"/>
    </row>
    <row r="784" ht="15.75" customHeight="1">
      <c r="W784" s="1164"/>
      <c r="X784" s="1164"/>
      <c r="AC784" s="1165"/>
      <c r="AD784" s="1165"/>
      <c r="AE784" s="1165"/>
    </row>
    <row r="785" ht="15.75" customHeight="1">
      <c r="W785" s="1164"/>
      <c r="X785" s="1164"/>
      <c r="AC785" s="1165"/>
      <c r="AD785" s="1165"/>
      <c r="AE785" s="1165"/>
    </row>
    <row r="786" ht="15.75" customHeight="1">
      <c r="W786" s="1164"/>
      <c r="X786" s="1164"/>
      <c r="AC786" s="1165"/>
      <c r="AD786" s="1165"/>
      <c r="AE786" s="1165"/>
    </row>
    <row r="787" ht="15.75" customHeight="1">
      <c r="W787" s="1164"/>
      <c r="X787" s="1164"/>
      <c r="AC787" s="1165"/>
      <c r="AD787" s="1165"/>
      <c r="AE787" s="1165"/>
    </row>
    <row r="788" ht="15.75" customHeight="1">
      <c r="W788" s="1164"/>
      <c r="X788" s="1164"/>
      <c r="AC788" s="1165"/>
      <c r="AD788" s="1165"/>
      <c r="AE788" s="1165"/>
    </row>
    <row r="789" ht="15.75" customHeight="1">
      <c r="W789" s="1164"/>
      <c r="X789" s="1164"/>
      <c r="AC789" s="1165"/>
      <c r="AD789" s="1165"/>
      <c r="AE789" s="1165"/>
    </row>
    <row r="790" ht="15.75" customHeight="1">
      <c r="W790" s="1164"/>
      <c r="X790" s="1164"/>
      <c r="AC790" s="1165"/>
      <c r="AD790" s="1165"/>
      <c r="AE790" s="1165"/>
    </row>
    <row r="791" ht="15.75" customHeight="1">
      <c r="W791" s="1164"/>
      <c r="X791" s="1164"/>
      <c r="AC791" s="1165"/>
      <c r="AD791" s="1165"/>
      <c r="AE791" s="1165"/>
    </row>
    <row r="792" ht="15.75" customHeight="1">
      <c r="W792" s="1164"/>
      <c r="X792" s="1164"/>
      <c r="AC792" s="1165"/>
      <c r="AD792" s="1165"/>
      <c r="AE792" s="1165"/>
    </row>
    <row r="793" ht="15.75" customHeight="1">
      <c r="W793" s="1164"/>
      <c r="X793" s="1164"/>
      <c r="AC793" s="1165"/>
      <c r="AD793" s="1165"/>
      <c r="AE793" s="1165"/>
    </row>
    <row r="794" ht="15.75" customHeight="1">
      <c r="W794" s="1164"/>
      <c r="X794" s="1164"/>
      <c r="AC794" s="1165"/>
      <c r="AD794" s="1165"/>
      <c r="AE794" s="1165"/>
    </row>
    <row r="795" ht="15.75" customHeight="1">
      <c r="W795" s="1164"/>
      <c r="X795" s="1164"/>
      <c r="AC795" s="1165"/>
      <c r="AD795" s="1165"/>
      <c r="AE795" s="1165"/>
    </row>
    <row r="796" ht="15.75" customHeight="1">
      <c r="W796" s="1164"/>
      <c r="X796" s="1164"/>
      <c r="AC796" s="1165"/>
      <c r="AD796" s="1165"/>
      <c r="AE796" s="1165"/>
    </row>
    <row r="797" ht="15.75" customHeight="1">
      <c r="W797" s="1164"/>
      <c r="X797" s="1164"/>
      <c r="AC797" s="1165"/>
      <c r="AD797" s="1165"/>
      <c r="AE797" s="1165"/>
    </row>
    <row r="798" ht="15.75" customHeight="1">
      <c r="W798" s="1164"/>
      <c r="X798" s="1164"/>
      <c r="AC798" s="1165"/>
      <c r="AD798" s="1165"/>
      <c r="AE798" s="1165"/>
    </row>
    <row r="799" ht="15.75" customHeight="1">
      <c r="W799" s="1164"/>
      <c r="X799" s="1164"/>
      <c r="AC799" s="1165"/>
      <c r="AD799" s="1165"/>
      <c r="AE799" s="1165"/>
    </row>
    <row r="800" ht="15.75" customHeight="1">
      <c r="W800" s="1164"/>
      <c r="X800" s="1164"/>
      <c r="AC800" s="1165"/>
      <c r="AD800" s="1165"/>
      <c r="AE800" s="1165"/>
    </row>
    <row r="801" ht="15.75" customHeight="1">
      <c r="W801" s="1164"/>
      <c r="X801" s="1164"/>
      <c r="AC801" s="1165"/>
      <c r="AD801" s="1165"/>
      <c r="AE801" s="1165"/>
    </row>
    <row r="802" ht="15.75" customHeight="1">
      <c r="W802" s="1164"/>
      <c r="X802" s="1164"/>
      <c r="AC802" s="1165"/>
      <c r="AD802" s="1165"/>
      <c r="AE802" s="1165"/>
    </row>
    <row r="803" ht="15.75" customHeight="1">
      <c r="W803" s="1164"/>
      <c r="X803" s="1164"/>
      <c r="AC803" s="1165"/>
      <c r="AD803" s="1165"/>
      <c r="AE803" s="1165"/>
    </row>
    <row r="804" ht="15.75" customHeight="1">
      <c r="W804" s="1164"/>
      <c r="X804" s="1164"/>
      <c r="AC804" s="1165"/>
      <c r="AD804" s="1165"/>
      <c r="AE804" s="1165"/>
    </row>
    <row r="805" ht="15.75" customHeight="1">
      <c r="W805" s="1164"/>
      <c r="X805" s="1164"/>
      <c r="AC805" s="1165"/>
      <c r="AD805" s="1165"/>
      <c r="AE805" s="1165"/>
    </row>
    <row r="806" ht="15.75" customHeight="1">
      <c r="W806" s="1164"/>
      <c r="X806" s="1164"/>
      <c r="AC806" s="1165"/>
      <c r="AD806" s="1165"/>
      <c r="AE806" s="1165"/>
    </row>
    <row r="807" ht="15.75" customHeight="1">
      <c r="W807" s="1164"/>
      <c r="X807" s="1164"/>
      <c r="AC807" s="1165"/>
      <c r="AD807" s="1165"/>
      <c r="AE807" s="1165"/>
    </row>
    <row r="808" ht="15.75" customHeight="1">
      <c r="W808" s="1164"/>
      <c r="X808" s="1164"/>
      <c r="AC808" s="1165"/>
      <c r="AD808" s="1165"/>
      <c r="AE808" s="1165"/>
    </row>
    <row r="809" ht="15.75" customHeight="1">
      <c r="W809" s="1164"/>
      <c r="X809" s="1164"/>
      <c r="AC809" s="1165"/>
      <c r="AD809" s="1165"/>
      <c r="AE809" s="1165"/>
    </row>
    <row r="810" ht="15.75" customHeight="1">
      <c r="W810" s="1164"/>
      <c r="X810" s="1164"/>
      <c r="AC810" s="1165"/>
      <c r="AD810" s="1165"/>
      <c r="AE810" s="1165"/>
    </row>
    <row r="811" ht="15.75" customHeight="1">
      <c r="W811" s="1164"/>
      <c r="X811" s="1164"/>
      <c r="AC811" s="1165"/>
      <c r="AD811" s="1165"/>
      <c r="AE811" s="1165"/>
    </row>
    <row r="812" ht="15.75" customHeight="1">
      <c r="W812" s="1164"/>
      <c r="X812" s="1164"/>
      <c r="AC812" s="1165"/>
      <c r="AD812" s="1165"/>
      <c r="AE812" s="1165"/>
    </row>
    <row r="813" ht="15.75" customHeight="1">
      <c r="W813" s="1164"/>
      <c r="X813" s="1164"/>
      <c r="AC813" s="1165"/>
      <c r="AD813" s="1165"/>
      <c r="AE813" s="1165"/>
    </row>
    <row r="814" ht="15.75" customHeight="1">
      <c r="W814" s="1164"/>
      <c r="X814" s="1164"/>
      <c r="AC814" s="1165"/>
      <c r="AD814" s="1165"/>
      <c r="AE814" s="1165"/>
    </row>
    <row r="815" ht="15.75" customHeight="1">
      <c r="W815" s="1164"/>
      <c r="X815" s="1164"/>
      <c r="AC815" s="1165"/>
      <c r="AD815" s="1165"/>
      <c r="AE815" s="1165"/>
    </row>
    <row r="816" ht="15.75" customHeight="1">
      <c r="W816" s="1164"/>
      <c r="X816" s="1164"/>
      <c r="AC816" s="1165"/>
      <c r="AD816" s="1165"/>
      <c r="AE816" s="1165"/>
    </row>
    <row r="817" ht="15.75" customHeight="1">
      <c r="W817" s="1164"/>
      <c r="X817" s="1164"/>
      <c r="AC817" s="1165"/>
      <c r="AD817" s="1165"/>
      <c r="AE817" s="1165"/>
    </row>
    <row r="818" ht="15.75" customHeight="1">
      <c r="W818" s="1164"/>
      <c r="X818" s="1164"/>
      <c r="AC818" s="1165"/>
      <c r="AD818" s="1165"/>
      <c r="AE818" s="1165"/>
    </row>
    <row r="819" ht="15.75" customHeight="1">
      <c r="W819" s="1164"/>
      <c r="X819" s="1164"/>
      <c r="AC819" s="1165"/>
      <c r="AD819" s="1165"/>
      <c r="AE819" s="1165"/>
    </row>
    <row r="820" ht="15.75" customHeight="1">
      <c r="W820" s="1164"/>
      <c r="X820" s="1164"/>
      <c r="AC820" s="1165"/>
      <c r="AD820" s="1165"/>
      <c r="AE820" s="1165"/>
    </row>
    <row r="821" ht="15.75" customHeight="1">
      <c r="W821" s="1164"/>
      <c r="X821" s="1164"/>
      <c r="AC821" s="1165"/>
      <c r="AD821" s="1165"/>
      <c r="AE821" s="1165"/>
    </row>
    <row r="822" ht="15.75" customHeight="1">
      <c r="W822" s="1164"/>
      <c r="X822" s="1164"/>
      <c r="AC822" s="1165"/>
      <c r="AD822" s="1165"/>
      <c r="AE822" s="1165"/>
    </row>
    <row r="823" ht="15.75" customHeight="1">
      <c r="W823" s="1164"/>
      <c r="X823" s="1164"/>
      <c r="AC823" s="1165"/>
      <c r="AD823" s="1165"/>
      <c r="AE823" s="1165"/>
    </row>
    <row r="824" ht="15.75" customHeight="1">
      <c r="W824" s="1164"/>
      <c r="X824" s="1164"/>
      <c r="AC824" s="1165"/>
      <c r="AD824" s="1165"/>
      <c r="AE824" s="1165"/>
    </row>
    <row r="825" ht="15.75" customHeight="1">
      <c r="W825" s="1164"/>
      <c r="X825" s="1164"/>
      <c r="AC825" s="1165"/>
      <c r="AD825" s="1165"/>
      <c r="AE825" s="1165"/>
    </row>
    <row r="826" ht="15.75" customHeight="1">
      <c r="W826" s="1164"/>
      <c r="X826" s="1164"/>
      <c r="AC826" s="1165"/>
      <c r="AD826" s="1165"/>
      <c r="AE826" s="1165"/>
    </row>
    <row r="827" ht="15.75" customHeight="1">
      <c r="W827" s="1164"/>
      <c r="X827" s="1164"/>
      <c r="AC827" s="1165"/>
      <c r="AD827" s="1165"/>
      <c r="AE827" s="1165"/>
    </row>
    <row r="828" ht="15.75" customHeight="1">
      <c r="W828" s="1164"/>
      <c r="X828" s="1164"/>
      <c r="AC828" s="1165"/>
      <c r="AD828" s="1165"/>
      <c r="AE828" s="1165"/>
    </row>
    <row r="829" ht="15.75" customHeight="1">
      <c r="W829" s="1164"/>
      <c r="X829" s="1164"/>
      <c r="AC829" s="1165"/>
      <c r="AD829" s="1165"/>
      <c r="AE829" s="1165"/>
    </row>
    <row r="830" ht="15.75" customHeight="1">
      <c r="W830" s="1164"/>
      <c r="X830" s="1164"/>
      <c r="AC830" s="1165"/>
      <c r="AD830" s="1165"/>
      <c r="AE830" s="1165"/>
    </row>
    <row r="831" ht="15.75" customHeight="1">
      <c r="W831" s="1164"/>
      <c r="X831" s="1164"/>
      <c r="AC831" s="1165"/>
      <c r="AD831" s="1165"/>
      <c r="AE831" s="1165"/>
    </row>
    <row r="832" ht="15.75" customHeight="1">
      <c r="W832" s="1164"/>
      <c r="X832" s="1164"/>
      <c r="AC832" s="1165"/>
      <c r="AD832" s="1165"/>
      <c r="AE832" s="1165"/>
    </row>
    <row r="833" ht="15.75" customHeight="1">
      <c r="W833" s="1164"/>
      <c r="X833" s="1164"/>
      <c r="AC833" s="1165"/>
      <c r="AD833" s="1165"/>
      <c r="AE833" s="1165"/>
    </row>
    <row r="834" ht="15.75" customHeight="1">
      <c r="W834" s="1164"/>
      <c r="X834" s="1164"/>
      <c r="AC834" s="1165"/>
      <c r="AD834" s="1165"/>
      <c r="AE834" s="1165"/>
    </row>
    <row r="835" ht="15.75" customHeight="1">
      <c r="W835" s="1164"/>
      <c r="X835" s="1164"/>
      <c r="AC835" s="1165"/>
      <c r="AD835" s="1165"/>
      <c r="AE835" s="1165"/>
    </row>
    <row r="836" ht="15.75" customHeight="1">
      <c r="W836" s="1164"/>
      <c r="X836" s="1164"/>
      <c r="AC836" s="1165"/>
      <c r="AD836" s="1165"/>
      <c r="AE836" s="1165"/>
    </row>
    <row r="837" ht="15.75" customHeight="1">
      <c r="W837" s="1164"/>
      <c r="X837" s="1164"/>
      <c r="AC837" s="1165"/>
      <c r="AD837" s="1165"/>
      <c r="AE837" s="1165"/>
    </row>
    <row r="838" ht="15.75" customHeight="1">
      <c r="W838" s="1164"/>
      <c r="X838" s="1164"/>
      <c r="AC838" s="1165"/>
      <c r="AD838" s="1165"/>
      <c r="AE838" s="1165"/>
    </row>
    <row r="839" ht="15.75" customHeight="1">
      <c r="W839" s="1164"/>
      <c r="X839" s="1164"/>
      <c r="AC839" s="1165"/>
      <c r="AD839" s="1165"/>
      <c r="AE839" s="1165"/>
    </row>
    <row r="840" ht="15.75" customHeight="1">
      <c r="W840" s="1164"/>
      <c r="X840" s="1164"/>
      <c r="AC840" s="1165"/>
      <c r="AD840" s="1165"/>
      <c r="AE840" s="1165"/>
    </row>
    <row r="841" ht="15.75" customHeight="1">
      <c r="W841" s="1164"/>
      <c r="X841" s="1164"/>
      <c r="AC841" s="1165"/>
      <c r="AD841" s="1165"/>
      <c r="AE841" s="1165"/>
    </row>
    <row r="842" ht="15.75" customHeight="1">
      <c r="W842" s="1164"/>
      <c r="X842" s="1164"/>
      <c r="AC842" s="1165"/>
      <c r="AD842" s="1165"/>
      <c r="AE842" s="1165"/>
    </row>
    <row r="843" ht="15.75" customHeight="1">
      <c r="W843" s="1164"/>
      <c r="X843" s="1164"/>
      <c r="AC843" s="1165"/>
      <c r="AD843" s="1165"/>
      <c r="AE843" s="1165"/>
    </row>
    <row r="844" ht="15.75" customHeight="1">
      <c r="W844" s="1164"/>
      <c r="X844" s="1164"/>
      <c r="AC844" s="1165"/>
      <c r="AD844" s="1165"/>
      <c r="AE844" s="1165"/>
    </row>
    <row r="845" ht="15.75" customHeight="1">
      <c r="W845" s="1164"/>
      <c r="X845" s="1164"/>
      <c r="AC845" s="1165"/>
      <c r="AD845" s="1165"/>
      <c r="AE845" s="1165"/>
    </row>
    <row r="846" ht="15.75" customHeight="1">
      <c r="W846" s="1164"/>
      <c r="X846" s="1164"/>
      <c r="AC846" s="1165"/>
      <c r="AD846" s="1165"/>
      <c r="AE846" s="1165"/>
    </row>
    <row r="847" ht="15.75" customHeight="1">
      <c r="W847" s="1164"/>
      <c r="X847" s="1164"/>
      <c r="AC847" s="1165"/>
      <c r="AD847" s="1165"/>
      <c r="AE847" s="1165"/>
    </row>
    <row r="848" ht="15.75" customHeight="1">
      <c r="W848" s="1164"/>
      <c r="X848" s="1164"/>
      <c r="AC848" s="1165"/>
      <c r="AD848" s="1165"/>
      <c r="AE848" s="1165"/>
    </row>
    <row r="849" ht="15.75" customHeight="1">
      <c r="W849" s="1164"/>
      <c r="X849" s="1164"/>
      <c r="AC849" s="1165"/>
      <c r="AD849" s="1165"/>
      <c r="AE849" s="1165"/>
    </row>
    <row r="850" ht="15.75" customHeight="1">
      <c r="W850" s="1164"/>
      <c r="X850" s="1164"/>
      <c r="AC850" s="1165"/>
      <c r="AD850" s="1165"/>
      <c r="AE850" s="1165"/>
    </row>
    <row r="851" ht="15.75" customHeight="1">
      <c r="W851" s="1164"/>
      <c r="X851" s="1164"/>
      <c r="AC851" s="1165"/>
      <c r="AD851" s="1165"/>
      <c r="AE851" s="1165"/>
    </row>
    <row r="852" ht="15.75" customHeight="1">
      <c r="W852" s="1164"/>
      <c r="X852" s="1164"/>
      <c r="AC852" s="1165"/>
      <c r="AD852" s="1165"/>
      <c r="AE852" s="1165"/>
    </row>
    <row r="853" ht="15.75" customHeight="1">
      <c r="W853" s="1164"/>
      <c r="X853" s="1164"/>
      <c r="AC853" s="1165"/>
      <c r="AD853" s="1165"/>
      <c r="AE853" s="1165"/>
    </row>
    <row r="854" ht="15.75" customHeight="1">
      <c r="W854" s="1164"/>
      <c r="X854" s="1164"/>
      <c r="AC854" s="1165"/>
      <c r="AD854" s="1165"/>
      <c r="AE854" s="1165"/>
    </row>
    <row r="855" ht="15.75" customHeight="1">
      <c r="W855" s="1164"/>
      <c r="X855" s="1164"/>
      <c r="AC855" s="1165"/>
      <c r="AD855" s="1165"/>
      <c r="AE855" s="1165"/>
    </row>
    <row r="856" ht="15.75" customHeight="1">
      <c r="W856" s="1164"/>
      <c r="X856" s="1164"/>
      <c r="AC856" s="1165"/>
      <c r="AD856" s="1165"/>
      <c r="AE856" s="1165"/>
    </row>
    <row r="857" ht="15.75" customHeight="1">
      <c r="W857" s="1164"/>
      <c r="X857" s="1164"/>
      <c r="AC857" s="1165"/>
      <c r="AD857" s="1165"/>
      <c r="AE857" s="1165"/>
    </row>
    <row r="858" ht="15.75" customHeight="1">
      <c r="W858" s="1164"/>
      <c r="X858" s="1164"/>
      <c r="AC858" s="1165"/>
      <c r="AD858" s="1165"/>
      <c r="AE858" s="1165"/>
    </row>
    <row r="859" ht="15.75" customHeight="1">
      <c r="W859" s="1164"/>
      <c r="X859" s="1164"/>
      <c r="AC859" s="1165"/>
      <c r="AD859" s="1165"/>
      <c r="AE859" s="1165"/>
    </row>
    <row r="860" ht="15.75" customHeight="1">
      <c r="W860" s="1164"/>
      <c r="X860" s="1164"/>
      <c r="AC860" s="1165"/>
      <c r="AD860" s="1165"/>
      <c r="AE860" s="1165"/>
    </row>
    <row r="861" ht="15.75" customHeight="1">
      <c r="W861" s="1164"/>
      <c r="X861" s="1164"/>
      <c r="AC861" s="1165"/>
      <c r="AD861" s="1165"/>
      <c r="AE861" s="1165"/>
    </row>
    <row r="862" ht="15.75" customHeight="1">
      <c r="W862" s="1164"/>
      <c r="X862" s="1164"/>
      <c r="AC862" s="1165"/>
      <c r="AD862" s="1165"/>
      <c r="AE862" s="1165"/>
    </row>
    <row r="863" ht="15.75" customHeight="1">
      <c r="W863" s="1164"/>
      <c r="X863" s="1164"/>
      <c r="AC863" s="1165"/>
      <c r="AD863" s="1165"/>
      <c r="AE863" s="1165"/>
    </row>
    <row r="864" ht="15.75" customHeight="1">
      <c r="W864" s="1164"/>
      <c r="X864" s="1164"/>
      <c r="AC864" s="1165"/>
      <c r="AD864" s="1165"/>
      <c r="AE864" s="1165"/>
    </row>
    <row r="865" ht="15.75" customHeight="1">
      <c r="W865" s="1164"/>
      <c r="X865" s="1164"/>
      <c r="AC865" s="1165"/>
      <c r="AD865" s="1165"/>
      <c r="AE865" s="1165"/>
    </row>
    <row r="866" ht="15.75" customHeight="1">
      <c r="W866" s="1164"/>
      <c r="X866" s="1164"/>
      <c r="AC866" s="1165"/>
      <c r="AD866" s="1165"/>
      <c r="AE866" s="1165"/>
    </row>
    <row r="867" ht="15.75" customHeight="1">
      <c r="W867" s="1164"/>
      <c r="X867" s="1164"/>
      <c r="AC867" s="1165"/>
      <c r="AD867" s="1165"/>
      <c r="AE867" s="1165"/>
    </row>
    <row r="868" ht="15.75" customHeight="1">
      <c r="W868" s="1164"/>
      <c r="X868" s="1164"/>
      <c r="AC868" s="1165"/>
      <c r="AD868" s="1165"/>
      <c r="AE868" s="1165"/>
    </row>
    <row r="869" ht="15.75" customHeight="1">
      <c r="W869" s="1164"/>
      <c r="X869" s="1164"/>
      <c r="AC869" s="1165"/>
      <c r="AD869" s="1165"/>
      <c r="AE869" s="1165"/>
    </row>
    <row r="870" ht="15.75" customHeight="1">
      <c r="W870" s="1164"/>
      <c r="X870" s="1164"/>
      <c r="AC870" s="1165"/>
      <c r="AD870" s="1165"/>
      <c r="AE870" s="1165"/>
    </row>
    <row r="871" ht="15.75" customHeight="1">
      <c r="W871" s="1164"/>
      <c r="X871" s="1164"/>
      <c r="AC871" s="1165"/>
      <c r="AD871" s="1165"/>
      <c r="AE871" s="1165"/>
    </row>
    <row r="872" ht="15.75" customHeight="1">
      <c r="W872" s="1164"/>
      <c r="X872" s="1164"/>
      <c r="AC872" s="1165"/>
      <c r="AD872" s="1165"/>
      <c r="AE872" s="1165"/>
    </row>
    <row r="873" ht="15.75" customHeight="1">
      <c r="W873" s="1164"/>
      <c r="X873" s="1164"/>
      <c r="AC873" s="1165"/>
      <c r="AD873" s="1165"/>
      <c r="AE873" s="1165"/>
    </row>
    <row r="874" ht="15.75" customHeight="1">
      <c r="W874" s="1164"/>
      <c r="X874" s="1164"/>
      <c r="AC874" s="1165"/>
      <c r="AD874" s="1165"/>
      <c r="AE874" s="1165"/>
    </row>
    <row r="875" ht="15.75" customHeight="1">
      <c r="W875" s="1164"/>
      <c r="X875" s="1164"/>
      <c r="AC875" s="1165"/>
      <c r="AD875" s="1165"/>
      <c r="AE875" s="1165"/>
    </row>
    <row r="876" ht="15.75" customHeight="1">
      <c r="W876" s="1164"/>
      <c r="X876" s="1164"/>
      <c r="AC876" s="1165"/>
      <c r="AD876" s="1165"/>
      <c r="AE876" s="1165"/>
    </row>
    <row r="877" ht="15.75" customHeight="1">
      <c r="W877" s="1164"/>
      <c r="X877" s="1164"/>
      <c r="AC877" s="1165"/>
      <c r="AD877" s="1165"/>
      <c r="AE877" s="1165"/>
    </row>
    <row r="878" ht="15.75" customHeight="1">
      <c r="W878" s="1164"/>
      <c r="X878" s="1164"/>
      <c r="AC878" s="1165"/>
      <c r="AD878" s="1165"/>
      <c r="AE878" s="1165"/>
    </row>
    <row r="879" ht="15.75" customHeight="1">
      <c r="W879" s="1164"/>
      <c r="X879" s="1164"/>
      <c r="AC879" s="1165"/>
      <c r="AD879" s="1165"/>
      <c r="AE879" s="1165"/>
    </row>
    <row r="880" ht="15.75" customHeight="1">
      <c r="W880" s="1164"/>
      <c r="X880" s="1164"/>
      <c r="AC880" s="1165"/>
      <c r="AD880" s="1165"/>
      <c r="AE880" s="1165"/>
    </row>
    <row r="881" ht="15.75" customHeight="1">
      <c r="W881" s="1164"/>
      <c r="X881" s="1164"/>
      <c r="AC881" s="1165"/>
      <c r="AD881" s="1165"/>
      <c r="AE881" s="1165"/>
    </row>
    <row r="882" ht="15.75" customHeight="1">
      <c r="W882" s="1164"/>
      <c r="X882" s="1164"/>
      <c r="AC882" s="1165"/>
      <c r="AD882" s="1165"/>
      <c r="AE882" s="1165"/>
    </row>
    <row r="883" ht="15.75" customHeight="1">
      <c r="W883" s="1164"/>
      <c r="X883" s="1164"/>
      <c r="AC883" s="1165"/>
      <c r="AD883" s="1165"/>
      <c r="AE883" s="1165"/>
    </row>
    <row r="884" ht="15.75" customHeight="1">
      <c r="W884" s="1164"/>
      <c r="X884" s="1164"/>
      <c r="AC884" s="1165"/>
      <c r="AD884" s="1165"/>
      <c r="AE884" s="1165"/>
    </row>
    <row r="885" ht="15.75" customHeight="1">
      <c r="W885" s="1164"/>
      <c r="X885" s="1164"/>
      <c r="AC885" s="1165"/>
      <c r="AD885" s="1165"/>
      <c r="AE885" s="1165"/>
    </row>
    <row r="886" ht="15.75" customHeight="1">
      <c r="W886" s="1164"/>
      <c r="X886" s="1164"/>
      <c r="AC886" s="1165"/>
      <c r="AD886" s="1165"/>
      <c r="AE886" s="1165"/>
    </row>
    <row r="887" ht="15.75" customHeight="1">
      <c r="W887" s="1164"/>
      <c r="X887" s="1164"/>
      <c r="AC887" s="1165"/>
      <c r="AD887" s="1165"/>
      <c r="AE887" s="1165"/>
    </row>
    <row r="888" ht="15.75" customHeight="1">
      <c r="W888" s="1164"/>
      <c r="X888" s="1164"/>
      <c r="AC888" s="1165"/>
      <c r="AD888" s="1165"/>
      <c r="AE888" s="1165"/>
    </row>
    <row r="889" ht="15.75" customHeight="1">
      <c r="W889" s="1164"/>
      <c r="X889" s="1164"/>
      <c r="AC889" s="1165"/>
      <c r="AD889" s="1165"/>
      <c r="AE889" s="1165"/>
    </row>
    <row r="890" ht="15.75" customHeight="1">
      <c r="W890" s="1164"/>
      <c r="X890" s="1164"/>
      <c r="AC890" s="1165"/>
      <c r="AD890" s="1165"/>
      <c r="AE890" s="1165"/>
    </row>
    <row r="891" ht="15.75" customHeight="1">
      <c r="W891" s="1164"/>
      <c r="X891" s="1164"/>
      <c r="AC891" s="1165"/>
      <c r="AD891" s="1165"/>
      <c r="AE891" s="1165"/>
    </row>
    <row r="892" ht="15.75" customHeight="1">
      <c r="W892" s="1164"/>
      <c r="X892" s="1164"/>
      <c r="AC892" s="1165"/>
      <c r="AD892" s="1165"/>
      <c r="AE892" s="1165"/>
    </row>
    <row r="893" ht="15.75" customHeight="1">
      <c r="W893" s="1164"/>
      <c r="X893" s="1164"/>
      <c r="AC893" s="1165"/>
      <c r="AD893" s="1165"/>
      <c r="AE893" s="1165"/>
    </row>
    <row r="894" ht="15.75" customHeight="1">
      <c r="W894" s="1164"/>
      <c r="X894" s="1164"/>
      <c r="AC894" s="1165"/>
      <c r="AD894" s="1165"/>
      <c r="AE894" s="1165"/>
    </row>
    <row r="895" ht="15.75" customHeight="1">
      <c r="W895" s="1164"/>
      <c r="X895" s="1164"/>
      <c r="AC895" s="1165"/>
      <c r="AD895" s="1165"/>
      <c r="AE895" s="1165"/>
    </row>
    <row r="896" ht="15.75" customHeight="1">
      <c r="W896" s="1164"/>
      <c r="X896" s="1164"/>
      <c r="AC896" s="1165"/>
      <c r="AD896" s="1165"/>
      <c r="AE896" s="1165"/>
    </row>
    <row r="897" ht="15.75" customHeight="1">
      <c r="W897" s="1164"/>
      <c r="X897" s="1164"/>
      <c r="AC897" s="1165"/>
      <c r="AD897" s="1165"/>
      <c r="AE897" s="1165"/>
    </row>
    <row r="898" ht="15.75" customHeight="1">
      <c r="W898" s="1164"/>
      <c r="X898" s="1164"/>
      <c r="AC898" s="1165"/>
      <c r="AD898" s="1165"/>
      <c r="AE898" s="1165"/>
    </row>
    <row r="899" ht="15.75" customHeight="1">
      <c r="W899" s="1164"/>
      <c r="X899" s="1164"/>
      <c r="AC899" s="1165"/>
      <c r="AD899" s="1165"/>
      <c r="AE899" s="1165"/>
    </row>
    <row r="900" ht="15.75" customHeight="1">
      <c r="W900" s="1164"/>
      <c r="X900" s="1164"/>
      <c r="AC900" s="1165"/>
      <c r="AD900" s="1165"/>
      <c r="AE900" s="1165"/>
    </row>
    <row r="901" ht="15.75" customHeight="1">
      <c r="W901" s="1164"/>
      <c r="X901" s="1164"/>
      <c r="AC901" s="1165"/>
      <c r="AD901" s="1165"/>
      <c r="AE901" s="1165"/>
    </row>
    <row r="902" ht="15.75" customHeight="1">
      <c r="W902" s="1164"/>
      <c r="X902" s="1164"/>
      <c r="AC902" s="1165"/>
      <c r="AD902" s="1165"/>
      <c r="AE902" s="1165"/>
    </row>
    <row r="903" ht="15.75" customHeight="1">
      <c r="W903" s="1164"/>
      <c r="X903" s="1164"/>
      <c r="AC903" s="1165"/>
      <c r="AD903" s="1165"/>
      <c r="AE903" s="1165"/>
    </row>
    <row r="904" ht="15.75" customHeight="1">
      <c r="W904" s="1164"/>
      <c r="X904" s="1164"/>
      <c r="AC904" s="1165"/>
      <c r="AD904" s="1165"/>
      <c r="AE904" s="1165"/>
    </row>
    <row r="905" ht="15.75" customHeight="1">
      <c r="W905" s="1164"/>
      <c r="X905" s="1164"/>
      <c r="AC905" s="1165"/>
      <c r="AD905" s="1165"/>
      <c r="AE905" s="1165"/>
    </row>
    <row r="906" ht="15.75" customHeight="1">
      <c r="W906" s="1164"/>
      <c r="X906" s="1164"/>
      <c r="AC906" s="1165"/>
      <c r="AD906" s="1165"/>
      <c r="AE906" s="1165"/>
    </row>
    <row r="907" ht="15.75" customHeight="1">
      <c r="W907" s="1164"/>
      <c r="X907" s="1164"/>
      <c r="AC907" s="1165"/>
      <c r="AD907" s="1165"/>
      <c r="AE907" s="1165"/>
    </row>
    <row r="908" ht="15.75" customHeight="1">
      <c r="W908" s="1164"/>
      <c r="X908" s="1164"/>
      <c r="AC908" s="1165"/>
      <c r="AD908" s="1165"/>
      <c r="AE908" s="1165"/>
    </row>
    <row r="909" ht="15.75" customHeight="1">
      <c r="W909" s="1164"/>
      <c r="X909" s="1164"/>
      <c r="AC909" s="1165"/>
      <c r="AD909" s="1165"/>
      <c r="AE909" s="1165"/>
    </row>
    <row r="910" ht="15.75" customHeight="1">
      <c r="W910" s="1164"/>
      <c r="X910" s="1164"/>
      <c r="AC910" s="1165"/>
      <c r="AD910" s="1165"/>
      <c r="AE910" s="1165"/>
    </row>
    <row r="911" ht="15.75" customHeight="1">
      <c r="W911" s="1164"/>
      <c r="X911" s="1164"/>
      <c r="AC911" s="1165"/>
      <c r="AD911" s="1165"/>
      <c r="AE911" s="1165"/>
    </row>
    <row r="912" ht="15.75" customHeight="1">
      <c r="W912" s="1164"/>
      <c r="X912" s="1164"/>
      <c r="AC912" s="1165"/>
      <c r="AD912" s="1165"/>
      <c r="AE912" s="1165"/>
    </row>
    <row r="913" ht="15.75" customHeight="1">
      <c r="W913" s="1164"/>
      <c r="X913" s="1164"/>
      <c r="AC913" s="1165"/>
      <c r="AD913" s="1165"/>
      <c r="AE913" s="1165"/>
    </row>
    <row r="914" ht="15.75" customHeight="1">
      <c r="W914" s="1164"/>
      <c r="X914" s="1164"/>
      <c r="AC914" s="1165"/>
      <c r="AD914" s="1165"/>
      <c r="AE914" s="1165"/>
    </row>
    <row r="915" ht="15.75" customHeight="1">
      <c r="W915" s="1164"/>
      <c r="X915" s="1164"/>
      <c r="AC915" s="1165"/>
      <c r="AD915" s="1165"/>
      <c r="AE915" s="1165"/>
    </row>
    <row r="916" ht="15.75" customHeight="1">
      <c r="W916" s="1164"/>
      <c r="X916" s="1164"/>
      <c r="AC916" s="1165"/>
      <c r="AD916" s="1165"/>
      <c r="AE916" s="1165"/>
    </row>
    <row r="917" ht="15.75" customHeight="1">
      <c r="W917" s="1164"/>
      <c r="X917" s="1164"/>
      <c r="AC917" s="1165"/>
      <c r="AD917" s="1165"/>
      <c r="AE917" s="1165"/>
    </row>
    <row r="918" ht="15.75" customHeight="1">
      <c r="W918" s="1164"/>
      <c r="X918" s="1164"/>
      <c r="AC918" s="1165"/>
      <c r="AD918" s="1165"/>
      <c r="AE918" s="1165"/>
    </row>
    <row r="919" ht="15.75" customHeight="1">
      <c r="W919" s="1164"/>
      <c r="X919" s="1164"/>
      <c r="AC919" s="1165"/>
      <c r="AD919" s="1165"/>
      <c r="AE919" s="1165"/>
    </row>
    <row r="920" ht="15.75" customHeight="1">
      <c r="W920" s="1164"/>
      <c r="X920" s="1164"/>
      <c r="AC920" s="1165"/>
      <c r="AD920" s="1165"/>
      <c r="AE920" s="1165"/>
    </row>
    <row r="921" ht="15.75" customHeight="1">
      <c r="W921" s="1164"/>
      <c r="X921" s="1164"/>
      <c r="AC921" s="1165"/>
      <c r="AD921" s="1165"/>
      <c r="AE921" s="1165"/>
    </row>
    <row r="922" ht="15.75" customHeight="1">
      <c r="W922" s="1164"/>
      <c r="X922" s="1164"/>
      <c r="AC922" s="1165"/>
      <c r="AD922" s="1165"/>
      <c r="AE922" s="1165"/>
    </row>
    <row r="923" ht="15.75" customHeight="1">
      <c r="W923" s="1164"/>
      <c r="X923" s="1164"/>
      <c r="AC923" s="1165"/>
      <c r="AD923" s="1165"/>
      <c r="AE923" s="1165"/>
    </row>
    <row r="924" ht="15.75" customHeight="1">
      <c r="W924" s="1164"/>
      <c r="X924" s="1164"/>
      <c r="AC924" s="1165"/>
      <c r="AD924" s="1165"/>
      <c r="AE924" s="1165"/>
    </row>
    <row r="925" ht="15.75" customHeight="1">
      <c r="W925" s="1164"/>
      <c r="X925" s="1164"/>
      <c r="AC925" s="1165"/>
      <c r="AD925" s="1165"/>
      <c r="AE925" s="1165"/>
    </row>
    <row r="926" ht="15.75" customHeight="1">
      <c r="W926" s="1164"/>
      <c r="X926" s="1164"/>
      <c r="AC926" s="1165"/>
      <c r="AD926" s="1165"/>
      <c r="AE926" s="1165"/>
    </row>
    <row r="927" ht="15.75" customHeight="1">
      <c r="W927" s="1164"/>
      <c r="X927" s="1164"/>
      <c r="AC927" s="1165"/>
      <c r="AD927" s="1165"/>
      <c r="AE927" s="1165"/>
    </row>
    <row r="928" ht="15.75" customHeight="1">
      <c r="W928" s="1164"/>
      <c r="X928" s="1164"/>
      <c r="AC928" s="1165"/>
      <c r="AD928" s="1165"/>
      <c r="AE928" s="1165"/>
    </row>
    <row r="929" ht="15.75" customHeight="1">
      <c r="W929" s="1164"/>
      <c r="X929" s="1164"/>
      <c r="AC929" s="1165"/>
      <c r="AD929" s="1165"/>
      <c r="AE929" s="1165"/>
    </row>
    <row r="930" ht="15.75" customHeight="1">
      <c r="W930" s="1164"/>
      <c r="X930" s="1164"/>
      <c r="AC930" s="1165"/>
      <c r="AD930" s="1165"/>
      <c r="AE930" s="1165"/>
    </row>
    <row r="931" ht="15.75" customHeight="1">
      <c r="W931" s="1164"/>
      <c r="X931" s="1164"/>
      <c r="AC931" s="1165"/>
      <c r="AD931" s="1165"/>
      <c r="AE931" s="1165"/>
    </row>
    <row r="932" ht="15.75" customHeight="1">
      <c r="W932" s="1164"/>
      <c r="X932" s="1164"/>
      <c r="AC932" s="1165"/>
      <c r="AD932" s="1165"/>
      <c r="AE932" s="1165"/>
    </row>
    <row r="933" ht="15.75" customHeight="1">
      <c r="W933" s="1164"/>
      <c r="X933" s="1164"/>
      <c r="AC933" s="1165"/>
      <c r="AD933" s="1165"/>
      <c r="AE933" s="1165"/>
    </row>
    <row r="934" ht="15.75" customHeight="1">
      <c r="W934" s="1164"/>
      <c r="X934" s="1164"/>
      <c r="AC934" s="1165"/>
      <c r="AD934" s="1165"/>
      <c r="AE934" s="1165"/>
    </row>
    <row r="935" ht="15.75" customHeight="1">
      <c r="W935" s="1164"/>
      <c r="X935" s="1164"/>
      <c r="AC935" s="1165"/>
      <c r="AD935" s="1165"/>
      <c r="AE935" s="1165"/>
    </row>
    <row r="936" ht="15.75" customHeight="1">
      <c r="W936" s="1164"/>
      <c r="X936" s="1164"/>
      <c r="AC936" s="1165"/>
      <c r="AD936" s="1165"/>
      <c r="AE936" s="1165"/>
    </row>
    <row r="937" ht="15.75" customHeight="1">
      <c r="W937" s="1164"/>
      <c r="X937" s="1164"/>
      <c r="AC937" s="1165"/>
      <c r="AD937" s="1165"/>
      <c r="AE937" s="1165"/>
    </row>
    <row r="938" ht="15.75" customHeight="1">
      <c r="W938" s="1164"/>
      <c r="X938" s="1164"/>
      <c r="AC938" s="1165"/>
      <c r="AD938" s="1165"/>
      <c r="AE938" s="1165"/>
    </row>
    <row r="939" ht="15.75" customHeight="1">
      <c r="W939" s="1164"/>
      <c r="X939" s="1164"/>
      <c r="AC939" s="1165"/>
      <c r="AD939" s="1165"/>
      <c r="AE939" s="1165"/>
    </row>
    <row r="940" ht="15.75" customHeight="1">
      <c r="W940" s="1164"/>
      <c r="X940" s="1164"/>
      <c r="AC940" s="1165"/>
      <c r="AD940" s="1165"/>
      <c r="AE940" s="1165"/>
    </row>
    <row r="941" ht="15.75" customHeight="1">
      <c r="W941" s="1164"/>
      <c r="X941" s="1164"/>
      <c r="AC941" s="1165"/>
      <c r="AD941" s="1165"/>
      <c r="AE941" s="1165"/>
    </row>
    <row r="942" ht="15.75" customHeight="1">
      <c r="W942" s="1164"/>
      <c r="X942" s="1164"/>
      <c r="AC942" s="1165"/>
      <c r="AD942" s="1165"/>
      <c r="AE942" s="1165"/>
    </row>
    <row r="943" ht="15.75" customHeight="1">
      <c r="W943" s="1164"/>
      <c r="X943" s="1164"/>
      <c r="AC943" s="1165"/>
      <c r="AD943" s="1165"/>
      <c r="AE943" s="1165"/>
    </row>
    <row r="944" ht="15.75" customHeight="1">
      <c r="W944" s="1164"/>
      <c r="X944" s="1164"/>
      <c r="AC944" s="1165"/>
      <c r="AD944" s="1165"/>
      <c r="AE944" s="1165"/>
    </row>
    <row r="945" ht="15.75" customHeight="1">
      <c r="W945" s="1164"/>
      <c r="X945" s="1164"/>
      <c r="AC945" s="1165"/>
      <c r="AD945" s="1165"/>
      <c r="AE945" s="1165"/>
    </row>
    <row r="946" ht="15.75" customHeight="1">
      <c r="W946" s="1164"/>
      <c r="X946" s="1164"/>
      <c r="AC946" s="1165"/>
      <c r="AD946" s="1165"/>
      <c r="AE946" s="1165"/>
    </row>
    <row r="947" ht="15.75" customHeight="1">
      <c r="W947" s="1164"/>
      <c r="X947" s="1164"/>
      <c r="AC947" s="1165"/>
      <c r="AD947" s="1165"/>
      <c r="AE947" s="1165"/>
    </row>
    <row r="948" ht="15.75" customHeight="1">
      <c r="W948" s="1164"/>
      <c r="X948" s="1164"/>
      <c r="AC948" s="1165"/>
      <c r="AD948" s="1165"/>
      <c r="AE948" s="1165"/>
    </row>
    <row r="949" ht="15.75" customHeight="1">
      <c r="W949" s="1164"/>
      <c r="X949" s="1164"/>
      <c r="AC949" s="1165"/>
      <c r="AD949" s="1165"/>
      <c r="AE949" s="1165"/>
    </row>
    <row r="950" ht="15.75" customHeight="1">
      <c r="W950" s="1164"/>
      <c r="X950" s="1164"/>
      <c r="AC950" s="1165"/>
      <c r="AD950" s="1165"/>
      <c r="AE950" s="1165"/>
    </row>
    <row r="951" ht="15.75" customHeight="1">
      <c r="W951" s="1164"/>
      <c r="X951" s="1164"/>
      <c r="AC951" s="1165"/>
      <c r="AD951" s="1165"/>
      <c r="AE951" s="1165"/>
    </row>
    <row r="952" ht="15.75" customHeight="1">
      <c r="W952" s="1164"/>
      <c r="X952" s="1164"/>
      <c r="AC952" s="1165"/>
      <c r="AD952" s="1165"/>
      <c r="AE952" s="1165"/>
    </row>
    <row r="953" ht="15.75" customHeight="1">
      <c r="W953" s="1164"/>
      <c r="X953" s="1164"/>
      <c r="AC953" s="1165"/>
      <c r="AD953" s="1165"/>
      <c r="AE953" s="1165"/>
    </row>
    <row r="954" ht="15.75" customHeight="1">
      <c r="W954" s="1164"/>
      <c r="X954" s="1164"/>
      <c r="AC954" s="1165"/>
      <c r="AD954" s="1165"/>
      <c r="AE954" s="1165"/>
    </row>
    <row r="955" ht="15.75" customHeight="1">
      <c r="W955" s="1164"/>
      <c r="X955" s="1164"/>
      <c r="AC955" s="1165"/>
      <c r="AD955" s="1165"/>
      <c r="AE955" s="1165"/>
    </row>
    <row r="956" ht="15.75" customHeight="1">
      <c r="W956" s="1164"/>
      <c r="X956" s="1164"/>
      <c r="AC956" s="1165"/>
      <c r="AD956" s="1165"/>
      <c r="AE956" s="1165"/>
    </row>
    <row r="957" ht="15.75" customHeight="1">
      <c r="W957" s="1164"/>
      <c r="X957" s="1164"/>
      <c r="AC957" s="1165"/>
      <c r="AD957" s="1165"/>
      <c r="AE957" s="1165"/>
    </row>
    <row r="958" ht="15.75" customHeight="1">
      <c r="W958" s="1164"/>
      <c r="X958" s="1164"/>
      <c r="AC958" s="1165"/>
      <c r="AD958" s="1165"/>
      <c r="AE958" s="1165"/>
    </row>
    <row r="959" ht="15.75" customHeight="1">
      <c r="W959" s="1164"/>
      <c r="X959" s="1164"/>
      <c r="AC959" s="1165"/>
      <c r="AD959" s="1165"/>
      <c r="AE959" s="1165"/>
    </row>
    <row r="960" ht="15.75" customHeight="1">
      <c r="W960" s="1164"/>
      <c r="X960" s="1164"/>
      <c r="AC960" s="1165"/>
      <c r="AD960" s="1165"/>
      <c r="AE960" s="1165"/>
    </row>
    <row r="961" ht="15.75" customHeight="1">
      <c r="W961" s="1164"/>
      <c r="X961" s="1164"/>
      <c r="AC961" s="1165"/>
      <c r="AD961" s="1165"/>
      <c r="AE961" s="1165"/>
    </row>
    <row r="962" ht="15.75" customHeight="1">
      <c r="W962" s="1164"/>
      <c r="X962" s="1164"/>
      <c r="AC962" s="1165"/>
      <c r="AD962" s="1165"/>
      <c r="AE962" s="1165"/>
    </row>
    <row r="963" ht="15.75" customHeight="1">
      <c r="W963" s="1164"/>
      <c r="X963" s="1164"/>
      <c r="AC963" s="1165"/>
      <c r="AD963" s="1165"/>
      <c r="AE963" s="1165"/>
    </row>
    <row r="964" ht="15.75" customHeight="1">
      <c r="W964" s="1164"/>
      <c r="X964" s="1164"/>
      <c r="AC964" s="1165"/>
      <c r="AD964" s="1165"/>
      <c r="AE964" s="1165"/>
    </row>
    <row r="965" ht="15.75" customHeight="1">
      <c r="W965" s="1164"/>
      <c r="X965" s="1164"/>
      <c r="AC965" s="1165"/>
      <c r="AD965" s="1165"/>
      <c r="AE965" s="1165"/>
    </row>
    <row r="966" ht="15.75" customHeight="1">
      <c r="W966" s="1164"/>
      <c r="X966" s="1164"/>
      <c r="AC966" s="1165"/>
      <c r="AD966" s="1165"/>
      <c r="AE966" s="1165"/>
    </row>
    <row r="967" ht="15.75" customHeight="1">
      <c r="W967" s="1164"/>
      <c r="X967" s="1164"/>
      <c r="AC967" s="1165"/>
      <c r="AD967" s="1165"/>
      <c r="AE967" s="1165"/>
    </row>
    <row r="968" ht="15.75" customHeight="1">
      <c r="W968" s="1164"/>
      <c r="X968" s="1164"/>
      <c r="AC968" s="1165"/>
      <c r="AD968" s="1165"/>
      <c r="AE968" s="1165"/>
    </row>
    <row r="969" ht="15.75" customHeight="1">
      <c r="W969" s="1164"/>
      <c r="X969" s="1164"/>
      <c r="AC969" s="1165"/>
      <c r="AD969" s="1165"/>
      <c r="AE969" s="1165"/>
    </row>
    <row r="970" ht="15.75" customHeight="1">
      <c r="W970" s="1164"/>
      <c r="X970" s="1164"/>
      <c r="AC970" s="1165"/>
      <c r="AD970" s="1165"/>
      <c r="AE970" s="1165"/>
    </row>
    <row r="971" ht="15.75" customHeight="1">
      <c r="W971" s="1164"/>
      <c r="X971" s="1164"/>
      <c r="AC971" s="1165"/>
      <c r="AD971" s="1165"/>
      <c r="AE971" s="1165"/>
    </row>
    <row r="972" ht="15.75" customHeight="1">
      <c r="W972" s="1164"/>
      <c r="X972" s="1164"/>
      <c r="AC972" s="1165"/>
      <c r="AD972" s="1165"/>
      <c r="AE972" s="1165"/>
    </row>
    <row r="973" ht="15.75" customHeight="1">
      <c r="W973" s="1164"/>
      <c r="X973" s="1164"/>
      <c r="AC973" s="1165"/>
      <c r="AD973" s="1165"/>
      <c r="AE973" s="1165"/>
    </row>
    <row r="974" ht="15.75" customHeight="1">
      <c r="W974" s="1164"/>
      <c r="X974" s="1164"/>
      <c r="AC974" s="1165"/>
      <c r="AD974" s="1165"/>
      <c r="AE974" s="1165"/>
    </row>
    <row r="975" ht="15.75" customHeight="1">
      <c r="W975" s="1164"/>
      <c r="X975" s="1164"/>
      <c r="AC975" s="1165"/>
      <c r="AD975" s="1165"/>
      <c r="AE975" s="1165"/>
    </row>
    <row r="976" ht="15.75" customHeight="1">
      <c r="W976" s="1164"/>
      <c r="X976" s="1164"/>
      <c r="AC976" s="1165"/>
      <c r="AD976" s="1165"/>
      <c r="AE976" s="1165"/>
    </row>
    <row r="977" ht="15.75" customHeight="1">
      <c r="W977" s="1164"/>
      <c r="X977" s="1164"/>
      <c r="AC977" s="1165"/>
      <c r="AD977" s="1165"/>
      <c r="AE977" s="1165"/>
    </row>
    <row r="978" ht="15.75" customHeight="1">
      <c r="W978" s="1164"/>
      <c r="X978" s="1164"/>
      <c r="AC978" s="1165"/>
      <c r="AD978" s="1165"/>
      <c r="AE978" s="1165"/>
    </row>
    <row r="979" ht="15.75" customHeight="1">
      <c r="W979" s="1164"/>
      <c r="X979" s="1164"/>
      <c r="AC979" s="1165"/>
      <c r="AD979" s="1165"/>
      <c r="AE979" s="1165"/>
    </row>
    <row r="980" ht="15.75" customHeight="1">
      <c r="W980" s="1164"/>
      <c r="X980" s="1164"/>
      <c r="AC980" s="1165"/>
      <c r="AD980" s="1165"/>
      <c r="AE980" s="1165"/>
    </row>
    <row r="981" ht="15.75" customHeight="1">
      <c r="W981" s="1164"/>
      <c r="X981" s="1164"/>
      <c r="AC981" s="1165"/>
      <c r="AD981" s="1165"/>
      <c r="AE981" s="1165"/>
    </row>
    <row r="982" ht="15.75" customHeight="1">
      <c r="W982" s="1164"/>
      <c r="X982" s="1164"/>
      <c r="AC982" s="1165"/>
      <c r="AD982" s="1165"/>
      <c r="AE982" s="1165"/>
    </row>
    <row r="983" ht="15.75" customHeight="1">
      <c r="W983" s="1164"/>
      <c r="X983" s="1164"/>
      <c r="AC983" s="1165"/>
      <c r="AD983" s="1165"/>
      <c r="AE983" s="1165"/>
    </row>
    <row r="984" ht="15.75" customHeight="1">
      <c r="W984" s="1164"/>
      <c r="X984" s="1164"/>
      <c r="AC984" s="1165"/>
      <c r="AD984" s="1165"/>
      <c r="AE984" s="1165"/>
    </row>
    <row r="985" ht="15.75" customHeight="1">
      <c r="W985" s="1164"/>
      <c r="X985" s="1164"/>
      <c r="AC985" s="1165"/>
      <c r="AD985" s="1165"/>
      <c r="AE985" s="1165"/>
    </row>
    <row r="986" ht="15.75" customHeight="1">
      <c r="W986" s="1164"/>
      <c r="X986" s="1164"/>
      <c r="AC986" s="1165"/>
      <c r="AD986" s="1165"/>
      <c r="AE986" s="1165"/>
    </row>
    <row r="987" ht="15.75" customHeight="1">
      <c r="W987" s="1164"/>
      <c r="X987" s="1164"/>
      <c r="AC987" s="1165"/>
      <c r="AD987" s="1165"/>
      <c r="AE987" s="1165"/>
    </row>
    <row r="988" ht="15.75" customHeight="1">
      <c r="W988" s="1164"/>
      <c r="X988" s="1164"/>
      <c r="AC988" s="1165"/>
      <c r="AD988" s="1165"/>
      <c r="AE988" s="1165"/>
    </row>
    <row r="989" ht="15.75" customHeight="1">
      <c r="W989" s="1164"/>
      <c r="X989" s="1164"/>
      <c r="AC989" s="1165"/>
      <c r="AD989" s="1165"/>
      <c r="AE989" s="1165"/>
    </row>
    <row r="990" ht="15.75" customHeight="1">
      <c r="W990" s="1164"/>
      <c r="X990" s="1164"/>
      <c r="AC990" s="1165"/>
      <c r="AD990" s="1165"/>
      <c r="AE990" s="1165"/>
    </row>
    <row r="991" ht="15.75" customHeight="1">
      <c r="W991" s="1164"/>
      <c r="X991" s="1164"/>
      <c r="AC991" s="1165"/>
      <c r="AD991" s="1165"/>
      <c r="AE991" s="1165"/>
    </row>
    <row r="992" ht="15.75" customHeight="1">
      <c r="W992" s="1164"/>
      <c r="X992" s="1164"/>
      <c r="AC992" s="1165"/>
      <c r="AD992" s="1165"/>
      <c r="AE992" s="1165"/>
    </row>
    <row r="993" ht="15.75" customHeight="1">
      <c r="W993" s="1164"/>
      <c r="X993" s="1164"/>
      <c r="AC993" s="1165"/>
      <c r="AD993" s="1165"/>
      <c r="AE993" s="1165"/>
    </row>
    <row r="994" ht="15.75" customHeight="1">
      <c r="W994" s="1164"/>
      <c r="X994" s="1164"/>
      <c r="AC994" s="1165"/>
      <c r="AD994" s="1165"/>
      <c r="AE994" s="1165"/>
    </row>
    <row r="995" ht="15.75" customHeight="1">
      <c r="W995" s="1164"/>
      <c r="X995" s="1164"/>
      <c r="AC995" s="1165"/>
      <c r="AD995" s="1165"/>
      <c r="AE995" s="1165"/>
    </row>
    <row r="996" ht="15.75" customHeight="1">
      <c r="W996" s="1164"/>
      <c r="X996" s="1164"/>
      <c r="AC996" s="1165"/>
      <c r="AD996" s="1165"/>
      <c r="AE996" s="1165"/>
    </row>
    <row r="997" ht="15.75" customHeight="1">
      <c r="W997" s="1164"/>
      <c r="X997" s="1164"/>
      <c r="AC997" s="1165"/>
      <c r="AD997" s="1165"/>
      <c r="AE997" s="1165"/>
    </row>
    <row r="998" ht="15.75" customHeight="1">
      <c r="W998" s="1164"/>
      <c r="X998" s="1164"/>
      <c r="AC998" s="1165"/>
      <c r="AD998" s="1165"/>
      <c r="AE998" s="1165"/>
    </row>
    <row r="999" ht="15.75" customHeight="1">
      <c r="W999" s="1164"/>
      <c r="X999" s="1164"/>
      <c r="AC999" s="1165"/>
      <c r="AD999" s="1165"/>
      <c r="AE999" s="1165"/>
    </row>
    <row r="1000" ht="15.75" customHeight="1">
      <c r="W1000" s="1164"/>
      <c r="X1000" s="1164"/>
      <c r="AC1000" s="1165"/>
      <c r="AD1000" s="1165"/>
      <c r="AE1000" s="1165"/>
    </row>
    <row r="1001" ht="15.75" customHeight="1">
      <c r="W1001" s="1164"/>
      <c r="X1001" s="1164"/>
      <c r="AC1001" s="1165"/>
      <c r="AD1001" s="1165"/>
      <c r="AE1001" s="1165"/>
    </row>
    <row r="1002" ht="15.75" customHeight="1">
      <c r="W1002" s="1164"/>
      <c r="X1002" s="1164"/>
      <c r="AC1002" s="1165"/>
      <c r="AD1002" s="1165"/>
      <c r="AE1002" s="1165"/>
    </row>
    <row r="1003" ht="15.75" customHeight="1">
      <c r="W1003" s="1164"/>
      <c r="X1003" s="1164"/>
      <c r="AC1003" s="1165"/>
      <c r="AD1003" s="1165"/>
      <c r="AE1003" s="1165"/>
    </row>
    <row r="1004" ht="15.75" customHeight="1">
      <c r="W1004" s="1164"/>
      <c r="X1004" s="1164"/>
      <c r="AC1004" s="1165"/>
      <c r="AD1004" s="1165"/>
      <c r="AE1004" s="1165"/>
    </row>
    <row r="1005" ht="15.75" customHeight="1">
      <c r="W1005" s="1164"/>
      <c r="X1005" s="1164"/>
      <c r="AC1005" s="1165"/>
      <c r="AD1005" s="1165"/>
      <c r="AE1005" s="1165"/>
    </row>
    <row r="1006" ht="15.75" customHeight="1">
      <c r="W1006" s="1164"/>
      <c r="X1006" s="1164"/>
      <c r="AC1006" s="1165"/>
      <c r="AD1006" s="1165"/>
      <c r="AE1006" s="1165"/>
    </row>
    <row r="1007" ht="15.75" customHeight="1">
      <c r="W1007" s="1164"/>
      <c r="X1007" s="1164"/>
      <c r="AC1007" s="1165"/>
      <c r="AD1007" s="1165"/>
      <c r="AE1007" s="1165"/>
    </row>
    <row r="1008" ht="15.75" customHeight="1">
      <c r="W1008" s="1164"/>
      <c r="X1008" s="1164"/>
      <c r="AC1008" s="1165"/>
      <c r="AD1008" s="1165"/>
      <c r="AE1008" s="1165"/>
    </row>
    <row r="1009" ht="15.75" customHeight="1">
      <c r="W1009" s="1164"/>
      <c r="X1009" s="1164"/>
      <c r="AC1009" s="1165"/>
      <c r="AD1009" s="1165"/>
      <c r="AE1009" s="1165"/>
    </row>
    <row r="1010" ht="15.75" customHeight="1">
      <c r="W1010" s="1164"/>
      <c r="X1010" s="1164"/>
      <c r="AC1010" s="1165"/>
      <c r="AD1010" s="1165"/>
      <c r="AE1010" s="1165"/>
    </row>
    <row r="1011" ht="15.75" customHeight="1">
      <c r="W1011" s="1164"/>
      <c r="X1011" s="1164"/>
      <c r="AC1011" s="1165"/>
      <c r="AD1011" s="1165"/>
      <c r="AE1011" s="1165"/>
    </row>
  </sheetData>
  <mergeCells count="12">
    <mergeCell ref="D72:D74"/>
    <mergeCell ref="D76:D77"/>
    <mergeCell ref="E76:E77"/>
    <mergeCell ref="D79:D80"/>
    <mergeCell ref="E79:E80"/>
    <mergeCell ref="C1:AJ1"/>
    <mergeCell ref="D3:D47"/>
    <mergeCell ref="F39:AL41"/>
    <mergeCell ref="Z49:AC49"/>
    <mergeCell ref="D65:D70"/>
    <mergeCell ref="E65:E70"/>
    <mergeCell ref="E72:E74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5.14"/>
    <col customWidth="1" hidden="1" min="3" max="3" width="15.14"/>
    <col customWidth="1" min="4" max="4" width="14.86"/>
    <col customWidth="1" hidden="1" min="5" max="5" width="22.14"/>
    <col customWidth="1" min="6" max="6" width="14.86"/>
    <col customWidth="1" min="7" max="37" width="5.86"/>
    <col customWidth="1" min="38" max="39" width="8.0"/>
  </cols>
  <sheetData>
    <row r="1" ht="18.75" customHeight="1">
      <c r="A1" s="1166">
        <v>10.0</v>
      </c>
      <c r="B1" s="295"/>
      <c r="C1" s="817" t="s">
        <v>860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/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861</v>
      </c>
      <c r="F2" s="818" t="s">
        <v>862</v>
      </c>
      <c r="G2" s="897">
        <v>1.0</v>
      </c>
      <c r="H2" s="297">
        <v>2.0</v>
      </c>
      <c r="I2" s="297">
        <v>3.0</v>
      </c>
      <c r="J2" s="165">
        <v>4.0</v>
      </c>
      <c r="K2" s="298">
        <v>5.0</v>
      </c>
      <c r="L2" s="298">
        <v>6.0</v>
      </c>
      <c r="M2" s="212">
        <v>7.0</v>
      </c>
      <c r="N2" s="165">
        <v>8.0</v>
      </c>
      <c r="O2" s="165">
        <v>9.0</v>
      </c>
      <c r="P2" s="165">
        <v>10.0</v>
      </c>
      <c r="Q2" s="165">
        <v>11.0</v>
      </c>
      <c r="R2" s="166">
        <v>12.0</v>
      </c>
      <c r="S2" s="166">
        <v>13.0</v>
      </c>
      <c r="T2" s="165">
        <v>14.0</v>
      </c>
      <c r="U2" s="165">
        <v>15.0</v>
      </c>
      <c r="V2" s="165">
        <v>16.0</v>
      </c>
      <c r="W2" s="165">
        <v>17.0</v>
      </c>
      <c r="X2" s="165">
        <v>18.0</v>
      </c>
      <c r="Y2" s="166">
        <v>19.0</v>
      </c>
      <c r="Z2" s="166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6">
        <v>26.0</v>
      </c>
      <c r="AG2" s="166">
        <v>27.0</v>
      </c>
      <c r="AH2" s="165">
        <v>28.0</v>
      </c>
      <c r="AI2" s="165">
        <v>29.0</v>
      </c>
      <c r="AJ2" s="165">
        <v>30.0</v>
      </c>
      <c r="AK2" s="970">
        <v>31.0</v>
      </c>
      <c r="AL2" s="404" t="s">
        <v>274</v>
      </c>
      <c r="AM2" s="404" t="s">
        <v>274</v>
      </c>
    </row>
    <row r="3" ht="15.0" customHeight="1">
      <c r="A3" s="19">
        <v>1.0</v>
      </c>
      <c r="B3" s="1215" t="s">
        <v>826</v>
      </c>
      <c r="C3" s="358"/>
      <c r="D3" s="22" t="s">
        <v>736</v>
      </c>
      <c r="E3" s="338"/>
      <c r="F3" s="863" t="s">
        <v>792</v>
      </c>
      <c r="G3" s="905">
        <v>9.0</v>
      </c>
      <c r="H3" s="905">
        <v>9.0</v>
      </c>
      <c r="I3" s="898">
        <v>12.0</v>
      </c>
      <c r="J3" s="905">
        <v>9.0</v>
      </c>
      <c r="K3" s="1216">
        <v>9.0</v>
      </c>
      <c r="L3" s="1216"/>
      <c r="M3" s="1033">
        <v>9.0</v>
      </c>
      <c r="N3" s="905">
        <v>9.0</v>
      </c>
      <c r="O3" s="905">
        <v>9.0</v>
      </c>
      <c r="P3" s="898" t="s">
        <v>193</v>
      </c>
      <c r="Q3" s="905"/>
      <c r="R3" s="1216"/>
      <c r="S3" s="1217"/>
      <c r="T3" s="905">
        <v>9.0</v>
      </c>
      <c r="U3" s="905">
        <v>9.0</v>
      </c>
      <c r="V3" s="905">
        <v>9.0</v>
      </c>
      <c r="W3" s="905">
        <v>9.0</v>
      </c>
      <c r="X3" s="898" t="s">
        <v>193</v>
      </c>
      <c r="Y3" s="1216"/>
      <c r="Z3" s="898" t="s">
        <v>193</v>
      </c>
      <c r="AA3" s="898" t="s">
        <v>193</v>
      </c>
      <c r="AB3" s="905">
        <v>9.0</v>
      </c>
      <c r="AC3" s="905">
        <v>9.0</v>
      </c>
      <c r="AD3" s="905">
        <v>9.0</v>
      </c>
      <c r="AE3" s="905">
        <v>9.0</v>
      </c>
      <c r="AF3" s="1168">
        <v>9.0</v>
      </c>
      <c r="AG3" s="1217"/>
      <c r="AH3" s="898" t="s">
        <v>193</v>
      </c>
      <c r="AI3" s="905">
        <v>9.0</v>
      </c>
      <c r="AJ3" s="905">
        <v>9.0</v>
      </c>
      <c r="AK3" s="905">
        <v>9.0</v>
      </c>
      <c r="AL3" s="404">
        <f t="shared" ref="AL3:AL33" si="1">COUNT(F3:AK3)</f>
        <v>20</v>
      </c>
      <c r="AM3" s="1030">
        <v>1.0</v>
      </c>
    </row>
    <row r="4" ht="15.0" customHeight="1">
      <c r="A4" s="19">
        <v>2.0</v>
      </c>
      <c r="B4" s="1218" t="s">
        <v>157</v>
      </c>
      <c r="C4" s="359"/>
      <c r="D4" s="32"/>
      <c r="E4" s="338"/>
      <c r="F4" s="863" t="s">
        <v>792</v>
      </c>
      <c r="G4" s="978"/>
      <c r="H4" s="978"/>
      <c r="I4" s="978"/>
      <c r="J4" s="978"/>
      <c r="K4" s="978"/>
      <c r="L4" s="978"/>
      <c r="M4" s="898">
        <v>12.0</v>
      </c>
      <c r="N4" s="905">
        <v>9.0</v>
      </c>
      <c r="O4" s="905">
        <v>9.0</v>
      </c>
      <c r="P4" s="905">
        <v>9.0</v>
      </c>
      <c r="Q4" s="905">
        <v>9.0</v>
      </c>
      <c r="R4" s="971"/>
      <c r="S4" s="971">
        <v>9.0</v>
      </c>
      <c r="T4" s="898">
        <v>12.0</v>
      </c>
      <c r="U4" s="905">
        <v>9.0</v>
      </c>
      <c r="V4" s="905"/>
      <c r="W4" s="905">
        <v>9.0</v>
      </c>
      <c r="X4" s="905">
        <v>9.0</v>
      </c>
      <c r="Y4" s="971"/>
      <c r="Z4" s="971"/>
      <c r="AA4" s="905">
        <v>9.0</v>
      </c>
      <c r="AB4" s="898">
        <v>12.0</v>
      </c>
      <c r="AC4" s="905">
        <v>9.0</v>
      </c>
      <c r="AD4" s="905">
        <v>9.0</v>
      </c>
      <c r="AE4" s="905">
        <v>9.0</v>
      </c>
      <c r="AF4" s="898">
        <v>12.0</v>
      </c>
      <c r="AG4" s="971"/>
      <c r="AH4" s="905"/>
      <c r="AI4" s="905">
        <v>9.0</v>
      </c>
      <c r="AJ4" s="905">
        <v>9.0</v>
      </c>
      <c r="AK4" s="905">
        <v>9.0</v>
      </c>
      <c r="AL4" s="404">
        <f t="shared" si="1"/>
        <v>19</v>
      </c>
      <c r="AM4" s="1030">
        <v>1.0</v>
      </c>
    </row>
    <row r="5" ht="15.0" customHeight="1">
      <c r="A5" s="19">
        <v>3.0</v>
      </c>
      <c r="B5" s="1218" t="s">
        <v>827</v>
      </c>
      <c r="C5" s="358"/>
      <c r="D5" s="32"/>
      <c r="E5" s="338"/>
      <c r="F5" s="863" t="s">
        <v>792</v>
      </c>
      <c r="G5" s="905">
        <v>9.0</v>
      </c>
      <c r="H5" s="905">
        <v>9.0</v>
      </c>
      <c r="I5" s="905">
        <v>9.0</v>
      </c>
      <c r="J5" s="905">
        <v>9.0</v>
      </c>
      <c r="K5" s="971"/>
      <c r="L5" s="971"/>
      <c r="M5" s="898">
        <v>12.0</v>
      </c>
      <c r="N5" s="905">
        <v>9.0</v>
      </c>
      <c r="O5" s="905">
        <v>9.0</v>
      </c>
      <c r="P5" s="905">
        <v>9.0</v>
      </c>
      <c r="Q5" s="905">
        <v>9.0</v>
      </c>
      <c r="R5" s="971"/>
      <c r="S5" s="971">
        <v>9.0</v>
      </c>
      <c r="T5" s="905">
        <v>9.0</v>
      </c>
      <c r="U5" s="905">
        <v>9.0</v>
      </c>
      <c r="V5" s="905">
        <v>9.0</v>
      </c>
      <c r="W5" s="905"/>
      <c r="X5" s="898">
        <v>12.0</v>
      </c>
      <c r="Y5" s="971"/>
      <c r="Z5" s="971"/>
      <c r="AA5" s="905">
        <v>9.0</v>
      </c>
      <c r="AB5" s="905">
        <v>9.0</v>
      </c>
      <c r="AC5" s="898">
        <v>12.0</v>
      </c>
      <c r="AD5" s="905">
        <v>9.0</v>
      </c>
      <c r="AE5" s="905"/>
      <c r="AF5" s="971"/>
      <c r="AG5" s="971">
        <v>9.0</v>
      </c>
      <c r="AH5" s="898">
        <v>12.0</v>
      </c>
      <c r="AI5" s="905">
        <v>9.0</v>
      </c>
      <c r="AJ5" s="905">
        <v>9.0</v>
      </c>
      <c r="AK5" s="905">
        <v>9.0</v>
      </c>
      <c r="AL5" s="404">
        <f t="shared" si="1"/>
        <v>23</v>
      </c>
      <c r="AM5" s="1030">
        <v>1.0</v>
      </c>
    </row>
    <row r="6" ht="15.0" customHeight="1">
      <c r="A6" s="19">
        <v>4.0</v>
      </c>
      <c r="B6" s="1219" t="s">
        <v>833</v>
      </c>
      <c r="C6" s="358"/>
      <c r="D6" s="32"/>
      <c r="E6" s="338"/>
      <c r="F6" s="863" t="s">
        <v>792</v>
      </c>
      <c r="G6" s="905">
        <v>9.0</v>
      </c>
      <c r="H6" s="983"/>
      <c r="I6" s="983"/>
      <c r="J6" s="1177"/>
      <c r="K6" s="1177"/>
      <c r="L6" s="983"/>
      <c r="M6" s="983"/>
      <c r="N6" s="983"/>
      <c r="O6" s="1177"/>
      <c r="P6" s="983"/>
      <c r="Q6" s="983"/>
      <c r="R6" s="983"/>
      <c r="S6" s="983"/>
      <c r="T6" s="983"/>
      <c r="U6" s="983"/>
      <c r="V6" s="983"/>
      <c r="W6" s="1177"/>
      <c r="X6" s="983"/>
      <c r="Y6" s="983"/>
      <c r="Z6" s="1177"/>
      <c r="AA6" s="983"/>
      <c r="AB6" s="983"/>
      <c r="AC6" s="983"/>
      <c r="AD6" s="1177"/>
      <c r="AE6" s="983"/>
      <c r="AF6" s="1177"/>
      <c r="AG6" s="983"/>
      <c r="AH6" s="1177"/>
      <c r="AI6" s="983"/>
      <c r="AJ6" s="983"/>
      <c r="AK6" s="983"/>
      <c r="AL6" s="404">
        <f t="shared" si="1"/>
        <v>1</v>
      </c>
      <c r="AM6" s="1030">
        <v>0.0</v>
      </c>
    </row>
    <row r="7" ht="15.0" customHeight="1">
      <c r="A7" s="19">
        <v>5.0</v>
      </c>
      <c r="B7" s="1220" t="s">
        <v>198</v>
      </c>
      <c r="C7" s="358"/>
      <c r="D7" s="32"/>
      <c r="E7" s="338"/>
      <c r="F7" s="863" t="s">
        <v>792</v>
      </c>
      <c r="G7" s="1206"/>
      <c r="H7" s="1206"/>
      <c r="I7" s="988"/>
      <c r="J7" s="1206"/>
      <c r="K7" s="978"/>
      <c r="L7" s="988"/>
      <c r="M7" s="905">
        <v>9.0</v>
      </c>
      <c r="N7" s="905">
        <v>9.0</v>
      </c>
      <c r="O7" s="905">
        <v>9.0</v>
      </c>
      <c r="P7" s="905">
        <v>9.0</v>
      </c>
      <c r="Q7" s="898">
        <v>12.0</v>
      </c>
      <c r="R7" s="1216">
        <v>9.0</v>
      </c>
      <c r="S7" s="1217"/>
      <c r="T7" s="905">
        <v>9.0</v>
      </c>
      <c r="U7" s="905">
        <v>9.0</v>
      </c>
      <c r="V7" s="898">
        <v>12.0</v>
      </c>
      <c r="W7" s="905"/>
      <c r="X7" s="905">
        <v>9.0</v>
      </c>
      <c r="Y7" s="971"/>
      <c r="Z7" s="971"/>
      <c r="AA7" s="1143">
        <v>9.0</v>
      </c>
      <c r="AB7" s="1143">
        <v>9.0</v>
      </c>
      <c r="AC7" s="1143">
        <v>9.0</v>
      </c>
      <c r="AD7" s="1143">
        <v>9.0</v>
      </c>
      <c r="AE7" s="898">
        <v>12.0</v>
      </c>
      <c r="AF7" s="971"/>
      <c r="AG7" s="971"/>
      <c r="AH7" s="905">
        <v>9.0</v>
      </c>
      <c r="AI7" s="898">
        <v>12.0</v>
      </c>
      <c r="AJ7" s="905">
        <v>9.0</v>
      </c>
      <c r="AK7" s="905">
        <v>9.0</v>
      </c>
      <c r="AL7" s="404">
        <f t="shared" si="1"/>
        <v>19</v>
      </c>
      <c r="AM7" s="1030">
        <v>1.0</v>
      </c>
    </row>
    <row r="8" ht="15.0" customHeight="1">
      <c r="A8" s="19">
        <v>6.0</v>
      </c>
      <c r="B8" s="1220" t="s">
        <v>23</v>
      </c>
      <c r="C8" s="358"/>
      <c r="D8" s="32"/>
      <c r="E8" s="338"/>
      <c r="F8" s="863" t="s">
        <v>792</v>
      </c>
      <c r="G8" s="905">
        <v>9.0</v>
      </c>
      <c r="H8" s="898">
        <v>12.0</v>
      </c>
      <c r="I8" s="905">
        <v>9.0</v>
      </c>
      <c r="J8" s="905"/>
      <c r="K8" s="971"/>
      <c r="L8" s="971">
        <v>9.0</v>
      </c>
      <c r="M8" s="905">
        <v>9.0</v>
      </c>
      <c r="N8" s="905">
        <v>9.0</v>
      </c>
      <c r="O8" s="905">
        <v>9.0</v>
      </c>
      <c r="P8" s="905">
        <v>9.0</v>
      </c>
      <c r="Q8" s="898">
        <v>12.0</v>
      </c>
      <c r="R8" s="971"/>
      <c r="S8" s="981"/>
      <c r="T8" s="905">
        <v>9.0</v>
      </c>
      <c r="U8" s="898">
        <v>12.0</v>
      </c>
      <c r="V8" s="905">
        <v>9.0</v>
      </c>
      <c r="W8" s="905">
        <v>9.0</v>
      </c>
      <c r="X8" s="905">
        <v>9.0</v>
      </c>
      <c r="Y8" s="981"/>
      <c r="Z8" s="971"/>
      <c r="AA8" s="1143"/>
      <c r="AB8" s="905">
        <v>9.0</v>
      </c>
      <c r="AC8" s="905">
        <v>9.0</v>
      </c>
      <c r="AD8" s="898">
        <v>12.0</v>
      </c>
      <c r="AE8" s="905">
        <v>9.0</v>
      </c>
      <c r="AF8" s="898">
        <v>12.0</v>
      </c>
      <c r="AG8" s="971"/>
      <c r="AH8" s="905">
        <v>9.0</v>
      </c>
      <c r="AI8" s="905">
        <v>9.0</v>
      </c>
      <c r="AJ8" s="898">
        <v>12.0</v>
      </c>
      <c r="AK8" s="905">
        <v>9.0</v>
      </c>
      <c r="AL8" s="404">
        <f t="shared" si="1"/>
        <v>23</v>
      </c>
      <c r="AM8" s="1030">
        <v>1.0</v>
      </c>
    </row>
    <row r="9" ht="15.0" customHeight="1">
      <c r="A9" s="19">
        <v>7.0</v>
      </c>
      <c r="B9" s="1218" t="s">
        <v>760</v>
      </c>
      <c r="C9" s="358"/>
      <c r="D9" s="32"/>
      <c r="E9" s="1221"/>
      <c r="F9" s="863" t="s">
        <v>792</v>
      </c>
      <c r="G9" s="898">
        <v>12.0</v>
      </c>
      <c r="H9" s="905">
        <v>9.0</v>
      </c>
      <c r="I9" s="905">
        <v>9.0</v>
      </c>
      <c r="J9" s="905">
        <v>9.0</v>
      </c>
      <c r="K9" s="971"/>
      <c r="L9" s="971"/>
      <c r="M9" s="905">
        <v>9.0</v>
      </c>
      <c r="N9" s="905">
        <v>9.0</v>
      </c>
      <c r="O9" s="905">
        <v>9.0</v>
      </c>
      <c r="P9" s="898">
        <v>12.0</v>
      </c>
      <c r="Q9" s="905">
        <v>9.0</v>
      </c>
      <c r="R9" s="971">
        <v>9.0</v>
      </c>
      <c r="S9" s="971"/>
      <c r="T9" s="898">
        <v>12.0</v>
      </c>
      <c r="U9" s="905"/>
      <c r="V9" s="905">
        <v>9.0</v>
      </c>
      <c r="W9" s="905">
        <v>9.0</v>
      </c>
      <c r="X9" s="905">
        <v>9.0</v>
      </c>
      <c r="Y9" s="971"/>
      <c r="Z9" s="971"/>
      <c r="AA9" s="905">
        <v>9.0</v>
      </c>
      <c r="AB9" s="898">
        <v>12.0</v>
      </c>
      <c r="AC9" s="905">
        <v>9.0</v>
      </c>
      <c r="AD9" s="905">
        <v>9.0</v>
      </c>
      <c r="AE9" s="905"/>
      <c r="AF9" s="971"/>
      <c r="AG9" s="898">
        <v>12.0</v>
      </c>
      <c r="AH9" s="905">
        <v>9.0</v>
      </c>
      <c r="AI9" s="905">
        <v>9.0</v>
      </c>
      <c r="AJ9" s="905">
        <v>9.0</v>
      </c>
      <c r="AK9" s="1176"/>
      <c r="AL9" s="404">
        <f t="shared" si="1"/>
        <v>22</v>
      </c>
      <c r="AM9" s="1030">
        <v>1.0</v>
      </c>
    </row>
    <row r="10" ht="15.0" customHeight="1">
      <c r="A10" s="19">
        <v>8.0</v>
      </c>
      <c r="B10" s="1218" t="s">
        <v>714</v>
      </c>
      <c r="C10" s="358"/>
      <c r="D10" s="32"/>
      <c r="E10" s="43"/>
      <c r="F10" s="863" t="s">
        <v>792</v>
      </c>
      <c r="G10" s="905">
        <v>9.0</v>
      </c>
      <c r="H10" s="905">
        <v>9.0</v>
      </c>
      <c r="I10" s="905">
        <v>9.0</v>
      </c>
      <c r="J10" s="905">
        <v>9.0</v>
      </c>
      <c r="K10" s="898">
        <v>12.0</v>
      </c>
      <c r="L10" s="971"/>
      <c r="M10" s="905"/>
      <c r="N10" s="905">
        <v>9.0</v>
      </c>
      <c r="O10" s="898">
        <v>12.0</v>
      </c>
      <c r="P10" s="905">
        <v>9.0</v>
      </c>
      <c r="Q10" s="905">
        <v>9.0</v>
      </c>
      <c r="R10" s="971"/>
      <c r="S10" s="971"/>
      <c r="T10" s="905">
        <v>9.0</v>
      </c>
      <c r="U10" s="905">
        <v>9.0</v>
      </c>
      <c r="V10" s="905">
        <v>9.0</v>
      </c>
      <c r="W10" s="905">
        <v>9.0</v>
      </c>
      <c r="X10" s="898">
        <v>12.0</v>
      </c>
      <c r="Y10" s="971"/>
      <c r="Z10" s="971">
        <v>9.0</v>
      </c>
      <c r="AA10" s="905">
        <v>9.0</v>
      </c>
      <c r="AB10" s="905">
        <v>9.0</v>
      </c>
      <c r="AC10" s="898">
        <v>12.0</v>
      </c>
      <c r="AD10" s="1033">
        <v>9.0</v>
      </c>
      <c r="AE10" s="905">
        <v>9.0</v>
      </c>
      <c r="AF10" s="971"/>
      <c r="AG10" s="971"/>
      <c r="AH10" s="905">
        <v>9.0</v>
      </c>
      <c r="AI10" s="905">
        <v>9.0</v>
      </c>
      <c r="AJ10" s="905">
        <v>9.0</v>
      </c>
      <c r="AK10" s="905">
        <v>9.0</v>
      </c>
      <c r="AL10" s="404">
        <f t="shared" si="1"/>
        <v>24</v>
      </c>
      <c r="AM10" s="1030">
        <v>1.0</v>
      </c>
    </row>
    <row r="11" ht="15.0" customHeight="1">
      <c r="A11" s="19">
        <v>9.0</v>
      </c>
      <c r="B11" s="1220" t="s">
        <v>828</v>
      </c>
      <c r="C11" s="359"/>
      <c r="D11" s="32"/>
      <c r="E11" s="338"/>
      <c r="F11" s="913"/>
      <c r="G11" s="905">
        <v>9.0</v>
      </c>
      <c r="H11" s="905">
        <v>9.0</v>
      </c>
      <c r="I11" s="925">
        <v>12.0</v>
      </c>
      <c r="J11" s="898">
        <v>12.0</v>
      </c>
      <c r="K11" s="971">
        <v>9.0</v>
      </c>
      <c r="L11" s="1217"/>
      <c r="M11" s="905">
        <v>9.0</v>
      </c>
      <c r="N11" s="898">
        <v>12.0</v>
      </c>
      <c r="O11" s="905"/>
      <c r="P11" s="905">
        <v>9.0</v>
      </c>
      <c r="Q11" s="905">
        <v>9.0</v>
      </c>
      <c r="R11" s="971"/>
      <c r="S11" s="971"/>
      <c r="T11" s="905">
        <v>9.0</v>
      </c>
      <c r="U11" s="905">
        <v>9.0</v>
      </c>
      <c r="V11" s="905">
        <v>9.0</v>
      </c>
      <c r="W11" s="898">
        <v>12.0</v>
      </c>
      <c r="X11" s="905">
        <v>9.0</v>
      </c>
      <c r="Y11" s="898">
        <v>12.0</v>
      </c>
      <c r="Z11" s="1217"/>
      <c r="AA11" s="905"/>
      <c r="AB11" s="905">
        <v>9.0</v>
      </c>
      <c r="AC11" s="905">
        <v>9.0</v>
      </c>
      <c r="AD11" s="898">
        <v>12.0</v>
      </c>
      <c r="AE11" s="905">
        <v>9.0</v>
      </c>
      <c r="AF11" s="1216"/>
      <c r="AG11" s="1217"/>
      <c r="AH11" s="898">
        <v>12.0</v>
      </c>
      <c r="AI11" s="905">
        <v>9.0</v>
      </c>
      <c r="AJ11" s="905">
        <v>9.0</v>
      </c>
      <c r="AK11" s="905">
        <v>9.0</v>
      </c>
      <c r="AL11" s="404">
        <f t="shared" si="1"/>
        <v>23</v>
      </c>
      <c r="AM11" s="1030">
        <v>1.0</v>
      </c>
    </row>
    <row r="12" ht="15.0" customHeight="1">
      <c r="A12" s="19">
        <v>10.0</v>
      </c>
      <c r="B12" s="1218" t="s">
        <v>278</v>
      </c>
      <c r="C12" s="358"/>
      <c r="D12" s="32"/>
      <c r="E12" s="338"/>
      <c r="F12" s="863" t="s">
        <v>792</v>
      </c>
      <c r="G12" s="905">
        <v>9.0</v>
      </c>
      <c r="H12" s="905">
        <v>9.0</v>
      </c>
      <c r="I12" s="898">
        <v>12.0</v>
      </c>
      <c r="J12" s="905">
        <v>9.0</v>
      </c>
      <c r="K12" s="971"/>
      <c r="L12" s="971"/>
      <c r="M12" s="898">
        <v>12.0</v>
      </c>
      <c r="N12" s="905">
        <v>9.0</v>
      </c>
      <c r="O12" s="905">
        <v>9.0</v>
      </c>
      <c r="P12" s="905">
        <v>9.0</v>
      </c>
      <c r="Q12" s="905">
        <v>9.0</v>
      </c>
      <c r="R12" s="898">
        <v>12.0</v>
      </c>
      <c r="S12" s="971"/>
      <c r="T12" s="905">
        <v>9.0</v>
      </c>
      <c r="U12" s="905"/>
      <c r="V12" s="898">
        <v>12.0</v>
      </c>
      <c r="W12" s="905">
        <v>9.0</v>
      </c>
      <c r="X12" s="905">
        <v>9.0</v>
      </c>
      <c r="Y12" s="971"/>
      <c r="Z12" s="981"/>
      <c r="AA12" s="898">
        <v>12.0</v>
      </c>
      <c r="AB12" s="898">
        <v>12.0</v>
      </c>
      <c r="AC12" s="905">
        <v>9.0</v>
      </c>
      <c r="AD12" s="905">
        <v>9.0</v>
      </c>
      <c r="AE12" s="905">
        <v>9.0</v>
      </c>
      <c r="AF12" s="971">
        <v>9.0</v>
      </c>
      <c r="AG12" s="971"/>
      <c r="AH12" s="905"/>
      <c r="AI12" s="898">
        <v>12.0</v>
      </c>
      <c r="AJ12" s="905">
        <v>9.0</v>
      </c>
      <c r="AK12" s="905">
        <v>9.0</v>
      </c>
      <c r="AL12" s="404">
        <f t="shared" si="1"/>
        <v>23</v>
      </c>
      <c r="AM12" s="1030">
        <v>1.0</v>
      </c>
    </row>
    <row r="13" ht="15.0" customHeight="1">
      <c r="A13" s="19">
        <v>11.0</v>
      </c>
      <c r="B13" s="1218" t="s">
        <v>200</v>
      </c>
      <c r="C13" s="359"/>
      <c r="D13" s="32"/>
      <c r="E13" s="338"/>
      <c r="F13" s="863" t="s">
        <v>792</v>
      </c>
      <c r="G13" s="1143">
        <v>9.0</v>
      </c>
      <c r="H13" s="898">
        <v>12.0</v>
      </c>
      <c r="I13" s="1143">
        <v>9.0</v>
      </c>
      <c r="J13" s="1143"/>
      <c r="K13" s="971"/>
      <c r="L13" s="971">
        <v>9.0</v>
      </c>
      <c r="M13" s="905">
        <v>9.0</v>
      </c>
      <c r="N13" s="905">
        <v>9.0</v>
      </c>
      <c r="O13" s="905">
        <v>9.0</v>
      </c>
      <c r="P13" s="905">
        <v>9.0</v>
      </c>
      <c r="Q13" s="898">
        <v>12.0</v>
      </c>
      <c r="R13" s="971"/>
      <c r="S13" s="981"/>
      <c r="T13" s="905">
        <v>9.0</v>
      </c>
      <c r="U13" s="898">
        <v>12.0</v>
      </c>
      <c r="V13" s="905">
        <v>9.0</v>
      </c>
      <c r="W13" s="905">
        <v>9.0</v>
      </c>
      <c r="X13" s="905">
        <v>9.0</v>
      </c>
      <c r="Y13" s="898">
        <v>12.0</v>
      </c>
      <c r="Z13" s="971"/>
      <c r="AA13" s="1143">
        <v>9.0</v>
      </c>
      <c r="AB13" s="1143">
        <v>9.0</v>
      </c>
      <c r="AC13" s="1143"/>
      <c r="AD13" s="1143">
        <v>9.0</v>
      </c>
      <c r="AE13" s="1189">
        <v>9.0</v>
      </c>
      <c r="AF13" s="971"/>
      <c r="AG13" s="981"/>
      <c r="AH13" s="905">
        <v>9.0</v>
      </c>
      <c r="AI13" s="905">
        <v>9.0</v>
      </c>
      <c r="AJ13" s="898">
        <v>12.0</v>
      </c>
      <c r="AK13" s="905">
        <v>9.0</v>
      </c>
      <c r="AL13" s="404">
        <f t="shared" si="1"/>
        <v>23</v>
      </c>
      <c r="AM13" s="1030">
        <v>1.0</v>
      </c>
    </row>
    <row r="14" ht="15.0" customHeight="1">
      <c r="A14" s="19">
        <v>12.0</v>
      </c>
      <c r="B14" s="1218" t="s">
        <v>841</v>
      </c>
      <c r="C14" s="359"/>
      <c r="D14" s="32"/>
      <c r="E14" s="338"/>
      <c r="F14" s="863" t="s">
        <v>792</v>
      </c>
      <c r="G14" s="905">
        <v>9.0</v>
      </c>
      <c r="H14" s="905">
        <v>9.0</v>
      </c>
      <c r="I14" s="905">
        <v>9.0</v>
      </c>
      <c r="J14" s="905">
        <v>9.0</v>
      </c>
      <c r="K14" s="971"/>
      <c r="L14" s="898">
        <v>12.0</v>
      </c>
      <c r="M14" s="905">
        <v>9.0</v>
      </c>
      <c r="N14" s="905">
        <v>9.0</v>
      </c>
      <c r="O14" s="905"/>
      <c r="P14" s="898">
        <v>12.0</v>
      </c>
      <c r="Q14" s="905">
        <v>9.0</v>
      </c>
      <c r="R14" s="971"/>
      <c r="S14" s="971"/>
      <c r="T14" s="898">
        <v>12.0</v>
      </c>
      <c r="U14" s="905">
        <v>9.0</v>
      </c>
      <c r="V14" s="905">
        <v>9.0</v>
      </c>
      <c r="W14" s="905">
        <v>9.0</v>
      </c>
      <c r="X14" s="905"/>
      <c r="Y14" s="971"/>
      <c r="Z14" s="898">
        <v>12.0</v>
      </c>
      <c r="AA14" s="905">
        <v>9.0</v>
      </c>
      <c r="AB14" s="898">
        <v>12.0</v>
      </c>
      <c r="AC14" s="905">
        <v>9.0</v>
      </c>
      <c r="AD14" s="905">
        <v>9.0</v>
      </c>
      <c r="AE14" s="898">
        <v>12.0</v>
      </c>
      <c r="AF14" s="971"/>
      <c r="AG14" s="971"/>
      <c r="AH14" s="905">
        <v>9.0</v>
      </c>
      <c r="AI14" s="905">
        <v>9.0</v>
      </c>
      <c r="AJ14" s="905">
        <v>9.0</v>
      </c>
      <c r="AK14" s="898">
        <v>12.0</v>
      </c>
      <c r="AL14" s="404">
        <f t="shared" si="1"/>
        <v>23</v>
      </c>
      <c r="AM14" s="1030">
        <v>1.0</v>
      </c>
    </row>
    <row r="15" ht="15.0" customHeight="1">
      <c r="A15" s="19">
        <v>13.0</v>
      </c>
      <c r="B15" s="1218" t="s">
        <v>27</v>
      </c>
      <c r="C15" s="359"/>
      <c r="D15" s="32"/>
      <c r="E15" s="338"/>
      <c r="F15" s="913"/>
      <c r="G15" s="898">
        <v>12.0</v>
      </c>
      <c r="H15" s="905">
        <v>9.0</v>
      </c>
      <c r="I15" s="905">
        <v>9.0</v>
      </c>
      <c r="J15" s="905">
        <v>9.0</v>
      </c>
      <c r="K15" s="981"/>
      <c r="L15" s="971"/>
      <c r="M15" s="905">
        <v>9.0</v>
      </c>
      <c r="N15" s="905">
        <v>9.0</v>
      </c>
      <c r="O15" s="898">
        <v>12.0</v>
      </c>
      <c r="P15" s="905">
        <v>9.0</v>
      </c>
      <c r="Q15" s="905"/>
      <c r="R15" s="971"/>
      <c r="S15" s="898">
        <v>12.0</v>
      </c>
      <c r="T15" s="905">
        <v>9.0</v>
      </c>
      <c r="U15" s="905">
        <v>9.0</v>
      </c>
      <c r="V15" s="905">
        <v>9.0</v>
      </c>
      <c r="W15" s="905">
        <v>9.0</v>
      </c>
      <c r="X15" s="898">
        <v>12.0</v>
      </c>
      <c r="Y15" s="971"/>
      <c r="Z15" s="971"/>
      <c r="AA15" s="905">
        <v>9.0</v>
      </c>
      <c r="AB15" s="905">
        <v>9.0</v>
      </c>
      <c r="AC15" s="898">
        <v>12.0</v>
      </c>
      <c r="AD15" s="905"/>
      <c r="AE15" s="905">
        <v>9.0</v>
      </c>
      <c r="AF15" s="971"/>
      <c r="AG15" s="898">
        <v>12.0</v>
      </c>
      <c r="AH15" s="905">
        <v>9.0</v>
      </c>
      <c r="AI15" s="905">
        <v>9.0</v>
      </c>
      <c r="AJ15" s="905">
        <v>9.0</v>
      </c>
      <c r="AK15" s="905">
        <v>9.0</v>
      </c>
      <c r="AL15" s="404">
        <f t="shared" si="1"/>
        <v>23</v>
      </c>
      <c r="AM15" s="1030">
        <v>1.0</v>
      </c>
    </row>
    <row r="16" ht="15.0" customHeight="1">
      <c r="A16" s="19">
        <v>14.0</v>
      </c>
      <c r="B16" s="1220" t="s">
        <v>28</v>
      </c>
      <c r="C16" s="362"/>
      <c r="D16" s="32"/>
      <c r="E16" s="338"/>
      <c r="F16" s="863" t="s">
        <v>792</v>
      </c>
      <c r="G16" s="905">
        <v>9.0</v>
      </c>
      <c r="H16" s="905">
        <v>9.0</v>
      </c>
      <c r="I16" s="905">
        <v>9.0</v>
      </c>
      <c r="J16" s="898">
        <v>12.0</v>
      </c>
      <c r="K16" s="971"/>
      <c r="L16" s="971"/>
      <c r="M16" s="905">
        <v>9.0</v>
      </c>
      <c r="N16" s="898">
        <v>12.0</v>
      </c>
      <c r="O16" s="905">
        <v>9.0</v>
      </c>
      <c r="P16" s="905">
        <v>9.0</v>
      </c>
      <c r="Q16" s="905">
        <v>9.0</v>
      </c>
      <c r="R16" s="898">
        <v>12.0</v>
      </c>
      <c r="S16" s="1217"/>
      <c r="T16" s="905">
        <v>9.0</v>
      </c>
      <c r="U16" s="905"/>
      <c r="V16" s="905">
        <v>9.0</v>
      </c>
      <c r="W16" s="898">
        <v>12.0</v>
      </c>
      <c r="X16" s="905">
        <v>9.0</v>
      </c>
      <c r="Y16" s="1216"/>
      <c r="Z16" s="1217"/>
      <c r="AA16" s="905">
        <v>9.0</v>
      </c>
      <c r="AB16" s="905">
        <v>9.0</v>
      </c>
      <c r="AC16" s="905">
        <v>9.0</v>
      </c>
      <c r="AD16" s="898">
        <v>12.0</v>
      </c>
      <c r="AE16" s="905"/>
      <c r="AF16" s="981"/>
      <c r="AG16" s="1217">
        <v>9.0</v>
      </c>
      <c r="AH16" s="898">
        <v>12.0</v>
      </c>
      <c r="AI16" s="905">
        <v>9.0</v>
      </c>
      <c r="AJ16" s="905">
        <v>9.0</v>
      </c>
      <c r="AK16" s="905">
        <v>9.0</v>
      </c>
      <c r="AL16" s="404">
        <f t="shared" si="1"/>
        <v>23</v>
      </c>
      <c r="AM16" s="1030">
        <v>1.0</v>
      </c>
    </row>
    <row r="17" ht="15.0" customHeight="1">
      <c r="A17" s="19">
        <v>15.0</v>
      </c>
      <c r="B17" s="1220" t="s">
        <v>312</v>
      </c>
      <c r="C17" s="359"/>
      <c r="D17" s="32"/>
      <c r="E17" s="338"/>
      <c r="F17" s="863" t="s">
        <v>792</v>
      </c>
      <c r="G17" s="905">
        <v>9.0</v>
      </c>
      <c r="H17" s="905">
        <v>9.0</v>
      </c>
      <c r="I17" s="898">
        <v>12.0</v>
      </c>
      <c r="J17" s="905">
        <v>9.0</v>
      </c>
      <c r="K17" s="898">
        <v>12.0</v>
      </c>
      <c r="L17" s="898" t="s">
        <v>358</v>
      </c>
      <c r="M17" s="898" t="s">
        <v>358</v>
      </c>
      <c r="N17" s="898" t="s">
        <v>358</v>
      </c>
      <c r="O17" s="898" t="s">
        <v>358</v>
      </c>
      <c r="P17" s="898" t="s">
        <v>358</v>
      </c>
      <c r="Q17" s="898" t="s">
        <v>358</v>
      </c>
      <c r="R17" s="971"/>
      <c r="S17" s="971"/>
      <c r="T17" s="978"/>
      <c r="U17" s="978"/>
      <c r="V17" s="988"/>
      <c r="W17" s="978"/>
      <c r="X17" s="978"/>
      <c r="Y17" s="978"/>
      <c r="Z17" s="978"/>
      <c r="AA17" s="978"/>
      <c r="AB17" s="978"/>
      <c r="AC17" s="978"/>
      <c r="AD17" s="978"/>
      <c r="AE17" s="988"/>
      <c r="AF17" s="978"/>
      <c r="AG17" s="978"/>
      <c r="AH17" s="898" t="s">
        <v>193</v>
      </c>
      <c r="AI17" s="898" t="s">
        <v>193</v>
      </c>
      <c r="AJ17" s="95"/>
      <c r="AK17" s="95"/>
      <c r="AL17" s="404">
        <f t="shared" si="1"/>
        <v>5</v>
      </c>
      <c r="AM17" s="1030">
        <v>0.0</v>
      </c>
    </row>
    <row r="18" ht="15.0" customHeight="1">
      <c r="A18" s="19">
        <v>16.0</v>
      </c>
      <c r="B18" s="1219" t="s">
        <v>835</v>
      </c>
      <c r="C18" s="380"/>
      <c r="D18" s="32"/>
      <c r="E18" s="338"/>
      <c r="F18" s="913"/>
      <c r="G18" s="905">
        <v>9.0</v>
      </c>
      <c r="H18" s="898">
        <v>12.0</v>
      </c>
      <c r="I18" s="905">
        <v>9.0</v>
      </c>
      <c r="J18" s="905">
        <v>9.0</v>
      </c>
      <c r="K18" s="971"/>
      <c r="L18" s="971"/>
      <c r="M18" s="905">
        <v>9.0</v>
      </c>
      <c r="N18" s="905">
        <v>9.0</v>
      </c>
      <c r="O18" s="905">
        <v>9.0</v>
      </c>
      <c r="P18" s="905">
        <v>9.0</v>
      </c>
      <c r="Q18" s="898">
        <v>12.0</v>
      </c>
      <c r="R18" s="971">
        <v>9.0</v>
      </c>
      <c r="S18" s="981"/>
      <c r="T18" s="905"/>
      <c r="U18" s="898">
        <v>12.0</v>
      </c>
      <c r="V18" s="905">
        <v>9.0</v>
      </c>
      <c r="W18" s="905">
        <v>9.0</v>
      </c>
      <c r="X18" s="905">
        <v>9.0</v>
      </c>
      <c r="Y18" s="1033">
        <v>9.0</v>
      </c>
      <c r="Z18" s="971"/>
      <c r="AA18" s="898">
        <v>12.0</v>
      </c>
      <c r="AB18" s="905">
        <v>9.0</v>
      </c>
      <c r="AC18" s="905">
        <v>9.0</v>
      </c>
      <c r="AD18" s="905">
        <v>9.0</v>
      </c>
      <c r="AE18" s="1033">
        <v>9.0</v>
      </c>
      <c r="AF18" s="971"/>
      <c r="AG18" s="971">
        <v>9.0</v>
      </c>
      <c r="AH18" s="905">
        <v>9.0</v>
      </c>
      <c r="AI18" s="905">
        <v>9.0</v>
      </c>
      <c r="AJ18" s="898">
        <v>12.0</v>
      </c>
      <c r="AK18" s="905">
        <v>9.0</v>
      </c>
      <c r="AL18" s="404">
        <f t="shared" si="1"/>
        <v>25</v>
      </c>
      <c r="AM18" s="1030">
        <v>1.0</v>
      </c>
    </row>
    <row r="19" ht="15.0" customHeight="1">
      <c r="A19" s="19">
        <v>17.0</v>
      </c>
      <c r="B19" s="1219" t="s">
        <v>834</v>
      </c>
      <c r="C19" s="364"/>
      <c r="D19" s="32"/>
      <c r="E19" s="43"/>
      <c r="F19" s="863" t="s">
        <v>792</v>
      </c>
      <c r="G19" s="898">
        <v>12.0</v>
      </c>
      <c r="H19" s="1143">
        <v>9.0</v>
      </c>
      <c r="I19" s="1143"/>
      <c r="J19" s="1143">
        <v>9.0</v>
      </c>
      <c r="K19" s="1222">
        <v>9.0</v>
      </c>
      <c r="L19" s="1223">
        <v>9.0</v>
      </c>
      <c r="M19" s="905">
        <v>9.0</v>
      </c>
      <c r="N19" s="905">
        <v>9.0</v>
      </c>
      <c r="O19" s="905">
        <v>9.0</v>
      </c>
      <c r="P19" s="1031"/>
      <c r="Q19" s="905">
        <v>9.0</v>
      </c>
      <c r="R19" s="981"/>
      <c r="S19" s="971">
        <v>9.0</v>
      </c>
      <c r="T19" s="905">
        <v>9.0</v>
      </c>
      <c r="U19" s="1045"/>
      <c r="V19" s="1045"/>
      <c r="W19" s="1045"/>
      <c r="X19" s="905">
        <v>9.0</v>
      </c>
      <c r="Y19" s="983"/>
      <c r="Z19" s="983"/>
      <c r="AA19" s="1224"/>
      <c r="AB19" s="1177"/>
      <c r="AC19" s="1224"/>
      <c r="AD19" s="1224"/>
      <c r="AE19" s="1225"/>
      <c r="AF19" s="983"/>
      <c r="AG19" s="983"/>
      <c r="AH19" s="983"/>
      <c r="AI19" s="983"/>
      <c r="AJ19" s="983"/>
      <c r="AK19" s="1177"/>
      <c r="AL19" s="404">
        <f t="shared" si="1"/>
        <v>12</v>
      </c>
      <c r="AM19" s="1030">
        <v>1.0</v>
      </c>
    </row>
    <row r="20" ht="15.0" customHeight="1">
      <c r="A20" s="19">
        <v>18.0</v>
      </c>
      <c r="B20" s="1219" t="s">
        <v>832</v>
      </c>
      <c r="C20" s="846"/>
      <c r="D20" s="32"/>
      <c r="E20" s="1226"/>
      <c r="F20" s="863" t="s">
        <v>792</v>
      </c>
      <c r="G20" s="905">
        <v>9.0</v>
      </c>
      <c r="H20" s="905">
        <v>9.0</v>
      </c>
      <c r="I20" s="905">
        <v>9.0</v>
      </c>
      <c r="J20" s="905">
        <v>9.0</v>
      </c>
      <c r="K20" s="1222">
        <v>9.0</v>
      </c>
      <c r="L20" s="1227"/>
      <c r="M20" s="905">
        <v>9.0</v>
      </c>
      <c r="N20" s="905"/>
      <c r="O20" s="898">
        <v>12.0</v>
      </c>
      <c r="P20" s="905">
        <v>9.0</v>
      </c>
      <c r="Q20" s="905">
        <v>9.0</v>
      </c>
      <c r="R20" s="971"/>
      <c r="S20" s="971"/>
      <c r="T20" s="898">
        <v>12.0</v>
      </c>
      <c r="U20" s="905">
        <v>9.0</v>
      </c>
      <c r="V20" s="905">
        <v>9.0</v>
      </c>
      <c r="W20" s="905">
        <v>9.0</v>
      </c>
      <c r="X20" s="905"/>
      <c r="Y20" s="981"/>
      <c r="Z20" s="898">
        <v>12.0</v>
      </c>
      <c r="AA20" s="905">
        <v>9.0</v>
      </c>
      <c r="AB20" s="905">
        <v>9.0</v>
      </c>
      <c r="AC20" s="898">
        <v>12.0</v>
      </c>
      <c r="AD20" s="905">
        <v>9.0</v>
      </c>
      <c r="AE20" s="905">
        <v>9.0</v>
      </c>
      <c r="AF20" s="971"/>
      <c r="AG20" s="971"/>
      <c r="AH20" s="905">
        <v>9.0</v>
      </c>
      <c r="AI20" s="905">
        <v>9.0</v>
      </c>
      <c r="AJ20" s="905">
        <v>9.0</v>
      </c>
      <c r="AK20" s="898">
        <v>12.0</v>
      </c>
      <c r="AL20" s="404">
        <f t="shared" si="1"/>
        <v>23</v>
      </c>
      <c r="AM20" s="1030">
        <v>1.0</v>
      </c>
    </row>
    <row r="21" ht="15.0" customHeight="1">
      <c r="A21" s="19">
        <v>19.0</v>
      </c>
      <c r="B21" s="1220" t="s">
        <v>729</v>
      </c>
      <c r="C21" s="364"/>
      <c r="D21" s="32"/>
      <c r="E21" s="338"/>
      <c r="F21" s="863" t="s">
        <v>792</v>
      </c>
      <c r="G21" s="905">
        <v>9.0</v>
      </c>
      <c r="H21" s="905">
        <v>9.0</v>
      </c>
      <c r="I21" s="905">
        <v>9.0</v>
      </c>
      <c r="J21" s="905">
        <v>9.0</v>
      </c>
      <c r="K21" s="898">
        <v>12.0</v>
      </c>
      <c r="L21" s="1227"/>
      <c r="M21" s="905"/>
      <c r="N21" s="898">
        <v>12.0</v>
      </c>
      <c r="O21" s="905">
        <v>9.0</v>
      </c>
      <c r="P21" s="905">
        <v>9.0</v>
      </c>
      <c r="Q21" s="905">
        <v>9.0</v>
      </c>
      <c r="R21" s="1216"/>
      <c r="S21" s="1217"/>
      <c r="T21" s="905">
        <v>9.0</v>
      </c>
      <c r="U21" s="905">
        <v>9.0</v>
      </c>
      <c r="V21" s="905">
        <v>9.0</v>
      </c>
      <c r="W21" s="898">
        <v>12.0</v>
      </c>
      <c r="X21" s="905">
        <v>9.0</v>
      </c>
      <c r="Y21" s="898">
        <v>12.0</v>
      </c>
      <c r="Z21" s="1217"/>
      <c r="AA21" s="905">
        <v>9.0</v>
      </c>
      <c r="AB21" s="905"/>
      <c r="AC21" s="905">
        <v>9.0</v>
      </c>
      <c r="AD21" s="898">
        <v>12.0</v>
      </c>
      <c r="AE21" s="905">
        <v>9.0</v>
      </c>
      <c r="AF21" s="1216"/>
      <c r="AG21" s="981"/>
      <c r="AH21" s="988"/>
      <c r="AI21" s="978"/>
      <c r="AJ21" s="978"/>
      <c r="AK21" s="978"/>
      <c r="AL21" s="404">
        <f t="shared" si="1"/>
        <v>19</v>
      </c>
      <c r="AM21" s="1030">
        <v>1.0</v>
      </c>
    </row>
    <row r="22" ht="15.0" customHeight="1">
      <c r="A22" s="19">
        <v>20.0</v>
      </c>
      <c r="B22" s="1220" t="s">
        <v>32</v>
      </c>
      <c r="C22" s="377"/>
      <c r="D22" s="32"/>
      <c r="E22" s="43"/>
      <c r="F22" s="863" t="s">
        <v>792</v>
      </c>
      <c r="G22" s="905">
        <v>9.0</v>
      </c>
      <c r="H22" s="905">
        <v>9.0</v>
      </c>
      <c r="I22" s="898">
        <v>12.0</v>
      </c>
      <c r="J22" s="905">
        <v>9.0</v>
      </c>
      <c r="K22" s="1216"/>
      <c r="L22" s="1217"/>
      <c r="M22" s="898">
        <v>12.0</v>
      </c>
      <c r="N22" s="905">
        <v>9.0</v>
      </c>
      <c r="O22" s="905">
        <v>9.0</v>
      </c>
      <c r="P22" s="905">
        <v>9.0</v>
      </c>
      <c r="Q22" s="905"/>
      <c r="R22" s="971"/>
      <c r="S22" s="898">
        <v>12.0</v>
      </c>
      <c r="T22" s="905">
        <v>9.0</v>
      </c>
      <c r="U22" s="905">
        <v>9.0</v>
      </c>
      <c r="V22" s="898">
        <v>12.0</v>
      </c>
      <c r="W22" s="905">
        <v>9.0</v>
      </c>
      <c r="X22" s="905">
        <v>9.0</v>
      </c>
      <c r="Y22" s="971"/>
      <c r="Z22" s="971"/>
      <c r="AA22" s="905">
        <v>9.0</v>
      </c>
      <c r="AB22" s="905">
        <v>9.0</v>
      </c>
      <c r="AC22" s="905">
        <v>9.0</v>
      </c>
      <c r="AD22" s="905">
        <v>9.0</v>
      </c>
      <c r="AE22" s="898">
        <v>12.0</v>
      </c>
      <c r="AF22" s="971">
        <v>9.0</v>
      </c>
      <c r="AG22" s="971"/>
      <c r="AH22" s="905">
        <v>9.0</v>
      </c>
      <c r="AI22" s="898">
        <v>12.0</v>
      </c>
      <c r="AJ22" s="905"/>
      <c r="AK22" s="905">
        <v>9.0</v>
      </c>
      <c r="AL22" s="404">
        <f t="shared" si="1"/>
        <v>23</v>
      </c>
      <c r="AM22" s="1030">
        <v>1.0</v>
      </c>
    </row>
    <row r="23" ht="15.0" customHeight="1">
      <c r="A23" s="19">
        <v>21.0</v>
      </c>
      <c r="B23" s="1218" t="s">
        <v>33</v>
      </c>
      <c r="C23" s="851"/>
      <c r="D23" s="32"/>
      <c r="E23" s="338"/>
      <c r="F23" s="913"/>
      <c r="G23" s="898" t="s">
        <v>358</v>
      </c>
      <c r="H23" s="898" t="s">
        <v>358</v>
      </c>
      <c r="I23" s="898" t="s">
        <v>358</v>
      </c>
      <c r="J23" s="898" t="s">
        <v>358</v>
      </c>
      <c r="K23" s="898" t="s">
        <v>358</v>
      </c>
      <c r="L23" s="971"/>
      <c r="M23" s="905">
        <v>9.0</v>
      </c>
      <c r="N23" s="905">
        <v>9.0</v>
      </c>
      <c r="O23" s="905">
        <v>9.0</v>
      </c>
      <c r="P23" s="905">
        <v>9.0</v>
      </c>
      <c r="Q23" s="905">
        <v>9.0</v>
      </c>
      <c r="R23" s="971"/>
      <c r="S23" s="971">
        <v>9.0</v>
      </c>
      <c r="T23" s="905">
        <v>9.0</v>
      </c>
      <c r="U23" s="898">
        <v>12.0</v>
      </c>
      <c r="V23" s="905"/>
      <c r="W23" s="905">
        <v>9.0</v>
      </c>
      <c r="X23" s="905">
        <v>9.0</v>
      </c>
      <c r="Y23" s="971"/>
      <c r="Z23" s="971"/>
      <c r="AA23" s="898">
        <v>12.0</v>
      </c>
      <c r="AB23" s="905">
        <v>9.0</v>
      </c>
      <c r="AC23" s="905">
        <v>9.0</v>
      </c>
      <c r="AD23" s="905">
        <v>9.0</v>
      </c>
      <c r="AE23" s="905">
        <v>9.0</v>
      </c>
      <c r="AF23" s="971">
        <v>9.0</v>
      </c>
      <c r="AG23" s="971"/>
      <c r="AH23" s="905">
        <v>9.0</v>
      </c>
      <c r="AI23" s="905"/>
      <c r="AJ23" s="905">
        <v>9.0</v>
      </c>
      <c r="AK23" s="905">
        <v>9.0</v>
      </c>
      <c r="AL23" s="404">
        <f t="shared" si="1"/>
        <v>19</v>
      </c>
      <c r="AM23" s="1030">
        <v>1.0</v>
      </c>
    </row>
    <row r="24" ht="15.0" customHeight="1">
      <c r="A24" s="19">
        <v>22.0</v>
      </c>
      <c r="B24" s="1218" t="s">
        <v>793</v>
      </c>
      <c r="C24" s="377"/>
      <c r="D24" s="32"/>
      <c r="E24" s="43"/>
      <c r="F24" s="863" t="s">
        <v>792</v>
      </c>
      <c r="G24" s="898">
        <v>12.0</v>
      </c>
      <c r="H24" s="905">
        <v>9.0</v>
      </c>
      <c r="I24" s="905">
        <v>9.0</v>
      </c>
      <c r="J24" s="905">
        <v>9.0</v>
      </c>
      <c r="K24" s="981"/>
      <c r="L24" s="971"/>
      <c r="M24" s="905">
        <v>9.0</v>
      </c>
      <c r="N24" s="905">
        <v>9.0</v>
      </c>
      <c r="O24" s="905">
        <v>9.0</v>
      </c>
      <c r="P24" s="898">
        <v>12.0</v>
      </c>
      <c r="Q24" s="905">
        <v>9.0</v>
      </c>
      <c r="R24" s="898">
        <v>12.0</v>
      </c>
      <c r="S24" s="971"/>
      <c r="T24" s="905"/>
      <c r="U24" s="905">
        <v>9.0</v>
      </c>
      <c r="V24" s="905">
        <v>9.0</v>
      </c>
      <c r="W24" s="905">
        <v>9.0</v>
      </c>
      <c r="X24" s="898">
        <v>12.0</v>
      </c>
      <c r="Y24" s="981"/>
      <c r="Z24" s="971"/>
      <c r="AA24" s="905">
        <v>9.0</v>
      </c>
      <c r="AB24" s="905">
        <v>9.0</v>
      </c>
      <c r="AC24" s="905">
        <v>9.0</v>
      </c>
      <c r="AD24" s="905">
        <v>9.0</v>
      </c>
      <c r="AE24" s="905">
        <v>9.0</v>
      </c>
      <c r="AF24" s="898">
        <v>12.0</v>
      </c>
      <c r="AG24" s="971"/>
      <c r="AH24" s="905">
        <v>9.0</v>
      </c>
      <c r="AI24" s="905"/>
      <c r="AJ24" s="905">
        <v>9.0</v>
      </c>
      <c r="AK24" s="898">
        <v>12.0</v>
      </c>
      <c r="AL24" s="404">
        <f t="shared" si="1"/>
        <v>23</v>
      </c>
      <c r="AM24" s="1030">
        <v>1.0</v>
      </c>
    </row>
    <row r="25" ht="15.0" customHeight="1">
      <c r="A25" s="19">
        <v>23.0</v>
      </c>
      <c r="B25" s="1218" t="s">
        <v>313</v>
      </c>
      <c r="C25" s="377"/>
      <c r="D25" s="32"/>
      <c r="E25" s="43"/>
      <c r="F25" s="913"/>
      <c r="G25" s="1143">
        <v>9.0</v>
      </c>
      <c r="H25" s="354"/>
      <c r="I25" s="354"/>
      <c r="J25" s="354"/>
      <c r="K25" s="971"/>
      <c r="L25" s="971"/>
      <c r="M25" s="978"/>
      <c r="N25" s="978"/>
      <c r="O25" s="988"/>
      <c r="P25" s="978"/>
      <c r="Q25" s="978"/>
      <c r="R25" s="1146"/>
      <c r="S25" s="1130"/>
      <c r="T25" s="978"/>
      <c r="U25" s="978"/>
      <c r="V25" s="978"/>
      <c r="W25" s="978"/>
      <c r="X25" s="988"/>
      <c r="Y25" s="1146"/>
      <c r="Z25" s="988"/>
      <c r="AA25" s="1143">
        <v>9.0</v>
      </c>
      <c r="AB25" s="1143">
        <v>9.0</v>
      </c>
      <c r="AC25" s="905">
        <v>9.0</v>
      </c>
      <c r="AD25" s="1143">
        <v>9.0</v>
      </c>
      <c r="AE25" s="1189">
        <v>9.0</v>
      </c>
      <c r="AF25" s="1216"/>
      <c r="AG25" s="971"/>
      <c r="AH25" s="1143">
        <v>9.0</v>
      </c>
      <c r="AI25" s="1143">
        <v>9.0</v>
      </c>
      <c r="AJ25" s="898">
        <v>12.0</v>
      </c>
      <c r="AK25" s="1189">
        <v>9.0</v>
      </c>
      <c r="AL25" s="404">
        <f t="shared" si="1"/>
        <v>10</v>
      </c>
      <c r="AM25" s="1030">
        <v>1.0</v>
      </c>
    </row>
    <row r="26" ht="15.0" customHeight="1">
      <c r="A26" s="19">
        <v>24.0</v>
      </c>
      <c r="B26" s="1218" t="s">
        <v>684</v>
      </c>
      <c r="C26" s="377"/>
      <c r="D26" s="32"/>
      <c r="E26" s="78"/>
      <c r="F26" s="913"/>
      <c r="G26" s="905">
        <v>9.0</v>
      </c>
      <c r="H26" s="1228"/>
      <c r="I26" s="905">
        <v>9.0</v>
      </c>
      <c r="J26" s="898">
        <v>12.0</v>
      </c>
      <c r="K26" s="1216"/>
      <c r="L26" s="898">
        <v>12.0</v>
      </c>
      <c r="M26" s="905">
        <v>9.0</v>
      </c>
      <c r="N26" s="898">
        <v>12.0</v>
      </c>
      <c r="O26" s="905"/>
      <c r="P26" s="905">
        <v>9.0</v>
      </c>
      <c r="Q26" s="905">
        <v>9.0</v>
      </c>
      <c r="R26" s="971"/>
      <c r="S26" s="898">
        <v>12.0</v>
      </c>
      <c r="T26" s="905">
        <v>9.0</v>
      </c>
      <c r="U26" s="905">
        <v>9.0</v>
      </c>
      <c r="V26" s="905">
        <v>9.0</v>
      </c>
      <c r="W26" s="898">
        <v>12.0</v>
      </c>
      <c r="X26" s="905">
        <v>9.0</v>
      </c>
      <c r="Y26" s="971"/>
      <c r="Z26" s="971"/>
      <c r="AA26" s="978"/>
      <c r="AB26" s="978"/>
      <c r="AC26" s="978"/>
      <c r="AD26" s="988"/>
      <c r="AE26" s="978"/>
      <c r="AF26" s="978"/>
      <c r="AG26" s="978"/>
      <c r="AH26" s="988"/>
      <c r="AI26" s="978"/>
      <c r="AJ26" s="978"/>
      <c r="AK26" s="978"/>
      <c r="AL26" s="404">
        <f t="shared" si="1"/>
        <v>14</v>
      </c>
      <c r="AM26" s="1030">
        <v>1.0</v>
      </c>
    </row>
    <row r="27" ht="15.0" customHeight="1">
      <c r="A27" s="19">
        <v>25.0</v>
      </c>
      <c r="B27" s="1229" t="s">
        <v>165</v>
      </c>
      <c r="C27" s="377"/>
      <c r="D27" s="32"/>
      <c r="E27" s="78"/>
      <c r="F27" s="863" t="s">
        <v>792</v>
      </c>
      <c r="G27" s="978"/>
      <c r="H27" s="978"/>
      <c r="I27" s="988"/>
      <c r="J27" s="978"/>
      <c r="K27" s="978"/>
      <c r="L27" s="978"/>
      <c r="M27" s="898">
        <v>12.0</v>
      </c>
      <c r="N27" s="905">
        <v>9.0</v>
      </c>
      <c r="O27" s="905">
        <v>9.0</v>
      </c>
      <c r="P27" s="905">
        <v>9.0</v>
      </c>
      <c r="Q27" s="905">
        <v>9.0</v>
      </c>
      <c r="R27" s="1227"/>
      <c r="S27" s="1227"/>
      <c r="T27" s="905">
        <v>9.0</v>
      </c>
      <c r="U27" s="905">
        <v>9.0</v>
      </c>
      <c r="V27" s="898">
        <v>12.0</v>
      </c>
      <c r="W27" s="905">
        <v>9.0</v>
      </c>
      <c r="X27" s="905">
        <v>9.0</v>
      </c>
      <c r="Y27" s="1222">
        <v>9.0</v>
      </c>
      <c r="Z27" s="1227"/>
      <c r="AA27" s="905">
        <v>9.0</v>
      </c>
      <c r="AB27" s="905">
        <v>9.0</v>
      </c>
      <c r="AC27" s="905">
        <v>9.0</v>
      </c>
      <c r="AD27" s="905"/>
      <c r="AE27" s="898">
        <v>12.0</v>
      </c>
      <c r="AF27" s="971"/>
      <c r="AG27" s="981"/>
      <c r="AH27" s="905">
        <v>9.0</v>
      </c>
      <c r="AI27" s="898">
        <v>12.0</v>
      </c>
      <c r="AJ27" s="905">
        <v>9.0</v>
      </c>
      <c r="AK27" s="905">
        <v>9.0</v>
      </c>
      <c r="AL27" s="404">
        <f t="shared" si="1"/>
        <v>19</v>
      </c>
      <c r="AM27" s="1030">
        <v>1.0</v>
      </c>
    </row>
    <row r="28" ht="15.0" customHeight="1">
      <c r="A28" s="19">
        <v>26.0</v>
      </c>
      <c r="B28" s="1218" t="s">
        <v>687</v>
      </c>
      <c r="C28" s="377"/>
      <c r="D28" s="32"/>
      <c r="E28" s="78"/>
      <c r="F28" s="863" t="s">
        <v>792</v>
      </c>
      <c r="G28" s="905">
        <v>9.0</v>
      </c>
      <c r="H28" s="898">
        <v>12.0</v>
      </c>
      <c r="I28" s="905">
        <v>9.0</v>
      </c>
      <c r="J28" s="905">
        <v>9.0</v>
      </c>
      <c r="K28" s="971"/>
      <c r="L28" s="971"/>
      <c r="M28" s="905"/>
      <c r="N28" s="905">
        <v>9.0</v>
      </c>
      <c r="O28" s="905">
        <v>9.0</v>
      </c>
      <c r="P28" s="905">
        <v>9.0</v>
      </c>
      <c r="Q28" s="898" t="s">
        <v>193</v>
      </c>
      <c r="R28" s="971">
        <v>9.0</v>
      </c>
      <c r="S28" s="971"/>
      <c r="T28" s="898">
        <v>12.0</v>
      </c>
      <c r="U28" s="905">
        <v>9.0</v>
      </c>
      <c r="V28" s="905"/>
      <c r="W28" s="905"/>
      <c r="X28" s="905">
        <v>9.0</v>
      </c>
      <c r="Y28" s="971"/>
      <c r="Z28" s="971">
        <v>9.0</v>
      </c>
      <c r="AA28" s="898">
        <v>12.0</v>
      </c>
      <c r="AB28" s="905">
        <v>9.0</v>
      </c>
      <c r="AC28" s="905">
        <v>9.0</v>
      </c>
      <c r="AD28" s="905">
        <v>9.0</v>
      </c>
      <c r="AE28" s="905">
        <v>9.0</v>
      </c>
      <c r="AF28" s="898">
        <v>12.0</v>
      </c>
      <c r="AG28" s="971"/>
      <c r="AH28" s="905"/>
      <c r="AI28" s="905">
        <v>9.0</v>
      </c>
      <c r="AJ28" s="898">
        <v>12.0</v>
      </c>
      <c r="AK28" s="905">
        <v>9.0</v>
      </c>
      <c r="AL28" s="404">
        <f t="shared" si="1"/>
        <v>21</v>
      </c>
      <c r="AM28" s="1030">
        <v>1.0</v>
      </c>
    </row>
    <row r="29" ht="15.0" customHeight="1">
      <c r="A29" s="19">
        <v>27.0</v>
      </c>
      <c r="B29" s="1218" t="s">
        <v>37</v>
      </c>
      <c r="C29" s="377"/>
      <c r="D29" s="32"/>
      <c r="E29" s="78"/>
      <c r="F29" s="913"/>
      <c r="G29" s="905">
        <v>9.0</v>
      </c>
      <c r="H29" s="905">
        <v>9.0</v>
      </c>
      <c r="I29" s="905">
        <v>9.0</v>
      </c>
      <c r="J29" s="898">
        <v>12.0</v>
      </c>
      <c r="K29" s="971"/>
      <c r="L29" s="971"/>
      <c r="M29" s="988"/>
      <c r="N29" s="978"/>
      <c r="O29" s="978"/>
      <c r="P29" s="978"/>
      <c r="Q29" s="978"/>
      <c r="R29" s="988"/>
      <c r="S29" s="978"/>
      <c r="T29" s="988"/>
      <c r="U29" s="978"/>
      <c r="V29" s="978"/>
      <c r="W29" s="978"/>
      <c r="X29" s="978"/>
      <c r="Y29" s="978"/>
      <c r="Z29" s="988"/>
      <c r="AA29" s="905">
        <v>9.0</v>
      </c>
      <c r="AB29" s="905">
        <v>9.0</v>
      </c>
      <c r="AC29" s="905">
        <v>9.0</v>
      </c>
      <c r="AD29" s="905">
        <v>9.0</v>
      </c>
      <c r="AE29" s="898">
        <v>12.0</v>
      </c>
      <c r="AF29" s="971"/>
      <c r="AG29" s="971"/>
      <c r="AH29" s="905">
        <v>9.0</v>
      </c>
      <c r="AI29" s="905">
        <v>9.0</v>
      </c>
      <c r="AJ29" s="905">
        <v>9.0</v>
      </c>
      <c r="AK29" s="898">
        <v>12.0</v>
      </c>
      <c r="AL29" s="404">
        <f t="shared" si="1"/>
        <v>13</v>
      </c>
      <c r="AM29" s="1030">
        <v>1.0</v>
      </c>
    </row>
    <row r="30" ht="15.0" customHeight="1">
      <c r="A30" s="19">
        <v>28.0</v>
      </c>
      <c r="B30" s="1218" t="s">
        <v>226</v>
      </c>
      <c r="C30" s="377"/>
      <c r="D30" s="32"/>
      <c r="E30" s="78"/>
      <c r="F30" s="863" t="s">
        <v>863</v>
      </c>
      <c r="G30" s="905">
        <v>9.0</v>
      </c>
      <c r="H30" s="905">
        <v>9.0</v>
      </c>
      <c r="I30" s="905">
        <v>9.0</v>
      </c>
      <c r="J30" s="905">
        <v>9.0</v>
      </c>
      <c r="K30" s="1216"/>
      <c r="L30" s="1217"/>
      <c r="M30" s="905">
        <v>9.0</v>
      </c>
      <c r="N30" s="905">
        <v>9.0</v>
      </c>
      <c r="O30" s="905">
        <v>9.0</v>
      </c>
      <c r="P30" s="905">
        <v>9.0</v>
      </c>
      <c r="Q30" s="905">
        <v>9.0</v>
      </c>
      <c r="R30" s="1216"/>
      <c r="S30" s="1217"/>
      <c r="T30" s="905">
        <v>9.0</v>
      </c>
      <c r="U30" s="905">
        <v>9.0</v>
      </c>
      <c r="V30" s="905">
        <v>9.0</v>
      </c>
      <c r="W30" s="905">
        <v>9.0</v>
      </c>
      <c r="X30" s="905">
        <v>9.0</v>
      </c>
      <c r="Y30" s="971">
        <v>9.0</v>
      </c>
      <c r="Z30" s="1217"/>
      <c r="AA30" s="905"/>
      <c r="AB30" s="905">
        <v>9.0</v>
      </c>
      <c r="AC30" s="905">
        <v>9.0</v>
      </c>
      <c r="AD30" s="905">
        <v>9.0</v>
      </c>
      <c r="AE30" s="905">
        <v>9.0</v>
      </c>
      <c r="AF30" s="1216"/>
      <c r="AG30" s="1217"/>
      <c r="AH30" s="905">
        <v>9.0</v>
      </c>
      <c r="AI30" s="905">
        <v>9.0</v>
      </c>
      <c r="AJ30" s="905">
        <v>9.0</v>
      </c>
      <c r="AK30" s="905">
        <v>9.0</v>
      </c>
      <c r="AL30" s="404">
        <f t="shared" si="1"/>
        <v>23</v>
      </c>
      <c r="AM30" s="1030">
        <v>0.0</v>
      </c>
    </row>
    <row r="31" ht="15.0" customHeight="1">
      <c r="A31" s="19">
        <v>29.0</v>
      </c>
      <c r="B31" s="1219" t="s">
        <v>836</v>
      </c>
      <c r="C31" s="1230">
        <v>43506.0</v>
      </c>
      <c r="D31" s="32"/>
      <c r="E31" s="78"/>
      <c r="F31" s="863" t="s">
        <v>792</v>
      </c>
      <c r="G31" s="1143">
        <v>9.0</v>
      </c>
      <c r="H31" s="1143">
        <v>9.0</v>
      </c>
      <c r="I31" s="1143">
        <v>9.0</v>
      </c>
      <c r="J31" s="898">
        <v>12.0</v>
      </c>
      <c r="K31" s="971"/>
      <c r="L31" s="971"/>
      <c r="M31" s="1143">
        <v>9.0</v>
      </c>
      <c r="N31" s="1143">
        <v>9.0</v>
      </c>
      <c r="O31" s="898">
        <v>12.0</v>
      </c>
      <c r="P31" s="1143">
        <v>9.0</v>
      </c>
      <c r="Q31" s="1189">
        <v>9.0</v>
      </c>
      <c r="R31" s="971"/>
      <c r="S31" s="1217"/>
      <c r="T31" s="1143">
        <v>9.0</v>
      </c>
      <c r="U31" s="1143">
        <v>9.0</v>
      </c>
      <c r="V31" s="1143">
        <v>9.0</v>
      </c>
      <c r="W31" s="1143">
        <v>9.0</v>
      </c>
      <c r="X31" s="898">
        <v>12.0</v>
      </c>
      <c r="Y31" s="971">
        <v>9.0</v>
      </c>
      <c r="Z31" s="971"/>
      <c r="AA31" s="898">
        <v>12.0</v>
      </c>
      <c r="AB31" s="1143"/>
      <c r="AC31" s="1143">
        <v>9.0</v>
      </c>
      <c r="AD31" s="1143">
        <v>9.0</v>
      </c>
      <c r="AE31" s="1189">
        <v>9.0</v>
      </c>
      <c r="AF31" s="971"/>
      <c r="AG31" s="971"/>
      <c r="AH31" s="898">
        <v>12.0</v>
      </c>
      <c r="AI31" s="1143">
        <v>9.0</v>
      </c>
      <c r="AJ31" s="1189">
        <v>9.0</v>
      </c>
      <c r="AK31" s="1189">
        <v>9.0</v>
      </c>
      <c r="AL31" s="404">
        <f t="shared" si="1"/>
        <v>23</v>
      </c>
      <c r="AM31" s="1030">
        <v>1.0</v>
      </c>
    </row>
    <row r="32" ht="15.0" customHeight="1">
      <c r="A32" s="19">
        <v>30.0</v>
      </c>
      <c r="B32" s="1148" t="s">
        <v>843</v>
      </c>
      <c r="C32" s="377"/>
      <c r="D32" s="32"/>
      <c r="E32" s="78"/>
      <c r="F32" s="930"/>
      <c r="G32" s="905">
        <v>9.0</v>
      </c>
      <c r="H32" s="905">
        <v>9.0</v>
      </c>
      <c r="I32" s="905">
        <v>9.0</v>
      </c>
      <c r="J32" s="905">
        <v>9.0</v>
      </c>
      <c r="K32" s="971"/>
      <c r="L32" s="971"/>
      <c r="M32" s="1143">
        <v>9.0</v>
      </c>
      <c r="N32" s="1143">
        <v>9.0</v>
      </c>
      <c r="O32" s="1143">
        <v>9.0</v>
      </c>
      <c r="P32" s="1143">
        <v>9.0</v>
      </c>
      <c r="Q32" s="1189">
        <v>9.0</v>
      </c>
      <c r="R32" s="971"/>
      <c r="S32" s="971"/>
      <c r="T32" s="1143">
        <v>9.0</v>
      </c>
      <c r="U32" s="1143">
        <v>9.0</v>
      </c>
      <c r="V32" s="1143">
        <v>9.0</v>
      </c>
      <c r="W32" s="1143">
        <v>9.0</v>
      </c>
      <c r="X32" s="1189">
        <v>9.0</v>
      </c>
      <c r="Y32" s="981"/>
      <c r="Z32" s="971">
        <v>9.0</v>
      </c>
      <c r="AA32" s="1143">
        <v>9.0</v>
      </c>
      <c r="AB32" s="1143">
        <v>9.0</v>
      </c>
      <c r="AC32" s="1143"/>
      <c r="AD32" s="1143">
        <v>9.0</v>
      </c>
      <c r="AE32" s="1189">
        <v>9.0</v>
      </c>
      <c r="AF32" s="971"/>
      <c r="AG32" s="971"/>
      <c r="AH32" s="1143">
        <v>9.0</v>
      </c>
      <c r="AI32" s="1143">
        <v>9.0</v>
      </c>
      <c r="AJ32" s="1189">
        <v>9.0</v>
      </c>
      <c r="AK32" s="1189">
        <v>9.0</v>
      </c>
      <c r="AL32" s="1231">
        <f t="shared" si="1"/>
        <v>23</v>
      </c>
      <c r="AM32" s="1030">
        <v>1.0</v>
      </c>
    </row>
    <row r="33" ht="15.75" customHeight="1">
      <c r="A33" s="19">
        <v>31.0</v>
      </c>
      <c r="B33" s="1148" t="s">
        <v>864</v>
      </c>
      <c r="C33" s="377"/>
      <c r="D33" s="71"/>
      <c r="E33" s="78"/>
      <c r="F33" s="863" t="s">
        <v>863</v>
      </c>
      <c r="G33" s="905"/>
      <c r="H33" s="905"/>
      <c r="I33" s="905"/>
      <c r="J33" s="905"/>
      <c r="K33" s="971"/>
      <c r="L33" s="971"/>
      <c r="M33" s="905"/>
      <c r="N33" s="905"/>
      <c r="O33" s="905"/>
      <c r="P33" s="905"/>
      <c r="Q33" s="905"/>
      <c r="R33" s="971"/>
      <c r="S33" s="971"/>
      <c r="T33" s="905"/>
      <c r="U33" s="905"/>
      <c r="V33" s="905"/>
      <c r="W33" s="905"/>
      <c r="X33" s="905"/>
      <c r="Y33" s="971"/>
      <c r="Z33" s="971"/>
      <c r="AA33" s="905"/>
      <c r="AB33" s="905"/>
      <c r="AC33" s="905"/>
      <c r="AD33" s="905"/>
      <c r="AE33" s="905">
        <v>9.0</v>
      </c>
      <c r="AF33" s="971"/>
      <c r="AG33" s="971"/>
      <c r="AH33" s="905">
        <v>9.0</v>
      </c>
      <c r="AI33" s="905">
        <v>9.0</v>
      </c>
      <c r="AJ33" s="905">
        <v>9.0</v>
      </c>
      <c r="AK33" s="905">
        <v>9.0</v>
      </c>
      <c r="AL33" s="1231">
        <f t="shared" si="1"/>
        <v>5</v>
      </c>
      <c r="AM33" s="1030">
        <v>0.0</v>
      </c>
    </row>
    <row r="34" ht="15.75" customHeight="1">
      <c r="A34" s="260"/>
      <c r="B34" s="423"/>
      <c r="C34" s="1000"/>
      <c r="D34" s="112"/>
      <c r="E34" s="1001"/>
      <c r="F34" s="1150" t="s">
        <v>844</v>
      </c>
      <c r="G34" s="1002">
        <f t="shared" ref="G34:AK34" si="2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</f>
        <v>22</v>
      </c>
      <c r="H34" s="1002">
        <f t="shared" si="2"/>
        <v>19</v>
      </c>
      <c r="I34" s="1002">
        <f t="shared" si="2"/>
        <v>18</v>
      </c>
      <c r="J34" s="1002">
        <f t="shared" si="2"/>
        <v>17</v>
      </c>
      <c r="K34" s="1002">
        <f t="shared" si="2"/>
        <v>4</v>
      </c>
      <c r="L34" s="1002">
        <f t="shared" si="2"/>
        <v>3</v>
      </c>
      <c r="M34" s="1002">
        <f t="shared" si="2"/>
        <v>18</v>
      </c>
      <c r="N34" s="1002">
        <f t="shared" si="2"/>
        <v>21</v>
      </c>
      <c r="O34" s="1002">
        <f t="shared" si="2"/>
        <v>19</v>
      </c>
      <c r="P34" s="1002">
        <f t="shared" si="2"/>
        <v>21</v>
      </c>
      <c r="Q34" s="1002">
        <f t="shared" si="2"/>
        <v>18</v>
      </c>
      <c r="R34" s="1002">
        <f t="shared" si="2"/>
        <v>4</v>
      </c>
      <c r="S34" s="1002">
        <f t="shared" si="2"/>
        <v>4</v>
      </c>
      <c r="T34" s="1002">
        <f t="shared" si="2"/>
        <v>19</v>
      </c>
      <c r="U34" s="1002">
        <f t="shared" si="2"/>
        <v>18</v>
      </c>
      <c r="V34" s="1002">
        <f t="shared" si="2"/>
        <v>18</v>
      </c>
      <c r="W34" s="1002">
        <f t="shared" si="2"/>
        <v>18</v>
      </c>
      <c r="X34" s="1002">
        <f t="shared" si="2"/>
        <v>18</v>
      </c>
      <c r="Y34" s="1002">
        <f t="shared" si="2"/>
        <v>4</v>
      </c>
      <c r="Z34" s="1002">
        <f t="shared" si="2"/>
        <v>3</v>
      </c>
      <c r="AA34" s="1002">
        <f t="shared" si="2"/>
        <v>17</v>
      </c>
      <c r="AB34" s="1002">
        <f t="shared" si="2"/>
        <v>20</v>
      </c>
      <c r="AC34" s="1002">
        <f t="shared" si="2"/>
        <v>20</v>
      </c>
      <c r="AD34" s="1002">
        <f t="shared" si="2"/>
        <v>20</v>
      </c>
      <c r="AE34" s="1002">
        <f t="shared" si="2"/>
        <v>19</v>
      </c>
      <c r="AF34" s="1002">
        <f t="shared" si="2"/>
        <v>4</v>
      </c>
      <c r="AG34" s="1002">
        <f t="shared" si="2"/>
        <v>3</v>
      </c>
      <c r="AH34" s="1002">
        <f t="shared" si="2"/>
        <v>18</v>
      </c>
      <c r="AI34" s="1002">
        <f t="shared" si="2"/>
        <v>20</v>
      </c>
      <c r="AJ34" s="1002">
        <f t="shared" si="2"/>
        <v>20</v>
      </c>
      <c r="AK34" s="1002">
        <f t="shared" si="2"/>
        <v>21</v>
      </c>
      <c r="AL34" s="1002"/>
      <c r="AM34" s="1182">
        <f>SUM(AM3:AM30)</f>
        <v>25</v>
      </c>
    </row>
    <row r="35" ht="15.75" customHeight="1">
      <c r="A35" s="260"/>
      <c r="B35" s="423"/>
      <c r="C35" s="1000"/>
      <c r="D35" s="112"/>
      <c r="E35" s="1001"/>
      <c r="F35" s="1002" t="s">
        <v>845</v>
      </c>
      <c r="G35" s="1002">
        <f t="shared" ref="G35:AK35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4</v>
      </c>
      <c r="H35" s="1002">
        <f t="shared" si="3"/>
        <v>4</v>
      </c>
      <c r="I35" s="1002">
        <f t="shared" si="3"/>
        <v>5</v>
      </c>
      <c r="J35" s="1002">
        <f t="shared" si="3"/>
        <v>5</v>
      </c>
      <c r="K35" s="1002">
        <f t="shared" si="3"/>
        <v>3</v>
      </c>
      <c r="L35" s="1002">
        <f t="shared" si="3"/>
        <v>2</v>
      </c>
      <c r="M35" s="1002">
        <f t="shared" si="3"/>
        <v>5</v>
      </c>
      <c r="N35" s="1002">
        <f t="shared" si="3"/>
        <v>4</v>
      </c>
      <c r="O35" s="1002">
        <f t="shared" si="3"/>
        <v>4</v>
      </c>
      <c r="P35" s="1002">
        <f t="shared" si="3"/>
        <v>3</v>
      </c>
      <c r="Q35" s="1002">
        <f t="shared" si="3"/>
        <v>4</v>
      </c>
      <c r="R35" s="1002">
        <f t="shared" si="3"/>
        <v>3</v>
      </c>
      <c r="S35" s="1002">
        <f t="shared" si="3"/>
        <v>3</v>
      </c>
      <c r="T35" s="1002">
        <f t="shared" si="3"/>
        <v>5</v>
      </c>
      <c r="U35" s="1002">
        <f t="shared" si="3"/>
        <v>4</v>
      </c>
      <c r="V35" s="1002">
        <f t="shared" si="3"/>
        <v>4</v>
      </c>
      <c r="W35" s="1002">
        <f t="shared" si="3"/>
        <v>4</v>
      </c>
      <c r="X35" s="1002">
        <f t="shared" si="3"/>
        <v>5</v>
      </c>
      <c r="Y35" s="1002">
        <f t="shared" si="3"/>
        <v>3</v>
      </c>
      <c r="Z35" s="1002">
        <f t="shared" si="3"/>
        <v>2</v>
      </c>
      <c r="AA35" s="1002">
        <f t="shared" si="3"/>
        <v>5</v>
      </c>
      <c r="AB35" s="1002">
        <f t="shared" si="3"/>
        <v>4</v>
      </c>
      <c r="AC35" s="1002">
        <f t="shared" si="3"/>
        <v>4</v>
      </c>
      <c r="AD35" s="1002">
        <f t="shared" si="3"/>
        <v>4</v>
      </c>
      <c r="AE35" s="1002">
        <f t="shared" si="3"/>
        <v>5</v>
      </c>
      <c r="AF35" s="1002">
        <f t="shared" si="3"/>
        <v>4</v>
      </c>
      <c r="AG35" s="1002">
        <f t="shared" si="3"/>
        <v>2</v>
      </c>
      <c r="AH35" s="1002">
        <f t="shared" si="3"/>
        <v>4</v>
      </c>
      <c r="AI35" s="1002">
        <f t="shared" si="3"/>
        <v>4</v>
      </c>
      <c r="AJ35" s="1002">
        <f t="shared" si="3"/>
        <v>5</v>
      </c>
      <c r="AK35" s="1002">
        <f t="shared" si="3"/>
        <v>4</v>
      </c>
      <c r="AL35" s="1002"/>
      <c r="AM35" s="257"/>
    </row>
    <row r="36" ht="15.75" hidden="1" customHeight="1">
      <c r="A36" s="260"/>
      <c r="B36" s="423"/>
      <c r="C36" s="1000"/>
      <c r="D36" s="112"/>
      <c r="E36" s="1001"/>
      <c r="F36" s="1002" t="s">
        <v>846</v>
      </c>
      <c r="G36" s="1002">
        <f t="shared" ref="G36:AL36" si="4">if(G63=9,+1,+0)+if(G64=9,+1,+0)+if(G65=9,+1,+0)+if(G66=9,+1,+0)+if(G67=9,+1,+0)+if(G68=9,+1,+0)+if(G70=9,1,+0)+if(G71=9,+1,+0)+if(G72=9,+1,+0)+if(G74=9,+1,+0)+if(G75=9,+1,+0)+if(G77=9,+1,+0)+if(G78=9,+1,+0)+if(G80=9,+1,+0)+if(G81=9,+1,+0)+if(G82=9,+1,+0)+if(G84=9,+1,+0)+if(G85=9,+1,+0)+if(G86=9,+1,+0)+if(G87=9,+1,+0)+if(G88=9,+1,+0)+if(G89=9,+1,+0)+if(G90=9,+1,+0)+if(G91=9,+1,+0)+if(G92=9,+1,+0)+if(G93=9,+1,+0)+if(G94=9,+1,+0)+if(G95=9,+1,+0)+if(G96=9,+1,+0)+if(G97=9,+1,+0)+if(G98=9,+1,+0)+if(G99=9,+1,+0)+if(G100=9,+1,+0)</f>
        <v>28</v>
      </c>
      <c r="H36" s="1002">
        <f t="shared" si="4"/>
        <v>28</v>
      </c>
      <c r="I36" s="1002">
        <f t="shared" si="4"/>
        <v>28</v>
      </c>
      <c r="J36" s="1002">
        <f t="shared" si="4"/>
        <v>23</v>
      </c>
      <c r="K36" s="1002">
        <f t="shared" si="4"/>
        <v>6</v>
      </c>
      <c r="L36" s="1002">
        <f t="shared" si="4"/>
        <v>4</v>
      </c>
      <c r="M36" s="1002">
        <f t="shared" si="4"/>
        <v>25</v>
      </c>
      <c r="N36" s="1002">
        <f t="shared" si="4"/>
        <v>26</v>
      </c>
      <c r="O36" s="1002">
        <f t="shared" si="4"/>
        <v>27</v>
      </c>
      <c r="P36" s="1002">
        <f t="shared" si="4"/>
        <v>27</v>
      </c>
      <c r="Q36" s="1002">
        <f t="shared" si="4"/>
        <v>23</v>
      </c>
      <c r="R36" s="1002">
        <f t="shared" si="4"/>
        <v>5</v>
      </c>
      <c r="S36" s="1002">
        <f t="shared" si="4"/>
        <v>4</v>
      </c>
      <c r="T36" s="1002">
        <f t="shared" si="4"/>
        <v>23</v>
      </c>
      <c r="U36" s="1002">
        <f t="shared" si="4"/>
        <v>27</v>
      </c>
      <c r="V36" s="1002">
        <f t="shared" si="4"/>
        <v>27</v>
      </c>
      <c r="W36" s="1002">
        <f t="shared" si="4"/>
        <v>28</v>
      </c>
      <c r="X36" s="1002">
        <f t="shared" si="4"/>
        <v>24</v>
      </c>
      <c r="Y36" s="1002">
        <f t="shared" si="4"/>
        <v>5</v>
      </c>
      <c r="Z36" s="1002">
        <f t="shared" si="4"/>
        <v>5</v>
      </c>
      <c r="AA36" s="1002">
        <f t="shared" si="4"/>
        <v>22</v>
      </c>
      <c r="AB36" s="1002">
        <f t="shared" si="4"/>
        <v>24</v>
      </c>
      <c r="AC36" s="1002">
        <f t="shared" si="4"/>
        <v>26</v>
      </c>
      <c r="AD36" s="1002">
        <f t="shared" si="4"/>
        <v>25</v>
      </c>
      <c r="AE36" s="1002">
        <f t="shared" si="4"/>
        <v>23</v>
      </c>
      <c r="AF36" s="1002">
        <f t="shared" si="4"/>
        <v>6</v>
      </c>
      <c r="AG36" s="1002">
        <f t="shared" si="4"/>
        <v>5</v>
      </c>
      <c r="AH36" s="1002">
        <f t="shared" si="4"/>
        <v>25</v>
      </c>
      <c r="AI36" s="1002">
        <f t="shared" si="4"/>
        <v>29</v>
      </c>
      <c r="AJ36" s="1002">
        <f t="shared" si="4"/>
        <v>29</v>
      </c>
      <c r="AK36" s="1002">
        <f t="shared" si="4"/>
        <v>28</v>
      </c>
      <c r="AL36" s="1002">
        <f t="shared" si="4"/>
        <v>0</v>
      </c>
      <c r="AM36" s="257"/>
    </row>
    <row r="37" ht="29.25" customHeight="1">
      <c r="A37" s="260"/>
      <c r="B37" s="423"/>
      <c r="C37" s="1000"/>
      <c r="D37" s="112"/>
      <c r="E37" s="1001"/>
      <c r="F37" s="1183" t="s">
        <v>847</v>
      </c>
      <c r="G37" s="1002">
        <f t="shared" ref="G37:AL37" si="5">G34+G36</f>
        <v>50</v>
      </c>
      <c r="H37" s="1002">
        <f t="shared" si="5"/>
        <v>47</v>
      </c>
      <c r="I37" s="1002">
        <f t="shared" si="5"/>
        <v>46</v>
      </c>
      <c r="J37" s="1002">
        <f t="shared" si="5"/>
        <v>40</v>
      </c>
      <c r="K37" s="1002">
        <f t="shared" si="5"/>
        <v>10</v>
      </c>
      <c r="L37" s="1002">
        <f t="shared" si="5"/>
        <v>7</v>
      </c>
      <c r="M37" s="1002">
        <f t="shared" si="5"/>
        <v>43</v>
      </c>
      <c r="N37" s="1002">
        <f t="shared" si="5"/>
        <v>47</v>
      </c>
      <c r="O37" s="1002">
        <f t="shared" si="5"/>
        <v>46</v>
      </c>
      <c r="P37" s="1002">
        <f t="shared" si="5"/>
        <v>48</v>
      </c>
      <c r="Q37" s="1002">
        <f t="shared" si="5"/>
        <v>41</v>
      </c>
      <c r="R37" s="1002">
        <f t="shared" si="5"/>
        <v>9</v>
      </c>
      <c r="S37" s="1002">
        <f t="shared" si="5"/>
        <v>8</v>
      </c>
      <c r="T37" s="1002">
        <f t="shared" si="5"/>
        <v>42</v>
      </c>
      <c r="U37" s="1002">
        <f t="shared" si="5"/>
        <v>45</v>
      </c>
      <c r="V37" s="1002">
        <f t="shared" si="5"/>
        <v>45</v>
      </c>
      <c r="W37" s="1002">
        <f t="shared" si="5"/>
        <v>46</v>
      </c>
      <c r="X37" s="1002">
        <f t="shared" si="5"/>
        <v>42</v>
      </c>
      <c r="Y37" s="1002">
        <f t="shared" si="5"/>
        <v>9</v>
      </c>
      <c r="Z37" s="1002">
        <f t="shared" si="5"/>
        <v>8</v>
      </c>
      <c r="AA37" s="1002">
        <f t="shared" si="5"/>
        <v>39</v>
      </c>
      <c r="AB37" s="1002">
        <f t="shared" si="5"/>
        <v>44</v>
      </c>
      <c r="AC37" s="1002">
        <f t="shared" si="5"/>
        <v>46</v>
      </c>
      <c r="AD37" s="1002">
        <f t="shared" si="5"/>
        <v>45</v>
      </c>
      <c r="AE37" s="1002">
        <f t="shared" si="5"/>
        <v>42</v>
      </c>
      <c r="AF37" s="1002">
        <f t="shared" si="5"/>
        <v>10</v>
      </c>
      <c r="AG37" s="1002">
        <f t="shared" si="5"/>
        <v>8</v>
      </c>
      <c r="AH37" s="1002">
        <f t="shared" si="5"/>
        <v>43</v>
      </c>
      <c r="AI37" s="1002">
        <f t="shared" si="5"/>
        <v>49</v>
      </c>
      <c r="AJ37" s="1002">
        <f t="shared" si="5"/>
        <v>49</v>
      </c>
      <c r="AK37" s="1002">
        <f t="shared" si="5"/>
        <v>49</v>
      </c>
      <c r="AL37" s="1002">
        <f t="shared" si="5"/>
        <v>0</v>
      </c>
      <c r="AM37" s="257"/>
    </row>
    <row r="38" ht="15.75" customHeight="1">
      <c r="A38" s="260"/>
      <c r="B38" s="423"/>
      <c r="C38" s="1000"/>
      <c r="D38" s="112"/>
      <c r="E38" s="1001"/>
      <c r="F38" s="1184" t="s">
        <v>865</v>
      </c>
      <c r="AM38" s="257"/>
    </row>
    <row r="39" ht="15.75" customHeight="1">
      <c r="A39" s="260"/>
      <c r="B39" s="423"/>
      <c r="C39" s="1000"/>
      <c r="D39" s="112"/>
      <c r="E39" s="1001"/>
      <c r="AM39" s="257"/>
    </row>
    <row r="40" ht="39.75" customHeight="1">
      <c r="A40" s="260"/>
      <c r="B40" s="423"/>
      <c r="C40" s="1000"/>
      <c r="D40" s="112"/>
      <c r="E40" s="1001"/>
      <c r="AM40" s="257"/>
    </row>
    <row r="41" ht="15.75" customHeight="1">
      <c r="A41" s="1187">
        <v>1.0</v>
      </c>
      <c r="B41" s="759"/>
      <c r="C41" s="781"/>
      <c r="D41" s="31"/>
      <c r="E41" s="78"/>
      <c r="F41" s="930"/>
      <c r="G41" s="905"/>
      <c r="H41" s="905"/>
      <c r="I41" s="905"/>
      <c r="J41" s="905"/>
      <c r="K41" s="1159"/>
      <c r="L41" s="1159"/>
      <c r="M41" s="905"/>
      <c r="N41" s="905"/>
      <c r="O41" s="905"/>
      <c r="P41" s="905"/>
      <c r="Q41" s="905"/>
      <c r="R41" s="1159"/>
      <c r="S41" s="1159"/>
      <c r="T41" s="1046"/>
      <c r="U41" s="1044"/>
      <c r="V41" s="1044"/>
      <c r="W41" s="1044"/>
      <c r="X41" s="1044"/>
      <c r="Y41" s="1105"/>
      <c r="Z41" s="1105"/>
      <c r="AA41" s="1044"/>
      <c r="AB41" s="1044"/>
      <c r="AC41" s="1044"/>
      <c r="AD41" s="1044"/>
      <c r="AE41" s="1044"/>
      <c r="AF41" s="1105"/>
      <c r="AG41" s="1105"/>
      <c r="AH41" s="1044"/>
      <c r="AI41" s="1044"/>
      <c r="AJ41" s="1044"/>
      <c r="AK41" s="905"/>
      <c r="AL41" s="404">
        <f t="shared" ref="AL41:AL46" si="6">COUNT(F41:AK41)</f>
        <v>0</v>
      </c>
      <c r="AM41" s="1029"/>
    </row>
    <row r="42" ht="15.75" customHeight="1">
      <c r="A42" s="1187">
        <v>2.0</v>
      </c>
      <c r="B42" s="759" t="s">
        <v>676</v>
      </c>
      <c r="C42" s="782"/>
      <c r="D42" s="31"/>
      <c r="E42" s="418"/>
      <c r="F42" s="915"/>
      <c r="G42" s="905">
        <v>9.0</v>
      </c>
      <c r="H42" s="905">
        <v>9.0</v>
      </c>
      <c r="I42" s="905">
        <v>9.0</v>
      </c>
      <c r="J42" s="905">
        <v>9.0</v>
      </c>
      <c r="K42" s="1159"/>
      <c r="L42" s="1159"/>
      <c r="M42" s="905">
        <v>9.0</v>
      </c>
      <c r="N42" s="905">
        <v>9.0</v>
      </c>
      <c r="O42" s="905">
        <v>9.0</v>
      </c>
      <c r="P42" s="905">
        <v>9.0</v>
      </c>
      <c r="Q42" s="905">
        <v>9.0</v>
      </c>
      <c r="R42" s="1159"/>
      <c r="S42" s="1159"/>
      <c r="T42" s="1037">
        <v>9.0</v>
      </c>
      <c r="U42" s="1041">
        <v>9.0</v>
      </c>
      <c r="V42" s="1041">
        <v>9.0</v>
      </c>
      <c r="W42" s="1041">
        <v>9.0</v>
      </c>
      <c r="X42" s="1041">
        <v>9.0</v>
      </c>
      <c r="Y42" s="1107"/>
      <c r="Z42" s="1107"/>
      <c r="AA42" s="1041">
        <v>9.0</v>
      </c>
      <c r="AB42" s="1041">
        <v>9.0</v>
      </c>
      <c r="AC42" s="1041">
        <v>9.0</v>
      </c>
      <c r="AD42" s="1041">
        <v>9.0</v>
      </c>
      <c r="AE42" s="1041">
        <v>9.0</v>
      </c>
      <c r="AF42" s="1107"/>
      <c r="AG42" s="1107"/>
      <c r="AH42" s="1041">
        <v>9.0</v>
      </c>
      <c r="AI42" s="1041">
        <v>9.0</v>
      </c>
      <c r="AJ42" s="1041">
        <v>9.0</v>
      </c>
      <c r="AK42" s="1189">
        <v>9.0</v>
      </c>
      <c r="AL42" s="404">
        <f t="shared" si="6"/>
        <v>23</v>
      </c>
      <c r="AM42" s="1029"/>
    </row>
    <row r="43" ht="15.75" customHeight="1">
      <c r="A43" s="1185">
        <v>3.0</v>
      </c>
      <c r="B43" s="858" t="s">
        <v>849</v>
      </c>
      <c r="C43" s="782"/>
      <c r="D43" s="31"/>
      <c r="E43" s="418"/>
      <c r="F43" s="821"/>
      <c r="G43" s="905">
        <v>9.0</v>
      </c>
      <c r="H43" s="905">
        <v>9.0</v>
      </c>
      <c r="I43" s="905">
        <v>9.0</v>
      </c>
      <c r="J43" s="905">
        <v>9.0</v>
      </c>
      <c r="K43" s="1159"/>
      <c r="L43" s="1159"/>
      <c r="M43" s="905">
        <v>9.0</v>
      </c>
      <c r="N43" s="905">
        <v>9.0</v>
      </c>
      <c r="O43" s="905">
        <v>9.0</v>
      </c>
      <c r="P43" s="905">
        <v>9.0</v>
      </c>
      <c r="Q43" s="905">
        <v>9.0</v>
      </c>
      <c r="R43" s="1159"/>
      <c r="S43" s="1159"/>
      <c r="T43" s="1037">
        <v>9.0</v>
      </c>
      <c r="U43" s="1041">
        <v>9.0</v>
      </c>
      <c r="V43" s="1041">
        <v>9.0</v>
      </c>
      <c r="W43" s="1041">
        <v>9.0</v>
      </c>
      <c r="X43" s="1041">
        <v>9.0</v>
      </c>
      <c r="Y43" s="1107"/>
      <c r="Z43" s="1107"/>
      <c r="AA43" s="1041">
        <v>9.0</v>
      </c>
      <c r="AB43" s="1041">
        <v>9.0</v>
      </c>
      <c r="AC43" s="1041">
        <v>9.0</v>
      </c>
      <c r="AD43" s="1041">
        <v>9.0</v>
      </c>
      <c r="AE43" s="1041">
        <v>9.0</v>
      </c>
      <c r="AF43" s="1107"/>
      <c r="AG43" s="1107"/>
      <c r="AH43" s="1041">
        <v>9.0</v>
      </c>
      <c r="AI43" s="1041">
        <v>9.0</v>
      </c>
      <c r="AJ43" s="1041">
        <v>9.0</v>
      </c>
      <c r="AK43" s="905">
        <v>9.0</v>
      </c>
      <c r="AL43" s="404">
        <f t="shared" si="6"/>
        <v>23</v>
      </c>
      <c r="AM43" s="1029"/>
    </row>
    <row r="44" ht="15.75" customHeight="1">
      <c r="A44" s="1187">
        <v>4.0</v>
      </c>
      <c r="B44" s="858" t="s">
        <v>850</v>
      </c>
      <c r="C44" s="782"/>
      <c r="D44" s="31"/>
      <c r="E44" s="418"/>
      <c r="F44" s="821"/>
      <c r="G44" s="905">
        <v>9.0</v>
      </c>
      <c r="H44" s="905">
        <v>9.0</v>
      </c>
      <c r="I44" s="905">
        <v>9.0</v>
      </c>
      <c r="J44" s="905">
        <v>9.0</v>
      </c>
      <c r="K44" s="1159"/>
      <c r="L44" s="1159"/>
      <c r="M44" s="905">
        <v>9.0</v>
      </c>
      <c r="N44" s="905">
        <v>9.0</v>
      </c>
      <c r="O44" s="905">
        <v>9.0</v>
      </c>
      <c r="P44" s="978"/>
      <c r="Q44" s="978"/>
      <c r="R44" s="1204"/>
      <c r="S44" s="1204"/>
      <c r="T44" s="1232"/>
      <c r="U44" s="1233"/>
      <c r="V44" s="1233"/>
      <c r="W44" s="1233"/>
      <c r="X44" s="1233"/>
      <c r="Y44" s="1234"/>
      <c r="Z44" s="1234"/>
      <c r="AA44" s="1233"/>
      <c r="AB44" s="1233"/>
      <c r="AC44" s="1233"/>
      <c r="AD44" s="1041">
        <v>9.0</v>
      </c>
      <c r="AE44" s="1041">
        <v>9.0</v>
      </c>
      <c r="AF44" s="1107"/>
      <c r="AG44" s="1107"/>
      <c r="AH44" s="1041">
        <v>9.0</v>
      </c>
      <c r="AI44" s="1041">
        <v>9.0</v>
      </c>
      <c r="AJ44" s="1041">
        <v>9.0</v>
      </c>
      <c r="AK44" s="1189">
        <v>9.0</v>
      </c>
      <c r="AL44" s="404">
        <f t="shared" si="6"/>
        <v>13</v>
      </c>
      <c r="AM44" s="1029"/>
    </row>
    <row r="45" ht="15.75" customHeight="1">
      <c r="A45" s="1185">
        <v>5.0</v>
      </c>
      <c r="B45" s="858" t="s">
        <v>750</v>
      </c>
      <c r="C45" s="782"/>
      <c r="D45" s="31"/>
      <c r="E45" s="418"/>
      <c r="F45" s="821"/>
      <c r="G45" s="1143">
        <v>9.0</v>
      </c>
      <c r="H45" s="1143">
        <v>9.0</v>
      </c>
      <c r="I45" s="1143">
        <v>9.0</v>
      </c>
      <c r="J45" s="1143">
        <v>9.0</v>
      </c>
      <c r="K45" s="1159"/>
      <c r="L45" s="1159"/>
      <c r="M45" s="1143">
        <v>9.0</v>
      </c>
      <c r="N45" s="1143">
        <v>9.0</v>
      </c>
      <c r="O45" s="1143">
        <v>9.0</v>
      </c>
      <c r="P45" s="1143">
        <v>9.0</v>
      </c>
      <c r="Q45" s="1189">
        <v>9.0</v>
      </c>
      <c r="R45" s="1159"/>
      <c r="S45" s="1159"/>
      <c r="T45" s="1235">
        <v>9.0</v>
      </c>
      <c r="U45" s="1236">
        <v>9.0</v>
      </c>
      <c r="V45" s="1236">
        <v>9.0</v>
      </c>
      <c r="W45" s="1236">
        <v>9.0</v>
      </c>
      <c r="X45" s="1041">
        <v>9.0</v>
      </c>
      <c r="Y45" s="1107"/>
      <c r="Z45" s="1107"/>
      <c r="AA45" s="1236">
        <v>9.0</v>
      </c>
      <c r="AB45" s="1236">
        <v>9.0</v>
      </c>
      <c r="AC45" s="1236">
        <v>9.0</v>
      </c>
      <c r="AD45" s="1236">
        <v>9.0</v>
      </c>
      <c r="AE45" s="1041">
        <v>9.0</v>
      </c>
      <c r="AF45" s="1107"/>
      <c r="AG45" s="1107"/>
      <c r="AH45" s="1236">
        <v>9.0</v>
      </c>
      <c r="AI45" s="1236">
        <v>9.0</v>
      </c>
      <c r="AJ45" s="1041">
        <v>9.0</v>
      </c>
      <c r="AK45" s="905">
        <v>9.0</v>
      </c>
      <c r="AL45" s="404">
        <f t="shared" si="6"/>
        <v>23</v>
      </c>
      <c r="AM45" s="1029"/>
    </row>
    <row r="46" ht="15.75" customHeight="1">
      <c r="A46" s="1187">
        <v>6.0</v>
      </c>
      <c r="B46" s="858" t="s">
        <v>851</v>
      </c>
      <c r="C46" s="782"/>
      <c r="D46" s="31"/>
      <c r="E46" s="418"/>
      <c r="F46" s="821"/>
      <c r="G46" s="905">
        <v>9.0</v>
      </c>
      <c r="H46" s="905">
        <v>9.0</v>
      </c>
      <c r="I46" s="905">
        <v>9.0</v>
      </c>
      <c r="J46" s="905">
        <v>9.0</v>
      </c>
      <c r="K46" s="1159"/>
      <c r="L46" s="1159"/>
      <c r="M46" s="905">
        <v>9.0</v>
      </c>
      <c r="N46" s="905">
        <v>9.0</v>
      </c>
      <c r="O46" s="905">
        <v>9.0</v>
      </c>
      <c r="P46" s="905">
        <v>9.0</v>
      </c>
      <c r="Q46" s="905">
        <v>9.0</v>
      </c>
      <c r="R46" s="1159"/>
      <c r="S46" s="1159"/>
      <c r="T46" s="1037">
        <v>9.0</v>
      </c>
      <c r="U46" s="1041">
        <v>9.0</v>
      </c>
      <c r="V46" s="1041">
        <v>9.0</v>
      </c>
      <c r="W46" s="1041">
        <v>9.0</v>
      </c>
      <c r="X46" s="1041">
        <v>9.0</v>
      </c>
      <c r="Y46" s="1107"/>
      <c r="Z46" s="1107"/>
      <c r="AA46" s="1041">
        <v>9.0</v>
      </c>
      <c r="AB46" s="1041">
        <v>9.0</v>
      </c>
      <c r="AC46" s="1041">
        <v>9.0</v>
      </c>
      <c r="AD46" s="1041">
        <v>9.0</v>
      </c>
      <c r="AE46" s="1041">
        <v>9.0</v>
      </c>
      <c r="AF46" s="1107"/>
      <c r="AG46" s="1107"/>
      <c r="AH46" s="1041">
        <v>9.0</v>
      </c>
      <c r="AI46" s="1041">
        <v>9.0</v>
      </c>
      <c r="AJ46" s="1041">
        <v>9.0</v>
      </c>
      <c r="AK46" s="1189">
        <v>9.0</v>
      </c>
      <c r="AL46" s="404">
        <f t="shared" si="6"/>
        <v>23</v>
      </c>
      <c r="AM46" s="1029"/>
    </row>
    <row r="47" ht="15.75" customHeight="1">
      <c r="A47" s="79"/>
      <c r="B47" s="423"/>
      <c r="C47" s="81"/>
      <c r="D47" s="79"/>
      <c r="E47" s="82"/>
      <c r="F47" s="82"/>
      <c r="G47" s="82"/>
      <c r="H47" s="83"/>
      <c r="I47" s="84"/>
      <c r="J47" s="82"/>
      <c r="K47" s="82"/>
      <c r="L47" s="82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112"/>
      <c r="X47" s="112"/>
      <c r="Y47" s="79"/>
      <c r="Z47" s="79"/>
      <c r="AA47" s="79"/>
      <c r="AB47" s="79"/>
      <c r="AC47" s="112"/>
      <c r="AD47" s="112"/>
      <c r="AE47" s="112"/>
      <c r="AF47" s="79"/>
      <c r="AG47" s="79"/>
      <c r="AH47" s="79"/>
      <c r="AI47" s="79"/>
      <c r="AJ47" s="79"/>
      <c r="AK47" s="79"/>
      <c r="AL47" s="82"/>
      <c r="AM47" s="82"/>
    </row>
    <row r="48" ht="15.75" customHeight="1">
      <c r="A48" s="306"/>
      <c r="B48" s="306"/>
      <c r="C48" s="1237"/>
      <c r="D48" s="1237"/>
      <c r="F48" s="1190" t="s">
        <v>42</v>
      </c>
      <c r="G48" s="1010">
        <v>9.0</v>
      </c>
      <c r="H48" s="82"/>
      <c r="I48" s="88"/>
      <c r="J48" s="79" t="s">
        <v>44</v>
      </c>
      <c r="K48" s="89"/>
      <c r="L48" s="89"/>
      <c r="M48" s="89"/>
      <c r="N48" s="89"/>
      <c r="O48" s="95"/>
      <c r="P48" s="79" t="s">
        <v>51</v>
      </c>
      <c r="S48" s="79"/>
      <c r="T48" s="82"/>
      <c r="W48" s="1154"/>
      <c r="X48" s="1154"/>
      <c r="AD48" s="112"/>
      <c r="AE48" s="112"/>
      <c r="AF48" s="79"/>
      <c r="AG48" s="79"/>
      <c r="AH48" s="79"/>
      <c r="AI48" s="79"/>
      <c r="AJ48" s="79"/>
      <c r="AK48" s="79"/>
      <c r="AL48" s="82"/>
      <c r="AM48" s="82"/>
    </row>
    <row r="49" ht="15.75" customHeight="1">
      <c r="A49" s="306"/>
      <c r="B49" s="306"/>
      <c r="C49" s="1237"/>
      <c r="D49" s="1237"/>
      <c r="F49" s="1190" t="s">
        <v>48</v>
      </c>
      <c r="G49" s="1192">
        <v>12.0</v>
      </c>
      <c r="H49" s="82"/>
      <c r="I49" s="90"/>
      <c r="J49" s="79" t="s">
        <v>45</v>
      </c>
      <c r="K49" s="82"/>
      <c r="L49" s="82"/>
      <c r="M49" s="82"/>
      <c r="N49" s="82"/>
      <c r="O49" s="485"/>
      <c r="P49" s="486" t="s">
        <v>310</v>
      </c>
      <c r="T49" s="82"/>
      <c r="W49" s="112"/>
      <c r="X49" s="1154"/>
      <c r="Y49" s="1062"/>
      <c r="Z49" s="1063"/>
      <c r="AA49" s="79"/>
      <c r="AB49" s="79"/>
      <c r="AC49" s="87"/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237"/>
      <c r="D50" s="1237"/>
      <c r="F50" s="1194" t="s">
        <v>795</v>
      </c>
      <c r="G50" s="1195" t="s">
        <v>193</v>
      </c>
      <c r="H50" s="1238"/>
      <c r="I50" s="256"/>
      <c r="J50" s="82" t="s">
        <v>46</v>
      </c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40"/>
      <c r="X50" s="1240"/>
      <c r="Y50" s="1239"/>
      <c r="Z50" s="1239"/>
      <c r="AA50" s="1239"/>
      <c r="AB50" s="1239"/>
      <c r="AC50" s="1240"/>
      <c r="AD50" s="1240"/>
      <c r="AE50" s="1240"/>
      <c r="AF50" s="1239"/>
      <c r="AG50" s="1239"/>
      <c r="AH50" s="1239"/>
      <c r="AI50" s="1239"/>
      <c r="AJ50" s="1239"/>
      <c r="AK50" s="1239"/>
      <c r="AL50" s="1241"/>
      <c r="AM50" s="1242"/>
    </row>
    <row r="51" ht="16.5" customHeight="1">
      <c r="A51" s="103"/>
      <c r="B51" s="104"/>
      <c r="C51" s="105"/>
      <c r="D51" s="103"/>
      <c r="E51" s="103"/>
    </row>
    <row r="52" ht="18.0" customHeight="1">
      <c r="A52" s="19">
        <v>1.0</v>
      </c>
      <c r="B52" s="807" t="s">
        <v>752</v>
      </c>
      <c r="C52" s="865">
        <v>43576.0</v>
      </c>
      <c r="D52" s="807" t="s">
        <v>866</v>
      </c>
      <c r="E52" s="337"/>
      <c r="F52" s="869">
        <v>8.9220318245E10</v>
      </c>
      <c r="G52" s="905">
        <v>9.0</v>
      </c>
      <c r="H52" s="905">
        <v>9.0</v>
      </c>
      <c r="I52" s="905">
        <v>9.0</v>
      </c>
      <c r="J52" s="905">
        <v>9.0</v>
      </c>
      <c r="K52" s="1243"/>
      <c r="L52" s="1243"/>
      <c r="M52" s="905">
        <v>9.0</v>
      </c>
      <c r="N52" s="905">
        <v>9.0</v>
      </c>
      <c r="O52" s="905">
        <v>9.0</v>
      </c>
      <c r="P52" s="905">
        <v>9.0</v>
      </c>
      <c r="Q52" s="905">
        <v>9.0</v>
      </c>
      <c r="R52" s="1243"/>
      <c r="S52" s="898" t="s">
        <v>358</v>
      </c>
      <c r="T52" s="1244">
        <v>9.0</v>
      </c>
      <c r="U52" s="1244">
        <v>9.0</v>
      </c>
      <c r="V52" s="1244">
        <v>9.0</v>
      </c>
      <c r="W52" s="1244">
        <v>9.0</v>
      </c>
      <c r="X52" s="1244">
        <v>9.0</v>
      </c>
      <c r="Y52" s="1245"/>
      <c r="Z52" s="1246"/>
      <c r="AA52" s="1247">
        <v>9.0</v>
      </c>
      <c r="AB52" s="1247">
        <v>9.0</v>
      </c>
      <c r="AC52" s="905">
        <v>9.0</v>
      </c>
      <c r="AD52" s="1247">
        <v>9.0</v>
      </c>
      <c r="AE52" s="1247">
        <v>9.0</v>
      </c>
      <c r="AF52" s="1248"/>
      <c r="AG52" s="1246"/>
      <c r="AH52" s="978"/>
      <c r="AI52" s="978"/>
      <c r="AJ52" s="978"/>
      <c r="AK52" s="978"/>
      <c r="AL52" s="404">
        <f t="shared" ref="AL52:AL60" si="7">COUNT(G52:AK52)</f>
        <v>19</v>
      </c>
      <c r="AM52" s="1029"/>
    </row>
    <row r="53" ht="18.0" customHeight="1">
      <c r="A53" s="807">
        <v>2.0</v>
      </c>
      <c r="B53" s="807" t="s">
        <v>852</v>
      </c>
      <c r="C53" s="364"/>
      <c r="D53" s="807" t="s">
        <v>853</v>
      </c>
      <c r="E53" s="337"/>
      <c r="F53" s="869">
        <v>8.9220211441E10</v>
      </c>
      <c r="G53" s="905">
        <v>9.0</v>
      </c>
      <c r="H53" s="905">
        <v>9.0</v>
      </c>
      <c r="I53" s="905">
        <v>9.0</v>
      </c>
      <c r="J53" s="905">
        <v>9.0</v>
      </c>
      <c r="K53" s="971"/>
      <c r="L53" s="971"/>
      <c r="M53" s="905">
        <v>9.0</v>
      </c>
      <c r="N53" s="905">
        <v>9.0</v>
      </c>
      <c r="O53" s="905">
        <v>9.0</v>
      </c>
      <c r="P53" s="905">
        <v>9.0</v>
      </c>
      <c r="Q53" s="905">
        <v>9.0</v>
      </c>
      <c r="R53" s="898" t="s">
        <v>358</v>
      </c>
      <c r="S53" s="1249"/>
      <c r="T53" s="1247">
        <v>9.0</v>
      </c>
      <c r="U53" s="1247">
        <v>9.0</v>
      </c>
      <c r="V53" s="1247">
        <v>9.0</v>
      </c>
      <c r="W53" s="1247">
        <v>9.0</v>
      </c>
      <c r="X53" s="1247">
        <v>9.0</v>
      </c>
      <c r="Y53" s="1247"/>
      <c r="Z53" s="1247"/>
      <c r="AA53" s="1250">
        <v>9.0</v>
      </c>
      <c r="AB53" s="905">
        <v>9.0</v>
      </c>
      <c r="AC53" s="1247">
        <v>9.0</v>
      </c>
      <c r="AD53" s="905">
        <v>9.0</v>
      </c>
      <c r="AE53" s="1251">
        <v>9.0</v>
      </c>
      <c r="AF53" s="1252"/>
      <c r="AG53" s="1248"/>
      <c r="AH53" s="1247">
        <v>9.0</v>
      </c>
      <c r="AI53" s="1247">
        <v>9.0</v>
      </c>
      <c r="AJ53" s="1247">
        <v>9.0</v>
      </c>
      <c r="AK53" s="1247">
        <v>9.0</v>
      </c>
      <c r="AL53" s="404">
        <f t="shared" si="7"/>
        <v>23</v>
      </c>
      <c r="AM53" s="1029"/>
    </row>
    <row r="54" ht="18.0" customHeight="1">
      <c r="A54" s="19">
        <v>3.0</v>
      </c>
      <c r="B54" s="819" t="s">
        <v>854</v>
      </c>
      <c r="C54" s="364"/>
      <c r="D54" s="807" t="s">
        <v>855</v>
      </c>
      <c r="E54" s="337"/>
      <c r="F54" s="1197">
        <v>8.9220200813E10</v>
      </c>
      <c r="G54" s="905">
        <v>9.0</v>
      </c>
      <c r="H54" s="905">
        <v>9.0</v>
      </c>
      <c r="I54" s="905">
        <v>9.0</v>
      </c>
      <c r="J54" s="905">
        <v>9.0</v>
      </c>
      <c r="K54" s="971"/>
      <c r="L54" s="971"/>
      <c r="M54" s="905">
        <v>9.0</v>
      </c>
      <c r="N54" s="905">
        <v>9.0</v>
      </c>
      <c r="O54" s="905">
        <v>9.0</v>
      </c>
      <c r="P54" s="905">
        <v>9.0</v>
      </c>
      <c r="Q54" s="905">
        <v>9.0</v>
      </c>
      <c r="R54" s="981"/>
      <c r="S54" s="971"/>
      <c r="T54" s="1200">
        <v>9.0</v>
      </c>
      <c r="U54" s="1200">
        <v>9.0</v>
      </c>
      <c r="V54" s="1200">
        <v>9.0</v>
      </c>
      <c r="W54" s="1200">
        <v>9.0</v>
      </c>
      <c r="X54" s="1200">
        <v>9.0</v>
      </c>
      <c r="Y54" s="1252"/>
      <c r="Z54" s="1252"/>
      <c r="AA54" s="905">
        <v>9.0</v>
      </c>
      <c r="AB54" s="905">
        <v>9.0</v>
      </c>
      <c r="AC54" s="905">
        <v>9.0</v>
      </c>
      <c r="AD54" s="905">
        <v>9.0</v>
      </c>
      <c r="AE54" s="905">
        <v>9.0</v>
      </c>
      <c r="AF54" s="1252"/>
      <c r="AG54" s="1253"/>
      <c r="AH54" s="905">
        <v>9.0</v>
      </c>
      <c r="AI54" s="905">
        <v>9.0</v>
      </c>
      <c r="AJ54" s="905">
        <v>9.0</v>
      </c>
      <c r="AK54" s="905">
        <v>9.0</v>
      </c>
      <c r="AL54" s="404">
        <f t="shared" si="7"/>
        <v>23</v>
      </c>
      <c r="AM54" s="1029"/>
    </row>
    <row r="55" ht="18.0" customHeight="1">
      <c r="A55" s="807">
        <v>4.0</v>
      </c>
      <c r="B55" s="19" t="s">
        <v>73</v>
      </c>
      <c r="C55" s="865">
        <v>42512.0</v>
      </c>
      <c r="D55" s="1199" t="s">
        <v>332</v>
      </c>
      <c r="E55" s="337"/>
      <c r="F55" s="869">
        <v>8.9220318285E10</v>
      </c>
      <c r="G55" s="978"/>
      <c r="H55" s="978"/>
      <c r="I55" s="978"/>
      <c r="J55" s="978"/>
      <c r="K55" s="988"/>
      <c r="L55" s="978"/>
      <c r="M55" s="905">
        <v>9.0</v>
      </c>
      <c r="N55" s="905">
        <v>9.0</v>
      </c>
      <c r="O55" s="905">
        <v>9.0</v>
      </c>
      <c r="P55" s="905">
        <v>9.0</v>
      </c>
      <c r="Q55" s="905">
        <v>9.0</v>
      </c>
      <c r="R55" s="971"/>
      <c r="S55" s="971"/>
      <c r="T55" s="905">
        <v>9.0</v>
      </c>
      <c r="U55" s="905">
        <v>9.0</v>
      </c>
      <c r="V55" s="905">
        <v>9.0</v>
      </c>
      <c r="W55" s="905">
        <v>9.0</v>
      </c>
      <c r="X55" s="905">
        <v>9.0</v>
      </c>
      <c r="Y55" s="971"/>
      <c r="Z55" s="981"/>
      <c r="AA55" s="905">
        <v>9.0</v>
      </c>
      <c r="AB55" s="905">
        <v>9.0</v>
      </c>
      <c r="AC55" s="905">
        <v>9.0</v>
      </c>
      <c r="AD55" s="905">
        <v>9.0</v>
      </c>
      <c r="AE55" s="905">
        <v>9.0</v>
      </c>
      <c r="AF55" s="981"/>
      <c r="AG55" s="971"/>
      <c r="AH55" s="905">
        <v>9.0</v>
      </c>
      <c r="AI55" s="905">
        <v>9.0</v>
      </c>
      <c r="AJ55" s="905">
        <v>9.0</v>
      </c>
      <c r="AK55" s="1189">
        <v>9.0</v>
      </c>
      <c r="AL55" s="404">
        <f t="shared" si="7"/>
        <v>19</v>
      </c>
      <c r="AM55" s="1029"/>
    </row>
    <row r="56" ht="17.25" customHeight="1">
      <c r="A56" s="807">
        <v>5.0</v>
      </c>
      <c r="B56" s="19" t="s">
        <v>69</v>
      </c>
      <c r="C56" s="364">
        <v>42667.0</v>
      </c>
      <c r="D56" s="19" t="s">
        <v>70</v>
      </c>
      <c r="E56" s="337"/>
      <c r="F56" s="869">
        <v>8.9220318242E10</v>
      </c>
      <c r="G56" s="1143">
        <v>9.0</v>
      </c>
      <c r="H56" s="1143">
        <v>9.0</v>
      </c>
      <c r="I56" s="1143">
        <v>9.0</v>
      </c>
      <c r="J56" s="1143">
        <v>9.0</v>
      </c>
      <c r="K56" s="971"/>
      <c r="L56" s="981"/>
      <c r="M56" s="1143">
        <v>9.0</v>
      </c>
      <c r="N56" s="1143">
        <v>9.0</v>
      </c>
      <c r="O56" s="1143">
        <v>9.0</v>
      </c>
      <c r="P56" s="1143">
        <v>9.0</v>
      </c>
      <c r="Q56" s="1189">
        <v>9.0</v>
      </c>
      <c r="R56" s="1254"/>
      <c r="S56" s="1217"/>
      <c r="T56" s="1206"/>
      <c r="U56" s="1206"/>
      <c r="V56" s="1206"/>
      <c r="W56" s="1206"/>
      <c r="X56" s="1207"/>
      <c r="Y56" s="978"/>
      <c r="Z56" s="978"/>
      <c r="AA56" s="1143">
        <v>9.0</v>
      </c>
      <c r="AB56" s="1143">
        <v>9.0</v>
      </c>
      <c r="AC56" s="1143">
        <v>9.0</v>
      </c>
      <c r="AD56" s="1143">
        <v>9.0</v>
      </c>
      <c r="AE56" s="1189">
        <v>9.0</v>
      </c>
      <c r="AF56" s="971"/>
      <c r="AG56" s="971"/>
      <c r="AH56" s="1143">
        <v>9.0</v>
      </c>
      <c r="AI56" s="1143">
        <v>9.0</v>
      </c>
      <c r="AJ56" s="1189">
        <v>9.0</v>
      </c>
      <c r="AK56" s="905">
        <v>9.0</v>
      </c>
      <c r="AL56" s="404">
        <f t="shared" si="7"/>
        <v>18</v>
      </c>
      <c r="AM56" s="1029"/>
    </row>
    <row r="57" ht="17.25" customHeight="1">
      <c r="A57" s="19">
        <v>6.0</v>
      </c>
      <c r="B57" s="19" t="s">
        <v>72</v>
      </c>
      <c r="C57" s="380">
        <v>43072.0</v>
      </c>
      <c r="D57" s="19" t="s">
        <v>70</v>
      </c>
      <c r="E57" s="337"/>
      <c r="F57" s="869">
        <v>8.9221946634E10</v>
      </c>
      <c r="G57" s="905">
        <v>12.0</v>
      </c>
      <c r="H57" s="905"/>
      <c r="I57" s="905"/>
      <c r="J57" s="905">
        <v>12.0</v>
      </c>
      <c r="K57" s="971">
        <v>12.0</v>
      </c>
      <c r="L57" s="971"/>
      <c r="M57" s="905"/>
      <c r="N57" s="905">
        <v>12.0</v>
      </c>
      <c r="O57" s="905">
        <v>12.0</v>
      </c>
      <c r="P57" s="905"/>
      <c r="Q57" s="905"/>
      <c r="R57" s="971">
        <v>12.0</v>
      </c>
      <c r="S57" s="971">
        <v>12.0</v>
      </c>
      <c r="T57" s="905"/>
      <c r="U57" s="905"/>
      <c r="V57" s="905">
        <v>12.0</v>
      </c>
      <c r="W57" s="905">
        <v>12.0</v>
      </c>
      <c r="X57" s="905"/>
      <c r="Y57" s="981"/>
      <c r="Z57" s="971">
        <v>12.0</v>
      </c>
      <c r="AA57" s="905">
        <v>12.0</v>
      </c>
      <c r="AB57" s="905"/>
      <c r="AC57" s="905"/>
      <c r="AD57" s="905">
        <v>12.0</v>
      </c>
      <c r="AE57" s="905">
        <v>12.0</v>
      </c>
      <c r="AF57" s="971"/>
      <c r="AG57" s="971"/>
      <c r="AH57" s="905">
        <v>12.0</v>
      </c>
      <c r="AI57" s="905">
        <v>12.0</v>
      </c>
      <c r="AJ57" s="905"/>
      <c r="AK57" s="1189"/>
      <c r="AL57" s="404">
        <f t="shared" si="7"/>
        <v>15</v>
      </c>
      <c r="AM57" s="1029"/>
    </row>
    <row r="58" ht="17.25" customHeight="1">
      <c r="A58" s="807">
        <v>7.0</v>
      </c>
      <c r="B58" s="807" t="s">
        <v>856</v>
      </c>
      <c r="C58" s="380">
        <v>43292.0</v>
      </c>
      <c r="D58" s="19" t="s">
        <v>70</v>
      </c>
      <c r="E58" s="337"/>
      <c r="F58" s="871">
        <v>8.9221277764E10</v>
      </c>
      <c r="G58" s="905"/>
      <c r="H58" s="905">
        <v>12.0</v>
      </c>
      <c r="I58" s="905">
        <v>12.0</v>
      </c>
      <c r="J58" s="905"/>
      <c r="K58" s="971"/>
      <c r="L58" s="971">
        <v>12.0</v>
      </c>
      <c r="M58" s="905">
        <v>12.0</v>
      </c>
      <c r="N58" s="905"/>
      <c r="O58" s="905"/>
      <c r="P58" s="905">
        <v>12.0</v>
      </c>
      <c r="Q58" s="905">
        <v>12.0</v>
      </c>
      <c r="R58" s="981"/>
      <c r="S58" s="971"/>
      <c r="T58" s="905">
        <v>12.0</v>
      </c>
      <c r="U58" s="905">
        <v>12.0</v>
      </c>
      <c r="V58" s="905"/>
      <c r="W58" s="905"/>
      <c r="X58" s="905">
        <v>12.0</v>
      </c>
      <c r="Y58" s="971">
        <v>12.0</v>
      </c>
      <c r="Z58" s="971"/>
      <c r="AA58" s="905"/>
      <c r="AB58" s="905">
        <v>12.0</v>
      </c>
      <c r="AC58" s="905">
        <v>12.0</v>
      </c>
      <c r="AD58" s="905"/>
      <c r="AE58" s="905"/>
      <c r="AF58" s="971">
        <v>12.0</v>
      </c>
      <c r="AG58" s="971">
        <v>12.0</v>
      </c>
      <c r="AH58" s="905"/>
      <c r="AI58" s="905"/>
      <c r="AJ58" s="905">
        <v>12.0</v>
      </c>
      <c r="AK58" s="905">
        <v>12.0</v>
      </c>
      <c r="AL58" s="404">
        <f t="shared" si="7"/>
        <v>16</v>
      </c>
      <c r="AM58" s="1029"/>
    </row>
    <row r="59" ht="17.25" customHeight="1">
      <c r="A59" s="19">
        <v>8.0</v>
      </c>
      <c r="B59" s="807" t="s">
        <v>783</v>
      </c>
      <c r="C59" s="870">
        <v>43526.0</v>
      </c>
      <c r="D59" s="1202" t="s">
        <v>784</v>
      </c>
      <c r="E59" s="337"/>
      <c r="F59" s="871">
        <v>8.9226140064E10</v>
      </c>
      <c r="G59" s="905">
        <v>9.0</v>
      </c>
      <c r="H59" s="905">
        <v>9.0</v>
      </c>
      <c r="I59" s="905">
        <v>9.0</v>
      </c>
      <c r="J59" s="905">
        <v>9.0</v>
      </c>
      <c r="K59" s="981"/>
      <c r="L59" s="971"/>
      <c r="M59" s="905">
        <v>9.0</v>
      </c>
      <c r="N59" s="905">
        <v>9.0</v>
      </c>
      <c r="O59" s="905">
        <v>9.0</v>
      </c>
      <c r="P59" s="905">
        <v>9.0</v>
      </c>
      <c r="Q59" s="905">
        <v>9.0</v>
      </c>
      <c r="R59" s="971"/>
      <c r="S59" s="971"/>
      <c r="T59" s="905">
        <v>9.0</v>
      </c>
      <c r="U59" s="905">
        <v>9.0</v>
      </c>
      <c r="V59" s="905">
        <v>9.0</v>
      </c>
      <c r="W59" s="905">
        <v>9.0</v>
      </c>
      <c r="X59" s="905">
        <v>9.0</v>
      </c>
      <c r="Y59" s="971"/>
      <c r="Z59" s="971"/>
      <c r="AA59" s="905">
        <v>9.0</v>
      </c>
      <c r="AB59" s="905">
        <v>9.0</v>
      </c>
      <c r="AC59" s="905">
        <v>9.0</v>
      </c>
      <c r="AD59" s="905">
        <v>9.0</v>
      </c>
      <c r="AE59" s="905">
        <v>9.0</v>
      </c>
      <c r="AF59" s="971"/>
      <c r="AG59" s="971"/>
      <c r="AH59" s="978"/>
      <c r="AI59" s="978"/>
      <c r="AJ59" s="978"/>
      <c r="AK59" s="978"/>
      <c r="AL59" s="404">
        <f t="shared" si="7"/>
        <v>19</v>
      </c>
      <c r="AM59" s="1029"/>
    </row>
    <row r="60" ht="17.25" customHeight="1">
      <c r="A60" s="807">
        <v>9.0</v>
      </c>
      <c r="B60" s="807" t="s">
        <v>857</v>
      </c>
      <c r="C60" s="870"/>
      <c r="D60" s="1202" t="s">
        <v>784</v>
      </c>
      <c r="E60" s="337"/>
      <c r="F60" s="871">
        <v>8.9220220031E10</v>
      </c>
      <c r="G60" s="905">
        <v>9.0</v>
      </c>
      <c r="H60" s="905">
        <v>9.0</v>
      </c>
      <c r="I60" s="905">
        <v>9.0</v>
      </c>
      <c r="J60" s="905">
        <v>9.0</v>
      </c>
      <c r="K60" s="981"/>
      <c r="L60" s="1217"/>
      <c r="M60" s="905">
        <v>9.0</v>
      </c>
      <c r="N60" s="905">
        <v>9.0</v>
      </c>
      <c r="O60" s="905">
        <v>9.0</v>
      </c>
      <c r="P60" s="905">
        <v>9.0</v>
      </c>
      <c r="Q60" s="905">
        <v>9.0</v>
      </c>
      <c r="R60" s="971"/>
      <c r="S60" s="971"/>
      <c r="T60" s="905">
        <v>9.0</v>
      </c>
      <c r="U60" s="905">
        <v>9.0</v>
      </c>
      <c r="V60" s="905">
        <v>9.0</v>
      </c>
      <c r="W60" s="905">
        <v>9.0</v>
      </c>
      <c r="X60" s="905">
        <v>9.0</v>
      </c>
      <c r="Y60" s="981"/>
      <c r="Z60" s="1217"/>
      <c r="AA60" s="905">
        <v>9.0</v>
      </c>
      <c r="AB60" s="905">
        <v>9.0</v>
      </c>
      <c r="AC60" s="905">
        <v>9.0</v>
      </c>
      <c r="AD60" s="905">
        <v>9.0</v>
      </c>
      <c r="AE60" s="905">
        <v>9.0</v>
      </c>
      <c r="AF60" s="1216"/>
      <c r="AG60" s="1217"/>
      <c r="AH60" s="905">
        <v>9.0</v>
      </c>
      <c r="AI60" s="905">
        <v>9.0</v>
      </c>
      <c r="AJ60" s="905">
        <v>9.0</v>
      </c>
      <c r="AK60" s="905">
        <v>9.0</v>
      </c>
      <c r="AL60" s="404">
        <f t="shared" si="7"/>
        <v>23</v>
      </c>
      <c r="AM60" s="1029"/>
    </row>
    <row r="61" ht="15.75" customHeight="1">
      <c r="A61" s="79"/>
      <c r="B61" s="82"/>
      <c r="C61" s="96"/>
      <c r="D61" s="79"/>
      <c r="E61" s="79"/>
      <c r="F61" s="79"/>
      <c r="G61" s="79"/>
      <c r="H61" s="112"/>
      <c r="I61" s="84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112"/>
      <c r="X61" s="112"/>
      <c r="Y61" s="79"/>
      <c r="Z61" s="79"/>
      <c r="AA61" s="79"/>
      <c r="AB61" s="79"/>
      <c r="AC61" s="112"/>
      <c r="AD61" s="112"/>
      <c r="AE61" s="112"/>
      <c r="AF61" s="79"/>
      <c r="AG61" s="79"/>
      <c r="AH61" s="79"/>
      <c r="AI61" s="79"/>
      <c r="AJ61" s="79"/>
      <c r="AK61" s="79"/>
      <c r="AL61" s="82"/>
      <c r="AM61" s="82"/>
    </row>
    <row r="62" ht="15.75" customHeight="1">
      <c r="A62" s="79"/>
      <c r="B62" s="82"/>
      <c r="C62" s="96"/>
      <c r="D62" s="79"/>
      <c r="E62" s="79"/>
      <c r="F62" s="79"/>
      <c r="G62" s="79"/>
      <c r="H62" s="112"/>
      <c r="I62" s="84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112"/>
      <c r="X62" s="112"/>
      <c r="Y62" s="79"/>
      <c r="Z62" s="79"/>
      <c r="AA62" s="79"/>
      <c r="AB62" s="79"/>
      <c r="AC62" s="112"/>
      <c r="AD62" s="112"/>
      <c r="AE62" s="112"/>
      <c r="AF62" s="79"/>
      <c r="AG62" s="79"/>
      <c r="AH62" s="79"/>
      <c r="AI62" s="79"/>
      <c r="AJ62" s="79"/>
      <c r="AK62" s="79"/>
      <c r="AL62" s="82"/>
      <c r="AM62" s="82"/>
    </row>
    <row r="63" ht="16.5" customHeight="1">
      <c r="A63" s="19">
        <v>1.0</v>
      </c>
      <c r="B63" s="19" t="s">
        <v>680</v>
      </c>
      <c r="C63" s="380"/>
      <c r="D63" s="113" t="s">
        <v>56</v>
      </c>
      <c r="E63" s="1013"/>
      <c r="F63" s="866" t="s">
        <v>792</v>
      </c>
      <c r="G63" s="905">
        <v>9.0</v>
      </c>
      <c r="H63" s="905">
        <v>9.0</v>
      </c>
      <c r="I63" s="905">
        <v>9.0</v>
      </c>
      <c r="J63" s="905"/>
      <c r="K63" s="1243"/>
      <c r="L63" s="1243">
        <v>9.0</v>
      </c>
      <c r="M63" s="905">
        <v>9.0</v>
      </c>
      <c r="N63" s="905">
        <v>9.0</v>
      </c>
      <c r="O63" s="905">
        <v>9.0</v>
      </c>
      <c r="P63" s="905">
        <v>9.0</v>
      </c>
      <c r="Q63" s="978"/>
      <c r="R63" s="1206"/>
      <c r="S63" s="1207"/>
      <c r="T63" s="978"/>
      <c r="U63" s="978"/>
      <c r="V63" s="978"/>
      <c r="W63" s="978"/>
      <c r="X63" s="978"/>
      <c r="Y63" s="1206"/>
      <c r="Z63" s="1207"/>
      <c r="AA63" s="978"/>
      <c r="AB63" s="978"/>
      <c r="AC63" s="978"/>
      <c r="AD63" s="978"/>
      <c r="AE63" s="905">
        <v>9.0</v>
      </c>
      <c r="AF63" s="1243">
        <v>9.0</v>
      </c>
      <c r="AG63" s="1255"/>
      <c r="AH63" s="905"/>
      <c r="AI63" s="905">
        <v>9.0</v>
      </c>
      <c r="AJ63" s="905">
        <v>9.0</v>
      </c>
      <c r="AK63" s="905">
        <v>9.0</v>
      </c>
      <c r="AL63" s="404">
        <f t="shared" ref="AL63:AL68" si="8">COUNT(G63:AK63)</f>
        <v>13</v>
      </c>
      <c r="AM63" s="1029"/>
    </row>
    <row r="64" ht="15.75" customHeight="1">
      <c r="A64" s="807">
        <v>2.0</v>
      </c>
      <c r="B64" s="19" t="s">
        <v>339</v>
      </c>
      <c r="C64" s="364"/>
      <c r="D64" s="32"/>
      <c r="E64" s="32"/>
      <c r="F64" s="863" t="s">
        <v>792</v>
      </c>
      <c r="G64" s="905">
        <v>9.0</v>
      </c>
      <c r="H64" s="905">
        <v>9.0</v>
      </c>
      <c r="I64" s="905">
        <v>9.0</v>
      </c>
      <c r="J64" s="905">
        <v>9.0</v>
      </c>
      <c r="K64" s="1033">
        <v>9.0</v>
      </c>
      <c r="L64" s="971"/>
      <c r="M64" s="905">
        <v>9.0</v>
      </c>
      <c r="N64" s="905">
        <v>9.0</v>
      </c>
      <c r="O64" s="905">
        <v>9.0</v>
      </c>
      <c r="P64" s="905">
        <v>9.0</v>
      </c>
      <c r="Q64" s="905">
        <v>9.0</v>
      </c>
      <c r="R64" s="971"/>
      <c r="S64" s="981"/>
      <c r="T64" s="905">
        <v>9.0</v>
      </c>
      <c r="U64" s="905">
        <v>9.0</v>
      </c>
      <c r="V64" s="905">
        <v>9.0</v>
      </c>
      <c r="W64" s="905">
        <v>9.0</v>
      </c>
      <c r="X64" s="905">
        <v>9.0</v>
      </c>
      <c r="Y64" s="1256"/>
      <c r="Z64" s="971"/>
      <c r="AA64" s="905"/>
      <c r="AB64" s="905">
        <v>9.0</v>
      </c>
      <c r="AC64" s="905">
        <v>9.0</v>
      </c>
      <c r="AD64" s="905">
        <v>9.0</v>
      </c>
      <c r="AE64" s="905">
        <v>9.0</v>
      </c>
      <c r="AF64" s="971"/>
      <c r="AG64" s="971"/>
      <c r="AH64" s="905">
        <v>9.0</v>
      </c>
      <c r="AI64" s="905">
        <v>9.0</v>
      </c>
      <c r="AJ64" s="905">
        <v>9.0</v>
      </c>
      <c r="AK64" s="1189">
        <v>9.0</v>
      </c>
      <c r="AL64" s="404">
        <f t="shared" si="8"/>
        <v>23</v>
      </c>
      <c r="AM64" s="1029"/>
    </row>
    <row r="65" ht="15.75" customHeight="1">
      <c r="A65" s="807">
        <v>3.0</v>
      </c>
      <c r="B65" s="807" t="s">
        <v>781</v>
      </c>
      <c r="C65" s="364"/>
      <c r="D65" s="32"/>
      <c r="E65" s="32"/>
      <c r="F65" s="863" t="s">
        <v>792</v>
      </c>
      <c r="G65" s="905">
        <v>9.0</v>
      </c>
      <c r="H65" s="905">
        <v>9.0</v>
      </c>
      <c r="I65" s="905">
        <v>9.0</v>
      </c>
      <c r="J65" s="905">
        <v>9.0</v>
      </c>
      <c r="K65" s="971">
        <v>9.0</v>
      </c>
      <c r="L65" s="971"/>
      <c r="M65" s="905"/>
      <c r="N65" s="905">
        <v>9.0</v>
      </c>
      <c r="O65" s="905">
        <v>9.0</v>
      </c>
      <c r="P65" s="905">
        <v>9.0</v>
      </c>
      <c r="Q65" s="905">
        <v>9.0</v>
      </c>
      <c r="R65" s="981"/>
      <c r="S65" s="971"/>
      <c r="T65" s="905">
        <v>9.0</v>
      </c>
      <c r="U65" s="905">
        <v>9.0</v>
      </c>
      <c r="V65" s="905">
        <v>9.0</v>
      </c>
      <c r="W65" s="905">
        <v>9.0</v>
      </c>
      <c r="X65" s="905">
        <v>9.0</v>
      </c>
      <c r="Y65" s="971">
        <v>9.0</v>
      </c>
      <c r="Z65" s="971"/>
      <c r="AA65" s="905">
        <v>9.0</v>
      </c>
      <c r="AB65" s="905">
        <v>9.0</v>
      </c>
      <c r="AC65" s="905">
        <v>9.0</v>
      </c>
      <c r="AD65" s="905">
        <v>9.0</v>
      </c>
      <c r="AE65" s="905">
        <v>9.0</v>
      </c>
      <c r="AF65" s="971"/>
      <c r="AG65" s="981"/>
      <c r="AH65" s="905">
        <v>9.0</v>
      </c>
      <c r="AI65" s="905">
        <v>9.0</v>
      </c>
      <c r="AJ65" s="905">
        <v>9.0</v>
      </c>
      <c r="AK65" s="905">
        <v>9.0</v>
      </c>
      <c r="AL65" s="404">
        <f t="shared" si="8"/>
        <v>24</v>
      </c>
      <c r="AM65" s="1029"/>
    </row>
    <row r="66" ht="15.75" customHeight="1">
      <c r="A66" s="19">
        <v>4.0</v>
      </c>
      <c r="B66" s="19" t="s">
        <v>715</v>
      </c>
      <c r="C66" s="364"/>
      <c r="D66" s="32"/>
      <c r="E66" s="32"/>
      <c r="F66" s="863" t="s">
        <v>792</v>
      </c>
      <c r="G66" s="905">
        <v>9.0</v>
      </c>
      <c r="H66" s="905">
        <v>9.0</v>
      </c>
      <c r="I66" s="905">
        <v>9.0</v>
      </c>
      <c r="J66" s="905">
        <v>9.0</v>
      </c>
      <c r="K66" s="981"/>
      <c r="L66" s="971"/>
      <c r="M66" s="905">
        <v>9.0</v>
      </c>
      <c r="N66" s="905">
        <v>9.0</v>
      </c>
      <c r="O66" s="905">
        <v>9.0</v>
      </c>
      <c r="P66" s="905">
        <v>9.0</v>
      </c>
      <c r="Q66" s="905">
        <v>9.0</v>
      </c>
      <c r="R66" s="971">
        <v>9.0</v>
      </c>
      <c r="S66" s="971"/>
      <c r="T66" s="905"/>
      <c r="U66" s="905">
        <v>9.0</v>
      </c>
      <c r="V66" s="905">
        <v>9.0</v>
      </c>
      <c r="W66" s="905">
        <v>9.0</v>
      </c>
      <c r="X66" s="905">
        <v>9.0</v>
      </c>
      <c r="Y66" s="971"/>
      <c r="Z66" s="981"/>
      <c r="AA66" s="905">
        <v>9.0</v>
      </c>
      <c r="AB66" s="905">
        <v>9.0</v>
      </c>
      <c r="AC66" s="905">
        <v>9.0</v>
      </c>
      <c r="AD66" s="905">
        <v>9.0</v>
      </c>
      <c r="AE66" s="905"/>
      <c r="AF66" s="981"/>
      <c r="AG66" s="971">
        <v>9.0</v>
      </c>
      <c r="AH66" s="905">
        <v>9.0</v>
      </c>
      <c r="AI66" s="905">
        <v>9.0</v>
      </c>
      <c r="AJ66" s="905">
        <v>9.0</v>
      </c>
      <c r="AK66" s="1189">
        <v>9.0</v>
      </c>
      <c r="AL66" s="404">
        <f t="shared" si="8"/>
        <v>23</v>
      </c>
      <c r="AM66" s="1029"/>
    </row>
    <row r="67" ht="16.5" customHeight="1">
      <c r="A67" s="807">
        <v>5.0</v>
      </c>
      <c r="B67" s="807" t="s">
        <v>59</v>
      </c>
      <c r="C67" s="364"/>
      <c r="D67" s="32"/>
      <c r="E67" s="32"/>
      <c r="F67" s="866" t="s">
        <v>792</v>
      </c>
      <c r="G67" s="1206"/>
      <c r="H67" s="1206"/>
      <c r="I67" s="1206"/>
      <c r="J67" s="1206"/>
      <c r="K67" s="978"/>
      <c r="L67" s="988"/>
      <c r="M67" s="1206"/>
      <c r="N67" s="1206"/>
      <c r="O67" s="1206"/>
      <c r="P67" s="1206"/>
      <c r="Q67" s="1189">
        <v>9.0</v>
      </c>
      <c r="R67" s="1255"/>
      <c r="S67" s="1255"/>
      <c r="T67" s="1143">
        <v>9.0</v>
      </c>
      <c r="U67" s="1143">
        <v>9.0</v>
      </c>
      <c r="V67" s="1143">
        <v>9.0</v>
      </c>
      <c r="W67" s="1143">
        <v>9.0</v>
      </c>
      <c r="X67" s="1189"/>
      <c r="Y67" s="971"/>
      <c r="Z67" s="971">
        <v>9.0</v>
      </c>
      <c r="AA67" s="1143">
        <v>9.0</v>
      </c>
      <c r="AB67" s="1143">
        <v>9.0</v>
      </c>
      <c r="AC67" s="1143">
        <v>9.0</v>
      </c>
      <c r="AD67" s="1143">
        <v>9.0</v>
      </c>
      <c r="AE67" s="1189">
        <v>9.0</v>
      </c>
      <c r="AF67" s="971"/>
      <c r="AG67" s="971"/>
      <c r="AH67" s="1143">
        <v>9.0</v>
      </c>
      <c r="AI67" s="1143">
        <v>9.0</v>
      </c>
      <c r="AJ67" s="1189">
        <v>9.0</v>
      </c>
      <c r="AK67" s="905">
        <v>9.0</v>
      </c>
      <c r="AL67" s="404">
        <f t="shared" si="8"/>
        <v>15</v>
      </c>
      <c r="AM67" s="1029"/>
    </row>
    <row r="68" ht="16.5" customHeight="1">
      <c r="A68" s="807">
        <v>6.0</v>
      </c>
      <c r="B68" s="807" t="s">
        <v>838</v>
      </c>
      <c r="C68" s="364"/>
      <c r="D68" s="71"/>
      <c r="E68" s="71"/>
      <c r="F68" s="913"/>
      <c r="G68" s="905">
        <v>9.0</v>
      </c>
      <c r="H68" s="905">
        <v>9.0</v>
      </c>
      <c r="I68" s="905">
        <v>9.0</v>
      </c>
      <c r="J68" s="905">
        <v>9.0</v>
      </c>
      <c r="K68" s="971"/>
      <c r="L68" s="971"/>
      <c r="M68" s="905">
        <v>9.0</v>
      </c>
      <c r="N68" s="905">
        <v>9.0</v>
      </c>
      <c r="O68" s="905">
        <v>9.0</v>
      </c>
      <c r="P68" s="905">
        <v>9.0</v>
      </c>
      <c r="Q68" s="905"/>
      <c r="R68" s="971"/>
      <c r="S68" s="971">
        <v>9.0</v>
      </c>
      <c r="T68" s="905">
        <v>9.0</v>
      </c>
      <c r="U68" s="905">
        <v>9.0</v>
      </c>
      <c r="V68" s="905">
        <v>9.0</v>
      </c>
      <c r="W68" s="905">
        <v>9.0</v>
      </c>
      <c r="X68" s="905">
        <v>9.0</v>
      </c>
      <c r="Y68" s="981"/>
      <c r="Z68" s="971"/>
      <c r="AA68" s="905">
        <v>9.0</v>
      </c>
      <c r="AB68" s="905">
        <v>9.0</v>
      </c>
      <c r="AC68" s="905">
        <v>9.0</v>
      </c>
      <c r="AD68" s="905">
        <v>9.0</v>
      </c>
      <c r="AE68" s="905">
        <v>9.0</v>
      </c>
      <c r="AF68" s="971"/>
      <c r="AG68" s="971"/>
      <c r="AH68" s="905">
        <v>9.0</v>
      </c>
      <c r="AI68" s="905">
        <v>9.0</v>
      </c>
      <c r="AJ68" s="905">
        <v>9.0</v>
      </c>
      <c r="AK68" s="1189">
        <v>9.0</v>
      </c>
      <c r="AL68" s="404">
        <f t="shared" si="8"/>
        <v>23</v>
      </c>
      <c r="AM68" s="1029"/>
    </row>
    <row r="69" ht="17.25" customHeight="1">
      <c r="A69" s="79"/>
      <c r="B69" s="80"/>
      <c r="C69" s="362"/>
      <c r="D69" s="121"/>
      <c r="E69" s="1014"/>
      <c r="F69" s="237"/>
      <c r="G69" s="1015"/>
      <c r="H69" s="1015"/>
      <c r="I69" s="1015"/>
      <c r="J69" s="1015"/>
      <c r="K69" s="1015"/>
      <c r="L69" s="1016"/>
      <c r="M69" s="1016"/>
      <c r="N69" s="1015"/>
      <c r="O69" s="1015"/>
      <c r="P69" s="1015"/>
      <c r="Q69" s="1015"/>
      <c r="R69" s="1015"/>
      <c r="S69" s="1016"/>
      <c r="T69" s="1016"/>
      <c r="U69" s="1015"/>
      <c r="V69" s="1015"/>
      <c r="W69" s="1015"/>
      <c r="X69" s="1015"/>
      <c r="Y69" s="1015"/>
      <c r="Z69" s="1016"/>
      <c r="AA69" s="1016"/>
      <c r="AB69" s="1015"/>
      <c r="AC69" s="1015"/>
      <c r="AD69" s="1015"/>
      <c r="AE69" s="1015"/>
      <c r="AF69" s="1015"/>
      <c r="AG69" s="1016"/>
      <c r="AH69" s="1016"/>
      <c r="AI69" s="1015"/>
      <c r="AJ69" s="1015"/>
      <c r="AK69" s="1015"/>
      <c r="AL69" s="1017"/>
      <c r="AM69" s="257"/>
    </row>
    <row r="70" ht="17.25" customHeight="1">
      <c r="A70" s="807">
        <v>7.0</v>
      </c>
      <c r="B70" s="20" t="s">
        <v>60</v>
      </c>
      <c r="C70" s="364"/>
      <c r="D70" s="113" t="s">
        <v>61</v>
      </c>
      <c r="E70" s="1018"/>
      <c r="F70" s="863" t="s">
        <v>792</v>
      </c>
      <c r="G70" s="905">
        <v>9.0</v>
      </c>
      <c r="H70" s="905">
        <v>9.0</v>
      </c>
      <c r="I70" s="905">
        <v>9.0</v>
      </c>
      <c r="J70" s="898">
        <v>12.0</v>
      </c>
      <c r="K70" s="1243"/>
      <c r="L70" s="1243"/>
      <c r="M70" s="905">
        <v>9.0</v>
      </c>
      <c r="N70" s="898">
        <v>12.0</v>
      </c>
      <c r="O70" s="905">
        <v>9.0</v>
      </c>
      <c r="P70" s="905"/>
      <c r="Q70" s="898">
        <v>12.0</v>
      </c>
      <c r="R70" s="1243">
        <v>9.0</v>
      </c>
      <c r="S70" s="1255">
        <v>9.0</v>
      </c>
      <c r="T70" s="905"/>
      <c r="U70" s="905">
        <v>9.0</v>
      </c>
      <c r="V70" s="898">
        <v>12.0</v>
      </c>
      <c r="W70" s="905">
        <v>9.0</v>
      </c>
      <c r="X70" s="898">
        <v>12.0</v>
      </c>
      <c r="Y70" s="1243"/>
      <c r="Z70" s="1255"/>
      <c r="AA70" s="905">
        <v>9.0</v>
      </c>
      <c r="AB70" s="898">
        <v>12.0</v>
      </c>
      <c r="AC70" s="905">
        <v>9.0</v>
      </c>
      <c r="AD70" s="905"/>
      <c r="AE70" s="898">
        <v>12.0</v>
      </c>
      <c r="AF70" s="1243">
        <v>9.0</v>
      </c>
      <c r="AG70" s="1255">
        <v>9.0</v>
      </c>
      <c r="AH70" s="905"/>
      <c r="AI70" s="898">
        <v>12.0</v>
      </c>
      <c r="AJ70" s="905">
        <v>9.0</v>
      </c>
      <c r="AK70" s="898">
        <v>12.0</v>
      </c>
      <c r="AL70" s="404">
        <f t="shared" ref="AL70:AL72" si="9">COUNT(G70:AK70)</f>
        <v>23</v>
      </c>
      <c r="AM70" s="1029"/>
    </row>
    <row r="71" ht="15.0" customHeight="1">
      <c r="A71" s="807">
        <v>8.0</v>
      </c>
      <c r="B71" s="20" t="s">
        <v>63</v>
      </c>
      <c r="C71" s="364"/>
      <c r="D71" s="32"/>
      <c r="E71" s="32"/>
      <c r="F71" s="863" t="s">
        <v>792</v>
      </c>
      <c r="G71" s="898">
        <v>12.0</v>
      </c>
      <c r="H71" s="905">
        <v>9.0</v>
      </c>
      <c r="I71" s="898">
        <v>12.0</v>
      </c>
      <c r="J71" s="905">
        <v>9.0</v>
      </c>
      <c r="K71" s="971"/>
      <c r="L71" s="971"/>
      <c r="M71" s="978"/>
      <c r="N71" s="988"/>
      <c r="O71" s="978"/>
      <c r="P71" s="988"/>
      <c r="Q71" s="978"/>
      <c r="R71" s="978"/>
      <c r="S71" s="988"/>
      <c r="T71" s="905">
        <v>9.0</v>
      </c>
      <c r="U71" s="898">
        <v>12.0</v>
      </c>
      <c r="V71" s="905">
        <v>9.0</v>
      </c>
      <c r="W71" s="905">
        <v>9.0</v>
      </c>
      <c r="X71" s="905"/>
      <c r="Y71" s="971">
        <v>9.0</v>
      </c>
      <c r="Z71" s="971">
        <v>9.0</v>
      </c>
      <c r="AA71" s="898">
        <v>12.0</v>
      </c>
      <c r="AB71" s="1031"/>
      <c r="AC71" s="905">
        <v>9.0</v>
      </c>
      <c r="AD71" s="1177"/>
      <c r="AE71" s="983"/>
      <c r="AF71" s="983"/>
      <c r="AG71" s="983"/>
      <c r="AH71" s="983"/>
      <c r="AI71" s="1177"/>
      <c r="AJ71" s="983"/>
      <c r="AK71" s="1177"/>
      <c r="AL71" s="404">
        <f t="shared" si="9"/>
        <v>12</v>
      </c>
      <c r="AM71" s="1029"/>
    </row>
    <row r="72" ht="15.75" customHeight="1">
      <c r="A72" s="807">
        <v>9.0</v>
      </c>
      <c r="B72" s="864" t="s">
        <v>36</v>
      </c>
      <c r="C72" s="364"/>
      <c r="D72" s="71"/>
      <c r="E72" s="71"/>
      <c r="F72" s="863" t="s">
        <v>792</v>
      </c>
      <c r="G72" s="905">
        <v>9.0</v>
      </c>
      <c r="H72" s="898">
        <v>12.0</v>
      </c>
      <c r="I72" s="905">
        <v>9.0</v>
      </c>
      <c r="J72" s="905"/>
      <c r="K72" s="971">
        <v>9.0</v>
      </c>
      <c r="L72" s="971">
        <v>9.0</v>
      </c>
      <c r="M72" s="898">
        <v>12.0</v>
      </c>
      <c r="N72" s="1031"/>
      <c r="O72" s="898">
        <v>12.0</v>
      </c>
      <c r="P72" s="898">
        <v>12.0</v>
      </c>
      <c r="Q72" s="905">
        <v>9.0</v>
      </c>
      <c r="R72" s="981"/>
      <c r="S72" s="971"/>
      <c r="T72" s="898">
        <v>12.0</v>
      </c>
      <c r="U72" s="905">
        <v>9.0</v>
      </c>
      <c r="V72" s="905">
        <v>9.0</v>
      </c>
      <c r="W72" s="898">
        <v>12.0</v>
      </c>
      <c r="X72" s="905">
        <v>9.0</v>
      </c>
      <c r="Y72" s="971"/>
      <c r="Z72" s="971"/>
      <c r="AA72" s="988"/>
      <c r="AB72" s="978"/>
      <c r="AC72" s="988"/>
      <c r="AD72" s="905">
        <v>9.0</v>
      </c>
      <c r="AE72" s="905">
        <v>9.0</v>
      </c>
      <c r="AF72" s="971"/>
      <c r="AG72" s="971"/>
      <c r="AH72" s="905">
        <v>9.0</v>
      </c>
      <c r="AI72" s="905">
        <v>9.0</v>
      </c>
      <c r="AJ72" s="898">
        <v>12.0</v>
      </c>
      <c r="AK72" s="905"/>
      <c r="AL72" s="404">
        <f t="shared" si="9"/>
        <v>19</v>
      </c>
      <c r="AM72" s="1029"/>
    </row>
    <row r="73" ht="15.75" customHeight="1">
      <c r="A73" s="79"/>
      <c r="B73" s="80"/>
      <c r="C73" s="112"/>
      <c r="D73" s="259"/>
      <c r="E73" s="1014"/>
      <c r="F73" s="259"/>
      <c r="G73" s="259"/>
      <c r="H73" s="259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121"/>
      <c r="AM73" s="121"/>
    </row>
    <row r="74" ht="18.75" customHeight="1">
      <c r="A74" s="807">
        <v>10.0</v>
      </c>
      <c r="B74" s="939" t="s">
        <v>768</v>
      </c>
      <c r="C74" s="364"/>
      <c r="D74" s="113" t="s">
        <v>65</v>
      </c>
      <c r="E74" s="1019"/>
      <c r="F74" s="117"/>
      <c r="G74" s="905">
        <v>9.0</v>
      </c>
      <c r="H74" s="905">
        <v>9.0</v>
      </c>
      <c r="I74" s="905">
        <v>9.0</v>
      </c>
      <c r="J74" s="905">
        <v>9.0</v>
      </c>
      <c r="K74" s="971"/>
      <c r="L74" s="971"/>
      <c r="M74" s="905">
        <v>9.0</v>
      </c>
      <c r="N74" s="905">
        <v>9.0</v>
      </c>
      <c r="O74" s="905">
        <v>9.0</v>
      </c>
      <c r="P74" s="905">
        <v>9.0</v>
      </c>
      <c r="Q74" s="905">
        <v>9.0</v>
      </c>
      <c r="R74" s="971"/>
      <c r="S74" s="981"/>
      <c r="T74" s="905">
        <v>9.0</v>
      </c>
      <c r="U74" s="905">
        <v>9.0</v>
      </c>
      <c r="V74" s="905">
        <v>9.0</v>
      </c>
      <c r="W74" s="905">
        <v>9.0</v>
      </c>
      <c r="X74" s="905"/>
      <c r="Y74" s="971"/>
      <c r="Z74" s="971">
        <v>9.0</v>
      </c>
      <c r="AA74" s="905">
        <v>9.0</v>
      </c>
      <c r="AB74" s="905">
        <v>9.0</v>
      </c>
      <c r="AC74" s="905">
        <v>9.0</v>
      </c>
      <c r="AD74" s="905">
        <v>9.0</v>
      </c>
      <c r="AE74" s="905"/>
      <c r="AF74" s="971"/>
      <c r="AG74" s="971">
        <v>9.0</v>
      </c>
      <c r="AH74" s="905">
        <v>9.0</v>
      </c>
      <c r="AI74" s="905">
        <v>9.0</v>
      </c>
      <c r="AJ74" s="905">
        <v>9.0</v>
      </c>
      <c r="AK74" s="905">
        <v>9.0</v>
      </c>
      <c r="AL74" s="404">
        <f t="shared" ref="AL74:AL75" si="10">COUNT(F74:AK74)</f>
        <v>23</v>
      </c>
      <c r="AM74" s="1029"/>
    </row>
    <row r="75" ht="17.25" customHeight="1">
      <c r="A75" s="807">
        <v>11.0</v>
      </c>
      <c r="B75" s="20" t="s">
        <v>66</v>
      </c>
      <c r="C75" s="364"/>
      <c r="D75" s="71"/>
      <c r="E75" s="71"/>
      <c r="F75" s="863" t="s">
        <v>792</v>
      </c>
      <c r="G75" s="978"/>
      <c r="H75" s="978"/>
      <c r="I75" s="978"/>
      <c r="J75" s="978"/>
      <c r="K75" s="978"/>
      <c r="L75" s="978"/>
      <c r="M75" s="978"/>
      <c r="N75" s="978"/>
      <c r="O75" s="978"/>
      <c r="P75" s="978"/>
      <c r="Q75" s="978"/>
      <c r="R75" s="988"/>
      <c r="S75" s="978"/>
      <c r="T75" s="978"/>
      <c r="U75" s="905">
        <v>9.0</v>
      </c>
      <c r="V75" s="905">
        <v>9.0</v>
      </c>
      <c r="W75" s="905">
        <v>9.0</v>
      </c>
      <c r="X75" s="905">
        <v>9.0</v>
      </c>
      <c r="Y75" s="971">
        <v>9.0</v>
      </c>
      <c r="Z75" s="971"/>
      <c r="AA75" s="905"/>
      <c r="AB75" s="905">
        <v>9.0</v>
      </c>
      <c r="AC75" s="905">
        <v>9.0</v>
      </c>
      <c r="AD75" s="905">
        <v>9.0</v>
      </c>
      <c r="AE75" s="905">
        <v>9.0</v>
      </c>
      <c r="AF75" s="971">
        <v>9.0</v>
      </c>
      <c r="AG75" s="971"/>
      <c r="AH75" s="905"/>
      <c r="AI75" s="905">
        <v>9.0</v>
      </c>
      <c r="AJ75" s="905">
        <v>9.0</v>
      </c>
      <c r="AK75" s="1189">
        <v>9.0</v>
      </c>
      <c r="AL75" s="404">
        <f t="shared" si="10"/>
        <v>13</v>
      </c>
      <c r="AM75" s="1029"/>
    </row>
    <row r="76" ht="18.0" customHeight="1">
      <c r="A76" s="872"/>
      <c r="B76" s="873"/>
      <c r="C76" s="874"/>
      <c r="D76" s="875"/>
      <c r="E76" s="876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  <c r="R76" s="1016"/>
      <c r="S76" s="877"/>
      <c r="T76" s="877"/>
      <c r="U76" s="877"/>
      <c r="V76" s="877"/>
      <c r="W76" s="877"/>
      <c r="X76" s="877"/>
      <c r="Y76" s="877"/>
      <c r="Z76" s="877"/>
      <c r="AA76" s="877"/>
      <c r="AB76" s="877"/>
      <c r="AC76" s="877"/>
      <c r="AD76" s="877"/>
      <c r="AE76" s="877"/>
      <c r="AF76" s="877"/>
      <c r="AG76" s="877"/>
      <c r="AH76" s="877"/>
      <c r="AI76" s="877"/>
      <c r="AJ76" s="877"/>
      <c r="AK76" s="1016"/>
      <c r="AL76" s="878"/>
      <c r="AM76" s="878"/>
    </row>
    <row r="77" ht="18.75" customHeight="1">
      <c r="A77" s="807">
        <v>12.0</v>
      </c>
      <c r="B77" s="864" t="s">
        <v>124</v>
      </c>
      <c r="C77" s="364"/>
      <c r="D77" s="1071" t="s">
        <v>797</v>
      </c>
      <c r="E77" s="1019"/>
      <c r="F77" s="863" t="s">
        <v>792</v>
      </c>
      <c r="G77" s="905">
        <v>9.0</v>
      </c>
      <c r="H77" s="905">
        <v>9.0</v>
      </c>
      <c r="I77" s="905">
        <v>9.0</v>
      </c>
      <c r="J77" s="905">
        <v>9.0</v>
      </c>
      <c r="K77" s="971">
        <v>9.0</v>
      </c>
      <c r="L77" s="971"/>
      <c r="M77" s="905"/>
      <c r="N77" s="905">
        <v>9.0</v>
      </c>
      <c r="O77" s="905">
        <v>9.0</v>
      </c>
      <c r="P77" s="905">
        <v>9.0</v>
      </c>
      <c r="Q77" s="905">
        <v>9.0</v>
      </c>
      <c r="R77" s="971">
        <v>9.0</v>
      </c>
      <c r="S77" s="971"/>
      <c r="T77" s="905"/>
      <c r="U77" s="905">
        <v>9.0</v>
      </c>
      <c r="V77" s="905">
        <v>9.0</v>
      </c>
      <c r="W77" s="905">
        <v>9.0</v>
      </c>
      <c r="X77" s="905">
        <v>9.0</v>
      </c>
      <c r="Y77" s="971">
        <v>9.0</v>
      </c>
      <c r="Z77" s="971"/>
      <c r="AA77" s="905"/>
      <c r="AB77" s="905">
        <v>9.0</v>
      </c>
      <c r="AC77" s="905">
        <v>9.0</v>
      </c>
      <c r="AD77" s="905">
        <v>9.0</v>
      </c>
      <c r="AE77" s="905">
        <v>9.0</v>
      </c>
      <c r="AF77" s="971">
        <v>9.0</v>
      </c>
      <c r="AG77" s="971"/>
      <c r="AH77" s="905"/>
      <c r="AI77" s="905">
        <v>9.0</v>
      </c>
      <c r="AJ77" s="905">
        <v>9.0</v>
      </c>
      <c r="AK77" s="905">
        <v>9.0</v>
      </c>
      <c r="AL77" s="404">
        <f t="shared" ref="AL77:AL78" si="11">COUNT(F77:AK77)</f>
        <v>23</v>
      </c>
      <c r="AM77" s="1029"/>
    </row>
    <row r="78" ht="17.25" customHeight="1">
      <c r="A78" s="807">
        <v>13.0</v>
      </c>
      <c r="B78" s="864" t="s">
        <v>732</v>
      </c>
      <c r="C78" s="364"/>
      <c r="D78" s="71"/>
      <c r="E78" s="71"/>
      <c r="F78" s="863" t="s">
        <v>792</v>
      </c>
      <c r="G78" s="905">
        <v>9.0</v>
      </c>
      <c r="H78" s="905">
        <v>9.0</v>
      </c>
      <c r="I78" s="905">
        <v>9.0</v>
      </c>
      <c r="J78" s="905"/>
      <c r="K78" s="971"/>
      <c r="L78" s="971">
        <v>9.0</v>
      </c>
      <c r="M78" s="905">
        <v>9.0</v>
      </c>
      <c r="N78" s="905">
        <v>9.0</v>
      </c>
      <c r="O78" s="905">
        <v>9.0</v>
      </c>
      <c r="P78" s="905">
        <v>9.0</v>
      </c>
      <c r="Q78" s="905"/>
      <c r="R78" s="971"/>
      <c r="S78" s="971">
        <v>9.0</v>
      </c>
      <c r="T78" s="905">
        <v>9.0</v>
      </c>
      <c r="U78" s="905">
        <v>9.0</v>
      </c>
      <c r="V78" s="905">
        <v>9.0</v>
      </c>
      <c r="W78" s="905">
        <v>9.0</v>
      </c>
      <c r="X78" s="905"/>
      <c r="Y78" s="971"/>
      <c r="Z78" s="971">
        <v>9.0</v>
      </c>
      <c r="AA78" s="905">
        <v>9.0</v>
      </c>
      <c r="AB78" s="905">
        <v>9.0</v>
      </c>
      <c r="AC78" s="905">
        <v>9.0</v>
      </c>
      <c r="AD78" s="905">
        <v>9.0</v>
      </c>
      <c r="AE78" s="905"/>
      <c r="AF78" s="971"/>
      <c r="AG78" s="971">
        <v>9.0</v>
      </c>
      <c r="AH78" s="905">
        <v>9.0</v>
      </c>
      <c r="AI78" s="905">
        <v>9.0</v>
      </c>
      <c r="AJ78" s="905">
        <v>9.0</v>
      </c>
      <c r="AK78" s="1189">
        <v>9.0</v>
      </c>
      <c r="AL78" s="404">
        <f t="shared" si="11"/>
        <v>23</v>
      </c>
      <c r="AM78" s="1029"/>
    </row>
    <row r="79" ht="21.0" customHeight="1">
      <c r="A79" s="1016"/>
      <c r="B79" s="1072"/>
      <c r="C79" s="1073"/>
      <c r="D79" s="260"/>
      <c r="E79" s="1074"/>
      <c r="F79" s="1075"/>
      <c r="G79" s="1076"/>
      <c r="H79" s="1077"/>
      <c r="I79" s="1077"/>
      <c r="J79" s="1077"/>
      <c r="K79" s="1077"/>
      <c r="L79" s="1077"/>
      <c r="M79" s="1077"/>
      <c r="N79" s="1076"/>
      <c r="O79" s="1077"/>
      <c r="P79" s="1077"/>
      <c r="Q79" s="1077"/>
      <c r="R79" s="1077"/>
      <c r="S79" s="1077"/>
      <c r="T79" s="1077"/>
      <c r="U79" s="1076"/>
      <c r="V79" s="1077"/>
      <c r="W79" s="1077"/>
      <c r="X79" s="1077"/>
      <c r="Y79" s="1077"/>
      <c r="Z79" s="1077"/>
      <c r="AA79" s="1077"/>
      <c r="AB79" s="1076"/>
      <c r="AC79" s="1077"/>
      <c r="AD79" s="1077"/>
      <c r="AE79" s="1077"/>
      <c r="AF79" s="1077"/>
      <c r="AG79" s="1077"/>
      <c r="AH79" s="1077"/>
      <c r="AI79" s="1076"/>
      <c r="AJ79" s="1077"/>
      <c r="AK79" s="1077"/>
      <c r="AL79" s="237"/>
      <c r="AM79" s="237"/>
    </row>
    <row r="80" ht="18.0" customHeight="1">
      <c r="A80" s="1010">
        <v>14.0</v>
      </c>
      <c r="B80" s="19" t="s">
        <v>102</v>
      </c>
      <c r="C80" s="19" t="s">
        <v>101</v>
      </c>
      <c r="D80" s="1257" t="s">
        <v>804</v>
      </c>
      <c r="E80" s="23"/>
      <c r="F80" s="863" t="s">
        <v>792</v>
      </c>
      <c r="G80" s="905">
        <v>9.0</v>
      </c>
      <c r="H80" s="905">
        <v>9.0</v>
      </c>
      <c r="I80" s="1205">
        <v>12.0</v>
      </c>
      <c r="J80" s="905"/>
      <c r="K80" s="1255"/>
      <c r="L80" s="1255">
        <v>9.0</v>
      </c>
      <c r="M80" s="905">
        <v>9.0</v>
      </c>
      <c r="N80" s="905">
        <v>9.0</v>
      </c>
      <c r="O80" s="1205">
        <v>12.0</v>
      </c>
      <c r="P80" s="905">
        <v>9.0</v>
      </c>
      <c r="Q80" s="905">
        <v>9.0</v>
      </c>
      <c r="R80" s="1243"/>
      <c r="S80" s="1255"/>
      <c r="T80" s="978"/>
      <c r="U80" s="978"/>
      <c r="V80" s="978"/>
      <c r="W80" s="978"/>
      <c r="X80" s="978"/>
      <c r="Y80" s="1206"/>
      <c r="Z80" s="1207"/>
      <c r="AA80" s="978"/>
      <c r="AB80" s="978"/>
      <c r="AC80" s="978"/>
      <c r="AD80" s="978"/>
      <c r="AE80" s="978"/>
      <c r="AF80" s="1206"/>
      <c r="AG80" s="1207"/>
      <c r="AH80" s="905">
        <v>9.0</v>
      </c>
      <c r="AI80" s="905">
        <v>9.0</v>
      </c>
      <c r="AJ80" s="1205">
        <v>12.0</v>
      </c>
      <c r="AK80" s="905">
        <v>9.0</v>
      </c>
      <c r="AL80" s="404">
        <f t="shared" ref="AL80:AL82" si="12">COUNT(G80:AK80)</f>
        <v>13</v>
      </c>
      <c r="AM80" s="1082"/>
    </row>
    <row r="81" ht="18.0" customHeight="1">
      <c r="A81" s="1010">
        <v>15.0</v>
      </c>
      <c r="B81" s="131" t="s">
        <v>105</v>
      </c>
      <c r="C81" s="19" t="s">
        <v>104</v>
      </c>
      <c r="D81" s="32"/>
      <c r="E81" s="23"/>
      <c r="F81" s="863" t="s">
        <v>792</v>
      </c>
      <c r="G81" s="1205">
        <v>12.0</v>
      </c>
      <c r="H81" s="905">
        <v>9.0</v>
      </c>
      <c r="I81" s="905">
        <v>9.0</v>
      </c>
      <c r="J81" s="1205">
        <v>12.0</v>
      </c>
      <c r="K81" s="971">
        <v>9.0</v>
      </c>
      <c r="L81" s="971"/>
      <c r="M81" s="1033">
        <v>9.0</v>
      </c>
      <c r="N81" s="1205">
        <v>12.0</v>
      </c>
      <c r="O81" s="905">
        <v>9.0</v>
      </c>
      <c r="P81" s="905">
        <v>9.0</v>
      </c>
      <c r="Q81" s="1205">
        <v>12.0</v>
      </c>
      <c r="R81" s="971">
        <v>9.0</v>
      </c>
      <c r="S81" s="981"/>
      <c r="T81" s="905">
        <v>9.0</v>
      </c>
      <c r="U81" s="1205">
        <v>12.0</v>
      </c>
      <c r="V81" s="905">
        <v>9.0</v>
      </c>
      <c r="W81" s="1205">
        <v>12.0</v>
      </c>
      <c r="X81" s="905">
        <v>9.0</v>
      </c>
      <c r="Y81" s="971">
        <v>9.0</v>
      </c>
      <c r="Z81" s="971"/>
      <c r="AA81" s="1205">
        <v>12.0</v>
      </c>
      <c r="AB81" s="905">
        <v>9.0</v>
      </c>
      <c r="AC81" s="1205">
        <v>12.0</v>
      </c>
      <c r="AD81" s="905">
        <v>9.0</v>
      </c>
      <c r="AE81" s="1205">
        <v>12.0</v>
      </c>
      <c r="AF81" s="971">
        <v>9.0</v>
      </c>
      <c r="AG81" s="971"/>
      <c r="AH81" s="905"/>
      <c r="AI81" s="1205">
        <v>12.0</v>
      </c>
      <c r="AJ81" s="905">
        <v>9.0</v>
      </c>
      <c r="AK81" s="1189">
        <v>9.0</v>
      </c>
      <c r="AL81" s="404">
        <f t="shared" si="12"/>
        <v>26</v>
      </c>
      <c r="AM81" s="1082"/>
    </row>
    <row r="82" ht="21.0" customHeight="1">
      <c r="A82" s="1010">
        <v>16.0</v>
      </c>
      <c r="B82" s="819" t="s">
        <v>858</v>
      </c>
      <c r="C82" s="1258"/>
      <c r="D82" s="71"/>
      <c r="E82" s="23"/>
      <c r="F82" s="863" t="s">
        <v>792</v>
      </c>
      <c r="G82" s="905">
        <v>9.0</v>
      </c>
      <c r="H82" s="1205">
        <v>12.0</v>
      </c>
      <c r="I82" s="905">
        <v>9.0</v>
      </c>
      <c r="J82" s="905">
        <v>9.0</v>
      </c>
      <c r="K82" s="971"/>
      <c r="L82" s="971"/>
      <c r="M82" s="1205">
        <v>12.0</v>
      </c>
      <c r="N82" s="905">
        <v>9.0</v>
      </c>
      <c r="O82" s="905">
        <v>9.0</v>
      </c>
      <c r="P82" s="1205">
        <v>12.0</v>
      </c>
      <c r="Q82" s="905"/>
      <c r="R82" s="981"/>
      <c r="S82" s="971">
        <v>9.0</v>
      </c>
      <c r="T82" s="1205">
        <v>12.0</v>
      </c>
      <c r="U82" s="905">
        <v>9.0</v>
      </c>
      <c r="V82" s="1205">
        <v>12.0</v>
      </c>
      <c r="W82" s="905">
        <v>9.0</v>
      </c>
      <c r="X82" s="1205">
        <v>12.0</v>
      </c>
      <c r="Y82" s="971"/>
      <c r="Z82" s="971">
        <v>9.0</v>
      </c>
      <c r="AA82" s="905">
        <v>9.0</v>
      </c>
      <c r="AB82" s="1205">
        <v>12.0</v>
      </c>
      <c r="AC82" s="905">
        <v>9.0</v>
      </c>
      <c r="AD82" s="1205">
        <v>12.0</v>
      </c>
      <c r="AE82" s="905">
        <v>9.0</v>
      </c>
      <c r="AF82" s="971"/>
      <c r="AG82" s="971">
        <v>9.0</v>
      </c>
      <c r="AH82" s="1205">
        <v>12.0</v>
      </c>
      <c r="AI82" s="905">
        <v>9.0</v>
      </c>
      <c r="AJ82" s="905">
        <v>9.0</v>
      </c>
      <c r="AK82" s="1205">
        <v>12.0</v>
      </c>
      <c r="AL82" s="404">
        <f t="shared" si="12"/>
        <v>25</v>
      </c>
      <c r="AM82" s="1082"/>
    </row>
    <row r="83" ht="21.0" customHeight="1">
      <c r="A83" s="1016"/>
      <c r="B83" s="1072"/>
      <c r="C83" s="1073"/>
      <c r="D83" s="260"/>
      <c r="E83" s="1074"/>
      <c r="F83" s="1075"/>
      <c r="G83" s="1076"/>
      <c r="H83" s="1077"/>
      <c r="I83" s="1077"/>
      <c r="J83" s="1077"/>
      <c r="K83" s="1077"/>
      <c r="L83" s="1077"/>
      <c r="M83" s="1077"/>
      <c r="N83" s="1076"/>
      <c r="O83" s="1077"/>
      <c r="P83" s="1077"/>
      <c r="Q83" s="1077"/>
      <c r="R83" s="1077"/>
      <c r="S83" s="1077"/>
      <c r="T83" s="1077"/>
      <c r="U83" s="1076"/>
      <c r="V83" s="1077"/>
      <c r="W83" s="1077"/>
      <c r="X83" s="1077"/>
      <c r="Y83" s="1077"/>
      <c r="Z83" s="1077"/>
      <c r="AA83" s="1077"/>
      <c r="AB83" s="1076"/>
      <c r="AC83" s="1077"/>
      <c r="AD83" s="1077"/>
      <c r="AE83" s="1077"/>
      <c r="AF83" s="1077"/>
      <c r="AG83" s="1077"/>
      <c r="AH83" s="1077"/>
      <c r="AI83" s="1076"/>
      <c r="AJ83" s="1077"/>
      <c r="AK83" s="1077"/>
      <c r="AL83" s="237"/>
      <c r="AM83" s="237"/>
    </row>
    <row r="84" ht="18.0" customHeight="1">
      <c r="A84" s="1010">
        <v>17.0</v>
      </c>
      <c r="B84" s="1259" t="s">
        <v>798</v>
      </c>
      <c r="C84" s="1260">
        <v>43748.0</v>
      </c>
      <c r="D84" s="1261" t="s">
        <v>292</v>
      </c>
      <c r="E84" s="811"/>
      <c r="F84" s="913"/>
      <c r="G84" s="905">
        <v>9.0</v>
      </c>
      <c r="H84" s="905">
        <v>9.0</v>
      </c>
      <c r="I84" s="905">
        <v>9.0</v>
      </c>
      <c r="J84" s="905">
        <v>9.0</v>
      </c>
      <c r="K84" s="1243"/>
      <c r="L84" s="1243"/>
      <c r="M84" s="905">
        <v>9.0</v>
      </c>
      <c r="N84" s="905">
        <v>9.0</v>
      </c>
      <c r="O84" s="905">
        <v>9.0</v>
      </c>
      <c r="P84" s="905">
        <v>9.0</v>
      </c>
      <c r="Q84" s="905">
        <v>9.0</v>
      </c>
      <c r="R84" s="1243"/>
      <c r="S84" s="1255"/>
      <c r="T84" s="905">
        <v>9.0</v>
      </c>
      <c r="U84" s="905">
        <v>9.0</v>
      </c>
      <c r="V84" s="905">
        <v>9.0</v>
      </c>
      <c r="W84" s="905">
        <v>9.0</v>
      </c>
      <c r="X84" s="905">
        <v>9.0</v>
      </c>
      <c r="Y84" s="978"/>
      <c r="Z84" s="978"/>
      <c r="AA84" s="978"/>
      <c r="AB84" s="978"/>
      <c r="AC84" s="978"/>
      <c r="AD84" s="978"/>
      <c r="AE84" s="978"/>
      <c r="AF84" s="1243"/>
      <c r="AG84" s="1255"/>
      <c r="AH84" s="905">
        <v>9.0</v>
      </c>
      <c r="AI84" s="905">
        <v>9.0</v>
      </c>
      <c r="AJ84" s="905">
        <v>9.0</v>
      </c>
      <c r="AK84" s="905">
        <v>9.0</v>
      </c>
      <c r="AL84" s="404">
        <f t="shared" ref="AL84:AL100" si="13">COUNT(F84:AK84)</f>
        <v>18</v>
      </c>
      <c r="AM84" s="1082"/>
    </row>
    <row r="85" ht="18.0" customHeight="1">
      <c r="A85" s="1010">
        <v>18.0</v>
      </c>
      <c r="B85" s="1259" t="s">
        <v>799</v>
      </c>
      <c r="C85" s="1262"/>
      <c r="D85" s="1010" t="s">
        <v>820</v>
      </c>
      <c r="E85" s="811"/>
      <c r="F85" s="863" t="s">
        <v>792</v>
      </c>
      <c r="G85" s="905">
        <v>9.0</v>
      </c>
      <c r="H85" s="905">
        <v>9.0</v>
      </c>
      <c r="I85" s="905">
        <v>9.0</v>
      </c>
      <c r="J85" s="905">
        <v>9.0</v>
      </c>
      <c r="K85" s="971"/>
      <c r="L85" s="971"/>
      <c r="M85" s="905">
        <v>9.0</v>
      </c>
      <c r="N85" s="905">
        <v>9.0</v>
      </c>
      <c r="O85" s="905">
        <v>9.0</v>
      </c>
      <c r="P85" s="905">
        <v>9.0</v>
      </c>
      <c r="Q85" s="905">
        <v>9.0</v>
      </c>
      <c r="R85" s="981"/>
      <c r="S85" s="971"/>
      <c r="T85" s="905">
        <v>9.0</v>
      </c>
      <c r="U85" s="905">
        <v>9.0</v>
      </c>
      <c r="V85" s="905">
        <v>9.0</v>
      </c>
      <c r="W85" s="905">
        <v>9.0</v>
      </c>
      <c r="X85" s="905">
        <v>9.0</v>
      </c>
      <c r="Y85" s="971"/>
      <c r="Z85" s="971"/>
      <c r="AA85" s="905">
        <v>9.0</v>
      </c>
      <c r="AB85" s="905">
        <v>9.0</v>
      </c>
      <c r="AC85" s="905">
        <v>9.0</v>
      </c>
      <c r="AD85" s="905">
        <v>9.0</v>
      </c>
      <c r="AE85" s="905">
        <v>9.0</v>
      </c>
      <c r="AF85" s="971"/>
      <c r="AG85" s="981"/>
      <c r="AH85" s="905">
        <v>9.0</v>
      </c>
      <c r="AI85" s="905">
        <v>9.0</v>
      </c>
      <c r="AJ85" s="905">
        <v>9.0</v>
      </c>
      <c r="AK85" s="905">
        <v>9.0</v>
      </c>
      <c r="AL85" s="404">
        <f t="shared" si="13"/>
        <v>23</v>
      </c>
      <c r="AM85" s="1082"/>
    </row>
    <row r="86" ht="18.0" customHeight="1">
      <c r="A86" s="1010">
        <v>19.0</v>
      </c>
      <c r="B86" s="1259" t="s">
        <v>800</v>
      </c>
      <c r="C86" s="1260">
        <v>43600.0</v>
      </c>
      <c r="D86" s="1261" t="s">
        <v>91</v>
      </c>
      <c r="E86" s="811"/>
      <c r="F86" s="863" t="s">
        <v>792</v>
      </c>
      <c r="G86" s="905">
        <v>9.0</v>
      </c>
      <c r="H86" s="905">
        <v>9.0</v>
      </c>
      <c r="I86" s="905">
        <v>9.0</v>
      </c>
      <c r="J86" s="905">
        <v>9.0</v>
      </c>
      <c r="K86" s="1243"/>
      <c r="L86" s="1243"/>
      <c r="M86" s="905">
        <v>9.0</v>
      </c>
      <c r="N86" s="905">
        <v>9.0</v>
      </c>
      <c r="O86" s="905">
        <v>9.0</v>
      </c>
      <c r="P86" s="905">
        <v>9.0</v>
      </c>
      <c r="Q86" s="905">
        <v>9.0</v>
      </c>
      <c r="R86" s="1243"/>
      <c r="S86" s="1255"/>
      <c r="T86" s="905">
        <v>9.0</v>
      </c>
      <c r="U86" s="905">
        <v>9.0</v>
      </c>
      <c r="V86" s="905">
        <v>9.0</v>
      </c>
      <c r="W86" s="905">
        <v>9.0</v>
      </c>
      <c r="X86" s="905">
        <v>9.0</v>
      </c>
      <c r="Y86" s="1243"/>
      <c r="Z86" s="1255"/>
      <c r="AA86" s="905">
        <v>9.0</v>
      </c>
      <c r="AB86" s="905">
        <v>9.0</v>
      </c>
      <c r="AC86" s="905">
        <v>9.0</v>
      </c>
      <c r="AD86" s="905">
        <v>9.0</v>
      </c>
      <c r="AE86" s="905">
        <v>9.0</v>
      </c>
      <c r="AF86" s="1243"/>
      <c r="AG86" s="1255"/>
      <c r="AH86" s="905">
        <v>9.0</v>
      </c>
      <c r="AI86" s="905">
        <v>9.0</v>
      </c>
      <c r="AJ86" s="905">
        <v>9.0</v>
      </c>
      <c r="AK86" s="1189">
        <v>9.0</v>
      </c>
      <c r="AL86" s="404">
        <f t="shared" si="13"/>
        <v>23</v>
      </c>
      <c r="AM86" s="1082"/>
    </row>
    <row r="87" ht="18.0" customHeight="1">
      <c r="A87" s="1010">
        <v>20.0</v>
      </c>
      <c r="B87" s="1259" t="s">
        <v>821</v>
      </c>
      <c r="C87" s="1262">
        <v>43525.0</v>
      </c>
      <c r="D87" s="1261" t="s">
        <v>296</v>
      </c>
      <c r="E87" s="1085"/>
      <c r="F87" s="863" t="s">
        <v>792</v>
      </c>
      <c r="G87" s="905">
        <v>9.0</v>
      </c>
      <c r="H87" s="905">
        <v>9.0</v>
      </c>
      <c r="I87" s="905">
        <v>9.0</v>
      </c>
      <c r="J87" s="905"/>
      <c r="K87" s="971"/>
      <c r="L87" s="971"/>
      <c r="M87" s="905">
        <v>9.0</v>
      </c>
      <c r="N87" s="905">
        <v>9.0</v>
      </c>
      <c r="O87" s="905">
        <v>9.0</v>
      </c>
      <c r="P87" s="905">
        <v>9.0</v>
      </c>
      <c r="Q87" s="905">
        <v>9.0</v>
      </c>
      <c r="R87" s="971">
        <v>9.0</v>
      </c>
      <c r="S87" s="981"/>
      <c r="T87" s="905">
        <v>9.0</v>
      </c>
      <c r="U87" s="905">
        <v>9.0</v>
      </c>
      <c r="V87" s="905">
        <v>9.0</v>
      </c>
      <c r="W87" s="905">
        <v>9.0</v>
      </c>
      <c r="X87" s="905">
        <v>9.0</v>
      </c>
      <c r="Y87" s="971"/>
      <c r="Z87" s="971"/>
      <c r="AA87" s="905">
        <v>9.0</v>
      </c>
      <c r="AB87" s="905">
        <v>9.0</v>
      </c>
      <c r="AC87" s="905">
        <v>9.0</v>
      </c>
      <c r="AD87" s="905">
        <v>9.0</v>
      </c>
      <c r="AE87" s="905">
        <v>9.0</v>
      </c>
      <c r="AF87" s="971"/>
      <c r="AG87" s="971"/>
      <c r="AH87" s="905">
        <v>9.0</v>
      </c>
      <c r="AI87" s="905">
        <v>9.0</v>
      </c>
      <c r="AJ87" s="905">
        <v>9.0</v>
      </c>
      <c r="AK87" s="905">
        <v>9.0</v>
      </c>
      <c r="AL87" s="404">
        <f t="shared" si="13"/>
        <v>23</v>
      </c>
      <c r="AM87" s="1082"/>
    </row>
    <row r="88" ht="18.0" customHeight="1">
      <c r="A88" s="1010">
        <v>21.0</v>
      </c>
      <c r="B88" s="1259" t="s">
        <v>801</v>
      </c>
      <c r="C88" s="1262"/>
      <c r="D88" s="1010" t="s">
        <v>867</v>
      </c>
      <c r="E88" s="1089"/>
      <c r="F88" s="913"/>
      <c r="G88" s="905"/>
      <c r="H88" s="905"/>
      <c r="I88" s="905"/>
      <c r="J88" s="905"/>
      <c r="K88" s="971"/>
      <c r="L88" s="971"/>
      <c r="M88" s="905"/>
      <c r="N88" s="905"/>
      <c r="O88" s="905"/>
      <c r="P88" s="905">
        <v>9.0</v>
      </c>
      <c r="Q88" s="905">
        <v>9.0</v>
      </c>
      <c r="R88" s="981"/>
      <c r="S88" s="971"/>
      <c r="T88" s="905">
        <v>9.0</v>
      </c>
      <c r="U88" s="905">
        <v>9.0</v>
      </c>
      <c r="V88" s="905">
        <v>9.0</v>
      </c>
      <c r="W88" s="905">
        <v>9.0</v>
      </c>
      <c r="X88" s="905">
        <v>9.0</v>
      </c>
      <c r="Y88" s="971"/>
      <c r="Z88" s="971"/>
      <c r="AA88" s="905">
        <v>9.0</v>
      </c>
      <c r="AB88" s="905">
        <v>9.0</v>
      </c>
      <c r="AC88" s="905">
        <v>9.0</v>
      </c>
      <c r="AD88" s="905">
        <v>9.0</v>
      </c>
      <c r="AE88" s="905">
        <v>9.0</v>
      </c>
      <c r="AF88" s="971"/>
      <c r="AG88" s="971"/>
      <c r="AH88" s="905">
        <v>9.0</v>
      </c>
      <c r="AI88" s="905">
        <v>9.0</v>
      </c>
      <c r="AJ88" s="905">
        <v>9.0</v>
      </c>
      <c r="AK88" s="1189">
        <v>9.0</v>
      </c>
      <c r="AL88" s="404">
        <f t="shared" si="13"/>
        <v>16</v>
      </c>
      <c r="AM88" s="1082"/>
    </row>
    <row r="89" ht="18.0" customHeight="1">
      <c r="A89" s="1010">
        <v>22.0</v>
      </c>
      <c r="B89" s="1259" t="s">
        <v>802</v>
      </c>
      <c r="C89" s="1263"/>
      <c r="D89" s="1010" t="s">
        <v>757</v>
      </c>
      <c r="E89" s="1089"/>
      <c r="F89" s="863" t="s">
        <v>792</v>
      </c>
      <c r="G89" s="905">
        <v>9.0</v>
      </c>
      <c r="H89" s="905">
        <v>9.0</v>
      </c>
      <c r="I89" s="905">
        <v>9.0</v>
      </c>
      <c r="J89" s="905">
        <v>9.0</v>
      </c>
      <c r="K89" s="1243"/>
      <c r="L89" s="1243"/>
      <c r="M89" s="905">
        <v>9.0</v>
      </c>
      <c r="N89" s="905">
        <v>9.0</v>
      </c>
      <c r="O89" s="905">
        <v>9.0</v>
      </c>
      <c r="P89" s="905">
        <v>9.0</v>
      </c>
      <c r="Q89" s="905">
        <v>9.0</v>
      </c>
      <c r="R89" s="1243"/>
      <c r="S89" s="1255"/>
      <c r="T89" s="905">
        <v>9.0</v>
      </c>
      <c r="U89" s="905">
        <v>9.0</v>
      </c>
      <c r="V89" s="905">
        <v>9.0</v>
      </c>
      <c r="W89" s="905">
        <v>9.0</v>
      </c>
      <c r="X89" s="905">
        <v>9.0</v>
      </c>
      <c r="Y89" s="1243"/>
      <c r="Z89" s="1255"/>
      <c r="AA89" s="905">
        <v>9.0</v>
      </c>
      <c r="AB89" s="905">
        <v>9.0</v>
      </c>
      <c r="AC89" s="905">
        <v>9.0</v>
      </c>
      <c r="AD89" s="905">
        <v>9.0</v>
      </c>
      <c r="AE89" s="905">
        <v>9.0</v>
      </c>
      <c r="AF89" s="1243"/>
      <c r="AG89" s="1255"/>
      <c r="AH89" s="905">
        <v>9.0</v>
      </c>
      <c r="AI89" s="905">
        <v>9.0</v>
      </c>
      <c r="AJ89" s="905">
        <v>9.0</v>
      </c>
      <c r="AK89" s="905">
        <v>9.0</v>
      </c>
      <c r="AL89" s="404">
        <f t="shared" si="13"/>
        <v>23</v>
      </c>
      <c r="AM89" s="1082"/>
    </row>
    <row r="90" ht="18.0" customHeight="1">
      <c r="A90" s="1010">
        <v>23.0</v>
      </c>
      <c r="B90" s="1259" t="s">
        <v>803</v>
      </c>
      <c r="C90" s="1262">
        <v>43485.0</v>
      </c>
      <c r="D90" s="1264" t="s">
        <v>769</v>
      </c>
      <c r="E90" s="811"/>
      <c r="F90" s="913"/>
      <c r="G90" s="905">
        <v>9.0</v>
      </c>
      <c r="H90" s="905">
        <v>9.0</v>
      </c>
      <c r="I90" s="905">
        <v>9.0</v>
      </c>
      <c r="J90" s="905">
        <v>9.0</v>
      </c>
      <c r="K90" s="971"/>
      <c r="L90" s="971"/>
      <c r="M90" s="905">
        <v>9.0</v>
      </c>
      <c r="N90" s="905">
        <v>9.0</v>
      </c>
      <c r="O90" s="905">
        <v>9.0</v>
      </c>
      <c r="P90" s="905">
        <v>9.0</v>
      </c>
      <c r="Q90" s="905">
        <v>9.0</v>
      </c>
      <c r="R90" s="971"/>
      <c r="S90" s="981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1206"/>
      <c r="AG90" s="1207"/>
      <c r="AH90" s="905">
        <v>9.0</v>
      </c>
      <c r="AI90" s="905">
        <v>9.0</v>
      </c>
      <c r="AJ90" s="905">
        <v>9.0</v>
      </c>
      <c r="AK90" s="905">
        <v>9.0</v>
      </c>
      <c r="AL90" s="404">
        <f t="shared" si="13"/>
        <v>13</v>
      </c>
      <c r="AM90" s="1082"/>
    </row>
    <row r="91" ht="18.0" customHeight="1">
      <c r="A91" s="1010">
        <v>24.0</v>
      </c>
      <c r="B91" s="1259" t="s">
        <v>805</v>
      </c>
      <c r="C91" s="1260">
        <v>43719.0</v>
      </c>
      <c r="D91" s="1264" t="s">
        <v>823</v>
      </c>
      <c r="E91" s="811"/>
      <c r="F91" s="913"/>
      <c r="G91" s="905">
        <v>9.0</v>
      </c>
      <c r="H91" s="905">
        <v>9.0</v>
      </c>
      <c r="I91" s="905">
        <v>9.0</v>
      </c>
      <c r="J91" s="905">
        <v>9.0</v>
      </c>
      <c r="K91" s="971"/>
      <c r="L91" s="971"/>
      <c r="M91" s="905">
        <v>9.0</v>
      </c>
      <c r="N91" s="905">
        <v>9.0</v>
      </c>
      <c r="O91" s="905">
        <v>9.0</v>
      </c>
      <c r="P91" s="905">
        <v>9.0</v>
      </c>
      <c r="Q91" s="905"/>
      <c r="R91" s="981"/>
      <c r="S91" s="971"/>
      <c r="T91" s="905">
        <v>9.0</v>
      </c>
      <c r="U91" s="905">
        <v>9.0</v>
      </c>
      <c r="V91" s="905">
        <v>9.0</v>
      </c>
      <c r="W91" s="905">
        <v>9.0</v>
      </c>
      <c r="X91" s="905">
        <v>9.0</v>
      </c>
      <c r="Y91" s="971"/>
      <c r="Z91" s="971"/>
      <c r="AA91" s="905">
        <v>9.0</v>
      </c>
      <c r="AB91" s="905">
        <v>9.0</v>
      </c>
      <c r="AC91" s="905">
        <v>9.0</v>
      </c>
      <c r="AD91" s="905">
        <v>9.0</v>
      </c>
      <c r="AE91" s="905">
        <v>9.0</v>
      </c>
      <c r="AF91" s="971">
        <v>9.0</v>
      </c>
      <c r="AG91" s="981"/>
      <c r="AH91" s="905">
        <v>9.0</v>
      </c>
      <c r="AI91" s="905">
        <v>9.0</v>
      </c>
      <c r="AJ91" s="905">
        <v>9.0</v>
      </c>
      <c r="AK91" s="905">
        <v>9.0</v>
      </c>
      <c r="AL91" s="404">
        <f t="shared" si="13"/>
        <v>23</v>
      </c>
      <c r="AM91" s="1082"/>
    </row>
    <row r="92" ht="18.0" customHeight="1">
      <c r="A92" s="1010">
        <v>25.0</v>
      </c>
      <c r="B92" s="1259" t="s">
        <v>806</v>
      </c>
      <c r="C92" s="1260">
        <v>43665.0</v>
      </c>
      <c r="D92" s="1261" t="s">
        <v>112</v>
      </c>
      <c r="E92" s="811"/>
      <c r="F92" s="913"/>
      <c r="G92" s="905">
        <v>9.0</v>
      </c>
      <c r="H92" s="905">
        <v>9.0</v>
      </c>
      <c r="I92" s="905">
        <v>9.0</v>
      </c>
      <c r="J92" s="905">
        <v>9.0</v>
      </c>
      <c r="K92" s="1243"/>
      <c r="L92" s="1243"/>
      <c r="M92" s="905">
        <v>9.0</v>
      </c>
      <c r="N92" s="905">
        <v>9.0</v>
      </c>
      <c r="O92" s="905">
        <v>9.0</v>
      </c>
      <c r="P92" s="905">
        <v>9.0</v>
      </c>
      <c r="Q92" s="905">
        <v>9.0</v>
      </c>
      <c r="R92" s="1243"/>
      <c r="S92" s="1255"/>
      <c r="T92" s="905">
        <v>9.0</v>
      </c>
      <c r="U92" s="905">
        <v>9.0</v>
      </c>
      <c r="V92" s="905">
        <v>9.0</v>
      </c>
      <c r="W92" s="905">
        <v>9.0</v>
      </c>
      <c r="X92" s="905">
        <v>9.0</v>
      </c>
      <c r="Y92" s="1243"/>
      <c r="Z92" s="1255"/>
      <c r="AA92" s="905">
        <v>9.0</v>
      </c>
      <c r="AB92" s="905">
        <v>9.0</v>
      </c>
      <c r="AC92" s="905">
        <v>9.0</v>
      </c>
      <c r="AD92" s="905">
        <v>9.0</v>
      </c>
      <c r="AE92" s="905">
        <v>9.0</v>
      </c>
      <c r="AF92" s="1243"/>
      <c r="AG92" s="1255"/>
      <c r="AH92" s="905">
        <v>9.0</v>
      </c>
      <c r="AI92" s="905">
        <v>9.0</v>
      </c>
      <c r="AJ92" s="905">
        <v>9.0</v>
      </c>
      <c r="AK92" s="1189">
        <v>9.0</v>
      </c>
      <c r="AL92" s="404">
        <f t="shared" si="13"/>
        <v>23</v>
      </c>
      <c r="AM92" s="1082"/>
    </row>
    <row r="93" ht="18.0" customHeight="1">
      <c r="A93" s="1010">
        <v>26.0</v>
      </c>
      <c r="B93" s="1259" t="s">
        <v>806</v>
      </c>
      <c r="C93" s="1260"/>
      <c r="D93" s="1010" t="s">
        <v>859</v>
      </c>
      <c r="E93" s="811"/>
      <c r="F93" s="913"/>
      <c r="G93" s="905">
        <v>9.0</v>
      </c>
      <c r="H93" s="905">
        <v>9.0</v>
      </c>
      <c r="I93" s="905">
        <v>9.0</v>
      </c>
      <c r="J93" s="905">
        <v>9.0</v>
      </c>
      <c r="K93" s="1255">
        <v>9.0</v>
      </c>
      <c r="L93" s="1243"/>
      <c r="M93" s="905">
        <v>9.0</v>
      </c>
      <c r="N93" s="905">
        <v>9.0</v>
      </c>
      <c r="O93" s="905">
        <v>9.0</v>
      </c>
      <c r="P93" s="905">
        <v>9.0</v>
      </c>
      <c r="Q93" s="1045"/>
      <c r="R93" s="1243"/>
      <c r="S93" s="1255"/>
      <c r="T93" s="1045"/>
      <c r="U93" s="1045"/>
      <c r="V93" s="1045"/>
      <c r="W93" s="905">
        <v>9.0</v>
      </c>
      <c r="X93" s="905">
        <v>9.0</v>
      </c>
      <c r="Y93" s="1243"/>
      <c r="Z93" s="1255"/>
      <c r="AA93" s="905">
        <v>9.0</v>
      </c>
      <c r="AB93" s="905">
        <v>9.0</v>
      </c>
      <c r="AC93" s="905">
        <v>9.0</v>
      </c>
      <c r="AD93" s="905">
        <v>9.0</v>
      </c>
      <c r="AE93" s="905">
        <v>9.0</v>
      </c>
      <c r="AF93" s="1243"/>
      <c r="AG93" s="1255"/>
      <c r="AH93" s="905">
        <v>9.0</v>
      </c>
      <c r="AI93" s="905">
        <v>9.0</v>
      </c>
      <c r="AJ93" s="905">
        <v>9.0</v>
      </c>
      <c r="AK93" s="1189">
        <v>9.0</v>
      </c>
      <c r="AL93" s="404">
        <f t="shared" si="13"/>
        <v>20</v>
      </c>
      <c r="AM93" s="1082"/>
    </row>
    <row r="94" ht="18.0" customHeight="1">
      <c r="A94" s="1010">
        <v>27.0</v>
      </c>
      <c r="B94" s="1259" t="s">
        <v>807</v>
      </c>
      <c r="C94" s="1260">
        <v>43812.0</v>
      </c>
      <c r="D94" s="1261" t="s">
        <v>297</v>
      </c>
      <c r="E94" s="811"/>
      <c r="F94" s="863" t="s">
        <v>792</v>
      </c>
      <c r="G94" s="905">
        <v>9.0</v>
      </c>
      <c r="H94" s="905">
        <v>9.0</v>
      </c>
      <c r="I94" s="905">
        <v>9.0</v>
      </c>
      <c r="J94" s="905">
        <v>9.0</v>
      </c>
      <c r="K94" s="971"/>
      <c r="L94" s="971"/>
      <c r="M94" s="905">
        <v>9.0</v>
      </c>
      <c r="N94" s="905">
        <v>9.0</v>
      </c>
      <c r="O94" s="905">
        <v>9.0</v>
      </c>
      <c r="P94" s="905">
        <v>9.0</v>
      </c>
      <c r="Q94" s="905">
        <v>9.0</v>
      </c>
      <c r="R94" s="971"/>
      <c r="S94" s="981"/>
      <c r="T94" s="905">
        <v>9.0</v>
      </c>
      <c r="U94" s="905">
        <v>9.0</v>
      </c>
      <c r="V94" s="905">
        <v>9.0</v>
      </c>
      <c r="W94" s="905">
        <v>9.0</v>
      </c>
      <c r="X94" s="905">
        <v>9.0</v>
      </c>
      <c r="Y94" s="971"/>
      <c r="Z94" s="971"/>
      <c r="AA94" s="905">
        <v>9.0</v>
      </c>
      <c r="AB94" s="905">
        <v>9.0</v>
      </c>
      <c r="AC94" s="905">
        <v>9.0</v>
      </c>
      <c r="AD94" s="905">
        <v>9.0</v>
      </c>
      <c r="AE94" s="905">
        <v>9.0</v>
      </c>
      <c r="AF94" s="971"/>
      <c r="AG94" s="971"/>
      <c r="AH94" s="905">
        <v>9.0</v>
      </c>
      <c r="AI94" s="905">
        <v>9.0</v>
      </c>
      <c r="AJ94" s="905">
        <v>9.0</v>
      </c>
      <c r="AK94" s="905">
        <v>9.0</v>
      </c>
      <c r="AL94" s="404">
        <f t="shared" si="13"/>
        <v>23</v>
      </c>
      <c r="AM94" s="1082"/>
    </row>
    <row r="95" ht="18.0" customHeight="1">
      <c r="A95" s="1010">
        <v>28.0</v>
      </c>
      <c r="B95" s="1259" t="s">
        <v>808</v>
      </c>
      <c r="C95" s="1262">
        <v>43802.0</v>
      </c>
      <c r="D95" s="1265" t="s">
        <v>119</v>
      </c>
      <c r="E95" s="811"/>
      <c r="F95" s="863" t="s">
        <v>792</v>
      </c>
      <c r="G95" s="905">
        <v>9.0</v>
      </c>
      <c r="H95" s="905">
        <v>9.0</v>
      </c>
      <c r="I95" s="905">
        <v>9.0</v>
      </c>
      <c r="J95" s="905">
        <v>9.0</v>
      </c>
      <c r="K95" s="971"/>
      <c r="L95" s="971"/>
      <c r="M95" s="905">
        <v>9.0</v>
      </c>
      <c r="N95" s="905">
        <v>9.0</v>
      </c>
      <c r="O95" s="905">
        <v>9.0</v>
      </c>
      <c r="P95" s="905">
        <v>9.0</v>
      </c>
      <c r="Q95" s="905">
        <v>9.0</v>
      </c>
      <c r="R95" s="981"/>
      <c r="S95" s="971"/>
      <c r="T95" s="905">
        <v>9.0</v>
      </c>
      <c r="U95" s="905">
        <v>9.0</v>
      </c>
      <c r="V95" s="905">
        <v>9.0</v>
      </c>
      <c r="W95" s="905">
        <v>9.0</v>
      </c>
      <c r="X95" s="905">
        <v>9.0</v>
      </c>
      <c r="Y95" s="971"/>
      <c r="Z95" s="971"/>
      <c r="AA95" s="905">
        <v>9.0</v>
      </c>
      <c r="AB95" s="905">
        <v>9.0</v>
      </c>
      <c r="AC95" s="905">
        <v>9.0</v>
      </c>
      <c r="AD95" s="905">
        <v>9.0</v>
      </c>
      <c r="AE95" s="905">
        <v>9.0</v>
      </c>
      <c r="AF95" s="971"/>
      <c r="AG95" s="981"/>
      <c r="AH95" s="905">
        <v>9.0</v>
      </c>
      <c r="AI95" s="905">
        <v>9.0</v>
      </c>
      <c r="AJ95" s="905">
        <v>9.0</v>
      </c>
      <c r="AK95" s="1189">
        <v>9.0</v>
      </c>
      <c r="AL95" s="404">
        <f t="shared" si="13"/>
        <v>23</v>
      </c>
      <c r="AM95" s="1082"/>
    </row>
    <row r="96" ht="18.0" customHeight="1">
      <c r="A96" s="1010">
        <v>29.0</v>
      </c>
      <c r="B96" s="1259" t="s">
        <v>809</v>
      </c>
      <c r="C96" s="1266"/>
      <c r="D96" s="1261" t="s">
        <v>810</v>
      </c>
      <c r="E96" s="811"/>
      <c r="F96" s="863" t="s">
        <v>792</v>
      </c>
      <c r="G96" s="905">
        <v>9.0</v>
      </c>
      <c r="H96" s="905">
        <v>9.0</v>
      </c>
      <c r="I96" s="905">
        <v>9.0</v>
      </c>
      <c r="J96" s="905">
        <v>9.0</v>
      </c>
      <c r="K96" s="1243"/>
      <c r="L96" s="1243"/>
      <c r="M96" s="905">
        <v>9.0</v>
      </c>
      <c r="N96" s="905">
        <v>9.0</v>
      </c>
      <c r="O96" s="905">
        <v>9.0</v>
      </c>
      <c r="P96" s="905">
        <v>9.0</v>
      </c>
      <c r="Q96" s="905">
        <v>9.0</v>
      </c>
      <c r="R96" s="1243"/>
      <c r="S96" s="1255"/>
      <c r="T96" s="905">
        <v>9.0</v>
      </c>
      <c r="U96" s="905">
        <v>9.0</v>
      </c>
      <c r="V96" s="905">
        <v>9.0</v>
      </c>
      <c r="W96" s="905">
        <v>9.0</v>
      </c>
      <c r="X96" s="905">
        <v>9.0</v>
      </c>
      <c r="Y96" s="1243"/>
      <c r="Z96" s="1255"/>
      <c r="AA96" s="905">
        <v>9.0</v>
      </c>
      <c r="AB96" s="905">
        <v>9.0</v>
      </c>
      <c r="AC96" s="905">
        <v>9.0</v>
      </c>
      <c r="AD96" s="905">
        <v>9.0</v>
      </c>
      <c r="AE96" s="905">
        <v>9.0</v>
      </c>
      <c r="AF96" s="1243"/>
      <c r="AG96" s="1255"/>
      <c r="AH96" s="905">
        <v>9.0</v>
      </c>
      <c r="AI96" s="905">
        <v>9.0</v>
      </c>
      <c r="AJ96" s="905">
        <v>9.0</v>
      </c>
      <c r="AK96" s="905">
        <v>9.0</v>
      </c>
      <c r="AL96" s="404">
        <f t="shared" si="13"/>
        <v>23</v>
      </c>
      <c r="AM96" s="1082"/>
    </row>
    <row r="97" ht="18.0" customHeight="1">
      <c r="A97" s="1010">
        <v>30.0</v>
      </c>
      <c r="B97" s="1259" t="s">
        <v>811</v>
      </c>
      <c r="C97" s="1263"/>
      <c r="D97" s="1261" t="s">
        <v>741</v>
      </c>
      <c r="E97" s="811"/>
      <c r="F97" s="863" t="s">
        <v>792</v>
      </c>
      <c r="G97" s="905">
        <v>9.0</v>
      </c>
      <c r="H97" s="905">
        <v>9.0</v>
      </c>
      <c r="I97" s="905">
        <v>9.0</v>
      </c>
      <c r="J97" s="905">
        <v>9.0</v>
      </c>
      <c r="K97" s="971"/>
      <c r="L97" s="971"/>
      <c r="M97" s="905">
        <v>9.0</v>
      </c>
      <c r="N97" s="905">
        <v>9.0</v>
      </c>
      <c r="O97" s="905">
        <v>9.0</v>
      </c>
      <c r="P97" s="905">
        <v>9.0</v>
      </c>
      <c r="Q97" s="905">
        <v>9.0</v>
      </c>
      <c r="R97" s="971"/>
      <c r="S97" s="981"/>
      <c r="T97" s="905">
        <v>9.0</v>
      </c>
      <c r="U97" s="905">
        <v>9.0</v>
      </c>
      <c r="V97" s="905">
        <v>9.0</v>
      </c>
      <c r="W97" s="905">
        <v>9.0</v>
      </c>
      <c r="X97" s="905">
        <v>9.0</v>
      </c>
      <c r="Y97" s="971"/>
      <c r="Z97" s="971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1207"/>
      <c r="AL97" s="404">
        <f t="shared" si="13"/>
        <v>14</v>
      </c>
      <c r="AM97" s="1082"/>
    </row>
    <row r="98" ht="18.0" customHeight="1">
      <c r="A98" s="1010">
        <v>31.0</v>
      </c>
      <c r="B98" s="1259" t="s">
        <v>814</v>
      </c>
      <c r="C98" s="1260">
        <v>43718.0</v>
      </c>
      <c r="D98" s="1261" t="s">
        <v>815</v>
      </c>
      <c r="E98" s="811"/>
      <c r="F98" s="863" t="s">
        <v>792</v>
      </c>
      <c r="G98" s="905">
        <v>9.0</v>
      </c>
      <c r="H98" s="905">
        <v>9.0</v>
      </c>
      <c r="I98" s="905">
        <v>9.0</v>
      </c>
      <c r="J98" s="905">
        <v>9.0</v>
      </c>
      <c r="K98" s="971"/>
      <c r="L98" s="971"/>
      <c r="M98" s="905">
        <v>9.0</v>
      </c>
      <c r="N98" s="905">
        <v>9.0</v>
      </c>
      <c r="O98" s="905">
        <v>9.0</v>
      </c>
      <c r="P98" s="905">
        <v>9.0</v>
      </c>
      <c r="Q98" s="905">
        <v>9.0</v>
      </c>
      <c r="R98" s="981"/>
      <c r="S98" s="971"/>
      <c r="T98" s="905">
        <v>9.0</v>
      </c>
      <c r="U98" s="905">
        <v>9.0</v>
      </c>
      <c r="V98" s="905">
        <v>9.0</v>
      </c>
      <c r="W98" s="905">
        <v>9.0</v>
      </c>
      <c r="X98" s="905">
        <v>9.0</v>
      </c>
      <c r="Y98" s="971"/>
      <c r="Z98" s="971"/>
      <c r="AA98" s="905">
        <v>9.0</v>
      </c>
      <c r="AB98" s="905">
        <v>9.0</v>
      </c>
      <c r="AC98" s="905">
        <v>9.0</v>
      </c>
      <c r="AD98" s="905">
        <v>9.0</v>
      </c>
      <c r="AE98" s="905">
        <v>9.0</v>
      </c>
      <c r="AF98" s="971"/>
      <c r="AG98" s="981"/>
      <c r="AH98" s="905">
        <v>9.0</v>
      </c>
      <c r="AI98" s="905">
        <v>9.0</v>
      </c>
      <c r="AJ98" s="905">
        <v>9.0</v>
      </c>
      <c r="AK98" s="905">
        <v>9.0</v>
      </c>
      <c r="AL98" s="404">
        <f t="shared" si="13"/>
        <v>23</v>
      </c>
      <c r="AM98" s="1082"/>
    </row>
    <row r="99" ht="18.0" customHeight="1">
      <c r="A99" s="1010">
        <v>32.0</v>
      </c>
      <c r="B99" s="1259" t="s">
        <v>812</v>
      </c>
      <c r="C99" s="1260">
        <v>43634.0</v>
      </c>
      <c r="D99" s="1010" t="s">
        <v>140</v>
      </c>
      <c r="E99" s="811"/>
      <c r="F99" s="863" t="s">
        <v>792</v>
      </c>
      <c r="G99" s="905">
        <v>9.0</v>
      </c>
      <c r="H99" s="905">
        <v>9.0</v>
      </c>
      <c r="I99" s="905">
        <v>9.0</v>
      </c>
      <c r="J99" s="905">
        <v>9.0</v>
      </c>
      <c r="K99" s="1243"/>
      <c r="L99" s="1243"/>
      <c r="M99" s="905">
        <v>9.0</v>
      </c>
      <c r="N99" s="905">
        <v>9.0</v>
      </c>
      <c r="O99" s="905">
        <v>9.0</v>
      </c>
      <c r="P99" s="905">
        <v>9.0</v>
      </c>
      <c r="Q99" s="905">
        <v>9.0</v>
      </c>
      <c r="R99" s="1243"/>
      <c r="S99" s="1255"/>
      <c r="T99" s="905">
        <v>9.0</v>
      </c>
      <c r="U99" s="905">
        <v>9.0</v>
      </c>
      <c r="V99" s="905">
        <v>9.0</v>
      </c>
      <c r="W99" s="905">
        <v>9.0</v>
      </c>
      <c r="X99" s="905">
        <v>9.0</v>
      </c>
      <c r="Y99" s="1243"/>
      <c r="Z99" s="1255"/>
      <c r="AA99" s="905">
        <v>9.0</v>
      </c>
      <c r="AB99" s="905">
        <v>9.0</v>
      </c>
      <c r="AC99" s="905">
        <v>9.0</v>
      </c>
      <c r="AD99" s="905">
        <v>9.0</v>
      </c>
      <c r="AE99" s="905">
        <v>9.0</v>
      </c>
      <c r="AF99" s="1243"/>
      <c r="AG99" s="1255"/>
      <c r="AH99" s="905">
        <v>9.0</v>
      </c>
      <c r="AI99" s="905">
        <v>9.0</v>
      </c>
      <c r="AJ99" s="905">
        <v>9.0</v>
      </c>
      <c r="AK99" s="1189">
        <v>9.0</v>
      </c>
      <c r="AL99" s="404">
        <f t="shared" si="13"/>
        <v>23</v>
      </c>
      <c r="AM99" s="1082"/>
    </row>
    <row r="100" ht="18.0" customHeight="1">
      <c r="A100" s="1010">
        <v>33.0</v>
      </c>
      <c r="B100" s="1259" t="s">
        <v>813</v>
      </c>
      <c r="C100" s="1260">
        <v>43749.0</v>
      </c>
      <c r="D100" s="1010" t="s">
        <v>286</v>
      </c>
      <c r="E100" s="811"/>
      <c r="F100" s="863" t="s">
        <v>792</v>
      </c>
      <c r="G100" s="905">
        <v>9.0</v>
      </c>
      <c r="H100" s="905">
        <v>9.0</v>
      </c>
      <c r="I100" s="905">
        <v>9.0</v>
      </c>
      <c r="J100" s="905">
        <v>9.0</v>
      </c>
      <c r="K100" s="971"/>
      <c r="L100" s="971"/>
      <c r="M100" s="905">
        <v>9.0</v>
      </c>
      <c r="N100" s="905">
        <v>9.0</v>
      </c>
      <c r="O100" s="905">
        <v>9.0</v>
      </c>
      <c r="P100" s="905">
        <v>9.0</v>
      </c>
      <c r="Q100" s="905">
        <v>9.0</v>
      </c>
      <c r="R100" s="971"/>
      <c r="S100" s="981"/>
      <c r="T100" s="905">
        <v>9.0</v>
      </c>
      <c r="U100" s="905">
        <v>9.0</v>
      </c>
      <c r="V100" s="905">
        <v>9.0</v>
      </c>
      <c r="W100" s="905">
        <v>9.0</v>
      </c>
      <c r="X100" s="905">
        <v>9.0</v>
      </c>
      <c r="Y100" s="971"/>
      <c r="Z100" s="971"/>
      <c r="AA100" s="905">
        <v>9.0</v>
      </c>
      <c r="AB100" s="905">
        <v>9.0</v>
      </c>
      <c r="AC100" s="905">
        <v>9.0</v>
      </c>
      <c r="AD100" s="905">
        <v>9.0</v>
      </c>
      <c r="AE100" s="905">
        <v>9.0</v>
      </c>
      <c r="AF100" s="971"/>
      <c r="AG100" s="971"/>
      <c r="AH100" s="905">
        <v>9.0</v>
      </c>
      <c r="AI100" s="905">
        <v>9.0</v>
      </c>
      <c r="AJ100" s="905">
        <v>9.0</v>
      </c>
      <c r="AK100" s="905">
        <v>9.0</v>
      </c>
      <c r="AL100" s="404">
        <f t="shared" si="13"/>
        <v>23</v>
      </c>
      <c r="AM100" s="1082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1162"/>
      <c r="X101" s="1162"/>
      <c r="Y101" s="89"/>
      <c r="Z101" s="89"/>
      <c r="AA101" s="89"/>
      <c r="AB101" s="89"/>
      <c r="AC101" s="1163"/>
      <c r="AD101" s="1163"/>
      <c r="AE101" s="1163"/>
      <c r="AF101" s="89"/>
      <c r="AG101" s="89"/>
      <c r="AH101" s="89"/>
      <c r="AI101" s="89"/>
      <c r="AJ101" s="89"/>
      <c r="AK101" s="89"/>
      <c r="AL101" s="89"/>
      <c r="AM101" s="89"/>
    </row>
  </sheetData>
  <mergeCells count="13">
    <mergeCell ref="D70:D72"/>
    <mergeCell ref="D74:D75"/>
    <mergeCell ref="E74:E75"/>
    <mergeCell ref="D77:D78"/>
    <mergeCell ref="E77:E78"/>
    <mergeCell ref="D80:D82"/>
    <mergeCell ref="C1:AJ1"/>
    <mergeCell ref="D3:D33"/>
    <mergeCell ref="F38:AL40"/>
    <mergeCell ref="P49:S49"/>
    <mergeCell ref="D63:D68"/>
    <mergeCell ref="E63:E68"/>
    <mergeCell ref="E70:E7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5.14"/>
    <col customWidth="1" hidden="1" min="3" max="3" width="15.14"/>
    <col customWidth="1" min="4" max="4" width="14.86"/>
    <col customWidth="1" hidden="1" min="5" max="5" width="22.86"/>
    <col customWidth="1" min="6" max="6" width="14.86"/>
    <col customWidth="1" min="7" max="36" width="5.86"/>
    <col customWidth="1" hidden="1" min="37" max="37" width="5.86"/>
    <col customWidth="1" min="38" max="39" width="8.0"/>
  </cols>
  <sheetData>
    <row r="1" ht="18.75" customHeight="1">
      <c r="A1" s="1166">
        <v>11.0</v>
      </c>
      <c r="B1" s="295"/>
      <c r="C1" s="817" t="s">
        <v>868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/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869</v>
      </c>
      <c r="F2" s="818" t="s">
        <v>870</v>
      </c>
      <c r="G2" s="897">
        <v>1.0</v>
      </c>
      <c r="H2" s="327">
        <v>2.0</v>
      </c>
      <c r="I2" s="327">
        <v>3.0</v>
      </c>
      <c r="J2" s="166">
        <v>4.0</v>
      </c>
      <c r="K2" s="328">
        <v>5.0</v>
      </c>
      <c r="L2" s="328">
        <v>6.0</v>
      </c>
      <c r="M2" s="212">
        <v>7.0</v>
      </c>
      <c r="N2" s="165">
        <v>8.0</v>
      </c>
      <c r="O2" s="166">
        <v>9.0</v>
      </c>
      <c r="P2" s="166">
        <v>10.0</v>
      </c>
      <c r="Q2" s="165">
        <v>11.0</v>
      </c>
      <c r="R2" s="165">
        <v>12.0</v>
      </c>
      <c r="S2" s="165">
        <v>13.0</v>
      </c>
      <c r="T2" s="165">
        <v>14.0</v>
      </c>
      <c r="U2" s="165">
        <v>15.0</v>
      </c>
      <c r="V2" s="166">
        <v>16.0</v>
      </c>
      <c r="W2" s="166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6">
        <v>30.0</v>
      </c>
      <c r="AK2" s="970"/>
      <c r="AL2" s="404" t="s">
        <v>274</v>
      </c>
      <c r="AM2" s="404" t="s">
        <v>274</v>
      </c>
    </row>
    <row r="3" ht="15.0" customHeight="1">
      <c r="A3" s="19">
        <v>1.0</v>
      </c>
      <c r="B3" s="1215" t="s">
        <v>826</v>
      </c>
      <c r="C3" s="358"/>
      <c r="D3" s="22" t="s">
        <v>736</v>
      </c>
      <c r="E3" s="338"/>
      <c r="F3" s="913"/>
      <c r="G3" s="905">
        <v>9.0</v>
      </c>
      <c r="H3" s="971"/>
      <c r="I3" s="971"/>
      <c r="J3" s="971"/>
      <c r="K3" s="905">
        <v>9.0</v>
      </c>
      <c r="L3" s="905">
        <v>9.0</v>
      </c>
      <c r="M3" s="905">
        <v>9.0</v>
      </c>
      <c r="N3" s="905">
        <v>9.0</v>
      </c>
      <c r="O3" s="971">
        <v>9.0</v>
      </c>
      <c r="P3" s="971"/>
      <c r="Q3" s="905">
        <v>9.0</v>
      </c>
      <c r="R3" s="1033">
        <v>9.0</v>
      </c>
      <c r="S3" s="905"/>
      <c r="T3" s="905">
        <v>9.0</v>
      </c>
      <c r="U3" s="898" t="s">
        <v>193</v>
      </c>
      <c r="V3" s="971"/>
      <c r="W3" s="971"/>
      <c r="X3" s="988"/>
      <c r="Y3" s="988"/>
      <c r="Z3" s="988"/>
      <c r="AA3" s="988"/>
      <c r="AB3" s="988"/>
      <c r="AC3" s="988"/>
      <c r="AD3" s="988"/>
      <c r="AE3" s="898" t="s">
        <v>193</v>
      </c>
      <c r="AF3" s="1267">
        <v>43497.0</v>
      </c>
      <c r="AG3" s="905">
        <v>9.0</v>
      </c>
      <c r="AH3" s="905">
        <v>9.0</v>
      </c>
      <c r="AI3" s="905">
        <v>9.0</v>
      </c>
      <c r="AJ3" s="1255">
        <v>9.0</v>
      </c>
      <c r="AK3" s="905"/>
      <c r="AL3" s="404">
        <f t="shared" ref="AL3:AL15" si="1">COUNT(F3:AK3)</f>
        <v>14</v>
      </c>
      <c r="AM3" s="1030">
        <v>1.0</v>
      </c>
    </row>
    <row r="4" ht="15.0" customHeight="1">
      <c r="A4" s="19">
        <v>2.0</v>
      </c>
      <c r="B4" s="1218" t="s">
        <v>157</v>
      </c>
      <c r="C4" s="359"/>
      <c r="D4" s="32"/>
      <c r="E4" s="338"/>
      <c r="F4" s="913"/>
      <c r="G4" s="898">
        <v>12.0</v>
      </c>
      <c r="H4" s="971"/>
      <c r="I4" s="971"/>
      <c r="J4" s="971"/>
      <c r="K4" s="905">
        <v>9.0</v>
      </c>
      <c r="L4" s="905">
        <v>9.0</v>
      </c>
      <c r="M4" s="905">
        <v>9.0</v>
      </c>
      <c r="N4" s="905">
        <v>9.0</v>
      </c>
      <c r="O4" s="971"/>
      <c r="P4" s="1268">
        <v>12.0</v>
      </c>
      <c r="Q4" s="905">
        <v>9.0</v>
      </c>
      <c r="R4" s="905">
        <v>9.0</v>
      </c>
      <c r="S4" s="905"/>
      <c r="T4" s="905">
        <v>9.0</v>
      </c>
      <c r="U4" s="905">
        <v>9.0</v>
      </c>
      <c r="V4" s="971"/>
      <c r="W4" s="971"/>
      <c r="X4" s="98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1207"/>
      <c r="AK4" s="905"/>
      <c r="AL4" s="404">
        <f t="shared" si="1"/>
        <v>10</v>
      </c>
      <c r="AM4" s="1030">
        <v>1.0</v>
      </c>
    </row>
    <row r="5" ht="15.0" customHeight="1">
      <c r="A5" s="19">
        <v>3.0</v>
      </c>
      <c r="B5" s="1218" t="s">
        <v>827</v>
      </c>
      <c r="C5" s="358"/>
      <c r="D5" s="32"/>
      <c r="E5" s="338"/>
      <c r="F5" s="913"/>
      <c r="G5" s="905">
        <v>9.0</v>
      </c>
      <c r="H5" s="971"/>
      <c r="I5" s="971"/>
      <c r="J5" s="971"/>
      <c r="K5" s="905">
        <v>9.0</v>
      </c>
      <c r="L5" s="905">
        <v>9.0</v>
      </c>
      <c r="M5" s="905">
        <v>9.0</v>
      </c>
      <c r="N5" s="898">
        <v>12.0</v>
      </c>
      <c r="O5" s="971"/>
      <c r="P5" s="971"/>
      <c r="Q5" s="905">
        <v>9.0</v>
      </c>
      <c r="R5" s="905">
        <v>9.0</v>
      </c>
      <c r="S5" s="905">
        <v>9.0</v>
      </c>
      <c r="T5" s="905">
        <v>9.0</v>
      </c>
      <c r="U5" s="898">
        <v>12.0</v>
      </c>
      <c r="V5" s="971"/>
      <c r="W5" s="971">
        <v>9.0</v>
      </c>
      <c r="X5" s="905">
        <v>9.0</v>
      </c>
      <c r="Y5" s="898" t="s">
        <v>193</v>
      </c>
      <c r="Z5" s="905"/>
      <c r="AA5" s="898">
        <v>12.0</v>
      </c>
      <c r="AB5" s="905">
        <v>9.0</v>
      </c>
      <c r="AC5" s="898">
        <v>12.0</v>
      </c>
      <c r="AD5" s="971"/>
      <c r="AE5" s="905">
        <v>9.0</v>
      </c>
      <c r="AF5" s="905">
        <v>9.0</v>
      </c>
      <c r="AG5" s="905">
        <v>9.0</v>
      </c>
      <c r="AH5" s="905">
        <v>9.0</v>
      </c>
      <c r="AI5" s="905">
        <v>9.0</v>
      </c>
      <c r="AJ5" s="971"/>
      <c r="AK5" s="905"/>
      <c r="AL5" s="404">
        <f t="shared" si="1"/>
        <v>20</v>
      </c>
      <c r="AM5" s="1030">
        <v>1.0</v>
      </c>
    </row>
    <row r="6" ht="15.0" customHeight="1">
      <c r="A6" s="19">
        <v>4.0</v>
      </c>
      <c r="B6" s="1220" t="s">
        <v>198</v>
      </c>
      <c r="C6" s="358"/>
      <c r="D6" s="32"/>
      <c r="E6" s="338"/>
      <c r="F6" s="913"/>
      <c r="G6" s="905">
        <v>9.0</v>
      </c>
      <c r="H6" s="971"/>
      <c r="I6" s="898">
        <v>12.0</v>
      </c>
      <c r="J6" s="971"/>
      <c r="K6" s="898">
        <v>12.0</v>
      </c>
      <c r="L6" s="905">
        <v>9.0</v>
      </c>
      <c r="M6" s="905"/>
      <c r="N6" s="905">
        <v>9.0</v>
      </c>
      <c r="O6" s="971"/>
      <c r="P6" s="971"/>
      <c r="Q6" s="905">
        <v>9.0</v>
      </c>
      <c r="R6" s="905">
        <v>9.0</v>
      </c>
      <c r="S6" s="905">
        <v>9.0</v>
      </c>
      <c r="T6" s="898">
        <v>12.0</v>
      </c>
      <c r="U6" s="905"/>
      <c r="V6" s="971"/>
      <c r="W6" s="898">
        <v>12.0</v>
      </c>
      <c r="X6" s="905">
        <v>9.0</v>
      </c>
      <c r="Y6" s="905">
        <v>9.0</v>
      </c>
      <c r="Z6" s="898">
        <v>12.0</v>
      </c>
      <c r="AA6" s="905">
        <v>9.0</v>
      </c>
      <c r="AB6" s="905">
        <v>9.0</v>
      </c>
      <c r="AC6" s="971"/>
      <c r="AD6" s="971"/>
      <c r="AE6" s="905">
        <v>9.0</v>
      </c>
      <c r="AF6" s="905"/>
      <c r="AG6" s="905">
        <v>9.0</v>
      </c>
      <c r="AH6" s="905">
        <v>9.0</v>
      </c>
      <c r="AI6" s="898">
        <v>12.0</v>
      </c>
      <c r="AJ6" s="898" t="s">
        <v>193</v>
      </c>
      <c r="AK6" s="905"/>
      <c r="AL6" s="404">
        <f t="shared" si="1"/>
        <v>19</v>
      </c>
      <c r="AM6" s="1030">
        <v>1.0</v>
      </c>
    </row>
    <row r="7" ht="15.0" customHeight="1">
      <c r="A7" s="19">
        <v>5.0</v>
      </c>
      <c r="B7" s="1220" t="s">
        <v>23</v>
      </c>
      <c r="C7" s="358"/>
      <c r="D7" s="32"/>
      <c r="E7" s="338"/>
      <c r="F7" s="913"/>
      <c r="G7" s="905">
        <v>9.0</v>
      </c>
      <c r="H7" s="1243"/>
      <c r="I7" s="971"/>
      <c r="J7" s="971"/>
      <c r="K7" s="905">
        <v>9.0</v>
      </c>
      <c r="L7" s="905">
        <v>9.0</v>
      </c>
      <c r="M7" s="905">
        <v>9.0</v>
      </c>
      <c r="N7" s="905">
        <v>9.0</v>
      </c>
      <c r="O7" s="898">
        <v>12.0</v>
      </c>
      <c r="P7" s="971"/>
      <c r="Q7" s="905">
        <v>9.0</v>
      </c>
      <c r="R7" s="905">
        <v>9.0</v>
      </c>
      <c r="S7" s="905"/>
      <c r="T7" s="905">
        <v>9.0</v>
      </c>
      <c r="U7" s="905">
        <v>9.0</v>
      </c>
      <c r="V7" s="971"/>
      <c r="W7" s="971"/>
      <c r="X7" s="905">
        <v>9.0</v>
      </c>
      <c r="Y7" s="898">
        <v>12.0</v>
      </c>
      <c r="Z7" s="905">
        <v>9.0</v>
      </c>
      <c r="AA7" s="905">
        <v>9.0</v>
      </c>
      <c r="AB7" s="905"/>
      <c r="AC7" s="1243"/>
      <c r="AD7" s="898">
        <v>12.0</v>
      </c>
      <c r="AE7" s="905">
        <v>9.0</v>
      </c>
      <c r="AF7" s="905">
        <v>9.0</v>
      </c>
      <c r="AG7" s="905">
        <v>9.0</v>
      </c>
      <c r="AH7" s="898">
        <v>12.0</v>
      </c>
      <c r="AI7" s="905">
        <v>9.0</v>
      </c>
      <c r="AJ7" s="1255"/>
      <c r="AK7" s="905"/>
      <c r="AL7" s="404">
        <f t="shared" si="1"/>
        <v>20</v>
      </c>
      <c r="AM7" s="1030">
        <v>1.0</v>
      </c>
    </row>
    <row r="8" ht="15.0" customHeight="1">
      <c r="A8" s="19">
        <v>6.0</v>
      </c>
      <c r="B8" s="1218" t="s">
        <v>760</v>
      </c>
      <c r="C8" s="358"/>
      <c r="D8" s="32"/>
      <c r="E8" s="338"/>
      <c r="F8" s="913"/>
      <c r="G8" s="1045"/>
      <c r="H8" s="1045"/>
      <c r="I8" s="1045"/>
      <c r="J8" s="1176"/>
      <c r="K8" s="1176"/>
      <c r="L8" s="905">
        <v>9.0</v>
      </c>
      <c r="M8" s="905">
        <v>9.0</v>
      </c>
      <c r="N8" s="905">
        <v>9.0</v>
      </c>
      <c r="O8" s="971"/>
      <c r="P8" s="971"/>
      <c r="Q8" s="905">
        <v>9.0</v>
      </c>
      <c r="R8" s="898">
        <v>12.0</v>
      </c>
      <c r="S8" s="905">
        <v>9.0</v>
      </c>
      <c r="T8" s="905">
        <v>9.0</v>
      </c>
      <c r="U8" s="905">
        <v>9.0</v>
      </c>
      <c r="V8" s="898">
        <v>12.0</v>
      </c>
      <c r="W8" s="971"/>
      <c r="X8" s="898">
        <v>12.0</v>
      </c>
      <c r="Y8" s="905"/>
      <c r="Z8" s="905">
        <v>9.0</v>
      </c>
      <c r="AA8" s="905">
        <v>9.0</v>
      </c>
      <c r="AB8" s="905">
        <v>9.0</v>
      </c>
      <c r="AC8" s="971"/>
      <c r="AD8" s="971"/>
      <c r="AE8" s="905">
        <v>9.0</v>
      </c>
      <c r="AF8" s="905">
        <v>9.0</v>
      </c>
      <c r="AG8" s="898">
        <v>12.0</v>
      </c>
      <c r="AH8" s="905">
        <v>9.0</v>
      </c>
      <c r="AI8" s="905">
        <v>9.0</v>
      </c>
      <c r="AJ8" s="898" t="s">
        <v>193</v>
      </c>
      <c r="AK8" s="905"/>
      <c r="AL8" s="404">
        <f t="shared" si="1"/>
        <v>18</v>
      </c>
      <c r="AM8" s="1030">
        <v>1.0</v>
      </c>
    </row>
    <row r="9" ht="15.0" customHeight="1">
      <c r="A9" s="19">
        <v>7.0</v>
      </c>
      <c r="B9" s="1218" t="s">
        <v>714</v>
      </c>
      <c r="C9" s="358"/>
      <c r="D9" s="32"/>
      <c r="E9" s="1221"/>
      <c r="F9" s="913"/>
      <c r="G9" s="905">
        <v>9.0</v>
      </c>
      <c r="H9" s="898">
        <v>12.0</v>
      </c>
      <c r="I9" s="971"/>
      <c r="J9" s="971"/>
      <c r="K9" s="988"/>
      <c r="L9" s="988"/>
      <c r="M9" s="988"/>
      <c r="N9" s="988"/>
      <c r="O9" s="988"/>
      <c r="P9" s="988"/>
      <c r="Q9" s="988"/>
      <c r="R9" s="988"/>
      <c r="S9" s="988"/>
      <c r="T9" s="988"/>
      <c r="U9" s="988"/>
      <c r="V9" s="988"/>
      <c r="W9" s="988"/>
      <c r="X9" s="905">
        <v>9.0</v>
      </c>
      <c r="Y9" s="905">
        <v>9.0</v>
      </c>
      <c r="Z9" s="905"/>
      <c r="AA9" s="905">
        <v>9.0</v>
      </c>
      <c r="AB9" s="905">
        <v>9.0</v>
      </c>
      <c r="AC9" s="971"/>
      <c r="AD9" s="971"/>
      <c r="AE9" s="905">
        <v>9.0</v>
      </c>
      <c r="AF9" s="898">
        <v>12.0</v>
      </c>
      <c r="AG9" s="905">
        <v>9.0</v>
      </c>
      <c r="AH9" s="905">
        <v>9.0</v>
      </c>
      <c r="AI9" s="905">
        <v>9.0</v>
      </c>
      <c r="AJ9" s="1255">
        <v>9.0</v>
      </c>
      <c r="AK9" s="1031"/>
      <c r="AL9" s="404">
        <f t="shared" si="1"/>
        <v>12</v>
      </c>
      <c r="AM9" s="1030">
        <v>1.0</v>
      </c>
    </row>
    <row r="10" ht="15.0" customHeight="1">
      <c r="A10" s="19">
        <v>8.0</v>
      </c>
      <c r="B10" s="1220" t="s">
        <v>828</v>
      </c>
      <c r="C10" s="358"/>
      <c r="D10" s="32"/>
      <c r="E10" s="43"/>
      <c r="F10" s="913"/>
      <c r="G10" s="898">
        <v>12.0</v>
      </c>
      <c r="H10" s="971">
        <v>9.0</v>
      </c>
      <c r="I10" s="971"/>
      <c r="J10" s="971"/>
      <c r="K10" s="905">
        <v>9.0</v>
      </c>
      <c r="L10" s="905"/>
      <c r="M10" s="905">
        <v>9.0</v>
      </c>
      <c r="N10" s="898">
        <v>12.0</v>
      </c>
      <c r="O10" s="971"/>
      <c r="P10" s="971"/>
      <c r="Q10" s="905">
        <v>9.0</v>
      </c>
      <c r="R10" s="905">
        <v>9.0</v>
      </c>
      <c r="S10" s="898" t="s">
        <v>193</v>
      </c>
      <c r="T10" s="905">
        <v>9.0</v>
      </c>
      <c r="U10" s="1033">
        <v>9.0</v>
      </c>
      <c r="V10" s="971"/>
      <c r="W10" s="971">
        <v>9.0</v>
      </c>
      <c r="X10" s="905">
        <v>9.0</v>
      </c>
      <c r="Y10" s="905">
        <v>9.0</v>
      </c>
      <c r="Z10" s="905">
        <v>9.0</v>
      </c>
      <c r="AA10" s="905">
        <v>9.0</v>
      </c>
      <c r="AB10" s="898" t="s">
        <v>193</v>
      </c>
      <c r="AC10" s="971"/>
      <c r="AD10" s="971"/>
      <c r="AE10" s="988"/>
      <c r="AF10" s="988"/>
      <c r="AG10" s="988"/>
      <c r="AH10" s="988"/>
      <c r="AI10" s="988"/>
      <c r="AJ10" s="988"/>
      <c r="AK10" s="905"/>
      <c r="AL10" s="404">
        <f t="shared" si="1"/>
        <v>14</v>
      </c>
      <c r="AM10" s="1030">
        <v>1.0</v>
      </c>
    </row>
    <row r="11" ht="15.0" customHeight="1">
      <c r="A11" s="19">
        <v>9.0</v>
      </c>
      <c r="B11" s="1218" t="s">
        <v>278</v>
      </c>
      <c r="C11" s="359"/>
      <c r="D11" s="32"/>
      <c r="E11" s="338"/>
      <c r="F11" s="913"/>
      <c r="G11" s="905">
        <v>9.0</v>
      </c>
      <c r="H11" s="971"/>
      <c r="I11" s="971"/>
      <c r="J11" s="971"/>
      <c r="K11" s="905">
        <v>9.0</v>
      </c>
      <c r="L11" s="905">
        <v>9.0</v>
      </c>
      <c r="M11" s="898">
        <v>12.0</v>
      </c>
      <c r="N11" s="905"/>
      <c r="O11" s="971"/>
      <c r="P11" s="898">
        <v>12.0</v>
      </c>
      <c r="Q11" s="905">
        <v>9.0</v>
      </c>
      <c r="R11" s="905">
        <v>9.0</v>
      </c>
      <c r="S11" s="905">
        <v>9.0</v>
      </c>
      <c r="T11" s="905">
        <v>9.0</v>
      </c>
      <c r="U11" s="898">
        <v>12.0</v>
      </c>
      <c r="V11" s="971">
        <v>9.0</v>
      </c>
      <c r="W11" s="971"/>
      <c r="X11" s="905"/>
      <c r="Y11" s="898" t="s">
        <v>193</v>
      </c>
      <c r="Z11" s="905">
        <v>9.0</v>
      </c>
      <c r="AA11" s="898">
        <v>12.0</v>
      </c>
      <c r="AB11" s="905">
        <v>9.0</v>
      </c>
      <c r="AC11" s="971"/>
      <c r="AD11" s="971"/>
      <c r="AE11" s="898">
        <v>12.0</v>
      </c>
      <c r="AF11" s="905">
        <v>9.0</v>
      </c>
      <c r="AG11" s="905">
        <v>9.0</v>
      </c>
      <c r="AH11" s="905"/>
      <c r="AI11" s="905">
        <v>9.0</v>
      </c>
      <c r="AJ11" s="1255"/>
      <c r="AK11" s="905"/>
      <c r="AL11" s="404">
        <f t="shared" si="1"/>
        <v>18</v>
      </c>
      <c r="AM11" s="1030">
        <v>1.0</v>
      </c>
    </row>
    <row r="12" ht="15.0" customHeight="1">
      <c r="A12" s="19">
        <v>10.0</v>
      </c>
      <c r="B12" s="1218" t="s">
        <v>200</v>
      </c>
      <c r="C12" s="358"/>
      <c r="D12" s="32"/>
      <c r="E12" s="338"/>
      <c r="F12" s="913"/>
      <c r="G12" s="905"/>
      <c r="H12" s="971"/>
      <c r="I12" s="898">
        <v>12.0</v>
      </c>
      <c r="J12" s="971"/>
      <c r="K12" s="905">
        <v>9.0</v>
      </c>
      <c r="L12" s="898">
        <v>12.0</v>
      </c>
      <c r="M12" s="905">
        <v>9.0</v>
      </c>
      <c r="N12" s="905">
        <v>9.0</v>
      </c>
      <c r="O12" s="971"/>
      <c r="P12" s="971"/>
      <c r="Q12" s="988"/>
      <c r="R12" s="988"/>
      <c r="S12" s="988"/>
      <c r="T12" s="988"/>
      <c r="U12" s="988"/>
      <c r="V12" s="988"/>
      <c r="W12" s="988"/>
      <c r="X12" s="988"/>
      <c r="Y12" s="988"/>
      <c r="Z12" s="988"/>
      <c r="AA12" s="988"/>
      <c r="AB12" s="988"/>
      <c r="AC12" s="988"/>
      <c r="AD12" s="971"/>
      <c r="AE12" s="905">
        <v>9.0</v>
      </c>
      <c r="AF12" s="905">
        <v>9.0</v>
      </c>
      <c r="AG12" s="905">
        <v>9.0</v>
      </c>
      <c r="AH12" s="905">
        <v>9.0</v>
      </c>
      <c r="AI12" s="898">
        <v>12.0</v>
      </c>
      <c r="AJ12" s="1255"/>
      <c r="AK12" s="905"/>
      <c r="AL12" s="404">
        <f t="shared" si="1"/>
        <v>10</v>
      </c>
      <c r="AM12" s="1030">
        <v>1.0</v>
      </c>
    </row>
    <row r="13" ht="15.0" customHeight="1">
      <c r="A13" s="19">
        <v>11.0</v>
      </c>
      <c r="B13" s="1218" t="s">
        <v>841</v>
      </c>
      <c r="C13" s="359"/>
      <c r="D13" s="32"/>
      <c r="E13" s="338"/>
      <c r="F13" s="913"/>
      <c r="G13" s="905">
        <v>9.0</v>
      </c>
      <c r="H13" s="898">
        <v>12.0</v>
      </c>
      <c r="I13" s="1033">
        <v>12.0</v>
      </c>
      <c r="J13" s="971"/>
      <c r="K13" s="898">
        <v>12.0</v>
      </c>
      <c r="L13" s="905">
        <v>9.0</v>
      </c>
      <c r="M13" s="905">
        <v>9.0</v>
      </c>
      <c r="N13" s="905"/>
      <c r="O13" s="971"/>
      <c r="P13" s="971"/>
      <c r="Q13" s="905">
        <v>9.0</v>
      </c>
      <c r="R13" s="905">
        <v>9.0</v>
      </c>
      <c r="S13" s="898">
        <v>12.0</v>
      </c>
      <c r="T13" s="905">
        <v>9.0</v>
      </c>
      <c r="U13" s="905">
        <v>9.0</v>
      </c>
      <c r="V13" s="971">
        <v>9.0</v>
      </c>
      <c r="W13" s="971"/>
      <c r="X13" s="905"/>
      <c r="Y13" s="898">
        <v>12.0</v>
      </c>
      <c r="Z13" s="905">
        <v>9.0</v>
      </c>
      <c r="AA13" s="905">
        <v>9.0</v>
      </c>
      <c r="AB13" s="905">
        <v>9.0</v>
      </c>
      <c r="AC13" s="971"/>
      <c r="AD13" s="971"/>
      <c r="AE13" s="905">
        <v>9.0</v>
      </c>
      <c r="AF13" s="905">
        <v>9.0</v>
      </c>
      <c r="AG13" s="905">
        <v>9.0</v>
      </c>
      <c r="AH13" s="898">
        <v>12.0</v>
      </c>
      <c r="AI13" s="905">
        <v>9.0</v>
      </c>
      <c r="AJ13" s="1255"/>
      <c r="AK13" s="905"/>
      <c r="AL13" s="404">
        <f t="shared" si="1"/>
        <v>21</v>
      </c>
      <c r="AM13" s="1030">
        <v>1.0</v>
      </c>
    </row>
    <row r="14" ht="15.0" customHeight="1">
      <c r="A14" s="19">
        <v>12.0</v>
      </c>
      <c r="B14" s="1218" t="s">
        <v>27</v>
      </c>
      <c r="C14" s="359"/>
      <c r="D14" s="32"/>
      <c r="E14" s="338"/>
      <c r="F14" s="913"/>
      <c r="G14" s="905">
        <v>9.0</v>
      </c>
      <c r="H14" s="971"/>
      <c r="I14" s="971"/>
      <c r="J14" s="971"/>
      <c r="K14" s="1046">
        <v>9.0</v>
      </c>
      <c r="L14" s="1044">
        <v>9.0</v>
      </c>
      <c r="M14" s="898">
        <v>12.0</v>
      </c>
      <c r="N14" s="1044"/>
      <c r="O14" s="971"/>
      <c r="P14" s="898">
        <v>12.0</v>
      </c>
      <c r="Q14" s="905">
        <v>9.0</v>
      </c>
      <c r="R14" s="905">
        <v>9.0</v>
      </c>
      <c r="S14" s="905">
        <v>9.0</v>
      </c>
      <c r="T14" s="925"/>
      <c r="U14" s="925"/>
      <c r="V14" s="925"/>
      <c r="W14" s="925"/>
      <c r="X14" s="926"/>
      <c r="Y14" s="905">
        <v>9.0</v>
      </c>
      <c r="Z14" s="905">
        <v>9.0</v>
      </c>
      <c r="AA14" s="905">
        <v>9.0</v>
      </c>
      <c r="AB14" s="905">
        <v>9.0</v>
      </c>
      <c r="AC14" s="971"/>
      <c r="AD14" s="898">
        <v>12.0</v>
      </c>
      <c r="AE14" s="905">
        <v>9.0</v>
      </c>
      <c r="AF14" s="905"/>
      <c r="AG14" s="898">
        <v>12.0</v>
      </c>
      <c r="AH14" s="905">
        <v>9.0</v>
      </c>
      <c r="AI14" s="905">
        <v>9.0</v>
      </c>
      <c r="AJ14" s="1255"/>
      <c r="AK14" s="1031"/>
      <c r="AL14" s="404">
        <f t="shared" si="1"/>
        <v>17</v>
      </c>
      <c r="AM14" s="1030">
        <v>1.0</v>
      </c>
    </row>
    <row r="15" ht="15.0" customHeight="1">
      <c r="A15" s="19">
        <v>13.0</v>
      </c>
      <c r="B15" s="1220" t="s">
        <v>28</v>
      </c>
      <c r="C15" s="359"/>
      <c r="D15" s="32"/>
      <c r="E15" s="338"/>
      <c r="F15" s="913"/>
      <c r="G15" s="905">
        <v>9.0</v>
      </c>
      <c r="H15" s="971"/>
      <c r="I15" s="971"/>
      <c r="J15" s="971"/>
      <c r="K15" s="1037">
        <v>9.0</v>
      </c>
      <c r="L15" s="1041">
        <v>9.0</v>
      </c>
      <c r="M15" s="1041">
        <v>9.0</v>
      </c>
      <c r="N15" s="898">
        <v>12.0</v>
      </c>
      <c r="O15" s="971">
        <v>9.0</v>
      </c>
      <c r="P15" s="971"/>
      <c r="Q15" s="898">
        <v>12.0</v>
      </c>
      <c r="R15" s="905"/>
      <c r="S15" s="905">
        <v>9.0</v>
      </c>
      <c r="T15" s="905">
        <v>9.0</v>
      </c>
      <c r="U15" s="905">
        <v>9.0</v>
      </c>
      <c r="V15" s="971"/>
      <c r="W15" s="898" t="s">
        <v>871</v>
      </c>
      <c r="X15" s="905">
        <v>9.0</v>
      </c>
      <c r="Y15" s="905">
        <v>9.0</v>
      </c>
      <c r="Z15" s="905">
        <v>9.0</v>
      </c>
      <c r="AA15" s="905">
        <v>9.0</v>
      </c>
      <c r="AB15" s="905"/>
      <c r="AC15" s="971"/>
      <c r="AD15" s="971">
        <v>9.0</v>
      </c>
      <c r="AE15" s="1045"/>
      <c r="AF15" s="898">
        <v>12.0</v>
      </c>
      <c r="AG15" s="905">
        <v>9.0</v>
      </c>
      <c r="AH15" s="905">
        <v>9.0</v>
      </c>
      <c r="AI15" s="905">
        <v>9.0</v>
      </c>
      <c r="AJ15" s="1255"/>
      <c r="AK15" s="905"/>
      <c r="AL15" s="404">
        <f t="shared" si="1"/>
        <v>19</v>
      </c>
      <c r="AM15" s="1030">
        <v>1.0</v>
      </c>
    </row>
    <row r="16" ht="15.0" customHeight="1">
      <c r="A16" s="19">
        <v>14.0</v>
      </c>
      <c r="B16" s="1220" t="s">
        <v>312</v>
      </c>
      <c r="C16" s="362"/>
      <c r="D16" s="32"/>
      <c r="E16" s="338"/>
      <c r="F16" s="913"/>
      <c r="G16" s="737"/>
      <c r="H16" s="737"/>
      <c r="I16" s="737"/>
      <c r="J16" s="1033">
        <v>9.0</v>
      </c>
      <c r="K16" s="737"/>
      <c r="L16" s="737"/>
      <c r="M16" s="898" t="s">
        <v>193</v>
      </c>
      <c r="N16" s="1041">
        <v>9.0</v>
      </c>
      <c r="O16" s="1033">
        <v>9.0</v>
      </c>
      <c r="P16" s="971"/>
      <c r="Q16" s="898" t="s">
        <v>193</v>
      </c>
      <c r="R16" s="898" t="s">
        <v>193</v>
      </c>
      <c r="S16" s="905">
        <v>9.0</v>
      </c>
      <c r="T16" s="905">
        <v>9.0</v>
      </c>
      <c r="U16" s="1033">
        <v>9.0</v>
      </c>
      <c r="V16" s="971"/>
      <c r="W16" s="898" t="s">
        <v>193</v>
      </c>
      <c r="X16" s="905">
        <v>9.0</v>
      </c>
      <c r="Y16" s="905">
        <v>9.0</v>
      </c>
      <c r="Z16" s="905">
        <v>9.0</v>
      </c>
      <c r="AA16" s="905">
        <v>9.0</v>
      </c>
      <c r="AB16" s="898" t="s">
        <v>193</v>
      </c>
      <c r="AC16" s="971"/>
      <c r="AD16" s="1033">
        <v>9.0</v>
      </c>
      <c r="AE16" s="898" t="s">
        <v>193</v>
      </c>
      <c r="AF16" s="905">
        <v>9.0</v>
      </c>
      <c r="AG16" s="905">
        <v>9.0</v>
      </c>
      <c r="AH16" s="905">
        <v>9.0</v>
      </c>
      <c r="AI16" s="905">
        <v>9.0</v>
      </c>
      <c r="AJ16" s="1255"/>
      <c r="AK16" s="905"/>
      <c r="AL16" s="1030">
        <f>COUNT(F17:AK17)</f>
        <v>20</v>
      </c>
      <c r="AM16" s="1030">
        <v>1.0</v>
      </c>
    </row>
    <row r="17" ht="15.0" customHeight="1">
      <c r="A17" s="19">
        <v>15.0</v>
      </c>
      <c r="B17" s="1219" t="s">
        <v>872</v>
      </c>
      <c r="C17" s="359"/>
      <c r="D17" s="32"/>
      <c r="E17" s="338"/>
      <c r="F17" s="913"/>
      <c r="G17" s="905">
        <v>9.0</v>
      </c>
      <c r="H17" s="971"/>
      <c r="I17" s="971"/>
      <c r="J17" s="1033">
        <v>12.0</v>
      </c>
      <c r="K17" s="1037">
        <v>9.0</v>
      </c>
      <c r="L17" s="898">
        <v>12.0</v>
      </c>
      <c r="M17" s="1041">
        <v>9.0</v>
      </c>
      <c r="N17" s="1041">
        <v>9.0</v>
      </c>
      <c r="O17" s="971"/>
      <c r="P17" s="971">
        <v>9.0</v>
      </c>
      <c r="Q17" s="905">
        <v>9.0</v>
      </c>
      <c r="R17" s="905">
        <v>9.0</v>
      </c>
      <c r="S17" s="905">
        <v>9.0</v>
      </c>
      <c r="T17" s="905"/>
      <c r="U17" s="898">
        <v>12.0</v>
      </c>
      <c r="V17" s="971"/>
      <c r="W17" s="971"/>
      <c r="X17" s="905">
        <v>9.0</v>
      </c>
      <c r="Y17" s="905">
        <v>9.0</v>
      </c>
      <c r="Z17" s="898" t="s">
        <v>193</v>
      </c>
      <c r="AA17" s="898">
        <v>12.0</v>
      </c>
      <c r="AB17" s="905">
        <v>9.0</v>
      </c>
      <c r="AC17" s="971"/>
      <c r="AD17" s="898">
        <v>12.0</v>
      </c>
      <c r="AE17" s="905">
        <v>9.0</v>
      </c>
      <c r="AF17" s="905">
        <v>9.0</v>
      </c>
      <c r="AG17" s="905">
        <v>9.0</v>
      </c>
      <c r="AH17" s="905"/>
      <c r="AI17" s="898">
        <v>12.0</v>
      </c>
      <c r="AJ17" s="1255"/>
      <c r="AK17" s="905"/>
      <c r="AL17" s="404">
        <f t="shared" ref="AL17:AL33" si="2">COUNT(F17:AK17)</f>
        <v>20</v>
      </c>
      <c r="AM17" s="1030">
        <v>1.0</v>
      </c>
    </row>
    <row r="18" ht="15.0" customHeight="1">
      <c r="A18" s="19">
        <v>16.0</v>
      </c>
      <c r="B18" s="1219" t="s">
        <v>873</v>
      </c>
      <c r="C18" s="380"/>
      <c r="D18" s="32"/>
      <c r="E18" s="338"/>
      <c r="F18" s="913"/>
      <c r="G18" s="905"/>
      <c r="H18" s="971">
        <v>9.0</v>
      </c>
      <c r="I18" s="971"/>
      <c r="J18" s="971"/>
      <c r="K18" s="898">
        <v>12.0</v>
      </c>
      <c r="L18" s="1041">
        <v>9.0</v>
      </c>
      <c r="M18" s="1041">
        <v>9.0</v>
      </c>
      <c r="N18" s="1041">
        <v>9.0</v>
      </c>
      <c r="O18" s="971"/>
      <c r="P18" s="971"/>
      <c r="Q18" s="905">
        <v>9.0</v>
      </c>
      <c r="R18" s="905">
        <v>9.0</v>
      </c>
      <c r="S18" s="905">
        <v>9.0</v>
      </c>
      <c r="T18" s="898">
        <v>12.0</v>
      </c>
      <c r="U18" s="905">
        <v>9.0</v>
      </c>
      <c r="V18" s="971">
        <v>9.0</v>
      </c>
      <c r="W18" s="971"/>
      <c r="X18" s="905">
        <v>9.0</v>
      </c>
      <c r="Y18" s="905">
        <v>9.0</v>
      </c>
      <c r="Z18" s="905"/>
      <c r="AA18" s="898">
        <v>12.0</v>
      </c>
      <c r="AB18" s="905">
        <v>9.0</v>
      </c>
      <c r="AC18" s="971"/>
      <c r="AD18" s="971"/>
      <c r="AE18" s="905">
        <v>9.0</v>
      </c>
      <c r="AF18" s="905">
        <v>9.0</v>
      </c>
      <c r="AG18" s="905">
        <v>9.0</v>
      </c>
      <c r="AH18" s="905">
        <v>9.0</v>
      </c>
      <c r="AI18" s="905"/>
      <c r="AJ18" s="1255"/>
      <c r="AK18" s="905"/>
      <c r="AL18" s="404">
        <f t="shared" si="2"/>
        <v>19</v>
      </c>
      <c r="AM18" s="1030">
        <v>1.0</v>
      </c>
    </row>
    <row r="19" ht="15.0" customHeight="1">
      <c r="A19" s="19">
        <v>17.0</v>
      </c>
      <c r="B19" s="1220" t="s">
        <v>729</v>
      </c>
      <c r="C19" s="770"/>
      <c r="D19" s="32"/>
      <c r="E19" s="338"/>
      <c r="F19" s="913"/>
      <c r="G19" s="978"/>
      <c r="H19" s="978"/>
      <c r="I19" s="978"/>
      <c r="J19" s="978"/>
      <c r="K19" s="1232"/>
      <c r="L19" s="1233"/>
      <c r="M19" s="1233"/>
      <c r="N19" s="1233"/>
      <c r="O19" s="978"/>
      <c r="P19" s="978"/>
      <c r="Q19" s="978"/>
      <c r="R19" s="905">
        <v>9.0</v>
      </c>
      <c r="S19" s="905">
        <v>9.0</v>
      </c>
      <c r="T19" s="905">
        <v>9.0</v>
      </c>
      <c r="U19" s="905">
        <v>9.0</v>
      </c>
      <c r="V19" s="898">
        <v>12.0</v>
      </c>
      <c r="W19" s="971"/>
      <c r="X19" s="905">
        <v>9.0</v>
      </c>
      <c r="Y19" s="898">
        <v>12.0</v>
      </c>
      <c r="Z19" s="905">
        <v>9.0</v>
      </c>
      <c r="AA19" s="905"/>
      <c r="AB19" s="905">
        <v>9.0</v>
      </c>
      <c r="AC19" s="971"/>
      <c r="AD19" s="971"/>
      <c r="AE19" s="905">
        <v>9.0</v>
      </c>
      <c r="AF19" s="905">
        <v>9.0</v>
      </c>
      <c r="AG19" s="905">
        <v>9.0</v>
      </c>
      <c r="AH19" s="898">
        <v>12.0</v>
      </c>
      <c r="AI19" s="905"/>
      <c r="AJ19" s="1255"/>
      <c r="AK19" s="905"/>
      <c r="AL19" s="404">
        <f t="shared" si="2"/>
        <v>13</v>
      </c>
      <c r="AM19" s="1030">
        <v>1.0</v>
      </c>
    </row>
    <row r="20" ht="15.0" customHeight="1">
      <c r="A20" s="19">
        <v>18.0</v>
      </c>
      <c r="B20" s="1220" t="s">
        <v>32</v>
      </c>
      <c r="C20" s="846"/>
      <c r="D20" s="32"/>
      <c r="E20" s="1226"/>
      <c r="F20" s="913"/>
      <c r="G20" s="898">
        <v>12.0</v>
      </c>
      <c r="H20" s="971"/>
      <c r="I20" s="971"/>
      <c r="J20" s="971"/>
      <c r="K20" s="1037">
        <v>9.0</v>
      </c>
      <c r="L20" s="1041">
        <v>9.0</v>
      </c>
      <c r="M20" s="1041">
        <v>9.0</v>
      </c>
      <c r="N20" s="1041">
        <v>9.0</v>
      </c>
      <c r="O20" s="898">
        <v>12.0</v>
      </c>
      <c r="P20" s="971"/>
      <c r="Q20" s="905"/>
      <c r="R20" s="898">
        <v>12.0</v>
      </c>
      <c r="S20" s="905">
        <v>9.0</v>
      </c>
      <c r="T20" s="905">
        <v>9.0</v>
      </c>
      <c r="U20" s="905">
        <v>9.0</v>
      </c>
      <c r="V20" s="971"/>
      <c r="W20" s="971"/>
      <c r="X20" s="905">
        <v>9.0</v>
      </c>
      <c r="Y20" s="905"/>
      <c r="Z20" s="905">
        <v>9.0</v>
      </c>
      <c r="AA20" s="905">
        <v>9.0</v>
      </c>
      <c r="AB20" s="905">
        <v>9.0</v>
      </c>
      <c r="AC20" s="971">
        <v>9.0</v>
      </c>
      <c r="AD20" s="971"/>
      <c r="AE20" s="905">
        <v>9.0</v>
      </c>
      <c r="AF20" s="905">
        <v>9.0</v>
      </c>
      <c r="AG20" s="898">
        <v>12.0</v>
      </c>
      <c r="AH20" s="905">
        <v>9.0</v>
      </c>
      <c r="AI20" s="905">
        <v>9.0</v>
      </c>
      <c r="AJ20" s="1255"/>
      <c r="AK20" s="905"/>
      <c r="AL20" s="404">
        <f t="shared" si="2"/>
        <v>20</v>
      </c>
      <c r="AM20" s="1030">
        <v>0.0</v>
      </c>
    </row>
    <row r="21" ht="15.0" customHeight="1">
      <c r="A21" s="19">
        <v>19.0</v>
      </c>
      <c r="B21" s="1218" t="s">
        <v>33</v>
      </c>
      <c r="C21" s="364"/>
      <c r="D21" s="32"/>
      <c r="E21" s="338"/>
      <c r="F21" s="913"/>
      <c r="G21" s="905">
        <v>9.0</v>
      </c>
      <c r="H21" s="898">
        <v>12.0</v>
      </c>
      <c r="I21" s="971"/>
      <c r="J21" s="971"/>
      <c r="K21" s="1037"/>
      <c r="L21" s="1041">
        <v>9.0</v>
      </c>
      <c r="M21" s="898">
        <v>12.0</v>
      </c>
      <c r="N21" s="1041">
        <v>9.0</v>
      </c>
      <c r="O21" s="971"/>
      <c r="P21" s="971"/>
      <c r="Q21" s="898">
        <v>12.0</v>
      </c>
      <c r="R21" s="905">
        <v>9.0</v>
      </c>
      <c r="S21" s="905">
        <v>9.0</v>
      </c>
      <c r="T21" s="905">
        <v>9.0</v>
      </c>
      <c r="U21" s="905">
        <v>9.0</v>
      </c>
      <c r="V21" s="898">
        <v>12.0</v>
      </c>
      <c r="W21" s="971"/>
      <c r="X21" s="905">
        <v>9.0</v>
      </c>
      <c r="Y21" s="905">
        <v>9.0</v>
      </c>
      <c r="Z21" s="905"/>
      <c r="AA21" s="905">
        <v>9.0</v>
      </c>
      <c r="AB21" s="898">
        <v>12.0</v>
      </c>
      <c r="AC21" s="971"/>
      <c r="AD21" s="971"/>
      <c r="AE21" s="905">
        <v>9.0</v>
      </c>
      <c r="AF21" s="898">
        <v>12.0</v>
      </c>
      <c r="AG21" s="905">
        <v>9.0</v>
      </c>
      <c r="AH21" s="905"/>
      <c r="AI21" s="905">
        <v>9.0</v>
      </c>
      <c r="AJ21" s="1255"/>
      <c r="AK21" s="905"/>
      <c r="AL21" s="404">
        <f t="shared" si="2"/>
        <v>19</v>
      </c>
      <c r="AM21" s="1030">
        <v>1.0</v>
      </c>
    </row>
    <row r="22" ht="15.0" customHeight="1">
      <c r="A22" s="19">
        <v>20.0</v>
      </c>
      <c r="B22" s="1218" t="s">
        <v>874</v>
      </c>
      <c r="C22" s="377"/>
      <c r="D22" s="32"/>
      <c r="E22" s="43"/>
      <c r="F22" s="913"/>
      <c r="G22" s="905">
        <v>9.0</v>
      </c>
      <c r="H22" s="971"/>
      <c r="I22" s="1033" t="s">
        <v>193</v>
      </c>
      <c r="J22" s="1033">
        <v>12.0</v>
      </c>
      <c r="K22" s="1037">
        <v>9.0</v>
      </c>
      <c r="L22" s="898">
        <v>12.0</v>
      </c>
      <c r="M22" s="1041">
        <v>9.0</v>
      </c>
      <c r="N22" s="1041"/>
      <c r="O22" s="971"/>
      <c r="P22" s="971">
        <v>9.0</v>
      </c>
      <c r="Q22" s="898">
        <v>12.0</v>
      </c>
      <c r="R22" s="905">
        <v>9.0</v>
      </c>
      <c r="S22" s="905">
        <v>9.0</v>
      </c>
      <c r="T22" s="905">
        <v>9.0</v>
      </c>
      <c r="U22" s="905">
        <v>9.0</v>
      </c>
      <c r="V22" s="971"/>
      <c r="W22" s="1033">
        <v>9.0</v>
      </c>
      <c r="X22" s="905">
        <v>9.0</v>
      </c>
      <c r="Y22" s="898" t="s">
        <v>193</v>
      </c>
      <c r="Z22" s="898">
        <v>12.0</v>
      </c>
      <c r="AA22" s="905">
        <v>9.0</v>
      </c>
      <c r="AB22" s="898">
        <v>12.0</v>
      </c>
      <c r="AC22" s="971">
        <v>9.0</v>
      </c>
      <c r="AD22" s="971"/>
      <c r="AE22" s="898">
        <v>12.0</v>
      </c>
      <c r="AF22" s="905">
        <v>9.0</v>
      </c>
      <c r="AG22" s="905">
        <v>9.0</v>
      </c>
      <c r="AH22" s="1033">
        <v>9.0</v>
      </c>
      <c r="AI22" s="905">
        <v>9.0</v>
      </c>
      <c r="AJ22" s="1255"/>
      <c r="AK22" s="905"/>
      <c r="AL22" s="404">
        <f t="shared" si="2"/>
        <v>22</v>
      </c>
      <c r="AM22" s="1030">
        <v>1.0</v>
      </c>
    </row>
    <row r="23" ht="15.0" customHeight="1">
      <c r="A23" s="19">
        <v>21.0</v>
      </c>
      <c r="B23" s="1218" t="s">
        <v>313</v>
      </c>
      <c r="C23" s="851"/>
      <c r="D23" s="32"/>
      <c r="E23" s="338"/>
      <c r="F23" s="913"/>
      <c r="G23" s="898">
        <v>12.0</v>
      </c>
      <c r="H23" s="971"/>
      <c r="I23" s="971"/>
      <c r="J23" s="971">
        <v>9.0</v>
      </c>
      <c r="K23" s="898">
        <v>12.0</v>
      </c>
      <c r="L23" s="1176"/>
      <c r="M23" s="1176"/>
      <c r="N23" s="1176"/>
      <c r="O23" s="1176"/>
      <c r="P23" s="1176"/>
      <c r="Q23" s="1176"/>
      <c r="R23" s="905"/>
      <c r="S23" s="983"/>
      <c r="T23" s="983"/>
      <c r="U23" s="1177"/>
      <c r="V23" s="983"/>
      <c r="W23" s="983"/>
      <c r="X23" s="983"/>
      <c r="Y23" s="983"/>
      <c r="Z23" s="983"/>
      <c r="AA23" s="1177"/>
      <c r="AB23" s="983"/>
      <c r="AC23" s="983"/>
      <c r="AD23" s="983"/>
      <c r="AE23" s="983"/>
      <c r="AF23" s="983"/>
      <c r="AG23" s="983"/>
      <c r="AH23" s="983"/>
      <c r="AI23" s="983"/>
      <c r="AJ23" s="1225"/>
      <c r="AK23" s="905"/>
      <c r="AL23" s="404">
        <f t="shared" si="2"/>
        <v>3</v>
      </c>
      <c r="AM23" s="1030">
        <v>0.0</v>
      </c>
    </row>
    <row r="24" ht="15.0" customHeight="1">
      <c r="A24" s="19">
        <v>22.0</v>
      </c>
      <c r="B24" s="1218" t="s">
        <v>684</v>
      </c>
      <c r="C24" s="377"/>
      <c r="D24" s="32"/>
      <c r="E24" s="43"/>
      <c r="F24" s="913"/>
      <c r="G24" s="978"/>
      <c r="H24" s="978"/>
      <c r="I24" s="978"/>
      <c r="J24" s="971"/>
      <c r="K24" s="1037">
        <v>9.0</v>
      </c>
      <c r="L24" s="1041">
        <v>9.0</v>
      </c>
      <c r="M24" s="1041"/>
      <c r="N24" s="898">
        <v>12.0</v>
      </c>
      <c r="O24" s="971"/>
      <c r="P24" s="971">
        <v>9.0</v>
      </c>
      <c r="Q24" s="905">
        <v>9.0</v>
      </c>
      <c r="R24" s="905">
        <v>9.0</v>
      </c>
      <c r="S24" s="905">
        <v>9.0</v>
      </c>
      <c r="T24" s="898">
        <v>12.0</v>
      </c>
      <c r="U24" s="905">
        <v>9.0</v>
      </c>
      <c r="V24" s="971"/>
      <c r="W24" s="971"/>
      <c r="X24" s="905">
        <v>9.0</v>
      </c>
      <c r="Y24" s="905"/>
      <c r="Z24" s="898">
        <v>12.0</v>
      </c>
      <c r="AA24" s="905">
        <v>9.0</v>
      </c>
      <c r="AB24" s="905">
        <v>9.0</v>
      </c>
      <c r="AC24" s="898">
        <v>12.0</v>
      </c>
      <c r="AD24" s="971"/>
      <c r="AE24" s="905">
        <v>9.0</v>
      </c>
      <c r="AF24" s="905">
        <v>9.0</v>
      </c>
      <c r="AG24" s="905">
        <v>9.0</v>
      </c>
      <c r="AH24" s="905">
        <v>9.0</v>
      </c>
      <c r="AI24" s="898">
        <v>12.0</v>
      </c>
      <c r="AJ24" s="1255"/>
      <c r="AK24" s="1031"/>
      <c r="AL24" s="404">
        <f t="shared" si="2"/>
        <v>19</v>
      </c>
      <c r="AM24" s="1030">
        <v>1.0</v>
      </c>
    </row>
    <row r="25" ht="15.0" customHeight="1">
      <c r="A25" s="19">
        <v>23.0</v>
      </c>
      <c r="B25" s="1229" t="s">
        <v>165</v>
      </c>
      <c r="C25" s="377"/>
      <c r="D25" s="32"/>
      <c r="E25" s="43"/>
      <c r="F25" s="913"/>
      <c r="G25" s="898">
        <v>12.0</v>
      </c>
      <c r="H25" s="971"/>
      <c r="I25" s="971">
        <v>9.0</v>
      </c>
      <c r="J25" s="971"/>
      <c r="K25" s="905">
        <v>9.0</v>
      </c>
      <c r="L25" s="905"/>
      <c r="M25" s="905">
        <v>9.0</v>
      </c>
      <c r="N25" s="898">
        <v>12.0</v>
      </c>
      <c r="O25" s="971"/>
      <c r="P25" s="971"/>
      <c r="Q25" s="905">
        <v>9.0</v>
      </c>
      <c r="R25" s="905">
        <v>9.0</v>
      </c>
      <c r="S25" s="898">
        <v>12.0</v>
      </c>
      <c r="T25" s="905">
        <v>9.0</v>
      </c>
      <c r="U25" s="905">
        <v>9.0</v>
      </c>
      <c r="V25" s="971">
        <v>9.0</v>
      </c>
      <c r="W25" s="971"/>
      <c r="X25" s="898">
        <v>12.0</v>
      </c>
      <c r="Y25" s="905"/>
      <c r="Z25" s="905">
        <v>9.0</v>
      </c>
      <c r="AA25" s="905">
        <v>9.0</v>
      </c>
      <c r="AB25" s="905">
        <v>9.0</v>
      </c>
      <c r="AC25" s="1243"/>
      <c r="AD25" s="1243"/>
      <c r="AE25" s="905">
        <v>9.0</v>
      </c>
      <c r="AF25" s="905">
        <v>9.0</v>
      </c>
      <c r="AG25" s="905">
        <v>9.0</v>
      </c>
      <c r="AH25" s="898">
        <v>12.0</v>
      </c>
      <c r="AI25" s="905"/>
      <c r="AJ25" s="898">
        <v>12.0</v>
      </c>
      <c r="AK25" s="1189"/>
      <c r="AL25" s="404">
        <f t="shared" si="2"/>
        <v>20</v>
      </c>
      <c r="AM25" s="1030">
        <v>1.0</v>
      </c>
    </row>
    <row r="26" ht="15.0" customHeight="1">
      <c r="A26" s="19">
        <v>24.0</v>
      </c>
      <c r="B26" s="1218" t="s">
        <v>687</v>
      </c>
      <c r="C26" s="377"/>
      <c r="D26" s="32"/>
      <c r="E26" s="78"/>
      <c r="F26" s="913"/>
      <c r="G26" s="354"/>
      <c r="H26" s="1269"/>
      <c r="I26" s="971"/>
      <c r="J26" s="971"/>
      <c r="K26" s="988"/>
      <c r="L26" s="988"/>
      <c r="M26" s="988"/>
      <c r="N26" s="988"/>
      <c r="O26" s="988"/>
      <c r="P26" s="988"/>
      <c r="Q26" s="905">
        <v>9.0</v>
      </c>
      <c r="R26" s="898">
        <v>12.0</v>
      </c>
      <c r="S26" s="905">
        <v>9.0</v>
      </c>
      <c r="T26" s="905">
        <v>9.0</v>
      </c>
      <c r="U26" s="905">
        <v>9.0</v>
      </c>
      <c r="V26" s="971"/>
      <c r="W26" s="971"/>
      <c r="X26" s="898">
        <v>12.0</v>
      </c>
      <c r="Y26" s="905">
        <v>9.0</v>
      </c>
      <c r="Z26" s="905">
        <v>9.0</v>
      </c>
      <c r="AA26" s="905">
        <v>9.0</v>
      </c>
      <c r="AB26" s="905">
        <v>9.0</v>
      </c>
      <c r="AC26" s="898">
        <v>12.0</v>
      </c>
      <c r="AD26" s="971"/>
      <c r="AE26" s="905"/>
      <c r="AF26" s="905">
        <v>9.0</v>
      </c>
      <c r="AG26" s="898">
        <v>12.0</v>
      </c>
      <c r="AH26" s="905">
        <v>9.0</v>
      </c>
      <c r="AI26" s="905">
        <v>9.0</v>
      </c>
      <c r="AJ26" s="971"/>
      <c r="AK26" s="905"/>
      <c r="AL26" s="404">
        <f t="shared" si="2"/>
        <v>15</v>
      </c>
      <c r="AM26" s="1030">
        <v>0.0</v>
      </c>
    </row>
    <row r="27" ht="15.0" customHeight="1">
      <c r="A27" s="19">
        <v>25.0</v>
      </c>
      <c r="B27" s="1218" t="s">
        <v>37</v>
      </c>
      <c r="C27" s="377"/>
      <c r="D27" s="32"/>
      <c r="E27" s="78"/>
      <c r="F27" s="913"/>
      <c r="G27" s="905">
        <v>9.0</v>
      </c>
      <c r="H27" s="971"/>
      <c r="I27" s="971"/>
      <c r="J27" s="898">
        <v>12.0</v>
      </c>
      <c r="K27" s="905">
        <v>9.0</v>
      </c>
      <c r="L27" s="898">
        <v>12.0</v>
      </c>
      <c r="M27" s="905">
        <v>9.0</v>
      </c>
      <c r="N27" s="905">
        <v>9.0</v>
      </c>
      <c r="O27" s="971">
        <v>9.0</v>
      </c>
      <c r="P27" s="971"/>
      <c r="Q27" s="905"/>
      <c r="R27" s="905">
        <v>9.0</v>
      </c>
      <c r="S27" s="898">
        <v>12.0</v>
      </c>
      <c r="T27" s="905">
        <v>9.0</v>
      </c>
      <c r="U27" s="898">
        <v>12.0</v>
      </c>
      <c r="V27" s="971"/>
      <c r="W27" s="971"/>
      <c r="X27" s="905"/>
      <c r="Y27" s="905">
        <v>9.0</v>
      </c>
      <c r="Z27" s="905">
        <v>9.0</v>
      </c>
      <c r="AA27" s="905">
        <v>9.0</v>
      </c>
      <c r="AB27" s="898">
        <v>12.0</v>
      </c>
      <c r="AC27" s="971">
        <v>9.0</v>
      </c>
      <c r="AD27" s="971"/>
      <c r="AE27" s="905">
        <v>9.0</v>
      </c>
      <c r="AF27" s="898">
        <v>12.0</v>
      </c>
      <c r="AG27" s="905">
        <v>9.0</v>
      </c>
      <c r="AH27" s="905"/>
      <c r="AI27" s="905">
        <v>9.0</v>
      </c>
      <c r="AJ27" s="971"/>
      <c r="AK27" s="905"/>
      <c r="AL27" s="404">
        <f t="shared" si="2"/>
        <v>20</v>
      </c>
      <c r="AM27" s="1030">
        <v>0.0</v>
      </c>
    </row>
    <row r="28" ht="15.0" customHeight="1">
      <c r="A28" s="19">
        <v>26.0</v>
      </c>
      <c r="B28" s="1218" t="s">
        <v>226</v>
      </c>
      <c r="C28" s="377"/>
      <c r="D28" s="32"/>
      <c r="E28" s="78"/>
      <c r="F28" s="1032" t="s">
        <v>842</v>
      </c>
      <c r="G28" s="905">
        <v>9.0</v>
      </c>
      <c r="H28" s="971"/>
      <c r="I28" s="971"/>
      <c r="J28" s="971"/>
      <c r="K28" s="905">
        <v>9.0</v>
      </c>
      <c r="L28" s="905">
        <v>9.0</v>
      </c>
      <c r="M28" s="905">
        <v>9.0</v>
      </c>
      <c r="N28" s="905">
        <v>9.0</v>
      </c>
      <c r="O28" s="971"/>
      <c r="P28" s="971"/>
      <c r="Q28" s="905">
        <v>9.0</v>
      </c>
      <c r="R28" s="905">
        <v>9.0</v>
      </c>
      <c r="S28" s="905">
        <v>9.0</v>
      </c>
      <c r="T28" s="905">
        <v>9.0</v>
      </c>
      <c r="U28" s="905">
        <v>9.0</v>
      </c>
      <c r="V28" s="971"/>
      <c r="W28" s="971"/>
      <c r="X28" s="905">
        <v>9.0</v>
      </c>
      <c r="Y28" s="905">
        <v>9.0</v>
      </c>
      <c r="Z28" s="905">
        <v>9.0</v>
      </c>
      <c r="AA28" s="905">
        <v>9.0</v>
      </c>
      <c r="AB28" s="905">
        <v>9.0</v>
      </c>
      <c r="AC28" s="971"/>
      <c r="AD28" s="971"/>
      <c r="AE28" s="898">
        <v>12.0</v>
      </c>
      <c r="AF28" s="905">
        <v>9.0</v>
      </c>
      <c r="AG28" s="905">
        <v>9.0</v>
      </c>
      <c r="AH28" s="905">
        <v>9.0</v>
      </c>
      <c r="AI28" s="905">
        <v>9.0</v>
      </c>
      <c r="AJ28" s="971"/>
      <c r="AK28" s="905"/>
      <c r="AL28" s="404">
        <f t="shared" si="2"/>
        <v>20</v>
      </c>
      <c r="AM28" s="1030">
        <v>0.0</v>
      </c>
    </row>
    <row r="29" ht="15.0" customHeight="1">
      <c r="A29" s="19">
        <v>27.0</v>
      </c>
      <c r="B29" s="1219" t="s">
        <v>836</v>
      </c>
      <c r="C29" s="377"/>
      <c r="D29" s="32"/>
      <c r="E29" s="78"/>
      <c r="F29" s="913"/>
      <c r="G29" s="905"/>
      <c r="H29" s="971"/>
      <c r="I29" s="971">
        <v>9.0</v>
      </c>
      <c r="J29" s="971">
        <v>9.0</v>
      </c>
      <c r="K29" s="898">
        <v>12.0</v>
      </c>
      <c r="L29" s="905">
        <v>9.0</v>
      </c>
      <c r="M29" s="905">
        <v>9.0</v>
      </c>
      <c r="N29" s="905">
        <v>9.0</v>
      </c>
      <c r="O29" s="971"/>
      <c r="P29" s="971"/>
      <c r="Q29" s="905">
        <v>9.0</v>
      </c>
      <c r="R29" s="898">
        <v>12.0</v>
      </c>
      <c r="S29" s="905">
        <v>9.0</v>
      </c>
      <c r="T29" s="905">
        <v>9.0</v>
      </c>
      <c r="U29" s="905">
        <v>9.0</v>
      </c>
      <c r="V29" s="971"/>
      <c r="W29" s="971">
        <v>9.0</v>
      </c>
      <c r="X29" s="905">
        <v>9.0</v>
      </c>
      <c r="Y29" s="905"/>
      <c r="Z29" s="905"/>
      <c r="AA29" s="898">
        <v>12.0</v>
      </c>
      <c r="AB29" s="905">
        <v>9.0</v>
      </c>
      <c r="AC29" s="971"/>
      <c r="AD29" s="971"/>
      <c r="AE29" s="905">
        <v>9.0</v>
      </c>
      <c r="AF29" s="905">
        <v>9.0</v>
      </c>
      <c r="AG29" s="905">
        <v>9.0</v>
      </c>
      <c r="AH29" s="905">
        <v>9.0</v>
      </c>
      <c r="AI29" s="905">
        <v>9.0</v>
      </c>
      <c r="AJ29" s="1033">
        <v>9.0</v>
      </c>
      <c r="AK29" s="1031"/>
      <c r="AL29" s="404">
        <f t="shared" si="2"/>
        <v>21</v>
      </c>
      <c r="AM29" s="1030">
        <v>1.0</v>
      </c>
    </row>
    <row r="30" ht="15.0" customHeight="1">
      <c r="A30" s="19">
        <v>28.0</v>
      </c>
      <c r="B30" s="1148" t="s">
        <v>843</v>
      </c>
      <c r="C30" s="377"/>
      <c r="D30" s="32"/>
      <c r="E30" s="78"/>
      <c r="F30" s="913"/>
      <c r="G30" s="905">
        <v>9.0</v>
      </c>
      <c r="H30" s="971">
        <v>9.0</v>
      </c>
      <c r="I30" s="971"/>
      <c r="J30" s="971"/>
      <c r="K30" s="905"/>
      <c r="L30" s="905">
        <v>9.0</v>
      </c>
      <c r="M30" s="905">
        <v>9.0</v>
      </c>
      <c r="N30" s="905">
        <v>9.0</v>
      </c>
      <c r="O30" s="971"/>
      <c r="P30" s="971"/>
      <c r="Q30" s="905">
        <v>9.0</v>
      </c>
      <c r="R30" s="905">
        <v>9.0</v>
      </c>
      <c r="S30" s="905">
        <v>9.0</v>
      </c>
      <c r="T30" s="898">
        <v>12.0</v>
      </c>
      <c r="U30" s="905">
        <v>9.0</v>
      </c>
      <c r="V30" s="971">
        <v>9.0</v>
      </c>
      <c r="W30" s="971"/>
      <c r="X30" s="905">
        <v>9.0</v>
      </c>
      <c r="Y30" s="905">
        <v>9.0</v>
      </c>
      <c r="Z30" s="905"/>
      <c r="AA30" s="905">
        <v>9.0</v>
      </c>
      <c r="AB30" s="905">
        <v>9.0</v>
      </c>
      <c r="AC30" s="971"/>
      <c r="AD30" s="971"/>
      <c r="AE30" s="905">
        <v>9.0</v>
      </c>
      <c r="AF30" s="905">
        <v>9.0</v>
      </c>
      <c r="AG30" s="905">
        <v>9.0</v>
      </c>
      <c r="AH30" s="905"/>
      <c r="AI30" s="905">
        <v>9.0</v>
      </c>
      <c r="AJ30" s="898">
        <v>12.0</v>
      </c>
      <c r="AK30" s="905"/>
      <c r="AL30" s="404">
        <f t="shared" si="2"/>
        <v>20</v>
      </c>
      <c r="AM30" s="1030">
        <v>1.0</v>
      </c>
    </row>
    <row r="31" ht="15.0" customHeight="1">
      <c r="A31" s="19">
        <v>29.0</v>
      </c>
      <c r="B31" s="1148" t="s">
        <v>864</v>
      </c>
      <c r="C31" s="1230">
        <v>43506.0</v>
      </c>
      <c r="D31" s="32"/>
      <c r="E31" s="78"/>
      <c r="F31" s="913"/>
      <c r="G31" s="905">
        <v>9.0</v>
      </c>
      <c r="H31" s="1243"/>
      <c r="I31" s="1243"/>
      <c r="J31" s="971"/>
      <c r="K31" s="905">
        <v>9.0</v>
      </c>
      <c r="L31" s="905">
        <v>9.0</v>
      </c>
      <c r="M31" s="905">
        <v>9.0</v>
      </c>
      <c r="N31" s="905">
        <v>9.0</v>
      </c>
      <c r="O31" s="971"/>
      <c r="P31" s="1243"/>
      <c r="Q31" s="905">
        <v>9.0</v>
      </c>
      <c r="R31" s="905">
        <v>9.0</v>
      </c>
      <c r="S31" s="905">
        <v>9.0</v>
      </c>
      <c r="T31" s="905"/>
      <c r="U31" s="905">
        <v>9.0</v>
      </c>
      <c r="V31" s="1243"/>
      <c r="W31" s="1243"/>
      <c r="X31" s="905">
        <v>9.0</v>
      </c>
      <c r="Y31" s="905">
        <v>9.0</v>
      </c>
      <c r="Z31" s="905">
        <v>9.0</v>
      </c>
      <c r="AA31" s="905">
        <v>9.0</v>
      </c>
      <c r="AB31" s="905">
        <v>9.0</v>
      </c>
      <c r="AC31" s="971">
        <v>9.0</v>
      </c>
      <c r="AD31" s="971"/>
      <c r="AE31" s="905">
        <v>9.0</v>
      </c>
      <c r="AF31" s="905">
        <v>9.0</v>
      </c>
      <c r="AG31" s="905">
        <v>9.0</v>
      </c>
      <c r="AH31" s="905">
        <v>9.0</v>
      </c>
      <c r="AI31" s="905">
        <v>9.0</v>
      </c>
      <c r="AJ31" s="1255"/>
      <c r="AK31" s="1189"/>
      <c r="AL31" s="404">
        <f t="shared" si="2"/>
        <v>20</v>
      </c>
      <c r="AM31" s="1030">
        <v>0.0</v>
      </c>
    </row>
    <row r="32" ht="15.0" customHeight="1">
      <c r="A32" s="19">
        <v>30.0</v>
      </c>
      <c r="B32" s="1148" t="s">
        <v>124</v>
      </c>
      <c r="C32" s="377"/>
      <c r="D32" s="32"/>
      <c r="E32" s="78"/>
      <c r="F32" s="930"/>
      <c r="G32" s="905">
        <v>9.0</v>
      </c>
      <c r="H32" s="1243"/>
      <c r="I32" s="1243"/>
      <c r="J32" s="971"/>
      <c r="K32" s="905">
        <v>9.0</v>
      </c>
      <c r="L32" s="905">
        <v>9.0</v>
      </c>
      <c r="M32" s="905">
        <v>9.0</v>
      </c>
      <c r="N32" s="905">
        <v>9.0</v>
      </c>
      <c r="O32" s="971"/>
      <c r="P32" s="1243"/>
      <c r="Q32" s="905">
        <v>9.0</v>
      </c>
      <c r="R32" s="905">
        <v>9.0</v>
      </c>
      <c r="S32" s="905">
        <v>9.0</v>
      </c>
      <c r="T32" s="905">
        <v>9.0</v>
      </c>
      <c r="U32" s="905">
        <v>9.0</v>
      </c>
      <c r="V32" s="1243"/>
      <c r="W32" s="1243"/>
      <c r="X32" s="905">
        <v>9.0</v>
      </c>
      <c r="Y32" s="905">
        <v>9.0</v>
      </c>
      <c r="Z32" s="898">
        <v>12.0</v>
      </c>
      <c r="AA32" s="905"/>
      <c r="AB32" s="905">
        <v>9.0</v>
      </c>
      <c r="AC32" s="1243"/>
      <c r="AD32" s="1243">
        <v>9.0</v>
      </c>
      <c r="AE32" s="905">
        <v>9.0</v>
      </c>
      <c r="AF32" s="905">
        <v>9.0</v>
      </c>
      <c r="AG32" s="905">
        <v>9.0</v>
      </c>
      <c r="AH32" s="905">
        <v>9.0</v>
      </c>
      <c r="AI32" s="898">
        <v>12.0</v>
      </c>
      <c r="AJ32" s="1255"/>
      <c r="AK32" s="1189"/>
      <c r="AL32" s="1231">
        <f t="shared" si="2"/>
        <v>20</v>
      </c>
      <c r="AM32" s="1030">
        <v>1.0</v>
      </c>
    </row>
    <row r="33" ht="15.75" customHeight="1">
      <c r="A33" s="19">
        <v>31.0</v>
      </c>
      <c r="B33" s="1148" t="s">
        <v>875</v>
      </c>
      <c r="C33" s="377"/>
      <c r="D33" s="71"/>
      <c r="E33" s="78"/>
      <c r="F33" s="913"/>
      <c r="G33" s="905"/>
      <c r="H33" s="971"/>
      <c r="I33" s="971"/>
      <c r="J33" s="971"/>
      <c r="K33" s="905"/>
      <c r="L33" s="905"/>
      <c r="M33" s="905"/>
      <c r="N33" s="905"/>
      <c r="O33" s="971"/>
      <c r="P33" s="971"/>
      <c r="Q33" s="905"/>
      <c r="R33" s="905"/>
      <c r="S33" s="905"/>
      <c r="T33" s="905"/>
      <c r="U33" s="905"/>
      <c r="V33" s="971"/>
      <c r="W33" s="971"/>
      <c r="X33" s="905"/>
      <c r="Y33" s="905"/>
      <c r="Z33" s="905"/>
      <c r="AA33" s="905"/>
      <c r="AB33" s="905"/>
      <c r="AC33" s="971"/>
      <c r="AD33" s="971"/>
      <c r="AE33" s="905"/>
      <c r="AF33" s="905"/>
      <c r="AG33" s="905"/>
      <c r="AH33" s="905"/>
      <c r="AI33" s="905"/>
      <c r="AJ33" s="971"/>
      <c r="AK33" s="905"/>
      <c r="AL33" s="1231">
        <f t="shared" si="2"/>
        <v>0</v>
      </c>
      <c r="AM33" s="1030">
        <v>0.0</v>
      </c>
    </row>
    <row r="34" ht="15.75" customHeight="1">
      <c r="A34" s="260"/>
      <c r="B34" s="423"/>
      <c r="C34" s="1000"/>
      <c r="D34" s="112"/>
      <c r="E34" s="1001"/>
      <c r="F34" s="1150" t="s">
        <v>844</v>
      </c>
      <c r="G34" s="1002">
        <f t="shared" ref="G34:AK34" si="3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</f>
        <v>17</v>
      </c>
      <c r="H34" s="1002">
        <f t="shared" si="3"/>
        <v>3</v>
      </c>
      <c r="I34" s="1002">
        <f t="shared" si="3"/>
        <v>2</v>
      </c>
      <c r="J34" s="1002">
        <f t="shared" si="3"/>
        <v>3</v>
      </c>
      <c r="K34" s="1002">
        <f t="shared" si="3"/>
        <v>18</v>
      </c>
      <c r="L34" s="1002">
        <f t="shared" si="3"/>
        <v>19</v>
      </c>
      <c r="M34" s="1002">
        <f t="shared" si="3"/>
        <v>20</v>
      </c>
      <c r="N34" s="1002">
        <f t="shared" si="3"/>
        <v>17</v>
      </c>
      <c r="O34" s="1002">
        <f t="shared" si="3"/>
        <v>4</v>
      </c>
      <c r="P34" s="1002">
        <f t="shared" si="3"/>
        <v>3</v>
      </c>
      <c r="Q34" s="1002">
        <f t="shared" si="3"/>
        <v>20</v>
      </c>
      <c r="R34" s="1002">
        <f t="shared" si="3"/>
        <v>21</v>
      </c>
      <c r="S34" s="1002">
        <f t="shared" si="3"/>
        <v>20</v>
      </c>
      <c r="T34" s="1002">
        <f t="shared" si="3"/>
        <v>20</v>
      </c>
      <c r="U34" s="1002">
        <f t="shared" si="3"/>
        <v>20</v>
      </c>
      <c r="V34" s="1002">
        <f t="shared" si="3"/>
        <v>5</v>
      </c>
      <c r="W34" s="1002">
        <f t="shared" si="3"/>
        <v>4</v>
      </c>
      <c r="X34" s="1002">
        <f t="shared" si="3"/>
        <v>19</v>
      </c>
      <c r="Y34" s="1002">
        <f t="shared" si="3"/>
        <v>15</v>
      </c>
      <c r="Z34" s="1002">
        <f t="shared" si="3"/>
        <v>15</v>
      </c>
      <c r="AA34" s="1002">
        <f t="shared" si="3"/>
        <v>19</v>
      </c>
      <c r="AB34" s="1002">
        <f t="shared" si="3"/>
        <v>19</v>
      </c>
      <c r="AC34" s="1002">
        <f t="shared" si="3"/>
        <v>4</v>
      </c>
      <c r="AD34" s="1002">
        <f t="shared" si="3"/>
        <v>3</v>
      </c>
      <c r="AE34" s="1002">
        <f t="shared" si="3"/>
        <v>20</v>
      </c>
      <c r="AF34" s="1002">
        <f t="shared" si="3"/>
        <v>20</v>
      </c>
      <c r="AG34" s="1002">
        <f t="shared" si="3"/>
        <v>23</v>
      </c>
      <c r="AH34" s="1002">
        <f t="shared" si="3"/>
        <v>18</v>
      </c>
      <c r="AI34" s="1002">
        <f t="shared" si="3"/>
        <v>19</v>
      </c>
      <c r="AJ34" s="1002">
        <f t="shared" si="3"/>
        <v>3</v>
      </c>
      <c r="AK34" s="1002">
        <f t="shared" si="3"/>
        <v>0</v>
      </c>
      <c r="AL34" s="1002"/>
      <c r="AM34" s="1182">
        <f>SUM(AM3:AM30)</f>
        <v>23</v>
      </c>
    </row>
    <row r="35" ht="15.75" customHeight="1">
      <c r="A35" s="260"/>
      <c r="B35" s="423"/>
      <c r="C35" s="1000"/>
      <c r="D35" s="112"/>
      <c r="E35" s="1001"/>
      <c r="F35" s="1002" t="s">
        <v>845</v>
      </c>
      <c r="G35" s="1002">
        <f t="shared" ref="G35:AK35" si="4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5</v>
      </c>
      <c r="H35" s="1002">
        <f t="shared" si="4"/>
        <v>3</v>
      </c>
      <c r="I35" s="1002">
        <f t="shared" si="4"/>
        <v>3</v>
      </c>
      <c r="J35" s="1002">
        <f t="shared" si="4"/>
        <v>3</v>
      </c>
      <c r="K35" s="1002">
        <f t="shared" si="4"/>
        <v>5</v>
      </c>
      <c r="L35" s="1002">
        <f t="shared" si="4"/>
        <v>4</v>
      </c>
      <c r="M35" s="1002">
        <f t="shared" si="4"/>
        <v>3</v>
      </c>
      <c r="N35" s="1002">
        <f t="shared" si="4"/>
        <v>5</v>
      </c>
      <c r="O35" s="1002">
        <f t="shared" si="4"/>
        <v>2</v>
      </c>
      <c r="P35" s="1002">
        <f t="shared" si="4"/>
        <v>3</v>
      </c>
      <c r="Q35" s="1002">
        <f t="shared" si="4"/>
        <v>3</v>
      </c>
      <c r="R35" s="1002">
        <f t="shared" si="4"/>
        <v>4</v>
      </c>
      <c r="S35" s="1002">
        <f t="shared" si="4"/>
        <v>3</v>
      </c>
      <c r="T35" s="1002">
        <f t="shared" si="4"/>
        <v>4</v>
      </c>
      <c r="U35" s="1002">
        <f t="shared" si="4"/>
        <v>4</v>
      </c>
      <c r="V35" s="1002">
        <f t="shared" si="4"/>
        <v>3</v>
      </c>
      <c r="W35" s="1002">
        <f t="shared" si="4"/>
        <v>1</v>
      </c>
      <c r="X35" s="1002">
        <f t="shared" si="4"/>
        <v>3</v>
      </c>
      <c r="Y35" s="1002">
        <f t="shared" si="4"/>
        <v>3</v>
      </c>
      <c r="Z35" s="1002">
        <f t="shared" si="4"/>
        <v>4</v>
      </c>
      <c r="AA35" s="1002">
        <f t="shared" si="4"/>
        <v>5</v>
      </c>
      <c r="AB35" s="1002">
        <f t="shared" si="4"/>
        <v>3</v>
      </c>
      <c r="AC35" s="1002">
        <f t="shared" si="4"/>
        <v>3</v>
      </c>
      <c r="AD35" s="1002">
        <f t="shared" si="4"/>
        <v>3</v>
      </c>
      <c r="AE35" s="1002">
        <f t="shared" si="4"/>
        <v>3</v>
      </c>
      <c r="AF35" s="1002">
        <f t="shared" si="4"/>
        <v>4</v>
      </c>
      <c r="AG35" s="1002">
        <f t="shared" si="4"/>
        <v>4</v>
      </c>
      <c r="AH35" s="1002">
        <f t="shared" si="4"/>
        <v>4</v>
      </c>
      <c r="AI35" s="1002">
        <f t="shared" si="4"/>
        <v>5</v>
      </c>
      <c r="AJ35" s="1002">
        <f t="shared" si="4"/>
        <v>2</v>
      </c>
      <c r="AK35" s="1002">
        <f t="shared" si="4"/>
        <v>0</v>
      </c>
      <c r="AL35" s="1002"/>
      <c r="AM35" s="257"/>
    </row>
    <row r="36" ht="15.75" hidden="1" customHeight="1">
      <c r="A36" s="260"/>
      <c r="B36" s="423"/>
      <c r="C36" s="1000"/>
      <c r="D36" s="112"/>
      <c r="E36" s="1001"/>
      <c r="F36" s="1002" t="s">
        <v>846</v>
      </c>
      <c r="G36" s="1002">
        <f t="shared" ref="G36:AB36" si="5">if(G63=9,+1,+0)+if(G64=9,+1,+0)+if(G65=9,+1,+0)+if(G66=9,+1,+0)+if(G67=9,+1,+0)+if(G68=9,+1,+0)+if(G71=9,1,+0)+if(G72=9,+1,+0)+if(G73=9,+1,+0)+if(G75=9,+1,+0)+if(G76=9,+1,+0)+if(G78=9,+1,+0)+if(G79=9,+1,+0)+if(G81=9,+1,+0)+if(G82=9,+1,+0)+if(G83=9,+1,+0)+if(G85=9,+1,+0)+if(G86=9,+1,+0)+if(G87=9,+1,+0)+if(G88=9,+1,+0)+if(G89=9,+1,+0)+if(G90=9,+1,+0)+if(G91=9,+1,+0)+if(G92=9,+1,+0)+if(G93=9,+1,+0)+if(G94=9,+1,+0)+if(G95=9,+1,+0)+if(G96=9,+1,+0)+if(G97=9,+1,+0)+if(G98=9,+1,+0)+if(G99=9,+1,+0)+if(G100=9,+1,+0)+if(G101=9,+1,+0)</f>
        <v>26</v>
      </c>
      <c r="H36" s="1002">
        <f t="shared" si="5"/>
        <v>4</v>
      </c>
      <c r="I36" s="1002">
        <f t="shared" si="5"/>
        <v>4</v>
      </c>
      <c r="J36" s="1002">
        <f t="shared" si="5"/>
        <v>5</v>
      </c>
      <c r="K36" s="1002">
        <f t="shared" si="5"/>
        <v>25</v>
      </c>
      <c r="L36" s="1002">
        <f t="shared" si="5"/>
        <v>26</v>
      </c>
      <c r="M36" s="1002">
        <f t="shared" si="5"/>
        <v>27</v>
      </c>
      <c r="N36" s="1002">
        <f t="shared" si="5"/>
        <v>24</v>
      </c>
      <c r="O36" s="1002">
        <f t="shared" si="5"/>
        <v>5</v>
      </c>
      <c r="P36" s="1002">
        <f t="shared" si="5"/>
        <v>4</v>
      </c>
      <c r="Q36" s="1002">
        <f t="shared" si="5"/>
        <v>24</v>
      </c>
      <c r="R36" s="1002">
        <f t="shared" si="5"/>
        <v>28</v>
      </c>
      <c r="S36" s="1002">
        <f t="shared" si="5"/>
        <v>28</v>
      </c>
      <c r="T36" s="1002">
        <f t="shared" si="5"/>
        <v>28</v>
      </c>
      <c r="U36" s="1002">
        <f t="shared" si="5"/>
        <v>25</v>
      </c>
      <c r="V36" s="1002">
        <f t="shared" si="5"/>
        <v>7</v>
      </c>
      <c r="W36" s="1002">
        <f t="shared" si="5"/>
        <v>4</v>
      </c>
      <c r="X36" s="1002">
        <f t="shared" si="5"/>
        <v>27</v>
      </c>
      <c r="Y36" s="1002">
        <f t="shared" si="5"/>
        <v>30</v>
      </c>
      <c r="Z36" s="1002">
        <f t="shared" si="5"/>
        <v>29</v>
      </c>
      <c r="AA36" s="1002">
        <f t="shared" si="5"/>
        <v>29</v>
      </c>
      <c r="AB36" s="1002">
        <f t="shared" si="5"/>
        <v>24</v>
      </c>
      <c r="AC36" s="1002">
        <f>if(AC63=9,+1,+0)+if(AC64=9,+1,+0)+if(AC65=9,+1,+0)+if(AC66=9,+1,+0)+if(AC67=9,+1,+0)+if(AC68=9,+1,+0)+if(AC71=9,1,+0)+if(AC72=9,+1,+0)+if(AC73=9,+1,+0)+if(AC75=9,+1,+0)+if(AC76=9,+1,+0)+if(AC78=9,+1,+0)+if(AC79=9,+1,+0)+if(AC81=9,+1,+0)+if(AC82=9,+1,+0)+if(AC83=9,+1,+0)+if(AC85=9,+1,+0)+if(AC86=9,+1,+0)+if(AC87=9,+1,+0)+if(AC88=9,+1,+0)+if(AC89=9,+1,+0)+if(AC90=9,+1,+0)+if(AD91=9,+1,+0)+if(AC92=9,+1,+0)+if(AC93=9,+1,+0)+if(AC94=9,+1,+0)+if(AC95=9,+1,+0)+if(AC96=9,+1,+0)+if(AC97=9,+1,+0)+if(AC98=9,+1,+0)+if(AC99=9,+1,+0)+if(AC100=9,+1,+0)+if(AC101=9,+1,+0)</f>
        <v>11</v>
      </c>
      <c r="AD36" s="1002" t="str">
        <f>if(AD63=9,+1,+0)+if(AD64=9,+1,+0)+if(AD65=9,+1,+0)+if(AD66=9,+1,+0)+if(AD67=9,+1,+0)+if(AD68=9,+1,+0)+if(AD71=9,1,+0)+if(AD72=9,+1,+0)+if(AD73=9,+1,+0)+if(AD75=9,+1,+0)+if(AD76=9,+1,+0)+if(AD78=9,+1,+0)+if(AD79=9,+1,+0)+if(AD81=9,+1,+0)+if(AD82=9,+1,+0)+if(AD83=9,+1,+0)+if(AD85=9,+1,+0)+if(AD86=9,+1,+0)+if(AD87=9,+1,+0)+if(AD88=9,+1,+0)+if(AD89=9,+1,+0)+if(AD90=9,+1,+0)+if(#REF!=9,+1,+0)+if(AD92=9,+1,+0)+if(AD93=9,+1,+0)+if(AD94=9,+1,+0)+if(AD95=9,+1,+0)+if(AD96=9,+1,+0)+if(AD97=9,+1,+0)+if(AD98=9,+1,+0)+if(AD99=9,+1,+0)+if(AD100=9,+1,+0)+if(AD101=9,+1,+0)</f>
        <v>#REF!</v>
      </c>
      <c r="AE36" s="1002">
        <f t="shared" ref="AE36:AL36" si="6">if(AE63=9,+1,+0)+if(AE64=9,+1,+0)+if(AE65=9,+1,+0)+if(AE66=9,+1,+0)+if(AE67=9,+1,+0)+if(AE68=9,+1,+0)+if(AE71=9,1,+0)+if(AE72=9,+1,+0)+if(AE73=9,+1,+0)+if(AE75=9,+1,+0)+if(AE76=9,+1,+0)+if(AE78=9,+1,+0)+if(AE79=9,+1,+0)+if(AE81=9,+1,+0)+if(AE82=9,+1,+0)+if(AE83=9,+1,+0)+if(AE85=9,+1,+0)+if(AE86=9,+1,+0)+if(AE87=9,+1,+0)+if(AE88=9,+1,+0)+if(AE89=9,+1,+0)+if(AE90=9,+1,+0)+if(AE91=9,+1,+0)+if(AE92=9,+1,+0)+if(AE93=9,+1,+0)+if(AE94=9,+1,+0)+if(AE95=9,+1,+0)+if(AE96=9,+1,+0)+if(AE97=9,+1,+0)+if(AE98=9,+1,+0)+if(AE99=9,+1,+0)+if(AE100=9,+1,+0)+if(AE101=9,+1,+0)</f>
        <v>24</v>
      </c>
      <c r="AF36" s="1002">
        <f t="shared" si="6"/>
        <v>30</v>
      </c>
      <c r="AG36" s="1002">
        <f t="shared" si="6"/>
        <v>29</v>
      </c>
      <c r="AH36" s="1002">
        <f t="shared" si="6"/>
        <v>29</v>
      </c>
      <c r="AI36" s="1002">
        <f t="shared" si="6"/>
        <v>26</v>
      </c>
      <c r="AJ36" s="1002">
        <f t="shared" si="6"/>
        <v>7</v>
      </c>
      <c r="AK36" s="1002">
        <f t="shared" si="6"/>
        <v>0</v>
      </c>
      <c r="AL36" s="1002">
        <f t="shared" si="6"/>
        <v>0</v>
      </c>
      <c r="AM36" s="257"/>
    </row>
    <row r="37" ht="29.25" customHeight="1">
      <c r="A37" s="260"/>
      <c r="B37" s="423"/>
      <c r="C37" s="1000"/>
      <c r="D37" s="112"/>
      <c r="E37" s="1001"/>
      <c r="F37" s="1183" t="s">
        <v>847</v>
      </c>
      <c r="G37" s="1002">
        <f t="shared" ref="G37:AB37" si="7">G34+G36</f>
        <v>43</v>
      </c>
      <c r="H37" s="1002">
        <f t="shared" si="7"/>
        <v>7</v>
      </c>
      <c r="I37" s="1002">
        <f t="shared" si="7"/>
        <v>6</v>
      </c>
      <c r="J37" s="1002">
        <f t="shared" si="7"/>
        <v>8</v>
      </c>
      <c r="K37" s="1002">
        <f t="shared" si="7"/>
        <v>43</v>
      </c>
      <c r="L37" s="1002">
        <f t="shared" si="7"/>
        <v>45</v>
      </c>
      <c r="M37" s="1002">
        <f t="shared" si="7"/>
        <v>47</v>
      </c>
      <c r="N37" s="1002">
        <f t="shared" si="7"/>
        <v>41</v>
      </c>
      <c r="O37" s="1002">
        <f t="shared" si="7"/>
        <v>9</v>
      </c>
      <c r="P37" s="1002">
        <f t="shared" si="7"/>
        <v>7</v>
      </c>
      <c r="Q37" s="1002">
        <f t="shared" si="7"/>
        <v>44</v>
      </c>
      <c r="R37" s="1002">
        <f t="shared" si="7"/>
        <v>49</v>
      </c>
      <c r="S37" s="1002">
        <f t="shared" si="7"/>
        <v>48</v>
      </c>
      <c r="T37" s="1002">
        <f t="shared" si="7"/>
        <v>48</v>
      </c>
      <c r="U37" s="1002">
        <f t="shared" si="7"/>
        <v>45</v>
      </c>
      <c r="V37" s="1002">
        <f t="shared" si="7"/>
        <v>12</v>
      </c>
      <c r="W37" s="1002">
        <f t="shared" si="7"/>
        <v>8</v>
      </c>
      <c r="X37" s="1002">
        <f t="shared" si="7"/>
        <v>46</v>
      </c>
      <c r="Y37" s="1002">
        <f t="shared" si="7"/>
        <v>45</v>
      </c>
      <c r="Z37" s="1002">
        <f t="shared" si="7"/>
        <v>44</v>
      </c>
      <c r="AA37" s="1002">
        <f t="shared" si="7"/>
        <v>48</v>
      </c>
      <c r="AB37" s="1002">
        <f t="shared" si="7"/>
        <v>43</v>
      </c>
      <c r="AC37" s="1002"/>
      <c r="AD37" s="1002"/>
      <c r="AE37" s="1002">
        <f t="shared" ref="AE37:AL37" si="8">AE34+AE36</f>
        <v>44</v>
      </c>
      <c r="AF37" s="1002">
        <f t="shared" si="8"/>
        <v>50</v>
      </c>
      <c r="AG37" s="1002">
        <f t="shared" si="8"/>
        <v>52</v>
      </c>
      <c r="AH37" s="1002">
        <f t="shared" si="8"/>
        <v>47</v>
      </c>
      <c r="AI37" s="1002">
        <f t="shared" si="8"/>
        <v>45</v>
      </c>
      <c r="AJ37" s="1002">
        <f t="shared" si="8"/>
        <v>10</v>
      </c>
      <c r="AK37" s="1002">
        <f t="shared" si="8"/>
        <v>0</v>
      </c>
      <c r="AL37" s="1002">
        <f t="shared" si="8"/>
        <v>0</v>
      </c>
      <c r="AM37" s="257"/>
    </row>
    <row r="38" ht="15.75" customHeight="1">
      <c r="A38" s="260"/>
      <c r="B38" s="423"/>
      <c r="C38" s="1000"/>
      <c r="D38" s="112"/>
      <c r="E38" s="1001"/>
      <c r="F38" s="1184" t="s">
        <v>876</v>
      </c>
      <c r="AM38" s="257"/>
    </row>
    <row r="39" ht="15.75" customHeight="1">
      <c r="A39" s="260"/>
      <c r="B39" s="423"/>
      <c r="C39" s="1000"/>
      <c r="D39" s="112"/>
      <c r="E39" s="1001"/>
      <c r="AM39" s="257"/>
    </row>
    <row r="40" ht="39.75" customHeight="1">
      <c r="A40" s="260"/>
      <c r="B40" s="423"/>
      <c r="C40" s="1000"/>
      <c r="D40" s="112"/>
      <c r="E40" s="1001"/>
      <c r="AM40" s="257"/>
    </row>
    <row r="41" ht="15.75" customHeight="1">
      <c r="A41" s="1187">
        <v>1.0</v>
      </c>
      <c r="B41" s="759" t="s">
        <v>676</v>
      </c>
      <c r="C41" s="781"/>
      <c r="D41" s="31"/>
      <c r="E41" s="78"/>
      <c r="F41" s="930"/>
      <c r="G41" s="905">
        <v>9.0</v>
      </c>
      <c r="H41" s="971"/>
      <c r="I41" s="981"/>
      <c r="J41" s="971"/>
      <c r="K41" s="905">
        <v>9.0</v>
      </c>
      <c r="L41" s="905">
        <v>9.0</v>
      </c>
      <c r="M41" s="905">
        <v>9.0</v>
      </c>
      <c r="N41" s="905">
        <v>9.0</v>
      </c>
      <c r="O41" s="971"/>
      <c r="P41" s="971"/>
      <c r="Q41" s="905">
        <v>9.0</v>
      </c>
      <c r="R41" s="905">
        <v>9.0</v>
      </c>
      <c r="S41" s="905">
        <v>9.0</v>
      </c>
      <c r="T41" s="905">
        <v>9.0</v>
      </c>
      <c r="U41" s="905">
        <v>9.0</v>
      </c>
      <c r="V41" s="981"/>
      <c r="W41" s="971"/>
      <c r="X41" s="905">
        <v>9.0</v>
      </c>
      <c r="Y41" s="905">
        <v>9.0</v>
      </c>
      <c r="Z41" s="905">
        <v>9.0</v>
      </c>
      <c r="AA41" s="905">
        <v>9.0</v>
      </c>
      <c r="AB41" s="905">
        <v>9.0</v>
      </c>
      <c r="AC41" s="971"/>
      <c r="AD41" s="971"/>
      <c r="AE41" s="905">
        <v>9.0</v>
      </c>
      <c r="AF41" s="905">
        <v>9.0</v>
      </c>
      <c r="AG41" s="905">
        <v>9.0</v>
      </c>
      <c r="AH41" s="905">
        <v>9.0</v>
      </c>
      <c r="AI41" s="905">
        <v>9.0</v>
      </c>
      <c r="AJ41" s="971"/>
      <c r="AK41" s="905"/>
      <c r="AL41" s="404">
        <f t="shared" ref="AL41:AL46" si="9">COUNT(F41:AK41)</f>
        <v>20</v>
      </c>
      <c r="AM41" s="1029"/>
    </row>
    <row r="42" ht="15.75" customHeight="1">
      <c r="A42" s="1187">
        <v>2.0</v>
      </c>
      <c r="B42" s="858" t="s">
        <v>849</v>
      </c>
      <c r="C42" s="782"/>
      <c r="D42" s="31"/>
      <c r="E42" s="418"/>
      <c r="F42" s="915"/>
      <c r="G42" s="905">
        <v>9.0</v>
      </c>
      <c r="H42" s="971"/>
      <c r="I42" s="981"/>
      <c r="J42" s="971"/>
      <c r="K42" s="905">
        <v>9.0</v>
      </c>
      <c r="L42" s="905">
        <v>9.0</v>
      </c>
      <c r="M42" s="905">
        <v>9.0</v>
      </c>
      <c r="N42" s="905">
        <v>9.0</v>
      </c>
      <c r="O42" s="971"/>
      <c r="P42" s="971"/>
      <c r="Q42" s="905">
        <v>9.0</v>
      </c>
      <c r="R42" s="905">
        <v>9.0</v>
      </c>
      <c r="S42" s="905">
        <v>9.0</v>
      </c>
      <c r="T42" s="905">
        <v>9.0</v>
      </c>
      <c r="U42" s="905">
        <v>9.0</v>
      </c>
      <c r="V42" s="981"/>
      <c r="W42" s="971"/>
      <c r="X42" s="905">
        <v>9.0</v>
      </c>
      <c r="Y42" s="905">
        <v>9.0</v>
      </c>
      <c r="Z42" s="905">
        <v>9.0</v>
      </c>
      <c r="AA42" s="905">
        <v>9.0</v>
      </c>
      <c r="AB42" s="905">
        <v>9.0</v>
      </c>
      <c r="AC42" s="971"/>
      <c r="AD42" s="971"/>
      <c r="AE42" s="905">
        <v>9.0</v>
      </c>
      <c r="AF42" s="905">
        <v>9.0</v>
      </c>
      <c r="AG42" s="905">
        <v>9.0</v>
      </c>
      <c r="AH42" s="905">
        <v>9.0</v>
      </c>
      <c r="AI42" s="905">
        <v>9.0</v>
      </c>
      <c r="AJ42" s="971"/>
      <c r="AK42" s="1189"/>
      <c r="AL42" s="404">
        <f t="shared" si="9"/>
        <v>20</v>
      </c>
      <c r="AM42" s="1029"/>
    </row>
    <row r="43" ht="15.75" customHeight="1">
      <c r="A43" s="1185">
        <v>3.0</v>
      </c>
      <c r="B43" s="858" t="s">
        <v>850</v>
      </c>
      <c r="C43" s="782"/>
      <c r="D43" s="31"/>
      <c r="E43" s="418"/>
      <c r="F43" s="821"/>
      <c r="G43" s="905">
        <v>9.0</v>
      </c>
      <c r="H43" s="971"/>
      <c r="I43" s="981"/>
      <c r="J43" s="971"/>
      <c r="K43" s="905">
        <v>9.0</v>
      </c>
      <c r="L43" s="905">
        <v>9.0</v>
      </c>
      <c r="M43" s="905">
        <v>9.0</v>
      </c>
      <c r="N43" s="905">
        <v>9.0</v>
      </c>
      <c r="O43" s="971"/>
      <c r="P43" s="971"/>
      <c r="Q43" s="905">
        <v>9.0</v>
      </c>
      <c r="R43" s="905">
        <v>9.0</v>
      </c>
      <c r="S43" s="905">
        <v>9.0</v>
      </c>
      <c r="T43" s="905">
        <v>9.0</v>
      </c>
      <c r="U43" s="905">
        <v>9.0</v>
      </c>
      <c r="V43" s="981"/>
      <c r="W43" s="971"/>
      <c r="X43" s="905">
        <v>9.0</v>
      </c>
      <c r="Y43" s="905">
        <v>9.0</v>
      </c>
      <c r="Z43" s="905">
        <v>9.0</v>
      </c>
      <c r="AA43" s="905">
        <v>9.0</v>
      </c>
      <c r="AB43" s="905">
        <v>9.0</v>
      </c>
      <c r="AC43" s="971"/>
      <c r="AD43" s="971"/>
      <c r="AE43" s="905">
        <v>9.0</v>
      </c>
      <c r="AF43" s="905">
        <v>9.0</v>
      </c>
      <c r="AG43" s="905">
        <v>9.0</v>
      </c>
      <c r="AH43" s="905">
        <v>9.0</v>
      </c>
      <c r="AI43" s="905">
        <v>9.0</v>
      </c>
      <c r="AJ43" s="971"/>
      <c r="AK43" s="905"/>
      <c r="AL43" s="404">
        <f t="shared" si="9"/>
        <v>20</v>
      </c>
      <c r="AM43" s="1029"/>
    </row>
    <row r="44" ht="15.75" customHeight="1">
      <c r="A44" s="1187">
        <v>4.0</v>
      </c>
      <c r="B44" s="858" t="s">
        <v>750</v>
      </c>
      <c r="C44" s="782"/>
      <c r="D44" s="31"/>
      <c r="E44" s="418"/>
      <c r="F44" s="821"/>
      <c r="G44" s="905">
        <v>9.0</v>
      </c>
      <c r="H44" s="971"/>
      <c r="I44" s="981"/>
      <c r="J44" s="971"/>
      <c r="K44" s="905">
        <v>9.0</v>
      </c>
      <c r="L44" s="905">
        <v>9.0</v>
      </c>
      <c r="M44" s="905">
        <v>9.0</v>
      </c>
      <c r="N44" s="905">
        <v>9.0</v>
      </c>
      <c r="O44" s="971"/>
      <c r="P44" s="971"/>
      <c r="Q44" s="905">
        <v>9.0</v>
      </c>
      <c r="R44" s="905">
        <v>9.0</v>
      </c>
      <c r="S44" s="905">
        <v>9.0</v>
      </c>
      <c r="T44" s="905">
        <v>9.0</v>
      </c>
      <c r="U44" s="905">
        <v>9.0</v>
      </c>
      <c r="V44" s="981"/>
      <c r="W44" s="971"/>
      <c r="X44" s="905">
        <v>9.0</v>
      </c>
      <c r="Y44" s="905">
        <v>9.0</v>
      </c>
      <c r="Z44" s="905">
        <v>9.0</v>
      </c>
      <c r="AA44" s="905">
        <v>9.0</v>
      </c>
      <c r="AB44" s="905">
        <v>9.0</v>
      </c>
      <c r="AC44" s="971"/>
      <c r="AD44" s="971"/>
      <c r="AE44" s="905">
        <v>9.0</v>
      </c>
      <c r="AF44" s="905">
        <v>9.0</v>
      </c>
      <c r="AG44" s="905">
        <v>9.0</v>
      </c>
      <c r="AH44" s="905">
        <v>9.0</v>
      </c>
      <c r="AI44" s="905">
        <v>9.0</v>
      </c>
      <c r="AJ44" s="971"/>
      <c r="AK44" s="1189"/>
      <c r="AL44" s="404">
        <f t="shared" si="9"/>
        <v>20</v>
      </c>
      <c r="AM44" s="1029"/>
    </row>
    <row r="45" ht="15.75" customHeight="1">
      <c r="A45" s="1185">
        <v>5.0</v>
      </c>
      <c r="B45" s="858" t="s">
        <v>851</v>
      </c>
      <c r="C45" s="782"/>
      <c r="D45" s="31"/>
      <c r="E45" s="418"/>
      <c r="F45" s="821"/>
      <c r="G45" s="905">
        <v>9.0</v>
      </c>
      <c r="H45" s="971"/>
      <c r="I45" s="981"/>
      <c r="J45" s="971"/>
      <c r="K45" s="905">
        <v>9.0</v>
      </c>
      <c r="L45" s="905">
        <v>9.0</v>
      </c>
      <c r="M45" s="905">
        <v>9.0</v>
      </c>
      <c r="N45" s="905">
        <v>9.0</v>
      </c>
      <c r="O45" s="971"/>
      <c r="P45" s="971"/>
      <c r="Q45" s="905">
        <v>9.0</v>
      </c>
      <c r="R45" s="905">
        <v>9.0</v>
      </c>
      <c r="S45" s="905">
        <v>9.0</v>
      </c>
      <c r="T45" s="905">
        <v>9.0</v>
      </c>
      <c r="U45" s="905">
        <v>9.0</v>
      </c>
      <c r="V45" s="981"/>
      <c r="W45" s="971"/>
      <c r="X45" s="905">
        <v>9.0</v>
      </c>
      <c r="Y45" s="905">
        <v>9.0</v>
      </c>
      <c r="Z45" s="905">
        <v>9.0</v>
      </c>
      <c r="AA45" s="905">
        <v>9.0</v>
      </c>
      <c r="AB45" s="905">
        <v>9.0</v>
      </c>
      <c r="AC45" s="971"/>
      <c r="AD45" s="971"/>
      <c r="AE45" s="905">
        <v>9.0</v>
      </c>
      <c r="AF45" s="905">
        <v>9.0</v>
      </c>
      <c r="AG45" s="905">
        <v>9.0</v>
      </c>
      <c r="AH45" s="905">
        <v>9.0</v>
      </c>
      <c r="AI45" s="905">
        <v>9.0</v>
      </c>
      <c r="AJ45" s="971"/>
      <c r="AK45" s="905"/>
      <c r="AL45" s="404">
        <f t="shared" si="9"/>
        <v>20</v>
      </c>
      <c r="AM45" s="1029"/>
    </row>
    <row r="46" ht="15.75" customHeight="1">
      <c r="A46" s="1187">
        <v>6.0</v>
      </c>
      <c r="B46" s="858"/>
      <c r="C46" s="782"/>
      <c r="D46" s="31"/>
      <c r="E46" s="418"/>
      <c r="F46" s="821"/>
      <c r="G46" s="905"/>
      <c r="H46" s="971"/>
      <c r="I46" s="981"/>
      <c r="J46" s="971"/>
      <c r="K46" s="905"/>
      <c r="L46" s="905"/>
      <c r="M46" s="905"/>
      <c r="N46" s="905"/>
      <c r="O46" s="971"/>
      <c r="P46" s="971"/>
      <c r="Q46" s="905"/>
      <c r="R46" s="905"/>
      <c r="S46" s="905"/>
      <c r="T46" s="905"/>
      <c r="U46" s="905"/>
      <c r="V46" s="981"/>
      <c r="W46" s="971"/>
      <c r="X46" s="905"/>
      <c r="Y46" s="905"/>
      <c r="Z46" s="905"/>
      <c r="AA46" s="905"/>
      <c r="AB46" s="905"/>
      <c r="AC46" s="971"/>
      <c r="AD46" s="971"/>
      <c r="AE46" s="905"/>
      <c r="AF46" s="905"/>
      <c r="AG46" s="905"/>
      <c r="AH46" s="905"/>
      <c r="AI46" s="905"/>
      <c r="AJ46" s="971"/>
      <c r="AK46" s="1189"/>
      <c r="AL46" s="404">
        <f t="shared" si="9"/>
        <v>0</v>
      </c>
      <c r="AM46" s="1029"/>
    </row>
    <row r="47" ht="15.75" customHeight="1">
      <c r="A47" s="79"/>
      <c r="B47" s="423"/>
      <c r="C47" s="81"/>
      <c r="D47" s="79"/>
      <c r="E47" s="82"/>
      <c r="F47" s="82"/>
      <c r="G47" s="82"/>
      <c r="H47" s="83"/>
      <c r="I47" s="84"/>
      <c r="J47" s="82"/>
      <c r="K47" s="82"/>
      <c r="L47" s="82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112"/>
      <c r="X47" s="112"/>
      <c r="Y47" s="79"/>
      <c r="Z47" s="79"/>
      <c r="AA47" s="79"/>
      <c r="AB47" s="79"/>
      <c r="AC47" s="112"/>
      <c r="AD47" s="112"/>
      <c r="AE47" s="112"/>
      <c r="AF47" s="79"/>
      <c r="AG47" s="79"/>
      <c r="AH47" s="79"/>
      <c r="AI47" s="79"/>
      <c r="AJ47" s="79"/>
      <c r="AK47" s="79"/>
      <c r="AL47" s="82"/>
      <c r="AM47" s="82"/>
    </row>
    <row r="48" ht="15.75" customHeight="1">
      <c r="A48" s="306"/>
      <c r="B48" s="306"/>
      <c r="C48" s="1237"/>
      <c r="D48" s="1237"/>
      <c r="F48" s="1190" t="s">
        <v>42</v>
      </c>
      <c r="G48" s="1010">
        <v>9.0</v>
      </c>
      <c r="H48" s="82"/>
      <c r="I48" s="88"/>
      <c r="J48" s="79" t="s">
        <v>44</v>
      </c>
      <c r="K48" s="89"/>
      <c r="L48" s="89"/>
      <c r="M48" s="89"/>
      <c r="N48" s="89"/>
      <c r="O48" s="95"/>
      <c r="P48" s="79" t="s">
        <v>51</v>
      </c>
      <c r="S48" s="79"/>
      <c r="T48" s="82"/>
      <c r="W48" s="1154"/>
      <c r="X48" s="1154"/>
      <c r="AD48" s="112"/>
      <c r="AE48" s="112"/>
      <c r="AF48" s="79"/>
      <c r="AG48" s="79"/>
      <c r="AH48" s="79"/>
      <c r="AI48" s="79"/>
      <c r="AJ48" s="79"/>
      <c r="AK48" s="79"/>
      <c r="AL48" s="82"/>
      <c r="AM48" s="82"/>
    </row>
    <row r="49" ht="15.75" customHeight="1">
      <c r="A49" s="306"/>
      <c r="B49" s="306"/>
      <c r="C49" s="1237"/>
      <c r="D49" s="1237"/>
      <c r="F49" s="1190" t="s">
        <v>48</v>
      </c>
      <c r="G49" s="1192">
        <v>12.0</v>
      </c>
      <c r="H49" s="82"/>
      <c r="I49" s="90"/>
      <c r="J49" s="79" t="s">
        <v>45</v>
      </c>
      <c r="K49" s="82"/>
      <c r="L49" s="82"/>
      <c r="M49" s="82"/>
      <c r="N49" s="82"/>
      <c r="O49" s="485"/>
      <c r="P49" s="486" t="s">
        <v>310</v>
      </c>
      <c r="T49" s="82"/>
      <c r="W49" s="112"/>
      <c r="X49" s="1154"/>
      <c r="Y49" s="1062"/>
      <c r="Z49" s="1063"/>
      <c r="AA49" s="79"/>
      <c r="AB49" s="79"/>
      <c r="AC49" s="87"/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237"/>
      <c r="D50" s="1237"/>
      <c r="F50" s="1194" t="s">
        <v>795</v>
      </c>
      <c r="G50" s="1195" t="s">
        <v>193</v>
      </c>
      <c r="H50" s="1238"/>
      <c r="I50" s="256"/>
      <c r="J50" s="82" t="s">
        <v>46</v>
      </c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40"/>
      <c r="X50" s="1240"/>
      <c r="Y50" s="1239"/>
      <c r="Z50" s="1239"/>
      <c r="AA50" s="1239"/>
      <c r="AB50" s="1239"/>
      <c r="AC50" s="1240"/>
      <c r="AD50" s="1240"/>
      <c r="AE50" s="1240"/>
      <c r="AF50" s="1239"/>
      <c r="AG50" s="1239"/>
      <c r="AH50" s="1239"/>
      <c r="AI50" s="1239"/>
      <c r="AJ50" s="1239"/>
      <c r="AK50" s="1239"/>
      <c r="AL50" s="1241"/>
      <c r="AM50" s="1242"/>
    </row>
    <row r="51" ht="16.5" customHeight="1">
      <c r="A51" s="103"/>
      <c r="B51" s="104"/>
      <c r="C51" s="105"/>
      <c r="D51" s="103"/>
      <c r="E51" s="103"/>
    </row>
    <row r="52" ht="18.0" customHeight="1">
      <c r="A52" s="19">
        <v>1.0</v>
      </c>
      <c r="B52" s="807" t="s">
        <v>752</v>
      </c>
      <c r="C52" s="865">
        <v>43576.0</v>
      </c>
      <c r="D52" s="807" t="s">
        <v>866</v>
      </c>
      <c r="E52" s="337"/>
      <c r="F52" s="869">
        <v>8.9220318245E10</v>
      </c>
      <c r="G52" s="978"/>
      <c r="H52" s="978"/>
      <c r="I52" s="988"/>
      <c r="J52" s="978"/>
      <c r="K52" s="978"/>
      <c r="L52" s="978"/>
      <c r="M52" s="978"/>
      <c r="N52" s="978"/>
      <c r="O52" s="978"/>
      <c r="P52" s="978"/>
      <c r="Q52" s="978"/>
      <c r="R52" s="905">
        <v>9.0</v>
      </c>
      <c r="S52" s="1247">
        <v>9.0</v>
      </c>
      <c r="T52" s="1247">
        <v>9.0</v>
      </c>
      <c r="U52" s="1247">
        <v>9.0</v>
      </c>
      <c r="V52" s="898" t="s">
        <v>358</v>
      </c>
      <c r="W52" s="898" t="s">
        <v>358</v>
      </c>
      <c r="X52" s="1247">
        <v>9.0</v>
      </c>
      <c r="Y52" s="1247">
        <v>9.0</v>
      </c>
      <c r="Z52" s="1247">
        <v>9.0</v>
      </c>
      <c r="AA52" s="1247">
        <v>9.0</v>
      </c>
      <c r="AB52" s="1247">
        <v>9.0</v>
      </c>
      <c r="AC52" s="898" t="s">
        <v>358</v>
      </c>
      <c r="AD52" s="898" t="s">
        <v>358</v>
      </c>
      <c r="AE52" s="1247">
        <v>9.0</v>
      </c>
      <c r="AF52" s="1247">
        <v>9.0</v>
      </c>
      <c r="AG52" s="1247">
        <v>9.0</v>
      </c>
      <c r="AH52" s="1247">
        <v>9.0</v>
      </c>
      <c r="AI52" s="1247">
        <v>9.0</v>
      </c>
      <c r="AJ52" s="898" t="s">
        <v>358</v>
      </c>
      <c r="AK52" s="905"/>
      <c r="AL52" s="404">
        <f t="shared" ref="AL52:AL58" si="10">COUNT(F52:AK52)</f>
        <v>15</v>
      </c>
      <c r="AM52" s="1029"/>
    </row>
    <row r="53" ht="18.0" customHeight="1">
      <c r="A53" s="807">
        <v>2.0</v>
      </c>
      <c r="B53" s="807" t="s">
        <v>852</v>
      </c>
      <c r="C53" s="364"/>
      <c r="D53" s="807" t="s">
        <v>853</v>
      </c>
      <c r="E53" s="337"/>
      <c r="F53" s="869">
        <v>8.9220211441E10</v>
      </c>
      <c r="G53" s="1247">
        <v>9.0</v>
      </c>
      <c r="H53" s="898" t="s">
        <v>358</v>
      </c>
      <c r="I53" s="898" t="s">
        <v>358</v>
      </c>
      <c r="J53" s="898" t="s">
        <v>358</v>
      </c>
      <c r="K53" s="1247">
        <v>9.0</v>
      </c>
      <c r="L53" s="1247">
        <v>9.0</v>
      </c>
      <c r="M53" s="1247">
        <v>9.0</v>
      </c>
      <c r="N53" s="1247">
        <v>9.0</v>
      </c>
      <c r="O53" s="898" t="s">
        <v>358</v>
      </c>
      <c r="P53" s="898" t="s">
        <v>358</v>
      </c>
      <c r="Q53" s="1247">
        <v>9.0</v>
      </c>
      <c r="R53" s="1247">
        <v>9.0</v>
      </c>
      <c r="S53" s="905">
        <v>9.0</v>
      </c>
      <c r="T53" s="905">
        <v>9.0</v>
      </c>
      <c r="U53" s="905">
        <v>9.0</v>
      </c>
      <c r="V53" s="98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>
        <v>9.0</v>
      </c>
      <c r="AJ53" s="971"/>
      <c r="AK53" s="1189"/>
      <c r="AL53" s="404">
        <f t="shared" si="10"/>
        <v>21</v>
      </c>
      <c r="AM53" s="1029"/>
    </row>
    <row r="54" ht="18.0" customHeight="1">
      <c r="A54" s="19">
        <v>3.0</v>
      </c>
      <c r="B54" s="819" t="s">
        <v>854</v>
      </c>
      <c r="C54" s="364"/>
      <c r="D54" s="807" t="s">
        <v>855</v>
      </c>
      <c r="E54" s="337"/>
      <c r="F54" s="1197">
        <v>8.9220200813E10</v>
      </c>
      <c r="G54" s="905">
        <v>9.0</v>
      </c>
      <c r="H54" s="971"/>
      <c r="I54" s="981"/>
      <c r="J54" s="971"/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8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>
        <v>9.0</v>
      </c>
      <c r="AJ54" s="971"/>
      <c r="AK54" s="905"/>
      <c r="AL54" s="404">
        <f t="shared" si="10"/>
        <v>21</v>
      </c>
      <c r="AM54" s="1029"/>
    </row>
    <row r="55" ht="18.0" customHeight="1">
      <c r="A55" s="807">
        <v>4.0</v>
      </c>
      <c r="B55" s="19" t="s">
        <v>73</v>
      </c>
      <c r="C55" s="364">
        <v>42667.0</v>
      </c>
      <c r="D55" s="1202" t="s">
        <v>877</v>
      </c>
      <c r="E55" s="337"/>
      <c r="F55" s="869">
        <v>8.9220318285E10</v>
      </c>
      <c r="G55" s="905">
        <v>9.0</v>
      </c>
      <c r="H55" s="971"/>
      <c r="I55" s="981"/>
      <c r="J55" s="971"/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8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>
        <v>9.0</v>
      </c>
      <c r="AI55" s="905">
        <v>9.0</v>
      </c>
      <c r="AJ55" s="971"/>
      <c r="AK55" s="1189"/>
      <c r="AL55" s="404">
        <f t="shared" si="10"/>
        <v>21</v>
      </c>
      <c r="AM55" s="1029"/>
    </row>
    <row r="56" ht="17.25" customHeight="1">
      <c r="A56" s="807">
        <v>5.0</v>
      </c>
      <c r="B56" s="19" t="s">
        <v>69</v>
      </c>
      <c r="C56" s="380">
        <v>43072.0</v>
      </c>
      <c r="D56" s="19" t="s">
        <v>70</v>
      </c>
      <c r="E56" s="337"/>
      <c r="F56" s="869">
        <v>8.9220318242E10</v>
      </c>
      <c r="G56" s="905">
        <v>9.0</v>
      </c>
      <c r="H56" s="971"/>
      <c r="I56" s="981"/>
      <c r="J56" s="971"/>
      <c r="K56" s="905">
        <v>9.0</v>
      </c>
      <c r="L56" s="905">
        <v>9.0</v>
      </c>
      <c r="M56" s="905">
        <v>9.0</v>
      </c>
      <c r="N56" s="905">
        <v>9.0</v>
      </c>
      <c r="O56" s="971"/>
      <c r="P56" s="971"/>
      <c r="Q56" s="905">
        <v>9.0</v>
      </c>
      <c r="R56" s="905">
        <v>9.0</v>
      </c>
      <c r="S56" s="905">
        <v>9.0</v>
      </c>
      <c r="T56" s="905">
        <v>9.0</v>
      </c>
      <c r="U56" s="905">
        <v>9.0</v>
      </c>
      <c r="V56" s="981"/>
      <c r="W56" s="971"/>
      <c r="X56" s="905">
        <v>9.0</v>
      </c>
      <c r="Y56" s="905">
        <v>9.0</v>
      </c>
      <c r="Z56" s="905">
        <v>9.0</v>
      </c>
      <c r="AA56" s="905">
        <v>9.0</v>
      </c>
      <c r="AB56" s="905">
        <v>9.0</v>
      </c>
      <c r="AC56" s="971"/>
      <c r="AD56" s="971"/>
      <c r="AE56" s="905">
        <v>9.0</v>
      </c>
      <c r="AF56" s="905">
        <v>9.0</v>
      </c>
      <c r="AG56" s="905">
        <v>9.0</v>
      </c>
      <c r="AH56" s="905">
        <v>9.0</v>
      </c>
      <c r="AI56" s="905">
        <v>9.0</v>
      </c>
      <c r="AJ56" s="971"/>
      <c r="AK56" s="905"/>
      <c r="AL56" s="404">
        <f t="shared" si="10"/>
        <v>21</v>
      </c>
      <c r="AM56" s="1029"/>
    </row>
    <row r="57" ht="17.25" customHeight="1">
      <c r="A57" s="19">
        <v>6.0</v>
      </c>
      <c r="B57" s="19" t="s">
        <v>72</v>
      </c>
      <c r="C57" s="380">
        <v>43292.0</v>
      </c>
      <c r="D57" s="19" t="s">
        <v>70</v>
      </c>
      <c r="E57" s="337"/>
      <c r="F57" s="869">
        <v>8.9221946634E10</v>
      </c>
      <c r="G57" s="905">
        <v>12.0</v>
      </c>
      <c r="H57" s="971">
        <v>12.0</v>
      </c>
      <c r="I57" s="981"/>
      <c r="J57" s="971"/>
      <c r="K57" s="905">
        <v>12.0</v>
      </c>
      <c r="L57" s="905">
        <v>12.0</v>
      </c>
      <c r="M57" s="905"/>
      <c r="N57" s="905"/>
      <c r="O57" s="971">
        <v>12.0</v>
      </c>
      <c r="P57" s="971">
        <v>12.0</v>
      </c>
      <c r="Q57" s="905"/>
      <c r="R57" s="905"/>
      <c r="S57" s="905">
        <v>12.0</v>
      </c>
      <c r="T57" s="905">
        <v>12.0</v>
      </c>
      <c r="U57" s="905"/>
      <c r="V57" s="981"/>
      <c r="W57" s="971">
        <v>12.0</v>
      </c>
      <c r="X57" s="905">
        <v>12.0</v>
      </c>
      <c r="Y57" s="905"/>
      <c r="Z57" s="905"/>
      <c r="AA57" s="905">
        <v>12.0</v>
      </c>
      <c r="AB57" s="905">
        <v>12.0</v>
      </c>
      <c r="AC57" s="971"/>
      <c r="AD57" s="971"/>
      <c r="AE57" s="905">
        <v>12.0</v>
      </c>
      <c r="AF57" s="905">
        <v>12.0</v>
      </c>
      <c r="AG57" s="905"/>
      <c r="AH57" s="905"/>
      <c r="AI57" s="905">
        <v>12.0</v>
      </c>
      <c r="AJ57" s="971">
        <v>12.0</v>
      </c>
      <c r="AK57" s="1189"/>
      <c r="AL57" s="404">
        <f t="shared" si="10"/>
        <v>17</v>
      </c>
      <c r="AM57" s="1029"/>
    </row>
    <row r="58" ht="17.25" customHeight="1">
      <c r="A58" s="807">
        <v>7.0</v>
      </c>
      <c r="B58" s="807" t="s">
        <v>856</v>
      </c>
      <c r="C58" s="499">
        <v>43242.0</v>
      </c>
      <c r="D58" s="19" t="s">
        <v>70</v>
      </c>
      <c r="E58" s="337"/>
      <c r="F58" s="871">
        <v>8.9221277764E10</v>
      </c>
      <c r="G58" s="905"/>
      <c r="H58" s="971"/>
      <c r="I58" s="971">
        <v>12.0</v>
      </c>
      <c r="J58" s="971">
        <v>12.0</v>
      </c>
      <c r="K58" s="905"/>
      <c r="L58" s="905"/>
      <c r="M58" s="905">
        <v>12.0</v>
      </c>
      <c r="N58" s="905">
        <v>12.0</v>
      </c>
      <c r="O58" s="971"/>
      <c r="P58" s="971"/>
      <c r="Q58" s="905">
        <v>12.0</v>
      </c>
      <c r="R58" s="905">
        <v>12.0</v>
      </c>
      <c r="S58" s="905"/>
      <c r="T58" s="905"/>
      <c r="U58" s="905">
        <v>12.0</v>
      </c>
      <c r="V58" s="971">
        <v>12.0</v>
      </c>
      <c r="W58" s="971"/>
      <c r="X58" s="905"/>
      <c r="Y58" s="905">
        <v>12.0</v>
      </c>
      <c r="Z58" s="905">
        <v>12.0</v>
      </c>
      <c r="AA58" s="905"/>
      <c r="AB58" s="905"/>
      <c r="AC58" s="971">
        <v>12.0</v>
      </c>
      <c r="AD58" s="971">
        <v>12.0</v>
      </c>
      <c r="AE58" s="905"/>
      <c r="AF58" s="905"/>
      <c r="AG58" s="905">
        <v>12.0</v>
      </c>
      <c r="AH58" s="905">
        <v>12.0</v>
      </c>
      <c r="AI58" s="905"/>
      <c r="AJ58" s="971"/>
      <c r="AK58" s="905"/>
      <c r="AL58" s="404">
        <f t="shared" si="10"/>
        <v>15</v>
      </c>
      <c r="AM58" s="1029"/>
    </row>
    <row r="59" ht="17.25" customHeight="1">
      <c r="A59" s="19">
        <v>8.0</v>
      </c>
      <c r="B59" s="807" t="s">
        <v>783</v>
      </c>
      <c r="C59" s="499"/>
      <c r="D59" s="1202" t="s">
        <v>784</v>
      </c>
      <c r="E59" s="337"/>
      <c r="F59" s="871">
        <v>8.9226140064E10</v>
      </c>
      <c r="G59" s="978"/>
      <c r="H59" s="978"/>
      <c r="I59" s="988"/>
      <c r="J59" s="978"/>
      <c r="K59" s="978"/>
      <c r="L59" s="978"/>
      <c r="M59" s="978"/>
      <c r="N59" s="978"/>
      <c r="O59" s="978"/>
      <c r="P59" s="978"/>
      <c r="Q59" s="978"/>
      <c r="R59" s="905">
        <v>9.0</v>
      </c>
      <c r="S59" s="905">
        <v>9.0</v>
      </c>
      <c r="T59" s="905">
        <v>9.0</v>
      </c>
      <c r="U59" s="905">
        <v>9.0</v>
      </c>
      <c r="V59" s="981"/>
      <c r="W59" s="971"/>
      <c r="X59" s="905">
        <v>9.0</v>
      </c>
      <c r="Y59" s="905">
        <v>9.0</v>
      </c>
      <c r="Z59" s="905">
        <v>9.0</v>
      </c>
      <c r="AA59" s="905">
        <v>9.0</v>
      </c>
      <c r="AB59" s="905">
        <v>9.0</v>
      </c>
      <c r="AC59" s="971"/>
      <c r="AD59" s="971"/>
      <c r="AE59" s="905">
        <v>9.0</v>
      </c>
      <c r="AF59" s="905">
        <v>9.0</v>
      </c>
      <c r="AG59" s="905">
        <v>9.0</v>
      </c>
      <c r="AH59" s="905">
        <v>9.0</v>
      </c>
      <c r="AI59" s="905">
        <v>9.0</v>
      </c>
      <c r="AJ59" s="971"/>
      <c r="AK59" s="1189"/>
      <c r="AL59" s="404">
        <f t="shared" ref="AL59:AL60" si="11">COUNT(G59:AK59)</f>
        <v>14</v>
      </c>
      <c r="AM59" s="1029"/>
    </row>
    <row r="60" ht="17.25" customHeight="1">
      <c r="A60" s="807">
        <v>9.0</v>
      </c>
      <c r="B60" s="807" t="s">
        <v>857</v>
      </c>
      <c r="C60" s="870">
        <v>43526.0</v>
      </c>
      <c r="D60" s="1202" t="s">
        <v>784</v>
      </c>
      <c r="E60" s="337"/>
      <c r="F60" s="871">
        <v>8.9220220031E10</v>
      </c>
      <c r="G60" s="905">
        <v>9.0</v>
      </c>
      <c r="H60" s="971"/>
      <c r="I60" s="981"/>
      <c r="J60" s="971"/>
      <c r="K60" s="905">
        <v>9.0</v>
      </c>
      <c r="L60" s="905">
        <v>9.0</v>
      </c>
      <c r="M60" s="905">
        <v>9.0</v>
      </c>
      <c r="N60" s="905">
        <v>9.0</v>
      </c>
      <c r="O60" s="971"/>
      <c r="P60" s="971"/>
      <c r="Q60" s="905">
        <v>9.0</v>
      </c>
      <c r="R60" s="905">
        <v>9.0</v>
      </c>
      <c r="S60" s="905">
        <v>9.0</v>
      </c>
      <c r="T60" s="905">
        <v>9.0</v>
      </c>
      <c r="U60" s="905">
        <v>9.0</v>
      </c>
      <c r="V60" s="981"/>
      <c r="W60" s="971"/>
      <c r="X60" s="905">
        <v>9.0</v>
      </c>
      <c r="Y60" s="905">
        <v>9.0</v>
      </c>
      <c r="Z60" s="905">
        <v>9.0</v>
      </c>
      <c r="AA60" s="905">
        <v>9.0</v>
      </c>
      <c r="AB60" s="905">
        <v>9.0</v>
      </c>
      <c r="AC60" s="971"/>
      <c r="AD60" s="971"/>
      <c r="AE60" s="905">
        <v>9.0</v>
      </c>
      <c r="AF60" s="905">
        <v>9.0</v>
      </c>
      <c r="AG60" s="905">
        <v>9.0</v>
      </c>
      <c r="AH60" s="905">
        <v>9.0</v>
      </c>
      <c r="AI60" s="905">
        <v>9.0</v>
      </c>
      <c r="AJ60" s="971"/>
      <c r="AK60" s="905"/>
      <c r="AL60" s="404">
        <f t="shared" si="11"/>
        <v>20</v>
      </c>
      <c r="AM60" s="1029"/>
    </row>
    <row r="61" ht="15.75" customHeight="1">
      <c r="A61" s="79"/>
      <c r="B61" s="82"/>
      <c r="C61" s="96"/>
      <c r="D61" s="79"/>
      <c r="E61" s="79"/>
      <c r="F61" s="79"/>
      <c r="G61" s="79"/>
      <c r="H61" s="112"/>
      <c r="I61" s="84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112"/>
      <c r="X61" s="112"/>
      <c r="Y61" s="79"/>
      <c r="Z61" s="79"/>
      <c r="AA61" s="79"/>
      <c r="AB61" s="79"/>
      <c r="AC61" s="112"/>
      <c r="AD61" s="112"/>
      <c r="AE61" s="112"/>
      <c r="AF61" s="79"/>
      <c r="AG61" s="79"/>
      <c r="AH61" s="79"/>
      <c r="AI61" s="79"/>
      <c r="AJ61" s="79"/>
      <c r="AK61" s="79"/>
      <c r="AL61" s="82"/>
      <c r="AM61" s="82"/>
    </row>
    <row r="62" ht="15.75" customHeight="1">
      <c r="A62" s="79"/>
      <c r="B62" s="82"/>
      <c r="C62" s="96"/>
      <c r="D62" s="79"/>
      <c r="E62" s="79"/>
      <c r="F62" s="79"/>
      <c r="G62" s="79"/>
      <c r="H62" s="112"/>
      <c r="I62" s="84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112"/>
      <c r="X62" s="112"/>
      <c r="Y62" s="79"/>
      <c r="Z62" s="79"/>
      <c r="AA62" s="79"/>
      <c r="AB62" s="79"/>
      <c r="AC62" s="112"/>
      <c r="AD62" s="112"/>
      <c r="AE62" s="112"/>
      <c r="AF62" s="79"/>
      <c r="AG62" s="79"/>
      <c r="AH62" s="79"/>
      <c r="AI62" s="79"/>
      <c r="AJ62" s="79"/>
      <c r="AK62" s="79"/>
      <c r="AL62" s="82"/>
      <c r="AM62" s="82"/>
    </row>
    <row r="63" ht="16.5" customHeight="1">
      <c r="A63" s="19">
        <v>1.0</v>
      </c>
      <c r="B63" s="19" t="s">
        <v>680</v>
      </c>
      <c r="C63" s="380"/>
      <c r="D63" s="113" t="s">
        <v>56</v>
      </c>
      <c r="E63" s="1013"/>
      <c r="F63" s="913"/>
      <c r="G63" s="905">
        <v>9.0</v>
      </c>
      <c r="H63" s="971"/>
      <c r="I63" s="971"/>
      <c r="J63" s="971"/>
      <c r="K63" s="905">
        <v>9.0</v>
      </c>
      <c r="L63" s="905">
        <v>9.0</v>
      </c>
      <c r="M63" s="905">
        <v>9.0</v>
      </c>
      <c r="N63" s="905"/>
      <c r="O63" s="971"/>
      <c r="P63" s="971">
        <v>9.0</v>
      </c>
      <c r="Q63" s="905">
        <v>9.0</v>
      </c>
      <c r="R63" s="905">
        <v>9.0</v>
      </c>
      <c r="S63" s="905">
        <v>9.0</v>
      </c>
      <c r="T63" s="905">
        <v>9.0</v>
      </c>
      <c r="U63" s="905">
        <v>9.0</v>
      </c>
      <c r="V63" s="971"/>
      <c r="W63" s="971"/>
      <c r="X63" s="905">
        <v>9.0</v>
      </c>
      <c r="Y63" s="905">
        <v>9.0</v>
      </c>
      <c r="Z63" s="905">
        <v>9.0</v>
      </c>
      <c r="AA63" s="905">
        <v>9.0</v>
      </c>
      <c r="AB63" s="905">
        <v>9.0</v>
      </c>
      <c r="AC63" s="971"/>
      <c r="AD63" s="971"/>
      <c r="AE63" s="905">
        <v>9.0</v>
      </c>
      <c r="AF63" s="905">
        <v>9.0</v>
      </c>
      <c r="AG63" s="905">
        <v>9.0</v>
      </c>
      <c r="AH63" s="905">
        <v>9.0</v>
      </c>
      <c r="AI63" s="905">
        <v>9.0</v>
      </c>
      <c r="AJ63" s="1033">
        <v>9.0</v>
      </c>
      <c r="AK63" s="905"/>
      <c r="AL63" s="404">
        <f>COUNT(G63:AK63)</f>
        <v>21</v>
      </c>
      <c r="AM63" s="1029"/>
    </row>
    <row r="64" ht="15.75" customHeight="1">
      <c r="A64" s="807">
        <v>2.0</v>
      </c>
      <c r="B64" s="19" t="s">
        <v>339</v>
      </c>
      <c r="C64" s="364"/>
      <c r="D64" s="32"/>
      <c r="E64" s="32"/>
      <c r="F64" s="913"/>
      <c r="G64" s="905"/>
      <c r="H64" s="971"/>
      <c r="I64" s="971">
        <v>9.0</v>
      </c>
      <c r="J64" s="971"/>
      <c r="K64" s="905">
        <v>9.0</v>
      </c>
      <c r="L64" s="905">
        <v>9.0</v>
      </c>
      <c r="M64" s="905">
        <v>9.0</v>
      </c>
      <c r="N64" s="905">
        <v>9.0</v>
      </c>
      <c r="O64" s="971"/>
      <c r="P64" s="971"/>
      <c r="Q64" s="905">
        <v>9.0</v>
      </c>
      <c r="R64" s="905">
        <v>9.0</v>
      </c>
      <c r="S64" s="905">
        <v>9.0</v>
      </c>
      <c r="T64" s="905">
        <v>9.0</v>
      </c>
      <c r="U64" s="905">
        <v>9.0</v>
      </c>
      <c r="V64" s="971"/>
      <c r="W64" s="971">
        <v>9.0</v>
      </c>
      <c r="X64" s="905"/>
      <c r="Y64" s="905">
        <v>9.0</v>
      </c>
      <c r="Z64" s="905">
        <v>9.0</v>
      </c>
      <c r="AA64" s="905">
        <v>9.0</v>
      </c>
      <c r="AB64" s="905">
        <v>9.0</v>
      </c>
      <c r="AC64" s="971"/>
      <c r="AD64" s="971"/>
      <c r="AE64" s="905">
        <v>9.0</v>
      </c>
      <c r="AF64" s="905">
        <v>9.0</v>
      </c>
      <c r="AG64" s="905">
        <v>9.0</v>
      </c>
      <c r="AH64" s="905">
        <v>9.0</v>
      </c>
      <c r="AI64" s="905">
        <v>9.0</v>
      </c>
      <c r="AJ64" s="971"/>
      <c r="AK64" s="1189"/>
      <c r="AL64" s="404">
        <f t="shared" ref="AL64:AL69" si="12">COUNT(F64:AK64)</f>
        <v>20</v>
      </c>
      <c r="AM64" s="1029"/>
    </row>
    <row r="65" ht="15.75" customHeight="1">
      <c r="A65" s="807">
        <v>3.0</v>
      </c>
      <c r="B65" s="807" t="s">
        <v>781</v>
      </c>
      <c r="C65" s="364"/>
      <c r="D65" s="32"/>
      <c r="E65" s="32"/>
      <c r="F65" s="913"/>
      <c r="G65" s="978"/>
      <c r="H65" s="978"/>
      <c r="I65" s="978"/>
      <c r="J65" s="978"/>
      <c r="K65" s="978"/>
      <c r="L65" s="978"/>
      <c r="M65" s="978"/>
      <c r="N65" s="978"/>
      <c r="O65" s="978"/>
      <c r="P65" s="978"/>
      <c r="Q65" s="978"/>
      <c r="R65" s="905">
        <v>9.0</v>
      </c>
      <c r="S65" s="905">
        <v>9.0</v>
      </c>
      <c r="T65" s="905">
        <v>9.0</v>
      </c>
      <c r="U65" s="905"/>
      <c r="V65" s="971">
        <v>9.0</v>
      </c>
      <c r="W65" s="971"/>
      <c r="X65" s="905">
        <v>9.0</v>
      </c>
      <c r="Y65" s="905">
        <v>9.0</v>
      </c>
      <c r="Z65" s="905">
        <v>9.0</v>
      </c>
      <c r="AA65" s="905"/>
      <c r="AB65" s="905">
        <v>9.0</v>
      </c>
      <c r="AC65" s="1255">
        <v>9.0</v>
      </c>
      <c r="AD65" s="971"/>
      <c r="AE65" s="905">
        <v>9.0</v>
      </c>
      <c r="AF65" s="905">
        <v>9.0</v>
      </c>
      <c r="AG65" s="905">
        <v>9.0</v>
      </c>
      <c r="AH65" s="905">
        <v>9.0</v>
      </c>
      <c r="AI65" s="905">
        <v>9.0</v>
      </c>
      <c r="AJ65" s="971"/>
      <c r="AK65" s="905"/>
      <c r="AL65" s="404">
        <f t="shared" si="12"/>
        <v>14</v>
      </c>
      <c r="AM65" s="1029"/>
    </row>
    <row r="66" ht="15.75" customHeight="1">
      <c r="A66" s="19">
        <v>4.0</v>
      </c>
      <c r="B66" s="19" t="s">
        <v>715</v>
      </c>
      <c r="C66" s="364"/>
      <c r="D66" s="32"/>
      <c r="E66" s="32"/>
      <c r="F66" s="913"/>
      <c r="G66" s="905">
        <v>9.0</v>
      </c>
      <c r="H66" s="971"/>
      <c r="I66" s="971"/>
      <c r="J66" s="971"/>
      <c r="K66" s="905">
        <v>9.0</v>
      </c>
      <c r="L66" s="905"/>
      <c r="M66" s="905">
        <v>9.0</v>
      </c>
      <c r="N66" s="905">
        <v>9.0</v>
      </c>
      <c r="O66" s="1033">
        <v>9.0</v>
      </c>
      <c r="P66" s="971"/>
      <c r="Q66" s="905">
        <v>9.0</v>
      </c>
      <c r="R66" s="1124"/>
      <c r="S66" s="1124"/>
      <c r="T66" s="1124"/>
      <c r="U66" s="1124"/>
      <c r="V66" s="1124"/>
      <c r="W66" s="1124"/>
      <c r="X66" s="1124"/>
      <c r="Y66" s="1124"/>
      <c r="Z66" s="1124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89"/>
      <c r="AL66" s="404">
        <f t="shared" si="12"/>
        <v>6</v>
      </c>
      <c r="AM66" s="1029"/>
    </row>
    <row r="67" ht="16.5" customHeight="1">
      <c r="A67" s="807">
        <v>5.0</v>
      </c>
      <c r="B67" s="807" t="s">
        <v>59</v>
      </c>
      <c r="C67" s="364"/>
      <c r="D67" s="32"/>
      <c r="E67" s="32"/>
      <c r="F67" s="913"/>
      <c r="G67" s="905">
        <v>9.0</v>
      </c>
      <c r="H67" s="1033">
        <v>9.0</v>
      </c>
      <c r="I67" s="971"/>
      <c r="J67" s="971"/>
      <c r="K67" s="905">
        <v>9.0</v>
      </c>
      <c r="L67" s="905">
        <v>9.0</v>
      </c>
      <c r="M67" s="905">
        <v>9.0</v>
      </c>
      <c r="N67" s="905">
        <v>9.0</v>
      </c>
      <c r="O67" s="971"/>
      <c r="P67" s="971"/>
      <c r="Q67" s="905">
        <v>9.0</v>
      </c>
      <c r="R67" s="905">
        <v>9.0</v>
      </c>
      <c r="S67" s="905">
        <v>9.0</v>
      </c>
      <c r="T67" s="905">
        <v>9.0</v>
      </c>
      <c r="U67" s="905">
        <v>9.0</v>
      </c>
      <c r="V67" s="971"/>
      <c r="W67" s="971"/>
      <c r="X67" s="905">
        <v>9.0</v>
      </c>
      <c r="Y67" s="905">
        <v>9.0</v>
      </c>
      <c r="Z67" s="905">
        <v>9.0</v>
      </c>
      <c r="AA67" s="905">
        <v>9.0</v>
      </c>
      <c r="AB67" s="905"/>
      <c r="AC67" s="971"/>
      <c r="AD67" s="971">
        <v>9.0</v>
      </c>
      <c r="AE67" s="905">
        <v>9.0</v>
      </c>
      <c r="AF67" s="905">
        <v>9.0</v>
      </c>
      <c r="AG67" s="905">
        <v>9.0</v>
      </c>
      <c r="AH67" s="905">
        <v>9.0</v>
      </c>
      <c r="AI67" s="905">
        <v>9.0</v>
      </c>
      <c r="AJ67" s="971"/>
      <c r="AK67" s="905"/>
      <c r="AL67" s="404">
        <f t="shared" si="12"/>
        <v>21</v>
      </c>
      <c r="AM67" s="1029"/>
    </row>
    <row r="68" ht="16.5" customHeight="1">
      <c r="A68" s="807">
        <v>6.0</v>
      </c>
      <c r="B68" s="807" t="s">
        <v>838</v>
      </c>
      <c r="C68" s="364"/>
      <c r="D68" s="32"/>
      <c r="E68" s="71"/>
      <c r="F68" s="913"/>
      <c r="G68" s="905">
        <v>9.0</v>
      </c>
      <c r="H68" s="971"/>
      <c r="I68" s="971"/>
      <c r="J68" s="1033">
        <v>9.0</v>
      </c>
      <c r="K68" s="905">
        <v>9.0</v>
      </c>
      <c r="L68" s="905">
        <v>9.0</v>
      </c>
      <c r="M68" s="905">
        <v>9.0</v>
      </c>
      <c r="N68" s="905">
        <v>9.0</v>
      </c>
      <c r="O68" s="971"/>
      <c r="P68" s="971"/>
      <c r="Q68" s="905">
        <v>9.0</v>
      </c>
      <c r="R68" s="905">
        <v>9.0</v>
      </c>
      <c r="S68" s="905">
        <v>9.0</v>
      </c>
      <c r="T68" s="905">
        <v>9.0</v>
      </c>
      <c r="U68" s="905">
        <v>9.0</v>
      </c>
      <c r="V68" s="971"/>
      <c r="W68" s="971"/>
      <c r="X68" s="905">
        <v>9.0</v>
      </c>
      <c r="Y68" s="905">
        <v>9.0</v>
      </c>
      <c r="Z68" s="905">
        <v>9.0</v>
      </c>
      <c r="AA68" s="905">
        <v>9.0</v>
      </c>
      <c r="AB68" s="905">
        <v>9.0</v>
      </c>
      <c r="AC68" s="971">
        <v>9.0</v>
      </c>
      <c r="AD68" s="971"/>
      <c r="AE68" s="905"/>
      <c r="AF68" s="905">
        <v>9.0</v>
      </c>
      <c r="AG68" s="905">
        <v>9.0</v>
      </c>
      <c r="AH68" s="905">
        <v>9.0</v>
      </c>
      <c r="AI68" s="905">
        <v>9.0</v>
      </c>
      <c r="AJ68" s="971"/>
      <c r="AK68" s="1189"/>
      <c r="AL68" s="404">
        <f t="shared" si="12"/>
        <v>21</v>
      </c>
      <c r="AM68" s="1029"/>
    </row>
    <row r="69" ht="17.25" customHeight="1">
      <c r="A69" s="807">
        <v>7.0</v>
      </c>
      <c r="B69" s="807" t="s">
        <v>878</v>
      </c>
      <c r="C69" s="362"/>
      <c r="D69" s="71"/>
      <c r="E69" s="1014"/>
      <c r="F69" s="913"/>
      <c r="G69" s="905"/>
      <c r="H69" s="971"/>
      <c r="I69" s="971"/>
      <c r="J69" s="971"/>
      <c r="K69" s="905"/>
      <c r="L69" s="905"/>
      <c r="M69" s="905"/>
      <c r="N69" s="905"/>
      <c r="O69" s="971"/>
      <c r="P69" s="971"/>
      <c r="Q69" s="905">
        <v>9.0</v>
      </c>
      <c r="R69" s="905">
        <v>9.0</v>
      </c>
      <c r="S69" s="905">
        <v>9.0</v>
      </c>
      <c r="T69" s="905">
        <v>9.0</v>
      </c>
      <c r="U69" s="905">
        <v>9.0</v>
      </c>
      <c r="V69" s="971"/>
      <c r="W69" s="971"/>
      <c r="X69" s="905">
        <v>9.0</v>
      </c>
      <c r="Y69" s="905">
        <v>9.0</v>
      </c>
      <c r="Z69" s="905">
        <v>9.0</v>
      </c>
      <c r="AA69" s="905">
        <v>9.0</v>
      </c>
      <c r="AB69" s="905">
        <v>9.0</v>
      </c>
      <c r="AC69" s="971"/>
      <c r="AD69" s="971"/>
      <c r="AE69" s="905">
        <v>9.0</v>
      </c>
      <c r="AF69" s="905">
        <v>9.0</v>
      </c>
      <c r="AG69" s="905">
        <v>9.0</v>
      </c>
      <c r="AH69" s="905">
        <v>9.0</v>
      </c>
      <c r="AI69" s="905">
        <v>9.0</v>
      </c>
      <c r="AJ69" s="971"/>
      <c r="AK69" s="1189"/>
      <c r="AL69" s="404">
        <f t="shared" si="12"/>
        <v>15</v>
      </c>
      <c r="AM69" s="257"/>
    </row>
    <row r="70" ht="17.25" customHeight="1">
      <c r="A70" s="79"/>
      <c r="B70" s="80"/>
      <c r="C70" s="362"/>
      <c r="D70" s="121"/>
      <c r="E70" s="1014"/>
      <c r="F70" s="237"/>
      <c r="G70" s="1270"/>
      <c r="H70" s="1270"/>
      <c r="I70" s="1270"/>
      <c r="J70" s="1270"/>
      <c r="K70" s="1270"/>
      <c r="L70" s="1075"/>
      <c r="M70" s="1075"/>
      <c r="N70" s="1270"/>
      <c r="O70" s="1270"/>
      <c r="P70" s="1270"/>
      <c r="Q70" s="1270"/>
      <c r="R70" s="1270"/>
      <c r="S70" s="1075"/>
      <c r="T70" s="1075"/>
      <c r="U70" s="1270"/>
      <c r="V70" s="1270"/>
      <c r="W70" s="1270"/>
      <c r="X70" s="1270"/>
      <c r="Y70" s="1270"/>
      <c r="Z70" s="1075"/>
      <c r="AA70" s="1075"/>
      <c r="AB70" s="1270"/>
      <c r="AC70" s="1270"/>
      <c r="AD70" s="1270"/>
      <c r="AE70" s="1270"/>
      <c r="AF70" s="1270"/>
      <c r="AG70" s="1075"/>
      <c r="AH70" s="1075"/>
      <c r="AI70" s="1270"/>
      <c r="AJ70" s="1015"/>
      <c r="AK70" s="1015"/>
      <c r="AL70" s="1017"/>
      <c r="AM70" s="257"/>
    </row>
    <row r="71" ht="17.25" customHeight="1">
      <c r="A71" s="807">
        <v>8.0</v>
      </c>
      <c r="B71" s="20" t="s">
        <v>60</v>
      </c>
      <c r="C71" s="364"/>
      <c r="D71" s="113" t="s">
        <v>61</v>
      </c>
      <c r="E71" s="1018"/>
      <c r="F71" s="913"/>
      <c r="G71" s="905">
        <v>9.0</v>
      </c>
      <c r="H71" s="971"/>
      <c r="I71" s="971"/>
      <c r="J71" s="971">
        <v>9.0</v>
      </c>
      <c r="K71" s="905">
        <v>9.0</v>
      </c>
      <c r="L71" s="905"/>
      <c r="M71" s="905"/>
      <c r="N71" s="1205">
        <v>12.0</v>
      </c>
      <c r="O71" s="971">
        <v>9.0</v>
      </c>
      <c r="P71" s="971">
        <v>9.0</v>
      </c>
      <c r="Q71" s="905">
        <v>9.0</v>
      </c>
      <c r="R71" s="905"/>
      <c r="S71" s="1205">
        <v>12.0</v>
      </c>
      <c r="T71" s="905">
        <v>9.0</v>
      </c>
      <c r="U71" s="905">
        <v>9.0</v>
      </c>
      <c r="V71" s="971"/>
      <c r="W71" s="971"/>
      <c r="X71" s="1205">
        <v>12.0</v>
      </c>
      <c r="Y71" s="905">
        <v>9.0</v>
      </c>
      <c r="Z71" s="1205">
        <v>12.0</v>
      </c>
      <c r="AA71" s="1205">
        <v>12.0</v>
      </c>
      <c r="AB71" s="905"/>
      <c r="AC71" s="971">
        <v>9.0</v>
      </c>
      <c r="AD71" s="971">
        <v>9.0</v>
      </c>
      <c r="AE71" s="905">
        <v>9.0</v>
      </c>
      <c r="AF71" s="905">
        <v>9.0</v>
      </c>
      <c r="AG71" s="1205">
        <v>12.0</v>
      </c>
      <c r="AH71" s="905">
        <v>9.0</v>
      </c>
      <c r="AI71" s="905"/>
      <c r="AJ71" s="971"/>
      <c r="AK71" s="905"/>
      <c r="AL71" s="404">
        <f t="shared" ref="AL71:AL73" si="13">COUNT(F71:AK71)</f>
        <v>20</v>
      </c>
      <c r="AM71" s="1029"/>
    </row>
    <row r="72" ht="15.0" customHeight="1">
      <c r="A72" s="807">
        <v>9.0</v>
      </c>
      <c r="B72" s="864" t="s">
        <v>879</v>
      </c>
      <c r="C72" s="364"/>
      <c r="D72" s="32"/>
      <c r="E72" s="32"/>
      <c r="F72" s="863" t="s">
        <v>792</v>
      </c>
      <c r="G72" s="983"/>
      <c r="H72" s="983"/>
      <c r="I72" s="983"/>
      <c r="J72" s="983"/>
      <c r="K72" s="983"/>
      <c r="L72" s="983"/>
      <c r="M72" s="983"/>
      <c r="N72" s="983"/>
      <c r="O72" s="983"/>
      <c r="P72" s="983"/>
      <c r="Q72" s="983"/>
      <c r="R72" s="983"/>
      <c r="S72" s="983"/>
      <c r="T72" s="983"/>
      <c r="U72" s="983"/>
      <c r="V72" s="983"/>
      <c r="W72" s="983"/>
      <c r="X72" s="905">
        <v>9.0</v>
      </c>
      <c r="Y72" s="905">
        <v>9.0</v>
      </c>
      <c r="Z72" s="905">
        <v>9.0</v>
      </c>
      <c r="AA72" s="905">
        <v>9.0</v>
      </c>
      <c r="AB72" s="905">
        <v>9.0</v>
      </c>
      <c r="AC72" s="971"/>
      <c r="AD72" s="971"/>
      <c r="AE72" s="1205">
        <v>12.0</v>
      </c>
      <c r="AF72" s="905">
        <v>9.0</v>
      </c>
      <c r="AG72" s="905">
        <v>9.0</v>
      </c>
      <c r="AH72" s="905"/>
      <c r="AI72" s="1205">
        <v>12.0</v>
      </c>
      <c r="AJ72" s="971">
        <v>9.0</v>
      </c>
      <c r="AK72" s="1031"/>
      <c r="AL72" s="404">
        <f t="shared" si="13"/>
        <v>10</v>
      </c>
      <c r="AM72" s="1029"/>
    </row>
    <row r="73" ht="15.75" customHeight="1">
      <c r="A73" s="807">
        <v>10.0</v>
      </c>
      <c r="B73" s="864" t="s">
        <v>36</v>
      </c>
      <c r="C73" s="364"/>
      <c r="D73" s="71"/>
      <c r="E73" s="71"/>
      <c r="F73" s="913"/>
      <c r="G73" s="905">
        <v>9.0</v>
      </c>
      <c r="H73" s="971">
        <v>9.0</v>
      </c>
      <c r="I73" s="971">
        <v>9.0</v>
      </c>
      <c r="J73" s="971"/>
      <c r="K73" s="905"/>
      <c r="L73" s="905">
        <v>9.0</v>
      </c>
      <c r="M73" s="905">
        <v>9.0</v>
      </c>
      <c r="N73" s="905">
        <v>9.0</v>
      </c>
      <c r="O73" s="971"/>
      <c r="P73" s="971"/>
      <c r="Q73" s="1205">
        <v>12.0</v>
      </c>
      <c r="R73" s="905">
        <v>9.0</v>
      </c>
      <c r="S73" s="905">
        <v>9.0</v>
      </c>
      <c r="T73" s="905"/>
      <c r="U73" s="1205">
        <v>12.0</v>
      </c>
      <c r="V73" s="971">
        <v>9.0</v>
      </c>
      <c r="W73" s="971">
        <v>9.0</v>
      </c>
      <c r="X73" s="905">
        <v>9.0</v>
      </c>
      <c r="Y73" s="1033" t="s">
        <v>193</v>
      </c>
      <c r="Z73" s="905">
        <v>9.0</v>
      </c>
      <c r="AA73" s="905">
        <v>9.0</v>
      </c>
      <c r="AB73" s="1205">
        <v>12.0</v>
      </c>
      <c r="AC73" s="971"/>
      <c r="AD73" s="971"/>
      <c r="AE73" s="905"/>
      <c r="AF73" s="1205">
        <v>12.0</v>
      </c>
      <c r="AG73" s="905">
        <v>9.0</v>
      </c>
      <c r="AH73" s="1205">
        <v>12.0</v>
      </c>
      <c r="AI73" s="905">
        <v>9.0</v>
      </c>
      <c r="AJ73" s="971"/>
      <c r="AK73" s="905"/>
      <c r="AL73" s="404">
        <f t="shared" si="13"/>
        <v>20</v>
      </c>
      <c r="AM73" s="1029"/>
    </row>
    <row r="74" ht="15.75" customHeight="1">
      <c r="A74" s="79"/>
      <c r="B74" s="80"/>
      <c r="C74" s="112"/>
      <c r="D74" s="259"/>
      <c r="E74" s="1014"/>
      <c r="F74" s="259"/>
      <c r="G74" s="259"/>
      <c r="H74" s="259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121"/>
      <c r="AM74" s="121"/>
    </row>
    <row r="75" ht="18.75" customHeight="1">
      <c r="A75" s="807">
        <v>11.0</v>
      </c>
      <c r="B75" s="939" t="s">
        <v>768</v>
      </c>
      <c r="C75" s="364"/>
      <c r="D75" s="113" t="s">
        <v>65</v>
      </c>
      <c r="E75" s="1019"/>
      <c r="F75" s="117"/>
      <c r="G75" s="905"/>
      <c r="H75" s="1255"/>
      <c r="I75" s="971">
        <v>9.0</v>
      </c>
      <c r="J75" s="971">
        <v>9.0</v>
      </c>
      <c r="K75" s="905">
        <v>9.0</v>
      </c>
      <c r="L75" s="905">
        <v>9.0</v>
      </c>
      <c r="M75" s="905">
        <v>9.0</v>
      </c>
      <c r="N75" s="1033">
        <v>9.0</v>
      </c>
      <c r="O75" s="1033">
        <v>9.0</v>
      </c>
      <c r="P75" s="971">
        <v>9.0</v>
      </c>
      <c r="Q75" s="905">
        <v>9.0</v>
      </c>
      <c r="R75" s="905">
        <v>9.0</v>
      </c>
      <c r="S75" s="905">
        <v>9.0</v>
      </c>
      <c r="T75" s="905">
        <v>9.0</v>
      </c>
      <c r="U75" s="905"/>
      <c r="V75" s="1255"/>
      <c r="W75" s="971">
        <v>9.0</v>
      </c>
      <c r="X75" s="905">
        <v>9.0</v>
      </c>
      <c r="Y75" s="905">
        <v>9.0</v>
      </c>
      <c r="Z75" s="905">
        <v>9.0</v>
      </c>
      <c r="AA75" s="905">
        <v>9.0</v>
      </c>
      <c r="AB75" s="905"/>
      <c r="AC75" s="1255"/>
      <c r="AD75" s="971">
        <v>9.0</v>
      </c>
      <c r="AE75" s="905">
        <v>9.0</v>
      </c>
      <c r="AF75" s="905">
        <v>9.0</v>
      </c>
      <c r="AG75" s="905">
        <v>9.0</v>
      </c>
      <c r="AH75" s="905">
        <v>9.0</v>
      </c>
      <c r="AI75" s="905"/>
      <c r="AJ75" s="1255"/>
      <c r="AK75" s="905"/>
      <c r="AL75" s="404">
        <f t="shared" ref="AL75:AL76" si="14">COUNT(F75:AK75)</f>
        <v>22</v>
      </c>
      <c r="AM75" s="1029"/>
    </row>
    <row r="76" ht="17.25" customHeight="1">
      <c r="A76" s="807">
        <v>12.0</v>
      </c>
      <c r="B76" s="20" t="s">
        <v>66</v>
      </c>
      <c r="C76" s="364"/>
      <c r="D76" s="71"/>
      <c r="E76" s="71"/>
      <c r="F76" s="117"/>
      <c r="G76" s="905">
        <v>9.0</v>
      </c>
      <c r="H76" s="971">
        <v>9.0</v>
      </c>
      <c r="I76" s="1255"/>
      <c r="J76" s="971"/>
      <c r="K76" s="905">
        <v>9.0</v>
      </c>
      <c r="L76" s="905">
        <v>9.0</v>
      </c>
      <c r="M76" s="905">
        <v>9.0</v>
      </c>
      <c r="N76" s="905">
        <v>9.0</v>
      </c>
      <c r="O76" s="971">
        <v>9.0</v>
      </c>
      <c r="P76" s="1255"/>
      <c r="Q76" s="905"/>
      <c r="R76" s="905">
        <v>9.0</v>
      </c>
      <c r="S76" s="905">
        <v>9.0</v>
      </c>
      <c r="T76" s="905">
        <v>9.0</v>
      </c>
      <c r="U76" s="905">
        <v>9.0</v>
      </c>
      <c r="V76" s="971">
        <v>9.0</v>
      </c>
      <c r="W76" s="1255"/>
      <c r="X76" s="905"/>
      <c r="Y76" s="905">
        <v>9.0</v>
      </c>
      <c r="Z76" s="905">
        <v>9.0</v>
      </c>
      <c r="AA76" s="905">
        <v>9.0</v>
      </c>
      <c r="AB76" s="905">
        <v>9.0</v>
      </c>
      <c r="AC76" s="971">
        <v>9.0</v>
      </c>
      <c r="AD76" s="1255"/>
      <c r="AE76" s="905"/>
      <c r="AF76" s="905">
        <v>9.0</v>
      </c>
      <c r="AG76" s="905">
        <v>9.0</v>
      </c>
      <c r="AH76" s="905">
        <v>9.0</v>
      </c>
      <c r="AI76" s="905">
        <v>9.0</v>
      </c>
      <c r="AJ76" s="971">
        <v>9.0</v>
      </c>
      <c r="AK76" s="1189"/>
      <c r="AL76" s="404">
        <f t="shared" si="14"/>
        <v>22</v>
      </c>
      <c r="AM76" s="1029"/>
    </row>
    <row r="77" ht="18.0" customHeight="1">
      <c r="A77" s="872"/>
      <c r="B77" s="873"/>
      <c r="C77" s="874"/>
      <c r="D77" s="875"/>
      <c r="E77" s="876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  <c r="R77" s="1016"/>
      <c r="S77" s="877"/>
      <c r="T77" s="877"/>
      <c r="U77" s="877"/>
      <c r="V77" s="877"/>
      <c r="W77" s="877"/>
      <c r="X77" s="877"/>
      <c r="Y77" s="877"/>
      <c r="Z77" s="877"/>
      <c r="AA77" s="877"/>
      <c r="AB77" s="877"/>
      <c r="AC77" s="877"/>
      <c r="AD77" s="877"/>
      <c r="AE77" s="877"/>
      <c r="AF77" s="877"/>
      <c r="AG77" s="877"/>
      <c r="AH77" s="877"/>
      <c r="AI77" s="877"/>
      <c r="AJ77" s="877"/>
      <c r="AK77" s="1016"/>
      <c r="AL77" s="878"/>
      <c r="AM77" s="878"/>
    </row>
    <row r="78" ht="18.75" customHeight="1">
      <c r="A78" s="807">
        <v>13.0</v>
      </c>
      <c r="B78" s="864" t="s">
        <v>880</v>
      </c>
      <c r="C78" s="364"/>
      <c r="D78" s="1071" t="s">
        <v>797</v>
      </c>
      <c r="E78" s="1019"/>
      <c r="F78" s="117"/>
      <c r="G78" s="1124"/>
      <c r="H78" s="1124"/>
      <c r="I78" s="1124"/>
      <c r="J78" s="1124"/>
      <c r="K78" s="1124"/>
      <c r="L78" s="1124"/>
      <c r="M78" s="1124"/>
      <c r="N78" s="1124"/>
      <c r="O78" s="1124"/>
      <c r="P78" s="1124"/>
      <c r="Q78" s="1124"/>
      <c r="R78" s="1124"/>
      <c r="S78" s="1124"/>
      <c r="T78" s="1124"/>
      <c r="U78" s="1124"/>
      <c r="V78" s="1124"/>
      <c r="W78" s="1124"/>
      <c r="X78" s="905">
        <v>9.0</v>
      </c>
      <c r="Y78" s="905">
        <v>9.0</v>
      </c>
      <c r="Z78" s="905">
        <v>9.0</v>
      </c>
      <c r="AA78" s="905">
        <v>9.0</v>
      </c>
      <c r="AB78" s="905">
        <v>9.0</v>
      </c>
      <c r="AC78" s="971">
        <v>9.0</v>
      </c>
      <c r="AD78" s="971"/>
      <c r="AE78" s="905"/>
      <c r="AF78" s="905">
        <v>9.0</v>
      </c>
      <c r="AG78" s="905">
        <v>9.0</v>
      </c>
      <c r="AH78" s="905">
        <v>9.0</v>
      </c>
      <c r="AI78" s="905">
        <v>9.0</v>
      </c>
      <c r="AJ78" s="971">
        <v>9.0</v>
      </c>
      <c r="AK78" s="905"/>
      <c r="AL78" s="404">
        <f t="shared" ref="AL78:AL79" si="15">COUNT(F78:AK78)</f>
        <v>11</v>
      </c>
      <c r="AM78" s="1029"/>
    </row>
    <row r="79" ht="17.25" customHeight="1">
      <c r="A79" s="807">
        <v>14.0</v>
      </c>
      <c r="B79" s="864" t="s">
        <v>732</v>
      </c>
      <c r="C79" s="364"/>
      <c r="D79" s="71"/>
      <c r="E79" s="71"/>
      <c r="F79" s="117"/>
      <c r="G79" s="905">
        <v>9.0</v>
      </c>
      <c r="H79" s="971"/>
      <c r="I79" s="981"/>
      <c r="J79" s="971"/>
      <c r="K79" s="905">
        <v>9.0</v>
      </c>
      <c r="L79" s="905">
        <v>9.0</v>
      </c>
      <c r="M79" s="905">
        <v>9.0</v>
      </c>
      <c r="N79" s="905">
        <v>9.0</v>
      </c>
      <c r="O79" s="971"/>
      <c r="P79" s="971"/>
      <c r="Q79" s="905">
        <v>9.0</v>
      </c>
      <c r="R79" s="905">
        <v>9.0</v>
      </c>
      <c r="S79" s="905">
        <v>9.0</v>
      </c>
      <c r="T79" s="905">
        <v>9.0</v>
      </c>
      <c r="U79" s="905">
        <v>9.0</v>
      </c>
      <c r="V79" s="981"/>
      <c r="W79" s="971"/>
      <c r="X79" s="905">
        <v>9.0</v>
      </c>
      <c r="Y79" s="905">
        <v>9.0</v>
      </c>
      <c r="Z79" s="905">
        <v>9.0</v>
      </c>
      <c r="AA79" s="905">
        <v>9.0</v>
      </c>
      <c r="AB79" s="1033">
        <v>9.0</v>
      </c>
      <c r="AC79" s="1033">
        <v>9.0</v>
      </c>
      <c r="AD79" s="971">
        <v>9.0</v>
      </c>
      <c r="AE79" s="905">
        <v>9.0</v>
      </c>
      <c r="AF79" s="905">
        <v>9.0</v>
      </c>
      <c r="AG79" s="905">
        <v>9.0</v>
      </c>
      <c r="AH79" s="905">
        <v>9.0</v>
      </c>
      <c r="AI79" s="905"/>
      <c r="AJ79" s="971"/>
      <c r="AK79" s="1189"/>
      <c r="AL79" s="404">
        <f t="shared" si="15"/>
        <v>21</v>
      </c>
      <c r="AM79" s="1029"/>
    </row>
    <row r="80" ht="21.0" customHeight="1">
      <c r="A80" s="1016"/>
      <c r="B80" s="1072"/>
      <c r="C80" s="1073"/>
      <c r="D80" s="260"/>
      <c r="E80" s="1074"/>
      <c r="F80" s="1075"/>
      <c r="G80" s="1076"/>
      <c r="H80" s="1077"/>
      <c r="I80" s="1077"/>
      <c r="J80" s="1077"/>
      <c r="K80" s="1077"/>
      <c r="L80" s="1077"/>
      <c r="M80" s="1077"/>
      <c r="N80" s="1076"/>
      <c r="O80" s="1077"/>
      <c r="P80" s="1077"/>
      <c r="Q80" s="1077"/>
      <c r="R80" s="1077"/>
      <c r="S80" s="1077"/>
      <c r="T80" s="1077"/>
      <c r="U80" s="1076"/>
      <c r="V80" s="1077"/>
      <c r="W80" s="1077"/>
      <c r="X80" s="1077"/>
      <c r="Y80" s="1077"/>
      <c r="Z80" s="1077"/>
      <c r="AA80" s="1077"/>
      <c r="AB80" s="1076"/>
      <c r="AC80" s="1077"/>
      <c r="AD80" s="1077"/>
      <c r="AE80" s="1077"/>
      <c r="AF80" s="1077"/>
      <c r="AG80" s="1077"/>
      <c r="AH80" s="1077"/>
      <c r="AI80" s="1076"/>
      <c r="AJ80" s="1077"/>
      <c r="AK80" s="1077"/>
      <c r="AL80" s="237"/>
      <c r="AM80" s="237"/>
    </row>
    <row r="81" ht="18.0" customHeight="1">
      <c r="A81" s="1010">
        <v>15.0</v>
      </c>
      <c r="B81" s="19" t="s">
        <v>102</v>
      </c>
      <c r="C81" s="19" t="s">
        <v>101</v>
      </c>
      <c r="D81" s="1257" t="s">
        <v>804</v>
      </c>
      <c r="E81" s="23"/>
      <c r="F81" s="913"/>
      <c r="G81" s="905">
        <v>9.0</v>
      </c>
      <c r="H81" s="971">
        <v>9.0</v>
      </c>
      <c r="I81" s="981"/>
      <c r="J81" s="971"/>
      <c r="K81" s="905"/>
      <c r="L81" s="905">
        <v>9.0</v>
      </c>
      <c r="M81" s="1205">
        <v>12.0</v>
      </c>
      <c r="N81" s="905"/>
      <c r="O81" s="971"/>
      <c r="P81" s="971">
        <v>9.0</v>
      </c>
      <c r="Q81" s="1205">
        <v>12.0</v>
      </c>
      <c r="R81" s="905">
        <v>9.0</v>
      </c>
      <c r="S81" s="905">
        <v>9.0</v>
      </c>
      <c r="T81" s="905">
        <v>9.0</v>
      </c>
      <c r="U81" s="1205">
        <v>12.0</v>
      </c>
      <c r="V81" s="981"/>
      <c r="W81" s="971"/>
      <c r="X81" s="905">
        <v>9.0</v>
      </c>
      <c r="Y81" s="905">
        <v>9.0</v>
      </c>
      <c r="Z81" s="1205">
        <v>12.0</v>
      </c>
      <c r="AA81" s="905">
        <v>9.0</v>
      </c>
      <c r="AB81" s="905">
        <v>9.0</v>
      </c>
      <c r="AC81" s="971">
        <v>9.0</v>
      </c>
      <c r="AD81" s="971"/>
      <c r="AE81" s="905"/>
      <c r="AF81" s="1205">
        <v>12.0</v>
      </c>
      <c r="AG81" s="905">
        <v>9.0</v>
      </c>
      <c r="AH81" s="905">
        <v>9.0</v>
      </c>
      <c r="AI81" s="905"/>
      <c r="AJ81" s="971"/>
      <c r="AK81" s="905"/>
      <c r="AL81" s="404">
        <f t="shared" ref="AL81:AL83" si="16">COUNT(F81:AK81)</f>
        <v>19</v>
      </c>
      <c r="AM81" s="1082"/>
    </row>
    <row r="82" ht="18.0" customHeight="1">
      <c r="A82" s="1010">
        <v>16.0</v>
      </c>
      <c r="B82" s="131" t="s">
        <v>105</v>
      </c>
      <c r="C82" s="19" t="s">
        <v>104</v>
      </c>
      <c r="D82" s="32"/>
      <c r="E82" s="23"/>
      <c r="F82" s="913"/>
      <c r="G82" s="1205">
        <v>12.0</v>
      </c>
      <c r="H82" s="971"/>
      <c r="I82" s="981"/>
      <c r="J82" s="1033">
        <v>9.0</v>
      </c>
      <c r="K82" s="905">
        <v>9.0</v>
      </c>
      <c r="L82" s="1205">
        <v>12.0</v>
      </c>
      <c r="M82" s="905">
        <v>9.0</v>
      </c>
      <c r="N82" s="905">
        <v>9.0</v>
      </c>
      <c r="O82" s="971">
        <v>9.0</v>
      </c>
      <c r="P82" s="971"/>
      <c r="Q82" s="905">
        <v>9.0</v>
      </c>
      <c r="R82" s="1205">
        <v>12.0</v>
      </c>
      <c r="S82" s="1033">
        <v>9.0</v>
      </c>
      <c r="T82" s="1205">
        <v>12.0</v>
      </c>
      <c r="U82" s="905"/>
      <c r="V82" s="981"/>
      <c r="W82" s="971">
        <v>9.0</v>
      </c>
      <c r="X82" s="1205">
        <v>12.0</v>
      </c>
      <c r="Y82" s="905">
        <v>9.0</v>
      </c>
      <c r="Z82" s="1033">
        <v>9.0</v>
      </c>
      <c r="AA82" s="905">
        <v>9.0</v>
      </c>
      <c r="AB82" s="1205">
        <v>12.0</v>
      </c>
      <c r="AC82" s="971"/>
      <c r="AD82" s="971"/>
      <c r="AE82" s="905">
        <v>9.0</v>
      </c>
      <c r="AF82" s="905">
        <v>9.0</v>
      </c>
      <c r="AG82" s="1205">
        <v>12.0</v>
      </c>
      <c r="AH82" s="905">
        <v>9.0</v>
      </c>
      <c r="AI82" s="1205">
        <v>12.0</v>
      </c>
      <c r="AJ82" s="971">
        <v>9.0</v>
      </c>
      <c r="AK82" s="1189"/>
      <c r="AL82" s="404">
        <f t="shared" si="16"/>
        <v>23</v>
      </c>
      <c r="AM82" s="1082"/>
    </row>
    <row r="83" ht="21.0" customHeight="1">
      <c r="A83" s="1010">
        <v>17.0</v>
      </c>
      <c r="B83" s="819" t="s">
        <v>858</v>
      </c>
      <c r="C83" s="1258"/>
      <c r="D83" s="71"/>
      <c r="E83" s="23"/>
      <c r="F83" s="913"/>
      <c r="G83" s="905">
        <v>9.0</v>
      </c>
      <c r="H83" s="971"/>
      <c r="I83" s="971">
        <v>9.0</v>
      </c>
      <c r="J83" s="971"/>
      <c r="K83" s="1205">
        <v>12.0</v>
      </c>
      <c r="L83" s="905">
        <v>9.0</v>
      </c>
      <c r="M83" s="905">
        <v>9.0</v>
      </c>
      <c r="N83" s="1205">
        <v>12.0</v>
      </c>
      <c r="O83" s="971"/>
      <c r="P83" s="971"/>
      <c r="Q83" s="905">
        <v>9.0</v>
      </c>
      <c r="R83" s="905">
        <v>9.0</v>
      </c>
      <c r="S83" s="1205">
        <v>12.0</v>
      </c>
      <c r="T83" s="905">
        <v>9.0</v>
      </c>
      <c r="U83" s="905">
        <v>9.0</v>
      </c>
      <c r="V83" s="971">
        <v>9.0</v>
      </c>
      <c r="W83" s="971"/>
      <c r="X83" s="905"/>
      <c r="Y83" s="1205">
        <v>12.0</v>
      </c>
      <c r="Z83" s="905">
        <v>9.0</v>
      </c>
      <c r="AA83" s="1205">
        <v>12.0</v>
      </c>
      <c r="AB83" s="905"/>
      <c r="AC83" s="971"/>
      <c r="AD83" s="971">
        <v>9.0</v>
      </c>
      <c r="AE83" s="1205">
        <v>12.0</v>
      </c>
      <c r="AF83" s="905">
        <v>9.0</v>
      </c>
      <c r="AG83" s="905"/>
      <c r="AH83" s="1205">
        <v>12.0</v>
      </c>
      <c r="AI83" s="905">
        <v>9.0</v>
      </c>
      <c r="AJ83" s="971"/>
      <c r="AK83" s="1271"/>
      <c r="AL83" s="404">
        <f t="shared" si="16"/>
        <v>20</v>
      </c>
      <c r="AM83" s="1082"/>
    </row>
    <row r="84" ht="21.0" customHeight="1">
      <c r="A84" s="1016"/>
      <c r="B84" s="1072"/>
      <c r="C84" s="1073"/>
      <c r="D84" s="260"/>
      <c r="E84" s="1074"/>
      <c r="F84" s="1075"/>
      <c r="G84" s="1076"/>
      <c r="H84" s="1077"/>
      <c r="I84" s="1077"/>
      <c r="J84" s="1077"/>
      <c r="K84" s="1077"/>
      <c r="L84" s="1077"/>
      <c r="M84" s="1077"/>
      <c r="N84" s="1076"/>
      <c r="O84" s="1077"/>
      <c r="P84" s="1077"/>
      <c r="Q84" s="1077"/>
      <c r="R84" s="1077"/>
      <c r="S84" s="1077"/>
      <c r="T84" s="1077"/>
      <c r="U84" s="1076"/>
      <c r="V84" s="1077"/>
      <c r="W84" s="1077"/>
      <c r="X84" s="1077"/>
      <c r="Y84" s="1077"/>
      <c r="Z84" s="1077"/>
      <c r="AA84" s="1077"/>
      <c r="AB84" s="1076"/>
      <c r="AC84" s="1077"/>
      <c r="AD84" s="1077"/>
      <c r="AE84" s="1077"/>
      <c r="AF84" s="1077"/>
      <c r="AG84" s="1077"/>
      <c r="AH84" s="1077"/>
      <c r="AI84" s="1076"/>
      <c r="AJ84" s="1077"/>
      <c r="AK84" s="1077"/>
      <c r="AL84" s="237"/>
      <c r="AM84" s="237"/>
    </row>
    <row r="85" ht="18.0" customHeight="1">
      <c r="A85" s="1010">
        <v>18.0</v>
      </c>
      <c r="B85" s="1259" t="s">
        <v>798</v>
      </c>
      <c r="C85" s="1260">
        <v>43748.0</v>
      </c>
      <c r="D85" s="1261" t="s">
        <v>292</v>
      </c>
      <c r="E85" s="811"/>
      <c r="F85" s="913"/>
      <c r="G85" s="905">
        <v>9.0</v>
      </c>
      <c r="H85" s="971"/>
      <c r="I85" s="981"/>
      <c r="J85" s="971"/>
      <c r="K85" s="905">
        <v>9.0</v>
      </c>
      <c r="L85" s="905">
        <v>9.0</v>
      </c>
      <c r="M85" s="905">
        <v>9.0</v>
      </c>
      <c r="N85" s="905">
        <v>9.0</v>
      </c>
      <c r="O85" s="971"/>
      <c r="P85" s="971"/>
      <c r="Q85" s="905">
        <v>9.0</v>
      </c>
      <c r="R85" s="905">
        <v>9.0</v>
      </c>
      <c r="S85" s="905">
        <v>9.0</v>
      </c>
      <c r="T85" s="905">
        <v>9.0</v>
      </c>
      <c r="U85" s="905">
        <v>9.0</v>
      </c>
      <c r="V85" s="981"/>
      <c r="W85" s="971"/>
      <c r="X85" s="905">
        <v>9.0</v>
      </c>
      <c r="Y85" s="905">
        <v>9.0</v>
      </c>
      <c r="Z85" s="905">
        <v>9.0</v>
      </c>
      <c r="AA85" s="905">
        <v>9.0</v>
      </c>
      <c r="AB85" s="905">
        <v>9.0</v>
      </c>
      <c r="AC85" s="971"/>
      <c r="AD85" s="971"/>
      <c r="AE85" s="905">
        <v>9.0</v>
      </c>
      <c r="AF85" s="905">
        <v>9.0</v>
      </c>
      <c r="AG85" s="905">
        <v>9.0</v>
      </c>
      <c r="AH85" s="905">
        <v>9.0</v>
      </c>
      <c r="AI85" s="905">
        <v>9.0</v>
      </c>
      <c r="AJ85" s="971"/>
      <c r="AK85" s="905"/>
      <c r="AL85" s="404">
        <f t="shared" ref="AL85:AL101" si="17">COUNT(F85:AK85)</f>
        <v>20</v>
      </c>
      <c r="AM85" s="1082"/>
    </row>
    <row r="86" ht="18.0" customHeight="1">
      <c r="A86" s="1010">
        <v>19.0</v>
      </c>
      <c r="B86" s="1259" t="s">
        <v>799</v>
      </c>
      <c r="C86" s="1262"/>
      <c r="D86" s="1010" t="s">
        <v>820</v>
      </c>
      <c r="E86" s="811"/>
      <c r="F86" s="913"/>
      <c r="G86" s="905">
        <v>9.0</v>
      </c>
      <c r="H86" s="971"/>
      <c r="I86" s="981"/>
      <c r="J86" s="971"/>
      <c r="K86" s="905">
        <v>9.0</v>
      </c>
      <c r="L86" s="905">
        <v>9.0</v>
      </c>
      <c r="M86" s="905">
        <v>9.0</v>
      </c>
      <c r="N86" s="905">
        <v>9.0</v>
      </c>
      <c r="O86" s="971"/>
      <c r="P86" s="971"/>
      <c r="Q86" s="905">
        <v>9.0</v>
      </c>
      <c r="R86" s="905">
        <v>9.0</v>
      </c>
      <c r="S86" s="905">
        <v>9.0</v>
      </c>
      <c r="T86" s="905">
        <v>9.0</v>
      </c>
      <c r="U86" s="905">
        <v>9.0</v>
      </c>
      <c r="V86" s="981"/>
      <c r="W86" s="971"/>
      <c r="X86" s="905">
        <v>9.0</v>
      </c>
      <c r="Y86" s="905">
        <v>9.0</v>
      </c>
      <c r="Z86" s="905">
        <v>9.0</v>
      </c>
      <c r="AA86" s="905">
        <v>9.0</v>
      </c>
      <c r="AB86" s="905">
        <v>9.0</v>
      </c>
      <c r="AC86" s="971"/>
      <c r="AD86" s="971"/>
      <c r="AE86" s="905">
        <v>9.0</v>
      </c>
      <c r="AF86" s="905">
        <v>9.0</v>
      </c>
      <c r="AG86" s="905">
        <v>9.0</v>
      </c>
      <c r="AH86" s="905">
        <v>9.0</v>
      </c>
      <c r="AI86" s="905">
        <v>9.0</v>
      </c>
      <c r="AJ86" s="971"/>
      <c r="AK86" s="905"/>
      <c r="AL86" s="404">
        <f t="shared" si="17"/>
        <v>20</v>
      </c>
      <c r="AM86" s="1082"/>
    </row>
    <row r="87" ht="18.0" customHeight="1">
      <c r="A87" s="1010">
        <v>20.0</v>
      </c>
      <c r="B87" s="1259" t="s">
        <v>800</v>
      </c>
      <c r="C87" s="1260">
        <v>43600.0</v>
      </c>
      <c r="D87" s="1261" t="s">
        <v>91</v>
      </c>
      <c r="E87" s="811"/>
      <c r="F87" s="913"/>
      <c r="G87" s="905">
        <v>9.0</v>
      </c>
      <c r="H87" s="971"/>
      <c r="I87" s="981"/>
      <c r="J87" s="971"/>
      <c r="K87" s="905">
        <v>9.0</v>
      </c>
      <c r="L87" s="905">
        <v>9.0</v>
      </c>
      <c r="M87" s="905">
        <v>9.0</v>
      </c>
      <c r="N87" s="905">
        <v>9.0</v>
      </c>
      <c r="O87" s="971"/>
      <c r="P87" s="971"/>
      <c r="Q87" s="905">
        <v>9.0</v>
      </c>
      <c r="R87" s="905">
        <v>9.0</v>
      </c>
      <c r="S87" s="905">
        <v>9.0</v>
      </c>
      <c r="T87" s="905">
        <v>9.0</v>
      </c>
      <c r="U87" s="905">
        <v>9.0</v>
      </c>
      <c r="V87" s="981"/>
      <c r="W87" s="971"/>
      <c r="X87" s="905">
        <v>9.0</v>
      </c>
      <c r="Y87" s="905">
        <v>9.0</v>
      </c>
      <c r="Z87" s="905">
        <v>9.0</v>
      </c>
      <c r="AA87" s="905">
        <v>9.0</v>
      </c>
      <c r="AB87" s="905">
        <v>9.0</v>
      </c>
      <c r="AC87" s="971"/>
      <c r="AD87" s="971"/>
      <c r="AE87" s="905">
        <v>9.0</v>
      </c>
      <c r="AF87" s="905">
        <v>9.0</v>
      </c>
      <c r="AG87" s="905">
        <v>9.0</v>
      </c>
      <c r="AH87" s="905">
        <v>9.0</v>
      </c>
      <c r="AI87" s="905">
        <v>9.0</v>
      </c>
      <c r="AJ87" s="971"/>
      <c r="AK87" s="1189"/>
      <c r="AL87" s="404">
        <f t="shared" si="17"/>
        <v>20</v>
      </c>
      <c r="AM87" s="1082"/>
    </row>
    <row r="88" ht="18.0" customHeight="1">
      <c r="A88" s="1010">
        <v>21.0</v>
      </c>
      <c r="B88" s="1259" t="s">
        <v>821</v>
      </c>
      <c r="C88" s="1262">
        <v>43525.0</v>
      </c>
      <c r="D88" s="1261" t="s">
        <v>296</v>
      </c>
      <c r="E88" s="1085"/>
      <c r="F88" s="913"/>
      <c r="G88" s="905">
        <v>9.0</v>
      </c>
      <c r="H88" s="971"/>
      <c r="I88" s="981"/>
      <c r="J88" s="971"/>
      <c r="K88" s="905">
        <v>9.0</v>
      </c>
      <c r="L88" s="905">
        <v>9.0</v>
      </c>
      <c r="M88" s="905">
        <v>9.0</v>
      </c>
      <c r="N88" s="905">
        <v>9.0</v>
      </c>
      <c r="O88" s="971"/>
      <c r="P88" s="971"/>
      <c r="Q88" s="905">
        <v>9.0</v>
      </c>
      <c r="R88" s="905">
        <v>9.0</v>
      </c>
      <c r="S88" s="905">
        <v>9.0</v>
      </c>
      <c r="T88" s="905">
        <v>9.0</v>
      </c>
      <c r="U88" s="905">
        <v>9.0</v>
      </c>
      <c r="V88" s="981"/>
      <c r="W88" s="971"/>
      <c r="X88" s="905">
        <v>9.0</v>
      </c>
      <c r="Y88" s="905">
        <v>9.0</v>
      </c>
      <c r="Z88" s="905">
        <v>9.0</v>
      </c>
      <c r="AA88" s="905">
        <v>9.0</v>
      </c>
      <c r="AB88" s="905"/>
      <c r="AC88" s="971"/>
      <c r="AD88" s="971">
        <v>9.0</v>
      </c>
      <c r="AE88" s="905">
        <v>9.0</v>
      </c>
      <c r="AF88" s="905">
        <v>9.0</v>
      </c>
      <c r="AG88" s="905">
        <v>9.0</v>
      </c>
      <c r="AH88" s="905">
        <v>9.0</v>
      </c>
      <c r="AI88" s="905">
        <v>9.0</v>
      </c>
      <c r="AJ88" s="971"/>
      <c r="AK88" s="905"/>
      <c r="AL88" s="404">
        <f t="shared" si="17"/>
        <v>20</v>
      </c>
      <c r="AM88" s="1082"/>
    </row>
    <row r="89" ht="18.0" customHeight="1">
      <c r="A89" s="1010">
        <v>22.0</v>
      </c>
      <c r="B89" s="1259" t="s">
        <v>801</v>
      </c>
      <c r="C89" s="1262">
        <v>43533.0</v>
      </c>
      <c r="D89" s="1010" t="s">
        <v>867</v>
      </c>
      <c r="E89" s="1089"/>
      <c r="F89" s="913"/>
      <c r="G89" s="905">
        <v>9.0</v>
      </c>
      <c r="H89" s="971"/>
      <c r="I89" s="981"/>
      <c r="J89" s="971"/>
      <c r="K89" s="905">
        <v>9.0</v>
      </c>
      <c r="L89" s="905">
        <v>9.0</v>
      </c>
      <c r="M89" s="905">
        <v>9.0</v>
      </c>
      <c r="N89" s="905">
        <v>9.0</v>
      </c>
      <c r="O89" s="971"/>
      <c r="P89" s="971"/>
      <c r="Q89" s="905">
        <v>9.0</v>
      </c>
      <c r="R89" s="905">
        <v>9.0</v>
      </c>
      <c r="S89" s="905">
        <v>9.0</v>
      </c>
      <c r="T89" s="905">
        <v>9.0</v>
      </c>
      <c r="U89" s="905">
        <v>9.0</v>
      </c>
      <c r="V89" s="981"/>
      <c r="W89" s="971"/>
      <c r="X89" s="905">
        <v>9.0</v>
      </c>
      <c r="Y89" s="905">
        <v>9.0</v>
      </c>
      <c r="Z89" s="905">
        <v>9.0</v>
      </c>
      <c r="AA89" s="905">
        <v>9.0</v>
      </c>
      <c r="AB89" s="905">
        <v>9.0</v>
      </c>
      <c r="AC89" s="971"/>
      <c r="AD89" s="971"/>
      <c r="AE89" s="905">
        <v>9.0</v>
      </c>
      <c r="AF89" s="905">
        <v>9.0</v>
      </c>
      <c r="AG89" s="905">
        <v>9.0</v>
      </c>
      <c r="AH89" s="905">
        <v>9.0</v>
      </c>
      <c r="AI89" s="905">
        <v>9.0</v>
      </c>
      <c r="AJ89" s="971"/>
      <c r="AK89" s="1189"/>
      <c r="AL89" s="404">
        <f t="shared" si="17"/>
        <v>20</v>
      </c>
      <c r="AM89" s="1082"/>
    </row>
    <row r="90" ht="18.0" customHeight="1">
      <c r="A90" s="1010">
        <v>23.0</v>
      </c>
      <c r="B90" s="1259" t="s">
        <v>802</v>
      </c>
      <c r="C90" s="1263"/>
      <c r="D90" s="1010" t="s">
        <v>757</v>
      </c>
      <c r="E90" s="1089"/>
      <c r="F90" s="913"/>
      <c r="G90" s="905">
        <v>9.0</v>
      </c>
      <c r="H90" s="971"/>
      <c r="I90" s="981"/>
      <c r="J90" s="971"/>
      <c r="K90" s="905">
        <v>9.0</v>
      </c>
      <c r="L90" s="905">
        <v>9.0</v>
      </c>
      <c r="M90" s="905">
        <v>9.0</v>
      </c>
      <c r="N90" s="905">
        <v>9.0</v>
      </c>
      <c r="O90" s="971"/>
      <c r="P90" s="971"/>
      <c r="Q90" s="905">
        <v>9.0</v>
      </c>
      <c r="R90" s="905">
        <v>9.0</v>
      </c>
      <c r="S90" s="905">
        <v>9.0</v>
      </c>
      <c r="T90" s="905">
        <v>9.0</v>
      </c>
      <c r="U90" s="905">
        <v>9.0</v>
      </c>
      <c r="V90" s="981"/>
      <c r="W90" s="971"/>
      <c r="X90" s="905">
        <v>9.0</v>
      </c>
      <c r="Y90" s="905">
        <v>9.0</v>
      </c>
      <c r="Z90" s="905">
        <v>9.0</v>
      </c>
      <c r="AA90" s="905">
        <v>9.0</v>
      </c>
      <c r="AB90" s="905">
        <v>9.0</v>
      </c>
      <c r="AC90" s="971"/>
      <c r="AD90" s="971"/>
      <c r="AE90" s="905">
        <v>9.0</v>
      </c>
      <c r="AF90" s="905">
        <v>9.0</v>
      </c>
      <c r="AG90" s="905">
        <v>9.0</v>
      </c>
      <c r="AH90" s="905">
        <v>9.0</v>
      </c>
      <c r="AI90" s="905">
        <v>9.0</v>
      </c>
      <c r="AJ90" s="971"/>
      <c r="AK90" s="905"/>
      <c r="AL90" s="404">
        <f t="shared" si="17"/>
        <v>20</v>
      </c>
      <c r="AM90" s="1082"/>
    </row>
    <row r="91" ht="18.0" customHeight="1">
      <c r="A91" s="1010">
        <v>24.0</v>
      </c>
      <c r="B91" s="1259" t="s">
        <v>803</v>
      </c>
      <c r="C91" s="1262">
        <v>43485.0</v>
      </c>
      <c r="D91" s="1264" t="s">
        <v>769</v>
      </c>
      <c r="E91" s="811"/>
      <c r="F91" s="913"/>
      <c r="G91" s="905">
        <v>9.0</v>
      </c>
      <c r="H91" s="971"/>
      <c r="I91" s="981"/>
      <c r="J91" s="971"/>
      <c r="K91" s="905">
        <v>9.0</v>
      </c>
      <c r="L91" s="905">
        <v>9.0</v>
      </c>
      <c r="M91" s="905">
        <v>9.0</v>
      </c>
      <c r="N91" s="905">
        <v>9.0</v>
      </c>
      <c r="O91" s="971"/>
      <c r="P91" s="971"/>
      <c r="Q91" s="905">
        <v>9.0</v>
      </c>
      <c r="R91" s="905">
        <v>9.0</v>
      </c>
      <c r="S91" s="905">
        <v>9.0</v>
      </c>
      <c r="T91" s="905">
        <v>9.0</v>
      </c>
      <c r="U91" s="905">
        <v>9.0</v>
      </c>
      <c r="V91" s="981"/>
      <c r="W91" s="971"/>
      <c r="X91" s="905">
        <v>9.0</v>
      </c>
      <c r="Y91" s="905">
        <v>9.0</v>
      </c>
      <c r="Z91" s="905">
        <v>9.0</v>
      </c>
      <c r="AA91" s="905">
        <v>9.0</v>
      </c>
      <c r="AB91" s="905"/>
      <c r="AC91" s="971"/>
      <c r="AD91" s="971">
        <v>9.0</v>
      </c>
      <c r="AE91" s="905">
        <v>9.0</v>
      </c>
      <c r="AF91" s="905">
        <v>9.0</v>
      </c>
      <c r="AG91" s="905">
        <v>9.0</v>
      </c>
      <c r="AH91" s="905">
        <v>9.0</v>
      </c>
      <c r="AI91" s="905">
        <v>9.0</v>
      </c>
      <c r="AJ91" s="971"/>
      <c r="AK91" s="905"/>
      <c r="AL91" s="404">
        <f t="shared" si="17"/>
        <v>20</v>
      </c>
      <c r="AM91" s="1082"/>
    </row>
    <row r="92" ht="18.0" customHeight="1">
      <c r="A92" s="1010">
        <v>25.0</v>
      </c>
      <c r="B92" s="1259" t="s">
        <v>805</v>
      </c>
      <c r="C92" s="1260">
        <v>43719.0</v>
      </c>
      <c r="D92" s="1264" t="s">
        <v>823</v>
      </c>
      <c r="E92" s="811"/>
      <c r="F92" s="913"/>
      <c r="G92" s="905">
        <v>9.0</v>
      </c>
      <c r="H92" s="971"/>
      <c r="I92" s="981"/>
      <c r="J92" s="971"/>
      <c r="K92" s="905">
        <v>9.0</v>
      </c>
      <c r="L92" s="905">
        <v>9.0</v>
      </c>
      <c r="M92" s="905">
        <v>9.0</v>
      </c>
      <c r="N92" s="905">
        <v>9.0</v>
      </c>
      <c r="O92" s="971"/>
      <c r="P92" s="971"/>
      <c r="Q92" s="905">
        <v>9.0</v>
      </c>
      <c r="R92" s="905">
        <v>9.0</v>
      </c>
      <c r="S92" s="905">
        <v>9.0</v>
      </c>
      <c r="T92" s="905">
        <v>9.0</v>
      </c>
      <c r="U92" s="905">
        <v>9.0</v>
      </c>
      <c r="V92" s="981"/>
      <c r="W92" s="971"/>
      <c r="X92" s="905">
        <v>9.0</v>
      </c>
      <c r="Y92" s="905">
        <v>9.0</v>
      </c>
      <c r="Z92" s="905">
        <v>9.0</v>
      </c>
      <c r="AA92" s="905">
        <v>9.0</v>
      </c>
      <c r="AB92" s="905">
        <v>9.0</v>
      </c>
      <c r="AC92" s="971"/>
      <c r="AD92" s="971"/>
      <c r="AE92" s="905">
        <v>9.0</v>
      </c>
      <c r="AF92" s="905">
        <v>9.0</v>
      </c>
      <c r="AG92" s="905">
        <v>9.0</v>
      </c>
      <c r="AH92" s="905">
        <v>9.0</v>
      </c>
      <c r="AI92" s="905">
        <v>9.0</v>
      </c>
      <c r="AJ92" s="971"/>
      <c r="AK92" s="905"/>
      <c r="AL92" s="404">
        <f t="shared" si="17"/>
        <v>20</v>
      </c>
      <c r="AM92" s="1082"/>
    </row>
    <row r="93" ht="18.0" customHeight="1">
      <c r="A93" s="1010">
        <v>26.0</v>
      </c>
      <c r="B93" s="1259" t="s">
        <v>806</v>
      </c>
      <c r="C93" s="1260">
        <v>43665.0</v>
      </c>
      <c r="D93" s="1261" t="s">
        <v>112</v>
      </c>
      <c r="E93" s="811"/>
      <c r="F93" s="913"/>
      <c r="G93" s="905">
        <v>9.0</v>
      </c>
      <c r="H93" s="971"/>
      <c r="I93" s="981"/>
      <c r="J93" s="971"/>
      <c r="K93" s="978"/>
      <c r="L93" s="978"/>
      <c r="M93" s="978"/>
      <c r="N93" s="978"/>
      <c r="O93" s="978"/>
      <c r="P93" s="978"/>
      <c r="Q93" s="978"/>
      <c r="R93" s="905">
        <v>9.0</v>
      </c>
      <c r="S93" s="905">
        <v>9.0</v>
      </c>
      <c r="T93" s="905">
        <v>9.0</v>
      </c>
      <c r="U93" s="905">
        <v>9.0</v>
      </c>
      <c r="V93" s="981"/>
      <c r="W93" s="971"/>
      <c r="X93" s="905">
        <v>9.0</v>
      </c>
      <c r="Y93" s="905">
        <v>9.0</v>
      </c>
      <c r="Z93" s="905">
        <v>9.0</v>
      </c>
      <c r="AA93" s="905">
        <v>9.0</v>
      </c>
      <c r="AB93" s="905">
        <v>9.0</v>
      </c>
      <c r="AC93" s="971"/>
      <c r="AD93" s="971"/>
      <c r="AE93" s="905">
        <v>9.0</v>
      </c>
      <c r="AF93" s="905">
        <v>9.0</v>
      </c>
      <c r="AG93" s="905">
        <v>9.0</v>
      </c>
      <c r="AH93" s="905">
        <v>9.0</v>
      </c>
      <c r="AI93" s="905">
        <v>9.0</v>
      </c>
      <c r="AJ93" s="971"/>
      <c r="AK93" s="1189"/>
      <c r="AL93" s="404">
        <f t="shared" si="17"/>
        <v>15</v>
      </c>
      <c r="AM93" s="1082"/>
    </row>
    <row r="94" ht="18.0" customHeight="1">
      <c r="A94" s="1010">
        <v>27.0</v>
      </c>
      <c r="B94" s="1259" t="s">
        <v>806</v>
      </c>
      <c r="C94" s="1260"/>
      <c r="D94" s="1010" t="s">
        <v>859</v>
      </c>
      <c r="E94" s="811"/>
      <c r="F94" s="913"/>
      <c r="G94" s="905">
        <v>9.0</v>
      </c>
      <c r="H94" s="971"/>
      <c r="I94" s="981"/>
      <c r="J94" s="1033">
        <v>9.0</v>
      </c>
      <c r="K94" s="905">
        <v>9.0</v>
      </c>
      <c r="L94" s="905">
        <v>9.0</v>
      </c>
      <c r="M94" s="905">
        <v>9.0</v>
      </c>
      <c r="N94" s="905"/>
      <c r="O94" s="971"/>
      <c r="P94" s="971"/>
      <c r="Q94" s="905"/>
      <c r="R94" s="905">
        <v>9.0</v>
      </c>
      <c r="S94" s="905">
        <v>9.0</v>
      </c>
      <c r="T94" s="905">
        <v>9.0</v>
      </c>
      <c r="U94" s="905">
        <v>9.0</v>
      </c>
      <c r="V94" s="971">
        <v>9.0</v>
      </c>
      <c r="W94" s="971"/>
      <c r="X94" s="905">
        <v>9.0</v>
      </c>
      <c r="Y94" s="905">
        <v>9.0</v>
      </c>
      <c r="Z94" s="905">
        <v>9.0</v>
      </c>
      <c r="AA94" s="905">
        <v>9.0</v>
      </c>
      <c r="AB94" s="905">
        <v>9.0</v>
      </c>
      <c r="AC94" s="971">
        <v>9.0</v>
      </c>
      <c r="AD94" s="971"/>
      <c r="AE94" s="905"/>
      <c r="AF94" s="905">
        <v>9.0</v>
      </c>
      <c r="AG94" s="905">
        <v>9.0</v>
      </c>
      <c r="AH94" s="905">
        <v>9.0</v>
      </c>
      <c r="AI94" s="905">
        <v>9.0</v>
      </c>
      <c r="AJ94" s="971">
        <v>9.0</v>
      </c>
      <c r="AK94" s="1189"/>
      <c r="AL94" s="404">
        <f t="shared" si="17"/>
        <v>21</v>
      </c>
      <c r="AM94" s="1082"/>
    </row>
    <row r="95" ht="18.0" customHeight="1">
      <c r="A95" s="1010">
        <v>28.0</v>
      </c>
      <c r="B95" s="1259" t="s">
        <v>807</v>
      </c>
      <c r="C95" s="1260">
        <v>43812.0</v>
      </c>
      <c r="D95" s="1261" t="s">
        <v>297</v>
      </c>
      <c r="E95" s="811"/>
      <c r="F95" s="913"/>
      <c r="G95" s="905">
        <v>9.0</v>
      </c>
      <c r="H95" s="971"/>
      <c r="I95" s="981"/>
      <c r="J95" s="971"/>
      <c r="K95" s="905">
        <v>9.0</v>
      </c>
      <c r="L95" s="905">
        <v>9.0</v>
      </c>
      <c r="M95" s="905">
        <v>9.0</v>
      </c>
      <c r="N95" s="905">
        <v>9.0</v>
      </c>
      <c r="O95" s="971"/>
      <c r="P95" s="971"/>
      <c r="Q95" s="905">
        <v>9.0</v>
      </c>
      <c r="R95" s="905">
        <v>9.0</v>
      </c>
      <c r="S95" s="905">
        <v>9.0</v>
      </c>
      <c r="T95" s="905">
        <v>9.0</v>
      </c>
      <c r="U95" s="905">
        <v>9.0</v>
      </c>
      <c r="V95" s="1033">
        <v>9.0</v>
      </c>
      <c r="W95" s="971"/>
      <c r="X95" s="905">
        <v>9.0</v>
      </c>
      <c r="Y95" s="905">
        <v>9.0</v>
      </c>
      <c r="Z95" s="905">
        <v>9.0</v>
      </c>
      <c r="AA95" s="905">
        <v>9.0</v>
      </c>
      <c r="AB95" s="905">
        <v>9.0</v>
      </c>
      <c r="AC95" s="1033">
        <v>9.0</v>
      </c>
      <c r="AD95" s="971"/>
      <c r="AE95" s="905">
        <v>9.0</v>
      </c>
      <c r="AF95" s="905">
        <v>9.0</v>
      </c>
      <c r="AG95" s="905">
        <v>9.0</v>
      </c>
      <c r="AH95" s="905">
        <v>9.0</v>
      </c>
      <c r="AI95" s="905">
        <v>9.0</v>
      </c>
      <c r="AJ95" s="1033">
        <v>9.0</v>
      </c>
      <c r="AK95" s="905"/>
      <c r="AL95" s="404">
        <f t="shared" si="17"/>
        <v>23</v>
      </c>
      <c r="AM95" s="1082"/>
    </row>
    <row r="96" ht="18.0" customHeight="1">
      <c r="A96" s="1010">
        <v>29.0</v>
      </c>
      <c r="B96" s="1259" t="s">
        <v>808</v>
      </c>
      <c r="C96" s="1262">
        <v>43802.0</v>
      </c>
      <c r="D96" s="1265" t="s">
        <v>119</v>
      </c>
      <c r="E96" s="811"/>
      <c r="F96" s="913"/>
      <c r="G96" s="905">
        <v>9.0</v>
      </c>
      <c r="H96" s="971"/>
      <c r="I96" s="981"/>
      <c r="J96" s="971"/>
      <c r="K96" s="905">
        <v>9.0</v>
      </c>
      <c r="L96" s="905">
        <v>9.0</v>
      </c>
      <c r="M96" s="905">
        <v>9.0</v>
      </c>
      <c r="N96" s="905">
        <v>9.0</v>
      </c>
      <c r="O96" s="971"/>
      <c r="P96" s="971"/>
      <c r="Q96" s="905">
        <v>9.0</v>
      </c>
      <c r="R96" s="905">
        <v>9.0</v>
      </c>
      <c r="S96" s="905">
        <v>9.0</v>
      </c>
      <c r="T96" s="905">
        <v>9.0</v>
      </c>
      <c r="U96" s="905">
        <v>9.0</v>
      </c>
      <c r="V96" s="981"/>
      <c r="W96" s="971"/>
      <c r="X96" s="905">
        <v>9.0</v>
      </c>
      <c r="Y96" s="905">
        <v>9.0</v>
      </c>
      <c r="Z96" s="905"/>
      <c r="AA96" s="905">
        <v>9.0</v>
      </c>
      <c r="AB96" s="905">
        <v>9.0</v>
      </c>
      <c r="AC96" s="971">
        <v>9.0</v>
      </c>
      <c r="AD96" s="971"/>
      <c r="AE96" s="905">
        <v>9.0</v>
      </c>
      <c r="AF96" s="905">
        <v>9.0</v>
      </c>
      <c r="AG96" s="905">
        <v>9.0</v>
      </c>
      <c r="AH96" s="905">
        <v>9.0</v>
      </c>
      <c r="AI96" s="905">
        <v>9.0</v>
      </c>
      <c r="AJ96" s="971"/>
      <c r="AK96" s="1189"/>
      <c r="AL96" s="404">
        <f t="shared" si="17"/>
        <v>20</v>
      </c>
      <c r="AM96" s="1082"/>
    </row>
    <row r="97" ht="18.0" customHeight="1">
      <c r="A97" s="1010">
        <v>30.0</v>
      </c>
      <c r="B97" s="1259" t="s">
        <v>809</v>
      </c>
      <c r="C97" s="1266"/>
      <c r="D97" s="1261" t="s">
        <v>810</v>
      </c>
      <c r="E97" s="811"/>
      <c r="F97" s="913"/>
      <c r="G97" s="905">
        <v>9.0</v>
      </c>
      <c r="H97" s="971"/>
      <c r="I97" s="981"/>
      <c r="J97" s="971"/>
      <c r="K97" s="905">
        <v>9.0</v>
      </c>
      <c r="L97" s="905">
        <v>9.0</v>
      </c>
      <c r="M97" s="905">
        <v>9.0</v>
      </c>
      <c r="N97" s="905">
        <v>9.0</v>
      </c>
      <c r="O97" s="971"/>
      <c r="P97" s="971"/>
      <c r="Q97" s="905">
        <v>9.0</v>
      </c>
      <c r="R97" s="905">
        <v>9.0</v>
      </c>
      <c r="S97" s="905">
        <v>9.0</v>
      </c>
      <c r="T97" s="905">
        <v>9.0</v>
      </c>
      <c r="U97" s="905">
        <v>9.0</v>
      </c>
      <c r="V97" s="981"/>
      <c r="W97" s="971"/>
      <c r="X97" s="905">
        <v>9.0</v>
      </c>
      <c r="Y97" s="905">
        <v>9.0</v>
      </c>
      <c r="Z97" s="905">
        <v>9.0</v>
      </c>
      <c r="AA97" s="905">
        <v>9.0</v>
      </c>
      <c r="AB97" s="905">
        <v>9.0</v>
      </c>
      <c r="AC97" s="971"/>
      <c r="AD97" s="971"/>
      <c r="AE97" s="905">
        <v>9.0</v>
      </c>
      <c r="AF97" s="905">
        <v>9.0</v>
      </c>
      <c r="AG97" s="905">
        <v>9.0</v>
      </c>
      <c r="AH97" s="905">
        <v>9.0</v>
      </c>
      <c r="AI97" s="905">
        <v>9.0</v>
      </c>
      <c r="AJ97" s="971"/>
      <c r="AK97" s="905"/>
      <c r="AL97" s="404">
        <f t="shared" si="17"/>
        <v>20</v>
      </c>
      <c r="AM97" s="1082"/>
    </row>
    <row r="98" ht="18.0" customHeight="1">
      <c r="A98" s="1010">
        <v>31.0</v>
      </c>
      <c r="B98" s="1259" t="s">
        <v>811</v>
      </c>
      <c r="C98" s="1263"/>
      <c r="D98" s="1261" t="s">
        <v>741</v>
      </c>
      <c r="E98" s="811"/>
      <c r="F98" s="863" t="s">
        <v>792</v>
      </c>
      <c r="G98" s="978"/>
      <c r="H98" s="978"/>
      <c r="I98" s="988"/>
      <c r="J98" s="978"/>
      <c r="K98" s="978"/>
      <c r="L98" s="905">
        <v>9.0</v>
      </c>
      <c r="M98" s="905">
        <v>9.0</v>
      </c>
      <c r="N98" s="905">
        <v>9.0</v>
      </c>
      <c r="O98" s="971"/>
      <c r="P98" s="971"/>
      <c r="Q98" s="905">
        <v>9.0</v>
      </c>
      <c r="R98" s="905">
        <v>9.0</v>
      </c>
      <c r="S98" s="905">
        <v>9.0</v>
      </c>
      <c r="T98" s="905">
        <v>9.0</v>
      </c>
      <c r="U98" s="905">
        <v>9.0</v>
      </c>
      <c r="V98" s="981"/>
      <c r="W98" s="971"/>
      <c r="X98" s="905">
        <v>9.0</v>
      </c>
      <c r="Y98" s="905">
        <v>9.0</v>
      </c>
      <c r="Z98" s="905">
        <v>9.0</v>
      </c>
      <c r="AA98" s="905">
        <v>9.0</v>
      </c>
      <c r="AB98" s="905">
        <v>9.0</v>
      </c>
      <c r="AC98" s="971"/>
      <c r="AD98" s="971"/>
      <c r="AE98" s="905">
        <v>9.0</v>
      </c>
      <c r="AF98" s="905">
        <v>9.0</v>
      </c>
      <c r="AG98" s="905">
        <v>9.0</v>
      </c>
      <c r="AH98" s="905">
        <v>9.0</v>
      </c>
      <c r="AI98" s="905">
        <v>9.0</v>
      </c>
      <c r="AJ98" s="971"/>
      <c r="AK98" s="1189"/>
      <c r="AL98" s="404">
        <f t="shared" si="17"/>
        <v>18</v>
      </c>
      <c r="AM98" s="1082"/>
    </row>
    <row r="99" ht="18.0" customHeight="1">
      <c r="A99" s="1010">
        <v>32.0</v>
      </c>
      <c r="B99" s="1259" t="s">
        <v>814</v>
      </c>
      <c r="C99" s="1260">
        <v>43718.0</v>
      </c>
      <c r="D99" s="1261" t="s">
        <v>815</v>
      </c>
      <c r="E99" s="811"/>
      <c r="F99" s="913"/>
      <c r="G99" s="905">
        <v>9.0</v>
      </c>
      <c r="H99" s="971"/>
      <c r="I99" s="981"/>
      <c r="J99" s="971"/>
      <c r="K99" s="905">
        <v>9.0</v>
      </c>
      <c r="L99" s="905">
        <v>9.0</v>
      </c>
      <c r="M99" s="905">
        <v>9.0</v>
      </c>
      <c r="N99" s="905">
        <v>9.0</v>
      </c>
      <c r="O99" s="971"/>
      <c r="P99" s="971"/>
      <c r="Q99" s="905"/>
      <c r="R99" s="905">
        <v>9.0</v>
      </c>
      <c r="S99" s="905">
        <v>9.0</v>
      </c>
      <c r="T99" s="905">
        <v>9.0</v>
      </c>
      <c r="U99" s="905">
        <v>9.0</v>
      </c>
      <c r="V99" s="971">
        <v>9.0</v>
      </c>
      <c r="W99" s="971"/>
      <c r="X99" s="905">
        <v>9.0</v>
      </c>
      <c r="Y99" s="905">
        <v>9.0</v>
      </c>
      <c r="Z99" s="905">
        <v>9.0</v>
      </c>
      <c r="AA99" s="905">
        <v>9.0</v>
      </c>
      <c r="AB99" s="905">
        <v>9.0</v>
      </c>
      <c r="AC99" s="971"/>
      <c r="AD99" s="971"/>
      <c r="AE99" s="905">
        <v>9.0</v>
      </c>
      <c r="AF99" s="905">
        <v>9.0</v>
      </c>
      <c r="AG99" s="905">
        <v>9.0</v>
      </c>
      <c r="AH99" s="905">
        <v>9.0</v>
      </c>
      <c r="AI99" s="905">
        <v>9.0</v>
      </c>
      <c r="AJ99" s="971"/>
      <c r="AK99" s="905"/>
      <c r="AL99" s="404">
        <f t="shared" si="17"/>
        <v>20</v>
      </c>
      <c r="AM99" s="1082"/>
    </row>
    <row r="100" ht="18.0" customHeight="1">
      <c r="A100" s="1010">
        <v>33.0</v>
      </c>
      <c r="B100" s="1259" t="s">
        <v>812</v>
      </c>
      <c r="C100" s="1260">
        <v>43634.0</v>
      </c>
      <c r="D100" s="1010" t="s">
        <v>140</v>
      </c>
      <c r="E100" s="811"/>
      <c r="F100" s="913"/>
      <c r="G100" s="905">
        <v>9.0</v>
      </c>
      <c r="H100" s="971"/>
      <c r="I100" s="981"/>
      <c r="J100" s="971"/>
      <c r="K100" s="905">
        <v>9.0</v>
      </c>
      <c r="L100" s="905">
        <v>9.0</v>
      </c>
      <c r="M100" s="905">
        <v>9.0</v>
      </c>
      <c r="N100" s="905">
        <v>9.0</v>
      </c>
      <c r="O100" s="971"/>
      <c r="P100" s="971"/>
      <c r="Q100" s="905">
        <v>9.0</v>
      </c>
      <c r="R100" s="905">
        <v>9.0</v>
      </c>
      <c r="S100" s="905">
        <v>9.0</v>
      </c>
      <c r="T100" s="905">
        <v>9.0</v>
      </c>
      <c r="U100" s="905">
        <v>9.0</v>
      </c>
      <c r="V100" s="981"/>
      <c r="W100" s="971"/>
      <c r="X100" s="905">
        <v>9.0</v>
      </c>
      <c r="Y100" s="905">
        <v>9.0</v>
      </c>
      <c r="Z100" s="905">
        <v>9.0</v>
      </c>
      <c r="AA100" s="905">
        <v>9.0</v>
      </c>
      <c r="AB100" s="905">
        <v>9.0</v>
      </c>
      <c r="AC100" s="971"/>
      <c r="AD100" s="971"/>
      <c r="AE100" s="905">
        <v>9.0</v>
      </c>
      <c r="AF100" s="905">
        <v>9.0</v>
      </c>
      <c r="AG100" s="905">
        <v>9.0</v>
      </c>
      <c r="AH100" s="905">
        <v>9.0</v>
      </c>
      <c r="AI100" s="905">
        <v>9.0</v>
      </c>
      <c r="AJ100" s="971"/>
      <c r="AK100" s="1189"/>
      <c r="AL100" s="404">
        <f t="shared" si="17"/>
        <v>20</v>
      </c>
      <c r="AM100" s="1082"/>
    </row>
    <row r="101" ht="18.0" customHeight="1">
      <c r="A101" s="1010">
        <v>34.0</v>
      </c>
      <c r="B101" s="1259" t="s">
        <v>813</v>
      </c>
      <c r="C101" s="1260">
        <v>43749.0</v>
      </c>
      <c r="D101" s="1010" t="s">
        <v>286</v>
      </c>
      <c r="E101" s="811"/>
      <c r="F101" s="913"/>
      <c r="G101" s="905">
        <v>9.0</v>
      </c>
      <c r="H101" s="971"/>
      <c r="I101" s="981"/>
      <c r="J101" s="971"/>
      <c r="K101" s="905">
        <v>9.0</v>
      </c>
      <c r="L101" s="905">
        <v>9.0</v>
      </c>
      <c r="M101" s="905">
        <v>9.0</v>
      </c>
      <c r="N101" s="905">
        <v>9.0</v>
      </c>
      <c r="O101" s="971"/>
      <c r="P101" s="971"/>
      <c r="Q101" s="905">
        <v>9.0</v>
      </c>
      <c r="R101" s="905">
        <v>9.0</v>
      </c>
      <c r="S101" s="905">
        <v>9.0</v>
      </c>
      <c r="T101" s="905">
        <v>9.0</v>
      </c>
      <c r="U101" s="905">
        <v>9.0</v>
      </c>
      <c r="V101" s="981"/>
      <c r="W101" s="971"/>
      <c r="X101" s="905">
        <v>9.0</v>
      </c>
      <c r="Y101" s="905">
        <v>9.0</v>
      </c>
      <c r="Z101" s="905">
        <v>9.0</v>
      </c>
      <c r="AA101" s="905">
        <v>9.0</v>
      </c>
      <c r="AB101" s="905">
        <v>9.0</v>
      </c>
      <c r="AC101" s="971"/>
      <c r="AD101" s="971"/>
      <c r="AE101" s="905">
        <v>9.0</v>
      </c>
      <c r="AF101" s="905">
        <v>9.0</v>
      </c>
      <c r="AG101" s="905">
        <v>9.0</v>
      </c>
      <c r="AH101" s="905">
        <v>9.0</v>
      </c>
      <c r="AI101" s="905">
        <v>9.0</v>
      </c>
      <c r="AJ101" s="971"/>
      <c r="AK101" s="905"/>
      <c r="AL101" s="404">
        <f t="shared" si="17"/>
        <v>20</v>
      </c>
      <c r="AM101" s="1082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1162"/>
      <c r="X102" s="1162"/>
      <c r="Y102" s="89"/>
      <c r="Z102" s="89"/>
      <c r="AA102" s="89"/>
      <c r="AB102" s="89"/>
      <c r="AC102" s="1163"/>
      <c r="AD102" s="1163"/>
      <c r="AE102" s="1163"/>
      <c r="AF102" s="89"/>
      <c r="AG102" s="89"/>
      <c r="AH102" s="89"/>
      <c r="AI102" s="89"/>
      <c r="AJ102" s="89"/>
      <c r="AK102" s="89"/>
      <c r="AL102" s="89"/>
      <c r="AM102" s="89"/>
    </row>
  </sheetData>
  <mergeCells count="13">
    <mergeCell ref="D71:D73"/>
    <mergeCell ref="D75:D76"/>
    <mergeCell ref="E75:E76"/>
    <mergeCell ref="D78:D79"/>
    <mergeCell ref="E78:E79"/>
    <mergeCell ref="D81:D83"/>
    <mergeCell ref="C1:AJ1"/>
    <mergeCell ref="D3:D33"/>
    <mergeCell ref="F38:AL40"/>
    <mergeCell ref="P49:S49"/>
    <mergeCell ref="D63:D69"/>
    <mergeCell ref="E63:E68"/>
    <mergeCell ref="E71:E7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3.86"/>
    <col customWidth="1" hidden="1" min="3" max="3" width="15.14"/>
    <col customWidth="1" min="4" max="4" width="18.0"/>
    <col customWidth="1" hidden="1" min="5" max="5" width="22.86"/>
    <col customWidth="1" min="6" max="6" width="14.86"/>
    <col customWidth="1" min="7" max="37" width="5.86"/>
    <col customWidth="1" min="38" max="39" width="8.0"/>
  </cols>
  <sheetData>
    <row r="1" ht="15.0" customHeight="1">
      <c r="A1" s="1166">
        <v>1.0</v>
      </c>
      <c r="B1" s="295"/>
      <c r="C1" s="1272" t="s">
        <v>881</v>
      </c>
      <c r="D1" s="817"/>
      <c r="E1" s="817"/>
      <c r="F1" s="817"/>
      <c r="G1" s="817"/>
      <c r="H1" s="817"/>
      <c r="I1" s="817"/>
      <c r="J1" s="817"/>
      <c r="K1" s="817"/>
      <c r="L1" s="817"/>
      <c r="M1" s="817"/>
      <c r="N1" s="817"/>
      <c r="O1" s="817"/>
      <c r="P1" s="817"/>
      <c r="Q1" s="817"/>
      <c r="R1" s="817"/>
      <c r="S1" s="817"/>
      <c r="T1" s="817"/>
      <c r="U1" s="817"/>
      <c r="V1" s="817"/>
      <c r="W1" s="817"/>
      <c r="X1" s="817"/>
      <c r="Y1" s="817"/>
      <c r="Z1" s="817"/>
      <c r="AA1" s="817"/>
      <c r="AB1" s="817"/>
      <c r="AC1" s="817"/>
      <c r="AD1" s="817"/>
      <c r="AE1" s="817"/>
      <c r="AF1" s="817"/>
      <c r="AG1" s="817"/>
      <c r="AH1" s="817"/>
      <c r="AI1" s="817"/>
      <c r="AJ1" s="817"/>
      <c r="AK1" s="968"/>
      <c r="AL1" s="896"/>
      <c r="AM1" s="1028" t="s">
        <v>789</v>
      </c>
    </row>
    <row r="2" ht="32.25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869</v>
      </c>
      <c r="F2" s="818" t="s">
        <v>882</v>
      </c>
      <c r="G2" s="969">
        <v>1.0</v>
      </c>
      <c r="H2" s="327">
        <v>2.0</v>
      </c>
      <c r="I2" s="327">
        <v>3.0</v>
      </c>
      <c r="J2" s="166">
        <v>4.0</v>
      </c>
      <c r="K2" s="298">
        <v>5.0</v>
      </c>
      <c r="L2" s="298">
        <v>6.0</v>
      </c>
      <c r="M2" s="209">
        <v>7.0</v>
      </c>
      <c r="N2" s="166">
        <v>8.0</v>
      </c>
      <c r="O2" s="165">
        <v>9.0</v>
      </c>
      <c r="P2" s="165">
        <v>10.0</v>
      </c>
      <c r="Q2" s="166">
        <v>11.0</v>
      </c>
      <c r="R2" s="166">
        <v>12.0</v>
      </c>
      <c r="S2" s="165">
        <v>13.0</v>
      </c>
      <c r="T2" s="165">
        <v>14.0</v>
      </c>
      <c r="U2" s="165">
        <v>15.0</v>
      </c>
      <c r="V2" s="165">
        <v>16.0</v>
      </c>
      <c r="W2" s="165">
        <v>17.0</v>
      </c>
      <c r="X2" s="166">
        <v>18.0</v>
      </c>
      <c r="Y2" s="166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6">
        <v>25.0</v>
      </c>
      <c r="AF2" s="166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970">
        <v>31.0</v>
      </c>
      <c r="AL2" s="404" t="s">
        <v>274</v>
      </c>
      <c r="AM2" s="404" t="s">
        <v>274</v>
      </c>
    </row>
    <row r="3" ht="15.0" customHeight="1">
      <c r="A3" s="19">
        <v>1.0</v>
      </c>
      <c r="B3" s="1215" t="s">
        <v>826</v>
      </c>
      <c r="C3" s="358"/>
      <c r="D3" s="22" t="s">
        <v>736</v>
      </c>
      <c r="E3" s="338"/>
      <c r="F3" s="863" t="s">
        <v>792</v>
      </c>
      <c r="G3" s="971"/>
      <c r="H3" s="971"/>
      <c r="I3" s="971"/>
      <c r="J3" s="971"/>
      <c r="K3" s="971"/>
      <c r="L3" s="971"/>
      <c r="M3" s="1273"/>
      <c r="N3" s="971"/>
      <c r="O3" s="905">
        <v>9.0</v>
      </c>
      <c r="P3" s="898" t="s">
        <v>193</v>
      </c>
      <c r="Q3" s="971"/>
      <c r="R3" s="971"/>
      <c r="S3" s="905">
        <v>9.0</v>
      </c>
      <c r="T3" s="898">
        <v>12.0</v>
      </c>
      <c r="U3" s="905">
        <v>9.0</v>
      </c>
      <c r="V3" s="905">
        <v>9.0</v>
      </c>
      <c r="W3" s="905">
        <v>9.0</v>
      </c>
      <c r="X3" s="971"/>
      <c r="Y3" s="926">
        <v>12.0</v>
      </c>
      <c r="Z3" s="905">
        <v>9.0</v>
      </c>
      <c r="AA3" s="905">
        <v>9.0</v>
      </c>
      <c r="AB3" s="905">
        <v>9.0</v>
      </c>
      <c r="AC3" s="905">
        <v>9.0</v>
      </c>
      <c r="AD3" s="898">
        <v>12.0</v>
      </c>
      <c r="AE3" s="971"/>
      <c r="AF3" s="971"/>
      <c r="AG3" s="905">
        <v>9.0</v>
      </c>
      <c r="AH3" s="905">
        <v>9.0</v>
      </c>
      <c r="AI3" s="905">
        <v>9.0</v>
      </c>
      <c r="AJ3" s="905">
        <v>9.0</v>
      </c>
      <c r="AK3" s="905">
        <v>9.0</v>
      </c>
      <c r="AL3" s="404">
        <f t="shared" ref="AL3:AL33" si="1">COUNT(F3:AK3)</f>
        <v>17</v>
      </c>
      <c r="AM3" s="1030">
        <v>0.0</v>
      </c>
    </row>
    <row r="4" ht="15.0" customHeight="1">
      <c r="A4" s="19">
        <v>2.0</v>
      </c>
      <c r="B4" s="1219" t="s">
        <v>864</v>
      </c>
      <c r="C4" s="359"/>
      <c r="D4" s="32"/>
      <c r="E4" s="338"/>
      <c r="F4" s="913" t="s">
        <v>792</v>
      </c>
      <c r="G4" s="898">
        <v>12.0</v>
      </c>
      <c r="H4" s="971">
        <v>9.0</v>
      </c>
      <c r="I4" s="971"/>
      <c r="J4" s="971"/>
      <c r="K4" s="971"/>
      <c r="L4" s="971"/>
      <c r="M4" s="971"/>
      <c r="N4" s="971"/>
      <c r="O4" s="905">
        <v>9.0</v>
      </c>
      <c r="P4" s="905">
        <v>9.0</v>
      </c>
      <c r="Q4" s="971"/>
      <c r="R4" s="971"/>
      <c r="S4" s="905">
        <v>9.0</v>
      </c>
      <c r="T4" s="905">
        <v>9.0</v>
      </c>
      <c r="U4" s="898">
        <v>12.0</v>
      </c>
      <c r="V4" s="905">
        <v>9.0</v>
      </c>
      <c r="W4" s="905"/>
      <c r="X4" s="925"/>
      <c r="Y4" s="898">
        <v>12.0</v>
      </c>
      <c r="Z4" s="925"/>
      <c r="AA4" s="925"/>
      <c r="AB4" s="925"/>
      <c r="AC4" s="905">
        <v>9.0</v>
      </c>
      <c r="AD4" s="905">
        <v>9.0</v>
      </c>
      <c r="AE4" s="971"/>
      <c r="AF4" s="971">
        <v>9.0</v>
      </c>
      <c r="AG4" s="898">
        <v>12.0</v>
      </c>
      <c r="AH4" s="1274">
        <v>9.0</v>
      </c>
      <c r="AI4" s="1274">
        <v>9.0</v>
      </c>
      <c r="AJ4" s="1274">
        <v>9.0</v>
      </c>
      <c r="AK4" s="905">
        <v>9.0</v>
      </c>
      <c r="AL4" s="404">
        <f t="shared" si="1"/>
        <v>17</v>
      </c>
      <c r="AM4" s="1030">
        <v>0.0</v>
      </c>
    </row>
    <row r="5" ht="15.0" customHeight="1">
      <c r="A5" s="19">
        <v>3.0</v>
      </c>
      <c r="B5" s="1218" t="s">
        <v>157</v>
      </c>
      <c r="C5" s="358"/>
      <c r="D5" s="32"/>
      <c r="E5" s="338"/>
      <c r="F5" s="863" t="s">
        <v>842</v>
      </c>
      <c r="G5" s="971"/>
      <c r="H5" s="971"/>
      <c r="I5" s="898">
        <v>12.0</v>
      </c>
      <c r="J5" s="971"/>
      <c r="K5" s="971">
        <v>9.0</v>
      </c>
      <c r="L5" s="898">
        <v>12.0</v>
      </c>
      <c r="M5" s="971">
        <v>9.0</v>
      </c>
      <c r="N5" s="971"/>
      <c r="O5" s="905">
        <v>9.0</v>
      </c>
      <c r="P5" s="905">
        <v>9.0</v>
      </c>
      <c r="Q5" s="971"/>
      <c r="R5" s="971"/>
      <c r="S5" s="1274">
        <v>9.0</v>
      </c>
      <c r="T5" s="1274">
        <v>9.0</v>
      </c>
      <c r="U5" s="1274">
        <v>9.0</v>
      </c>
      <c r="V5" s="898">
        <v>12.0</v>
      </c>
      <c r="W5" s="1274">
        <v>9.0</v>
      </c>
      <c r="X5" s="971"/>
      <c r="Y5" s="971"/>
      <c r="Z5" s="1274">
        <v>9.0</v>
      </c>
      <c r="AA5" s="905">
        <v>9.0</v>
      </c>
      <c r="AB5" s="898">
        <v>12.0</v>
      </c>
      <c r="AC5" s="1210"/>
      <c r="AD5" s="1210"/>
      <c r="AE5" s="1210"/>
      <c r="AF5" s="1210"/>
      <c r="AG5" s="1275"/>
      <c r="AH5" s="1210"/>
      <c r="AI5" s="1210"/>
      <c r="AJ5" s="1210"/>
      <c r="AK5" s="1210"/>
      <c r="AL5" s="404">
        <f t="shared" si="1"/>
        <v>14</v>
      </c>
      <c r="AM5" s="1030">
        <v>0.0</v>
      </c>
    </row>
    <row r="6" ht="15.0" customHeight="1">
      <c r="A6" s="19">
        <v>4.0</v>
      </c>
      <c r="B6" s="1218" t="s">
        <v>827</v>
      </c>
      <c r="C6" s="358"/>
      <c r="D6" s="32"/>
      <c r="E6" s="338"/>
      <c r="F6" s="863" t="s">
        <v>792</v>
      </c>
      <c r="G6" s="971"/>
      <c r="H6" s="981"/>
      <c r="I6" s="971"/>
      <c r="J6" s="971"/>
      <c r="K6" s="981"/>
      <c r="L6" s="971"/>
      <c r="M6" s="898">
        <v>12.0</v>
      </c>
      <c r="N6" s="898">
        <v>12.0</v>
      </c>
      <c r="O6" s="905">
        <v>9.0</v>
      </c>
      <c r="P6" s="905">
        <v>9.0</v>
      </c>
      <c r="Q6" s="971"/>
      <c r="R6" s="971"/>
      <c r="S6" s="898">
        <v>12.0</v>
      </c>
      <c r="T6" s="905">
        <v>9.0</v>
      </c>
      <c r="U6" s="905">
        <v>9.0</v>
      </c>
      <c r="V6" s="905">
        <v>9.0</v>
      </c>
      <c r="W6" s="898">
        <v>12.0</v>
      </c>
      <c r="X6" s="971">
        <v>9.0</v>
      </c>
      <c r="Y6" s="971"/>
      <c r="Z6" s="905"/>
      <c r="AA6" s="898">
        <v>12.0</v>
      </c>
      <c r="AB6" s="905">
        <v>9.0</v>
      </c>
      <c r="AC6" s="905">
        <v>9.0</v>
      </c>
      <c r="AD6" s="905">
        <v>9.0</v>
      </c>
      <c r="AE6" s="971"/>
      <c r="AF6" s="971"/>
      <c r="AG6" s="905">
        <v>9.0</v>
      </c>
      <c r="AH6" s="905">
        <v>9.0</v>
      </c>
      <c r="AI6" s="905">
        <v>9.0</v>
      </c>
      <c r="AJ6" s="898">
        <v>12.0</v>
      </c>
      <c r="AK6" s="905">
        <v>9.0</v>
      </c>
      <c r="AL6" s="404">
        <f t="shared" si="1"/>
        <v>19</v>
      </c>
      <c r="AM6" s="1030">
        <v>0.0</v>
      </c>
    </row>
    <row r="7" ht="15.0" customHeight="1">
      <c r="A7" s="19">
        <v>5.0</v>
      </c>
      <c r="B7" s="1218" t="s">
        <v>198</v>
      </c>
      <c r="C7" s="358"/>
      <c r="D7" s="32"/>
      <c r="E7" s="338"/>
      <c r="F7" s="863" t="s">
        <v>792</v>
      </c>
      <c r="G7" s="971"/>
      <c r="H7" s="971"/>
      <c r="I7" s="981"/>
      <c r="J7" s="971"/>
      <c r="K7" s="971"/>
      <c r="L7" s="981"/>
      <c r="M7" s="971"/>
      <c r="N7" s="971"/>
      <c r="O7" s="905"/>
      <c r="P7" s="905">
        <v>9.0</v>
      </c>
      <c r="Q7" s="971"/>
      <c r="R7" s="898">
        <v>12.0</v>
      </c>
      <c r="S7" s="1274">
        <v>9.0</v>
      </c>
      <c r="T7" s="1274">
        <v>9.0</v>
      </c>
      <c r="U7" s="1274">
        <v>9.0</v>
      </c>
      <c r="V7" s="1274">
        <v>9.0</v>
      </c>
      <c r="W7" s="1274">
        <v>9.0</v>
      </c>
      <c r="X7" s="971"/>
      <c r="Y7" s="971"/>
      <c r="Z7" s="1276">
        <v>12.0</v>
      </c>
      <c r="AA7" s="905">
        <v>9.0</v>
      </c>
      <c r="AB7" s="905">
        <v>9.0</v>
      </c>
      <c r="AC7" s="905">
        <v>9.0</v>
      </c>
      <c r="AD7" s="905">
        <v>9.0</v>
      </c>
      <c r="AE7" s="971">
        <v>9.0</v>
      </c>
      <c r="AF7" s="971"/>
      <c r="AG7" s="905"/>
      <c r="AH7" s="905">
        <v>9.0</v>
      </c>
      <c r="AI7" s="905">
        <v>9.0</v>
      </c>
      <c r="AJ7" s="898">
        <v>12.0</v>
      </c>
      <c r="AK7" s="905"/>
      <c r="AL7" s="404">
        <f t="shared" si="1"/>
        <v>16</v>
      </c>
      <c r="AM7" s="1030">
        <v>1.0</v>
      </c>
    </row>
    <row r="8" ht="15.0" customHeight="1">
      <c r="A8" s="19">
        <v>6.0</v>
      </c>
      <c r="B8" s="1218" t="s">
        <v>23</v>
      </c>
      <c r="C8" s="358"/>
      <c r="D8" s="32"/>
      <c r="E8" s="338"/>
      <c r="F8" s="863" t="s">
        <v>792</v>
      </c>
      <c r="G8" s="971"/>
      <c r="H8" s="971"/>
      <c r="I8" s="971"/>
      <c r="J8" s="981"/>
      <c r="K8" s="971"/>
      <c r="L8" s="971"/>
      <c r="M8" s="971"/>
      <c r="N8" s="981"/>
      <c r="O8" s="905">
        <v>9.0</v>
      </c>
      <c r="P8" s="905">
        <v>9.0</v>
      </c>
      <c r="Q8" s="898">
        <v>12.0</v>
      </c>
      <c r="R8" s="971"/>
      <c r="S8" s="905">
        <v>9.0</v>
      </c>
      <c r="T8" s="905">
        <v>9.0</v>
      </c>
      <c r="U8" s="905"/>
      <c r="V8" s="898">
        <v>12.0</v>
      </c>
      <c r="W8" s="905">
        <v>9.0</v>
      </c>
      <c r="X8" s="971"/>
      <c r="Y8" s="971"/>
      <c r="Z8" s="905">
        <v>9.0</v>
      </c>
      <c r="AA8" s="905">
        <v>9.0</v>
      </c>
      <c r="AB8" s="905">
        <v>9.0</v>
      </c>
      <c r="AC8" s="905">
        <v>9.0</v>
      </c>
      <c r="AD8" s="898">
        <v>12.0</v>
      </c>
      <c r="AE8" s="971"/>
      <c r="AF8" s="971"/>
      <c r="AG8" s="898">
        <v>12.0</v>
      </c>
      <c r="AH8" s="905">
        <v>9.0</v>
      </c>
      <c r="AI8" s="905">
        <v>9.0</v>
      </c>
      <c r="AJ8" s="905">
        <v>9.0</v>
      </c>
      <c r="AK8" s="905">
        <v>9.0</v>
      </c>
      <c r="AL8" s="404">
        <f t="shared" si="1"/>
        <v>17</v>
      </c>
      <c r="AM8" s="1030">
        <v>1.0</v>
      </c>
    </row>
    <row r="9" ht="15.0" customHeight="1">
      <c r="A9" s="19">
        <v>7.0</v>
      </c>
      <c r="B9" s="1219" t="s">
        <v>883</v>
      </c>
      <c r="C9" s="358"/>
      <c r="D9" s="32"/>
      <c r="E9" s="1221"/>
      <c r="F9" s="913" t="s">
        <v>792</v>
      </c>
      <c r="G9" s="971">
        <v>9.0</v>
      </c>
      <c r="H9" s="898">
        <v>12.0</v>
      </c>
      <c r="I9" s="971"/>
      <c r="J9" s="971"/>
      <c r="K9" s="971"/>
      <c r="L9" s="981"/>
      <c r="M9" s="971"/>
      <c r="N9" s="981"/>
      <c r="O9" s="905">
        <v>9.0</v>
      </c>
      <c r="P9" s="905">
        <v>9.0</v>
      </c>
      <c r="Q9" s="971"/>
      <c r="R9" s="971"/>
      <c r="S9" s="905">
        <v>9.0</v>
      </c>
      <c r="T9" s="898">
        <v>12.0</v>
      </c>
      <c r="U9" s="905">
        <v>9.0</v>
      </c>
      <c r="V9" s="905">
        <v>9.0</v>
      </c>
      <c r="W9" s="905">
        <v>9.0</v>
      </c>
      <c r="X9" s="971"/>
      <c r="Y9" s="971">
        <v>9.0</v>
      </c>
      <c r="Z9" s="905">
        <v>9.0</v>
      </c>
      <c r="AA9" s="905"/>
      <c r="AB9" s="898">
        <v>12.0</v>
      </c>
      <c r="AC9" s="905">
        <v>9.0</v>
      </c>
      <c r="AD9" s="905">
        <v>9.0</v>
      </c>
      <c r="AE9" s="971"/>
      <c r="AF9" s="971"/>
      <c r="AG9" s="905">
        <v>9.0</v>
      </c>
      <c r="AH9" s="905">
        <v>9.0</v>
      </c>
      <c r="AI9" s="905">
        <v>9.0</v>
      </c>
      <c r="AJ9" s="905">
        <v>9.0</v>
      </c>
      <c r="AK9" s="898">
        <v>12.0</v>
      </c>
      <c r="AL9" s="404">
        <f t="shared" si="1"/>
        <v>19</v>
      </c>
      <c r="AM9" s="1030">
        <v>0.0</v>
      </c>
    </row>
    <row r="10" ht="15.0" customHeight="1">
      <c r="A10" s="19">
        <v>8.0</v>
      </c>
      <c r="B10" s="1218" t="s">
        <v>828</v>
      </c>
      <c r="C10" s="358"/>
      <c r="D10" s="32"/>
      <c r="E10" s="43"/>
      <c r="F10" s="913" t="s">
        <v>792</v>
      </c>
      <c r="G10" s="971"/>
      <c r="H10" s="971"/>
      <c r="I10" s="971"/>
      <c r="J10" s="971"/>
      <c r="K10" s="1033">
        <v>9.0</v>
      </c>
      <c r="L10" s="971"/>
      <c r="M10" s="981"/>
      <c r="N10" s="971">
        <v>9.0</v>
      </c>
      <c r="O10" s="905">
        <v>9.0</v>
      </c>
      <c r="P10" s="905">
        <v>9.0</v>
      </c>
      <c r="Q10" s="971"/>
      <c r="R10" s="971"/>
      <c r="S10" s="905">
        <v>9.0</v>
      </c>
      <c r="T10" s="905">
        <v>9.0</v>
      </c>
      <c r="U10" s="905">
        <v>9.0</v>
      </c>
      <c r="V10" s="905"/>
      <c r="W10" s="905">
        <v>9.0</v>
      </c>
      <c r="X10" s="971">
        <v>9.0</v>
      </c>
      <c r="Y10" s="971"/>
      <c r="Z10" s="898">
        <v>12.0</v>
      </c>
      <c r="AA10" s="905">
        <v>9.0</v>
      </c>
      <c r="AB10" s="905">
        <v>9.0</v>
      </c>
      <c r="AC10" s="1045"/>
      <c r="AD10" s="905">
        <v>9.0</v>
      </c>
      <c r="AE10" s="971"/>
      <c r="AF10" s="971"/>
      <c r="AG10" s="905">
        <v>9.0</v>
      </c>
      <c r="AH10" s="905">
        <v>9.0</v>
      </c>
      <c r="AI10" s="898">
        <v>12.0</v>
      </c>
      <c r="AJ10" s="905">
        <v>9.0</v>
      </c>
      <c r="AK10" s="905">
        <v>9.0</v>
      </c>
      <c r="AL10" s="404">
        <f t="shared" si="1"/>
        <v>18</v>
      </c>
      <c r="AM10" s="1030">
        <v>0.0</v>
      </c>
    </row>
    <row r="11" ht="15.0" customHeight="1">
      <c r="A11" s="19">
        <v>9.0</v>
      </c>
      <c r="B11" s="1218" t="s">
        <v>278</v>
      </c>
      <c r="C11" s="359"/>
      <c r="D11" s="32"/>
      <c r="E11" s="338"/>
      <c r="F11" s="913" t="s">
        <v>792</v>
      </c>
      <c r="G11" s="971"/>
      <c r="H11" s="981"/>
      <c r="I11" s="971"/>
      <c r="J11" s="971"/>
      <c r="K11" s="971"/>
      <c r="L11" s="971"/>
      <c r="M11" s="971"/>
      <c r="N11" s="971"/>
      <c r="O11" s="905">
        <v>9.0</v>
      </c>
      <c r="P11" s="905">
        <v>9.0</v>
      </c>
      <c r="Q11" s="971">
        <v>9.0</v>
      </c>
      <c r="R11" s="971"/>
      <c r="S11" s="905">
        <v>9.0</v>
      </c>
      <c r="T11" s="905">
        <v>9.0</v>
      </c>
      <c r="U11" s="905"/>
      <c r="V11" s="905">
        <v>9.0</v>
      </c>
      <c r="W11" s="898">
        <v>12.0</v>
      </c>
      <c r="X11" s="971"/>
      <c r="Y11" s="971"/>
      <c r="Z11" s="905">
        <v>9.0</v>
      </c>
      <c r="AA11" s="905">
        <v>9.0</v>
      </c>
      <c r="AB11" s="905">
        <v>9.0</v>
      </c>
      <c r="AC11" s="905">
        <v>9.0</v>
      </c>
      <c r="AD11" s="905">
        <v>9.0</v>
      </c>
      <c r="AE11" s="971"/>
      <c r="AF11" s="971"/>
      <c r="AG11" s="905">
        <v>9.0</v>
      </c>
      <c r="AH11" s="898">
        <v>12.0</v>
      </c>
      <c r="AI11" s="905">
        <v>9.0</v>
      </c>
      <c r="AJ11" s="905">
        <v>9.0</v>
      </c>
      <c r="AK11" s="905">
        <v>9.0</v>
      </c>
      <c r="AL11" s="404">
        <f t="shared" si="1"/>
        <v>17</v>
      </c>
      <c r="AM11" s="1030">
        <v>1.0</v>
      </c>
    </row>
    <row r="12" ht="15.0" customHeight="1">
      <c r="A12" s="19">
        <v>10.0</v>
      </c>
      <c r="B12" s="1218" t="s">
        <v>200</v>
      </c>
      <c r="C12" s="358"/>
      <c r="D12" s="32"/>
      <c r="E12" s="338"/>
      <c r="F12" s="863" t="s">
        <v>792</v>
      </c>
      <c r="G12" s="981"/>
      <c r="H12" s="971"/>
      <c r="I12" s="981"/>
      <c r="J12" s="971"/>
      <c r="K12" s="971"/>
      <c r="L12" s="971"/>
      <c r="M12" s="971"/>
      <c r="N12" s="971"/>
      <c r="O12" s="905">
        <v>9.0</v>
      </c>
      <c r="P12" s="898">
        <v>12.0</v>
      </c>
      <c r="Q12" s="971"/>
      <c r="R12" s="971">
        <v>9.0</v>
      </c>
      <c r="S12" s="905">
        <v>9.0</v>
      </c>
      <c r="T12" s="905">
        <v>9.0</v>
      </c>
      <c r="U12" s="898">
        <v>12.0</v>
      </c>
      <c r="V12" s="905"/>
      <c r="W12" s="905">
        <v>9.0</v>
      </c>
      <c r="X12" s="971"/>
      <c r="Y12" s="971"/>
      <c r="Z12" s="898">
        <v>12.0</v>
      </c>
      <c r="AA12" s="905">
        <v>9.0</v>
      </c>
      <c r="AB12" s="905">
        <v>9.0</v>
      </c>
      <c r="AC12" s="905">
        <v>9.0</v>
      </c>
      <c r="AD12" s="905"/>
      <c r="AE12" s="971"/>
      <c r="AF12" s="898">
        <v>12.0</v>
      </c>
      <c r="AG12" s="905">
        <v>9.0</v>
      </c>
      <c r="AH12" s="905">
        <v>9.0</v>
      </c>
      <c r="AI12" s="898">
        <v>12.0</v>
      </c>
      <c r="AJ12" s="905">
        <v>9.0</v>
      </c>
      <c r="AK12" s="905">
        <v>9.0</v>
      </c>
      <c r="AL12" s="404">
        <f t="shared" si="1"/>
        <v>17</v>
      </c>
      <c r="AM12" s="1030">
        <v>1.0</v>
      </c>
    </row>
    <row r="13" ht="15.0" customHeight="1">
      <c r="A13" s="19">
        <v>11.0</v>
      </c>
      <c r="B13" s="1218" t="s">
        <v>841</v>
      </c>
      <c r="C13" s="359"/>
      <c r="D13" s="32"/>
      <c r="E13" s="338"/>
      <c r="F13" s="863" t="s">
        <v>792</v>
      </c>
      <c r="G13" s="971"/>
      <c r="H13" s="971"/>
      <c r="I13" s="971"/>
      <c r="J13" s="981"/>
      <c r="K13" s="898">
        <v>12.0</v>
      </c>
      <c r="L13" s="971"/>
      <c r="M13" s="1222"/>
      <c r="N13" s="971"/>
      <c r="O13" s="905">
        <v>9.0</v>
      </c>
      <c r="P13" s="905">
        <v>9.0</v>
      </c>
      <c r="Q13" s="971">
        <v>9.0</v>
      </c>
      <c r="R13" s="971"/>
      <c r="S13" s="905"/>
      <c r="T13" s="905">
        <v>9.0</v>
      </c>
      <c r="U13" s="905">
        <v>9.0</v>
      </c>
      <c r="V13" s="905">
        <v>9.0</v>
      </c>
      <c r="W13" s="905">
        <v>9.0</v>
      </c>
      <c r="X13" s="971"/>
      <c r="Y13" s="971"/>
      <c r="Z13" s="1274">
        <v>9.0</v>
      </c>
      <c r="AA13" s="905">
        <v>9.0</v>
      </c>
      <c r="AB13" s="905">
        <v>9.0</v>
      </c>
      <c r="AC13" s="905">
        <v>9.0</v>
      </c>
      <c r="AD13" s="905">
        <v>9.0</v>
      </c>
      <c r="AE13" s="898">
        <v>12.0</v>
      </c>
      <c r="AF13" s="971"/>
      <c r="AG13" s="905"/>
      <c r="AH13" s="1274">
        <v>9.0</v>
      </c>
      <c r="AI13" s="1274">
        <v>9.0</v>
      </c>
      <c r="AJ13" s="905">
        <v>9.0</v>
      </c>
      <c r="AK13" s="898">
        <v>12.0</v>
      </c>
      <c r="AL13" s="404">
        <f t="shared" si="1"/>
        <v>18</v>
      </c>
      <c r="AM13" s="1030">
        <v>0.0</v>
      </c>
    </row>
    <row r="14" ht="15.0" customHeight="1">
      <c r="A14" s="19">
        <v>12.0</v>
      </c>
      <c r="B14" s="1218" t="s">
        <v>27</v>
      </c>
      <c r="C14" s="359"/>
      <c r="D14" s="32"/>
      <c r="E14" s="338"/>
      <c r="F14" s="913" t="s">
        <v>792</v>
      </c>
      <c r="G14" s="422"/>
      <c r="H14" s="971"/>
      <c r="I14" s="971"/>
      <c r="J14" s="971"/>
      <c r="K14" s="981"/>
      <c r="L14" s="971"/>
      <c r="M14" s="1273"/>
      <c r="N14" s="971"/>
      <c r="O14" s="898">
        <v>12.0</v>
      </c>
      <c r="P14" s="905"/>
      <c r="Q14" s="971"/>
      <c r="R14" s="898">
        <v>12.0</v>
      </c>
      <c r="S14" s="905">
        <v>9.0</v>
      </c>
      <c r="T14" s="905">
        <v>9.0</v>
      </c>
      <c r="U14" s="905">
        <v>9.0</v>
      </c>
      <c r="V14" s="905">
        <v>9.0</v>
      </c>
      <c r="W14" s="905">
        <v>9.0</v>
      </c>
      <c r="X14" s="971"/>
      <c r="Y14" s="971"/>
      <c r="Z14" s="905">
        <v>9.0</v>
      </c>
      <c r="AA14" s="905">
        <v>9.0</v>
      </c>
      <c r="AB14" s="905">
        <v>9.0</v>
      </c>
      <c r="AC14" s="905">
        <v>9.0</v>
      </c>
      <c r="AD14" s="905">
        <v>9.0</v>
      </c>
      <c r="AE14" s="898">
        <v>12.0</v>
      </c>
      <c r="AF14" s="971"/>
      <c r="AG14" s="1277">
        <v>9.0</v>
      </c>
      <c r="AH14" s="1277">
        <v>9.0</v>
      </c>
      <c r="AI14" s="1277"/>
      <c r="AJ14" s="1278">
        <v>12.0</v>
      </c>
      <c r="AK14" s="1277">
        <v>9.0</v>
      </c>
      <c r="AL14" s="404">
        <f t="shared" si="1"/>
        <v>17</v>
      </c>
      <c r="AM14" s="1030">
        <v>0.0</v>
      </c>
    </row>
    <row r="15" ht="15.0" customHeight="1">
      <c r="A15" s="19">
        <v>13.0</v>
      </c>
      <c r="B15" s="1218" t="s">
        <v>28</v>
      </c>
      <c r="C15" s="359"/>
      <c r="D15" s="32"/>
      <c r="E15" s="338"/>
      <c r="F15" s="863" t="s">
        <v>792</v>
      </c>
      <c r="G15" s="971"/>
      <c r="H15" s="971"/>
      <c r="I15" s="971"/>
      <c r="J15" s="971"/>
      <c r="K15" s="971"/>
      <c r="L15" s="981"/>
      <c r="M15" s="1273"/>
      <c r="N15" s="971"/>
      <c r="O15" s="898" t="s">
        <v>193</v>
      </c>
      <c r="P15" s="905">
        <v>9.0</v>
      </c>
      <c r="Q15" s="971">
        <v>9.0</v>
      </c>
      <c r="R15" s="971"/>
      <c r="S15" s="1244"/>
      <c r="T15" s="898">
        <v>12.0</v>
      </c>
      <c r="U15" s="905">
        <v>9.0</v>
      </c>
      <c r="V15" s="905">
        <v>9.0</v>
      </c>
      <c r="W15" s="905">
        <v>9.0</v>
      </c>
      <c r="X15" s="971">
        <v>9.0</v>
      </c>
      <c r="Y15" s="971"/>
      <c r="Z15" s="905"/>
      <c r="AA15" s="1045"/>
      <c r="AB15" s="905">
        <v>9.0</v>
      </c>
      <c r="AC15" s="905">
        <v>9.0</v>
      </c>
      <c r="AD15" s="898">
        <v>12.0</v>
      </c>
      <c r="AE15" s="971">
        <v>9.0</v>
      </c>
      <c r="AF15" s="971"/>
      <c r="AG15" s="905">
        <v>9.0</v>
      </c>
      <c r="AH15" s="905">
        <v>9.0</v>
      </c>
      <c r="AI15" s="898">
        <v>12.0</v>
      </c>
      <c r="AJ15" s="905">
        <v>9.0</v>
      </c>
      <c r="AK15" s="905">
        <v>9.0</v>
      </c>
      <c r="AL15" s="404">
        <f t="shared" si="1"/>
        <v>16</v>
      </c>
      <c r="AM15" s="1030">
        <v>0.0</v>
      </c>
    </row>
    <row r="16" ht="15.0" customHeight="1">
      <c r="A16" s="19">
        <v>14.0</v>
      </c>
      <c r="B16" s="1218" t="s">
        <v>312</v>
      </c>
      <c r="C16" s="362"/>
      <c r="D16" s="32"/>
      <c r="E16" s="338"/>
      <c r="F16" s="863" t="s">
        <v>792</v>
      </c>
      <c r="G16" s="971"/>
      <c r="H16" s="971"/>
      <c r="I16" s="971"/>
      <c r="J16" s="971"/>
      <c r="K16" s="981"/>
      <c r="L16" s="971"/>
      <c r="M16" s="1278">
        <v>12.0</v>
      </c>
      <c r="N16" s="1277"/>
      <c r="O16" s="905">
        <v>9.0</v>
      </c>
      <c r="P16" s="898">
        <v>12.0</v>
      </c>
      <c r="Q16" s="971"/>
      <c r="R16" s="1279"/>
      <c r="S16" s="1280">
        <v>9.0</v>
      </c>
      <c r="T16" s="1281">
        <v>9.0</v>
      </c>
      <c r="U16" s="1278">
        <v>12.0</v>
      </c>
      <c r="V16" s="1280">
        <v>9.0</v>
      </c>
      <c r="W16" s="1277">
        <v>9.0</v>
      </c>
      <c r="X16" s="1278">
        <v>12.0</v>
      </c>
      <c r="Y16" s="1277"/>
      <c r="Z16" s="905"/>
      <c r="AA16" s="905">
        <v>9.0</v>
      </c>
      <c r="AB16" s="898">
        <v>12.0</v>
      </c>
      <c r="AC16" s="905">
        <v>9.0</v>
      </c>
      <c r="AD16" s="905">
        <v>9.0</v>
      </c>
      <c r="AE16" s="971"/>
      <c r="AF16" s="971"/>
      <c r="AG16" s="905">
        <v>9.0</v>
      </c>
      <c r="AH16" s="898">
        <v>12.0</v>
      </c>
      <c r="AI16" s="905">
        <v>9.0</v>
      </c>
      <c r="AJ16" s="905">
        <v>9.0</v>
      </c>
      <c r="AK16" s="905">
        <v>9.0</v>
      </c>
      <c r="AL16" s="404">
        <f t="shared" si="1"/>
        <v>18</v>
      </c>
      <c r="AM16" s="1030">
        <v>0.0</v>
      </c>
    </row>
    <row r="17" ht="15.0" customHeight="1">
      <c r="A17" s="19">
        <v>15.0</v>
      </c>
      <c r="B17" s="1219" t="s">
        <v>884</v>
      </c>
      <c r="C17" s="359"/>
      <c r="D17" s="32"/>
      <c r="E17" s="338"/>
      <c r="F17" s="913" t="s">
        <v>792</v>
      </c>
      <c r="G17" s="971"/>
      <c r="H17" s="981"/>
      <c r="I17" s="971"/>
      <c r="J17" s="898">
        <v>12.0</v>
      </c>
      <c r="K17" s="971">
        <v>9.0</v>
      </c>
      <c r="L17" s="971"/>
      <c r="M17" s="1273"/>
      <c r="N17" s="971"/>
      <c r="O17" s="905">
        <v>9.0</v>
      </c>
      <c r="P17" s="905">
        <v>9.0</v>
      </c>
      <c r="Q17" s="971"/>
      <c r="R17" s="971"/>
      <c r="S17" s="1200">
        <v>9.0</v>
      </c>
      <c r="T17" s="905">
        <v>9.0</v>
      </c>
      <c r="U17" s="905">
        <v>9.0</v>
      </c>
      <c r="V17" s="898">
        <v>12.0</v>
      </c>
      <c r="W17" s="905">
        <v>9.0</v>
      </c>
      <c r="X17" s="971"/>
      <c r="Y17" s="971">
        <v>9.0</v>
      </c>
      <c r="Z17" s="905">
        <v>9.0</v>
      </c>
      <c r="AA17" s="905"/>
      <c r="AB17" s="905">
        <v>9.0</v>
      </c>
      <c r="AC17" s="898">
        <v>12.0</v>
      </c>
      <c r="AD17" s="905">
        <v>9.0</v>
      </c>
      <c r="AE17" s="971"/>
      <c r="AF17" s="971"/>
      <c r="AG17" s="898">
        <v>12.0</v>
      </c>
      <c r="AH17" s="1274">
        <v>9.0</v>
      </c>
      <c r="AI17" s="905">
        <v>9.0</v>
      </c>
      <c r="AJ17" s="905">
        <v>9.0</v>
      </c>
      <c r="AK17" s="905">
        <v>9.0</v>
      </c>
      <c r="AL17" s="404">
        <f t="shared" si="1"/>
        <v>19</v>
      </c>
      <c r="AM17" s="1030">
        <v>0.0</v>
      </c>
    </row>
    <row r="18" ht="15.0" customHeight="1">
      <c r="A18" s="19">
        <v>16.0</v>
      </c>
      <c r="B18" s="1219" t="s">
        <v>885</v>
      </c>
      <c r="C18" s="380"/>
      <c r="D18" s="32"/>
      <c r="E18" s="338"/>
      <c r="F18" s="863" t="s">
        <v>792</v>
      </c>
      <c r="G18" s="981"/>
      <c r="H18" s="971"/>
      <c r="I18" s="981"/>
      <c r="J18" s="971">
        <v>9.0</v>
      </c>
      <c r="K18" s="898">
        <v>12.0</v>
      </c>
      <c r="L18" s="971"/>
      <c r="M18" s="1282"/>
      <c r="N18" s="971"/>
      <c r="O18" s="898">
        <v>12.0</v>
      </c>
      <c r="P18" s="905">
        <v>9.0</v>
      </c>
      <c r="Q18" s="971"/>
      <c r="R18" s="971"/>
      <c r="S18" s="905">
        <v>9.0</v>
      </c>
      <c r="T18" s="905">
        <v>9.0</v>
      </c>
      <c r="U18" s="905">
        <v>9.0</v>
      </c>
      <c r="V18" s="905">
        <v>9.0</v>
      </c>
      <c r="W18" s="898">
        <v>12.0</v>
      </c>
      <c r="X18" s="971">
        <v>9.0</v>
      </c>
      <c r="Y18" s="971"/>
      <c r="Z18" s="905"/>
      <c r="AA18" s="905">
        <v>9.0</v>
      </c>
      <c r="AB18" s="905">
        <v>9.0</v>
      </c>
      <c r="AC18" s="898">
        <v>12.0</v>
      </c>
      <c r="AD18" s="905">
        <v>9.0</v>
      </c>
      <c r="AE18" s="971"/>
      <c r="AF18" s="971"/>
      <c r="AG18" s="905">
        <v>9.0</v>
      </c>
      <c r="AH18" s="905">
        <v>9.0</v>
      </c>
      <c r="AI18" s="905">
        <v>9.0</v>
      </c>
      <c r="AJ18" s="905">
        <v>9.0</v>
      </c>
      <c r="AK18" s="898">
        <v>12.0</v>
      </c>
      <c r="AL18" s="404">
        <f t="shared" si="1"/>
        <v>19</v>
      </c>
      <c r="AM18" s="1030">
        <v>0.0</v>
      </c>
    </row>
    <row r="19" ht="15.0" customHeight="1">
      <c r="A19" s="19">
        <v>17.0</v>
      </c>
      <c r="B19" s="1219" t="s">
        <v>124</v>
      </c>
      <c r="C19" s="846"/>
      <c r="D19" s="32"/>
      <c r="E19" s="338"/>
      <c r="F19" s="863" t="s">
        <v>792</v>
      </c>
      <c r="G19" s="971"/>
      <c r="H19" s="971"/>
      <c r="I19" s="971"/>
      <c r="J19" s="971"/>
      <c r="K19" s="981"/>
      <c r="L19" s="971"/>
      <c r="M19" s="1273"/>
      <c r="N19" s="971">
        <v>9.0</v>
      </c>
      <c r="O19" s="905">
        <v>9.0</v>
      </c>
      <c r="P19" s="1274">
        <v>9.0</v>
      </c>
      <c r="Q19" s="898">
        <v>12.0</v>
      </c>
      <c r="R19" s="971"/>
      <c r="S19" s="905"/>
      <c r="T19" s="905">
        <v>9.0</v>
      </c>
      <c r="U19" s="905">
        <v>9.0</v>
      </c>
      <c r="V19" s="905">
        <v>9.0</v>
      </c>
      <c r="W19" s="1276">
        <v>12.0</v>
      </c>
      <c r="X19" s="971"/>
      <c r="Y19" s="971"/>
      <c r="Z19" s="905">
        <v>9.0</v>
      </c>
      <c r="AA19" s="898">
        <v>12.0</v>
      </c>
      <c r="AB19" s="905">
        <v>9.0</v>
      </c>
      <c r="AC19" s="905">
        <v>9.0</v>
      </c>
      <c r="AD19" s="905"/>
      <c r="AE19" s="971"/>
      <c r="AF19" s="898">
        <v>12.0</v>
      </c>
      <c r="AG19" s="905">
        <v>9.0</v>
      </c>
      <c r="AH19" s="905">
        <v>9.0</v>
      </c>
      <c r="AI19" s="898">
        <v>12.0</v>
      </c>
      <c r="AJ19" s="905">
        <v>9.0</v>
      </c>
      <c r="AK19" s="905">
        <v>9.0</v>
      </c>
      <c r="AL19" s="404">
        <f t="shared" si="1"/>
        <v>18</v>
      </c>
      <c r="AM19" s="1030"/>
    </row>
    <row r="20" ht="15.0" customHeight="1">
      <c r="A20" s="19">
        <v>18.0</v>
      </c>
      <c r="B20" s="1218" t="s">
        <v>32</v>
      </c>
      <c r="C20" s="846"/>
      <c r="D20" s="32"/>
      <c r="E20" s="1226"/>
      <c r="F20" s="863" t="s">
        <v>792</v>
      </c>
      <c r="G20" s="981"/>
      <c r="H20" s="971"/>
      <c r="I20" s="971"/>
      <c r="J20" s="971"/>
      <c r="K20" s="971"/>
      <c r="L20" s="981"/>
      <c r="M20" s="1273"/>
      <c r="N20" s="971"/>
      <c r="O20" s="905">
        <v>9.0</v>
      </c>
      <c r="P20" s="905">
        <v>9.0</v>
      </c>
      <c r="Q20" s="898">
        <v>12.0</v>
      </c>
      <c r="R20" s="971"/>
      <c r="S20" s="905">
        <v>9.0</v>
      </c>
      <c r="T20" s="905"/>
      <c r="U20" s="905">
        <v>9.0</v>
      </c>
      <c r="V20" s="898">
        <v>12.0</v>
      </c>
      <c r="W20" s="905">
        <v>9.0</v>
      </c>
      <c r="X20" s="971"/>
      <c r="Y20" s="971"/>
      <c r="Z20" s="905">
        <v>9.0</v>
      </c>
      <c r="AA20" s="905">
        <v>9.0</v>
      </c>
      <c r="AB20" s="905">
        <v>9.0</v>
      </c>
      <c r="AC20" s="905">
        <v>9.0</v>
      </c>
      <c r="AD20" s="898">
        <v>12.0</v>
      </c>
      <c r="AE20" s="971">
        <v>9.0</v>
      </c>
      <c r="AF20" s="971"/>
      <c r="AG20" s="905"/>
      <c r="AH20" s="898">
        <v>12.0</v>
      </c>
      <c r="AI20" s="905">
        <v>9.0</v>
      </c>
      <c r="AJ20" s="905">
        <v>9.0</v>
      </c>
      <c r="AK20" s="905">
        <v>9.0</v>
      </c>
      <c r="AL20" s="404">
        <f t="shared" si="1"/>
        <v>17</v>
      </c>
      <c r="AM20" s="1030">
        <v>0.0</v>
      </c>
    </row>
    <row r="21" ht="15.0" customHeight="1">
      <c r="A21" s="19">
        <v>19.0</v>
      </c>
      <c r="B21" s="1218" t="s">
        <v>33</v>
      </c>
      <c r="C21" s="364"/>
      <c r="D21" s="32"/>
      <c r="E21" s="338"/>
      <c r="F21" s="863" t="s">
        <v>792</v>
      </c>
      <c r="G21" s="971"/>
      <c r="H21" s="971"/>
      <c r="I21" s="971"/>
      <c r="J21" s="971"/>
      <c r="K21" s="1277"/>
      <c r="L21" s="1278"/>
      <c r="M21" s="1273"/>
      <c r="N21" s="971"/>
      <c r="O21" s="898">
        <v>12.0</v>
      </c>
      <c r="P21" s="905">
        <v>9.0</v>
      </c>
      <c r="Q21" s="971"/>
      <c r="R21" s="971">
        <v>9.0</v>
      </c>
      <c r="S21" s="905">
        <v>9.0</v>
      </c>
      <c r="T21" s="905"/>
      <c r="U21" s="898">
        <v>12.0</v>
      </c>
      <c r="V21" s="905">
        <v>9.0</v>
      </c>
      <c r="W21" s="905">
        <v>9.0</v>
      </c>
      <c r="X21" s="971"/>
      <c r="Y21" s="971"/>
      <c r="Z21" s="898">
        <v>12.0</v>
      </c>
      <c r="AA21" s="905">
        <v>9.0</v>
      </c>
      <c r="AB21" s="905">
        <v>9.0</v>
      </c>
      <c r="AC21" s="905">
        <v>9.0</v>
      </c>
      <c r="AD21" s="905"/>
      <c r="AE21" s="971"/>
      <c r="AF21" s="971">
        <v>9.0</v>
      </c>
      <c r="AG21" s="898">
        <v>12.0</v>
      </c>
      <c r="AH21" s="905">
        <v>9.0</v>
      </c>
      <c r="AI21" s="905">
        <v>9.0</v>
      </c>
      <c r="AJ21" s="905">
        <v>9.0</v>
      </c>
      <c r="AK21" s="905">
        <v>9.0</v>
      </c>
      <c r="AL21" s="404">
        <f t="shared" si="1"/>
        <v>17</v>
      </c>
      <c r="AM21" s="1030">
        <v>0.0</v>
      </c>
    </row>
    <row r="22" ht="15.0" customHeight="1">
      <c r="A22" s="19">
        <v>20.0</v>
      </c>
      <c r="B22" s="1218" t="s">
        <v>886</v>
      </c>
      <c r="C22" s="377"/>
      <c r="D22" s="32"/>
      <c r="E22" s="43"/>
      <c r="F22" s="913" t="s">
        <v>792</v>
      </c>
      <c r="G22" s="981"/>
      <c r="H22" s="981"/>
      <c r="I22" s="971"/>
      <c r="J22" s="981"/>
      <c r="K22" s="971"/>
      <c r="L22" s="971">
        <v>9.0</v>
      </c>
      <c r="M22" s="971">
        <v>9.0</v>
      </c>
      <c r="N22" s="971"/>
      <c r="O22" s="905">
        <v>9.0</v>
      </c>
      <c r="P22" s="905">
        <v>9.0</v>
      </c>
      <c r="Q22" s="971"/>
      <c r="R22" s="971"/>
      <c r="S22" s="905">
        <v>9.0</v>
      </c>
      <c r="T22" s="905">
        <v>9.0</v>
      </c>
      <c r="U22" s="905">
        <v>9.0</v>
      </c>
      <c r="V22" s="905">
        <v>9.0</v>
      </c>
      <c r="W22" s="905">
        <v>9.0</v>
      </c>
      <c r="X22" s="971"/>
      <c r="Y22" s="971"/>
      <c r="Z22" s="905">
        <v>9.0</v>
      </c>
      <c r="AA22" s="905">
        <v>9.0</v>
      </c>
      <c r="AB22" s="905">
        <v>9.0</v>
      </c>
      <c r="AC22" s="905">
        <v>9.0</v>
      </c>
      <c r="AD22" s="905">
        <v>9.0</v>
      </c>
      <c r="AE22" s="971"/>
      <c r="AF22" s="971"/>
      <c r="AG22" s="905">
        <v>9.0</v>
      </c>
      <c r="AH22" s="905">
        <v>9.0</v>
      </c>
      <c r="AI22" s="905">
        <v>9.0</v>
      </c>
      <c r="AJ22" s="905">
        <v>9.0</v>
      </c>
      <c r="AK22" s="905">
        <v>9.0</v>
      </c>
      <c r="AL22" s="404">
        <f t="shared" si="1"/>
        <v>19</v>
      </c>
      <c r="AM22" s="1030">
        <v>0.0</v>
      </c>
    </row>
    <row r="23" ht="15.0" customHeight="1">
      <c r="A23" s="19">
        <v>21.0</v>
      </c>
      <c r="B23" s="1218" t="s">
        <v>684</v>
      </c>
      <c r="C23" s="851"/>
      <c r="D23" s="32"/>
      <c r="E23" s="338"/>
      <c r="F23" s="913" t="s">
        <v>792</v>
      </c>
      <c r="G23" s="422"/>
      <c r="H23" s="971"/>
      <c r="I23" s="981"/>
      <c r="J23" s="971"/>
      <c r="K23" s="971"/>
      <c r="L23" s="898">
        <v>12.0</v>
      </c>
      <c r="M23" s="981"/>
      <c r="N23" s="971"/>
      <c r="O23" s="905">
        <v>9.0</v>
      </c>
      <c r="P23" s="898">
        <v>12.0</v>
      </c>
      <c r="Q23" s="971"/>
      <c r="R23" s="971"/>
      <c r="S23" s="1276">
        <v>12.0</v>
      </c>
      <c r="T23" s="905">
        <v>9.0</v>
      </c>
      <c r="U23" s="905">
        <v>9.0</v>
      </c>
      <c r="V23" s="905">
        <v>9.0</v>
      </c>
      <c r="W23" s="905">
        <v>9.0</v>
      </c>
      <c r="X23" s="898">
        <v>12.0</v>
      </c>
      <c r="Y23" s="971"/>
      <c r="Z23" s="905">
        <v>9.0</v>
      </c>
      <c r="AA23" s="905">
        <v>9.0</v>
      </c>
      <c r="AB23" s="905">
        <v>9.0</v>
      </c>
      <c r="AC23" s="1275"/>
      <c r="AD23" s="1210"/>
      <c r="AE23" s="1210"/>
      <c r="AF23" s="1210"/>
      <c r="AG23" s="1210"/>
      <c r="AH23" s="1210"/>
      <c r="AI23" s="1210"/>
      <c r="AJ23" s="1210"/>
      <c r="AK23" s="1210"/>
      <c r="AL23" s="404">
        <f t="shared" si="1"/>
        <v>12</v>
      </c>
      <c r="AM23" s="1030">
        <v>0.0</v>
      </c>
    </row>
    <row r="24" ht="15.0" customHeight="1">
      <c r="A24" s="19">
        <v>22.0</v>
      </c>
      <c r="B24" s="1229" t="s">
        <v>165</v>
      </c>
      <c r="C24" s="377"/>
      <c r="D24" s="32"/>
      <c r="E24" s="43"/>
      <c r="F24" s="863" t="s">
        <v>792</v>
      </c>
      <c r="G24" s="971"/>
      <c r="H24" s="971"/>
      <c r="I24" s="971"/>
      <c r="J24" s="981"/>
      <c r="K24" s="971"/>
      <c r="L24" s="971"/>
      <c r="M24" s="971"/>
      <c r="N24" s="971"/>
      <c r="O24" s="978"/>
      <c r="P24" s="978"/>
      <c r="Q24" s="971"/>
      <c r="R24" s="971"/>
      <c r="S24" s="905">
        <v>9.0</v>
      </c>
      <c r="T24" s="905">
        <v>9.0</v>
      </c>
      <c r="U24" s="905">
        <v>9.0</v>
      </c>
      <c r="V24" s="905">
        <v>9.0</v>
      </c>
      <c r="W24" s="905">
        <v>9.0</v>
      </c>
      <c r="X24" s="898">
        <v>12.0</v>
      </c>
      <c r="Y24" s="971"/>
      <c r="Z24" s="905"/>
      <c r="AA24" s="905">
        <v>9.0</v>
      </c>
      <c r="AB24" s="898">
        <v>12.0</v>
      </c>
      <c r="AC24" s="905">
        <v>9.0</v>
      </c>
      <c r="AD24" s="905">
        <v>9.0</v>
      </c>
      <c r="AE24" s="971"/>
      <c r="AF24" s="971"/>
      <c r="AG24" s="905">
        <v>9.0</v>
      </c>
      <c r="AH24" s="905">
        <v>9.0</v>
      </c>
      <c r="AI24" s="905">
        <v>9.0</v>
      </c>
      <c r="AJ24" s="905">
        <v>9.0</v>
      </c>
      <c r="AK24" s="898">
        <v>12.0</v>
      </c>
      <c r="AL24" s="404">
        <f t="shared" si="1"/>
        <v>15</v>
      </c>
      <c r="AM24" s="1030">
        <v>0.0</v>
      </c>
    </row>
    <row r="25" ht="15.0" customHeight="1">
      <c r="A25" s="19">
        <v>23.0</v>
      </c>
      <c r="B25" s="1218" t="s">
        <v>687</v>
      </c>
      <c r="C25" s="377"/>
      <c r="D25" s="32"/>
      <c r="E25" s="43"/>
      <c r="F25" s="863" t="s">
        <v>792</v>
      </c>
      <c r="G25" s="971"/>
      <c r="H25" s="971"/>
      <c r="I25" s="971"/>
      <c r="J25" s="971"/>
      <c r="K25" s="971"/>
      <c r="L25" s="971">
        <v>9.0</v>
      </c>
      <c r="M25" s="971"/>
      <c r="N25" s="971"/>
      <c r="O25" s="898">
        <v>12.0</v>
      </c>
      <c r="P25" s="905">
        <v>9.0</v>
      </c>
      <c r="Q25" s="971"/>
      <c r="R25" s="971"/>
      <c r="S25" s="898">
        <v>12.0</v>
      </c>
      <c r="T25" s="905">
        <v>9.0</v>
      </c>
      <c r="U25" s="905">
        <v>9.0</v>
      </c>
      <c r="V25" s="905">
        <v>9.0</v>
      </c>
      <c r="W25" s="905">
        <v>9.0</v>
      </c>
      <c r="X25" s="971"/>
      <c r="Y25" s="971"/>
      <c r="Z25" s="905">
        <v>9.0</v>
      </c>
      <c r="AA25" s="898">
        <v>12.0</v>
      </c>
      <c r="AB25" s="905">
        <v>9.0</v>
      </c>
      <c r="AC25" s="905">
        <v>9.0</v>
      </c>
      <c r="AD25" s="905">
        <v>9.0</v>
      </c>
      <c r="AE25" s="898">
        <v>12.0</v>
      </c>
      <c r="AF25" s="971"/>
      <c r="AG25" s="905"/>
      <c r="AH25" s="905">
        <v>9.0</v>
      </c>
      <c r="AI25" s="905">
        <v>9.0</v>
      </c>
      <c r="AJ25" s="905">
        <v>9.0</v>
      </c>
      <c r="AK25" s="898">
        <v>12.0</v>
      </c>
      <c r="AL25" s="404">
        <f t="shared" si="1"/>
        <v>18</v>
      </c>
      <c r="AM25" s="1030">
        <v>0.0</v>
      </c>
    </row>
    <row r="26" ht="15.0" customHeight="1">
      <c r="A26" s="19">
        <v>24.0</v>
      </c>
      <c r="B26" s="1218" t="s">
        <v>37</v>
      </c>
      <c r="C26" s="377"/>
      <c r="D26" s="32"/>
      <c r="E26" s="78"/>
      <c r="F26" s="863" t="s">
        <v>792</v>
      </c>
      <c r="G26" s="971"/>
      <c r="H26" s="971"/>
      <c r="I26" s="971"/>
      <c r="J26" s="1277"/>
      <c r="K26" s="971"/>
      <c r="L26" s="981"/>
      <c r="M26" s="971"/>
      <c r="N26" s="898">
        <v>12.0</v>
      </c>
      <c r="O26" s="905">
        <v>9.0</v>
      </c>
      <c r="P26" s="905"/>
      <c r="Q26" s="971"/>
      <c r="R26" s="971">
        <v>9.0</v>
      </c>
      <c r="S26" s="905">
        <v>9.0</v>
      </c>
      <c r="T26" s="905">
        <v>9.0</v>
      </c>
      <c r="U26" s="905">
        <v>9.0</v>
      </c>
      <c r="V26" s="905">
        <v>9.0</v>
      </c>
      <c r="W26" s="898">
        <v>12.0</v>
      </c>
      <c r="X26" s="971"/>
      <c r="Y26" s="971"/>
      <c r="Z26" s="1278">
        <v>12.0</v>
      </c>
      <c r="AA26" s="1277">
        <v>9.0</v>
      </c>
      <c r="AB26" s="1277">
        <v>9.0</v>
      </c>
      <c r="AC26" s="1277"/>
      <c r="AD26" s="1277">
        <v>9.0</v>
      </c>
      <c r="AE26" s="1277">
        <v>9.0</v>
      </c>
      <c r="AF26" s="1277"/>
      <c r="AG26" s="905">
        <v>9.0</v>
      </c>
      <c r="AH26" s="905">
        <v>9.0</v>
      </c>
      <c r="AI26" s="905">
        <v>9.0</v>
      </c>
      <c r="AJ26" s="898">
        <v>12.0</v>
      </c>
      <c r="AK26" s="905">
        <v>9.0</v>
      </c>
      <c r="AL26" s="404">
        <f t="shared" si="1"/>
        <v>18</v>
      </c>
      <c r="AM26" s="1030">
        <v>1.0</v>
      </c>
    </row>
    <row r="27" ht="15.0" customHeight="1">
      <c r="A27" s="19">
        <v>25.0</v>
      </c>
      <c r="B27" s="1218" t="s">
        <v>226</v>
      </c>
      <c r="C27" s="377"/>
      <c r="D27" s="32"/>
      <c r="E27" s="78"/>
      <c r="F27" s="863" t="s">
        <v>842</v>
      </c>
      <c r="G27" s="971"/>
      <c r="H27" s="971"/>
      <c r="I27" s="971"/>
      <c r="J27" s="971"/>
      <c r="K27" s="971"/>
      <c r="L27" s="971"/>
      <c r="M27" s="971"/>
      <c r="N27" s="971"/>
      <c r="O27" s="978"/>
      <c r="P27" s="978"/>
      <c r="Q27" s="971"/>
      <c r="R27" s="971"/>
      <c r="S27" s="905">
        <v>9.0</v>
      </c>
      <c r="T27" s="905">
        <v>9.0</v>
      </c>
      <c r="U27" s="905">
        <v>9.0</v>
      </c>
      <c r="V27" s="905">
        <v>9.0</v>
      </c>
      <c r="W27" s="905">
        <v>9.0</v>
      </c>
      <c r="X27" s="971"/>
      <c r="Y27" s="971"/>
      <c r="Z27" s="905">
        <v>9.0</v>
      </c>
      <c r="AA27" s="905">
        <v>9.0</v>
      </c>
      <c r="AB27" s="905">
        <v>9.0</v>
      </c>
      <c r="AC27" s="905">
        <v>9.0</v>
      </c>
      <c r="AD27" s="905">
        <v>9.0</v>
      </c>
      <c r="AE27" s="971"/>
      <c r="AF27" s="971"/>
      <c r="AG27" s="905">
        <v>9.0</v>
      </c>
      <c r="AH27" s="905">
        <v>9.0</v>
      </c>
      <c r="AI27" s="905">
        <v>9.0</v>
      </c>
      <c r="AJ27" s="905">
        <v>9.0</v>
      </c>
      <c r="AK27" s="905">
        <v>9.0</v>
      </c>
      <c r="AL27" s="404">
        <f t="shared" si="1"/>
        <v>15</v>
      </c>
      <c r="AM27" s="1030">
        <v>0.0</v>
      </c>
    </row>
    <row r="28" ht="15.0" customHeight="1">
      <c r="A28" s="19">
        <v>26.0</v>
      </c>
      <c r="B28" s="1219" t="s">
        <v>887</v>
      </c>
      <c r="C28" s="377"/>
      <c r="D28" s="32"/>
      <c r="E28" s="78"/>
      <c r="F28" s="863" t="s">
        <v>792</v>
      </c>
      <c r="G28" s="971"/>
      <c r="H28" s="971">
        <v>9.0</v>
      </c>
      <c r="I28" s="898">
        <v>12.0</v>
      </c>
      <c r="J28" s="981"/>
      <c r="K28" s="971"/>
      <c r="L28" s="971"/>
      <c r="M28" s="971"/>
      <c r="N28" s="971"/>
      <c r="O28" s="905">
        <v>9.0</v>
      </c>
      <c r="P28" s="905">
        <v>9.0</v>
      </c>
      <c r="Q28" s="971"/>
      <c r="R28" s="971"/>
      <c r="S28" s="898">
        <v>12.0</v>
      </c>
      <c r="T28" s="905">
        <v>9.0</v>
      </c>
      <c r="U28" s="905">
        <v>9.0</v>
      </c>
      <c r="V28" s="905">
        <v>9.0</v>
      </c>
      <c r="W28" s="905">
        <v>9.0</v>
      </c>
      <c r="X28" s="971"/>
      <c r="Y28" s="971"/>
      <c r="Z28" s="905">
        <v>9.0</v>
      </c>
      <c r="AA28" s="905">
        <v>9.0</v>
      </c>
      <c r="AB28" s="905">
        <v>9.0</v>
      </c>
      <c r="AC28" s="898">
        <v>12.0</v>
      </c>
      <c r="AD28" s="905">
        <v>9.0</v>
      </c>
      <c r="AE28" s="971"/>
      <c r="AF28" s="971"/>
      <c r="AG28" s="905">
        <v>9.0</v>
      </c>
      <c r="AH28" s="905">
        <v>9.0</v>
      </c>
      <c r="AI28" s="905">
        <v>9.0</v>
      </c>
      <c r="AJ28" s="905">
        <v>9.0</v>
      </c>
      <c r="AK28" s="905">
        <v>9.0</v>
      </c>
      <c r="AL28" s="404">
        <f t="shared" si="1"/>
        <v>19</v>
      </c>
      <c r="AM28" s="1030">
        <v>0.0</v>
      </c>
    </row>
    <row r="29" ht="15.0" customHeight="1">
      <c r="A29" s="19">
        <v>27.0</v>
      </c>
      <c r="B29" s="1148" t="s">
        <v>888</v>
      </c>
      <c r="C29" s="377"/>
      <c r="D29" s="32"/>
      <c r="E29" s="78"/>
      <c r="F29" s="863" t="s">
        <v>792</v>
      </c>
      <c r="G29" s="971"/>
      <c r="H29" s="898">
        <v>12.0</v>
      </c>
      <c r="I29" s="971">
        <v>9.0</v>
      </c>
      <c r="J29" s="971"/>
      <c r="K29" s="971"/>
      <c r="L29" s="971"/>
      <c r="M29" s="971"/>
      <c r="N29" s="971"/>
      <c r="O29" s="905">
        <v>9.0</v>
      </c>
      <c r="P29" s="905">
        <v>9.0</v>
      </c>
      <c r="Q29" s="971"/>
      <c r="R29" s="971"/>
      <c r="S29" s="905">
        <v>9.0</v>
      </c>
      <c r="T29" s="905">
        <v>9.0</v>
      </c>
      <c r="U29" s="905">
        <v>9.0</v>
      </c>
      <c r="V29" s="905">
        <v>9.0</v>
      </c>
      <c r="W29" s="905">
        <v>9.0</v>
      </c>
      <c r="X29" s="971"/>
      <c r="Y29" s="971"/>
      <c r="Z29" s="905">
        <v>9.0</v>
      </c>
      <c r="AA29" s="905">
        <v>9.0</v>
      </c>
      <c r="AB29" s="898">
        <v>12.0</v>
      </c>
      <c r="AC29" s="905">
        <v>9.0</v>
      </c>
      <c r="AD29" s="905">
        <v>9.0</v>
      </c>
      <c r="AE29" s="971"/>
      <c r="AF29" s="971"/>
      <c r="AG29" s="905">
        <v>9.0</v>
      </c>
      <c r="AH29" s="898">
        <v>12.0</v>
      </c>
      <c r="AI29" s="905">
        <v>9.0</v>
      </c>
      <c r="AJ29" s="905">
        <v>9.0</v>
      </c>
      <c r="AK29" s="905"/>
      <c r="AL29" s="404">
        <f t="shared" si="1"/>
        <v>18</v>
      </c>
      <c r="AM29" s="1030">
        <v>0.0</v>
      </c>
    </row>
    <row r="30" ht="15.0" customHeight="1">
      <c r="A30" s="19">
        <v>28.0</v>
      </c>
      <c r="B30" s="1148" t="s">
        <v>889</v>
      </c>
      <c r="C30" s="377"/>
      <c r="D30" s="32"/>
      <c r="E30" s="78"/>
      <c r="F30" s="863" t="s">
        <v>792</v>
      </c>
      <c r="G30" s="971"/>
      <c r="H30" s="971"/>
      <c r="I30" s="971">
        <v>9.0</v>
      </c>
      <c r="J30" s="1033" t="s">
        <v>193</v>
      </c>
      <c r="K30" s="971"/>
      <c r="L30" s="971"/>
      <c r="M30" s="971"/>
      <c r="N30" s="971"/>
      <c r="O30" s="905">
        <v>9.0</v>
      </c>
      <c r="P30" s="905">
        <v>9.0</v>
      </c>
      <c r="Q30" s="971"/>
      <c r="R30" s="971"/>
      <c r="S30" s="905">
        <v>9.0</v>
      </c>
      <c r="T30" s="905">
        <v>9.0</v>
      </c>
      <c r="U30" s="905">
        <v>9.0</v>
      </c>
      <c r="V30" s="905">
        <v>9.0</v>
      </c>
      <c r="W30" s="905">
        <v>9.0</v>
      </c>
      <c r="X30" s="971"/>
      <c r="Y30" s="971"/>
      <c r="Z30" s="905">
        <v>9.0</v>
      </c>
      <c r="AA30" s="898">
        <v>12.0</v>
      </c>
      <c r="AB30" s="905">
        <v>9.0</v>
      </c>
      <c r="AC30" s="905">
        <v>9.0</v>
      </c>
      <c r="AD30" s="905"/>
      <c r="AE30" s="971"/>
      <c r="AF30" s="971">
        <v>9.0</v>
      </c>
      <c r="AG30" s="898">
        <v>12.0</v>
      </c>
      <c r="AH30" s="905">
        <v>9.0</v>
      </c>
      <c r="AI30" s="905">
        <v>9.0</v>
      </c>
      <c r="AJ30" s="905">
        <v>9.0</v>
      </c>
      <c r="AK30" s="905">
        <v>9.0</v>
      </c>
      <c r="AL30" s="404">
        <f t="shared" si="1"/>
        <v>18</v>
      </c>
      <c r="AM30" s="1030">
        <v>0.0</v>
      </c>
    </row>
    <row r="31" ht="15.0" customHeight="1">
      <c r="A31" s="19">
        <v>29.0</v>
      </c>
      <c r="B31" s="1148" t="s">
        <v>890</v>
      </c>
      <c r="C31" s="1230"/>
      <c r="D31" s="32"/>
      <c r="E31" s="78"/>
      <c r="F31" s="863" t="s">
        <v>792</v>
      </c>
      <c r="G31" s="971"/>
      <c r="H31" s="971"/>
      <c r="I31" s="971"/>
      <c r="J31" s="971"/>
      <c r="K31" s="971"/>
      <c r="L31" s="971"/>
      <c r="M31" s="971"/>
      <c r="N31" s="971"/>
      <c r="O31" s="905">
        <v>9.0</v>
      </c>
      <c r="P31" s="905">
        <v>9.0</v>
      </c>
      <c r="Q31" s="971"/>
      <c r="R31" s="971"/>
      <c r="S31" s="905">
        <v>9.0</v>
      </c>
      <c r="T31" s="905">
        <v>9.0</v>
      </c>
      <c r="U31" s="898">
        <v>12.0</v>
      </c>
      <c r="V31" s="905">
        <v>9.0</v>
      </c>
      <c r="W31" s="905">
        <v>9.0</v>
      </c>
      <c r="X31" s="971"/>
      <c r="Y31" s="971"/>
      <c r="Z31" s="905">
        <v>9.0</v>
      </c>
      <c r="AA31" s="905">
        <v>9.0</v>
      </c>
      <c r="AB31" s="905">
        <v>9.0</v>
      </c>
      <c r="AC31" s="898">
        <v>12.0</v>
      </c>
      <c r="AD31" s="905">
        <v>9.0</v>
      </c>
      <c r="AE31" s="971"/>
      <c r="AF31" s="971"/>
      <c r="AG31" s="905"/>
      <c r="AH31" s="1283">
        <v>9.0</v>
      </c>
      <c r="AI31" s="1283">
        <v>9.0</v>
      </c>
      <c r="AJ31" s="898">
        <v>12.0</v>
      </c>
      <c r="AK31" s="905">
        <v>9.0</v>
      </c>
      <c r="AL31" s="404">
        <f t="shared" si="1"/>
        <v>16</v>
      </c>
      <c r="AM31" s="1030">
        <v>0.0</v>
      </c>
    </row>
    <row r="32" ht="15.0" customHeight="1">
      <c r="A32" s="19">
        <v>30.0</v>
      </c>
      <c r="B32" s="1148" t="s">
        <v>891</v>
      </c>
      <c r="C32" s="377"/>
      <c r="D32" s="32"/>
      <c r="E32" s="78"/>
      <c r="F32" s="913" t="s">
        <v>792</v>
      </c>
      <c r="G32" s="971"/>
      <c r="H32" s="971"/>
      <c r="I32" s="971"/>
      <c r="J32" s="971"/>
      <c r="K32" s="971"/>
      <c r="L32" s="971"/>
      <c r="M32" s="971"/>
      <c r="N32" s="971"/>
      <c r="O32" s="905">
        <v>9.0</v>
      </c>
      <c r="P32" s="905">
        <v>9.0</v>
      </c>
      <c r="Q32" s="971"/>
      <c r="R32" s="971"/>
      <c r="S32" s="905">
        <v>9.0</v>
      </c>
      <c r="T32" s="905">
        <v>9.0</v>
      </c>
      <c r="U32" s="905">
        <v>9.0</v>
      </c>
      <c r="V32" s="905">
        <v>9.0</v>
      </c>
      <c r="W32" s="905">
        <v>9.0</v>
      </c>
      <c r="X32" s="971"/>
      <c r="Y32" s="971"/>
      <c r="Z32" s="905">
        <v>9.0</v>
      </c>
      <c r="AA32" s="905">
        <v>9.0</v>
      </c>
      <c r="AB32" s="905">
        <v>9.0</v>
      </c>
      <c r="AC32" s="905">
        <v>9.0</v>
      </c>
      <c r="AD32" s="905">
        <v>9.0</v>
      </c>
      <c r="AE32" s="971"/>
      <c r="AF32" s="971"/>
      <c r="AG32" s="905">
        <v>9.0</v>
      </c>
      <c r="AH32" s="905">
        <v>9.0</v>
      </c>
      <c r="AI32" s="905">
        <v>9.0</v>
      </c>
      <c r="AJ32" s="905">
        <v>9.0</v>
      </c>
      <c r="AK32" s="905">
        <v>9.0</v>
      </c>
      <c r="AL32" s="404">
        <f t="shared" si="1"/>
        <v>17</v>
      </c>
      <c r="AM32" s="1030">
        <v>0.0</v>
      </c>
    </row>
    <row r="33" ht="15.75" customHeight="1">
      <c r="A33" s="19">
        <v>31.0</v>
      </c>
      <c r="B33" s="1148" t="s">
        <v>892</v>
      </c>
      <c r="C33" s="377"/>
      <c r="D33" s="71"/>
      <c r="E33" s="78"/>
      <c r="F33" s="913"/>
      <c r="G33" s="971"/>
      <c r="H33" s="971"/>
      <c r="I33" s="971"/>
      <c r="J33" s="971"/>
      <c r="K33" s="971"/>
      <c r="L33" s="971"/>
      <c r="M33" s="971"/>
      <c r="N33" s="971"/>
      <c r="O33" s="905"/>
      <c r="P33" s="905"/>
      <c r="Q33" s="971"/>
      <c r="R33" s="971"/>
      <c r="S33" s="905"/>
      <c r="T33" s="905"/>
      <c r="U33" s="905"/>
      <c r="V33" s="905"/>
      <c r="W33" s="905"/>
      <c r="X33" s="971"/>
      <c r="Y33" s="971"/>
      <c r="Z33" s="905"/>
      <c r="AA33" s="905"/>
      <c r="AB33" s="905"/>
      <c r="AC33" s="905"/>
      <c r="AD33" s="905"/>
      <c r="AE33" s="971"/>
      <c r="AF33" s="971"/>
      <c r="AG33" s="905">
        <v>9.0</v>
      </c>
      <c r="AH33" s="905">
        <v>9.0</v>
      </c>
      <c r="AI33" s="905">
        <v>9.0</v>
      </c>
      <c r="AJ33" s="905">
        <v>9.0</v>
      </c>
      <c r="AK33" s="905">
        <v>9.0</v>
      </c>
      <c r="AL33" s="404">
        <f t="shared" si="1"/>
        <v>5</v>
      </c>
      <c r="AM33" s="1030">
        <v>0.0</v>
      </c>
    </row>
    <row r="34" ht="15.75" customHeight="1">
      <c r="A34" s="260"/>
      <c r="B34" s="423"/>
      <c r="C34" s="1000"/>
      <c r="D34" s="112"/>
      <c r="E34" s="1001"/>
      <c r="F34" s="1150" t="s">
        <v>844</v>
      </c>
      <c r="G34" s="1002">
        <f t="shared" ref="G34:AK34" si="2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</f>
        <v>1</v>
      </c>
      <c r="H34" s="1002">
        <f t="shared" si="2"/>
        <v>2</v>
      </c>
      <c r="I34" s="1002">
        <f t="shared" si="2"/>
        <v>2</v>
      </c>
      <c r="J34" s="1002">
        <f t="shared" si="2"/>
        <v>1</v>
      </c>
      <c r="K34" s="1002">
        <f t="shared" si="2"/>
        <v>3</v>
      </c>
      <c r="L34" s="1002">
        <f t="shared" si="2"/>
        <v>2</v>
      </c>
      <c r="M34" s="1002">
        <f t="shared" si="2"/>
        <v>2</v>
      </c>
      <c r="N34" s="1002">
        <f t="shared" si="2"/>
        <v>2</v>
      </c>
      <c r="O34" s="1002">
        <f t="shared" si="2"/>
        <v>22</v>
      </c>
      <c r="P34" s="1002">
        <f t="shared" si="2"/>
        <v>22</v>
      </c>
      <c r="Q34" s="1002">
        <f t="shared" si="2"/>
        <v>3</v>
      </c>
      <c r="R34" s="1002">
        <f t="shared" si="2"/>
        <v>3</v>
      </c>
      <c r="S34" s="1002">
        <f t="shared" si="2"/>
        <v>23</v>
      </c>
      <c r="T34" s="1002">
        <f t="shared" si="2"/>
        <v>25</v>
      </c>
      <c r="U34" s="1002">
        <f t="shared" si="2"/>
        <v>23</v>
      </c>
      <c r="V34" s="1002">
        <f t="shared" si="2"/>
        <v>24</v>
      </c>
      <c r="W34" s="1002">
        <f t="shared" si="2"/>
        <v>24</v>
      </c>
      <c r="X34" s="1002">
        <f t="shared" si="2"/>
        <v>4</v>
      </c>
      <c r="Y34" s="1002">
        <f t="shared" si="2"/>
        <v>2</v>
      </c>
      <c r="Z34" s="1002">
        <f t="shared" si="2"/>
        <v>19</v>
      </c>
      <c r="AA34" s="1002">
        <f t="shared" si="2"/>
        <v>22</v>
      </c>
      <c r="AB34" s="1002">
        <f t="shared" si="2"/>
        <v>24</v>
      </c>
      <c r="AC34" s="1002">
        <f t="shared" si="2"/>
        <v>22</v>
      </c>
      <c r="AD34" s="1002">
        <f t="shared" si="2"/>
        <v>20</v>
      </c>
      <c r="AE34" s="1002">
        <f t="shared" si="2"/>
        <v>4</v>
      </c>
      <c r="AF34" s="1002">
        <f t="shared" si="2"/>
        <v>3</v>
      </c>
      <c r="AG34" s="1002">
        <f t="shared" si="2"/>
        <v>19</v>
      </c>
      <c r="AH34" s="1002">
        <f t="shared" si="2"/>
        <v>25</v>
      </c>
      <c r="AI34" s="1002">
        <f t="shared" si="2"/>
        <v>24</v>
      </c>
      <c r="AJ34" s="1002">
        <f t="shared" si="2"/>
        <v>24</v>
      </c>
      <c r="AK34" s="1002">
        <f t="shared" si="2"/>
        <v>22</v>
      </c>
      <c r="AL34" s="1002"/>
      <c r="AM34" s="1182">
        <f>SUM(AM3:AM30)</f>
        <v>5</v>
      </c>
    </row>
    <row r="35" ht="15.75" customHeight="1">
      <c r="A35" s="260"/>
      <c r="B35" s="423"/>
      <c r="C35" s="1000"/>
      <c r="D35" s="112"/>
      <c r="E35" s="1001"/>
      <c r="F35" s="1002" t="s">
        <v>845</v>
      </c>
      <c r="G35" s="1002">
        <f t="shared" ref="G35:AK35" si="3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1</v>
      </c>
      <c r="H35" s="1002">
        <f t="shared" si="3"/>
        <v>2</v>
      </c>
      <c r="I35" s="1002">
        <f t="shared" si="3"/>
        <v>2</v>
      </c>
      <c r="J35" s="1002">
        <f t="shared" si="3"/>
        <v>1</v>
      </c>
      <c r="K35" s="1002">
        <f t="shared" si="3"/>
        <v>2</v>
      </c>
      <c r="L35" s="1002">
        <f t="shared" si="3"/>
        <v>2</v>
      </c>
      <c r="M35" s="1002">
        <f t="shared" si="3"/>
        <v>2</v>
      </c>
      <c r="N35" s="1002">
        <f t="shared" si="3"/>
        <v>2</v>
      </c>
      <c r="O35" s="1002">
        <f t="shared" si="3"/>
        <v>4</v>
      </c>
      <c r="P35" s="1002">
        <f t="shared" si="3"/>
        <v>3</v>
      </c>
      <c r="Q35" s="1002">
        <f t="shared" si="3"/>
        <v>3</v>
      </c>
      <c r="R35" s="1002">
        <f t="shared" si="3"/>
        <v>2</v>
      </c>
      <c r="S35" s="1002">
        <f t="shared" si="3"/>
        <v>4</v>
      </c>
      <c r="T35" s="1002">
        <f t="shared" si="3"/>
        <v>3</v>
      </c>
      <c r="U35" s="1002">
        <f t="shared" si="3"/>
        <v>5</v>
      </c>
      <c r="V35" s="1002">
        <f t="shared" si="3"/>
        <v>4</v>
      </c>
      <c r="W35" s="1002">
        <f t="shared" si="3"/>
        <v>5</v>
      </c>
      <c r="X35" s="1002">
        <f t="shared" si="3"/>
        <v>3</v>
      </c>
      <c r="Y35" s="1002">
        <f t="shared" si="3"/>
        <v>2</v>
      </c>
      <c r="Z35" s="1002">
        <f t="shared" si="3"/>
        <v>5</v>
      </c>
      <c r="AA35" s="1002">
        <f t="shared" si="3"/>
        <v>4</v>
      </c>
      <c r="AB35" s="1002">
        <f t="shared" si="3"/>
        <v>5</v>
      </c>
      <c r="AC35" s="1002">
        <f t="shared" si="3"/>
        <v>4</v>
      </c>
      <c r="AD35" s="1002">
        <f t="shared" si="3"/>
        <v>4</v>
      </c>
      <c r="AE35" s="1002">
        <f t="shared" si="3"/>
        <v>3</v>
      </c>
      <c r="AF35" s="1002">
        <f t="shared" si="3"/>
        <v>2</v>
      </c>
      <c r="AG35" s="1002">
        <f t="shared" si="3"/>
        <v>5</v>
      </c>
      <c r="AH35" s="1002">
        <f t="shared" si="3"/>
        <v>4</v>
      </c>
      <c r="AI35" s="1002">
        <f t="shared" si="3"/>
        <v>4</v>
      </c>
      <c r="AJ35" s="1002">
        <f t="shared" si="3"/>
        <v>5</v>
      </c>
      <c r="AK35" s="1002">
        <f t="shared" si="3"/>
        <v>5</v>
      </c>
      <c r="AL35" s="1002"/>
      <c r="AM35" s="257"/>
    </row>
    <row r="36" ht="15.75" hidden="1" customHeight="1">
      <c r="A36" s="260"/>
      <c r="B36" s="423"/>
      <c r="C36" s="1000"/>
      <c r="D36" s="112"/>
      <c r="E36" s="1001"/>
      <c r="F36" s="1002" t="s">
        <v>846</v>
      </c>
      <c r="G36" s="1002">
        <f t="shared" ref="G36:AL36" si="4">if(G65=9,+1,+0)+if(G66=9,+1,+0)+if(G67=9,+1,+0)+if(G68=9,+1,+0)+if(G69=9,+1,+0)+if(G71=9,1,+0)+if(G72=9,+1,+0)+if(G73=9,+1,+0)+if(G75=9,+1,+0)+if(G76=9,+1,+0)+if(G78=9,+1,+0)+if(G79=9,+1,+0)+if(G81=9,+1,+0)+if(G82=9,+1,+0)+if(G83=9,+1,+0)+if(G88=9,+1,+0)+if(G89=9,+1,+0)+if(G90=9,+1,+0)+if(G91=9,+1,+0)+if(G92=9,+1,+0)+if(G93=9,+1,+0)+if(G94=9,+1,+0)+if(G85=9,+1,+0)+if(G86=9,+1,+0)+if(G103=9,+1,+0)+if(G96=9,+1,+0)+if(G98=9,+1,+0)+if(G99=9,+1,+0)+if(G100=9,+1,+0)+if(G101=9,+1,+0)+if(G102=9,+1,+0)</f>
        <v>6</v>
      </c>
      <c r="H36" s="1002">
        <f t="shared" si="4"/>
        <v>6</v>
      </c>
      <c r="I36" s="1002">
        <f t="shared" si="4"/>
        <v>6</v>
      </c>
      <c r="J36" s="1002">
        <f t="shared" si="4"/>
        <v>6</v>
      </c>
      <c r="K36" s="1002">
        <f t="shared" si="4"/>
        <v>6</v>
      </c>
      <c r="L36" s="1002">
        <f t="shared" si="4"/>
        <v>6</v>
      </c>
      <c r="M36" s="1002">
        <f t="shared" si="4"/>
        <v>6</v>
      </c>
      <c r="N36" s="1002">
        <f t="shared" si="4"/>
        <v>6</v>
      </c>
      <c r="O36" s="1002">
        <f t="shared" si="4"/>
        <v>29</v>
      </c>
      <c r="P36" s="1002">
        <f t="shared" si="4"/>
        <v>25</v>
      </c>
      <c r="Q36" s="1002">
        <f t="shared" si="4"/>
        <v>6</v>
      </c>
      <c r="R36" s="1002">
        <f t="shared" si="4"/>
        <v>6</v>
      </c>
      <c r="S36" s="1002">
        <f t="shared" si="4"/>
        <v>23</v>
      </c>
      <c r="T36" s="1002">
        <f t="shared" si="4"/>
        <v>30</v>
      </c>
      <c r="U36" s="1002">
        <f t="shared" si="4"/>
        <v>28</v>
      </c>
      <c r="V36" s="1002">
        <f t="shared" si="4"/>
        <v>27</v>
      </c>
      <c r="W36" s="1002">
        <f t="shared" si="4"/>
        <v>22</v>
      </c>
      <c r="X36" s="1002">
        <f t="shared" si="4"/>
        <v>6</v>
      </c>
      <c r="Y36" s="1002">
        <f t="shared" si="4"/>
        <v>6</v>
      </c>
      <c r="Z36" s="1002">
        <f t="shared" si="4"/>
        <v>21</v>
      </c>
      <c r="AA36" s="1002">
        <f t="shared" si="4"/>
        <v>27</v>
      </c>
      <c r="AB36" s="1002">
        <f t="shared" si="4"/>
        <v>27</v>
      </c>
      <c r="AC36" s="1002">
        <f t="shared" si="4"/>
        <v>27</v>
      </c>
      <c r="AD36" s="1002">
        <f t="shared" si="4"/>
        <v>21</v>
      </c>
      <c r="AE36" s="1002">
        <f t="shared" si="4"/>
        <v>6</v>
      </c>
      <c r="AF36" s="1002">
        <f t="shared" si="4"/>
        <v>6</v>
      </c>
      <c r="AG36" s="1002">
        <f t="shared" si="4"/>
        <v>21</v>
      </c>
      <c r="AH36" s="1002">
        <f t="shared" si="4"/>
        <v>27</v>
      </c>
      <c r="AI36" s="1002">
        <f t="shared" si="4"/>
        <v>28</v>
      </c>
      <c r="AJ36" s="1002">
        <f t="shared" si="4"/>
        <v>29</v>
      </c>
      <c r="AK36" s="1002">
        <f t="shared" si="4"/>
        <v>24</v>
      </c>
      <c r="AL36" s="1002">
        <f t="shared" si="4"/>
        <v>1</v>
      </c>
      <c r="AM36" s="257"/>
    </row>
    <row r="37" ht="29.25" customHeight="1">
      <c r="A37" s="260"/>
      <c r="B37" s="423"/>
      <c r="C37" s="1000"/>
      <c r="D37" s="112"/>
      <c r="E37" s="1001"/>
      <c r="F37" s="1284" t="s">
        <v>847</v>
      </c>
      <c r="G37" s="1285">
        <f t="shared" ref="G37:AL37" si="5">G34+G36</f>
        <v>7</v>
      </c>
      <c r="H37" s="1285">
        <f t="shared" si="5"/>
        <v>8</v>
      </c>
      <c r="I37" s="1285">
        <f t="shared" si="5"/>
        <v>8</v>
      </c>
      <c r="J37" s="1285">
        <f t="shared" si="5"/>
        <v>7</v>
      </c>
      <c r="K37" s="1285">
        <f t="shared" si="5"/>
        <v>9</v>
      </c>
      <c r="L37" s="1285">
        <f t="shared" si="5"/>
        <v>8</v>
      </c>
      <c r="M37" s="1285">
        <f t="shared" si="5"/>
        <v>8</v>
      </c>
      <c r="N37" s="1285">
        <f t="shared" si="5"/>
        <v>8</v>
      </c>
      <c r="O37" s="1285">
        <f t="shared" si="5"/>
        <v>51</v>
      </c>
      <c r="P37" s="1285">
        <f t="shared" si="5"/>
        <v>47</v>
      </c>
      <c r="Q37" s="1285">
        <f t="shared" si="5"/>
        <v>9</v>
      </c>
      <c r="R37" s="1285">
        <f t="shared" si="5"/>
        <v>9</v>
      </c>
      <c r="S37" s="1285">
        <f t="shared" si="5"/>
        <v>46</v>
      </c>
      <c r="T37" s="1285">
        <f t="shared" si="5"/>
        <v>55</v>
      </c>
      <c r="U37" s="1285">
        <f t="shared" si="5"/>
        <v>51</v>
      </c>
      <c r="V37" s="1285">
        <f t="shared" si="5"/>
        <v>51</v>
      </c>
      <c r="W37" s="1285">
        <f t="shared" si="5"/>
        <v>46</v>
      </c>
      <c r="X37" s="1285">
        <f t="shared" si="5"/>
        <v>10</v>
      </c>
      <c r="Y37" s="1285">
        <f t="shared" si="5"/>
        <v>8</v>
      </c>
      <c r="Z37" s="1285">
        <f t="shared" si="5"/>
        <v>40</v>
      </c>
      <c r="AA37" s="1285">
        <f t="shared" si="5"/>
        <v>49</v>
      </c>
      <c r="AB37" s="1285">
        <f t="shared" si="5"/>
        <v>51</v>
      </c>
      <c r="AC37" s="1285">
        <f t="shared" si="5"/>
        <v>49</v>
      </c>
      <c r="AD37" s="1285">
        <f t="shared" si="5"/>
        <v>41</v>
      </c>
      <c r="AE37" s="1285">
        <f t="shared" si="5"/>
        <v>10</v>
      </c>
      <c r="AF37" s="1285">
        <f t="shared" si="5"/>
        <v>9</v>
      </c>
      <c r="AG37" s="1285">
        <f t="shared" si="5"/>
        <v>40</v>
      </c>
      <c r="AH37" s="1285">
        <f t="shared" si="5"/>
        <v>52</v>
      </c>
      <c r="AI37" s="1285">
        <f t="shared" si="5"/>
        <v>52</v>
      </c>
      <c r="AJ37" s="1285">
        <f t="shared" si="5"/>
        <v>53</v>
      </c>
      <c r="AK37" s="1285">
        <f t="shared" si="5"/>
        <v>46</v>
      </c>
      <c r="AL37" s="1285">
        <f t="shared" si="5"/>
        <v>1</v>
      </c>
      <c r="AM37" s="257"/>
    </row>
    <row r="38" ht="15.75" customHeight="1">
      <c r="A38" s="260"/>
      <c r="B38" s="423"/>
      <c r="C38" s="1000"/>
      <c r="D38" s="112"/>
      <c r="E38" s="1001"/>
      <c r="F38" s="1286" t="s">
        <v>893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127"/>
      <c r="AM38" s="257"/>
    </row>
    <row r="39" ht="15.75" customHeight="1">
      <c r="A39" s="260"/>
      <c r="B39" s="423"/>
      <c r="C39" s="1000"/>
      <c r="D39" s="112"/>
      <c r="E39" s="1001"/>
      <c r="F39" s="222"/>
      <c r="AL39" s="223"/>
      <c r="AM39" s="257"/>
    </row>
    <row r="40" ht="39.75" customHeight="1">
      <c r="A40" s="260"/>
      <c r="B40" s="423"/>
      <c r="C40" s="1000"/>
      <c r="D40" s="112"/>
      <c r="E40" s="1001"/>
      <c r="F40" s="128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30"/>
      <c r="AM40" s="257"/>
    </row>
    <row r="41" ht="15.75" customHeight="1">
      <c r="A41" s="1187">
        <v>1.0</v>
      </c>
      <c r="B41" s="858" t="s">
        <v>894</v>
      </c>
      <c r="C41" s="781"/>
      <c r="D41" s="1010" t="s">
        <v>895</v>
      </c>
      <c r="E41" s="78"/>
      <c r="F41" s="930"/>
      <c r="G41" s="971"/>
      <c r="H41" s="971"/>
      <c r="I41" s="971"/>
      <c r="J41" s="971"/>
      <c r="K41" s="971"/>
      <c r="L41" s="971"/>
      <c r="M41" s="971"/>
      <c r="N41" s="971"/>
      <c r="O41" s="905">
        <v>9.0</v>
      </c>
      <c r="P41" s="905">
        <v>9.0</v>
      </c>
      <c r="Q41" s="971"/>
      <c r="R41" s="971"/>
      <c r="S41" s="905">
        <v>9.0</v>
      </c>
      <c r="T41" s="905">
        <v>9.0</v>
      </c>
      <c r="U41" s="905">
        <v>9.0</v>
      </c>
      <c r="V41" s="905">
        <v>9.0</v>
      </c>
      <c r="W41" s="905">
        <v>9.0</v>
      </c>
      <c r="X41" s="971"/>
      <c r="Y41" s="971"/>
      <c r="Z41" s="905">
        <v>9.0</v>
      </c>
      <c r="AA41" s="905">
        <v>9.0</v>
      </c>
      <c r="AB41" s="905">
        <v>9.0</v>
      </c>
      <c r="AC41" s="905">
        <v>9.0</v>
      </c>
      <c r="AD41" s="905">
        <v>9.0</v>
      </c>
      <c r="AE41" s="971"/>
      <c r="AF41" s="981"/>
      <c r="AG41" s="905">
        <v>9.0</v>
      </c>
      <c r="AH41" s="905">
        <v>9.0</v>
      </c>
      <c r="AI41" s="905">
        <v>9.0</v>
      </c>
      <c r="AJ41" s="905">
        <v>9.0</v>
      </c>
      <c r="AK41" s="905">
        <v>9.0</v>
      </c>
      <c r="AL41" s="404">
        <f t="shared" ref="AL41:AL46" si="6">COUNT(F41:AK41)</f>
        <v>17</v>
      </c>
      <c r="AM41" s="1029"/>
    </row>
    <row r="42" ht="15.75" customHeight="1">
      <c r="A42" s="1187">
        <v>2.0</v>
      </c>
      <c r="B42" s="858" t="s">
        <v>896</v>
      </c>
      <c r="C42" s="782"/>
      <c r="D42" s="1010" t="s">
        <v>895</v>
      </c>
      <c r="E42" s="418"/>
      <c r="F42" s="915"/>
      <c r="G42" s="981"/>
      <c r="H42" s="971"/>
      <c r="I42" s="971"/>
      <c r="J42" s="971"/>
      <c r="K42" s="971"/>
      <c r="L42" s="971"/>
      <c r="M42" s="971"/>
      <c r="N42" s="971"/>
      <c r="O42" s="905">
        <v>9.0</v>
      </c>
      <c r="P42" s="905">
        <v>9.0</v>
      </c>
      <c r="Q42" s="971"/>
      <c r="R42" s="971"/>
      <c r="S42" s="905">
        <v>9.0</v>
      </c>
      <c r="T42" s="905">
        <v>9.0</v>
      </c>
      <c r="U42" s="905">
        <v>9.0</v>
      </c>
      <c r="V42" s="905">
        <v>9.0</v>
      </c>
      <c r="W42" s="905">
        <v>9.0</v>
      </c>
      <c r="X42" s="971"/>
      <c r="Y42" s="971"/>
      <c r="Z42" s="905">
        <v>9.0</v>
      </c>
      <c r="AA42" s="905">
        <v>9.0</v>
      </c>
      <c r="AB42" s="905">
        <v>9.0</v>
      </c>
      <c r="AC42" s="905">
        <v>9.0</v>
      </c>
      <c r="AD42" s="905">
        <v>9.0</v>
      </c>
      <c r="AE42" s="981"/>
      <c r="AF42" s="971"/>
      <c r="AG42" s="905">
        <v>9.0</v>
      </c>
      <c r="AH42" s="905">
        <v>9.0</v>
      </c>
      <c r="AI42" s="905">
        <v>9.0</v>
      </c>
      <c r="AJ42" s="905">
        <v>9.0</v>
      </c>
      <c r="AK42" s="905">
        <v>9.0</v>
      </c>
      <c r="AL42" s="404">
        <f t="shared" si="6"/>
        <v>17</v>
      </c>
      <c r="AM42" s="1029"/>
    </row>
    <row r="43" ht="15.75" customHeight="1">
      <c r="A43" s="1185">
        <v>3.0</v>
      </c>
      <c r="B43" s="858" t="s">
        <v>897</v>
      </c>
      <c r="C43" s="782"/>
      <c r="D43" s="1010" t="s">
        <v>895</v>
      </c>
      <c r="E43" s="418"/>
      <c r="F43" s="821"/>
      <c r="G43" s="971"/>
      <c r="H43" s="971"/>
      <c r="I43" s="971"/>
      <c r="J43" s="971"/>
      <c r="K43" s="971"/>
      <c r="L43" s="971"/>
      <c r="M43" s="971"/>
      <c r="N43" s="971"/>
      <c r="O43" s="905">
        <v>9.0</v>
      </c>
      <c r="P43" s="905">
        <v>9.0</v>
      </c>
      <c r="Q43" s="971"/>
      <c r="R43" s="971"/>
      <c r="S43" s="905">
        <v>9.0</v>
      </c>
      <c r="T43" s="905">
        <v>9.0</v>
      </c>
      <c r="U43" s="905">
        <v>9.0</v>
      </c>
      <c r="V43" s="905">
        <v>9.0</v>
      </c>
      <c r="W43" s="905">
        <v>9.0</v>
      </c>
      <c r="X43" s="971"/>
      <c r="Y43" s="971"/>
      <c r="Z43" s="905">
        <v>9.0</v>
      </c>
      <c r="AA43" s="905">
        <v>9.0</v>
      </c>
      <c r="AB43" s="905">
        <v>9.0</v>
      </c>
      <c r="AC43" s="905">
        <v>9.0</v>
      </c>
      <c r="AD43" s="905">
        <v>9.0</v>
      </c>
      <c r="AE43" s="971"/>
      <c r="AF43" s="981"/>
      <c r="AG43" s="905">
        <v>9.0</v>
      </c>
      <c r="AH43" s="905">
        <v>9.0</v>
      </c>
      <c r="AI43" s="905">
        <v>9.0</v>
      </c>
      <c r="AJ43" s="905">
        <v>9.0</v>
      </c>
      <c r="AK43" s="905">
        <v>9.0</v>
      </c>
      <c r="AL43" s="404">
        <f t="shared" si="6"/>
        <v>17</v>
      </c>
      <c r="AM43" s="1029"/>
    </row>
    <row r="44" ht="15.75" customHeight="1">
      <c r="A44" s="1187">
        <v>4.0</v>
      </c>
      <c r="B44" s="858" t="s">
        <v>750</v>
      </c>
      <c r="C44" s="782"/>
      <c r="D44" s="1010" t="s">
        <v>895</v>
      </c>
      <c r="E44" s="418"/>
      <c r="F44" s="821"/>
      <c r="G44" s="971"/>
      <c r="H44" s="971"/>
      <c r="I44" s="971"/>
      <c r="J44" s="971"/>
      <c r="K44" s="971"/>
      <c r="L44" s="971"/>
      <c r="M44" s="971"/>
      <c r="N44" s="971"/>
      <c r="O44" s="905">
        <v>9.0</v>
      </c>
      <c r="P44" s="905">
        <v>9.0</v>
      </c>
      <c r="Q44" s="971"/>
      <c r="R44" s="971"/>
      <c r="S44" s="905">
        <v>9.0</v>
      </c>
      <c r="T44" s="905">
        <v>9.0</v>
      </c>
      <c r="U44" s="905">
        <v>9.0</v>
      </c>
      <c r="V44" s="905">
        <v>9.0</v>
      </c>
      <c r="W44" s="905">
        <v>9.0</v>
      </c>
      <c r="X44" s="971"/>
      <c r="Y44" s="971"/>
      <c r="Z44" s="905">
        <v>9.0</v>
      </c>
      <c r="AA44" s="905">
        <v>9.0</v>
      </c>
      <c r="AB44" s="905">
        <v>9.0</v>
      </c>
      <c r="AC44" s="905">
        <v>9.0</v>
      </c>
      <c r="AD44" s="905">
        <v>9.0</v>
      </c>
      <c r="AE44" s="971"/>
      <c r="AF44" s="981"/>
      <c r="AG44" s="905">
        <v>9.0</v>
      </c>
      <c r="AH44" s="905">
        <v>9.0</v>
      </c>
      <c r="AI44" s="905">
        <v>9.0</v>
      </c>
      <c r="AJ44" s="905">
        <v>9.0</v>
      </c>
      <c r="AK44" s="905">
        <v>9.0</v>
      </c>
      <c r="AL44" s="404">
        <f t="shared" si="6"/>
        <v>17</v>
      </c>
      <c r="AM44" s="1029"/>
    </row>
    <row r="45" ht="15.75" customHeight="1">
      <c r="A45" s="1185">
        <v>5.0</v>
      </c>
      <c r="B45" s="858" t="s">
        <v>898</v>
      </c>
      <c r="C45" s="782"/>
      <c r="D45" s="1010" t="s">
        <v>895</v>
      </c>
      <c r="E45" s="418"/>
      <c r="F45" s="821"/>
      <c r="G45" s="981"/>
      <c r="H45" s="971"/>
      <c r="I45" s="971"/>
      <c r="J45" s="971"/>
      <c r="K45" s="971"/>
      <c r="L45" s="971"/>
      <c r="M45" s="971"/>
      <c r="N45" s="971"/>
      <c r="O45" s="905">
        <v>9.0</v>
      </c>
      <c r="P45" s="905">
        <v>9.0</v>
      </c>
      <c r="Q45" s="971"/>
      <c r="R45" s="971"/>
      <c r="S45" s="905">
        <v>9.0</v>
      </c>
      <c r="T45" s="905">
        <v>9.0</v>
      </c>
      <c r="U45" s="905">
        <v>9.0</v>
      </c>
      <c r="V45" s="905">
        <v>9.0</v>
      </c>
      <c r="W45" s="905">
        <v>9.0</v>
      </c>
      <c r="X45" s="971"/>
      <c r="Y45" s="971"/>
      <c r="Z45" s="905">
        <v>9.0</v>
      </c>
      <c r="AA45" s="905">
        <v>9.0</v>
      </c>
      <c r="AB45" s="905">
        <v>9.0</v>
      </c>
      <c r="AC45" s="905">
        <v>9.0</v>
      </c>
      <c r="AD45" s="905">
        <v>9.0</v>
      </c>
      <c r="AE45" s="981"/>
      <c r="AF45" s="971"/>
      <c r="AG45" s="905">
        <v>9.0</v>
      </c>
      <c r="AH45" s="905">
        <v>9.0</v>
      </c>
      <c r="AI45" s="905">
        <v>9.0</v>
      </c>
      <c r="AJ45" s="905">
        <v>9.0</v>
      </c>
      <c r="AK45" s="905">
        <v>9.0</v>
      </c>
      <c r="AL45" s="404">
        <f t="shared" si="6"/>
        <v>17</v>
      </c>
      <c r="AM45" s="1029"/>
    </row>
    <row r="46" ht="15.75" hidden="1" customHeight="1">
      <c r="A46" s="1187"/>
      <c r="B46" s="858"/>
      <c r="C46" s="782"/>
      <c r="D46" s="31"/>
      <c r="E46" s="418"/>
      <c r="F46" s="821"/>
      <c r="G46" s="971"/>
      <c r="H46" s="905"/>
      <c r="I46" s="905"/>
      <c r="J46" s="905"/>
      <c r="K46" s="905"/>
      <c r="L46" s="905"/>
      <c r="M46" s="971"/>
      <c r="N46" s="971"/>
      <c r="O46" s="905"/>
      <c r="P46" s="905"/>
      <c r="Q46" s="905"/>
      <c r="R46" s="905"/>
      <c r="S46" s="905"/>
      <c r="T46" s="971"/>
      <c r="U46" s="971"/>
      <c r="V46" s="905"/>
      <c r="W46" s="905"/>
      <c r="X46" s="905"/>
      <c r="Y46" s="905"/>
      <c r="Z46" s="905"/>
      <c r="AA46" s="981"/>
      <c r="AB46" s="981"/>
      <c r="AC46" s="905"/>
      <c r="AD46" s="905"/>
      <c r="AE46" s="905"/>
      <c r="AF46" s="905"/>
      <c r="AG46" s="905"/>
      <c r="AH46" s="981"/>
      <c r="AI46" s="981"/>
      <c r="AJ46" s="905"/>
      <c r="AK46" s="905"/>
      <c r="AL46" s="404">
        <f t="shared" si="6"/>
        <v>0</v>
      </c>
      <c r="AM46" s="1029"/>
    </row>
    <row r="47" ht="15.75" customHeight="1">
      <c r="A47" s="79"/>
      <c r="B47" s="423"/>
      <c r="C47" s="81"/>
      <c r="D47" s="79"/>
      <c r="E47" s="82"/>
      <c r="F47" s="82"/>
      <c r="G47" s="82"/>
      <c r="H47" s="83"/>
      <c r="I47" s="84"/>
      <c r="J47" s="82"/>
      <c r="K47" s="82"/>
      <c r="L47" s="82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112"/>
      <c r="X47" s="112"/>
      <c r="Y47" s="79"/>
      <c r="Z47" s="79"/>
      <c r="AA47" s="79"/>
      <c r="AB47" s="79"/>
      <c r="AC47" s="112"/>
      <c r="AD47" s="112"/>
      <c r="AE47" s="112"/>
      <c r="AF47" s="79"/>
      <c r="AG47" s="79"/>
      <c r="AH47" s="79"/>
      <c r="AI47" s="79"/>
      <c r="AJ47" s="79"/>
      <c r="AK47" s="79"/>
      <c r="AL47" s="82"/>
      <c r="AM47" s="82"/>
    </row>
    <row r="48" ht="15.75" customHeight="1">
      <c r="A48" s="306"/>
      <c r="B48" s="306"/>
      <c r="C48" s="1237"/>
      <c r="D48" s="1237"/>
      <c r="F48" s="1190" t="s">
        <v>42</v>
      </c>
      <c r="G48" s="1010">
        <v>9.0</v>
      </c>
      <c r="H48" s="82"/>
      <c r="I48" s="88"/>
      <c r="J48" s="79" t="s">
        <v>44</v>
      </c>
      <c r="K48" s="89"/>
      <c r="L48" s="89"/>
      <c r="M48" s="89"/>
      <c r="N48" s="89"/>
      <c r="O48" s="95"/>
      <c r="P48" s="79" t="s">
        <v>51</v>
      </c>
      <c r="S48" s="79"/>
      <c r="T48" s="1287"/>
      <c r="U48" s="1288" t="s">
        <v>899</v>
      </c>
      <c r="W48" s="1154"/>
      <c r="X48" s="1154"/>
      <c r="AD48" s="112"/>
      <c r="AE48" s="112"/>
      <c r="AF48" s="79"/>
      <c r="AG48" s="79"/>
      <c r="AH48" s="79"/>
      <c r="AI48" s="79"/>
      <c r="AJ48" s="79"/>
      <c r="AK48" s="79"/>
      <c r="AL48" s="82"/>
      <c r="AM48" s="82"/>
    </row>
    <row r="49" ht="15.75" customHeight="1">
      <c r="A49" s="306"/>
      <c r="B49" s="306"/>
      <c r="C49" s="1237"/>
      <c r="D49" s="1237"/>
      <c r="F49" s="1190" t="s">
        <v>48</v>
      </c>
      <c r="G49" s="1192">
        <v>12.0</v>
      </c>
      <c r="H49" s="82"/>
      <c r="I49" s="90"/>
      <c r="J49" s="79" t="s">
        <v>45</v>
      </c>
      <c r="K49" s="82"/>
      <c r="L49" s="82"/>
      <c r="M49" s="82"/>
      <c r="N49" s="82"/>
      <c r="O49" s="485"/>
      <c r="P49" s="486" t="s">
        <v>310</v>
      </c>
      <c r="T49" s="82"/>
      <c r="W49" s="112"/>
      <c r="X49" s="1154"/>
      <c r="Y49" s="1062"/>
      <c r="Z49" s="1063"/>
      <c r="AA49" s="79"/>
      <c r="AB49" s="79"/>
      <c r="AC49" s="87"/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237"/>
      <c r="D50" s="1237"/>
      <c r="F50" s="1194" t="s">
        <v>795</v>
      </c>
      <c r="G50" s="1195" t="s">
        <v>193</v>
      </c>
      <c r="H50" s="1238"/>
      <c r="I50" s="256"/>
      <c r="J50" s="82" t="s">
        <v>46</v>
      </c>
      <c r="K50" s="1239"/>
      <c r="L50" s="1239"/>
      <c r="M50" s="1239"/>
      <c r="N50" s="1239"/>
      <c r="O50" s="1289"/>
      <c r="P50" s="1290" t="s">
        <v>900</v>
      </c>
      <c r="Q50" s="1239"/>
      <c r="R50" s="1239"/>
      <c r="S50" s="1239"/>
      <c r="T50" s="1239"/>
      <c r="U50" s="1239"/>
      <c r="V50" s="1239"/>
      <c r="W50" s="1240"/>
      <c r="X50" s="1240"/>
      <c r="Y50" s="1239"/>
      <c r="Z50" s="1239"/>
      <c r="AA50" s="1239"/>
      <c r="AB50" s="1239"/>
      <c r="AC50" s="1240"/>
      <c r="AD50" s="1240"/>
      <c r="AE50" s="1240"/>
      <c r="AF50" s="1239"/>
      <c r="AG50" s="1239"/>
      <c r="AH50" s="1239"/>
      <c r="AI50" s="1239"/>
      <c r="AJ50" s="1239"/>
      <c r="AK50" s="1239"/>
      <c r="AL50" s="1241"/>
      <c r="AM50" s="1242"/>
    </row>
    <row r="51" ht="16.5" customHeight="1">
      <c r="A51" s="103"/>
      <c r="B51" s="104"/>
      <c r="C51" s="105"/>
      <c r="D51" s="103"/>
      <c r="E51" s="103"/>
    </row>
    <row r="52" ht="18.0" customHeight="1">
      <c r="A52" s="19">
        <v>1.0</v>
      </c>
      <c r="B52" s="807" t="s">
        <v>901</v>
      </c>
      <c r="C52" s="865">
        <v>43576.0</v>
      </c>
      <c r="D52" s="807" t="s">
        <v>902</v>
      </c>
      <c r="E52" s="337"/>
      <c r="F52" s="869">
        <v>8.9220316393E10</v>
      </c>
      <c r="G52" s="971"/>
      <c r="H52" s="971"/>
      <c r="I52" s="971"/>
      <c r="J52" s="971"/>
      <c r="K52" s="971">
        <v>9.0</v>
      </c>
      <c r="L52" s="971">
        <v>9.0</v>
      </c>
      <c r="M52" s="971"/>
      <c r="N52" s="971"/>
      <c r="O52" s="905">
        <v>9.0</v>
      </c>
      <c r="P52" s="905">
        <v>9.0</v>
      </c>
      <c r="Q52" s="971"/>
      <c r="R52" s="971"/>
      <c r="S52" s="905">
        <v>9.0</v>
      </c>
      <c r="T52" s="905">
        <v>9.0</v>
      </c>
      <c r="U52" s="905">
        <v>9.0</v>
      </c>
      <c r="V52" s="905">
        <v>9.0</v>
      </c>
      <c r="W52" s="905">
        <v>9.0</v>
      </c>
      <c r="X52" s="971"/>
      <c r="Y52" s="971"/>
      <c r="Z52" s="905">
        <v>9.0</v>
      </c>
      <c r="AA52" s="905">
        <v>9.0</v>
      </c>
      <c r="AB52" s="905">
        <v>9.0</v>
      </c>
      <c r="AC52" s="905">
        <v>9.0</v>
      </c>
      <c r="AD52" s="905">
        <v>9.0</v>
      </c>
      <c r="AE52" s="971"/>
      <c r="AF52" s="981"/>
      <c r="AG52" s="905">
        <v>9.0</v>
      </c>
      <c r="AH52" s="905">
        <v>9.0</v>
      </c>
      <c r="AI52" s="905">
        <v>9.0</v>
      </c>
      <c r="AJ52" s="905">
        <v>9.0</v>
      </c>
      <c r="AK52" s="905">
        <v>9.0</v>
      </c>
      <c r="AL52" s="404">
        <f t="shared" ref="AL52:AL62" si="7">COUNT(F52:AK52)</f>
        <v>20</v>
      </c>
      <c r="AM52" s="1029"/>
    </row>
    <row r="53" ht="18.0" customHeight="1">
      <c r="A53" s="807">
        <v>2.0</v>
      </c>
      <c r="B53" s="807" t="s">
        <v>752</v>
      </c>
      <c r="C53" s="865">
        <v>43576.0</v>
      </c>
      <c r="D53" s="807" t="s">
        <v>866</v>
      </c>
      <c r="E53" s="337"/>
      <c r="F53" s="869">
        <v>8.9220318245E10</v>
      </c>
      <c r="G53" s="971"/>
      <c r="H53" s="1277"/>
      <c r="I53" s="1277">
        <v>9.0</v>
      </c>
      <c r="J53" s="971">
        <v>9.0</v>
      </c>
      <c r="K53" s="971"/>
      <c r="L53" s="971"/>
      <c r="M53" s="971">
        <v>9.0</v>
      </c>
      <c r="N53" s="971"/>
      <c r="O53" s="905">
        <v>9.0</v>
      </c>
      <c r="P53" s="905">
        <v>9.0</v>
      </c>
      <c r="Q53" s="971"/>
      <c r="R53" s="971"/>
      <c r="S53" s="905">
        <v>9.0</v>
      </c>
      <c r="T53" s="905">
        <v>9.0</v>
      </c>
      <c r="U53" s="905">
        <v>9.0</v>
      </c>
      <c r="V53" s="905">
        <v>9.0</v>
      </c>
      <c r="W53" s="905">
        <v>9.0</v>
      </c>
      <c r="X53" s="971"/>
      <c r="Y53" s="971"/>
      <c r="Z53" s="905">
        <v>9.0</v>
      </c>
      <c r="AA53" s="905">
        <v>9.0</v>
      </c>
      <c r="AB53" s="905">
        <v>9.0</v>
      </c>
      <c r="AC53" s="905">
        <v>9.0</v>
      </c>
      <c r="AD53" s="905">
        <v>9.0</v>
      </c>
      <c r="AE53" s="971"/>
      <c r="AF53" s="981"/>
      <c r="AG53" s="905">
        <v>9.0</v>
      </c>
      <c r="AH53" s="905">
        <v>9.0</v>
      </c>
      <c r="AI53" s="905">
        <v>9.0</v>
      </c>
      <c r="AJ53" s="905">
        <v>9.0</v>
      </c>
      <c r="AK53" s="905">
        <v>9.0</v>
      </c>
      <c r="AL53" s="404">
        <f t="shared" si="7"/>
        <v>21</v>
      </c>
      <c r="AM53" s="1029"/>
    </row>
    <row r="54" ht="18.0" customHeight="1">
      <c r="A54" s="19">
        <v>3.0</v>
      </c>
      <c r="B54" s="807" t="s">
        <v>852</v>
      </c>
      <c r="C54" s="364"/>
      <c r="D54" s="807" t="s">
        <v>853</v>
      </c>
      <c r="E54" s="337"/>
      <c r="F54" s="869">
        <v>8.9220211441E10</v>
      </c>
      <c r="G54" s="1277">
        <v>9.0</v>
      </c>
      <c r="H54" s="971">
        <v>9.0</v>
      </c>
      <c r="I54" s="971"/>
      <c r="J54" s="971"/>
      <c r="K54" s="971"/>
      <c r="L54" s="971"/>
      <c r="M54" s="971"/>
      <c r="N54" s="971">
        <v>9.0</v>
      </c>
      <c r="O54" s="905">
        <v>9.0</v>
      </c>
      <c r="P54" s="905">
        <v>9.0</v>
      </c>
      <c r="Q54" s="971"/>
      <c r="R54" s="971"/>
      <c r="S54" s="905">
        <v>9.0</v>
      </c>
      <c r="T54" s="905">
        <v>9.0</v>
      </c>
      <c r="U54" s="905">
        <v>9.0</v>
      </c>
      <c r="V54" s="905">
        <v>9.0</v>
      </c>
      <c r="W54" s="905">
        <v>9.0</v>
      </c>
      <c r="X54" s="971"/>
      <c r="Y54" s="971"/>
      <c r="Z54" s="905">
        <v>9.0</v>
      </c>
      <c r="AA54" s="905">
        <v>9.0</v>
      </c>
      <c r="AB54" s="905">
        <v>9.0</v>
      </c>
      <c r="AC54" s="905">
        <v>9.0</v>
      </c>
      <c r="AD54" s="905">
        <v>9.0</v>
      </c>
      <c r="AE54" s="981"/>
      <c r="AF54" s="971"/>
      <c r="AG54" s="905">
        <v>9.0</v>
      </c>
      <c r="AH54" s="905">
        <v>9.0</v>
      </c>
      <c r="AI54" s="905">
        <v>9.0</v>
      </c>
      <c r="AJ54" s="905">
        <v>9.0</v>
      </c>
      <c r="AK54" s="905">
        <v>9.0</v>
      </c>
      <c r="AL54" s="404">
        <f t="shared" si="7"/>
        <v>21</v>
      </c>
      <c r="AM54" s="1029"/>
    </row>
    <row r="55" ht="18.0" customHeight="1">
      <c r="A55" s="807">
        <v>4.0</v>
      </c>
      <c r="B55" s="819" t="s">
        <v>854</v>
      </c>
      <c r="C55" s="364"/>
      <c r="D55" s="807" t="s">
        <v>855</v>
      </c>
      <c r="E55" s="337"/>
      <c r="F55" s="1197">
        <v>8.9220200813E10</v>
      </c>
      <c r="G55" s="971"/>
      <c r="H55" s="971"/>
      <c r="I55" s="971"/>
      <c r="J55" s="971"/>
      <c r="K55" s="971"/>
      <c r="L55" s="971"/>
      <c r="M55" s="971"/>
      <c r="N55" s="971"/>
      <c r="O55" s="1277">
        <v>9.0</v>
      </c>
      <c r="P55" s="1277">
        <v>9.0</v>
      </c>
      <c r="Q55" s="1277"/>
      <c r="R55" s="1277"/>
      <c r="S55" s="905">
        <v>9.0</v>
      </c>
      <c r="T55" s="905">
        <v>9.0</v>
      </c>
      <c r="U55" s="905">
        <v>9.0</v>
      </c>
      <c r="V55" s="905">
        <v>9.0</v>
      </c>
      <c r="W55" s="905">
        <v>9.0</v>
      </c>
      <c r="X55" s="971"/>
      <c r="Y55" s="971"/>
      <c r="Z55" s="905">
        <v>9.0</v>
      </c>
      <c r="AA55" s="905">
        <v>9.0</v>
      </c>
      <c r="AB55" s="905">
        <v>9.0</v>
      </c>
      <c r="AC55" s="905">
        <v>9.0</v>
      </c>
      <c r="AD55" s="905">
        <v>9.0</v>
      </c>
      <c r="AE55" s="971"/>
      <c r="AF55" s="981"/>
      <c r="AG55" s="905">
        <v>9.0</v>
      </c>
      <c r="AH55" s="905">
        <v>9.0</v>
      </c>
      <c r="AI55" s="905">
        <v>9.0</v>
      </c>
      <c r="AJ55" s="905">
        <v>9.0</v>
      </c>
      <c r="AK55" s="905">
        <v>9.0</v>
      </c>
      <c r="AL55" s="404">
        <f t="shared" si="7"/>
        <v>18</v>
      </c>
      <c r="AM55" s="1029"/>
    </row>
    <row r="56" ht="18.0" customHeight="1">
      <c r="A56" s="19">
        <v>5.0</v>
      </c>
      <c r="B56" s="19" t="s">
        <v>73</v>
      </c>
      <c r="C56" s="364">
        <v>42667.0</v>
      </c>
      <c r="D56" s="1202" t="s">
        <v>877</v>
      </c>
      <c r="E56" s="337"/>
      <c r="F56" s="869">
        <v>8.9220318285E10</v>
      </c>
      <c r="G56" s="971"/>
      <c r="H56" s="971"/>
      <c r="I56" s="971"/>
      <c r="J56" s="971"/>
      <c r="K56" s="971"/>
      <c r="L56" s="971"/>
      <c r="M56" s="971"/>
      <c r="N56" s="971"/>
      <c r="O56" s="905">
        <v>9.0</v>
      </c>
      <c r="P56" s="905">
        <v>9.0</v>
      </c>
      <c r="Q56" s="971"/>
      <c r="R56" s="971"/>
      <c r="S56" s="905">
        <v>9.0</v>
      </c>
      <c r="T56" s="905">
        <v>9.0</v>
      </c>
      <c r="U56" s="905">
        <v>9.0</v>
      </c>
      <c r="V56" s="905">
        <v>9.0</v>
      </c>
      <c r="W56" s="905">
        <v>9.0</v>
      </c>
      <c r="X56" s="971"/>
      <c r="Y56" s="971"/>
      <c r="Z56" s="905">
        <v>9.0</v>
      </c>
      <c r="AA56" s="905">
        <v>9.0</v>
      </c>
      <c r="AB56" s="905">
        <v>9.0</v>
      </c>
      <c r="AC56" s="905">
        <v>9.0</v>
      </c>
      <c r="AD56" s="905">
        <v>9.0</v>
      </c>
      <c r="AE56" s="971"/>
      <c r="AF56" s="981"/>
      <c r="AG56" s="905">
        <v>9.0</v>
      </c>
      <c r="AH56" s="905">
        <v>9.0</v>
      </c>
      <c r="AI56" s="905">
        <v>9.0</v>
      </c>
      <c r="AJ56" s="905">
        <v>9.0</v>
      </c>
      <c r="AK56" s="905">
        <v>9.0</v>
      </c>
      <c r="AL56" s="404">
        <f t="shared" si="7"/>
        <v>18</v>
      </c>
      <c r="AM56" s="1029"/>
    </row>
    <row r="57" ht="17.25" customHeight="1">
      <c r="A57" s="807">
        <v>6.0</v>
      </c>
      <c r="B57" s="19" t="s">
        <v>69</v>
      </c>
      <c r="C57" s="380">
        <v>43072.0</v>
      </c>
      <c r="D57" s="19" t="s">
        <v>70</v>
      </c>
      <c r="E57" s="337"/>
      <c r="F57" s="869">
        <v>8.9220318242E10</v>
      </c>
      <c r="G57" s="981"/>
      <c r="H57" s="971"/>
      <c r="I57" s="971"/>
      <c r="J57" s="971"/>
      <c r="K57" s="971"/>
      <c r="L57" s="971"/>
      <c r="M57" s="971"/>
      <c r="N57" s="971"/>
      <c r="O57" s="905">
        <v>9.0</v>
      </c>
      <c r="P57" s="905">
        <v>9.0</v>
      </c>
      <c r="Q57" s="971"/>
      <c r="R57" s="971"/>
      <c r="S57" s="905">
        <v>9.0</v>
      </c>
      <c r="T57" s="905">
        <v>9.0</v>
      </c>
      <c r="U57" s="905">
        <v>9.0</v>
      </c>
      <c r="V57" s="905">
        <v>9.0</v>
      </c>
      <c r="W57" s="905">
        <v>9.0</v>
      </c>
      <c r="X57" s="971"/>
      <c r="Y57" s="971"/>
      <c r="Z57" s="905">
        <v>9.0</v>
      </c>
      <c r="AA57" s="905">
        <v>9.0</v>
      </c>
      <c r="AB57" s="905">
        <v>9.0</v>
      </c>
      <c r="AC57" s="905">
        <v>9.0</v>
      </c>
      <c r="AD57" s="905">
        <v>9.0</v>
      </c>
      <c r="AE57" s="981"/>
      <c r="AF57" s="971"/>
      <c r="AG57" s="905">
        <v>9.0</v>
      </c>
      <c r="AH57" s="905">
        <v>9.0</v>
      </c>
      <c r="AI57" s="905">
        <v>9.0</v>
      </c>
      <c r="AJ57" s="905">
        <v>9.0</v>
      </c>
      <c r="AK57" s="905">
        <v>9.0</v>
      </c>
      <c r="AL57" s="404">
        <f t="shared" si="7"/>
        <v>18</v>
      </c>
      <c r="AM57" s="1029"/>
    </row>
    <row r="58" ht="17.25" customHeight="1">
      <c r="A58" s="19">
        <v>7.0</v>
      </c>
      <c r="B58" s="19" t="s">
        <v>72</v>
      </c>
      <c r="C58" s="380">
        <v>43292.0</v>
      </c>
      <c r="D58" s="19" t="s">
        <v>70</v>
      </c>
      <c r="E58" s="337"/>
      <c r="F58" s="869">
        <v>8.9221946634E10</v>
      </c>
      <c r="G58" s="971">
        <v>12.0</v>
      </c>
      <c r="H58" s="971"/>
      <c r="I58" s="971"/>
      <c r="J58" s="971">
        <v>12.0</v>
      </c>
      <c r="K58" s="971">
        <v>12.0</v>
      </c>
      <c r="L58" s="971"/>
      <c r="M58" s="971"/>
      <c r="N58" s="971">
        <v>12.0</v>
      </c>
      <c r="O58" s="905">
        <v>12.0</v>
      </c>
      <c r="P58" s="905"/>
      <c r="Q58" s="971"/>
      <c r="R58" s="971">
        <v>12.0</v>
      </c>
      <c r="S58" s="905">
        <v>12.0</v>
      </c>
      <c r="T58" s="905"/>
      <c r="U58" s="905"/>
      <c r="V58" s="905">
        <v>12.0</v>
      </c>
      <c r="W58" s="905">
        <v>12.0</v>
      </c>
      <c r="X58" s="971"/>
      <c r="Y58" s="971"/>
      <c r="Z58" s="905">
        <v>12.0</v>
      </c>
      <c r="AA58" s="905">
        <v>12.0</v>
      </c>
      <c r="AB58" s="905"/>
      <c r="AC58" s="905"/>
      <c r="AD58" s="905">
        <v>12.0</v>
      </c>
      <c r="AE58" s="971">
        <v>12.0</v>
      </c>
      <c r="AF58" s="971"/>
      <c r="AG58" s="905"/>
      <c r="AH58" s="905">
        <v>12.0</v>
      </c>
      <c r="AI58" s="905">
        <v>12.0</v>
      </c>
      <c r="AJ58" s="905"/>
      <c r="AK58" s="905"/>
      <c r="AL58" s="404">
        <f t="shared" si="7"/>
        <v>16</v>
      </c>
      <c r="AM58" s="1029"/>
    </row>
    <row r="59" ht="17.25" customHeight="1">
      <c r="A59" s="807">
        <v>8.0</v>
      </c>
      <c r="B59" s="807" t="s">
        <v>856</v>
      </c>
      <c r="C59" s="499">
        <v>43242.0</v>
      </c>
      <c r="D59" s="19" t="s">
        <v>70</v>
      </c>
      <c r="E59" s="337"/>
      <c r="F59" s="871">
        <v>8.9221277764E10</v>
      </c>
      <c r="G59" s="971"/>
      <c r="H59" s="971">
        <v>12.0</v>
      </c>
      <c r="I59" s="971">
        <v>12.0</v>
      </c>
      <c r="J59" s="971"/>
      <c r="K59" s="971"/>
      <c r="L59" s="971">
        <v>12.0</v>
      </c>
      <c r="M59" s="971">
        <v>12.0</v>
      </c>
      <c r="N59" s="971"/>
      <c r="O59" s="905"/>
      <c r="P59" s="905">
        <v>12.0</v>
      </c>
      <c r="Q59" s="971">
        <v>12.0</v>
      </c>
      <c r="R59" s="971"/>
      <c r="S59" s="905"/>
      <c r="T59" s="905">
        <v>12.0</v>
      </c>
      <c r="U59" s="905">
        <v>12.0</v>
      </c>
      <c r="V59" s="905"/>
      <c r="W59" s="905"/>
      <c r="X59" s="971">
        <v>12.0</v>
      </c>
      <c r="Y59" s="971">
        <v>12.0</v>
      </c>
      <c r="Z59" s="905"/>
      <c r="AA59" s="905"/>
      <c r="AB59" s="905">
        <v>12.0</v>
      </c>
      <c r="AC59" s="905">
        <v>12.0</v>
      </c>
      <c r="AD59" s="905"/>
      <c r="AE59" s="971"/>
      <c r="AF59" s="971">
        <v>12.0</v>
      </c>
      <c r="AG59" s="905">
        <v>12.0</v>
      </c>
      <c r="AH59" s="905"/>
      <c r="AI59" s="905"/>
      <c r="AJ59" s="905">
        <v>12.0</v>
      </c>
      <c r="AK59" s="905">
        <v>12.0</v>
      </c>
      <c r="AL59" s="404">
        <f t="shared" si="7"/>
        <v>17</v>
      </c>
      <c r="AM59" s="1029"/>
    </row>
    <row r="60" ht="17.25" customHeight="1">
      <c r="A60" s="19">
        <v>9.0</v>
      </c>
      <c r="B60" s="807" t="s">
        <v>903</v>
      </c>
      <c r="C60" s="499"/>
      <c r="D60" s="1202" t="s">
        <v>904</v>
      </c>
      <c r="E60" s="337"/>
      <c r="F60" s="871">
        <v>8.9221945883E10</v>
      </c>
      <c r="G60" s="971"/>
      <c r="H60" s="971"/>
      <c r="I60" s="971"/>
      <c r="J60" s="971"/>
      <c r="K60" s="971"/>
      <c r="L60" s="971"/>
      <c r="M60" s="971"/>
      <c r="N60" s="971"/>
      <c r="O60" s="905">
        <v>9.0</v>
      </c>
      <c r="P60" s="905">
        <v>9.0</v>
      </c>
      <c r="Q60" s="971"/>
      <c r="R60" s="971"/>
      <c r="S60" s="905">
        <v>9.0</v>
      </c>
      <c r="T60" s="905">
        <v>9.0</v>
      </c>
      <c r="U60" s="905">
        <v>9.0</v>
      </c>
      <c r="V60" s="905">
        <v>9.0</v>
      </c>
      <c r="W60" s="905">
        <v>9.0</v>
      </c>
      <c r="X60" s="971"/>
      <c r="Y60" s="971"/>
      <c r="Z60" s="905">
        <v>9.0</v>
      </c>
      <c r="AA60" s="905">
        <v>9.0</v>
      </c>
      <c r="AB60" s="905">
        <v>9.0</v>
      </c>
      <c r="AC60" s="905">
        <v>9.0</v>
      </c>
      <c r="AD60" s="905">
        <v>9.0</v>
      </c>
      <c r="AE60" s="971"/>
      <c r="AF60" s="971"/>
      <c r="AG60" s="905">
        <v>9.0</v>
      </c>
      <c r="AH60" s="905">
        <v>9.0</v>
      </c>
      <c r="AI60" s="905">
        <v>9.0</v>
      </c>
      <c r="AJ60" s="905">
        <v>9.0</v>
      </c>
      <c r="AK60" s="905">
        <v>9.0</v>
      </c>
      <c r="AL60" s="404">
        <f t="shared" si="7"/>
        <v>18</v>
      </c>
      <c r="AM60" s="1029"/>
    </row>
    <row r="61" ht="17.25" customHeight="1">
      <c r="A61" s="807">
        <v>10.0</v>
      </c>
      <c r="B61" s="807" t="s">
        <v>783</v>
      </c>
      <c r="C61" s="499"/>
      <c r="D61" s="1202" t="s">
        <v>784</v>
      </c>
      <c r="E61" s="337"/>
      <c r="F61" s="871">
        <v>8.9226140064E10</v>
      </c>
      <c r="G61" s="971"/>
      <c r="H61" s="971"/>
      <c r="I61" s="971"/>
      <c r="J61" s="971"/>
      <c r="K61" s="971"/>
      <c r="L61" s="971"/>
      <c r="M61" s="971"/>
      <c r="N61" s="971"/>
      <c r="O61" s="905">
        <v>9.0</v>
      </c>
      <c r="P61" s="905">
        <v>9.0</v>
      </c>
      <c r="Q61" s="971"/>
      <c r="R61" s="971"/>
      <c r="S61" s="905">
        <v>9.0</v>
      </c>
      <c r="T61" s="905">
        <v>9.0</v>
      </c>
      <c r="U61" s="905">
        <v>9.0</v>
      </c>
      <c r="V61" s="905">
        <v>9.0</v>
      </c>
      <c r="W61" s="905">
        <v>9.0</v>
      </c>
      <c r="X61" s="971"/>
      <c r="Y61" s="971"/>
      <c r="Z61" s="905">
        <v>9.0</v>
      </c>
      <c r="AA61" s="905">
        <v>9.0</v>
      </c>
      <c r="AB61" s="905">
        <v>9.0</v>
      </c>
      <c r="AC61" s="905">
        <v>9.0</v>
      </c>
      <c r="AD61" s="905">
        <v>9.0</v>
      </c>
      <c r="AE61" s="971"/>
      <c r="AF61" s="981"/>
      <c r="AG61" s="905">
        <v>9.0</v>
      </c>
      <c r="AH61" s="905">
        <v>9.0</v>
      </c>
      <c r="AI61" s="905">
        <v>9.0</v>
      </c>
      <c r="AJ61" s="905">
        <v>9.0</v>
      </c>
      <c r="AK61" s="905">
        <v>9.0</v>
      </c>
      <c r="AL61" s="404">
        <f t="shared" si="7"/>
        <v>18</v>
      </c>
      <c r="AM61" s="1029"/>
    </row>
    <row r="62" ht="17.25" customHeight="1">
      <c r="A62" s="19">
        <v>11.0</v>
      </c>
      <c r="B62" s="807" t="s">
        <v>857</v>
      </c>
      <c r="C62" s="870">
        <v>43526.0</v>
      </c>
      <c r="D62" s="1202" t="s">
        <v>784</v>
      </c>
      <c r="E62" s="337"/>
      <c r="F62" s="871">
        <v>8.9220220031E10</v>
      </c>
      <c r="G62" s="981"/>
      <c r="H62" s="971"/>
      <c r="I62" s="971"/>
      <c r="J62" s="971"/>
      <c r="K62" s="971"/>
      <c r="L62" s="971"/>
      <c r="M62" s="971"/>
      <c r="N62" s="971"/>
      <c r="O62" s="905">
        <v>9.0</v>
      </c>
      <c r="P62" s="905">
        <v>9.0</v>
      </c>
      <c r="Q62" s="971"/>
      <c r="R62" s="971"/>
      <c r="S62" s="905">
        <v>9.0</v>
      </c>
      <c r="T62" s="905">
        <v>9.0</v>
      </c>
      <c r="U62" s="905">
        <v>9.0</v>
      </c>
      <c r="V62" s="905">
        <v>9.0</v>
      </c>
      <c r="W62" s="905">
        <v>9.0</v>
      </c>
      <c r="X62" s="971"/>
      <c r="Y62" s="971"/>
      <c r="Z62" s="905">
        <v>9.0</v>
      </c>
      <c r="AA62" s="905">
        <v>9.0</v>
      </c>
      <c r="AB62" s="905">
        <v>9.0</v>
      </c>
      <c r="AC62" s="905">
        <v>9.0</v>
      </c>
      <c r="AD62" s="905">
        <v>9.0</v>
      </c>
      <c r="AE62" s="981"/>
      <c r="AF62" s="971"/>
      <c r="AG62" s="905">
        <v>9.0</v>
      </c>
      <c r="AH62" s="905">
        <v>9.0</v>
      </c>
      <c r="AI62" s="905">
        <v>9.0</v>
      </c>
      <c r="AJ62" s="905">
        <v>9.0</v>
      </c>
      <c r="AK62" s="905">
        <v>9.0</v>
      </c>
      <c r="AL62" s="404">
        <f t="shared" si="7"/>
        <v>18</v>
      </c>
      <c r="AM62" s="1029"/>
    </row>
    <row r="63" ht="15.75" customHeight="1">
      <c r="A63" s="79"/>
      <c r="B63" s="82"/>
      <c r="C63" s="96"/>
      <c r="D63" s="79"/>
      <c r="E63" s="79"/>
      <c r="F63" s="79"/>
      <c r="G63" s="79"/>
      <c r="H63" s="112"/>
      <c r="I63" s="84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112"/>
      <c r="X63" s="112"/>
      <c r="Y63" s="79"/>
      <c r="Z63" s="79"/>
      <c r="AA63" s="79"/>
      <c r="AB63" s="79"/>
      <c r="AC63" s="112"/>
      <c r="AD63" s="112"/>
      <c r="AE63" s="112"/>
      <c r="AF63" s="79"/>
      <c r="AG63" s="79"/>
      <c r="AH63" s="79"/>
      <c r="AI63" s="79"/>
      <c r="AJ63" s="79"/>
      <c r="AK63" s="79"/>
      <c r="AL63" s="82"/>
      <c r="AM63" s="82"/>
    </row>
    <row r="64" ht="15.75" customHeight="1">
      <c r="A64" s="79"/>
      <c r="B64" s="82"/>
      <c r="C64" s="96"/>
      <c r="D64" s="79"/>
      <c r="E64" s="79"/>
      <c r="F64" s="79"/>
      <c r="G64" s="79"/>
      <c r="H64" s="112"/>
      <c r="I64" s="84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112"/>
      <c r="X64" s="112"/>
      <c r="Y64" s="79"/>
      <c r="Z64" s="79"/>
      <c r="AA64" s="79"/>
      <c r="AB64" s="79"/>
      <c r="AC64" s="112"/>
      <c r="AD64" s="112"/>
      <c r="AE64" s="112"/>
      <c r="AF64" s="79"/>
      <c r="AG64" s="79"/>
      <c r="AH64" s="79"/>
      <c r="AI64" s="79"/>
      <c r="AJ64" s="79"/>
      <c r="AK64" s="79"/>
      <c r="AL64" s="82"/>
      <c r="AM64" s="82"/>
    </row>
    <row r="65" ht="16.5" customHeight="1">
      <c r="A65" s="19">
        <v>1.0</v>
      </c>
      <c r="B65" s="807" t="s">
        <v>680</v>
      </c>
      <c r="C65" s="380"/>
      <c r="D65" s="113" t="s">
        <v>56</v>
      </c>
      <c r="E65" s="1013"/>
      <c r="F65" s="913" t="s">
        <v>792</v>
      </c>
      <c r="G65" s="971">
        <v>9.0</v>
      </c>
      <c r="H65" s="971"/>
      <c r="I65" s="971"/>
      <c r="J65" s="971"/>
      <c r="K65" s="971"/>
      <c r="L65" s="971">
        <v>9.0</v>
      </c>
      <c r="M65" s="971"/>
      <c r="N65" s="971"/>
      <c r="O65" s="905">
        <v>9.0</v>
      </c>
      <c r="P65" s="905">
        <v>9.0</v>
      </c>
      <c r="Q65" s="971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971">
        <v>9.0</v>
      </c>
      <c r="Y65" s="971"/>
      <c r="Z65" s="905"/>
      <c r="AA65" s="905">
        <v>9.0</v>
      </c>
      <c r="AB65" s="905">
        <v>9.0</v>
      </c>
      <c r="AC65" s="905">
        <v>9.0</v>
      </c>
      <c r="AD65" s="905">
        <v>9.0</v>
      </c>
      <c r="AE65" s="971"/>
      <c r="AF65" s="981"/>
      <c r="AG65" s="905">
        <v>9.0</v>
      </c>
      <c r="AH65" s="905">
        <v>9.0</v>
      </c>
      <c r="AI65" s="905">
        <v>9.0</v>
      </c>
      <c r="AJ65" s="905">
        <v>9.0</v>
      </c>
      <c r="AK65" s="905">
        <v>9.0</v>
      </c>
      <c r="AL65" s="404">
        <f t="shared" ref="AL65:AL69" si="8">COUNT(F65:AK65)</f>
        <v>19</v>
      </c>
      <c r="AM65" s="1029"/>
    </row>
    <row r="66" ht="15.75" customHeight="1">
      <c r="A66" s="807">
        <v>2.0</v>
      </c>
      <c r="B66" s="807" t="s">
        <v>339</v>
      </c>
      <c r="C66" s="364"/>
      <c r="D66" s="32"/>
      <c r="E66" s="32"/>
      <c r="F66" s="863" t="s">
        <v>792</v>
      </c>
      <c r="G66" s="981"/>
      <c r="H66" s="971"/>
      <c r="I66" s="971">
        <v>9.0</v>
      </c>
      <c r="J66" s="971"/>
      <c r="K66" s="971"/>
      <c r="L66" s="971"/>
      <c r="M66" s="971"/>
      <c r="N66" s="971">
        <v>9.0</v>
      </c>
      <c r="O66" s="905">
        <v>9.0</v>
      </c>
      <c r="P66" s="905">
        <v>9.0</v>
      </c>
      <c r="Q66" s="971"/>
      <c r="R66" s="971"/>
      <c r="S66" s="905">
        <v>9.0</v>
      </c>
      <c r="T66" s="905">
        <v>9.0</v>
      </c>
      <c r="U66" s="905">
        <v>9.0</v>
      </c>
      <c r="V66" s="905"/>
      <c r="W66" s="905"/>
      <c r="X66" s="971"/>
      <c r="Y66" s="971">
        <v>9.0</v>
      </c>
      <c r="Z66" s="905">
        <v>9.0</v>
      </c>
      <c r="AA66" s="905">
        <v>9.0</v>
      </c>
      <c r="AB66" s="905">
        <v>9.0</v>
      </c>
      <c r="AC66" s="905">
        <v>9.0</v>
      </c>
      <c r="AD66" s="905">
        <v>9.0</v>
      </c>
      <c r="AE66" s="971"/>
      <c r="AF66" s="971"/>
      <c r="AG66" s="905">
        <v>9.0</v>
      </c>
      <c r="AH66" s="1283">
        <v>9.0</v>
      </c>
      <c r="AI66" s="1283">
        <v>9.0</v>
      </c>
      <c r="AJ66" s="905">
        <v>9.0</v>
      </c>
      <c r="AK66" s="905">
        <v>9.0</v>
      </c>
      <c r="AL66" s="404">
        <f t="shared" si="8"/>
        <v>18</v>
      </c>
      <c r="AM66" s="1029"/>
    </row>
    <row r="67" ht="15.75" customHeight="1">
      <c r="A67" s="807">
        <v>3.0</v>
      </c>
      <c r="B67" s="807" t="s">
        <v>905</v>
      </c>
      <c r="C67" s="364"/>
      <c r="D67" s="32"/>
      <c r="E67" s="32"/>
      <c r="F67" s="863" t="s">
        <v>792</v>
      </c>
      <c r="G67" s="971"/>
      <c r="H67" s="971">
        <v>9.0</v>
      </c>
      <c r="I67" s="971"/>
      <c r="J67" s="971"/>
      <c r="K67" s="971"/>
      <c r="L67" s="971"/>
      <c r="M67" s="971">
        <v>9.0</v>
      </c>
      <c r="N67" s="971"/>
      <c r="O67" s="905">
        <v>9.0</v>
      </c>
      <c r="P67" s="905">
        <v>9.0</v>
      </c>
      <c r="Q67" s="971">
        <v>9.0</v>
      </c>
      <c r="R67" s="971"/>
      <c r="S67" s="905"/>
      <c r="T67" s="905">
        <v>9.0</v>
      </c>
      <c r="U67" s="905">
        <v>9.0</v>
      </c>
      <c r="V67" s="905">
        <v>9.0</v>
      </c>
      <c r="W67" s="905">
        <v>9.0</v>
      </c>
      <c r="X67" s="971"/>
      <c r="Y67" s="971"/>
      <c r="Z67" s="905">
        <v>9.0</v>
      </c>
      <c r="AA67" s="905">
        <v>9.0</v>
      </c>
      <c r="AB67" s="905">
        <v>9.0</v>
      </c>
      <c r="AC67" s="905">
        <v>9.0</v>
      </c>
      <c r="AD67" s="905"/>
      <c r="AE67" s="971"/>
      <c r="AF67" s="971">
        <v>9.0</v>
      </c>
      <c r="AG67" s="905">
        <v>9.0</v>
      </c>
      <c r="AH67" s="905">
        <v>9.0</v>
      </c>
      <c r="AI67" s="905">
        <v>9.0</v>
      </c>
      <c r="AJ67" s="905">
        <v>9.0</v>
      </c>
      <c r="AK67" s="905">
        <v>9.0</v>
      </c>
      <c r="AL67" s="404">
        <f t="shared" si="8"/>
        <v>19</v>
      </c>
      <c r="AM67" s="1029"/>
    </row>
    <row r="68" ht="15.75" customHeight="1">
      <c r="A68" s="19">
        <v>4.0</v>
      </c>
      <c r="B68" s="807" t="s">
        <v>59</v>
      </c>
      <c r="C68" s="364"/>
      <c r="D68" s="32"/>
      <c r="E68" s="32"/>
      <c r="F68" s="863" t="s">
        <v>792</v>
      </c>
      <c r="G68" s="981"/>
      <c r="H68" s="971"/>
      <c r="I68" s="971"/>
      <c r="J68" s="1283">
        <v>9.0</v>
      </c>
      <c r="K68" s="1283">
        <v>9.0</v>
      </c>
      <c r="L68" s="971"/>
      <c r="M68" s="971"/>
      <c r="N68" s="971"/>
      <c r="O68" s="905">
        <v>9.0</v>
      </c>
      <c r="P68" s="1033">
        <v>9.0</v>
      </c>
      <c r="Q68" s="971"/>
      <c r="R68" s="971">
        <v>9.0</v>
      </c>
      <c r="S68" s="905">
        <v>9.0</v>
      </c>
      <c r="T68" s="905">
        <v>9.0</v>
      </c>
      <c r="U68" s="978"/>
      <c r="V68" s="905">
        <v>9.0</v>
      </c>
      <c r="W68" s="978"/>
      <c r="X68" s="978"/>
      <c r="Y68" s="978"/>
      <c r="Z68" s="978"/>
      <c r="AA68" s="978"/>
      <c r="AB68" s="978"/>
      <c r="AC68" s="978"/>
      <c r="AD68" s="978"/>
      <c r="AE68" s="988"/>
      <c r="AF68" s="978"/>
      <c r="AG68" s="978"/>
      <c r="AH68" s="978"/>
      <c r="AI68" s="978"/>
      <c r="AJ68" s="905">
        <v>9.0</v>
      </c>
      <c r="AK68" s="905">
        <v>9.0</v>
      </c>
      <c r="AL68" s="404">
        <f t="shared" si="8"/>
        <v>10</v>
      </c>
      <c r="AM68" s="1029"/>
    </row>
    <row r="69" ht="16.5" customHeight="1">
      <c r="A69" s="807">
        <v>5.0</v>
      </c>
      <c r="B69" s="807" t="s">
        <v>906</v>
      </c>
      <c r="C69" s="364"/>
      <c r="D69" s="71"/>
      <c r="E69" s="71"/>
      <c r="F69" s="1032" t="s">
        <v>842</v>
      </c>
      <c r="G69" s="971"/>
      <c r="H69" s="971"/>
      <c r="I69" s="971"/>
      <c r="J69" s="971"/>
      <c r="K69" s="971"/>
      <c r="L69" s="971"/>
      <c r="M69" s="971"/>
      <c r="N69" s="971"/>
      <c r="O69" s="905"/>
      <c r="P69" s="905"/>
      <c r="Q69" s="971"/>
      <c r="R69" s="971"/>
      <c r="S69" s="905"/>
      <c r="T69" s="905">
        <v>9.0</v>
      </c>
      <c r="U69" s="905">
        <v>9.0</v>
      </c>
      <c r="V69" s="905">
        <v>9.0</v>
      </c>
      <c r="W69" s="905">
        <v>9.0</v>
      </c>
      <c r="X69" s="971"/>
      <c r="Y69" s="971"/>
      <c r="Z69" s="905">
        <v>9.0</v>
      </c>
      <c r="AA69" s="905">
        <v>9.0</v>
      </c>
      <c r="AB69" s="905">
        <v>9.0</v>
      </c>
      <c r="AC69" s="905">
        <v>9.0</v>
      </c>
      <c r="AD69" s="905">
        <v>9.0</v>
      </c>
      <c r="AE69" s="971">
        <v>9.0</v>
      </c>
      <c r="AF69" s="971"/>
      <c r="AG69" s="905"/>
      <c r="AH69" s="905">
        <v>9.0</v>
      </c>
      <c r="AI69" s="905">
        <v>9.0</v>
      </c>
      <c r="AJ69" s="905">
        <v>9.0</v>
      </c>
      <c r="AK69" s="905">
        <v>9.0</v>
      </c>
      <c r="AL69" s="404">
        <f t="shared" si="8"/>
        <v>14</v>
      </c>
      <c r="AM69" s="1029"/>
    </row>
    <row r="70" ht="17.25" customHeight="1">
      <c r="A70" s="79"/>
      <c r="B70" s="80"/>
      <c r="C70" s="362"/>
      <c r="D70" s="121"/>
      <c r="E70" s="1014"/>
      <c r="F70" s="237"/>
      <c r="G70" s="1270"/>
      <c r="H70" s="1270"/>
      <c r="I70" s="1270"/>
      <c r="J70" s="1270"/>
      <c r="K70" s="1270"/>
      <c r="L70" s="1075"/>
      <c r="M70" s="1075"/>
      <c r="N70" s="1270"/>
      <c r="O70" s="1270"/>
      <c r="P70" s="1270"/>
      <c r="Q70" s="1270"/>
      <c r="R70" s="1270"/>
      <c r="S70" s="1075"/>
      <c r="T70" s="1075"/>
      <c r="U70" s="1270"/>
      <c r="V70" s="1270"/>
      <c r="W70" s="1270"/>
      <c r="X70" s="1270"/>
      <c r="Y70" s="1270"/>
      <c r="Z70" s="1075"/>
      <c r="AA70" s="1075"/>
      <c r="AB70" s="1270"/>
      <c r="AC70" s="1270"/>
      <c r="AD70" s="1270"/>
      <c r="AE70" s="1270"/>
      <c r="AF70" s="1270"/>
      <c r="AG70" s="1075"/>
      <c r="AH70" s="1075"/>
      <c r="AI70" s="1270"/>
      <c r="AJ70" s="1015"/>
      <c r="AK70" s="1015"/>
      <c r="AL70" s="1017"/>
      <c r="AM70" s="257"/>
    </row>
    <row r="71" ht="17.25" customHeight="1">
      <c r="A71" s="807">
        <v>6.0</v>
      </c>
      <c r="B71" s="20" t="s">
        <v>60</v>
      </c>
      <c r="C71" s="364"/>
      <c r="D71" s="113" t="s">
        <v>61</v>
      </c>
      <c r="E71" s="1018"/>
      <c r="F71" s="863" t="s">
        <v>792</v>
      </c>
      <c r="G71" s="971"/>
      <c r="H71" s="971"/>
      <c r="I71" s="971"/>
      <c r="J71" s="971"/>
      <c r="K71" s="971">
        <v>9.0</v>
      </c>
      <c r="L71" s="971">
        <v>9.0</v>
      </c>
      <c r="M71" s="971"/>
      <c r="N71" s="971"/>
      <c r="O71" s="905">
        <v>9.0</v>
      </c>
      <c r="P71" s="1033">
        <v>9.0</v>
      </c>
      <c r="Q71" s="971">
        <v>9.0</v>
      </c>
      <c r="R71" s="971">
        <v>9.0</v>
      </c>
      <c r="S71" s="905"/>
      <c r="T71" s="905">
        <v>9.0</v>
      </c>
      <c r="U71" s="898">
        <v>9.0</v>
      </c>
      <c r="V71" s="905">
        <v>9.0</v>
      </c>
      <c r="W71" s="898">
        <v>9.0</v>
      </c>
      <c r="X71" s="971"/>
      <c r="Y71" s="971"/>
      <c r="Z71" s="898">
        <v>9.0</v>
      </c>
      <c r="AA71" s="905">
        <v>9.0</v>
      </c>
      <c r="AB71" s="898">
        <v>9.0</v>
      </c>
      <c r="AC71" s="905">
        <v>9.0</v>
      </c>
      <c r="AD71" s="905"/>
      <c r="AE71" s="971">
        <v>9.0</v>
      </c>
      <c r="AF71" s="971">
        <v>9.0</v>
      </c>
      <c r="AG71" s="905"/>
      <c r="AH71" s="898">
        <v>9.0</v>
      </c>
      <c r="AI71" s="905">
        <v>9.0</v>
      </c>
      <c r="AJ71" s="898">
        <v>9.0</v>
      </c>
      <c r="AK71" s="898">
        <v>9.0</v>
      </c>
      <c r="AL71" s="404">
        <f t="shared" ref="AL71:AL73" si="9">COUNT(F71:AK71)</f>
        <v>20</v>
      </c>
      <c r="AM71" s="1029"/>
    </row>
    <row r="72" ht="15.0" customHeight="1">
      <c r="A72" s="807">
        <v>7.0</v>
      </c>
      <c r="B72" s="864" t="s">
        <v>36</v>
      </c>
      <c r="C72" s="364"/>
      <c r="D72" s="32"/>
      <c r="E72" s="32"/>
      <c r="F72" s="863" t="s">
        <v>792</v>
      </c>
      <c r="G72" s="971"/>
      <c r="H72" s="971"/>
      <c r="I72" s="971">
        <v>9.0</v>
      </c>
      <c r="J72" s="971">
        <v>9.0</v>
      </c>
      <c r="K72" s="971"/>
      <c r="L72" s="971"/>
      <c r="M72" s="971"/>
      <c r="N72" s="971"/>
      <c r="O72" s="905">
        <v>9.0</v>
      </c>
      <c r="P72" s="898">
        <v>9.0</v>
      </c>
      <c r="Q72" s="971"/>
      <c r="R72" s="971"/>
      <c r="S72" s="905">
        <v>9.0</v>
      </c>
      <c r="T72" s="898">
        <v>9.0</v>
      </c>
      <c r="U72" s="905">
        <v>9.0</v>
      </c>
      <c r="V72" s="898">
        <v>9.0</v>
      </c>
      <c r="W72" s="905">
        <v>9.0</v>
      </c>
      <c r="X72" s="971"/>
      <c r="Y72" s="971"/>
      <c r="Z72" s="978"/>
      <c r="AA72" s="978"/>
      <c r="AB72" s="988"/>
      <c r="AC72" s="978"/>
      <c r="AD72" s="978"/>
      <c r="AE72" s="978"/>
      <c r="AF72" s="978"/>
      <c r="AG72" s="978"/>
      <c r="AH72" s="978"/>
      <c r="AI72" s="988"/>
      <c r="AJ72" s="978"/>
      <c r="AK72" s="905"/>
      <c r="AL72" s="404">
        <f t="shared" si="9"/>
        <v>9</v>
      </c>
      <c r="AM72" s="1029"/>
    </row>
    <row r="73" ht="15.75" customHeight="1">
      <c r="A73" s="807">
        <v>8.0</v>
      </c>
      <c r="B73" s="864" t="s">
        <v>879</v>
      </c>
      <c r="C73" s="364"/>
      <c r="D73" s="71"/>
      <c r="E73" s="71"/>
      <c r="F73" s="863" t="s">
        <v>792</v>
      </c>
      <c r="G73" s="971">
        <v>9.0</v>
      </c>
      <c r="H73" s="971">
        <v>9.0</v>
      </c>
      <c r="I73" s="971"/>
      <c r="J73" s="971"/>
      <c r="K73" s="971"/>
      <c r="L73" s="971"/>
      <c r="M73" s="971">
        <v>9.0</v>
      </c>
      <c r="N73" s="971">
        <v>9.0</v>
      </c>
      <c r="O73" s="898">
        <v>9.0</v>
      </c>
      <c r="P73" s="905">
        <v>9.0</v>
      </c>
      <c r="Q73" s="971"/>
      <c r="R73" s="971"/>
      <c r="S73" s="898">
        <v>9.0</v>
      </c>
      <c r="T73" s="905">
        <v>9.0</v>
      </c>
      <c r="U73" s="905">
        <v>9.0</v>
      </c>
      <c r="V73" s="905">
        <v>9.0</v>
      </c>
      <c r="W73" s="905"/>
      <c r="X73" s="971">
        <v>9.0</v>
      </c>
      <c r="Y73" s="971">
        <v>9.0</v>
      </c>
      <c r="Z73" s="905"/>
      <c r="AA73" s="898">
        <v>9.0</v>
      </c>
      <c r="AB73" s="905">
        <v>9.0</v>
      </c>
      <c r="AC73" s="898">
        <v>9.0</v>
      </c>
      <c r="AD73" s="905">
        <v>9.0</v>
      </c>
      <c r="AE73" s="981"/>
      <c r="AF73" s="971"/>
      <c r="AG73" s="898">
        <v>9.0</v>
      </c>
      <c r="AH73" s="905">
        <v>9.0</v>
      </c>
      <c r="AI73" s="898">
        <v>9.0</v>
      </c>
      <c r="AJ73" s="905">
        <v>9.0</v>
      </c>
      <c r="AK73" s="905"/>
      <c r="AL73" s="404">
        <f t="shared" si="9"/>
        <v>20</v>
      </c>
      <c r="AM73" s="1029"/>
    </row>
    <row r="74" ht="15.75" customHeight="1">
      <c r="A74" s="79"/>
      <c r="B74" s="80"/>
      <c r="C74" s="112"/>
      <c r="D74" s="259"/>
      <c r="E74" s="1014"/>
      <c r="F74" s="259"/>
      <c r="G74" s="259"/>
      <c r="H74" s="259"/>
      <c r="I74" s="259"/>
      <c r="J74" s="259"/>
      <c r="K74" s="259"/>
      <c r="L74" s="259"/>
      <c r="M74" s="259"/>
      <c r="N74" s="259"/>
      <c r="O74" s="259"/>
      <c r="P74" s="259"/>
      <c r="Q74" s="259"/>
      <c r="R74" s="259"/>
      <c r="S74" s="259"/>
      <c r="T74" s="259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121"/>
      <c r="AM74" s="121"/>
    </row>
    <row r="75" ht="18.75" customHeight="1">
      <c r="A75" s="807">
        <v>9.0</v>
      </c>
      <c r="B75" s="939" t="s">
        <v>768</v>
      </c>
      <c r="C75" s="364"/>
      <c r="D75" s="113" t="s">
        <v>65</v>
      </c>
      <c r="E75" s="1019"/>
      <c r="F75" s="913" t="s">
        <v>792</v>
      </c>
      <c r="G75" s="971">
        <v>9.0</v>
      </c>
      <c r="H75" s="971">
        <v>9.0</v>
      </c>
      <c r="I75" s="971">
        <v>9.0</v>
      </c>
      <c r="J75" s="971">
        <v>9.0</v>
      </c>
      <c r="K75" s="971"/>
      <c r="L75" s="971"/>
      <c r="M75" s="971"/>
      <c r="N75" s="971"/>
      <c r="O75" s="905">
        <v>9.0</v>
      </c>
      <c r="P75" s="905"/>
      <c r="Q75" s="971"/>
      <c r="R75" s="971">
        <v>9.0</v>
      </c>
      <c r="S75" s="905">
        <v>9.0</v>
      </c>
      <c r="T75" s="905">
        <v>9.0</v>
      </c>
      <c r="U75" s="905">
        <v>9.0</v>
      </c>
      <c r="V75" s="925"/>
      <c r="W75" s="905"/>
      <c r="X75" s="971"/>
      <c r="Y75" s="971">
        <v>9.0</v>
      </c>
      <c r="Z75" s="905">
        <v>9.0</v>
      </c>
      <c r="AA75" s="905">
        <v>9.0</v>
      </c>
      <c r="AB75" s="905">
        <v>9.0</v>
      </c>
      <c r="AC75" s="905">
        <v>9.0</v>
      </c>
      <c r="AD75" s="905"/>
      <c r="AE75" s="971"/>
      <c r="AF75" s="971">
        <v>9.0</v>
      </c>
      <c r="AG75" s="905">
        <v>9.0</v>
      </c>
      <c r="AH75" s="905">
        <v>9.0</v>
      </c>
      <c r="AI75" s="905">
        <v>9.0</v>
      </c>
      <c r="AJ75" s="905">
        <v>9.0</v>
      </c>
      <c r="AK75" s="905"/>
      <c r="AL75" s="404">
        <f t="shared" ref="AL75:AL76" si="10">COUNT(F75:AK75)</f>
        <v>19</v>
      </c>
      <c r="AM75" s="1029"/>
    </row>
    <row r="76" ht="17.25" customHeight="1">
      <c r="A76" s="807">
        <v>10.0</v>
      </c>
      <c r="B76" s="20" t="s">
        <v>66</v>
      </c>
      <c r="C76" s="364"/>
      <c r="D76" s="71"/>
      <c r="E76" s="71"/>
      <c r="F76" s="863" t="s">
        <v>792</v>
      </c>
      <c r="G76" s="981"/>
      <c r="H76" s="971"/>
      <c r="I76" s="971"/>
      <c r="J76" s="971"/>
      <c r="K76" s="971">
        <v>9.0</v>
      </c>
      <c r="L76" s="971">
        <v>9.0</v>
      </c>
      <c r="M76" s="971">
        <v>9.0</v>
      </c>
      <c r="N76" s="971">
        <v>9.0</v>
      </c>
      <c r="O76" s="905">
        <v>9.0</v>
      </c>
      <c r="P76" s="905">
        <v>9.0</v>
      </c>
      <c r="Q76" s="971">
        <v>9.0</v>
      </c>
      <c r="R76" s="971"/>
      <c r="S76" s="905"/>
      <c r="T76" s="905">
        <v>9.0</v>
      </c>
      <c r="U76" s="905">
        <v>9.0</v>
      </c>
      <c r="V76" s="905">
        <v>9.0</v>
      </c>
      <c r="W76" s="905">
        <v>9.0</v>
      </c>
      <c r="X76" s="971">
        <v>9.0</v>
      </c>
      <c r="Y76" s="971"/>
      <c r="Z76" s="905"/>
      <c r="AA76" s="905">
        <v>9.0</v>
      </c>
      <c r="AB76" s="905">
        <v>9.0</v>
      </c>
      <c r="AC76" s="905">
        <v>9.0</v>
      </c>
      <c r="AD76" s="905">
        <v>9.0</v>
      </c>
      <c r="AE76" s="971">
        <v>9.0</v>
      </c>
      <c r="AF76" s="971"/>
      <c r="AG76" s="905"/>
      <c r="AH76" s="905">
        <v>9.0</v>
      </c>
      <c r="AI76" s="905">
        <v>9.0</v>
      </c>
      <c r="AJ76" s="905">
        <v>9.0</v>
      </c>
      <c r="AK76" s="905">
        <v>9.0</v>
      </c>
      <c r="AL76" s="404">
        <f t="shared" si="10"/>
        <v>21</v>
      </c>
      <c r="AM76" s="1029"/>
    </row>
    <row r="77" ht="18.0" customHeight="1">
      <c r="A77" s="872"/>
      <c r="B77" s="873"/>
      <c r="C77" s="874"/>
      <c r="D77" s="875"/>
      <c r="E77" s="876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  <c r="R77" s="1016"/>
      <c r="S77" s="877"/>
      <c r="T77" s="877"/>
      <c r="U77" s="877"/>
      <c r="V77" s="877"/>
      <c r="W77" s="877"/>
      <c r="X77" s="877"/>
      <c r="Y77" s="877"/>
      <c r="Z77" s="877"/>
      <c r="AA77" s="877"/>
      <c r="AB77" s="877"/>
      <c r="AC77" s="877"/>
      <c r="AD77" s="877"/>
      <c r="AE77" s="877"/>
      <c r="AF77" s="877"/>
      <c r="AG77" s="877"/>
      <c r="AH77" s="877"/>
      <c r="AI77" s="877"/>
      <c r="AJ77" s="877"/>
      <c r="AK77" s="1016"/>
      <c r="AL77" s="878"/>
      <c r="AM77" s="878"/>
    </row>
    <row r="78" ht="18.75" customHeight="1">
      <c r="A78" s="807">
        <v>11.0</v>
      </c>
      <c r="B78" s="864" t="s">
        <v>880</v>
      </c>
      <c r="C78" s="364"/>
      <c r="D78" s="1071" t="s">
        <v>797</v>
      </c>
      <c r="E78" s="1019"/>
      <c r="F78" s="863" t="s">
        <v>792</v>
      </c>
      <c r="G78" s="971">
        <v>9.0</v>
      </c>
      <c r="H78" s="971">
        <v>9.0</v>
      </c>
      <c r="I78" s="971"/>
      <c r="J78" s="971"/>
      <c r="K78" s="971">
        <v>9.0</v>
      </c>
      <c r="L78" s="971">
        <v>9.0</v>
      </c>
      <c r="M78" s="971"/>
      <c r="N78" s="971"/>
      <c r="O78" s="905">
        <v>9.0</v>
      </c>
      <c r="P78" s="905">
        <v>9.0</v>
      </c>
      <c r="Q78" s="971">
        <v>9.0</v>
      </c>
      <c r="R78" s="971"/>
      <c r="S78" s="905"/>
      <c r="T78" s="905">
        <v>9.0</v>
      </c>
      <c r="U78" s="905">
        <v>9.0</v>
      </c>
      <c r="V78" s="905">
        <v>9.0</v>
      </c>
      <c r="W78" s="905">
        <v>9.0</v>
      </c>
      <c r="X78" s="971">
        <v>9.0</v>
      </c>
      <c r="Y78" s="971"/>
      <c r="Z78" s="905"/>
      <c r="AA78" s="905">
        <v>9.0</v>
      </c>
      <c r="AB78" s="905">
        <v>9.0</v>
      </c>
      <c r="AC78" s="905">
        <v>9.0</v>
      </c>
      <c r="AD78" s="905">
        <v>9.0</v>
      </c>
      <c r="AE78" s="971">
        <v>9.0</v>
      </c>
      <c r="AF78" s="981"/>
      <c r="AG78" s="905"/>
      <c r="AH78" s="905">
        <v>9.0</v>
      </c>
      <c r="AI78" s="905">
        <v>9.0</v>
      </c>
      <c r="AJ78" s="905">
        <v>9.0</v>
      </c>
      <c r="AK78" s="905">
        <v>9.0</v>
      </c>
      <c r="AL78" s="404">
        <f t="shared" ref="AL78:AL79" si="11">COUNT(F78:AK78)</f>
        <v>21</v>
      </c>
      <c r="AM78" s="1029"/>
    </row>
    <row r="79" ht="17.25" customHeight="1">
      <c r="A79" s="807">
        <v>12.0</v>
      </c>
      <c r="B79" s="864" t="s">
        <v>732</v>
      </c>
      <c r="C79" s="364"/>
      <c r="D79" s="71"/>
      <c r="E79" s="71"/>
      <c r="F79" s="863" t="s">
        <v>792</v>
      </c>
      <c r="G79" s="981"/>
      <c r="H79" s="971"/>
      <c r="I79" s="971">
        <v>9.0</v>
      </c>
      <c r="J79" s="971">
        <v>9.0</v>
      </c>
      <c r="K79" s="971"/>
      <c r="L79" s="971"/>
      <c r="M79" s="971">
        <v>9.0</v>
      </c>
      <c r="N79" s="971">
        <v>9.0</v>
      </c>
      <c r="O79" s="905">
        <v>9.0</v>
      </c>
      <c r="P79" s="905"/>
      <c r="Q79" s="971"/>
      <c r="R79" s="971">
        <v>9.0</v>
      </c>
      <c r="S79" s="905">
        <v>9.0</v>
      </c>
      <c r="T79" s="905">
        <v>9.0</v>
      </c>
      <c r="U79" s="905">
        <v>9.0</v>
      </c>
      <c r="V79" s="905">
        <v>9.0</v>
      </c>
      <c r="W79" s="905"/>
      <c r="X79" s="971"/>
      <c r="Y79" s="971">
        <v>9.0</v>
      </c>
      <c r="Z79" s="905">
        <v>9.0</v>
      </c>
      <c r="AA79" s="905">
        <v>9.0</v>
      </c>
      <c r="AB79" s="905">
        <v>9.0</v>
      </c>
      <c r="AC79" s="905">
        <v>9.0</v>
      </c>
      <c r="AD79" s="905"/>
      <c r="AE79" s="981"/>
      <c r="AF79" s="971">
        <v>9.0</v>
      </c>
      <c r="AG79" s="905">
        <v>9.0</v>
      </c>
      <c r="AH79" s="905">
        <v>9.0</v>
      </c>
      <c r="AI79" s="905">
        <v>9.0</v>
      </c>
      <c r="AJ79" s="905">
        <v>9.0</v>
      </c>
      <c r="AK79" s="905"/>
      <c r="AL79" s="404">
        <f t="shared" si="11"/>
        <v>20</v>
      </c>
      <c r="AM79" s="1029"/>
    </row>
    <row r="80" ht="21.0" customHeight="1">
      <c r="A80" s="1016"/>
      <c r="B80" s="1072"/>
      <c r="C80" s="1073"/>
      <c r="D80" s="260"/>
      <c r="E80" s="1074"/>
      <c r="F80" s="1075"/>
      <c r="G80" s="1076"/>
      <c r="H80" s="1077"/>
      <c r="I80" s="1077"/>
      <c r="J80" s="1077"/>
      <c r="K80" s="1077"/>
      <c r="L80" s="1077"/>
      <c r="M80" s="1077"/>
      <c r="N80" s="1076"/>
      <c r="O80" s="1077"/>
      <c r="P80" s="1077"/>
      <c r="Q80" s="1077"/>
      <c r="R80" s="1077"/>
      <c r="S80" s="1077"/>
      <c r="T80" s="1077"/>
      <c r="U80" s="1076"/>
      <c r="V80" s="1077"/>
      <c r="W80" s="1077"/>
      <c r="X80" s="1077"/>
      <c r="Y80" s="1077"/>
      <c r="Z80" s="1077"/>
      <c r="AA80" s="1077"/>
      <c r="AB80" s="1076"/>
      <c r="AC80" s="1077"/>
      <c r="AD80" s="1077"/>
      <c r="AE80" s="1077"/>
      <c r="AF80" s="1077"/>
      <c r="AG80" s="1077"/>
      <c r="AH80" s="1077"/>
      <c r="AI80" s="1076"/>
      <c r="AJ80" s="1077"/>
      <c r="AK80" s="1077"/>
      <c r="AL80" s="237"/>
      <c r="AM80" s="237"/>
    </row>
    <row r="81" ht="18.0" customHeight="1">
      <c r="A81" s="1010">
        <v>13.0</v>
      </c>
      <c r="B81" s="19" t="s">
        <v>102</v>
      </c>
      <c r="C81" s="19" t="s">
        <v>101</v>
      </c>
      <c r="D81" s="1257" t="s">
        <v>804</v>
      </c>
      <c r="E81" s="23"/>
      <c r="F81" s="863" t="s">
        <v>792</v>
      </c>
      <c r="G81" s="971">
        <v>9.0</v>
      </c>
      <c r="H81" s="971">
        <v>9.0</v>
      </c>
      <c r="I81" s="971"/>
      <c r="J81" s="971"/>
      <c r="K81" s="971"/>
      <c r="L81" s="971"/>
      <c r="M81" s="971"/>
      <c r="N81" s="971"/>
      <c r="O81" s="905">
        <v>9.0</v>
      </c>
      <c r="P81" s="905"/>
      <c r="Q81" s="971"/>
      <c r="R81" s="971">
        <v>9.0</v>
      </c>
      <c r="S81" s="898">
        <v>12.0</v>
      </c>
      <c r="T81" s="905">
        <v>9.0</v>
      </c>
      <c r="U81" s="905">
        <v>9.0</v>
      </c>
      <c r="V81" s="898">
        <v>12.0</v>
      </c>
      <c r="W81" s="905"/>
      <c r="X81" s="971"/>
      <c r="Y81" s="971">
        <v>9.0</v>
      </c>
      <c r="Z81" s="905">
        <v>9.0</v>
      </c>
      <c r="AA81" s="905">
        <v>9.0</v>
      </c>
      <c r="AB81" s="898">
        <v>12.0</v>
      </c>
      <c r="AC81" s="905">
        <v>9.0</v>
      </c>
      <c r="AD81" s="905">
        <v>9.0</v>
      </c>
      <c r="AE81" s="971"/>
      <c r="AF81" s="981"/>
      <c r="AG81" s="898">
        <v>12.0</v>
      </c>
      <c r="AH81" s="905">
        <v>9.0</v>
      </c>
      <c r="AI81" s="905">
        <v>9.0</v>
      </c>
      <c r="AJ81" s="905">
        <v>9.0</v>
      </c>
      <c r="AK81" s="898">
        <v>12.0</v>
      </c>
      <c r="AL81" s="404">
        <f t="shared" ref="AL81:AL83" si="12">COUNT(F81:AK81)</f>
        <v>19</v>
      </c>
      <c r="AM81" s="1082"/>
    </row>
    <row r="82" ht="18.0" customHeight="1">
      <c r="A82" s="1010">
        <v>14.0</v>
      </c>
      <c r="B82" s="131" t="s">
        <v>105</v>
      </c>
      <c r="C82" s="19" t="s">
        <v>104</v>
      </c>
      <c r="D82" s="32"/>
      <c r="E82" s="23"/>
      <c r="F82" s="863" t="s">
        <v>792</v>
      </c>
      <c r="G82" s="971"/>
      <c r="H82" s="971"/>
      <c r="I82" s="971">
        <v>9.0</v>
      </c>
      <c r="J82" s="971">
        <v>9.0</v>
      </c>
      <c r="K82" s="971"/>
      <c r="L82" s="971"/>
      <c r="M82" s="971"/>
      <c r="N82" s="971"/>
      <c r="O82" s="905">
        <v>9.0</v>
      </c>
      <c r="P82" s="898">
        <v>12.0</v>
      </c>
      <c r="Q82" s="971"/>
      <c r="R82" s="971"/>
      <c r="S82" s="905">
        <v>9.0</v>
      </c>
      <c r="T82" s="905">
        <v>9.0</v>
      </c>
      <c r="U82" s="898">
        <v>12.0</v>
      </c>
      <c r="V82" s="905">
        <v>9.0</v>
      </c>
      <c r="W82" s="905">
        <v>9.0</v>
      </c>
      <c r="X82" s="971">
        <v>9.0</v>
      </c>
      <c r="Y82" s="971"/>
      <c r="Z82" s="905"/>
      <c r="AA82" s="898">
        <v>12.0</v>
      </c>
      <c r="AB82" s="905">
        <v>9.0</v>
      </c>
      <c r="AC82" s="898">
        <v>12.0</v>
      </c>
      <c r="AD82" s="905"/>
      <c r="AE82" s="971"/>
      <c r="AF82" s="971">
        <v>9.0</v>
      </c>
      <c r="AG82" s="905">
        <v>9.0</v>
      </c>
      <c r="AH82" s="1283">
        <v>9.0</v>
      </c>
      <c r="AI82" s="1283">
        <v>9.0</v>
      </c>
      <c r="AJ82" s="898">
        <v>12.0</v>
      </c>
      <c r="AK82" s="905">
        <v>9.0</v>
      </c>
      <c r="AL82" s="404">
        <f t="shared" si="12"/>
        <v>19</v>
      </c>
      <c r="AM82" s="1082"/>
    </row>
    <row r="83" ht="21.0" customHeight="1">
      <c r="A83" s="1010">
        <v>15.0</v>
      </c>
      <c r="B83" s="819" t="s">
        <v>858</v>
      </c>
      <c r="C83" s="1258"/>
      <c r="D83" s="71"/>
      <c r="E83" s="23"/>
      <c r="F83" s="863" t="s">
        <v>792</v>
      </c>
      <c r="G83" s="971"/>
      <c r="H83" s="971"/>
      <c r="I83" s="971"/>
      <c r="J83" s="971"/>
      <c r="K83" s="971">
        <v>9.0</v>
      </c>
      <c r="L83" s="971">
        <v>9.0</v>
      </c>
      <c r="M83" s="971">
        <v>9.0</v>
      </c>
      <c r="N83" s="971">
        <v>9.0</v>
      </c>
      <c r="O83" s="898">
        <v>12.0</v>
      </c>
      <c r="P83" s="905">
        <v>9.0</v>
      </c>
      <c r="Q83" s="971">
        <v>9.0</v>
      </c>
      <c r="R83" s="971"/>
      <c r="S83" s="905"/>
      <c r="T83" s="898">
        <v>12.0</v>
      </c>
      <c r="U83" s="905">
        <v>9.0</v>
      </c>
      <c r="V83" s="905">
        <v>9.0</v>
      </c>
      <c r="W83" s="898">
        <v>12.0</v>
      </c>
      <c r="X83" s="971"/>
      <c r="Y83" s="971"/>
      <c r="Z83" s="898">
        <v>12.0</v>
      </c>
      <c r="AA83" s="905">
        <v>9.0</v>
      </c>
      <c r="AB83" s="905">
        <v>9.0</v>
      </c>
      <c r="AC83" s="905">
        <v>9.0</v>
      </c>
      <c r="AD83" s="898">
        <v>12.0</v>
      </c>
      <c r="AE83" s="971">
        <v>9.0</v>
      </c>
      <c r="AF83" s="971"/>
      <c r="AG83" s="905"/>
      <c r="AH83" s="898">
        <v>12.0</v>
      </c>
      <c r="AI83" s="898">
        <v>12.0</v>
      </c>
      <c r="AJ83" s="905">
        <v>9.0</v>
      </c>
      <c r="AK83" s="905"/>
      <c r="AL83" s="404">
        <f t="shared" si="12"/>
        <v>20</v>
      </c>
      <c r="AM83" s="1082"/>
    </row>
    <row r="84" ht="21.0" customHeight="1">
      <c r="A84" s="1016"/>
      <c r="B84" s="1072"/>
      <c r="C84" s="1073"/>
      <c r="D84" s="260"/>
      <c r="E84" s="1074"/>
      <c r="F84" s="1075"/>
      <c r="G84" s="1076"/>
      <c r="H84" s="1077"/>
      <c r="I84" s="1077"/>
      <c r="J84" s="1077"/>
      <c r="K84" s="1077"/>
      <c r="L84" s="1077"/>
      <c r="M84" s="1077"/>
      <c r="N84" s="1076"/>
      <c r="O84" s="1077"/>
      <c r="P84" s="1077"/>
      <c r="Q84" s="1077"/>
      <c r="R84" s="1077"/>
      <c r="S84" s="1077"/>
      <c r="T84" s="1077"/>
      <c r="U84" s="1076"/>
      <c r="V84" s="1077"/>
      <c r="W84" s="1077"/>
      <c r="X84" s="1077"/>
      <c r="Y84" s="1077"/>
      <c r="Z84" s="1077"/>
      <c r="AA84" s="1077"/>
      <c r="AB84" s="1076"/>
      <c r="AC84" s="1077"/>
      <c r="AD84" s="1077"/>
      <c r="AE84" s="1077"/>
      <c r="AF84" s="1077"/>
      <c r="AG84" s="1077"/>
      <c r="AH84" s="1077"/>
      <c r="AI84" s="1076"/>
      <c r="AJ84" s="1077"/>
      <c r="AK84" s="1077"/>
      <c r="AL84" s="237"/>
      <c r="AM84" s="237"/>
    </row>
    <row r="85" ht="18.0" customHeight="1">
      <c r="A85" s="1010">
        <v>16.0</v>
      </c>
      <c r="B85" s="1291" t="s">
        <v>112</v>
      </c>
      <c r="C85" s="1260">
        <v>43665.0</v>
      </c>
      <c r="D85" s="1292" t="s">
        <v>806</v>
      </c>
      <c r="E85" s="811"/>
      <c r="F85" s="913" t="s">
        <v>792</v>
      </c>
      <c r="G85" s="971"/>
      <c r="H85" s="971"/>
      <c r="I85" s="971">
        <v>9.0</v>
      </c>
      <c r="J85" s="971">
        <v>9.0</v>
      </c>
      <c r="K85" s="971"/>
      <c r="L85" s="971"/>
      <c r="M85" s="971">
        <v>9.0</v>
      </c>
      <c r="N85" s="971">
        <v>9.0</v>
      </c>
      <c r="O85" s="905">
        <v>9.0</v>
      </c>
      <c r="P85" s="905">
        <v>9.0</v>
      </c>
      <c r="Q85" s="971">
        <v>9.0</v>
      </c>
      <c r="R85" s="971"/>
      <c r="S85" s="905"/>
      <c r="T85" s="905">
        <v>9.0</v>
      </c>
      <c r="U85" s="905">
        <v>9.0</v>
      </c>
      <c r="V85" s="905">
        <v>9.0</v>
      </c>
      <c r="W85" s="905">
        <v>9.0</v>
      </c>
      <c r="X85" s="971">
        <v>9.0</v>
      </c>
      <c r="Y85" s="971"/>
      <c r="Z85" s="905"/>
      <c r="AA85" s="905">
        <v>9.0</v>
      </c>
      <c r="AB85" s="905">
        <v>9.0</v>
      </c>
      <c r="AC85" s="905">
        <v>9.0</v>
      </c>
      <c r="AD85" s="905">
        <v>9.0</v>
      </c>
      <c r="AE85" s="971">
        <v>9.0</v>
      </c>
      <c r="AF85" s="981"/>
      <c r="AG85" s="905"/>
      <c r="AH85" s="905">
        <v>9.0</v>
      </c>
      <c r="AI85" s="905">
        <v>9.0</v>
      </c>
      <c r="AJ85" s="905">
        <v>9.0</v>
      </c>
      <c r="AK85" s="905">
        <v>9.0</v>
      </c>
      <c r="AL85" s="404">
        <f t="shared" ref="AL85:AL86" si="13">COUNT(F85:AK85)</f>
        <v>21</v>
      </c>
      <c r="AM85" s="1082"/>
    </row>
    <row r="86" ht="18.0" customHeight="1">
      <c r="A86" s="1010">
        <v>17.0</v>
      </c>
      <c r="B86" s="807" t="s">
        <v>859</v>
      </c>
      <c r="C86" s="1260"/>
      <c r="D86" s="71"/>
      <c r="E86" s="811"/>
      <c r="F86" s="913" t="s">
        <v>792</v>
      </c>
      <c r="G86" s="971">
        <v>9.0</v>
      </c>
      <c r="H86" s="971">
        <v>9.0</v>
      </c>
      <c r="I86" s="971"/>
      <c r="J86" s="971"/>
      <c r="K86" s="971">
        <v>9.0</v>
      </c>
      <c r="L86" s="971">
        <v>9.0</v>
      </c>
      <c r="M86" s="971"/>
      <c r="N86" s="971"/>
      <c r="O86" s="905">
        <v>9.0</v>
      </c>
      <c r="P86" s="905"/>
      <c r="Q86" s="971"/>
      <c r="R86" s="971">
        <v>9.0</v>
      </c>
      <c r="S86" s="905">
        <v>9.0</v>
      </c>
      <c r="T86" s="905">
        <v>9.0</v>
      </c>
      <c r="U86" s="905">
        <v>9.0</v>
      </c>
      <c r="V86" s="905">
        <v>9.0</v>
      </c>
      <c r="W86" s="905"/>
      <c r="X86" s="971"/>
      <c r="Y86" s="971">
        <v>9.0</v>
      </c>
      <c r="Z86" s="905">
        <v>9.0</v>
      </c>
      <c r="AA86" s="905">
        <v>9.0</v>
      </c>
      <c r="AB86" s="905">
        <v>9.0</v>
      </c>
      <c r="AC86" s="905">
        <v>9.0</v>
      </c>
      <c r="AD86" s="905"/>
      <c r="AE86" s="981"/>
      <c r="AF86" s="971">
        <v>9.0</v>
      </c>
      <c r="AG86" s="905">
        <v>9.0</v>
      </c>
      <c r="AH86" s="905">
        <v>9.0</v>
      </c>
      <c r="AI86" s="905">
        <v>9.0</v>
      </c>
      <c r="AJ86" s="905">
        <v>9.0</v>
      </c>
      <c r="AK86" s="905"/>
      <c r="AL86" s="404">
        <f t="shared" si="13"/>
        <v>20</v>
      </c>
      <c r="AM86" s="1082"/>
    </row>
    <row r="87" ht="21.0" customHeight="1">
      <c r="A87" s="1016"/>
      <c r="B87" s="1072"/>
      <c r="C87" s="1073"/>
      <c r="D87" s="260"/>
      <c r="E87" s="1074"/>
      <c r="F87" s="1075"/>
      <c r="G87" s="1076"/>
      <c r="H87" s="1077"/>
      <c r="I87" s="1077"/>
      <c r="J87" s="1077"/>
      <c r="K87" s="1077"/>
      <c r="L87" s="1077"/>
      <c r="M87" s="1077"/>
      <c r="N87" s="1076"/>
      <c r="O87" s="1077"/>
      <c r="P87" s="1077"/>
      <c r="Q87" s="1077"/>
      <c r="R87" s="1077"/>
      <c r="S87" s="1077"/>
      <c r="T87" s="1077"/>
      <c r="U87" s="1076"/>
      <c r="V87" s="1077"/>
      <c r="W87" s="1077"/>
      <c r="X87" s="1077"/>
      <c r="Y87" s="1077"/>
      <c r="Z87" s="1077"/>
      <c r="AA87" s="1077"/>
      <c r="AB87" s="1076"/>
      <c r="AC87" s="1077"/>
      <c r="AD87" s="1077"/>
      <c r="AE87" s="1077"/>
      <c r="AF87" s="1077"/>
      <c r="AG87" s="1077"/>
      <c r="AH87" s="1077"/>
      <c r="AI87" s="1076"/>
      <c r="AJ87" s="1077"/>
      <c r="AK87" s="1077"/>
      <c r="AL87" s="237"/>
      <c r="AM87" s="237"/>
    </row>
    <row r="88" ht="18.0" customHeight="1">
      <c r="A88" s="1010">
        <v>18.0</v>
      </c>
      <c r="B88" s="1259" t="s">
        <v>798</v>
      </c>
      <c r="C88" s="1260">
        <v>43748.0</v>
      </c>
      <c r="D88" s="1261" t="s">
        <v>292</v>
      </c>
      <c r="E88" s="811"/>
      <c r="F88" s="913" t="s">
        <v>792</v>
      </c>
      <c r="G88" s="1045"/>
      <c r="H88" s="1045"/>
      <c r="I88" s="1045"/>
      <c r="J88" s="1045"/>
      <c r="K88" s="1045"/>
      <c r="L88" s="1045"/>
      <c r="M88" s="1045"/>
      <c r="N88" s="1045"/>
      <c r="O88" s="905">
        <v>9.0</v>
      </c>
      <c r="P88" s="905">
        <v>9.0</v>
      </c>
      <c r="Q88" s="971"/>
      <c r="R88" s="971"/>
      <c r="S88" s="905">
        <v>9.0</v>
      </c>
      <c r="T88" s="905">
        <v>9.0</v>
      </c>
      <c r="U88" s="905">
        <v>9.0</v>
      </c>
      <c r="V88" s="905">
        <v>9.0</v>
      </c>
      <c r="W88" s="905">
        <v>9.0</v>
      </c>
      <c r="X88" s="971"/>
      <c r="Y88" s="971"/>
      <c r="Z88" s="905">
        <v>9.0</v>
      </c>
      <c r="AA88" s="905">
        <v>9.0</v>
      </c>
      <c r="AB88" s="905">
        <v>9.0</v>
      </c>
      <c r="AC88" s="905">
        <v>9.0</v>
      </c>
      <c r="AD88" s="905">
        <v>9.0</v>
      </c>
      <c r="AE88" s="971"/>
      <c r="AF88" s="981"/>
      <c r="AG88" s="905">
        <v>9.0</v>
      </c>
      <c r="AH88" s="905">
        <v>9.0</v>
      </c>
      <c r="AI88" s="905">
        <v>9.0</v>
      </c>
      <c r="AJ88" s="905">
        <v>9.0</v>
      </c>
      <c r="AK88" s="905">
        <v>9.0</v>
      </c>
      <c r="AL88" s="404">
        <f t="shared" ref="AL88:AL103" si="14">COUNT(F88:AK88)</f>
        <v>17</v>
      </c>
      <c r="AM88" s="1082"/>
    </row>
    <row r="89" ht="18.0" customHeight="1">
      <c r="A89" s="1010">
        <v>19.0</v>
      </c>
      <c r="B89" s="1259" t="s">
        <v>799</v>
      </c>
      <c r="C89" s="1262"/>
      <c r="D89" s="1010" t="s">
        <v>820</v>
      </c>
      <c r="E89" s="811"/>
      <c r="F89" s="863" t="s">
        <v>792</v>
      </c>
      <c r="G89" s="1045" t="s">
        <v>774</v>
      </c>
      <c r="H89" s="1045" t="s">
        <v>774</v>
      </c>
      <c r="I89" s="1045" t="s">
        <v>774</v>
      </c>
      <c r="J89" s="1045" t="s">
        <v>774</v>
      </c>
      <c r="K89" s="1045" t="s">
        <v>774</v>
      </c>
      <c r="L89" s="1045" t="s">
        <v>774</v>
      </c>
      <c r="M89" s="1045" t="s">
        <v>774</v>
      </c>
      <c r="N89" s="1045" t="s">
        <v>774</v>
      </c>
      <c r="O89" s="905">
        <v>9.0</v>
      </c>
      <c r="P89" s="905">
        <v>9.0</v>
      </c>
      <c r="Q89" s="971"/>
      <c r="R89" s="971"/>
      <c r="S89" s="905">
        <v>9.0</v>
      </c>
      <c r="T89" s="905">
        <v>9.0</v>
      </c>
      <c r="U89" s="905">
        <v>9.0</v>
      </c>
      <c r="V89" s="905">
        <v>9.0</v>
      </c>
      <c r="W89" s="905">
        <v>9.0</v>
      </c>
      <c r="X89" s="971"/>
      <c r="Y89" s="971"/>
      <c r="Z89" s="905">
        <v>9.0</v>
      </c>
      <c r="AA89" s="905">
        <v>9.0</v>
      </c>
      <c r="AB89" s="905">
        <v>9.0</v>
      </c>
      <c r="AC89" s="905">
        <v>9.0</v>
      </c>
      <c r="AD89" s="905">
        <v>9.0</v>
      </c>
      <c r="AE89" s="981"/>
      <c r="AF89" s="971"/>
      <c r="AG89" s="905">
        <v>9.0</v>
      </c>
      <c r="AH89" s="905">
        <v>9.0</v>
      </c>
      <c r="AI89" s="905">
        <v>9.0</v>
      </c>
      <c r="AJ89" s="905">
        <v>9.0</v>
      </c>
      <c r="AK89" s="905">
        <v>9.0</v>
      </c>
      <c r="AL89" s="404">
        <f t="shared" si="14"/>
        <v>17</v>
      </c>
      <c r="AM89" s="1082"/>
    </row>
    <row r="90" ht="18.0" customHeight="1">
      <c r="A90" s="1010">
        <v>20.0</v>
      </c>
      <c r="B90" s="1259" t="s">
        <v>800</v>
      </c>
      <c r="C90" s="1260">
        <v>43600.0</v>
      </c>
      <c r="D90" s="1261" t="s">
        <v>91</v>
      </c>
      <c r="E90" s="811"/>
      <c r="F90" s="863" t="s">
        <v>792</v>
      </c>
      <c r="G90" s="978" t="s">
        <v>774</v>
      </c>
      <c r="H90" s="978" t="s">
        <v>774</v>
      </c>
      <c r="I90" s="978" t="s">
        <v>774</v>
      </c>
      <c r="J90" s="978" t="s">
        <v>774</v>
      </c>
      <c r="K90" s="978" t="s">
        <v>774</v>
      </c>
      <c r="L90" s="978" t="s">
        <v>774</v>
      </c>
      <c r="M90" s="978" t="s">
        <v>774</v>
      </c>
      <c r="N90" s="978" t="s">
        <v>774</v>
      </c>
      <c r="O90" s="905">
        <v>9.0</v>
      </c>
      <c r="P90" s="905">
        <v>9.0</v>
      </c>
      <c r="Q90" s="971"/>
      <c r="R90" s="971"/>
      <c r="S90" s="905">
        <v>9.0</v>
      </c>
      <c r="T90" s="905">
        <v>9.0</v>
      </c>
      <c r="U90" s="905">
        <v>9.0</v>
      </c>
      <c r="V90" s="905">
        <v>9.0</v>
      </c>
      <c r="W90" s="905">
        <v>9.0</v>
      </c>
      <c r="X90" s="971"/>
      <c r="Y90" s="971"/>
      <c r="Z90" s="905">
        <v>9.0</v>
      </c>
      <c r="AA90" s="905">
        <v>9.0</v>
      </c>
      <c r="AB90" s="905">
        <v>9.0</v>
      </c>
      <c r="AC90" s="905">
        <v>9.0</v>
      </c>
      <c r="AD90" s="905">
        <v>9.0</v>
      </c>
      <c r="AE90" s="971"/>
      <c r="AF90" s="981"/>
      <c r="AG90" s="905">
        <v>9.0</v>
      </c>
      <c r="AH90" s="905">
        <v>9.0</v>
      </c>
      <c r="AI90" s="905">
        <v>9.0</v>
      </c>
      <c r="AJ90" s="905">
        <v>9.0</v>
      </c>
      <c r="AK90" s="905">
        <v>9.0</v>
      </c>
      <c r="AL90" s="404">
        <f t="shared" si="14"/>
        <v>17</v>
      </c>
      <c r="AM90" s="1082"/>
    </row>
    <row r="91" ht="18.0" customHeight="1">
      <c r="A91" s="1010">
        <v>21.0</v>
      </c>
      <c r="B91" s="1259" t="s">
        <v>821</v>
      </c>
      <c r="C91" s="1262">
        <v>43525.0</v>
      </c>
      <c r="D91" s="1261" t="s">
        <v>296</v>
      </c>
      <c r="E91" s="1085"/>
      <c r="F91" s="863" t="s">
        <v>792</v>
      </c>
      <c r="G91" s="1033" t="s">
        <v>774</v>
      </c>
      <c r="H91" s="1033" t="s">
        <v>774</v>
      </c>
      <c r="I91" s="1033" t="s">
        <v>774</v>
      </c>
      <c r="J91" s="1033" t="s">
        <v>774</v>
      </c>
      <c r="K91" s="1033" t="s">
        <v>774</v>
      </c>
      <c r="L91" s="1033" t="s">
        <v>774</v>
      </c>
      <c r="M91" s="1033" t="s">
        <v>774</v>
      </c>
      <c r="N91" s="1033" t="s">
        <v>774</v>
      </c>
      <c r="O91" s="905">
        <v>9.0</v>
      </c>
      <c r="P91" s="905">
        <v>9.0</v>
      </c>
      <c r="Q91" s="971"/>
      <c r="R91" s="971"/>
      <c r="S91" s="905">
        <v>9.0</v>
      </c>
      <c r="T91" s="905">
        <v>9.0</v>
      </c>
      <c r="U91" s="905">
        <v>9.0</v>
      </c>
      <c r="V91" s="905">
        <v>9.0</v>
      </c>
      <c r="W91" s="905">
        <v>9.0</v>
      </c>
      <c r="X91" s="971"/>
      <c r="Y91" s="971"/>
      <c r="Z91" s="905">
        <v>9.0</v>
      </c>
      <c r="AA91" s="905">
        <v>9.0</v>
      </c>
      <c r="AB91" s="905">
        <v>9.0</v>
      </c>
      <c r="AC91" s="905">
        <v>9.0</v>
      </c>
      <c r="AD91" s="905">
        <v>9.0</v>
      </c>
      <c r="AE91" s="981"/>
      <c r="AF91" s="971"/>
      <c r="AG91" s="905">
        <v>9.0</v>
      </c>
      <c r="AH91" s="905">
        <v>9.0</v>
      </c>
      <c r="AI91" s="905">
        <v>9.0</v>
      </c>
      <c r="AJ91" s="905">
        <v>9.0</v>
      </c>
      <c r="AK91" s="905">
        <v>9.0</v>
      </c>
      <c r="AL91" s="404">
        <f t="shared" si="14"/>
        <v>17</v>
      </c>
      <c r="AM91" s="1082"/>
    </row>
    <row r="92" ht="18.0" customHeight="1">
      <c r="A92" s="1010">
        <v>22.0</v>
      </c>
      <c r="B92" s="1259" t="s">
        <v>801</v>
      </c>
      <c r="C92" s="1262">
        <v>43533.0</v>
      </c>
      <c r="D92" s="1010" t="s">
        <v>867</v>
      </c>
      <c r="E92" s="1089"/>
      <c r="F92" s="863" t="s">
        <v>792</v>
      </c>
      <c r="G92" s="971" t="s">
        <v>774</v>
      </c>
      <c r="H92" s="971" t="s">
        <v>774</v>
      </c>
      <c r="I92" s="971" t="s">
        <v>774</v>
      </c>
      <c r="J92" s="971" t="s">
        <v>774</v>
      </c>
      <c r="K92" s="971" t="s">
        <v>774</v>
      </c>
      <c r="L92" s="971" t="s">
        <v>774</v>
      </c>
      <c r="M92" s="971" t="s">
        <v>774</v>
      </c>
      <c r="N92" s="971" t="s">
        <v>774</v>
      </c>
      <c r="O92" s="905">
        <v>9.0</v>
      </c>
      <c r="P92" s="905">
        <v>9.0</v>
      </c>
      <c r="Q92" s="971"/>
      <c r="R92" s="971"/>
      <c r="S92" s="905">
        <v>9.0</v>
      </c>
      <c r="T92" s="905">
        <v>9.0</v>
      </c>
      <c r="U92" s="905">
        <v>9.0</v>
      </c>
      <c r="V92" s="905">
        <v>9.0</v>
      </c>
      <c r="W92" s="905">
        <v>9.0</v>
      </c>
      <c r="X92" s="971"/>
      <c r="Y92" s="971"/>
      <c r="Z92" s="905">
        <v>9.0</v>
      </c>
      <c r="AA92" s="905">
        <v>9.0</v>
      </c>
      <c r="AB92" s="905">
        <v>9.0</v>
      </c>
      <c r="AC92" s="905">
        <v>9.0</v>
      </c>
      <c r="AD92" s="905">
        <v>9.0</v>
      </c>
      <c r="AE92" s="971"/>
      <c r="AF92" s="981"/>
      <c r="AG92" s="905">
        <v>9.0</v>
      </c>
      <c r="AH92" s="905">
        <v>9.0</v>
      </c>
      <c r="AI92" s="905">
        <v>9.0</v>
      </c>
      <c r="AJ92" s="905">
        <v>9.0</v>
      </c>
      <c r="AK92" s="905">
        <v>9.0</v>
      </c>
      <c r="AL92" s="404">
        <f t="shared" si="14"/>
        <v>17</v>
      </c>
      <c r="AM92" s="1082"/>
    </row>
    <row r="93" ht="18.0" customHeight="1">
      <c r="A93" s="1010">
        <v>23.0</v>
      </c>
      <c r="B93" s="1259" t="s">
        <v>802</v>
      </c>
      <c r="C93" s="1263"/>
      <c r="D93" s="1010" t="s">
        <v>757</v>
      </c>
      <c r="E93" s="1089"/>
      <c r="F93" s="863" t="s">
        <v>792</v>
      </c>
      <c r="G93" s="978" t="s">
        <v>774</v>
      </c>
      <c r="H93" s="978" t="s">
        <v>774</v>
      </c>
      <c r="I93" s="978" t="s">
        <v>774</v>
      </c>
      <c r="J93" s="978" t="s">
        <v>774</v>
      </c>
      <c r="K93" s="978" t="s">
        <v>774</v>
      </c>
      <c r="L93" s="978" t="s">
        <v>774</v>
      </c>
      <c r="M93" s="978" t="s">
        <v>774</v>
      </c>
      <c r="N93" s="978" t="s">
        <v>774</v>
      </c>
      <c r="O93" s="905">
        <v>9.0</v>
      </c>
      <c r="P93" s="905">
        <v>9.0</v>
      </c>
      <c r="Q93" s="971"/>
      <c r="R93" s="971"/>
      <c r="S93" s="905">
        <v>9.0</v>
      </c>
      <c r="T93" s="905">
        <v>9.0</v>
      </c>
      <c r="U93" s="905">
        <v>9.0</v>
      </c>
      <c r="V93" s="905">
        <v>9.0</v>
      </c>
      <c r="W93" s="905">
        <v>9.0</v>
      </c>
      <c r="X93" s="971"/>
      <c r="Y93" s="971"/>
      <c r="Z93" s="905">
        <v>9.0</v>
      </c>
      <c r="AA93" s="905">
        <v>9.0</v>
      </c>
      <c r="AB93" s="905">
        <v>9.0</v>
      </c>
      <c r="AC93" s="905">
        <v>9.0</v>
      </c>
      <c r="AD93" s="905">
        <v>9.0</v>
      </c>
      <c r="AE93" s="981"/>
      <c r="AF93" s="971"/>
      <c r="AG93" s="905">
        <v>9.0</v>
      </c>
      <c r="AH93" s="905">
        <v>9.0</v>
      </c>
      <c r="AI93" s="905">
        <v>9.0</v>
      </c>
      <c r="AJ93" s="905">
        <v>9.0</v>
      </c>
      <c r="AK93" s="905">
        <v>9.0</v>
      </c>
      <c r="AL93" s="404">
        <f t="shared" si="14"/>
        <v>17</v>
      </c>
      <c r="AM93" s="1082"/>
    </row>
    <row r="94" ht="18.0" customHeight="1">
      <c r="A94" s="1010">
        <v>24.0</v>
      </c>
      <c r="B94" s="1259" t="s">
        <v>803</v>
      </c>
      <c r="C94" s="1262">
        <v>43485.0</v>
      </c>
      <c r="D94" s="1264" t="s">
        <v>769</v>
      </c>
      <c r="E94" s="811"/>
      <c r="F94" s="863" t="s">
        <v>792</v>
      </c>
      <c r="G94" s="1293"/>
      <c r="H94" s="1293"/>
      <c r="I94" s="1293"/>
      <c r="J94" s="1293"/>
      <c r="K94" s="1293"/>
      <c r="L94" s="1293"/>
      <c r="M94" s="1293"/>
      <c r="N94" s="1293"/>
      <c r="O94" s="905">
        <v>9.0</v>
      </c>
      <c r="P94" s="905">
        <v>9.0</v>
      </c>
      <c r="Q94" s="971"/>
      <c r="R94" s="971"/>
      <c r="S94" s="905">
        <v>9.0</v>
      </c>
      <c r="T94" s="905">
        <v>9.0</v>
      </c>
      <c r="U94" s="905">
        <v>9.0</v>
      </c>
      <c r="V94" s="905">
        <v>9.0</v>
      </c>
      <c r="W94" s="905">
        <v>9.0</v>
      </c>
      <c r="X94" s="971"/>
      <c r="Y94" s="971"/>
      <c r="Z94" s="905">
        <v>9.0</v>
      </c>
      <c r="AA94" s="905">
        <v>9.0</v>
      </c>
      <c r="AB94" s="905">
        <v>9.0</v>
      </c>
      <c r="AC94" s="905">
        <v>9.0</v>
      </c>
      <c r="AD94" s="905">
        <v>9.0</v>
      </c>
      <c r="AE94" s="971"/>
      <c r="AF94" s="981"/>
      <c r="AG94" s="905">
        <v>9.0</v>
      </c>
      <c r="AH94" s="905">
        <v>9.0</v>
      </c>
      <c r="AI94" s="905">
        <v>9.0</v>
      </c>
      <c r="AJ94" s="905">
        <v>9.0</v>
      </c>
      <c r="AK94" s="905">
        <v>9.0</v>
      </c>
      <c r="AL94" s="404">
        <f t="shared" si="14"/>
        <v>17</v>
      </c>
      <c r="AM94" s="1082"/>
    </row>
    <row r="95" ht="18.0" customHeight="1">
      <c r="A95" s="1010">
        <v>25.0</v>
      </c>
      <c r="B95" s="1259" t="s">
        <v>805</v>
      </c>
      <c r="C95" s="1260">
        <v>43719.0</v>
      </c>
      <c r="D95" s="1264" t="s">
        <v>823</v>
      </c>
      <c r="E95" s="811"/>
      <c r="F95" s="913" t="s">
        <v>792</v>
      </c>
      <c r="G95" s="1033" t="s">
        <v>774</v>
      </c>
      <c r="H95" s="1033" t="s">
        <v>774</v>
      </c>
      <c r="I95" s="1033"/>
      <c r="J95" s="1033"/>
      <c r="K95" s="1033"/>
      <c r="L95" s="1033" t="s">
        <v>774</v>
      </c>
      <c r="M95" s="1033" t="s">
        <v>774</v>
      </c>
      <c r="N95" s="1033" t="s">
        <v>774</v>
      </c>
      <c r="O95" s="905">
        <v>9.0</v>
      </c>
      <c r="P95" s="905">
        <v>9.0</v>
      </c>
      <c r="Q95" s="971"/>
      <c r="R95" s="971"/>
      <c r="S95" s="905">
        <v>9.0</v>
      </c>
      <c r="T95" s="905">
        <v>9.0</v>
      </c>
      <c r="U95" s="905">
        <v>9.0</v>
      </c>
      <c r="V95" s="905">
        <v>9.0</v>
      </c>
      <c r="W95" s="905">
        <v>9.0</v>
      </c>
      <c r="X95" s="971"/>
      <c r="Y95" s="971"/>
      <c r="Z95" s="905">
        <v>9.0</v>
      </c>
      <c r="AA95" s="905">
        <v>9.0</v>
      </c>
      <c r="AB95" s="905">
        <v>9.0</v>
      </c>
      <c r="AC95" s="905">
        <v>9.0</v>
      </c>
      <c r="AD95" s="905">
        <v>9.0</v>
      </c>
      <c r="AE95" s="981"/>
      <c r="AF95" s="971"/>
      <c r="AG95" s="905">
        <v>9.0</v>
      </c>
      <c r="AH95" s="905">
        <v>9.0</v>
      </c>
      <c r="AI95" s="905">
        <v>9.0</v>
      </c>
      <c r="AJ95" s="905">
        <v>9.0</v>
      </c>
      <c r="AK95" s="905">
        <v>9.0</v>
      </c>
      <c r="AL95" s="404">
        <f t="shared" si="14"/>
        <v>17</v>
      </c>
      <c r="AM95" s="1082"/>
    </row>
    <row r="96" ht="18.0" customHeight="1">
      <c r="A96" s="1010">
        <v>26.0</v>
      </c>
      <c r="B96" s="1259" t="s">
        <v>807</v>
      </c>
      <c r="C96" s="1260">
        <v>43812.0</v>
      </c>
      <c r="D96" s="1261" t="s">
        <v>297</v>
      </c>
      <c r="E96" s="811"/>
      <c r="F96" s="863" t="s">
        <v>792</v>
      </c>
      <c r="G96" s="971" t="s">
        <v>774</v>
      </c>
      <c r="H96" s="971" t="s">
        <v>774</v>
      </c>
      <c r="I96" s="925"/>
      <c r="J96" s="925"/>
      <c r="K96" s="971" t="s">
        <v>774</v>
      </c>
      <c r="L96" s="971" t="s">
        <v>774</v>
      </c>
      <c r="M96" s="971" t="s">
        <v>774</v>
      </c>
      <c r="N96" s="971" t="s">
        <v>774</v>
      </c>
      <c r="O96" s="905">
        <v>9.0</v>
      </c>
      <c r="P96" s="905">
        <v>9.0</v>
      </c>
      <c r="Q96" s="971"/>
      <c r="R96" s="971"/>
      <c r="S96" s="905">
        <v>9.0</v>
      </c>
      <c r="T96" s="905">
        <v>9.0</v>
      </c>
      <c r="U96" s="905">
        <v>9.0</v>
      </c>
      <c r="V96" s="905">
        <v>9.0</v>
      </c>
      <c r="W96" s="905">
        <v>9.0</v>
      </c>
      <c r="X96" s="971"/>
      <c r="Y96" s="971"/>
      <c r="Z96" s="905">
        <v>9.0</v>
      </c>
      <c r="AA96" s="905">
        <v>9.0</v>
      </c>
      <c r="AB96" s="905">
        <v>9.0</v>
      </c>
      <c r="AC96" s="905">
        <v>9.0</v>
      </c>
      <c r="AD96" s="905">
        <v>9.0</v>
      </c>
      <c r="AE96" s="971"/>
      <c r="AF96" s="981"/>
      <c r="AG96" s="905">
        <v>9.0</v>
      </c>
      <c r="AH96" s="905">
        <v>9.0</v>
      </c>
      <c r="AI96" s="905">
        <v>9.0</v>
      </c>
      <c r="AJ96" s="905">
        <v>9.0</v>
      </c>
      <c r="AK96" s="905">
        <v>9.0</v>
      </c>
      <c r="AL96" s="404">
        <f t="shared" si="14"/>
        <v>17</v>
      </c>
      <c r="AM96" s="1082"/>
    </row>
    <row r="97" ht="18.0" customHeight="1">
      <c r="A97" s="1010">
        <v>27.0</v>
      </c>
      <c r="B97" s="1259" t="s">
        <v>907</v>
      </c>
      <c r="C97" s="1260"/>
      <c r="D97" s="1010" t="s">
        <v>908</v>
      </c>
      <c r="E97" s="811"/>
      <c r="F97" s="863" t="s">
        <v>792</v>
      </c>
      <c r="G97" s="971" t="s">
        <v>774</v>
      </c>
      <c r="H97" s="971" t="s">
        <v>774</v>
      </c>
      <c r="I97" s="1283" t="s">
        <v>774</v>
      </c>
      <c r="J97" s="971" t="s">
        <v>774</v>
      </c>
      <c r="K97" s="971" t="s">
        <v>774</v>
      </c>
      <c r="L97" s="971" t="s">
        <v>774</v>
      </c>
      <c r="M97" s="971" t="s">
        <v>774</v>
      </c>
      <c r="N97" s="971" t="s">
        <v>774</v>
      </c>
      <c r="O97" s="905">
        <v>9.0</v>
      </c>
      <c r="P97" s="905">
        <v>9.0</v>
      </c>
      <c r="Q97" s="971"/>
      <c r="R97" s="971"/>
      <c r="S97" s="905">
        <v>9.0</v>
      </c>
      <c r="T97" s="905">
        <v>9.0</v>
      </c>
      <c r="U97" s="905">
        <v>9.0</v>
      </c>
      <c r="V97" s="905">
        <v>9.0</v>
      </c>
      <c r="W97" s="905">
        <v>9.0</v>
      </c>
      <c r="X97" s="971"/>
      <c r="Y97" s="971"/>
      <c r="Z97" s="905">
        <v>9.0</v>
      </c>
      <c r="AA97" s="905">
        <v>9.0</v>
      </c>
      <c r="AB97" s="905">
        <v>9.0</v>
      </c>
      <c r="AC97" s="905">
        <v>9.0</v>
      </c>
      <c r="AD97" s="905">
        <v>9.0</v>
      </c>
      <c r="AE97" s="971"/>
      <c r="AF97" s="981"/>
      <c r="AG97" s="905">
        <v>9.0</v>
      </c>
      <c r="AH97" s="905">
        <v>9.0</v>
      </c>
      <c r="AI97" s="905">
        <v>9.0</v>
      </c>
      <c r="AJ97" s="905">
        <v>9.0</v>
      </c>
      <c r="AK97" s="905">
        <v>9.0</v>
      </c>
      <c r="AL97" s="404">
        <f t="shared" si="14"/>
        <v>17</v>
      </c>
      <c r="AM97" s="1082"/>
    </row>
    <row r="98" ht="18.0" customHeight="1">
      <c r="A98" s="1010">
        <v>28.0</v>
      </c>
      <c r="B98" s="1259" t="s">
        <v>808</v>
      </c>
      <c r="C98" s="1262">
        <v>43802.0</v>
      </c>
      <c r="D98" s="1265" t="s">
        <v>119</v>
      </c>
      <c r="E98" s="811"/>
      <c r="F98" s="863" t="s">
        <v>792</v>
      </c>
      <c r="G98" s="971" t="s">
        <v>774</v>
      </c>
      <c r="H98" s="971" t="s">
        <v>774</v>
      </c>
      <c r="I98" s="1283"/>
      <c r="J98" s="1283"/>
      <c r="K98" s="1283"/>
      <c r="L98" s="971" t="s">
        <v>774</v>
      </c>
      <c r="M98" s="971" t="s">
        <v>774</v>
      </c>
      <c r="N98" s="971" t="s">
        <v>774</v>
      </c>
      <c r="O98" s="905">
        <v>9.0</v>
      </c>
      <c r="P98" s="905">
        <v>9.0</v>
      </c>
      <c r="Q98" s="971"/>
      <c r="R98" s="971"/>
      <c r="S98" s="905">
        <v>9.0</v>
      </c>
      <c r="T98" s="905">
        <v>9.0</v>
      </c>
      <c r="U98" s="905">
        <v>9.0</v>
      </c>
      <c r="V98" s="905">
        <v>9.0</v>
      </c>
      <c r="W98" s="905">
        <v>9.0</v>
      </c>
      <c r="X98" s="971"/>
      <c r="Y98" s="971"/>
      <c r="Z98" s="905">
        <v>9.0</v>
      </c>
      <c r="AA98" s="905">
        <v>9.0</v>
      </c>
      <c r="AB98" s="905">
        <v>9.0</v>
      </c>
      <c r="AC98" s="905">
        <v>9.0</v>
      </c>
      <c r="AD98" s="905">
        <v>9.0</v>
      </c>
      <c r="AE98" s="981"/>
      <c r="AF98" s="971"/>
      <c r="AG98" s="905">
        <v>9.0</v>
      </c>
      <c r="AH98" s="905">
        <v>9.0</v>
      </c>
      <c r="AI98" s="905">
        <v>9.0</v>
      </c>
      <c r="AJ98" s="905">
        <v>9.0</v>
      </c>
      <c r="AK98" s="905">
        <v>9.0</v>
      </c>
      <c r="AL98" s="404">
        <f t="shared" si="14"/>
        <v>17</v>
      </c>
      <c r="AM98" s="1082"/>
    </row>
    <row r="99" ht="18.0" customHeight="1">
      <c r="A99" s="1010">
        <v>29.0</v>
      </c>
      <c r="B99" s="1259" t="s">
        <v>809</v>
      </c>
      <c r="C99" s="1266"/>
      <c r="D99" s="1261" t="s">
        <v>810</v>
      </c>
      <c r="E99" s="811"/>
      <c r="F99" s="863" t="s">
        <v>792</v>
      </c>
      <c r="G99" s="971" t="s">
        <v>774</v>
      </c>
      <c r="H99" s="971" t="s">
        <v>774</v>
      </c>
      <c r="I99" s="971" t="s">
        <v>774</v>
      </c>
      <c r="J99" s="971" t="s">
        <v>774</v>
      </c>
      <c r="K99" s="971" t="s">
        <v>774</v>
      </c>
      <c r="L99" s="971" t="s">
        <v>774</v>
      </c>
      <c r="M99" s="971" t="s">
        <v>774</v>
      </c>
      <c r="N99" s="971" t="s">
        <v>774</v>
      </c>
      <c r="O99" s="905">
        <v>9.0</v>
      </c>
      <c r="P99" s="905">
        <v>9.0</v>
      </c>
      <c r="Q99" s="971"/>
      <c r="R99" s="971"/>
      <c r="S99" s="905">
        <v>9.0</v>
      </c>
      <c r="T99" s="905">
        <v>9.0</v>
      </c>
      <c r="U99" s="905">
        <v>9.0</v>
      </c>
      <c r="V99" s="905">
        <v>9.0</v>
      </c>
      <c r="W99" s="905">
        <v>9.0</v>
      </c>
      <c r="X99" s="971"/>
      <c r="Y99" s="971"/>
      <c r="Z99" s="905">
        <v>9.0</v>
      </c>
      <c r="AA99" s="905">
        <v>9.0</v>
      </c>
      <c r="AB99" s="905">
        <v>9.0</v>
      </c>
      <c r="AC99" s="905">
        <v>9.0</v>
      </c>
      <c r="AD99" s="905">
        <v>9.0</v>
      </c>
      <c r="AE99" s="971"/>
      <c r="AF99" s="981"/>
      <c r="AG99" s="905">
        <v>9.0</v>
      </c>
      <c r="AH99" s="905">
        <v>9.0</v>
      </c>
      <c r="AI99" s="905">
        <v>9.0</v>
      </c>
      <c r="AJ99" s="905">
        <v>9.0</v>
      </c>
      <c r="AK99" s="905">
        <v>9.0</v>
      </c>
      <c r="AL99" s="404">
        <f t="shared" si="14"/>
        <v>17</v>
      </c>
      <c r="AM99" s="1082"/>
    </row>
    <row r="100" ht="18.0" customHeight="1">
      <c r="A100" s="1010">
        <v>30.0</v>
      </c>
      <c r="B100" s="1259" t="s">
        <v>811</v>
      </c>
      <c r="C100" s="1263"/>
      <c r="D100" s="1261" t="s">
        <v>741</v>
      </c>
      <c r="E100" s="811"/>
      <c r="F100" s="863" t="s">
        <v>792</v>
      </c>
      <c r="G100" s="971" t="s">
        <v>774</v>
      </c>
      <c r="H100" s="971" t="s">
        <v>774</v>
      </c>
      <c r="I100" s="971" t="s">
        <v>774</v>
      </c>
      <c r="J100" s="971" t="s">
        <v>774</v>
      </c>
      <c r="K100" s="971" t="s">
        <v>774</v>
      </c>
      <c r="L100" s="971" t="s">
        <v>774</v>
      </c>
      <c r="M100" s="971" t="s">
        <v>774</v>
      </c>
      <c r="N100" s="971" t="s">
        <v>774</v>
      </c>
      <c r="O100" s="905">
        <v>9.0</v>
      </c>
      <c r="P100" s="905">
        <v>9.0</v>
      </c>
      <c r="Q100" s="971"/>
      <c r="R100" s="971"/>
      <c r="S100" s="905">
        <v>9.0</v>
      </c>
      <c r="T100" s="905">
        <v>9.0</v>
      </c>
      <c r="U100" s="905">
        <v>9.0</v>
      </c>
      <c r="V100" s="905">
        <v>9.0</v>
      </c>
      <c r="W100" s="905">
        <v>9.0</v>
      </c>
      <c r="X100" s="971"/>
      <c r="Y100" s="971"/>
      <c r="Z100" s="905">
        <v>9.0</v>
      </c>
      <c r="AA100" s="905">
        <v>9.0</v>
      </c>
      <c r="AB100" s="905">
        <v>9.0</v>
      </c>
      <c r="AC100" s="905">
        <v>9.0</v>
      </c>
      <c r="AD100" s="905">
        <v>9.0</v>
      </c>
      <c r="AE100" s="971"/>
      <c r="AF100" s="981"/>
      <c r="AG100" s="905">
        <v>9.0</v>
      </c>
      <c r="AH100" s="905">
        <v>9.0</v>
      </c>
      <c r="AI100" s="905">
        <v>9.0</v>
      </c>
      <c r="AJ100" s="905">
        <v>9.0</v>
      </c>
      <c r="AK100" s="905">
        <v>9.0</v>
      </c>
      <c r="AL100" s="404">
        <f t="shared" si="14"/>
        <v>17</v>
      </c>
      <c r="AM100" s="1082"/>
    </row>
    <row r="101" ht="18.0" customHeight="1">
      <c r="A101" s="1010">
        <v>31.0</v>
      </c>
      <c r="B101" s="1259" t="s">
        <v>814</v>
      </c>
      <c r="C101" s="1260">
        <v>43718.0</v>
      </c>
      <c r="D101" s="1261" t="s">
        <v>815</v>
      </c>
      <c r="E101" s="811"/>
      <c r="F101" s="863" t="s">
        <v>792</v>
      </c>
      <c r="G101" s="971" t="s">
        <v>774</v>
      </c>
      <c r="H101" s="971" t="s">
        <v>774</v>
      </c>
      <c r="I101" s="971" t="s">
        <v>774</v>
      </c>
      <c r="J101" s="971" t="s">
        <v>774</v>
      </c>
      <c r="K101" s="971" t="s">
        <v>774</v>
      </c>
      <c r="L101" s="971" t="s">
        <v>774</v>
      </c>
      <c r="M101" s="971" t="s">
        <v>774</v>
      </c>
      <c r="N101" s="971" t="s">
        <v>774</v>
      </c>
      <c r="O101" s="1274">
        <v>9.0</v>
      </c>
      <c r="P101" s="1274">
        <v>9.0</v>
      </c>
      <c r="Q101" s="971"/>
      <c r="R101" s="971"/>
      <c r="S101" s="1274">
        <v>9.0</v>
      </c>
      <c r="T101" s="1274">
        <v>9.0</v>
      </c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88"/>
      <c r="AF101" s="978"/>
      <c r="AG101" s="978"/>
      <c r="AH101" s="978"/>
      <c r="AI101" s="1274">
        <v>9.0</v>
      </c>
      <c r="AJ101" s="1274">
        <v>9.0</v>
      </c>
      <c r="AK101" s="1274">
        <v>9.0</v>
      </c>
      <c r="AL101" s="404">
        <f t="shared" si="14"/>
        <v>7</v>
      </c>
      <c r="AM101" s="1082"/>
    </row>
    <row r="102" ht="18.0" customHeight="1">
      <c r="A102" s="1010">
        <v>32.0</v>
      </c>
      <c r="B102" s="1259" t="s">
        <v>812</v>
      </c>
      <c r="C102" s="1260">
        <v>43634.0</v>
      </c>
      <c r="D102" s="1010" t="s">
        <v>140</v>
      </c>
      <c r="E102" s="811"/>
      <c r="F102" s="863" t="s">
        <v>792</v>
      </c>
      <c r="G102" s="971" t="s">
        <v>774</v>
      </c>
      <c r="H102" s="971" t="s">
        <v>774</v>
      </c>
      <c r="I102" s="971" t="s">
        <v>774</v>
      </c>
      <c r="J102" s="971" t="s">
        <v>774</v>
      </c>
      <c r="K102" s="971" t="s">
        <v>774</v>
      </c>
      <c r="L102" s="971" t="s">
        <v>774</v>
      </c>
      <c r="M102" s="971" t="s">
        <v>774</v>
      </c>
      <c r="N102" s="971" t="s">
        <v>774</v>
      </c>
      <c r="O102" s="905">
        <v>9.0</v>
      </c>
      <c r="P102" s="905">
        <v>9.0</v>
      </c>
      <c r="Q102" s="971"/>
      <c r="R102" s="971"/>
      <c r="S102" s="905">
        <v>9.0</v>
      </c>
      <c r="T102" s="905">
        <v>9.0</v>
      </c>
      <c r="U102" s="905">
        <v>9.0</v>
      </c>
      <c r="V102" s="905">
        <v>9.0</v>
      </c>
      <c r="W102" s="905">
        <v>9.0</v>
      </c>
      <c r="X102" s="971"/>
      <c r="Y102" s="971"/>
      <c r="Z102" s="905">
        <v>9.0</v>
      </c>
      <c r="AA102" s="905">
        <v>9.0</v>
      </c>
      <c r="AB102" s="905">
        <v>9.0</v>
      </c>
      <c r="AC102" s="905">
        <v>9.0</v>
      </c>
      <c r="AD102" s="905">
        <v>9.0</v>
      </c>
      <c r="AE102" s="971"/>
      <c r="AF102" s="981"/>
      <c r="AG102" s="905">
        <v>9.0</v>
      </c>
      <c r="AH102" s="905">
        <v>9.0</v>
      </c>
      <c r="AI102" s="905">
        <v>9.0</v>
      </c>
      <c r="AJ102" s="905">
        <v>9.0</v>
      </c>
      <c r="AK102" s="905">
        <v>9.0</v>
      </c>
      <c r="AL102" s="404">
        <f t="shared" si="14"/>
        <v>17</v>
      </c>
      <c r="AM102" s="1082"/>
    </row>
    <row r="103" ht="18.0" customHeight="1">
      <c r="A103" s="1010">
        <v>33.0</v>
      </c>
      <c r="B103" s="1259" t="s">
        <v>813</v>
      </c>
      <c r="C103" s="1260">
        <v>43749.0</v>
      </c>
      <c r="D103" s="1010" t="s">
        <v>286</v>
      </c>
      <c r="E103" s="811"/>
      <c r="F103" s="863" t="s">
        <v>792</v>
      </c>
      <c r="G103" s="1293" t="s">
        <v>774</v>
      </c>
      <c r="H103" s="1293" t="s">
        <v>774</v>
      </c>
      <c r="I103" s="1293" t="s">
        <v>774</v>
      </c>
      <c r="J103" s="1293" t="s">
        <v>774</v>
      </c>
      <c r="K103" s="1293" t="s">
        <v>774</v>
      </c>
      <c r="L103" s="1293" t="s">
        <v>774</v>
      </c>
      <c r="M103" s="1293" t="s">
        <v>774</v>
      </c>
      <c r="N103" s="1293" t="s">
        <v>774</v>
      </c>
      <c r="O103" s="905">
        <v>9.0</v>
      </c>
      <c r="P103" s="905">
        <v>9.0</v>
      </c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971"/>
      <c r="Y103" s="971"/>
      <c r="Z103" s="905">
        <v>9.0</v>
      </c>
      <c r="AA103" s="905">
        <v>9.0</v>
      </c>
      <c r="AB103" s="905">
        <v>9.0</v>
      </c>
      <c r="AC103" s="905">
        <v>9.0</v>
      </c>
      <c r="AD103" s="905">
        <v>9.0</v>
      </c>
      <c r="AE103" s="981"/>
      <c r="AF103" s="971"/>
      <c r="AG103" s="905">
        <v>9.0</v>
      </c>
      <c r="AH103" s="905">
        <v>9.0</v>
      </c>
      <c r="AI103" s="905">
        <v>9.0</v>
      </c>
      <c r="AJ103" s="905">
        <v>9.0</v>
      </c>
      <c r="AK103" s="905">
        <v>9.0</v>
      </c>
      <c r="AL103" s="404">
        <f t="shared" si="14"/>
        <v>17</v>
      </c>
      <c r="AM103" s="1082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1162"/>
      <c r="X104" s="1162"/>
      <c r="Y104" s="89"/>
      <c r="Z104" s="89"/>
      <c r="AA104" s="89"/>
      <c r="AB104" s="89"/>
      <c r="AC104" s="1163"/>
      <c r="AD104" s="1163"/>
      <c r="AE104" s="1163"/>
      <c r="AF104" s="89"/>
      <c r="AG104" s="89"/>
      <c r="AH104" s="89"/>
      <c r="AI104" s="89"/>
      <c r="AJ104" s="89"/>
      <c r="AK104" s="89"/>
      <c r="AL104" s="89"/>
      <c r="AM104" s="89"/>
    </row>
    <row r="105" ht="15.75" customHeight="1">
      <c r="A105" s="19">
        <v>1.0</v>
      </c>
      <c r="B105" s="1294" t="s">
        <v>909</v>
      </c>
      <c r="C105" s="89"/>
      <c r="D105" s="89"/>
      <c r="E105" s="89"/>
      <c r="F105" s="89"/>
      <c r="G105" s="1295"/>
      <c r="H105" s="1296" t="s">
        <v>910</v>
      </c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1162"/>
      <c r="X105" s="1162"/>
      <c r="Y105" s="89"/>
      <c r="Z105" s="89"/>
      <c r="AA105" s="89"/>
      <c r="AB105" s="89"/>
      <c r="AC105" s="1163"/>
      <c r="AD105" s="1163"/>
      <c r="AE105" s="1163"/>
      <c r="AF105" s="89"/>
      <c r="AG105" s="89"/>
      <c r="AH105" s="89"/>
      <c r="AI105" s="89"/>
      <c r="AJ105" s="89"/>
      <c r="AK105" s="89"/>
      <c r="AL105" s="89"/>
      <c r="AM105" s="89"/>
    </row>
    <row r="106" ht="15.75" customHeight="1">
      <c r="A106" s="807">
        <v>2.0</v>
      </c>
      <c r="B106" s="1294" t="s">
        <v>911</v>
      </c>
      <c r="C106" s="89"/>
      <c r="D106" s="89"/>
      <c r="E106" s="89"/>
      <c r="F106" s="89"/>
      <c r="G106" s="1297"/>
      <c r="H106" s="1296" t="s">
        <v>912</v>
      </c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1162"/>
      <c r="X106" s="1162"/>
      <c r="Y106" s="89"/>
      <c r="Z106" s="89"/>
      <c r="AA106" s="89"/>
      <c r="AB106" s="89"/>
      <c r="AC106" s="1163"/>
      <c r="AD106" s="1163"/>
      <c r="AE106" s="1163"/>
      <c r="AF106" s="89"/>
      <c r="AG106" s="89"/>
      <c r="AH106" s="89"/>
      <c r="AI106" s="89"/>
      <c r="AJ106" s="89"/>
      <c r="AK106" s="89"/>
      <c r="AL106" s="89"/>
      <c r="AM106" s="89"/>
    </row>
    <row r="107" ht="15.75" customHeight="1">
      <c r="A107" s="19">
        <v>3.0</v>
      </c>
      <c r="B107" s="1294" t="s">
        <v>913</v>
      </c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1162"/>
      <c r="X107" s="1162"/>
      <c r="Y107" s="89"/>
      <c r="Z107" s="89"/>
      <c r="AA107" s="89"/>
      <c r="AB107" s="89"/>
      <c r="AC107" s="1163"/>
      <c r="AD107" s="1163"/>
      <c r="AE107" s="1163"/>
      <c r="AF107" s="89"/>
      <c r="AG107" s="89"/>
      <c r="AH107" s="89"/>
      <c r="AI107" s="89"/>
      <c r="AJ107" s="89"/>
      <c r="AK107" s="89"/>
      <c r="AL107" s="89"/>
      <c r="AM107" s="89"/>
    </row>
    <row r="108" ht="15.75" customHeight="1">
      <c r="A108" s="807">
        <v>4.0</v>
      </c>
      <c r="B108" s="1294" t="s">
        <v>914</v>
      </c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1162"/>
      <c r="X108" s="1162"/>
      <c r="Y108" s="89"/>
      <c r="Z108" s="89"/>
      <c r="AA108" s="89"/>
      <c r="AB108" s="89"/>
      <c r="AC108" s="1163"/>
      <c r="AD108" s="1163"/>
      <c r="AE108" s="1163"/>
      <c r="AF108" s="89"/>
      <c r="AG108" s="89"/>
      <c r="AH108" s="89"/>
      <c r="AI108" s="89"/>
      <c r="AJ108" s="89"/>
      <c r="AK108" s="89"/>
      <c r="AL108" s="89"/>
      <c r="AM108" s="89"/>
    </row>
    <row r="109" ht="15.75" customHeight="1">
      <c r="A109" s="19">
        <v>5.0</v>
      </c>
      <c r="B109" s="1294" t="s">
        <v>915</v>
      </c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1162"/>
      <c r="X109" s="1162"/>
      <c r="Y109" s="89"/>
      <c r="Z109" s="89"/>
      <c r="AA109" s="89"/>
      <c r="AB109" s="89"/>
      <c r="AC109" s="1163"/>
      <c r="AD109" s="1163"/>
      <c r="AE109" s="1163"/>
      <c r="AF109" s="89"/>
      <c r="AG109" s="89"/>
      <c r="AH109" s="89"/>
      <c r="AI109" s="89"/>
      <c r="AJ109" s="89"/>
      <c r="AK109" s="89"/>
      <c r="AL109" s="89"/>
      <c r="AM109" s="89"/>
    </row>
    <row r="110" ht="15.75" customHeight="1">
      <c r="A110" s="807">
        <v>6.0</v>
      </c>
      <c r="B110" s="1294" t="s">
        <v>916</v>
      </c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1162"/>
      <c r="X110" s="1162"/>
      <c r="Y110" s="89"/>
      <c r="Z110" s="89"/>
      <c r="AA110" s="89"/>
      <c r="AB110" s="89"/>
      <c r="AC110" s="1163"/>
      <c r="AD110" s="1163"/>
      <c r="AE110" s="1163"/>
      <c r="AF110" s="89"/>
      <c r="AG110" s="89"/>
      <c r="AH110" s="89"/>
      <c r="AI110" s="89"/>
      <c r="AJ110" s="89"/>
      <c r="AK110" s="89"/>
      <c r="AL110" s="89"/>
      <c r="AM110" s="89"/>
    </row>
    <row r="111" ht="15.75" customHeight="1">
      <c r="A111" s="19">
        <v>7.0</v>
      </c>
      <c r="B111" s="1298" t="s">
        <v>917</v>
      </c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1162"/>
      <c r="X111" s="1162"/>
      <c r="Y111" s="89"/>
      <c r="Z111" s="89"/>
      <c r="AA111" s="89"/>
      <c r="AB111" s="89"/>
      <c r="AC111" s="1163"/>
      <c r="AD111" s="1163"/>
      <c r="AE111" s="1163"/>
      <c r="AF111" s="89"/>
      <c r="AG111" s="89"/>
      <c r="AH111" s="89"/>
      <c r="AI111" s="89"/>
      <c r="AJ111" s="89"/>
      <c r="AK111" s="89"/>
      <c r="AL111" s="89"/>
      <c r="AM111" s="89"/>
    </row>
    <row r="112" ht="15.75" customHeight="1">
      <c r="A112" s="807">
        <v>8.0</v>
      </c>
      <c r="B112" s="1299" t="s">
        <v>918</v>
      </c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1162"/>
      <c r="X112" s="1162"/>
      <c r="Y112" s="89"/>
      <c r="Z112" s="89"/>
      <c r="AA112" s="89"/>
      <c r="AB112" s="89"/>
      <c r="AC112" s="1163"/>
      <c r="AD112" s="1163"/>
      <c r="AE112" s="1163"/>
      <c r="AF112" s="89"/>
      <c r="AG112" s="89"/>
      <c r="AH112" s="89"/>
      <c r="AI112" s="89"/>
      <c r="AJ112" s="89"/>
      <c r="AK112" s="89"/>
      <c r="AL112" s="89"/>
      <c r="AM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1162"/>
      <c r="X113" s="1162"/>
      <c r="Y113" s="89"/>
      <c r="Z113" s="89"/>
      <c r="AA113" s="89"/>
      <c r="AB113" s="89"/>
      <c r="AC113" s="1163"/>
      <c r="AD113" s="1163"/>
      <c r="AE113" s="1163"/>
      <c r="AF113" s="89"/>
      <c r="AG113" s="89"/>
      <c r="AH113" s="89"/>
      <c r="AI113" s="89"/>
      <c r="AJ113" s="89"/>
      <c r="AK113" s="89"/>
      <c r="AL113" s="89"/>
      <c r="AM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1162"/>
      <c r="X114" s="1162"/>
      <c r="Y114" s="89"/>
      <c r="Z114" s="89"/>
      <c r="AA114" s="89"/>
      <c r="AB114" s="89"/>
      <c r="AC114" s="1163"/>
      <c r="AD114" s="1163"/>
      <c r="AE114" s="1163"/>
      <c r="AF114" s="89"/>
      <c r="AG114" s="89"/>
      <c r="AH114" s="89"/>
      <c r="AI114" s="89"/>
      <c r="AJ114" s="89"/>
      <c r="AK114" s="89"/>
      <c r="AL114" s="89"/>
      <c r="AM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1162"/>
      <c r="X115" s="1162"/>
      <c r="Y115" s="89"/>
      <c r="Z115" s="89"/>
      <c r="AA115" s="89"/>
      <c r="AB115" s="89"/>
      <c r="AC115" s="1163"/>
      <c r="AD115" s="1163"/>
      <c r="AE115" s="1163"/>
      <c r="AF115" s="89"/>
      <c r="AG115" s="89"/>
      <c r="AH115" s="89"/>
      <c r="AI115" s="89"/>
      <c r="AJ115" s="89"/>
      <c r="AK115" s="89"/>
      <c r="AL115" s="89"/>
      <c r="AM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1162"/>
      <c r="X116" s="1162"/>
      <c r="Y116" s="89"/>
      <c r="Z116" s="89"/>
      <c r="AA116" s="89"/>
      <c r="AB116" s="89"/>
      <c r="AC116" s="1163"/>
      <c r="AD116" s="1163"/>
      <c r="AE116" s="1163"/>
      <c r="AF116" s="89"/>
      <c r="AG116" s="89"/>
      <c r="AH116" s="89"/>
      <c r="AI116" s="89"/>
      <c r="AJ116" s="89"/>
      <c r="AK116" s="89"/>
      <c r="AL116" s="89"/>
      <c r="AM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1162"/>
      <c r="X117" s="1162"/>
      <c r="Y117" s="89"/>
      <c r="Z117" s="89"/>
      <c r="AA117" s="89"/>
      <c r="AB117" s="89"/>
      <c r="AC117" s="1163"/>
      <c r="AD117" s="1163"/>
      <c r="AE117" s="1163"/>
      <c r="AF117" s="89"/>
      <c r="AG117" s="89"/>
      <c r="AH117" s="89"/>
      <c r="AI117" s="89"/>
      <c r="AJ117" s="89"/>
      <c r="AK117" s="89"/>
      <c r="AL117" s="89"/>
      <c r="AM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1162"/>
      <c r="X118" s="1162"/>
      <c r="Y118" s="89"/>
      <c r="Z118" s="89"/>
      <c r="AA118" s="89"/>
      <c r="AB118" s="89"/>
      <c r="AC118" s="1163"/>
      <c r="AD118" s="1163"/>
      <c r="AE118" s="1163"/>
      <c r="AF118" s="89"/>
      <c r="AG118" s="89"/>
      <c r="AH118" s="89"/>
      <c r="AI118" s="89"/>
      <c r="AJ118" s="89"/>
      <c r="AK118" s="89"/>
      <c r="AL118" s="89"/>
      <c r="AM118" s="89"/>
    </row>
  </sheetData>
  <mergeCells count="13">
    <mergeCell ref="D75:D76"/>
    <mergeCell ref="E75:E76"/>
    <mergeCell ref="D78:D79"/>
    <mergeCell ref="E78:E79"/>
    <mergeCell ref="D81:D83"/>
    <mergeCell ref="D85:D86"/>
    <mergeCell ref="D3:D33"/>
    <mergeCell ref="F38:AL40"/>
    <mergeCell ref="P49:S49"/>
    <mergeCell ref="D65:D69"/>
    <mergeCell ref="E65:E69"/>
    <mergeCell ref="D71:D73"/>
    <mergeCell ref="E71:E73"/>
  </mergeCells>
  <conditionalFormatting sqref="AL3:AL33 AL41:AL45 AL52:AL62 AL65:AL69 AL71:AL73 AL75:AL76 AL78:AL79 AL81:AL83 AL85:AL86 AL88:AL103">
    <cfRule type="colorScale" priority="1">
      <colorScale>
        <cfvo type="formula" val="15"/>
        <cfvo type="formula" val="17"/>
        <cfvo type="formula" val="19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5.14"/>
    <col customWidth="1" min="3" max="4" width="14.86"/>
    <col customWidth="1" min="5" max="10" width="5.86"/>
    <col customWidth="1" min="11" max="11" width="6.29"/>
    <col customWidth="1" min="12" max="34" width="5.86"/>
    <col customWidth="1" hidden="1" min="35" max="35" width="5.86"/>
    <col customWidth="1" min="36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919</v>
      </c>
      <c r="E2" s="969">
        <v>1.0</v>
      </c>
      <c r="F2" s="327">
        <v>2.0</v>
      </c>
      <c r="G2" s="297">
        <v>3.0</v>
      </c>
      <c r="H2" s="165">
        <v>4.0</v>
      </c>
      <c r="I2" s="328">
        <v>5.0</v>
      </c>
      <c r="J2" s="328">
        <v>6.0</v>
      </c>
      <c r="K2" s="212">
        <v>7.0</v>
      </c>
      <c r="L2" s="166">
        <v>8.0</v>
      </c>
      <c r="M2" s="166">
        <v>9.0</v>
      </c>
      <c r="N2" s="165">
        <v>10.0</v>
      </c>
      <c r="O2" s="165">
        <v>11.0</v>
      </c>
      <c r="P2" s="165">
        <v>12.0</v>
      </c>
      <c r="Q2" s="165">
        <v>13.0</v>
      </c>
      <c r="R2" s="165">
        <v>14.0</v>
      </c>
      <c r="S2" s="166">
        <v>15.0</v>
      </c>
      <c r="T2" s="166">
        <v>16.0</v>
      </c>
      <c r="U2" s="165">
        <v>17.0</v>
      </c>
      <c r="V2" s="165">
        <v>18.0</v>
      </c>
      <c r="W2" s="165">
        <v>19.0</v>
      </c>
      <c r="X2" s="165">
        <v>20.0</v>
      </c>
      <c r="Y2" s="165">
        <v>21.0</v>
      </c>
      <c r="Z2" s="166">
        <v>22.0</v>
      </c>
      <c r="AA2" s="166">
        <v>23.0</v>
      </c>
      <c r="AB2" s="166">
        <v>24.0</v>
      </c>
      <c r="AC2" s="165">
        <v>25.0</v>
      </c>
      <c r="AD2" s="165">
        <v>26.0</v>
      </c>
      <c r="AE2" s="165">
        <v>27.0</v>
      </c>
      <c r="AF2" s="165">
        <v>28.0</v>
      </c>
      <c r="AG2" s="166">
        <v>29.0</v>
      </c>
      <c r="AH2" s="969">
        <v>1.0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300" t="s">
        <v>889</v>
      </c>
      <c r="C3" s="22" t="s">
        <v>736</v>
      </c>
      <c r="D3" s="863" t="s">
        <v>792</v>
      </c>
      <c r="E3" s="971"/>
      <c r="F3" s="971"/>
      <c r="G3" s="898">
        <v>12.0</v>
      </c>
      <c r="H3" s="905">
        <v>9.0</v>
      </c>
      <c r="I3" s="905">
        <v>9.0</v>
      </c>
      <c r="J3" s="905">
        <v>9.0</v>
      </c>
      <c r="K3" s="905">
        <v>9.0</v>
      </c>
      <c r="L3" s="971">
        <v>9.0</v>
      </c>
      <c r="M3" s="971"/>
      <c r="N3" s="905"/>
      <c r="O3" s="905">
        <v>9.0</v>
      </c>
      <c r="P3" s="898">
        <v>12.0</v>
      </c>
      <c r="Q3" s="905">
        <v>9.0</v>
      </c>
      <c r="R3" s="905">
        <v>9.0</v>
      </c>
      <c r="S3" s="971"/>
      <c r="T3" s="971"/>
      <c r="U3" s="905">
        <v>9.0</v>
      </c>
      <c r="V3" s="905">
        <v>9.0</v>
      </c>
      <c r="W3" s="905">
        <v>9.0</v>
      </c>
      <c r="X3" s="898" t="s">
        <v>193</v>
      </c>
      <c r="Y3" s="898">
        <v>12.0</v>
      </c>
      <c r="Z3" s="971">
        <v>9.0</v>
      </c>
      <c r="AA3" s="971"/>
      <c r="AB3" s="1033">
        <v>9.0</v>
      </c>
      <c r="AC3" s="905"/>
      <c r="AD3" s="898">
        <v>12.0</v>
      </c>
      <c r="AE3" s="905">
        <v>9.0</v>
      </c>
      <c r="AF3" s="905">
        <v>9.0</v>
      </c>
      <c r="AG3" s="971"/>
      <c r="AH3" s="981"/>
      <c r="AI3" s="905"/>
      <c r="AJ3" s="404">
        <f t="shared" ref="AJ3:AJ33" si="1">COUNT(E3:AG3)</f>
        <v>19</v>
      </c>
      <c r="AK3" s="1030">
        <v>1.0</v>
      </c>
    </row>
    <row r="4" ht="15.0" customHeight="1">
      <c r="A4" s="19">
        <v>2.0</v>
      </c>
      <c r="B4" s="1301" t="s">
        <v>826</v>
      </c>
      <c r="C4" s="32"/>
      <c r="D4" s="863" t="s">
        <v>792</v>
      </c>
      <c r="E4" s="971"/>
      <c r="F4" s="971"/>
      <c r="G4" s="905"/>
      <c r="H4" s="1176"/>
      <c r="I4" s="1045"/>
      <c r="J4" s="898">
        <v>12.0</v>
      </c>
      <c r="K4" s="905">
        <v>9.0</v>
      </c>
      <c r="L4" s="971"/>
      <c r="M4" s="971">
        <v>9.0</v>
      </c>
      <c r="N4" s="905">
        <v>9.0</v>
      </c>
      <c r="O4" s="898">
        <v>12.0</v>
      </c>
      <c r="P4" s="905">
        <v>9.0</v>
      </c>
      <c r="Q4" s="905">
        <v>9.0</v>
      </c>
      <c r="R4" s="905">
        <v>9.0</v>
      </c>
      <c r="S4" s="898">
        <v>12.0</v>
      </c>
      <c r="T4" s="971"/>
      <c r="U4" s="898">
        <v>12.0</v>
      </c>
      <c r="V4" s="905">
        <v>9.0</v>
      </c>
      <c r="W4" s="905">
        <v>9.0</v>
      </c>
      <c r="X4" s="905">
        <v>9.0</v>
      </c>
      <c r="Y4" s="905">
        <v>9.0</v>
      </c>
      <c r="Z4" s="1031" t="s">
        <v>920</v>
      </c>
      <c r="AA4" s="971"/>
      <c r="AB4" s="971"/>
      <c r="AC4" s="898">
        <v>12.0</v>
      </c>
      <c r="AD4" s="905">
        <v>9.0</v>
      </c>
      <c r="AE4" s="905">
        <v>9.0</v>
      </c>
      <c r="AF4" s="905">
        <v>9.0</v>
      </c>
      <c r="AG4" s="971"/>
      <c r="AH4" s="971"/>
      <c r="AI4" s="1031"/>
      <c r="AJ4" s="404">
        <f t="shared" si="1"/>
        <v>18</v>
      </c>
      <c r="AK4" s="1030">
        <v>1.0</v>
      </c>
    </row>
    <row r="5" ht="15.0" customHeight="1">
      <c r="A5" s="19">
        <v>3.0</v>
      </c>
      <c r="B5" s="1301" t="s">
        <v>921</v>
      </c>
      <c r="C5" s="32"/>
      <c r="D5" s="863" t="s">
        <v>792</v>
      </c>
      <c r="E5" s="971"/>
      <c r="F5" s="971"/>
      <c r="G5" s="905">
        <v>9.0</v>
      </c>
      <c r="H5" s="905">
        <v>9.0</v>
      </c>
      <c r="I5" s="898">
        <v>12.0</v>
      </c>
      <c r="J5" s="905">
        <v>9.0</v>
      </c>
      <c r="K5" s="905">
        <v>9.0</v>
      </c>
      <c r="L5" s="971"/>
      <c r="M5" s="971">
        <v>9.0</v>
      </c>
      <c r="N5" s="898">
        <v>12.0</v>
      </c>
      <c r="O5" s="905">
        <v>9.0</v>
      </c>
      <c r="P5" s="905">
        <v>9.0</v>
      </c>
      <c r="Q5" s="905">
        <v>9.0</v>
      </c>
      <c r="R5" s="905">
        <v>9.0</v>
      </c>
      <c r="S5" s="971"/>
      <c r="T5" s="971"/>
      <c r="U5" s="905">
        <v>9.0</v>
      </c>
      <c r="V5" s="905">
        <v>9.0</v>
      </c>
      <c r="W5" s="905">
        <v>9.0</v>
      </c>
      <c r="X5" s="905">
        <v>9.0</v>
      </c>
      <c r="Y5" s="898">
        <v>12.0</v>
      </c>
      <c r="Z5" s="971"/>
      <c r="AA5" s="971"/>
      <c r="AB5" s="971"/>
      <c r="AC5" s="905">
        <v>9.0</v>
      </c>
      <c r="AD5" s="898">
        <v>12.0</v>
      </c>
      <c r="AE5" s="905">
        <v>9.0</v>
      </c>
      <c r="AF5" s="905"/>
      <c r="AG5" s="971"/>
      <c r="AH5" s="971">
        <v>9.0</v>
      </c>
      <c r="AI5" s="905"/>
      <c r="AJ5" s="404">
        <f t="shared" si="1"/>
        <v>19</v>
      </c>
      <c r="AK5" s="1030">
        <v>1.0</v>
      </c>
    </row>
    <row r="6" ht="15.0" customHeight="1">
      <c r="A6" s="19">
        <v>4.0</v>
      </c>
      <c r="B6" s="1301" t="s">
        <v>827</v>
      </c>
      <c r="C6" s="32"/>
      <c r="D6" s="863" t="s">
        <v>792</v>
      </c>
      <c r="E6" s="898">
        <v>12.0</v>
      </c>
      <c r="F6" s="971"/>
      <c r="G6" s="905"/>
      <c r="H6" s="905">
        <v>9.0</v>
      </c>
      <c r="I6" s="905">
        <v>9.0</v>
      </c>
      <c r="J6" s="898" t="s">
        <v>193</v>
      </c>
      <c r="K6" s="905">
        <v>9.0</v>
      </c>
      <c r="L6" s="971"/>
      <c r="M6" s="971"/>
      <c r="N6" s="905">
        <v>9.0</v>
      </c>
      <c r="O6" s="905">
        <v>9.0</v>
      </c>
      <c r="P6" s="905">
        <v>9.0</v>
      </c>
      <c r="Q6" s="905">
        <v>9.0</v>
      </c>
      <c r="R6" s="898">
        <v>12.0</v>
      </c>
      <c r="S6" s="971">
        <v>9.0</v>
      </c>
      <c r="T6" s="971"/>
      <c r="U6" s="905">
        <v>9.0</v>
      </c>
      <c r="V6" s="898">
        <v>12.0</v>
      </c>
      <c r="W6" s="905">
        <v>9.0</v>
      </c>
      <c r="X6" s="905"/>
      <c r="Y6" s="905">
        <v>9.0</v>
      </c>
      <c r="Z6" s="971"/>
      <c r="AA6" s="971"/>
      <c r="AB6" s="971"/>
      <c r="AC6" s="905">
        <v>9.0</v>
      </c>
      <c r="AD6" s="905">
        <v>9.0</v>
      </c>
      <c r="AE6" s="905">
        <v>9.0</v>
      </c>
      <c r="AF6" s="905">
        <v>9.0</v>
      </c>
      <c r="AG6" s="898">
        <v>12.0</v>
      </c>
      <c r="AH6" s="971"/>
      <c r="AI6" s="905"/>
      <c r="AJ6" s="404">
        <f t="shared" si="1"/>
        <v>19</v>
      </c>
      <c r="AK6" s="1030">
        <v>1.0</v>
      </c>
    </row>
    <row r="7" ht="15.0" customHeight="1">
      <c r="A7" s="19">
        <v>5.0</v>
      </c>
      <c r="B7" s="1301" t="s">
        <v>198</v>
      </c>
      <c r="C7" s="32"/>
      <c r="D7" s="863" t="s">
        <v>792</v>
      </c>
      <c r="E7" s="971"/>
      <c r="F7" s="971">
        <v>9.0</v>
      </c>
      <c r="G7" s="905">
        <v>9.0</v>
      </c>
      <c r="H7" s="898">
        <v>12.0</v>
      </c>
      <c r="I7" s="905">
        <v>9.0</v>
      </c>
      <c r="J7" s="905">
        <v>9.0</v>
      </c>
      <c r="K7" s="898">
        <v>12.0</v>
      </c>
      <c r="L7" s="971"/>
      <c r="M7" s="971"/>
      <c r="N7" s="905">
        <v>9.0</v>
      </c>
      <c r="O7" s="905">
        <v>9.0</v>
      </c>
      <c r="P7" s="905">
        <v>9.0</v>
      </c>
      <c r="Q7" s="905">
        <v>9.0</v>
      </c>
      <c r="R7" s="898">
        <v>12.0</v>
      </c>
      <c r="S7" s="971"/>
      <c r="T7" s="971"/>
      <c r="U7" s="988"/>
      <c r="V7" s="978"/>
      <c r="W7" s="978"/>
      <c r="X7" s="978"/>
      <c r="Y7" s="978"/>
      <c r="Z7" s="978"/>
      <c r="AA7" s="988"/>
      <c r="AB7" s="978"/>
      <c r="AC7" s="978"/>
      <c r="AD7" s="978"/>
      <c r="AE7" s="978"/>
      <c r="AF7" s="988"/>
      <c r="AG7" s="978"/>
      <c r="AH7" s="978"/>
      <c r="AI7" s="905"/>
      <c r="AJ7" s="404">
        <f t="shared" si="1"/>
        <v>11</v>
      </c>
      <c r="AK7" s="1030">
        <v>0.0</v>
      </c>
    </row>
    <row r="8" ht="15.0" customHeight="1">
      <c r="A8" s="19">
        <v>6.0</v>
      </c>
      <c r="B8" s="1301" t="s">
        <v>23</v>
      </c>
      <c r="C8" s="32"/>
      <c r="D8" s="863" t="s">
        <v>792</v>
      </c>
      <c r="E8" s="971"/>
      <c r="F8" s="971">
        <v>9.0</v>
      </c>
      <c r="G8" s="905">
        <v>9.0</v>
      </c>
      <c r="H8" s="905">
        <v>9.0</v>
      </c>
      <c r="I8" s="905">
        <v>9.0</v>
      </c>
      <c r="J8" s="905"/>
      <c r="K8" s="898">
        <v>12.0</v>
      </c>
      <c r="L8" s="971"/>
      <c r="M8" s="971"/>
      <c r="N8" s="905">
        <v>9.0</v>
      </c>
      <c r="O8" s="905">
        <v>9.0</v>
      </c>
      <c r="P8" s="898">
        <v>12.0</v>
      </c>
      <c r="Q8" s="905"/>
      <c r="R8" s="905">
        <v>9.0</v>
      </c>
      <c r="S8" s="971"/>
      <c r="T8" s="898">
        <v>12.0</v>
      </c>
      <c r="U8" s="905">
        <v>9.0</v>
      </c>
      <c r="V8" s="905">
        <v>9.0</v>
      </c>
      <c r="W8" s="905">
        <v>9.0</v>
      </c>
      <c r="X8" s="898">
        <v>12.0</v>
      </c>
      <c r="Y8" s="905">
        <v>9.0</v>
      </c>
      <c r="Z8" s="971"/>
      <c r="AA8" s="971"/>
      <c r="AB8" s="971"/>
      <c r="AC8" s="905">
        <v>9.0</v>
      </c>
      <c r="AD8" s="905">
        <v>9.0</v>
      </c>
      <c r="AE8" s="898">
        <v>12.0</v>
      </c>
      <c r="AF8" s="905">
        <v>9.0</v>
      </c>
      <c r="AG8" s="971"/>
      <c r="AH8" s="898">
        <v>12.0</v>
      </c>
      <c r="AI8" s="905"/>
      <c r="AJ8" s="404">
        <f t="shared" si="1"/>
        <v>19</v>
      </c>
      <c r="AK8" s="1030">
        <v>1.0</v>
      </c>
    </row>
    <row r="9" ht="15.0" customHeight="1">
      <c r="A9" s="19">
        <v>7.0</v>
      </c>
      <c r="B9" s="1302" t="s">
        <v>883</v>
      </c>
      <c r="C9" s="32"/>
      <c r="D9" s="863" t="s">
        <v>792</v>
      </c>
      <c r="E9" s="971"/>
      <c r="F9" s="898">
        <v>12.0</v>
      </c>
      <c r="G9" s="905">
        <v>9.0</v>
      </c>
      <c r="H9" s="905">
        <v>9.0</v>
      </c>
      <c r="I9" s="905"/>
      <c r="J9" s="905">
        <v>9.0</v>
      </c>
      <c r="K9" s="905">
        <v>9.0</v>
      </c>
      <c r="L9" s="971"/>
      <c r="M9" s="971"/>
      <c r="N9" s="905">
        <v>9.0</v>
      </c>
      <c r="O9" s="898">
        <v>12.0</v>
      </c>
      <c r="P9" s="1293"/>
      <c r="Q9" s="1293"/>
      <c r="R9" s="1293"/>
      <c r="S9" s="1293"/>
      <c r="T9" s="1293"/>
      <c r="U9" s="1293"/>
      <c r="V9" s="1293"/>
      <c r="W9" s="1293"/>
      <c r="X9" s="1293"/>
      <c r="Y9" s="1268"/>
      <c r="Z9" s="1293"/>
      <c r="AA9" s="1293"/>
      <c r="AB9" s="1293"/>
      <c r="AC9" s="1293"/>
      <c r="AD9" s="1268"/>
      <c r="AE9" s="1293"/>
      <c r="AF9" s="1293"/>
      <c r="AG9" s="1293"/>
      <c r="AH9" s="1293"/>
      <c r="AI9" s="905"/>
      <c r="AJ9" s="404">
        <f t="shared" si="1"/>
        <v>7</v>
      </c>
      <c r="AK9" s="1030">
        <v>1.0</v>
      </c>
    </row>
    <row r="10" ht="15.0" customHeight="1">
      <c r="A10" s="19">
        <v>8.0</v>
      </c>
      <c r="B10" s="1300" t="s">
        <v>890</v>
      </c>
      <c r="C10" s="32"/>
      <c r="D10" s="913" t="s">
        <v>792</v>
      </c>
      <c r="E10" s="971"/>
      <c r="F10" s="971"/>
      <c r="G10" s="905">
        <v>9.0</v>
      </c>
      <c r="H10" s="905">
        <v>9.0</v>
      </c>
      <c r="I10" s="905">
        <v>9.0</v>
      </c>
      <c r="J10" s="905">
        <v>9.0</v>
      </c>
      <c r="K10" s="898">
        <v>12.0</v>
      </c>
      <c r="L10" s="971">
        <v>9.0</v>
      </c>
      <c r="M10" s="971"/>
      <c r="N10" s="905">
        <v>9.0</v>
      </c>
      <c r="O10" s="905">
        <v>9.0</v>
      </c>
      <c r="P10" s="905">
        <v>9.0</v>
      </c>
      <c r="Q10" s="898">
        <v>12.0</v>
      </c>
      <c r="R10" s="905">
        <v>9.0</v>
      </c>
      <c r="S10" s="971"/>
      <c r="T10" s="971"/>
      <c r="U10" s="905">
        <v>9.0</v>
      </c>
      <c r="V10" s="905">
        <v>9.0</v>
      </c>
      <c r="W10" s="898">
        <v>12.0</v>
      </c>
      <c r="X10" s="905">
        <v>9.0</v>
      </c>
      <c r="Y10" s="905"/>
      <c r="Z10" s="971"/>
      <c r="AA10" s="971">
        <v>9.0</v>
      </c>
      <c r="AB10" s="971"/>
      <c r="AC10" s="898">
        <v>12.0</v>
      </c>
      <c r="AD10" s="905">
        <v>9.0</v>
      </c>
      <c r="AE10" s="905">
        <v>9.0</v>
      </c>
      <c r="AF10" s="905">
        <v>9.0</v>
      </c>
      <c r="AG10" s="971"/>
      <c r="AH10" s="971"/>
      <c r="AI10" s="905"/>
      <c r="AJ10" s="404">
        <f t="shared" si="1"/>
        <v>20</v>
      </c>
      <c r="AK10" s="1030">
        <v>0.0</v>
      </c>
    </row>
    <row r="11" ht="15.0" customHeight="1">
      <c r="A11" s="19">
        <v>9.0</v>
      </c>
      <c r="B11" s="1301" t="s">
        <v>828</v>
      </c>
      <c r="C11" s="32"/>
      <c r="D11" s="913" t="s">
        <v>792</v>
      </c>
      <c r="E11" s="971">
        <v>9.0</v>
      </c>
      <c r="F11" s="971"/>
      <c r="G11" s="905"/>
      <c r="H11" s="898">
        <v>12.0</v>
      </c>
      <c r="I11" s="905">
        <v>9.0</v>
      </c>
      <c r="J11" s="905">
        <v>9.0</v>
      </c>
      <c r="K11" s="905">
        <v>9.0</v>
      </c>
      <c r="L11" s="971"/>
      <c r="M11" s="971"/>
      <c r="N11" s="905">
        <v>9.0</v>
      </c>
      <c r="O11" s="905">
        <v>9.0</v>
      </c>
      <c r="P11" s="905">
        <v>9.0</v>
      </c>
      <c r="Q11" s="898">
        <v>12.0</v>
      </c>
      <c r="R11" s="905">
        <v>9.0</v>
      </c>
      <c r="S11" s="971"/>
      <c r="T11" s="971">
        <v>9.0</v>
      </c>
      <c r="U11" s="905">
        <v>9.0</v>
      </c>
      <c r="V11" s="905">
        <v>9.0</v>
      </c>
      <c r="W11" s="905"/>
      <c r="X11" s="898">
        <v>12.0</v>
      </c>
      <c r="Y11" s="905">
        <v>9.0</v>
      </c>
      <c r="Z11" s="971"/>
      <c r="AA11" s="971"/>
      <c r="AB11" s="971"/>
      <c r="AC11" s="905">
        <v>9.0</v>
      </c>
      <c r="AD11" s="905">
        <v>9.0</v>
      </c>
      <c r="AE11" s="905">
        <v>9.0</v>
      </c>
      <c r="AF11" s="898">
        <v>12.0</v>
      </c>
      <c r="AG11" s="971">
        <v>9.0</v>
      </c>
      <c r="AH11" s="981"/>
      <c r="AI11" s="905"/>
      <c r="AJ11" s="404">
        <f t="shared" si="1"/>
        <v>20</v>
      </c>
      <c r="AK11" s="1030">
        <v>1.0</v>
      </c>
    </row>
    <row r="12" ht="15.0" customHeight="1">
      <c r="A12" s="19">
        <v>10.0</v>
      </c>
      <c r="B12" s="1300" t="s">
        <v>888</v>
      </c>
      <c r="C12" s="32"/>
      <c r="D12" s="863" t="s">
        <v>792</v>
      </c>
      <c r="E12" s="971"/>
      <c r="F12" s="898" t="s">
        <v>193</v>
      </c>
      <c r="G12" s="898">
        <v>12.0</v>
      </c>
      <c r="H12" s="905">
        <v>9.0</v>
      </c>
      <c r="I12" s="905">
        <v>9.0</v>
      </c>
      <c r="J12" s="905">
        <v>9.0</v>
      </c>
      <c r="K12" s="905">
        <v>9.0</v>
      </c>
      <c r="L12" s="971"/>
      <c r="M12" s="971"/>
      <c r="N12" s="905">
        <v>9.0</v>
      </c>
      <c r="O12" s="905">
        <v>9.0</v>
      </c>
      <c r="P12" s="905">
        <v>9.0</v>
      </c>
      <c r="Q12" s="905">
        <v>9.0</v>
      </c>
      <c r="R12" s="898">
        <v>12.0</v>
      </c>
      <c r="S12" s="971">
        <v>9.0</v>
      </c>
      <c r="T12" s="971"/>
      <c r="U12" s="905">
        <v>9.0</v>
      </c>
      <c r="V12" s="905"/>
      <c r="W12" s="905">
        <v>9.0</v>
      </c>
      <c r="X12" s="898">
        <v>12.0</v>
      </c>
      <c r="Y12" s="905">
        <v>9.0</v>
      </c>
      <c r="Z12" s="971"/>
      <c r="AA12" s="971"/>
      <c r="AB12" s="1033">
        <v>9.0</v>
      </c>
      <c r="AC12" s="905">
        <v>9.0</v>
      </c>
      <c r="AD12" s="905">
        <v>9.0</v>
      </c>
      <c r="AE12" s="898">
        <v>12.0</v>
      </c>
      <c r="AF12" s="905">
        <v>9.0</v>
      </c>
      <c r="AG12" s="971"/>
      <c r="AH12" s="971"/>
      <c r="AI12" s="1031"/>
      <c r="AJ12" s="404">
        <f t="shared" si="1"/>
        <v>20</v>
      </c>
      <c r="AK12" s="1030">
        <v>1.0</v>
      </c>
    </row>
    <row r="13" ht="15.0" customHeight="1">
      <c r="A13" s="19">
        <v>11.0</v>
      </c>
      <c r="B13" s="1301" t="s">
        <v>278</v>
      </c>
      <c r="C13" s="32"/>
      <c r="D13" s="913" t="s">
        <v>792</v>
      </c>
      <c r="E13" s="898">
        <v>12.0</v>
      </c>
      <c r="F13" s="971"/>
      <c r="G13" s="905"/>
      <c r="H13" s="905">
        <v>9.0</v>
      </c>
      <c r="I13" s="898">
        <v>12.0</v>
      </c>
      <c r="J13" s="905">
        <v>9.0</v>
      </c>
      <c r="K13" s="905">
        <v>9.0</v>
      </c>
      <c r="L13" s="971"/>
      <c r="M13" s="971"/>
      <c r="N13" s="898">
        <v>12.0</v>
      </c>
      <c r="O13" s="905">
        <v>9.0</v>
      </c>
      <c r="P13" s="905">
        <v>9.0</v>
      </c>
      <c r="Q13" s="905"/>
      <c r="R13" s="905">
        <v>9.0</v>
      </c>
      <c r="S13" s="971"/>
      <c r="T13" s="971">
        <v>9.0</v>
      </c>
      <c r="U13" s="905">
        <v>9.0</v>
      </c>
      <c r="V13" s="905">
        <v>9.0</v>
      </c>
      <c r="W13" s="905">
        <v>9.0</v>
      </c>
      <c r="X13" s="905">
        <v>9.0</v>
      </c>
      <c r="Y13" s="898">
        <v>12.0</v>
      </c>
      <c r="Z13" s="971"/>
      <c r="AA13" s="971"/>
      <c r="AB13" s="971"/>
      <c r="AC13" s="1244">
        <v>9.0</v>
      </c>
      <c r="AD13" s="905">
        <v>9.0</v>
      </c>
      <c r="AE13" s="905">
        <v>9.0</v>
      </c>
      <c r="AF13" s="905">
        <v>9.0</v>
      </c>
      <c r="AG13" s="971">
        <v>9.0</v>
      </c>
      <c r="AH13" s="971"/>
      <c r="AI13" s="905"/>
      <c r="AJ13" s="404">
        <f t="shared" si="1"/>
        <v>20</v>
      </c>
      <c r="AK13" s="1030">
        <v>1.0</v>
      </c>
    </row>
    <row r="14" ht="15.0" customHeight="1">
      <c r="A14" s="19">
        <v>12.0</v>
      </c>
      <c r="B14" s="1301" t="s">
        <v>200</v>
      </c>
      <c r="C14" s="32"/>
      <c r="D14" s="863" t="s">
        <v>792</v>
      </c>
      <c r="E14" s="971"/>
      <c r="F14" s="971"/>
      <c r="G14" s="988"/>
      <c r="H14" s="978"/>
      <c r="I14" s="978"/>
      <c r="J14" s="978" t="s">
        <v>710</v>
      </c>
      <c r="K14" s="978"/>
      <c r="L14" s="978"/>
      <c r="M14" s="988"/>
      <c r="N14" s="978"/>
      <c r="O14" s="978"/>
      <c r="P14" s="978"/>
      <c r="Q14" s="978"/>
      <c r="R14" s="978"/>
      <c r="S14" s="978"/>
      <c r="T14" s="978"/>
      <c r="U14" s="978"/>
      <c r="V14" s="978"/>
      <c r="W14" s="978"/>
      <c r="X14" s="978"/>
      <c r="Y14" s="978"/>
      <c r="Z14" s="988"/>
      <c r="AA14" s="978"/>
      <c r="AB14" s="1109"/>
      <c r="AC14" s="978"/>
      <c r="AD14" s="978"/>
      <c r="AE14" s="1303"/>
      <c r="AF14" s="925"/>
      <c r="AG14" s="925"/>
      <c r="AH14" s="925"/>
      <c r="AI14" s="905"/>
      <c r="AJ14" s="404">
        <f t="shared" si="1"/>
        <v>0</v>
      </c>
      <c r="AK14" s="1030">
        <v>0.0</v>
      </c>
    </row>
    <row r="15" ht="15.0" customHeight="1">
      <c r="A15" s="19">
        <v>13.0</v>
      </c>
      <c r="B15" s="1301" t="s">
        <v>841</v>
      </c>
      <c r="C15" s="32"/>
      <c r="D15" s="863" t="s">
        <v>792</v>
      </c>
      <c r="E15" s="1033">
        <v>9.0</v>
      </c>
      <c r="F15" s="971"/>
      <c r="G15" s="978"/>
      <c r="H15" s="988"/>
      <c r="I15" s="978"/>
      <c r="J15" s="978"/>
      <c r="K15" s="978"/>
      <c r="L15" s="988"/>
      <c r="M15" s="978"/>
      <c r="N15" s="978"/>
      <c r="O15" s="978"/>
      <c r="P15" s="978"/>
      <c r="Q15" s="978"/>
      <c r="R15" s="988"/>
      <c r="S15" s="978"/>
      <c r="T15" s="978"/>
      <c r="U15" s="905">
        <v>9.0</v>
      </c>
      <c r="V15" s="898">
        <v>12.0</v>
      </c>
      <c r="W15" s="905">
        <v>9.0</v>
      </c>
      <c r="X15" s="905">
        <v>9.0</v>
      </c>
      <c r="Y15" s="905">
        <v>9.0</v>
      </c>
      <c r="Z15" s="898">
        <v>12.0</v>
      </c>
      <c r="AA15" s="971"/>
      <c r="AB15" s="971"/>
      <c r="AC15" s="1200">
        <v>9.0</v>
      </c>
      <c r="AD15" s="1200"/>
      <c r="AE15" s="898">
        <v>12.0</v>
      </c>
      <c r="AF15" s="905">
        <v>9.0</v>
      </c>
      <c r="AG15" s="971"/>
      <c r="AH15" s="971"/>
      <c r="AI15" s="905"/>
      <c r="AJ15" s="404">
        <f t="shared" si="1"/>
        <v>10</v>
      </c>
      <c r="AK15" s="1030">
        <v>1.0</v>
      </c>
    </row>
    <row r="16" ht="15.0" customHeight="1">
      <c r="A16" s="19">
        <v>14.0</v>
      </c>
      <c r="B16" s="1301" t="s">
        <v>27</v>
      </c>
      <c r="C16" s="32"/>
      <c r="D16" s="863" t="s">
        <v>792</v>
      </c>
      <c r="E16" s="1304"/>
      <c r="F16" s="1277"/>
      <c r="G16" s="905">
        <v>9.0</v>
      </c>
      <c r="H16" s="905">
        <v>9.0</v>
      </c>
      <c r="I16" s="898">
        <v>12.0</v>
      </c>
      <c r="J16" s="905">
        <v>9.0</v>
      </c>
      <c r="K16" s="905">
        <v>9.0</v>
      </c>
      <c r="L16" s="971"/>
      <c r="M16" s="898">
        <v>12.0</v>
      </c>
      <c r="N16" s="905">
        <v>9.0</v>
      </c>
      <c r="O16" s="905">
        <v>9.0</v>
      </c>
      <c r="P16" s="905"/>
      <c r="Q16" s="905">
        <v>9.0</v>
      </c>
      <c r="R16" s="905">
        <v>9.0</v>
      </c>
      <c r="S16" s="971"/>
      <c r="T16" s="971"/>
      <c r="U16" s="898">
        <v>12.0</v>
      </c>
      <c r="V16" s="905">
        <v>9.0</v>
      </c>
      <c r="W16" s="905">
        <v>9.0</v>
      </c>
      <c r="X16" s="905">
        <v>9.0</v>
      </c>
      <c r="Y16" s="905">
        <v>9.0</v>
      </c>
      <c r="Z16" s="971"/>
      <c r="AA16" s="971"/>
      <c r="AB16" s="971"/>
      <c r="AC16" s="905">
        <v>9.0</v>
      </c>
      <c r="AD16" s="905">
        <v>9.0</v>
      </c>
      <c r="AE16" s="905">
        <v>9.0</v>
      </c>
      <c r="AF16" s="905"/>
      <c r="AG16" s="971"/>
      <c r="AH16" s="898">
        <v>12.0</v>
      </c>
      <c r="AI16" s="905"/>
      <c r="AJ16" s="404">
        <f t="shared" si="1"/>
        <v>18</v>
      </c>
      <c r="AK16" s="1030">
        <v>1.0</v>
      </c>
    </row>
    <row r="17" ht="15.0" customHeight="1">
      <c r="A17" s="19">
        <v>15.0</v>
      </c>
      <c r="B17" s="1300" t="s">
        <v>891</v>
      </c>
      <c r="C17" s="32"/>
      <c r="D17" s="913" t="s">
        <v>792</v>
      </c>
      <c r="E17" s="971"/>
      <c r="F17" s="971"/>
      <c r="G17" s="905">
        <v>9.0</v>
      </c>
      <c r="H17" s="1244">
        <v>9.0</v>
      </c>
      <c r="I17" s="905">
        <v>9.0</v>
      </c>
      <c r="J17" s="898">
        <v>12.0</v>
      </c>
      <c r="K17" s="905">
        <v>9.0</v>
      </c>
      <c r="L17" s="971">
        <v>9.0</v>
      </c>
      <c r="M17" s="971"/>
      <c r="N17" s="905">
        <v>9.0</v>
      </c>
      <c r="O17" s="905">
        <v>9.0</v>
      </c>
      <c r="P17" s="905"/>
      <c r="Q17" s="898">
        <v>12.0</v>
      </c>
      <c r="R17" s="905">
        <v>9.0</v>
      </c>
      <c r="S17" s="971"/>
      <c r="T17" s="971"/>
      <c r="U17" s="898">
        <v>12.0</v>
      </c>
      <c r="V17" s="905">
        <v>9.0</v>
      </c>
      <c r="W17" s="905">
        <v>9.0</v>
      </c>
      <c r="X17" s="905">
        <v>9.0</v>
      </c>
      <c r="Y17" s="905">
        <v>9.0</v>
      </c>
      <c r="Z17" s="971">
        <v>9.0</v>
      </c>
      <c r="AA17" s="971"/>
      <c r="AB17" s="1033">
        <v>12.0</v>
      </c>
      <c r="AC17" s="905"/>
      <c r="AD17" s="905">
        <v>9.0</v>
      </c>
      <c r="AE17" s="898">
        <v>12.0</v>
      </c>
      <c r="AF17" s="898">
        <v>12.0</v>
      </c>
      <c r="AG17" s="971"/>
      <c r="AH17" s="971"/>
      <c r="AI17" s="905"/>
      <c r="AJ17" s="404">
        <f t="shared" si="1"/>
        <v>20</v>
      </c>
      <c r="AK17" s="1030">
        <v>1.0</v>
      </c>
    </row>
    <row r="18" ht="15.0" customHeight="1">
      <c r="A18" s="19">
        <v>16.0</v>
      </c>
      <c r="B18" s="1301" t="s">
        <v>28</v>
      </c>
      <c r="C18" s="32"/>
      <c r="D18" s="863" t="s">
        <v>792</v>
      </c>
      <c r="E18" s="971"/>
      <c r="F18" s="971"/>
      <c r="G18" s="1251">
        <v>9.0</v>
      </c>
      <c r="H18" s="898">
        <v>12.0</v>
      </c>
      <c r="I18" s="1250">
        <v>9.0</v>
      </c>
      <c r="J18" s="905"/>
      <c r="K18" s="905">
        <v>9.0</v>
      </c>
      <c r="L18" s="898">
        <v>12.0</v>
      </c>
      <c r="M18" s="971"/>
      <c r="N18" s="905">
        <v>9.0</v>
      </c>
      <c r="O18" s="905">
        <v>9.0</v>
      </c>
      <c r="P18" s="905">
        <v>9.0</v>
      </c>
      <c r="Q18" s="905">
        <v>9.0</v>
      </c>
      <c r="R18" s="898">
        <v>12.0</v>
      </c>
      <c r="S18" s="971"/>
      <c r="T18" s="971"/>
      <c r="U18" s="905">
        <v>9.0</v>
      </c>
      <c r="V18" s="898">
        <v>12.0</v>
      </c>
      <c r="W18" s="905">
        <v>9.0</v>
      </c>
      <c r="X18" s="905">
        <v>9.0</v>
      </c>
      <c r="Y18" s="905"/>
      <c r="Z18" s="971"/>
      <c r="AA18" s="971">
        <v>9.0</v>
      </c>
      <c r="AB18" s="971"/>
      <c r="AC18" s="905">
        <v>9.0</v>
      </c>
      <c r="AD18" s="898">
        <v>12.0</v>
      </c>
      <c r="AE18" s="905">
        <v>9.0</v>
      </c>
      <c r="AF18" s="905">
        <v>9.0</v>
      </c>
      <c r="AG18" s="971"/>
      <c r="AH18" s="971"/>
      <c r="AI18" s="1031"/>
      <c r="AJ18" s="404">
        <f t="shared" si="1"/>
        <v>19</v>
      </c>
      <c r="AK18" s="1030">
        <v>1.0</v>
      </c>
    </row>
    <row r="19" ht="15.0" customHeight="1">
      <c r="A19" s="19">
        <v>17.0</v>
      </c>
      <c r="B19" s="1301" t="s">
        <v>312</v>
      </c>
      <c r="C19" s="32"/>
      <c r="D19" s="863" t="s">
        <v>792</v>
      </c>
      <c r="E19" s="971">
        <v>9.0</v>
      </c>
      <c r="F19" s="1033">
        <v>9.0</v>
      </c>
      <c r="G19" s="905">
        <v>9.0</v>
      </c>
      <c r="H19" s="1200">
        <v>9.0</v>
      </c>
      <c r="I19" s="905">
        <v>9.0</v>
      </c>
      <c r="J19" s="905">
        <v>9.0</v>
      </c>
      <c r="K19" s="898">
        <v>12.0</v>
      </c>
      <c r="L19" s="971"/>
      <c r="M19" s="971"/>
      <c r="N19" s="905">
        <v>9.0</v>
      </c>
      <c r="O19" s="898">
        <v>12.0</v>
      </c>
      <c r="P19" s="905">
        <v>9.0</v>
      </c>
      <c r="Q19" s="905">
        <v>9.0</v>
      </c>
      <c r="R19" s="905"/>
      <c r="S19" s="971"/>
      <c r="T19" s="898">
        <v>12.0</v>
      </c>
      <c r="U19" s="905">
        <v>9.0</v>
      </c>
      <c r="V19" s="905">
        <v>9.0</v>
      </c>
      <c r="W19" s="905">
        <v>9.0</v>
      </c>
      <c r="X19" s="905">
        <v>9.0</v>
      </c>
      <c r="Y19" s="898">
        <v>12.0</v>
      </c>
      <c r="Z19" s="971"/>
      <c r="AA19" s="971"/>
      <c r="AB19" s="1033">
        <v>9.0</v>
      </c>
      <c r="AC19" s="898">
        <v>12.0</v>
      </c>
      <c r="AD19" s="905">
        <v>9.0</v>
      </c>
      <c r="AE19" s="905"/>
      <c r="AF19" s="905">
        <v>9.0</v>
      </c>
      <c r="AG19" s="971"/>
      <c r="AH19" s="971">
        <v>9.0</v>
      </c>
      <c r="AI19" s="905"/>
      <c r="AJ19" s="404">
        <f t="shared" si="1"/>
        <v>21</v>
      </c>
      <c r="AK19" s="1030">
        <v>1.0</v>
      </c>
    </row>
    <row r="20" ht="15.0" customHeight="1">
      <c r="A20" s="19">
        <v>18.0</v>
      </c>
      <c r="B20" s="1302" t="s">
        <v>884</v>
      </c>
      <c r="C20" s="32"/>
      <c r="D20" s="913" t="s">
        <v>792</v>
      </c>
      <c r="E20" s="898">
        <v>12.0</v>
      </c>
      <c r="F20" s="971"/>
      <c r="G20" s="905">
        <v>9.0</v>
      </c>
      <c r="H20" s="905"/>
      <c r="I20" s="905">
        <v>9.0</v>
      </c>
      <c r="J20" s="898">
        <v>12.0</v>
      </c>
      <c r="K20" s="905">
        <v>9.0</v>
      </c>
      <c r="L20" s="971"/>
      <c r="M20" s="971"/>
      <c r="N20" s="905">
        <v>9.0</v>
      </c>
      <c r="O20" s="1293"/>
      <c r="P20" s="1268"/>
      <c r="Q20" s="1293"/>
      <c r="R20" s="1293"/>
      <c r="S20" s="1268"/>
      <c r="T20" s="1293"/>
      <c r="U20" s="1293"/>
      <c r="V20" s="1293"/>
      <c r="W20" s="1268"/>
      <c r="X20" s="1293"/>
      <c r="Y20" s="1293"/>
      <c r="Z20" s="1293"/>
      <c r="AA20" s="1293"/>
      <c r="AB20" s="1293"/>
      <c r="AC20" s="1293"/>
      <c r="AD20" s="1293"/>
      <c r="AE20" s="1293"/>
      <c r="AF20" s="1293"/>
      <c r="AG20" s="1268"/>
      <c r="AH20" s="1293"/>
      <c r="AI20" s="905"/>
      <c r="AJ20" s="404">
        <f t="shared" si="1"/>
        <v>6</v>
      </c>
      <c r="AK20" s="1030">
        <v>1.0</v>
      </c>
    </row>
    <row r="21" ht="15.0" customHeight="1">
      <c r="A21" s="19">
        <v>19.0</v>
      </c>
      <c r="B21" s="1301" t="s">
        <v>885</v>
      </c>
      <c r="C21" s="32"/>
      <c r="D21" s="863" t="s">
        <v>792</v>
      </c>
      <c r="E21" s="971"/>
      <c r="F21" s="898">
        <v>12.0</v>
      </c>
      <c r="G21" s="905">
        <v>9.0</v>
      </c>
      <c r="H21" s="905"/>
      <c r="I21" s="905">
        <v>9.0</v>
      </c>
      <c r="J21" s="905">
        <v>9.0</v>
      </c>
      <c r="K21" s="898">
        <v>12.0</v>
      </c>
      <c r="L21" s="971"/>
      <c r="M21" s="971"/>
      <c r="N21" s="898" t="s">
        <v>193</v>
      </c>
      <c r="O21" s="905">
        <v>9.0</v>
      </c>
      <c r="P21" s="905">
        <v>9.0</v>
      </c>
      <c r="Q21" s="905">
        <v>9.0</v>
      </c>
      <c r="R21" s="905">
        <v>9.0</v>
      </c>
      <c r="S21" s="971">
        <v>9.0</v>
      </c>
      <c r="T21" s="971"/>
      <c r="U21" s="905"/>
      <c r="V21" s="898">
        <v>12.0</v>
      </c>
      <c r="W21" s="905">
        <v>9.0</v>
      </c>
      <c r="X21" s="1268">
        <v>9.0</v>
      </c>
      <c r="Y21" s="905"/>
      <c r="Z21" s="971"/>
      <c r="AA21" s="971"/>
      <c r="AB21" s="971"/>
      <c r="AC21" s="905">
        <v>9.0</v>
      </c>
      <c r="AD21" s="905">
        <v>9.0</v>
      </c>
      <c r="AE21" s="905">
        <v>9.0</v>
      </c>
      <c r="AF21" s="898">
        <v>12.0</v>
      </c>
      <c r="AG21" s="971">
        <v>9.0</v>
      </c>
      <c r="AH21" s="971"/>
      <c r="AI21" s="905"/>
      <c r="AJ21" s="404">
        <f t="shared" si="1"/>
        <v>18</v>
      </c>
      <c r="AK21" s="1030">
        <v>1.0</v>
      </c>
    </row>
    <row r="22" ht="15.0" customHeight="1">
      <c r="A22" s="19">
        <v>20.0</v>
      </c>
      <c r="B22" s="1301" t="s">
        <v>124</v>
      </c>
      <c r="C22" s="32"/>
      <c r="D22" s="863" t="s">
        <v>792</v>
      </c>
      <c r="E22" s="971"/>
      <c r="F22" s="971"/>
      <c r="G22" s="905">
        <v>9.0</v>
      </c>
      <c r="H22" s="1277"/>
      <c r="I22" s="1277"/>
      <c r="J22" s="1277"/>
      <c r="K22" s="1277"/>
      <c r="L22" s="971"/>
      <c r="M22" s="971"/>
      <c r="N22" s="905"/>
      <c r="O22" s="905">
        <v>9.0</v>
      </c>
      <c r="P22" s="898">
        <v>12.0</v>
      </c>
      <c r="Q22" s="905">
        <v>9.0</v>
      </c>
      <c r="R22" s="905">
        <v>9.0</v>
      </c>
      <c r="S22" s="898">
        <v>12.0</v>
      </c>
      <c r="T22" s="971"/>
      <c r="U22" s="905">
        <v>9.0</v>
      </c>
      <c r="V22" s="905"/>
      <c r="W22" s="898">
        <v>12.0</v>
      </c>
      <c r="X22" s="905">
        <v>9.0</v>
      </c>
      <c r="Y22" s="905">
        <v>9.0</v>
      </c>
      <c r="Z22" s="971"/>
      <c r="AA22" s="971"/>
      <c r="AB22" s="971"/>
      <c r="AC22" s="905">
        <v>9.0</v>
      </c>
      <c r="AD22" s="905">
        <v>9.0</v>
      </c>
      <c r="AE22" s="905">
        <v>9.0</v>
      </c>
      <c r="AF22" s="905">
        <v>9.0</v>
      </c>
      <c r="AG22" s="898">
        <v>12.0</v>
      </c>
      <c r="AH22" s="971"/>
      <c r="AI22" s="905"/>
      <c r="AJ22" s="404">
        <f t="shared" si="1"/>
        <v>15</v>
      </c>
      <c r="AK22" s="1030">
        <v>1.0</v>
      </c>
    </row>
    <row r="23" ht="15.0" customHeight="1">
      <c r="A23" s="19">
        <v>21.0</v>
      </c>
      <c r="B23" s="1301" t="s">
        <v>32</v>
      </c>
      <c r="C23" s="32"/>
      <c r="D23" s="863" t="s">
        <v>792</v>
      </c>
      <c r="E23" s="971"/>
      <c r="F23" s="971"/>
      <c r="G23" s="898">
        <v>12.0</v>
      </c>
      <c r="H23" s="905">
        <v>9.0</v>
      </c>
      <c r="I23" s="905">
        <v>9.0</v>
      </c>
      <c r="J23" s="905">
        <v>9.0</v>
      </c>
      <c r="K23" s="905">
        <v>9.0</v>
      </c>
      <c r="L23" s="971"/>
      <c r="M23" s="898">
        <v>12.0</v>
      </c>
      <c r="N23" s="905">
        <v>9.0</v>
      </c>
      <c r="O23" s="905"/>
      <c r="P23" s="905">
        <v>9.0</v>
      </c>
      <c r="Q23" s="905">
        <v>9.0</v>
      </c>
      <c r="R23" s="905">
        <v>9.0</v>
      </c>
      <c r="S23" s="971"/>
      <c r="T23" s="971"/>
      <c r="U23" s="905">
        <v>9.0</v>
      </c>
      <c r="V23" s="905">
        <v>9.0</v>
      </c>
      <c r="W23" s="905">
        <v>9.0</v>
      </c>
      <c r="X23" s="905">
        <v>9.0</v>
      </c>
      <c r="Y23" s="898">
        <v>12.0</v>
      </c>
      <c r="Z23" s="971">
        <v>9.0</v>
      </c>
      <c r="AA23" s="971"/>
      <c r="AB23" s="971"/>
      <c r="AC23" s="905"/>
      <c r="AD23" s="898">
        <v>12.0</v>
      </c>
      <c r="AE23" s="905">
        <v>9.0</v>
      </c>
      <c r="AF23" s="905">
        <v>9.0</v>
      </c>
      <c r="AG23" s="971"/>
      <c r="AH23" s="981"/>
      <c r="AI23" s="905"/>
      <c r="AJ23" s="404">
        <f t="shared" si="1"/>
        <v>19</v>
      </c>
      <c r="AK23" s="1030">
        <v>1.0</v>
      </c>
    </row>
    <row r="24" ht="15.0" customHeight="1">
      <c r="A24" s="19">
        <v>22.0</v>
      </c>
      <c r="B24" s="1301" t="s">
        <v>33</v>
      </c>
      <c r="C24" s="32"/>
      <c r="D24" s="863" t="s">
        <v>792</v>
      </c>
      <c r="E24" s="971"/>
      <c r="F24" s="971"/>
      <c r="G24" s="898">
        <v>12.0</v>
      </c>
      <c r="H24" s="905">
        <v>9.0</v>
      </c>
      <c r="I24" s="905">
        <v>9.0</v>
      </c>
      <c r="J24" s="905">
        <v>9.0</v>
      </c>
      <c r="K24" s="905">
        <v>9.0</v>
      </c>
      <c r="L24" s="898">
        <v>12.0</v>
      </c>
      <c r="M24" s="971"/>
      <c r="N24" s="905"/>
      <c r="O24" s="926"/>
      <c r="P24" s="925"/>
      <c r="Q24" s="925"/>
      <c r="R24" s="905">
        <v>9.0</v>
      </c>
      <c r="S24" s="971"/>
      <c r="T24" s="971"/>
      <c r="U24" s="898">
        <v>12.0</v>
      </c>
      <c r="V24" s="905">
        <v>9.0</v>
      </c>
      <c r="W24" s="905">
        <v>9.0</v>
      </c>
      <c r="X24" s="905">
        <v>9.0</v>
      </c>
      <c r="Y24" s="905">
        <v>9.0</v>
      </c>
      <c r="Z24" s="971"/>
      <c r="AA24" s="898">
        <v>12.0</v>
      </c>
      <c r="AB24" s="971"/>
      <c r="AC24" s="898">
        <v>12.0</v>
      </c>
      <c r="AD24" s="905">
        <v>9.0</v>
      </c>
      <c r="AE24" s="905"/>
      <c r="AF24" s="905">
        <v>9.0</v>
      </c>
      <c r="AG24" s="971"/>
      <c r="AH24" s="971"/>
      <c r="AI24" s="905"/>
      <c r="AJ24" s="404">
        <f t="shared" si="1"/>
        <v>16</v>
      </c>
      <c r="AK24" s="1030">
        <v>1.0</v>
      </c>
    </row>
    <row r="25" ht="15.0" customHeight="1">
      <c r="A25" s="19">
        <v>23.0</v>
      </c>
      <c r="B25" s="1301" t="s">
        <v>886</v>
      </c>
      <c r="C25" s="32"/>
      <c r="D25" s="863" t="s">
        <v>792</v>
      </c>
      <c r="E25" s="971"/>
      <c r="F25" s="971"/>
      <c r="G25" s="905">
        <v>9.0</v>
      </c>
      <c r="H25" s="905">
        <v>9.0</v>
      </c>
      <c r="I25" s="905">
        <v>9.0</v>
      </c>
      <c r="J25" s="905">
        <v>9.0</v>
      </c>
      <c r="K25" s="1033">
        <v>9.0</v>
      </c>
      <c r="L25" s="1033">
        <v>9.0</v>
      </c>
      <c r="M25" s="925"/>
      <c r="N25" s="926"/>
      <c r="O25" s="925"/>
      <c r="P25" s="905">
        <v>9.0</v>
      </c>
      <c r="Q25" s="905">
        <v>9.0</v>
      </c>
      <c r="R25" s="905">
        <v>9.0</v>
      </c>
      <c r="S25" s="971">
        <v>9.0</v>
      </c>
      <c r="T25" s="971">
        <v>9.0</v>
      </c>
      <c r="U25" s="905">
        <v>9.0</v>
      </c>
      <c r="V25" s="905">
        <v>9.0</v>
      </c>
      <c r="W25" s="898">
        <v>12.0</v>
      </c>
      <c r="X25" s="905">
        <v>9.0</v>
      </c>
      <c r="Y25" s="905">
        <v>9.0</v>
      </c>
      <c r="Z25" s="898">
        <v>12.0</v>
      </c>
      <c r="AA25" s="971">
        <v>9.0</v>
      </c>
      <c r="AB25" s="971"/>
      <c r="AC25" s="905">
        <v>9.0</v>
      </c>
      <c r="AD25" s="905"/>
      <c r="AE25" s="905">
        <v>9.0</v>
      </c>
      <c r="AF25" s="898">
        <v>12.0</v>
      </c>
      <c r="AG25" s="971"/>
      <c r="AH25" s="971"/>
      <c r="AI25" s="905"/>
      <c r="AJ25" s="404">
        <f t="shared" si="1"/>
        <v>21</v>
      </c>
      <c r="AK25" s="1030">
        <v>1.0</v>
      </c>
    </row>
    <row r="26" ht="15.0" customHeight="1">
      <c r="A26" s="19">
        <v>24.0</v>
      </c>
      <c r="B26" s="1301" t="s">
        <v>165</v>
      </c>
      <c r="C26" s="32"/>
      <c r="D26" s="863" t="s">
        <v>792</v>
      </c>
      <c r="E26" s="971">
        <v>9.0</v>
      </c>
      <c r="F26" s="971"/>
      <c r="G26" s="898">
        <v>12.0</v>
      </c>
      <c r="H26" s="905"/>
      <c r="I26" s="905">
        <v>9.0</v>
      </c>
      <c r="J26" s="905">
        <v>9.0</v>
      </c>
      <c r="K26" s="905">
        <v>9.0</v>
      </c>
      <c r="L26" s="1305"/>
      <c r="M26" s="971"/>
      <c r="N26" s="905">
        <v>9.0</v>
      </c>
      <c r="O26" s="905">
        <v>9.0</v>
      </c>
      <c r="P26" s="898">
        <v>12.0</v>
      </c>
      <c r="Q26" s="905">
        <v>9.0</v>
      </c>
      <c r="R26" s="905">
        <v>9.0</v>
      </c>
      <c r="S26" s="898">
        <v>12.0</v>
      </c>
      <c r="T26" s="971"/>
      <c r="U26" s="905"/>
      <c r="V26" s="905">
        <v>9.0</v>
      </c>
      <c r="W26" s="905">
        <v>9.0</v>
      </c>
      <c r="X26" s="898">
        <v>12.0</v>
      </c>
      <c r="Y26" s="905"/>
      <c r="Z26" s="1305"/>
      <c r="AA26" s="898">
        <v>12.0</v>
      </c>
      <c r="AB26" s="971"/>
      <c r="AC26" s="905">
        <v>9.0</v>
      </c>
      <c r="AD26" s="905">
        <v>9.0</v>
      </c>
      <c r="AE26" s="905">
        <v>9.0</v>
      </c>
      <c r="AF26" s="898">
        <v>12.0</v>
      </c>
      <c r="AG26" s="971"/>
      <c r="AH26" s="971"/>
      <c r="AI26" s="905"/>
      <c r="AJ26" s="404">
        <f t="shared" si="1"/>
        <v>19</v>
      </c>
      <c r="AK26" s="1030">
        <v>1.0</v>
      </c>
    </row>
    <row r="27" ht="15.0" customHeight="1">
      <c r="A27" s="19">
        <v>25.0</v>
      </c>
      <c r="B27" s="1301" t="s">
        <v>687</v>
      </c>
      <c r="C27" s="32"/>
      <c r="D27" s="863" t="s">
        <v>792</v>
      </c>
      <c r="E27" s="971"/>
      <c r="F27" s="971"/>
      <c r="G27" s="905">
        <v>9.0</v>
      </c>
      <c r="H27" s="898">
        <v>12.0</v>
      </c>
      <c r="I27" s="905">
        <v>9.0</v>
      </c>
      <c r="J27" s="905">
        <v>9.0</v>
      </c>
      <c r="K27" s="905">
        <v>9.0</v>
      </c>
      <c r="L27" s="898">
        <v>12.0</v>
      </c>
      <c r="M27" s="971"/>
      <c r="N27" s="905"/>
      <c r="O27" s="905">
        <v>9.0</v>
      </c>
      <c r="P27" s="905">
        <v>9.0</v>
      </c>
      <c r="Q27" s="898">
        <v>12.0</v>
      </c>
      <c r="R27" s="905">
        <v>9.0</v>
      </c>
      <c r="S27" s="971"/>
      <c r="T27" s="971"/>
      <c r="U27" s="898">
        <v>12.0</v>
      </c>
      <c r="V27" s="905">
        <v>9.0</v>
      </c>
      <c r="W27" s="905">
        <v>9.0</v>
      </c>
      <c r="X27" s="905">
        <v>9.0</v>
      </c>
      <c r="Y27" s="905">
        <v>9.0</v>
      </c>
      <c r="Z27" s="898">
        <v>12.0</v>
      </c>
      <c r="AA27" s="971"/>
      <c r="AB27" s="971"/>
      <c r="AC27" s="898">
        <v>12.0</v>
      </c>
      <c r="AD27" s="905">
        <v>9.0</v>
      </c>
      <c r="AE27" s="905"/>
      <c r="AF27" s="905">
        <v>9.0</v>
      </c>
      <c r="AG27" s="971"/>
      <c r="AH27" s="971"/>
      <c r="AI27" s="1031"/>
      <c r="AJ27" s="404">
        <f t="shared" si="1"/>
        <v>19</v>
      </c>
      <c r="AK27" s="1030">
        <v>1.0</v>
      </c>
    </row>
    <row r="28" ht="15.0" customHeight="1">
      <c r="A28" s="19">
        <v>26.0</v>
      </c>
      <c r="B28" s="1301" t="s">
        <v>37</v>
      </c>
      <c r="C28" s="32"/>
      <c r="D28" s="863" t="s">
        <v>792</v>
      </c>
      <c r="E28" s="971"/>
      <c r="F28" s="971"/>
      <c r="G28" s="905">
        <v>9.0</v>
      </c>
      <c r="H28" s="905">
        <v>9.0</v>
      </c>
      <c r="I28" s="898">
        <v>12.0</v>
      </c>
      <c r="J28" s="905">
        <v>9.0</v>
      </c>
      <c r="K28" s="905"/>
      <c r="L28" s="971"/>
      <c r="M28" s="971"/>
      <c r="N28" s="905">
        <v>9.0</v>
      </c>
      <c r="O28" s="905">
        <v>9.0</v>
      </c>
      <c r="P28" s="905">
        <v>9.0</v>
      </c>
      <c r="Q28" s="905">
        <v>9.0</v>
      </c>
      <c r="R28" s="898">
        <v>12.0</v>
      </c>
      <c r="S28" s="971">
        <v>9.0</v>
      </c>
      <c r="T28" s="971"/>
      <c r="U28" s="905"/>
      <c r="V28" s="905">
        <v>9.0</v>
      </c>
      <c r="W28" s="898">
        <v>12.0</v>
      </c>
      <c r="X28" s="905">
        <v>9.0</v>
      </c>
      <c r="Y28" s="905">
        <v>9.0</v>
      </c>
      <c r="Z28" s="971">
        <v>9.0</v>
      </c>
      <c r="AA28" s="971"/>
      <c r="AB28" s="971"/>
      <c r="AC28" s="905">
        <v>9.0</v>
      </c>
      <c r="AD28" s="905">
        <v>9.0</v>
      </c>
      <c r="AE28" s="905">
        <v>9.0</v>
      </c>
      <c r="AF28" s="905">
        <v>9.0</v>
      </c>
      <c r="AG28" s="898">
        <v>12.0</v>
      </c>
      <c r="AH28" s="981"/>
      <c r="AI28" s="905"/>
      <c r="AJ28" s="404">
        <f t="shared" si="1"/>
        <v>20</v>
      </c>
      <c r="AK28" s="1030">
        <v>0.0</v>
      </c>
    </row>
    <row r="29" ht="15.0" customHeight="1">
      <c r="A29" s="19">
        <v>27.0</v>
      </c>
      <c r="B29" s="1301" t="s">
        <v>226</v>
      </c>
      <c r="C29" s="32"/>
      <c r="D29" s="1032" t="s">
        <v>842</v>
      </c>
      <c r="E29" s="971"/>
      <c r="F29" s="971"/>
      <c r="G29" s="905">
        <v>9.0</v>
      </c>
      <c r="H29" s="905">
        <v>9.0</v>
      </c>
      <c r="I29" s="905">
        <v>9.0</v>
      </c>
      <c r="J29" s="905">
        <v>9.0</v>
      </c>
      <c r="K29" s="905">
        <v>9.0</v>
      </c>
      <c r="L29" s="971"/>
      <c r="M29" s="971"/>
      <c r="N29" s="905">
        <v>9.0</v>
      </c>
      <c r="O29" s="905">
        <v>9.0</v>
      </c>
      <c r="P29" s="905">
        <v>9.0</v>
      </c>
      <c r="Q29" s="905">
        <v>9.0</v>
      </c>
      <c r="R29" s="905">
        <v>9.0</v>
      </c>
      <c r="S29" s="971"/>
      <c r="T29" s="971"/>
      <c r="U29" s="905">
        <v>9.0</v>
      </c>
      <c r="V29" s="905">
        <v>9.0</v>
      </c>
      <c r="W29" s="905">
        <v>9.0</v>
      </c>
      <c r="X29" s="905">
        <v>9.0</v>
      </c>
      <c r="Y29" s="905">
        <v>9.0</v>
      </c>
      <c r="Z29" s="971"/>
      <c r="AA29" s="971"/>
      <c r="AB29" s="971"/>
      <c r="AC29" s="905">
        <v>9.0</v>
      </c>
      <c r="AD29" s="905">
        <v>9.0</v>
      </c>
      <c r="AE29" s="905">
        <v>9.0</v>
      </c>
      <c r="AF29" s="905">
        <v>9.0</v>
      </c>
      <c r="AG29" s="971"/>
      <c r="AH29" s="971"/>
      <c r="AI29" s="905"/>
      <c r="AJ29" s="404">
        <f t="shared" si="1"/>
        <v>19</v>
      </c>
      <c r="AK29" s="1030">
        <v>0.0</v>
      </c>
    </row>
    <row r="30" ht="15.0" customHeight="1">
      <c r="A30" s="19">
        <v>28.0</v>
      </c>
      <c r="B30" s="1301" t="s">
        <v>887</v>
      </c>
      <c r="C30" s="32"/>
      <c r="D30" s="1032" t="s">
        <v>842</v>
      </c>
      <c r="E30" s="971">
        <v>9.0</v>
      </c>
      <c r="F30" s="971"/>
      <c r="G30" s="978"/>
      <c r="H30" s="978"/>
      <c r="I30" s="978"/>
      <c r="J30" s="978"/>
      <c r="K30" s="978"/>
      <c r="L30" s="978"/>
      <c r="M30" s="978"/>
      <c r="N30" s="978"/>
      <c r="O30" s="978"/>
      <c r="P30" s="978"/>
      <c r="Q30" s="978"/>
      <c r="R30" s="978"/>
      <c r="S30" s="978"/>
      <c r="T30" s="978"/>
      <c r="U30" s="1276">
        <v>9.0</v>
      </c>
      <c r="V30" s="1276">
        <v>9.0</v>
      </c>
      <c r="W30" s="1276">
        <v>9.0</v>
      </c>
      <c r="X30" s="905">
        <v>9.0</v>
      </c>
      <c r="Y30" s="905">
        <v>9.0</v>
      </c>
      <c r="Z30" s="971"/>
      <c r="AA30" s="971"/>
      <c r="AB30" s="971"/>
      <c r="AC30" s="905">
        <v>9.0</v>
      </c>
      <c r="AD30" s="905">
        <v>9.0</v>
      </c>
      <c r="AE30" s="905">
        <v>9.0</v>
      </c>
      <c r="AF30" s="905">
        <v>9.0</v>
      </c>
      <c r="AG30" s="971"/>
      <c r="AH30" s="971"/>
      <c r="AI30" s="905"/>
      <c r="AJ30" s="404">
        <f t="shared" si="1"/>
        <v>10</v>
      </c>
      <c r="AK30" s="1030">
        <v>0.0</v>
      </c>
    </row>
    <row r="31" ht="15.0" customHeight="1">
      <c r="A31" s="19">
        <v>29.0</v>
      </c>
      <c r="B31" s="1306" t="s">
        <v>892</v>
      </c>
      <c r="C31" s="32"/>
      <c r="D31" s="863" t="s">
        <v>792</v>
      </c>
      <c r="E31" s="971"/>
      <c r="F31" s="971"/>
      <c r="G31" s="905">
        <v>9.0</v>
      </c>
      <c r="H31" s="905">
        <v>9.0</v>
      </c>
      <c r="I31" s="905">
        <v>9.0</v>
      </c>
      <c r="J31" s="905">
        <v>9.0</v>
      </c>
      <c r="K31" s="905">
        <v>9.0</v>
      </c>
      <c r="L31" s="971"/>
      <c r="M31" s="971"/>
      <c r="N31" s="905">
        <v>9.0</v>
      </c>
      <c r="O31" s="905">
        <v>9.0</v>
      </c>
      <c r="P31" s="905">
        <v>9.0</v>
      </c>
      <c r="Q31" s="905">
        <v>9.0</v>
      </c>
      <c r="R31" s="905">
        <v>9.0</v>
      </c>
      <c r="S31" s="971"/>
      <c r="T31" s="971"/>
      <c r="U31" s="905">
        <v>9.0</v>
      </c>
      <c r="V31" s="905">
        <v>9.0</v>
      </c>
      <c r="W31" s="905">
        <v>9.0</v>
      </c>
      <c r="X31" s="905">
        <v>9.0</v>
      </c>
      <c r="Y31" s="905">
        <v>9.0</v>
      </c>
      <c r="Z31" s="971"/>
      <c r="AA31" s="971"/>
      <c r="AB31" s="1033">
        <v>12.0</v>
      </c>
      <c r="AC31" s="905">
        <v>9.0</v>
      </c>
      <c r="AD31" s="905">
        <v>9.0</v>
      </c>
      <c r="AE31" s="905">
        <v>9.0</v>
      </c>
      <c r="AF31" s="905"/>
      <c r="AG31" s="971"/>
      <c r="AH31" s="971">
        <v>9.0</v>
      </c>
      <c r="AI31" s="905"/>
      <c r="AJ31" s="404">
        <f t="shared" si="1"/>
        <v>19</v>
      </c>
      <c r="AK31" s="1030">
        <v>0.0</v>
      </c>
    </row>
    <row r="32" ht="15.0" customHeight="1">
      <c r="A32" s="19">
        <v>30.0</v>
      </c>
      <c r="B32" s="1307" t="s">
        <v>922</v>
      </c>
      <c r="C32" s="32"/>
      <c r="D32" s="930"/>
      <c r="E32" s="971"/>
      <c r="F32" s="971"/>
      <c r="G32" s="905"/>
      <c r="H32" s="905"/>
      <c r="I32" s="905"/>
      <c r="J32" s="905"/>
      <c r="K32" s="905"/>
      <c r="L32" s="971"/>
      <c r="M32" s="971"/>
      <c r="N32" s="905"/>
      <c r="O32" s="905"/>
      <c r="P32" s="905"/>
      <c r="Q32" s="905"/>
      <c r="R32" s="905"/>
      <c r="S32" s="971"/>
      <c r="T32" s="971"/>
      <c r="U32" s="905"/>
      <c r="V32" s="905"/>
      <c r="W32" s="905"/>
      <c r="X32" s="905">
        <v>9.0</v>
      </c>
      <c r="Y32" s="905">
        <v>9.0</v>
      </c>
      <c r="Z32" s="971"/>
      <c r="AA32" s="971"/>
      <c r="AB32" s="971"/>
      <c r="AC32" s="905">
        <v>9.0</v>
      </c>
      <c r="AD32" s="905">
        <v>9.0</v>
      </c>
      <c r="AE32" s="905">
        <v>9.0</v>
      </c>
      <c r="AF32" s="905">
        <v>9.0</v>
      </c>
      <c r="AG32" s="971"/>
      <c r="AH32" s="971"/>
      <c r="AI32" s="905"/>
      <c r="AJ32" s="404">
        <f t="shared" si="1"/>
        <v>6</v>
      </c>
      <c r="AK32" s="1030">
        <v>0.0</v>
      </c>
    </row>
    <row r="33" ht="15.75" customHeight="1">
      <c r="A33" s="19">
        <v>31.0</v>
      </c>
      <c r="B33" s="1308" t="s">
        <v>875</v>
      </c>
      <c r="C33" s="71"/>
      <c r="D33" s="1309"/>
      <c r="E33" s="1310"/>
      <c r="F33" s="1310"/>
      <c r="G33" s="1244"/>
      <c r="H33" s="1244"/>
      <c r="I33" s="1244"/>
      <c r="J33" s="1244"/>
      <c r="K33" s="1244"/>
      <c r="L33" s="1310"/>
      <c r="M33" s="1310"/>
      <c r="N33" s="1244"/>
      <c r="O33" s="1244"/>
      <c r="P33" s="1244"/>
      <c r="Q33" s="1244"/>
      <c r="R33" s="1244"/>
      <c r="S33" s="1310"/>
      <c r="T33" s="1310"/>
      <c r="U33" s="1244"/>
      <c r="V33" s="1244"/>
      <c r="W33" s="1244"/>
      <c r="X33" s="1244"/>
      <c r="Y33" s="1244"/>
      <c r="Z33" s="1310"/>
      <c r="AA33" s="1310"/>
      <c r="AB33" s="1310"/>
      <c r="AC33" s="1244"/>
      <c r="AD33" s="1244"/>
      <c r="AE33" s="1244"/>
      <c r="AF33" s="1244"/>
      <c r="AG33" s="1310"/>
      <c r="AH33" s="1310"/>
      <c r="AI33" s="905"/>
      <c r="AJ33" s="1231">
        <f t="shared" si="1"/>
        <v>0</v>
      </c>
      <c r="AK33" s="1030">
        <v>0.0</v>
      </c>
    </row>
    <row r="34" ht="15.75" customHeight="1">
      <c r="A34" s="260"/>
      <c r="B34" s="423"/>
      <c r="C34" s="112"/>
      <c r="D34" s="1311" t="s">
        <v>844</v>
      </c>
      <c r="E34" s="1311">
        <f t="shared" ref="E34:AI34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+if(E33=9,+1,+0)</f>
        <v>5</v>
      </c>
      <c r="F34" s="1311">
        <f t="shared" si="2"/>
        <v>3</v>
      </c>
      <c r="G34" s="1311">
        <f t="shared" si="2"/>
        <v>17</v>
      </c>
      <c r="H34" s="1311">
        <f t="shared" si="2"/>
        <v>17</v>
      </c>
      <c r="I34" s="1311">
        <f t="shared" si="2"/>
        <v>19</v>
      </c>
      <c r="J34" s="1311">
        <f t="shared" si="2"/>
        <v>19</v>
      </c>
      <c r="K34" s="1311">
        <f t="shared" si="2"/>
        <v>19</v>
      </c>
      <c r="L34" s="1311">
        <f t="shared" si="2"/>
        <v>4</v>
      </c>
      <c r="M34" s="1311">
        <f t="shared" si="2"/>
        <v>2</v>
      </c>
      <c r="N34" s="1311">
        <f t="shared" si="2"/>
        <v>18</v>
      </c>
      <c r="O34" s="1311">
        <f t="shared" si="2"/>
        <v>19</v>
      </c>
      <c r="P34" s="1311">
        <f t="shared" si="2"/>
        <v>17</v>
      </c>
      <c r="Q34" s="1311">
        <f t="shared" si="2"/>
        <v>17</v>
      </c>
      <c r="R34" s="1311">
        <f t="shared" si="2"/>
        <v>18</v>
      </c>
      <c r="S34" s="1311">
        <f t="shared" si="2"/>
        <v>5</v>
      </c>
      <c r="T34" s="1311">
        <f t="shared" si="2"/>
        <v>3</v>
      </c>
      <c r="U34" s="1311">
        <f t="shared" si="2"/>
        <v>17</v>
      </c>
      <c r="V34" s="1311">
        <f t="shared" si="2"/>
        <v>19</v>
      </c>
      <c r="W34" s="1311">
        <f t="shared" si="2"/>
        <v>20</v>
      </c>
      <c r="X34" s="1311">
        <f t="shared" si="2"/>
        <v>20</v>
      </c>
      <c r="Y34" s="1311">
        <f t="shared" si="2"/>
        <v>17</v>
      </c>
      <c r="Z34" s="1311">
        <f t="shared" si="2"/>
        <v>4</v>
      </c>
      <c r="AA34" s="1311">
        <f t="shared" si="2"/>
        <v>3</v>
      </c>
      <c r="AB34" s="1311">
        <f t="shared" si="2"/>
        <v>3</v>
      </c>
      <c r="AC34" s="1311">
        <f t="shared" si="2"/>
        <v>18</v>
      </c>
      <c r="AD34" s="1311">
        <f t="shared" si="2"/>
        <v>20</v>
      </c>
      <c r="AE34" s="1311">
        <f t="shared" si="2"/>
        <v>19</v>
      </c>
      <c r="AF34" s="1311">
        <f t="shared" si="2"/>
        <v>18</v>
      </c>
      <c r="AG34" s="1311">
        <f t="shared" si="2"/>
        <v>3</v>
      </c>
      <c r="AH34" s="1311">
        <f t="shared" si="2"/>
        <v>3</v>
      </c>
      <c r="AI34" s="1312">
        <f t="shared" si="2"/>
        <v>0</v>
      </c>
      <c r="AJ34" s="1313"/>
      <c r="AK34" s="1182">
        <f>SUM(AK3:AK33)</f>
        <v>22</v>
      </c>
    </row>
    <row r="35" ht="15.75" customHeight="1">
      <c r="A35" s="260"/>
      <c r="B35" s="423"/>
      <c r="C35" s="112"/>
      <c r="D35" s="1311" t="s">
        <v>845</v>
      </c>
      <c r="E35" s="1311">
        <f t="shared" ref="E35:AI35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+if(E33=12,+1,+0)</f>
        <v>3</v>
      </c>
      <c r="F35" s="1311">
        <f t="shared" si="3"/>
        <v>2</v>
      </c>
      <c r="G35" s="1311">
        <f t="shared" si="3"/>
        <v>5</v>
      </c>
      <c r="H35" s="1311">
        <f t="shared" si="3"/>
        <v>4</v>
      </c>
      <c r="I35" s="1311">
        <f t="shared" si="3"/>
        <v>4</v>
      </c>
      <c r="J35" s="1311">
        <f t="shared" si="3"/>
        <v>3</v>
      </c>
      <c r="K35" s="1311">
        <f t="shared" si="3"/>
        <v>5</v>
      </c>
      <c r="L35" s="1311">
        <f t="shared" si="3"/>
        <v>3</v>
      </c>
      <c r="M35" s="1311">
        <f t="shared" si="3"/>
        <v>2</v>
      </c>
      <c r="N35" s="1311">
        <f t="shared" si="3"/>
        <v>2</v>
      </c>
      <c r="O35" s="1311">
        <f t="shared" si="3"/>
        <v>3</v>
      </c>
      <c r="P35" s="1311">
        <f t="shared" si="3"/>
        <v>4</v>
      </c>
      <c r="Q35" s="1311">
        <f t="shared" si="3"/>
        <v>4</v>
      </c>
      <c r="R35" s="1311">
        <f t="shared" si="3"/>
        <v>5</v>
      </c>
      <c r="S35" s="1311">
        <f t="shared" si="3"/>
        <v>3</v>
      </c>
      <c r="T35" s="1311">
        <f t="shared" si="3"/>
        <v>2</v>
      </c>
      <c r="U35" s="1311">
        <f t="shared" si="3"/>
        <v>5</v>
      </c>
      <c r="V35" s="1311">
        <f t="shared" si="3"/>
        <v>4</v>
      </c>
      <c r="W35" s="1311">
        <f t="shared" si="3"/>
        <v>4</v>
      </c>
      <c r="X35" s="1311">
        <f t="shared" si="3"/>
        <v>4</v>
      </c>
      <c r="Y35" s="1311">
        <f t="shared" si="3"/>
        <v>5</v>
      </c>
      <c r="Z35" s="1311">
        <f t="shared" si="3"/>
        <v>3</v>
      </c>
      <c r="AA35" s="1311">
        <f t="shared" si="3"/>
        <v>2</v>
      </c>
      <c r="AB35" s="1311">
        <f t="shared" si="3"/>
        <v>2</v>
      </c>
      <c r="AC35" s="1311">
        <f t="shared" si="3"/>
        <v>5</v>
      </c>
      <c r="AD35" s="1311">
        <f t="shared" si="3"/>
        <v>4</v>
      </c>
      <c r="AE35" s="1311">
        <f t="shared" si="3"/>
        <v>4</v>
      </c>
      <c r="AF35" s="1311">
        <f t="shared" si="3"/>
        <v>5</v>
      </c>
      <c r="AG35" s="1311">
        <f t="shared" si="3"/>
        <v>3</v>
      </c>
      <c r="AH35" s="1311">
        <f t="shared" si="3"/>
        <v>2</v>
      </c>
      <c r="AI35" s="1314">
        <f t="shared" si="3"/>
        <v>0</v>
      </c>
      <c r="AJ35" s="1313"/>
      <c r="AK35" s="257"/>
    </row>
    <row r="36" ht="15.75" customHeight="1">
      <c r="A36" s="260"/>
      <c r="B36" s="1315" t="s">
        <v>923</v>
      </c>
      <c r="C36" s="112"/>
      <c r="D36" s="1075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257"/>
    </row>
    <row r="37" ht="15.75" customHeight="1">
      <c r="A37" s="819">
        <v>1.0</v>
      </c>
      <c r="B37" s="1316" t="s">
        <v>884</v>
      </c>
      <c r="C37" s="1317" t="s">
        <v>736</v>
      </c>
      <c r="D37" s="1265"/>
      <c r="E37" s="971"/>
      <c r="F37" s="971"/>
      <c r="G37" s="1265"/>
      <c r="H37" s="1265"/>
      <c r="I37" s="1265"/>
      <c r="J37" s="1265"/>
      <c r="K37" s="1265"/>
      <c r="L37" s="971"/>
      <c r="M37" s="971"/>
      <c r="N37" s="1265"/>
      <c r="O37" s="1318">
        <v>24.0</v>
      </c>
      <c r="P37" s="1265"/>
      <c r="Q37" s="1318">
        <v>24.0</v>
      </c>
      <c r="R37" s="1265"/>
      <c r="S37" s="1318">
        <v>24.0</v>
      </c>
      <c r="T37" s="971"/>
      <c r="U37" s="1318">
        <v>24.0</v>
      </c>
      <c r="V37" s="1265"/>
      <c r="W37" s="1318">
        <v>24.0</v>
      </c>
      <c r="X37" s="1265"/>
      <c r="Y37" s="1318">
        <v>24.0</v>
      </c>
      <c r="Z37" s="971"/>
      <c r="AA37" s="1318">
        <v>24.0</v>
      </c>
      <c r="AB37" s="971"/>
      <c r="AC37" s="1318">
        <v>24.0</v>
      </c>
      <c r="AD37" s="1265"/>
      <c r="AE37" s="1318">
        <v>24.0</v>
      </c>
      <c r="AF37" s="1265"/>
      <c r="AG37" s="1318">
        <v>24.0</v>
      </c>
      <c r="AH37" s="971"/>
      <c r="AI37" s="1265"/>
      <c r="AJ37" s="1265"/>
      <c r="AK37" s="10"/>
    </row>
    <row r="38" ht="15.75" customHeight="1">
      <c r="A38" s="819">
        <v>2.0</v>
      </c>
      <c r="B38" s="829" t="s">
        <v>883</v>
      </c>
      <c r="C38" s="32"/>
      <c r="D38" s="1265"/>
      <c r="E38" s="971"/>
      <c r="F38" s="971"/>
      <c r="G38" s="1265"/>
      <c r="H38" s="1265"/>
      <c r="I38" s="1265"/>
      <c r="J38" s="1265"/>
      <c r="K38" s="1265"/>
      <c r="L38" s="971"/>
      <c r="M38" s="971"/>
      <c r="N38" s="1265"/>
      <c r="O38" s="1265"/>
      <c r="P38" s="1318">
        <v>24.0</v>
      </c>
      <c r="Q38" s="1265"/>
      <c r="R38" s="1318">
        <v>24.0</v>
      </c>
      <c r="S38" s="971"/>
      <c r="T38" s="1318">
        <v>24.0</v>
      </c>
      <c r="U38" s="1265"/>
      <c r="V38" s="1318">
        <v>24.0</v>
      </c>
      <c r="W38" s="1265"/>
      <c r="X38" s="1265"/>
      <c r="Y38" s="1265"/>
      <c r="Z38" s="1318">
        <v>24.0</v>
      </c>
      <c r="AA38" s="971"/>
      <c r="AB38" s="1318">
        <v>24.0</v>
      </c>
      <c r="AC38" s="1265"/>
      <c r="AD38" s="1318">
        <v>24.0</v>
      </c>
      <c r="AE38" s="1265"/>
      <c r="AF38" s="1318">
        <v>24.0</v>
      </c>
      <c r="AG38" s="971"/>
      <c r="AH38" s="1318">
        <v>24.0</v>
      </c>
      <c r="AI38" s="1265"/>
      <c r="AJ38" s="1265"/>
      <c r="AK38" s="10"/>
    </row>
    <row r="39" ht="15.75" customHeight="1">
      <c r="A39" s="819">
        <v>3.0</v>
      </c>
      <c r="B39" s="829" t="s">
        <v>885</v>
      </c>
      <c r="C39" s="71"/>
      <c r="D39" s="1265"/>
      <c r="E39" s="971"/>
      <c r="F39" s="971"/>
      <c r="G39" s="1265"/>
      <c r="H39" s="1265"/>
      <c r="I39" s="1265"/>
      <c r="J39" s="1265"/>
      <c r="K39" s="1265"/>
      <c r="L39" s="971"/>
      <c r="M39" s="971"/>
      <c r="N39" s="1265"/>
      <c r="O39" s="1265"/>
      <c r="P39" s="1265"/>
      <c r="Q39" s="1265"/>
      <c r="R39" s="1265"/>
      <c r="S39" s="971"/>
      <c r="T39" s="971"/>
      <c r="U39" s="1265"/>
      <c r="V39" s="1265"/>
      <c r="W39" s="1265"/>
      <c r="X39" s="1318">
        <v>24.0</v>
      </c>
      <c r="Y39" s="1265"/>
      <c r="Z39" s="971"/>
      <c r="AA39" s="971"/>
      <c r="AB39" s="971"/>
      <c r="AC39" s="1265"/>
      <c r="AD39" s="1265"/>
      <c r="AE39" s="1265"/>
      <c r="AF39" s="1265"/>
      <c r="AG39" s="971"/>
      <c r="AH39" s="971"/>
      <c r="AI39" s="1265"/>
      <c r="AJ39" s="1265"/>
      <c r="AK39" s="10"/>
    </row>
    <row r="40" ht="15.75" customHeight="1">
      <c r="A40" s="1072"/>
      <c r="B40" s="1315" t="s">
        <v>924</v>
      </c>
      <c r="C40" s="1319"/>
      <c r="D40" s="1075"/>
      <c r="E40" s="1270"/>
      <c r="F40" s="1270"/>
      <c r="G40" s="1075"/>
      <c r="H40" s="1075"/>
      <c r="I40" s="1075"/>
      <c r="J40" s="1075"/>
      <c r="K40" s="1075"/>
      <c r="L40" s="1270"/>
      <c r="M40" s="1270"/>
      <c r="N40" s="1075"/>
      <c r="O40" s="1075"/>
      <c r="P40" s="1075"/>
      <c r="Q40" s="1075"/>
      <c r="R40" s="1075"/>
      <c r="S40" s="1270"/>
      <c r="T40" s="1270"/>
      <c r="U40" s="1075"/>
      <c r="V40" s="1075"/>
      <c r="W40" s="1075"/>
      <c r="X40" s="1075"/>
      <c r="Y40" s="1075"/>
      <c r="Z40" s="1270"/>
      <c r="AA40" s="1270"/>
      <c r="AB40" s="1270"/>
      <c r="AC40" s="1075"/>
      <c r="AD40" s="1075"/>
      <c r="AE40" s="1075"/>
      <c r="AF40" s="1075"/>
      <c r="AG40" s="1270"/>
      <c r="AH40" s="1270"/>
      <c r="AI40" s="1075"/>
      <c r="AJ40" s="1075"/>
      <c r="AK40" s="257"/>
    </row>
    <row r="41" ht="15.75" customHeight="1">
      <c r="A41" s="819">
        <v>1.0</v>
      </c>
      <c r="B41" s="1316" t="s">
        <v>26</v>
      </c>
      <c r="C41" s="1317" t="s">
        <v>736</v>
      </c>
      <c r="D41" s="1265"/>
      <c r="E41" s="1318">
        <v>24.0</v>
      </c>
      <c r="F41" s="1318">
        <v>24.0</v>
      </c>
      <c r="G41" s="1265"/>
      <c r="H41" s="1318">
        <v>24.0</v>
      </c>
      <c r="I41" s="1265"/>
      <c r="J41" s="1265"/>
      <c r="K41" s="1318">
        <v>24.0</v>
      </c>
      <c r="L41" s="971"/>
      <c r="M41" s="971"/>
      <c r="N41" s="1318">
        <v>24.0</v>
      </c>
      <c r="O41" s="1265"/>
      <c r="P41" s="1265"/>
      <c r="Q41" s="1318">
        <v>24.0</v>
      </c>
      <c r="R41" s="1265"/>
      <c r="S41" s="971"/>
      <c r="T41" s="1318">
        <v>24.0</v>
      </c>
      <c r="U41" s="1265"/>
      <c r="V41" s="1265"/>
      <c r="W41" s="1318">
        <v>24.0</v>
      </c>
      <c r="X41" s="1265"/>
      <c r="Y41" s="1265"/>
      <c r="Z41" s="1318">
        <v>24.0</v>
      </c>
      <c r="AA41" s="971"/>
      <c r="AB41" s="971"/>
      <c r="AC41" s="1318">
        <v>24.0</v>
      </c>
      <c r="AD41" s="1265"/>
      <c r="AE41" s="1265"/>
      <c r="AF41" s="1318">
        <v>24.0</v>
      </c>
      <c r="AG41" s="971"/>
      <c r="AH41" s="971"/>
      <c r="AI41" s="1265"/>
      <c r="AJ41" s="1265"/>
      <c r="AK41" s="10"/>
    </row>
    <row r="42" ht="15.75" customHeight="1">
      <c r="A42" s="819">
        <v>2.0</v>
      </c>
      <c r="B42" s="829" t="s">
        <v>199</v>
      </c>
      <c r="C42" s="32"/>
      <c r="D42" s="1265"/>
      <c r="E42" s="1318">
        <v>24.0</v>
      </c>
      <c r="F42" s="1318">
        <v>24.0</v>
      </c>
      <c r="G42" s="1265"/>
      <c r="H42" s="1265"/>
      <c r="I42" s="1318">
        <v>24.0</v>
      </c>
      <c r="J42" s="1265"/>
      <c r="K42" s="1265"/>
      <c r="L42" s="1318">
        <v>24.0</v>
      </c>
      <c r="M42" s="971"/>
      <c r="N42" s="1265"/>
      <c r="O42" s="1318">
        <v>24.0</v>
      </c>
      <c r="P42" s="1265"/>
      <c r="Q42" s="1265"/>
      <c r="R42" s="1318">
        <v>24.0</v>
      </c>
      <c r="S42" s="971"/>
      <c r="T42" s="971"/>
      <c r="U42" s="1318">
        <v>24.0</v>
      </c>
      <c r="V42" s="1265"/>
      <c r="W42" s="1265"/>
      <c r="X42" s="1318">
        <v>24.0</v>
      </c>
      <c r="Y42" s="1265"/>
      <c r="Z42" s="971"/>
      <c r="AA42" s="1318">
        <v>24.0</v>
      </c>
      <c r="AB42" s="971"/>
      <c r="AC42" s="1265"/>
      <c r="AD42" s="1318">
        <v>24.0</v>
      </c>
      <c r="AE42" s="1265"/>
      <c r="AF42" s="1265"/>
      <c r="AG42" s="1318">
        <v>24.0</v>
      </c>
      <c r="AH42" s="971"/>
      <c r="AI42" s="1265"/>
      <c r="AJ42" s="1265"/>
      <c r="AK42" s="10"/>
    </row>
    <row r="43" ht="15.75" customHeight="1">
      <c r="A43" s="819">
        <v>3.0</v>
      </c>
      <c r="B43" s="829" t="s">
        <v>253</v>
      </c>
      <c r="C43" s="71"/>
      <c r="D43" s="1265"/>
      <c r="E43" s="971"/>
      <c r="F43" s="971"/>
      <c r="G43" s="1318">
        <v>24.0</v>
      </c>
      <c r="H43" s="1265"/>
      <c r="I43" s="1265"/>
      <c r="J43" s="1318">
        <v>24.0</v>
      </c>
      <c r="K43" s="1265"/>
      <c r="L43" s="971"/>
      <c r="M43" s="1318">
        <v>24.0</v>
      </c>
      <c r="N43" s="1265"/>
      <c r="O43" s="1265"/>
      <c r="P43" s="1318">
        <v>24.0</v>
      </c>
      <c r="Q43" s="1265"/>
      <c r="R43" s="1265"/>
      <c r="S43" s="1318">
        <v>24.0</v>
      </c>
      <c r="T43" s="971"/>
      <c r="U43" s="1265"/>
      <c r="V43" s="1318">
        <v>24.0</v>
      </c>
      <c r="W43" s="1265"/>
      <c r="X43" s="1265"/>
      <c r="Y43" s="1318">
        <v>24.0</v>
      </c>
      <c r="Z43" s="971"/>
      <c r="AA43" s="971"/>
      <c r="AB43" s="1318">
        <v>24.0</v>
      </c>
      <c r="AC43" s="1265"/>
      <c r="AD43" s="1265"/>
      <c r="AE43" s="1318">
        <v>24.0</v>
      </c>
      <c r="AF43" s="1265"/>
      <c r="AG43" s="971"/>
      <c r="AH43" s="1318">
        <v>24.0</v>
      </c>
      <c r="AI43" s="1265"/>
      <c r="AJ43" s="1265"/>
      <c r="AK43" s="10"/>
    </row>
    <row r="44" ht="15.75" customHeight="1">
      <c r="A44" s="1072"/>
      <c r="B44" s="1320"/>
      <c r="C44" s="1016"/>
      <c r="D44" s="1075"/>
      <c r="E44" s="1075"/>
      <c r="F44" s="1075"/>
      <c r="G44" s="1075"/>
      <c r="H44" s="1075"/>
      <c r="I44" s="1075"/>
      <c r="J44" s="1075"/>
      <c r="K44" s="1075"/>
      <c r="L44" s="1075"/>
      <c r="M44" s="1075"/>
      <c r="N44" s="1075"/>
      <c r="O44" s="1075"/>
      <c r="P44" s="1075"/>
      <c r="Q44" s="1075"/>
      <c r="R44" s="1075"/>
      <c r="S44" s="1075"/>
      <c r="T44" s="1075"/>
      <c r="U44" s="1075"/>
      <c r="V44" s="1075"/>
      <c r="W44" s="1075"/>
      <c r="X44" s="1075"/>
      <c r="Y44" s="1075"/>
      <c r="Z44" s="1075"/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257"/>
    </row>
    <row r="45" ht="15.75" hidden="1" customHeight="1">
      <c r="A45" s="260"/>
      <c r="B45" s="423"/>
      <c r="C45" s="112"/>
      <c r="D45" s="1150" t="s">
        <v>925</v>
      </c>
      <c r="E45" s="1150">
        <f t="shared" ref="E45:AH45" si="4">if(E77=9,+1,+0)+if(E78=9,+1,+0)+if(E79=9,+1,+0)+if(E80=9,+1,+0)+if(E81=9,+1,+0)+if(E83=9,1,+0)+if(E84=9,+1,+0)+if(E85=9,+1,+0)+if(E87=9,+1,+0)+if(E88=9,+1,+0)+if(E90=9,+1,+0)+if(E91=9,+1,+0)+if(E93=9,+1,+0)+if(E94=9,+1,+0)+if(E95=9,+1,+0)+if(E97=9,+1,+0)+if(E98=9,+1,+0)+if(E99=9,+1,+0)+if(E100=9,+1,+0)+if(E101=9,+1,+0)+if(E102=9,+1,+0)+if(E103=9,+1,+0)+if(E104=9,+1,+0)+if(E106=9,+1,+0)+if(E107=9,+1,+0)+if(E108=9,+1,+0)+if(E110=9,+1,+0)+if(E111=9,+1,+0)+if(E112=9,+1,+0)+if(E113=9,+1,+0)+if(E114=9,+1,+0)+if(E115=9,+1,+0)</f>
        <v>5</v>
      </c>
      <c r="F45" s="1150">
        <f t="shared" si="4"/>
        <v>5</v>
      </c>
      <c r="G45" s="1150">
        <f t="shared" si="4"/>
        <v>23</v>
      </c>
      <c r="H45" s="1150">
        <f t="shared" si="4"/>
        <v>27</v>
      </c>
      <c r="I45" s="1150">
        <f t="shared" si="4"/>
        <v>27</v>
      </c>
      <c r="J45" s="1150">
        <f t="shared" si="4"/>
        <v>27</v>
      </c>
      <c r="K45" s="1150">
        <f t="shared" si="4"/>
        <v>23</v>
      </c>
      <c r="L45" s="1150">
        <f t="shared" si="4"/>
        <v>5</v>
      </c>
      <c r="M45" s="1150">
        <f t="shared" si="4"/>
        <v>5</v>
      </c>
      <c r="N45" s="1150">
        <f t="shared" si="4"/>
        <v>24</v>
      </c>
      <c r="O45" s="1150">
        <f t="shared" si="4"/>
        <v>29</v>
      </c>
      <c r="P45" s="1150">
        <f t="shared" si="4"/>
        <v>29</v>
      </c>
      <c r="Q45" s="1150">
        <f t="shared" si="4"/>
        <v>29</v>
      </c>
      <c r="R45" s="1150">
        <f t="shared" si="4"/>
        <v>24</v>
      </c>
      <c r="S45" s="1150">
        <f t="shared" si="4"/>
        <v>5</v>
      </c>
      <c r="T45" s="1150">
        <f t="shared" si="4"/>
        <v>5</v>
      </c>
      <c r="U45" s="1150">
        <f t="shared" si="4"/>
        <v>26</v>
      </c>
      <c r="V45" s="1150">
        <f t="shared" si="4"/>
        <v>31</v>
      </c>
      <c r="W45" s="1150">
        <f t="shared" si="4"/>
        <v>30</v>
      </c>
      <c r="X45" s="1150">
        <f t="shared" si="4"/>
        <v>30</v>
      </c>
      <c r="Y45" s="1150">
        <f t="shared" si="4"/>
        <v>25</v>
      </c>
      <c r="Z45" s="1150">
        <f t="shared" si="4"/>
        <v>6</v>
      </c>
      <c r="AA45" s="1150">
        <f t="shared" si="4"/>
        <v>6</v>
      </c>
      <c r="AB45" s="1150">
        <f t="shared" si="4"/>
        <v>6</v>
      </c>
      <c r="AC45" s="1150">
        <f t="shared" si="4"/>
        <v>25</v>
      </c>
      <c r="AD45" s="1150">
        <f t="shared" si="4"/>
        <v>29</v>
      </c>
      <c r="AE45" s="1150">
        <f t="shared" si="4"/>
        <v>28</v>
      </c>
      <c r="AF45" s="1150">
        <f t="shared" si="4"/>
        <v>23</v>
      </c>
      <c r="AG45" s="1150">
        <f t="shared" si="4"/>
        <v>5</v>
      </c>
      <c r="AH45" s="1150">
        <f t="shared" si="4"/>
        <v>5</v>
      </c>
      <c r="AI45" s="1150" t="str">
        <f>if(AI77=9,+1,+0)+if(AI78=9,+1,+0)+if(AI79=9,+1,+0)+if(AI80=9,+1,+0)+if(AI81=9,+1,+0)+if(#REF!=9,+1,+0)+if(AI83=9,1,+0)+if(AI84=9,+1,+0)+if(AI85=9,+1,+0)+if(AI87=9,+1,+0)+if(AI88=9,+1,+0)+if(AI90=9,+1,+0)+if(AI91=9,+1,+0)+if(AI93=9,+1,+0)+if(AI94=9,+1,+0)+if(AI95=9,+1,+0)+if(AI97=9,+1,+0)+if(AI98=9,+1,+0)+if(AI99=9,+1,+0)+if(AI100=9,+1,+0)+if(AI101=9,+1,+0)+if(AI102=9,+1,+0)+if(AI103=9,+1,+0)+if(AI104=9,+1,+0)+if(AI106=9,+1,+0)+if(AI107=9,+1,+0)+if(AI108=9,+1,+0)+if(AI110=9,+1,+0)+if(AI111=9,+1,+0)+if(AI112=9,+1,+0)+if(AI113=9,+1,+0)+if(AI114=9,+1,+0)+if(AI115=9,+1,+0)</f>
        <v>#REF!</v>
      </c>
      <c r="AJ45" s="1150"/>
      <c r="AK45" s="257"/>
    </row>
    <row r="46" ht="15.75" hidden="1" customHeight="1">
      <c r="A46" s="260"/>
      <c r="B46" s="423"/>
      <c r="C46" s="112"/>
      <c r="D46" s="1002" t="s">
        <v>926</v>
      </c>
      <c r="E46" s="1002">
        <f t="shared" ref="E46:AH46" si="5">if(E77=12,+1,+0)+if(E78=12,+1,+0)+if(E79=12,+1,+0)+if(E80=12,+1,+0)+if(E81=12,+1,+0)+if(E83=12,1,+0)+if(E84=12,+1,+0)+if(E85=12,+1,+0)+if(E87=12,+1,+0)+if(E88=12,+1,+0)+if(E90=12,+1,+0)+if(E91=12,+1,+0)+if(E93=12,+1,+0)+if(E94=12,+1,+0)+if(E95=12,+1,+0)+if(E97=12,+1,+0)+if(E98=12,+1,+0)+if(E99=12,+1,+0)+if(E100=12,+1,+0)+if(E101=12,+1,+0)+if(E102=12,+1,+0)+if(E103=12,+1,+0)+if(E104=12,+1,+0)+if(E106=12,+1,+0)+if(E107=12,+1,+0)+if(E108=12,+1,+0)+if(E110=12,+1,+0)+if(E111=12,+1,+0)+if(E112=12,+1,+0)+if(E113=12,+1,+0)+if(E114=12,+1,+0)+if(E115=12,+1,+0)</f>
        <v>0</v>
      </c>
      <c r="F46" s="1002">
        <f t="shared" si="5"/>
        <v>0</v>
      </c>
      <c r="G46" s="1002">
        <f t="shared" si="5"/>
        <v>1</v>
      </c>
      <c r="H46" s="1002">
        <f t="shared" si="5"/>
        <v>1</v>
      </c>
      <c r="I46" s="1002">
        <f t="shared" si="5"/>
        <v>1</v>
      </c>
      <c r="J46" s="1002">
        <f t="shared" si="5"/>
        <v>1</v>
      </c>
      <c r="K46" s="1002">
        <f t="shared" si="5"/>
        <v>1</v>
      </c>
      <c r="L46" s="1002">
        <f t="shared" si="5"/>
        <v>0</v>
      </c>
      <c r="M46" s="1002">
        <f t="shared" si="5"/>
        <v>0</v>
      </c>
      <c r="N46" s="1002">
        <f t="shared" si="5"/>
        <v>1</v>
      </c>
      <c r="O46" s="1002">
        <f t="shared" si="5"/>
        <v>1</v>
      </c>
      <c r="P46" s="1002">
        <f t="shared" si="5"/>
        <v>1</v>
      </c>
      <c r="Q46" s="1002">
        <f t="shared" si="5"/>
        <v>1</v>
      </c>
      <c r="R46" s="1002">
        <f t="shared" si="5"/>
        <v>1</v>
      </c>
      <c r="S46" s="1002">
        <f t="shared" si="5"/>
        <v>0</v>
      </c>
      <c r="T46" s="1002">
        <f t="shared" si="5"/>
        <v>0</v>
      </c>
      <c r="U46" s="1002">
        <f t="shared" si="5"/>
        <v>1</v>
      </c>
      <c r="V46" s="1002">
        <f t="shared" si="5"/>
        <v>1</v>
      </c>
      <c r="W46" s="1002">
        <f t="shared" si="5"/>
        <v>1</v>
      </c>
      <c r="X46" s="1002">
        <f t="shared" si="5"/>
        <v>1</v>
      </c>
      <c r="Y46" s="1002">
        <f t="shared" si="5"/>
        <v>1</v>
      </c>
      <c r="Z46" s="1002">
        <f t="shared" si="5"/>
        <v>0</v>
      </c>
      <c r="AA46" s="1002">
        <f t="shared" si="5"/>
        <v>0</v>
      </c>
      <c r="AB46" s="1002">
        <f t="shared" si="5"/>
        <v>0</v>
      </c>
      <c r="AC46" s="1002">
        <f t="shared" si="5"/>
        <v>1</v>
      </c>
      <c r="AD46" s="1002">
        <f t="shared" si="5"/>
        <v>1</v>
      </c>
      <c r="AE46" s="1002">
        <f t="shared" si="5"/>
        <v>1</v>
      </c>
      <c r="AF46" s="1002">
        <f t="shared" si="5"/>
        <v>1</v>
      </c>
      <c r="AG46" s="1002">
        <f t="shared" si="5"/>
        <v>0</v>
      </c>
      <c r="AH46" s="1002">
        <f t="shared" si="5"/>
        <v>0</v>
      </c>
      <c r="AI46" s="1002"/>
      <c r="AJ46" s="1002"/>
      <c r="AK46" s="257"/>
    </row>
    <row r="47" ht="29.25" hidden="1" customHeight="1">
      <c r="A47" s="260"/>
      <c r="B47" s="423"/>
      <c r="C47" s="112"/>
      <c r="D47" s="1284" t="s">
        <v>847</v>
      </c>
      <c r="E47" s="1285">
        <f t="shared" ref="E47:AI47" si="6">E34+E45</f>
        <v>10</v>
      </c>
      <c r="F47" s="1285">
        <f t="shared" si="6"/>
        <v>8</v>
      </c>
      <c r="G47" s="1285">
        <f t="shared" si="6"/>
        <v>40</v>
      </c>
      <c r="H47" s="1285">
        <f t="shared" si="6"/>
        <v>44</v>
      </c>
      <c r="I47" s="1285">
        <f t="shared" si="6"/>
        <v>46</v>
      </c>
      <c r="J47" s="1285">
        <f t="shared" si="6"/>
        <v>46</v>
      </c>
      <c r="K47" s="1285">
        <f t="shared" si="6"/>
        <v>42</v>
      </c>
      <c r="L47" s="1285">
        <f t="shared" si="6"/>
        <v>9</v>
      </c>
      <c r="M47" s="1285">
        <f t="shared" si="6"/>
        <v>7</v>
      </c>
      <c r="N47" s="1285">
        <f t="shared" si="6"/>
        <v>42</v>
      </c>
      <c r="O47" s="1285">
        <f t="shared" si="6"/>
        <v>48</v>
      </c>
      <c r="P47" s="1285">
        <f t="shared" si="6"/>
        <v>46</v>
      </c>
      <c r="Q47" s="1285">
        <f t="shared" si="6"/>
        <v>46</v>
      </c>
      <c r="R47" s="1285">
        <f t="shared" si="6"/>
        <v>42</v>
      </c>
      <c r="S47" s="1285">
        <f t="shared" si="6"/>
        <v>10</v>
      </c>
      <c r="T47" s="1285">
        <f t="shared" si="6"/>
        <v>8</v>
      </c>
      <c r="U47" s="1285">
        <f t="shared" si="6"/>
        <v>43</v>
      </c>
      <c r="V47" s="1285">
        <f t="shared" si="6"/>
        <v>50</v>
      </c>
      <c r="W47" s="1285">
        <f t="shared" si="6"/>
        <v>50</v>
      </c>
      <c r="X47" s="1285">
        <f t="shared" si="6"/>
        <v>50</v>
      </c>
      <c r="Y47" s="1285">
        <f t="shared" si="6"/>
        <v>42</v>
      </c>
      <c r="Z47" s="1285">
        <f t="shared" si="6"/>
        <v>10</v>
      </c>
      <c r="AA47" s="1285">
        <f t="shared" si="6"/>
        <v>9</v>
      </c>
      <c r="AB47" s="1285">
        <f t="shared" si="6"/>
        <v>9</v>
      </c>
      <c r="AC47" s="1285">
        <f t="shared" si="6"/>
        <v>43</v>
      </c>
      <c r="AD47" s="1285">
        <f t="shared" si="6"/>
        <v>49</v>
      </c>
      <c r="AE47" s="1285">
        <f t="shared" si="6"/>
        <v>47</v>
      </c>
      <c r="AF47" s="1285">
        <f t="shared" si="6"/>
        <v>41</v>
      </c>
      <c r="AG47" s="1285">
        <f t="shared" si="6"/>
        <v>8</v>
      </c>
      <c r="AH47" s="1285">
        <f t="shared" si="6"/>
        <v>8</v>
      </c>
      <c r="AI47" s="1285" t="str">
        <f t="shared" si="6"/>
        <v>#REF!</v>
      </c>
      <c r="AJ47" s="1285"/>
      <c r="AK47" s="257"/>
    </row>
    <row r="48" ht="15.75" customHeight="1">
      <c r="A48" s="260"/>
      <c r="B48" s="423"/>
      <c r="C48" s="112"/>
      <c r="D48" s="1321" t="s">
        <v>927</v>
      </c>
      <c r="E48" s="1322"/>
      <c r="F48" s="1322"/>
      <c r="G48" s="1322"/>
      <c r="H48" s="1322"/>
      <c r="I48" s="1322"/>
      <c r="J48" s="1322"/>
      <c r="K48" s="1322"/>
      <c r="L48" s="1322"/>
      <c r="M48" s="1322"/>
      <c r="N48" s="1322"/>
      <c r="O48" s="1322"/>
      <c r="P48" s="1322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322"/>
      <c r="AC48" s="1322"/>
      <c r="AD48" s="1322"/>
      <c r="AE48" s="1322"/>
      <c r="AF48" s="1322"/>
      <c r="AG48" s="1322"/>
      <c r="AH48" s="1322"/>
      <c r="AI48" s="1322"/>
      <c r="AJ48" s="1323"/>
      <c r="AK48" s="257"/>
    </row>
    <row r="49" ht="15.75" customHeight="1">
      <c r="A49" s="260"/>
      <c r="B49" s="423"/>
      <c r="C49" s="112"/>
      <c r="D49" s="1324"/>
      <c r="AJ49" s="1325"/>
      <c r="AK49" s="257"/>
    </row>
    <row r="50" ht="15.75" customHeight="1">
      <c r="A50" s="260"/>
      <c r="B50" s="423"/>
      <c r="C50" s="112"/>
      <c r="D50" s="1324"/>
      <c r="AJ50" s="1325"/>
      <c r="AK50" s="257"/>
    </row>
    <row r="51" ht="15.75" customHeight="1">
      <c r="A51" s="260"/>
      <c r="B51" s="423"/>
      <c r="C51" s="112"/>
      <c r="D51" s="1324"/>
      <c r="AJ51" s="1325"/>
      <c r="AK51" s="257"/>
    </row>
    <row r="52" ht="8.25" customHeight="1">
      <c r="A52" s="260"/>
      <c r="B52" s="423"/>
      <c r="C52" s="112"/>
      <c r="D52" s="1326"/>
      <c r="E52" s="1327"/>
      <c r="F52" s="1327"/>
      <c r="G52" s="1327"/>
      <c r="H52" s="1327"/>
      <c r="I52" s="1327"/>
      <c r="J52" s="1327"/>
      <c r="K52" s="1327"/>
      <c r="L52" s="1327"/>
      <c r="M52" s="1327"/>
      <c r="N52" s="1327"/>
      <c r="O52" s="1327"/>
      <c r="P52" s="1327"/>
      <c r="Q52" s="1327"/>
      <c r="R52" s="1327"/>
      <c r="S52" s="1327"/>
      <c r="T52" s="1327"/>
      <c r="U52" s="1327"/>
      <c r="V52" s="1327"/>
      <c r="W52" s="1327"/>
      <c r="X52" s="1327"/>
      <c r="Y52" s="1327"/>
      <c r="Z52" s="1327"/>
      <c r="AA52" s="1327"/>
      <c r="AB52" s="1327"/>
      <c r="AC52" s="1327"/>
      <c r="AD52" s="1327"/>
      <c r="AE52" s="1327"/>
      <c r="AF52" s="1327"/>
      <c r="AG52" s="1327"/>
      <c r="AH52" s="1327"/>
      <c r="AI52" s="1327"/>
      <c r="AJ52" s="1328"/>
      <c r="AK52" s="257"/>
    </row>
    <row r="53" ht="15.75" customHeight="1">
      <c r="A53" s="1187">
        <v>1.0</v>
      </c>
      <c r="B53" s="759" t="s">
        <v>676</v>
      </c>
      <c r="C53" s="31"/>
      <c r="D53" s="1003"/>
      <c r="E53" s="1252"/>
      <c r="F53" s="1252"/>
      <c r="G53" s="1200">
        <v>9.0</v>
      </c>
      <c r="H53" s="1200">
        <v>9.0</v>
      </c>
      <c r="I53" s="1200">
        <v>9.0</v>
      </c>
      <c r="J53" s="1200">
        <v>9.0</v>
      </c>
      <c r="K53" s="1200">
        <v>9.0</v>
      </c>
      <c r="L53" s="1329"/>
      <c r="M53" s="1330"/>
      <c r="N53" s="1331">
        <v>9.0</v>
      </c>
      <c r="O53" s="1331">
        <v>9.0</v>
      </c>
      <c r="P53" s="1331">
        <v>9.0</v>
      </c>
      <c r="Q53" s="1331">
        <v>9.0</v>
      </c>
      <c r="R53" s="1331">
        <v>9.0</v>
      </c>
      <c r="S53" s="1329"/>
      <c r="T53" s="1330"/>
      <c r="U53" s="1332">
        <v>9.0</v>
      </c>
      <c r="V53" s="1332">
        <v>9.0</v>
      </c>
      <c r="W53" s="1332">
        <v>9.0</v>
      </c>
      <c r="X53" s="1332">
        <v>9.0</v>
      </c>
      <c r="Y53" s="1332">
        <v>9.0</v>
      </c>
      <c r="Z53" s="1333"/>
      <c r="AA53" s="1334"/>
      <c r="AB53" s="1335"/>
      <c r="AC53" s="1332">
        <v>9.0</v>
      </c>
      <c r="AD53" s="1332">
        <v>9.0</v>
      </c>
      <c r="AE53" s="1332">
        <v>9.0</v>
      </c>
      <c r="AF53" s="1332">
        <v>9.0</v>
      </c>
      <c r="AG53" s="1336"/>
      <c r="AH53" s="1336"/>
      <c r="AI53" s="1200"/>
      <c r="AJ53" s="889">
        <f t="shared" ref="AJ53:AJ57" si="7">COUNT(E53:AG53)</f>
        <v>19</v>
      </c>
      <c r="AK53" s="257"/>
    </row>
    <row r="54" ht="15.75" customHeight="1">
      <c r="A54" s="1187">
        <v>2.0</v>
      </c>
      <c r="B54" s="858" t="s">
        <v>849</v>
      </c>
      <c r="C54" s="31"/>
      <c r="D54" s="915"/>
      <c r="E54" s="971"/>
      <c r="F54" s="971"/>
      <c r="G54" s="905">
        <v>9.0</v>
      </c>
      <c r="H54" s="905">
        <v>9.0</v>
      </c>
      <c r="I54" s="905">
        <v>9.0</v>
      </c>
      <c r="J54" s="905">
        <v>9.0</v>
      </c>
      <c r="K54" s="905">
        <v>9.0</v>
      </c>
      <c r="L54" s="1329"/>
      <c r="M54" s="1330"/>
      <c r="N54" s="1331">
        <v>9.0</v>
      </c>
      <c r="O54" s="1331">
        <v>9.0</v>
      </c>
      <c r="P54" s="1331">
        <v>9.0</v>
      </c>
      <c r="Q54" s="1331">
        <v>9.0</v>
      </c>
      <c r="R54" s="1331">
        <v>9.0</v>
      </c>
      <c r="S54" s="1329"/>
      <c r="T54" s="1337"/>
      <c r="U54" s="1338">
        <v>9.0</v>
      </c>
      <c r="V54" s="1339">
        <v>9.0</v>
      </c>
      <c r="W54" s="1339">
        <v>9.0</v>
      </c>
      <c r="X54" s="1339">
        <v>9.0</v>
      </c>
      <c r="Y54" s="1339">
        <v>9.0</v>
      </c>
      <c r="Z54" s="1340"/>
      <c r="AA54" s="1341"/>
      <c r="AB54" s="1342"/>
      <c r="AC54" s="1339">
        <v>9.0</v>
      </c>
      <c r="AD54" s="1339">
        <v>9.0</v>
      </c>
      <c r="AE54" s="1339">
        <v>9.0</v>
      </c>
      <c r="AF54" s="1339">
        <v>9.0</v>
      </c>
      <c r="AG54" s="1343"/>
      <c r="AH54" s="1344"/>
      <c r="AI54" s="1250"/>
      <c r="AJ54" s="404">
        <f t="shared" si="7"/>
        <v>19</v>
      </c>
      <c r="AK54" s="257"/>
    </row>
    <row r="55" ht="15.75" customHeight="1">
      <c r="A55" s="1185">
        <v>3.0</v>
      </c>
      <c r="B55" s="858" t="s">
        <v>850</v>
      </c>
      <c r="C55" s="31"/>
      <c r="D55" s="821"/>
      <c r="E55" s="971"/>
      <c r="F55" s="971"/>
      <c r="G55" s="905">
        <v>9.0</v>
      </c>
      <c r="H55" s="905">
        <v>9.0</v>
      </c>
      <c r="I55" s="905">
        <v>9.0</v>
      </c>
      <c r="J55" s="905">
        <v>9.0</v>
      </c>
      <c r="K55" s="905">
        <v>9.0</v>
      </c>
      <c r="L55" s="1329"/>
      <c r="M55" s="1330"/>
      <c r="N55" s="1331">
        <v>9.0</v>
      </c>
      <c r="O55" s="1331">
        <v>9.0</v>
      </c>
      <c r="P55" s="1331">
        <v>9.0</v>
      </c>
      <c r="Q55" s="1331">
        <v>9.0</v>
      </c>
      <c r="R55" s="1331">
        <v>9.0</v>
      </c>
      <c r="S55" s="1329"/>
      <c r="T55" s="1330"/>
      <c r="U55" s="1331">
        <v>9.0</v>
      </c>
      <c r="V55" s="1331">
        <v>9.0</v>
      </c>
      <c r="W55" s="1331">
        <v>9.0</v>
      </c>
      <c r="X55" s="1331">
        <v>9.0</v>
      </c>
      <c r="Y55" s="1331">
        <v>9.0</v>
      </c>
      <c r="Z55" s="1329"/>
      <c r="AA55" s="1330"/>
      <c r="AB55" s="1345"/>
      <c r="AC55" s="1331">
        <v>9.0</v>
      </c>
      <c r="AD55" s="1331">
        <v>9.0</v>
      </c>
      <c r="AE55" s="1331">
        <v>9.0</v>
      </c>
      <c r="AF55" s="1331">
        <v>9.0</v>
      </c>
      <c r="AG55" s="1252"/>
      <c r="AH55" s="1252"/>
      <c r="AI55" s="905"/>
      <c r="AJ55" s="404">
        <f t="shared" si="7"/>
        <v>19</v>
      </c>
      <c r="AK55" s="257"/>
    </row>
    <row r="56" ht="15.75" customHeight="1">
      <c r="A56" s="1187">
        <v>4.0</v>
      </c>
      <c r="B56" s="858" t="s">
        <v>851</v>
      </c>
      <c r="C56" s="31"/>
      <c r="D56" s="821"/>
      <c r="E56" s="971"/>
      <c r="F56" s="971"/>
      <c r="G56" s="905">
        <v>9.0</v>
      </c>
      <c r="H56" s="905">
        <v>9.0</v>
      </c>
      <c r="I56" s="905">
        <v>9.0</v>
      </c>
      <c r="J56" s="905">
        <v>9.0</v>
      </c>
      <c r="K56" s="905">
        <v>9.0</v>
      </c>
      <c r="L56" s="1329"/>
      <c r="M56" s="1330"/>
      <c r="N56" s="1331">
        <v>9.0</v>
      </c>
      <c r="O56" s="1331">
        <v>9.0</v>
      </c>
      <c r="P56" s="1331">
        <v>9.0</v>
      </c>
      <c r="Q56" s="1331">
        <v>9.0</v>
      </c>
      <c r="R56" s="1331">
        <v>9.0</v>
      </c>
      <c r="S56" s="1329"/>
      <c r="T56" s="1330"/>
      <c r="U56" s="1331">
        <v>9.0</v>
      </c>
      <c r="V56" s="1331">
        <v>9.0</v>
      </c>
      <c r="W56" s="1331">
        <v>9.0</v>
      </c>
      <c r="X56" s="1331">
        <v>9.0</v>
      </c>
      <c r="Y56" s="1331">
        <v>9.0</v>
      </c>
      <c r="Z56" s="1329"/>
      <c r="AA56" s="1330"/>
      <c r="AB56" s="1345"/>
      <c r="AC56" s="1331">
        <v>9.0</v>
      </c>
      <c r="AD56" s="1331">
        <v>9.0</v>
      </c>
      <c r="AE56" s="1331">
        <v>9.0</v>
      </c>
      <c r="AF56" s="1331">
        <v>9.0</v>
      </c>
      <c r="AG56" s="981"/>
      <c r="AH56" s="971"/>
      <c r="AI56" s="905"/>
      <c r="AJ56" s="404">
        <f t="shared" si="7"/>
        <v>19</v>
      </c>
      <c r="AK56" s="257"/>
    </row>
    <row r="57" ht="15.75" customHeight="1">
      <c r="A57" s="1185">
        <v>5.0</v>
      </c>
      <c r="B57" s="858" t="s">
        <v>750</v>
      </c>
      <c r="C57" s="31"/>
      <c r="D57" s="821"/>
      <c r="E57" s="971"/>
      <c r="F57" s="971"/>
      <c r="G57" s="905">
        <v>9.0</v>
      </c>
      <c r="H57" s="905">
        <v>9.0</v>
      </c>
      <c r="I57" s="905">
        <v>9.0</v>
      </c>
      <c r="J57" s="905">
        <v>9.0</v>
      </c>
      <c r="K57" s="905">
        <v>9.0</v>
      </c>
      <c r="L57" s="1329"/>
      <c r="M57" s="1330"/>
      <c r="N57" s="1331">
        <v>9.0</v>
      </c>
      <c r="O57" s="1331">
        <v>9.0</v>
      </c>
      <c r="P57" s="1331">
        <v>9.0</v>
      </c>
      <c r="Q57" s="1331">
        <v>9.0</v>
      </c>
      <c r="R57" s="1331">
        <v>9.0</v>
      </c>
      <c r="S57" s="1329"/>
      <c r="T57" s="1330"/>
      <c r="U57" s="1331">
        <v>9.0</v>
      </c>
      <c r="V57" s="1331">
        <v>9.0</v>
      </c>
      <c r="W57" s="1331">
        <v>9.0</v>
      </c>
      <c r="X57" s="1331">
        <v>9.0</v>
      </c>
      <c r="Y57" s="1331">
        <v>9.0</v>
      </c>
      <c r="Z57" s="1329"/>
      <c r="AA57" s="1330"/>
      <c r="AB57" s="1345"/>
      <c r="AC57" s="1331">
        <v>9.0</v>
      </c>
      <c r="AD57" s="1331">
        <v>9.0</v>
      </c>
      <c r="AE57" s="1331">
        <v>9.0</v>
      </c>
      <c r="AF57" s="1331">
        <v>9.0</v>
      </c>
      <c r="AG57" s="971"/>
      <c r="AH57" s="971"/>
      <c r="AI57" s="905"/>
      <c r="AJ57" s="404">
        <f t="shared" si="7"/>
        <v>19</v>
      </c>
      <c r="AK57" s="257"/>
    </row>
    <row r="58" ht="15.75" hidden="1" customHeight="1">
      <c r="A58" s="1187"/>
      <c r="B58" s="858"/>
      <c r="C58" s="31"/>
      <c r="D58" s="821"/>
      <c r="E58" s="971"/>
      <c r="F58" s="905"/>
      <c r="G58" s="905"/>
      <c r="H58" s="905"/>
      <c r="I58" s="905"/>
      <c r="J58" s="905"/>
      <c r="K58" s="971"/>
      <c r="L58" s="971"/>
      <c r="M58" s="905"/>
      <c r="N58" s="905"/>
      <c r="O58" s="905"/>
      <c r="P58" s="905"/>
      <c r="Q58" s="905"/>
      <c r="R58" s="971"/>
      <c r="S58" s="971"/>
      <c r="T58" s="905"/>
      <c r="U58" s="905"/>
      <c r="V58" s="905"/>
      <c r="W58" s="905"/>
      <c r="X58" s="905"/>
      <c r="Y58" s="981"/>
      <c r="Z58" s="981"/>
      <c r="AA58" s="905"/>
      <c r="AB58" s="905"/>
      <c r="AC58" s="905"/>
      <c r="AD58" s="905"/>
      <c r="AE58" s="905"/>
      <c r="AF58" s="981"/>
      <c r="AG58" s="981"/>
      <c r="AH58" s="905"/>
      <c r="AI58" s="905"/>
      <c r="AJ58" s="404">
        <f>COUNT(D58:AI58)</f>
        <v>0</v>
      </c>
      <c r="AK58" s="257"/>
    </row>
    <row r="59" ht="15.75" customHeight="1">
      <c r="A59" s="79"/>
      <c r="B59" s="306"/>
      <c r="C59" s="79"/>
      <c r="D59" s="82"/>
      <c r="E59" s="82"/>
      <c r="F59" s="83"/>
      <c r="G59" s="84"/>
      <c r="H59" s="82"/>
      <c r="I59" s="82"/>
      <c r="J59" s="82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112"/>
      <c r="V59" s="112"/>
      <c r="W59" s="79"/>
      <c r="X59" s="79"/>
      <c r="Y59" s="79"/>
      <c r="Z59" s="79"/>
      <c r="AA59" s="112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42</v>
      </c>
      <c r="E60" s="1010">
        <v>9.0</v>
      </c>
      <c r="F60" s="82"/>
      <c r="G60" s="88"/>
      <c r="H60" s="79" t="s">
        <v>44</v>
      </c>
      <c r="I60" s="89"/>
      <c r="J60" s="89"/>
      <c r="K60" s="89"/>
      <c r="L60" s="89"/>
      <c r="M60" s="95"/>
      <c r="N60" s="79" t="s">
        <v>51</v>
      </c>
      <c r="Q60" s="79"/>
      <c r="R60" s="1287"/>
      <c r="S60" s="1288" t="s">
        <v>899</v>
      </c>
      <c r="U60" s="1154"/>
      <c r="V60" s="1154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0" t="s">
        <v>48</v>
      </c>
      <c r="E61" s="1192">
        <v>12.0</v>
      </c>
      <c r="F61" s="82"/>
      <c r="G61" s="90"/>
      <c r="H61" s="79" t="s">
        <v>45</v>
      </c>
      <c r="I61" s="82"/>
      <c r="J61" s="82"/>
      <c r="K61" s="82"/>
      <c r="L61" s="82"/>
      <c r="M61" s="485"/>
      <c r="N61" s="486" t="s">
        <v>310</v>
      </c>
      <c r="R61" s="82"/>
      <c r="U61" s="112"/>
      <c r="V61" s="1154"/>
      <c r="W61" s="1062"/>
      <c r="X61" s="1063"/>
      <c r="Y61" s="79"/>
      <c r="Z61" s="79"/>
      <c r="AA61" s="87"/>
      <c r="AB61" s="112"/>
      <c r="AC61" s="112"/>
      <c r="AD61" s="79"/>
      <c r="AE61" s="79"/>
      <c r="AF61" s="79"/>
      <c r="AG61" s="79"/>
      <c r="AH61" s="79"/>
      <c r="AI61" s="79"/>
      <c r="AJ61" s="82"/>
      <c r="AK61" s="92"/>
    </row>
    <row r="62" ht="15.75" customHeight="1">
      <c r="A62" s="306"/>
      <c r="B62" s="306"/>
      <c r="C62" s="1237"/>
      <c r="D62" s="1194" t="s">
        <v>795</v>
      </c>
      <c r="E62" s="1195" t="s">
        <v>193</v>
      </c>
      <c r="F62" s="1238"/>
      <c r="G62" s="256"/>
      <c r="H62" s="82" t="s">
        <v>46</v>
      </c>
      <c r="I62" s="1239"/>
      <c r="J62" s="1239"/>
      <c r="K62" s="1239"/>
      <c r="L62" s="1239"/>
      <c r="M62" s="1289"/>
      <c r="N62" s="1346" t="s">
        <v>900</v>
      </c>
      <c r="O62" s="1347"/>
      <c r="P62" s="1348"/>
      <c r="Q62" s="1239"/>
      <c r="R62" s="1239"/>
      <c r="S62" s="1239"/>
      <c r="T62" s="1239"/>
      <c r="U62" s="1240"/>
      <c r="V62" s="1240"/>
      <c r="W62" s="1239"/>
      <c r="X62" s="1239"/>
      <c r="Y62" s="1239"/>
      <c r="Z62" s="1239"/>
      <c r="AA62" s="1240"/>
      <c r="AB62" s="1240"/>
      <c r="AC62" s="1240"/>
      <c r="AD62" s="1239"/>
      <c r="AE62" s="1239"/>
      <c r="AF62" s="1239"/>
      <c r="AG62" s="1239"/>
      <c r="AH62" s="1239"/>
      <c r="AI62" s="1239"/>
      <c r="AJ62" s="1241"/>
      <c r="AK62" s="1242"/>
    </row>
    <row r="63" ht="16.5" customHeight="1">
      <c r="A63" s="103"/>
      <c r="B63" s="104"/>
      <c r="C63" s="103"/>
      <c r="AK63" s="573"/>
    </row>
    <row r="64" ht="18.0" customHeight="1">
      <c r="A64" s="19">
        <v>1.0</v>
      </c>
      <c r="B64" s="807" t="s">
        <v>752</v>
      </c>
      <c r="C64" s="807" t="s">
        <v>866</v>
      </c>
      <c r="D64" s="869">
        <v>8.9220318245E10</v>
      </c>
      <c r="E64" s="971"/>
      <c r="F64" s="971"/>
      <c r="G64" s="905">
        <v>9.0</v>
      </c>
      <c r="H64" s="905">
        <v>9.0</v>
      </c>
      <c r="I64" s="905">
        <v>9.0</v>
      </c>
      <c r="J64" s="905">
        <v>9.0</v>
      </c>
      <c r="K64" s="905">
        <v>9.0</v>
      </c>
      <c r="L64" s="1349"/>
      <c r="M64" s="1350"/>
      <c r="N64" s="1351">
        <v>9.0</v>
      </c>
      <c r="O64" s="1351">
        <v>9.0</v>
      </c>
      <c r="P64" s="1351">
        <v>9.0</v>
      </c>
      <c r="Q64" s="1351">
        <v>9.0</v>
      </c>
      <c r="R64" s="1351">
        <v>9.0</v>
      </c>
      <c r="S64" s="1349"/>
      <c r="T64" s="1350"/>
      <c r="U64" s="1351">
        <v>9.0</v>
      </c>
      <c r="V64" s="1351">
        <v>9.0</v>
      </c>
      <c r="W64" s="1351">
        <v>9.0</v>
      </c>
      <c r="X64" s="1351">
        <v>9.0</v>
      </c>
      <c r="Y64" s="1351">
        <v>9.0</v>
      </c>
      <c r="Z64" s="1349"/>
      <c r="AA64" s="1350"/>
      <c r="AB64" s="1352"/>
      <c r="AC64" s="1351">
        <v>9.0</v>
      </c>
      <c r="AD64" s="1351">
        <v>9.0</v>
      </c>
      <c r="AE64" s="1351">
        <v>9.0</v>
      </c>
      <c r="AF64" s="1351">
        <v>9.0</v>
      </c>
      <c r="AG64" s="971"/>
      <c r="AH64" s="971"/>
      <c r="AI64" s="905"/>
      <c r="AJ64" s="404">
        <f t="shared" ref="AJ64:AJ74" si="8">COUNT(E64:AG64)</f>
        <v>19</v>
      </c>
      <c r="AK64" s="257"/>
    </row>
    <row r="65" ht="18.0" customHeight="1">
      <c r="A65" s="807">
        <v>2.0</v>
      </c>
      <c r="B65" s="807" t="s">
        <v>852</v>
      </c>
      <c r="C65" s="807" t="s">
        <v>853</v>
      </c>
      <c r="D65" s="869">
        <v>8.9220211441E10</v>
      </c>
      <c r="E65" s="971"/>
      <c r="F65" s="971"/>
      <c r="G65" s="905">
        <v>9.0</v>
      </c>
      <c r="H65" s="905">
        <v>9.0</v>
      </c>
      <c r="I65" s="905">
        <v>9.0</v>
      </c>
      <c r="J65" s="905">
        <v>9.0</v>
      </c>
      <c r="K65" s="905">
        <v>9.0</v>
      </c>
      <c r="L65" s="1277"/>
      <c r="M65" s="1277"/>
      <c r="N65" s="1331">
        <v>9.0</v>
      </c>
      <c r="O65" s="1331">
        <v>9.0</v>
      </c>
      <c r="P65" s="1331">
        <v>9.0</v>
      </c>
      <c r="Q65" s="1331">
        <v>9.0</v>
      </c>
      <c r="R65" s="1331">
        <v>9.0</v>
      </c>
      <c r="S65" s="1329"/>
      <c r="T65" s="1330"/>
      <c r="U65" s="1331">
        <v>9.0</v>
      </c>
      <c r="V65" s="1331">
        <v>9.0</v>
      </c>
      <c r="W65" s="1331">
        <v>9.0</v>
      </c>
      <c r="X65" s="1331">
        <v>9.0</v>
      </c>
      <c r="Y65" s="1331">
        <v>9.0</v>
      </c>
      <c r="Z65" s="1329"/>
      <c r="AA65" s="1330"/>
      <c r="AB65" s="1345"/>
      <c r="AC65" s="1331">
        <v>9.0</v>
      </c>
      <c r="AD65" s="1331">
        <v>9.0</v>
      </c>
      <c r="AE65" s="1331">
        <v>9.0</v>
      </c>
      <c r="AF65" s="1331">
        <v>9.0</v>
      </c>
      <c r="AG65" s="981"/>
      <c r="AH65" s="971"/>
      <c r="AI65" s="905"/>
      <c r="AJ65" s="404">
        <f t="shared" si="8"/>
        <v>19</v>
      </c>
      <c r="AK65" s="257"/>
    </row>
    <row r="66" ht="18.0" customHeight="1">
      <c r="A66" s="19">
        <v>3.0</v>
      </c>
      <c r="B66" s="819" t="s">
        <v>854</v>
      </c>
      <c r="C66" s="807" t="s">
        <v>855</v>
      </c>
      <c r="D66" s="1197">
        <v>8.9220200813E10</v>
      </c>
      <c r="E66" s="971"/>
      <c r="F66" s="971"/>
      <c r="G66" s="905">
        <v>9.0</v>
      </c>
      <c r="H66" s="905">
        <v>9.0</v>
      </c>
      <c r="I66" s="905">
        <v>9.0</v>
      </c>
      <c r="J66" s="905">
        <v>9.0</v>
      </c>
      <c r="K66" s="905">
        <v>9.0</v>
      </c>
      <c r="L66" s="1349"/>
      <c r="M66" s="1350"/>
      <c r="N66" s="1351">
        <v>9.0</v>
      </c>
      <c r="O66" s="1351">
        <v>9.0</v>
      </c>
      <c r="P66" s="1351">
        <v>9.0</v>
      </c>
      <c r="Q66" s="1351">
        <v>9.0</v>
      </c>
      <c r="R66" s="1351">
        <v>9.0</v>
      </c>
      <c r="S66" s="1349"/>
      <c r="T66" s="1350"/>
      <c r="U66" s="1351">
        <v>9.0</v>
      </c>
      <c r="V66" s="1351">
        <v>9.0</v>
      </c>
      <c r="W66" s="1351">
        <v>9.0</v>
      </c>
      <c r="X66" s="1351">
        <v>9.0</v>
      </c>
      <c r="Y66" s="1351">
        <v>9.0</v>
      </c>
      <c r="Z66" s="1349"/>
      <c r="AA66" s="1350"/>
      <c r="AB66" s="1352"/>
      <c r="AC66" s="1351">
        <v>9.0</v>
      </c>
      <c r="AD66" s="1351">
        <v>9.0</v>
      </c>
      <c r="AE66" s="1351">
        <v>9.0</v>
      </c>
      <c r="AF66" s="1351">
        <v>9.0</v>
      </c>
      <c r="AG66" s="971"/>
      <c r="AH66" s="971"/>
      <c r="AI66" s="905"/>
      <c r="AJ66" s="404">
        <f t="shared" si="8"/>
        <v>19</v>
      </c>
      <c r="AK66" s="257"/>
    </row>
    <row r="67" ht="18.0" customHeight="1">
      <c r="A67" s="807">
        <v>4.0</v>
      </c>
      <c r="B67" s="19" t="s">
        <v>73</v>
      </c>
      <c r="C67" s="1202" t="s">
        <v>877</v>
      </c>
      <c r="D67" s="869">
        <v>8.9220318285E10</v>
      </c>
      <c r="E67" s="971"/>
      <c r="F67" s="971"/>
      <c r="G67" s="905">
        <v>9.0</v>
      </c>
      <c r="H67" s="905">
        <v>9.0</v>
      </c>
      <c r="I67" s="905">
        <v>9.0</v>
      </c>
      <c r="J67" s="905">
        <v>9.0</v>
      </c>
      <c r="K67" s="905">
        <v>9.0</v>
      </c>
      <c r="L67" s="1349"/>
      <c r="M67" s="1350"/>
      <c r="N67" s="1351">
        <v>9.0</v>
      </c>
      <c r="O67" s="1351">
        <v>9.0</v>
      </c>
      <c r="P67" s="1351">
        <v>9.0</v>
      </c>
      <c r="Q67" s="1351">
        <v>9.0</v>
      </c>
      <c r="R67" s="1351">
        <v>9.0</v>
      </c>
      <c r="S67" s="1349"/>
      <c r="T67" s="1350"/>
      <c r="U67" s="1351">
        <v>9.0</v>
      </c>
      <c r="V67" s="1351">
        <v>9.0</v>
      </c>
      <c r="W67" s="1351">
        <v>9.0</v>
      </c>
      <c r="X67" s="1351">
        <v>9.0</v>
      </c>
      <c r="Y67" s="1351">
        <v>9.0</v>
      </c>
      <c r="Z67" s="1349"/>
      <c r="AA67" s="1350"/>
      <c r="AB67" s="1352"/>
      <c r="AC67" s="1351">
        <v>9.0</v>
      </c>
      <c r="AD67" s="1351">
        <v>9.0</v>
      </c>
      <c r="AE67" s="1351">
        <v>9.0</v>
      </c>
      <c r="AF67" s="1351">
        <v>9.0</v>
      </c>
      <c r="AG67" s="971"/>
      <c r="AH67" s="971"/>
      <c r="AI67" s="905"/>
      <c r="AJ67" s="404">
        <f t="shared" si="8"/>
        <v>19</v>
      </c>
      <c r="AK67" s="257"/>
    </row>
    <row r="68" ht="17.25" customHeight="1">
      <c r="A68" s="807">
        <v>5.0</v>
      </c>
      <c r="B68" s="19" t="s">
        <v>69</v>
      </c>
      <c r="C68" s="19" t="s">
        <v>70</v>
      </c>
      <c r="D68" s="869">
        <v>8.9220318242E10</v>
      </c>
      <c r="E68" s="971"/>
      <c r="F68" s="971"/>
      <c r="G68" s="905">
        <v>9.0</v>
      </c>
      <c r="H68" s="905">
        <v>9.0</v>
      </c>
      <c r="I68" s="905">
        <v>9.0</v>
      </c>
      <c r="J68" s="905">
        <v>9.0</v>
      </c>
      <c r="K68" s="905">
        <v>9.0</v>
      </c>
      <c r="L68" s="1329"/>
      <c r="M68" s="1330"/>
      <c r="N68" s="1331">
        <v>9.0</v>
      </c>
      <c r="O68" s="1331">
        <v>9.0</v>
      </c>
      <c r="P68" s="1331">
        <v>9.0</v>
      </c>
      <c r="Q68" s="1331">
        <v>9.0</v>
      </c>
      <c r="R68" s="1331">
        <v>9.0</v>
      </c>
      <c r="S68" s="1329"/>
      <c r="T68" s="1330"/>
      <c r="U68" s="1331">
        <v>9.0</v>
      </c>
      <c r="V68" s="1331">
        <v>9.0</v>
      </c>
      <c r="W68" s="1331">
        <v>9.0</v>
      </c>
      <c r="X68" s="1331">
        <v>9.0</v>
      </c>
      <c r="Y68" s="1331">
        <v>9.0</v>
      </c>
      <c r="Z68" s="1329"/>
      <c r="AA68" s="1330"/>
      <c r="AB68" s="1345"/>
      <c r="AC68" s="1331">
        <v>9.0</v>
      </c>
      <c r="AD68" s="1331">
        <v>9.0</v>
      </c>
      <c r="AE68" s="1331">
        <v>9.0</v>
      </c>
      <c r="AF68" s="1331">
        <v>9.0</v>
      </c>
      <c r="AG68" s="981"/>
      <c r="AH68" s="971"/>
      <c r="AI68" s="905"/>
      <c r="AJ68" s="404">
        <f t="shared" si="8"/>
        <v>19</v>
      </c>
      <c r="AK68" s="257"/>
    </row>
    <row r="69" ht="17.25" customHeight="1">
      <c r="A69" s="19">
        <v>6.0</v>
      </c>
      <c r="B69" s="19" t="s">
        <v>72</v>
      </c>
      <c r="C69" s="19" t="s">
        <v>70</v>
      </c>
      <c r="D69" s="869">
        <v>8.9221946634E10</v>
      </c>
      <c r="E69" s="971">
        <v>12.0</v>
      </c>
      <c r="F69" s="971">
        <v>12.0</v>
      </c>
      <c r="G69" s="905"/>
      <c r="H69" s="905"/>
      <c r="I69" s="905">
        <v>12.0</v>
      </c>
      <c r="J69" s="905">
        <v>12.0</v>
      </c>
      <c r="K69" s="905"/>
      <c r="L69" s="981"/>
      <c r="M69" s="971">
        <v>12.0</v>
      </c>
      <c r="N69" s="905">
        <v>12.0</v>
      </c>
      <c r="O69" s="905"/>
      <c r="P69" s="905"/>
      <c r="Q69" s="905">
        <v>12.0</v>
      </c>
      <c r="R69" s="905">
        <v>12.0</v>
      </c>
      <c r="S69" s="971"/>
      <c r="T69" s="971"/>
      <c r="U69" s="905">
        <v>12.0</v>
      </c>
      <c r="V69" s="905">
        <v>12.0</v>
      </c>
      <c r="W69" s="905"/>
      <c r="X69" s="905"/>
      <c r="Y69" s="905">
        <v>12.0</v>
      </c>
      <c r="Z69" s="971">
        <v>12.0</v>
      </c>
      <c r="AA69" s="971"/>
      <c r="AB69" s="971"/>
      <c r="AC69" s="905">
        <v>12.0</v>
      </c>
      <c r="AD69" s="905">
        <v>12.0</v>
      </c>
      <c r="AE69" s="905"/>
      <c r="AF69" s="905"/>
      <c r="AG69" s="971">
        <v>12.0</v>
      </c>
      <c r="AH69" s="971">
        <v>12.0</v>
      </c>
      <c r="AI69" s="905"/>
      <c r="AJ69" s="404">
        <f t="shared" si="8"/>
        <v>15</v>
      </c>
      <c r="AK69" s="257"/>
    </row>
    <row r="70" ht="17.25" customHeight="1">
      <c r="A70" s="807">
        <v>7.0</v>
      </c>
      <c r="B70" s="807" t="s">
        <v>856</v>
      </c>
      <c r="C70" s="19" t="s">
        <v>70</v>
      </c>
      <c r="D70" s="871">
        <v>8.9221277764E10</v>
      </c>
      <c r="E70" s="971"/>
      <c r="F70" s="971"/>
      <c r="G70" s="905">
        <v>12.0</v>
      </c>
      <c r="H70" s="905">
        <v>12.0</v>
      </c>
      <c r="I70" s="905"/>
      <c r="J70" s="905"/>
      <c r="K70" s="905">
        <v>12.0</v>
      </c>
      <c r="L70" s="971">
        <v>12.0</v>
      </c>
      <c r="M70" s="971"/>
      <c r="N70" s="905"/>
      <c r="O70" s="905">
        <v>12.0</v>
      </c>
      <c r="P70" s="905">
        <v>12.0</v>
      </c>
      <c r="Q70" s="905"/>
      <c r="R70" s="905"/>
      <c r="S70" s="971">
        <v>12.0</v>
      </c>
      <c r="T70" s="971">
        <v>12.0</v>
      </c>
      <c r="U70" s="983"/>
      <c r="V70" s="983"/>
      <c r="W70" s="983"/>
      <c r="X70" s="983"/>
      <c r="Y70" s="983"/>
      <c r="Z70" s="983"/>
      <c r="AA70" s="983"/>
      <c r="AB70" s="983"/>
      <c r="AC70" s="983"/>
      <c r="AD70" s="983"/>
      <c r="AE70" s="983"/>
      <c r="AF70" s="983"/>
      <c r="AG70" s="983"/>
      <c r="AH70" s="983"/>
      <c r="AI70" s="905"/>
      <c r="AJ70" s="404">
        <f t="shared" si="8"/>
        <v>8</v>
      </c>
      <c r="AK70" s="257"/>
    </row>
    <row r="71" ht="17.25" customHeight="1">
      <c r="A71" s="807">
        <v>8.0</v>
      </c>
      <c r="B71" s="807" t="s">
        <v>928</v>
      </c>
      <c r="C71" s="19" t="s">
        <v>70</v>
      </c>
      <c r="D71" s="871">
        <v>8.9221277764E10</v>
      </c>
      <c r="E71" s="971"/>
      <c r="F71" s="971"/>
      <c r="G71" s="905"/>
      <c r="H71" s="905"/>
      <c r="I71" s="905"/>
      <c r="J71" s="905"/>
      <c r="K71" s="905"/>
      <c r="L71" s="971"/>
      <c r="M71" s="1353"/>
      <c r="N71" s="1250"/>
      <c r="O71" s="1250"/>
      <c r="P71" s="1250"/>
      <c r="Q71" s="1250"/>
      <c r="R71" s="1250"/>
      <c r="S71" s="971"/>
      <c r="T71" s="1353"/>
      <c r="U71" s="1250"/>
      <c r="V71" s="1250"/>
      <c r="W71" s="1250">
        <v>12.0</v>
      </c>
      <c r="X71" s="1250">
        <v>12.0</v>
      </c>
      <c r="Y71" s="1250"/>
      <c r="Z71" s="971"/>
      <c r="AA71" s="1353">
        <v>12.0</v>
      </c>
      <c r="AB71" s="1353">
        <v>12.0</v>
      </c>
      <c r="AC71" s="1250"/>
      <c r="AD71" s="1250"/>
      <c r="AE71" s="1250">
        <v>12.0</v>
      </c>
      <c r="AF71" s="1250">
        <v>12.0</v>
      </c>
      <c r="AG71" s="971"/>
      <c r="AH71" s="971"/>
      <c r="AI71" s="905"/>
      <c r="AJ71" s="404">
        <f t="shared" si="8"/>
        <v>6</v>
      </c>
      <c r="AK71" s="257"/>
    </row>
    <row r="72" ht="17.25" customHeight="1">
      <c r="A72" s="807">
        <v>9.0</v>
      </c>
      <c r="B72" s="807" t="s">
        <v>783</v>
      </c>
      <c r="C72" s="1202" t="s">
        <v>784</v>
      </c>
      <c r="D72" s="871">
        <v>8.9226140064E10</v>
      </c>
      <c r="E72" s="971"/>
      <c r="F72" s="971"/>
      <c r="G72" s="905">
        <v>9.0</v>
      </c>
      <c r="H72" s="905">
        <v>9.0</v>
      </c>
      <c r="I72" s="905">
        <v>9.0</v>
      </c>
      <c r="J72" s="905">
        <v>9.0</v>
      </c>
      <c r="K72" s="905">
        <v>9.0</v>
      </c>
      <c r="L72" s="1349"/>
      <c r="M72" s="1350"/>
      <c r="N72" s="1351">
        <v>9.0</v>
      </c>
      <c r="O72" s="1351">
        <v>9.0</v>
      </c>
      <c r="P72" s="1351">
        <v>9.0</v>
      </c>
      <c r="Q72" s="1351">
        <v>9.0</v>
      </c>
      <c r="R72" s="1351">
        <v>9.0</v>
      </c>
      <c r="S72" s="1349"/>
      <c r="T72" s="1350"/>
      <c r="U72" s="1351">
        <v>9.0</v>
      </c>
      <c r="V72" s="1351">
        <v>9.0</v>
      </c>
      <c r="W72" s="1351">
        <v>9.0</v>
      </c>
      <c r="X72" s="1351">
        <v>9.0</v>
      </c>
      <c r="Y72" s="1351">
        <v>9.0</v>
      </c>
      <c r="Z72" s="1349"/>
      <c r="AA72" s="1350"/>
      <c r="AB72" s="1352"/>
      <c r="AC72" s="1351">
        <v>9.0</v>
      </c>
      <c r="AD72" s="1351">
        <v>9.0</v>
      </c>
      <c r="AE72" s="1351">
        <v>9.0</v>
      </c>
      <c r="AF72" s="1351">
        <v>9.0</v>
      </c>
      <c r="AG72" s="971"/>
      <c r="AH72" s="971"/>
      <c r="AI72" s="905"/>
      <c r="AJ72" s="404">
        <f t="shared" si="8"/>
        <v>19</v>
      </c>
      <c r="AK72" s="257"/>
    </row>
    <row r="73" ht="17.25" customHeight="1">
      <c r="A73" s="807">
        <v>10.0</v>
      </c>
      <c r="B73" s="807" t="s">
        <v>857</v>
      </c>
      <c r="C73" s="1202" t="s">
        <v>784</v>
      </c>
      <c r="D73" s="871">
        <v>8.9220220031E10</v>
      </c>
      <c r="E73" s="971"/>
      <c r="F73" s="971"/>
      <c r="G73" s="905">
        <v>9.0</v>
      </c>
      <c r="H73" s="905">
        <v>9.0</v>
      </c>
      <c r="I73" s="905">
        <v>9.0</v>
      </c>
      <c r="J73" s="905">
        <v>9.0</v>
      </c>
      <c r="K73" s="905">
        <v>9.0</v>
      </c>
      <c r="L73" s="1329"/>
      <c r="M73" s="1330"/>
      <c r="N73" s="1331">
        <v>9.0</v>
      </c>
      <c r="O73" s="1331">
        <v>9.0</v>
      </c>
      <c r="P73" s="1331">
        <v>9.0</v>
      </c>
      <c r="Q73" s="1331">
        <v>9.0</v>
      </c>
      <c r="R73" s="1331">
        <v>9.0</v>
      </c>
      <c r="S73" s="1329"/>
      <c r="T73" s="1330"/>
      <c r="U73" s="1331">
        <v>9.0</v>
      </c>
      <c r="V73" s="1331">
        <v>9.0</v>
      </c>
      <c r="W73" s="1331">
        <v>9.0</v>
      </c>
      <c r="X73" s="1331">
        <v>9.0</v>
      </c>
      <c r="Y73" s="1331">
        <v>9.0</v>
      </c>
      <c r="Z73" s="1329"/>
      <c r="AA73" s="1330"/>
      <c r="AB73" s="1345"/>
      <c r="AC73" s="1331">
        <v>9.0</v>
      </c>
      <c r="AD73" s="1331">
        <v>9.0</v>
      </c>
      <c r="AE73" s="1331">
        <v>9.0</v>
      </c>
      <c r="AF73" s="1331">
        <v>9.0</v>
      </c>
      <c r="AG73" s="981"/>
      <c r="AH73" s="971"/>
      <c r="AI73" s="905"/>
      <c r="AJ73" s="404">
        <f t="shared" si="8"/>
        <v>19</v>
      </c>
      <c r="AK73" s="257"/>
    </row>
    <row r="74" ht="15.75" customHeight="1">
      <c r="A74" s="807">
        <v>11.0</v>
      </c>
      <c r="B74" s="807" t="s">
        <v>929</v>
      </c>
      <c r="C74" s="1202" t="s">
        <v>904</v>
      </c>
      <c r="D74" s="871">
        <v>8.9221945883E10</v>
      </c>
      <c r="E74" s="971"/>
      <c r="F74" s="971"/>
      <c r="G74" s="905">
        <v>9.0</v>
      </c>
      <c r="H74" s="905">
        <v>9.0</v>
      </c>
      <c r="I74" s="905">
        <v>9.0</v>
      </c>
      <c r="J74" s="905">
        <v>9.0</v>
      </c>
      <c r="K74" s="905">
        <v>9.0</v>
      </c>
      <c r="L74" s="1329"/>
      <c r="M74" s="1330"/>
      <c r="N74" s="1331">
        <v>9.0</v>
      </c>
      <c r="O74" s="1331">
        <v>9.0</v>
      </c>
      <c r="P74" s="1331">
        <v>9.0</v>
      </c>
      <c r="Q74" s="1331">
        <v>9.0</v>
      </c>
      <c r="R74" s="1331">
        <v>9.0</v>
      </c>
      <c r="S74" s="1329"/>
      <c r="T74" s="1330"/>
      <c r="U74" s="1331">
        <v>9.0</v>
      </c>
      <c r="V74" s="1331">
        <v>9.0</v>
      </c>
      <c r="W74" s="1331">
        <v>9.0</v>
      </c>
      <c r="X74" s="1331">
        <v>9.0</v>
      </c>
      <c r="Y74" s="1331">
        <v>9.0</v>
      </c>
      <c r="Z74" s="1329"/>
      <c r="AA74" s="1330"/>
      <c r="AB74" s="1345"/>
      <c r="AC74" s="1132">
        <v>12.0</v>
      </c>
      <c r="AD74" s="1132">
        <v>12.0</v>
      </c>
      <c r="AE74" s="1331"/>
      <c r="AF74" s="1331"/>
      <c r="AG74" s="971">
        <v>12.0</v>
      </c>
      <c r="AH74" s="971">
        <v>12.0</v>
      </c>
      <c r="AI74" s="905"/>
      <c r="AJ74" s="404">
        <f t="shared" si="8"/>
        <v>18</v>
      </c>
      <c r="AK74" s="92"/>
    </row>
    <row r="75" ht="15.75" customHeight="1">
      <c r="A75" s="79"/>
      <c r="B75" s="82"/>
      <c r="C75" s="79"/>
      <c r="D75" s="79"/>
      <c r="E75" s="79"/>
      <c r="F75" s="112"/>
      <c r="G75" s="84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112"/>
      <c r="V75" s="112"/>
      <c r="W75" s="79"/>
      <c r="X75" s="79"/>
      <c r="Y75" s="79"/>
      <c r="Z75" s="79"/>
      <c r="AA75" s="112"/>
      <c r="AB75" s="112"/>
      <c r="AC75" s="112"/>
      <c r="AD75" s="79"/>
      <c r="AE75" s="79"/>
      <c r="AF75" s="79"/>
      <c r="AG75" s="79"/>
      <c r="AH75" s="79"/>
      <c r="AI75" s="79"/>
      <c r="AJ75" s="82"/>
      <c r="AK75" s="92"/>
    </row>
    <row r="76" ht="15.75" customHeight="1">
      <c r="A76" s="79"/>
      <c r="B76" s="82"/>
      <c r="C76" s="79"/>
      <c r="D76" s="79"/>
      <c r="E76" s="79"/>
      <c r="F76" s="112"/>
      <c r="G76" s="84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112"/>
      <c r="V76" s="112"/>
      <c r="W76" s="79"/>
      <c r="X76" s="79"/>
      <c r="Y76" s="79"/>
      <c r="Z76" s="79"/>
      <c r="AA76" s="112"/>
      <c r="AB76" s="112"/>
      <c r="AC76" s="112"/>
      <c r="AD76" s="79"/>
      <c r="AE76" s="79"/>
      <c r="AF76" s="79"/>
      <c r="AG76" s="79"/>
      <c r="AH76" s="79"/>
      <c r="AI76" s="79"/>
      <c r="AJ76" s="82"/>
      <c r="AK76" s="92"/>
    </row>
    <row r="77" ht="16.5" customHeight="1">
      <c r="A77" s="19">
        <v>1.0</v>
      </c>
      <c r="B77" s="819" t="s">
        <v>680</v>
      </c>
      <c r="C77" s="113" t="s">
        <v>56</v>
      </c>
      <c r="D77" s="913" t="s">
        <v>792</v>
      </c>
      <c r="E77" s="971"/>
      <c r="F77" s="971"/>
      <c r="G77" s="905">
        <v>9.0</v>
      </c>
      <c r="H77" s="905">
        <v>9.0</v>
      </c>
      <c r="I77" s="905">
        <v>9.0</v>
      </c>
      <c r="J77" s="905">
        <v>9.0</v>
      </c>
      <c r="K77" s="905"/>
      <c r="L77" s="1349"/>
      <c r="M77" s="971">
        <v>9.0</v>
      </c>
      <c r="N77" s="1354"/>
      <c r="O77" s="1354"/>
      <c r="P77" s="1354"/>
      <c r="Q77" s="1354"/>
      <c r="R77" s="1354"/>
      <c r="S77" s="1355"/>
      <c r="T77" s="1356"/>
      <c r="U77" s="1351">
        <v>9.0</v>
      </c>
      <c r="V77" s="1351">
        <v>9.0</v>
      </c>
      <c r="W77" s="1357"/>
      <c r="X77" s="1358"/>
      <c r="Y77" s="1358"/>
      <c r="Z77" s="925"/>
      <c r="AA77" s="1359"/>
      <c r="AB77" s="1358"/>
      <c r="AC77" s="1360"/>
      <c r="AD77" s="1360"/>
      <c r="AE77" s="1360"/>
      <c r="AF77" s="1360"/>
      <c r="AG77" s="1310"/>
      <c r="AH77" s="1310"/>
      <c r="AI77" s="905"/>
      <c r="AJ77" s="404">
        <f t="shared" ref="AJ77:AJ81" si="9">COUNT(E77:AG77)</f>
        <v>7</v>
      </c>
      <c r="AK77" s="257"/>
    </row>
    <row r="78" ht="15.75" customHeight="1">
      <c r="A78" s="807">
        <v>2.0</v>
      </c>
      <c r="B78" s="819" t="s">
        <v>339</v>
      </c>
      <c r="C78" s="32"/>
      <c r="D78" s="863" t="s">
        <v>792</v>
      </c>
      <c r="E78" s="971"/>
      <c r="F78" s="971">
        <v>9.0</v>
      </c>
      <c r="G78" s="905">
        <v>9.0</v>
      </c>
      <c r="H78" s="905">
        <v>9.0</v>
      </c>
      <c r="I78" s="905">
        <v>9.0</v>
      </c>
      <c r="J78" s="905">
        <v>9.0</v>
      </c>
      <c r="K78" s="905">
        <v>9.0</v>
      </c>
      <c r="L78" s="1329"/>
      <c r="M78" s="1330"/>
      <c r="N78" s="1331">
        <v>9.0</v>
      </c>
      <c r="O78" s="1331">
        <v>9.0</v>
      </c>
      <c r="P78" s="1331">
        <v>9.0</v>
      </c>
      <c r="Q78" s="1331">
        <v>9.0</v>
      </c>
      <c r="R78" s="1331">
        <v>9.0</v>
      </c>
      <c r="S78" s="1329"/>
      <c r="T78" s="1330"/>
      <c r="U78" s="1331">
        <v>9.0</v>
      </c>
      <c r="V78" s="1331">
        <v>9.0</v>
      </c>
      <c r="W78" s="1331">
        <v>9.0</v>
      </c>
      <c r="X78" s="1331">
        <v>9.0</v>
      </c>
      <c r="Y78" s="1351">
        <v>9.0</v>
      </c>
      <c r="Z78" s="1361">
        <v>9.0</v>
      </c>
      <c r="AA78" s="971"/>
      <c r="AB78" s="1362"/>
      <c r="AC78" s="1363">
        <v>9.0</v>
      </c>
      <c r="AD78" s="1339">
        <v>9.0</v>
      </c>
      <c r="AE78" s="1339">
        <v>9.0</v>
      </c>
      <c r="AF78" s="1339">
        <v>9.0</v>
      </c>
      <c r="AG78" s="1343"/>
      <c r="AH78" s="1344"/>
      <c r="AI78" s="1250"/>
      <c r="AJ78" s="404">
        <f t="shared" si="9"/>
        <v>21</v>
      </c>
      <c r="AK78" s="257"/>
    </row>
    <row r="79" ht="15.75" customHeight="1">
      <c r="A79" s="807">
        <v>3.0</v>
      </c>
      <c r="B79" s="819" t="s">
        <v>905</v>
      </c>
      <c r="C79" s="32"/>
      <c r="D79" s="863" t="s">
        <v>792</v>
      </c>
      <c r="E79" s="971"/>
      <c r="F79" s="971"/>
      <c r="G79" s="905">
        <v>9.0</v>
      </c>
      <c r="H79" s="905">
        <v>9.0</v>
      </c>
      <c r="I79" s="905">
        <v>9.0</v>
      </c>
      <c r="J79" s="905">
        <v>9.0</v>
      </c>
      <c r="K79" s="905">
        <v>9.0</v>
      </c>
      <c r="L79" s="971">
        <v>9.0</v>
      </c>
      <c r="M79" s="1350"/>
      <c r="N79" s="1351"/>
      <c r="O79" s="1351">
        <v>9.0</v>
      </c>
      <c r="P79" s="1351">
        <v>9.0</v>
      </c>
      <c r="Q79" s="1351">
        <v>9.0</v>
      </c>
      <c r="R79" s="1351">
        <v>9.0</v>
      </c>
      <c r="S79" s="1349"/>
      <c r="T79" s="1350"/>
      <c r="U79" s="1351">
        <v>9.0</v>
      </c>
      <c r="V79" s="1351">
        <v>9.0</v>
      </c>
      <c r="W79" s="1351">
        <v>9.0</v>
      </c>
      <c r="X79" s="1351">
        <v>9.0</v>
      </c>
      <c r="Y79" s="1351">
        <v>9.0</v>
      </c>
      <c r="Z79" s="1349"/>
      <c r="AA79" s="1350"/>
      <c r="AB79" s="1033">
        <v>9.0</v>
      </c>
      <c r="AC79" s="1331">
        <v>9.0</v>
      </c>
      <c r="AD79" s="1331">
        <v>9.0</v>
      </c>
      <c r="AE79" s="1331">
        <v>9.0</v>
      </c>
      <c r="AF79" s="1331">
        <v>9.0</v>
      </c>
      <c r="AG79" s="1252"/>
      <c r="AH79" s="1252"/>
      <c r="AI79" s="905"/>
      <c r="AJ79" s="404">
        <f t="shared" si="9"/>
        <v>20</v>
      </c>
      <c r="AK79" s="257"/>
    </row>
    <row r="80" ht="15.75" customHeight="1">
      <c r="A80" s="19">
        <v>4.0</v>
      </c>
      <c r="B80" s="819" t="s">
        <v>59</v>
      </c>
      <c r="C80" s="32"/>
      <c r="D80" s="913" t="s">
        <v>792</v>
      </c>
      <c r="E80" s="971">
        <v>9.0</v>
      </c>
      <c r="F80" s="971"/>
      <c r="G80" s="905"/>
      <c r="H80" s="905">
        <v>9.0</v>
      </c>
      <c r="I80" s="905">
        <v>9.0</v>
      </c>
      <c r="J80" s="905">
        <v>9.0</v>
      </c>
      <c r="K80" s="905">
        <v>9.0</v>
      </c>
      <c r="L80" s="1329"/>
      <c r="M80" s="1330"/>
      <c r="N80" s="1331">
        <v>9.0</v>
      </c>
      <c r="O80" s="1331">
        <v>9.0</v>
      </c>
      <c r="P80" s="1331">
        <v>9.0</v>
      </c>
      <c r="Q80" s="1331">
        <v>9.0</v>
      </c>
      <c r="R80" s="1331">
        <v>9.0</v>
      </c>
      <c r="S80" s="971">
        <v>9.0</v>
      </c>
      <c r="T80" s="1330"/>
      <c r="U80" s="1331"/>
      <c r="V80" s="1331">
        <v>9.0</v>
      </c>
      <c r="W80" s="1331">
        <v>9.0</v>
      </c>
      <c r="X80" s="1331">
        <v>9.0</v>
      </c>
      <c r="Y80" s="1331">
        <v>9.0</v>
      </c>
      <c r="Z80" s="1329"/>
      <c r="AA80" s="1330"/>
      <c r="AB80" s="1345"/>
      <c r="AC80" s="1331">
        <v>9.0</v>
      </c>
      <c r="AD80" s="1331">
        <v>9.0</v>
      </c>
      <c r="AE80" s="1331">
        <v>9.0</v>
      </c>
      <c r="AF80" s="1331">
        <v>9.0</v>
      </c>
      <c r="AG80" s="971">
        <v>9.0</v>
      </c>
      <c r="AH80" s="971"/>
      <c r="AI80" s="905"/>
      <c r="AJ80" s="404">
        <f t="shared" si="9"/>
        <v>20</v>
      </c>
      <c r="AK80" s="257"/>
    </row>
    <row r="81" ht="16.5" customHeight="1">
      <c r="A81" s="807">
        <v>5.0</v>
      </c>
      <c r="B81" s="819" t="s">
        <v>906</v>
      </c>
      <c r="C81" s="71"/>
      <c r="D81" s="913" t="s">
        <v>792</v>
      </c>
      <c r="E81" s="971"/>
      <c r="F81" s="971"/>
      <c r="G81" s="905">
        <v>9.0</v>
      </c>
      <c r="H81" s="905">
        <v>9.0</v>
      </c>
      <c r="I81" s="905">
        <v>9.0</v>
      </c>
      <c r="J81" s="905">
        <v>9.0</v>
      </c>
      <c r="K81" s="905">
        <v>9.0</v>
      </c>
      <c r="L81" s="1349"/>
      <c r="M81" s="1350"/>
      <c r="N81" s="1351">
        <v>9.0</v>
      </c>
      <c r="O81" s="1351">
        <v>9.0</v>
      </c>
      <c r="P81" s="1351">
        <v>9.0</v>
      </c>
      <c r="Q81" s="1351">
        <v>9.0</v>
      </c>
      <c r="R81" s="1351"/>
      <c r="S81" s="1349"/>
      <c r="T81" s="971">
        <v>9.0</v>
      </c>
      <c r="U81" s="1351">
        <v>9.0</v>
      </c>
      <c r="V81" s="1351">
        <v>9.0</v>
      </c>
      <c r="W81" s="1351">
        <v>9.0</v>
      </c>
      <c r="X81" s="1351">
        <v>9.0</v>
      </c>
      <c r="Y81" s="1351"/>
      <c r="Z81" s="1349"/>
      <c r="AA81" s="1114">
        <v>9.0</v>
      </c>
      <c r="AB81" s="1352"/>
      <c r="AC81" s="1351">
        <v>9.0</v>
      </c>
      <c r="AD81" s="1351">
        <v>9.0</v>
      </c>
      <c r="AE81" s="1351">
        <v>9.0</v>
      </c>
      <c r="AF81" s="1351"/>
      <c r="AG81" s="971"/>
      <c r="AH81" s="971">
        <v>9.0</v>
      </c>
      <c r="AI81" s="905"/>
      <c r="AJ81" s="404">
        <f t="shared" si="9"/>
        <v>18</v>
      </c>
      <c r="AK81" s="257"/>
    </row>
    <row r="82" ht="17.25" customHeight="1">
      <c r="A82" s="79"/>
      <c r="B82" s="423"/>
      <c r="C82" s="121"/>
      <c r="D82" s="237"/>
      <c r="E82" s="1270"/>
      <c r="F82" s="1270"/>
      <c r="G82" s="1270"/>
      <c r="H82" s="1270"/>
      <c r="I82" s="1270"/>
      <c r="J82" s="1075"/>
      <c r="K82" s="1075"/>
      <c r="L82" s="1270"/>
      <c r="M82" s="1270"/>
      <c r="N82" s="1270"/>
      <c r="O82" s="1270"/>
      <c r="P82" s="1270"/>
      <c r="Q82" s="1075"/>
      <c r="R82" s="1075"/>
      <c r="S82" s="1270"/>
      <c r="T82" s="1270"/>
      <c r="U82" s="1270"/>
      <c r="V82" s="1270"/>
      <c r="W82" s="1270"/>
      <c r="X82" s="1075"/>
      <c r="Y82" s="1075"/>
      <c r="Z82" s="1270"/>
      <c r="AA82" s="1270"/>
      <c r="AB82" s="1270"/>
      <c r="AC82" s="1270"/>
      <c r="AD82" s="1270"/>
      <c r="AE82" s="1075"/>
      <c r="AF82" s="1075"/>
      <c r="AG82" s="1270"/>
      <c r="AH82" s="1015"/>
      <c r="AI82" s="1015"/>
      <c r="AJ82" s="1017"/>
      <c r="AK82" s="257"/>
    </row>
    <row r="83" ht="17.25" customHeight="1">
      <c r="A83" s="807">
        <v>6.0</v>
      </c>
      <c r="B83" s="300" t="s">
        <v>60</v>
      </c>
      <c r="C83" s="113" t="s">
        <v>61</v>
      </c>
      <c r="D83" s="863" t="s">
        <v>792</v>
      </c>
      <c r="E83" s="971"/>
      <c r="F83" s="971"/>
      <c r="G83" s="978"/>
      <c r="H83" s="978"/>
      <c r="I83" s="978"/>
      <c r="J83" s="978"/>
      <c r="K83" s="978"/>
      <c r="L83" s="1349"/>
      <c r="M83" s="1350"/>
      <c r="N83" s="898">
        <v>9.0</v>
      </c>
      <c r="O83" s="1351">
        <v>9.0</v>
      </c>
      <c r="P83" s="1351">
        <v>9.0</v>
      </c>
      <c r="Q83" s="898">
        <v>9.0</v>
      </c>
      <c r="R83" s="1351">
        <v>9.0</v>
      </c>
      <c r="S83" s="1349"/>
      <c r="T83" s="1350"/>
      <c r="U83" s="1351">
        <v>9.0</v>
      </c>
      <c r="V83" s="1351">
        <v>9.0</v>
      </c>
      <c r="W83" s="898">
        <v>9.0</v>
      </c>
      <c r="X83" s="1351">
        <v>9.0</v>
      </c>
      <c r="Y83" s="1351"/>
      <c r="Z83" s="971">
        <v>9.0</v>
      </c>
      <c r="AA83" s="971">
        <v>9.0</v>
      </c>
      <c r="AB83" s="1033">
        <v>9.0</v>
      </c>
      <c r="AC83" s="1351"/>
      <c r="AD83" s="1351">
        <v>9.0</v>
      </c>
      <c r="AE83" s="1351">
        <v>9.0</v>
      </c>
      <c r="AF83" s="898">
        <v>9.0</v>
      </c>
      <c r="AG83" s="971"/>
      <c r="AH83" s="971"/>
      <c r="AI83" s="905"/>
      <c r="AJ83" s="404">
        <f t="shared" ref="AJ83:AJ85" si="10">COUNT(E83:AG83)</f>
        <v>15</v>
      </c>
      <c r="AK83" s="257"/>
    </row>
    <row r="84" ht="15.0" customHeight="1">
      <c r="A84" s="807">
        <v>7.0</v>
      </c>
      <c r="B84" s="829" t="s">
        <v>36</v>
      </c>
      <c r="C84" s="32"/>
      <c r="D84" s="863" t="s">
        <v>792</v>
      </c>
      <c r="E84" s="971"/>
      <c r="F84" s="971"/>
      <c r="G84" s="898">
        <v>9.0</v>
      </c>
      <c r="H84" s="905">
        <v>9.0</v>
      </c>
      <c r="I84" s="898">
        <v>9.0</v>
      </c>
      <c r="J84" s="905">
        <v>9.0</v>
      </c>
      <c r="K84" s="905">
        <v>9.0</v>
      </c>
      <c r="L84" s="971">
        <v>9.0</v>
      </c>
      <c r="M84" s="971">
        <v>9.0</v>
      </c>
      <c r="N84" s="1351"/>
      <c r="O84" s="1351">
        <v>9.0</v>
      </c>
      <c r="P84" s="898">
        <v>9.0</v>
      </c>
      <c r="Q84" s="1351">
        <v>9.0</v>
      </c>
      <c r="R84" s="1351"/>
      <c r="S84" s="971">
        <v>9.0</v>
      </c>
      <c r="T84" s="971">
        <v>9.0</v>
      </c>
      <c r="U84" s="1351"/>
      <c r="V84" s="898">
        <v>9.0</v>
      </c>
      <c r="W84" s="1351">
        <v>9.0</v>
      </c>
      <c r="X84" s="1351">
        <v>9.0</v>
      </c>
      <c r="Y84" s="898">
        <v>9.0</v>
      </c>
      <c r="Z84" s="1349"/>
      <c r="AA84" s="1350"/>
      <c r="AB84" s="1352"/>
      <c r="AC84" s="898">
        <v>9.0</v>
      </c>
      <c r="AD84" s="1351">
        <v>9.0</v>
      </c>
      <c r="AE84" s="898">
        <v>9.0</v>
      </c>
      <c r="AF84" s="1351">
        <v>9.0</v>
      </c>
      <c r="AG84" s="971"/>
      <c r="AH84" s="971"/>
      <c r="AI84" s="905"/>
      <c r="AJ84" s="404">
        <f t="shared" si="10"/>
        <v>20</v>
      </c>
      <c r="AK84" s="257"/>
    </row>
    <row r="85" ht="15.75" customHeight="1">
      <c r="A85" s="807">
        <v>8.0</v>
      </c>
      <c r="B85" s="829" t="s">
        <v>879</v>
      </c>
      <c r="C85" s="71"/>
      <c r="D85" s="863" t="s">
        <v>792</v>
      </c>
      <c r="E85" s="971">
        <v>9.0</v>
      </c>
      <c r="F85" s="971">
        <v>9.0</v>
      </c>
      <c r="G85" s="1031"/>
      <c r="H85" s="898">
        <v>9.0</v>
      </c>
      <c r="I85" s="905">
        <v>9.0</v>
      </c>
      <c r="J85" s="898">
        <v>9.0</v>
      </c>
      <c r="K85" s="898">
        <v>9.0</v>
      </c>
      <c r="L85" s="971"/>
      <c r="M85" s="971"/>
      <c r="N85" s="1132">
        <v>9.0</v>
      </c>
      <c r="O85" s="898">
        <v>9.0</v>
      </c>
      <c r="P85" s="1331">
        <v>9.0</v>
      </c>
      <c r="Q85" s="1331">
        <v>9.0</v>
      </c>
      <c r="R85" s="898">
        <v>9.0</v>
      </c>
      <c r="S85" s="1329"/>
      <c r="T85" s="1330"/>
      <c r="U85" s="898">
        <v>9.0</v>
      </c>
      <c r="V85" s="1331">
        <v>9.0</v>
      </c>
      <c r="W85" s="1331">
        <v>9.0</v>
      </c>
      <c r="X85" s="898">
        <v>9.0</v>
      </c>
      <c r="Y85" s="1331">
        <v>9.0</v>
      </c>
      <c r="Z85" s="1329"/>
      <c r="AA85" s="1330"/>
      <c r="AB85" s="1345"/>
      <c r="AC85" s="1331">
        <v>9.0</v>
      </c>
      <c r="AD85" s="898">
        <v>9.0</v>
      </c>
      <c r="AE85" s="1331">
        <v>9.0</v>
      </c>
      <c r="AF85" s="1331"/>
      <c r="AG85" s="971">
        <v>9.0</v>
      </c>
      <c r="AH85" s="971">
        <v>9.0</v>
      </c>
      <c r="AI85" s="905"/>
      <c r="AJ85" s="404">
        <f t="shared" si="10"/>
        <v>20</v>
      </c>
      <c r="AK85" s="257"/>
    </row>
    <row r="86" ht="15.7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121"/>
      <c r="AK86" s="259"/>
    </row>
    <row r="87" ht="18.75" customHeight="1">
      <c r="A87" s="807">
        <v>9.0</v>
      </c>
      <c r="B87" s="939" t="s">
        <v>768</v>
      </c>
      <c r="C87" s="113" t="s">
        <v>65</v>
      </c>
      <c r="D87" s="913" t="s">
        <v>792</v>
      </c>
      <c r="E87" s="971"/>
      <c r="F87" s="971">
        <v>9.0</v>
      </c>
      <c r="G87" s="905">
        <v>9.0</v>
      </c>
      <c r="H87" s="905">
        <v>9.0</v>
      </c>
      <c r="I87" s="905">
        <v>9.0</v>
      </c>
      <c r="J87" s="905">
        <v>9.0</v>
      </c>
      <c r="K87" s="905"/>
      <c r="L87" s="1349"/>
      <c r="M87" s="971">
        <v>9.0</v>
      </c>
      <c r="N87" s="1351">
        <v>9.0</v>
      </c>
      <c r="O87" s="1351">
        <v>9.0</v>
      </c>
      <c r="P87" s="1351">
        <v>9.0</v>
      </c>
      <c r="Q87" s="1351">
        <v>9.0</v>
      </c>
      <c r="R87" s="1351"/>
      <c r="S87" s="1349"/>
      <c r="T87" s="971">
        <v>9.0</v>
      </c>
      <c r="U87" s="1351">
        <v>9.0</v>
      </c>
      <c r="V87" s="1351">
        <v>9.0</v>
      </c>
      <c r="W87" s="1351">
        <v>9.0</v>
      </c>
      <c r="X87" s="1351">
        <v>9.0</v>
      </c>
      <c r="Y87" s="1351"/>
      <c r="Z87" s="1349"/>
      <c r="AA87" s="971">
        <v>9.0</v>
      </c>
      <c r="AB87" s="1033">
        <v>9.0</v>
      </c>
      <c r="AC87" s="1351">
        <v>9.0</v>
      </c>
      <c r="AD87" s="1351">
        <v>9.0</v>
      </c>
      <c r="AE87" s="1351">
        <v>9.0</v>
      </c>
      <c r="AF87" s="1351"/>
      <c r="AG87" s="971"/>
      <c r="AH87" s="971">
        <v>9.0</v>
      </c>
      <c r="AI87" s="905"/>
      <c r="AJ87" s="404">
        <f t="shared" ref="AJ87:AJ88" si="11">COUNT(E87:AG87)</f>
        <v>20</v>
      </c>
      <c r="AK87" s="257"/>
    </row>
    <row r="88" ht="17.25" customHeight="1">
      <c r="A88" s="807">
        <v>10.0</v>
      </c>
      <c r="B88" s="300" t="s">
        <v>66</v>
      </c>
      <c r="C88" s="71"/>
      <c r="D88" s="863" t="s">
        <v>792</v>
      </c>
      <c r="E88" s="971">
        <v>9.0</v>
      </c>
      <c r="F88" s="971"/>
      <c r="G88" s="905"/>
      <c r="H88" s="905">
        <v>9.0</v>
      </c>
      <c r="I88" s="905">
        <v>9.0</v>
      </c>
      <c r="J88" s="905">
        <v>9.0</v>
      </c>
      <c r="K88" s="905">
        <v>9.0</v>
      </c>
      <c r="L88" s="971">
        <v>9.0</v>
      </c>
      <c r="M88" s="1330"/>
      <c r="N88" s="1331"/>
      <c r="O88" s="1331">
        <v>9.0</v>
      </c>
      <c r="P88" s="1331">
        <v>9.0</v>
      </c>
      <c r="Q88" s="1331">
        <v>9.0</v>
      </c>
      <c r="R88" s="1331">
        <v>9.0</v>
      </c>
      <c r="S88" s="971">
        <v>9.0</v>
      </c>
      <c r="T88" s="1330"/>
      <c r="U88" s="1331"/>
      <c r="V88" s="1331">
        <v>9.0</v>
      </c>
      <c r="W88" s="1331">
        <v>9.0</v>
      </c>
      <c r="X88" s="1331">
        <v>9.0</v>
      </c>
      <c r="Y88" s="1331">
        <v>9.0</v>
      </c>
      <c r="Z88" s="971">
        <v>9.0</v>
      </c>
      <c r="AA88" s="1330"/>
      <c r="AB88" s="1345"/>
      <c r="AC88" s="1331"/>
      <c r="AD88" s="1331">
        <v>9.0</v>
      </c>
      <c r="AE88" s="1331">
        <v>9.0</v>
      </c>
      <c r="AF88" s="1331">
        <v>9.0</v>
      </c>
      <c r="AG88" s="971">
        <v>9.0</v>
      </c>
      <c r="AH88" s="971"/>
      <c r="AI88" s="905"/>
      <c r="AJ88" s="404">
        <f t="shared" si="11"/>
        <v>20</v>
      </c>
      <c r="AK88" s="257"/>
    </row>
    <row r="89" ht="18.0" customHeight="1">
      <c r="A89" s="872"/>
      <c r="B89" s="260"/>
      <c r="C89" s="875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1016"/>
      <c r="Q89" s="877"/>
      <c r="R89" s="877"/>
      <c r="S89" s="877"/>
      <c r="T89" s="877"/>
      <c r="U89" s="877"/>
      <c r="V89" s="877"/>
      <c r="W89" s="877"/>
      <c r="X89" s="877"/>
      <c r="Y89" s="877"/>
      <c r="Z89" s="877"/>
      <c r="AA89" s="877"/>
      <c r="AB89" s="877"/>
      <c r="AC89" s="877"/>
      <c r="AD89" s="877"/>
      <c r="AE89" s="877"/>
      <c r="AF89" s="877"/>
      <c r="AG89" s="877"/>
      <c r="AH89" s="877"/>
      <c r="AI89" s="1016"/>
      <c r="AJ89" s="878"/>
      <c r="AK89" s="257"/>
    </row>
    <row r="90" ht="18.75" customHeight="1">
      <c r="A90" s="807">
        <v>11.0</v>
      </c>
      <c r="B90" s="829" t="s">
        <v>880</v>
      </c>
      <c r="C90" s="1071" t="s">
        <v>797</v>
      </c>
      <c r="D90" s="863" t="s">
        <v>792</v>
      </c>
      <c r="E90" s="971">
        <v>9.0</v>
      </c>
      <c r="F90" s="971"/>
      <c r="G90" s="905"/>
      <c r="H90" s="925"/>
      <c r="I90" s="925"/>
      <c r="J90" s="925"/>
      <c r="K90" s="925"/>
      <c r="L90" s="971">
        <v>9.0</v>
      </c>
      <c r="M90" s="971">
        <v>9.0</v>
      </c>
      <c r="N90" s="1351"/>
      <c r="O90" s="1351">
        <v>9.0</v>
      </c>
      <c r="P90" s="1351">
        <v>9.0</v>
      </c>
      <c r="Q90" s="1351">
        <v>9.0</v>
      </c>
      <c r="R90" s="1351">
        <v>9.0</v>
      </c>
      <c r="S90" s="971">
        <v>9.0</v>
      </c>
      <c r="T90" s="1350"/>
      <c r="U90" s="1351"/>
      <c r="V90" s="1351">
        <v>9.0</v>
      </c>
      <c r="W90" s="1351">
        <v>9.0</v>
      </c>
      <c r="X90" s="1351">
        <v>9.0</v>
      </c>
      <c r="Y90" s="1351">
        <v>9.0</v>
      </c>
      <c r="Z90" s="971">
        <v>9.0</v>
      </c>
      <c r="AA90" s="1350"/>
      <c r="AB90" s="1033">
        <v>9.0</v>
      </c>
      <c r="AC90" s="1351"/>
      <c r="AD90" s="1351">
        <v>9.0</v>
      </c>
      <c r="AE90" s="1351">
        <v>9.0</v>
      </c>
      <c r="AF90" s="1351">
        <v>9.0</v>
      </c>
      <c r="AG90" s="971">
        <v>9.0</v>
      </c>
      <c r="AH90" s="971"/>
      <c r="AI90" s="905"/>
      <c r="AJ90" s="404">
        <f t="shared" ref="AJ90:AJ91" si="12">COUNT(E90:AG90)</f>
        <v>18</v>
      </c>
      <c r="AK90" s="257"/>
    </row>
    <row r="91" ht="17.25" customHeight="1">
      <c r="A91" s="807">
        <v>12.0</v>
      </c>
      <c r="B91" s="829" t="s">
        <v>732</v>
      </c>
      <c r="C91" s="71"/>
      <c r="D91" s="863" t="s">
        <v>792</v>
      </c>
      <c r="E91" s="971"/>
      <c r="F91" s="971">
        <v>9.0</v>
      </c>
      <c r="G91" s="905">
        <v>9.0</v>
      </c>
      <c r="H91" s="905">
        <v>9.0</v>
      </c>
      <c r="I91" s="905">
        <v>9.0</v>
      </c>
      <c r="J91" s="905">
        <v>9.0</v>
      </c>
      <c r="K91" s="905">
        <v>9.0</v>
      </c>
      <c r="L91" s="1329"/>
      <c r="M91" s="971"/>
      <c r="N91" s="1331">
        <v>9.0</v>
      </c>
      <c r="O91" s="1331">
        <v>9.0</v>
      </c>
      <c r="P91" s="1331">
        <v>9.0</v>
      </c>
      <c r="Q91" s="1331">
        <v>9.0</v>
      </c>
      <c r="R91" s="1331"/>
      <c r="S91" s="1329"/>
      <c r="T91" s="971">
        <v>9.0</v>
      </c>
      <c r="U91" s="1331">
        <v>9.0</v>
      </c>
      <c r="V91" s="1331">
        <v>9.0</v>
      </c>
      <c r="W91" s="1331">
        <v>9.0</v>
      </c>
      <c r="X91" s="1331">
        <v>9.0</v>
      </c>
      <c r="Y91" s="1331"/>
      <c r="Z91" s="1329"/>
      <c r="AA91" s="971">
        <v>9.0</v>
      </c>
      <c r="AB91" s="1345"/>
      <c r="AC91" s="1331">
        <v>9.0</v>
      </c>
      <c r="AD91" s="1331">
        <v>9.0</v>
      </c>
      <c r="AE91" s="1331">
        <v>9.0</v>
      </c>
      <c r="AF91" s="1331"/>
      <c r="AG91" s="981"/>
      <c r="AH91" s="971">
        <v>9.0</v>
      </c>
      <c r="AI91" s="905"/>
      <c r="AJ91" s="404">
        <f t="shared" si="12"/>
        <v>19</v>
      </c>
      <c r="AK91" s="257"/>
    </row>
    <row r="92" ht="21.0" customHeight="1">
      <c r="A92" s="1016"/>
      <c r="B92" s="1072"/>
      <c r="C92" s="260"/>
      <c r="D92" s="1075"/>
      <c r="E92" s="1076"/>
      <c r="F92" s="1077"/>
      <c r="G92" s="1077"/>
      <c r="H92" s="1077"/>
      <c r="I92" s="1077"/>
      <c r="J92" s="1077"/>
      <c r="K92" s="1077"/>
      <c r="L92" s="1076"/>
      <c r="M92" s="1077"/>
      <c r="N92" s="1077"/>
      <c r="O92" s="1077"/>
      <c r="P92" s="1077"/>
      <c r="Q92" s="1077"/>
      <c r="R92" s="1077"/>
      <c r="S92" s="1076"/>
      <c r="T92" s="1077"/>
      <c r="U92" s="1077"/>
      <c r="V92" s="1077"/>
      <c r="W92" s="1077"/>
      <c r="X92" s="1077"/>
      <c r="Y92" s="1077"/>
      <c r="Z92" s="1076"/>
      <c r="AA92" s="1077"/>
      <c r="AB92" s="1077"/>
      <c r="AC92" s="1077"/>
      <c r="AD92" s="1077"/>
      <c r="AE92" s="1077"/>
      <c r="AF92" s="1077"/>
      <c r="AG92" s="1076"/>
      <c r="AH92" s="1077"/>
      <c r="AI92" s="1077"/>
      <c r="AJ92" s="237"/>
      <c r="AK92" s="237"/>
    </row>
    <row r="93" ht="18.0" customHeight="1">
      <c r="A93" s="1010">
        <v>13.0</v>
      </c>
      <c r="B93" s="46" t="s">
        <v>102</v>
      </c>
      <c r="C93" s="1257" t="s">
        <v>804</v>
      </c>
      <c r="D93" s="863" t="s">
        <v>792</v>
      </c>
      <c r="E93" s="971"/>
      <c r="F93" s="971">
        <v>9.0</v>
      </c>
      <c r="G93" s="905"/>
      <c r="H93" s="898">
        <v>12.0</v>
      </c>
      <c r="I93" s="905">
        <v>9.0</v>
      </c>
      <c r="J93" s="905">
        <v>9.0</v>
      </c>
      <c r="K93" s="898">
        <v>12.0</v>
      </c>
      <c r="L93" s="1349"/>
      <c r="M93" s="1350"/>
      <c r="N93" s="898">
        <v>12.0</v>
      </c>
      <c r="O93" s="1351">
        <v>9.0</v>
      </c>
      <c r="P93" s="1351">
        <v>9.0</v>
      </c>
      <c r="Q93" s="1351">
        <v>9.0</v>
      </c>
      <c r="R93" s="898">
        <v>12.0</v>
      </c>
      <c r="S93" s="971">
        <v>9.0</v>
      </c>
      <c r="T93" s="1350"/>
      <c r="U93" s="1351"/>
      <c r="V93" s="1351">
        <v>9.0</v>
      </c>
      <c r="W93" s="898">
        <v>12.0</v>
      </c>
      <c r="X93" s="1351">
        <v>9.0</v>
      </c>
      <c r="Y93" s="1351"/>
      <c r="Z93" s="1349"/>
      <c r="AA93" s="971">
        <v>9.0</v>
      </c>
      <c r="AB93" s="1352"/>
      <c r="AC93" s="898">
        <v>12.0</v>
      </c>
      <c r="AD93" s="1351">
        <v>9.0</v>
      </c>
      <c r="AE93" s="1351">
        <v>9.0</v>
      </c>
      <c r="AF93" s="898">
        <v>12.0</v>
      </c>
      <c r="AG93" s="971"/>
      <c r="AH93" s="971"/>
      <c r="AI93" s="905"/>
      <c r="AJ93" s="404">
        <f t="shared" ref="AJ93:AJ95" si="13">COUNT(E93:AG93)</f>
        <v>19</v>
      </c>
      <c r="AK93" s="237"/>
    </row>
    <row r="94" ht="18.0" customHeight="1">
      <c r="A94" s="1010">
        <v>14.0</v>
      </c>
      <c r="B94" s="1364" t="s">
        <v>105</v>
      </c>
      <c r="C94" s="32"/>
      <c r="D94" s="863" t="s">
        <v>792</v>
      </c>
      <c r="E94" s="971"/>
      <c r="F94" s="971"/>
      <c r="G94" s="905">
        <v>9.0</v>
      </c>
      <c r="H94" s="905">
        <v>9.0</v>
      </c>
      <c r="I94" s="898">
        <v>12.0</v>
      </c>
      <c r="J94" s="905">
        <v>9.0</v>
      </c>
      <c r="K94" s="905">
        <v>9.0</v>
      </c>
      <c r="L94" s="971">
        <v>9.0</v>
      </c>
      <c r="M94" s="1350"/>
      <c r="N94" s="1351"/>
      <c r="O94" s="898">
        <v>12.0</v>
      </c>
      <c r="P94" s="1351">
        <v>9.0</v>
      </c>
      <c r="Q94" s="898">
        <v>12.0</v>
      </c>
      <c r="R94" s="1351"/>
      <c r="S94" s="1349"/>
      <c r="T94" s="971">
        <v>9.0</v>
      </c>
      <c r="U94" s="1351">
        <v>9.0</v>
      </c>
      <c r="V94" s="898">
        <v>12.0</v>
      </c>
      <c r="W94" s="1351">
        <v>9.0</v>
      </c>
      <c r="X94" s="898">
        <v>12.0</v>
      </c>
      <c r="Y94" s="1351">
        <v>9.0</v>
      </c>
      <c r="Z94" s="971"/>
      <c r="AA94" s="1350"/>
      <c r="AB94" s="1352"/>
      <c r="AC94" s="1365">
        <v>9.0</v>
      </c>
      <c r="AD94" s="1351">
        <v>9.0</v>
      </c>
      <c r="AE94" s="898">
        <v>12.0</v>
      </c>
      <c r="AF94" s="1351">
        <v>9.0</v>
      </c>
      <c r="AG94" s="971">
        <v>9.0</v>
      </c>
      <c r="AH94" s="971"/>
      <c r="AI94" s="905"/>
      <c r="AJ94" s="404">
        <f t="shared" si="13"/>
        <v>20</v>
      </c>
      <c r="AK94" s="237"/>
    </row>
    <row r="95" ht="19.5" customHeight="1">
      <c r="A95" s="1010">
        <v>15.0</v>
      </c>
      <c r="B95" s="819" t="s">
        <v>858</v>
      </c>
      <c r="C95" s="71"/>
      <c r="D95" s="863" t="s">
        <v>792</v>
      </c>
      <c r="E95" s="971">
        <v>9.0</v>
      </c>
      <c r="F95" s="971"/>
      <c r="G95" s="898">
        <v>12.0</v>
      </c>
      <c r="H95" s="905">
        <v>9.0</v>
      </c>
      <c r="I95" s="905">
        <v>9.0</v>
      </c>
      <c r="J95" s="898">
        <v>12.0</v>
      </c>
      <c r="K95" s="905"/>
      <c r="L95" s="1329"/>
      <c r="M95" s="971">
        <v>9.0</v>
      </c>
      <c r="N95" s="1331">
        <v>9.0</v>
      </c>
      <c r="O95" s="1331">
        <v>9.0</v>
      </c>
      <c r="P95" s="898">
        <v>12.0</v>
      </c>
      <c r="Q95" s="1331">
        <v>9.0</v>
      </c>
      <c r="R95" s="1331">
        <v>9.0</v>
      </c>
      <c r="S95" s="1329"/>
      <c r="T95" s="1330"/>
      <c r="U95" s="898">
        <v>12.0</v>
      </c>
      <c r="V95" s="1331">
        <v>9.0</v>
      </c>
      <c r="W95" s="1331">
        <v>9.0</v>
      </c>
      <c r="X95" s="1331">
        <v>9.0</v>
      </c>
      <c r="Y95" s="898">
        <v>12.0</v>
      </c>
      <c r="Z95" s="971">
        <v>9.0</v>
      </c>
      <c r="AA95" s="1330"/>
      <c r="AB95" s="1033">
        <v>9.0</v>
      </c>
      <c r="AC95" s="1331"/>
      <c r="AD95" s="898">
        <v>12.0</v>
      </c>
      <c r="AE95" s="1331">
        <v>9.0</v>
      </c>
      <c r="AF95" s="1331"/>
      <c r="AG95" s="981"/>
      <c r="AH95" s="971">
        <v>9.0</v>
      </c>
      <c r="AI95" s="905"/>
      <c r="AJ95" s="404">
        <f t="shared" si="13"/>
        <v>20</v>
      </c>
      <c r="AK95" s="237"/>
    </row>
    <row r="96" ht="21.0" customHeight="1">
      <c r="A96" s="1016"/>
      <c r="B96" s="1072"/>
      <c r="C96" s="260"/>
      <c r="D96" s="1075"/>
      <c r="E96" s="1076"/>
      <c r="F96" s="1077"/>
      <c r="G96" s="1077"/>
      <c r="H96" s="1077"/>
      <c r="I96" s="1077"/>
      <c r="J96" s="1077"/>
      <c r="K96" s="1077"/>
      <c r="L96" s="1076"/>
      <c r="M96" s="1077"/>
      <c r="N96" s="1077"/>
      <c r="O96" s="1077"/>
      <c r="P96" s="1077"/>
      <c r="Q96" s="1077"/>
      <c r="R96" s="1077"/>
      <c r="S96" s="1076"/>
      <c r="T96" s="1077"/>
      <c r="U96" s="1077"/>
      <c r="V96" s="1077"/>
      <c r="W96" s="1077"/>
      <c r="X96" s="1077"/>
      <c r="Y96" s="1077"/>
      <c r="Z96" s="1076"/>
      <c r="AA96" s="1077"/>
      <c r="AB96" s="1077"/>
      <c r="AC96" s="1077"/>
      <c r="AD96" s="1077"/>
      <c r="AE96" s="1077"/>
      <c r="AF96" s="1077"/>
      <c r="AG96" s="1076"/>
      <c r="AH96" s="1077"/>
      <c r="AI96" s="1077"/>
      <c r="AJ96" s="237"/>
      <c r="AK96" s="237"/>
    </row>
    <row r="97" ht="18.0" customHeight="1">
      <c r="A97" s="1010">
        <v>16.0</v>
      </c>
      <c r="B97" s="1366" t="s">
        <v>798</v>
      </c>
      <c r="C97" s="1261" t="s">
        <v>292</v>
      </c>
      <c r="D97" s="863" t="s">
        <v>792</v>
      </c>
      <c r="E97" s="971"/>
      <c r="F97" s="971"/>
      <c r="G97" s="978"/>
      <c r="H97" s="978"/>
      <c r="I97" s="978"/>
      <c r="J97" s="978"/>
      <c r="K97" s="978"/>
      <c r="L97" s="1355"/>
      <c r="M97" s="1356"/>
      <c r="N97" s="1351">
        <v>9.0</v>
      </c>
      <c r="O97" s="1351">
        <v>9.0</v>
      </c>
      <c r="P97" s="1351">
        <v>9.0</v>
      </c>
      <c r="Q97" s="1351">
        <v>9.0</v>
      </c>
      <c r="R97" s="1351">
        <v>9.0</v>
      </c>
      <c r="S97" s="1349"/>
      <c r="T97" s="1350"/>
      <c r="U97" s="1351">
        <v>9.0</v>
      </c>
      <c r="V97" s="1351">
        <v>9.0</v>
      </c>
      <c r="W97" s="1351">
        <v>9.0</v>
      </c>
      <c r="X97" s="1351">
        <v>9.0</v>
      </c>
      <c r="Y97" s="1351">
        <v>9.0</v>
      </c>
      <c r="Z97" s="1349"/>
      <c r="AA97" s="1350"/>
      <c r="AB97" s="1352"/>
      <c r="AC97" s="1351">
        <v>9.0</v>
      </c>
      <c r="AD97" s="1351">
        <v>9.0</v>
      </c>
      <c r="AE97" s="1351">
        <v>9.0</v>
      </c>
      <c r="AF97" s="1351">
        <v>9.0</v>
      </c>
      <c r="AG97" s="971"/>
      <c r="AH97" s="971"/>
      <c r="AI97" s="905"/>
      <c r="AJ97" s="404">
        <f t="shared" ref="AJ97:AJ115" si="14">COUNT(E97:AG97)</f>
        <v>14</v>
      </c>
      <c r="AK97" s="237"/>
    </row>
    <row r="98" ht="18.0" customHeight="1">
      <c r="A98" s="1010">
        <v>17.0</v>
      </c>
      <c r="B98" s="1366" t="s">
        <v>799</v>
      </c>
      <c r="C98" s="1010" t="s">
        <v>820</v>
      </c>
      <c r="D98" s="863" t="s">
        <v>792</v>
      </c>
      <c r="E98" s="971"/>
      <c r="F98" s="971"/>
      <c r="G98" s="905">
        <v>9.0</v>
      </c>
      <c r="H98" s="905">
        <v>9.0</v>
      </c>
      <c r="I98" s="905">
        <v>9.0</v>
      </c>
      <c r="J98" s="905">
        <v>9.0</v>
      </c>
      <c r="K98" s="905">
        <v>9.0</v>
      </c>
      <c r="L98" s="1329"/>
      <c r="M98" s="1330"/>
      <c r="N98" s="1331">
        <v>9.0</v>
      </c>
      <c r="O98" s="1331">
        <v>9.0</v>
      </c>
      <c r="P98" s="1331">
        <v>9.0</v>
      </c>
      <c r="Q98" s="1331">
        <v>9.0</v>
      </c>
      <c r="R98" s="1331">
        <v>9.0</v>
      </c>
      <c r="S98" s="1329"/>
      <c r="T98" s="1330"/>
      <c r="U98" s="1331">
        <v>9.0</v>
      </c>
      <c r="V98" s="1331">
        <v>9.0</v>
      </c>
      <c r="W98" s="1331">
        <v>9.0</v>
      </c>
      <c r="X98" s="1331">
        <v>9.0</v>
      </c>
      <c r="Y98" s="1331">
        <v>9.0</v>
      </c>
      <c r="Z98" s="1329"/>
      <c r="AA98" s="1330"/>
      <c r="AB98" s="1345"/>
      <c r="AC98" s="1367"/>
      <c r="AD98" s="1367"/>
      <c r="AE98" s="1367"/>
      <c r="AF98" s="1367"/>
      <c r="AG98" s="988"/>
      <c r="AH98" s="978"/>
      <c r="AI98" s="905"/>
      <c r="AJ98" s="404">
        <f t="shared" si="14"/>
        <v>15</v>
      </c>
      <c r="AK98" s="237"/>
    </row>
    <row r="99" ht="18.0" customHeight="1">
      <c r="A99" s="1010">
        <v>18.0</v>
      </c>
      <c r="B99" s="1366" t="s">
        <v>800</v>
      </c>
      <c r="C99" s="1261" t="s">
        <v>91</v>
      </c>
      <c r="D99" s="863" t="s">
        <v>792</v>
      </c>
      <c r="E99" s="971"/>
      <c r="F99" s="971"/>
      <c r="G99" s="905">
        <v>9.0</v>
      </c>
      <c r="H99" s="905">
        <v>9.0</v>
      </c>
      <c r="I99" s="905">
        <v>9.0</v>
      </c>
      <c r="J99" s="905">
        <v>9.0</v>
      </c>
      <c r="K99" s="905">
        <v>9.0</v>
      </c>
      <c r="L99" s="1349"/>
      <c r="M99" s="1350"/>
      <c r="N99" s="1351">
        <v>9.0</v>
      </c>
      <c r="O99" s="1351">
        <v>9.0</v>
      </c>
      <c r="P99" s="1351">
        <v>9.0</v>
      </c>
      <c r="Q99" s="1351">
        <v>9.0</v>
      </c>
      <c r="R99" s="1351">
        <v>9.0</v>
      </c>
      <c r="S99" s="1349"/>
      <c r="T99" s="1350"/>
      <c r="U99" s="1351">
        <v>9.0</v>
      </c>
      <c r="V99" s="1351">
        <v>9.0</v>
      </c>
      <c r="W99" s="1351">
        <v>9.0</v>
      </c>
      <c r="X99" s="1351">
        <v>9.0</v>
      </c>
      <c r="Y99" s="1351">
        <v>9.0</v>
      </c>
      <c r="Z99" s="1349"/>
      <c r="AA99" s="1350"/>
      <c r="AB99" s="1352"/>
      <c r="AC99" s="1351">
        <v>9.0</v>
      </c>
      <c r="AD99" s="1351">
        <v>9.0</v>
      </c>
      <c r="AE99" s="1351">
        <v>9.0</v>
      </c>
      <c r="AF99" s="1351">
        <v>9.0</v>
      </c>
      <c r="AG99" s="971"/>
      <c r="AH99" s="971"/>
      <c r="AI99" s="905"/>
      <c r="AJ99" s="404">
        <f t="shared" si="14"/>
        <v>19</v>
      </c>
      <c r="AK99" s="237"/>
    </row>
    <row r="100" ht="18.0" customHeight="1">
      <c r="A100" s="1010">
        <v>19.0</v>
      </c>
      <c r="B100" s="1366" t="s">
        <v>821</v>
      </c>
      <c r="C100" s="1261" t="s">
        <v>296</v>
      </c>
      <c r="D100" s="863" t="s">
        <v>792</v>
      </c>
      <c r="E100" s="971"/>
      <c r="F100" s="971"/>
      <c r="G100" s="905">
        <v>9.0</v>
      </c>
      <c r="H100" s="905">
        <v>9.0</v>
      </c>
      <c r="I100" s="905">
        <v>9.0</v>
      </c>
      <c r="J100" s="905">
        <v>9.0</v>
      </c>
      <c r="K100" s="905">
        <v>9.0</v>
      </c>
      <c r="L100" s="1329"/>
      <c r="M100" s="1330"/>
      <c r="N100" s="1331">
        <v>9.0</v>
      </c>
      <c r="O100" s="1331">
        <v>9.0</v>
      </c>
      <c r="P100" s="1331">
        <v>9.0</v>
      </c>
      <c r="Q100" s="1331">
        <v>9.0</v>
      </c>
      <c r="R100" s="1331">
        <v>9.0</v>
      </c>
      <c r="S100" s="1329"/>
      <c r="T100" s="1330"/>
      <c r="U100" s="1331">
        <v>9.0</v>
      </c>
      <c r="V100" s="1331">
        <v>9.0</v>
      </c>
      <c r="W100" s="1331">
        <v>9.0</v>
      </c>
      <c r="X100" s="1331">
        <v>9.0</v>
      </c>
      <c r="Y100" s="1331">
        <v>9.0</v>
      </c>
      <c r="Z100" s="1329"/>
      <c r="AA100" s="1330"/>
      <c r="AB100" s="1345"/>
      <c r="AC100" s="1331">
        <v>9.0</v>
      </c>
      <c r="AD100" s="1331">
        <v>9.0</v>
      </c>
      <c r="AE100" s="1331">
        <v>9.0</v>
      </c>
      <c r="AF100" s="1331">
        <v>9.0</v>
      </c>
      <c r="AG100" s="981"/>
      <c r="AH100" s="971"/>
      <c r="AI100" s="905"/>
      <c r="AJ100" s="404">
        <f t="shared" si="14"/>
        <v>19</v>
      </c>
      <c r="AK100" s="237"/>
    </row>
    <row r="101" ht="18.0" customHeight="1">
      <c r="A101" s="1010">
        <v>20.0</v>
      </c>
      <c r="B101" s="1366" t="s">
        <v>801</v>
      </c>
      <c r="C101" s="1010" t="s">
        <v>867</v>
      </c>
      <c r="D101" s="863" t="s">
        <v>792</v>
      </c>
      <c r="E101" s="971"/>
      <c r="F101" s="971"/>
      <c r="G101" s="905">
        <v>9.0</v>
      </c>
      <c r="H101" s="905">
        <v>9.0</v>
      </c>
      <c r="I101" s="905">
        <v>9.0</v>
      </c>
      <c r="J101" s="905">
        <v>9.0</v>
      </c>
      <c r="K101" s="905">
        <v>9.0</v>
      </c>
      <c r="L101" s="1349"/>
      <c r="M101" s="1350"/>
      <c r="N101" s="1351">
        <v>9.0</v>
      </c>
      <c r="O101" s="1351">
        <v>9.0</v>
      </c>
      <c r="P101" s="1351">
        <v>9.0</v>
      </c>
      <c r="Q101" s="1351">
        <v>9.0</v>
      </c>
      <c r="R101" s="1351">
        <v>9.0</v>
      </c>
      <c r="S101" s="1349"/>
      <c r="T101" s="1350"/>
      <c r="U101" s="1351">
        <v>9.0</v>
      </c>
      <c r="V101" s="1351">
        <v>9.0</v>
      </c>
      <c r="W101" s="1351">
        <v>9.0</v>
      </c>
      <c r="X101" s="1351">
        <v>9.0</v>
      </c>
      <c r="Y101" s="1351">
        <v>9.0</v>
      </c>
      <c r="Z101" s="1349"/>
      <c r="AA101" s="1350"/>
      <c r="AB101" s="1352"/>
      <c r="AC101" s="1351">
        <v>9.0</v>
      </c>
      <c r="AD101" s="1351">
        <v>9.0</v>
      </c>
      <c r="AE101" s="1351">
        <v>9.0</v>
      </c>
      <c r="AF101" s="1351">
        <v>9.0</v>
      </c>
      <c r="AG101" s="971"/>
      <c r="AH101" s="971"/>
      <c r="AI101" s="905"/>
      <c r="AJ101" s="404">
        <f t="shared" si="14"/>
        <v>19</v>
      </c>
      <c r="AK101" s="237"/>
    </row>
    <row r="102" ht="18.0" customHeight="1">
      <c r="A102" s="1010">
        <v>21.0</v>
      </c>
      <c r="B102" s="1366" t="s">
        <v>802</v>
      </c>
      <c r="C102" s="1010" t="s">
        <v>757</v>
      </c>
      <c r="D102" s="863" t="s">
        <v>792</v>
      </c>
      <c r="E102" s="971"/>
      <c r="F102" s="971"/>
      <c r="G102" s="905">
        <v>9.0</v>
      </c>
      <c r="H102" s="905">
        <v>9.0</v>
      </c>
      <c r="I102" s="905">
        <v>9.0</v>
      </c>
      <c r="J102" s="905">
        <v>9.0</v>
      </c>
      <c r="K102" s="905">
        <v>9.0</v>
      </c>
      <c r="L102" s="1329"/>
      <c r="M102" s="1330"/>
      <c r="N102" s="1331">
        <v>9.0</v>
      </c>
      <c r="O102" s="1331">
        <v>9.0</v>
      </c>
      <c r="P102" s="1331">
        <v>9.0</v>
      </c>
      <c r="Q102" s="1331">
        <v>9.0</v>
      </c>
      <c r="R102" s="1331">
        <v>9.0</v>
      </c>
      <c r="S102" s="1329"/>
      <c r="T102" s="1330"/>
      <c r="U102" s="1331">
        <v>9.0</v>
      </c>
      <c r="V102" s="1331">
        <v>9.0</v>
      </c>
      <c r="W102" s="1331">
        <v>9.0</v>
      </c>
      <c r="X102" s="1331">
        <v>9.0</v>
      </c>
      <c r="Y102" s="1331">
        <v>9.0</v>
      </c>
      <c r="Z102" s="1329"/>
      <c r="AA102" s="1330"/>
      <c r="AB102" s="1345"/>
      <c r="AC102" s="1331">
        <v>9.0</v>
      </c>
      <c r="AD102" s="1331">
        <v>9.0</v>
      </c>
      <c r="AE102" s="1331">
        <v>9.0</v>
      </c>
      <c r="AF102" s="1331">
        <v>9.0</v>
      </c>
      <c r="AG102" s="981"/>
      <c r="AH102" s="971"/>
      <c r="AI102" s="905"/>
      <c r="AJ102" s="404">
        <f t="shared" si="14"/>
        <v>19</v>
      </c>
      <c r="AK102" s="237"/>
    </row>
    <row r="103" ht="18.0" customHeight="1">
      <c r="A103" s="1010">
        <v>22.0</v>
      </c>
      <c r="B103" s="1366" t="s">
        <v>803</v>
      </c>
      <c r="C103" s="1261" t="s">
        <v>769</v>
      </c>
      <c r="D103" s="930" t="s">
        <v>792</v>
      </c>
      <c r="E103" s="971"/>
      <c r="F103" s="971"/>
      <c r="G103" s="905">
        <v>9.0</v>
      </c>
      <c r="H103" s="905">
        <v>9.0</v>
      </c>
      <c r="I103" s="905">
        <v>9.0</v>
      </c>
      <c r="J103" s="905">
        <v>9.0</v>
      </c>
      <c r="K103" s="905">
        <v>9.0</v>
      </c>
      <c r="L103" s="1349"/>
      <c r="M103" s="1350"/>
      <c r="N103" s="1351">
        <v>9.0</v>
      </c>
      <c r="O103" s="1351">
        <v>9.0</v>
      </c>
      <c r="P103" s="1351">
        <v>9.0</v>
      </c>
      <c r="Q103" s="1351">
        <v>9.0</v>
      </c>
      <c r="R103" s="1351">
        <v>9.0</v>
      </c>
      <c r="S103" s="1349"/>
      <c r="T103" s="1350"/>
      <c r="U103" s="1351">
        <v>9.0</v>
      </c>
      <c r="V103" s="1351">
        <v>9.0</v>
      </c>
      <c r="W103" s="1351">
        <v>9.0</v>
      </c>
      <c r="X103" s="1351">
        <v>9.0</v>
      </c>
      <c r="Y103" s="1351">
        <v>9.0</v>
      </c>
      <c r="Z103" s="1349"/>
      <c r="AA103" s="1350"/>
      <c r="AB103" s="1352"/>
      <c r="AC103" s="1351">
        <v>9.0</v>
      </c>
      <c r="AD103" s="1351">
        <v>9.0</v>
      </c>
      <c r="AE103" s="1351">
        <v>9.0</v>
      </c>
      <c r="AF103" s="1351">
        <v>9.0</v>
      </c>
      <c r="AG103" s="971"/>
      <c r="AH103" s="971"/>
      <c r="AI103" s="905"/>
      <c r="AJ103" s="404">
        <f t="shared" si="14"/>
        <v>19</v>
      </c>
      <c r="AK103" s="237"/>
    </row>
    <row r="104" ht="18.0" customHeight="1">
      <c r="A104" s="1010">
        <v>23.0</v>
      </c>
      <c r="B104" s="1366" t="s">
        <v>805</v>
      </c>
      <c r="C104" s="1261" t="s">
        <v>823</v>
      </c>
      <c r="D104" s="930" t="s">
        <v>792</v>
      </c>
      <c r="E104" s="971"/>
      <c r="F104" s="971"/>
      <c r="G104" s="905">
        <v>9.0</v>
      </c>
      <c r="H104" s="905">
        <v>9.0</v>
      </c>
      <c r="I104" s="905">
        <v>9.0</v>
      </c>
      <c r="J104" s="905">
        <v>9.0</v>
      </c>
      <c r="K104" s="905">
        <v>9.0</v>
      </c>
      <c r="L104" s="1329"/>
      <c r="M104" s="1330"/>
      <c r="N104" s="1331">
        <v>9.0</v>
      </c>
      <c r="O104" s="1331">
        <v>9.0</v>
      </c>
      <c r="P104" s="1331">
        <v>9.0</v>
      </c>
      <c r="Q104" s="1331">
        <v>9.0</v>
      </c>
      <c r="R104" s="1331">
        <v>9.0</v>
      </c>
      <c r="S104" s="1329"/>
      <c r="T104" s="1330"/>
      <c r="U104" s="1331">
        <v>9.0</v>
      </c>
      <c r="V104" s="1331">
        <v>9.0</v>
      </c>
      <c r="W104" s="1331">
        <v>9.0</v>
      </c>
      <c r="X104" s="1331">
        <v>9.0</v>
      </c>
      <c r="Y104" s="1331">
        <v>9.0</v>
      </c>
      <c r="Z104" s="1329"/>
      <c r="AA104" s="1330"/>
      <c r="AB104" s="1345"/>
      <c r="AC104" s="1331">
        <v>9.0</v>
      </c>
      <c r="AD104" s="1331">
        <v>9.0</v>
      </c>
      <c r="AE104" s="1331"/>
      <c r="AF104" s="1331"/>
      <c r="AG104" s="981"/>
      <c r="AH104" s="971"/>
      <c r="AI104" s="905"/>
      <c r="AJ104" s="404">
        <f t="shared" si="14"/>
        <v>17</v>
      </c>
      <c r="AK104" s="237"/>
    </row>
    <row r="105" ht="18.0" customHeight="1">
      <c r="A105" s="1010">
        <v>24.0</v>
      </c>
      <c r="B105" s="1366" t="s">
        <v>805</v>
      </c>
      <c r="C105" s="1010" t="s">
        <v>930</v>
      </c>
      <c r="D105" s="930"/>
      <c r="E105" s="971"/>
      <c r="F105" s="971"/>
      <c r="G105" s="905"/>
      <c r="H105" s="905"/>
      <c r="I105" s="905"/>
      <c r="J105" s="905"/>
      <c r="K105" s="905"/>
      <c r="L105" s="1329"/>
      <c r="M105" s="1330"/>
      <c r="N105" s="1331"/>
      <c r="O105" s="1331"/>
      <c r="P105" s="1331"/>
      <c r="Q105" s="1331"/>
      <c r="R105" s="1331"/>
      <c r="S105" s="1329"/>
      <c r="T105" s="1330"/>
      <c r="U105" s="1331"/>
      <c r="V105" s="1331"/>
      <c r="W105" s="1331"/>
      <c r="X105" s="1331"/>
      <c r="Y105" s="1331"/>
      <c r="Z105" s="1329"/>
      <c r="AA105" s="1330"/>
      <c r="AB105" s="1345"/>
      <c r="AC105" s="1331"/>
      <c r="AD105" s="1331">
        <v>9.0</v>
      </c>
      <c r="AE105" s="1331">
        <v>9.0</v>
      </c>
      <c r="AF105" s="1331">
        <v>9.0</v>
      </c>
      <c r="AG105" s="981"/>
      <c r="AH105" s="971"/>
      <c r="AI105" s="905"/>
      <c r="AJ105" s="404">
        <f t="shared" si="14"/>
        <v>3</v>
      </c>
      <c r="AK105" s="237"/>
    </row>
    <row r="106" ht="18.0" customHeight="1">
      <c r="A106" s="1010">
        <v>25.0</v>
      </c>
      <c r="B106" s="1366" t="s">
        <v>806</v>
      </c>
      <c r="C106" s="1261" t="s">
        <v>112</v>
      </c>
      <c r="D106" s="930" t="s">
        <v>792</v>
      </c>
      <c r="E106" s="971"/>
      <c r="F106" s="971"/>
      <c r="G106" s="905">
        <v>9.0</v>
      </c>
      <c r="H106" s="905">
        <v>9.0</v>
      </c>
      <c r="I106" s="905">
        <v>9.0</v>
      </c>
      <c r="J106" s="905">
        <v>9.0</v>
      </c>
      <c r="K106" s="905">
        <v>9.0</v>
      </c>
      <c r="L106" s="1349"/>
      <c r="M106" s="1350"/>
      <c r="N106" s="1351">
        <v>9.0</v>
      </c>
      <c r="O106" s="1351">
        <v>9.0</v>
      </c>
      <c r="P106" s="1351">
        <v>9.0</v>
      </c>
      <c r="Q106" s="1351">
        <v>9.0</v>
      </c>
      <c r="R106" s="1351">
        <v>9.0</v>
      </c>
      <c r="S106" s="1349"/>
      <c r="T106" s="1350"/>
      <c r="U106" s="1351">
        <v>9.0</v>
      </c>
      <c r="V106" s="1351">
        <v>9.0</v>
      </c>
      <c r="W106" s="1351">
        <v>9.0</v>
      </c>
      <c r="X106" s="1351">
        <v>9.0</v>
      </c>
      <c r="Y106" s="1351">
        <v>9.0</v>
      </c>
      <c r="Z106" s="1203">
        <v>9.0</v>
      </c>
      <c r="AA106" s="1115"/>
      <c r="AB106" s="1352"/>
      <c r="AC106" s="1351">
        <v>9.0</v>
      </c>
      <c r="AD106" s="1351">
        <v>9.0</v>
      </c>
      <c r="AE106" s="1351">
        <v>9.0</v>
      </c>
      <c r="AF106" s="1351">
        <v>9.0</v>
      </c>
      <c r="AG106" s="971"/>
      <c r="AH106" s="971"/>
      <c r="AI106" s="905"/>
      <c r="AJ106" s="404">
        <f t="shared" si="14"/>
        <v>20</v>
      </c>
      <c r="AK106" s="237"/>
    </row>
    <row r="107" ht="18.0" customHeight="1">
      <c r="A107" s="1010">
        <v>26.0</v>
      </c>
      <c r="B107" s="1366" t="s">
        <v>806</v>
      </c>
      <c r="C107" s="1010" t="s">
        <v>859</v>
      </c>
      <c r="D107" s="930" t="s">
        <v>792</v>
      </c>
      <c r="E107" s="971"/>
      <c r="F107" s="971"/>
      <c r="G107" s="978"/>
      <c r="H107" s="978"/>
      <c r="I107" s="978"/>
      <c r="J107" s="978"/>
      <c r="K107" s="978"/>
      <c r="L107" s="1368"/>
      <c r="M107" s="1369"/>
      <c r="N107" s="1367"/>
      <c r="O107" s="1367"/>
      <c r="P107" s="1367"/>
      <c r="Q107" s="1367"/>
      <c r="R107" s="1367"/>
      <c r="S107" s="1368"/>
      <c r="T107" s="1369"/>
      <c r="U107" s="1331">
        <v>9.0</v>
      </c>
      <c r="V107" s="1331">
        <v>9.0</v>
      </c>
      <c r="W107" s="1331">
        <v>9.0</v>
      </c>
      <c r="X107" s="1331">
        <v>9.0</v>
      </c>
      <c r="Y107" s="1331">
        <v>9.0</v>
      </c>
      <c r="Z107" s="1370"/>
      <c r="AA107" s="1137">
        <v>9.0</v>
      </c>
      <c r="AB107" s="1371">
        <v>9.0</v>
      </c>
      <c r="AC107" s="1331">
        <v>9.0</v>
      </c>
      <c r="AD107" s="1331">
        <v>9.0</v>
      </c>
      <c r="AE107" s="1331">
        <v>9.0</v>
      </c>
      <c r="AF107" s="1331">
        <v>9.0</v>
      </c>
      <c r="AG107" s="981"/>
      <c r="AH107" s="971"/>
      <c r="AI107" s="905"/>
      <c r="AJ107" s="404">
        <f t="shared" si="14"/>
        <v>11</v>
      </c>
      <c r="AK107" s="237"/>
    </row>
    <row r="108" ht="18.0" customHeight="1">
      <c r="A108" s="1010">
        <v>27.0</v>
      </c>
      <c r="B108" s="1366" t="s">
        <v>807</v>
      </c>
      <c r="C108" s="1261" t="s">
        <v>297</v>
      </c>
      <c r="D108" s="863" t="s">
        <v>792</v>
      </c>
      <c r="E108" s="971"/>
      <c r="F108" s="971"/>
      <c r="G108" s="905">
        <v>9.0</v>
      </c>
      <c r="H108" s="905">
        <v>9.0</v>
      </c>
      <c r="I108" s="905">
        <v>9.0</v>
      </c>
      <c r="J108" s="905">
        <v>9.0</v>
      </c>
      <c r="K108" s="905">
        <v>9.0</v>
      </c>
      <c r="L108" s="1349"/>
      <c r="M108" s="1350"/>
      <c r="N108" s="1351">
        <v>9.0</v>
      </c>
      <c r="O108" s="1351">
        <v>9.0</v>
      </c>
      <c r="P108" s="1351">
        <v>9.0</v>
      </c>
      <c r="Q108" s="1351">
        <v>9.0</v>
      </c>
      <c r="R108" s="1351">
        <v>9.0</v>
      </c>
      <c r="S108" s="1349"/>
      <c r="T108" s="1350"/>
      <c r="U108" s="1351">
        <v>9.0</v>
      </c>
      <c r="V108" s="1351">
        <v>9.0</v>
      </c>
      <c r="W108" s="1351">
        <v>9.0</v>
      </c>
      <c r="X108" s="1351">
        <v>9.0</v>
      </c>
      <c r="Y108" s="1351">
        <v>9.0</v>
      </c>
      <c r="Z108" s="1349"/>
      <c r="AA108" s="1350"/>
      <c r="AB108" s="1352"/>
      <c r="AC108" s="1351">
        <v>9.0</v>
      </c>
      <c r="AD108" s="1351">
        <v>9.0</v>
      </c>
      <c r="AE108" s="1351">
        <v>9.0</v>
      </c>
      <c r="AF108" s="1351">
        <v>9.0</v>
      </c>
      <c r="AG108" s="971"/>
      <c r="AH108" s="971"/>
      <c r="AI108" s="905"/>
      <c r="AJ108" s="404">
        <f t="shared" si="14"/>
        <v>19</v>
      </c>
      <c r="AK108" s="237"/>
    </row>
    <row r="109" ht="18.0" customHeight="1">
      <c r="A109" s="1010">
        <v>28.0</v>
      </c>
      <c r="B109" s="1366" t="s">
        <v>907</v>
      </c>
      <c r="C109" s="1010" t="s">
        <v>908</v>
      </c>
      <c r="D109" s="863" t="s">
        <v>792</v>
      </c>
      <c r="E109" s="971"/>
      <c r="F109" s="971"/>
      <c r="G109" s="905">
        <v>9.0</v>
      </c>
      <c r="H109" s="905">
        <v>9.0</v>
      </c>
      <c r="I109" s="905">
        <v>9.0</v>
      </c>
      <c r="J109" s="905">
        <v>9.0</v>
      </c>
      <c r="K109" s="905">
        <v>9.0</v>
      </c>
      <c r="L109" s="1349"/>
      <c r="M109" s="1350"/>
      <c r="N109" s="1351">
        <v>9.0</v>
      </c>
      <c r="O109" s="1351">
        <v>9.0</v>
      </c>
      <c r="P109" s="1351">
        <v>9.0</v>
      </c>
      <c r="Q109" s="1351">
        <v>9.0</v>
      </c>
      <c r="R109" s="1351">
        <v>9.0</v>
      </c>
      <c r="S109" s="1349"/>
      <c r="T109" s="1350"/>
      <c r="U109" s="1351">
        <v>9.0</v>
      </c>
      <c r="V109" s="1351">
        <v>9.0</v>
      </c>
      <c r="W109" s="1351">
        <v>9.0</v>
      </c>
      <c r="X109" s="1351">
        <v>9.0</v>
      </c>
      <c r="Y109" s="1351">
        <v>9.0</v>
      </c>
      <c r="Z109" s="1349"/>
      <c r="AA109" s="1350"/>
      <c r="AB109" s="1352"/>
      <c r="AC109" s="1351">
        <v>9.0</v>
      </c>
      <c r="AD109" s="1351">
        <v>9.0</v>
      </c>
      <c r="AE109" s="1351">
        <v>9.0</v>
      </c>
      <c r="AF109" s="1351">
        <v>9.0</v>
      </c>
      <c r="AG109" s="971"/>
      <c r="AH109" s="971"/>
      <c r="AI109" s="905"/>
      <c r="AJ109" s="404">
        <f t="shared" si="14"/>
        <v>19</v>
      </c>
      <c r="AK109" s="237"/>
    </row>
    <row r="110" ht="18.0" customHeight="1">
      <c r="A110" s="1010">
        <v>29.0</v>
      </c>
      <c r="B110" s="1366" t="s">
        <v>808</v>
      </c>
      <c r="C110" s="1265" t="s">
        <v>119</v>
      </c>
      <c r="D110" s="863" t="s">
        <v>792</v>
      </c>
      <c r="E110" s="971"/>
      <c r="F110" s="971"/>
      <c r="G110" s="905">
        <v>9.0</v>
      </c>
      <c r="H110" s="905">
        <v>9.0</v>
      </c>
      <c r="I110" s="905">
        <v>9.0</v>
      </c>
      <c r="J110" s="905">
        <v>9.0</v>
      </c>
      <c r="K110" s="905">
        <v>9.0</v>
      </c>
      <c r="L110" s="1329"/>
      <c r="M110" s="1330"/>
      <c r="N110" s="1331">
        <v>9.0</v>
      </c>
      <c r="O110" s="1331">
        <v>9.0</v>
      </c>
      <c r="P110" s="1331">
        <v>9.0</v>
      </c>
      <c r="Q110" s="1331">
        <v>9.0</v>
      </c>
      <c r="R110" s="1331">
        <v>9.0</v>
      </c>
      <c r="S110" s="1329"/>
      <c r="T110" s="1330"/>
      <c r="U110" s="1331">
        <v>9.0</v>
      </c>
      <c r="V110" s="1331">
        <v>9.0</v>
      </c>
      <c r="W110" s="1331">
        <v>9.0</v>
      </c>
      <c r="X110" s="1331">
        <v>9.0</v>
      </c>
      <c r="Y110" s="1331">
        <v>9.0</v>
      </c>
      <c r="Z110" s="1329"/>
      <c r="AA110" s="1330"/>
      <c r="AB110" s="1345"/>
      <c r="AC110" s="1331">
        <v>9.0</v>
      </c>
      <c r="AD110" s="1331">
        <v>9.0</v>
      </c>
      <c r="AE110" s="1331">
        <v>9.0</v>
      </c>
      <c r="AF110" s="1331">
        <v>9.0</v>
      </c>
      <c r="AG110" s="981"/>
      <c r="AH110" s="971"/>
      <c r="AI110" s="905"/>
      <c r="AJ110" s="404">
        <f t="shared" si="14"/>
        <v>19</v>
      </c>
      <c r="AK110" s="237"/>
    </row>
    <row r="111" ht="18.0" customHeight="1">
      <c r="A111" s="1010">
        <v>30.0</v>
      </c>
      <c r="B111" s="1366" t="s">
        <v>809</v>
      </c>
      <c r="C111" s="1261" t="s">
        <v>810</v>
      </c>
      <c r="D111" s="863" t="s">
        <v>792</v>
      </c>
      <c r="E111" s="971"/>
      <c r="F111" s="971"/>
      <c r="G111" s="905">
        <v>9.0</v>
      </c>
      <c r="H111" s="905">
        <v>9.0</v>
      </c>
      <c r="I111" s="905">
        <v>9.0</v>
      </c>
      <c r="J111" s="905">
        <v>9.0</v>
      </c>
      <c r="K111" s="905">
        <v>9.0</v>
      </c>
      <c r="L111" s="1349"/>
      <c r="M111" s="1350"/>
      <c r="N111" s="1351">
        <v>9.0</v>
      </c>
      <c r="O111" s="1351">
        <v>9.0</v>
      </c>
      <c r="P111" s="1351">
        <v>9.0</v>
      </c>
      <c r="Q111" s="1351">
        <v>9.0</v>
      </c>
      <c r="R111" s="1351">
        <v>9.0</v>
      </c>
      <c r="S111" s="1349"/>
      <c r="T111" s="1350"/>
      <c r="U111" s="1351">
        <v>9.0</v>
      </c>
      <c r="V111" s="1351">
        <v>9.0</v>
      </c>
      <c r="W111" s="1351">
        <v>9.0</v>
      </c>
      <c r="X111" s="1351">
        <v>9.0</v>
      </c>
      <c r="Y111" s="1351">
        <v>9.0</v>
      </c>
      <c r="Z111" s="1349"/>
      <c r="AA111" s="1350"/>
      <c r="AB111" s="1352"/>
      <c r="AC111" s="1351">
        <v>9.0</v>
      </c>
      <c r="AD111" s="1351">
        <v>9.0</v>
      </c>
      <c r="AE111" s="1351">
        <v>9.0</v>
      </c>
      <c r="AF111" s="1351">
        <v>9.0</v>
      </c>
      <c r="AG111" s="971"/>
      <c r="AH111" s="971"/>
      <c r="AI111" s="905"/>
      <c r="AJ111" s="404">
        <f t="shared" si="14"/>
        <v>19</v>
      </c>
      <c r="AK111" s="237"/>
    </row>
    <row r="112" ht="18.0" customHeight="1">
      <c r="A112" s="1010">
        <v>31.0</v>
      </c>
      <c r="B112" s="1366" t="s">
        <v>811</v>
      </c>
      <c r="C112" s="1261" t="s">
        <v>741</v>
      </c>
      <c r="D112" s="863" t="s">
        <v>792</v>
      </c>
      <c r="E112" s="971"/>
      <c r="F112" s="971"/>
      <c r="G112" s="905">
        <v>9.0</v>
      </c>
      <c r="H112" s="905">
        <v>9.0</v>
      </c>
      <c r="I112" s="905">
        <v>9.0</v>
      </c>
      <c r="J112" s="905">
        <v>9.0</v>
      </c>
      <c r="K112" s="905">
        <v>9.0</v>
      </c>
      <c r="L112" s="1329"/>
      <c r="M112" s="1330"/>
      <c r="N112" s="1331">
        <v>9.0</v>
      </c>
      <c r="O112" s="1331">
        <v>9.0</v>
      </c>
      <c r="P112" s="1331">
        <v>9.0</v>
      </c>
      <c r="Q112" s="1331">
        <v>9.0</v>
      </c>
      <c r="R112" s="1331">
        <v>9.0</v>
      </c>
      <c r="S112" s="1329"/>
      <c r="T112" s="1330"/>
      <c r="U112" s="1331">
        <v>9.0</v>
      </c>
      <c r="V112" s="1331">
        <v>9.0</v>
      </c>
      <c r="W112" s="1331">
        <v>9.0</v>
      </c>
      <c r="X112" s="1331">
        <v>9.0</v>
      </c>
      <c r="Y112" s="1331">
        <v>9.0</v>
      </c>
      <c r="Z112" s="1329"/>
      <c r="AA112" s="1330"/>
      <c r="AB112" s="1345"/>
      <c r="AC112" s="1331">
        <v>9.0</v>
      </c>
      <c r="AD112" s="1331">
        <v>9.0</v>
      </c>
      <c r="AE112" s="1331">
        <v>9.0</v>
      </c>
      <c r="AF112" s="1331">
        <v>9.0</v>
      </c>
      <c r="AG112" s="981"/>
      <c r="AH112" s="971"/>
      <c r="AI112" s="905"/>
      <c r="AJ112" s="404">
        <f t="shared" si="14"/>
        <v>19</v>
      </c>
      <c r="AK112" s="237"/>
    </row>
    <row r="113" ht="18.0" customHeight="1">
      <c r="A113" s="1010">
        <v>32.0</v>
      </c>
      <c r="B113" s="1366" t="s">
        <v>814</v>
      </c>
      <c r="C113" s="1261" t="s">
        <v>815</v>
      </c>
      <c r="D113" s="1032" t="s">
        <v>842</v>
      </c>
      <c r="E113" s="971"/>
      <c r="F113" s="971"/>
      <c r="G113" s="1283">
        <v>9.0</v>
      </c>
      <c r="H113" s="1283">
        <v>9.0</v>
      </c>
      <c r="I113" s="1283">
        <v>9.0</v>
      </c>
      <c r="J113" s="1283">
        <v>9.0</v>
      </c>
      <c r="K113" s="1045"/>
      <c r="L113" s="1349"/>
      <c r="M113" s="1350"/>
      <c r="N113" s="1351">
        <v>9.0</v>
      </c>
      <c r="O113" s="1351">
        <v>9.0</v>
      </c>
      <c r="P113" s="1351">
        <v>9.0</v>
      </c>
      <c r="Q113" s="1351">
        <v>9.0</v>
      </c>
      <c r="R113" s="1351">
        <v>9.0</v>
      </c>
      <c r="S113" s="1349"/>
      <c r="T113" s="1350"/>
      <c r="U113" s="1351">
        <v>9.0</v>
      </c>
      <c r="V113" s="1351">
        <v>9.0</v>
      </c>
      <c r="W113" s="1351">
        <v>9.0</v>
      </c>
      <c r="X113" s="1351">
        <v>9.0</v>
      </c>
      <c r="Y113" s="1351">
        <v>9.0</v>
      </c>
      <c r="Z113" s="1349"/>
      <c r="AA113" s="1350"/>
      <c r="AB113" s="1352"/>
      <c r="AC113" s="1351">
        <v>9.0</v>
      </c>
      <c r="AD113" s="1351">
        <v>9.0</v>
      </c>
      <c r="AE113" s="1351">
        <v>9.0</v>
      </c>
      <c r="AF113" s="1351">
        <v>9.0</v>
      </c>
      <c r="AG113" s="971"/>
      <c r="AH113" s="971"/>
      <c r="AI113" s="905"/>
      <c r="AJ113" s="404">
        <f t="shared" si="14"/>
        <v>18</v>
      </c>
      <c r="AK113" s="237"/>
    </row>
    <row r="114" ht="18.0" customHeight="1">
      <c r="A114" s="1010">
        <v>33.0</v>
      </c>
      <c r="B114" s="1366" t="s">
        <v>812</v>
      </c>
      <c r="C114" s="1010" t="s">
        <v>140</v>
      </c>
      <c r="D114" s="863" t="s">
        <v>792</v>
      </c>
      <c r="E114" s="971"/>
      <c r="F114" s="971"/>
      <c r="G114" s="905">
        <v>9.0</v>
      </c>
      <c r="H114" s="905">
        <v>9.0</v>
      </c>
      <c r="I114" s="905">
        <v>9.0</v>
      </c>
      <c r="J114" s="905">
        <v>9.0</v>
      </c>
      <c r="K114" s="905">
        <v>9.0</v>
      </c>
      <c r="L114" s="1349"/>
      <c r="M114" s="1350"/>
      <c r="N114" s="1351">
        <v>9.0</v>
      </c>
      <c r="O114" s="1351">
        <v>9.0</v>
      </c>
      <c r="P114" s="1351">
        <v>9.0</v>
      </c>
      <c r="Q114" s="1351">
        <v>9.0</v>
      </c>
      <c r="R114" s="1351">
        <v>9.0</v>
      </c>
      <c r="S114" s="1349"/>
      <c r="T114" s="1350"/>
      <c r="U114" s="1351">
        <v>9.0</v>
      </c>
      <c r="V114" s="1351">
        <v>9.0</v>
      </c>
      <c r="W114" s="1351">
        <v>9.0</v>
      </c>
      <c r="X114" s="1351">
        <v>9.0</v>
      </c>
      <c r="Y114" s="1351">
        <v>9.0</v>
      </c>
      <c r="Z114" s="1349"/>
      <c r="AA114" s="1350"/>
      <c r="AB114" s="1352"/>
      <c r="AC114" s="1351">
        <v>9.0</v>
      </c>
      <c r="AD114" s="1351">
        <v>9.0</v>
      </c>
      <c r="AE114" s="1351">
        <v>9.0</v>
      </c>
      <c r="AF114" s="1351">
        <v>9.0</v>
      </c>
      <c r="AG114" s="971"/>
      <c r="AH114" s="971"/>
      <c r="AI114" s="905"/>
      <c r="AJ114" s="404">
        <f t="shared" si="14"/>
        <v>19</v>
      </c>
      <c r="AK114" s="237"/>
    </row>
    <row r="115" ht="18.0" customHeight="1">
      <c r="A115" s="1010">
        <v>34.0</v>
      </c>
      <c r="B115" s="1366" t="s">
        <v>813</v>
      </c>
      <c r="C115" s="1010" t="s">
        <v>286</v>
      </c>
      <c r="D115" s="863" t="s">
        <v>792</v>
      </c>
      <c r="E115" s="971"/>
      <c r="F115" s="971"/>
      <c r="G115" s="905">
        <v>9.0</v>
      </c>
      <c r="H115" s="905">
        <v>9.0</v>
      </c>
      <c r="I115" s="905">
        <v>9.0</v>
      </c>
      <c r="J115" s="905">
        <v>9.0</v>
      </c>
      <c r="K115" s="905">
        <v>9.0</v>
      </c>
      <c r="L115" s="1329"/>
      <c r="M115" s="1330"/>
      <c r="N115" s="1331">
        <v>9.0</v>
      </c>
      <c r="O115" s="1331">
        <v>9.0</v>
      </c>
      <c r="P115" s="1331">
        <v>9.0</v>
      </c>
      <c r="Q115" s="1331">
        <v>9.0</v>
      </c>
      <c r="R115" s="1331">
        <v>9.0</v>
      </c>
      <c r="S115" s="1329"/>
      <c r="T115" s="1330"/>
      <c r="U115" s="1331">
        <v>9.0</v>
      </c>
      <c r="V115" s="1331">
        <v>9.0</v>
      </c>
      <c r="W115" s="1331">
        <v>9.0</v>
      </c>
      <c r="X115" s="1331">
        <v>9.0</v>
      </c>
      <c r="Y115" s="1331">
        <v>9.0</v>
      </c>
      <c r="Z115" s="1329"/>
      <c r="AA115" s="1330"/>
      <c r="AB115" s="1345"/>
      <c r="AC115" s="1331">
        <v>9.0</v>
      </c>
      <c r="AD115" s="1331">
        <v>9.0</v>
      </c>
      <c r="AE115" s="1331">
        <v>9.0</v>
      </c>
      <c r="AF115" s="1331">
        <v>9.0</v>
      </c>
      <c r="AG115" s="981"/>
      <c r="AH115" s="971"/>
      <c r="AI115" s="905"/>
      <c r="AJ115" s="404">
        <f t="shared" si="14"/>
        <v>19</v>
      </c>
      <c r="AK115" s="237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1162"/>
      <c r="V116" s="1162"/>
      <c r="W116" s="89"/>
      <c r="X116" s="89"/>
      <c r="Y116" s="89"/>
      <c r="Z116" s="89"/>
      <c r="AA116" s="1163"/>
      <c r="AB116" s="1163"/>
      <c r="AC116" s="1163"/>
      <c r="AD116" s="89"/>
      <c r="AE116" s="89"/>
      <c r="AF116" s="89"/>
      <c r="AG116" s="89"/>
      <c r="AH116" s="89"/>
      <c r="AI116" s="89"/>
      <c r="AJ116" s="89"/>
      <c r="AK116" s="89"/>
    </row>
    <row r="117" ht="15.75" customHeight="1">
      <c r="A117" s="19">
        <v>1.0</v>
      </c>
      <c r="B117" s="1372" t="s">
        <v>909</v>
      </c>
      <c r="C117" s="1373"/>
      <c r="D117" s="863" t="s">
        <v>792</v>
      </c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1162"/>
      <c r="V117" s="1162"/>
      <c r="W117" s="89"/>
      <c r="X117" s="89"/>
      <c r="Y117" s="89"/>
      <c r="Z117" s="89"/>
      <c r="AA117" s="1163"/>
      <c r="AB117" s="1163"/>
      <c r="AC117" s="1163"/>
      <c r="AD117" s="89"/>
      <c r="AE117" s="89"/>
      <c r="AF117" s="89"/>
      <c r="AG117" s="89"/>
      <c r="AH117" s="89"/>
      <c r="AI117" s="89"/>
      <c r="AJ117" s="89"/>
      <c r="AK117" s="89"/>
    </row>
    <row r="118" ht="15.75" customHeight="1">
      <c r="A118" s="807">
        <v>2.0</v>
      </c>
      <c r="B118" s="1372" t="s">
        <v>911</v>
      </c>
      <c r="C118" s="1373"/>
      <c r="D118" s="863" t="s">
        <v>792</v>
      </c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1162"/>
      <c r="V118" s="1162"/>
      <c r="W118" s="89"/>
      <c r="X118" s="89"/>
      <c r="Y118" s="89"/>
      <c r="Z118" s="89"/>
      <c r="AA118" s="1163"/>
      <c r="AB118" s="1163"/>
      <c r="AC118" s="1163"/>
      <c r="AD118" s="89"/>
      <c r="AE118" s="89"/>
      <c r="AF118" s="89"/>
      <c r="AG118" s="89"/>
      <c r="AH118" s="89"/>
      <c r="AI118" s="89"/>
      <c r="AJ118" s="89"/>
      <c r="AK118" s="89"/>
    </row>
    <row r="119" ht="15.75" customHeight="1">
      <c r="A119" s="19">
        <v>3.0</v>
      </c>
      <c r="B119" s="1372" t="s">
        <v>913</v>
      </c>
      <c r="C119" s="1373"/>
      <c r="D119" s="863" t="s">
        <v>792</v>
      </c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1162"/>
      <c r="V119" s="1162"/>
      <c r="W119" s="89"/>
      <c r="X119" s="89"/>
      <c r="Y119" s="89"/>
      <c r="Z119" s="89"/>
      <c r="AA119" s="1163"/>
      <c r="AB119" s="1163"/>
      <c r="AC119" s="1163"/>
      <c r="AD119" s="89"/>
      <c r="AE119" s="89"/>
      <c r="AF119" s="89"/>
      <c r="AG119" s="89"/>
      <c r="AH119" s="89"/>
      <c r="AI119" s="89"/>
      <c r="AJ119" s="89"/>
      <c r="AK119" s="89"/>
    </row>
    <row r="120" ht="15.75" customHeight="1">
      <c r="A120" s="807">
        <v>4.0</v>
      </c>
      <c r="B120" s="1372" t="s">
        <v>914</v>
      </c>
      <c r="C120" s="1373"/>
      <c r="D120" s="863" t="s">
        <v>792</v>
      </c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1162"/>
      <c r="V120" s="1162"/>
      <c r="W120" s="89"/>
      <c r="X120" s="89"/>
      <c r="Y120" s="89"/>
      <c r="Z120" s="89"/>
      <c r="AA120" s="1163"/>
      <c r="AB120" s="1163"/>
      <c r="AC120" s="1163"/>
      <c r="AD120" s="89"/>
      <c r="AE120" s="89"/>
      <c r="AF120" s="89"/>
      <c r="AG120" s="89"/>
      <c r="AH120" s="89"/>
      <c r="AI120" s="89"/>
      <c r="AJ120" s="89"/>
      <c r="AK120" s="89"/>
    </row>
    <row r="121" ht="15.75" customHeight="1">
      <c r="A121" s="19">
        <v>5.0</v>
      </c>
      <c r="B121" s="1372" t="s">
        <v>915</v>
      </c>
      <c r="C121" s="1373"/>
      <c r="D121" s="863" t="s">
        <v>792</v>
      </c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1162"/>
      <c r="V121" s="1162"/>
      <c r="W121" s="89"/>
      <c r="X121" s="89"/>
      <c r="Y121" s="89"/>
      <c r="Z121" s="89"/>
      <c r="AA121" s="1163"/>
      <c r="AB121" s="1163"/>
      <c r="AC121" s="1163"/>
      <c r="AD121" s="89"/>
      <c r="AE121" s="89"/>
      <c r="AF121" s="89"/>
      <c r="AG121" s="89"/>
      <c r="AH121" s="89"/>
      <c r="AI121" s="89"/>
      <c r="AJ121" s="89"/>
      <c r="AK121" s="89"/>
    </row>
    <row r="122" ht="15.75" customHeight="1">
      <c r="A122" s="807">
        <v>6.0</v>
      </c>
      <c r="B122" s="1372" t="s">
        <v>916</v>
      </c>
      <c r="C122" s="1373"/>
      <c r="D122" s="863" t="s">
        <v>792</v>
      </c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1162"/>
      <c r="V122" s="1162"/>
      <c r="W122" s="89"/>
      <c r="X122" s="89"/>
      <c r="Y122" s="89"/>
      <c r="Z122" s="89"/>
      <c r="AA122" s="1163"/>
      <c r="AB122" s="1163"/>
      <c r="AC122" s="1163"/>
      <c r="AD122" s="89"/>
      <c r="AE122" s="89"/>
      <c r="AF122" s="89"/>
      <c r="AG122" s="89"/>
      <c r="AH122" s="89"/>
      <c r="AI122" s="89"/>
      <c r="AJ122" s="89"/>
      <c r="AK122" s="89"/>
    </row>
    <row r="123" ht="15.75" customHeight="1">
      <c r="A123" s="19">
        <v>7.0</v>
      </c>
      <c r="B123" s="1148" t="s">
        <v>917</v>
      </c>
      <c r="C123" s="1373"/>
      <c r="D123" s="863" t="s">
        <v>792</v>
      </c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</row>
    <row r="124" ht="15.75" customHeight="1">
      <c r="A124" s="807">
        <v>8.0</v>
      </c>
      <c r="B124" s="939" t="s">
        <v>918</v>
      </c>
      <c r="C124" s="1373"/>
      <c r="D124" s="863" t="s">
        <v>792</v>
      </c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1162"/>
      <c r="V126" s="1162"/>
      <c r="W126" s="89"/>
      <c r="X126" s="89"/>
      <c r="Y126" s="89"/>
      <c r="Z126" s="89"/>
      <c r="AA126" s="1163"/>
      <c r="AB126" s="1163"/>
      <c r="AC126" s="1163"/>
      <c r="AD126" s="89"/>
      <c r="AE126" s="89"/>
      <c r="AF126" s="89"/>
      <c r="AG126" s="89"/>
      <c r="AH126" s="89"/>
      <c r="AI126" s="89"/>
      <c r="AJ126" s="89"/>
      <c r="AK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1162"/>
      <c r="V127" s="1162"/>
      <c r="W127" s="89"/>
      <c r="X127" s="89"/>
      <c r="Y127" s="89"/>
      <c r="Z127" s="89"/>
      <c r="AA127" s="1163"/>
      <c r="AB127" s="1163"/>
      <c r="AC127" s="1163"/>
      <c r="AD127" s="89"/>
      <c r="AE127" s="89"/>
      <c r="AF127" s="89"/>
      <c r="AG127" s="89"/>
      <c r="AH127" s="89"/>
      <c r="AI127" s="89"/>
      <c r="AJ127" s="89"/>
      <c r="AK127" s="89"/>
    </row>
  </sheetData>
  <mergeCells count="12">
    <mergeCell ref="C77:C81"/>
    <mergeCell ref="C83:C85"/>
    <mergeCell ref="C87:C88"/>
    <mergeCell ref="C90:C91"/>
    <mergeCell ref="C93:C95"/>
    <mergeCell ref="C1:AH1"/>
    <mergeCell ref="C3:C33"/>
    <mergeCell ref="C37:C39"/>
    <mergeCell ref="C41:C43"/>
    <mergeCell ref="D48:AJ52"/>
    <mergeCell ref="N61:Q61"/>
    <mergeCell ref="N62:P62"/>
  </mergeCells>
  <conditionalFormatting sqref="AJ3:AJ33 AJ53:AJ57 AJ64:AJ74 AJ77:AJ81 AJ83:AJ85 AJ87:AJ88 AJ90:AJ91 AJ93:AJ95 AJ97:AJ115">
    <cfRule type="colorScale" priority="1">
      <colorScale>
        <cfvo type="formula" val="17"/>
        <cfvo type="formula" val="19"/>
        <cfvo type="formula" val="21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8.86"/>
    <col customWidth="1" min="3" max="3" width="16.43"/>
    <col customWidth="1" min="4" max="4" width="14.86"/>
    <col customWidth="1" min="5" max="35" width="5.86"/>
    <col customWidth="1" min="36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931</v>
      </c>
      <c r="E2" s="969">
        <v>1.0</v>
      </c>
      <c r="F2" s="297">
        <v>2.0</v>
      </c>
      <c r="G2" s="297">
        <v>3.0</v>
      </c>
      <c r="H2" s="165">
        <v>4.0</v>
      </c>
      <c r="I2" s="328">
        <v>5.0</v>
      </c>
      <c r="J2" s="328">
        <v>6.0</v>
      </c>
      <c r="K2" s="209">
        <v>7.0</v>
      </c>
      <c r="L2" s="166">
        <v>8.0</v>
      </c>
      <c r="M2" s="166">
        <v>9.0</v>
      </c>
      <c r="N2" s="165">
        <v>10.0</v>
      </c>
      <c r="O2" s="165">
        <v>11.0</v>
      </c>
      <c r="P2" s="165">
        <v>12.0</v>
      </c>
      <c r="Q2" s="165">
        <v>13.0</v>
      </c>
      <c r="R2" s="166">
        <v>14.0</v>
      </c>
      <c r="S2" s="166">
        <v>15.0</v>
      </c>
      <c r="T2" s="165">
        <v>16.0</v>
      </c>
      <c r="U2" s="165">
        <v>17.0</v>
      </c>
      <c r="V2" s="165">
        <v>18.0</v>
      </c>
      <c r="W2" s="165">
        <v>19.0</v>
      </c>
      <c r="X2" s="165">
        <v>20.0</v>
      </c>
      <c r="Y2" s="166">
        <v>21.0</v>
      </c>
      <c r="Z2" s="166">
        <v>22.0</v>
      </c>
      <c r="AA2" s="165">
        <v>23.0</v>
      </c>
      <c r="AB2" s="165">
        <v>24.0</v>
      </c>
      <c r="AC2" s="165">
        <v>25.0</v>
      </c>
      <c r="AD2" s="165">
        <v>26.0</v>
      </c>
      <c r="AE2" s="165">
        <v>27.0</v>
      </c>
      <c r="AF2" s="166">
        <v>28.0</v>
      </c>
      <c r="AG2" s="166">
        <v>29.0</v>
      </c>
      <c r="AH2" s="897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300" t="s">
        <v>889</v>
      </c>
      <c r="C3" s="22" t="s">
        <v>736</v>
      </c>
      <c r="D3" s="863" t="s">
        <v>792</v>
      </c>
      <c r="E3" s="971"/>
      <c r="F3" s="905">
        <v>9.0</v>
      </c>
      <c r="G3" s="905">
        <v>9.0</v>
      </c>
      <c r="H3" s="905">
        <v>9.0</v>
      </c>
      <c r="I3" s="905">
        <v>9.0</v>
      </c>
      <c r="J3" s="898">
        <v>12.0</v>
      </c>
      <c r="K3" s="971">
        <v>9.0</v>
      </c>
      <c r="L3" s="971"/>
      <c r="M3" s="1033">
        <v>12.0</v>
      </c>
      <c r="N3" s="905"/>
      <c r="O3" s="898">
        <v>12.0</v>
      </c>
      <c r="P3" s="905">
        <v>9.0</v>
      </c>
      <c r="Q3" s="905">
        <v>9.0</v>
      </c>
      <c r="R3" s="971"/>
      <c r="S3" s="971"/>
      <c r="T3" s="898">
        <v>12.0</v>
      </c>
      <c r="U3" s="905">
        <v>9.0</v>
      </c>
      <c r="V3" s="905">
        <v>9.0</v>
      </c>
      <c r="W3" s="905">
        <v>9.0</v>
      </c>
      <c r="X3" s="905">
        <v>9.0</v>
      </c>
      <c r="Y3" s="971"/>
      <c r="Z3" s="971">
        <v>9.0</v>
      </c>
      <c r="AA3" s="905">
        <v>9.0</v>
      </c>
      <c r="AB3" s="905"/>
      <c r="AC3" s="1374"/>
      <c r="AD3" s="898">
        <v>12.0</v>
      </c>
      <c r="AE3" s="905">
        <v>9.0</v>
      </c>
      <c r="AF3" s="971"/>
      <c r="AG3" s="971"/>
      <c r="AH3" s="905">
        <v>9.0</v>
      </c>
      <c r="AI3" s="905">
        <v>9.0</v>
      </c>
      <c r="AJ3" s="404">
        <f t="shared" ref="AJ3:AJ35" si="1">COUNT(E3:AI3)</f>
        <v>21</v>
      </c>
      <c r="AK3" s="1030">
        <v>1.0</v>
      </c>
    </row>
    <row r="4" ht="15.0" customHeight="1">
      <c r="A4" s="19">
        <v>2.0</v>
      </c>
      <c r="B4" s="1301" t="s">
        <v>826</v>
      </c>
      <c r="C4" s="32"/>
      <c r="D4" s="863" t="s">
        <v>792</v>
      </c>
      <c r="E4" s="971"/>
      <c r="F4" s="905">
        <v>9.0</v>
      </c>
      <c r="G4" s="905">
        <v>9.0</v>
      </c>
      <c r="H4" s="898">
        <v>12.0</v>
      </c>
      <c r="I4" s="898" t="s">
        <v>193</v>
      </c>
      <c r="J4" s="905">
        <v>9.0</v>
      </c>
      <c r="K4" s="971"/>
      <c r="L4" s="898">
        <v>12.0</v>
      </c>
      <c r="M4" s="971"/>
      <c r="N4" s="1033">
        <v>12.0</v>
      </c>
      <c r="O4" s="898">
        <v>12.0</v>
      </c>
      <c r="P4" s="905">
        <v>9.0</v>
      </c>
      <c r="Q4" s="898" t="s">
        <v>193</v>
      </c>
      <c r="R4" s="971"/>
      <c r="S4" s="971">
        <v>9.0</v>
      </c>
      <c r="T4" s="905">
        <v>9.0</v>
      </c>
      <c r="U4" s="905">
        <v>9.0</v>
      </c>
      <c r="V4" s="1033" t="s">
        <v>193</v>
      </c>
      <c r="W4" s="905">
        <v>9.0</v>
      </c>
      <c r="X4" s="905">
        <v>9.0</v>
      </c>
      <c r="Y4" s="898">
        <v>12.0</v>
      </c>
      <c r="Z4" s="971"/>
      <c r="AA4" s="1033" t="s">
        <v>193</v>
      </c>
      <c r="AB4" s="905">
        <v>9.0</v>
      </c>
      <c r="AC4" s="898" t="s">
        <v>193</v>
      </c>
      <c r="AD4" s="898" t="s">
        <v>193</v>
      </c>
      <c r="AE4" s="898" t="s">
        <v>193</v>
      </c>
      <c r="AF4" s="971"/>
      <c r="AG4" s="971"/>
      <c r="AH4" s="905">
        <v>9.0</v>
      </c>
      <c r="AI4" s="898">
        <v>12.0</v>
      </c>
      <c r="AJ4" s="404">
        <f t="shared" si="1"/>
        <v>17</v>
      </c>
      <c r="AK4" s="1030">
        <v>1.0</v>
      </c>
    </row>
    <row r="5" ht="15.0" customHeight="1">
      <c r="A5" s="19">
        <v>3.0</v>
      </c>
      <c r="B5" s="1301" t="s">
        <v>921</v>
      </c>
      <c r="C5" s="32"/>
      <c r="D5" s="930" t="s">
        <v>792</v>
      </c>
      <c r="E5" s="971">
        <v>9.0</v>
      </c>
      <c r="F5" s="905">
        <v>9.0</v>
      </c>
      <c r="G5" s="905">
        <v>9.0</v>
      </c>
      <c r="H5" s="898">
        <v>12.0</v>
      </c>
      <c r="I5" s="905">
        <v>9.0</v>
      </c>
      <c r="J5" s="905">
        <v>9.0</v>
      </c>
      <c r="K5" s="971"/>
      <c r="L5" s="971"/>
      <c r="M5" s="971"/>
      <c r="N5" s="905">
        <v>9.0</v>
      </c>
      <c r="O5" s="905">
        <v>9.0</v>
      </c>
      <c r="P5" s="898">
        <v>12.0</v>
      </c>
      <c r="Q5" s="905">
        <v>9.0</v>
      </c>
      <c r="R5" s="971">
        <v>9.0</v>
      </c>
      <c r="S5" s="971"/>
      <c r="T5" s="905">
        <v>9.0</v>
      </c>
      <c r="U5" s="905"/>
      <c r="V5" s="905">
        <v>9.0</v>
      </c>
      <c r="W5" s="905">
        <v>9.0</v>
      </c>
      <c r="X5" s="898">
        <v>12.0</v>
      </c>
      <c r="Y5" s="971"/>
      <c r="Z5" s="971"/>
      <c r="AA5" s="905">
        <v>9.0</v>
      </c>
      <c r="AB5" s="898">
        <v>12.0</v>
      </c>
      <c r="AC5" s="905">
        <v>9.0</v>
      </c>
      <c r="AD5" s="905">
        <v>9.0</v>
      </c>
      <c r="AE5" s="905">
        <v>9.0</v>
      </c>
      <c r="AF5" s="971">
        <v>9.0</v>
      </c>
      <c r="AG5" s="971"/>
      <c r="AH5" s="898">
        <v>12.0</v>
      </c>
      <c r="AI5" s="905"/>
      <c r="AJ5" s="404">
        <f t="shared" si="1"/>
        <v>22</v>
      </c>
      <c r="AK5" s="1030">
        <v>1.0</v>
      </c>
    </row>
    <row r="6" ht="15.0" customHeight="1">
      <c r="A6" s="19">
        <v>4.0</v>
      </c>
      <c r="B6" s="1301" t="s">
        <v>827</v>
      </c>
      <c r="C6" s="32"/>
      <c r="D6" s="863" t="s">
        <v>792</v>
      </c>
      <c r="E6" s="971"/>
      <c r="F6" s="898">
        <v>12.0</v>
      </c>
      <c r="G6" s="905"/>
      <c r="H6" s="905">
        <v>9.0</v>
      </c>
      <c r="I6" s="905">
        <v>9.0</v>
      </c>
      <c r="J6" s="905">
        <v>9.0</v>
      </c>
      <c r="K6" s="971"/>
      <c r="L6" s="971"/>
      <c r="M6" s="1033">
        <v>12.0</v>
      </c>
      <c r="N6" s="905">
        <v>9.0</v>
      </c>
      <c r="O6" s="898">
        <v>12.0</v>
      </c>
      <c r="P6" s="905">
        <v>9.0</v>
      </c>
      <c r="Q6" s="905">
        <v>9.0</v>
      </c>
      <c r="R6" s="898">
        <v>12.0</v>
      </c>
      <c r="S6" s="971"/>
      <c r="T6" s="905">
        <v>9.0</v>
      </c>
      <c r="U6" s="905">
        <v>9.0</v>
      </c>
      <c r="V6" s="905"/>
      <c r="W6" s="898">
        <v>12.0</v>
      </c>
      <c r="X6" s="905">
        <v>9.0</v>
      </c>
      <c r="Y6" s="971"/>
      <c r="Z6" s="971"/>
      <c r="AA6" s="905">
        <v>9.0</v>
      </c>
      <c r="AB6" s="905">
        <v>9.0</v>
      </c>
      <c r="AC6" s="905">
        <v>9.0</v>
      </c>
      <c r="AD6" s="905">
        <v>9.0</v>
      </c>
      <c r="AE6" s="898">
        <v>12.0</v>
      </c>
      <c r="AF6" s="971"/>
      <c r="AG6" s="971"/>
      <c r="AH6" s="905">
        <v>9.0</v>
      </c>
      <c r="AI6" s="905">
        <v>9.0</v>
      </c>
      <c r="AJ6" s="404">
        <f t="shared" si="1"/>
        <v>21</v>
      </c>
      <c r="AK6" s="1030">
        <v>1.0</v>
      </c>
    </row>
    <row r="7" ht="15.0" customHeight="1">
      <c r="A7" s="19">
        <v>5.0</v>
      </c>
      <c r="B7" s="1301" t="s">
        <v>198</v>
      </c>
      <c r="C7" s="32"/>
      <c r="D7" s="863" t="s">
        <v>792</v>
      </c>
      <c r="E7" s="978"/>
      <c r="F7" s="978"/>
      <c r="G7" s="898">
        <v>12.0</v>
      </c>
      <c r="H7" s="905">
        <v>9.0</v>
      </c>
      <c r="I7" s="1033">
        <v>9.0</v>
      </c>
      <c r="J7" s="905">
        <v>9.0</v>
      </c>
      <c r="K7" s="971"/>
      <c r="L7" s="971">
        <v>9.0</v>
      </c>
      <c r="M7" s="971"/>
      <c r="N7" s="898">
        <v>12.0</v>
      </c>
      <c r="O7" s="905">
        <v>9.0</v>
      </c>
      <c r="P7" s="905">
        <v>9.0</v>
      </c>
      <c r="Q7" s="905">
        <v>9.0</v>
      </c>
      <c r="R7" s="971"/>
      <c r="S7" s="971"/>
      <c r="T7" s="905">
        <v>9.0</v>
      </c>
      <c r="U7" s="905">
        <v>9.0</v>
      </c>
      <c r="V7" s="898">
        <v>12.0</v>
      </c>
      <c r="W7" s="905">
        <v>9.0</v>
      </c>
      <c r="X7" s="905">
        <v>9.0</v>
      </c>
      <c r="Y7" s="898">
        <v>12.0</v>
      </c>
      <c r="Z7" s="971"/>
      <c r="AA7" s="905">
        <v>9.0</v>
      </c>
      <c r="AB7" s="905">
        <v>9.0</v>
      </c>
      <c r="AC7" s="905">
        <v>9.0</v>
      </c>
      <c r="AD7" s="898">
        <v>12.0</v>
      </c>
      <c r="AE7" s="905">
        <v>9.0</v>
      </c>
      <c r="AF7" s="971"/>
      <c r="AG7" s="971"/>
      <c r="AH7" s="905">
        <v>9.0</v>
      </c>
      <c r="AI7" s="905">
        <v>9.0</v>
      </c>
      <c r="AJ7" s="404">
        <f t="shared" si="1"/>
        <v>22</v>
      </c>
      <c r="AK7" s="1030">
        <v>1.0</v>
      </c>
    </row>
    <row r="8" ht="15.0" customHeight="1">
      <c r="A8" s="19">
        <v>6.0</v>
      </c>
      <c r="B8" s="1301" t="s">
        <v>23</v>
      </c>
      <c r="C8" s="32"/>
      <c r="D8" s="863" t="s">
        <v>792</v>
      </c>
      <c r="E8" s="898">
        <v>12.0</v>
      </c>
      <c r="F8" s="905">
        <v>9.0</v>
      </c>
      <c r="G8" s="905"/>
      <c r="H8" s="905">
        <v>9.0</v>
      </c>
      <c r="I8" s="905">
        <v>9.0</v>
      </c>
      <c r="J8" s="898">
        <v>12.0</v>
      </c>
      <c r="K8" s="971"/>
      <c r="L8" s="971"/>
      <c r="M8" s="981"/>
      <c r="N8" s="905">
        <v>9.0</v>
      </c>
      <c r="O8" s="905">
        <v>9.0</v>
      </c>
      <c r="P8" s="905">
        <v>9.0</v>
      </c>
      <c r="Q8" s="905">
        <v>9.0</v>
      </c>
      <c r="R8" s="971"/>
      <c r="S8" s="898">
        <v>12.0</v>
      </c>
      <c r="T8" s="905">
        <v>9.0</v>
      </c>
      <c r="U8" s="898">
        <v>12.0</v>
      </c>
      <c r="V8" s="905"/>
      <c r="W8" s="905">
        <v>9.0</v>
      </c>
      <c r="X8" s="905">
        <v>9.0</v>
      </c>
      <c r="Y8" s="971"/>
      <c r="Z8" s="971"/>
      <c r="AA8" s="978"/>
      <c r="AB8" s="978"/>
      <c r="AC8" s="978"/>
      <c r="AD8" s="978"/>
      <c r="AE8" s="978"/>
      <c r="AF8" s="978"/>
      <c r="AG8" s="978"/>
      <c r="AH8" s="1374"/>
      <c r="AI8" s="905">
        <v>9.0</v>
      </c>
      <c r="AJ8" s="404">
        <f t="shared" si="1"/>
        <v>15</v>
      </c>
      <c r="AK8" s="1030">
        <v>2.0</v>
      </c>
    </row>
    <row r="9" ht="15.0" customHeight="1">
      <c r="A9" s="19">
        <v>7.0</v>
      </c>
      <c r="B9" s="1301" t="s">
        <v>828</v>
      </c>
      <c r="C9" s="32"/>
      <c r="D9" s="930" t="s">
        <v>792</v>
      </c>
      <c r="E9" s="971"/>
      <c r="F9" s="898">
        <v>12.0</v>
      </c>
      <c r="G9" s="905">
        <v>9.0</v>
      </c>
      <c r="H9" s="905"/>
      <c r="I9" s="905">
        <v>9.0</v>
      </c>
      <c r="J9" s="905">
        <v>9.0</v>
      </c>
      <c r="K9" s="971"/>
      <c r="L9" s="971"/>
      <c r="M9" s="971"/>
      <c r="N9" s="905">
        <v>9.0</v>
      </c>
      <c r="O9" s="905">
        <v>9.0</v>
      </c>
      <c r="P9" s="905">
        <v>9.0</v>
      </c>
      <c r="Q9" s="898">
        <v>12.0</v>
      </c>
      <c r="R9" s="971">
        <v>9.0</v>
      </c>
      <c r="S9" s="971"/>
      <c r="T9" s="905">
        <v>9.0</v>
      </c>
      <c r="U9" s="905"/>
      <c r="V9" s="905">
        <v>9.0</v>
      </c>
      <c r="W9" s="905">
        <v>9.0</v>
      </c>
      <c r="X9" s="898">
        <v>12.0</v>
      </c>
      <c r="Y9" s="971"/>
      <c r="Z9" s="971"/>
      <c r="AA9" s="905">
        <v>9.0</v>
      </c>
      <c r="AB9" s="905">
        <v>9.0</v>
      </c>
      <c r="AC9" s="905">
        <v>9.0</v>
      </c>
      <c r="AD9" s="1374"/>
      <c r="AE9" s="905">
        <v>9.0</v>
      </c>
      <c r="AF9" s="971">
        <v>9.0</v>
      </c>
      <c r="AG9" s="971"/>
      <c r="AH9" s="905"/>
      <c r="AI9" s="898">
        <v>12.0</v>
      </c>
      <c r="AJ9" s="404">
        <f t="shared" si="1"/>
        <v>19</v>
      </c>
      <c r="AK9" s="1030">
        <v>1.0</v>
      </c>
    </row>
    <row r="10" ht="15.0" customHeight="1">
      <c r="A10" s="19">
        <v>8.0</v>
      </c>
      <c r="B10" s="1300" t="s">
        <v>888</v>
      </c>
      <c r="C10" s="32"/>
      <c r="D10" s="863" t="s">
        <v>792</v>
      </c>
      <c r="E10" s="971"/>
      <c r="F10" s="905">
        <v>9.0</v>
      </c>
      <c r="G10" s="905">
        <v>9.0</v>
      </c>
      <c r="H10" s="898">
        <v>12.0</v>
      </c>
      <c r="I10" s="905">
        <v>9.0</v>
      </c>
      <c r="J10" s="905">
        <v>9.0</v>
      </c>
      <c r="K10" s="898">
        <v>12.0</v>
      </c>
      <c r="L10" s="971"/>
      <c r="M10" s="1033">
        <v>12.0</v>
      </c>
      <c r="N10" s="905">
        <v>9.0</v>
      </c>
      <c r="O10" s="978"/>
      <c r="P10" s="988"/>
      <c r="Q10" s="978"/>
      <c r="R10" s="978"/>
      <c r="S10" s="978"/>
      <c r="T10" s="978"/>
      <c r="U10" s="978"/>
      <c r="V10" s="978"/>
      <c r="W10" s="978"/>
      <c r="X10" s="988"/>
      <c r="Y10" s="978"/>
      <c r="Z10" s="978"/>
      <c r="AA10" s="978"/>
      <c r="AB10" s="978"/>
      <c r="AC10" s="978"/>
      <c r="AD10" s="978"/>
      <c r="AE10" s="978"/>
      <c r="AF10" s="978"/>
      <c r="AG10" s="978"/>
      <c r="AH10" s="988"/>
      <c r="AI10" s="978"/>
      <c r="AJ10" s="404">
        <f t="shared" si="1"/>
        <v>8</v>
      </c>
      <c r="AK10" s="1030">
        <v>0.0</v>
      </c>
    </row>
    <row r="11" ht="15.0" customHeight="1">
      <c r="A11" s="19">
        <v>9.0</v>
      </c>
      <c r="B11" s="1301" t="s">
        <v>278</v>
      </c>
      <c r="C11" s="32"/>
      <c r="D11" s="863" t="s">
        <v>792</v>
      </c>
      <c r="E11" s="971"/>
      <c r="F11" s="905"/>
      <c r="G11" s="898">
        <v>12.0</v>
      </c>
      <c r="H11" s="905">
        <v>9.0</v>
      </c>
      <c r="I11" s="905">
        <v>9.0</v>
      </c>
      <c r="J11" s="905">
        <v>9.0</v>
      </c>
      <c r="K11" s="971"/>
      <c r="L11" s="971"/>
      <c r="M11" s="971"/>
      <c r="N11" s="905">
        <v>9.0</v>
      </c>
      <c r="O11" s="898">
        <v>12.0</v>
      </c>
      <c r="P11" s="905">
        <v>9.0</v>
      </c>
      <c r="Q11" s="905">
        <v>9.0</v>
      </c>
      <c r="R11" s="898">
        <v>12.0</v>
      </c>
      <c r="S11" s="971"/>
      <c r="T11" s="905"/>
      <c r="U11" s="905">
        <v>9.0</v>
      </c>
      <c r="V11" s="905">
        <v>9.0</v>
      </c>
      <c r="W11" s="898">
        <v>12.0</v>
      </c>
      <c r="X11" s="905">
        <v>9.0</v>
      </c>
      <c r="Y11" s="971"/>
      <c r="Z11" s="971"/>
      <c r="AA11" s="905">
        <v>9.0</v>
      </c>
      <c r="AB11" s="905">
        <v>9.0</v>
      </c>
      <c r="AC11" s="905">
        <v>9.0</v>
      </c>
      <c r="AD11" s="905">
        <v>9.0</v>
      </c>
      <c r="AE11" s="898">
        <v>12.0</v>
      </c>
      <c r="AF11" s="971">
        <v>9.0</v>
      </c>
      <c r="AG11" s="971"/>
      <c r="AH11" s="905">
        <v>9.0</v>
      </c>
      <c r="AI11" s="905"/>
      <c r="AJ11" s="404">
        <f t="shared" si="1"/>
        <v>20</v>
      </c>
      <c r="AK11" s="1030">
        <v>1.0</v>
      </c>
    </row>
    <row r="12" ht="15.0" customHeight="1">
      <c r="A12" s="19">
        <v>10.0</v>
      </c>
      <c r="B12" s="1301" t="s">
        <v>200</v>
      </c>
      <c r="C12" s="32"/>
      <c r="D12" s="1070" t="s">
        <v>842</v>
      </c>
      <c r="E12" s="971"/>
      <c r="F12" s="926"/>
      <c r="G12" s="905"/>
      <c r="H12" s="898">
        <v>12.0</v>
      </c>
      <c r="I12" s="905">
        <v>9.0</v>
      </c>
      <c r="J12" s="905">
        <v>9.0</v>
      </c>
      <c r="K12" s="971"/>
      <c r="L12" s="971">
        <v>9.0</v>
      </c>
      <c r="M12" s="1033">
        <v>9.0</v>
      </c>
      <c r="N12" s="898">
        <v>12.0</v>
      </c>
      <c r="O12" s="905">
        <v>9.0</v>
      </c>
      <c r="P12" s="905">
        <v>9.0</v>
      </c>
      <c r="Q12" s="905">
        <v>9.0</v>
      </c>
      <c r="R12" s="971"/>
      <c r="S12" s="971"/>
      <c r="T12" s="905">
        <v>9.0</v>
      </c>
      <c r="U12" s="905">
        <v>9.0</v>
      </c>
      <c r="V12" s="898">
        <v>12.0</v>
      </c>
      <c r="W12" s="905">
        <v>9.0</v>
      </c>
      <c r="X12" s="905">
        <v>9.0</v>
      </c>
      <c r="Y12" s="898">
        <v>12.0</v>
      </c>
      <c r="Z12" s="971"/>
      <c r="AA12" s="905">
        <v>9.0</v>
      </c>
      <c r="AB12" s="905">
        <v>9.0</v>
      </c>
      <c r="AC12" s="905">
        <v>9.0</v>
      </c>
      <c r="AD12" s="898">
        <v>12.0</v>
      </c>
      <c r="AE12" s="905">
        <v>9.0</v>
      </c>
      <c r="AF12" s="971"/>
      <c r="AG12" s="971"/>
      <c r="AH12" s="898">
        <v>12.0</v>
      </c>
      <c r="AI12" s="905">
        <v>9.0</v>
      </c>
      <c r="AJ12" s="404">
        <f t="shared" si="1"/>
        <v>22</v>
      </c>
      <c r="AK12" s="1030">
        <v>1.0</v>
      </c>
    </row>
    <row r="13" ht="15.0" customHeight="1">
      <c r="A13" s="19">
        <v>11.0</v>
      </c>
      <c r="B13" s="1301" t="s">
        <v>841</v>
      </c>
      <c r="C13" s="32"/>
      <c r="D13" s="863" t="s">
        <v>792</v>
      </c>
      <c r="E13" s="971"/>
      <c r="F13" s="905">
        <v>9.0</v>
      </c>
      <c r="G13" s="905">
        <v>9.0</v>
      </c>
      <c r="H13" s="905">
        <v>9.0</v>
      </c>
      <c r="I13" s="905">
        <v>9.0</v>
      </c>
      <c r="J13" s="905">
        <v>9.0</v>
      </c>
      <c r="K13" s="898">
        <v>12.0</v>
      </c>
      <c r="L13" s="1033"/>
      <c r="M13" s="981"/>
      <c r="N13" s="905">
        <v>9.0</v>
      </c>
      <c r="O13" s="905"/>
      <c r="P13" s="905">
        <v>9.0</v>
      </c>
      <c r="Q13" s="898">
        <v>12.0</v>
      </c>
      <c r="R13" s="971"/>
      <c r="S13" s="971"/>
      <c r="T13" s="905">
        <v>9.0</v>
      </c>
      <c r="U13" s="898">
        <v>12.0</v>
      </c>
      <c r="V13" s="905">
        <v>9.0</v>
      </c>
      <c r="W13" s="905">
        <v>9.0</v>
      </c>
      <c r="X13" s="905">
        <v>9.0</v>
      </c>
      <c r="Y13" s="971"/>
      <c r="Z13" s="898">
        <v>12.0</v>
      </c>
      <c r="AA13" s="905">
        <v>9.0</v>
      </c>
      <c r="AB13" s="905"/>
      <c r="AC13" s="898">
        <v>12.0</v>
      </c>
      <c r="AD13" s="905">
        <v>9.0</v>
      </c>
      <c r="AE13" s="905">
        <v>9.0</v>
      </c>
      <c r="AF13" s="971"/>
      <c r="AG13" s="971"/>
      <c r="AH13" s="905">
        <v>9.0</v>
      </c>
      <c r="AI13" s="905">
        <v>9.0</v>
      </c>
      <c r="AJ13" s="404">
        <f t="shared" si="1"/>
        <v>21</v>
      </c>
      <c r="AK13" s="1030">
        <v>1.0</v>
      </c>
    </row>
    <row r="14" ht="15.0" customHeight="1">
      <c r="A14" s="19">
        <v>12.0</v>
      </c>
      <c r="B14" s="1301" t="s">
        <v>27</v>
      </c>
      <c r="C14" s="32"/>
      <c r="D14" s="863" t="s">
        <v>792</v>
      </c>
      <c r="E14" s="898">
        <v>12.0</v>
      </c>
      <c r="F14" s="905">
        <v>9.0</v>
      </c>
      <c r="G14" s="905">
        <v>9.0</v>
      </c>
      <c r="H14" s="925"/>
      <c r="I14" s="925"/>
      <c r="J14" s="926"/>
      <c r="K14" s="971"/>
      <c r="L14" s="971"/>
      <c r="M14" s="971"/>
      <c r="N14" s="905">
        <v>9.0</v>
      </c>
      <c r="O14" s="905">
        <v>9.0</v>
      </c>
      <c r="P14" s="905">
        <v>9.0</v>
      </c>
      <c r="Q14" s="905">
        <v>9.0</v>
      </c>
      <c r="R14" s="971"/>
      <c r="S14" s="971">
        <v>9.0</v>
      </c>
      <c r="T14" s="898">
        <v>12.0</v>
      </c>
      <c r="U14" s="905">
        <v>9.0</v>
      </c>
      <c r="V14" s="905">
        <v>9.0</v>
      </c>
      <c r="W14" s="905"/>
      <c r="X14" s="905">
        <v>9.0</v>
      </c>
      <c r="Y14" s="971"/>
      <c r="Z14" s="971"/>
      <c r="AA14" s="905">
        <v>9.0</v>
      </c>
      <c r="AB14" s="898">
        <v>12.0</v>
      </c>
      <c r="AC14" s="905">
        <v>9.0</v>
      </c>
      <c r="AD14" s="905">
        <v>9.0</v>
      </c>
      <c r="AE14" s="905"/>
      <c r="AF14" s="971"/>
      <c r="AG14" s="898">
        <v>12.0</v>
      </c>
      <c r="AH14" s="905">
        <v>9.0</v>
      </c>
      <c r="AI14" s="905">
        <v>9.0</v>
      </c>
      <c r="AJ14" s="404">
        <f t="shared" si="1"/>
        <v>19</v>
      </c>
      <c r="AK14" s="1030">
        <v>1.0</v>
      </c>
    </row>
    <row r="15" ht="15.0" customHeight="1">
      <c r="A15" s="19">
        <v>13.0</v>
      </c>
      <c r="B15" s="1300" t="s">
        <v>891</v>
      </c>
      <c r="C15" s="32"/>
      <c r="D15" s="863" t="s">
        <v>792</v>
      </c>
      <c r="E15" s="971"/>
      <c r="F15" s="905">
        <v>9.0</v>
      </c>
      <c r="G15" s="905">
        <v>9.0</v>
      </c>
      <c r="H15" s="905">
        <v>9.0</v>
      </c>
      <c r="I15" s="898">
        <v>12.0</v>
      </c>
      <c r="J15" s="905">
        <v>9.0</v>
      </c>
      <c r="K15" s="983"/>
      <c r="L15" s="983"/>
      <c r="M15" s="983"/>
      <c r="N15" s="983"/>
      <c r="O15" s="983"/>
      <c r="P15" s="983"/>
      <c r="Q15" s="1177"/>
      <c r="R15" s="983"/>
      <c r="S15" s="983"/>
      <c r="T15" s="983"/>
      <c r="U15" s="983"/>
      <c r="V15" s="983"/>
      <c r="W15" s="983"/>
      <c r="X15" s="983"/>
      <c r="Y15" s="983"/>
      <c r="Z15" s="983"/>
      <c r="AA15" s="1177"/>
      <c r="AB15" s="983"/>
      <c r="AC15" s="983"/>
      <c r="AD15" s="983"/>
      <c r="AE15" s="983"/>
      <c r="AF15" s="983"/>
      <c r="AG15" s="983"/>
      <c r="AH15" s="983"/>
      <c r="AI15" s="1177"/>
      <c r="AJ15" s="404">
        <f t="shared" si="1"/>
        <v>5</v>
      </c>
      <c r="AK15" s="1030">
        <v>1.0</v>
      </c>
    </row>
    <row r="16" ht="15.0" customHeight="1">
      <c r="A16" s="19">
        <v>14.0</v>
      </c>
      <c r="B16" s="1301" t="s">
        <v>28</v>
      </c>
      <c r="C16" s="32"/>
      <c r="D16" s="863" t="s">
        <v>792</v>
      </c>
      <c r="E16" s="971"/>
      <c r="F16" s="898">
        <v>12.0</v>
      </c>
      <c r="G16" s="905">
        <v>9.0</v>
      </c>
      <c r="H16" s="1375">
        <v>9.0</v>
      </c>
      <c r="I16" s="905">
        <v>9.0</v>
      </c>
      <c r="J16" s="1033">
        <v>9.0</v>
      </c>
      <c r="K16" s="971"/>
      <c r="L16" s="898">
        <v>12.0</v>
      </c>
      <c r="M16" s="971"/>
      <c r="N16" s="1244"/>
      <c r="O16" s="1244">
        <v>9.0</v>
      </c>
      <c r="P16" s="1376">
        <v>12.0</v>
      </c>
      <c r="Q16" s="1244">
        <v>9.0</v>
      </c>
      <c r="R16" s="971"/>
      <c r="S16" s="971"/>
      <c r="T16" s="905">
        <v>9.0</v>
      </c>
      <c r="U16" s="905">
        <v>9.0</v>
      </c>
      <c r="V16" s="905">
        <v>9.0</v>
      </c>
      <c r="W16" s="905">
        <v>9.0</v>
      </c>
      <c r="X16" s="898">
        <v>12.0</v>
      </c>
      <c r="Y16" s="971">
        <v>9.0</v>
      </c>
      <c r="Z16" s="971"/>
      <c r="AA16" s="898">
        <v>12.0</v>
      </c>
      <c r="AB16" s="905">
        <v>9.0</v>
      </c>
      <c r="AC16" s="905"/>
      <c r="AD16" s="905">
        <v>9.0</v>
      </c>
      <c r="AE16" s="905">
        <v>9.0</v>
      </c>
      <c r="AF16" s="971"/>
      <c r="AG16" s="971"/>
      <c r="AH16" s="898">
        <v>12.0</v>
      </c>
      <c r="AI16" s="905">
        <v>9.0</v>
      </c>
      <c r="AJ16" s="404">
        <f t="shared" si="1"/>
        <v>21</v>
      </c>
      <c r="AK16" s="1030">
        <v>1.0</v>
      </c>
    </row>
    <row r="17" ht="15.0" customHeight="1">
      <c r="A17" s="19">
        <v>15.0</v>
      </c>
      <c r="B17" s="1301" t="s">
        <v>312</v>
      </c>
      <c r="C17" s="32"/>
      <c r="D17" s="863" t="s">
        <v>792</v>
      </c>
      <c r="E17" s="971">
        <v>9.0</v>
      </c>
      <c r="F17" s="978"/>
      <c r="G17" s="988"/>
      <c r="H17" s="978"/>
      <c r="I17" s="978"/>
      <c r="J17" s="978"/>
      <c r="K17" s="978"/>
      <c r="L17" s="978"/>
      <c r="M17" s="1109"/>
      <c r="N17" s="1377">
        <v>9.0</v>
      </c>
      <c r="O17" s="1377">
        <v>9.0</v>
      </c>
      <c r="P17" s="1377">
        <v>9.0</v>
      </c>
      <c r="Q17" s="1377">
        <v>12.0</v>
      </c>
      <c r="R17" s="1378"/>
      <c r="S17" s="978"/>
      <c r="T17" s="1377">
        <v>9.0</v>
      </c>
      <c r="U17" s="905">
        <v>9.0</v>
      </c>
      <c r="V17" s="905">
        <v>9.0</v>
      </c>
      <c r="W17" s="898">
        <v>12.0</v>
      </c>
      <c r="X17" s="905">
        <v>9.0</v>
      </c>
      <c r="Y17" s="971"/>
      <c r="Z17" s="898">
        <v>12.0</v>
      </c>
      <c r="AA17" s="905">
        <v>9.0</v>
      </c>
      <c r="AB17" s="905">
        <v>9.0</v>
      </c>
      <c r="AC17" s="905">
        <v>9.0</v>
      </c>
      <c r="AD17" s="1033">
        <v>9.0</v>
      </c>
      <c r="AE17" s="898">
        <v>12.0</v>
      </c>
      <c r="AF17" s="971"/>
      <c r="AG17" s="971"/>
      <c r="AH17" s="905">
        <v>9.0</v>
      </c>
      <c r="AI17" s="905">
        <v>9.0</v>
      </c>
      <c r="AJ17" s="404">
        <f t="shared" si="1"/>
        <v>18</v>
      </c>
      <c r="AK17" s="1030">
        <v>1.0</v>
      </c>
    </row>
    <row r="18" ht="15.0" customHeight="1">
      <c r="A18" s="19">
        <v>16.0</v>
      </c>
      <c r="B18" s="1301" t="s">
        <v>885</v>
      </c>
      <c r="C18" s="32"/>
      <c r="D18" s="863" t="s">
        <v>792</v>
      </c>
      <c r="E18" s="971"/>
      <c r="F18" s="898">
        <v>12.0</v>
      </c>
      <c r="G18" s="905">
        <v>9.0</v>
      </c>
      <c r="H18" s="905">
        <v>9.0</v>
      </c>
      <c r="I18" s="905"/>
      <c r="J18" s="905">
        <v>9.0</v>
      </c>
      <c r="K18" s="971"/>
      <c r="L18" s="971"/>
      <c r="M18" s="971"/>
      <c r="N18" s="1379">
        <v>12.0</v>
      </c>
      <c r="O18" s="1200">
        <v>9.0</v>
      </c>
      <c r="P18" s="1200">
        <v>9.0</v>
      </c>
      <c r="Q18" s="1200">
        <v>9.0</v>
      </c>
      <c r="R18" s="971"/>
      <c r="S18" s="971">
        <v>9.0</v>
      </c>
      <c r="T18" s="898">
        <v>12.0</v>
      </c>
      <c r="U18" s="905">
        <v>9.0</v>
      </c>
      <c r="V18" s="905">
        <v>9.0</v>
      </c>
      <c r="W18" s="905">
        <v>9.0</v>
      </c>
      <c r="X18" s="905">
        <v>9.0</v>
      </c>
      <c r="Y18" s="971"/>
      <c r="Z18" s="971"/>
      <c r="AA18" s="905">
        <v>9.0</v>
      </c>
      <c r="AB18" s="905">
        <v>9.0</v>
      </c>
      <c r="AC18" s="905">
        <v>9.0</v>
      </c>
      <c r="AD18" s="905">
        <v>9.0</v>
      </c>
      <c r="AE18" s="905">
        <v>9.0</v>
      </c>
      <c r="AF18" s="898">
        <v>12.0</v>
      </c>
      <c r="AG18" s="971"/>
      <c r="AH18" s="905"/>
      <c r="AI18" s="905">
        <v>9.0</v>
      </c>
      <c r="AJ18" s="404">
        <f t="shared" si="1"/>
        <v>21</v>
      </c>
      <c r="AK18" s="1030">
        <v>1.0</v>
      </c>
    </row>
    <row r="19" ht="15.0" customHeight="1">
      <c r="A19" s="19">
        <v>17.0</v>
      </c>
      <c r="B19" s="1301" t="s">
        <v>124</v>
      </c>
      <c r="C19" s="32"/>
      <c r="D19" s="863" t="s">
        <v>792</v>
      </c>
      <c r="E19" s="971"/>
      <c r="F19" s="905">
        <v>9.0</v>
      </c>
      <c r="G19" s="898">
        <v>12.0</v>
      </c>
      <c r="H19" s="905"/>
      <c r="I19" s="905">
        <v>9.0</v>
      </c>
      <c r="J19" s="905">
        <v>9.0</v>
      </c>
      <c r="K19" s="971"/>
      <c r="L19" s="971"/>
      <c r="M19" s="1033">
        <v>9.0</v>
      </c>
      <c r="N19" s="898">
        <v>12.0</v>
      </c>
      <c r="O19" s="905">
        <v>9.0</v>
      </c>
      <c r="P19" s="905">
        <v>9.0</v>
      </c>
      <c r="Q19" s="905">
        <v>9.0</v>
      </c>
      <c r="R19" s="898">
        <v>12.0</v>
      </c>
      <c r="S19" s="971"/>
      <c r="T19" s="905">
        <v>9.0</v>
      </c>
      <c r="U19" s="898">
        <v>12.0</v>
      </c>
      <c r="V19" s="905">
        <v>9.0</v>
      </c>
      <c r="W19" s="905">
        <v>9.0</v>
      </c>
      <c r="X19" s="905">
        <v>9.0</v>
      </c>
      <c r="Y19" s="971"/>
      <c r="Z19" s="971"/>
      <c r="AA19" s="905">
        <v>9.0</v>
      </c>
      <c r="AB19" s="905">
        <v>9.0</v>
      </c>
      <c r="AC19" s="898">
        <v>12.0</v>
      </c>
      <c r="AD19" s="905">
        <v>9.0</v>
      </c>
      <c r="AE19" s="905"/>
      <c r="AF19" s="971"/>
      <c r="AG19" s="971">
        <v>9.0</v>
      </c>
      <c r="AH19" s="905">
        <v>9.0</v>
      </c>
      <c r="AI19" s="898">
        <v>12.0</v>
      </c>
      <c r="AJ19" s="404">
        <f t="shared" si="1"/>
        <v>22</v>
      </c>
      <c r="AK19" s="1030">
        <v>1.0</v>
      </c>
    </row>
    <row r="20" ht="15.0" customHeight="1">
      <c r="A20" s="19">
        <v>18.0</v>
      </c>
      <c r="B20" s="1301" t="s">
        <v>32</v>
      </c>
      <c r="C20" s="32"/>
      <c r="D20" s="863" t="s">
        <v>792</v>
      </c>
      <c r="E20" s="971"/>
      <c r="F20" s="905">
        <v>9.0</v>
      </c>
      <c r="G20" s="905">
        <v>9.0</v>
      </c>
      <c r="H20" s="905">
        <v>9.0</v>
      </c>
      <c r="I20" s="905">
        <v>9.0</v>
      </c>
      <c r="J20" s="898">
        <v>12.0</v>
      </c>
      <c r="K20" s="971">
        <v>9.0</v>
      </c>
      <c r="L20" s="971"/>
      <c r="M20" s="971"/>
      <c r="N20" s="905"/>
      <c r="O20" s="905">
        <v>9.0</v>
      </c>
      <c r="P20" s="905">
        <v>9.0</v>
      </c>
      <c r="Q20" s="905">
        <v>9.0</v>
      </c>
      <c r="R20" s="971"/>
      <c r="S20" s="971"/>
      <c r="T20" s="898">
        <v>12.0</v>
      </c>
      <c r="U20" s="905">
        <v>9.0</v>
      </c>
      <c r="V20" s="905">
        <v>9.0</v>
      </c>
      <c r="W20" s="905"/>
      <c r="X20" s="905">
        <v>9.0</v>
      </c>
      <c r="Y20" s="971">
        <v>9.0</v>
      </c>
      <c r="Z20" s="971"/>
      <c r="AA20" s="905">
        <v>9.0</v>
      </c>
      <c r="AB20" s="898">
        <v>12.0</v>
      </c>
      <c r="AC20" s="905">
        <v>9.0</v>
      </c>
      <c r="AD20" s="905">
        <v>9.0</v>
      </c>
      <c r="AE20" s="905">
        <v>9.0</v>
      </c>
      <c r="AF20" s="971"/>
      <c r="AG20" s="971"/>
      <c r="AH20" s="905">
        <v>9.0</v>
      </c>
      <c r="AI20" s="905">
        <v>9.0</v>
      </c>
      <c r="AJ20" s="404">
        <f t="shared" si="1"/>
        <v>21</v>
      </c>
      <c r="AK20" s="1030">
        <v>1.0</v>
      </c>
    </row>
    <row r="21" ht="15.0" customHeight="1">
      <c r="A21" s="19">
        <v>19.0</v>
      </c>
      <c r="B21" s="1301" t="s">
        <v>33</v>
      </c>
      <c r="C21" s="32"/>
      <c r="D21" s="863" t="s">
        <v>792</v>
      </c>
      <c r="E21" s="971"/>
      <c r="F21" s="905">
        <v>9.0</v>
      </c>
      <c r="G21" s="905"/>
      <c r="H21" s="905">
        <v>9.0</v>
      </c>
      <c r="I21" s="898">
        <v>12.0</v>
      </c>
      <c r="J21" s="905">
        <v>9.0</v>
      </c>
      <c r="K21" s="971">
        <v>9.0</v>
      </c>
      <c r="L21" s="971"/>
      <c r="M21" s="971"/>
      <c r="N21" s="905">
        <v>9.0</v>
      </c>
      <c r="O21" s="905">
        <v>9.0</v>
      </c>
      <c r="P21" s="905">
        <v>9.0</v>
      </c>
      <c r="Q21" s="898">
        <v>12.0</v>
      </c>
      <c r="R21" s="971"/>
      <c r="S21" s="971"/>
      <c r="T21" s="905">
        <v>9.0</v>
      </c>
      <c r="U21" s="898">
        <v>12.0</v>
      </c>
      <c r="V21" s="905">
        <v>9.0</v>
      </c>
      <c r="W21" s="905">
        <v>9.0</v>
      </c>
      <c r="X21" s="905">
        <v>9.0</v>
      </c>
      <c r="Y21" s="971"/>
      <c r="Z21" s="971"/>
      <c r="AA21" s="898">
        <v>12.0</v>
      </c>
      <c r="AB21" s="905">
        <v>9.0</v>
      </c>
      <c r="AC21" s="905">
        <v>9.0</v>
      </c>
      <c r="AD21" s="905">
        <v>9.0</v>
      </c>
      <c r="AE21" s="905">
        <v>9.0</v>
      </c>
      <c r="AF21" s="898">
        <v>12.0</v>
      </c>
      <c r="AG21" s="971"/>
      <c r="AH21" s="905"/>
      <c r="AI21" s="898">
        <v>12.0</v>
      </c>
      <c r="AJ21" s="404">
        <f t="shared" si="1"/>
        <v>21</v>
      </c>
      <c r="AK21" s="1030">
        <v>1.0</v>
      </c>
    </row>
    <row r="22" ht="15.0" customHeight="1">
      <c r="A22" s="19">
        <v>20.0</v>
      </c>
      <c r="B22" s="1301" t="s">
        <v>886</v>
      </c>
      <c r="C22" s="32"/>
      <c r="D22" s="930" t="s">
        <v>792</v>
      </c>
      <c r="E22" s="971"/>
      <c r="F22" s="905">
        <v>9.0</v>
      </c>
      <c r="G22" s="898">
        <v>12.0</v>
      </c>
      <c r="H22" s="905">
        <v>9.0</v>
      </c>
      <c r="I22" s="905">
        <v>9.0</v>
      </c>
      <c r="J22" s="1033">
        <v>9.0</v>
      </c>
      <c r="K22" s="971"/>
      <c r="L22" s="971">
        <v>9.0</v>
      </c>
      <c r="M22" s="971"/>
      <c r="N22" s="905">
        <v>9.0</v>
      </c>
      <c r="O22" s="905">
        <v>9.0</v>
      </c>
      <c r="P22" s="898">
        <v>12.0</v>
      </c>
      <c r="Q22" s="905">
        <v>9.0</v>
      </c>
      <c r="R22" s="1033">
        <v>9.0</v>
      </c>
      <c r="S22" s="971"/>
      <c r="T22" s="905">
        <v>9.0</v>
      </c>
      <c r="U22" s="905">
        <v>9.0</v>
      </c>
      <c r="V22" s="905">
        <v>9.0</v>
      </c>
      <c r="W22" s="905">
        <v>9.0</v>
      </c>
      <c r="X22" s="898">
        <v>12.0</v>
      </c>
      <c r="Y22" s="971">
        <v>9.0</v>
      </c>
      <c r="Z22" s="971"/>
      <c r="AA22" s="1033">
        <v>9.0</v>
      </c>
      <c r="AB22" s="905">
        <v>9.0</v>
      </c>
      <c r="AC22" s="898">
        <v>12.0</v>
      </c>
      <c r="AD22" s="905">
        <v>9.0</v>
      </c>
      <c r="AE22" s="905">
        <v>9.0</v>
      </c>
      <c r="AF22" s="971"/>
      <c r="AG22" s="1033" t="s">
        <v>193</v>
      </c>
      <c r="AH22" s="898">
        <v>12.0</v>
      </c>
      <c r="AI22" s="905">
        <v>9.0</v>
      </c>
      <c r="AJ22" s="404">
        <f t="shared" si="1"/>
        <v>24</v>
      </c>
      <c r="AK22" s="1030">
        <v>0.0</v>
      </c>
    </row>
    <row r="23" ht="15.0" customHeight="1">
      <c r="A23" s="19">
        <v>21.0</v>
      </c>
      <c r="B23" s="1301" t="s">
        <v>165</v>
      </c>
      <c r="C23" s="32"/>
      <c r="D23" s="863" t="s">
        <v>792</v>
      </c>
      <c r="E23" s="971"/>
      <c r="F23" s="905">
        <v>9.0</v>
      </c>
      <c r="G23" s="905"/>
      <c r="H23" s="898">
        <v>12.0</v>
      </c>
      <c r="I23" s="905">
        <v>9.0</v>
      </c>
      <c r="J23" s="905">
        <v>9.0</v>
      </c>
      <c r="K23" s="898">
        <v>12.0</v>
      </c>
      <c r="L23" s="1305"/>
      <c r="M23" s="971"/>
      <c r="N23" s="905">
        <v>9.0</v>
      </c>
      <c r="O23" s="898">
        <v>12.0</v>
      </c>
      <c r="P23" s="905">
        <v>9.0</v>
      </c>
      <c r="Q23" s="905">
        <v>9.0</v>
      </c>
      <c r="R23" s="971"/>
      <c r="S23" s="1305"/>
      <c r="T23" s="905">
        <v>9.0</v>
      </c>
      <c r="U23" s="905">
        <v>9.0</v>
      </c>
      <c r="V23" s="905">
        <v>9.0</v>
      </c>
      <c r="W23" s="898">
        <v>12.0</v>
      </c>
      <c r="X23" s="905">
        <v>9.0</v>
      </c>
      <c r="Y23" s="971">
        <v>9.0</v>
      </c>
      <c r="Z23" s="1305"/>
      <c r="AA23" s="905"/>
      <c r="AB23" s="905">
        <v>9.0</v>
      </c>
      <c r="AC23" s="905">
        <v>9.0</v>
      </c>
      <c r="AD23" s="905">
        <v>9.0</v>
      </c>
      <c r="AE23" s="898">
        <v>12.0</v>
      </c>
      <c r="AF23" s="971"/>
      <c r="AG23" s="1305"/>
      <c r="AH23" s="905">
        <v>9.0</v>
      </c>
      <c r="AI23" s="905">
        <v>9.0</v>
      </c>
      <c r="AJ23" s="404">
        <f t="shared" si="1"/>
        <v>21</v>
      </c>
      <c r="AK23" s="1030">
        <v>1.0</v>
      </c>
    </row>
    <row r="24" ht="15.0" customHeight="1">
      <c r="A24" s="19">
        <v>22.0</v>
      </c>
      <c r="B24" s="1301" t="s">
        <v>687</v>
      </c>
      <c r="C24" s="32"/>
      <c r="D24" s="863" t="s">
        <v>792</v>
      </c>
      <c r="E24" s="971"/>
      <c r="F24" s="898">
        <v>12.0</v>
      </c>
      <c r="G24" s="905">
        <v>9.0</v>
      </c>
      <c r="H24" s="905">
        <v>9.0</v>
      </c>
      <c r="I24" s="905">
        <v>9.0</v>
      </c>
      <c r="J24" s="898">
        <v>12.0</v>
      </c>
      <c r="K24" s="971"/>
      <c r="L24" s="971"/>
      <c r="M24" s="971"/>
      <c r="N24" s="898">
        <v>12.0</v>
      </c>
      <c r="O24" s="905">
        <v>9.0</v>
      </c>
      <c r="P24" s="905">
        <v>9.0</v>
      </c>
      <c r="Q24" s="905">
        <v>9.0</v>
      </c>
      <c r="R24" s="971"/>
      <c r="S24" s="898">
        <v>12.0</v>
      </c>
      <c r="T24" s="905">
        <v>9.0</v>
      </c>
      <c r="U24" s="905">
        <v>9.0</v>
      </c>
      <c r="V24" s="898">
        <v>12.0</v>
      </c>
      <c r="W24" s="905">
        <v>9.0</v>
      </c>
      <c r="X24" s="905"/>
      <c r="Y24" s="971"/>
      <c r="Z24" s="1033">
        <v>9.0</v>
      </c>
      <c r="AA24" s="898">
        <v>12.0</v>
      </c>
      <c r="AB24" s="905">
        <v>9.0</v>
      </c>
      <c r="AC24" s="905">
        <v>9.0</v>
      </c>
      <c r="AD24" s="905">
        <v>9.0</v>
      </c>
      <c r="AE24" s="905">
        <v>9.0</v>
      </c>
      <c r="AF24" s="971"/>
      <c r="AG24" s="971"/>
      <c r="AH24" s="905">
        <v>9.0</v>
      </c>
      <c r="AI24" s="905">
        <v>9.0</v>
      </c>
      <c r="AJ24" s="404">
        <f t="shared" si="1"/>
        <v>22</v>
      </c>
      <c r="AK24" s="1030">
        <v>0.0</v>
      </c>
    </row>
    <row r="25" ht="15.0" customHeight="1">
      <c r="A25" s="19">
        <v>23.0</v>
      </c>
      <c r="B25" s="1301" t="s">
        <v>37</v>
      </c>
      <c r="C25" s="32"/>
      <c r="D25" s="863" t="s">
        <v>792</v>
      </c>
      <c r="E25" s="971"/>
      <c r="F25" s="905"/>
      <c r="G25" s="905">
        <v>9.0</v>
      </c>
      <c r="H25" s="905">
        <v>9.0</v>
      </c>
      <c r="I25" s="905">
        <v>9.0</v>
      </c>
      <c r="J25" s="898">
        <v>12.0</v>
      </c>
      <c r="K25" s="971"/>
      <c r="L25" s="971"/>
      <c r="M25" s="981"/>
      <c r="N25" s="905">
        <v>9.0</v>
      </c>
      <c r="O25" s="905">
        <v>9.0</v>
      </c>
      <c r="P25" s="898">
        <v>12.0</v>
      </c>
      <c r="Q25" s="905">
        <v>9.0</v>
      </c>
      <c r="R25" s="971"/>
      <c r="S25" s="971">
        <v>9.0</v>
      </c>
      <c r="T25" s="905">
        <v>9.0</v>
      </c>
      <c r="U25" s="905"/>
      <c r="V25" s="905">
        <v>9.0</v>
      </c>
      <c r="W25" s="905">
        <v>9.0</v>
      </c>
      <c r="X25" s="905"/>
      <c r="Y25" s="971"/>
      <c r="Z25" s="971">
        <v>9.0</v>
      </c>
      <c r="AA25" s="898">
        <v>12.0</v>
      </c>
      <c r="AB25" s="905">
        <v>9.0</v>
      </c>
      <c r="AC25" s="905">
        <v>9.0</v>
      </c>
      <c r="AD25" s="905">
        <v>9.0</v>
      </c>
      <c r="AE25" s="905">
        <v>9.0</v>
      </c>
      <c r="AF25" s="971"/>
      <c r="AG25" s="971"/>
      <c r="AH25" s="898">
        <v>12.0</v>
      </c>
      <c r="AI25" s="905">
        <v>9.0</v>
      </c>
      <c r="AJ25" s="404">
        <f t="shared" si="1"/>
        <v>20</v>
      </c>
      <c r="AK25" s="1030">
        <v>0.0</v>
      </c>
    </row>
    <row r="26" ht="15.0" customHeight="1">
      <c r="A26" s="19">
        <v>24.0</v>
      </c>
      <c r="B26" s="1301" t="s">
        <v>226</v>
      </c>
      <c r="C26" s="32"/>
      <c r="D26" s="1070" t="s">
        <v>842</v>
      </c>
      <c r="E26" s="971"/>
      <c r="F26" s="905">
        <v>9.0</v>
      </c>
      <c r="G26" s="905">
        <v>9.0</v>
      </c>
      <c r="H26" s="983"/>
      <c r="I26" s="983"/>
      <c r="J26" s="983"/>
      <c r="K26" s="983"/>
      <c r="L26" s="983"/>
      <c r="M26" s="983"/>
      <c r="N26" s="983"/>
      <c r="O26" s="983"/>
      <c r="P26" s="983"/>
      <c r="Q26" s="983"/>
      <c r="R26" s="983"/>
      <c r="S26" s="983"/>
      <c r="T26" s="983"/>
      <c r="U26" s="983"/>
      <c r="V26" s="983"/>
      <c r="W26" s="983"/>
      <c r="X26" s="983"/>
      <c r="Y26" s="983"/>
      <c r="Z26" s="983"/>
      <c r="AA26" s="983"/>
      <c r="AB26" s="983"/>
      <c r="AC26" s="983"/>
      <c r="AD26" s="983"/>
      <c r="AE26" s="983"/>
      <c r="AF26" s="983"/>
      <c r="AG26" s="983"/>
      <c r="AH26" s="983"/>
      <c r="AI26" s="983"/>
      <c r="AJ26" s="404">
        <f t="shared" si="1"/>
        <v>2</v>
      </c>
      <c r="AK26" s="1030">
        <v>0.0</v>
      </c>
    </row>
    <row r="27" ht="15.0" customHeight="1">
      <c r="A27" s="19">
        <v>25.0</v>
      </c>
      <c r="B27" s="1301" t="s">
        <v>887</v>
      </c>
      <c r="C27" s="32"/>
      <c r="D27" s="1070" t="s">
        <v>842</v>
      </c>
      <c r="E27" s="971"/>
      <c r="F27" s="905">
        <v>9.0</v>
      </c>
      <c r="G27" s="905">
        <v>9.0</v>
      </c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983"/>
      <c r="V27" s="983"/>
      <c r="W27" s="983"/>
      <c r="X27" s="983"/>
      <c r="Y27" s="983"/>
      <c r="Z27" s="983"/>
      <c r="AA27" s="983"/>
      <c r="AB27" s="983"/>
      <c r="AC27" s="983"/>
      <c r="AD27" s="983"/>
      <c r="AE27" s="983"/>
      <c r="AF27" s="983"/>
      <c r="AG27" s="983"/>
      <c r="AH27" s="983"/>
      <c r="AI27" s="983"/>
      <c r="AJ27" s="404">
        <f t="shared" si="1"/>
        <v>2</v>
      </c>
      <c r="AK27" s="1030">
        <v>0.0</v>
      </c>
    </row>
    <row r="28" ht="15.0" customHeight="1">
      <c r="A28" s="19">
        <v>26.0</v>
      </c>
      <c r="B28" s="1306" t="s">
        <v>892</v>
      </c>
      <c r="C28" s="32"/>
      <c r="D28" s="863" t="s">
        <v>792</v>
      </c>
      <c r="E28" s="971">
        <v>9.0</v>
      </c>
      <c r="F28" s="905">
        <v>9.0</v>
      </c>
      <c r="G28" s="905">
        <v>9.0</v>
      </c>
      <c r="H28" s="905">
        <v>9.0</v>
      </c>
      <c r="I28" s="988"/>
      <c r="J28" s="978"/>
      <c r="K28" s="978"/>
      <c r="L28" s="978"/>
      <c r="M28" s="978"/>
      <c r="N28" s="978"/>
      <c r="O28" s="978"/>
      <c r="P28" s="978"/>
      <c r="Q28" s="988"/>
      <c r="R28" s="978"/>
      <c r="S28" s="978"/>
      <c r="T28" s="978"/>
      <c r="U28" s="978"/>
      <c r="V28" s="978"/>
      <c r="W28" s="978"/>
      <c r="X28" s="988"/>
      <c r="Y28" s="978"/>
      <c r="Z28" s="978"/>
      <c r="AA28" s="905">
        <v>9.0</v>
      </c>
      <c r="AB28" s="905">
        <v>9.0</v>
      </c>
      <c r="AC28" s="898">
        <v>12.0</v>
      </c>
      <c r="AD28" s="905">
        <v>9.0</v>
      </c>
      <c r="AE28" s="905">
        <v>9.0</v>
      </c>
      <c r="AF28" s="971"/>
      <c r="AG28" s="971">
        <v>9.0</v>
      </c>
      <c r="AH28" s="905">
        <v>9.0</v>
      </c>
      <c r="AI28" s="905">
        <v>9.0</v>
      </c>
      <c r="AJ28" s="404">
        <f t="shared" si="1"/>
        <v>12</v>
      </c>
      <c r="AK28" s="1030">
        <v>0.0</v>
      </c>
    </row>
    <row r="29" ht="15.0" customHeight="1">
      <c r="A29" s="19">
        <v>27.0</v>
      </c>
      <c r="B29" s="1307" t="s">
        <v>922</v>
      </c>
      <c r="C29" s="32"/>
      <c r="D29" s="930"/>
      <c r="E29" s="971"/>
      <c r="F29" s="905">
        <v>9.0</v>
      </c>
      <c r="G29" s="905">
        <v>9.0</v>
      </c>
      <c r="H29" s="905">
        <v>9.0</v>
      </c>
      <c r="I29" s="905">
        <v>9.0</v>
      </c>
      <c r="J29" s="905">
        <v>9.0</v>
      </c>
      <c r="K29" s="971"/>
      <c r="L29" s="971"/>
      <c r="M29" s="925">
        <v>9.0</v>
      </c>
      <c r="N29" s="905">
        <v>9.0</v>
      </c>
      <c r="O29" s="905">
        <v>9.0</v>
      </c>
      <c r="P29" s="905">
        <v>9.0</v>
      </c>
      <c r="Q29" s="905">
        <v>9.0</v>
      </c>
      <c r="R29" s="971"/>
      <c r="S29" s="971"/>
      <c r="T29" s="905">
        <v>9.0</v>
      </c>
      <c r="U29" s="905">
        <v>9.0</v>
      </c>
      <c r="V29" s="898">
        <v>12.0</v>
      </c>
      <c r="W29" s="905">
        <v>9.0</v>
      </c>
      <c r="X29" s="905">
        <v>9.0</v>
      </c>
      <c r="Y29" s="971"/>
      <c r="Z29" s="971"/>
      <c r="AA29" s="905">
        <v>9.0</v>
      </c>
      <c r="AB29" s="898">
        <v>12.0</v>
      </c>
      <c r="AC29" s="905">
        <v>9.0</v>
      </c>
      <c r="AD29" s="905"/>
      <c r="AE29" s="905">
        <v>9.0</v>
      </c>
      <c r="AF29" s="971">
        <v>9.0</v>
      </c>
      <c r="AG29" s="971"/>
      <c r="AH29" s="905">
        <v>9.0</v>
      </c>
      <c r="AI29" s="905">
        <v>9.0</v>
      </c>
      <c r="AJ29" s="404">
        <f t="shared" si="1"/>
        <v>22</v>
      </c>
      <c r="AK29" s="1030">
        <v>1.0</v>
      </c>
    </row>
    <row r="30" ht="15.75" customHeight="1">
      <c r="A30" s="19">
        <v>28.0</v>
      </c>
      <c r="B30" s="1307" t="s">
        <v>932</v>
      </c>
      <c r="C30" s="32"/>
      <c r="D30" s="930"/>
      <c r="E30" s="971"/>
      <c r="F30" s="905"/>
      <c r="G30" s="905"/>
      <c r="H30" s="905"/>
      <c r="I30" s="905"/>
      <c r="J30" s="905"/>
      <c r="K30" s="971"/>
      <c r="L30" s="971"/>
      <c r="M30" s="971"/>
      <c r="N30" s="905"/>
      <c r="O30" s="905"/>
      <c r="P30" s="905"/>
      <c r="Q30" s="905"/>
      <c r="R30" s="971"/>
      <c r="S30" s="971"/>
      <c r="T30" s="905"/>
      <c r="U30" s="905">
        <v>9.0</v>
      </c>
      <c r="V30" s="905">
        <v>9.0</v>
      </c>
      <c r="W30" s="905">
        <v>9.0</v>
      </c>
      <c r="X30" s="905">
        <v>9.0</v>
      </c>
      <c r="Y30" s="971"/>
      <c r="Z30" s="971"/>
      <c r="AA30" s="905">
        <v>9.0</v>
      </c>
      <c r="AB30" s="905">
        <v>9.0</v>
      </c>
      <c r="AC30" s="905">
        <v>9.0</v>
      </c>
      <c r="AD30" s="905">
        <v>9.0</v>
      </c>
      <c r="AE30" s="905">
        <v>9.0</v>
      </c>
      <c r="AF30" s="971"/>
      <c r="AG30" s="971"/>
      <c r="AH30" s="905">
        <v>9.0</v>
      </c>
      <c r="AI30" s="1374"/>
      <c r="AJ30" s="404">
        <f t="shared" si="1"/>
        <v>10</v>
      </c>
      <c r="AK30" s="1030">
        <v>0.0</v>
      </c>
    </row>
    <row r="31" ht="15.75" customHeight="1">
      <c r="A31" s="19">
        <v>29.0</v>
      </c>
      <c r="B31" s="1306" t="s">
        <v>933</v>
      </c>
      <c r="C31" s="32"/>
      <c r="D31" s="930"/>
      <c r="E31" s="971"/>
      <c r="F31" s="905"/>
      <c r="G31" s="905"/>
      <c r="H31" s="905"/>
      <c r="I31" s="905"/>
      <c r="J31" s="905"/>
      <c r="K31" s="971"/>
      <c r="L31" s="971"/>
      <c r="M31" s="971"/>
      <c r="N31" s="905"/>
      <c r="O31" s="905"/>
      <c r="P31" s="905"/>
      <c r="Q31" s="905"/>
      <c r="R31" s="971"/>
      <c r="S31" s="971"/>
      <c r="T31" s="905"/>
      <c r="U31" s="905"/>
      <c r="V31" s="905"/>
      <c r="W31" s="905"/>
      <c r="X31" s="905">
        <v>9.0</v>
      </c>
      <c r="Y31" s="971"/>
      <c r="Z31" s="971"/>
      <c r="AA31" s="905">
        <v>9.0</v>
      </c>
      <c r="AB31" s="905">
        <v>9.0</v>
      </c>
      <c r="AC31" s="905">
        <v>9.0</v>
      </c>
      <c r="AD31" s="905">
        <v>9.0</v>
      </c>
      <c r="AE31" s="905">
        <v>9.0</v>
      </c>
      <c r="AF31" s="971"/>
      <c r="AG31" s="971"/>
      <c r="AH31" s="905">
        <v>9.0</v>
      </c>
      <c r="AI31" s="905">
        <v>9.0</v>
      </c>
      <c r="AJ31" s="404">
        <f t="shared" si="1"/>
        <v>8</v>
      </c>
      <c r="AK31" s="1030">
        <v>0.0</v>
      </c>
    </row>
    <row r="32" ht="14.25" customHeight="1">
      <c r="A32" s="19">
        <v>30.0</v>
      </c>
      <c r="B32" s="1306" t="s">
        <v>934</v>
      </c>
      <c r="C32" s="32"/>
      <c r="D32" s="930"/>
      <c r="E32" s="971"/>
      <c r="F32" s="905"/>
      <c r="G32" s="905"/>
      <c r="H32" s="905"/>
      <c r="I32" s="905"/>
      <c r="J32" s="905"/>
      <c r="K32" s="971"/>
      <c r="L32" s="971"/>
      <c r="M32" s="971"/>
      <c r="N32" s="905"/>
      <c r="O32" s="905"/>
      <c r="P32" s="905"/>
      <c r="Q32" s="905"/>
      <c r="R32" s="971"/>
      <c r="S32" s="971"/>
      <c r="T32" s="905"/>
      <c r="U32" s="905"/>
      <c r="V32" s="905"/>
      <c r="W32" s="905"/>
      <c r="X32" s="905">
        <v>9.0</v>
      </c>
      <c r="Y32" s="971"/>
      <c r="Z32" s="971"/>
      <c r="AA32" s="905">
        <v>9.0</v>
      </c>
      <c r="AB32" s="905">
        <v>9.0</v>
      </c>
      <c r="AC32" s="905">
        <v>9.0</v>
      </c>
      <c r="AD32" s="905">
        <v>9.0</v>
      </c>
      <c r="AE32" s="905">
        <v>9.0</v>
      </c>
      <c r="AF32" s="971"/>
      <c r="AG32" s="971"/>
      <c r="AH32" s="905">
        <v>9.0</v>
      </c>
      <c r="AI32" s="905">
        <v>9.0</v>
      </c>
      <c r="AJ32" s="404">
        <f t="shared" si="1"/>
        <v>8</v>
      </c>
      <c r="AK32" s="1030">
        <v>0.0</v>
      </c>
    </row>
    <row r="33" ht="15.75" customHeight="1">
      <c r="A33" s="19">
        <v>31.0</v>
      </c>
      <c r="B33" s="1306" t="s">
        <v>935</v>
      </c>
      <c r="C33" s="71"/>
      <c r="D33" s="930"/>
      <c r="E33" s="971"/>
      <c r="F33" s="905"/>
      <c r="G33" s="905"/>
      <c r="H33" s="905"/>
      <c r="I33" s="905"/>
      <c r="J33" s="905"/>
      <c r="K33" s="971"/>
      <c r="L33" s="971"/>
      <c r="M33" s="971"/>
      <c r="N33" s="905"/>
      <c r="O33" s="905"/>
      <c r="P33" s="905"/>
      <c r="Q33" s="905"/>
      <c r="R33" s="971"/>
      <c r="S33" s="971"/>
      <c r="T33" s="905"/>
      <c r="U33" s="905"/>
      <c r="V33" s="905"/>
      <c r="W33" s="905"/>
      <c r="X33" s="905">
        <v>9.0</v>
      </c>
      <c r="Y33" s="971"/>
      <c r="Z33" s="971"/>
      <c r="AA33" s="905">
        <v>9.0</v>
      </c>
      <c r="AB33" s="905">
        <v>9.0</v>
      </c>
      <c r="AC33" s="905">
        <v>9.0</v>
      </c>
      <c r="AD33" s="905">
        <v>9.0</v>
      </c>
      <c r="AE33" s="905">
        <v>9.0</v>
      </c>
      <c r="AF33" s="925"/>
      <c r="AG33" s="925"/>
      <c r="AH33" s="925"/>
      <c r="AI33" s="925"/>
      <c r="AJ33" s="404">
        <f t="shared" si="1"/>
        <v>6</v>
      </c>
      <c r="AK33" s="1030">
        <v>0.0</v>
      </c>
    </row>
    <row r="34" ht="15.75" customHeight="1">
      <c r="A34" s="19">
        <v>32.0</v>
      </c>
      <c r="B34" s="1308" t="s">
        <v>875</v>
      </c>
      <c r="C34" s="112"/>
      <c r="D34" s="930"/>
      <c r="E34" s="971"/>
      <c r="F34" s="905"/>
      <c r="G34" s="905"/>
      <c r="H34" s="905"/>
      <c r="I34" s="905"/>
      <c r="J34" s="905"/>
      <c r="K34" s="971"/>
      <c r="L34" s="971"/>
      <c r="M34" s="971"/>
      <c r="N34" s="905"/>
      <c r="O34" s="905"/>
      <c r="P34" s="905"/>
      <c r="Q34" s="905"/>
      <c r="R34" s="971"/>
      <c r="S34" s="971"/>
      <c r="T34" s="905"/>
      <c r="U34" s="905"/>
      <c r="V34" s="905"/>
      <c r="W34" s="905"/>
      <c r="X34" s="905"/>
      <c r="Y34" s="971"/>
      <c r="Z34" s="971"/>
      <c r="AA34" s="905"/>
      <c r="AB34" s="905"/>
      <c r="AC34" s="905"/>
      <c r="AD34" s="905"/>
      <c r="AE34" s="905"/>
      <c r="AF34" s="971"/>
      <c r="AG34" s="971"/>
      <c r="AH34" s="905"/>
      <c r="AI34" s="905"/>
      <c r="AJ34" s="404">
        <f t="shared" si="1"/>
        <v>0</v>
      </c>
      <c r="AK34" s="1030">
        <v>0.0</v>
      </c>
    </row>
    <row r="35" ht="15.75" customHeight="1">
      <c r="A35" s="19">
        <v>33.0</v>
      </c>
      <c r="B35" s="1308" t="s">
        <v>875</v>
      </c>
      <c r="C35" s="112"/>
      <c r="D35" s="930"/>
      <c r="E35" s="971"/>
      <c r="F35" s="905"/>
      <c r="G35" s="905"/>
      <c r="H35" s="905"/>
      <c r="I35" s="905"/>
      <c r="J35" s="905"/>
      <c r="K35" s="971"/>
      <c r="L35" s="971"/>
      <c r="M35" s="971"/>
      <c r="N35" s="905"/>
      <c r="O35" s="905"/>
      <c r="P35" s="905"/>
      <c r="Q35" s="905"/>
      <c r="R35" s="971"/>
      <c r="S35" s="971"/>
      <c r="T35" s="905"/>
      <c r="U35" s="905"/>
      <c r="V35" s="905"/>
      <c r="W35" s="905"/>
      <c r="X35" s="905"/>
      <c r="Y35" s="971"/>
      <c r="Z35" s="971"/>
      <c r="AA35" s="905"/>
      <c r="AB35" s="905"/>
      <c r="AC35" s="905"/>
      <c r="AD35" s="905"/>
      <c r="AE35" s="905"/>
      <c r="AF35" s="971"/>
      <c r="AG35" s="971"/>
      <c r="AH35" s="905"/>
      <c r="AI35" s="905"/>
      <c r="AJ35" s="404">
        <f t="shared" si="1"/>
        <v>0</v>
      </c>
      <c r="AK35" s="1030">
        <v>0.0</v>
      </c>
    </row>
    <row r="36" ht="15.75" customHeight="1">
      <c r="A36" s="260"/>
      <c r="B36" s="423"/>
      <c r="C36" s="112"/>
      <c r="D36" s="1311" t="s">
        <v>844</v>
      </c>
      <c r="E36" s="1311">
        <f t="shared" ref="E36:AI36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+if(E33=9,+1,+0)+if(E34=9,+1,+0)+if(E35=9,+1,+0)</f>
        <v>3</v>
      </c>
      <c r="F36" s="1311">
        <f t="shared" si="2"/>
        <v>17</v>
      </c>
      <c r="G36" s="1311">
        <f t="shared" si="2"/>
        <v>17</v>
      </c>
      <c r="H36" s="1311">
        <f t="shared" si="2"/>
        <v>16</v>
      </c>
      <c r="I36" s="1311">
        <f t="shared" si="2"/>
        <v>18</v>
      </c>
      <c r="J36" s="1311">
        <f t="shared" si="2"/>
        <v>17</v>
      </c>
      <c r="K36" s="1311">
        <f t="shared" si="2"/>
        <v>3</v>
      </c>
      <c r="L36" s="1311">
        <f t="shared" si="2"/>
        <v>3</v>
      </c>
      <c r="M36" s="1311">
        <f t="shared" si="2"/>
        <v>3</v>
      </c>
      <c r="N36" s="1311">
        <f t="shared" si="2"/>
        <v>14</v>
      </c>
      <c r="O36" s="1311">
        <f t="shared" si="2"/>
        <v>16</v>
      </c>
      <c r="P36" s="1311">
        <f t="shared" si="2"/>
        <v>18</v>
      </c>
      <c r="Q36" s="1311">
        <f t="shared" si="2"/>
        <v>17</v>
      </c>
      <c r="R36" s="1311">
        <f t="shared" si="2"/>
        <v>3</v>
      </c>
      <c r="S36" s="1311">
        <f t="shared" si="2"/>
        <v>4</v>
      </c>
      <c r="T36" s="1311">
        <f t="shared" si="2"/>
        <v>17</v>
      </c>
      <c r="U36" s="1311">
        <f t="shared" si="2"/>
        <v>16</v>
      </c>
      <c r="V36" s="1311">
        <f t="shared" si="2"/>
        <v>16</v>
      </c>
      <c r="W36" s="1311">
        <f t="shared" si="2"/>
        <v>17</v>
      </c>
      <c r="X36" s="1311">
        <f t="shared" si="2"/>
        <v>20</v>
      </c>
      <c r="Y36" s="1311">
        <f t="shared" si="2"/>
        <v>4</v>
      </c>
      <c r="Z36" s="1311">
        <f t="shared" si="2"/>
        <v>3</v>
      </c>
      <c r="AA36" s="1311">
        <f t="shared" si="2"/>
        <v>20</v>
      </c>
      <c r="AB36" s="1311">
        <f t="shared" si="2"/>
        <v>20</v>
      </c>
      <c r="AC36" s="1311">
        <f t="shared" si="2"/>
        <v>19</v>
      </c>
      <c r="AD36" s="1311">
        <f t="shared" si="2"/>
        <v>20</v>
      </c>
      <c r="AE36" s="1311">
        <f t="shared" si="2"/>
        <v>19</v>
      </c>
      <c r="AF36" s="1311">
        <f t="shared" si="2"/>
        <v>4</v>
      </c>
      <c r="AG36" s="1311">
        <f t="shared" si="2"/>
        <v>2</v>
      </c>
      <c r="AH36" s="1311">
        <f t="shared" si="2"/>
        <v>17</v>
      </c>
      <c r="AI36" s="1311">
        <f t="shared" si="2"/>
        <v>19</v>
      </c>
      <c r="AJ36" s="1380"/>
      <c r="AK36" s="1182">
        <f>SUM(AK3:AK30)</f>
        <v>21</v>
      </c>
    </row>
    <row r="37" ht="15.75" customHeight="1">
      <c r="A37" s="260"/>
      <c r="B37" s="423"/>
      <c r="C37" s="112"/>
      <c r="D37" s="1311" t="s">
        <v>845</v>
      </c>
      <c r="E37" s="1311">
        <f t="shared" ref="E37:AI37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+if(E33=12,+1,+0)+if(E34=12,+1,+0)+if(E35=12,+1,+0)</f>
        <v>2</v>
      </c>
      <c r="F37" s="1311">
        <f t="shared" si="3"/>
        <v>5</v>
      </c>
      <c r="G37" s="1311">
        <f t="shared" si="3"/>
        <v>4</v>
      </c>
      <c r="H37" s="1311">
        <f t="shared" si="3"/>
        <v>5</v>
      </c>
      <c r="I37" s="1311">
        <f t="shared" si="3"/>
        <v>2</v>
      </c>
      <c r="J37" s="1311">
        <f t="shared" si="3"/>
        <v>5</v>
      </c>
      <c r="K37" s="1311">
        <f t="shared" si="3"/>
        <v>3</v>
      </c>
      <c r="L37" s="1311">
        <f t="shared" si="3"/>
        <v>2</v>
      </c>
      <c r="M37" s="1311">
        <f t="shared" si="3"/>
        <v>3</v>
      </c>
      <c r="N37" s="1311">
        <f t="shared" si="3"/>
        <v>6</v>
      </c>
      <c r="O37" s="1311">
        <f t="shared" si="3"/>
        <v>5</v>
      </c>
      <c r="P37" s="1311">
        <f t="shared" si="3"/>
        <v>4</v>
      </c>
      <c r="Q37" s="1311">
        <f t="shared" si="3"/>
        <v>4</v>
      </c>
      <c r="R37" s="1311">
        <f t="shared" si="3"/>
        <v>3</v>
      </c>
      <c r="S37" s="1311">
        <f t="shared" si="3"/>
        <v>2</v>
      </c>
      <c r="T37" s="1311">
        <f t="shared" si="3"/>
        <v>4</v>
      </c>
      <c r="U37" s="1311">
        <f t="shared" si="3"/>
        <v>4</v>
      </c>
      <c r="V37" s="1311">
        <f t="shared" si="3"/>
        <v>4</v>
      </c>
      <c r="W37" s="1311">
        <f t="shared" si="3"/>
        <v>4</v>
      </c>
      <c r="X37" s="1311">
        <f t="shared" si="3"/>
        <v>4</v>
      </c>
      <c r="Y37" s="1311">
        <f t="shared" si="3"/>
        <v>3</v>
      </c>
      <c r="Z37" s="1311">
        <f t="shared" si="3"/>
        <v>2</v>
      </c>
      <c r="AA37" s="1311">
        <f t="shared" si="3"/>
        <v>4</v>
      </c>
      <c r="AB37" s="1311">
        <f t="shared" si="3"/>
        <v>4</v>
      </c>
      <c r="AC37" s="1311">
        <f t="shared" si="3"/>
        <v>4</v>
      </c>
      <c r="AD37" s="1311">
        <f t="shared" si="3"/>
        <v>3</v>
      </c>
      <c r="AE37" s="1311">
        <f t="shared" si="3"/>
        <v>4</v>
      </c>
      <c r="AF37" s="1311">
        <f t="shared" si="3"/>
        <v>2</v>
      </c>
      <c r="AG37" s="1311">
        <f t="shared" si="3"/>
        <v>1</v>
      </c>
      <c r="AH37" s="1311">
        <f t="shared" si="3"/>
        <v>5</v>
      </c>
      <c r="AI37" s="1311">
        <f t="shared" si="3"/>
        <v>4</v>
      </c>
      <c r="AJ37" s="1381"/>
      <c r="AK37" s="257"/>
    </row>
    <row r="38" ht="15.75" customHeight="1">
      <c r="A38" s="260"/>
      <c r="B38" s="1315" t="s">
        <v>923</v>
      </c>
      <c r="C38" s="112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257"/>
    </row>
    <row r="39" ht="15.75" customHeight="1">
      <c r="A39" s="819">
        <v>1.0</v>
      </c>
      <c r="B39" s="1316" t="s">
        <v>884</v>
      </c>
      <c r="C39" s="1317" t="s">
        <v>736</v>
      </c>
      <c r="D39" s="1265"/>
      <c r="E39" s="971"/>
      <c r="F39" s="1318">
        <v>24.0</v>
      </c>
      <c r="G39" s="905"/>
      <c r="H39" s="1318">
        <v>24.0</v>
      </c>
      <c r="I39" s="905"/>
      <c r="J39" s="1318">
        <v>24.0</v>
      </c>
      <c r="K39" s="971"/>
      <c r="L39" s="1318">
        <v>24.0</v>
      </c>
      <c r="M39" s="971"/>
      <c r="N39" s="1318">
        <v>24.0</v>
      </c>
      <c r="O39" s="905"/>
      <c r="P39" s="1318">
        <v>24.0</v>
      </c>
      <c r="Q39" s="905"/>
      <c r="R39" s="1318">
        <v>24.0</v>
      </c>
      <c r="S39" s="971"/>
      <c r="T39" s="1318">
        <v>24.0</v>
      </c>
      <c r="U39" s="905"/>
      <c r="V39" s="1318">
        <v>24.0</v>
      </c>
      <c r="W39" s="905"/>
      <c r="X39" s="1318">
        <v>24.0</v>
      </c>
      <c r="Y39" s="971"/>
      <c r="Z39" s="1318">
        <v>24.0</v>
      </c>
      <c r="AA39" s="905"/>
      <c r="AB39" s="1318">
        <v>24.0</v>
      </c>
      <c r="AC39" s="905"/>
      <c r="AD39" s="1318">
        <v>24.0</v>
      </c>
      <c r="AE39" s="905"/>
      <c r="AF39" s="1318">
        <v>24.0</v>
      </c>
      <c r="AG39" s="971"/>
      <c r="AH39" s="1318">
        <v>24.0</v>
      </c>
      <c r="AI39" s="905"/>
      <c r="AJ39" s="1075"/>
      <c r="AK39" s="257"/>
    </row>
    <row r="40" ht="15.75" customHeight="1">
      <c r="A40" s="819">
        <v>2.0</v>
      </c>
      <c r="B40" s="829" t="s">
        <v>883</v>
      </c>
      <c r="C40" s="71"/>
      <c r="D40" s="863" t="s">
        <v>792</v>
      </c>
      <c r="E40" s="1318">
        <v>24.0</v>
      </c>
      <c r="F40" s="905"/>
      <c r="G40" s="1318">
        <v>24.0</v>
      </c>
      <c r="H40" s="905"/>
      <c r="I40" s="1318">
        <v>24.0</v>
      </c>
      <c r="J40" s="905"/>
      <c r="K40" s="1318">
        <v>24.0</v>
      </c>
      <c r="L40" s="971"/>
      <c r="M40" s="1318">
        <v>24.0</v>
      </c>
      <c r="N40" s="905"/>
      <c r="O40" s="1318">
        <v>24.0</v>
      </c>
      <c r="P40" s="905"/>
      <c r="Q40" s="1318">
        <v>24.0</v>
      </c>
      <c r="R40" s="971"/>
      <c r="S40" s="1318">
        <v>24.0</v>
      </c>
      <c r="T40" s="905"/>
      <c r="U40" s="1318">
        <v>24.0</v>
      </c>
      <c r="V40" s="905"/>
      <c r="W40" s="1318">
        <v>24.0</v>
      </c>
      <c r="X40" s="905"/>
      <c r="Y40" s="1318">
        <v>24.0</v>
      </c>
      <c r="Z40" s="971"/>
      <c r="AA40" s="1318">
        <v>24.0</v>
      </c>
      <c r="AB40" s="905"/>
      <c r="AC40" s="1318">
        <v>24.0</v>
      </c>
      <c r="AD40" s="905"/>
      <c r="AE40" s="1318">
        <v>24.0</v>
      </c>
      <c r="AF40" s="971"/>
      <c r="AG40" s="1318">
        <v>24.0</v>
      </c>
      <c r="AH40" s="905"/>
      <c r="AI40" s="1318">
        <v>24.0</v>
      </c>
      <c r="AJ40" s="1075"/>
      <c r="AK40" s="257"/>
    </row>
    <row r="41" ht="15.75" customHeight="1">
      <c r="A41" s="1072"/>
      <c r="B41" s="1315" t="s">
        <v>924</v>
      </c>
      <c r="C41" s="1319"/>
      <c r="D41" s="1075"/>
      <c r="E41" s="1270"/>
      <c r="F41" s="1270"/>
      <c r="G41" s="1075"/>
      <c r="H41" s="1075"/>
      <c r="I41" s="1075"/>
      <c r="J41" s="1075"/>
      <c r="K41" s="1075"/>
      <c r="L41" s="1270"/>
      <c r="M41" s="1270"/>
      <c r="N41" s="1075"/>
      <c r="O41" s="1075"/>
      <c r="P41" s="1075"/>
      <c r="Q41" s="1075"/>
      <c r="R41" s="1075"/>
      <c r="S41" s="1270"/>
      <c r="T41" s="1270"/>
      <c r="U41" s="1075"/>
      <c r="V41" s="1075"/>
      <c r="W41" s="1075"/>
      <c r="X41" s="1075"/>
      <c r="Y41" s="1075"/>
      <c r="Z41" s="1270"/>
      <c r="AA41" s="1270"/>
      <c r="AB41" s="1270"/>
      <c r="AC41" s="1075"/>
      <c r="AD41" s="1075"/>
      <c r="AE41" s="1075"/>
      <c r="AF41" s="1075"/>
      <c r="AG41" s="1270"/>
      <c r="AH41" s="1270"/>
      <c r="AI41" s="1075"/>
      <c r="AJ41" s="1075"/>
      <c r="AK41" s="257"/>
    </row>
    <row r="42" ht="15.75" customHeight="1">
      <c r="A42" s="819">
        <v>1.0</v>
      </c>
      <c r="B42" s="1316" t="s">
        <v>26</v>
      </c>
      <c r="C42" s="1317" t="s">
        <v>736</v>
      </c>
      <c r="D42" s="1265"/>
      <c r="E42" s="971"/>
      <c r="F42" s="905"/>
      <c r="G42" s="1318">
        <v>24.0</v>
      </c>
      <c r="H42" s="905"/>
      <c r="I42" s="1318">
        <v>24.0</v>
      </c>
      <c r="J42" s="905"/>
      <c r="K42" s="971"/>
      <c r="L42" s="1318">
        <v>24.0</v>
      </c>
      <c r="M42" s="971"/>
      <c r="N42" s="905"/>
      <c r="O42" s="1318">
        <v>24.0</v>
      </c>
      <c r="P42" s="905"/>
      <c r="Q42" s="905"/>
      <c r="R42" s="1318">
        <v>24.0</v>
      </c>
      <c r="S42" s="971"/>
      <c r="T42" s="905"/>
      <c r="U42" s="1318">
        <v>24.0</v>
      </c>
      <c r="V42" s="905"/>
      <c r="W42" s="905"/>
      <c r="X42" s="1318">
        <v>24.0</v>
      </c>
      <c r="Y42" s="971"/>
      <c r="Z42" s="971"/>
      <c r="AA42" s="1318">
        <v>24.0</v>
      </c>
      <c r="AB42" s="905"/>
      <c r="AC42" s="905"/>
      <c r="AD42" s="1318">
        <v>24.0</v>
      </c>
      <c r="AE42" s="905"/>
      <c r="AF42" s="971"/>
      <c r="AG42" s="1318">
        <v>24.0</v>
      </c>
      <c r="AH42" s="905"/>
      <c r="AI42" s="905"/>
      <c r="AJ42" s="1075"/>
      <c r="AK42" s="257"/>
    </row>
    <row r="43" ht="15.75" customHeight="1">
      <c r="A43" s="819">
        <v>2.0</v>
      </c>
      <c r="B43" s="829" t="s">
        <v>199</v>
      </c>
      <c r="C43" s="32"/>
      <c r="D43" s="1265"/>
      <c r="E43" s="971"/>
      <c r="F43" s="1318">
        <v>24.0</v>
      </c>
      <c r="H43" s="905"/>
      <c r="I43" s="905"/>
      <c r="J43" s="1318">
        <v>24.0</v>
      </c>
      <c r="K43" s="971"/>
      <c r="L43" s="971"/>
      <c r="M43" s="1318">
        <v>24.0</v>
      </c>
      <c r="N43" s="905"/>
      <c r="O43" s="905"/>
      <c r="P43" s="1318">
        <v>24.0</v>
      </c>
      <c r="Q43" s="905"/>
      <c r="R43" s="971"/>
      <c r="S43" s="1318">
        <v>24.0</v>
      </c>
      <c r="T43" s="905"/>
      <c r="U43" s="905"/>
      <c r="V43" s="1318">
        <v>24.0</v>
      </c>
      <c r="W43" s="905"/>
      <c r="X43" s="905"/>
      <c r="Y43" s="1318">
        <v>24.0</v>
      </c>
      <c r="Z43" s="971"/>
      <c r="AA43" s="905"/>
      <c r="AB43" s="1318">
        <v>24.0</v>
      </c>
      <c r="AC43" s="905"/>
      <c r="AD43" s="905"/>
      <c r="AE43" s="1318">
        <v>24.0</v>
      </c>
      <c r="AF43" s="971"/>
      <c r="AG43" s="971"/>
      <c r="AH43" s="1318">
        <v>24.0</v>
      </c>
      <c r="AI43" s="905"/>
      <c r="AJ43" s="1075"/>
      <c r="AK43" s="257"/>
    </row>
    <row r="44" ht="15.75" customHeight="1">
      <c r="A44" s="819">
        <v>3.0</v>
      </c>
      <c r="B44" s="829" t="s">
        <v>253</v>
      </c>
      <c r="C44" s="71"/>
      <c r="D44" s="1265"/>
      <c r="E44" s="1318">
        <v>24.0</v>
      </c>
      <c r="F44" s="905"/>
      <c r="G44" s="905"/>
      <c r="H44" s="1318">
        <v>24.0</v>
      </c>
      <c r="I44" s="905"/>
      <c r="J44" s="905"/>
      <c r="K44" s="1318">
        <v>24.0</v>
      </c>
      <c r="L44" s="971"/>
      <c r="M44" s="971"/>
      <c r="N44" s="1318">
        <v>24.0</v>
      </c>
      <c r="O44" s="905"/>
      <c r="P44" s="905"/>
      <c r="Q44" s="1318">
        <v>24.0</v>
      </c>
      <c r="R44" s="971"/>
      <c r="S44" s="971"/>
      <c r="T44" s="1318">
        <v>24.0</v>
      </c>
      <c r="U44" s="905"/>
      <c r="V44" s="905"/>
      <c r="W44" s="1318">
        <v>24.0</v>
      </c>
      <c r="X44" s="905"/>
      <c r="Y44" s="971"/>
      <c r="Z44" s="1318">
        <v>24.0</v>
      </c>
      <c r="AA44" s="905"/>
      <c r="AB44" s="905"/>
      <c r="AC44" s="1318">
        <v>24.0</v>
      </c>
      <c r="AD44" s="905"/>
      <c r="AE44" s="905"/>
      <c r="AF44" s="1318">
        <v>24.0</v>
      </c>
      <c r="AG44" s="971"/>
      <c r="AH44" s="905"/>
      <c r="AI44" s="1318">
        <v>24.0</v>
      </c>
      <c r="AJ44" s="1075"/>
      <c r="AK44" s="257"/>
    </row>
    <row r="45" ht="15.75" customHeight="1">
      <c r="A45" s="1072"/>
      <c r="B45" s="1320"/>
      <c r="C45" s="1016"/>
      <c r="D45" s="1075"/>
      <c r="E45" s="1075"/>
      <c r="F45" s="1075"/>
      <c r="G45" s="1075"/>
      <c r="H45" s="1075"/>
      <c r="I45" s="1075"/>
      <c r="J45" s="1075"/>
      <c r="K45" s="1075"/>
      <c r="L45" s="1075"/>
      <c r="M45" s="1075"/>
      <c r="N45" s="1075"/>
      <c r="O45" s="1075"/>
      <c r="P45" s="1075"/>
      <c r="Q45" s="1075"/>
      <c r="R45" s="1075"/>
      <c r="S45" s="1075"/>
      <c r="T45" s="1075"/>
      <c r="U45" s="1075"/>
      <c r="V45" s="1075"/>
      <c r="W45" s="1075"/>
      <c r="X45" s="1075"/>
      <c r="Y45" s="1075"/>
      <c r="Z45" s="1075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257"/>
    </row>
    <row r="46" ht="15.75" hidden="1" customHeight="1">
      <c r="A46" s="260"/>
      <c r="B46" s="423"/>
      <c r="C46" s="112"/>
      <c r="D46" s="1150" t="s">
        <v>925</v>
      </c>
      <c r="E46" s="1150">
        <f t="shared" ref="E46:AH46" si="4">if(E76=9,+1,+0)+if(E77=9,+1,+0)+if(E78=9,+1,+0)+if(E79=9,+1,+0)+if(E80=9,+1,+0)+if(E82=9,1,+0)+if(E83=9,+1,+0)+if(E84=9,+1,+0)+if(E86=9,+1,+0)+if(E87=9,+1,+0)+if(E89=9,+1,+0)+if(E90=9,+1,+0)+if(E92=9,+1,+0)+if(E93=9,+1,+0)+if(E94=9,+1,+0)+if(E100=9,+1,+0)+if(E101=9,+1,+0)+if(E102=9,+1,+0)+if(E103=9,+1,+0)+if(E104=9,+1,+0)+if(E105=9,+1,+0)+if(E106=9,+1,+0)+if(E107=9,+1,+0)+if(E96=9,+1,+0)+if(E97=9,+1,+0)+if(E108=9,+1,+0)+if(E110=9,+1,+0)+if(E111=9,+1,+0)+if(E112=9,+1,+0)+if(E113=9,+1,+0)+if(E114=9,+1,+0)+if(E115=9,+1,+0)</f>
        <v>6</v>
      </c>
      <c r="F46" s="1150">
        <f t="shared" si="4"/>
        <v>25</v>
      </c>
      <c r="G46" s="1150">
        <f t="shared" si="4"/>
        <v>32</v>
      </c>
      <c r="H46" s="1150">
        <f t="shared" si="4"/>
        <v>31</v>
      </c>
      <c r="I46" s="1150">
        <f t="shared" si="4"/>
        <v>31</v>
      </c>
      <c r="J46" s="1150">
        <f t="shared" si="4"/>
        <v>26</v>
      </c>
      <c r="K46" s="1150">
        <f t="shared" si="4"/>
        <v>6</v>
      </c>
      <c r="L46" s="1150">
        <f t="shared" si="4"/>
        <v>6</v>
      </c>
      <c r="M46" s="1150">
        <f t="shared" si="4"/>
        <v>7</v>
      </c>
      <c r="N46" s="1150">
        <f t="shared" si="4"/>
        <v>25</v>
      </c>
      <c r="O46" s="1150">
        <f t="shared" si="4"/>
        <v>31</v>
      </c>
      <c r="P46" s="1150">
        <f t="shared" si="4"/>
        <v>32</v>
      </c>
      <c r="Q46" s="1150">
        <f t="shared" si="4"/>
        <v>27</v>
      </c>
      <c r="R46" s="1150">
        <f t="shared" si="4"/>
        <v>6</v>
      </c>
      <c r="S46" s="1150">
        <f t="shared" si="4"/>
        <v>5</v>
      </c>
      <c r="T46" s="1150">
        <f t="shared" si="4"/>
        <v>26</v>
      </c>
      <c r="U46" s="1150">
        <f t="shared" si="4"/>
        <v>31</v>
      </c>
      <c r="V46" s="1150">
        <f t="shared" si="4"/>
        <v>31</v>
      </c>
      <c r="W46" s="1150">
        <f t="shared" si="4"/>
        <v>31</v>
      </c>
      <c r="X46" s="1150">
        <f t="shared" si="4"/>
        <v>27</v>
      </c>
      <c r="Y46" s="1150">
        <f t="shared" si="4"/>
        <v>6</v>
      </c>
      <c r="Z46" s="1150">
        <f t="shared" si="4"/>
        <v>4</v>
      </c>
      <c r="AA46" s="1150">
        <f t="shared" si="4"/>
        <v>25</v>
      </c>
      <c r="AB46" s="1150">
        <f t="shared" si="4"/>
        <v>31</v>
      </c>
      <c r="AC46" s="1150">
        <f t="shared" si="4"/>
        <v>30</v>
      </c>
      <c r="AD46" s="1150">
        <f t="shared" si="4"/>
        <v>31</v>
      </c>
      <c r="AE46" s="1150">
        <f t="shared" si="4"/>
        <v>26</v>
      </c>
      <c r="AF46" s="1150">
        <f t="shared" si="4"/>
        <v>6</v>
      </c>
      <c r="AG46" s="1150">
        <f t="shared" si="4"/>
        <v>5</v>
      </c>
      <c r="AH46" s="1150">
        <f t="shared" si="4"/>
        <v>25</v>
      </c>
      <c r="AI46" s="1150" t="str">
        <f>if(AI76=9,+1,+0)+if(AI77=9,+1,+0)+if(AI78=9,+1,+0)+if(AI79=9,+1,+0)+if(AI80=9,+1,+0)+if(#REF!=9,+1,+0)+if(AI82=9,1,+0)+if(AI83=9,+1,+0)+if(AI84=9,+1,+0)+if(AI86=9,+1,+0)+if(AI87=9,+1,+0)+if(AI89=9,+1,+0)+if(AI90=9,+1,+0)+if(AI92=9,+1,+0)+if(AI93=9,+1,+0)+if(AI94=9,+1,+0)+if(AI100=9,+1,+0)+if(AI101=9,+1,+0)+if(AI102=9,+1,+0)+if(AI103=9,+1,+0)+if(AI104=9,+1,+0)+if(AI105=9,+1,+0)+if(AI106=9,+1,+0)+if(AI107=9,+1,+0)+if(AI96=9,+1,+0)+if(AI97=9,+1,+0)+if(AI108=9,+1,+0)+if(AI110=9,+1,+0)+if(AI111=9,+1,+0)+if(AI112=9,+1,+0)+if(AI113=9,+1,+0)+if(AI114=9,+1,+0)+if(AI115=9,+1,+0)</f>
        <v>#REF!</v>
      </c>
      <c r="AJ46" s="1150"/>
      <c r="AK46" s="257"/>
    </row>
    <row r="47" ht="15.75" hidden="1" customHeight="1">
      <c r="A47" s="260"/>
      <c r="B47" s="423"/>
      <c r="C47" s="112"/>
      <c r="D47" s="1002" t="s">
        <v>926</v>
      </c>
      <c r="E47" s="1002">
        <f t="shared" ref="E47:AH47" si="5">if(E76=12,+1,+0)+if(E77=12,+1,+0)+if(E78=12,+1,+0)+if(E79=12,+1,+0)+if(E80=12,+1,+0)+if(E82=12,1,+0)+if(E83=12,+1,+0)+if(E84=12,+1,+0)+if(E86=12,+1,+0)+if(E87=12,+1,+0)+if(E89=12,+1,+0)+if(E90=12,+1,+0)+if(E92=12,+1,+0)+if(E93=12,+1,+0)+if(E94=12,+1,+0)+if(E100=12,+1,+0)+if(E101=12,+1,+0)+if(E102=12,+1,+0)+if(E103=12,+1,+0)+if(E104=12,+1,+0)+if(E105=12,+1,+0)+if(E106=12,+1,+0)+if(E107=12,+1,+0)+if(E96=12,+1,+0)+if(E97=12,+1,+0)+if(E108=12,+1,+0)+if(E110=12,+1,+0)+if(E111=12,+1,+0)+if(E112=12,+1,+0)+if(E113=12,+1,+0)+if(E114=12,+1,+0)+if(E115=12,+1,+0)</f>
        <v>0</v>
      </c>
      <c r="F47" s="1002">
        <f t="shared" si="5"/>
        <v>0</v>
      </c>
      <c r="G47" s="1002">
        <f t="shared" si="5"/>
        <v>0</v>
      </c>
      <c r="H47" s="1002">
        <f t="shared" si="5"/>
        <v>0</v>
      </c>
      <c r="I47" s="1002">
        <f t="shared" si="5"/>
        <v>0</v>
      </c>
      <c r="J47" s="1002">
        <f t="shared" si="5"/>
        <v>0</v>
      </c>
      <c r="K47" s="1002">
        <f t="shared" si="5"/>
        <v>0</v>
      </c>
      <c r="L47" s="1002">
        <f t="shared" si="5"/>
        <v>0</v>
      </c>
      <c r="M47" s="1002">
        <f t="shared" si="5"/>
        <v>0</v>
      </c>
      <c r="N47" s="1002">
        <f t="shared" si="5"/>
        <v>0</v>
      </c>
      <c r="O47" s="1002">
        <f t="shared" si="5"/>
        <v>0</v>
      </c>
      <c r="P47" s="1002">
        <f t="shared" si="5"/>
        <v>0</v>
      </c>
      <c r="Q47" s="1002">
        <f t="shared" si="5"/>
        <v>0</v>
      </c>
      <c r="R47" s="1002">
        <f t="shared" si="5"/>
        <v>0</v>
      </c>
      <c r="S47" s="1002">
        <f t="shared" si="5"/>
        <v>0</v>
      </c>
      <c r="T47" s="1002">
        <f t="shared" si="5"/>
        <v>0</v>
      </c>
      <c r="U47" s="1002">
        <f t="shared" si="5"/>
        <v>0</v>
      </c>
      <c r="V47" s="1002">
        <f t="shared" si="5"/>
        <v>0</v>
      </c>
      <c r="W47" s="1002">
        <f t="shared" si="5"/>
        <v>0</v>
      </c>
      <c r="X47" s="1002">
        <f t="shared" si="5"/>
        <v>0</v>
      </c>
      <c r="Y47" s="1002">
        <f t="shared" si="5"/>
        <v>0</v>
      </c>
      <c r="Z47" s="1002">
        <f t="shared" si="5"/>
        <v>0</v>
      </c>
      <c r="AA47" s="1002">
        <f t="shared" si="5"/>
        <v>0</v>
      </c>
      <c r="AB47" s="1002">
        <f t="shared" si="5"/>
        <v>0</v>
      </c>
      <c r="AC47" s="1002">
        <f t="shared" si="5"/>
        <v>0</v>
      </c>
      <c r="AD47" s="1002">
        <f t="shared" si="5"/>
        <v>0</v>
      </c>
      <c r="AE47" s="1002">
        <f t="shared" si="5"/>
        <v>0</v>
      </c>
      <c r="AF47" s="1002">
        <f t="shared" si="5"/>
        <v>0</v>
      </c>
      <c r="AG47" s="1002">
        <f t="shared" si="5"/>
        <v>0</v>
      </c>
      <c r="AH47" s="1002">
        <f t="shared" si="5"/>
        <v>0</v>
      </c>
      <c r="AI47" s="1002"/>
      <c r="AJ47" s="1002"/>
      <c r="AK47" s="257"/>
    </row>
    <row r="48" ht="29.25" hidden="1" customHeight="1">
      <c r="A48" s="260"/>
      <c r="B48" s="423"/>
      <c r="C48" s="112"/>
      <c r="D48" s="1284" t="s">
        <v>847</v>
      </c>
      <c r="E48" s="1285">
        <f t="shared" ref="E48:AI48" si="6">E36+E46</f>
        <v>9</v>
      </c>
      <c r="F48" s="1285">
        <f t="shared" si="6"/>
        <v>42</v>
      </c>
      <c r="G48" s="1285">
        <f t="shared" si="6"/>
        <v>49</v>
      </c>
      <c r="H48" s="1285">
        <f t="shared" si="6"/>
        <v>47</v>
      </c>
      <c r="I48" s="1285">
        <f t="shared" si="6"/>
        <v>49</v>
      </c>
      <c r="J48" s="1285">
        <f t="shared" si="6"/>
        <v>43</v>
      </c>
      <c r="K48" s="1285">
        <f t="shared" si="6"/>
        <v>9</v>
      </c>
      <c r="L48" s="1285">
        <f t="shared" si="6"/>
        <v>9</v>
      </c>
      <c r="M48" s="1285">
        <f t="shared" si="6"/>
        <v>10</v>
      </c>
      <c r="N48" s="1285">
        <f t="shared" si="6"/>
        <v>39</v>
      </c>
      <c r="O48" s="1285">
        <f t="shared" si="6"/>
        <v>47</v>
      </c>
      <c r="P48" s="1285">
        <f t="shared" si="6"/>
        <v>50</v>
      </c>
      <c r="Q48" s="1285">
        <f t="shared" si="6"/>
        <v>44</v>
      </c>
      <c r="R48" s="1285">
        <f t="shared" si="6"/>
        <v>9</v>
      </c>
      <c r="S48" s="1285">
        <f t="shared" si="6"/>
        <v>9</v>
      </c>
      <c r="T48" s="1285">
        <f t="shared" si="6"/>
        <v>43</v>
      </c>
      <c r="U48" s="1285">
        <f t="shared" si="6"/>
        <v>47</v>
      </c>
      <c r="V48" s="1285">
        <f t="shared" si="6"/>
        <v>47</v>
      </c>
      <c r="W48" s="1285">
        <f t="shared" si="6"/>
        <v>48</v>
      </c>
      <c r="X48" s="1285">
        <f t="shared" si="6"/>
        <v>47</v>
      </c>
      <c r="Y48" s="1285">
        <f t="shared" si="6"/>
        <v>10</v>
      </c>
      <c r="Z48" s="1285">
        <f t="shared" si="6"/>
        <v>7</v>
      </c>
      <c r="AA48" s="1285">
        <f t="shared" si="6"/>
        <v>45</v>
      </c>
      <c r="AB48" s="1285">
        <f t="shared" si="6"/>
        <v>51</v>
      </c>
      <c r="AC48" s="1285">
        <f t="shared" si="6"/>
        <v>49</v>
      </c>
      <c r="AD48" s="1285">
        <f t="shared" si="6"/>
        <v>51</v>
      </c>
      <c r="AE48" s="1285">
        <f t="shared" si="6"/>
        <v>45</v>
      </c>
      <c r="AF48" s="1285">
        <f t="shared" si="6"/>
        <v>10</v>
      </c>
      <c r="AG48" s="1285">
        <f t="shared" si="6"/>
        <v>7</v>
      </c>
      <c r="AH48" s="1285">
        <f t="shared" si="6"/>
        <v>42</v>
      </c>
      <c r="AI48" s="1285" t="str">
        <f t="shared" si="6"/>
        <v>#REF!</v>
      </c>
      <c r="AJ48" s="1285"/>
      <c r="AK48" s="257"/>
    </row>
    <row r="49" ht="15.75" customHeight="1">
      <c r="A49" s="260"/>
      <c r="B49" s="423"/>
      <c r="C49" s="112"/>
      <c r="D49" s="1286" t="s">
        <v>936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27"/>
      <c r="AK49" s="257"/>
    </row>
    <row r="50" ht="15.75" customHeight="1">
      <c r="A50" s="260"/>
      <c r="B50" s="423"/>
      <c r="C50" s="112"/>
      <c r="D50" s="222"/>
      <c r="AJ50" s="223"/>
      <c r="AK50" s="257"/>
    </row>
    <row r="51" ht="15.75" customHeight="1">
      <c r="A51" s="260"/>
      <c r="B51" s="423"/>
      <c r="C51" s="112"/>
      <c r="D51" s="222"/>
      <c r="AJ51" s="223"/>
      <c r="AK51" s="257"/>
    </row>
    <row r="52" ht="15.75" customHeight="1">
      <c r="A52" s="260"/>
      <c r="B52" s="423"/>
      <c r="C52" s="112"/>
      <c r="D52" s="222"/>
      <c r="AJ52" s="223"/>
      <c r="AK52" s="257"/>
    </row>
    <row r="53" ht="8.25" customHeight="1">
      <c r="A53" s="260"/>
      <c r="B53" s="423"/>
      <c r="C53" s="112"/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30"/>
      <c r="AK53" s="257"/>
    </row>
    <row r="54" ht="15.75" customHeight="1">
      <c r="A54" s="1187">
        <v>1.0</v>
      </c>
      <c r="B54" s="759" t="s">
        <v>676</v>
      </c>
      <c r="C54" s="31"/>
      <c r="D54" s="930"/>
      <c r="E54" s="971"/>
      <c r="F54" s="905">
        <v>9.0</v>
      </c>
      <c r="G54" s="905">
        <v>9.0</v>
      </c>
      <c r="H54" s="905">
        <v>9.0</v>
      </c>
      <c r="I54" s="905">
        <v>9.0</v>
      </c>
      <c r="J54" s="905">
        <v>9.0</v>
      </c>
      <c r="K54" s="971"/>
      <c r="L54" s="971"/>
      <c r="M54" s="971"/>
      <c r="N54" s="905">
        <v>9.0</v>
      </c>
      <c r="O54" s="905">
        <v>9.0</v>
      </c>
      <c r="P54" s="905">
        <v>9.0</v>
      </c>
      <c r="Q54" s="905">
        <v>9.0</v>
      </c>
      <c r="R54" s="971"/>
      <c r="S54" s="971"/>
      <c r="T54" s="905">
        <v>9.0</v>
      </c>
      <c r="U54" s="905">
        <v>9.0</v>
      </c>
      <c r="V54" s="905">
        <v>9.0</v>
      </c>
      <c r="W54" s="905">
        <v>9.0</v>
      </c>
      <c r="X54" s="905">
        <v>9.0</v>
      </c>
      <c r="Y54" s="971"/>
      <c r="Z54" s="971"/>
      <c r="AA54" s="905">
        <v>9.0</v>
      </c>
      <c r="AB54" s="905">
        <v>9.0</v>
      </c>
      <c r="AC54" s="905">
        <v>9.0</v>
      </c>
      <c r="AD54" s="905">
        <v>9.0</v>
      </c>
      <c r="AE54" s="905">
        <v>9.0</v>
      </c>
      <c r="AF54" s="971"/>
      <c r="AG54" s="971"/>
      <c r="AH54" s="905">
        <v>9.0</v>
      </c>
      <c r="AI54" s="905">
        <v>9.0</v>
      </c>
      <c r="AJ54" s="404">
        <f t="shared" ref="AJ54:AJ57" si="7">COUNT(E54:AI54)</f>
        <v>21</v>
      </c>
      <c r="AK54" s="257"/>
    </row>
    <row r="55" ht="15.75" customHeight="1">
      <c r="A55" s="1187">
        <v>2.0</v>
      </c>
      <c r="B55" s="858" t="s">
        <v>849</v>
      </c>
      <c r="C55" s="31"/>
      <c r="D55" s="915"/>
      <c r="E55" s="971"/>
      <c r="F55" s="905">
        <v>9.0</v>
      </c>
      <c r="G55" s="905">
        <v>9.0</v>
      </c>
      <c r="H55" s="905">
        <v>9.0</v>
      </c>
      <c r="I55" s="905">
        <v>9.0</v>
      </c>
      <c r="J55" s="905">
        <v>9.0</v>
      </c>
      <c r="K55" s="971"/>
      <c r="L55" s="971"/>
      <c r="M55" s="971"/>
      <c r="N55" s="905">
        <v>9.0</v>
      </c>
      <c r="O55" s="905">
        <v>9.0</v>
      </c>
      <c r="P55" s="905">
        <v>9.0</v>
      </c>
      <c r="Q55" s="905">
        <v>9.0</v>
      </c>
      <c r="R55" s="971"/>
      <c r="S55" s="971"/>
      <c r="T55" s="905">
        <v>9.0</v>
      </c>
      <c r="U55" s="905">
        <v>9.0</v>
      </c>
      <c r="V55" s="905">
        <v>9.0</v>
      </c>
      <c r="W55" s="905">
        <v>9.0</v>
      </c>
      <c r="X55" s="905">
        <v>9.0</v>
      </c>
      <c r="Y55" s="971"/>
      <c r="Z55" s="971"/>
      <c r="AA55" s="905">
        <v>9.0</v>
      </c>
      <c r="AB55" s="905">
        <v>9.0</v>
      </c>
      <c r="AC55" s="905">
        <v>9.0</v>
      </c>
      <c r="AD55" s="905">
        <v>9.0</v>
      </c>
      <c r="AE55" s="905">
        <v>9.0</v>
      </c>
      <c r="AF55" s="971"/>
      <c r="AG55" s="971"/>
      <c r="AH55" s="905">
        <v>9.0</v>
      </c>
      <c r="AI55" s="905">
        <v>9.0</v>
      </c>
      <c r="AJ55" s="404">
        <f t="shared" si="7"/>
        <v>21</v>
      </c>
      <c r="AK55" s="257"/>
    </row>
    <row r="56" ht="15.75" customHeight="1">
      <c r="A56" s="1187">
        <v>4.0</v>
      </c>
      <c r="B56" s="858" t="s">
        <v>851</v>
      </c>
      <c r="C56" s="31"/>
      <c r="D56" s="821"/>
      <c r="E56" s="971"/>
      <c r="F56" s="905">
        <v>9.0</v>
      </c>
      <c r="G56" s="905">
        <v>9.0</v>
      </c>
      <c r="H56" s="905">
        <v>9.0</v>
      </c>
      <c r="I56" s="905">
        <v>9.0</v>
      </c>
      <c r="J56" s="905">
        <v>9.0</v>
      </c>
      <c r="K56" s="971"/>
      <c r="L56" s="971"/>
      <c r="M56" s="971"/>
      <c r="N56" s="905">
        <v>9.0</v>
      </c>
      <c r="O56" s="905">
        <v>9.0</v>
      </c>
      <c r="P56" s="905">
        <v>9.0</v>
      </c>
      <c r="Q56" s="905">
        <v>9.0</v>
      </c>
      <c r="R56" s="971"/>
      <c r="S56" s="971"/>
      <c r="T56" s="905">
        <v>9.0</v>
      </c>
      <c r="U56" s="905">
        <v>9.0</v>
      </c>
      <c r="V56" s="905">
        <v>9.0</v>
      </c>
      <c r="W56" s="905">
        <v>9.0</v>
      </c>
      <c r="X56" s="905">
        <v>9.0</v>
      </c>
      <c r="Y56" s="971"/>
      <c r="Z56" s="971"/>
      <c r="AA56" s="905">
        <v>9.0</v>
      </c>
      <c r="AB56" s="905">
        <v>9.0</v>
      </c>
      <c r="AC56" s="905">
        <v>9.0</v>
      </c>
      <c r="AD56" s="905">
        <v>9.0</v>
      </c>
      <c r="AE56" s="905">
        <v>9.0</v>
      </c>
      <c r="AF56" s="971"/>
      <c r="AG56" s="971"/>
      <c r="AH56" s="905">
        <v>9.0</v>
      </c>
      <c r="AI56" s="905">
        <v>9.0</v>
      </c>
      <c r="AJ56" s="404">
        <f t="shared" si="7"/>
        <v>21</v>
      </c>
      <c r="AK56" s="257"/>
    </row>
    <row r="57" ht="15.75" customHeight="1">
      <c r="A57" s="1185">
        <v>5.0</v>
      </c>
      <c r="B57" s="858" t="s">
        <v>750</v>
      </c>
      <c r="C57" s="31"/>
      <c r="D57" s="821"/>
      <c r="E57" s="971"/>
      <c r="F57" s="905">
        <v>9.0</v>
      </c>
      <c r="G57" s="905">
        <v>9.0</v>
      </c>
      <c r="H57" s="905">
        <v>9.0</v>
      </c>
      <c r="I57" s="905">
        <v>9.0</v>
      </c>
      <c r="J57" s="905">
        <v>9.0</v>
      </c>
      <c r="K57" s="971"/>
      <c r="L57" s="971"/>
      <c r="M57" s="971"/>
      <c r="N57" s="905">
        <v>9.0</v>
      </c>
      <c r="O57" s="905">
        <v>9.0</v>
      </c>
      <c r="P57" s="905">
        <v>9.0</v>
      </c>
      <c r="Q57" s="905">
        <v>9.0</v>
      </c>
      <c r="R57" s="971"/>
      <c r="S57" s="971"/>
      <c r="T57" s="905">
        <v>9.0</v>
      </c>
      <c r="U57" s="905">
        <v>9.0</v>
      </c>
      <c r="V57" s="905">
        <v>9.0</v>
      </c>
      <c r="W57" s="905">
        <v>9.0</v>
      </c>
      <c r="X57" s="905">
        <v>9.0</v>
      </c>
      <c r="Y57" s="971"/>
      <c r="Z57" s="971"/>
      <c r="AA57" s="905">
        <v>9.0</v>
      </c>
      <c r="AB57" s="905">
        <v>9.0</v>
      </c>
      <c r="AC57" s="905">
        <v>9.0</v>
      </c>
      <c r="AD57" s="905">
        <v>9.0</v>
      </c>
      <c r="AE57" s="905">
        <v>9.0</v>
      </c>
      <c r="AF57" s="971"/>
      <c r="AG57" s="971"/>
      <c r="AH57" s="905">
        <v>9.0</v>
      </c>
      <c r="AI57" s="905">
        <v>9.0</v>
      </c>
      <c r="AJ57" s="404">
        <f t="shared" si="7"/>
        <v>21</v>
      </c>
      <c r="AK57" s="257"/>
    </row>
    <row r="58" ht="15.75" hidden="1" customHeight="1">
      <c r="A58" s="1187"/>
      <c r="B58" s="858"/>
      <c r="C58" s="31"/>
      <c r="D58" s="821"/>
      <c r="E58" s="971"/>
      <c r="F58" s="905"/>
      <c r="G58" s="905"/>
      <c r="H58" s="905"/>
      <c r="I58" s="905"/>
      <c r="J58" s="905"/>
      <c r="K58" s="971"/>
      <c r="L58" s="971"/>
      <c r="M58" s="905"/>
      <c r="N58" s="905"/>
      <c r="O58" s="905"/>
      <c r="P58" s="905"/>
      <c r="Q58" s="905"/>
      <c r="R58" s="971"/>
      <c r="S58" s="971"/>
      <c r="T58" s="905"/>
      <c r="U58" s="905"/>
      <c r="V58" s="905"/>
      <c r="W58" s="905"/>
      <c r="X58" s="905"/>
      <c r="Y58" s="981"/>
      <c r="Z58" s="981"/>
      <c r="AA58" s="905"/>
      <c r="AB58" s="905"/>
      <c r="AC58" s="905"/>
      <c r="AD58" s="905"/>
      <c r="AE58" s="905"/>
      <c r="AF58" s="981"/>
      <c r="AG58" s="981"/>
      <c r="AH58" s="905"/>
      <c r="AI58" s="905"/>
      <c r="AJ58" s="404">
        <f>COUNT(D58:AI58)</f>
        <v>0</v>
      </c>
      <c r="AK58" s="257"/>
    </row>
    <row r="59" ht="15.75" customHeight="1">
      <c r="A59" s="79"/>
      <c r="B59" s="306"/>
      <c r="C59" s="79"/>
      <c r="D59" s="82"/>
      <c r="E59" s="82"/>
      <c r="F59" s="83"/>
      <c r="G59" s="84"/>
      <c r="H59" s="82"/>
      <c r="I59" s="82"/>
      <c r="J59" s="82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112"/>
      <c r="V59" s="112"/>
      <c r="W59" s="79"/>
      <c r="X59" s="79"/>
      <c r="Y59" s="79"/>
      <c r="Z59" s="79"/>
      <c r="AA59" s="112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42</v>
      </c>
      <c r="E60" s="1010">
        <v>9.0</v>
      </c>
      <c r="F60" s="82"/>
      <c r="G60" s="88"/>
      <c r="H60" s="79" t="s">
        <v>44</v>
      </c>
      <c r="I60" s="89"/>
      <c r="J60" s="89"/>
      <c r="K60" s="89"/>
      <c r="L60" s="89"/>
      <c r="M60" s="95"/>
      <c r="N60" s="79" t="s">
        <v>51</v>
      </c>
      <c r="Q60" s="79"/>
      <c r="U60" s="1154"/>
      <c r="V60" s="1154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0" t="s">
        <v>48</v>
      </c>
      <c r="E61" s="1192">
        <v>12.0</v>
      </c>
      <c r="F61" s="82"/>
      <c r="G61" s="90"/>
      <c r="H61" s="79" t="s">
        <v>45</v>
      </c>
      <c r="I61" s="82"/>
      <c r="J61" s="82"/>
      <c r="K61" s="82"/>
      <c r="L61" s="82"/>
      <c r="M61" s="485"/>
      <c r="N61" s="486" t="s">
        <v>310</v>
      </c>
      <c r="R61" s="82"/>
      <c r="U61" s="112"/>
      <c r="V61" s="1154"/>
      <c r="W61" s="1062"/>
      <c r="X61" s="1063"/>
      <c r="Y61" s="79"/>
      <c r="Z61" s="79"/>
      <c r="AA61" s="87"/>
      <c r="AB61" s="112"/>
      <c r="AC61" s="112"/>
      <c r="AD61" s="79"/>
      <c r="AE61" s="79"/>
      <c r="AF61" s="79"/>
      <c r="AG61" s="79"/>
      <c r="AH61" s="79"/>
      <c r="AI61" s="79"/>
      <c r="AJ61" s="82"/>
      <c r="AK61" s="92"/>
    </row>
    <row r="62" ht="15.75" customHeight="1">
      <c r="A62" s="306"/>
      <c r="B62" s="306"/>
      <c r="C62" s="1237"/>
      <c r="D62" s="1194" t="s">
        <v>795</v>
      </c>
      <c r="E62" s="1195" t="s">
        <v>193</v>
      </c>
      <c r="F62" s="1238"/>
      <c r="G62" s="256"/>
      <c r="H62" s="1382" t="s">
        <v>46</v>
      </c>
      <c r="I62" s="1383"/>
      <c r="J62" s="1384"/>
      <c r="M62" s="1287"/>
      <c r="N62" s="1288" t="s">
        <v>899</v>
      </c>
      <c r="O62" s="1385"/>
      <c r="P62" s="1386"/>
      <c r="R62" s="82"/>
      <c r="U62" s="112"/>
      <c r="V62" s="1154"/>
      <c r="W62" s="1062"/>
      <c r="X62" s="1063"/>
      <c r="Y62" s="79"/>
      <c r="Z62" s="79"/>
      <c r="AA62" s="87"/>
      <c r="AB62" s="112"/>
      <c r="AC62" s="112"/>
      <c r="AD62" s="79"/>
      <c r="AE62" s="79"/>
      <c r="AF62" s="79"/>
      <c r="AG62" s="79"/>
      <c r="AH62" s="79"/>
      <c r="AI62" s="79"/>
      <c r="AJ62" s="82"/>
      <c r="AK62" s="1242"/>
    </row>
    <row r="63" ht="16.5" customHeight="1">
      <c r="A63" s="103"/>
      <c r="B63" s="104"/>
      <c r="C63" s="103"/>
      <c r="AK63" s="573"/>
    </row>
    <row r="64" ht="18.0" customHeight="1">
      <c r="A64" s="19">
        <v>1.0</v>
      </c>
      <c r="B64" s="807" t="s">
        <v>752</v>
      </c>
      <c r="C64" s="807" t="s">
        <v>866</v>
      </c>
      <c r="D64" s="869">
        <v>8.9220318245E10</v>
      </c>
      <c r="E64" s="971"/>
      <c r="F64" s="905">
        <v>9.0</v>
      </c>
      <c r="G64" s="905">
        <v>9.0</v>
      </c>
      <c r="H64" s="905">
        <v>9.0</v>
      </c>
      <c r="I64" s="905">
        <v>9.0</v>
      </c>
      <c r="J64" s="905">
        <v>9.0</v>
      </c>
      <c r="K64" s="971"/>
      <c r="L64" s="971"/>
      <c r="M64" s="971"/>
      <c r="N64" s="905">
        <v>9.0</v>
      </c>
      <c r="O64" s="905">
        <v>9.0</v>
      </c>
      <c r="P64" s="905">
        <v>9.0</v>
      </c>
      <c r="Q64" s="905">
        <v>9.0</v>
      </c>
      <c r="R64" s="971"/>
      <c r="S64" s="971"/>
      <c r="T64" s="905">
        <v>9.0</v>
      </c>
      <c r="U64" s="905">
        <v>9.0</v>
      </c>
      <c r="V64" s="905">
        <v>9.0</v>
      </c>
      <c r="W64" s="905">
        <v>9.0</v>
      </c>
      <c r="X64" s="905">
        <v>9.0</v>
      </c>
      <c r="Y64" s="971"/>
      <c r="Z64" s="971"/>
      <c r="AA64" s="905">
        <v>9.0</v>
      </c>
      <c r="AB64" s="905">
        <v>9.0</v>
      </c>
      <c r="AC64" s="905">
        <v>9.0</v>
      </c>
      <c r="AD64" s="905">
        <v>9.0</v>
      </c>
      <c r="AE64" s="905">
        <v>9.0</v>
      </c>
      <c r="AF64" s="971"/>
      <c r="AG64" s="971"/>
      <c r="AH64" s="905">
        <v>9.0</v>
      </c>
      <c r="AI64" s="905">
        <v>9.0</v>
      </c>
      <c r="AJ64" s="404">
        <f t="shared" ref="AJ64:AJ74" si="8">COUNT(E64:AI64)</f>
        <v>21</v>
      </c>
      <c r="AK64" s="257"/>
    </row>
    <row r="65" ht="18.0" customHeight="1">
      <c r="A65" s="807">
        <v>2.0</v>
      </c>
      <c r="B65" s="807" t="s">
        <v>852</v>
      </c>
      <c r="C65" s="807" t="s">
        <v>853</v>
      </c>
      <c r="D65" s="869">
        <v>8.9220211441E10</v>
      </c>
      <c r="E65" s="971"/>
      <c r="F65" s="905">
        <v>9.0</v>
      </c>
      <c r="G65" s="905">
        <v>9.0</v>
      </c>
      <c r="H65" s="905">
        <v>9.0</v>
      </c>
      <c r="I65" s="905">
        <v>9.0</v>
      </c>
      <c r="J65" s="905">
        <v>9.0</v>
      </c>
      <c r="K65" s="971"/>
      <c r="L65" s="971"/>
      <c r="M65" s="971"/>
      <c r="N65" s="905">
        <v>9.0</v>
      </c>
      <c r="O65" s="905">
        <v>9.0</v>
      </c>
      <c r="P65" s="905">
        <v>9.0</v>
      </c>
      <c r="Q65" s="905">
        <v>9.0</v>
      </c>
      <c r="R65" s="971"/>
      <c r="S65" s="971"/>
      <c r="T65" s="905">
        <v>9.0</v>
      </c>
      <c r="U65" s="905">
        <v>9.0</v>
      </c>
      <c r="V65" s="905">
        <v>9.0</v>
      </c>
      <c r="W65" s="905">
        <v>9.0</v>
      </c>
      <c r="X65" s="905">
        <v>9.0</v>
      </c>
      <c r="Y65" s="971"/>
      <c r="Z65" s="971"/>
      <c r="AA65" s="905">
        <v>9.0</v>
      </c>
      <c r="AB65" s="905">
        <v>9.0</v>
      </c>
      <c r="AC65" s="905">
        <v>9.0</v>
      </c>
      <c r="AD65" s="905">
        <v>9.0</v>
      </c>
      <c r="AE65" s="905">
        <v>9.0</v>
      </c>
      <c r="AF65" s="971"/>
      <c r="AG65" s="971"/>
      <c r="AH65" s="905">
        <v>9.0</v>
      </c>
      <c r="AI65" s="905">
        <v>9.0</v>
      </c>
      <c r="AJ65" s="404">
        <f t="shared" si="8"/>
        <v>21</v>
      </c>
      <c r="AK65" s="257"/>
    </row>
    <row r="66" ht="18.0" customHeight="1">
      <c r="A66" s="19">
        <v>3.0</v>
      </c>
      <c r="B66" s="819" t="s">
        <v>854</v>
      </c>
      <c r="C66" s="807" t="s">
        <v>855</v>
      </c>
      <c r="D66" s="1197">
        <v>8.9220200813E10</v>
      </c>
      <c r="E66" s="971"/>
      <c r="F66" s="905">
        <v>9.0</v>
      </c>
      <c r="G66" s="905">
        <v>9.0</v>
      </c>
      <c r="H66" s="905">
        <v>9.0</v>
      </c>
      <c r="I66" s="905">
        <v>9.0</v>
      </c>
      <c r="J66" s="905">
        <v>9.0</v>
      </c>
      <c r="K66" s="971"/>
      <c r="L66" s="971"/>
      <c r="M66" s="971"/>
      <c r="N66" s="905">
        <v>9.0</v>
      </c>
      <c r="O66" s="905">
        <v>9.0</v>
      </c>
      <c r="P66" s="905">
        <v>9.0</v>
      </c>
      <c r="Q66" s="905">
        <v>9.0</v>
      </c>
      <c r="R66" s="971"/>
      <c r="S66" s="971"/>
      <c r="T66" s="905">
        <v>9.0</v>
      </c>
      <c r="U66" s="905">
        <v>9.0</v>
      </c>
      <c r="V66" s="905">
        <v>9.0</v>
      </c>
      <c r="W66" s="905">
        <v>9.0</v>
      </c>
      <c r="X66" s="905">
        <v>9.0</v>
      </c>
      <c r="Y66" s="971"/>
      <c r="Z66" s="971"/>
      <c r="AA66" s="905">
        <v>9.0</v>
      </c>
      <c r="AB66" s="905">
        <v>9.0</v>
      </c>
      <c r="AC66" s="905">
        <v>9.0</v>
      </c>
      <c r="AD66" s="905">
        <v>9.0</v>
      </c>
      <c r="AE66" s="905">
        <v>9.0</v>
      </c>
      <c r="AF66" s="971"/>
      <c r="AG66" s="971"/>
      <c r="AH66" s="905">
        <v>9.0</v>
      </c>
      <c r="AI66" s="905">
        <v>9.0</v>
      </c>
      <c r="AJ66" s="404">
        <f t="shared" si="8"/>
        <v>21</v>
      </c>
      <c r="AK66" s="257"/>
    </row>
    <row r="67" ht="18.0" customHeight="1">
      <c r="A67" s="807">
        <v>4.0</v>
      </c>
      <c r="B67" s="19" t="s">
        <v>73</v>
      </c>
      <c r="C67" s="1202" t="s">
        <v>877</v>
      </c>
      <c r="D67" s="869">
        <v>8.9220318285E10</v>
      </c>
      <c r="E67" s="971"/>
      <c r="F67" s="905">
        <v>9.0</v>
      </c>
      <c r="G67" s="905">
        <v>9.0</v>
      </c>
      <c r="H67" s="905">
        <v>9.0</v>
      </c>
      <c r="I67" s="905">
        <v>9.0</v>
      </c>
      <c r="J67" s="905">
        <v>9.0</v>
      </c>
      <c r="K67" s="971"/>
      <c r="L67" s="971"/>
      <c r="M67" s="971"/>
      <c r="N67" s="905">
        <v>9.0</v>
      </c>
      <c r="O67" s="905">
        <v>9.0</v>
      </c>
      <c r="P67" s="905">
        <v>9.0</v>
      </c>
      <c r="Q67" s="905">
        <v>9.0</v>
      </c>
      <c r="R67" s="971"/>
      <c r="S67" s="971"/>
      <c r="T67" s="905">
        <v>9.0</v>
      </c>
      <c r="U67" s="905">
        <v>9.0</v>
      </c>
      <c r="V67" s="905">
        <v>9.0</v>
      </c>
      <c r="W67" s="905">
        <v>9.0</v>
      </c>
      <c r="X67" s="905">
        <v>9.0</v>
      </c>
      <c r="Y67" s="971"/>
      <c r="Z67" s="971"/>
      <c r="AA67" s="905">
        <v>9.0</v>
      </c>
      <c r="AB67" s="905">
        <v>9.0</v>
      </c>
      <c r="AC67" s="905">
        <v>9.0</v>
      </c>
      <c r="AD67" s="905">
        <v>9.0</v>
      </c>
      <c r="AE67" s="905">
        <v>9.0</v>
      </c>
      <c r="AF67" s="971"/>
      <c r="AG67" s="971"/>
      <c r="AH67" s="905">
        <v>9.0</v>
      </c>
      <c r="AI67" s="905">
        <v>9.0</v>
      </c>
      <c r="AJ67" s="404">
        <f t="shared" si="8"/>
        <v>21</v>
      </c>
      <c r="AK67" s="257"/>
    </row>
    <row r="68" ht="17.25" customHeight="1">
      <c r="A68" s="807">
        <v>5.0</v>
      </c>
      <c r="B68" s="19" t="s">
        <v>69</v>
      </c>
      <c r="C68" s="19" t="s">
        <v>70</v>
      </c>
      <c r="D68" s="869">
        <v>8.9220318242E10</v>
      </c>
      <c r="E68" s="971"/>
      <c r="F68" s="905">
        <v>9.0</v>
      </c>
      <c r="G68" s="905">
        <v>9.0</v>
      </c>
      <c r="H68" s="905">
        <v>9.0</v>
      </c>
      <c r="I68" s="905">
        <v>9.0</v>
      </c>
      <c r="J68" s="905">
        <v>9.0</v>
      </c>
      <c r="K68" s="971"/>
      <c r="L68" s="971"/>
      <c r="M68" s="971"/>
      <c r="N68" s="905">
        <v>9.0</v>
      </c>
      <c r="O68" s="905">
        <v>9.0</v>
      </c>
      <c r="P68" s="905">
        <v>9.0</v>
      </c>
      <c r="Q68" s="905">
        <v>9.0</v>
      </c>
      <c r="R68" s="971"/>
      <c r="S68" s="971"/>
      <c r="T68" s="905">
        <v>9.0</v>
      </c>
      <c r="U68" s="905">
        <v>9.0</v>
      </c>
      <c r="V68" s="905">
        <v>9.0</v>
      </c>
      <c r="W68" s="905">
        <v>9.0</v>
      </c>
      <c r="X68" s="905">
        <v>9.0</v>
      </c>
      <c r="Y68" s="971"/>
      <c r="Z68" s="971"/>
      <c r="AA68" s="905">
        <v>9.0</v>
      </c>
      <c r="AB68" s="905">
        <v>9.0</v>
      </c>
      <c r="AC68" s="905">
        <v>9.0</v>
      </c>
      <c r="AD68" s="905">
        <v>9.0</v>
      </c>
      <c r="AE68" s="905">
        <v>9.0</v>
      </c>
      <c r="AF68" s="971"/>
      <c r="AG68" s="971"/>
      <c r="AH68" s="905">
        <v>9.0</v>
      </c>
      <c r="AI68" s="905">
        <v>9.0</v>
      </c>
      <c r="AJ68" s="404">
        <f t="shared" si="8"/>
        <v>21</v>
      </c>
      <c r="AK68" s="257"/>
    </row>
    <row r="69" ht="17.25" customHeight="1">
      <c r="A69" s="19">
        <v>6.0</v>
      </c>
      <c r="B69" s="19" t="s">
        <v>72</v>
      </c>
      <c r="C69" s="19" t="s">
        <v>70</v>
      </c>
      <c r="D69" s="869">
        <v>8.9221946634E10</v>
      </c>
      <c r="E69" s="971">
        <v>12.0</v>
      </c>
      <c r="F69" s="905"/>
      <c r="G69" s="905"/>
      <c r="H69" s="905">
        <v>12.0</v>
      </c>
      <c r="I69" s="905">
        <v>12.0</v>
      </c>
      <c r="J69" s="905"/>
      <c r="K69" s="971"/>
      <c r="L69" s="971">
        <v>12.0</v>
      </c>
      <c r="M69" s="971">
        <v>12.0</v>
      </c>
      <c r="N69" s="905"/>
      <c r="O69" s="905"/>
      <c r="P69" s="905">
        <v>12.0</v>
      </c>
      <c r="Q69" s="905">
        <v>12.0</v>
      </c>
      <c r="R69" s="971"/>
      <c r="S69" s="971"/>
      <c r="T69" s="905">
        <v>12.0</v>
      </c>
      <c r="U69" s="905">
        <v>12.0</v>
      </c>
      <c r="V69" s="905"/>
      <c r="W69" s="905"/>
      <c r="X69" s="905"/>
      <c r="Y69" s="971">
        <v>12.0</v>
      </c>
      <c r="Z69" s="971">
        <v>12.0</v>
      </c>
      <c r="AA69" s="905">
        <v>12.0</v>
      </c>
      <c r="AB69" s="905"/>
      <c r="AC69" s="905">
        <v>12.0</v>
      </c>
      <c r="AD69" s="905">
        <v>12.0</v>
      </c>
      <c r="AE69" s="905"/>
      <c r="AF69" s="971"/>
      <c r="AG69" s="971">
        <v>12.0</v>
      </c>
      <c r="AH69" s="905">
        <v>12.0</v>
      </c>
      <c r="AI69" s="905"/>
      <c r="AJ69" s="404">
        <f t="shared" si="8"/>
        <v>16</v>
      </c>
      <c r="AK69" s="257"/>
    </row>
    <row r="70" ht="17.25" customHeight="1">
      <c r="A70" s="807">
        <v>7.0</v>
      </c>
      <c r="B70" s="807" t="s">
        <v>937</v>
      </c>
      <c r="C70" s="19" t="s">
        <v>70</v>
      </c>
      <c r="D70" s="871">
        <v>8.9221277764E10</v>
      </c>
      <c r="E70" s="971"/>
      <c r="F70" s="905">
        <v>12.0</v>
      </c>
      <c r="G70" s="905">
        <v>12.0</v>
      </c>
      <c r="H70" s="905"/>
      <c r="I70" s="905"/>
      <c r="J70" s="905">
        <v>12.0</v>
      </c>
      <c r="K70" s="971">
        <v>12.0</v>
      </c>
      <c r="L70" s="971"/>
      <c r="M70" s="971"/>
      <c r="N70" s="905">
        <v>12.0</v>
      </c>
      <c r="O70" s="905">
        <v>12.0</v>
      </c>
      <c r="P70" s="905"/>
      <c r="Q70" s="905"/>
      <c r="R70" s="971">
        <v>12.0</v>
      </c>
      <c r="S70" s="971">
        <v>12.0</v>
      </c>
      <c r="T70" s="905"/>
      <c r="U70" s="905"/>
      <c r="V70" s="905">
        <v>12.0</v>
      </c>
      <c r="W70" s="905">
        <v>12.0</v>
      </c>
      <c r="X70" s="905">
        <v>12.0</v>
      </c>
      <c r="Y70" s="971"/>
      <c r="Z70" s="971"/>
      <c r="AA70" s="905"/>
      <c r="AB70" s="905">
        <v>12.0</v>
      </c>
      <c r="AC70" s="905"/>
      <c r="AD70" s="905"/>
      <c r="AE70" s="905">
        <v>12.0</v>
      </c>
      <c r="AF70" s="971">
        <v>12.0</v>
      </c>
      <c r="AG70" s="971"/>
      <c r="AH70" s="905"/>
      <c r="AI70" s="905">
        <v>12.0</v>
      </c>
      <c r="AJ70" s="404">
        <f t="shared" si="8"/>
        <v>15</v>
      </c>
      <c r="AK70" s="257"/>
    </row>
    <row r="71" ht="17.25" customHeight="1">
      <c r="A71" s="19">
        <v>8.0</v>
      </c>
      <c r="B71" s="807" t="s">
        <v>783</v>
      </c>
      <c r="C71" s="1202" t="s">
        <v>784</v>
      </c>
      <c r="D71" s="871">
        <v>8.9226140064E10</v>
      </c>
      <c r="E71" s="971"/>
      <c r="F71" s="905">
        <v>9.0</v>
      </c>
      <c r="G71" s="905">
        <v>9.0</v>
      </c>
      <c r="H71" s="905">
        <v>9.0</v>
      </c>
      <c r="I71" s="905">
        <v>9.0</v>
      </c>
      <c r="J71" s="905">
        <v>9.0</v>
      </c>
      <c r="K71" s="971"/>
      <c r="L71" s="971"/>
      <c r="M71" s="971"/>
      <c r="N71" s="905">
        <v>9.0</v>
      </c>
      <c r="O71" s="905">
        <v>9.0</v>
      </c>
      <c r="P71" s="905">
        <v>9.0</v>
      </c>
      <c r="Q71" s="905">
        <v>9.0</v>
      </c>
      <c r="R71" s="971"/>
      <c r="S71" s="971"/>
      <c r="T71" s="905">
        <v>9.0</v>
      </c>
      <c r="U71" s="905">
        <v>9.0</v>
      </c>
      <c r="V71" s="905">
        <v>9.0</v>
      </c>
      <c r="W71" s="905">
        <v>9.0</v>
      </c>
      <c r="X71" s="905">
        <v>9.0</v>
      </c>
      <c r="Y71" s="971"/>
      <c r="Z71" s="971"/>
      <c r="AA71" s="905">
        <v>9.0</v>
      </c>
      <c r="AB71" s="905">
        <v>9.0</v>
      </c>
      <c r="AC71" s="905">
        <v>9.0</v>
      </c>
      <c r="AD71" s="905">
        <v>9.0</v>
      </c>
      <c r="AE71" s="905">
        <v>9.0</v>
      </c>
      <c r="AF71" s="971"/>
      <c r="AG71" s="971"/>
      <c r="AH71" s="905">
        <v>9.0</v>
      </c>
      <c r="AI71" s="905">
        <v>9.0</v>
      </c>
      <c r="AJ71" s="404">
        <f t="shared" si="8"/>
        <v>21</v>
      </c>
      <c r="AK71" s="257"/>
    </row>
    <row r="72" ht="17.25" customHeight="1">
      <c r="A72" s="807">
        <v>9.0</v>
      </c>
      <c r="B72" s="807" t="s">
        <v>857</v>
      </c>
      <c r="C72" s="1202" t="s">
        <v>784</v>
      </c>
      <c r="D72" s="871">
        <v>8.9220220031E10</v>
      </c>
      <c r="E72" s="971"/>
      <c r="F72" s="905">
        <v>9.0</v>
      </c>
      <c r="G72" s="905">
        <v>9.0</v>
      </c>
      <c r="H72" s="905">
        <v>9.0</v>
      </c>
      <c r="I72" s="905">
        <v>9.0</v>
      </c>
      <c r="J72" s="905">
        <v>9.0</v>
      </c>
      <c r="K72" s="971"/>
      <c r="L72" s="971"/>
      <c r="M72" s="971"/>
      <c r="N72" s="905">
        <v>9.0</v>
      </c>
      <c r="O72" s="905">
        <v>9.0</v>
      </c>
      <c r="P72" s="905">
        <v>9.0</v>
      </c>
      <c r="Q72" s="905">
        <v>9.0</v>
      </c>
      <c r="R72" s="971"/>
      <c r="S72" s="971"/>
      <c r="T72" s="905">
        <v>9.0</v>
      </c>
      <c r="U72" s="905">
        <v>9.0</v>
      </c>
      <c r="V72" s="905">
        <v>9.0</v>
      </c>
      <c r="W72" s="905">
        <v>9.0</v>
      </c>
      <c r="X72" s="905">
        <v>9.0</v>
      </c>
      <c r="Y72" s="971"/>
      <c r="Z72" s="971"/>
      <c r="AA72" s="905">
        <v>9.0</v>
      </c>
      <c r="AB72" s="905">
        <v>9.0</v>
      </c>
      <c r="AC72" s="905">
        <v>9.0</v>
      </c>
      <c r="AD72" s="905">
        <v>9.0</v>
      </c>
      <c r="AE72" s="905">
        <v>9.0</v>
      </c>
      <c r="AF72" s="971"/>
      <c r="AG72" s="971"/>
      <c r="AH72" s="905">
        <v>9.0</v>
      </c>
      <c r="AI72" s="905"/>
      <c r="AJ72" s="404">
        <f t="shared" si="8"/>
        <v>20</v>
      </c>
      <c r="AK72" s="257"/>
    </row>
    <row r="73" ht="15.75" customHeight="1">
      <c r="A73" s="19">
        <v>10.0</v>
      </c>
      <c r="B73" s="807" t="s">
        <v>929</v>
      </c>
      <c r="C73" s="1202" t="s">
        <v>904</v>
      </c>
      <c r="D73" s="871">
        <v>8.9221945883E10</v>
      </c>
      <c r="E73" s="971"/>
      <c r="F73" s="905">
        <v>12.0</v>
      </c>
      <c r="G73" s="905">
        <v>12.0</v>
      </c>
      <c r="H73" s="905"/>
      <c r="I73" s="905"/>
      <c r="J73" s="905">
        <v>12.0</v>
      </c>
      <c r="K73" s="971">
        <v>12.0</v>
      </c>
      <c r="L73" s="971"/>
      <c r="M73" s="971"/>
      <c r="N73" s="905">
        <v>12.0</v>
      </c>
      <c r="O73" s="905">
        <v>12.0</v>
      </c>
      <c r="P73" s="905"/>
      <c r="Q73" s="905"/>
      <c r="R73" s="971">
        <v>12.0</v>
      </c>
      <c r="S73" s="971">
        <v>12.0</v>
      </c>
      <c r="T73" s="905"/>
      <c r="U73" s="905"/>
      <c r="V73" s="905">
        <v>12.0</v>
      </c>
      <c r="W73" s="905">
        <v>12.0</v>
      </c>
      <c r="X73" s="905"/>
      <c r="Y73" s="971"/>
      <c r="Z73" s="971">
        <v>12.0</v>
      </c>
      <c r="AA73" s="905">
        <v>12.0</v>
      </c>
      <c r="AB73" s="905"/>
      <c r="AC73" s="905"/>
      <c r="AD73" s="905">
        <v>12.0</v>
      </c>
      <c r="AE73" s="905">
        <v>12.0</v>
      </c>
      <c r="AF73" s="971"/>
      <c r="AG73" s="971"/>
      <c r="AH73" s="905">
        <v>12.0</v>
      </c>
      <c r="AI73" s="905">
        <v>12.0</v>
      </c>
      <c r="AJ73" s="404">
        <f t="shared" si="8"/>
        <v>16</v>
      </c>
      <c r="AK73" s="92"/>
    </row>
    <row r="74" ht="15.75" customHeight="1">
      <c r="A74" s="807">
        <v>11.0</v>
      </c>
      <c r="B74" s="807" t="s">
        <v>938</v>
      </c>
      <c r="C74" s="1202" t="s">
        <v>904</v>
      </c>
      <c r="D74" s="871"/>
      <c r="E74" s="971">
        <v>12.0</v>
      </c>
      <c r="F74" s="905"/>
      <c r="G74" s="905"/>
      <c r="H74" s="905">
        <v>12.0</v>
      </c>
      <c r="I74" s="905">
        <v>12.0</v>
      </c>
      <c r="J74" s="905"/>
      <c r="K74" s="971"/>
      <c r="L74" s="971">
        <v>12.0</v>
      </c>
      <c r="M74" s="971">
        <v>12.0</v>
      </c>
      <c r="N74" s="905"/>
      <c r="O74" s="905"/>
      <c r="P74" s="905">
        <v>12.0</v>
      </c>
      <c r="Q74" s="905">
        <v>12.0</v>
      </c>
      <c r="R74" s="971"/>
      <c r="S74" s="971"/>
      <c r="T74" s="905">
        <v>12.0</v>
      </c>
      <c r="U74" s="905">
        <v>12.0</v>
      </c>
      <c r="V74" s="905"/>
      <c r="W74" s="905"/>
      <c r="X74" s="905">
        <v>12.0</v>
      </c>
      <c r="Y74" s="971">
        <v>12.0</v>
      </c>
      <c r="Z74" s="971"/>
      <c r="AA74" s="905"/>
      <c r="AB74" s="905">
        <v>12.0</v>
      </c>
      <c r="AC74" s="905">
        <v>12.0</v>
      </c>
      <c r="AD74" s="905"/>
      <c r="AE74" s="905"/>
      <c r="AF74" s="971">
        <v>12.0</v>
      </c>
      <c r="AG74" s="971">
        <v>12.0</v>
      </c>
      <c r="AH74" s="905"/>
      <c r="AI74" s="905"/>
      <c r="AJ74" s="404">
        <f t="shared" si="8"/>
        <v>15</v>
      </c>
      <c r="AK74" s="92"/>
    </row>
    <row r="75" ht="15.75" customHeight="1">
      <c r="A75" s="79"/>
      <c r="B75" s="82"/>
      <c r="C75" s="79"/>
      <c r="D75" s="79"/>
      <c r="E75" s="79"/>
      <c r="F75" s="112"/>
      <c r="G75" s="84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112"/>
      <c r="V75" s="112"/>
      <c r="W75" s="79"/>
      <c r="X75" s="79"/>
      <c r="Y75" s="79"/>
      <c r="Z75" s="79"/>
      <c r="AA75" s="112"/>
      <c r="AB75" s="112"/>
      <c r="AC75" s="112"/>
      <c r="AD75" s="79"/>
      <c r="AE75" s="79"/>
      <c r="AF75" s="79"/>
      <c r="AG75" s="79"/>
      <c r="AH75" s="79"/>
      <c r="AI75" s="79"/>
      <c r="AJ75" s="82"/>
      <c r="AK75" s="92"/>
    </row>
    <row r="76" ht="16.5" customHeight="1">
      <c r="A76" s="19">
        <v>1.0</v>
      </c>
      <c r="B76" s="819" t="s">
        <v>680</v>
      </c>
      <c r="C76" s="113" t="s">
        <v>56</v>
      </c>
      <c r="D76" s="930" t="s">
        <v>939</v>
      </c>
      <c r="E76" s="1310"/>
      <c r="F76" s="1244">
        <v>9.0</v>
      </c>
      <c r="G76" s="1244">
        <v>9.0</v>
      </c>
      <c r="H76" s="1244">
        <v>9.0</v>
      </c>
      <c r="I76" s="1244">
        <v>9.0</v>
      </c>
      <c r="J76" s="1244">
        <v>9.0</v>
      </c>
      <c r="K76" s="1310">
        <v>9.0</v>
      </c>
      <c r="L76" s="1310"/>
      <c r="M76" s="1310"/>
      <c r="N76" s="905"/>
      <c r="O76" s="905">
        <v>9.0</v>
      </c>
      <c r="P76" s="905">
        <v>9.0</v>
      </c>
      <c r="Q76" s="905">
        <v>9.0</v>
      </c>
      <c r="R76" s="971"/>
      <c r="S76" s="971"/>
      <c r="T76" s="905">
        <v>9.0</v>
      </c>
      <c r="U76" s="905">
        <v>9.0</v>
      </c>
      <c r="V76" s="905">
        <v>9.0</v>
      </c>
      <c r="W76" s="905">
        <v>9.0</v>
      </c>
      <c r="X76" s="905">
        <v>9.0</v>
      </c>
      <c r="Y76" s="971"/>
      <c r="Z76" s="971"/>
      <c r="AA76" s="905">
        <v>9.0</v>
      </c>
      <c r="AB76" s="905">
        <v>9.0</v>
      </c>
      <c r="AC76" s="905">
        <v>9.0</v>
      </c>
      <c r="AD76" s="905">
        <v>9.0</v>
      </c>
      <c r="AE76" s="905">
        <v>9.0</v>
      </c>
      <c r="AF76" s="971"/>
      <c r="AG76" s="971"/>
      <c r="AH76" s="905">
        <v>9.0</v>
      </c>
      <c r="AI76" s="905">
        <v>9.0</v>
      </c>
      <c r="AJ76" s="404">
        <f t="shared" ref="AJ76:AJ80" si="9">COUNT(E76:AI76)</f>
        <v>21</v>
      </c>
      <c r="AK76" s="257"/>
    </row>
    <row r="77" ht="15.75" customHeight="1">
      <c r="A77" s="807">
        <v>2.0</v>
      </c>
      <c r="B77" s="819" t="s">
        <v>339</v>
      </c>
      <c r="C77" s="32"/>
      <c r="D77" s="863" t="s">
        <v>792</v>
      </c>
      <c r="E77" s="1387"/>
      <c r="F77" s="1388">
        <v>9.0</v>
      </c>
      <c r="G77" s="1388">
        <v>9.0</v>
      </c>
      <c r="H77" s="1388">
        <v>9.0</v>
      </c>
      <c r="I77" s="1388">
        <v>9.0</v>
      </c>
      <c r="J77" s="1388"/>
      <c r="K77" s="1343"/>
      <c r="L77" s="1343">
        <v>9.0</v>
      </c>
      <c r="M77" s="1344"/>
      <c r="N77" s="1250">
        <v>9.0</v>
      </c>
      <c r="O77" s="905">
        <v>9.0</v>
      </c>
      <c r="P77" s="905">
        <v>9.0</v>
      </c>
      <c r="Q77" s="905">
        <v>9.0</v>
      </c>
      <c r="R77" s="971"/>
      <c r="S77" s="971"/>
      <c r="T77" s="905">
        <v>9.0</v>
      </c>
      <c r="U77" s="905">
        <v>9.0</v>
      </c>
      <c r="V77" s="905">
        <v>9.0</v>
      </c>
      <c r="W77" s="905">
        <v>9.0</v>
      </c>
      <c r="X77" s="905">
        <v>9.0</v>
      </c>
      <c r="Y77" s="971">
        <v>9.0</v>
      </c>
      <c r="Z77" s="971"/>
      <c r="AA77" s="905"/>
      <c r="AB77" s="905">
        <v>9.0</v>
      </c>
      <c r="AC77" s="905">
        <v>9.0</v>
      </c>
      <c r="AD77" s="905">
        <v>9.0</v>
      </c>
      <c r="AE77" s="905">
        <v>9.0</v>
      </c>
      <c r="AF77" s="971"/>
      <c r="AG77" s="971"/>
      <c r="AH77" s="905">
        <v>9.0</v>
      </c>
      <c r="AI77" s="905">
        <v>9.0</v>
      </c>
      <c r="AJ77" s="404">
        <f t="shared" si="9"/>
        <v>21</v>
      </c>
      <c r="AK77" s="257"/>
    </row>
    <row r="78" ht="15.75" customHeight="1">
      <c r="A78" s="807">
        <v>3.0</v>
      </c>
      <c r="B78" s="819" t="s">
        <v>905</v>
      </c>
      <c r="C78" s="32"/>
      <c r="D78" s="863" t="s">
        <v>792</v>
      </c>
      <c r="E78" s="1252"/>
      <c r="F78" s="1200">
        <v>9.0</v>
      </c>
      <c r="G78" s="1200">
        <v>9.0</v>
      </c>
      <c r="H78" s="1200">
        <v>9.0</v>
      </c>
      <c r="I78" s="1200">
        <v>9.0</v>
      </c>
      <c r="J78" s="1200">
        <v>9.0</v>
      </c>
      <c r="K78" s="1252"/>
      <c r="L78" s="1252"/>
      <c r="M78" s="1389">
        <v>9.0</v>
      </c>
      <c r="N78" s="905">
        <v>9.0</v>
      </c>
      <c r="O78" s="905">
        <v>9.0</v>
      </c>
      <c r="P78" s="905">
        <v>9.0</v>
      </c>
      <c r="Q78" s="905">
        <v>9.0</v>
      </c>
      <c r="R78" s="971"/>
      <c r="S78" s="971"/>
      <c r="T78" s="905">
        <v>9.0</v>
      </c>
      <c r="U78" s="905">
        <v>9.0</v>
      </c>
      <c r="V78" s="905">
        <v>9.0</v>
      </c>
      <c r="W78" s="905">
        <v>9.0</v>
      </c>
      <c r="X78" s="905">
        <v>9.0</v>
      </c>
      <c r="Y78" s="971"/>
      <c r="Z78" s="971"/>
      <c r="AA78" s="905">
        <v>9.0</v>
      </c>
      <c r="AB78" s="905">
        <v>9.0</v>
      </c>
      <c r="AC78" s="905">
        <v>9.0</v>
      </c>
      <c r="AD78" s="905">
        <v>9.0</v>
      </c>
      <c r="AE78" s="905">
        <v>9.0</v>
      </c>
      <c r="AF78" s="971">
        <v>9.0</v>
      </c>
      <c r="AG78" s="971"/>
      <c r="AH78" s="905"/>
      <c r="AI78" s="905">
        <v>9.0</v>
      </c>
      <c r="AJ78" s="404">
        <f t="shared" si="9"/>
        <v>22</v>
      </c>
      <c r="AK78" s="257"/>
    </row>
    <row r="79" ht="18.75" customHeight="1">
      <c r="A79" s="19">
        <v>4.0</v>
      </c>
      <c r="B79" s="819" t="s">
        <v>59</v>
      </c>
      <c r="C79" s="32"/>
      <c r="D79" s="930" t="s">
        <v>792</v>
      </c>
      <c r="E79" s="971"/>
      <c r="F79" s="905"/>
      <c r="G79" s="905">
        <v>9.0</v>
      </c>
      <c r="H79" s="905">
        <v>9.0</v>
      </c>
      <c r="I79" s="905">
        <v>9.0</v>
      </c>
      <c r="J79" s="905">
        <v>9.0</v>
      </c>
      <c r="K79" s="971"/>
      <c r="L79" s="971"/>
      <c r="M79" s="971"/>
      <c r="N79" s="905">
        <v>9.0</v>
      </c>
      <c r="O79" s="905">
        <v>9.0</v>
      </c>
      <c r="P79" s="905">
        <v>9.0</v>
      </c>
      <c r="Q79" s="905">
        <v>9.0</v>
      </c>
      <c r="R79" s="971">
        <v>9.0</v>
      </c>
      <c r="S79" s="971"/>
      <c r="T79" s="925"/>
      <c r="U79" s="925"/>
      <c r="V79" s="925"/>
      <c r="W79" s="925"/>
      <c r="X79" s="925"/>
      <c r="Y79" s="925"/>
      <c r="Z79" s="925"/>
      <c r="AA79" s="905">
        <v>9.0</v>
      </c>
      <c r="AB79" s="905">
        <v>9.0</v>
      </c>
      <c r="AC79" s="905">
        <v>9.0</v>
      </c>
      <c r="AD79" s="905">
        <v>9.0</v>
      </c>
      <c r="AE79" s="905"/>
      <c r="AF79" s="971"/>
      <c r="AG79" s="971">
        <v>9.0</v>
      </c>
      <c r="AH79" s="905">
        <v>9.0</v>
      </c>
      <c r="AI79" s="905">
        <v>9.0</v>
      </c>
      <c r="AJ79" s="404">
        <f t="shared" si="9"/>
        <v>16</v>
      </c>
      <c r="AK79" s="257"/>
    </row>
    <row r="80" ht="18.0" customHeight="1">
      <c r="A80" s="807">
        <v>5.0</v>
      </c>
      <c r="B80" s="819" t="s">
        <v>906</v>
      </c>
      <c r="C80" s="71"/>
      <c r="D80" s="821"/>
      <c r="E80" s="971">
        <v>9.0</v>
      </c>
      <c r="F80" s="905">
        <v>9.0</v>
      </c>
      <c r="G80" s="905">
        <v>9.0</v>
      </c>
      <c r="H80" s="905">
        <v>9.0</v>
      </c>
      <c r="I80" s="905">
        <v>9.0</v>
      </c>
      <c r="J80" s="905">
        <v>9.0</v>
      </c>
      <c r="K80" s="971"/>
      <c r="L80" s="971"/>
      <c r="M80" s="971"/>
      <c r="N80" s="905">
        <v>9.0</v>
      </c>
      <c r="O80" s="905">
        <v>9.0</v>
      </c>
      <c r="P80" s="905">
        <v>9.0</v>
      </c>
      <c r="Q80" s="905"/>
      <c r="R80" s="971"/>
      <c r="S80" s="971">
        <v>9.0</v>
      </c>
      <c r="T80" s="905">
        <v>9.0</v>
      </c>
      <c r="U80" s="905">
        <v>9.0</v>
      </c>
      <c r="V80" s="905">
        <v>9.0</v>
      </c>
      <c r="W80" s="905">
        <v>9.0</v>
      </c>
      <c r="X80" s="905">
        <v>9.0</v>
      </c>
      <c r="Y80" s="971"/>
      <c r="Z80" s="971"/>
      <c r="AA80" s="905">
        <v>9.0</v>
      </c>
      <c r="AB80" s="905">
        <v>9.0</v>
      </c>
      <c r="AC80" s="905">
        <v>9.0</v>
      </c>
      <c r="AD80" s="905">
        <v>9.0</v>
      </c>
      <c r="AE80" s="905">
        <v>9.0</v>
      </c>
      <c r="AF80" s="971"/>
      <c r="AG80" s="971"/>
      <c r="AH80" s="905">
        <v>9.0</v>
      </c>
      <c r="AI80" s="905">
        <v>9.0</v>
      </c>
      <c r="AJ80" s="404">
        <f t="shared" si="9"/>
        <v>22</v>
      </c>
      <c r="AK80" s="257"/>
    </row>
    <row r="81" ht="17.25" customHeight="1">
      <c r="A81" s="79"/>
      <c r="B81" s="423"/>
      <c r="C81" s="121"/>
      <c r="D81" s="237"/>
      <c r="E81" s="1270"/>
      <c r="F81" s="1270"/>
      <c r="G81" s="1270"/>
      <c r="H81" s="1270"/>
      <c r="I81" s="1270"/>
      <c r="J81" s="1075"/>
      <c r="K81" s="1075"/>
      <c r="L81" s="1270"/>
      <c r="M81" s="1270"/>
      <c r="N81" s="1270"/>
      <c r="O81" s="1270"/>
      <c r="P81" s="1270"/>
      <c r="Q81" s="1075"/>
      <c r="R81" s="1075"/>
      <c r="S81" s="1270"/>
      <c r="T81" s="1270"/>
      <c r="U81" s="1270"/>
      <c r="V81" s="1270"/>
      <c r="W81" s="1270"/>
      <c r="X81" s="1075"/>
      <c r="Y81" s="1075"/>
      <c r="Z81" s="1270"/>
      <c r="AA81" s="1270"/>
      <c r="AB81" s="1270"/>
      <c r="AC81" s="1270"/>
      <c r="AD81" s="1270"/>
      <c r="AE81" s="1075"/>
      <c r="AF81" s="1075"/>
      <c r="AG81" s="1270"/>
      <c r="AH81" s="1015"/>
      <c r="AI81" s="1015"/>
      <c r="AJ81" s="1017"/>
      <c r="AK81" s="257"/>
    </row>
    <row r="82" ht="17.25" customHeight="1">
      <c r="A82" s="807">
        <v>6.0</v>
      </c>
      <c r="B82" s="300" t="s">
        <v>60</v>
      </c>
      <c r="C82" s="113" t="s">
        <v>61</v>
      </c>
      <c r="D82" s="863" t="s">
        <v>792</v>
      </c>
      <c r="E82" s="1108"/>
      <c r="F82" s="900">
        <v>9.0</v>
      </c>
      <c r="G82" s="1390">
        <v>9.0</v>
      </c>
      <c r="H82" s="911">
        <v>9.0</v>
      </c>
      <c r="I82" s="900">
        <v>9.0</v>
      </c>
      <c r="J82" s="1390">
        <v>9.0</v>
      </c>
      <c r="K82" s="1108"/>
      <c r="L82" s="1108"/>
      <c r="M82" s="1108"/>
      <c r="N82" s="900">
        <v>9.0</v>
      </c>
      <c r="O82" s="1390">
        <v>9.0</v>
      </c>
      <c r="P82" s="1390">
        <v>9.0</v>
      </c>
      <c r="Q82" s="1391"/>
      <c r="R82" s="974">
        <v>9.0</v>
      </c>
      <c r="S82" s="974">
        <v>9.0</v>
      </c>
      <c r="T82" s="1391"/>
      <c r="U82" s="900">
        <v>9.0</v>
      </c>
      <c r="V82" s="1390">
        <v>9.0</v>
      </c>
      <c r="W82" s="1390">
        <v>9.0</v>
      </c>
      <c r="X82" s="900">
        <v>9.0</v>
      </c>
      <c r="Y82" s="1108"/>
      <c r="Z82" s="1108"/>
      <c r="AA82" s="1390">
        <v>9.0</v>
      </c>
      <c r="AB82" s="900">
        <v>9.0</v>
      </c>
      <c r="AC82" s="1390">
        <v>9.0</v>
      </c>
      <c r="AD82" s="1390">
        <v>9.0</v>
      </c>
      <c r="AE82" s="900">
        <v>9.0</v>
      </c>
      <c r="AF82" s="1108"/>
      <c r="AG82" s="1108"/>
      <c r="AH82" s="1390">
        <v>9.0</v>
      </c>
      <c r="AI82" s="1390">
        <v>9.0</v>
      </c>
      <c r="AJ82" s="404">
        <f t="shared" ref="AJ82:AJ84" si="10">COUNT(E82:AI82)</f>
        <v>21</v>
      </c>
      <c r="AK82" s="257"/>
    </row>
    <row r="83" ht="15.0" customHeight="1">
      <c r="A83" s="807">
        <v>7.0</v>
      </c>
      <c r="B83" s="829" t="s">
        <v>36</v>
      </c>
      <c r="C83" s="32"/>
      <c r="D83" s="863" t="s">
        <v>792</v>
      </c>
      <c r="E83" s="1108"/>
      <c r="F83" s="1390">
        <v>9.0</v>
      </c>
      <c r="G83" s="911">
        <v>9.0</v>
      </c>
      <c r="H83" s="900">
        <v>9.0</v>
      </c>
      <c r="I83" s="1390">
        <v>9.0</v>
      </c>
      <c r="J83" s="937">
        <v>9.0</v>
      </c>
      <c r="K83" s="974">
        <v>9.0</v>
      </c>
      <c r="L83" s="974">
        <v>9.0</v>
      </c>
      <c r="M83" s="937">
        <v>9.0</v>
      </c>
      <c r="N83" s="1391"/>
      <c r="O83" s="1390">
        <v>9.0</v>
      </c>
      <c r="P83" s="900">
        <v>9.0</v>
      </c>
      <c r="Q83" s="1390">
        <v>9.0</v>
      </c>
      <c r="R83" s="1108"/>
      <c r="S83" s="1108"/>
      <c r="T83" s="900">
        <v>9.0</v>
      </c>
      <c r="U83" s="1390">
        <v>9.0</v>
      </c>
      <c r="V83" s="1390">
        <v>9.0</v>
      </c>
      <c r="W83" s="900">
        <v>9.0</v>
      </c>
      <c r="X83" s="1390">
        <v>9.0</v>
      </c>
      <c r="Y83" s="1108"/>
      <c r="Z83" s="1108"/>
      <c r="AA83" s="900">
        <v>9.0</v>
      </c>
      <c r="AB83" s="1390">
        <v>9.0</v>
      </c>
      <c r="AC83" s="1390">
        <v>9.0</v>
      </c>
      <c r="AD83" s="900">
        <v>9.0</v>
      </c>
      <c r="AE83" s="1391"/>
      <c r="AF83" s="974">
        <v>9.0</v>
      </c>
      <c r="AG83" s="974">
        <v>9.0</v>
      </c>
      <c r="AH83" s="1391"/>
      <c r="AI83" s="900">
        <v>9.0</v>
      </c>
      <c r="AJ83" s="404">
        <f t="shared" si="10"/>
        <v>23</v>
      </c>
      <c r="AK83" s="257"/>
    </row>
    <row r="84" ht="15.75" customHeight="1">
      <c r="A84" s="807">
        <v>8.0</v>
      </c>
      <c r="B84" s="829" t="s">
        <v>879</v>
      </c>
      <c r="C84" s="71"/>
      <c r="D84" s="863" t="s">
        <v>792</v>
      </c>
      <c r="E84" s="974">
        <v>9.0</v>
      </c>
      <c r="F84" s="1391"/>
      <c r="G84" s="900">
        <v>9.0</v>
      </c>
      <c r="H84" s="1390">
        <v>9.0</v>
      </c>
      <c r="I84" s="1390">
        <v>9.0</v>
      </c>
      <c r="J84" s="900">
        <v>9.0</v>
      </c>
      <c r="K84" s="1108"/>
      <c r="L84" s="1108"/>
      <c r="M84" s="1108"/>
      <c r="N84" s="1390">
        <v>9.0</v>
      </c>
      <c r="O84" s="900">
        <v>9.0</v>
      </c>
      <c r="P84" s="1390">
        <v>9.0</v>
      </c>
      <c r="Q84" s="900">
        <v>9.0</v>
      </c>
      <c r="R84" s="1108"/>
      <c r="S84" s="1108"/>
      <c r="T84" s="1390">
        <v>9.0</v>
      </c>
      <c r="U84" s="1390">
        <v>9.0</v>
      </c>
      <c r="V84" s="900">
        <v>9.0</v>
      </c>
      <c r="W84" s="1390">
        <v>9.0</v>
      </c>
      <c r="X84" s="1391"/>
      <c r="Y84" s="974">
        <v>9.0</v>
      </c>
      <c r="Z84" s="974">
        <v>9.0</v>
      </c>
      <c r="AA84" s="1391"/>
      <c r="AB84" s="1390">
        <v>9.0</v>
      </c>
      <c r="AC84" s="900">
        <v>9.0</v>
      </c>
      <c r="AD84" s="1390">
        <v>9.0</v>
      </c>
      <c r="AE84" s="1390">
        <v>9.0</v>
      </c>
      <c r="AF84" s="1108"/>
      <c r="AG84" s="1108"/>
      <c r="AH84" s="900">
        <v>9.0</v>
      </c>
      <c r="AI84" s="1390">
        <v>9.0</v>
      </c>
      <c r="AJ84" s="404">
        <f t="shared" si="10"/>
        <v>21</v>
      </c>
      <c r="AK84" s="257"/>
    </row>
    <row r="85" ht="15.75" customHeight="1">
      <c r="A85" s="79"/>
      <c r="B85" s="423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121"/>
      <c r="AK85" s="259"/>
    </row>
    <row r="86" ht="18.75" customHeight="1">
      <c r="A86" s="807">
        <v>9.0</v>
      </c>
      <c r="B86" s="939" t="s">
        <v>768</v>
      </c>
      <c r="C86" s="113" t="s">
        <v>65</v>
      </c>
      <c r="D86" s="930"/>
      <c r="E86" s="971">
        <v>9.0</v>
      </c>
      <c r="F86" s="905">
        <v>9.0</v>
      </c>
      <c r="G86" s="905">
        <v>9.0</v>
      </c>
      <c r="H86" s="905">
        <v>9.0</v>
      </c>
      <c r="I86" s="905">
        <v>9.0</v>
      </c>
      <c r="J86" s="905"/>
      <c r="K86" s="971"/>
      <c r="L86" s="971">
        <v>9.0</v>
      </c>
      <c r="M86" s="1389">
        <v>9.0</v>
      </c>
      <c r="N86" s="905">
        <v>9.0</v>
      </c>
      <c r="O86" s="905">
        <v>9.0</v>
      </c>
      <c r="P86" s="905">
        <v>9.0</v>
      </c>
      <c r="Q86" s="905"/>
      <c r="R86" s="971"/>
      <c r="S86" s="971">
        <v>9.0</v>
      </c>
      <c r="T86" s="905">
        <v>9.0</v>
      </c>
      <c r="U86" s="905">
        <v>9.0</v>
      </c>
      <c r="V86" s="905">
        <v>9.0</v>
      </c>
      <c r="W86" s="905">
        <v>9.0</v>
      </c>
      <c r="X86" s="905"/>
      <c r="Y86" s="971"/>
      <c r="Z86" s="971">
        <v>9.0</v>
      </c>
      <c r="AA86" s="905">
        <v>9.0</v>
      </c>
      <c r="AB86" s="905">
        <v>9.0</v>
      </c>
      <c r="AC86" s="905">
        <v>9.0</v>
      </c>
      <c r="AD86" s="905">
        <v>9.0</v>
      </c>
      <c r="AE86" s="905"/>
      <c r="AF86" s="971"/>
      <c r="AG86" s="971">
        <v>9.0</v>
      </c>
      <c r="AH86" s="905">
        <v>9.0</v>
      </c>
      <c r="AI86" s="905">
        <v>9.0</v>
      </c>
      <c r="AJ86" s="404">
        <f t="shared" ref="AJ86:AJ87" si="11">COUNT(E86:AI86)</f>
        <v>23</v>
      </c>
      <c r="AK86" s="257"/>
    </row>
    <row r="87" ht="17.25" customHeight="1">
      <c r="A87" s="807">
        <v>10.0</v>
      </c>
      <c r="B87" s="300" t="s">
        <v>66</v>
      </c>
      <c r="C87" s="71"/>
      <c r="D87" s="930" t="s">
        <v>939</v>
      </c>
      <c r="E87" s="971"/>
      <c r="F87" s="905"/>
      <c r="G87" s="905">
        <v>9.0</v>
      </c>
      <c r="H87" s="905">
        <v>9.0</v>
      </c>
      <c r="I87" s="905">
        <v>9.0</v>
      </c>
      <c r="J87" s="905">
        <v>9.0</v>
      </c>
      <c r="K87" s="971">
        <v>9.0</v>
      </c>
      <c r="L87" s="971"/>
      <c r="M87" s="971"/>
      <c r="N87" s="905"/>
      <c r="O87" s="905">
        <v>9.0</v>
      </c>
      <c r="P87" s="905">
        <v>9.0</v>
      </c>
      <c r="Q87" s="905">
        <v>9.0</v>
      </c>
      <c r="R87" s="971">
        <v>9.0</v>
      </c>
      <c r="S87" s="971"/>
      <c r="T87" s="905"/>
      <c r="U87" s="905">
        <v>9.0</v>
      </c>
      <c r="V87" s="905">
        <v>9.0</v>
      </c>
      <c r="W87" s="905">
        <v>9.0</v>
      </c>
      <c r="X87" s="905">
        <v>9.0</v>
      </c>
      <c r="Y87" s="971">
        <v>9.0</v>
      </c>
      <c r="Z87" s="971"/>
      <c r="AA87" s="905"/>
      <c r="AB87" s="905">
        <v>9.0</v>
      </c>
      <c r="AC87" s="905">
        <v>9.0</v>
      </c>
      <c r="AD87" s="905">
        <v>9.0</v>
      </c>
      <c r="AE87" s="905">
        <v>9.0</v>
      </c>
      <c r="AF87" s="971">
        <v>9.0</v>
      </c>
      <c r="AG87" s="971"/>
      <c r="AH87" s="905"/>
      <c r="AI87" s="905">
        <v>9.0</v>
      </c>
      <c r="AJ87" s="404">
        <f t="shared" si="11"/>
        <v>20</v>
      </c>
      <c r="AK87" s="257"/>
    </row>
    <row r="88" ht="18.0" customHeight="1">
      <c r="A88" s="872"/>
      <c r="B88" s="260"/>
      <c r="C88" s="875"/>
      <c r="D88" s="877"/>
      <c r="E88" s="1392"/>
      <c r="F88" s="1392"/>
      <c r="G88" s="1392"/>
      <c r="H88" s="1392"/>
      <c r="I88" s="1392"/>
      <c r="J88" s="1392"/>
      <c r="K88" s="1392"/>
      <c r="L88" s="1392"/>
      <c r="M88" s="1392"/>
      <c r="N88" s="1392"/>
      <c r="O88" s="1392"/>
      <c r="P88" s="1075"/>
      <c r="Q88" s="1392"/>
      <c r="R88" s="1392"/>
      <c r="S88" s="1392"/>
      <c r="T88" s="1392"/>
      <c r="U88" s="1392"/>
      <c r="V88" s="1392"/>
      <c r="W88" s="1392"/>
      <c r="X88" s="1392"/>
      <c r="Y88" s="1392"/>
      <c r="Z88" s="1392"/>
      <c r="AA88" s="1392"/>
      <c r="AB88" s="1392"/>
      <c r="AC88" s="1392"/>
      <c r="AD88" s="1392"/>
      <c r="AE88" s="1392"/>
      <c r="AF88" s="1392"/>
      <c r="AG88" s="1392"/>
      <c r="AH88" s="1392"/>
      <c r="AI88" s="1075"/>
      <c r="AJ88" s="878"/>
      <c r="AK88" s="257"/>
    </row>
    <row r="89" ht="18.75" customHeight="1">
      <c r="A89" s="807">
        <v>11.0</v>
      </c>
      <c r="B89" s="829" t="s">
        <v>880</v>
      </c>
      <c r="C89" s="1071" t="s">
        <v>797</v>
      </c>
      <c r="D89" s="863" t="s">
        <v>792</v>
      </c>
      <c r="E89" s="971"/>
      <c r="F89" s="905"/>
      <c r="G89" s="905">
        <v>9.0</v>
      </c>
      <c r="H89" s="905">
        <v>9.0</v>
      </c>
      <c r="I89" s="905">
        <v>9.0</v>
      </c>
      <c r="J89" s="905">
        <v>9.0</v>
      </c>
      <c r="K89" s="971">
        <v>9.0</v>
      </c>
      <c r="L89" s="971">
        <v>9.0</v>
      </c>
      <c r="M89" s="971"/>
      <c r="N89" s="905"/>
      <c r="O89" s="905">
        <v>9.0</v>
      </c>
      <c r="P89" s="905">
        <v>9.0</v>
      </c>
      <c r="Q89" s="905">
        <v>9.0</v>
      </c>
      <c r="R89" s="971">
        <v>9.0</v>
      </c>
      <c r="S89" s="971"/>
      <c r="T89" s="905"/>
      <c r="U89" s="905">
        <v>9.0</v>
      </c>
      <c r="V89" s="905">
        <v>9.0</v>
      </c>
      <c r="W89" s="905">
        <v>9.0</v>
      </c>
      <c r="X89" s="905">
        <v>9.0</v>
      </c>
      <c r="Y89" s="971">
        <v>9.0</v>
      </c>
      <c r="Z89" s="971"/>
      <c r="AA89" s="905"/>
      <c r="AB89" s="905">
        <v>9.0</v>
      </c>
      <c r="AC89" s="905">
        <v>9.0</v>
      </c>
      <c r="AD89" s="905">
        <v>9.0</v>
      </c>
      <c r="AE89" s="905">
        <v>9.0</v>
      </c>
      <c r="AF89" s="971">
        <v>9.0</v>
      </c>
      <c r="AG89" s="971"/>
      <c r="AH89" s="905"/>
      <c r="AI89" s="905">
        <v>9.0</v>
      </c>
      <c r="AJ89" s="404">
        <f t="shared" ref="AJ89:AJ90" si="12">COUNT(E89:AI89)</f>
        <v>21</v>
      </c>
      <c r="AK89" s="257"/>
    </row>
    <row r="90" ht="17.25" customHeight="1">
      <c r="A90" s="807">
        <v>12.0</v>
      </c>
      <c r="B90" s="829" t="s">
        <v>732</v>
      </c>
      <c r="C90" s="71"/>
      <c r="D90" s="930"/>
      <c r="E90" s="971">
        <v>9.0</v>
      </c>
      <c r="F90" s="905">
        <v>9.0</v>
      </c>
      <c r="G90" s="905">
        <v>9.0</v>
      </c>
      <c r="H90" s="905">
        <v>9.0</v>
      </c>
      <c r="I90" s="905">
        <v>9.0</v>
      </c>
      <c r="J90" s="905"/>
      <c r="K90" s="971"/>
      <c r="L90" s="971"/>
      <c r="M90" s="1389">
        <v>9.0</v>
      </c>
      <c r="N90" s="905">
        <v>9.0</v>
      </c>
      <c r="O90" s="905">
        <v>9.0</v>
      </c>
      <c r="P90" s="905">
        <v>9.0</v>
      </c>
      <c r="Q90" s="905"/>
      <c r="R90" s="971"/>
      <c r="S90" s="971">
        <v>9.0</v>
      </c>
      <c r="T90" s="905">
        <v>9.0</v>
      </c>
      <c r="U90" s="905">
        <v>9.0</v>
      </c>
      <c r="V90" s="905">
        <v>9.0</v>
      </c>
      <c r="W90" s="905">
        <v>9.0</v>
      </c>
      <c r="X90" s="905"/>
      <c r="Y90" s="971"/>
      <c r="Z90" s="971">
        <v>9.0</v>
      </c>
      <c r="AA90" s="905">
        <v>9.0</v>
      </c>
      <c r="AB90" s="905">
        <v>9.0</v>
      </c>
      <c r="AC90" s="1374"/>
      <c r="AD90" s="905">
        <v>9.0</v>
      </c>
      <c r="AE90" s="905"/>
      <c r="AF90" s="971"/>
      <c r="AG90" s="971">
        <v>9.0</v>
      </c>
      <c r="AH90" s="905">
        <v>9.0</v>
      </c>
      <c r="AI90" s="905">
        <v>9.0</v>
      </c>
      <c r="AJ90" s="404">
        <f t="shared" si="12"/>
        <v>21</v>
      </c>
      <c r="AK90" s="257"/>
    </row>
    <row r="91" ht="21.0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237"/>
      <c r="AK91" s="237"/>
    </row>
    <row r="92" ht="18.0" customHeight="1">
      <c r="A92" s="1010">
        <v>13.0</v>
      </c>
      <c r="B92" s="46" t="s">
        <v>102</v>
      </c>
      <c r="C92" s="1257" t="s">
        <v>804</v>
      </c>
      <c r="D92" s="863" t="s">
        <v>792</v>
      </c>
      <c r="E92" s="971"/>
      <c r="F92" s="898">
        <v>9.0</v>
      </c>
      <c r="G92" s="1351">
        <v>9.0</v>
      </c>
      <c r="H92" s="1351">
        <v>9.0</v>
      </c>
      <c r="I92" s="1351">
        <v>9.0</v>
      </c>
      <c r="J92" s="898">
        <v>9.0</v>
      </c>
      <c r="K92" s="971">
        <v>9.0</v>
      </c>
      <c r="L92" s="971"/>
      <c r="M92" s="971"/>
      <c r="N92" s="905"/>
      <c r="O92" s="898">
        <v>9.0</v>
      </c>
      <c r="P92" s="905">
        <v>9.0</v>
      </c>
      <c r="Q92" s="905"/>
      <c r="R92" s="971"/>
      <c r="S92" s="971">
        <v>9.0</v>
      </c>
      <c r="T92" s="898">
        <v>9.0</v>
      </c>
      <c r="U92" s="905">
        <v>9.0</v>
      </c>
      <c r="V92" s="905">
        <v>9.0</v>
      </c>
      <c r="W92" s="898">
        <v>9.0</v>
      </c>
      <c r="X92" s="905">
        <v>9.0</v>
      </c>
      <c r="Y92" s="971"/>
      <c r="Z92" s="971"/>
      <c r="AA92" s="898">
        <v>9.0</v>
      </c>
      <c r="AB92" s="905">
        <v>9.0</v>
      </c>
      <c r="AC92" s="905">
        <v>9.0</v>
      </c>
      <c r="AD92" s="905">
        <v>9.0</v>
      </c>
      <c r="AE92" s="898">
        <v>9.0</v>
      </c>
      <c r="AF92" s="971">
        <v>9.0</v>
      </c>
      <c r="AG92" s="971"/>
      <c r="AH92" s="905"/>
      <c r="AI92" s="905">
        <v>9.0</v>
      </c>
      <c r="AJ92" s="404">
        <f t="shared" ref="AJ92:AJ94" si="13">COUNT(E92:AI92)</f>
        <v>21</v>
      </c>
      <c r="AK92" s="237"/>
    </row>
    <row r="93" ht="18.0" customHeight="1">
      <c r="A93" s="1010">
        <v>14.0</v>
      </c>
      <c r="B93" s="1364" t="s">
        <v>105</v>
      </c>
      <c r="C93" s="32"/>
      <c r="D93" s="863" t="s">
        <v>792</v>
      </c>
      <c r="E93" s="971"/>
      <c r="F93" s="1351"/>
      <c r="G93" s="898">
        <v>9.0</v>
      </c>
      <c r="H93" s="1351">
        <v>9.0</v>
      </c>
      <c r="I93" s="898">
        <v>9.0</v>
      </c>
      <c r="J93" s="1351"/>
      <c r="K93" s="971"/>
      <c r="L93" s="971">
        <v>9.0</v>
      </c>
      <c r="M93" s="1389">
        <v>9.0</v>
      </c>
      <c r="N93" s="898">
        <v>9.0</v>
      </c>
      <c r="O93" s="905">
        <v>9.0</v>
      </c>
      <c r="P93" s="898">
        <v>9.0</v>
      </c>
      <c r="Q93" s="905">
        <v>9.0</v>
      </c>
      <c r="R93" s="971"/>
      <c r="S93" s="971"/>
      <c r="T93" s="905">
        <v>9.0</v>
      </c>
      <c r="U93" s="905">
        <v>9.0</v>
      </c>
      <c r="V93" s="898">
        <v>9.0</v>
      </c>
      <c r="W93" s="905">
        <v>9.0</v>
      </c>
      <c r="X93" s="905"/>
      <c r="Y93" s="971"/>
      <c r="Z93" s="971">
        <v>9.0</v>
      </c>
      <c r="AA93" s="905">
        <v>9.0</v>
      </c>
      <c r="AB93" s="898">
        <v>9.0</v>
      </c>
      <c r="AC93" s="905">
        <v>9.0</v>
      </c>
      <c r="AD93" s="898">
        <v>9.0</v>
      </c>
      <c r="AE93" s="905"/>
      <c r="AF93" s="971"/>
      <c r="AG93" s="971">
        <v>9.0</v>
      </c>
      <c r="AH93" s="905">
        <v>9.0</v>
      </c>
      <c r="AI93" s="898">
        <v>9.0</v>
      </c>
      <c r="AJ93" s="404">
        <f t="shared" si="13"/>
        <v>21</v>
      </c>
      <c r="AK93" s="237"/>
    </row>
    <row r="94" ht="19.5" customHeight="1">
      <c r="A94" s="1010">
        <v>15.0</v>
      </c>
      <c r="B94" s="819" t="s">
        <v>858</v>
      </c>
      <c r="C94" s="71"/>
      <c r="D94" s="863" t="s">
        <v>792</v>
      </c>
      <c r="E94" s="971">
        <v>9.0</v>
      </c>
      <c r="F94" s="1331">
        <v>9.0</v>
      </c>
      <c r="G94" s="1331">
        <v>9.0</v>
      </c>
      <c r="H94" s="898">
        <v>9.0</v>
      </c>
      <c r="I94" s="1331">
        <v>9.0</v>
      </c>
      <c r="J94" s="1331">
        <v>9.0</v>
      </c>
      <c r="K94" s="971"/>
      <c r="L94" s="971"/>
      <c r="M94" s="971"/>
      <c r="N94" s="905">
        <v>9.0</v>
      </c>
      <c r="O94" s="905">
        <v>9.0</v>
      </c>
      <c r="P94" s="905">
        <v>9.0</v>
      </c>
      <c r="Q94" s="898">
        <v>9.0</v>
      </c>
      <c r="R94" s="971">
        <v>9.0</v>
      </c>
      <c r="S94" s="971"/>
      <c r="T94" s="905"/>
      <c r="U94" s="898">
        <v>9.0</v>
      </c>
      <c r="V94" s="905">
        <v>9.0</v>
      </c>
      <c r="W94" s="905">
        <v>9.0</v>
      </c>
      <c r="X94" s="898">
        <v>9.0</v>
      </c>
      <c r="Y94" s="971">
        <v>9.0</v>
      </c>
      <c r="Z94" s="971"/>
      <c r="AA94" s="905"/>
      <c r="AB94" s="905">
        <v>9.0</v>
      </c>
      <c r="AC94" s="898">
        <v>9.0</v>
      </c>
      <c r="AD94" s="905">
        <v>9.0</v>
      </c>
      <c r="AE94" s="905">
        <v>9.0</v>
      </c>
      <c r="AF94" s="971"/>
      <c r="AG94" s="971"/>
      <c r="AH94" s="898">
        <v>9.0</v>
      </c>
      <c r="AI94" s="905">
        <v>9.0</v>
      </c>
      <c r="AJ94" s="404">
        <f t="shared" si="13"/>
        <v>22</v>
      </c>
      <c r="AK94" s="237"/>
    </row>
    <row r="95" ht="21.0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237"/>
      <c r="AK95" s="237"/>
    </row>
    <row r="96" ht="21.0" customHeight="1">
      <c r="A96" s="1010">
        <v>16.0</v>
      </c>
      <c r="B96" s="1366" t="s">
        <v>806</v>
      </c>
      <c r="C96" s="1261" t="s">
        <v>112</v>
      </c>
      <c r="D96" s="863" t="s">
        <v>792</v>
      </c>
      <c r="E96" s="971"/>
      <c r="F96" s="905"/>
      <c r="G96" s="905">
        <v>9.0</v>
      </c>
      <c r="H96" s="905">
        <v>9.0</v>
      </c>
      <c r="I96" s="905">
        <v>9.0</v>
      </c>
      <c r="J96" s="905">
        <v>9.0</v>
      </c>
      <c r="K96" s="971">
        <v>9.0</v>
      </c>
      <c r="L96" s="971"/>
      <c r="M96" s="1389">
        <v>9.0</v>
      </c>
      <c r="N96" s="905"/>
      <c r="O96" s="905">
        <v>9.0</v>
      </c>
      <c r="P96" s="905">
        <v>9.0</v>
      </c>
      <c r="Q96" s="905">
        <v>9.0</v>
      </c>
      <c r="R96" s="971">
        <v>9.0</v>
      </c>
      <c r="S96" s="971"/>
      <c r="T96" s="905"/>
      <c r="U96" s="905">
        <v>9.0</v>
      </c>
      <c r="V96" s="905">
        <v>9.0</v>
      </c>
      <c r="W96" s="905">
        <v>9.0</v>
      </c>
      <c r="X96" s="905">
        <v>9.0</v>
      </c>
      <c r="Y96" s="971">
        <v>9.0</v>
      </c>
      <c r="Z96" s="971"/>
      <c r="AA96" s="905"/>
      <c r="AB96" s="905">
        <v>9.0</v>
      </c>
      <c r="AC96" s="905">
        <v>9.0</v>
      </c>
      <c r="AD96" s="905">
        <v>9.0</v>
      </c>
      <c r="AE96" s="905">
        <v>9.0</v>
      </c>
      <c r="AF96" s="971">
        <v>9.0</v>
      </c>
      <c r="AG96" s="971"/>
      <c r="AH96" s="905"/>
      <c r="AI96" s="905">
        <v>9.0</v>
      </c>
      <c r="AJ96" s="404">
        <f t="shared" ref="AJ96:AJ98" si="14">COUNT(E96:AI96)</f>
        <v>21</v>
      </c>
      <c r="AK96" s="237"/>
    </row>
    <row r="97" ht="21.0" customHeight="1">
      <c r="A97" s="1010">
        <v>17.0</v>
      </c>
      <c r="B97" s="1366" t="s">
        <v>806</v>
      </c>
      <c r="C97" s="1010" t="s">
        <v>859</v>
      </c>
      <c r="D97" s="821"/>
      <c r="E97" s="971">
        <v>9.0</v>
      </c>
      <c r="F97" s="905">
        <v>9.0</v>
      </c>
      <c r="G97" s="905">
        <v>9.0</v>
      </c>
      <c r="H97" s="905">
        <v>9.0</v>
      </c>
      <c r="I97" s="905">
        <v>9.0</v>
      </c>
      <c r="J97" s="905"/>
      <c r="K97" s="971"/>
      <c r="L97" s="971">
        <v>9.0</v>
      </c>
      <c r="M97" s="1389">
        <v>9.0</v>
      </c>
      <c r="N97" s="905">
        <v>9.0</v>
      </c>
      <c r="O97" s="905">
        <v>9.0</v>
      </c>
      <c r="P97" s="905">
        <v>9.0</v>
      </c>
      <c r="Q97" s="905">
        <v>9.0</v>
      </c>
      <c r="R97" s="971"/>
      <c r="S97" s="971"/>
      <c r="T97" s="905">
        <v>9.0</v>
      </c>
      <c r="U97" s="905">
        <v>9.0</v>
      </c>
      <c r="V97" s="905">
        <v>9.0</v>
      </c>
      <c r="W97" s="905">
        <v>9.0</v>
      </c>
      <c r="X97" s="905">
        <v>9.0</v>
      </c>
      <c r="Y97" s="971"/>
      <c r="Z97" s="971"/>
      <c r="AA97" s="1210"/>
      <c r="AB97" s="1210"/>
      <c r="AC97" s="1210"/>
      <c r="AD97" s="1210"/>
      <c r="AE97" s="1210"/>
      <c r="AF97" s="1210"/>
      <c r="AG97" s="1210"/>
      <c r="AH97" s="1210"/>
      <c r="AI97" s="1210"/>
      <c r="AJ97" s="404">
        <f t="shared" si="14"/>
        <v>16</v>
      </c>
      <c r="AK97" s="237"/>
    </row>
    <row r="98" ht="21.0" customHeight="1">
      <c r="A98" s="1010">
        <v>18.0</v>
      </c>
      <c r="B98" s="1366" t="s">
        <v>806</v>
      </c>
      <c r="C98" s="1393" t="s">
        <v>940</v>
      </c>
      <c r="D98" s="863" t="s">
        <v>792</v>
      </c>
      <c r="E98" s="971"/>
      <c r="F98" s="905">
        <v>9.0</v>
      </c>
      <c r="G98" s="905">
        <v>9.0</v>
      </c>
      <c r="H98" s="905">
        <v>9.0</v>
      </c>
      <c r="I98" s="905">
        <v>9.0</v>
      </c>
      <c r="J98" s="905">
        <v>9.0</v>
      </c>
      <c r="K98" s="971"/>
      <c r="L98" s="971"/>
      <c r="M98" s="971"/>
      <c r="N98" s="905">
        <v>9.0</v>
      </c>
      <c r="O98" s="905">
        <v>9.0</v>
      </c>
      <c r="P98" s="905">
        <v>9.0</v>
      </c>
      <c r="Q98" s="905"/>
      <c r="R98" s="971"/>
      <c r="S98" s="971">
        <v>9.0</v>
      </c>
      <c r="T98" s="905">
        <v>9.0</v>
      </c>
      <c r="U98" s="905">
        <v>9.0</v>
      </c>
      <c r="V98" s="905">
        <v>9.0</v>
      </c>
      <c r="W98" s="905">
        <v>9.0</v>
      </c>
      <c r="X98" s="905"/>
      <c r="Y98" s="971"/>
      <c r="Z98" s="971">
        <v>9.0</v>
      </c>
      <c r="AA98" s="905">
        <v>9.0</v>
      </c>
      <c r="AB98" s="905">
        <v>9.0</v>
      </c>
      <c r="AC98" s="905">
        <v>9.0</v>
      </c>
      <c r="AD98" s="905">
        <v>9.0</v>
      </c>
      <c r="AE98" s="905"/>
      <c r="AF98" s="971"/>
      <c r="AG98" s="971">
        <v>9.0</v>
      </c>
      <c r="AH98" s="905">
        <v>9.0</v>
      </c>
      <c r="AI98" s="905">
        <v>9.0</v>
      </c>
      <c r="AJ98" s="404">
        <f t="shared" si="14"/>
        <v>21</v>
      </c>
      <c r="AK98" s="237"/>
    </row>
    <row r="99" ht="21.0" customHeight="1">
      <c r="A99" s="1016"/>
      <c r="B99" s="1072"/>
      <c r="C99" s="260"/>
      <c r="D99" s="1075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237"/>
      <c r="AK99" s="237"/>
    </row>
    <row r="100" ht="18.0" customHeight="1">
      <c r="A100" s="1010">
        <v>19.0</v>
      </c>
      <c r="B100" s="1366" t="s">
        <v>798</v>
      </c>
      <c r="C100" s="1261" t="s">
        <v>292</v>
      </c>
      <c r="D100" s="863" t="s">
        <v>792</v>
      </c>
      <c r="E100" s="971"/>
      <c r="F100" s="905">
        <v>9.0</v>
      </c>
      <c r="G100" s="905">
        <v>9.0</v>
      </c>
      <c r="H100" s="905">
        <v>9.0</v>
      </c>
      <c r="I100" s="905">
        <v>9.0</v>
      </c>
      <c r="J100" s="905">
        <v>9.0</v>
      </c>
      <c r="K100" s="971"/>
      <c r="L100" s="971"/>
      <c r="M100" s="971"/>
      <c r="N100" s="905">
        <v>9.0</v>
      </c>
      <c r="O100" s="905">
        <v>9.0</v>
      </c>
      <c r="P100" s="905">
        <v>9.0</v>
      </c>
      <c r="Q100" s="905">
        <v>9.0</v>
      </c>
      <c r="R100" s="971"/>
      <c r="S100" s="971"/>
      <c r="T100" s="905">
        <v>9.0</v>
      </c>
      <c r="U100" s="905">
        <v>9.0</v>
      </c>
      <c r="V100" s="905">
        <v>9.0</v>
      </c>
      <c r="W100" s="905">
        <v>9.0</v>
      </c>
      <c r="X100" s="905">
        <v>9.0</v>
      </c>
      <c r="Y100" s="971"/>
      <c r="Z100" s="971"/>
      <c r="AA100" s="905">
        <v>9.0</v>
      </c>
      <c r="AB100" s="905">
        <v>9.0</v>
      </c>
      <c r="AC100" s="905">
        <v>9.0</v>
      </c>
      <c r="AD100" s="905">
        <v>9.0</v>
      </c>
      <c r="AE100" s="905">
        <v>9.0</v>
      </c>
      <c r="AF100" s="971"/>
      <c r="AG100" s="971"/>
      <c r="AH100" s="905">
        <v>9.0</v>
      </c>
      <c r="AI100" s="905">
        <v>9.0</v>
      </c>
      <c r="AJ100" s="404">
        <f t="shared" ref="AJ100:AJ115" si="15">COUNT(E100:AI100)</f>
        <v>21</v>
      </c>
      <c r="AK100" s="237"/>
    </row>
    <row r="101" ht="18.0" customHeight="1">
      <c r="A101" s="1010">
        <v>20.0</v>
      </c>
      <c r="B101" s="1366" t="s">
        <v>799</v>
      </c>
      <c r="C101" s="1010" t="s">
        <v>820</v>
      </c>
      <c r="D101" s="863" t="s">
        <v>792</v>
      </c>
      <c r="E101" s="978"/>
      <c r="F101" s="978"/>
      <c r="G101" s="905">
        <v>9.0</v>
      </c>
      <c r="H101" s="905">
        <v>9.0</v>
      </c>
      <c r="I101" s="905">
        <v>9.0</v>
      </c>
      <c r="J101" s="905">
        <v>9.0</v>
      </c>
      <c r="K101" s="971"/>
      <c r="L101" s="971"/>
      <c r="M101" s="971"/>
      <c r="N101" s="905">
        <v>9.0</v>
      </c>
      <c r="O101" s="905">
        <v>9.0</v>
      </c>
      <c r="P101" s="905">
        <v>9.0</v>
      </c>
      <c r="Q101" s="905">
        <v>9.0</v>
      </c>
      <c r="R101" s="971"/>
      <c r="S101" s="971"/>
      <c r="T101" s="905">
        <v>9.0</v>
      </c>
      <c r="U101" s="905">
        <v>9.0</v>
      </c>
      <c r="V101" s="905">
        <v>9.0</v>
      </c>
      <c r="W101" s="905">
        <v>9.0</v>
      </c>
      <c r="X101" s="905">
        <v>9.0</v>
      </c>
      <c r="Y101" s="971"/>
      <c r="Z101" s="971"/>
      <c r="AA101" s="905">
        <v>9.0</v>
      </c>
      <c r="AB101" s="905">
        <v>9.0</v>
      </c>
      <c r="AC101" s="905">
        <v>9.0</v>
      </c>
      <c r="AD101" s="905">
        <v>9.0</v>
      </c>
      <c r="AE101" s="905">
        <v>9.0</v>
      </c>
      <c r="AF101" s="971"/>
      <c r="AG101" s="971"/>
      <c r="AH101" s="905">
        <v>9.0</v>
      </c>
      <c r="AI101" s="905">
        <v>9.0</v>
      </c>
      <c r="AJ101" s="404">
        <f t="shared" si="15"/>
        <v>20</v>
      </c>
      <c r="AK101" s="237"/>
    </row>
    <row r="102" ht="18.0" customHeight="1">
      <c r="A102" s="1010">
        <v>21.0</v>
      </c>
      <c r="B102" s="1366" t="s">
        <v>800</v>
      </c>
      <c r="C102" s="1261" t="s">
        <v>91</v>
      </c>
      <c r="D102" s="863" t="s">
        <v>792</v>
      </c>
      <c r="E102" s="971"/>
      <c r="F102" s="905">
        <v>9.0</v>
      </c>
      <c r="G102" s="905">
        <v>9.0</v>
      </c>
      <c r="H102" s="905">
        <v>9.0</v>
      </c>
      <c r="I102" s="905">
        <v>9.0</v>
      </c>
      <c r="J102" s="905">
        <v>9.0</v>
      </c>
      <c r="K102" s="971"/>
      <c r="L102" s="971"/>
      <c r="M102" s="971"/>
      <c r="N102" s="905">
        <v>9.0</v>
      </c>
      <c r="O102" s="905">
        <v>9.0</v>
      </c>
      <c r="P102" s="905">
        <v>9.0</v>
      </c>
      <c r="Q102" s="905">
        <v>9.0</v>
      </c>
      <c r="R102" s="971"/>
      <c r="S102" s="971"/>
      <c r="T102" s="905">
        <v>9.0</v>
      </c>
      <c r="U102" s="905">
        <v>9.0</v>
      </c>
      <c r="V102" s="905">
        <v>9.0</v>
      </c>
      <c r="W102" s="905">
        <v>9.0</v>
      </c>
      <c r="X102" s="905">
        <v>9.0</v>
      </c>
      <c r="Y102" s="971"/>
      <c r="Z102" s="971"/>
      <c r="AA102" s="905">
        <v>9.0</v>
      </c>
      <c r="AB102" s="905">
        <v>9.0</v>
      </c>
      <c r="AC102" s="905">
        <v>9.0</v>
      </c>
      <c r="AD102" s="905">
        <v>9.0</v>
      </c>
      <c r="AE102" s="905">
        <v>9.0</v>
      </c>
      <c r="AF102" s="971"/>
      <c r="AG102" s="971"/>
      <c r="AH102" s="905">
        <v>9.0</v>
      </c>
      <c r="AI102" s="905">
        <v>9.0</v>
      </c>
      <c r="AJ102" s="404">
        <f t="shared" si="15"/>
        <v>21</v>
      </c>
      <c r="AK102" s="237"/>
    </row>
    <row r="103" ht="18.0" customHeight="1">
      <c r="A103" s="1010">
        <v>22.0</v>
      </c>
      <c r="B103" s="1366" t="s">
        <v>821</v>
      </c>
      <c r="C103" s="1261" t="s">
        <v>296</v>
      </c>
      <c r="D103" s="863" t="s">
        <v>792</v>
      </c>
      <c r="E103" s="971"/>
      <c r="F103" s="905">
        <v>9.0</v>
      </c>
      <c r="G103" s="905">
        <v>9.0</v>
      </c>
      <c r="H103" s="905">
        <v>9.0</v>
      </c>
      <c r="I103" s="905">
        <v>9.0</v>
      </c>
      <c r="J103" s="905">
        <v>9.0</v>
      </c>
      <c r="K103" s="971"/>
      <c r="L103" s="971"/>
      <c r="M103" s="971"/>
      <c r="N103" s="905">
        <v>9.0</v>
      </c>
      <c r="O103" s="905">
        <v>9.0</v>
      </c>
      <c r="P103" s="905">
        <v>9.0</v>
      </c>
      <c r="Q103" s="905">
        <v>9.0</v>
      </c>
      <c r="R103" s="971"/>
      <c r="S103" s="971"/>
      <c r="T103" s="905">
        <v>9.0</v>
      </c>
      <c r="U103" s="905">
        <v>9.0</v>
      </c>
      <c r="V103" s="905">
        <v>9.0</v>
      </c>
      <c r="W103" s="905">
        <v>9.0</v>
      </c>
      <c r="X103" s="905">
        <v>9.0</v>
      </c>
      <c r="Y103" s="971"/>
      <c r="Z103" s="971"/>
      <c r="AA103" s="905">
        <v>9.0</v>
      </c>
      <c r="AB103" s="905">
        <v>9.0</v>
      </c>
      <c r="AC103" s="905">
        <v>9.0</v>
      </c>
      <c r="AD103" s="905">
        <v>9.0</v>
      </c>
      <c r="AE103" s="905">
        <v>9.0</v>
      </c>
      <c r="AF103" s="971"/>
      <c r="AG103" s="971"/>
      <c r="AH103" s="905">
        <v>9.0</v>
      </c>
      <c r="AI103" s="905">
        <v>9.0</v>
      </c>
      <c r="AJ103" s="404">
        <f t="shared" si="15"/>
        <v>21</v>
      </c>
      <c r="AK103" s="237"/>
    </row>
    <row r="104" ht="18.0" customHeight="1">
      <c r="A104" s="1010">
        <v>23.0</v>
      </c>
      <c r="B104" s="1366" t="s">
        <v>801</v>
      </c>
      <c r="C104" s="1010" t="s">
        <v>867</v>
      </c>
      <c r="D104" s="863" t="s">
        <v>792</v>
      </c>
      <c r="E104" s="971"/>
      <c r="F104" s="905">
        <v>9.0</v>
      </c>
      <c r="G104" s="905">
        <v>9.0</v>
      </c>
      <c r="H104" s="905">
        <v>9.0</v>
      </c>
      <c r="I104" s="905">
        <v>9.0</v>
      </c>
      <c r="J104" s="905">
        <v>9.0</v>
      </c>
      <c r="K104" s="971"/>
      <c r="L104" s="971"/>
      <c r="M104" s="971"/>
      <c r="N104" s="905">
        <v>9.0</v>
      </c>
      <c r="O104" s="905">
        <v>9.0</v>
      </c>
      <c r="P104" s="905">
        <v>9.0</v>
      </c>
      <c r="Q104" s="905">
        <v>9.0</v>
      </c>
      <c r="R104" s="971"/>
      <c r="S104" s="971"/>
      <c r="T104" s="905">
        <v>9.0</v>
      </c>
      <c r="U104" s="905">
        <v>9.0</v>
      </c>
      <c r="V104" s="905">
        <v>9.0</v>
      </c>
      <c r="W104" s="905">
        <v>9.0</v>
      </c>
      <c r="X104" s="905">
        <v>9.0</v>
      </c>
      <c r="Y104" s="971"/>
      <c r="Z104" s="971"/>
      <c r="AA104" s="905">
        <v>9.0</v>
      </c>
      <c r="AB104" s="905">
        <v>9.0</v>
      </c>
      <c r="AC104" s="905">
        <v>9.0</v>
      </c>
      <c r="AD104" s="905">
        <v>9.0</v>
      </c>
      <c r="AE104" s="905">
        <v>9.0</v>
      </c>
      <c r="AF104" s="971"/>
      <c r="AG104" s="971"/>
      <c r="AH104" s="905">
        <v>9.0</v>
      </c>
      <c r="AI104" s="905">
        <v>9.0</v>
      </c>
      <c r="AJ104" s="404">
        <f t="shared" si="15"/>
        <v>21</v>
      </c>
      <c r="AK104" s="237"/>
    </row>
    <row r="105" ht="18.0" customHeight="1">
      <c r="A105" s="1010">
        <v>24.0</v>
      </c>
      <c r="B105" s="1366" t="s">
        <v>802</v>
      </c>
      <c r="C105" s="1010" t="s">
        <v>757</v>
      </c>
      <c r="D105" s="863" t="s">
        <v>792</v>
      </c>
      <c r="E105" s="971"/>
      <c r="F105" s="905">
        <v>9.0</v>
      </c>
      <c r="G105" s="905">
        <v>9.0</v>
      </c>
      <c r="H105" s="905">
        <v>9.0</v>
      </c>
      <c r="I105" s="905">
        <v>9.0</v>
      </c>
      <c r="J105" s="905">
        <v>9.0</v>
      </c>
      <c r="K105" s="971"/>
      <c r="L105" s="971"/>
      <c r="M105" s="971"/>
      <c r="N105" s="905">
        <v>9.0</v>
      </c>
      <c r="O105" s="905">
        <v>9.0</v>
      </c>
      <c r="P105" s="905">
        <v>9.0</v>
      </c>
      <c r="Q105" s="905">
        <v>9.0</v>
      </c>
      <c r="R105" s="971"/>
      <c r="S105" s="971"/>
      <c r="T105" s="905">
        <v>9.0</v>
      </c>
      <c r="U105" s="905">
        <v>9.0</v>
      </c>
      <c r="V105" s="905">
        <v>9.0</v>
      </c>
      <c r="W105" s="905">
        <v>9.0</v>
      </c>
      <c r="X105" s="905">
        <v>9.0</v>
      </c>
      <c r="Y105" s="971"/>
      <c r="Z105" s="971"/>
      <c r="AA105" s="905">
        <v>9.0</v>
      </c>
      <c r="AB105" s="905">
        <v>9.0</v>
      </c>
      <c r="AC105" s="905">
        <v>9.0</v>
      </c>
      <c r="AD105" s="905">
        <v>9.0</v>
      </c>
      <c r="AE105" s="905">
        <v>9.0</v>
      </c>
      <c r="AF105" s="971"/>
      <c r="AG105" s="971"/>
      <c r="AH105" s="905">
        <v>9.0</v>
      </c>
      <c r="AI105" s="905">
        <v>9.0</v>
      </c>
      <c r="AJ105" s="404">
        <f t="shared" si="15"/>
        <v>21</v>
      </c>
      <c r="AK105" s="237"/>
    </row>
    <row r="106" ht="18.0" customHeight="1">
      <c r="A106" s="1010">
        <v>25.0</v>
      </c>
      <c r="B106" s="1366" t="s">
        <v>803</v>
      </c>
      <c r="C106" s="1264" t="s">
        <v>769</v>
      </c>
      <c r="D106" s="863" t="s">
        <v>792</v>
      </c>
      <c r="E106" s="971"/>
      <c r="F106" s="905">
        <v>9.0</v>
      </c>
      <c r="G106" s="905">
        <v>9.0</v>
      </c>
      <c r="H106" s="905">
        <v>9.0</v>
      </c>
      <c r="I106" s="905">
        <v>9.0</v>
      </c>
      <c r="J106" s="905">
        <v>9.0</v>
      </c>
      <c r="K106" s="971"/>
      <c r="L106" s="971"/>
      <c r="M106" s="971"/>
      <c r="N106" s="905">
        <v>9.0</v>
      </c>
      <c r="O106" s="905">
        <v>9.0</v>
      </c>
      <c r="P106" s="905">
        <v>9.0</v>
      </c>
      <c r="Q106" s="905">
        <v>9.0</v>
      </c>
      <c r="R106" s="971"/>
      <c r="S106" s="971"/>
      <c r="T106" s="905">
        <v>9.0</v>
      </c>
      <c r="U106" s="905">
        <v>9.0</v>
      </c>
      <c r="V106" s="905">
        <v>9.0</v>
      </c>
      <c r="W106" s="905">
        <v>9.0</v>
      </c>
      <c r="X106" s="905">
        <v>9.0</v>
      </c>
      <c r="Y106" s="971"/>
      <c r="Z106" s="971"/>
      <c r="AA106" s="905">
        <v>9.0</v>
      </c>
      <c r="AB106" s="905">
        <v>9.0</v>
      </c>
      <c r="AC106" s="905">
        <v>9.0</v>
      </c>
      <c r="AD106" s="905">
        <v>9.0</v>
      </c>
      <c r="AE106" s="905">
        <v>9.0</v>
      </c>
      <c r="AF106" s="971"/>
      <c r="AG106" s="971"/>
      <c r="AH106" s="905">
        <v>9.0</v>
      </c>
      <c r="AI106" s="905">
        <v>9.0</v>
      </c>
      <c r="AJ106" s="404">
        <f t="shared" si="15"/>
        <v>21</v>
      </c>
      <c r="AK106" s="237"/>
    </row>
    <row r="107" ht="18.0" customHeight="1">
      <c r="A107" s="1010">
        <v>26.0</v>
      </c>
      <c r="B107" s="1366" t="s">
        <v>805</v>
      </c>
      <c r="C107" s="1010" t="s">
        <v>930</v>
      </c>
      <c r="D107" s="863" t="s">
        <v>792</v>
      </c>
      <c r="E107" s="971"/>
      <c r="F107" s="905">
        <v>9.0</v>
      </c>
      <c r="G107" s="905">
        <v>9.0</v>
      </c>
      <c r="H107" s="905">
        <v>9.0</v>
      </c>
      <c r="I107" s="905">
        <v>9.0</v>
      </c>
      <c r="J107" s="905">
        <v>9.0</v>
      </c>
      <c r="K107" s="971"/>
      <c r="L107" s="971"/>
      <c r="M107" s="971"/>
      <c r="N107" s="905">
        <v>9.0</v>
      </c>
      <c r="O107" s="905">
        <v>9.0</v>
      </c>
      <c r="P107" s="905">
        <v>9.0</v>
      </c>
      <c r="Q107" s="905">
        <v>9.0</v>
      </c>
      <c r="R107" s="971"/>
      <c r="S107" s="971"/>
      <c r="T107" s="905">
        <v>9.0</v>
      </c>
      <c r="U107" s="905">
        <v>9.0</v>
      </c>
      <c r="V107" s="905">
        <v>9.0</v>
      </c>
      <c r="W107" s="905">
        <v>9.0</v>
      </c>
      <c r="X107" s="905">
        <v>9.0</v>
      </c>
      <c r="Y107" s="971"/>
      <c r="Z107" s="971"/>
      <c r="AA107" s="905">
        <v>9.0</v>
      </c>
      <c r="AB107" s="905">
        <v>9.0</v>
      </c>
      <c r="AC107" s="905">
        <v>9.0</v>
      </c>
      <c r="AD107" s="905">
        <v>9.0</v>
      </c>
      <c r="AE107" s="905">
        <v>9.0</v>
      </c>
      <c r="AF107" s="971"/>
      <c r="AG107" s="971"/>
      <c r="AH107" s="905">
        <v>9.0</v>
      </c>
      <c r="AI107" s="905">
        <v>9.0</v>
      </c>
      <c r="AJ107" s="404">
        <f t="shared" si="15"/>
        <v>21</v>
      </c>
      <c r="AK107" s="237"/>
    </row>
    <row r="108" ht="18.0" customHeight="1">
      <c r="A108" s="1010">
        <v>27.0</v>
      </c>
      <c r="B108" s="1366" t="s">
        <v>807</v>
      </c>
      <c r="C108" s="1261" t="s">
        <v>297</v>
      </c>
      <c r="D108" s="863" t="s">
        <v>792</v>
      </c>
      <c r="E108" s="971"/>
      <c r="F108" s="905">
        <v>9.0</v>
      </c>
      <c r="G108" s="905">
        <v>9.0</v>
      </c>
      <c r="H108" s="905">
        <v>9.0</v>
      </c>
      <c r="I108" s="905">
        <v>9.0</v>
      </c>
      <c r="J108" s="905">
        <v>9.0</v>
      </c>
      <c r="K108" s="971"/>
      <c r="L108" s="971"/>
      <c r="M108" s="971"/>
      <c r="N108" s="905">
        <v>9.0</v>
      </c>
      <c r="O108" s="905">
        <v>9.0</v>
      </c>
      <c r="P108" s="905">
        <v>9.0</v>
      </c>
      <c r="Q108" s="905">
        <v>9.0</v>
      </c>
      <c r="R108" s="971"/>
      <c r="S108" s="971"/>
      <c r="T108" s="905">
        <v>9.0</v>
      </c>
      <c r="U108" s="905">
        <v>9.0</v>
      </c>
      <c r="V108" s="905">
        <v>9.0</v>
      </c>
      <c r="W108" s="905">
        <v>9.0</v>
      </c>
      <c r="X108" s="905">
        <v>9.0</v>
      </c>
      <c r="Y108" s="971"/>
      <c r="Z108" s="971"/>
      <c r="AA108" s="905">
        <v>9.0</v>
      </c>
      <c r="AB108" s="905">
        <v>9.0</v>
      </c>
      <c r="AC108" s="905">
        <v>9.0</v>
      </c>
      <c r="AD108" s="905">
        <v>9.0</v>
      </c>
      <c r="AE108" s="905">
        <v>9.0</v>
      </c>
      <c r="AF108" s="971"/>
      <c r="AG108" s="971"/>
      <c r="AH108" s="905">
        <v>9.0</v>
      </c>
      <c r="AI108" s="905">
        <v>9.0</v>
      </c>
      <c r="AJ108" s="404">
        <f t="shared" si="15"/>
        <v>21</v>
      </c>
      <c r="AK108" s="237"/>
    </row>
    <row r="109" ht="18.0" customHeight="1">
      <c r="A109" s="1010">
        <v>28.0</v>
      </c>
      <c r="B109" s="1366" t="s">
        <v>907</v>
      </c>
      <c r="C109" s="861" t="s">
        <v>941</v>
      </c>
      <c r="D109" s="863" t="s">
        <v>792</v>
      </c>
      <c r="E109" s="971"/>
      <c r="F109" s="905">
        <v>9.0</v>
      </c>
      <c r="G109" s="905">
        <v>9.0</v>
      </c>
      <c r="H109" s="905">
        <v>9.0</v>
      </c>
      <c r="I109" s="905">
        <v>9.0</v>
      </c>
      <c r="J109" s="905">
        <v>9.0</v>
      </c>
      <c r="K109" s="971"/>
      <c r="L109" s="971"/>
      <c r="M109" s="971"/>
      <c r="N109" s="905">
        <v>9.0</v>
      </c>
      <c r="O109" s="905">
        <v>9.0</v>
      </c>
      <c r="P109" s="905">
        <v>9.0</v>
      </c>
      <c r="Q109" s="905">
        <v>9.0</v>
      </c>
      <c r="R109" s="971"/>
      <c r="S109" s="971"/>
      <c r="T109" s="905">
        <v>9.0</v>
      </c>
      <c r="U109" s="905">
        <v>9.0</v>
      </c>
      <c r="V109" s="905">
        <v>9.0</v>
      </c>
      <c r="W109" s="905">
        <v>9.0</v>
      </c>
      <c r="X109" s="905">
        <v>9.0</v>
      </c>
      <c r="Y109" s="971"/>
      <c r="Z109" s="971"/>
      <c r="AA109" s="905">
        <v>9.0</v>
      </c>
      <c r="AB109" s="905">
        <v>9.0</v>
      </c>
      <c r="AC109" s="905">
        <v>9.0</v>
      </c>
      <c r="AD109" s="905">
        <v>9.0</v>
      </c>
      <c r="AE109" s="905">
        <v>9.0</v>
      </c>
      <c r="AF109" s="971"/>
      <c r="AG109" s="971"/>
      <c r="AH109" s="905">
        <v>9.0</v>
      </c>
      <c r="AI109" s="905">
        <v>9.0</v>
      </c>
      <c r="AJ109" s="404">
        <f t="shared" si="15"/>
        <v>21</v>
      </c>
      <c r="AK109" s="237"/>
    </row>
    <row r="110" ht="18.0" customHeight="1">
      <c r="A110" s="1010">
        <v>29.0</v>
      </c>
      <c r="B110" s="1366" t="s">
        <v>808</v>
      </c>
      <c r="C110" s="1265" t="s">
        <v>119</v>
      </c>
      <c r="D110" s="863" t="s">
        <v>792</v>
      </c>
      <c r="E110" s="971"/>
      <c r="F110" s="905">
        <v>9.0</v>
      </c>
      <c r="G110" s="905">
        <v>9.0</v>
      </c>
      <c r="H110" s="905">
        <v>9.0</v>
      </c>
      <c r="I110" s="905">
        <v>9.0</v>
      </c>
      <c r="J110" s="905">
        <v>9.0</v>
      </c>
      <c r="K110" s="971"/>
      <c r="L110" s="971"/>
      <c r="M110" s="971"/>
      <c r="N110" s="905">
        <v>9.0</v>
      </c>
      <c r="O110" s="905">
        <v>9.0</v>
      </c>
      <c r="P110" s="905">
        <v>9.0</v>
      </c>
      <c r="Q110" s="905">
        <v>9.0</v>
      </c>
      <c r="R110" s="971"/>
      <c r="S110" s="971"/>
      <c r="T110" s="905">
        <v>9.0</v>
      </c>
      <c r="U110" s="905">
        <v>9.0</v>
      </c>
      <c r="V110" s="905">
        <v>9.0</v>
      </c>
      <c r="W110" s="905">
        <v>9.0</v>
      </c>
      <c r="X110" s="905">
        <v>9.0</v>
      </c>
      <c r="Y110" s="971"/>
      <c r="Z110" s="971"/>
      <c r="AA110" s="905">
        <v>9.0</v>
      </c>
      <c r="AB110" s="905">
        <v>9.0</v>
      </c>
      <c r="AC110" s="905">
        <v>9.0</v>
      </c>
      <c r="AD110" s="905">
        <v>9.0</v>
      </c>
      <c r="AE110" s="905">
        <v>9.0</v>
      </c>
      <c r="AF110" s="971"/>
      <c r="AG110" s="971"/>
      <c r="AH110" s="905">
        <v>9.0</v>
      </c>
      <c r="AI110" s="905">
        <v>9.0</v>
      </c>
      <c r="AJ110" s="404">
        <f t="shared" si="15"/>
        <v>21</v>
      </c>
      <c r="AK110" s="237"/>
    </row>
    <row r="111" ht="18.0" customHeight="1">
      <c r="A111" s="1010">
        <v>30.0</v>
      </c>
      <c r="B111" s="1366" t="s">
        <v>809</v>
      </c>
      <c r="C111" s="1261" t="s">
        <v>810</v>
      </c>
      <c r="D111" s="863" t="s">
        <v>792</v>
      </c>
      <c r="E111" s="971"/>
      <c r="F111" s="905">
        <v>9.0</v>
      </c>
      <c r="G111" s="905">
        <v>9.0</v>
      </c>
      <c r="H111" s="905">
        <v>9.0</v>
      </c>
      <c r="I111" s="905">
        <v>9.0</v>
      </c>
      <c r="J111" s="905">
        <v>9.0</v>
      </c>
      <c r="K111" s="1394" t="s">
        <v>942</v>
      </c>
      <c r="L111" s="132"/>
      <c r="M111" s="971"/>
      <c r="N111" s="905">
        <v>9.0</v>
      </c>
      <c r="O111" s="905">
        <v>9.0</v>
      </c>
      <c r="P111" s="905">
        <v>9.0</v>
      </c>
      <c r="Q111" s="905">
        <v>9.0</v>
      </c>
      <c r="R111" s="971"/>
      <c r="S111" s="971"/>
      <c r="T111" s="905">
        <v>9.0</v>
      </c>
      <c r="U111" s="905">
        <v>9.0</v>
      </c>
      <c r="V111" s="905">
        <v>9.0</v>
      </c>
      <c r="W111" s="905">
        <v>9.0</v>
      </c>
      <c r="X111" s="905">
        <v>9.0</v>
      </c>
      <c r="Y111" s="971"/>
      <c r="Z111" s="971"/>
      <c r="AA111" s="905">
        <v>9.0</v>
      </c>
      <c r="AB111" s="905">
        <v>9.0</v>
      </c>
      <c r="AC111" s="905">
        <v>9.0</v>
      </c>
      <c r="AD111" s="905">
        <v>9.0</v>
      </c>
      <c r="AE111" s="905">
        <v>9.0</v>
      </c>
      <c r="AF111" s="971"/>
      <c r="AG111" s="971"/>
      <c r="AH111" s="905">
        <v>9.0</v>
      </c>
      <c r="AI111" s="905">
        <v>9.0</v>
      </c>
      <c r="AJ111" s="404">
        <f t="shared" si="15"/>
        <v>21</v>
      </c>
      <c r="AK111" s="237"/>
    </row>
    <row r="112" ht="18.0" customHeight="1">
      <c r="A112" s="1010">
        <v>31.0</v>
      </c>
      <c r="B112" s="1366" t="s">
        <v>811</v>
      </c>
      <c r="C112" s="1261" t="s">
        <v>741</v>
      </c>
      <c r="D112" s="863" t="s">
        <v>792</v>
      </c>
      <c r="E112" s="971"/>
      <c r="F112" s="905">
        <v>9.0</v>
      </c>
      <c r="G112" s="905">
        <v>9.0</v>
      </c>
      <c r="H112" s="978"/>
      <c r="I112" s="978"/>
      <c r="J112" s="978"/>
      <c r="K112" s="978"/>
      <c r="L112" s="978"/>
      <c r="M112" s="978"/>
      <c r="N112" s="978"/>
      <c r="O112" s="978"/>
      <c r="P112" s="905">
        <v>9.0</v>
      </c>
      <c r="Q112" s="905">
        <v>9.0</v>
      </c>
      <c r="R112" s="971"/>
      <c r="S112" s="971"/>
      <c r="T112" s="905">
        <v>9.0</v>
      </c>
      <c r="U112" s="905">
        <v>9.0</v>
      </c>
      <c r="V112" s="905">
        <v>9.0</v>
      </c>
      <c r="W112" s="905">
        <v>9.0</v>
      </c>
      <c r="X112" s="905">
        <v>9.0</v>
      </c>
      <c r="Y112" s="971"/>
      <c r="Z112" s="971"/>
      <c r="AA112" s="905">
        <v>9.0</v>
      </c>
      <c r="AB112" s="905">
        <v>9.0</v>
      </c>
      <c r="AC112" s="905">
        <v>9.0</v>
      </c>
      <c r="AD112" s="905">
        <v>9.0</v>
      </c>
      <c r="AE112" s="905">
        <v>9.0</v>
      </c>
      <c r="AF112" s="971"/>
      <c r="AG112" s="971"/>
      <c r="AH112" s="905">
        <v>9.0</v>
      </c>
      <c r="AI112" s="905">
        <v>9.0</v>
      </c>
      <c r="AJ112" s="404">
        <f t="shared" si="15"/>
        <v>16</v>
      </c>
      <c r="AK112" s="237"/>
    </row>
    <row r="113" ht="18.0" customHeight="1">
      <c r="A113" s="1010">
        <v>32.0</v>
      </c>
      <c r="B113" s="1366" t="s">
        <v>814</v>
      </c>
      <c r="C113" s="1261" t="s">
        <v>815</v>
      </c>
      <c r="D113" s="863" t="s">
        <v>792</v>
      </c>
      <c r="E113" s="971"/>
      <c r="F113" s="905">
        <v>9.0</v>
      </c>
      <c r="G113" s="905">
        <v>9.0</v>
      </c>
      <c r="H113" s="905">
        <v>9.0</v>
      </c>
      <c r="I113" s="905">
        <v>9.0</v>
      </c>
      <c r="J113" s="905">
        <v>9.0</v>
      </c>
      <c r="K113" s="971"/>
      <c r="L113" s="971"/>
      <c r="M113" s="971"/>
      <c r="N113" s="905">
        <v>9.0</v>
      </c>
      <c r="O113" s="905">
        <v>9.0</v>
      </c>
      <c r="P113" s="905">
        <v>9.0</v>
      </c>
      <c r="Q113" s="905">
        <v>9.0</v>
      </c>
      <c r="R113" s="971"/>
      <c r="S113" s="971"/>
      <c r="T113" s="905">
        <v>9.0</v>
      </c>
      <c r="U113" s="905">
        <v>9.0</v>
      </c>
      <c r="V113" s="905">
        <v>9.0</v>
      </c>
      <c r="W113" s="905">
        <v>9.0</v>
      </c>
      <c r="X113" s="905">
        <v>9.0</v>
      </c>
      <c r="Y113" s="971"/>
      <c r="Z113" s="971"/>
      <c r="AA113" s="905">
        <v>9.0</v>
      </c>
      <c r="AB113" s="905">
        <v>9.0</v>
      </c>
      <c r="AC113" s="905">
        <v>9.0</v>
      </c>
      <c r="AD113" s="905">
        <v>9.0</v>
      </c>
      <c r="AE113" s="905">
        <v>9.0</v>
      </c>
      <c r="AF113" s="971"/>
      <c r="AG113" s="971"/>
      <c r="AH113" s="905">
        <v>9.0</v>
      </c>
      <c r="AI113" s="905">
        <v>9.0</v>
      </c>
      <c r="AJ113" s="404">
        <f t="shared" si="15"/>
        <v>21</v>
      </c>
      <c r="AK113" s="237"/>
    </row>
    <row r="114" ht="18.0" customHeight="1">
      <c r="A114" s="1010">
        <v>33.0</v>
      </c>
      <c r="B114" s="1366" t="s">
        <v>812</v>
      </c>
      <c r="C114" s="1010" t="s">
        <v>140</v>
      </c>
      <c r="D114" s="863" t="s">
        <v>792</v>
      </c>
      <c r="E114" s="971"/>
      <c r="F114" s="905">
        <v>9.0</v>
      </c>
      <c r="G114" s="905">
        <v>9.0</v>
      </c>
      <c r="H114" s="905">
        <v>9.0</v>
      </c>
      <c r="I114" s="905">
        <v>9.0</v>
      </c>
      <c r="J114" s="905">
        <v>9.0</v>
      </c>
      <c r="K114" s="971"/>
      <c r="L114" s="971"/>
      <c r="M114" s="971"/>
      <c r="N114" s="905">
        <v>9.0</v>
      </c>
      <c r="O114" s="905">
        <v>9.0</v>
      </c>
      <c r="P114" s="905">
        <v>9.0</v>
      </c>
      <c r="Q114" s="905">
        <v>9.0</v>
      </c>
      <c r="R114" s="971"/>
      <c r="S114" s="971"/>
      <c r="T114" s="905">
        <v>9.0</v>
      </c>
      <c r="U114" s="905">
        <v>9.0</v>
      </c>
      <c r="V114" s="905">
        <v>9.0</v>
      </c>
      <c r="W114" s="905">
        <v>9.0</v>
      </c>
      <c r="X114" s="905">
        <v>9.0</v>
      </c>
      <c r="Y114" s="971"/>
      <c r="Z114" s="971"/>
      <c r="AA114" s="905">
        <v>9.0</v>
      </c>
      <c r="AB114" s="905">
        <v>9.0</v>
      </c>
      <c r="AC114" s="905">
        <v>9.0</v>
      </c>
      <c r="AD114" s="905">
        <v>9.0</v>
      </c>
      <c r="AE114" s="905">
        <v>9.0</v>
      </c>
      <c r="AF114" s="971"/>
      <c r="AG114" s="971"/>
      <c r="AH114" s="905">
        <v>9.0</v>
      </c>
      <c r="AI114" s="905">
        <v>9.0</v>
      </c>
      <c r="AJ114" s="404">
        <f t="shared" si="15"/>
        <v>21</v>
      </c>
      <c r="AK114" s="237"/>
    </row>
    <row r="115" ht="18.0" customHeight="1">
      <c r="A115" s="1010">
        <v>34.0</v>
      </c>
      <c r="B115" s="1366" t="s">
        <v>813</v>
      </c>
      <c r="C115" s="1010" t="s">
        <v>286</v>
      </c>
      <c r="D115" s="863" t="s">
        <v>792</v>
      </c>
      <c r="E115" s="971"/>
      <c r="F115" s="905">
        <v>9.0</v>
      </c>
      <c r="G115" s="905">
        <v>9.0</v>
      </c>
      <c r="H115" s="905">
        <v>9.0</v>
      </c>
      <c r="I115" s="905">
        <v>9.0</v>
      </c>
      <c r="J115" s="905">
        <v>9.0</v>
      </c>
      <c r="K115" s="971"/>
      <c r="L115" s="971"/>
      <c r="M115" s="971"/>
      <c r="N115" s="905">
        <v>9.0</v>
      </c>
      <c r="O115" s="905">
        <v>9.0</v>
      </c>
      <c r="P115" s="905">
        <v>9.0</v>
      </c>
      <c r="Q115" s="905">
        <v>9.0</v>
      </c>
      <c r="R115" s="971"/>
      <c r="S115" s="971"/>
      <c r="T115" s="905">
        <v>9.0</v>
      </c>
      <c r="U115" s="905">
        <v>9.0</v>
      </c>
      <c r="V115" s="905">
        <v>9.0</v>
      </c>
      <c r="W115" s="905">
        <v>9.0</v>
      </c>
      <c r="X115" s="905">
        <v>9.0</v>
      </c>
      <c r="Y115" s="971"/>
      <c r="Z115" s="971"/>
      <c r="AA115" s="905">
        <v>9.0</v>
      </c>
      <c r="AB115" s="905">
        <v>9.0</v>
      </c>
      <c r="AC115" s="905">
        <v>9.0</v>
      </c>
      <c r="AD115" s="905">
        <v>9.0</v>
      </c>
      <c r="AE115" s="905">
        <v>9.0</v>
      </c>
      <c r="AF115" s="971"/>
      <c r="AG115" s="971"/>
      <c r="AH115" s="905">
        <v>9.0</v>
      </c>
      <c r="AI115" s="905">
        <v>9.0</v>
      </c>
      <c r="AJ115" s="404">
        <f t="shared" si="15"/>
        <v>21</v>
      </c>
      <c r="AK115" s="237"/>
    </row>
    <row r="116" ht="15.75" customHeight="1">
      <c r="A116" s="89"/>
      <c r="B116" s="1296" t="s">
        <v>943</v>
      </c>
      <c r="C116" s="89"/>
      <c r="D116" s="863" t="s">
        <v>792</v>
      </c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1162"/>
      <c r="V116" s="1162"/>
      <c r="W116" s="89"/>
      <c r="X116" s="89"/>
      <c r="Y116" s="89"/>
      <c r="Z116" s="89"/>
      <c r="AA116" s="1163"/>
      <c r="AB116" s="1163"/>
      <c r="AC116" s="1163"/>
      <c r="AD116" s="89"/>
      <c r="AE116" s="89"/>
      <c r="AF116" s="89"/>
      <c r="AG116" s="89"/>
      <c r="AH116" s="89"/>
      <c r="AI116" s="89"/>
      <c r="AJ116" s="89"/>
      <c r="AK116" s="89"/>
    </row>
    <row r="117" ht="15.75" customHeight="1">
      <c r="A117" s="19">
        <v>1.0</v>
      </c>
      <c r="B117" s="1372" t="s">
        <v>909</v>
      </c>
      <c r="C117" s="1373"/>
      <c r="D117" s="930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1162"/>
      <c r="V117" s="1162"/>
      <c r="W117" s="89"/>
      <c r="X117" s="89"/>
      <c r="Y117" s="89"/>
      <c r="Z117" s="89"/>
      <c r="AA117" s="1163"/>
      <c r="AB117" s="1163"/>
      <c r="AC117" s="1163"/>
      <c r="AD117" s="89"/>
      <c r="AE117" s="89"/>
      <c r="AF117" s="89"/>
      <c r="AG117" s="89"/>
      <c r="AH117" s="89"/>
      <c r="AI117" s="89"/>
      <c r="AJ117" s="89"/>
      <c r="AK117" s="89"/>
    </row>
    <row r="118" ht="15.75" customHeight="1">
      <c r="A118" s="807">
        <v>2.0</v>
      </c>
      <c r="B118" s="1372" t="s">
        <v>911</v>
      </c>
      <c r="C118" s="1373"/>
      <c r="D118" s="863" t="s">
        <v>792</v>
      </c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1162"/>
      <c r="V118" s="1162"/>
      <c r="W118" s="89"/>
      <c r="X118" s="89"/>
      <c r="Y118" s="89"/>
      <c r="Z118" s="89"/>
      <c r="AA118" s="1163"/>
      <c r="AB118" s="1163"/>
      <c r="AC118" s="1163"/>
      <c r="AD118" s="89"/>
      <c r="AE118" s="89"/>
      <c r="AF118" s="89"/>
      <c r="AG118" s="89"/>
      <c r="AH118" s="89"/>
      <c r="AI118" s="89"/>
      <c r="AJ118" s="89"/>
      <c r="AK118" s="89"/>
    </row>
    <row r="119" ht="15.75" customHeight="1">
      <c r="A119" s="19">
        <v>3.0</v>
      </c>
      <c r="B119" s="1372" t="s">
        <v>913</v>
      </c>
      <c r="C119" s="1373"/>
      <c r="D119" s="863" t="s">
        <v>792</v>
      </c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1162"/>
      <c r="V119" s="1162"/>
      <c r="W119" s="89"/>
      <c r="X119" s="89"/>
      <c r="Y119" s="89"/>
      <c r="Z119" s="89"/>
      <c r="AA119" s="1163"/>
      <c r="AB119" s="1163"/>
      <c r="AC119" s="1163"/>
      <c r="AD119" s="89"/>
      <c r="AE119" s="89"/>
      <c r="AF119" s="89"/>
      <c r="AG119" s="89"/>
      <c r="AH119" s="89"/>
      <c r="AI119" s="89"/>
      <c r="AJ119" s="89"/>
      <c r="AK119" s="89"/>
    </row>
    <row r="120" ht="15.75" customHeight="1">
      <c r="A120" s="807">
        <v>4.0</v>
      </c>
      <c r="B120" s="1372" t="s">
        <v>914</v>
      </c>
      <c r="C120" s="1373"/>
      <c r="D120" s="821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1162"/>
      <c r="V120" s="1162"/>
      <c r="W120" s="89"/>
      <c r="X120" s="89"/>
      <c r="Y120" s="89"/>
      <c r="Z120" s="89"/>
      <c r="AA120" s="1163"/>
      <c r="AB120" s="1163"/>
      <c r="AC120" s="1163"/>
      <c r="AD120" s="89"/>
      <c r="AE120" s="89"/>
      <c r="AF120" s="89"/>
      <c r="AG120" s="89"/>
      <c r="AH120" s="89"/>
      <c r="AI120" s="89"/>
      <c r="AJ120" s="89"/>
      <c r="AK120" s="89"/>
    </row>
    <row r="121" ht="15.75" customHeight="1">
      <c r="A121" s="19">
        <v>5.0</v>
      </c>
      <c r="B121" s="1372" t="s">
        <v>915</v>
      </c>
      <c r="C121" s="1373"/>
      <c r="D121" s="863" t="s">
        <v>792</v>
      </c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1162"/>
      <c r="V121" s="1162"/>
      <c r="W121" s="89"/>
      <c r="X121" s="89"/>
      <c r="Y121" s="89"/>
      <c r="Z121" s="89"/>
      <c r="AA121" s="1163"/>
      <c r="AB121" s="1163"/>
      <c r="AC121" s="1163"/>
      <c r="AD121" s="89"/>
      <c r="AE121" s="89"/>
      <c r="AF121" s="89"/>
      <c r="AG121" s="89"/>
      <c r="AH121" s="89"/>
      <c r="AI121" s="89"/>
      <c r="AJ121" s="89"/>
      <c r="AK121" s="89"/>
    </row>
    <row r="122" ht="15.75" customHeight="1">
      <c r="A122" s="807">
        <v>6.0</v>
      </c>
      <c r="B122" s="1372" t="s">
        <v>916</v>
      </c>
      <c r="C122" s="1373"/>
      <c r="D122" s="863" t="s">
        <v>792</v>
      </c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1162"/>
      <c r="V122" s="1162"/>
      <c r="W122" s="89"/>
      <c r="X122" s="89"/>
      <c r="Y122" s="89"/>
      <c r="Z122" s="89"/>
      <c r="AA122" s="1163"/>
      <c r="AB122" s="1163"/>
      <c r="AC122" s="1163"/>
      <c r="AD122" s="89"/>
      <c r="AE122" s="89"/>
      <c r="AF122" s="89"/>
      <c r="AG122" s="89"/>
      <c r="AH122" s="89"/>
      <c r="AI122" s="89"/>
      <c r="AJ122" s="89"/>
      <c r="AK122" s="89"/>
    </row>
    <row r="123" ht="15.75" customHeight="1">
      <c r="A123" s="19">
        <v>7.0</v>
      </c>
      <c r="B123" s="1148" t="s">
        <v>917</v>
      </c>
      <c r="C123" s="1373"/>
      <c r="D123" s="863" t="s">
        <v>792</v>
      </c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</row>
    <row r="124" ht="15.75" customHeight="1">
      <c r="A124" s="807">
        <v>8.0</v>
      </c>
      <c r="B124" s="939" t="s">
        <v>918</v>
      </c>
      <c r="C124" s="1373"/>
      <c r="D124" s="863" t="s">
        <v>792</v>
      </c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1162"/>
      <c r="V126" s="1162"/>
      <c r="W126" s="89"/>
      <c r="X126" s="89"/>
      <c r="Y126" s="89"/>
      <c r="Z126" s="89"/>
      <c r="AA126" s="1163"/>
      <c r="AB126" s="1163"/>
      <c r="AC126" s="1163"/>
      <c r="AD126" s="89"/>
      <c r="AE126" s="89"/>
      <c r="AF126" s="89"/>
      <c r="AG126" s="89"/>
      <c r="AH126" s="89"/>
      <c r="AI126" s="89"/>
      <c r="AJ126" s="89"/>
      <c r="AK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1162"/>
      <c r="V127" s="1162"/>
      <c r="W127" s="89"/>
      <c r="X127" s="89"/>
      <c r="Y127" s="89"/>
      <c r="Z127" s="89"/>
      <c r="AA127" s="1163"/>
      <c r="AB127" s="1163"/>
      <c r="AC127" s="1163"/>
      <c r="AD127" s="89"/>
      <c r="AE127" s="89"/>
      <c r="AF127" s="89"/>
      <c r="AG127" s="89"/>
      <c r="AH127" s="89"/>
      <c r="AI127" s="89"/>
      <c r="AJ127" s="89"/>
      <c r="AK127" s="89"/>
    </row>
  </sheetData>
  <mergeCells count="13">
    <mergeCell ref="C76:C80"/>
    <mergeCell ref="C82:C84"/>
    <mergeCell ref="C86:C87"/>
    <mergeCell ref="C89:C90"/>
    <mergeCell ref="C92:C94"/>
    <mergeCell ref="K111:L111"/>
    <mergeCell ref="C1:AH1"/>
    <mergeCell ref="C3:C33"/>
    <mergeCell ref="C39:C40"/>
    <mergeCell ref="C42:C44"/>
    <mergeCell ref="D49:AJ53"/>
    <mergeCell ref="N61:Q61"/>
    <mergeCell ref="H62:J62"/>
  </mergeCells>
  <conditionalFormatting sqref="AJ3:AJ35 AJ54:AJ57 AJ64:AJ74 AJ76:AJ80 AJ82:AJ84 AJ86:AJ87 AJ89:AJ90 AJ92:AJ94 AJ96:AJ98 AJ100:AJ115">
    <cfRule type="colorScale" priority="1">
      <colorScale>
        <cfvo type="formula" val="19"/>
        <cfvo type="formula" val="21"/>
        <cfvo type="formula" val="23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57"/>
    <col customWidth="1" min="2" max="2" width="26.57"/>
    <col customWidth="1" min="3" max="4" width="14.86"/>
    <col customWidth="1" min="5" max="34" width="5.86"/>
    <col customWidth="1" hidden="1" min="35" max="35" width="5.86"/>
    <col customWidth="1" min="36" max="37" width="8.0"/>
  </cols>
  <sheetData>
    <row r="1" ht="18.75" customHeight="1">
      <c r="A1" s="1272" t="s">
        <v>944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945</v>
      </c>
      <c r="E2" s="897">
        <v>1.0</v>
      </c>
      <c r="F2" s="297">
        <v>2.0</v>
      </c>
      <c r="G2" s="297">
        <v>3.0</v>
      </c>
      <c r="H2" s="166">
        <v>4.0</v>
      </c>
      <c r="I2" s="298">
        <v>5.0</v>
      </c>
      <c r="J2" s="328">
        <v>6.0</v>
      </c>
      <c r="K2" s="212">
        <v>7.0</v>
      </c>
      <c r="L2" s="165">
        <v>8.0</v>
      </c>
      <c r="M2" s="165">
        <v>9.0</v>
      </c>
      <c r="N2" s="165">
        <v>10.0</v>
      </c>
      <c r="O2" s="166">
        <v>11.0</v>
      </c>
      <c r="P2" s="166">
        <v>12.0</v>
      </c>
      <c r="Q2" s="165">
        <v>13.0</v>
      </c>
      <c r="R2" s="165">
        <v>14.0</v>
      </c>
      <c r="S2" s="165">
        <v>15.0</v>
      </c>
      <c r="T2" s="165">
        <v>16.0</v>
      </c>
      <c r="U2" s="165">
        <v>17.0</v>
      </c>
      <c r="V2" s="166">
        <v>18.0</v>
      </c>
      <c r="W2" s="166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5">
        <v>24.0</v>
      </c>
      <c r="AC2" s="166">
        <v>25.0</v>
      </c>
      <c r="AD2" s="166">
        <v>26.0</v>
      </c>
      <c r="AE2" s="165">
        <v>27.0</v>
      </c>
      <c r="AF2" s="165">
        <v>28.0</v>
      </c>
      <c r="AG2" s="165">
        <v>29.0</v>
      </c>
      <c r="AH2" s="897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042" t="s">
        <v>946</v>
      </c>
      <c r="C3" s="22" t="s">
        <v>736</v>
      </c>
      <c r="D3" s="863" t="s">
        <v>792</v>
      </c>
      <c r="E3" s="898">
        <v>12.0</v>
      </c>
      <c r="F3" s="905"/>
      <c r="G3" s="905">
        <v>9.0</v>
      </c>
      <c r="H3" s="971"/>
      <c r="I3" s="971">
        <v>9.0</v>
      </c>
      <c r="J3" s="898">
        <v>12.0</v>
      </c>
      <c r="K3" s="983"/>
      <c r="L3" s="983"/>
      <c r="M3" s="983"/>
      <c r="N3" s="983"/>
      <c r="O3" s="983"/>
      <c r="P3" s="983"/>
      <c r="Q3" s="983"/>
      <c r="R3" s="983"/>
      <c r="S3" s="1177"/>
      <c r="T3" s="983"/>
      <c r="U3" s="983"/>
      <c r="V3" s="1177"/>
      <c r="W3" s="983"/>
      <c r="X3" s="983"/>
      <c r="Y3" s="983"/>
      <c r="Z3" s="983"/>
      <c r="AA3" s="983"/>
      <c r="AB3" s="1177"/>
      <c r="AC3" s="983"/>
      <c r="AD3" s="983"/>
      <c r="AE3" s="983"/>
      <c r="AF3" s="983"/>
      <c r="AG3" s="983"/>
      <c r="AH3" s="983"/>
      <c r="AI3" s="905"/>
      <c r="AJ3" s="404">
        <f t="shared" ref="AJ3:AJ32" si="1">COUNT(E3:AI3)</f>
        <v>4</v>
      </c>
      <c r="AK3" s="1030">
        <v>1.0</v>
      </c>
    </row>
    <row r="4" ht="15.0" customHeight="1">
      <c r="A4" s="19">
        <v>2.0</v>
      </c>
      <c r="B4" s="1148" t="s">
        <v>826</v>
      </c>
      <c r="C4" s="32"/>
      <c r="D4" s="863" t="s">
        <v>792</v>
      </c>
      <c r="E4" s="905">
        <v>9.0</v>
      </c>
      <c r="F4" s="905">
        <v>9.0</v>
      </c>
      <c r="G4" s="1374"/>
      <c r="H4" s="971"/>
      <c r="I4" s="971"/>
      <c r="J4" s="905">
        <v>9.0</v>
      </c>
      <c r="K4" s="898">
        <v>12.0</v>
      </c>
      <c r="L4" s="905">
        <v>9.0</v>
      </c>
      <c r="M4" s="905">
        <v>9.0</v>
      </c>
      <c r="N4" s="905"/>
      <c r="O4" s="971"/>
      <c r="P4" s="898">
        <v>12.0</v>
      </c>
      <c r="Q4" s="978"/>
      <c r="R4" s="978"/>
      <c r="S4" s="978"/>
      <c r="T4" s="988"/>
      <c r="U4" s="978"/>
      <c r="V4" s="978"/>
      <c r="W4" s="978"/>
      <c r="X4" s="988"/>
      <c r="Y4" s="978"/>
      <c r="Z4" s="978"/>
      <c r="AA4" s="978"/>
      <c r="AB4" s="978"/>
      <c r="AC4" s="988"/>
      <c r="AD4" s="978"/>
      <c r="AE4" s="898">
        <v>12.0</v>
      </c>
      <c r="AF4" s="905"/>
      <c r="AG4" s="1395">
        <v>9.0</v>
      </c>
      <c r="AH4" s="1395">
        <v>9.0</v>
      </c>
      <c r="AI4" s="1031"/>
      <c r="AJ4" s="404">
        <f t="shared" si="1"/>
        <v>10</v>
      </c>
      <c r="AK4" s="1030">
        <v>1.0</v>
      </c>
    </row>
    <row r="5" ht="15.0" customHeight="1">
      <c r="A5" s="19">
        <v>3.0</v>
      </c>
      <c r="B5" s="1148" t="s">
        <v>921</v>
      </c>
      <c r="C5" s="32"/>
      <c r="D5" s="863" t="s">
        <v>792</v>
      </c>
      <c r="E5" s="1274">
        <v>9.0</v>
      </c>
      <c r="F5" s="905">
        <v>9.0</v>
      </c>
      <c r="G5" s="905">
        <v>9.0</v>
      </c>
      <c r="H5" s="971"/>
      <c r="I5" s="971"/>
      <c r="J5" s="905">
        <v>9.0</v>
      </c>
      <c r="K5" s="905">
        <v>9.0</v>
      </c>
      <c r="L5" s="898">
        <v>12.0</v>
      </c>
      <c r="M5" s="905">
        <v>9.0</v>
      </c>
      <c r="N5" s="905">
        <v>9.0</v>
      </c>
      <c r="O5" s="898">
        <v>12.0</v>
      </c>
      <c r="P5" s="971"/>
      <c r="Q5" s="905">
        <v>9.0</v>
      </c>
      <c r="R5" s="905"/>
      <c r="S5" s="905">
        <v>9.0</v>
      </c>
      <c r="T5" s="905">
        <v>9.0</v>
      </c>
      <c r="U5" s="898">
        <v>12.0</v>
      </c>
      <c r="V5" s="971"/>
      <c r="W5" s="971"/>
      <c r="X5" s="905">
        <v>9.0</v>
      </c>
      <c r="Y5" s="898">
        <v>12.0</v>
      </c>
      <c r="Z5" s="905">
        <v>9.0</v>
      </c>
      <c r="AA5" s="905">
        <v>9.0</v>
      </c>
      <c r="AB5" s="905"/>
      <c r="AC5" s="971"/>
      <c r="AD5" s="898">
        <v>12.0</v>
      </c>
      <c r="AE5" s="905">
        <v>9.0</v>
      </c>
      <c r="AF5" s="905">
        <v>9.0</v>
      </c>
      <c r="AG5" s="905">
        <v>9.0</v>
      </c>
      <c r="AH5" s="905">
        <v>9.0</v>
      </c>
      <c r="AI5" s="905"/>
      <c r="AJ5" s="404">
        <f t="shared" si="1"/>
        <v>22</v>
      </c>
      <c r="AK5" s="1030">
        <v>1.0</v>
      </c>
    </row>
    <row r="6" ht="15.0" customHeight="1">
      <c r="A6" s="19">
        <v>4.0</v>
      </c>
      <c r="B6" s="1307" t="s">
        <v>933</v>
      </c>
      <c r="C6" s="32"/>
      <c r="D6" s="863" t="s">
        <v>792</v>
      </c>
      <c r="E6" s="905">
        <v>9.0</v>
      </c>
      <c r="F6" s="905">
        <v>9.0</v>
      </c>
      <c r="G6" s="905">
        <v>9.0</v>
      </c>
      <c r="H6" s="971"/>
      <c r="I6" s="971"/>
      <c r="J6" s="905">
        <v>9.0</v>
      </c>
      <c r="K6" s="898">
        <v>12.0</v>
      </c>
      <c r="L6" s="905">
        <v>9.0</v>
      </c>
      <c r="M6" s="905">
        <v>9.0</v>
      </c>
      <c r="N6" s="905">
        <v>9.0</v>
      </c>
      <c r="O6" s="971"/>
      <c r="P6" s="971"/>
      <c r="Q6" s="905">
        <v>9.0</v>
      </c>
      <c r="R6" s="905">
        <v>9.0</v>
      </c>
      <c r="S6" s="905">
        <v>9.0</v>
      </c>
      <c r="T6" s="905">
        <v>9.0</v>
      </c>
      <c r="U6" s="905">
        <v>9.0</v>
      </c>
      <c r="V6" s="971"/>
      <c r="W6" s="971"/>
      <c r="X6" s="905">
        <v>9.0</v>
      </c>
      <c r="Y6" s="1274">
        <v>9.0</v>
      </c>
      <c r="Z6" s="898">
        <v>12.0</v>
      </c>
      <c r="AA6" s="1274">
        <v>9.0</v>
      </c>
      <c r="AB6" s="905">
        <v>9.0</v>
      </c>
      <c r="AC6" s="971">
        <v>9.0</v>
      </c>
      <c r="AD6" s="971"/>
      <c r="AE6" s="905">
        <v>9.0</v>
      </c>
      <c r="AF6" s="905"/>
      <c r="AG6" s="905">
        <v>9.0</v>
      </c>
      <c r="AH6" s="898">
        <v>12.0</v>
      </c>
      <c r="AI6" s="905"/>
      <c r="AJ6" s="404">
        <f t="shared" si="1"/>
        <v>22</v>
      </c>
      <c r="AK6" s="1030">
        <v>1.0</v>
      </c>
    </row>
    <row r="7" ht="15.0" customHeight="1">
      <c r="A7" s="19">
        <v>5.0</v>
      </c>
      <c r="B7" s="1307" t="s">
        <v>935</v>
      </c>
      <c r="C7" s="32"/>
      <c r="D7" s="866" t="s">
        <v>792</v>
      </c>
      <c r="E7" s="925"/>
      <c r="F7" s="925"/>
      <c r="G7" s="925"/>
      <c r="H7" s="971"/>
      <c r="I7" s="971"/>
      <c r="J7" s="905">
        <v>9.0</v>
      </c>
      <c r="K7" s="905">
        <v>9.0</v>
      </c>
      <c r="L7" s="898">
        <v>12.0</v>
      </c>
      <c r="M7" s="905"/>
      <c r="N7" s="905">
        <v>9.0</v>
      </c>
      <c r="O7" s="971">
        <v>9.0</v>
      </c>
      <c r="P7" s="971"/>
      <c r="Q7" s="905">
        <v>9.0</v>
      </c>
      <c r="R7" s="905">
        <v>9.0</v>
      </c>
      <c r="S7" s="905">
        <v>9.0</v>
      </c>
      <c r="T7" s="905">
        <v>9.0</v>
      </c>
      <c r="U7" s="905">
        <v>9.0</v>
      </c>
      <c r="V7" s="971"/>
      <c r="W7" s="971"/>
      <c r="X7" s="905">
        <v>9.0</v>
      </c>
      <c r="Y7" s="905">
        <v>9.0</v>
      </c>
      <c r="Z7" s="905">
        <v>9.0</v>
      </c>
      <c r="AA7" s="898">
        <v>12.0</v>
      </c>
      <c r="AB7" s="905">
        <v>9.0</v>
      </c>
      <c r="AC7" s="971"/>
      <c r="AD7" s="971"/>
      <c r="AE7" s="898">
        <v>12.0</v>
      </c>
      <c r="AF7" s="905">
        <v>9.0</v>
      </c>
      <c r="AG7" s="905">
        <v>9.0</v>
      </c>
      <c r="AH7" s="905">
        <v>9.0</v>
      </c>
      <c r="AI7" s="905"/>
      <c r="AJ7" s="404">
        <f t="shared" si="1"/>
        <v>19</v>
      </c>
      <c r="AK7" s="1030">
        <v>1.0</v>
      </c>
    </row>
    <row r="8" ht="15.0" customHeight="1">
      <c r="A8" s="19">
        <v>6.0</v>
      </c>
      <c r="B8" s="1148" t="s">
        <v>827</v>
      </c>
      <c r="C8" s="32"/>
      <c r="D8" s="863" t="s">
        <v>792</v>
      </c>
      <c r="E8" s="905">
        <v>9.0</v>
      </c>
      <c r="F8" s="905">
        <v>9.0</v>
      </c>
      <c r="G8" s="898">
        <v>12.0</v>
      </c>
      <c r="H8" s="971">
        <v>9.0</v>
      </c>
      <c r="I8" s="971"/>
      <c r="J8" s="905"/>
      <c r="K8" s="905">
        <v>9.0</v>
      </c>
      <c r="L8" s="905">
        <v>9.0</v>
      </c>
      <c r="M8" s="905">
        <v>9.0</v>
      </c>
      <c r="N8" s="898">
        <v>12.0</v>
      </c>
      <c r="O8" s="971"/>
      <c r="P8" s="971"/>
      <c r="Q8" s="905">
        <v>9.0</v>
      </c>
      <c r="R8" s="898">
        <v>12.0</v>
      </c>
      <c r="S8" s="905">
        <v>9.0</v>
      </c>
      <c r="T8" s="905"/>
      <c r="U8" s="905">
        <v>9.0</v>
      </c>
      <c r="V8" s="971"/>
      <c r="W8" s="971">
        <v>9.0</v>
      </c>
      <c r="X8" s="988"/>
      <c r="Y8" s="978"/>
      <c r="Z8" s="978"/>
      <c r="AA8" s="978"/>
      <c r="AB8" s="978"/>
      <c r="AC8" s="978"/>
      <c r="AD8" s="978"/>
      <c r="AE8" s="978"/>
      <c r="AF8" s="978"/>
      <c r="AG8" s="988"/>
      <c r="AH8" s="978"/>
      <c r="AI8" s="905"/>
      <c r="AJ8" s="404">
        <f t="shared" si="1"/>
        <v>13</v>
      </c>
      <c r="AK8" s="1030">
        <v>1.0</v>
      </c>
    </row>
    <row r="9" ht="15.0" customHeight="1">
      <c r="A9" s="19">
        <v>7.0</v>
      </c>
      <c r="B9" s="1148" t="s">
        <v>198</v>
      </c>
      <c r="C9" s="32"/>
      <c r="D9" s="863" t="s">
        <v>792</v>
      </c>
      <c r="E9" s="905">
        <v>9.0</v>
      </c>
      <c r="F9" s="898">
        <v>12.0</v>
      </c>
      <c r="G9" s="905">
        <v>9.0</v>
      </c>
      <c r="H9" s="971"/>
      <c r="I9" s="971"/>
      <c r="J9" s="905">
        <v>9.0</v>
      </c>
      <c r="K9" s="905">
        <v>9.0</v>
      </c>
      <c r="L9" s="905">
        <v>9.0</v>
      </c>
      <c r="M9" s="898">
        <v>12.0</v>
      </c>
      <c r="N9" s="905"/>
      <c r="O9" s="971"/>
      <c r="P9" s="971">
        <v>9.0</v>
      </c>
      <c r="Q9" s="898">
        <v>12.0</v>
      </c>
      <c r="R9" s="905">
        <v>9.0</v>
      </c>
      <c r="S9" s="905">
        <v>9.0</v>
      </c>
      <c r="T9" s="905">
        <v>9.0</v>
      </c>
      <c r="U9" s="905">
        <v>9.0</v>
      </c>
      <c r="V9" s="971"/>
      <c r="W9" s="971"/>
      <c r="X9" s="905">
        <v>9.0</v>
      </c>
      <c r="Y9" s="905">
        <v>9.0</v>
      </c>
      <c r="Z9" s="905">
        <v>9.0</v>
      </c>
      <c r="AA9" s="905">
        <v>9.0</v>
      </c>
      <c r="AB9" s="898">
        <v>12.0</v>
      </c>
      <c r="AC9" s="971">
        <v>9.0</v>
      </c>
      <c r="AD9" s="971"/>
      <c r="AE9" s="905">
        <v>9.0</v>
      </c>
      <c r="AF9" s="898">
        <v>12.0</v>
      </c>
      <c r="AG9" s="905"/>
      <c r="AH9" s="905">
        <v>9.0</v>
      </c>
      <c r="AI9" s="1031"/>
      <c r="AJ9" s="404">
        <f t="shared" si="1"/>
        <v>22</v>
      </c>
      <c r="AK9" s="1030">
        <v>1.0</v>
      </c>
    </row>
    <row r="10" ht="15.0" customHeight="1">
      <c r="A10" s="19">
        <v>8.0</v>
      </c>
      <c r="B10" s="1307" t="s">
        <v>892</v>
      </c>
      <c r="C10" s="32"/>
      <c r="D10" s="863" t="s">
        <v>792</v>
      </c>
      <c r="E10" s="1274">
        <v>9.0</v>
      </c>
      <c r="F10" s="905">
        <v>9.0</v>
      </c>
      <c r="G10" s="898">
        <v>12.0</v>
      </c>
      <c r="H10" s="971"/>
      <c r="I10" s="971"/>
      <c r="J10" s="898">
        <v>12.0</v>
      </c>
      <c r="K10" s="905">
        <v>9.0</v>
      </c>
      <c r="L10" s="905">
        <v>9.0</v>
      </c>
      <c r="M10" s="905"/>
      <c r="N10" s="905">
        <v>9.0</v>
      </c>
      <c r="O10" s="898">
        <v>12.0</v>
      </c>
      <c r="P10" s="971"/>
      <c r="Q10" s="905">
        <v>9.0</v>
      </c>
      <c r="R10" s="905">
        <v>9.0</v>
      </c>
      <c r="S10" s="898">
        <v>12.0</v>
      </c>
      <c r="T10" s="905">
        <v>9.0</v>
      </c>
      <c r="U10" s="1274">
        <v>9.0</v>
      </c>
      <c r="V10" s="971"/>
      <c r="W10" s="971"/>
      <c r="X10" s="1274">
        <v>9.0</v>
      </c>
      <c r="Y10" s="898">
        <v>12.0</v>
      </c>
      <c r="Z10" s="905">
        <v>9.0</v>
      </c>
      <c r="AA10" s="905">
        <v>9.0</v>
      </c>
      <c r="AB10" s="905"/>
      <c r="AC10" s="971"/>
      <c r="AD10" s="898">
        <v>12.0</v>
      </c>
      <c r="AE10" s="905">
        <v>9.0</v>
      </c>
      <c r="AF10" s="905">
        <v>9.0</v>
      </c>
      <c r="AG10" s="905">
        <v>9.0</v>
      </c>
      <c r="AH10" s="898">
        <v>12.0</v>
      </c>
      <c r="AI10" s="905"/>
      <c r="AJ10" s="404">
        <f t="shared" si="1"/>
        <v>22</v>
      </c>
      <c r="AK10" s="1030">
        <v>1.0</v>
      </c>
    </row>
    <row r="11" ht="15.0" customHeight="1">
      <c r="A11" s="19">
        <v>9.0</v>
      </c>
      <c r="B11" s="1148" t="s">
        <v>23</v>
      </c>
      <c r="C11" s="32"/>
      <c r="D11" s="863" t="s">
        <v>792</v>
      </c>
      <c r="E11" s="898">
        <v>12.0</v>
      </c>
      <c r="F11" s="905">
        <v>9.0</v>
      </c>
      <c r="G11" s="905">
        <v>9.0</v>
      </c>
      <c r="H11" s="898">
        <v>12.0</v>
      </c>
      <c r="I11" s="971"/>
      <c r="J11" s="905">
        <v>9.0</v>
      </c>
      <c r="K11" s="898">
        <v>12.0</v>
      </c>
      <c r="L11" s="905">
        <v>9.0</v>
      </c>
      <c r="M11" s="905"/>
      <c r="N11" s="905"/>
      <c r="O11" s="971"/>
      <c r="P11" s="898">
        <v>12.0</v>
      </c>
      <c r="Q11" s="905">
        <v>9.0</v>
      </c>
      <c r="R11" s="905">
        <v>9.0</v>
      </c>
      <c r="S11" s="905">
        <v>9.0</v>
      </c>
      <c r="T11" s="898">
        <v>12.0</v>
      </c>
      <c r="U11" s="905">
        <v>9.0</v>
      </c>
      <c r="V11" s="971"/>
      <c r="W11" s="971"/>
      <c r="X11" s="905">
        <v>9.0</v>
      </c>
      <c r="Y11" s="905">
        <v>9.0</v>
      </c>
      <c r="Z11" s="898">
        <v>12.0</v>
      </c>
      <c r="AA11" s="905">
        <v>9.0</v>
      </c>
      <c r="AB11" s="1395">
        <v>9.0</v>
      </c>
      <c r="AC11" s="971"/>
      <c r="AD11" s="971"/>
      <c r="AE11" s="905">
        <v>9.0</v>
      </c>
      <c r="AF11" s="905">
        <v>9.0</v>
      </c>
      <c r="AG11" s="1395">
        <v>9.0</v>
      </c>
      <c r="AH11" s="1396">
        <v>12.0</v>
      </c>
      <c r="AI11" s="905"/>
      <c r="AJ11" s="404">
        <f t="shared" si="1"/>
        <v>22</v>
      </c>
      <c r="AK11" s="1030">
        <v>1.0</v>
      </c>
    </row>
    <row r="12" ht="15.0" customHeight="1">
      <c r="A12" s="19">
        <v>10.0</v>
      </c>
      <c r="B12" s="1148" t="s">
        <v>828</v>
      </c>
      <c r="C12" s="32"/>
      <c r="D12" s="866" t="s">
        <v>792</v>
      </c>
      <c r="E12" s="905">
        <v>9.0</v>
      </c>
      <c r="F12" s="905">
        <v>9.0</v>
      </c>
      <c r="G12" s="905">
        <v>9.0</v>
      </c>
      <c r="H12" s="971"/>
      <c r="I12" s="971"/>
      <c r="J12" s="905">
        <v>9.0</v>
      </c>
      <c r="K12" s="905">
        <v>9.0</v>
      </c>
      <c r="L12" s="898">
        <v>12.0</v>
      </c>
      <c r="M12" s="905">
        <v>9.0</v>
      </c>
      <c r="N12" s="905">
        <v>9.0</v>
      </c>
      <c r="O12" s="971">
        <v>9.0</v>
      </c>
      <c r="P12" s="971"/>
      <c r="Q12" s="905">
        <v>9.0</v>
      </c>
      <c r="R12" s="905">
        <v>9.0</v>
      </c>
      <c r="S12" s="905"/>
      <c r="T12" s="905">
        <v>9.0</v>
      </c>
      <c r="U12" s="898">
        <v>12.0</v>
      </c>
      <c r="V12" s="971"/>
      <c r="W12" s="971"/>
      <c r="X12" s="905">
        <v>9.0</v>
      </c>
      <c r="Y12" s="905">
        <v>9.0</v>
      </c>
      <c r="Z12" s="905">
        <v>9.0</v>
      </c>
      <c r="AA12" s="898">
        <v>12.0</v>
      </c>
      <c r="AB12" s="905"/>
      <c r="AC12" s="971"/>
      <c r="AD12" s="971">
        <v>9.0</v>
      </c>
      <c r="AE12" s="898">
        <v>12.0</v>
      </c>
      <c r="AF12" s="905">
        <v>9.0</v>
      </c>
      <c r="AG12" s="905">
        <v>9.0</v>
      </c>
      <c r="AH12" s="905">
        <v>9.0</v>
      </c>
      <c r="AI12" s="905"/>
      <c r="AJ12" s="404">
        <f t="shared" si="1"/>
        <v>22</v>
      </c>
      <c r="AK12" s="1030">
        <v>1.0</v>
      </c>
    </row>
    <row r="13" ht="15.0" customHeight="1">
      <c r="A13" s="19">
        <v>11.0</v>
      </c>
      <c r="B13" s="1307" t="s">
        <v>888</v>
      </c>
      <c r="C13" s="32"/>
      <c r="D13" s="863" t="s">
        <v>792</v>
      </c>
      <c r="E13" s="978"/>
      <c r="F13" s="978"/>
      <c r="G13" s="978"/>
      <c r="H13" s="978"/>
      <c r="I13" s="971"/>
      <c r="J13" s="1374"/>
      <c r="K13" s="905"/>
      <c r="L13" s="905">
        <v>9.0</v>
      </c>
      <c r="M13" s="898">
        <v>12.0</v>
      </c>
      <c r="N13" s="905">
        <v>9.0</v>
      </c>
      <c r="O13" s="971"/>
      <c r="P13" s="971">
        <v>9.0</v>
      </c>
      <c r="Q13" s="898">
        <v>12.0</v>
      </c>
      <c r="R13" s="905">
        <v>9.0</v>
      </c>
      <c r="S13" s="905">
        <v>9.0</v>
      </c>
      <c r="T13" s="905">
        <v>9.0</v>
      </c>
      <c r="U13" s="1274">
        <v>9.0</v>
      </c>
      <c r="V13" s="971"/>
      <c r="W13" s="971"/>
      <c r="X13" s="1274">
        <v>9.0</v>
      </c>
      <c r="Y13" s="905">
        <v>9.0</v>
      </c>
      <c r="Z13" s="905">
        <v>9.0</v>
      </c>
      <c r="AA13" s="905">
        <v>9.0</v>
      </c>
      <c r="AB13" s="898">
        <v>12.0</v>
      </c>
      <c r="AC13" s="971">
        <v>9.0</v>
      </c>
      <c r="AD13" s="971"/>
      <c r="AE13" s="905"/>
      <c r="AF13" s="898">
        <v>12.0</v>
      </c>
      <c r="AG13" s="905">
        <v>9.0</v>
      </c>
      <c r="AH13" s="905">
        <v>9.0</v>
      </c>
      <c r="AI13" s="905"/>
      <c r="AJ13" s="404">
        <f t="shared" si="1"/>
        <v>18</v>
      </c>
      <c r="AK13" s="1030">
        <v>1.0</v>
      </c>
    </row>
    <row r="14" ht="15.0" customHeight="1">
      <c r="A14" s="19">
        <v>12.0</v>
      </c>
      <c r="B14" s="1307" t="s">
        <v>934</v>
      </c>
      <c r="C14" s="32"/>
      <c r="D14" s="863" t="s">
        <v>792</v>
      </c>
      <c r="E14" s="1274">
        <v>9.0</v>
      </c>
      <c r="F14" s="905">
        <v>9.0</v>
      </c>
      <c r="G14" s="905">
        <v>9.0</v>
      </c>
      <c r="H14" s="971"/>
      <c r="I14" s="971"/>
      <c r="J14" s="905">
        <v>9.0</v>
      </c>
      <c r="K14" s="905">
        <v>9.0</v>
      </c>
      <c r="L14" s="905">
        <v>9.0</v>
      </c>
      <c r="M14" s="898">
        <v>12.0</v>
      </c>
      <c r="N14" s="905">
        <v>9.0</v>
      </c>
      <c r="O14" s="971"/>
      <c r="P14" s="971"/>
      <c r="Q14" s="905">
        <v>9.0</v>
      </c>
      <c r="R14" s="898">
        <v>12.0</v>
      </c>
      <c r="S14" s="1274">
        <v>9.0</v>
      </c>
      <c r="T14" s="1274">
        <v>9.0</v>
      </c>
      <c r="U14" s="1274">
        <v>9.0</v>
      </c>
      <c r="V14" s="898">
        <v>12.0</v>
      </c>
      <c r="W14" s="971"/>
      <c r="X14" s="1274">
        <v>9.0</v>
      </c>
      <c r="Y14" s="898">
        <v>12.0</v>
      </c>
      <c r="Z14" s="905">
        <v>9.0</v>
      </c>
      <c r="AA14" s="905"/>
      <c r="AB14" s="905">
        <v>9.0</v>
      </c>
      <c r="AC14" s="971"/>
      <c r="AD14" s="971"/>
      <c r="AE14" s="905">
        <v>9.0</v>
      </c>
      <c r="AF14" s="905">
        <v>9.0</v>
      </c>
      <c r="AG14" s="898">
        <v>12.0</v>
      </c>
      <c r="AH14" s="1374"/>
      <c r="AI14" s="905"/>
      <c r="AJ14" s="404">
        <f t="shared" si="1"/>
        <v>21</v>
      </c>
      <c r="AK14" s="1030">
        <v>1.0</v>
      </c>
    </row>
    <row r="15" ht="15.0" customHeight="1">
      <c r="A15" s="19">
        <v>13.0</v>
      </c>
      <c r="B15" s="1148" t="s">
        <v>278</v>
      </c>
      <c r="C15" s="32"/>
      <c r="D15" s="863" t="s">
        <v>792</v>
      </c>
      <c r="E15" s="905">
        <v>9.0</v>
      </c>
      <c r="F15" s="898">
        <v>12.0</v>
      </c>
      <c r="G15" s="905">
        <v>9.0</v>
      </c>
      <c r="H15" s="971"/>
      <c r="I15" s="971"/>
      <c r="J15" s="905">
        <v>9.0</v>
      </c>
      <c r="K15" s="905">
        <v>9.0</v>
      </c>
      <c r="L15" s="905">
        <v>9.0</v>
      </c>
      <c r="M15" s="905">
        <v>9.0</v>
      </c>
      <c r="N15" s="898">
        <v>12.0</v>
      </c>
      <c r="O15" s="971">
        <v>9.0</v>
      </c>
      <c r="P15" s="971"/>
      <c r="Q15" s="905">
        <v>9.0</v>
      </c>
      <c r="R15" s="905"/>
      <c r="S15" s="898">
        <v>12.0</v>
      </c>
      <c r="T15" s="905">
        <v>9.0</v>
      </c>
      <c r="U15" s="905">
        <v>9.0</v>
      </c>
      <c r="V15" s="971"/>
      <c r="W15" s="971"/>
      <c r="X15" s="898">
        <v>12.0</v>
      </c>
      <c r="Y15" s="905">
        <v>9.0</v>
      </c>
      <c r="Z15" s="905">
        <v>9.0</v>
      </c>
      <c r="AA15" s="905">
        <v>9.0</v>
      </c>
      <c r="AB15" s="905">
        <v>9.0</v>
      </c>
      <c r="AC15" s="971">
        <v>9.0</v>
      </c>
      <c r="AD15" s="971"/>
      <c r="AE15" s="905"/>
      <c r="AF15" s="905">
        <v>9.0</v>
      </c>
      <c r="AG15" s="905">
        <v>9.0</v>
      </c>
      <c r="AH15" s="898">
        <v>12.0</v>
      </c>
      <c r="AI15" s="1031"/>
      <c r="AJ15" s="404">
        <f t="shared" si="1"/>
        <v>22</v>
      </c>
      <c r="AK15" s="1030">
        <v>1.0</v>
      </c>
    </row>
    <row r="16" ht="15.0" customHeight="1">
      <c r="A16" s="19">
        <v>14.0</v>
      </c>
      <c r="B16" s="1148" t="s">
        <v>200</v>
      </c>
      <c r="C16" s="32"/>
      <c r="D16" s="863" t="s">
        <v>792</v>
      </c>
      <c r="E16" s="905">
        <v>9.0</v>
      </c>
      <c r="F16" s="905"/>
      <c r="G16" s="905">
        <v>9.0</v>
      </c>
      <c r="H16" s="971"/>
      <c r="I16" s="971">
        <v>9.0</v>
      </c>
      <c r="J16" s="898">
        <v>12.0</v>
      </c>
      <c r="K16" s="905">
        <v>9.0</v>
      </c>
      <c r="L16" s="905">
        <v>9.0</v>
      </c>
      <c r="M16" s="905">
        <v>9.0</v>
      </c>
      <c r="N16" s="905">
        <v>9.0</v>
      </c>
      <c r="O16" s="971"/>
      <c r="P16" s="971"/>
      <c r="Q16" s="905">
        <v>9.0</v>
      </c>
      <c r="R16" s="905">
        <v>9.0</v>
      </c>
      <c r="S16" s="905">
        <v>9.0</v>
      </c>
      <c r="T16" s="898">
        <v>12.0</v>
      </c>
      <c r="U16" s="905">
        <v>9.0</v>
      </c>
      <c r="V16" s="898">
        <v>12.0</v>
      </c>
      <c r="W16" s="971"/>
      <c r="X16" s="905"/>
      <c r="Y16" s="905">
        <v>9.0</v>
      </c>
      <c r="Z16" s="898">
        <v>12.0</v>
      </c>
      <c r="AA16" s="905">
        <v>9.0</v>
      </c>
      <c r="AB16" s="905">
        <v>9.0</v>
      </c>
      <c r="AC16" s="971"/>
      <c r="AD16" s="971"/>
      <c r="AE16" s="905">
        <v>9.0</v>
      </c>
      <c r="AF16" s="905">
        <v>9.0</v>
      </c>
      <c r="AG16" s="905">
        <v>9.0</v>
      </c>
      <c r="AH16" s="905">
        <v>9.0</v>
      </c>
      <c r="AI16" s="905"/>
      <c r="AJ16" s="404">
        <f t="shared" si="1"/>
        <v>22</v>
      </c>
      <c r="AK16" s="1030">
        <v>1.0</v>
      </c>
    </row>
    <row r="17" ht="15.0" customHeight="1">
      <c r="A17" s="19">
        <v>15.0</v>
      </c>
      <c r="B17" s="1148" t="s">
        <v>841</v>
      </c>
      <c r="C17" s="32"/>
      <c r="D17" s="863" t="s">
        <v>792</v>
      </c>
      <c r="E17" s="905">
        <v>9.0</v>
      </c>
      <c r="F17" s="905">
        <v>9.0</v>
      </c>
      <c r="G17" s="898">
        <v>12.0</v>
      </c>
      <c r="H17" s="971"/>
      <c r="I17" s="971"/>
      <c r="J17" s="905">
        <v>9.0</v>
      </c>
      <c r="K17" s="898">
        <v>12.0</v>
      </c>
      <c r="L17" s="905">
        <v>9.0</v>
      </c>
      <c r="M17" s="905">
        <v>9.0</v>
      </c>
      <c r="N17" s="905">
        <v>9.0</v>
      </c>
      <c r="O17" s="971"/>
      <c r="P17" s="971"/>
      <c r="Q17" s="905">
        <v>9.0</v>
      </c>
      <c r="R17" s="905">
        <v>9.0</v>
      </c>
      <c r="S17" s="905">
        <v>9.0</v>
      </c>
      <c r="T17" s="905">
        <v>9.0</v>
      </c>
      <c r="U17" s="898">
        <v>12.0</v>
      </c>
      <c r="V17" s="971"/>
      <c r="W17" s="971"/>
      <c r="X17" s="905">
        <v>9.0</v>
      </c>
      <c r="Y17" s="905">
        <v>9.0</v>
      </c>
      <c r="Z17" s="905"/>
      <c r="AA17" s="898">
        <v>12.0</v>
      </c>
      <c r="AB17" s="905">
        <v>9.0</v>
      </c>
      <c r="AC17" s="971"/>
      <c r="AD17" s="971">
        <v>9.0</v>
      </c>
      <c r="AE17" s="905">
        <v>9.0</v>
      </c>
      <c r="AF17" s="1374"/>
      <c r="AG17" s="905">
        <v>9.0</v>
      </c>
      <c r="AH17" s="905">
        <v>9.0</v>
      </c>
      <c r="AI17" s="905"/>
      <c r="AJ17" s="404">
        <f t="shared" si="1"/>
        <v>21</v>
      </c>
      <c r="AK17" s="1030">
        <v>1.0</v>
      </c>
    </row>
    <row r="18" ht="15.0" customHeight="1">
      <c r="A18" s="19">
        <v>16.0</v>
      </c>
      <c r="B18" s="1148" t="s">
        <v>27</v>
      </c>
      <c r="C18" s="32"/>
      <c r="D18" s="863" t="s">
        <v>792</v>
      </c>
      <c r="E18" s="905">
        <v>9.0</v>
      </c>
      <c r="F18" s="898">
        <v>12.0</v>
      </c>
      <c r="G18" s="905">
        <v>9.0</v>
      </c>
      <c r="H18" s="971"/>
      <c r="I18" s="971"/>
      <c r="J18" s="905">
        <v>9.0</v>
      </c>
      <c r="K18" s="905">
        <v>9.0</v>
      </c>
      <c r="L18" s="898">
        <v>12.0</v>
      </c>
      <c r="M18" s="905">
        <v>9.0</v>
      </c>
      <c r="N18" s="905"/>
      <c r="O18" s="971"/>
      <c r="P18" s="971">
        <v>9.0</v>
      </c>
      <c r="Q18" s="898">
        <v>12.0</v>
      </c>
      <c r="R18" s="905">
        <v>9.0</v>
      </c>
      <c r="S18" s="905">
        <v>9.0</v>
      </c>
      <c r="T18" s="905">
        <v>9.0</v>
      </c>
      <c r="U18" s="1374"/>
      <c r="V18" s="971"/>
      <c r="W18" s="971"/>
      <c r="X18" s="898">
        <v>12.0</v>
      </c>
      <c r="Y18" s="905">
        <v>9.0</v>
      </c>
      <c r="Z18" s="905">
        <v>9.0</v>
      </c>
      <c r="AA18" s="905"/>
      <c r="AB18" s="905">
        <v>9.0</v>
      </c>
      <c r="AC18" s="898">
        <v>12.0</v>
      </c>
      <c r="AD18" s="971"/>
      <c r="AE18" s="905">
        <v>9.0</v>
      </c>
      <c r="AF18" s="905">
        <v>9.0</v>
      </c>
      <c r="AG18" s="905">
        <v>9.0</v>
      </c>
      <c r="AH18" s="905">
        <v>9.0</v>
      </c>
      <c r="AI18" s="905"/>
      <c r="AJ18" s="404">
        <f t="shared" si="1"/>
        <v>21</v>
      </c>
      <c r="AK18" s="1030">
        <v>1.0</v>
      </c>
    </row>
    <row r="19" ht="15.0" customHeight="1">
      <c r="A19" s="19">
        <v>17.0</v>
      </c>
      <c r="B19" s="1148" t="s">
        <v>28</v>
      </c>
      <c r="C19" s="32"/>
      <c r="D19" s="863" t="s">
        <v>792</v>
      </c>
      <c r="E19" s="905">
        <v>9.0</v>
      </c>
      <c r="F19" s="905">
        <v>9.0</v>
      </c>
      <c r="G19" s="905"/>
      <c r="H19" s="971"/>
      <c r="I19" s="898">
        <v>12.0</v>
      </c>
      <c r="J19" s="905">
        <v>9.0</v>
      </c>
      <c r="K19" s="1274">
        <v>9.0</v>
      </c>
      <c r="L19" s="1274">
        <v>9.0</v>
      </c>
      <c r="M19" s="898">
        <v>12.0</v>
      </c>
      <c r="N19" s="905">
        <v>9.0</v>
      </c>
      <c r="O19" s="971"/>
      <c r="P19" s="971"/>
      <c r="Q19" s="905">
        <v>9.0</v>
      </c>
      <c r="R19" s="898">
        <v>12.0</v>
      </c>
      <c r="S19" s="1274">
        <v>9.0</v>
      </c>
      <c r="T19" s="1274">
        <v>9.0</v>
      </c>
      <c r="U19" s="905">
        <v>9.0</v>
      </c>
      <c r="V19" s="971"/>
      <c r="W19" s="971">
        <v>9.0</v>
      </c>
      <c r="X19" s="898">
        <v>12.0</v>
      </c>
      <c r="Y19" s="905"/>
      <c r="Z19" s="905">
        <v>9.0</v>
      </c>
      <c r="AA19" s="905">
        <v>9.0</v>
      </c>
      <c r="AB19" s="905">
        <v>9.0</v>
      </c>
      <c r="AC19" s="971"/>
      <c r="AD19" s="971"/>
      <c r="AE19" s="905">
        <v>9.0</v>
      </c>
      <c r="AF19" s="905">
        <v>9.0</v>
      </c>
      <c r="AG19" s="898">
        <v>12.0</v>
      </c>
      <c r="AH19" s="905">
        <v>9.0</v>
      </c>
      <c r="AI19" s="905"/>
      <c r="AJ19" s="404">
        <f t="shared" si="1"/>
        <v>22</v>
      </c>
      <c r="AK19" s="1030">
        <v>1.0</v>
      </c>
    </row>
    <row r="20" ht="15.0" customHeight="1">
      <c r="A20" s="19">
        <v>18.0</v>
      </c>
      <c r="B20" s="1148" t="s">
        <v>312</v>
      </c>
      <c r="C20" s="32"/>
      <c r="D20" s="863" t="s">
        <v>792</v>
      </c>
      <c r="E20" s="905"/>
      <c r="F20" s="898">
        <v>12.0</v>
      </c>
      <c r="G20" s="905">
        <v>9.0</v>
      </c>
      <c r="H20" s="971"/>
      <c r="I20" s="898">
        <v>12.0</v>
      </c>
      <c r="J20" s="905">
        <v>9.0</v>
      </c>
      <c r="K20" s="905">
        <v>9.0</v>
      </c>
      <c r="L20" s="905">
        <v>9.0</v>
      </c>
      <c r="M20" s="905">
        <v>9.0</v>
      </c>
      <c r="N20" s="1374"/>
      <c r="O20" s="971"/>
      <c r="P20" s="971"/>
      <c r="Q20" s="905">
        <v>9.0</v>
      </c>
      <c r="R20" s="905">
        <v>9.0</v>
      </c>
      <c r="S20" s="905">
        <v>9.0</v>
      </c>
      <c r="T20" s="898">
        <v>12.0</v>
      </c>
      <c r="U20" s="905">
        <v>9.0</v>
      </c>
      <c r="V20" s="971">
        <v>9.0</v>
      </c>
      <c r="W20" s="971"/>
      <c r="X20" s="905"/>
      <c r="Y20" s="905">
        <v>9.0</v>
      </c>
      <c r="Z20" s="905">
        <v>9.0</v>
      </c>
      <c r="AA20" s="905">
        <v>9.0</v>
      </c>
      <c r="AB20" s="898">
        <v>12.0</v>
      </c>
      <c r="AC20" s="971"/>
      <c r="AD20" s="971"/>
      <c r="AE20" s="905">
        <v>9.0</v>
      </c>
      <c r="AF20" s="905">
        <v>9.0</v>
      </c>
      <c r="AG20" s="905">
        <v>9.0</v>
      </c>
      <c r="AH20" s="898">
        <v>12.0</v>
      </c>
      <c r="AI20" s="905"/>
      <c r="AJ20" s="404">
        <f t="shared" si="1"/>
        <v>21</v>
      </c>
      <c r="AK20" s="1030">
        <v>1.0</v>
      </c>
    </row>
    <row r="21" ht="15.0" customHeight="1">
      <c r="A21" s="19">
        <v>19.0</v>
      </c>
      <c r="B21" s="1307" t="s">
        <v>932</v>
      </c>
      <c r="C21" s="32"/>
      <c r="D21" s="863" t="s">
        <v>792</v>
      </c>
      <c r="E21" s="905">
        <v>9.0</v>
      </c>
      <c r="F21" s="905">
        <v>9.0</v>
      </c>
      <c r="G21" s="905">
        <v>9.0</v>
      </c>
      <c r="H21" s="971"/>
      <c r="I21" s="971"/>
      <c r="J21" s="905">
        <v>9.0</v>
      </c>
      <c r="K21" s="905">
        <v>9.0</v>
      </c>
      <c r="L21" s="905">
        <v>9.0</v>
      </c>
      <c r="M21" s="905">
        <v>9.0</v>
      </c>
      <c r="N21" s="905">
        <v>9.0</v>
      </c>
      <c r="O21" s="971"/>
      <c r="P21" s="971"/>
      <c r="Q21" s="905">
        <v>9.0</v>
      </c>
      <c r="R21" s="905">
        <v>9.0</v>
      </c>
      <c r="S21" s="898">
        <v>12.0</v>
      </c>
      <c r="T21" s="905"/>
      <c r="U21" s="905">
        <v>9.0</v>
      </c>
      <c r="V21" s="971"/>
      <c r="W21" s="898">
        <v>12.0</v>
      </c>
      <c r="X21" s="905">
        <v>9.0</v>
      </c>
      <c r="Y21" s="1274">
        <v>9.0</v>
      </c>
      <c r="Z21" s="898">
        <v>12.0</v>
      </c>
      <c r="AA21" s="1274">
        <v>9.0</v>
      </c>
      <c r="AB21" s="905">
        <v>9.0</v>
      </c>
      <c r="AC21" s="971"/>
      <c r="AD21" s="971"/>
      <c r="AE21" s="905">
        <v>9.0</v>
      </c>
      <c r="AF21" s="905">
        <v>9.0</v>
      </c>
      <c r="AG21" s="1395">
        <v>9.0</v>
      </c>
      <c r="AH21" s="1395">
        <v>9.0</v>
      </c>
      <c r="AI21" s="1031"/>
      <c r="AJ21" s="404">
        <f t="shared" si="1"/>
        <v>22</v>
      </c>
      <c r="AK21" s="1030">
        <v>1.0</v>
      </c>
    </row>
    <row r="22" ht="15.0" customHeight="1">
      <c r="A22" s="19">
        <v>20.0</v>
      </c>
      <c r="B22" s="1148" t="s">
        <v>885</v>
      </c>
      <c r="C22" s="32"/>
      <c r="D22" s="863" t="s">
        <v>792</v>
      </c>
      <c r="E22" s="898">
        <v>12.0</v>
      </c>
      <c r="F22" s="905">
        <v>9.0</v>
      </c>
      <c r="G22" s="1374"/>
      <c r="H22" s="971"/>
      <c r="I22" s="971"/>
      <c r="J22" s="898">
        <v>12.0</v>
      </c>
      <c r="K22" s="905">
        <v>9.0</v>
      </c>
      <c r="L22" s="905">
        <v>9.0</v>
      </c>
      <c r="M22" s="905">
        <v>9.0</v>
      </c>
      <c r="N22" s="905">
        <v>9.0</v>
      </c>
      <c r="O22" s="898">
        <v>12.0</v>
      </c>
      <c r="P22" s="971"/>
      <c r="Q22" s="905"/>
      <c r="R22" s="905">
        <v>9.0</v>
      </c>
      <c r="S22" s="1274">
        <v>9.0</v>
      </c>
      <c r="T22" s="1274">
        <v>9.0</v>
      </c>
      <c r="U22" s="898">
        <v>12.0</v>
      </c>
      <c r="V22" s="971"/>
      <c r="W22" s="971"/>
      <c r="X22" s="898">
        <v>12.0</v>
      </c>
      <c r="Y22" s="905">
        <v>9.0</v>
      </c>
      <c r="Z22" s="905">
        <v>9.0</v>
      </c>
      <c r="AA22" s="905">
        <v>9.0</v>
      </c>
      <c r="AB22" s="905"/>
      <c r="AC22" s="971"/>
      <c r="AD22" s="971"/>
      <c r="AE22" s="988"/>
      <c r="AF22" s="978"/>
      <c r="AG22" s="978"/>
      <c r="AH22" s="978"/>
      <c r="AI22" s="905"/>
      <c r="AJ22" s="404">
        <f t="shared" si="1"/>
        <v>16</v>
      </c>
      <c r="AK22" s="1030">
        <v>1.0</v>
      </c>
    </row>
    <row r="23" ht="15.0" customHeight="1">
      <c r="A23" s="19">
        <v>21.0</v>
      </c>
      <c r="B23" s="1148" t="s">
        <v>124</v>
      </c>
      <c r="C23" s="32"/>
      <c r="D23" s="863" t="s">
        <v>792</v>
      </c>
      <c r="E23" s="905">
        <v>9.0</v>
      </c>
      <c r="F23" s="905">
        <v>9.0</v>
      </c>
      <c r="G23" s="898">
        <v>12.0</v>
      </c>
      <c r="H23" s="971"/>
      <c r="I23" s="971"/>
      <c r="J23" s="905">
        <v>9.0</v>
      </c>
      <c r="K23" s="898">
        <v>12.0</v>
      </c>
      <c r="L23" s="905">
        <v>9.0</v>
      </c>
      <c r="M23" s="905">
        <v>9.0</v>
      </c>
      <c r="N23" s="905">
        <v>9.0</v>
      </c>
      <c r="O23" s="971"/>
      <c r="P23" s="971"/>
      <c r="Q23" s="898">
        <v>12.0</v>
      </c>
      <c r="R23" s="905">
        <v>9.0</v>
      </c>
      <c r="S23" s="1274">
        <v>9.0</v>
      </c>
      <c r="T23" s="1274">
        <v>9.0</v>
      </c>
      <c r="U23" s="905">
        <v>9.0</v>
      </c>
      <c r="V23" s="898">
        <v>12.0</v>
      </c>
      <c r="W23" s="971"/>
      <c r="X23" s="905">
        <v>9.0</v>
      </c>
      <c r="Y23" s="905">
        <v>9.0</v>
      </c>
      <c r="Z23" s="905">
        <v>9.0</v>
      </c>
      <c r="AA23" s="905"/>
      <c r="AB23" s="898">
        <v>12.0</v>
      </c>
      <c r="AC23" s="971"/>
      <c r="AD23" s="971"/>
      <c r="AE23" s="905">
        <v>9.0</v>
      </c>
      <c r="AF23" s="898">
        <v>12.0</v>
      </c>
      <c r="AG23" s="1374"/>
      <c r="AH23" s="905">
        <v>9.0</v>
      </c>
      <c r="AI23" s="905"/>
      <c r="AJ23" s="404">
        <f t="shared" si="1"/>
        <v>21</v>
      </c>
      <c r="AK23" s="1030">
        <v>1.0</v>
      </c>
    </row>
    <row r="24" ht="15.0" customHeight="1">
      <c r="A24" s="19">
        <v>22.0</v>
      </c>
      <c r="B24" s="1148" t="s">
        <v>32</v>
      </c>
      <c r="C24" s="32"/>
      <c r="D24" s="863" t="s">
        <v>792</v>
      </c>
      <c r="E24" s="905"/>
      <c r="F24" s="905">
        <v>9.0</v>
      </c>
      <c r="G24" s="898">
        <v>12.0</v>
      </c>
      <c r="H24" s="971">
        <v>9.0</v>
      </c>
      <c r="I24" s="971"/>
      <c r="J24" s="905">
        <v>9.0</v>
      </c>
      <c r="K24" s="905">
        <v>9.0</v>
      </c>
      <c r="L24" s="898">
        <v>12.0</v>
      </c>
      <c r="M24" s="905">
        <v>9.0</v>
      </c>
      <c r="N24" s="905">
        <v>9.0</v>
      </c>
      <c r="O24" s="971"/>
      <c r="P24" s="971"/>
      <c r="Q24" s="978"/>
      <c r="R24" s="988"/>
      <c r="S24" s="978"/>
      <c r="T24" s="978"/>
      <c r="U24" s="978"/>
      <c r="V24" s="978"/>
      <c r="W24" s="978"/>
      <c r="X24" s="988"/>
      <c r="Y24" s="978"/>
      <c r="Z24" s="978"/>
      <c r="AA24" s="978"/>
      <c r="AB24" s="978"/>
      <c r="AC24" s="978"/>
      <c r="AD24" s="978"/>
      <c r="AE24" s="905">
        <v>9.0</v>
      </c>
      <c r="AF24" s="905">
        <v>9.0</v>
      </c>
      <c r="AG24" s="898">
        <v>12.0</v>
      </c>
      <c r="AH24" s="905">
        <v>9.0</v>
      </c>
      <c r="AI24" s="905"/>
      <c r="AJ24" s="404">
        <f t="shared" si="1"/>
        <v>12</v>
      </c>
      <c r="AK24" s="1030">
        <v>1.0</v>
      </c>
    </row>
    <row r="25" ht="15.0" customHeight="1">
      <c r="A25" s="19">
        <v>23.0</v>
      </c>
      <c r="B25" s="1307" t="s">
        <v>922</v>
      </c>
      <c r="C25" s="32"/>
      <c r="D25" s="866" t="s">
        <v>792</v>
      </c>
      <c r="E25" s="905">
        <v>9.0</v>
      </c>
      <c r="F25" s="905">
        <v>9.0</v>
      </c>
      <c r="G25" s="905">
        <v>9.0</v>
      </c>
      <c r="H25" s="971"/>
      <c r="I25" s="971"/>
      <c r="J25" s="905">
        <v>9.0</v>
      </c>
      <c r="K25" s="905">
        <v>9.0</v>
      </c>
      <c r="L25" s="905">
        <v>9.0</v>
      </c>
      <c r="M25" s="905">
        <v>9.0</v>
      </c>
      <c r="N25" s="905">
        <v>9.0</v>
      </c>
      <c r="O25" s="971"/>
      <c r="P25" s="971"/>
      <c r="Q25" s="905">
        <v>9.0</v>
      </c>
      <c r="R25" s="905">
        <v>9.0</v>
      </c>
      <c r="S25" s="898">
        <v>12.0</v>
      </c>
      <c r="T25" s="905">
        <v>9.0</v>
      </c>
      <c r="U25" s="1244">
        <v>9.0</v>
      </c>
      <c r="V25" s="1310">
        <v>9.0</v>
      </c>
      <c r="W25" s="971"/>
      <c r="X25" s="905">
        <v>9.0</v>
      </c>
      <c r="Y25" s="898">
        <v>12.0</v>
      </c>
      <c r="Z25" s="905"/>
      <c r="AA25" s="905">
        <v>9.0</v>
      </c>
      <c r="AB25" s="905">
        <v>9.0</v>
      </c>
      <c r="AC25" s="971"/>
      <c r="AD25" s="971"/>
      <c r="AE25" s="905">
        <v>9.0</v>
      </c>
      <c r="AF25" s="905">
        <v>9.0</v>
      </c>
      <c r="AG25" s="1395">
        <v>9.0</v>
      </c>
      <c r="AH25" s="1396">
        <v>12.0</v>
      </c>
      <c r="AI25" s="905"/>
      <c r="AJ25" s="404">
        <f t="shared" si="1"/>
        <v>22</v>
      </c>
      <c r="AK25" s="1030">
        <v>1.0</v>
      </c>
    </row>
    <row r="26" ht="15.0" customHeight="1">
      <c r="A26" s="19">
        <v>24.0</v>
      </c>
      <c r="B26" s="1148" t="s">
        <v>33</v>
      </c>
      <c r="C26" s="32"/>
      <c r="D26" s="863" t="s">
        <v>792</v>
      </c>
      <c r="E26" s="1274">
        <v>9.0</v>
      </c>
      <c r="F26" s="925"/>
      <c r="G26" s="925"/>
      <c r="H26" s="971"/>
      <c r="I26" s="971"/>
      <c r="J26" s="978"/>
      <c r="K26" s="978"/>
      <c r="L26" s="978"/>
      <c r="M26" s="988"/>
      <c r="N26" s="978"/>
      <c r="O26" s="978"/>
      <c r="P26" s="978"/>
      <c r="Q26" s="978"/>
      <c r="R26" s="978"/>
      <c r="S26" s="978"/>
      <c r="T26" s="1397"/>
      <c r="U26" s="1398">
        <v>9.0</v>
      </c>
      <c r="V26" s="1399">
        <v>9.0</v>
      </c>
      <c r="W26" s="1378"/>
      <c r="X26" s="905">
        <v>9.0</v>
      </c>
      <c r="Y26" s="905">
        <v>9.0</v>
      </c>
      <c r="Z26" s="898">
        <v>12.0</v>
      </c>
      <c r="AA26" s="905">
        <v>9.0</v>
      </c>
      <c r="AB26" s="905">
        <v>9.0</v>
      </c>
      <c r="AC26" s="898">
        <v>12.0</v>
      </c>
      <c r="AD26" s="971"/>
      <c r="AE26" s="905"/>
      <c r="AF26" s="905">
        <v>9.0</v>
      </c>
      <c r="AG26" s="905">
        <v>9.0</v>
      </c>
      <c r="AH26" s="905">
        <v>9.0</v>
      </c>
      <c r="AI26" s="905"/>
      <c r="AJ26" s="404">
        <f t="shared" si="1"/>
        <v>12</v>
      </c>
      <c r="AK26" s="1030">
        <v>1.0</v>
      </c>
    </row>
    <row r="27" ht="14.25" customHeight="1">
      <c r="A27" s="19">
        <v>25.0</v>
      </c>
      <c r="B27" s="1148" t="s">
        <v>886</v>
      </c>
      <c r="C27" s="32"/>
      <c r="D27" s="863" t="s">
        <v>792</v>
      </c>
      <c r="E27" s="905">
        <v>9.0</v>
      </c>
      <c r="F27" s="905"/>
      <c r="G27" s="905">
        <v>9.0</v>
      </c>
      <c r="H27" s="898">
        <v>12.0</v>
      </c>
      <c r="I27" s="971"/>
      <c r="J27" s="978"/>
      <c r="K27" s="978"/>
      <c r="L27" s="978"/>
      <c r="M27" s="978"/>
      <c r="N27" s="978"/>
      <c r="O27" s="978"/>
      <c r="P27" s="978"/>
      <c r="Q27" s="978"/>
      <c r="R27" s="978"/>
      <c r="S27" s="978"/>
      <c r="T27" s="978"/>
      <c r="U27" s="1400"/>
      <c r="V27" s="1400"/>
      <c r="W27" s="978"/>
      <c r="X27" s="905">
        <v>9.0</v>
      </c>
      <c r="Y27" s="905">
        <v>9.0</v>
      </c>
      <c r="Z27" s="905">
        <v>9.0</v>
      </c>
      <c r="AA27" s="898">
        <v>12.0</v>
      </c>
      <c r="AB27" s="905">
        <v>9.0</v>
      </c>
      <c r="AC27" s="971"/>
      <c r="AD27" s="971"/>
      <c r="AE27" s="905">
        <v>9.0</v>
      </c>
      <c r="AF27" s="905">
        <v>9.0</v>
      </c>
      <c r="AG27" s="905">
        <v>9.0</v>
      </c>
      <c r="AH27" s="905">
        <v>9.0</v>
      </c>
      <c r="AI27" s="905"/>
      <c r="AJ27" s="404">
        <f t="shared" si="1"/>
        <v>12</v>
      </c>
      <c r="AK27" s="1030">
        <v>0.0</v>
      </c>
    </row>
    <row r="28" ht="15.0" customHeight="1">
      <c r="A28" s="19">
        <v>26.0</v>
      </c>
      <c r="B28" s="1148" t="s">
        <v>165</v>
      </c>
      <c r="C28" s="32"/>
      <c r="D28" s="863" t="s">
        <v>792</v>
      </c>
      <c r="E28" s="898">
        <v>12.0</v>
      </c>
      <c r="F28" s="905">
        <v>9.0</v>
      </c>
      <c r="G28" s="905">
        <v>9.0</v>
      </c>
      <c r="H28" s="898">
        <v>12.0</v>
      </c>
      <c r="I28" s="971"/>
      <c r="J28" s="905"/>
      <c r="K28" s="905">
        <v>9.0</v>
      </c>
      <c r="L28" s="905">
        <v>9.0</v>
      </c>
      <c r="M28" s="905">
        <v>9.0</v>
      </c>
      <c r="N28" s="898">
        <v>12.0</v>
      </c>
      <c r="O28" s="971"/>
      <c r="P28" s="971"/>
      <c r="Q28" s="905">
        <v>9.0</v>
      </c>
      <c r="R28" s="905">
        <v>9.0</v>
      </c>
      <c r="S28" s="905">
        <v>9.0</v>
      </c>
      <c r="T28" s="905">
        <v>9.0</v>
      </c>
      <c r="U28" s="898">
        <v>12.0</v>
      </c>
      <c r="V28" s="971">
        <v>9.0</v>
      </c>
      <c r="W28" s="971"/>
      <c r="X28" s="905">
        <v>9.0</v>
      </c>
      <c r="Y28" s="905">
        <v>9.0</v>
      </c>
      <c r="Z28" s="905"/>
      <c r="AA28" s="905">
        <v>9.0</v>
      </c>
      <c r="AB28" s="905">
        <v>9.0</v>
      </c>
      <c r="AC28" s="971"/>
      <c r="AD28" s="971"/>
      <c r="AE28" s="898">
        <v>12.0</v>
      </c>
      <c r="AF28" s="905">
        <v>9.0</v>
      </c>
      <c r="AG28" s="905">
        <v>9.0</v>
      </c>
      <c r="AH28" s="905">
        <v>9.0</v>
      </c>
      <c r="AI28" s="905"/>
      <c r="AJ28" s="404">
        <f t="shared" si="1"/>
        <v>22</v>
      </c>
      <c r="AK28" s="1030">
        <v>1.0</v>
      </c>
    </row>
    <row r="29" ht="15.0" customHeight="1">
      <c r="A29" s="19">
        <v>27.0</v>
      </c>
      <c r="B29" s="1148" t="s">
        <v>687</v>
      </c>
      <c r="C29" s="32"/>
      <c r="D29" s="863" t="s">
        <v>792</v>
      </c>
      <c r="E29" s="905">
        <v>9.0</v>
      </c>
      <c r="F29" s="1374"/>
      <c r="G29" s="905"/>
      <c r="H29" s="971"/>
      <c r="I29" s="971">
        <v>9.0</v>
      </c>
      <c r="J29" s="898">
        <v>12.0</v>
      </c>
      <c r="K29" s="1274">
        <v>9.0</v>
      </c>
      <c r="L29" s="1274">
        <v>9.0</v>
      </c>
      <c r="M29" s="978"/>
      <c r="N29" s="978"/>
      <c r="O29" s="978"/>
      <c r="P29" s="978"/>
      <c r="Q29" s="978"/>
      <c r="R29" s="988"/>
      <c r="S29" s="978"/>
      <c r="T29" s="905"/>
      <c r="U29" s="905">
        <v>9.0</v>
      </c>
      <c r="V29" s="971"/>
      <c r="W29" s="971">
        <v>9.0</v>
      </c>
      <c r="X29" s="905">
        <v>9.0</v>
      </c>
      <c r="Y29" s="905">
        <v>9.0</v>
      </c>
      <c r="Z29" s="905">
        <v>9.0</v>
      </c>
      <c r="AA29" s="905">
        <v>9.0</v>
      </c>
      <c r="AB29" s="905">
        <v>9.0</v>
      </c>
      <c r="AC29" s="971"/>
      <c r="AD29" s="971"/>
      <c r="AE29" s="1244">
        <v>9.0</v>
      </c>
      <c r="AF29" s="898">
        <v>12.0</v>
      </c>
      <c r="AG29" s="905">
        <v>9.0</v>
      </c>
      <c r="AH29" s="905">
        <v>9.0</v>
      </c>
      <c r="AI29" s="905"/>
      <c r="AJ29" s="404">
        <f t="shared" si="1"/>
        <v>16</v>
      </c>
      <c r="AK29" s="1030">
        <v>1.0</v>
      </c>
    </row>
    <row r="30" ht="15.75" customHeight="1">
      <c r="A30" s="19">
        <v>28.0</v>
      </c>
      <c r="B30" s="1148" t="s">
        <v>37</v>
      </c>
      <c r="C30" s="32"/>
      <c r="D30" s="863" t="s">
        <v>792</v>
      </c>
      <c r="E30" s="905">
        <v>9.0</v>
      </c>
      <c r="F30" s="905">
        <v>9.0</v>
      </c>
      <c r="G30" s="905">
        <v>9.0</v>
      </c>
      <c r="H30" s="971">
        <v>9.0</v>
      </c>
      <c r="I30" s="971"/>
      <c r="J30" s="905"/>
      <c r="K30" s="905">
        <v>9.0</v>
      </c>
      <c r="L30" s="905">
        <v>9.0</v>
      </c>
      <c r="M30" s="905">
        <v>9.0</v>
      </c>
      <c r="N30" s="898">
        <v>12.0</v>
      </c>
      <c r="O30" s="971"/>
      <c r="P30" s="971"/>
      <c r="Q30" s="898">
        <v>12.0</v>
      </c>
      <c r="R30" s="905">
        <v>9.0</v>
      </c>
      <c r="S30" s="905">
        <v>9.0</v>
      </c>
      <c r="T30" s="905">
        <v>9.0</v>
      </c>
      <c r="U30" s="905">
        <v>9.0</v>
      </c>
      <c r="V30" s="971"/>
      <c r="W30" s="898">
        <v>12.0</v>
      </c>
      <c r="X30" s="905">
        <v>9.0</v>
      </c>
      <c r="Y30" s="905"/>
      <c r="Z30" s="905">
        <v>9.0</v>
      </c>
      <c r="AA30" s="905">
        <v>9.0</v>
      </c>
      <c r="AB30" s="905">
        <v>9.0</v>
      </c>
      <c r="AC30" s="898">
        <v>12.0</v>
      </c>
      <c r="AD30" s="1279"/>
      <c r="AE30" s="1374"/>
      <c r="AF30" s="1250"/>
      <c r="AG30" s="898">
        <v>12.0</v>
      </c>
      <c r="AH30" s="905">
        <v>9.0</v>
      </c>
      <c r="AI30" s="905"/>
      <c r="AJ30" s="404">
        <f t="shared" si="1"/>
        <v>21</v>
      </c>
      <c r="AK30" s="1030">
        <v>1.0</v>
      </c>
    </row>
    <row r="31" ht="15.75" customHeight="1">
      <c r="A31" s="19">
        <v>29.0</v>
      </c>
      <c r="B31" s="1308" t="s">
        <v>875</v>
      </c>
      <c r="C31" s="32"/>
      <c r="D31" s="930"/>
      <c r="E31" s="905"/>
      <c r="F31" s="905"/>
      <c r="G31" s="905"/>
      <c r="H31" s="971"/>
      <c r="I31" s="971"/>
      <c r="J31" s="905"/>
      <c r="K31" s="905"/>
      <c r="L31" s="905"/>
      <c r="M31" s="905"/>
      <c r="N31" s="905"/>
      <c r="O31" s="971"/>
      <c r="P31" s="971"/>
      <c r="Q31" s="905"/>
      <c r="R31" s="905"/>
      <c r="S31" s="905"/>
      <c r="T31" s="905"/>
      <c r="U31" s="905"/>
      <c r="V31" s="971"/>
      <c r="W31" s="971"/>
      <c r="X31" s="905"/>
      <c r="Y31" s="905"/>
      <c r="Z31" s="905"/>
      <c r="AA31" s="905"/>
      <c r="AB31" s="905"/>
      <c r="AC31" s="971"/>
      <c r="AD31" s="971"/>
      <c r="AE31" s="1200"/>
      <c r="AF31" s="905"/>
      <c r="AG31" s="905"/>
      <c r="AH31" s="905"/>
      <c r="AI31" s="905"/>
      <c r="AJ31" s="404">
        <f t="shared" si="1"/>
        <v>0</v>
      </c>
      <c r="AK31" s="1030">
        <v>0.0</v>
      </c>
    </row>
    <row r="32" ht="14.25" customHeight="1">
      <c r="A32" s="19">
        <v>30.0</v>
      </c>
      <c r="B32" s="1308" t="s">
        <v>875</v>
      </c>
      <c r="C32" s="71"/>
      <c r="D32" s="930"/>
      <c r="E32" s="905"/>
      <c r="F32" s="905"/>
      <c r="G32" s="905"/>
      <c r="H32" s="971"/>
      <c r="I32" s="971"/>
      <c r="J32" s="905"/>
      <c r="K32" s="905"/>
      <c r="L32" s="905"/>
      <c r="M32" s="905"/>
      <c r="N32" s="905"/>
      <c r="O32" s="971"/>
      <c r="P32" s="971"/>
      <c r="Q32" s="905"/>
      <c r="R32" s="905"/>
      <c r="S32" s="905"/>
      <c r="T32" s="905"/>
      <c r="U32" s="905"/>
      <c r="V32" s="971"/>
      <c r="W32" s="971"/>
      <c r="X32" s="905"/>
      <c r="Y32" s="905"/>
      <c r="Z32" s="905"/>
      <c r="AA32" s="905"/>
      <c r="AB32" s="905"/>
      <c r="AC32" s="971"/>
      <c r="AD32" s="971"/>
      <c r="AE32" s="905"/>
      <c r="AF32" s="905"/>
      <c r="AG32" s="905"/>
      <c r="AH32" s="905"/>
      <c r="AI32" s="905"/>
      <c r="AJ32" s="404">
        <f t="shared" si="1"/>
        <v>0</v>
      </c>
      <c r="AK32" s="1030">
        <v>0.0</v>
      </c>
    </row>
    <row r="33" ht="15.75" customHeight="1">
      <c r="A33" s="260"/>
      <c r="B33" s="423"/>
      <c r="C33" s="112"/>
      <c r="D33" s="1311" t="s">
        <v>844</v>
      </c>
      <c r="E33" s="1311">
        <f t="shared" ref="E33:AI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</f>
        <v>20</v>
      </c>
      <c r="F33" s="1311">
        <f t="shared" si="2"/>
        <v>17</v>
      </c>
      <c r="G33" s="1311">
        <f t="shared" si="2"/>
        <v>16</v>
      </c>
      <c r="H33" s="1311">
        <f t="shared" si="2"/>
        <v>3</v>
      </c>
      <c r="I33" s="1311">
        <f t="shared" si="2"/>
        <v>3</v>
      </c>
      <c r="J33" s="1311">
        <f t="shared" si="2"/>
        <v>17</v>
      </c>
      <c r="K33" s="1311">
        <f t="shared" si="2"/>
        <v>19</v>
      </c>
      <c r="L33" s="1311">
        <f t="shared" si="2"/>
        <v>20</v>
      </c>
      <c r="M33" s="1311">
        <f t="shared" si="2"/>
        <v>17</v>
      </c>
      <c r="N33" s="1311">
        <f t="shared" si="2"/>
        <v>15</v>
      </c>
      <c r="O33" s="1311">
        <f t="shared" si="2"/>
        <v>3</v>
      </c>
      <c r="P33" s="1311">
        <f t="shared" si="2"/>
        <v>3</v>
      </c>
      <c r="Q33" s="1311">
        <f t="shared" si="2"/>
        <v>16</v>
      </c>
      <c r="R33" s="1311">
        <f t="shared" si="2"/>
        <v>17</v>
      </c>
      <c r="S33" s="1311">
        <f t="shared" si="2"/>
        <v>17</v>
      </c>
      <c r="T33" s="1311">
        <f t="shared" si="2"/>
        <v>17</v>
      </c>
      <c r="U33" s="1311">
        <f t="shared" si="2"/>
        <v>18</v>
      </c>
      <c r="V33" s="1311">
        <f t="shared" si="2"/>
        <v>4</v>
      </c>
      <c r="W33" s="1311">
        <f t="shared" si="2"/>
        <v>3</v>
      </c>
      <c r="X33" s="1311">
        <f t="shared" si="2"/>
        <v>18</v>
      </c>
      <c r="Y33" s="1311">
        <f t="shared" si="2"/>
        <v>18</v>
      </c>
      <c r="Z33" s="1311">
        <f t="shared" si="2"/>
        <v>16</v>
      </c>
      <c r="AA33" s="1311">
        <f t="shared" si="2"/>
        <v>17</v>
      </c>
      <c r="AB33" s="1311">
        <f t="shared" si="2"/>
        <v>16</v>
      </c>
      <c r="AC33" s="1311">
        <f t="shared" si="2"/>
        <v>4</v>
      </c>
      <c r="AD33" s="1311">
        <f t="shared" si="2"/>
        <v>2</v>
      </c>
      <c r="AE33" s="1311">
        <f t="shared" si="2"/>
        <v>17</v>
      </c>
      <c r="AF33" s="1311">
        <f t="shared" si="2"/>
        <v>17</v>
      </c>
      <c r="AG33" s="1311">
        <f t="shared" si="2"/>
        <v>19</v>
      </c>
      <c r="AH33" s="1311">
        <f t="shared" si="2"/>
        <v>18</v>
      </c>
      <c r="AI33" s="1311">
        <f t="shared" si="2"/>
        <v>0</v>
      </c>
      <c r="AJ33" s="1380"/>
      <c r="AK33" s="1182">
        <f>SUM(AK3:AK30)</f>
        <v>27</v>
      </c>
    </row>
    <row r="34" ht="15.75" customHeight="1">
      <c r="A34" s="260"/>
      <c r="B34" s="423"/>
      <c r="C34" s="112"/>
      <c r="D34" s="1311" t="s">
        <v>845</v>
      </c>
      <c r="E34" s="1311">
        <f t="shared" ref="E34:AI34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</f>
        <v>4</v>
      </c>
      <c r="F34" s="1311">
        <f t="shared" si="3"/>
        <v>4</v>
      </c>
      <c r="G34" s="1311">
        <f t="shared" si="3"/>
        <v>5</v>
      </c>
      <c r="H34" s="1311">
        <f t="shared" si="3"/>
        <v>3</v>
      </c>
      <c r="I34" s="1311">
        <f t="shared" si="3"/>
        <v>2</v>
      </c>
      <c r="J34" s="1311">
        <f t="shared" si="3"/>
        <v>5</v>
      </c>
      <c r="K34" s="1311">
        <f t="shared" si="3"/>
        <v>5</v>
      </c>
      <c r="L34" s="1311">
        <f t="shared" si="3"/>
        <v>5</v>
      </c>
      <c r="M34" s="1311">
        <f t="shared" si="3"/>
        <v>4</v>
      </c>
      <c r="N34" s="1311">
        <f t="shared" si="3"/>
        <v>4</v>
      </c>
      <c r="O34" s="1311">
        <f t="shared" si="3"/>
        <v>3</v>
      </c>
      <c r="P34" s="1311">
        <f t="shared" si="3"/>
        <v>2</v>
      </c>
      <c r="Q34" s="1311">
        <f t="shared" si="3"/>
        <v>5</v>
      </c>
      <c r="R34" s="1311">
        <f t="shared" si="3"/>
        <v>3</v>
      </c>
      <c r="S34" s="1311">
        <f t="shared" si="3"/>
        <v>4</v>
      </c>
      <c r="T34" s="1311">
        <f t="shared" si="3"/>
        <v>3</v>
      </c>
      <c r="U34" s="1311">
        <f t="shared" si="3"/>
        <v>5</v>
      </c>
      <c r="V34" s="1311">
        <f t="shared" si="3"/>
        <v>3</v>
      </c>
      <c r="W34" s="1311">
        <f t="shared" si="3"/>
        <v>2</v>
      </c>
      <c r="X34" s="1311">
        <f t="shared" si="3"/>
        <v>4</v>
      </c>
      <c r="Y34" s="1311">
        <f t="shared" si="3"/>
        <v>4</v>
      </c>
      <c r="Z34" s="1311">
        <f t="shared" si="3"/>
        <v>5</v>
      </c>
      <c r="AA34" s="1311">
        <f t="shared" si="3"/>
        <v>4</v>
      </c>
      <c r="AB34" s="1311">
        <f t="shared" si="3"/>
        <v>4</v>
      </c>
      <c r="AC34" s="1311">
        <f t="shared" si="3"/>
        <v>3</v>
      </c>
      <c r="AD34" s="1311">
        <f t="shared" si="3"/>
        <v>2</v>
      </c>
      <c r="AE34" s="1311">
        <f t="shared" si="3"/>
        <v>4</v>
      </c>
      <c r="AF34" s="1311">
        <f t="shared" si="3"/>
        <v>4</v>
      </c>
      <c r="AG34" s="1311">
        <f t="shared" si="3"/>
        <v>4</v>
      </c>
      <c r="AH34" s="1311">
        <f t="shared" si="3"/>
        <v>6</v>
      </c>
      <c r="AI34" s="1311">
        <f t="shared" si="3"/>
        <v>0</v>
      </c>
      <c r="AJ34" s="1381"/>
      <c r="AK34" s="257"/>
    </row>
    <row r="35" ht="15.75" customHeight="1">
      <c r="A35" s="260"/>
      <c r="B35" s="1315" t="s">
        <v>947</v>
      </c>
      <c r="C35" s="112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257"/>
    </row>
    <row r="36" ht="15.75" customHeight="1">
      <c r="A36" s="819">
        <v>1.0</v>
      </c>
      <c r="B36" s="1316" t="s">
        <v>884</v>
      </c>
      <c r="C36" s="1317" t="s">
        <v>736</v>
      </c>
      <c r="D36" s="866" t="s">
        <v>792</v>
      </c>
      <c r="E36" s="1318">
        <v>24.0</v>
      </c>
      <c r="F36" s="905"/>
      <c r="G36" s="1318">
        <v>24.0</v>
      </c>
      <c r="H36" s="971"/>
      <c r="I36" s="1318">
        <v>24.0</v>
      </c>
      <c r="J36" s="905"/>
      <c r="K36" s="1318">
        <v>24.0</v>
      </c>
      <c r="L36" s="905"/>
      <c r="M36" s="1318">
        <v>24.0</v>
      </c>
      <c r="N36" s="1318">
        <v>24.0</v>
      </c>
      <c r="O36" s="971"/>
      <c r="P36" s="971"/>
      <c r="Q36" s="1318">
        <v>24.0</v>
      </c>
      <c r="R36" s="1318">
        <v>24.0</v>
      </c>
      <c r="S36" s="1265"/>
      <c r="T36" s="905"/>
      <c r="U36" s="1318">
        <v>24.0</v>
      </c>
      <c r="V36" s="1318">
        <v>24.0</v>
      </c>
      <c r="W36" s="971"/>
      <c r="X36" s="905"/>
      <c r="Y36" s="1318">
        <v>24.0</v>
      </c>
      <c r="Z36" s="1318">
        <v>24.0</v>
      </c>
      <c r="AA36" s="1265"/>
      <c r="AB36" s="905"/>
      <c r="AC36" s="1318">
        <v>24.0</v>
      </c>
      <c r="AD36" s="1318">
        <v>24.0</v>
      </c>
      <c r="AE36" s="1265"/>
      <c r="AF36" s="905"/>
      <c r="AG36" s="1318">
        <v>24.0</v>
      </c>
      <c r="AH36" s="1318">
        <v>24.0</v>
      </c>
      <c r="AI36" s="905"/>
      <c r="AJ36" s="404"/>
      <c r="AK36" s="257"/>
    </row>
    <row r="37" ht="15.75" customHeight="1">
      <c r="A37" s="819">
        <v>2.0</v>
      </c>
      <c r="B37" s="1401" t="s">
        <v>883</v>
      </c>
      <c r="C37" s="32"/>
      <c r="D37" s="863" t="s">
        <v>792</v>
      </c>
      <c r="E37" s="905"/>
      <c r="F37" s="1318">
        <v>24.0</v>
      </c>
      <c r="G37" s="905"/>
      <c r="H37" s="1318">
        <v>24.0</v>
      </c>
      <c r="I37" s="971"/>
      <c r="J37" s="1318">
        <v>24.0</v>
      </c>
      <c r="K37" s="905"/>
      <c r="L37" s="1318">
        <v>24.0</v>
      </c>
      <c r="M37" s="905"/>
      <c r="N37" s="1265"/>
      <c r="O37" s="1318">
        <v>24.0</v>
      </c>
      <c r="P37" s="1318">
        <v>24.0</v>
      </c>
      <c r="Q37" s="905"/>
      <c r="R37" s="1265"/>
      <c r="S37" s="1318">
        <v>24.0</v>
      </c>
      <c r="T37" s="1318">
        <v>24.0</v>
      </c>
      <c r="U37" s="905"/>
      <c r="V37" s="971"/>
      <c r="W37" s="1318">
        <v>24.0</v>
      </c>
      <c r="X37" s="1318">
        <v>24.0</v>
      </c>
      <c r="Y37" s="905"/>
      <c r="Z37" s="1265"/>
      <c r="AA37" s="1318">
        <v>24.0</v>
      </c>
      <c r="AB37" s="1318">
        <v>24.0</v>
      </c>
      <c r="AC37" s="971"/>
      <c r="AD37" s="971"/>
      <c r="AE37" s="1318">
        <v>24.0</v>
      </c>
      <c r="AF37" s="1318">
        <v>24.0</v>
      </c>
      <c r="AG37" s="905"/>
      <c r="AH37" s="1265"/>
      <c r="AI37" s="1265"/>
      <c r="AJ37" s="404"/>
      <c r="AK37" s="257"/>
    </row>
    <row r="38" ht="15.75" customHeight="1">
      <c r="A38" s="819">
        <v>3.0</v>
      </c>
      <c r="B38" s="1402" t="s">
        <v>948</v>
      </c>
      <c r="C38" s="32"/>
      <c r="D38" s="863" t="s">
        <v>792</v>
      </c>
      <c r="E38" s="905">
        <v>9.0</v>
      </c>
      <c r="F38" s="905">
        <v>9.0</v>
      </c>
      <c r="G38" s="905">
        <v>9.0</v>
      </c>
      <c r="H38" s="971"/>
      <c r="I38" s="971"/>
      <c r="J38" s="905">
        <v>9.0</v>
      </c>
      <c r="K38" s="905">
        <v>9.0</v>
      </c>
      <c r="L38" s="905">
        <v>9.0</v>
      </c>
      <c r="M38" s="905">
        <v>9.0</v>
      </c>
      <c r="N38" s="905">
        <v>9.0</v>
      </c>
      <c r="O38" s="971"/>
      <c r="P38" s="971"/>
      <c r="Q38" s="905">
        <v>9.0</v>
      </c>
      <c r="R38" s="905">
        <v>9.0</v>
      </c>
      <c r="S38" s="905">
        <v>9.0</v>
      </c>
      <c r="T38" s="905">
        <v>9.0</v>
      </c>
      <c r="U38" s="905">
        <v>9.0</v>
      </c>
      <c r="V38" s="971"/>
      <c r="W38" s="971"/>
      <c r="X38" s="905">
        <v>9.0</v>
      </c>
      <c r="Y38" s="905">
        <v>9.0</v>
      </c>
      <c r="Z38" s="905">
        <v>9.0</v>
      </c>
      <c r="AA38" s="905">
        <v>9.0</v>
      </c>
      <c r="AB38" s="905">
        <v>9.0</v>
      </c>
      <c r="AC38" s="971"/>
      <c r="AD38" s="971"/>
      <c r="AE38" s="905">
        <v>9.0</v>
      </c>
      <c r="AF38" s="905">
        <v>9.0</v>
      </c>
      <c r="AG38" s="905">
        <v>9.0</v>
      </c>
      <c r="AH38" s="905">
        <v>9.0</v>
      </c>
      <c r="AI38" s="1265"/>
      <c r="AJ38" s="404"/>
      <c r="AK38" s="257"/>
    </row>
    <row r="39" ht="15.75" customHeight="1">
      <c r="A39" s="1403"/>
      <c r="B39" s="1404" t="s">
        <v>949</v>
      </c>
      <c r="C39" s="32"/>
      <c r="D39" s="1016"/>
      <c r="E39" s="1270"/>
      <c r="F39" s="1270"/>
      <c r="G39" s="1270"/>
      <c r="H39" s="1270"/>
      <c r="I39" s="1270"/>
      <c r="J39" s="1270"/>
      <c r="K39" s="1270"/>
      <c r="L39" s="1270"/>
      <c r="M39" s="1270"/>
      <c r="N39" s="1270"/>
      <c r="O39" s="1270"/>
      <c r="P39" s="1270"/>
      <c r="Q39" s="1270"/>
      <c r="R39" s="1270"/>
      <c r="S39" s="1270"/>
      <c r="T39" s="1270"/>
      <c r="U39" s="1270"/>
      <c r="V39" s="1270"/>
      <c r="W39" s="1270"/>
      <c r="X39" s="1270"/>
      <c r="Y39" s="1270"/>
      <c r="Z39" s="1270"/>
      <c r="AA39" s="1270"/>
      <c r="AB39" s="1270"/>
      <c r="AC39" s="1270"/>
      <c r="AD39" s="1270"/>
      <c r="AE39" s="1270"/>
      <c r="AF39" s="1270"/>
      <c r="AG39" s="1270"/>
      <c r="AH39" s="1270"/>
      <c r="AI39" s="1270"/>
      <c r="AJ39" s="257"/>
      <c r="AK39" s="257"/>
    </row>
    <row r="40" ht="15.75" customHeight="1">
      <c r="A40" s="819">
        <v>1.0</v>
      </c>
      <c r="B40" s="1316" t="s">
        <v>950</v>
      </c>
      <c r="C40" s="32"/>
      <c r="D40" s="863" t="s">
        <v>792</v>
      </c>
      <c r="E40" s="905">
        <v>9.0</v>
      </c>
      <c r="F40" s="905">
        <v>9.0</v>
      </c>
      <c r="G40" s="905">
        <v>9.0</v>
      </c>
      <c r="H40" s="971"/>
      <c r="I40" s="971"/>
      <c r="J40" s="905">
        <v>9.0</v>
      </c>
      <c r="K40" s="905">
        <v>9.0</v>
      </c>
      <c r="L40" s="905">
        <v>9.0</v>
      </c>
      <c r="M40" s="905">
        <v>9.0</v>
      </c>
      <c r="N40" s="905">
        <v>9.0</v>
      </c>
      <c r="O40" s="971"/>
      <c r="P40" s="971"/>
      <c r="Q40" s="905">
        <v>9.0</v>
      </c>
      <c r="R40" s="905">
        <v>9.0</v>
      </c>
      <c r="S40" s="905">
        <v>9.0</v>
      </c>
      <c r="T40" s="905">
        <v>9.0</v>
      </c>
      <c r="U40" s="905">
        <v>9.0</v>
      </c>
      <c r="V40" s="971"/>
      <c r="W40" s="971"/>
      <c r="X40" s="905">
        <v>9.0</v>
      </c>
      <c r="Y40" s="905">
        <v>9.0</v>
      </c>
      <c r="Z40" s="905">
        <v>9.0</v>
      </c>
      <c r="AA40" s="905">
        <v>9.0</v>
      </c>
      <c r="AB40" s="905">
        <v>9.0</v>
      </c>
      <c r="AC40" s="971"/>
      <c r="AD40" s="971"/>
      <c r="AE40" s="905">
        <v>9.0</v>
      </c>
      <c r="AF40" s="905">
        <v>9.0</v>
      </c>
      <c r="AG40" s="905">
        <v>9.0</v>
      </c>
      <c r="AH40" s="905">
        <v>9.0</v>
      </c>
      <c r="AI40" s="905"/>
      <c r="AJ40" s="404"/>
      <c r="AK40" s="257"/>
    </row>
    <row r="41" ht="15.75" customHeight="1">
      <c r="A41" s="819">
        <v>2.0</v>
      </c>
      <c r="B41" s="829" t="s">
        <v>951</v>
      </c>
      <c r="C41" s="32"/>
      <c r="D41" s="863" t="s">
        <v>792</v>
      </c>
      <c r="E41" s="905">
        <v>9.0</v>
      </c>
      <c r="F41" s="905">
        <v>9.0</v>
      </c>
      <c r="G41" s="905">
        <v>9.0</v>
      </c>
      <c r="H41" s="971"/>
      <c r="I41" s="971"/>
      <c r="J41" s="905">
        <v>9.0</v>
      </c>
      <c r="K41" s="905">
        <v>9.0</v>
      </c>
      <c r="L41" s="905">
        <v>9.0</v>
      </c>
      <c r="M41" s="905">
        <v>9.0</v>
      </c>
      <c r="N41" s="905">
        <v>9.0</v>
      </c>
      <c r="O41" s="971"/>
      <c r="P41" s="971"/>
      <c r="Q41" s="905">
        <v>9.0</v>
      </c>
      <c r="R41" s="905">
        <v>9.0</v>
      </c>
      <c r="S41" s="905">
        <v>9.0</v>
      </c>
      <c r="T41" s="905">
        <v>9.0</v>
      </c>
      <c r="U41" s="905">
        <v>9.0</v>
      </c>
      <c r="V41" s="971"/>
      <c r="W41" s="971"/>
      <c r="X41" s="905">
        <v>9.0</v>
      </c>
      <c r="Y41" s="905">
        <v>9.0</v>
      </c>
      <c r="Z41" s="905">
        <v>9.0</v>
      </c>
      <c r="AA41" s="905">
        <v>9.0</v>
      </c>
      <c r="AB41" s="905">
        <v>9.0</v>
      </c>
      <c r="AC41" s="971"/>
      <c r="AD41" s="971"/>
      <c r="AE41" s="905">
        <v>9.0</v>
      </c>
      <c r="AF41" s="905">
        <v>9.0</v>
      </c>
      <c r="AG41" s="905">
        <v>9.0</v>
      </c>
      <c r="AH41" s="905">
        <v>9.0</v>
      </c>
      <c r="AI41" s="905"/>
      <c r="AJ41" s="404"/>
      <c r="AK41" s="257"/>
    </row>
    <row r="42" ht="15.75" customHeight="1">
      <c r="A42" s="819">
        <v>3.0</v>
      </c>
      <c r="B42" s="829" t="s">
        <v>952</v>
      </c>
      <c r="C42" s="71"/>
      <c r="D42" s="863" t="s">
        <v>792</v>
      </c>
      <c r="E42" s="905">
        <v>9.0</v>
      </c>
      <c r="F42" s="905">
        <v>9.0</v>
      </c>
      <c r="G42" s="905">
        <v>9.0</v>
      </c>
      <c r="H42" s="971"/>
      <c r="I42" s="971"/>
      <c r="J42" s="905">
        <v>9.0</v>
      </c>
      <c r="K42" s="905">
        <v>9.0</v>
      </c>
      <c r="L42" s="905">
        <v>9.0</v>
      </c>
      <c r="M42" s="905">
        <v>9.0</v>
      </c>
      <c r="N42" s="905">
        <v>9.0</v>
      </c>
      <c r="O42" s="971"/>
      <c r="P42" s="971"/>
      <c r="Q42" s="905">
        <v>9.0</v>
      </c>
      <c r="R42" s="905">
        <v>9.0</v>
      </c>
      <c r="S42" s="905">
        <v>9.0</v>
      </c>
      <c r="T42" s="905">
        <v>9.0</v>
      </c>
      <c r="U42" s="905">
        <v>9.0</v>
      </c>
      <c r="V42" s="971"/>
      <c r="W42" s="971"/>
      <c r="X42" s="905">
        <v>9.0</v>
      </c>
      <c r="Y42" s="905">
        <v>9.0</v>
      </c>
      <c r="Z42" s="905">
        <v>9.0</v>
      </c>
      <c r="AA42" s="905">
        <v>9.0</v>
      </c>
      <c r="AB42" s="905">
        <v>9.0</v>
      </c>
      <c r="AC42" s="971"/>
      <c r="AD42" s="971"/>
      <c r="AE42" s="905">
        <v>9.0</v>
      </c>
      <c r="AF42" s="905">
        <v>9.0</v>
      </c>
      <c r="AG42" s="905">
        <v>9.0</v>
      </c>
      <c r="AH42" s="905">
        <v>9.0</v>
      </c>
      <c r="AI42" s="1265"/>
      <c r="AJ42" s="404"/>
      <c r="AK42" s="257"/>
    </row>
    <row r="43" ht="15.75" customHeight="1">
      <c r="A43" s="1072"/>
      <c r="B43" s="1320"/>
      <c r="C43" s="1016"/>
      <c r="D43" s="1075"/>
      <c r="E43" s="1075"/>
      <c r="F43" s="1075"/>
      <c r="G43" s="1075"/>
      <c r="H43" s="1075"/>
      <c r="I43" s="1075"/>
      <c r="J43" s="1075"/>
      <c r="K43" s="1075"/>
      <c r="L43" s="1075"/>
      <c r="M43" s="1075"/>
      <c r="N43" s="1075"/>
      <c r="O43" s="1075"/>
      <c r="P43" s="1075"/>
      <c r="Q43" s="1075"/>
      <c r="R43" s="1075"/>
      <c r="S43" s="1075"/>
      <c r="T43" s="1075"/>
      <c r="U43" s="1075"/>
      <c r="V43" s="1075"/>
      <c r="W43" s="1075"/>
      <c r="X43" s="1075"/>
      <c r="Y43" s="1075"/>
      <c r="Z43" s="1075"/>
      <c r="AA43" s="1075"/>
      <c r="AB43" s="1075"/>
      <c r="AC43" s="1075"/>
      <c r="AD43" s="1075"/>
      <c r="AE43" s="1075"/>
      <c r="AF43" s="1075"/>
      <c r="AG43" s="1075"/>
      <c r="AH43" s="1075"/>
      <c r="AI43" s="1075"/>
      <c r="AJ43" s="1075"/>
      <c r="AK43" s="257"/>
    </row>
    <row r="44" ht="15.75" hidden="1" customHeight="1">
      <c r="A44" s="260"/>
      <c r="B44" s="423"/>
      <c r="C44" s="112"/>
      <c r="D44" s="1150" t="s">
        <v>925</v>
      </c>
      <c r="E44" s="1150" t="str">
        <f t="shared" ref="E44:AH44" si="4">if(E76=9,+1,+0)+if(E77=9,+1,+0)+if(E78=9,+1,+0)+if(E79=9,+1,+0)+if(E80=9,+1,+0)+if(E82=9,1,+0)+if(E83=9,+1,+0)+if(E84=9,+1,+0)+if(E86=9,+1,+0)+if(E87=9,+1,+0)+if(E89=9,+1,+0)+if(E90=9,+1,+0)+if(E92=9,+1,+0)+if(E93=9,+1,+0)+if(E94=9,+1,+0)+if(E99=9,+1,+0)+if(E100=9,+1,+0)+if(E101=9,+1,+0)+if(E102=9,+1,+0)+if(E103=9,+1,+0)+if(E104=9,+1,+0)+if(E105=9,+1,+0)+if(E106=9,+1,+0)+if(E96=9,+1,+0)+if(#REF!=9,+1,+0)+if(E107=9,+1,+0)+if(E109=9,+1,+0)+if(E110=9,+1,+0)+if(E111=9,+1,+0)+if(E112=9,+1,+0)+if(E113=9,+1,+0)+if(E114=9,+1,+0)</f>
        <v>#REF!</v>
      </c>
      <c r="F44" s="1150" t="str">
        <f t="shared" si="4"/>
        <v>#REF!</v>
      </c>
      <c r="G44" s="1150" t="str">
        <f t="shared" si="4"/>
        <v>#REF!</v>
      </c>
      <c r="H44" s="1150" t="str">
        <f t="shared" si="4"/>
        <v>#REF!</v>
      </c>
      <c r="I44" s="1150" t="str">
        <f t="shared" si="4"/>
        <v>#REF!</v>
      </c>
      <c r="J44" s="1150" t="str">
        <f t="shared" si="4"/>
        <v>#REF!</v>
      </c>
      <c r="K44" s="1150" t="str">
        <f t="shared" si="4"/>
        <v>#REF!</v>
      </c>
      <c r="L44" s="1150" t="str">
        <f t="shared" si="4"/>
        <v>#REF!</v>
      </c>
      <c r="M44" s="1150" t="str">
        <f t="shared" si="4"/>
        <v>#REF!</v>
      </c>
      <c r="N44" s="1150" t="str">
        <f t="shared" si="4"/>
        <v>#REF!</v>
      </c>
      <c r="O44" s="1150" t="str">
        <f t="shared" si="4"/>
        <v>#REF!</v>
      </c>
      <c r="P44" s="1150" t="str">
        <f t="shared" si="4"/>
        <v>#REF!</v>
      </c>
      <c r="Q44" s="1150" t="str">
        <f t="shared" si="4"/>
        <v>#REF!</v>
      </c>
      <c r="R44" s="1150" t="str">
        <f t="shared" si="4"/>
        <v>#REF!</v>
      </c>
      <c r="S44" s="1150" t="str">
        <f t="shared" si="4"/>
        <v>#REF!</v>
      </c>
      <c r="T44" s="1150" t="str">
        <f t="shared" si="4"/>
        <v>#REF!</v>
      </c>
      <c r="U44" s="1150" t="str">
        <f t="shared" si="4"/>
        <v>#REF!</v>
      </c>
      <c r="V44" s="1150" t="str">
        <f t="shared" si="4"/>
        <v>#REF!</v>
      </c>
      <c r="W44" s="1150" t="str">
        <f t="shared" si="4"/>
        <v>#REF!</v>
      </c>
      <c r="X44" s="1150" t="str">
        <f t="shared" si="4"/>
        <v>#REF!</v>
      </c>
      <c r="Y44" s="1150" t="str">
        <f t="shared" si="4"/>
        <v>#REF!</v>
      </c>
      <c r="Z44" s="1150" t="str">
        <f t="shared" si="4"/>
        <v>#REF!</v>
      </c>
      <c r="AA44" s="1150" t="str">
        <f t="shared" si="4"/>
        <v>#REF!</v>
      </c>
      <c r="AB44" s="1150" t="str">
        <f t="shared" si="4"/>
        <v>#REF!</v>
      </c>
      <c r="AC44" s="1150" t="str">
        <f t="shared" si="4"/>
        <v>#REF!</v>
      </c>
      <c r="AD44" s="1150" t="str">
        <f t="shared" si="4"/>
        <v>#REF!</v>
      </c>
      <c r="AE44" s="1150" t="str">
        <f t="shared" si="4"/>
        <v>#REF!</v>
      </c>
      <c r="AF44" s="1150" t="str">
        <f t="shared" si="4"/>
        <v>#REF!</v>
      </c>
      <c r="AG44" s="1150" t="str">
        <f t="shared" si="4"/>
        <v>#REF!</v>
      </c>
      <c r="AH44" s="1150" t="str">
        <f t="shared" si="4"/>
        <v>#REF!</v>
      </c>
      <c r="AI44" s="1150" t="str">
        <f>if(AI76=9,+1,+0)+if(AI77=9,+1,+0)+if(AI78=9,+1,+0)+if(AI79=9,+1,+0)+if(AI80=9,+1,+0)+if(#REF!=9,+1,+0)+if(AI82=9,1,+0)+if(AI83=9,+1,+0)+if(AI84=9,+1,+0)+if(AI86=9,+1,+0)+if(AI87=9,+1,+0)+if(AI89=9,+1,+0)+if(AI90=9,+1,+0)+if(AI92=9,+1,+0)+if(AI93=9,+1,+0)+if(AI94=9,+1,+0)+if(AI99=9,+1,+0)+if(AI100=9,+1,+0)+if(AI101=9,+1,+0)+if(AI102=9,+1,+0)+if(AI103=9,+1,+0)+if(AI104=9,+1,+0)+if(AI105=9,+1,+0)+if(AI106=9,+1,+0)+if(AI96=9,+1,+0)+if(#REF!=9,+1,+0)+if(AI107=9,+1,+0)+if(AI109=9,+1,+0)+if(AI110=9,+1,+0)+if(AI111=9,+1,+0)+if(AI112=9,+1,+0)+if(AI113=9,+1,+0)+if(AI114=9,+1,+0)</f>
        <v>#REF!</v>
      </c>
      <c r="AJ44" s="1150"/>
      <c r="AK44" s="257"/>
    </row>
    <row r="45" ht="15.75" hidden="1" customHeight="1">
      <c r="A45" s="260"/>
      <c r="B45" s="423"/>
      <c r="C45" s="112"/>
      <c r="D45" s="1002" t="s">
        <v>926</v>
      </c>
      <c r="E45" s="1002" t="str">
        <f t="shared" ref="E45:AH45" si="5">if(E76=12,+1,+0)+if(E77=12,+1,+0)+if(E78=12,+1,+0)+if(E79=12,+1,+0)+if(E80=12,+1,+0)+if(E82=12,1,+0)+if(E83=12,+1,+0)+if(E84=12,+1,+0)+if(E86=12,+1,+0)+if(E87=12,+1,+0)+if(E89=12,+1,+0)+if(E90=12,+1,+0)+if(E92=12,+1,+0)+if(E93=12,+1,+0)+if(E94=12,+1,+0)+if(E99=12,+1,+0)+if(E100=12,+1,+0)+if(E101=12,+1,+0)+if(E102=12,+1,+0)+if(E103=12,+1,+0)+if(E104=12,+1,+0)+if(E105=12,+1,+0)+if(E106=12,+1,+0)+if(E96=12,+1,+0)+if(#REF!=12,+1,+0)+if(E107=12,+1,+0)+if(E109=12,+1,+0)+if(E110=12,+1,+0)+if(E111=12,+1,+0)+if(E112=12,+1,+0)+if(E113=12,+1,+0)+if(E114=12,+1,+0)</f>
        <v>#REF!</v>
      </c>
      <c r="F45" s="1002" t="str">
        <f t="shared" si="5"/>
        <v>#REF!</v>
      </c>
      <c r="G45" s="1002" t="str">
        <f t="shared" si="5"/>
        <v>#REF!</v>
      </c>
      <c r="H45" s="1002" t="str">
        <f t="shared" si="5"/>
        <v>#REF!</v>
      </c>
      <c r="I45" s="1002" t="str">
        <f t="shared" si="5"/>
        <v>#REF!</v>
      </c>
      <c r="J45" s="1002" t="str">
        <f t="shared" si="5"/>
        <v>#REF!</v>
      </c>
      <c r="K45" s="1002" t="str">
        <f t="shared" si="5"/>
        <v>#REF!</v>
      </c>
      <c r="L45" s="1002" t="str">
        <f t="shared" si="5"/>
        <v>#REF!</v>
      </c>
      <c r="M45" s="1002" t="str">
        <f t="shared" si="5"/>
        <v>#REF!</v>
      </c>
      <c r="N45" s="1002" t="str">
        <f t="shared" si="5"/>
        <v>#REF!</v>
      </c>
      <c r="O45" s="1002" t="str">
        <f t="shared" si="5"/>
        <v>#REF!</v>
      </c>
      <c r="P45" s="1002" t="str">
        <f t="shared" si="5"/>
        <v>#REF!</v>
      </c>
      <c r="Q45" s="1002" t="str">
        <f t="shared" si="5"/>
        <v>#REF!</v>
      </c>
      <c r="R45" s="1002" t="str">
        <f t="shared" si="5"/>
        <v>#REF!</v>
      </c>
      <c r="S45" s="1002" t="str">
        <f t="shared" si="5"/>
        <v>#REF!</v>
      </c>
      <c r="T45" s="1002" t="str">
        <f t="shared" si="5"/>
        <v>#REF!</v>
      </c>
      <c r="U45" s="1002" t="str">
        <f t="shared" si="5"/>
        <v>#REF!</v>
      </c>
      <c r="V45" s="1002" t="str">
        <f t="shared" si="5"/>
        <v>#REF!</v>
      </c>
      <c r="W45" s="1002" t="str">
        <f t="shared" si="5"/>
        <v>#REF!</v>
      </c>
      <c r="X45" s="1002" t="str">
        <f t="shared" si="5"/>
        <v>#REF!</v>
      </c>
      <c r="Y45" s="1002" t="str">
        <f t="shared" si="5"/>
        <v>#REF!</v>
      </c>
      <c r="Z45" s="1002" t="str">
        <f t="shared" si="5"/>
        <v>#REF!</v>
      </c>
      <c r="AA45" s="1002" t="str">
        <f t="shared" si="5"/>
        <v>#REF!</v>
      </c>
      <c r="AB45" s="1002" t="str">
        <f t="shared" si="5"/>
        <v>#REF!</v>
      </c>
      <c r="AC45" s="1002" t="str">
        <f t="shared" si="5"/>
        <v>#REF!</v>
      </c>
      <c r="AD45" s="1002" t="str">
        <f t="shared" si="5"/>
        <v>#REF!</v>
      </c>
      <c r="AE45" s="1002" t="str">
        <f t="shared" si="5"/>
        <v>#REF!</v>
      </c>
      <c r="AF45" s="1002" t="str">
        <f t="shared" si="5"/>
        <v>#REF!</v>
      </c>
      <c r="AG45" s="1002" t="str">
        <f t="shared" si="5"/>
        <v>#REF!</v>
      </c>
      <c r="AH45" s="1002" t="str">
        <f t="shared" si="5"/>
        <v>#REF!</v>
      </c>
      <c r="AI45" s="1002"/>
      <c r="AJ45" s="1002"/>
      <c r="AK45" s="257"/>
    </row>
    <row r="46" ht="29.25" hidden="1" customHeight="1">
      <c r="A46" s="260"/>
      <c r="B46" s="423"/>
      <c r="C46" s="112"/>
      <c r="D46" s="1284" t="s">
        <v>847</v>
      </c>
      <c r="E46" s="1285" t="str">
        <f t="shared" ref="E46:AI46" si="6">E33+E44</f>
        <v>#REF!</v>
      </c>
      <c r="F46" s="1285" t="str">
        <f t="shared" si="6"/>
        <v>#REF!</v>
      </c>
      <c r="G46" s="1285" t="str">
        <f t="shared" si="6"/>
        <v>#REF!</v>
      </c>
      <c r="H46" s="1285" t="str">
        <f t="shared" si="6"/>
        <v>#REF!</v>
      </c>
      <c r="I46" s="1285" t="str">
        <f t="shared" si="6"/>
        <v>#REF!</v>
      </c>
      <c r="J46" s="1285" t="str">
        <f t="shared" si="6"/>
        <v>#REF!</v>
      </c>
      <c r="K46" s="1285" t="str">
        <f t="shared" si="6"/>
        <v>#REF!</v>
      </c>
      <c r="L46" s="1285" t="str">
        <f t="shared" si="6"/>
        <v>#REF!</v>
      </c>
      <c r="M46" s="1285" t="str">
        <f t="shared" si="6"/>
        <v>#REF!</v>
      </c>
      <c r="N46" s="1285" t="str">
        <f t="shared" si="6"/>
        <v>#REF!</v>
      </c>
      <c r="O46" s="1285" t="str">
        <f t="shared" si="6"/>
        <v>#REF!</v>
      </c>
      <c r="P46" s="1285" t="str">
        <f t="shared" si="6"/>
        <v>#REF!</v>
      </c>
      <c r="Q46" s="1285" t="str">
        <f t="shared" si="6"/>
        <v>#REF!</v>
      </c>
      <c r="R46" s="1285" t="str">
        <f t="shared" si="6"/>
        <v>#REF!</v>
      </c>
      <c r="S46" s="1285" t="str">
        <f t="shared" si="6"/>
        <v>#REF!</v>
      </c>
      <c r="T46" s="1285" t="str">
        <f t="shared" si="6"/>
        <v>#REF!</v>
      </c>
      <c r="U46" s="1285" t="str">
        <f t="shared" si="6"/>
        <v>#REF!</v>
      </c>
      <c r="V46" s="1285" t="str">
        <f t="shared" si="6"/>
        <v>#REF!</v>
      </c>
      <c r="W46" s="1285" t="str">
        <f t="shared" si="6"/>
        <v>#REF!</v>
      </c>
      <c r="X46" s="1285" t="str">
        <f t="shared" si="6"/>
        <v>#REF!</v>
      </c>
      <c r="Y46" s="1285" t="str">
        <f t="shared" si="6"/>
        <v>#REF!</v>
      </c>
      <c r="Z46" s="1285" t="str">
        <f t="shared" si="6"/>
        <v>#REF!</v>
      </c>
      <c r="AA46" s="1285" t="str">
        <f t="shared" si="6"/>
        <v>#REF!</v>
      </c>
      <c r="AB46" s="1285" t="str">
        <f t="shared" si="6"/>
        <v>#REF!</v>
      </c>
      <c r="AC46" s="1285" t="str">
        <f t="shared" si="6"/>
        <v>#REF!</v>
      </c>
      <c r="AD46" s="1285" t="str">
        <f t="shared" si="6"/>
        <v>#REF!</v>
      </c>
      <c r="AE46" s="1285" t="str">
        <f t="shared" si="6"/>
        <v>#REF!</v>
      </c>
      <c r="AF46" s="1285" t="str">
        <f t="shared" si="6"/>
        <v>#REF!</v>
      </c>
      <c r="AG46" s="1285" t="str">
        <f t="shared" si="6"/>
        <v>#REF!</v>
      </c>
      <c r="AH46" s="1285" t="str">
        <f t="shared" si="6"/>
        <v>#REF!</v>
      </c>
      <c r="AI46" s="1285" t="str">
        <f t="shared" si="6"/>
        <v>#REF!</v>
      </c>
      <c r="AJ46" s="1285"/>
      <c r="AK46" s="257"/>
    </row>
    <row r="47" ht="15.75" customHeight="1">
      <c r="A47" s="260"/>
      <c r="B47" s="423"/>
      <c r="C47" s="112"/>
      <c r="D47" s="1286" t="s">
        <v>953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127"/>
      <c r="AK47" s="257"/>
    </row>
    <row r="48" ht="15.75" customHeight="1">
      <c r="A48" s="260"/>
      <c r="B48" s="423"/>
      <c r="C48" s="112"/>
      <c r="D48" s="222"/>
      <c r="AJ48" s="223"/>
      <c r="AK48" s="257"/>
    </row>
    <row r="49" ht="15.75" customHeight="1">
      <c r="A49" s="260"/>
      <c r="B49" s="423"/>
      <c r="C49" s="112"/>
      <c r="D49" s="222"/>
      <c r="AJ49" s="223"/>
      <c r="AK49" s="257"/>
    </row>
    <row r="50" ht="15.75" customHeight="1">
      <c r="A50" s="260"/>
      <c r="B50" s="423"/>
      <c r="C50" s="112"/>
      <c r="D50" s="222"/>
      <c r="AJ50" s="223"/>
      <c r="AK50" s="257"/>
    </row>
    <row r="51" ht="8.25" customHeight="1">
      <c r="A51" s="260"/>
      <c r="B51" s="423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30"/>
      <c r="AK51" s="257"/>
    </row>
    <row r="52" ht="15.75" hidden="1" customHeight="1">
      <c r="A52" s="1187">
        <v>1.0</v>
      </c>
      <c r="B52" s="759" t="s">
        <v>676</v>
      </c>
      <c r="C52" s="31"/>
      <c r="D52" s="930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ref="AJ52:AJ56" si="7">COUNT(E52:AI52)</f>
        <v>22</v>
      </c>
      <c r="AK52" s="257"/>
    </row>
    <row r="53" ht="15.75" hidden="1" customHeight="1">
      <c r="A53" s="1187">
        <v>2.0</v>
      </c>
      <c r="B53" s="858" t="s">
        <v>849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/>
      <c r="AJ53" s="404">
        <f t="shared" si="7"/>
        <v>22</v>
      </c>
      <c r="AK53" s="257"/>
    </row>
    <row r="54" ht="15.75" hidden="1" customHeight="1">
      <c r="A54" s="1187">
        <v>3.0</v>
      </c>
      <c r="B54" s="858" t="s">
        <v>954</v>
      </c>
      <c r="C54" s="31"/>
      <c r="D54" s="915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/>
      <c r="AJ54" s="404">
        <f t="shared" si="7"/>
        <v>22</v>
      </c>
      <c r="AK54" s="257"/>
    </row>
    <row r="55" ht="15.75" hidden="1" customHeight="1">
      <c r="A55" s="1187">
        <v>4.0</v>
      </c>
      <c r="B55" s="858" t="s">
        <v>851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>
        <v>9.0</v>
      </c>
      <c r="AI55" s="905"/>
      <c r="AJ55" s="404">
        <f t="shared" si="7"/>
        <v>22</v>
      </c>
      <c r="AK55" s="257"/>
    </row>
    <row r="56" ht="15.75" hidden="1" customHeight="1">
      <c r="A56" s="1185">
        <v>5.0</v>
      </c>
      <c r="B56" s="858" t="s">
        <v>955</v>
      </c>
      <c r="C56" s="31"/>
      <c r="D56" s="821"/>
      <c r="E56" s="905">
        <v>9.0</v>
      </c>
      <c r="F56" s="905">
        <v>9.0</v>
      </c>
      <c r="G56" s="905">
        <v>9.0</v>
      </c>
      <c r="H56" s="971"/>
      <c r="I56" s="971"/>
      <c r="J56" s="905">
        <v>9.0</v>
      </c>
      <c r="K56" s="905">
        <v>9.0</v>
      </c>
      <c r="L56" s="905">
        <v>9.0</v>
      </c>
      <c r="M56" s="905">
        <v>9.0</v>
      </c>
      <c r="N56" s="905">
        <v>9.0</v>
      </c>
      <c r="O56" s="971"/>
      <c r="P56" s="971"/>
      <c r="Q56" s="905">
        <v>9.0</v>
      </c>
      <c r="R56" s="905">
        <v>9.0</v>
      </c>
      <c r="S56" s="905">
        <v>9.0</v>
      </c>
      <c r="T56" s="905">
        <v>9.0</v>
      </c>
      <c r="U56" s="905">
        <v>9.0</v>
      </c>
      <c r="V56" s="971"/>
      <c r="W56" s="971"/>
      <c r="X56" s="905">
        <v>9.0</v>
      </c>
      <c r="Y56" s="905">
        <v>9.0</v>
      </c>
      <c r="Z56" s="905">
        <v>9.0</v>
      </c>
      <c r="AA56" s="905">
        <v>9.0</v>
      </c>
      <c r="AB56" s="905">
        <v>9.0</v>
      </c>
      <c r="AC56" s="971"/>
      <c r="AD56" s="971"/>
      <c r="AE56" s="905">
        <v>9.0</v>
      </c>
      <c r="AF56" s="905">
        <v>9.0</v>
      </c>
      <c r="AG56" s="905">
        <v>9.0</v>
      </c>
      <c r="AH56" s="905">
        <v>9.0</v>
      </c>
      <c r="AI56" s="905"/>
      <c r="AJ56" s="404">
        <f t="shared" si="7"/>
        <v>22</v>
      </c>
      <c r="AK56" s="257"/>
    </row>
    <row r="57" ht="15.75" hidden="1" customHeight="1">
      <c r="A57" s="1187"/>
      <c r="B57" s="858"/>
      <c r="C57" s="31"/>
      <c r="D57" s="821"/>
      <c r="E57" s="971"/>
      <c r="F57" s="905"/>
      <c r="G57" s="905"/>
      <c r="H57" s="905"/>
      <c r="I57" s="905"/>
      <c r="J57" s="905"/>
      <c r="K57" s="971"/>
      <c r="L57" s="971"/>
      <c r="M57" s="905"/>
      <c r="N57" s="905"/>
      <c r="O57" s="905"/>
      <c r="P57" s="905"/>
      <c r="Q57" s="905"/>
      <c r="R57" s="971"/>
      <c r="S57" s="971"/>
      <c r="T57" s="905"/>
      <c r="U57" s="905"/>
      <c r="V57" s="905"/>
      <c r="W57" s="905"/>
      <c r="X57" s="905"/>
      <c r="Y57" s="981"/>
      <c r="Z57" s="981"/>
      <c r="AA57" s="905"/>
      <c r="AB57" s="905"/>
      <c r="AC57" s="905"/>
      <c r="AD57" s="905"/>
      <c r="AE57" s="905"/>
      <c r="AF57" s="981"/>
      <c r="AG57" s="981"/>
      <c r="AH57" s="905"/>
      <c r="AI57" s="905"/>
      <c r="AJ57" s="404">
        <f>COUNT(D57:AI57)</f>
        <v>0</v>
      </c>
      <c r="AK57" s="257"/>
    </row>
    <row r="58" ht="15.75" customHeight="1">
      <c r="A58" s="79"/>
      <c r="B58" s="306"/>
      <c r="C58" s="79"/>
      <c r="D58" s="82"/>
      <c r="E58" s="82"/>
      <c r="F58" s="83"/>
      <c r="G58" s="84"/>
      <c r="H58" s="82"/>
      <c r="I58" s="82"/>
      <c r="J58" s="82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112"/>
      <c r="V58" s="112"/>
      <c r="W58" s="79"/>
      <c r="X58" s="79"/>
      <c r="Y58" s="79"/>
      <c r="Z58" s="79"/>
      <c r="AA58" s="112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42</v>
      </c>
      <c r="E59" s="1010">
        <v>9.0</v>
      </c>
      <c r="F59" s="82"/>
      <c r="G59" s="88"/>
      <c r="H59" s="79" t="s">
        <v>44</v>
      </c>
      <c r="I59" s="89"/>
      <c r="J59" s="89"/>
      <c r="K59" s="89"/>
      <c r="L59" s="89"/>
      <c r="M59" s="95"/>
      <c r="N59" s="79" t="s">
        <v>51</v>
      </c>
      <c r="Q59" s="1405"/>
      <c r="R59" s="1288" t="s">
        <v>956</v>
      </c>
      <c r="U59" s="1154"/>
      <c r="V59" s="1154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48</v>
      </c>
      <c r="E60" s="1192">
        <v>12.0</v>
      </c>
      <c r="F60" s="82"/>
      <c r="G60" s="90"/>
      <c r="H60" s="79" t="s">
        <v>45</v>
      </c>
      <c r="I60" s="82"/>
      <c r="J60" s="82"/>
      <c r="K60" s="82"/>
      <c r="L60" s="82"/>
      <c r="M60" s="485"/>
      <c r="N60" s="486" t="s">
        <v>310</v>
      </c>
      <c r="R60" s="82"/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4" t="s">
        <v>795</v>
      </c>
      <c r="E61" s="1195" t="s">
        <v>193</v>
      </c>
      <c r="F61" s="1238"/>
      <c r="G61" s="256"/>
      <c r="H61" s="82" t="s">
        <v>46</v>
      </c>
      <c r="I61" s="1239"/>
      <c r="J61" s="1239"/>
      <c r="K61" s="1239"/>
      <c r="L61" s="1239"/>
      <c r="M61" s="1287"/>
      <c r="N61" s="1288" t="s">
        <v>899</v>
      </c>
      <c r="O61" s="1406"/>
      <c r="P61" s="1407"/>
      <c r="Q61" s="1239"/>
      <c r="R61" s="1239"/>
      <c r="S61" s="1239"/>
      <c r="T61" s="1239"/>
      <c r="U61" s="1240"/>
      <c r="V61" s="1240"/>
      <c r="W61" s="1239"/>
      <c r="X61" s="1239"/>
      <c r="Y61" s="1239"/>
      <c r="Z61" s="1239"/>
      <c r="AA61" s="1240"/>
      <c r="AB61" s="1240"/>
      <c r="AC61" s="1240"/>
      <c r="AD61" s="1239"/>
      <c r="AE61" s="1239"/>
      <c r="AF61" s="1239"/>
      <c r="AG61" s="1239"/>
      <c r="AH61" s="1239"/>
      <c r="AI61" s="1239"/>
      <c r="AJ61" s="1241"/>
      <c r="AK61" s="1242"/>
    </row>
    <row r="62" ht="16.5" customHeight="1">
      <c r="A62" s="103"/>
      <c r="B62" s="104"/>
      <c r="C62" s="103"/>
      <c r="AK62" s="573"/>
    </row>
    <row r="63" ht="16.5" customHeight="1">
      <c r="A63" s="19">
        <v>1.0</v>
      </c>
      <c r="B63" s="807" t="s">
        <v>752</v>
      </c>
      <c r="C63" s="807" t="s">
        <v>866</v>
      </c>
      <c r="D63" s="869">
        <v>8.9220318245E10</v>
      </c>
      <c r="E63" s="905">
        <v>9.0</v>
      </c>
      <c r="F63" s="905">
        <v>9.0</v>
      </c>
      <c r="G63" s="905">
        <v>9.0</v>
      </c>
      <c r="H63" s="971"/>
      <c r="I63" s="971"/>
      <c r="J63" s="905">
        <v>9.0</v>
      </c>
      <c r="K63" s="905">
        <v>9.0</v>
      </c>
      <c r="L63" s="905">
        <v>9.0</v>
      </c>
      <c r="M63" s="905">
        <v>9.0</v>
      </c>
      <c r="N63" s="905">
        <v>9.0</v>
      </c>
      <c r="O63" s="971"/>
      <c r="P63" s="971"/>
      <c r="Q63" s="905">
        <v>9.0</v>
      </c>
      <c r="R63" s="905">
        <v>9.0</v>
      </c>
      <c r="S63" s="905">
        <v>9.0</v>
      </c>
      <c r="T63" s="905">
        <v>9.0</v>
      </c>
      <c r="U63" s="905">
        <v>9.0</v>
      </c>
      <c r="V63" s="971"/>
      <c r="W63" s="971"/>
      <c r="X63" s="905">
        <v>9.0</v>
      </c>
      <c r="Y63" s="905">
        <v>9.0</v>
      </c>
      <c r="Z63" s="905">
        <v>9.0</v>
      </c>
      <c r="AA63" s="905">
        <v>9.0</v>
      </c>
      <c r="AB63" s="905">
        <v>9.0</v>
      </c>
      <c r="AC63" s="971"/>
      <c r="AD63" s="971"/>
      <c r="AE63" s="905">
        <v>9.0</v>
      </c>
      <c r="AF63" s="905">
        <v>9.0</v>
      </c>
      <c r="AG63" s="905">
        <v>9.0</v>
      </c>
      <c r="AH63" s="905">
        <v>9.0</v>
      </c>
      <c r="AI63" s="905"/>
      <c r="AJ63" s="404">
        <f t="shared" ref="AJ63:AJ69" si="8">COUNT(E63:AI63)</f>
        <v>22</v>
      </c>
      <c r="AK63" s="257"/>
    </row>
    <row r="64" ht="16.5" customHeight="1">
      <c r="A64" s="807">
        <v>2.0</v>
      </c>
      <c r="B64" s="807" t="s">
        <v>852</v>
      </c>
      <c r="C64" s="807" t="s">
        <v>853</v>
      </c>
      <c r="D64" s="869">
        <v>8.9220211441E10</v>
      </c>
      <c r="E64" s="905">
        <v>9.0</v>
      </c>
      <c r="F64" s="905">
        <v>9.0</v>
      </c>
      <c r="G64" s="905">
        <v>9.0</v>
      </c>
      <c r="H64" s="971"/>
      <c r="I64" s="971"/>
      <c r="J64" s="905">
        <v>9.0</v>
      </c>
      <c r="K64" s="905">
        <v>9.0</v>
      </c>
      <c r="L64" s="905">
        <v>9.0</v>
      </c>
      <c r="M64" s="905">
        <v>9.0</v>
      </c>
      <c r="N64" s="905">
        <v>9.0</v>
      </c>
      <c r="O64" s="971"/>
      <c r="P64" s="971"/>
      <c r="Q64" s="905">
        <v>9.0</v>
      </c>
      <c r="R64" s="905">
        <v>9.0</v>
      </c>
      <c r="S64" s="905">
        <v>9.0</v>
      </c>
      <c r="T64" s="905">
        <v>9.0</v>
      </c>
      <c r="U64" s="905">
        <v>9.0</v>
      </c>
      <c r="V64" s="971"/>
      <c r="W64" s="971"/>
      <c r="X64" s="905">
        <v>9.0</v>
      </c>
      <c r="Y64" s="905">
        <v>9.0</v>
      </c>
      <c r="Z64" s="905">
        <v>9.0</v>
      </c>
      <c r="AA64" s="905">
        <v>9.0</v>
      </c>
      <c r="AB64" s="905">
        <v>9.0</v>
      </c>
      <c r="AC64" s="971"/>
      <c r="AD64" s="971"/>
      <c r="AE64" s="905">
        <v>9.0</v>
      </c>
      <c r="AF64" s="905">
        <v>9.0</v>
      </c>
      <c r="AG64" s="905">
        <v>9.0</v>
      </c>
      <c r="AH64" s="905">
        <v>9.0</v>
      </c>
      <c r="AI64" s="905"/>
      <c r="AJ64" s="404">
        <f t="shared" si="8"/>
        <v>22</v>
      </c>
      <c r="AK64" s="257"/>
    </row>
    <row r="65" ht="16.5" customHeight="1">
      <c r="A65" s="19">
        <v>3.0</v>
      </c>
      <c r="B65" s="819" t="s">
        <v>854</v>
      </c>
      <c r="C65" s="807" t="s">
        <v>855</v>
      </c>
      <c r="D65" s="1197">
        <v>8.9220200813E10</v>
      </c>
      <c r="E65" s="905">
        <v>9.0</v>
      </c>
      <c r="F65" s="905">
        <v>9.0</v>
      </c>
      <c r="G65" s="905">
        <v>9.0</v>
      </c>
      <c r="H65" s="971"/>
      <c r="I65" s="971"/>
      <c r="J65" s="905">
        <v>9.0</v>
      </c>
      <c r="K65" s="905">
        <v>9.0</v>
      </c>
      <c r="L65" s="905">
        <v>9.0</v>
      </c>
      <c r="M65" s="905">
        <v>9.0</v>
      </c>
      <c r="N65" s="905">
        <v>9.0</v>
      </c>
      <c r="O65" s="971"/>
      <c r="P65" s="971"/>
      <c r="Q65" s="905">
        <v>9.0</v>
      </c>
      <c r="R65" s="905">
        <v>9.0</v>
      </c>
      <c r="S65" s="905">
        <v>9.0</v>
      </c>
      <c r="T65" s="905">
        <v>9.0</v>
      </c>
      <c r="U65" s="905">
        <v>9.0</v>
      </c>
      <c r="V65" s="971"/>
      <c r="W65" s="971"/>
      <c r="X65" s="905">
        <v>9.0</v>
      </c>
      <c r="Y65" s="905">
        <v>9.0</v>
      </c>
      <c r="Z65" s="905">
        <v>9.0</v>
      </c>
      <c r="AA65" s="905">
        <v>9.0</v>
      </c>
      <c r="AB65" s="905">
        <v>9.0</v>
      </c>
      <c r="AC65" s="971"/>
      <c r="AD65" s="971"/>
      <c r="AE65" s="905">
        <v>9.0</v>
      </c>
      <c r="AF65" s="905">
        <v>9.0</v>
      </c>
      <c r="AG65" s="905">
        <v>9.0</v>
      </c>
      <c r="AH65" s="905">
        <v>9.0</v>
      </c>
      <c r="AI65" s="905"/>
      <c r="AJ65" s="404">
        <f t="shared" si="8"/>
        <v>22</v>
      </c>
      <c r="AK65" s="257"/>
    </row>
    <row r="66" ht="16.5" customHeight="1">
      <c r="A66" s="807">
        <v>4.0</v>
      </c>
      <c r="B66" s="19" t="s">
        <v>73</v>
      </c>
      <c r="C66" s="1202" t="s">
        <v>877</v>
      </c>
      <c r="D66" s="869">
        <v>8.9220318285E10</v>
      </c>
      <c r="E66" s="905">
        <v>9.0</v>
      </c>
      <c r="F66" s="905">
        <v>9.0</v>
      </c>
      <c r="G66" s="905">
        <v>9.0</v>
      </c>
      <c r="H66" s="971"/>
      <c r="I66" s="971"/>
      <c r="J66" s="905">
        <v>9.0</v>
      </c>
      <c r="K66" s="905">
        <v>9.0</v>
      </c>
      <c r="L66" s="905">
        <v>9.0</v>
      </c>
      <c r="M66" s="905">
        <v>9.0</v>
      </c>
      <c r="N66" s="905">
        <v>9.0</v>
      </c>
      <c r="O66" s="971"/>
      <c r="P66" s="971"/>
      <c r="Q66" s="905">
        <v>9.0</v>
      </c>
      <c r="R66" s="905">
        <v>9.0</v>
      </c>
      <c r="S66" s="905">
        <v>9.0</v>
      </c>
      <c r="T66" s="905">
        <v>9.0</v>
      </c>
      <c r="U66" s="905">
        <v>9.0</v>
      </c>
      <c r="V66" s="971"/>
      <c r="W66" s="971"/>
      <c r="X66" s="905">
        <v>9.0</v>
      </c>
      <c r="Y66" s="905">
        <v>9.0</v>
      </c>
      <c r="Z66" s="905">
        <v>9.0</v>
      </c>
      <c r="AA66" s="905">
        <v>9.0</v>
      </c>
      <c r="AB66" s="905">
        <v>9.0</v>
      </c>
      <c r="AC66" s="971"/>
      <c r="AD66" s="971"/>
      <c r="AE66" s="905">
        <v>9.0</v>
      </c>
      <c r="AF66" s="905">
        <v>9.0</v>
      </c>
      <c r="AG66" s="905">
        <v>9.0</v>
      </c>
      <c r="AH66" s="905">
        <v>9.0</v>
      </c>
      <c r="AI66" s="905"/>
      <c r="AJ66" s="404">
        <f t="shared" si="8"/>
        <v>22</v>
      </c>
      <c r="AK66" s="257"/>
    </row>
    <row r="67" ht="16.5" customHeight="1">
      <c r="A67" s="807">
        <v>5.0</v>
      </c>
      <c r="B67" s="19" t="s">
        <v>69</v>
      </c>
      <c r="C67" s="19" t="s">
        <v>70</v>
      </c>
      <c r="D67" s="869">
        <v>8.9220318242E10</v>
      </c>
      <c r="E67" s="905">
        <v>9.0</v>
      </c>
      <c r="F67" s="905">
        <v>9.0</v>
      </c>
      <c r="G67" s="905">
        <v>9.0</v>
      </c>
      <c r="H67" s="971"/>
      <c r="I67" s="971"/>
      <c r="J67" s="905">
        <v>9.0</v>
      </c>
      <c r="K67" s="905">
        <v>9.0</v>
      </c>
      <c r="L67" s="905">
        <v>9.0</v>
      </c>
      <c r="M67" s="905">
        <v>9.0</v>
      </c>
      <c r="N67" s="905">
        <v>9.0</v>
      </c>
      <c r="O67" s="971"/>
      <c r="P67" s="971"/>
      <c r="Q67" s="905">
        <v>9.0</v>
      </c>
      <c r="R67" s="905">
        <v>9.0</v>
      </c>
      <c r="S67" s="905">
        <v>9.0</v>
      </c>
      <c r="T67" s="905">
        <v>9.0</v>
      </c>
      <c r="U67" s="905">
        <v>9.0</v>
      </c>
      <c r="V67" s="971"/>
      <c r="W67" s="971"/>
      <c r="X67" s="905">
        <v>9.0</v>
      </c>
      <c r="Y67" s="905">
        <v>9.0</v>
      </c>
      <c r="Z67" s="905">
        <v>9.0</v>
      </c>
      <c r="AA67" s="905">
        <v>9.0</v>
      </c>
      <c r="AB67" s="905">
        <v>9.0</v>
      </c>
      <c r="AC67" s="971"/>
      <c r="AD67" s="971"/>
      <c r="AE67" s="905">
        <v>9.0</v>
      </c>
      <c r="AF67" s="905">
        <v>9.0</v>
      </c>
      <c r="AG67" s="905">
        <v>9.0</v>
      </c>
      <c r="AH67" s="905">
        <v>9.0</v>
      </c>
      <c r="AI67" s="905"/>
      <c r="AJ67" s="404">
        <f t="shared" si="8"/>
        <v>22</v>
      </c>
      <c r="AK67" s="257"/>
    </row>
    <row r="68" ht="16.5" customHeight="1">
      <c r="A68" s="19">
        <v>6.0</v>
      </c>
      <c r="B68" s="807" t="s">
        <v>957</v>
      </c>
      <c r="C68" s="19" t="s">
        <v>70</v>
      </c>
      <c r="D68" s="869"/>
      <c r="E68" s="905">
        <v>9.0</v>
      </c>
      <c r="F68" s="905">
        <v>9.0</v>
      </c>
      <c r="G68" s="905">
        <v>9.0</v>
      </c>
      <c r="H68" s="971"/>
      <c r="I68" s="971"/>
      <c r="J68" s="905">
        <v>9.0</v>
      </c>
      <c r="K68" s="905">
        <v>9.0</v>
      </c>
      <c r="L68" s="905">
        <v>9.0</v>
      </c>
      <c r="M68" s="905">
        <v>9.0</v>
      </c>
      <c r="N68" s="905">
        <v>9.0</v>
      </c>
      <c r="O68" s="971"/>
      <c r="P68" s="971"/>
      <c r="Q68" s="905">
        <v>9.0</v>
      </c>
      <c r="R68" s="905">
        <v>9.0</v>
      </c>
      <c r="S68" s="905">
        <v>9.0</v>
      </c>
      <c r="T68" s="905">
        <v>9.0</v>
      </c>
      <c r="U68" s="905">
        <v>9.0</v>
      </c>
      <c r="V68" s="971"/>
      <c r="W68" s="971"/>
      <c r="X68" s="905">
        <v>9.0</v>
      </c>
      <c r="Y68" s="905">
        <v>9.0</v>
      </c>
      <c r="Z68" s="905">
        <v>9.0</v>
      </c>
      <c r="AA68" s="905">
        <v>9.0</v>
      </c>
      <c r="AB68" s="905">
        <v>9.0</v>
      </c>
      <c r="AC68" s="971"/>
      <c r="AD68" s="971"/>
      <c r="AE68" s="905">
        <v>9.0</v>
      </c>
      <c r="AF68" s="905">
        <v>9.0</v>
      </c>
      <c r="AG68" s="905">
        <v>9.0</v>
      </c>
      <c r="AH68" s="905">
        <v>9.0</v>
      </c>
      <c r="AI68" s="905"/>
      <c r="AJ68" s="404">
        <f t="shared" si="8"/>
        <v>22</v>
      </c>
      <c r="AK68" s="257"/>
    </row>
    <row r="69" ht="16.5" customHeight="1">
      <c r="A69" s="807">
        <v>7.0</v>
      </c>
      <c r="B69" s="807" t="s">
        <v>958</v>
      </c>
      <c r="C69" s="19" t="s">
        <v>70</v>
      </c>
      <c r="D69" s="871">
        <v>8.9221277764E10</v>
      </c>
      <c r="E69" s="905">
        <v>12.0</v>
      </c>
      <c r="F69" s="905"/>
      <c r="G69" s="905"/>
      <c r="H69" s="971">
        <v>12.0</v>
      </c>
      <c r="I69" s="971">
        <v>12.0</v>
      </c>
      <c r="J69" s="905"/>
      <c r="K69" s="905"/>
      <c r="L69" s="905">
        <v>12.0</v>
      </c>
      <c r="M69" s="905">
        <v>12.0</v>
      </c>
      <c r="N69" s="905"/>
      <c r="O69" s="971"/>
      <c r="P69" s="971">
        <v>12.0</v>
      </c>
      <c r="Q69" s="905">
        <v>12.0</v>
      </c>
      <c r="R69" s="905"/>
      <c r="S69" s="905"/>
      <c r="T69" s="905">
        <v>12.0</v>
      </c>
      <c r="U69" s="905">
        <v>12.0</v>
      </c>
      <c r="V69" s="971"/>
      <c r="W69" s="971"/>
      <c r="X69" s="905">
        <v>12.0</v>
      </c>
      <c r="Y69" s="905">
        <v>12.0</v>
      </c>
      <c r="Z69" s="905"/>
      <c r="AA69" s="905"/>
      <c r="AB69" s="905">
        <v>12.0</v>
      </c>
      <c r="AC69" s="971">
        <v>12.0</v>
      </c>
      <c r="AD69" s="971"/>
      <c r="AE69" s="905"/>
      <c r="AF69" s="905">
        <v>12.0</v>
      </c>
      <c r="AG69" s="905">
        <v>12.0</v>
      </c>
      <c r="AH69" s="905"/>
      <c r="AI69" s="905"/>
      <c r="AJ69" s="404">
        <f t="shared" si="8"/>
        <v>15</v>
      </c>
      <c r="AK69" s="257"/>
    </row>
    <row r="70" ht="16.5" customHeight="1">
      <c r="A70" s="807">
        <v>8.0</v>
      </c>
      <c r="B70" s="807" t="s">
        <v>959</v>
      </c>
      <c r="C70" s="19" t="s">
        <v>70</v>
      </c>
      <c r="D70" s="869">
        <v>8.9221946634E10</v>
      </c>
      <c r="E70" s="905"/>
      <c r="F70" s="905">
        <v>12.0</v>
      </c>
      <c r="G70" s="905">
        <v>12.0</v>
      </c>
      <c r="H70" s="971"/>
      <c r="I70" s="971"/>
      <c r="J70" s="905">
        <v>12.0</v>
      </c>
      <c r="K70" s="905">
        <v>12.0</v>
      </c>
      <c r="L70" s="905"/>
      <c r="M70" s="905"/>
      <c r="N70" s="905">
        <v>12.0</v>
      </c>
      <c r="O70" s="971">
        <v>12.0</v>
      </c>
      <c r="P70" s="971"/>
      <c r="Q70" s="905"/>
      <c r="R70" s="905">
        <v>12.0</v>
      </c>
      <c r="S70" s="905">
        <v>12.0</v>
      </c>
      <c r="T70" s="905"/>
      <c r="U70" s="905"/>
      <c r="V70" s="971">
        <v>12.0</v>
      </c>
      <c r="W70" s="971">
        <v>12.0</v>
      </c>
      <c r="X70" s="905"/>
      <c r="Y70" s="905"/>
      <c r="Z70" s="905">
        <v>12.0</v>
      </c>
      <c r="AA70" s="905">
        <v>12.0</v>
      </c>
      <c r="AB70" s="905"/>
      <c r="AC70" s="971"/>
      <c r="AD70" s="971">
        <v>12.0</v>
      </c>
      <c r="AE70" s="905">
        <v>12.0</v>
      </c>
      <c r="AF70" s="905"/>
      <c r="AG70" s="905"/>
      <c r="AH70" s="905">
        <v>12.0</v>
      </c>
      <c r="AI70" s="905"/>
      <c r="AJ70" s="1030">
        <v>15.0</v>
      </c>
      <c r="AK70" s="257"/>
    </row>
    <row r="71" ht="16.5" customHeight="1">
      <c r="A71" s="807">
        <v>9.0</v>
      </c>
      <c r="B71" s="807" t="s">
        <v>783</v>
      </c>
      <c r="C71" s="1202" t="s">
        <v>784</v>
      </c>
      <c r="D71" s="871">
        <v>8.9226140064E10</v>
      </c>
      <c r="E71" s="905"/>
      <c r="F71" s="905"/>
      <c r="G71" s="905">
        <v>9.0</v>
      </c>
      <c r="H71" s="971"/>
      <c r="I71" s="971"/>
      <c r="J71" s="905">
        <v>9.0</v>
      </c>
      <c r="K71" s="905">
        <v>9.0</v>
      </c>
      <c r="L71" s="905"/>
      <c r="M71" s="905"/>
      <c r="N71" s="905">
        <v>9.0</v>
      </c>
      <c r="O71" s="971"/>
      <c r="P71" s="971"/>
      <c r="Q71" s="905">
        <v>9.0</v>
      </c>
      <c r="R71" s="905">
        <v>9.0</v>
      </c>
      <c r="S71" s="905">
        <v>9.0</v>
      </c>
      <c r="T71" s="905">
        <v>9.0</v>
      </c>
      <c r="U71" s="905">
        <v>9.0</v>
      </c>
      <c r="V71" s="971"/>
      <c r="W71" s="971"/>
      <c r="X71" s="905">
        <v>9.0</v>
      </c>
      <c r="Y71" s="905">
        <v>9.0</v>
      </c>
      <c r="Z71" s="905">
        <v>9.0</v>
      </c>
      <c r="AA71" s="905">
        <v>9.0</v>
      </c>
      <c r="AB71" s="905">
        <v>9.0</v>
      </c>
      <c r="AC71" s="971"/>
      <c r="AD71" s="971"/>
      <c r="AE71" s="905">
        <v>9.0</v>
      </c>
      <c r="AF71" s="905">
        <v>9.0</v>
      </c>
      <c r="AG71" s="905">
        <v>9.0</v>
      </c>
      <c r="AH71" s="905">
        <v>9.0</v>
      </c>
      <c r="AI71" s="905"/>
      <c r="AJ71" s="404">
        <f t="shared" ref="AJ71:AJ74" si="9">COUNT(E71:AI71)</f>
        <v>18</v>
      </c>
      <c r="AK71" s="257"/>
    </row>
    <row r="72" ht="16.5" customHeight="1">
      <c r="A72" s="807">
        <v>10.0</v>
      </c>
      <c r="B72" s="807" t="s">
        <v>857</v>
      </c>
      <c r="C72" s="1202" t="s">
        <v>784</v>
      </c>
      <c r="D72" s="871">
        <v>8.9220220031E10</v>
      </c>
      <c r="E72" s="905">
        <v>9.0</v>
      </c>
      <c r="F72" s="905">
        <v>9.0</v>
      </c>
      <c r="G72" s="905"/>
      <c r="H72" s="971"/>
      <c r="I72" s="971"/>
      <c r="J72" s="905"/>
      <c r="K72" s="905"/>
      <c r="L72" s="905">
        <v>9.0</v>
      </c>
      <c r="M72" s="905">
        <v>9.0</v>
      </c>
      <c r="N72" s="905"/>
      <c r="O72" s="971"/>
      <c r="P72" s="971"/>
      <c r="Q72" s="905">
        <v>9.0</v>
      </c>
      <c r="R72" s="905">
        <v>9.0</v>
      </c>
      <c r="S72" s="905">
        <v>9.0</v>
      </c>
      <c r="T72" s="905">
        <v>9.0</v>
      </c>
      <c r="U72" s="905">
        <v>9.0</v>
      </c>
      <c r="V72" s="971"/>
      <c r="W72" s="971"/>
      <c r="X72" s="905">
        <v>9.0</v>
      </c>
      <c r="Y72" s="905">
        <v>9.0</v>
      </c>
      <c r="Z72" s="905">
        <v>9.0</v>
      </c>
      <c r="AA72" s="905">
        <v>9.0</v>
      </c>
      <c r="AB72" s="905">
        <v>9.0</v>
      </c>
      <c r="AC72" s="971"/>
      <c r="AD72" s="971"/>
      <c r="AE72" s="905">
        <v>9.0</v>
      </c>
      <c r="AF72" s="905">
        <v>9.0</v>
      </c>
      <c r="AG72" s="905">
        <v>9.0</v>
      </c>
      <c r="AH72" s="905">
        <v>9.0</v>
      </c>
      <c r="AI72" s="905"/>
      <c r="AJ72" s="404">
        <f t="shared" si="9"/>
        <v>18</v>
      </c>
      <c r="AK72" s="257"/>
    </row>
    <row r="73" ht="16.5" customHeight="1">
      <c r="A73" s="807">
        <v>11.0</v>
      </c>
      <c r="B73" s="807" t="s">
        <v>929</v>
      </c>
      <c r="C73" s="1202" t="s">
        <v>904</v>
      </c>
      <c r="D73" s="871">
        <v>8.9221945883E10</v>
      </c>
      <c r="E73" s="905"/>
      <c r="F73" s="905"/>
      <c r="G73" s="905">
        <v>12.0</v>
      </c>
      <c r="H73" s="971">
        <v>12.0</v>
      </c>
      <c r="I73" s="971"/>
      <c r="J73" s="905"/>
      <c r="K73" s="905">
        <v>12.0</v>
      </c>
      <c r="L73" s="905">
        <v>12.0</v>
      </c>
      <c r="M73" s="905"/>
      <c r="N73" s="905"/>
      <c r="O73" s="971">
        <v>12.0</v>
      </c>
      <c r="P73" s="971">
        <v>12.0</v>
      </c>
      <c r="Q73" s="905"/>
      <c r="R73" s="905"/>
      <c r="S73" s="905">
        <v>12.0</v>
      </c>
      <c r="T73" s="905">
        <v>12.0</v>
      </c>
      <c r="U73" s="905"/>
      <c r="V73" s="971"/>
      <c r="W73" s="971">
        <v>12.0</v>
      </c>
      <c r="X73" s="905">
        <v>12.0</v>
      </c>
      <c r="Y73" s="905"/>
      <c r="Z73" s="905"/>
      <c r="AA73" s="905">
        <v>12.0</v>
      </c>
      <c r="AB73" s="905">
        <v>12.0</v>
      </c>
      <c r="AC73" s="971"/>
      <c r="AD73" s="971"/>
      <c r="AE73" s="905">
        <v>12.0</v>
      </c>
      <c r="AF73" s="905">
        <v>12.0</v>
      </c>
      <c r="AG73" s="905"/>
      <c r="AH73" s="905"/>
      <c r="AI73" s="905"/>
      <c r="AJ73" s="404">
        <f t="shared" si="9"/>
        <v>14</v>
      </c>
      <c r="AK73" s="92"/>
    </row>
    <row r="74" ht="16.5" customHeight="1">
      <c r="A74" s="807">
        <v>12.0</v>
      </c>
      <c r="B74" s="807" t="s">
        <v>938</v>
      </c>
      <c r="C74" s="1202" t="s">
        <v>904</v>
      </c>
      <c r="D74" s="871">
        <v>8.9221945883E10</v>
      </c>
      <c r="E74" s="905">
        <v>12.0</v>
      </c>
      <c r="F74" s="905">
        <v>12.0</v>
      </c>
      <c r="G74" s="905"/>
      <c r="H74" s="971"/>
      <c r="I74" s="971">
        <v>12.0</v>
      </c>
      <c r="J74" s="905">
        <v>12.0</v>
      </c>
      <c r="K74" s="905"/>
      <c r="L74" s="905"/>
      <c r="M74" s="905">
        <v>12.0</v>
      </c>
      <c r="N74" s="905">
        <v>12.0</v>
      </c>
      <c r="O74" s="971"/>
      <c r="P74" s="971"/>
      <c r="Q74" s="905">
        <v>12.0</v>
      </c>
      <c r="R74" s="905">
        <v>12.0</v>
      </c>
      <c r="S74" s="905"/>
      <c r="T74" s="905"/>
      <c r="U74" s="905">
        <v>12.0</v>
      </c>
      <c r="V74" s="971">
        <v>12.0</v>
      </c>
      <c r="W74" s="971"/>
      <c r="X74" s="905"/>
      <c r="Y74" s="905">
        <v>12.0</v>
      </c>
      <c r="Z74" s="905">
        <v>12.0</v>
      </c>
      <c r="AA74" s="905"/>
      <c r="AB74" s="905"/>
      <c r="AC74" s="971">
        <v>12.0</v>
      </c>
      <c r="AD74" s="971">
        <v>12.0</v>
      </c>
      <c r="AE74" s="905"/>
      <c r="AF74" s="905"/>
      <c r="AG74" s="905">
        <v>12.0</v>
      </c>
      <c r="AH74" s="905">
        <v>12.0</v>
      </c>
      <c r="AI74" s="905"/>
      <c r="AJ74" s="404">
        <f t="shared" si="9"/>
        <v>16</v>
      </c>
      <c r="AK74" s="92"/>
    </row>
    <row r="75" ht="16.5" customHeight="1">
      <c r="A75" s="79"/>
      <c r="B75" s="82"/>
      <c r="C75" s="79"/>
      <c r="D75" s="79"/>
      <c r="E75" s="260"/>
      <c r="F75" s="237"/>
      <c r="G75" s="1408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37"/>
      <c r="V75" s="237"/>
      <c r="W75" s="260"/>
      <c r="X75" s="260"/>
      <c r="Y75" s="260"/>
      <c r="Z75" s="260"/>
      <c r="AA75" s="237"/>
      <c r="AB75" s="237"/>
      <c r="AC75" s="237"/>
      <c r="AD75" s="260"/>
      <c r="AE75" s="260"/>
      <c r="AF75" s="260"/>
      <c r="AG75" s="260"/>
      <c r="AH75" s="260"/>
      <c r="AI75" s="260"/>
      <c r="AJ75" s="82"/>
      <c r="AK75" s="92"/>
    </row>
    <row r="76" ht="16.5" customHeight="1">
      <c r="A76" s="19">
        <v>1.0</v>
      </c>
      <c r="B76" s="819" t="s">
        <v>680</v>
      </c>
      <c r="C76" s="113" t="s">
        <v>56</v>
      </c>
      <c r="D76" s="866" t="s">
        <v>792</v>
      </c>
      <c r="E76" s="1409">
        <v>9.0</v>
      </c>
      <c r="F76" s="1409">
        <v>9.0</v>
      </c>
      <c r="G76" s="1410"/>
      <c r="H76" s="1411"/>
      <c r="I76" s="1411">
        <v>9.0</v>
      </c>
      <c r="J76" s="1410">
        <v>9.0</v>
      </c>
      <c r="K76" s="1409">
        <v>9.0</v>
      </c>
      <c r="L76" s="1409">
        <v>9.0</v>
      </c>
      <c r="M76" s="1409">
        <v>9.0</v>
      </c>
      <c r="N76" s="1410">
        <v>9.0</v>
      </c>
      <c r="O76" s="1411"/>
      <c r="P76" s="1411"/>
      <c r="Q76" s="1412"/>
      <c r="R76" s="1412"/>
      <c r="S76" s="1412"/>
      <c r="T76" s="1412"/>
      <c r="U76" s="1412"/>
      <c r="V76" s="1412"/>
      <c r="W76" s="1412"/>
      <c r="X76" s="1410">
        <v>9.0</v>
      </c>
      <c r="Y76" s="1409">
        <v>9.0</v>
      </c>
      <c r="Z76" s="1409">
        <v>9.0</v>
      </c>
      <c r="AA76" s="1409">
        <v>9.0</v>
      </c>
      <c r="AB76" s="1410">
        <v>9.0</v>
      </c>
      <c r="AC76" s="1411">
        <v>9.0</v>
      </c>
      <c r="AD76" s="1411"/>
      <c r="AE76" s="1410"/>
      <c r="AF76" s="1409">
        <v>9.0</v>
      </c>
      <c r="AG76" s="1409">
        <v>9.0</v>
      </c>
      <c r="AH76" s="1409">
        <v>9.0</v>
      </c>
      <c r="AI76" s="905"/>
      <c r="AJ76" s="404">
        <f t="shared" ref="AJ76:AJ80" si="10">COUNT(E76:AI76)</f>
        <v>17</v>
      </c>
      <c r="AK76" s="257"/>
    </row>
    <row r="77" ht="16.5" customHeight="1">
      <c r="A77" s="807">
        <v>2.0</v>
      </c>
      <c r="B77" s="819" t="s">
        <v>339</v>
      </c>
      <c r="C77" s="32"/>
      <c r="D77" s="863" t="s">
        <v>792</v>
      </c>
      <c r="E77" s="1413">
        <v>9.0</v>
      </c>
      <c r="F77" s="1413">
        <v>9.0</v>
      </c>
      <c r="G77" s="1414">
        <v>9.0</v>
      </c>
      <c r="H77" s="1415"/>
      <c r="I77" s="1415"/>
      <c r="J77" s="1414">
        <v>9.0</v>
      </c>
      <c r="K77" s="1413">
        <v>9.0</v>
      </c>
      <c r="L77" s="1413">
        <v>9.0</v>
      </c>
      <c r="M77" s="1413">
        <v>9.0</v>
      </c>
      <c r="N77" s="1414">
        <v>9.0</v>
      </c>
      <c r="O77" s="1415">
        <v>9.0</v>
      </c>
      <c r="P77" s="1415"/>
      <c r="Q77" s="1414"/>
      <c r="R77" s="1414">
        <v>9.0</v>
      </c>
      <c r="S77" s="1414">
        <v>9.0</v>
      </c>
      <c r="T77" s="1414">
        <v>9.0</v>
      </c>
      <c r="U77" s="1414">
        <v>9.0</v>
      </c>
      <c r="V77" s="1415"/>
      <c r="W77" s="1415"/>
      <c r="X77" s="1414">
        <v>9.0</v>
      </c>
      <c r="Y77" s="1413">
        <v>9.0</v>
      </c>
      <c r="Z77" s="1413">
        <v>9.0</v>
      </c>
      <c r="AA77" s="1413">
        <v>9.0</v>
      </c>
      <c r="AB77" s="1414"/>
      <c r="AC77" s="1415"/>
      <c r="AD77" s="1415">
        <v>9.0</v>
      </c>
      <c r="AE77" s="1414">
        <v>9.0</v>
      </c>
      <c r="AF77" s="1413">
        <v>9.0</v>
      </c>
      <c r="AG77" s="1413">
        <v>9.0</v>
      </c>
      <c r="AH77" s="1413">
        <v>9.0</v>
      </c>
      <c r="AI77" s="905"/>
      <c r="AJ77" s="404">
        <f t="shared" si="10"/>
        <v>22</v>
      </c>
      <c r="AK77" s="257"/>
    </row>
    <row r="78" ht="16.5" customHeight="1">
      <c r="A78" s="807">
        <v>3.0</v>
      </c>
      <c r="B78" s="819" t="s">
        <v>905</v>
      </c>
      <c r="C78" s="32"/>
      <c r="D78" s="863" t="s">
        <v>792</v>
      </c>
      <c r="E78" s="1413">
        <v>9.0</v>
      </c>
      <c r="F78" s="1413">
        <v>9.0</v>
      </c>
      <c r="G78" s="1414">
        <v>9.0</v>
      </c>
      <c r="H78" s="1415"/>
      <c r="I78" s="1415"/>
      <c r="J78" s="1414">
        <v>9.0</v>
      </c>
      <c r="K78" s="1413">
        <v>9.0</v>
      </c>
      <c r="L78" s="1413">
        <v>9.0</v>
      </c>
      <c r="M78" s="1413">
        <v>9.0</v>
      </c>
      <c r="N78" s="1414"/>
      <c r="O78" s="1415"/>
      <c r="P78" s="1415">
        <v>9.0</v>
      </c>
      <c r="Q78" s="1414">
        <v>9.0</v>
      </c>
      <c r="R78" s="1414">
        <v>9.0</v>
      </c>
      <c r="S78" s="1414">
        <v>9.0</v>
      </c>
      <c r="T78" s="1414">
        <v>9.0</v>
      </c>
      <c r="U78" s="1414">
        <v>9.0</v>
      </c>
      <c r="V78" s="1415"/>
      <c r="W78" s="1415"/>
      <c r="X78" s="1414">
        <v>9.0</v>
      </c>
      <c r="Y78" s="1413">
        <v>9.0</v>
      </c>
      <c r="Z78" s="1413">
        <v>9.0</v>
      </c>
      <c r="AA78" s="1413">
        <v>9.0</v>
      </c>
      <c r="AB78" s="1414">
        <v>9.0</v>
      </c>
      <c r="AC78" s="1415"/>
      <c r="AD78" s="1415"/>
      <c r="AE78" s="1414">
        <v>9.0</v>
      </c>
      <c r="AF78" s="1413">
        <v>9.0</v>
      </c>
      <c r="AG78" s="1413">
        <v>9.0</v>
      </c>
      <c r="AH78" s="1413">
        <v>9.0</v>
      </c>
      <c r="AI78" s="905"/>
      <c r="AJ78" s="404">
        <f t="shared" si="10"/>
        <v>22</v>
      </c>
      <c r="AK78" s="257"/>
    </row>
    <row r="79" ht="16.5" customHeight="1">
      <c r="A79" s="19">
        <v>4.0</v>
      </c>
      <c r="B79" s="819" t="s">
        <v>59</v>
      </c>
      <c r="C79" s="32"/>
      <c r="D79" s="863" t="s">
        <v>792</v>
      </c>
      <c r="E79" s="1413">
        <v>9.0</v>
      </c>
      <c r="F79" s="1413">
        <v>9.0</v>
      </c>
      <c r="G79" s="1414">
        <v>9.0</v>
      </c>
      <c r="H79" s="1415"/>
      <c r="I79" s="1415"/>
      <c r="J79" s="1414">
        <v>9.0</v>
      </c>
      <c r="K79" s="1413">
        <v>9.0</v>
      </c>
      <c r="L79" s="1413">
        <v>9.0</v>
      </c>
      <c r="M79" s="1413">
        <v>9.0</v>
      </c>
      <c r="N79" s="1414">
        <v>9.0</v>
      </c>
      <c r="O79" s="1415"/>
      <c r="P79" s="1415"/>
      <c r="Q79" s="1414">
        <v>9.0</v>
      </c>
      <c r="R79" s="1414">
        <v>9.0</v>
      </c>
      <c r="S79" s="1414">
        <v>9.0</v>
      </c>
      <c r="T79" s="1414">
        <v>9.0</v>
      </c>
      <c r="U79" s="1414">
        <v>9.0</v>
      </c>
      <c r="V79" s="1415">
        <v>9.0</v>
      </c>
      <c r="W79" s="1415"/>
      <c r="X79" s="1414"/>
      <c r="Y79" s="1413">
        <v>9.0</v>
      </c>
      <c r="Z79" s="1413">
        <v>9.0</v>
      </c>
      <c r="AA79" s="1413">
        <v>9.0</v>
      </c>
      <c r="AB79" s="1414">
        <v>9.0</v>
      </c>
      <c r="AC79" s="1415"/>
      <c r="AD79" s="1415"/>
      <c r="AE79" s="1414">
        <v>9.0</v>
      </c>
      <c r="AF79" s="1413">
        <v>9.0</v>
      </c>
      <c r="AG79" s="1413">
        <v>9.0</v>
      </c>
      <c r="AH79" s="1413">
        <v>9.0</v>
      </c>
      <c r="AI79" s="905"/>
      <c r="AJ79" s="404">
        <f t="shared" si="10"/>
        <v>22</v>
      </c>
      <c r="AK79" s="257"/>
    </row>
    <row r="80" ht="16.5" customHeight="1">
      <c r="A80" s="807">
        <v>5.0</v>
      </c>
      <c r="B80" s="819" t="s">
        <v>906</v>
      </c>
      <c r="C80" s="71"/>
      <c r="D80" s="866" t="s">
        <v>792</v>
      </c>
      <c r="E80" s="1416">
        <v>9.0</v>
      </c>
      <c r="F80" s="1416">
        <v>9.0</v>
      </c>
      <c r="G80" s="1414">
        <v>9.0</v>
      </c>
      <c r="H80" s="1415">
        <v>9.0</v>
      </c>
      <c r="I80" s="1415"/>
      <c r="J80" s="1417"/>
      <c r="K80" s="1416">
        <v>9.0</v>
      </c>
      <c r="L80" s="1416">
        <v>9.0</v>
      </c>
      <c r="M80" s="1416">
        <v>9.0</v>
      </c>
      <c r="N80" s="1414">
        <v>9.0</v>
      </c>
      <c r="O80" s="1415"/>
      <c r="P80" s="1418"/>
      <c r="Q80" s="1413">
        <v>9.0</v>
      </c>
      <c r="R80" s="1414">
        <v>9.0</v>
      </c>
      <c r="S80" s="1414">
        <v>9.0</v>
      </c>
      <c r="T80" s="1414">
        <v>9.0</v>
      </c>
      <c r="U80" s="1414"/>
      <c r="V80" s="1415"/>
      <c r="W80" s="1415">
        <v>9.0</v>
      </c>
      <c r="X80" s="1414">
        <v>9.0</v>
      </c>
      <c r="Y80" s="1416">
        <v>9.0</v>
      </c>
      <c r="Z80" s="1416">
        <v>9.0</v>
      </c>
      <c r="AA80" s="1416">
        <v>9.0</v>
      </c>
      <c r="AB80" s="1414">
        <v>9.0</v>
      </c>
      <c r="AC80" s="1415"/>
      <c r="AD80" s="1415"/>
      <c r="AE80" s="1414">
        <v>9.0</v>
      </c>
      <c r="AF80" s="1416">
        <v>9.0</v>
      </c>
      <c r="AG80" s="1416">
        <v>9.0</v>
      </c>
      <c r="AH80" s="1416">
        <v>9.0</v>
      </c>
      <c r="AI80" s="905"/>
      <c r="AJ80" s="404">
        <f t="shared" si="10"/>
        <v>22</v>
      </c>
      <c r="AK80" s="257"/>
    </row>
    <row r="81" ht="16.5" customHeight="1">
      <c r="A81" s="79"/>
      <c r="B81" s="423"/>
      <c r="C81" s="121"/>
      <c r="D81" s="237"/>
      <c r="E81" s="1270"/>
      <c r="F81" s="1270"/>
      <c r="G81" s="1270"/>
      <c r="H81" s="1270"/>
      <c r="I81" s="1270"/>
      <c r="J81" s="1075"/>
      <c r="K81" s="1075"/>
      <c r="L81" s="1270"/>
      <c r="M81" s="1270"/>
      <c r="N81" s="1270"/>
      <c r="O81" s="1270"/>
      <c r="P81" s="1270"/>
      <c r="Q81" s="1075"/>
      <c r="R81" s="1075"/>
      <c r="S81" s="1270"/>
      <c r="T81" s="1270"/>
      <c r="U81" s="1270"/>
      <c r="V81" s="1270"/>
      <c r="W81" s="1270"/>
      <c r="X81" s="1075"/>
      <c r="Y81" s="1075"/>
      <c r="Z81" s="1270"/>
      <c r="AA81" s="1270"/>
      <c r="AB81" s="1270"/>
      <c r="AC81" s="1270"/>
      <c r="AD81" s="1270"/>
      <c r="AE81" s="1075"/>
      <c r="AF81" s="1075"/>
      <c r="AG81" s="1270"/>
      <c r="AH81" s="1015"/>
      <c r="AI81" s="1015"/>
      <c r="AJ81" s="1017"/>
      <c r="AK81" s="257"/>
    </row>
    <row r="82" ht="16.5" customHeight="1">
      <c r="A82" s="807">
        <v>6.0</v>
      </c>
      <c r="B82" s="300" t="s">
        <v>60</v>
      </c>
      <c r="C82" s="113" t="s">
        <v>61</v>
      </c>
      <c r="D82" s="863" t="s">
        <v>792</v>
      </c>
      <c r="E82" s="900">
        <v>9.0</v>
      </c>
      <c r="F82" s="1390">
        <v>9.0</v>
      </c>
      <c r="G82" s="1391"/>
      <c r="H82" s="974">
        <v>9.0</v>
      </c>
      <c r="I82" s="974">
        <v>9.0</v>
      </c>
      <c r="J82" s="1391"/>
      <c r="K82" s="1390">
        <v>9.0</v>
      </c>
      <c r="L82" s="900">
        <v>9.0</v>
      </c>
      <c r="M82" s="1390">
        <v>9.0</v>
      </c>
      <c r="N82" s="1390">
        <v>9.0</v>
      </c>
      <c r="O82" s="1108"/>
      <c r="P82" s="1108"/>
      <c r="Q82" s="900">
        <v>9.0</v>
      </c>
      <c r="R82" s="1390">
        <v>9.0</v>
      </c>
      <c r="S82" s="1390">
        <v>9.0</v>
      </c>
      <c r="T82" s="900">
        <v>9.0</v>
      </c>
      <c r="U82" s="1390">
        <v>9.0</v>
      </c>
      <c r="V82" s="1108"/>
      <c r="W82" s="1108"/>
      <c r="X82" s="900">
        <v>9.0</v>
      </c>
      <c r="Y82" s="1390">
        <v>9.0</v>
      </c>
      <c r="Z82" s="1390">
        <v>9.0</v>
      </c>
      <c r="AA82" s="900">
        <v>9.0</v>
      </c>
      <c r="AB82" s="1391"/>
      <c r="AC82" s="974">
        <v>9.0</v>
      </c>
      <c r="AD82" s="974">
        <v>9.0</v>
      </c>
      <c r="AE82" s="1391"/>
      <c r="AF82" s="900">
        <v>9.0</v>
      </c>
      <c r="AG82" s="1390">
        <v>9.0</v>
      </c>
      <c r="AH82" s="1390">
        <v>9.0</v>
      </c>
      <c r="AI82" s="911"/>
      <c r="AJ82" s="404">
        <f t="shared" ref="AJ82:AJ84" si="11">COUNT(E82:AI82)</f>
        <v>22</v>
      </c>
      <c r="AK82" s="257"/>
    </row>
    <row r="83" ht="16.5" customHeight="1">
      <c r="A83" s="807">
        <v>7.0</v>
      </c>
      <c r="B83" s="829" t="s">
        <v>36</v>
      </c>
      <c r="C83" s="32"/>
      <c r="D83" s="863" t="s">
        <v>792</v>
      </c>
      <c r="E83" s="1390">
        <v>9.0</v>
      </c>
      <c r="F83" s="1390">
        <v>9.0</v>
      </c>
      <c r="G83" s="900">
        <v>9.0</v>
      </c>
      <c r="H83" s="1108"/>
      <c r="I83" s="1108"/>
      <c r="J83" s="1390">
        <v>9.0</v>
      </c>
      <c r="K83" s="900">
        <v>9.0</v>
      </c>
      <c r="L83" s="1390">
        <v>9.0</v>
      </c>
      <c r="M83" s="1390">
        <v>9.0</v>
      </c>
      <c r="N83" s="900">
        <v>9.0</v>
      </c>
      <c r="O83" s="1108"/>
      <c r="P83" s="1108"/>
      <c r="Q83" s="1390">
        <v>9.0</v>
      </c>
      <c r="R83" s="1390">
        <v>9.0</v>
      </c>
      <c r="S83" s="900">
        <v>9.0</v>
      </c>
      <c r="T83" s="1390">
        <v>9.0</v>
      </c>
      <c r="U83" s="1391"/>
      <c r="V83" s="974">
        <v>9.0</v>
      </c>
      <c r="W83" s="974">
        <v>9.0</v>
      </c>
      <c r="X83" s="1391"/>
      <c r="Y83" s="1390">
        <v>9.0</v>
      </c>
      <c r="Z83" s="900">
        <v>9.0</v>
      </c>
      <c r="AA83" s="1390">
        <v>9.0</v>
      </c>
      <c r="AB83" s="1390">
        <v>9.0</v>
      </c>
      <c r="AC83" s="1108"/>
      <c r="AD83" s="1108"/>
      <c r="AE83" s="900">
        <v>9.0</v>
      </c>
      <c r="AF83" s="1390">
        <v>9.0</v>
      </c>
      <c r="AG83" s="1390">
        <v>9.0</v>
      </c>
      <c r="AH83" s="900">
        <v>9.0</v>
      </c>
      <c r="AI83" s="910"/>
      <c r="AJ83" s="404">
        <f t="shared" si="11"/>
        <v>22</v>
      </c>
      <c r="AK83" s="257"/>
    </row>
    <row r="84" ht="16.5" customHeight="1">
      <c r="A84" s="807">
        <v>8.0</v>
      </c>
      <c r="B84" s="829" t="s">
        <v>879</v>
      </c>
      <c r="C84" s="71"/>
      <c r="D84" s="863" t="s">
        <v>792</v>
      </c>
      <c r="E84" s="1390">
        <v>9.0</v>
      </c>
      <c r="F84" s="900">
        <v>9.0</v>
      </c>
      <c r="G84" s="1390">
        <v>9.0</v>
      </c>
      <c r="H84" s="1108"/>
      <c r="I84" s="1108"/>
      <c r="J84" s="900">
        <v>9.0</v>
      </c>
      <c r="K84" s="1390">
        <v>9.0</v>
      </c>
      <c r="L84" s="1390">
        <v>9.0</v>
      </c>
      <c r="M84" s="900">
        <v>9.0</v>
      </c>
      <c r="N84" s="1391"/>
      <c r="O84" s="974">
        <v>9.0</v>
      </c>
      <c r="P84" s="974">
        <v>9.0</v>
      </c>
      <c r="Q84" s="1391"/>
      <c r="R84" s="900">
        <v>9.0</v>
      </c>
      <c r="S84" s="1390">
        <v>9.0</v>
      </c>
      <c r="T84" s="1390">
        <v>9.0</v>
      </c>
      <c r="U84" s="900">
        <v>9.0</v>
      </c>
      <c r="V84" s="1108"/>
      <c r="W84" s="1108"/>
      <c r="X84" s="1390">
        <v>9.0</v>
      </c>
      <c r="Y84" s="900">
        <v>9.0</v>
      </c>
      <c r="Z84" s="1390">
        <v>9.0</v>
      </c>
      <c r="AA84" s="1390">
        <v>9.0</v>
      </c>
      <c r="AB84" s="900">
        <v>9.0</v>
      </c>
      <c r="AC84" s="1108"/>
      <c r="AD84" s="1108"/>
      <c r="AE84" s="1390">
        <v>9.0</v>
      </c>
      <c r="AF84" s="1390">
        <v>9.0</v>
      </c>
      <c r="AG84" s="900">
        <v>9.0</v>
      </c>
      <c r="AH84" s="1390"/>
      <c r="AI84" s="911"/>
      <c r="AJ84" s="404">
        <f t="shared" si="11"/>
        <v>21</v>
      </c>
      <c r="AK84" s="257"/>
    </row>
    <row r="85" ht="16.5" customHeight="1">
      <c r="A85" s="79"/>
      <c r="B85" s="423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121"/>
      <c r="AK85" s="259"/>
    </row>
    <row r="86" ht="16.5" customHeight="1">
      <c r="A86" s="807">
        <v>9.0</v>
      </c>
      <c r="B86" s="939" t="s">
        <v>768</v>
      </c>
      <c r="C86" s="113" t="s">
        <v>65</v>
      </c>
      <c r="D86" s="863" t="s">
        <v>792</v>
      </c>
      <c r="E86" s="905">
        <v>9.0</v>
      </c>
      <c r="F86" s="905">
        <v>9.0</v>
      </c>
      <c r="G86" s="905"/>
      <c r="H86" s="971"/>
      <c r="I86" s="971">
        <v>9.0</v>
      </c>
      <c r="J86" s="905">
        <v>9.0</v>
      </c>
      <c r="K86" s="905">
        <v>9.0</v>
      </c>
      <c r="L86" s="905">
        <v>9.0</v>
      </c>
      <c r="M86" s="905">
        <v>9.0</v>
      </c>
      <c r="N86" s="905"/>
      <c r="O86" s="971"/>
      <c r="P86" s="971">
        <v>9.0</v>
      </c>
      <c r="Q86" s="905">
        <v>9.0</v>
      </c>
      <c r="R86" s="905">
        <v>9.0</v>
      </c>
      <c r="S86" s="905">
        <v>9.0</v>
      </c>
      <c r="T86" s="905">
        <v>9.0</v>
      </c>
      <c r="U86" s="905"/>
      <c r="V86" s="971"/>
      <c r="W86" s="971">
        <v>9.0</v>
      </c>
      <c r="X86" s="905">
        <v>9.0</v>
      </c>
      <c r="Y86" s="905">
        <v>9.0</v>
      </c>
      <c r="Z86" s="905">
        <v>9.0</v>
      </c>
      <c r="AA86" s="905">
        <v>9.0</v>
      </c>
      <c r="AB86" s="905"/>
      <c r="AC86" s="971"/>
      <c r="AD86" s="971">
        <v>9.0</v>
      </c>
      <c r="AE86" s="905">
        <v>9.0</v>
      </c>
      <c r="AF86" s="905">
        <v>9.0</v>
      </c>
      <c r="AG86" s="905">
        <v>9.0</v>
      </c>
      <c r="AH86" s="905">
        <v>9.0</v>
      </c>
      <c r="AI86" s="905"/>
      <c r="AJ86" s="404">
        <f t="shared" ref="AJ86:AJ87" si="12">COUNT(E86:AI86)</f>
        <v>22</v>
      </c>
      <c r="AK86" s="257"/>
    </row>
    <row r="87" ht="16.5" customHeight="1">
      <c r="A87" s="807">
        <v>10.0</v>
      </c>
      <c r="B87" s="300" t="s">
        <v>66</v>
      </c>
      <c r="C87" s="71"/>
      <c r="D87" s="863" t="s">
        <v>792</v>
      </c>
      <c r="E87" s="905">
        <v>9.0</v>
      </c>
      <c r="F87" s="905">
        <v>9.0</v>
      </c>
      <c r="G87" s="905">
        <v>9.0</v>
      </c>
      <c r="H87" s="971">
        <v>9.0</v>
      </c>
      <c r="I87" s="971"/>
      <c r="J87" s="905"/>
      <c r="K87" s="905">
        <v>9.0</v>
      </c>
      <c r="L87" s="905">
        <v>9.0</v>
      </c>
      <c r="M87" s="905">
        <v>9.0</v>
      </c>
      <c r="N87" s="905">
        <v>9.0</v>
      </c>
      <c r="O87" s="971">
        <v>9.0</v>
      </c>
      <c r="P87" s="971"/>
      <c r="Q87" s="905"/>
      <c r="R87" s="905">
        <v>9.0</v>
      </c>
      <c r="S87" s="905">
        <v>9.0</v>
      </c>
      <c r="T87" s="905">
        <v>9.0</v>
      </c>
      <c r="U87" s="905">
        <v>9.0</v>
      </c>
      <c r="V87" s="971">
        <v>9.0</v>
      </c>
      <c r="W87" s="971"/>
      <c r="X87" s="905"/>
      <c r="Y87" s="905">
        <v>9.0</v>
      </c>
      <c r="Z87" s="905">
        <v>9.0</v>
      </c>
      <c r="AA87" s="905">
        <v>9.0</v>
      </c>
      <c r="AB87" s="905">
        <v>9.0</v>
      </c>
      <c r="AC87" s="971">
        <v>9.0</v>
      </c>
      <c r="AD87" s="971"/>
      <c r="AE87" s="905"/>
      <c r="AF87" s="905">
        <v>9.0</v>
      </c>
      <c r="AG87" s="905">
        <v>9.0</v>
      </c>
      <c r="AH87" s="905">
        <v>9.0</v>
      </c>
      <c r="AI87" s="905"/>
      <c r="AJ87" s="404">
        <f t="shared" si="12"/>
        <v>22</v>
      </c>
      <c r="AK87" s="257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878"/>
      <c r="AK88" s="257"/>
    </row>
    <row r="89" ht="16.5" customHeight="1">
      <c r="A89" s="807">
        <v>11.0</v>
      </c>
      <c r="B89" s="829" t="s">
        <v>880</v>
      </c>
      <c r="C89" s="1071" t="s">
        <v>797</v>
      </c>
      <c r="D89" s="863" t="s">
        <v>792</v>
      </c>
      <c r="E89" s="905">
        <v>9.0</v>
      </c>
      <c r="F89" s="905">
        <v>9.0</v>
      </c>
      <c r="G89" s="905">
        <v>9.0</v>
      </c>
      <c r="H89" s="971">
        <v>9.0</v>
      </c>
      <c r="I89" s="971"/>
      <c r="J89" s="905"/>
      <c r="K89" s="905">
        <v>9.0</v>
      </c>
      <c r="L89" s="905">
        <v>9.0</v>
      </c>
      <c r="M89" s="905">
        <v>9.0</v>
      </c>
      <c r="N89" s="905">
        <v>9.0</v>
      </c>
      <c r="O89" s="971">
        <v>9.0</v>
      </c>
      <c r="P89" s="971"/>
      <c r="Q89" s="905"/>
      <c r="R89" s="905">
        <v>9.0</v>
      </c>
      <c r="S89" s="905">
        <v>9.0</v>
      </c>
      <c r="T89" s="905">
        <v>9.0</v>
      </c>
      <c r="U89" s="905">
        <v>9.0</v>
      </c>
      <c r="V89" s="971">
        <v>9.0</v>
      </c>
      <c r="W89" s="971"/>
      <c r="X89" s="905"/>
      <c r="Y89" s="905">
        <v>9.0</v>
      </c>
      <c r="Z89" s="905">
        <v>9.0</v>
      </c>
      <c r="AA89" s="905">
        <v>9.0</v>
      </c>
      <c r="AB89" s="905">
        <v>9.0</v>
      </c>
      <c r="AC89" s="971">
        <v>9.0</v>
      </c>
      <c r="AD89" s="971"/>
      <c r="AE89" s="905"/>
      <c r="AF89" s="905">
        <v>9.0</v>
      </c>
      <c r="AG89" s="905">
        <v>9.0</v>
      </c>
      <c r="AH89" s="905">
        <v>9.0</v>
      </c>
      <c r="AI89" s="905"/>
      <c r="AJ89" s="404">
        <f t="shared" ref="AJ89:AJ90" si="13">COUNT(E89:AI89)</f>
        <v>22</v>
      </c>
      <c r="AK89" s="257"/>
    </row>
    <row r="90" ht="16.5" customHeight="1">
      <c r="A90" s="807">
        <v>12.0</v>
      </c>
      <c r="B90" s="829" t="s">
        <v>732</v>
      </c>
      <c r="C90" s="71"/>
      <c r="D90" s="863" t="s">
        <v>792</v>
      </c>
      <c r="E90" s="905">
        <v>9.0</v>
      </c>
      <c r="F90" s="905">
        <v>9.0</v>
      </c>
      <c r="G90" s="905"/>
      <c r="H90" s="971"/>
      <c r="I90" s="971">
        <v>9.0</v>
      </c>
      <c r="J90" s="905">
        <v>9.0</v>
      </c>
      <c r="K90" s="905">
        <v>9.0</v>
      </c>
      <c r="L90" s="905">
        <v>9.0</v>
      </c>
      <c r="M90" s="905">
        <v>9.0</v>
      </c>
      <c r="N90" s="905"/>
      <c r="O90" s="971"/>
      <c r="P90" s="971">
        <v>9.0</v>
      </c>
      <c r="Q90" s="905">
        <v>9.0</v>
      </c>
      <c r="R90" s="905">
        <v>9.0</v>
      </c>
      <c r="S90" s="905">
        <v>9.0</v>
      </c>
      <c r="T90" s="905">
        <v>9.0</v>
      </c>
      <c r="U90" s="905"/>
      <c r="V90" s="971"/>
      <c r="W90" s="971">
        <v>9.0</v>
      </c>
      <c r="X90" s="905">
        <v>9.0</v>
      </c>
      <c r="Y90" s="905">
        <v>9.0</v>
      </c>
      <c r="Z90" s="905">
        <v>9.0</v>
      </c>
      <c r="AA90" s="905">
        <v>9.0</v>
      </c>
      <c r="AB90" s="905"/>
      <c r="AC90" s="971"/>
      <c r="AD90" s="971">
        <v>9.0</v>
      </c>
      <c r="AE90" s="905">
        <v>9.0</v>
      </c>
      <c r="AF90" s="905">
        <v>9.0</v>
      </c>
      <c r="AG90" s="905">
        <v>9.0</v>
      </c>
      <c r="AH90" s="905">
        <v>9.0</v>
      </c>
      <c r="AI90" s="905"/>
      <c r="AJ90" s="404">
        <f t="shared" si="13"/>
        <v>22</v>
      </c>
      <c r="AK90" s="257"/>
    </row>
    <row r="91" ht="16.5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237"/>
      <c r="AK91" s="237"/>
    </row>
    <row r="92" ht="16.5" customHeight="1">
      <c r="A92" s="1010">
        <v>13.0</v>
      </c>
      <c r="B92" s="46" t="s">
        <v>102</v>
      </c>
      <c r="C92" s="1257" t="s">
        <v>804</v>
      </c>
      <c r="D92" s="863" t="s">
        <v>792</v>
      </c>
      <c r="E92" s="905">
        <v>9.0</v>
      </c>
      <c r="F92" s="900">
        <v>9.0</v>
      </c>
      <c r="G92" s="905"/>
      <c r="H92" s="971"/>
      <c r="I92" s="971">
        <v>9.0</v>
      </c>
      <c r="J92" s="900">
        <v>9.0</v>
      </c>
      <c r="K92" s="905">
        <v>9.0</v>
      </c>
      <c r="L92" s="905">
        <v>9.0</v>
      </c>
      <c r="M92" s="900">
        <v>9.0</v>
      </c>
      <c r="N92" s="905"/>
      <c r="O92" s="971"/>
      <c r="P92" s="971">
        <v>9.0</v>
      </c>
      <c r="Q92" s="905">
        <v>9.0</v>
      </c>
      <c r="R92" s="900">
        <v>9.0</v>
      </c>
      <c r="S92" s="905">
        <v>9.0</v>
      </c>
      <c r="T92" s="905">
        <v>9.0</v>
      </c>
      <c r="U92" s="978"/>
      <c r="V92" s="978"/>
      <c r="W92" s="978"/>
      <c r="X92" s="978"/>
      <c r="Y92" s="978"/>
      <c r="Z92" s="978"/>
      <c r="AA92" s="978"/>
      <c r="AB92" s="978"/>
      <c r="AC92" s="978"/>
      <c r="AD92" s="978"/>
      <c r="AE92" s="978"/>
      <c r="AF92" s="978"/>
      <c r="AG92" s="978"/>
      <c r="AH92" s="978"/>
      <c r="AI92" s="905"/>
      <c r="AJ92" s="404">
        <f t="shared" ref="AJ92:AJ94" si="14">COUNT(E92:AI92)</f>
        <v>12</v>
      </c>
      <c r="AK92" s="237"/>
    </row>
    <row r="93" ht="16.5" customHeight="1">
      <c r="A93" s="1010">
        <v>14.0</v>
      </c>
      <c r="B93" s="1364" t="s">
        <v>105</v>
      </c>
      <c r="C93" s="32"/>
      <c r="D93" s="863" t="s">
        <v>792</v>
      </c>
      <c r="E93" s="900">
        <v>9.0</v>
      </c>
      <c r="F93" s="905">
        <v>9.0</v>
      </c>
      <c r="G93" s="905">
        <v>9.0</v>
      </c>
      <c r="H93" s="971"/>
      <c r="I93" s="971"/>
      <c r="J93" s="905">
        <v>9.0</v>
      </c>
      <c r="K93" s="905">
        <v>9.0</v>
      </c>
      <c r="L93" s="900">
        <v>9.0</v>
      </c>
      <c r="M93" s="905">
        <v>9.0</v>
      </c>
      <c r="N93" s="905">
        <v>9.0</v>
      </c>
      <c r="O93" s="971"/>
      <c r="P93" s="971"/>
      <c r="Q93" s="900">
        <v>9.0</v>
      </c>
      <c r="R93" s="905">
        <v>9.0</v>
      </c>
      <c r="S93" s="905">
        <v>9.0</v>
      </c>
      <c r="T93" s="900">
        <v>9.0</v>
      </c>
      <c r="U93" s="905"/>
      <c r="V93" s="971"/>
      <c r="W93" s="971">
        <v>9.0</v>
      </c>
      <c r="X93" s="905">
        <v>9.0</v>
      </c>
      <c r="Y93" s="905">
        <v>9.0</v>
      </c>
      <c r="Z93" s="900">
        <v>9.0</v>
      </c>
      <c r="AA93" s="905">
        <v>9.0</v>
      </c>
      <c r="AB93" s="905"/>
      <c r="AC93" s="971"/>
      <c r="AD93" s="971">
        <v>9.0</v>
      </c>
      <c r="AE93" s="905">
        <v>9.0</v>
      </c>
      <c r="AF93" s="900">
        <v>9.0</v>
      </c>
      <c r="AG93" s="905">
        <v>9.0</v>
      </c>
      <c r="AH93" s="900">
        <v>9.0</v>
      </c>
      <c r="AI93" s="1031"/>
      <c r="AJ93" s="404">
        <f t="shared" si="14"/>
        <v>22</v>
      </c>
      <c r="AK93" s="237"/>
    </row>
    <row r="94" ht="16.5" customHeight="1">
      <c r="A94" s="1010">
        <v>15.0</v>
      </c>
      <c r="B94" s="819" t="s">
        <v>858</v>
      </c>
      <c r="C94" s="71"/>
      <c r="D94" s="863" t="s">
        <v>792</v>
      </c>
      <c r="E94" s="905">
        <v>9.0</v>
      </c>
      <c r="F94" s="905">
        <v>9.0</v>
      </c>
      <c r="G94" s="900">
        <v>9.0</v>
      </c>
      <c r="H94" s="971">
        <v>9.0</v>
      </c>
      <c r="I94" s="971"/>
      <c r="J94" s="905"/>
      <c r="K94" s="900">
        <v>9.0</v>
      </c>
      <c r="L94" s="905">
        <v>9.0</v>
      </c>
      <c r="M94" s="905">
        <v>9.0</v>
      </c>
      <c r="N94" s="900">
        <v>9.0</v>
      </c>
      <c r="O94" s="971">
        <v>9.0</v>
      </c>
      <c r="P94" s="971"/>
      <c r="Q94" s="905"/>
      <c r="R94" s="905">
        <v>9.0</v>
      </c>
      <c r="S94" s="900">
        <v>9.0</v>
      </c>
      <c r="T94" s="905">
        <v>9.0</v>
      </c>
      <c r="U94" s="905">
        <v>9.0</v>
      </c>
      <c r="V94" s="971">
        <v>9.0</v>
      </c>
      <c r="W94" s="971"/>
      <c r="X94" s="905"/>
      <c r="Y94" s="900">
        <v>9.0</v>
      </c>
      <c r="Z94" s="905">
        <v>9.0</v>
      </c>
      <c r="AA94" s="900">
        <v>9.0</v>
      </c>
      <c r="AB94" s="905">
        <v>9.0</v>
      </c>
      <c r="AC94" s="971">
        <v>9.0</v>
      </c>
      <c r="AD94" s="971"/>
      <c r="AE94" s="905"/>
      <c r="AF94" s="905">
        <v>9.0</v>
      </c>
      <c r="AG94" s="900">
        <v>9.0</v>
      </c>
      <c r="AH94" s="905">
        <v>9.0</v>
      </c>
      <c r="AI94" s="905"/>
      <c r="AJ94" s="404">
        <f t="shared" si="14"/>
        <v>22</v>
      </c>
      <c r="AK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237"/>
      <c r="AK95" s="237"/>
    </row>
    <row r="96" ht="16.5" customHeight="1">
      <c r="A96" s="1010">
        <v>16.0</v>
      </c>
      <c r="B96" s="1366" t="s">
        <v>806</v>
      </c>
      <c r="C96" s="1261" t="s">
        <v>112</v>
      </c>
      <c r="D96" s="866" t="s">
        <v>792</v>
      </c>
      <c r="E96" s="905">
        <v>9.0</v>
      </c>
      <c r="F96" s="905">
        <v>9.0</v>
      </c>
      <c r="G96" s="905">
        <v>9.0</v>
      </c>
      <c r="H96" s="971">
        <v>9.0</v>
      </c>
      <c r="I96" s="971"/>
      <c r="J96" s="905"/>
      <c r="K96" s="905">
        <v>9.0</v>
      </c>
      <c r="L96" s="905">
        <v>9.0</v>
      </c>
      <c r="M96" s="905">
        <v>9.0</v>
      </c>
      <c r="N96" s="905">
        <v>9.0</v>
      </c>
      <c r="O96" s="971">
        <v>9.0</v>
      </c>
      <c r="P96" s="971"/>
      <c r="Q96" s="905"/>
      <c r="R96" s="905">
        <v>9.0</v>
      </c>
      <c r="S96" s="905">
        <v>9.0</v>
      </c>
      <c r="T96" s="905">
        <v>9.0</v>
      </c>
      <c r="U96" s="905">
        <v>9.0</v>
      </c>
      <c r="V96" s="971">
        <v>9.0</v>
      </c>
      <c r="W96" s="971"/>
      <c r="X96" s="905"/>
      <c r="Y96" s="905">
        <v>9.0</v>
      </c>
      <c r="Z96" s="905">
        <v>9.0</v>
      </c>
      <c r="AA96" s="905">
        <v>9.0</v>
      </c>
      <c r="AB96" s="905">
        <v>9.0</v>
      </c>
      <c r="AC96" s="971">
        <v>9.0</v>
      </c>
      <c r="AD96" s="971"/>
      <c r="AE96" s="905"/>
      <c r="AF96" s="905">
        <v>9.0</v>
      </c>
      <c r="AG96" s="905">
        <v>9.0</v>
      </c>
      <c r="AH96" s="905">
        <v>9.0</v>
      </c>
      <c r="AI96" s="905"/>
      <c r="AJ96" s="404">
        <f t="shared" ref="AJ96:AJ97" si="15">COUNT(E96:AI96)</f>
        <v>22</v>
      </c>
      <c r="AK96" s="237"/>
    </row>
    <row r="97" ht="16.5" customHeight="1">
      <c r="A97" s="1010">
        <v>17.0</v>
      </c>
      <c r="B97" s="1366" t="s">
        <v>806</v>
      </c>
      <c r="C97" s="1393" t="s">
        <v>940</v>
      </c>
      <c r="D97" s="863" t="s">
        <v>792</v>
      </c>
      <c r="E97" s="905">
        <v>9.0</v>
      </c>
      <c r="F97" s="905">
        <v>9.0</v>
      </c>
      <c r="G97" s="905"/>
      <c r="H97" s="971"/>
      <c r="I97" s="971">
        <v>9.0</v>
      </c>
      <c r="J97" s="905">
        <v>9.0</v>
      </c>
      <c r="K97" s="905">
        <v>9.0</v>
      </c>
      <c r="L97" s="905">
        <v>9.0</v>
      </c>
      <c r="M97" s="905">
        <v>9.0</v>
      </c>
      <c r="N97" s="905"/>
      <c r="O97" s="971"/>
      <c r="P97" s="971">
        <v>9.0</v>
      </c>
      <c r="Q97" s="905">
        <v>9.0</v>
      </c>
      <c r="R97" s="905">
        <v>9.0</v>
      </c>
      <c r="S97" s="905">
        <v>9.0</v>
      </c>
      <c r="T97" s="905">
        <v>9.0</v>
      </c>
      <c r="U97" s="905"/>
      <c r="V97" s="971"/>
      <c r="W97" s="971">
        <v>9.0</v>
      </c>
      <c r="X97" s="905">
        <v>9.0</v>
      </c>
      <c r="Y97" s="905">
        <v>9.0</v>
      </c>
      <c r="Z97" s="905">
        <v>9.0</v>
      </c>
      <c r="AA97" s="905">
        <v>9.0</v>
      </c>
      <c r="AB97" s="905"/>
      <c r="AC97" s="971"/>
      <c r="AD97" s="971">
        <v>9.0</v>
      </c>
      <c r="AE97" s="905">
        <v>9.0</v>
      </c>
      <c r="AF97" s="905">
        <v>9.0</v>
      </c>
      <c r="AG97" s="905">
        <v>9.0</v>
      </c>
      <c r="AH97" s="905">
        <v>9.0</v>
      </c>
      <c r="AI97" s="905"/>
      <c r="AJ97" s="404">
        <f t="shared" si="15"/>
        <v>22</v>
      </c>
      <c r="AK97" s="237"/>
    </row>
    <row r="98" ht="16.5" customHeight="1">
      <c r="A98" s="1016"/>
      <c r="B98" s="1072"/>
      <c r="C98" s="260"/>
      <c r="D98" s="1075"/>
      <c r="E98" s="1077"/>
      <c r="F98" s="1077"/>
      <c r="G98" s="1077"/>
      <c r="H98" s="1077"/>
      <c r="I98" s="1077"/>
      <c r="J98" s="1077"/>
      <c r="K98" s="1077"/>
      <c r="L98" s="1077"/>
      <c r="M98" s="1077"/>
      <c r="N98" s="1077"/>
      <c r="O98" s="1077"/>
      <c r="P98" s="1077"/>
      <c r="Q98" s="1077"/>
      <c r="R98" s="1077"/>
      <c r="S98" s="1077"/>
      <c r="T98" s="1077"/>
      <c r="U98" s="1077"/>
      <c r="V98" s="1077"/>
      <c r="W98" s="1077"/>
      <c r="X98" s="1077"/>
      <c r="Y98" s="1077"/>
      <c r="Z98" s="1077"/>
      <c r="AA98" s="1077"/>
      <c r="AB98" s="1077"/>
      <c r="AC98" s="1077"/>
      <c r="AD98" s="1077"/>
      <c r="AE98" s="1077"/>
      <c r="AF98" s="1077"/>
      <c r="AG98" s="1077"/>
      <c r="AH98" s="1077"/>
      <c r="AI98" s="1077"/>
      <c r="AJ98" s="237"/>
      <c r="AK98" s="237"/>
    </row>
    <row r="99" ht="16.5" customHeight="1">
      <c r="A99" s="1010">
        <v>18.0</v>
      </c>
      <c r="B99" s="1366" t="s">
        <v>798</v>
      </c>
      <c r="C99" s="1261" t="s">
        <v>292</v>
      </c>
      <c r="D99" s="863" t="s">
        <v>792</v>
      </c>
      <c r="E99" s="905">
        <v>9.0</v>
      </c>
      <c r="F99" s="905">
        <v>9.0</v>
      </c>
      <c r="G99" s="905">
        <v>9.0</v>
      </c>
      <c r="H99" s="971"/>
      <c r="I99" s="971"/>
      <c r="J99" s="905">
        <v>9.0</v>
      </c>
      <c r="K99" s="905">
        <v>9.0</v>
      </c>
      <c r="L99" s="905">
        <v>9.0</v>
      </c>
      <c r="M99" s="905">
        <v>9.0</v>
      </c>
      <c r="N99" s="905">
        <v>9.0</v>
      </c>
      <c r="O99" s="971"/>
      <c r="P99" s="971"/>
      <c r="Q99" s="905">
        <v>9.0</v>
      </c>
      <c r="R99" s="905">
        <v>9.0</v>
      </c>
      <c r="S99" s="905">
        <v>9.0</v>
      </c>
      <c r="T99" s="905">
        <v>9.0</v>
      </c>
      <c r="U99" s="905">
        <v>9.0</v>
      </c>
      <c r="V99" s="971"/>
      <c r="W99" s="971"/>
      <c r="X99" s="905">
        <v>9.0</v>
      </c>
      <c r="Y99" s="905">
        <v>9.0</v>
      </c>
      <c r="Z99" s="905">
        <v>9.0</v>
      </c>
      <c r="AA99" s="905">
        <v>9.0</v>
      </c>
      <c r="AB99" s="905">
        <v>9.0</v>
      </c>
      <c r="AC99" s="971"/>
      <c r="AD99" s="971"/>
      <c r="AE99" s="905">
        <v>9.0</v>
      </c>
      <c r="AF99" s="905">
        <v>9.0</v>
      </c>
      <c r="AG99" s="905">
        <v>9.0</v>
      </c>
      <c r="AH99" s="905">
        <v>9.0</v>
      </c>
      <c r="AI99" s="905"/>
      <c r="AJ99" s="404">
        <f t="shared" ref="AJ99:AJ114" si="16">COUNT(E99:AI99)</f>
        <v>22</v>
      </c>
      <c r="AK99" s="237"/>
    </row>
    <row r="100" ht="16.5" customHeight="1">
      <c r="A100" s="1010">
        <v>19.0</v>
      </c>
      <c r="B100" s="1366" t="s">
        <v>799</v>
      </c>
      <c r="C100" s="1010" t="s">
        <v>820</v>
      </c>
      <c r="D100" s="863" t="s">
        <v>792</v>
      </c>
      <c r="E100" s="905">
        <v>9.0</v>
      </c>
      <c r="F100" s="905">
        <v>9.0</v>
      </c>
      <c r="G100" s="905">
        <v>9.0</v>
      </c>
      <c r="H100" s="971"/>
      <c r="I100" s="971"/>
      <c r="J100" s="905">
        <v>9.0</v>
      </c>
      <c r="K100" s="905">
        <v>9.0</v>
      </c>
      <c r="L100" s="905">
        <v>9.0</v>
      </c>
      <c r="M100" s="905">
        <v>9.0</v>
      </c>
      <c r="N100" s="905">
        <v>9.0</v>
      </c>
      <c r="O100" s="971"/>
      <c r="P100" s="971"/>
      <c r="Q100" s="905">
        <v>9.0</v>
      </c>
      <c r="R100" s="905">
        <v>9.0</v>
      </c>
      <c r="S100" s="905">
        <v>9.0</v>
      </c>
      <c r="T100" s="905">
        <v>9.0</v>
      </c>
      <c r="U100" s="905">
        <v>9.0</v>
      </c>
      <c r="V100" s="971"/>
      <c r="W100" s="971"/>
      <c r="X100" s="905">
        <v>9.0</v>
      </c>
      <c r="Y100" s="905">
        <v>9.0</v>
      </c>
      <c r="Z100" s="905">
        <v>9.0</v>
      </c>
      <c r="AA100" s="905">
        <v>9.0</v>
      </c>
      <c r="AB100" s="905">
        <v>9.0</v>
      </c>
      <c r="AC100" s="971"/>
      <c r="AD100" s="971"/>
      <c r="AE100" s="905">
        <v>9.0</v>
      </c>
      <c r="AF100" s="905">
        <v>9.0</v>
      </c>
      <c r="AG100" s="905">
        <v>9.0</v>
      </c>
      <c r="AH100" s="905">
        <v>9.0</v>
      </c>
      <c r="AI100" s="905"/>
      <c r="AJ100" s="404">
        <f t="shared" si="16"/>
        <v>22</v>
      </c>
      <c r="AK100" s="237"/>
    </row>
    <row r="101" ht="16.5" customHeight="1">
      <c r="A101" s="1010">
        <v>20.0</v>
      </c>
      <c r="B101" s="1366" t="s">
        <v>800</v>
      </c>
      <c r="C101" s="1261" t="s">
        <v>91</v>
      </c>
      <c r="D101" s="863" t="s">
        <v>792</v>
      </c>
      <c r="E101" s="905">
        <v>9.0</v>
      </c>
      <c r="F101" s="905">
        <v>9.0</v>
      </c>
      <c r="G101" s="905">
        <v>9.0</v>
      </c>
      <c r="H101" s="971"/>
      <c r="I101" s="971"/>
      <c r="J101" s="905">
        <v>9.0</v>
      </c>
      <c r="K101" s="905">
        <v>9.0</v>
      </c>
      <c r="L101" s="905">
        <v>9.0</v>
      </c>
      <c r="M101" s="905">
        <v>9.0</v>
      </c>
      <c r="N101" s="905">
        <v>9.0</v>
      </c>
      <c r="O101" s="971"/>
      <c r="P101" s="971"/>
      <c r="Q101" s="905">
        <v>9.0</v>
      </c>
      <c r="R101" s="905">
        <v>9.0</v>
      </c>
      <c r="S101" s="905">
        <v>9.0</v>
      </c>
      <c r="T101" s="905">
        <v>9.0</v>
      </c>
      <c r="U101" s="905">
        <v>9.0</v>
      </c>
      <c r="V101" s="971"/>
      <c r="W101" s="971"/>
      <c r="X101" s="905">
        <v>9.0</v>
      </c>
      <c r="Y101" s="905">
        <v>9.0</v>
      </c>
      <c r="Z101" s="905">
        <v>9.0</v>
      </c>
      <c r="AA101" s="905">
        <v>9.0</v>
      </c>
      <c r="AB101" s="905">
        <v>9.0</v>
      </c>
      <c r="AC101" s="971"/>
      <c r="AD101" s="971"/>
      <c r="AE101" s="905">
        <v>9.0</v>
      </c>
      <c r="AF101" s="905">
        <v>9.0</v>
      </c>
      <c r="AG101" s="905">
        <v>9.0</v>
      </c>
      <c r="AH101" s="905">
        <v>9.0</v>
      </c>
      <c r="AI101" s="905"/>
      <c r="AJ101" s="404">
        <f t="shared" si="16"/>
        <v>22</v>
      </c>
      <c r="AK101" s="237"/>
    </row>
    <row r="102" ht="16.5" customHeight="1">
      <c r="A102" s="1010">
        <v>21.0</v>
      </c>
      <c r="B102" s="1366" t="s">
        <v>821</v>
      </c>
      <c r="C102" s="1261" t="s">
        <v>296</v>
      </c>
      <c r="D102" s="863" t="s">
        <v>792</v>
      </c>
      <c r="E102" s="905">
        <v>9.0</v>
      </c>
      <c r="F102" s="905">
        <v>9.0</v>
      </c>
      <c r="G102" s="905">
        <v>9.0</v>
      </c>
      <c r="H102" s="971"/>
      <c r="I102" s="971"/>
      <c r="J102" s="905">
        <v>9.0</v>
      </c>
      <c r="K102" s="905">
        <v>9.0</v>
      </c>
      <c r="L102" s="905">
        <v>9.0</v>
      </c>
      <c r="M102" s="905">
        <v>9.0</v>
      </c>
      <c r="N102" s="905">
        <v>9.0</v>
      </c>
      <c r="O102" s="971"/>
      <c r="P102" s="971"/>
      <c r="Q102" s="905">
        <v>9.0</v>
      </c>
      <c r="R102" s="905">
        <v>9.0</v>
      </c>
      <c r="S102" s="905">
        <v>9.0</v>
      </c>
      <c r="T102" s="905">
        <v>9.0</v>
      </c>
      <c r="U102" s="905">
        <v>9.0</v>
      </c>
      <c r="V102" s="971"/>
      <c r="W102" s="971"/>
      <c r="X102" s="905">
        <v>9.0</v>
      </c>
      <c r="Y102" s="905">
        <v>9.0</v>
      </c>
      <c r="Z102" s="905">
        <v>9.0</v>
      </c>
      <c r="AA102" s="905">
        <v>9.0</v>
      </c>
      <c r="AB102" s="905">
        <v>9.0</v>
      </c>
      <c r="AC102" s="971"/>
      <c r="AD102" s="971"/>
      <c r="AE102" s="905">
        <v>9.0</v>
      </c>
      <c r="AF102" s="905">
        <v>9.0</v>
      </c>
      <c r="AG102" s="905">
        <v>9.0</v>
      </c>
      <c r="AH102" s="905">
        <v>9.0</v>
      </c>
      <c r="AI102" s="905"/>
      <c r="AJ102" s="404">
        <f t="shared" si="16"/>
        <v>22</v>
      </c>
      <c r="AK102" s="237"/>
    </row>
    <row r="103" ht="16.5" customHeight="1">
      <c r="A103" s="1010">
        <v>22.0</v>
      </c>
      <c r="B103" s="1366" t="s">
        <v>801</v>
      </c>
      <c r="C103" s="1010" t="s">
        <v>867</v>
      </c>
      <c r="D103" s="863" t="s">
        <v>792</v>
      </c>
      <c r="E103" s="905">
        <v>9.0</v>
      </c>
      <c r="F103" s="905">
        <v>9.0</v>
      </c>
      <c r="G103" s="905">
        <v>9.0</v>
      </c>
      <c r="H103" s="971"/>
      <c r="I103" s="971"/>
      <c r="J103" s="905">
        <v>9.0</v>
      </c>
      <c r="K103" s="905">
        <v>9.0</v>
      </c>
      <c r="L103" s="905">
        <v>9.0</v>
      </c>
      <c r="M103" s="905">
        <v>9.0</v>
      </c>
      <c r="N103" s="905">
        <v>9.0</v>
      </c>
      <c r="O103" s="971"/>
      <c r="P103" s="971"/>
      <c r="Q103" s="905">
        <v>9.0</v>
      </c>
      <c r="R103" s="905">
        <v>9.0</v>
      </c>
      <c r="S103" s="905">
        <v>9.0</v>
      </c>
      <c r="T103" s="905">
        <v>9.0</v>
      </c>
      <c r="U103" s="905">
        <v>9.0</v>
      </c>
      <c r="V103" s="971"/>
      <c r="W103" s="971"/>
      <c r="X103" s="905">
        <v>9.0</v>
      </c>
      <c r="Y103" s="905">
        <v>9.0</v>
      </c>
      <c r="Z103" s="905">
        <v>9.0</v>
      </c>
      <c r="AA103" s="905">
        <v>9.0</v>
      </c>
      <c r="AB103" s="905">
        <v>9.0</v>
      </c>
      <c r="AC103" s="971"/>
      <c r="AD103" s="971"/>
      <c r="AE103" s="905">
        <v>9.0</v>
      </c>
      <c r="AF103" s="905">
        <v>9.0</v>
      </c>
      <c r="AG103" s="905">
        <v>9.0</v>
      </c>
      <c r="AH103" s="905">
        <v>9.0</v>
      </c>
      <c r="AI103" s="905"/>
      <c r="AJ103" s="404">
        <f t="shared" si="16"/>
        <v>22</v>
      </c>
      <c r="AK103" s="237"/>
    </row>
    <row r="104" ht="16.5" customHeight="1">
      <c r="A104" s="1010">
        <v>23.0</v>
      </c>
      <c r="B104" s="1366" t="s">
        <v>802</v>
      </c>
      <c r="C104" s="1010" t="s">
        <v>757</v>
      </c>
      <c r="D104" s="863" t="s">
        <v>792</v>
      </c>
      <c r="E104" s="905">
        <v>9.0</v>
      </c>
      <c r="F104" s="905">
        <v>9.0</v>
      </c>
      <c r="G104" s="905">
        <v>9.0</v>
      </c>
      <c r="H104" s="971"/>
      <c r="I104" s="971"/>
      <c r="J104" s="905">
        <v>9.0</v>
      </c>
      <c r="K104" s="905">
        <v>9.0</v>
      </c>
      <c r="L104" s="905">
        <v>9.0</v>
      </c>
      <c r="M104" s="905">
        <v>9.0</v>
      </c>
      <c r="N104" s="905">
        <v>9.0</v>
      </c>
      <c r="O104" s="971"/>
      <c r="P104" s="971"/>
      <c r="Q104" s="905">
        <v>9.0</v>
      </c>
      <c r="R104" s="1374"/>
      <c r="S104" s="905">
        <v>9.0</v>
      </c>
      <c r="T104" s="905">
        <v>9.0</v>
      </c>
      <c r="U104" s="905">
        <v>9.0</v>
      </c>
      <c r="V104" s="971"/>
      <c r="W104" s="971"/>
      <c r="X104" s="905">
        <v>9.0</v>
      </c>
      <c r="Y104" s="905">
        <v>9.0</v>
      </c>
      <c r="Z104" s="905">
        <v>9.0</v>
      </c>
      <c r="AA104" s="905">
        <v>9.0</v>
      </c>
      <c r="AB104" s="905">
        <v>9.0</v>
      </c>
      <c r="AC104" s="971"/>
      <c r="AD104" s="971"/>
      <c r="AE104" s="905">
        <v>9.0</v>
      </c>
      <c r="AF104" s="905">
        <v>9.0</v>
      </c>
      <c r="AG104" s="905">
        <v>9.0</v>
      </c>
      <c r="AH104" s="905">
        <v>9.0</v>
      </c>
      <c r="AI104" s="905"/>
      <c r="AJ104" s="404">
        <f t="shared" si="16"/>
        <v>21</v>
      </c>
      <c r="AK104" s="237"/>
    </row>
    <row r="105" ht="16.5" customHeight="1">
      <c r="A105" s="1010">
        <v>24.0</v>
      </c>
      <c r="B105" s="1366" t="s">
        <v>803</v>
      </c>
      <c r="C105" s="1264" t="s">
        <v>769</v>
      </c>
      <c r="D105" s="863" t="s">
        <v>792</v>
      </c>
      <c r="E105" s="905">
        <v>9.0</v>
      </c>
      <c r="F105" s="905">
        <v>9.0</v>
      </c>
      <c r="G105" s="905">
        <v>9.0</v>
      </c>
      <c r="H105" s="971"/>
      <c r="I105" s="971"/>
      <c r="J105" s="905">
        <v>9.0</v>
      </c>
      <c r="K105" s="905">
        <v>9.0</v>
      </c>
      <c r="L105" s="905">
        <v>9.0</v>
      </c>
      <c r="M105" s="905">
        <v>9.0</v>
      </c>
      <c r="N105" s="905">
        <v>9.0</v>
      </c>
      <c r="O105" s="971"/>
      <c r="P105" s="971"/>
      <c r="Q105" s="905">
        <v>9.0</v>
      </c>
      <c r="R105" s="905">
        <v>9.0</v>
      </c>
      <c r="S105" s="905">
        <v>9.0</v>
      </c>
      <c r="T105" s="905">
        <v>9.0</v>
      </c>
      <c r="U105" s="905">
        <v>9.0</v>
      </c>
      <c r="V105" s="971"/>
      <c r="W105" s="971"/>
      <c r="X105" s="905">
        <v>9.0</v>
      </c>
      <c r="Y105" s="905">
        <v>9.0</v>
      </c>
      <c r="Z105" s="905">
        <v>9.0</v>
      </c>
      <c r="AA105" s="905">
        <v>9.0</v>
      </c>
      <c r="AB105" s="905">
        <v>9.0</v>
      </c>
      <c r="AC105" s="971"/>
      <c r="AD105" s="971"/>
      <c r="AE105" s="905">
        <v>9.0</v>
      </c>
      <c r="AF105" s="905">
        <v>9.0</v>
      </c>
      <c r="AG105" s="905">
        <v>9.0</v>
      </c>
      <c r="AH105" s="905">
        <v>9.0</v>
      </c>
      <c r="AI105" s="905"/>
      <c r="AJ105" s="404">
        <f t="shared" si="16"/>
        <v>22</v>
      </c>
      <c r="AK105" s="237"/>
    </row>
    <row r="106" ht="16.5" customHeight="1">
      <c r="A106" s="1010">
        <v>25.0</v>
      </c>
      <c r="B106" s="1366" t="s">
        <v>805</v>
      </c>
      <c r="C106" s="1010" t="s">
        <v>930</v>
      </c>
      <c r="D106" s="863" t="s">
        <v>792</v>
      </c>
      <c r="E106" s="905">
        <v>9.0</v>
      </c>
      <c r="F106" s="905">
        <v>9.0</v>
      </c>
      <c r="G106" s="905">
        <v>9.0</v>
      </c>
      <c r="H106" s="971"/>
      <c r="I106" s="971"/>
      <c r="J106" s="905">
        <v>9.0</v>
      </c>
      <c r="K106" s="905">
        <v>9.0</v>
      </c>
      <c r="L106" s="905">
        <v>9.0</v>
      </c>
      <c r="M106" s="905">
        <v>9.0</v>
      </c>
      <c r="N106" s="905">
        <v>9.0</v>
      </c>
      <c r="O106" s="971"/>
      <c r="P106" s="971"/>
      <c r="Q106" s="905">
        <v>9.0</v>
      </c>
      <c r="R106" s="905">
        <v>9.0</v>
      </c>
      <c r="S106" s="905">
        <v>9.0</v>
      </c>
      <c r="T106" s="905">
        <v>9.0</v>
      </c>
      <c r="U106" s="905">
        <v>9.0</v>
      </c>
      <c r="V106" s="971"/>
      <c r="W106" s="971"/>
      <c r="X106" s="905">
        <v>9.0</v>
      </c>
      <c r="Y106" s="905">
        <v>9.0</v>
      </c>
      <c r="Z106" s="905">
        <v>9.0</v>
      </c>
      <c r="AA106" s="905">
        <v>9.0</v>
      </c>
      <c r="AB106" s="905">
        <v>9.0</v>
      </c>
      <c r="AC106" s="971"/>
      <c r="AD106" s="971"/>
      <c r="AE106" s="905">
        <v>9.0</v>
      </c>
      <c r="AF106" s="905">
        <v>9.0</v>
      </c>
      <c r="AG106" s="925"/>
      <c r="AH106" s="925"/>
      <c r="AI106" s="905"/>
      <c r="AJ106" s="404">
        <f t="shared" si="16"/>
        <v>20</v>
      </c>
      <c r="AK106" s="237"/>
    </row>
    <row r="107" ht="16.5" customHeight="1">
      <c r="A107" s="1010">
        <v>26.0</v>
      </c>
      <c r="B107" s="1366" t="s">
        <v>807</v>
      </c>
      <c r="C107" s="1261" t="s">
        <v>297</v>
      </c>
      <c r="D107" s="863" t="s">
        <v>792</v>
      </c>
      <c r="E107" s="905">
        <v>9.0</v>
      </c>
      <c r="F107" s="905">
        <v>9.0</v>
      </c>
      <c r="G107" s="905">
        <v>9.0</v>
      </c>
      <c r="H107" s="971"/>
      <c r="I107" s="971"/>
      <c r="J107" s="905">
        <v>9.0</v>
      </c>
      <c r="K107" s="905">
        <v>9.0</v>
      </c>
      <c r="L107" s="905">
        <v>9.0</v>
      </c>
      <c r="M107" s="905">
        <v>9.0</v>
      </c>
      <c r="N107" s="905">
        <v>9.0</v>
      </c>
      <c r="O107" s="971"/>
      <c r="P107" s="971"/>
      <c r="Q107" s="905">
        <v>9.0</v>
      </c>
      <c r="R107" s="905">
        <v>9.0</v>
      </c>
      <c r="S107" s="905">
        <v>9.0</v>
      </c>
      <c r="T107" s="905">
        <v>9.0</v>
      </c>
      <c r="U107" s="905">
        <v>9.0</v>
      </c>
      <c r="V107" s="971"/>
      <c r="W107" s="971"/>
      <c r="X107" s="905">
        <v>9.0</v>
      </c>
      <c r="Y107" s="905">
        <v>9.0</v>
      </c>
      <c r="Z107" s="905">
        <v>9.0</v>
      </c>
      <c r="AA107" s="905">
        <v>9.0</v>
      </c>
      <c r="AB107" s="905">
        <v>9.0</v>
      </c>
      <c r="AC107" s="971"/>
      <c r="AD107" s="971"/>
      <c r="AE107" s="905">
        <v>9.0</v>
      </c>
      <c r="AF107" s="905">
        <v>9.0</v>
      </c>
      <c r="AG107" s="905">
        <v>9.0</v>
      </c>
      <c r="AH107" s="905">
        <v>9.0</v>
      </c>
      <c r="AI107" s="905"/>
      <c r="AJ107" s="404">
        <f t="shared" si="16"/>
        <v>22</v>
      </c>
      <c r="AK107" s="237"/>
    </row>
    <row r="108" ht="16.5" customHeight="1">
      <c r="A108" s="1010">
        <v>27.0</v>
      </c>
      <c r="B108" s="1366" t="s">
        <v>907</v>
      </c>
      <c r="C108" s="861" t="s">
        <v>941</v>
      </c>
      <c r="D108" s="863" t="s">
        <v>792</v>
      </c>
      <c r="E108" s="905">
        <v>9.0</v>
      </c>
      <c r="F108" s="905">
        <v>9.0</v>
      </c>
      <c r="G108" s="905">
        <v>9.0</v>
      </c>
      <c r="H108" s="971"/>
      <c r="I108" s="971"/>
      <c r="J108" s="905">
        <v>9.0</v>
      </c>
      <c r="K108" s="905">
        <v>9.0</v>
      </c>
      <c r="L108" s="905">
        <v>9.0</v>
      </c>
      <c r="M108" s="905">
        <v>9.0</v>
      </c>
      <c r="N108" s="905">
        <v>9.0</v>
      </c>
      <c r="O108" s="971"/>
      <c r="P108" s="971"/>
      <c r="Q108" s="905">
        <v>9.0</v>
      </c>
      <c r="R108" s="905">
        <v>9.0</v>
      </c>
      <c r="S108" s="905">
        <v>9.0</v>
      </c>
      <c r="T108" s="905">
        <v>9.0</v>
      </c>
      <c r="U108" s="905">
        <v>9.0</v>
      </c>
      <c r="V108" s="971"/>
      <c r="W108" s="971"/>
      <c r="X108" s="905">
        <v>9.0</v>
      </c>
      <c r="Y108" s="905">
        <v>9.0</v>
      </c>
      <c r="Z108" s="905">
        <v>9.0</v>
      </c>
      <c r="AA108" s="905">
        <v>9.0</v>
      </c>
      <c r="AB108" s="905">
        <v>9.0</v>
      </c>
      <c r="AC108" s="971"/>
      <c r="AD108" s="971"/>
      <c r="AE108" s="905">
        <v>9.0</v>
      </c>
      <c r="AF108" s="905">
        <v>9.0</v>
      </c>
      <c r="AG108" s="905">
        <v>9.0</v>
      </c>
      <c r="AH108" s="905">
        <v>9.0</v>
      </c>
      <c r="AI108" s="905"/>
      <c r="AJ108" s="404">
        <f t="shared" si="16"/>
        <v>22</v>
      </c>
      <c r="AK108" s="237"/>
    </row>
    <row r="109" ht="16.5" customHeight="1">
      <c r="A109" s="1010">
        <v>28.0</v>
      </c>
      <c r="B109" s="1366" t="s">
        <v>808</v>
      </c>
      <c r="C109" s="1265" t="s">
        <v>119</v>
      </c>
      <c r="D109" s="863" t="s">
        <v>792</v>
      </c>
      <c r="E109" s="905">
        <v>9.0</v>
      </c>
      <c r="F109" s="905">
        <v>9.0</v>
      </c>
      <c r="G109" s="905">
        <v>9.0</v>
      </c>
      <c r="H109" s="971"/>
      <c r="I109" s="971"/>
      <c r="J109" s="905">
        <v>9.0</v>
      </c>
      <c r="K109" s="905">
        <v>9.0</v>
      </c>
      <c r="L109" s="905">
        <v>9.0</v>
      </c>
      <c r="M109" s="905">
        <v>9.0</v>
      </c>
      <c r="N109" s="905">
        <v>9.0</v>
      </c>
      <c r="O109" s="971"/>
      <c r="P109" s="971"/>
      <c r="Q109" s="905">
        <v>9.0</v>
      </c>
      <c r="R109" s="905">
        <v>9.0</v>
      </c>
      <c r="S109" s="905">
        <v>9.0</v>
      </c>
      <c r="T109" s="905">
        <v>9.0</v>
      </c>
      <c r="U109" s="905">
        <v>9.0</v>
      </c>
      <c r="V109" s="971"/>
      <c r="W109" s="971"/>
      <c r="X109" s="905">
        <v>9.0</v>
      </c>
      <c r="Y109" s="905">
        <v>9.0</v>
      </c>
      <c r="Z109" s="905">
        <v>9.0</v>
      </c>
      <c r="AA109" s="905">
        <v>9.0</v>
      </c>
      <c r="AB109" s="905">
        <v>9.0</v>
      </c>
      <c r="AC109" s="971"/>
      <c r="AD109" s="971"/>
      <c r="AE109" s="905">
        <v>9.0</v>
      </c>
      <c r="AF109" s="905">
        <v>9.0</v>
      </c>
      <c r="AG109" s="905">
        <v>9.0</v>
      </c>
      <c r="AH109" s="905">
        <v>9.0</v>
      </c>
      <c r="AI109" s="905"/>
      <c r="AJ109" s="404">
        <f t="shared" si="16"/>
        <v>22</v>
      </c>
      <c r="AK109" s="237"/>
    </row>
    <row r="110" ht="16.5" customHeight="1">
      <c r="A110" s="1010">
        <v>29.0</v>
      </c>
      <c r="B110" s="1366" t="s">
        <v>809</v>
      </c>
      <c r="C110" s="1261" t="s">
        <v>810</v>
      </c>
      <c r="D110" s="863" t="s">
        <v>792</v>
      </c>
      <c r="E110" s="905">
        <v>9.0</v>
      </c>
      <c r="F110" s="905">
        <v>9.0</v>
      </c>
      <c r="G110" s="905">
        <v>9.0</v>
      </c>
      <c r="H110" s="971"/>
      <c r="I110" s="971"/>
      <c r="J110" s="905">
        <v>9.0</v>
      </c>
      <c r="K110" s="905">
        <v>9.0</v>
      </c>
      <c r="L110" s="905">
        <v>9.0</v>
      </c>
      <c r="M110" s="905">
        <v>9.0</v>
      </c>
      <c r="N110" s="905">
        <v>9.0</v>
      </c>
      <c r="O110" s="971"/>
      <c r="P110" s="971"/>
      <c r="Q110" s="905">
        <v>9.0</v>
      </c>
      <c r="R110" s="905">
        <v>9.0</v>
      </c>
      <c r="S110" s="905">
        <v>9.0</v>
      </c>
      <c r="T110" s="905">
        <v>9.0</v>
      </c>
      <c r="U110" s="905">
        <v>9.0</v>
      </c>
      <c r="V110" s="971"/>
      <c r="W110" s="971"/>
      <c r="X110" s="905">
        <v>9.0</v>
      </c>
      <c r="Y110" s="905">
        <v>9.0</v>
      </c>
      <c r="Z110" s="905">
        <v>9.0</v>
      </c>
      <c r="AA110" s="905">
        <v>9.0</v>
      </c>
      <c r="AB110" s="905">
        <v>9.0</v>
      </c>
      <c r="AC110" s="971"/>
      <c r="AD110" s="971"/>
      <c r="AE110" s="905">
        <v>9.0</v>
      </c>
      <c r="AF110" s="905">
        <v>9.0</v>
      </c>
      <c r="AG110" s="905">
        <v>9.0</v>
      </c>
      <c r="AH110" s="905">
        <v>9.0</v>
      </c>
      <c r="AI110" s="905"/>
      <c r="AJ110" s="404">
        <f t="shared" si="16"/>
        <v>22</v>
      </c>
      <c r="AK110" s="237"/>
    </row>
    <row r="111" ht="16.5" customHeight="1">
      <c r="A111" s="1010">
        <v>30.0</v>
      </c>
      <c r="B111" s="1366" t="s">
        <v>811</v>
      </c>
      <c r="C111" s="1261" t="s">
        <v>741</v>
      </c>
      <c r="D111" s="863" t="s">
        <v>792</v>
      </c>
      <c r="E111" s="905">
        <v>9.0</v>
      </c>
      <c r="F111" s="905">
        <v>9.0</v>
      </c>
      <c r="G111" s="905">
        <v>9.0</v>
      </c>
      <c r="H111" s="971"/>
      <c r="I111" s="971"/>
      <c r="J111" s="905">
        <v>9.0</v>
      </c>
      <c r="K111" s="905">
        <v>9.0</v>
      </c>
      <c r="L111" s="905">
        <v>9.0</v>
      </c>
      <c r="M111" s="905">
        <v>9.0</v>
      </c>
      <c r="N111" s="905">
        <v>9.0</v>
      </c>
      <c r="O111" s="971"/>
      <c r="P111" s="971"/>
      <c r="Q111" s="905">
        <v>9.0</v>
      </c>
      <c r="R111" s="905">
        <v>9.0</v>
      </c>
      <c r="S111" s="905">
        <v>9.0</v>
      </c>
      <c r="T111" s="905">
        <v>9.0</v>
      </c>
      <c r="U111" s="905">
        <v>9.0</v>
      </c>
      <c r="V111" s="971"/>
      <c r="W111" s="971"/>
      <c r="X111" s="905">
        <v>9.0</v>
      </c>
      <c r="Y111" s="905">
        <v>9.0</v>
      </c>
      <c r="Z111" s="905">
        <v>9.0</v>
      </c>
      <c r="AA111" s="905">
        <v>9.0</v>
      </c>
      <c r="AB111" s="905">
        <v>9.0</v>
      </c>
      <c r="AC111" s="971"/>
      <c r="AD111" s="971"/>
      <c r="AE111" s="905">
        <v>9.0</v>
      </c>
      <c r="AF111" s="905">
        <v>9.0</v>
      </c>
      <c r="AG111" s="905">
        <v>9.0</v>
      </c>
      <c r="AH111" s="905">
        <v>9.0</v>
      </c>
      <c r="AI111" s="905"/>
      <c r="AJ111" s="404">
        <f t="shared" si="16"/>
        <v>22</v>
      </c>
      <c r="AK111" s="237"/>
    </row>
    <row r="112" ht="16.5" customHeight="1">
      <c r="A112" s="1010">
        <v>31.0</v>
      </c>
      <c r="B112" s="1366" t="s">
        <v>814</v>
      </c>
      <c r="C112" s="1261" t="s">
        <v>815</v>
      </c>
      <c r="D112" s="863" t="s">
        <v>792</v>
      </c>
      <c r="E112" s="905">
        <v>9.0</v>
      </c>
      <c r="F112" s="905">
        <v>9.0</v>
      </c>
      <c r="G112" s="905">
        <v>9.0</v>
      </c>
      <c r="H112" s="971"/>
      <c r="I112" s="971"/>
      <c r="J112" s="905">
        <v>9.0</v>
      </c>
      <c r="K112" s="905">
        <v>9.0</v>
      </c>
      <c r="L112" s="905">
        <v>9.0</v>
      </c>
      <c r="M112" s="905">
        <v>9.0</v>
      </c>
      <c r="N112" s="905">
        <v>9.0</v>
      </c>
      <c r="O112" s="971"/>
      <c r="P112" s="971"/>
      <c r="Q112" s="905">
        <v>9.0</v>
      </c>
      <c r="R112" s="905">
        <v>9.0</v>
      </c>
      <c r="S112" s="905">
        <v>9.0</v>
      </c>
      <c r="T112" s="905">
        <v>9.0</v>
      </c>
      <c r="U112" s="905">
        <v>9.0</v>
      </c>
      <c r="V112" s="971"/>
      <c r="W112" s="971"/>
      <c r="X112" s="905">
        <v>9.0</v>
      </c>
      <c r="Y112" s="905">
        <v>9.0</v>
      </c>
      <c r="Z112" s="905">
        <v>9.0</v>
      </c>
      <c r="AA112" s="905">
        <v>9.0</v>
      </c>
      <c r="AB112" s="905">
        <v>9.0</v>
      </c>
      <c r="AC112" s="971"/>
      <c r="AD112" s="971"/>
      <c r="AE112" s="905">
        <v>9.0</v>
      </c>
      <c r="AF112" s="905">
        <v>9.0</v>
      </c>
      <c r="AG112" s="905">
        <v>9.0</v>
      </c>
      <c r="AH112" s="905">
        <v>9.0</v>
      </c>
      <c r="AI112" s="905"/>
      <c r="AJ112" s="404">
        <f t="shared" si="16"/>
        <v>22</v>
      </c>
      <c r="AK112" s="237"/>
    </row>
    <row r="113" ht="16.5" customHeight="1">
      <c r="A113" s="1010">
        <v>32.0</v>
      </c>
      <c r="B113" s="1366" t="s">
        <v>812</v>
      </c>
      <c r="C113" s="1010" t="s">
        <v>140</v>
      </c>
      <c r="D113" s="863" t="s">
        <v>792</v>
      </c>
      <c r="E113" s="905">
        <v>9.0</v>
      </c>
      <c r="F113" s="905">
        <v>9.0</v>
      </c>
      <c r="G113" s="905">
        <v>9.0</v>
      </c>
      <c r="H113" s="971"/>
      <c r="I113" s="971"/>
      <c r="J113" s="905">
        <v>9.0</v>
      </c>
      <c r="K113" s="905">
        <v>9.0</v>
      </c>
      <c r="L113" s="905">
        <v>9.0</v>
      </c>
      <c r="M113" s="905">
        <v>9.0</v>
      </c>
      <c r="N113" s="905">
        <v>9.0</v>
      </c>
      <c r="O113" s="971"/>
      <c r="P113" s="971"/>
      <c r="Q113" s="905">
        <v>9.0</v>
      </c>
      <c r="R113" s="905">
        <v>9.0</v>
      </c>
      <c r="S113" s="905">
        <v>9.0</v>
      </c>
      <c r="T113" s="905">
        <v>9.0</v>
      </c>
      <c r="U113" s="905">
        <v>9.0</v>
      </c>
      <c r="V113" s="971"/>
      <c r="W113" s="971"/>
      <c r="X113" s="905">
        <v>9.0</v>
      </c>
      <c r="Y113" s="905">
        <v>9.0</v>
      </c>
      <c r="Z113" s="905">
        <v>9.0</v>
      </c>
      <c r="AA113" s="905">
        <v>9.0</v>
      </c>
      <c r="AB113" s="905">
        <v>9.0</v>
      </c>
      <c r="AC113" s="971"/>
      <c r="AD113" s="971"/>
      <c r="AE113" s="905">
        <v>9.0</v>
      </c>
      <c r="AF113" s="905">
        <v>9.0</v>
      </c>
      <c r="AG113" s="905">
        <v>9.0</v>
      </c>
      <c r="AH113" s="905">
        <v>9.0</v>
      </c>
      <c r="AI113" s="905"/>
      <c r="AJ113" s="404">
        <f t="shared" si="16"/>
        <v>22</v>
      </c>
      <c r="AK113" s="237"/>
    </row>
    <row r="114" ht="16.5" customHeight="1">
      <c r="A114" s="1010">
        <v>33.0</v>
      </c>
      <c r="B114" s="1366" t="s">
        <v>813</v>
      </c>
      <c r="C114" s="1010" t="s">
        <v>286</v>
      </c>
      <c r="D114" s="863" t="s">
        <v>792</v>
      </c>
      <c r="E114" s="905">
        <v>9.0</v>
      </c>
      <c r="F114" s="905">
        <v>9.0</v>
      </c>
      <c r="G114" s="905">
        <v>9.0</v>
      </c>
      <c r="H114" s="971"/>
      <c r="I114" s="971"/>
      <c r="J114" s="905">
        <v>9.0</v>
      </c>
      <c r="K114" s="905">
        <v>9.0</v>
      </c>
      <c r="L114" s="905">
        <v>9.0</v>
      </c>
      <c r="M114" s="905">
        <v>9.0</v>
      </c>
      <c r="N114" s="905">
        <v>9.0</v>
      </c>
      <c r="O114" s="971"/>
      <c r="P114" s="971"/>
      <c r="Q114" s="905">
        <v>9.0</v>
      </c>
      <c r="R114" s="905">
        <v>9.0</v>
      </c>
      <c r="S114" s="905">
        <v>9.0</v>
      </c>
      <c r="T114" s="905">
        <v>9.0</v>
      </c>
      <c r="U114" s="905">
        <v>9.0</v>
      </c>
      <c r="V114" s="971"/>
      <c r="W114" s="971"/>
      <c r="X114" s="905">
        <v>9.0</v>
      </c>
      <c r="Y114" s="905">
        <v>9.0</v>
      </c>
      <c r="Z114" s="905">
        <v>9.0</v>
      </c>
      <c r="AA114" s="905">
        <v>9.0</v>
      </c>
      <c r="AB114" s="905">
        <v>9.0</v>
      </c>
      <c r="AC114" s="971"/>
      <c r="AD114" s="971"/>
      <c r="AE114" s="905">
        <v>9.0</v>
      </c>
      <c r="AF114" s="905">
        <v>9.0</v>
      </c>
      <c r="AG114" s="905">
        <v>9.0</v>
      </c>
      <c r="AH114" s="905">
        <v>9.0</v>
      </c>
      <c r="AI114" s="905"/>
      <c r="AJ114" s="404">
        <f t="shared" si="16"/>
        <v>22</v>
      </c>
      <c r="AK114" s="237"/>
    </row>
    <row r="115" ht="16.5" customHeight="1">
      <c r="A115" s="89"/>
      <c r="B115" s="1419" t="s">
        <v>943</v>
      </c>
      <c r="C115" s="89"/>
      <c r="D115" s="863" t="s">
        <v>792</v>
      </c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1162"/>
      <c r="V115" s="1162"/>
      <c r="W115" s="89"/>
      <c r="X115" s="89"/>
      <c r="Y115" s="89"/>
      <c r="Z115" s="89"/>
      <c r="AA115" s="1163"/>
      <c r="AB115" s="1163"/>
      <c r="AC115" s="1163"/>
      <c r="AD115" s="89"/>
      <c r="AE115" s="89"/>
      <c r="AF115" s="89"/>
      <c r="AG115" s="89"/>
      <c r="AH115" s="89"/>
      <c r="AI115" s="89"/>
      <c r="AJ115" s="89"/>
      <c r="AK115" s="89"/>
    </row>
    <row r="116" ht="16.5" customHeight="1">
      <c r="A116" s="19">
        <v>1.0</v>
      </c>
      <c r="B116" s="1372" t="s">
        <v>909</v>
      </c>
      <c r="C116" s="1373"/>
      <c r="D116" s="863" t="s">
        <v>792</v>
      </c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1162"/>
      <c r="V116" s="1162"/>
      <c r="W116" s="89"/>
      <c r="X116" s="89"/>
      <c r="Y116" s="89"/>
      <c r="Z116" s="89"/>
      <c r="AA116" s="1163"/>
      <c r="AB116" s="1163"/>
      <c r="AC116" s="1163"/>
      <c r="AD116" s="89"/>
      <c r="AE116" s="89"/>
      <c r="AF116" s="89"/>
      <c r="AG116" s="89"/>
      <c r="AH116" s="89"/>
      <c r="AI116" s="89"/>
      <c r="AJ116" s="89"/>
      <c r="AK116" s="89"/>
    </row>
    <row r="117" ht="16.5" customHeight="1">
      <c r="A117" s="807">
        <v>2.0</v>
      </c>
      <c r="B117" s="1372" t="s">
        <v>911</v>
      </c>
      <c r="C117" s="1373"/>
      <c r="D117" s="863" t="s">
        <v>792</v>
      </c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1162"/>
      <c r="V117" s="1162"/>
      <c r="W117" s="89"/>
      <c r="X117" s="89"/>
      <c r="Y117" s="89"/>
      <c r="Z117" s="89"/>
      <c r="AA117" s="1163"/>
      <c r="AB117" s="1163"/>
      <c r="AC117" s="1163"/>
      <c r="AD117" s="89"/>
      <c r="AE117" s="89"/>
      <c r="AF117" s="89"/>
      <c r="AG117" s="89"/>
      <c r="AH117" s="89"/>
      <c r="AI117" s="89"/>
      <c r="AJ117" s="89"/>
      <c r="AK117" s="89"/>
    </row>
    <row r="118" ht="16.5" customHeight="1">
      <c r="A118" s="19">
        <v>3.0</v>
      </c>
      <c r="B118" s="1372" t="s">
        <v>913</v>
      </c>
      <c r="C118" s="1373"/>
      <c r="D118" s="863" t="s">
        <v>792</v>
      </c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1162"/>
      <c r="V118" s="1162"/>
      <c r="W118" s="89"/>
      <c r="X118" s="89"/>
      <c r="Y118" s="89"/>
      <c r="Z118" s="89"/>
      <c r="AA118" s="1163"/>
      <c r="AB118" s="1163"/>
      <c r="AC118" s="1163"/>
      <c r="AD118" s="89"/>
      <c r="AE118" s="89"/>
      <c r="AF118" s="89"/>
      <c r="AG118" s="89"/>
      <c r="AH118" s="89"/>
      <c r="AI118" s="89"/>
      <c r="AJ118" s="89"/>
      <c r="AK118" s="89"/>
    </row>
    <row r="119" ht="16.5" customHeight="1">
      <c r="A119" s="807">
        <v>4.0</v>
      </c>
      <c r="B119" s="1372" t="s">
        <v>914</v>
      </c>
      <c r="C119" s="1373"/>
      <c r="D119" s="863" t="s">
        <v>792</v>
      </c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1162"/>
      <c r="V119" s="1162"/>
      <c r="W119" s="89"/>
      <c r="X119" s="89"/>
      <c r="Y119" s="89"/>
      <c r="Z119" s="89"/>
      <c r="AA119" s="1163"/>
      <c r="AB119" s="1163"/>
      <c r="AC119" s="1163"/>
      <c r="AD119" s="89"/>
      <c r="AE119" s="89"/>
      <c r="AF119" s="89"/>
      <c r="AG119" s="89"/>
      <c r="AH119" s="89"/>
      <c r="AI119" s="89"/>
      <c r="AJ119" s="89"/>
      <c r="AK119" s="89"/>
    </row>
    <row r="120" ht="16.5" customHeight="1">
      <c r="A120" s="19">
        <v>5.0</v>
      </c>
      <c r="B120" s="1372" t="s">
        <v>915</v>
      </c>
      <c r="C120" s="1373"/>
      <c r="D120" s="863" t="s">
        <v>792</v>
      </c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1162"/>
      <c r="V120" s="1162"/>
      <c r="W120" s="89"/>
      <c r="X120" s="89"/>
      <c r="Y120" s="89"/>
      <c r="Z120" s="89"/>
      <c r="AA120" s="1163"/>
      <c r="AB120" s="1163"/>
      <c r="AC120" s="1163"/>
      <c r="AD120" s="89"/>
      <c r="AE120" s="89"/>
      <c r="AF120" s="89"/>
      <c r="AG120" s="89"/>
      <c r="AH120" s="89"/>
      <c r="AI120" s="89"/>
      <c r="AJ120" s="89"/>
      <c r="AK120" s="89"/>
    </row>
    <row r="121" ht="16.5" customHeight="1">
      <c r="A121" s="807">
        <v>6.0</v>
      </c>
      <c r="B121" s="1372" t="s">
        <v>916</v>
      </c>
      <c r="C121" s="1373"/>
      <c r="D121" s="863" t="s">
        <v>792</v>
      </c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1162"/>
      <c r="V121" s="1162"/>
      <c r="W121" s="89"/>
      <c r="X121" s="89"/>
      <c r="Y121" s="89"/>
      <c r="Z121" s="89"/>
      <c r="AA121" s="1163"/>
      <c r="AB121" s="1163"/>
      <c r="AC121" s="1163"/>
      <c r="AD121" s="89"/>
      <c r="AE121" s="89"/>
      <c r="AF121" s="89"/>
      <c r="AG121" s="89"/>
      <c r="AH121" s="89"/>
      <c r="AI121" s="89"/>
      <c r="AJ121" s="89"/>
      <c r="AK121" s="89"/>
    </row>
    <row r="122" ht="16.5" customHeight="1">
      <c r="A122" s="19">
        <v>7.0</v>
      </c>
      <c r="B122" s="1148" t="s">
        <v>917</v>
      </c>
      <c r="C122" s="1373"/>
      <c r="D122" s="863" t="s">
        <v>792</v>
      </c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1162"/>
      <c r="V122" s="1162"/>
      <c r="W122" s="89"/>
      <c r="X122" s="89"/>
      <c r="Y122" s="89"/>
      <c r="Z122" s="89"/>
      <c r="AA122" s="1163"/>
      <c r="AB122" s="1163"/>
      <c r="AC122" s="1163"/>
      <c r="AD122" s="89"/>
      <c r="AE122" s="89"/>
      <c r="AF122" s="89"/>
      <c r="AG122" s="89"/>
      <c r="AH122" s="89"/>
      <c r="AI122" s="89"/>
      <c r="AJ122" s="89"/>
      <c r="AK122" s="89"/>
    </row>
    <row r="123" ht="16.5" customHeight="1">
      <c r="A123" s="807">
        <v>8.0</v>
      </c>
      <c r="B123" s="939" t="s">
        <v>918</v>
      </c>
      <c r="C123" s="1373"/>
      <c r="D123" s="863" t="s">
        <v>792</v>
      </c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1162"/>
      <c r="V126" s="1162"/>
      <c r="W126" s="89"/>
      <c r="X126" s="89"/>
      <c r="Y126" s="89"/>
      <c r="Z126" s="89"/>
      <c r="AA126" s="1163"/>
      <c r="AB126" s="1163"/>
      <c r="AC126" s="1163"/>
      <c r="AD126" s="89"/>
      <c r="AE126" s="89"/>
      <c r="AF126" s="89"/>
      <c r="AG126" s="89"/>
      <c r="AH126" s="89"/>
      <c r="AI126" s="89"/>
      <c r="AJ126" s="89"/>
      <c r="AK126" s="89"/>
    </row>
  </sheetData>
  <mergeCells count="10">
    <mergeCell ref="C86:C87"/>
    <mergeCell ref="C89:C90"/>
    <mergeCell ref="C92:C94"/>
    <mergeCell ref="C1:AH1"/>
    <mergeCell ref="C3:C32"/>
    <mergeCell ref="C36:C42"/>
    <mergeCell ref="D47:AJ51"/>
    <mergeCell ref="N60:Q60"/>
    <mergeCell ref="C76:C80"/>
    <mergeCell ref="C82:C84"/>
  </mergeCells>
  <conditionalFormatting sqref="AJ3:AJ32 AJ36:AJ42 AJ52:AJ56 AJ63:AJ74 AJ76:AJ80 AJ82:AJ84 AJ86:AJ87 AJ89:AJ90 AJ92:AJ94 AJ96:AJ97 AJ99:AJ114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57"/>
    <col customWidth="1" min="2" max="2" width="35.14"/>
    <col customWidth="1" hidden="1" min="3" max="3" width="15.14"/>
    <col customWidth="1" min="4" max="4" width="15.0"/>
    <col customWidth="1" hidden="1" min="5" max="5" width="15.57"/>
    <col customWidth="1" min="6" max="6" width="14.86"/>
    <col customWidth="1" min="7" max="37" width="5.86"/>
    <col customWidth="1" min="38" max="39" width="8.0"/>
  </cols>
  <sheetData>
    <row r="1" ht="18.75" customHeight="1">
      <c r="A1" s="1166" t="s">
        <v>671</v>
      </c>
      <c r="B1" s="295"/>
      <c r="C1" s="817" t="s">
        <v>960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/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869</v>
      </c>
      <c r="F2" s="818" t="s">
        <v>961</v>
      </c>
      <c r="G2" s="969">
        <v>1.0</v>
      </c>
      <c r="H2" s="297">
        <v>2.0</v>
      </c>
      <c r="I2" s="297">
        <v>3.0</v>
      </c>
      <c r="J2" s="165">
        <v>4.0</v>
      </c>
      <c r="K2" s="328">
        <v>5.0</v>
      </c>
      <c r="L2" s="328">
        <v>6.0</v>
      </c>
      <c r="M2" s="209">
        <v>7.0</v>
      </c>
      <c r="N2" s="166">
        <v>8.0</v>
      </c>
      <c r="O2" s="165">
        <v>9.0</v>
      </c>
      <c r="P2" s="165">
        <v>10.0</v>
      </c>
      <c r="Q2" s="165">
        <v>11.0</v>
      </c>
      <c r="R2" s="165">
        <v>12.0</v>
      </c>
      <c r="S2" s="165">
        <v>13.0</v>
      </c>
      <c r="T2" s="166">
        <v>14.0</v>
      </c>
      <c r="U2" s="166">
        <v>15.0</v>
      </c>
      <c r="V2" s="165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6">
        <v>21.0</v>
      </c>
      <c r="AB2" s="166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6">
        <v>28.0</v>
      </c>
      <c r="AI2" s="166">
        <v>29.0</v>
      </c>
      <c r="AJ2" s="165">
        <v>30.0</v>
      </c>
      <c r="AK2" s="970">
        <v>31.0</v>
      </c>
      <c r="AL2" s="404" t="s">
        <v>274</v>
      </c>
      <c r="AM2" s="404" t="s">
        <v>274</v>
      </c>
    </row>
    <row r="3" ht="15.0" customHeight="1">
      <c r="A3" s="19">
        <v>1.0</v>
      </c>
      <c r="B3" s="1215" t="s">
        <v>826</v>
      </c>
      <c r="C3" s="358"/>
      <c r="D3" s="22" t="s">
        <v>736</v>
      </c>
      <c r="E3" s="338"/>
      <c r="F3" s="913"/>
      <c r="G3" s="971"/>
      <c r="H3" s="1033" t="s">
        <v>193</v>
      </c>
      <c r="I3" s="898" t="s">
        <v>193</v>
      </c>
      <c r="J3" s="898" t="s">
        <v>193</v>
      </c>
      <c r="K3" s="898" t="s">
        <v>193</v>
      </c>
      <c r="L3" s="898" t="s">
        <v>193</v>
      </c>
      <c r="M3" s="971"/>
      <c r="N3" s="971"/>
      <c r="O3" s="898" t="s">
        <v>193</v>
      </c>
      <c r="P3" s="898" t="s">
        <v>193</v>
      </c>
      <c r="Q3" s="898" t="s">
        <v>193</v>
      </c>
      <c r="R3" s="905">
        <v>9.0</v>
      </c>
      <c r="S3" s="905">
        <v>9.0</v>
      </c>
      <c r="T3" s="971"/>
      <c r="U3" s="981"/>
      <c r="V3" s="898" t="s">
        <v>193</v>
      </c>
      <c r="W3" s="898" t="s">
        <v>193</v>
      </c>
      <c r="X3" s="905">
        <v>9.0</v>
      </c>
      <c r="Y3" s="898" t="s">
        <v>193</v>
      </c>
      <c r="Z3" s="898" t="s">
        <v>193</v>
      </c>
      <c r="AA3" s="981"/>
      <c r="AB3" s="981"/>
      <c r="AC3" s="898" t="s">
        <v>193</v>
      </c>
      <c r="AD3" s="898" t="s">
        <v>193</v>
      </c>
      <c r="AE3" s="905">
        <v>9.0</v>
      </c>
      <c r="AF3" s="898" t="s">
        <v>193</v>
      </c>
      <c r="AG3" s="905">
        <v>9.0</v>
      </c>
      <c r="AH3" s="898" t="s">
        <v>193</v>
      </c>
      <c r="AI3" s="971"/>
      <c r="AJ3" s="1176"/>
      <c r="AK3" s="905"/>
      <c r="AL3" s="404">
        <f t="shared" ref="AL3:AL15" si="1">COUNT(F3:AK3)</f>
        <v>5</v>
      </c>
      <c r="AM3" s="1030">
        <v>1.0</v>
      </c>
    </row>
    <row r="4" ht="15.0" customHeight="1">
      <c r="A4" s="19">
        <v>2.0</v>
      </c>
      <c r="B4" s="1219" t="s">
        <v>864</v>
      </c>
      <c r="C4" s="359"/>
      <c r="D4" s="32"/>
      <c r="E4" s="338"/>
      <c r="F4" s="863" t="s">
        <v>792</v>
      </c>
      <c r="G4" s="981"/>
      <c r="H4" s="905">
        <v>9.0</v>
      </c>
      <c r="I4" s="905">
        <v>9.0</v>
      </c>
      <c r="J4" s="905">
        <v>9.0</v>
      </c>
      <c r="K4" s="905">
        <v>9.0</v>
      </c>
      <c r="L4" s="905">
        <v>9.0</v>
      </c>
      <c r="M4" s="971"/>
      <c r="N4" s="971"/>
      <c r="O4" s="905">
        <v>9.0</v>
      </c>
      <c r="P4" s="905">
        <v>9.0</v>
      </c>
      <c r="Q4" s="905">
        <v>9.0</v>
      </c>
      <c r="R4" s="905"/>
      <c r="S4" s="905">
        <v>9.0</v>
      </c>
      <c r="T4" s="971"/>
      <c r="U4" s="971">
        <v>9.0</v>
      </c>
      <c r="V4" s="898">
        <v>12.0</v>
      </c>
      <c r="W4" s="905">
        <v>9.0</v>
      </c>
      <c r="X4" s="905">
        <v>9.0</v>
      </c>
      <c r="Y4" s="905">
        <v>9.0</v>
      </c>
      <c r="Z4" s="905">
        <v>9.0</v>
      </c>
      <c r="AA4" s="981"/>
      <c r="AB4" s="981"/>
      <c r="AC4" s="905">
        <v>9.0</v>
      </c>
      <c r="AD4" s="905">
        <v>9.0</v>
      </c>
      <c r="AE4" s="898">
        <v>12.0</v>
      </c>
      <c r="AF4" s="905">
        <v>9.0</v>
      </c>
      <c r="AG4" s="905"/>
      <c r="AH4" s="981"/>
      <c r="AI4" s="971">
        <v>9.0</v>
      </c>
      <c r="AJ4" s="905">
        <v>9.0</v>
      </c>
      <c r="AK4" s="905">
        <v>9.0</v>
      </c>
      <c r="AL4" s="404">
        <f t="shared" si="1"/>
        <v>22</v>
      </c>
      <c r="AM4" s="1030">
        <v>1.0</v>
      </c>
    </row>
    <row r="5" ht="15.0" customHeight="1">
      <c r="A5" s="19">
        <v>3.0</v>
      </c>
      <c r="B5" s="1218" t="s">
        <v>157</v>
      </c>
      <c r="C5" s="358"/>
      <c r="D5" s="32"/>
      <c r="E5" s="338"/>
      <c r="F5" s="913"/>
      <c r="G5" s="978"/>
      <c r="H5" s="978"/>
      <c r="I5" s="978"/>
      <c r="J5" s="978"/>
      <c r="K5" s="978"/>
      <c r="L5" s="978"/>
      <c r="M5" s="978"/>
      <c r="N5" s="988"/>
      <c r="O5" s="978"/>
      <c r="P5" s="978"/>
      <c r="Q5" s="978"/>
      <c r="R5" s="978"/>
      <c r="S5" s="978"/>
      <c r="T5" s="978"/>
      <c r="U5" s="988"/>
      <c r="V5" s="978"/>
      <c r="W5" s="978"/>
      <c r="X5" s="978"/>
      <c r="Y5" s="978"/>
      <c r="Z5" s="978"/>
      <c r="AA5" s="98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404">
        <f t="shared" si="1"/>
        <v>0</v>
      </c>
      <c r="AM5" s="1030">
        <v>0.0</v>
      </c>
    </row>
    <row r="6" ht="15.0" customHeight="1">
      <c r="A6" s="19">
        <v>4.0</v>
      </c>
      <c r="B6" s="1218" t="s">
        <v>827</v>
      </c>
      <c r="C6" s="358"/>
      <c r="D6" s="32"/>
      <c r="E6" s="338"/>
      <c r="F6" s="913"/>
      <c r="G6" s="971"/>
      <c r="H6" s="898">
        <v>12.0</v>
      </c>
      <c r="I6" s="905">
        <v>9.0</v>
      </c>
      <c r="J6" s="905">
        <v>9.0</v>
      </c>
      <c r="K6" s="905">
        <v>9.0</v>
      </c>
      <c r="L6" s="905">
        <v>9.0</v>
      </c>
      <c r="M6" s="898">
        <v>12.0</v>
      </c>
      <c r="N6" s="971"/>
      <c r="O6" s="905"/>
      <c r="P6" s="905">
        <v>9.0</v>
      </c>
      <c r="Q6" s="905">
        <v>9.0</v>
      </c>
      <c r="R6" s="905">
        <v>9.0</v>
      </c>
      <c r="S6" s="898">
        <v>12.0</v>
      </c>
      <c r="T6" s="981"/>
      <c r="U6" s="971"/>
      <c r="V6" s="898">
        <v>12.0</v>
      </c>
      <c r="W6" s="905">
        <v>9.0</v>
      </c>
      <c r="X6" s="905">
        <v>9.0</v>
      </c>
      <c r="Y6" s="905"/>
      <c r="Z6" s="905">
        <v>9.0</v>
      </c>
      <c r="AA6" s="971"/>
      <c r="AB6" s="971">
        <v>9.0</v>
      </c>
      <c r="AC6" s="905">
        <v>9.0</v>
      </c>
      <c r="AD6" s="898">
        <v>12.0</v>
      </c>
      <c r="AE6" s="905">
        <v>9.0</v>
      </c>
      <c r="AF6" s="905">
        <v>9.0</v>
      </c>
      <c r="AG6" s="905">
        <v>9.0</v>
      </c>
      <c r="AH6" s="971"/>
      <c r="AI6" s="981"/>
      <c r="AJ6" s="905">
        <v>9.0</v>
      </c>
      <c r="AK6" s="905">
        <v>9.0</v>
      </c>
      <c r="AL6" s="404">
        <f t="shared" si="1"/>
        <v>22</v>
      </c>
      <c r="AM6" s="1030">
        <v>1.0</v>
      </c>
    </row>
    <row r="7" ht="15.0" customHeight="1">
      <c r="A7" s="19">
        <v>5.0</v>
      </c>
      <c r="B7" s="1218" t="s">
        <v>198</v>
      </c>
      <c r="C7" s="358"/>
      <c r="D7" s="32"/>
      <c r="E7" s="338"/>
      <c r="F7" s="863" t="s">
        <v>792</v>
      </c>
      <c r="G7" s="971"/>
      <c r="H7" s="905" t="s">
        <v>962</v>
      </c>
      <c r="I7" s="898">
        <v>12.0</v>
      </c>
      <c r="J7" s="905">
        <v>9.0</v>
      </c>
      <c r="K7" s="905">
        <v>9.0</v>
      </c>
      <c r="L7" s="905">
        <v>9.0</v>
      </c>
      <c r="M7" s="971"/>
      <c r="N7" s="971"/>
      <c r="O7" s="898">
        <v>12.0</v>
      </c>
      <c r="P7" s="905">
        <v>9.0</v>
      </c>
      <c r="Q7" s="905">
        <v>9.0</v>
      </c>
      <c r="R7" s="905">
        <v>9.0</v>
      </c>
      <c r="S7" s="1033">
        <v>9.0</v>
      </c>
      <c r="T7" s="971"/>
      <c r="U7" s="898">
        <v>12.0</v>
      </c>
      <c r="V7" s="905">
        <v>9.0</v>
      </c>
      <c r="W7" s="905">
        <v>9.0</v>
      </c>
      <c r="X7" s="898">
        <v>12.0</v>
      </c>
      <c r="Y7" s="905">
        <v>9.0</v>
      </c>
      <c r="Z7" s="905">
        <v>9.0</v>
      </c>
      <c r="AA7" s="971"/>
      <c r="AB7" s="971"/>
      <c r="AC7" s="898">
        <v>12.0</v>
      </c>
      <c r="AD7" s="905">
        <v>9.0</v>
      </c>
      <c r="AE7" s="905">
        <v>9.0</v>
      </c>
      <c r="AF7" s="905">
        <v>9.0</v>
      </c>
      <c r="AG7" s="905">
        <v>9.0</v>
      </c>
      <c r="AH7" s="971">
        <v>9.0</v>
      </c>
      <c r="AI7" s="971"/>
      <c r="AJ7" s="905">
        <v>9.0</v>
      </c>
      <c r="AK7" s="905"/>
      <c r="AL7" s="404">
        <f t="shared" si="1"/>
        <v>22</v>
      </c>
      <c r="AM7" s="1030">
        <v>1.0</v>
      </c>
    </row>
    <row r="8" ht="15.0" customHeight="1">
      <c r="A8" s="19">
        <v>6.0</v>
      </c>
      <c r="B8" s="1218" t="s">
        <v>23</v>
      </c>
      <c r="C8" s="358"/>
      <c r="D8" s="32"/>
      <c r="E8" s="338"/>
      <c r="F8" s="863" t="s">
        <v>792</v>
      </c>
      <c r="G8" s="971"/>
      <c r="H8" s="905">
        <v>9.0</v>
      </c>
      <c r="I8" s="905">
        <v>9.0</v>
      </c>
      <c r="J8" s="898">
        <v>12.0</v>
      </c>
      <c r="K8" s="905">
        <v>9.0</v>
      </c>
      <c r="L8" s="905">
        <v>9.0</v>
      </c>
      <c r="M8" s="971"/>
      <c r="N8" s="898">
        <v>12.0</v>
      </c>
      <c r="O8" s="905">
        <v>9.0</v>
      </c>
      <c r="P8" s="905">
        <v>9.0</v>
      </c>
      <c r="Q8" s="905"/>
      <c r="R8" s="905">
        <v>9.0</v>
      </c>
      <c r="S8" s="905">
        <v>9.0</v>
      </c>
      <c r="T8" s="971"/>
      <c r="U8" s="971"/>
      <c r="V8" s="905">
        <v>9.0</v>
      </c>
      <c r="W8" s="905">
        <v>9.0</v>
      </c>
      <c r="X8" s="905">
        <v>9.0</v>
      </c>
      <c r="Y8" s="898">
        <v>12.0</v>
      </c>
      <c r="Z8" s="905">
        <v>9.0</v>
      </c>
      <c r="AA8" s="971">
        <v>9.0</v>
      </c>
      <c r="AB8" s="971"/>
      <c r="AC8" s="905"/>
      <c r="AD8" s="905">
        <v>9.0</v>
      </c>
      <c r="AE8" s="905">
        <v>9.0</v>
      </c>
      <c r="AF8" s="905">
        <v>9.0</v>
      </c>
      <c r="AG8" s="898">
        <v>12.0</v>
      </c>
      <c r="AH8" s="971"/>
      <c r="AI8" s="898">
        <v>12.0</v>
      </c>
      <c r="AJ8" s="905">
        <v>9.0</v>
      </c>
      <c r="AK8" s="905"/>
      <c r="AL8" s="404">
        <f t="shared" si="1"/>
        <v>22</v>
      </c>
      <c r="AM8" s="1030">
        <v>3.0</v>
      </c>
    </row>
    <row r="9" ht="15.0" customHeight="1">
      <c r="A9" s="19">
        <v>7.0</v>
      </c>
      <c r="B9" s="1218" t="s">
        <v>760</v>
      </c>
      <c r="C9" s="358"/>
      <c r="D9" s="32"/>
      <c r="E9" s="1221"/>
      <c r="F9" s="913"/>
      <c r="G9" s="1045"/>
      <c r="H9" s="1045"/>
      <c r="I9" s="1045"/>
      <c r="J9" s="1045"/>
      <c r="K9" s="1176"/>
      <c r="L9" s="1045"/>
      <c r="M9" s="1176"/>
      <c r="N9" s="1176"/>
      <c r="O9" s="1045"/>
      <c r="P9" s="1045"/>
      <c r="Q9" s="1045"/>
      <c r="R9" s="1045"/>
      <c r="S9" s="1045"/>
      <c r="T9" s="1176"/>
      <c r="U9" s="981"/>
      <c r="V9" s="905"/>
      <c r="W9" s="905">
        <v>9.0</v>
      </c>
      <c r="X9" s="905">
        <v>9.0</v>
      </c>
      <c r="Y9" s="905">
        <v>9.0</v>
      </c>
      <c r="Z9" s="898">
        <v>12.0</v>
      </c>
      <c r="AA9" s="971"/>
      <c r="AB9" s="971"/>
      <c r="AC9" s="905">
        <v>9.0</v>
      </c>
      <c r="AD9" s="905">
        <v>9.0</v>
      </c>
      <c r="AE9" s="905">
        <v>9.0</v>
      </c>
      <c r="AF9" s="905"/>
      <c r="AG9" s="898">
        <v>12.0</v>
      </c>
      <c r="AH9" s="971"/>
      <c r="AI9" s="971">
        <v>9.0</v>
      </c>
      <c r="AJ9" s="905">
        <v>9.0</v>
      </c>
      <c r="AK9" s="905">
        <v>9.0</v>
      </c>
      <c r="AL9" s="404">
        <f t="shared" si="1"/>
        <v>11</v>
      </c>
      <c r="AM9" s="1030">
        <v>1.0</v>
      </c>
    </row>
    <row r="10" ht="15.0" customHeight="1">
      <c r="A10" s="19">
        <v>8.0</v>
      </c>
      <c r="B10" s="1219" t="s">
        <v>883</v>
      </c>
      <c r="C10" s="358"/>
      <c r="D10" s="32"/>
      <c r="E10" s="43"/>
      <c r="F10" s="863" t="s">
        <v>792</v>
      </c>
      <c r="G10" s="981"/>
      <c r="H10" s="905">
        <v>9.0</v>
      </c>
      <c r="I10" s="905">
        <v>9.0</v>
      </c>
      <c r="J10" s="905">
        <v>9.0</v>
      </c>
      <c r="K10" s="905">
        <v>9.0</v>
      </c>
      <c r="L10" s="898">
        <v>12.0</v>
      </c>
      <c r="M10" s="971"/>
      <c r="N10" s="981"/>
      <c r="O10" s="905">
        <v>9.0</v>
      </c>
      <c r="P10" s="905">
        <v>9.0</v>
      </c>
      <c r="Q10" s="905">
        <v>9.0</v>
      </c>
      <c r="R10" s="898">
        <v>12.0</v>
      </c>
      <c r="S10" s="905">
        <v>9.0</v>
      </c>
      <c r="T10" s="971"/>
      <c r="U10" s="971"/>
      <c r="V10" s="898">
        <v>12.0</v>
      </c>
      <c r="W10" s="905">
        <v>9.0</v>
      </c>
      <c r="X10" s="905">
        <v>9.0</v>
      </c>
      <c r="Y10" s="905">
        <v>9.0</v>
      </c>
      <c r="Z10" s="905"/>
      <c r="AA10" s="971"/>
      <c r="AB10" s="971">
        <v>9.0</v>
      </c>
      <c r="AC10" s="905">
        <v>9.0</v>
      </c>
      <c r="AD10" s="905">
        <v>9.0</v>
      </c>
      <c r="AE10" s="898">
        <v>12.0</v>
      </c>
      <c r="AF10" s="905">
        <v>9.0</v>
      </c>
      <c r="AG10" s="905">
        <v>9.0</v>
      </c>
      <c r="AH10" s="971">
        <v>9.0</v>
      </c>
      <c r="AI10" s="981"/>
      <c r="AJ10" s="905"/>
      <c r="AK10" s="905">
        <v>9.0</v>
      </c>
      <c r="AL10" s="404">
        <f t="shared" si="1"/>
        <v>22</v>
      </c>
      <c r="AM10" s="1030">
        <v>0.0</v>
      </c>
    </row>
    <row r="11" ht="15.0" customHeight="1">
      <c r="A11" s="19">
        <v>9.0</v>
      </c>
      <c r="B11" s="1218" t="s">
        <v>714</v>
      </c>
      <c r="C11" s="359"/>
      <c r="D11" s="32"/>
      <c r="E11" s="338"/>
      <c r="F11" s="913"/>
      <c r="G11" s="971"/>
      <c r="H11" s="905">
        <v>9.0</v>
      </c>
      <c r="I11" s="925"/>
      <c r="J11" s="925"/>
      <c r="K11" s="925"/>
      <c r="L11" s="925"/>
      <c r="M11" s="981"/>
      <c r="N11" s="1273">
        <v>9.0</v>
      </c>
      <c r="O11" s="905">
        <v>9.0</v>
      </c>
      <c r="P11" s="905"/>
      <c r="Q11" s="898">
        <v>12.0</v>
      </c>
      <c r="R11" s="905">
        <v>9.0</v>
      </c>
      <c r="S11" s="905"/>
      <c r="T11" s="971"/>
      <c r="U11" s="971">
        <v>9.0</v>
      </c>
      <c r="V11" s="905">
        <v>9.0</v>
      </c>
      <c r="W11" s="905">
        <v>9.0</v>
      </c>
      <c r="X11" s="905">
        <v>9.0</v>
      </c>
      <c r="Y11" s="898">
        <v>12.0</v>
      </c>
      <c r="Z11" s="898">
        <v>12.0</v>
      </c>
      <c r="AA11" s="981"/>
      <c r="AB11" s="971"/>
      <c r="AC11" s="905">
        <v>9.0</v>
      </c>
      <c r="AD11" s="898">
        <v>12.0</v>
      </c>
      <c r="AE11" s="905">
        <v>9.0</v>
      </c>
      <c r="AF11" s="1210"/>
      <c r="AG11" s="1210"/>
      <c r="AH11" s="1210"/>
      <c r="AI11" s="1210"/>
      <c r="AJ11" s="1275"/>
      <c r="AK11" s="1210"/>
      <c r="AL11" s="404">
        <f t="shared" si="1"/>
        <v>14</v>
      </c>
      <c r="AM11" s="1030">
        <v>1.0</v>
      </c>
    </row>
    <row r="12" ht="15.0" customHeight="1">
      <c r="A12" s="19">
        <v>10.0</v>
      </c>
      <c r="B12" s="1218" t="s">
        <v>828</v>
      </c>
      <c r="C12" s="358"/>
      <c r="D12" s="32"/>
      <c r="E12" s="338"/>
      <c r="F12" s="913"/>
      <c r="G12" s="978"/>
      <c r="H12" s="978"/>
      <c r="I12" s="978"/>
      <c r="J12" s="978"/>
      <c r="K12" s="978"/>
      <c r="L12" s="978"/>
      <c r="M12" s="978"/>
      <c r="N12" s="978"/>
      <c r="O12" s="905">
        <v>9.0</v>
      </c>
      <c r="P12" s="898">
        <v>12.0</v>
      </c>
      <c r="Q12" s="905">
        <v>9.0</v>
      </c>
      <c r="R12" s="905">
        <v>9.0</v>
      </c>
      <c r="S12" s="905">
        <v>9.0</v>
      </c>
      <c r="T12" s="898">
        <v>12.0</v>
      </c>
      <c r="U12" s="981"/>
      <c r="V12" s="905">
        <v>9.0</v>
      </c>
      <c r="W12" s="898">
        <v>12.0</v>
      </c>
      <c r="X12" s="905"/>
      <c r="Y12" s="905">
        <v>9.0</v>
      </c>
      <c r="Z12" s="905">
        <v>9.0</v>
      </c>
      <c r="AA12" s="898">
        <v>12.0</v>
      </c>
      <c r="AB12" s="981"/>
      <c r="AC12" s="905"/>
      <c r="AD12" s="905">
        <v>9.0</v>
      </c>
      <c r="AE12" s="905">
        <v>9.0</v>
      </c>
      <c r="AF12" s="905">
        <v>9.0</v>
      </c>
      <c r="AG12" s="898">
        <v>12.0</v>
      </c>
      <c r="AH12" s="971"/>
      <c r="AI12" s="981"/>
      <c r="AJ12" s="905">
        <v>9.0</v>
      </c>
      <c r="AK12" s="898">
        <v>12.0</v>
      </c>
      <c r="AL12" s="404">
        <f t="shared" si="1"/>
        <v>17</v>
      </c>
      <c r="AM12" s="1030">
        <v>1.0</v>
      </c>
    </row>
    <row r="13" ht="15.0" customHeight="1">
      <c r="A13" s="19">
        <v>11.0</v>
      </c>
      <c r="B13" s="1218" t="s">
        <v>278</v>
      </c>
      <c r="C13" s="359"/>
      <c r="D13" s="32"/>
      <c r="E13" s="338"/>
      <c r="F13" s="913"/>
      <c r="G13" s="971">
        <v>9.0</v>
      </c>
      <c r="H13" s="898">
        <v>12.0</v>
      </c>
      <c r="I13" s="905">
        <v>9.0</v>
      </c>
      <c r="J13" s="905">
        <v>9.0</v>
      </c>
      <c r="K13" s="905">
        <v>9.0</v>
      </c>
      <c r="L13" s="905">
        <v>9.0</v>
      </c>
      <c r="M13" s="971"/>
      <c r="N13" s="971"/>
      <c r="O13" s="905">
        <v>9.0</v>
      </c>
      <c r="P13" s="905">
        <v>9.0</v>
      </c>
      <c r="Q13" s="905">
        <v>9.0</v>
      </c>
      <c r="R13" s="905">
        <v>9.0</v>
      </c>
      <c r="S13" s="905">
        <v>9.0</v>
      </c>
      <c r="T13" s="898">
        <v>12.0</v>
      </c>
      <c r="U13" s="971"/>
      <c r="V13" s="905">
        <v>9.0</v>
      </c>
      <c r="W13" s="905"/>
      <c r="X13" s="898">
        <v>12.0</v>
      </c>
      <c r="Y13" s="905">
        <v>9.0</v>
      </c>
      <c r="Z13" s="905">
        <v>9.0</v>
      </c>
      <c r="AA13" s="971"/>
      <c r="AB13" s="971"/>
      <c r="AC13" s="898">
        <v>12.0</v>
      </c>
      <c r="AD13" s="905">
        <v>9.0</v>
      </c>
      <c r="AE13" s="905">
        <v>9.0</v>
      </c>
      <c r="AF13" s="905">
        <v>9.0</v>
      </c>
      <c r="AG13" s="905">
        <v>9.0</v>
      </c>
      <c r="AH13" s="898">
        <v>12.0</v>
      </c>
      <c r="AI13" s="971">
        <v>9.0</v>
      </c>
      <c r="AJ13" s="905"/>
      <c r="AK13" s="905"/>
      <c r="AL13" s="404">
        <f t="shared" si="1"/>
        <v>23</v>
      </c>
      <c r="AM13" s="1030">
        <v>1.0</v>
      </c>
    </row>
    <row r="14" ht="15.0" customHeight="1">
      <c r="A14" s="19">
        <v>12.0</v>
      </c>
      <c r="B14" s="1218" t="s">
        <v>200</v>
      </c>
      <c r="C14" s="359"/>
      <c r="D14" s="32"/>
      <c r="E14" s="338"/>
      <c r="F14" s="863" t="s">
        <v>792</v>
      </c>
      <c r="G14" s="898">
        <v>12.0</v>
      </c>
      <c r="H14" s="905">
        <v>9.0</v>
      </c>
      <c r="I14" s="898">
        <v>12.0</v>
      </c>
      <c r="J14" s="905"/>
      <c r="K14" s="905">
        <v>9.0</v>
      </c>
      <c r="L14" s="905">
        <v>9.0</v>
      </c>
      <c r="M14" s="981"/>
      <c r="N14" s="1420"/>
      <c r="O14" s="898">
        <v>12.0</v>
      </c>
      <c r="P14" s="905">
        <v>9.0</v>
      </c>
      <c r="Q14" s="905">
        <v>9.0</v>
      </c>
      <c r="R14" s="905">
        <v>9.0</v>
      </c>
      <c r="S14" s="905">
        <v>9.0</v>
      </c>
      <c r="T14" s="898">
        <v>12.0</v>
      </c>
      <c r="U14" s="971"/>
      <c r="V14" s="905"/>
      <c r="W14" s="905">
        <v>9.0</v>
      </c>
      <c r="X14" s="905">
        <v>9.0</v>
      </c>
      <c r="Y14" s="898">
        <v>12.0</v>
      </c>
      <c r="Z14" s="905">
        <v>9.0</v>
      </c>
      <c r="AA14" s="971"/>
      <c r="AB14" s="971"/>
      <c r="AC14" s="905">
        <v>9.0</v>
      </c>
      <c r="AD14" s="905">
        <v>9.0</v>
      </c>
      <c r="AE14" s="905">
        <v>9.0</v>
      </c>
      <c r="AF14" s="905">
        <v>9.0</v>
      </c>
      <c r="AG14" s="898">
        <v>12.0</v>
      </c>
      <c r="AH14" s="971">
        <v>9.0</v>
      </c>
      <c r="AI14" s="971"/>
      <c r="AJ14" s="905">
        <v>9.0</v>
      </c>
      <c r="AK14" s="905"/>
      <c r="AL14" s="404">
        <f t="shared" si="1"/>
        <v>22</v>
      </c>
      <c r="AM14" s="1030">
        <v>1.0</v>
      </c>
    </row>
    <row r="15" ht="15.0" customHeight="1">
      <c r="A15" s="19">
        <v>13.0</v>
      </c>
      <c r="B15" s="1218" t="s">
        <v>841</v>
      </c>
      <c r="C15" s="359"/>
      <c r="D15" s="32"/>
      <c r="E15" s="338"/>
      <c r="F15" s="863" t="s">
        <v>792</v>
      </c>
      <c r="G15" s="971"/>
      <c r="H15" s="905">
        <v>9.0</v>
      </c>
      <c r="I15" s="905">
        <v>9.0</v>
      </c>
      <c r="J15" s="898">
        <v>12.0</v>
      </c>
      <c r="K15" s="905">
        <v>9.0</v>
      </c>
      <c r="L15" s="905">
        <v>9.0</v>
      </c>
      <c r="M15" s="898">
        <v>12.0</v>
      </c>
      <c r="N15" s="981"/>
      <c r="O15" s="905">
        <v>9.0</v>
      </c>
      <c r="P15" s="905"/>
      <c r="Q15" s="905">
        <v>9.0</v>
      </c>
      <c r="R15" s="905">
        <v>9.0</v>
      </c>
      <c r="S15" s="898">
        <v>12.0</v>
      </c>
      <c r="T15" s="971">
        <v>9.0</v>
      </c>
      <c r="U15" s="971"/>
      <c r="V15" s="905"/>
      <c r="W15" s="905">
        <v>9.0</v>
      </c>
      <c r="X15" s="905">
        <v>9.0</v>
      </c>
      <c r="Y15" s="905">
        <v>9.0</v>
      </c>
      <c r="Z15" s="898">
        <v>12.0</v>
      </c>
      <c r="AA15" s="971">
        <v>9.0</v>
      </c>
      <c r="AB15" s="971"/>
      <c r="AC15" s="905"/>
      <c r="AD15" s="905">
        <v>9.0</v>
      </c>
      <c r="AE15" s="905">
        <v>9.0</v>
      </c>
      <c r="AF15" s="898">
        <v>12.0</v>
      </c>
      <c r="AG15" s="905">
        <v>9.0</v>
      </c>
      <c r="AH15" s="971"/>
      <c r="AI15" s="971"/>
      <c r="AJ15" s="905">
        <v>9.0</v>
      </c>
      <c r="AK15" s="905">
        <v>9.0</v>
      </c>
      <c r="AL15" s="404">
        <f t="shared" si="1"/>
        <v>22</v>
      </c>
      <c r="AM15" s="1030">
        <v>1.0</v>
      </c>
    </row>
    <row r="16" ht="15.0" customHeight="1">
      <c r="A16" s="19">
        <v>14.0</v>
      </c>
      <c r="B16" s="1218" t="s">
        <v>27</v>
      </c>
      <c r="C16" s="362"/>
      <c r="D16" s="32"/>
      <c r="E16" s="338"/>
      <c r="F16" s="863" t="s">
        <v>792</v>
      </c>
      <c r="G16" s="422"/>
      <c r="H16" s="905">
        <v>9.0</v>
      </c>
      <c r="I16" s="905">
        <v>9.0</v>
      </c>
      <c r="J16" s="905">
        <v>9.0</v>
      </c>
      <c r="K16" s="905"/>
      <c r="L16" s="905">
        <v>9.0</v>
      </c>
      <c r="M16" s="1273"/>
      <c r="N16" s="898">
        <v>12.0</v>
      </c>
      <c r="O16" s="905">
        <v>9.0</v>
      </c>
      <c r="P16" s="905"/>
      <c r="Q16" s="905">
        <v>9.0</v>
      </c>
      <c r="R16" s="898">
        <v>12.0</v>
      </c>
      <c r="S16" s="905">
        <v>9.0</v>
      </c>
      <c r="T16" s="971"/>
      <c r="U16" s="971">
        <v>9.0</v>
      </c>
      <c r="V16" s="1277">
        <v>9.0</v>
      </c>
      <c r="W16" s="1277">
        <v>9.0</v>
      </c>
      <c r="X16" s="1277">
        <v>9.0</v>
      </c>
      <c r="Y16" s="1277">
        <v>9.0</v>
      </c>
      <c r="Z16" s="1277">
        <v>9.0</v>
      </c>
      <c r="AA16" s="1277"/>
      <c r="AB16" s="1277">
        <v>12.0</v>
      </c>
      <c r="AC16" s="905">
        <v>9.0</v>
      </c>
      <c r="AD16" s="905"/>
      <c r="AE16" s="898">
        <v>12.0</v>
      </c>
      <c r="AF16" s="905">
        <v>9.0</v>
      </c>
      <c r="AG16" s="905">
        <v>9.0</v>
      </c>
      <c r="AH16" s="971"/>
      <c r="AI16" s="971"/>
      <c r="AJ16" s="905">
        <v>9.0</v>
      </c>
      <c r="AK16" s="905">
        <v>9.0</v>
      </c>
      <c r="AL16" s="1030">
        <f>COUNT(F17:AK17)</f>
        <v>22</v>
      </c>
      <c r="AM16" s="1030">
        <v>1.0</v>
      </c>
    </row>
    <row r="17" ht="15.0" customHeight="1">
      <c r="A17" s="19">
        <v>15.0</v>
      </c>
      <c r="B17" s="1218" t="s">
        <v>28</v>
      </c>
      <c r="C17" s="359"/>
      <c r="D17" s="32"/>
      <c r="E17" s="338"/>
      <c r="F17" s="863" t="s">
        <v>792</v>
      </c>
      <c r="G17" s="971"/>
      <c r="H17" s="905">
        <v>9.0</v>
      </c>
      <c r="I17" s="905">
        <v>9.0</v>
      </c>
      <c r="J17" s="905">
        <v>9.0</v>
      </c>
      <c r="K17" s="905">
        <v>9.0</v>
      </c>
      <c r="L17" s="898">
        <v>12.0</v>
      </c>
      <c r="M17" s="1273"/>
      <c r="N17" s="1282"/>
      <c r="O17" s="905">
        <v>9.0</v>
      </c>
      <c r="P17" s="905">
        <v>9.0</v>
      </c>
      <c r="Q17" s="898">
        <v>12.0</v>
      </c>
      <c r="R17" s="905">
        <v>9.0</v>
      </c>
      <c r="S17" s="905">
        <v>9.0</v>
      </c>
      <c r="T17" s="971"/>
      <c r="U17" s="981"/>
      <c r="V17" s="905">
        <v>9.0</v>
      </c>
      <c r="W17" s="898">
        <v>12.0</v>
      </c>
      <c r="X17" s="905">
        <v>9.0</v>
      </c>
      <c r="Y17" s="905"/>
      <c r="Z17" s="905">
        <v>9.0</v>
      </c>
      <c r="AA17" s="981"/>
      <c r="AB17" s="898">
        <v>12.0</v>
      </c>
      <c r="AC17" s="898">
        <v>12.0</v>
      </c>
      <c r="AD17" s="905">
        <v>9.0</v>
      </c>
      <c r="AE17" s="905">
        <v>9.0</v>
      </c>
      <c r="AF17" s="905">
        <v>9.0</v>
      </c>
      <c r="AG17" s="905">
        <v>9.0</v>
      </c>
      <c r="AH17" s="971"/>
      <c r="AI17" s="971"/>
      <c r="AJ17" s="905">
        <v>9.0</v>
      </c>
      <c r="AK17" s="905">
        <v>9.0</v>
      </c>
      <c r="AL17" s="404">
        <f t="shared" ref="AL17:AL24" si="2">COUNT(F17:AK17)</f>
        <v>22</v>
      </c>
      <c r="AM17" s="1030">
        <v>1.0</v>
      </c>
    </row>
    <row r="18" ht="15.0" customHeight="1">
      <c r="A18" s="19">
        <v>16.0</v>
      </c>
      <c r="B18" s="1218" t="s">
        <v>312</v>
      </c>
      <c r="C18" s="380"/>
      <c r="D18" s="32"/>
      <c r="E18" s="338"/>
      <c r="F18" s="863" t="s">
        <v>792</v>
      </c>
      <c r="G18" s="971"/>
      <c r="H18" s="1277">
        <v>9.0</v>
      </c>
      <c r="I18" s="1277">
        <v>9.0</v>
      </c>
      <c r="J18" s="1277">
        <v>9.0</v>
      </c>
      <c r="K18" s="1277">
        <v>9.0</v>
      </c>
      <c r="L18" s="1277" t="s">
        <v>193</v>
      </c>
      <c r="M18" s="1421">
        <v>9.0</v>
      </c>
      <c r="N18" s="1421"/>
      <c r="O18" s="905">
        <v>9.0</v>
      </c>
      <c r="P18" s="898" t="s">
        <v>193</v>
      </c>
      <c r="Q18" s="905">
        <v>9.0</v>
      </c>
      <c r="R18" s="1033">
        <v>9.0</v>
      </c>
      <c r="S18" s="905">
        <v>9.0</v>
      </c>
      <c r="T18" s="981"/>
      <c r="U18" s="971"/>
      <c r="V18" s="905">
        <v>9.0</v>
      </c>
      <c r="W18" s="905">
        <v>9.0</v>
      </c>
      <c r="X18" s="905">
        <v>9.0</v>
      </c>
      <c r="Y18" s="905">
        <v>9.0</v>
      </c>
      <c r="Z18" s="905">
        <v>9.0</v>
      </c>
      <c r="AA18" s="971">
        <v>9.0</v>
      </c>
      <c r="AB18" s="1033">
        <v>9.0</v>
      </c>
      <c r="AC18" s="905"/>
      <c r="AD18" s="898" t="s">
        <v>193</v>
      </c>
      <c r="AE18" s="905">
        <v>9.0</v>
      </c>
      <c r="AF18" s="898" t="s">
        <v>193</v>
      </c>
      <c r="AG18" s="905">
        <v>9.0</v>
      </c>
      <c r="AH18" s="971"/>
      <c r="AI18" s="981"/>
      <c r="AJ18" s="905">
        <v>9.0</v>
      </c>
      <c r="AK18" s="898">
        <v>12.0</v>
      </c>
      <c r="AL18" s="404">
        <f t="shared" si="2"/>
        <v>20</v>
      </c>
      <c r="AM18" s="1030">
        <v>1.0</v>
      </c>
    </row>
    <row r="19" ht="15.0" customHeight="1">
      <c r="A19" s="19">
        <v>17.0</v>
      </c>
      <c r="B19" s="1219" t="s">
        <v>884</v>
      </c>
      <c r="C19" s="846"/>
      <c r="D19" s="32"/>
      <c r="E19" s="338"/>
      <c r="F19" s="913"/>
      <c r="G19" s="971"/>
      <c r="H19" s="898">
        <v>12.0</v>
      </c>
      <c r="I19" s="905">
        <v>9.0</v>
      </c>
      <c r="J19" s="905">
        <v>9.0</v>
      </c>
      <c r="K19" s="898">
        <v>12.0</v>
      </c>
      <c r="L19" s="905">
        <v>9.0</v>
      </c>
      <c r="M19" s="1273"/>
      <c r="N19" s="1273">
        <v>9.0</v>
      </c>
      <c r="O19" s="898">
        <v>12.0</v>
      </c>
      <c r="P19" s="905">
        <v>9.0</v>
      </c>
      <c r="Q19" s="905"/>
      <c r="R19" s="905">
        <v>9.0</v>
      </c>
      <c r="S19" s="905">
        <v>9.0</v>
      </c>
      <c r="T19" s="971">
        <v>9.0</v>
      </c>
      <c r="U19" s="971"/>
      <c r="V19" s="905">
        <v>9.0</v>
      </c>
      <c r="W19" s="905"/>
      <c r="X19" s="898">
        <v>12.0</v>
      </c>
      <c r="Y19" s="905">
        <v>9.0</v>
      </c>
      <c r="Z19" s="905">
        <v>9.0</v>
      </c>
      <c r="AA19" s="971"/>
      <c r="AB19" s="971"/>
      <c r="AC19" s="898">
        <v>12.0</v>
      </c>
      <c r="AD19" s="905">
        <v>9.0</v>
      </c>
      <c r="AE19" s="905">
        <v>9.0</v>
      </c>
      <c r="AF19" s="905">
        <v>9.0</v>
      </c>
      <c r="AG19" s="905">
        <v>9.0</v>
      </c>
      <c r="AH19" s="981"/>
      <c r="AI19" s="971"/>
      <c r="AJ19" s="898">
        <v>12.0</v>
      </c>
      <c r="AK19" s="905">
        <v>9.0</v>
      </c>
      <c r="AL19" s="404">
        <f t="shared" si="2"/>
        <v>22</v>
      </c>
      <c r="AM19" s="1030">
        <v>2.0</v>
      </c>
    </row>
    <row r="20" ht="15.0" customHeight="1">
      <c r="A20" s="19">
        <v>18.0</v>
      </c>
      <c r="B20" s="1219" t="s">
        <v>885</v>
      </c>
      <c r="C20" s="846"/>
      <c r="D20" s="32"/>
      <c r="E20" s="1226"/>
      <c r="F20" s="913"/>
      <c r="G20" s="898">
        <v>12.0</v>
      </c>
      <c r="H20" s="905">
        <v>9.0</v>
      </c>
      <c r="I20" s="898">
        <v>12.0</v>
      </c>
      <c r="J20" s="905">
        <v>9.0</v>
      </c>
      <c r="K20" s="905">
        <v>9.0</v>
      </c>
      <c r="L20" s="905">
        <v>9.0</v>
      </c>
      <c r="M20" s="1282"/>
      <c r="N20" s="1282"/>
      <c r="O20" s="905">
        <v>9.0</v>
      </c>
      <c r="P20" s="905">
        <v>9.0</v>
      </c>
      <c r="Q20" s="905">
        <v>9.0</v>
      </c>
      <c r="R20" s="905">
        <v>9.0</v>
      </c>
      <c r="S20" s="905">
        <v>9.0</v>
      </c>
      <c r="T20" s="971"/>
      <c r="U20" s="898">
        <v>12.0</v>
      </c>
      <c r="V20" s="905">
        <v>9.0</v>
      </c>
      <c r="W20" s="905">
        <v>9.0</v>
      </c>
      <c r="X20" s="905"/>
      <c r="Y20" s="898">
        <v>12.0</v>
      </c>
      <c r="Z20" s="905">
        <v>9.0</v>
      </c>
      <c r="AA20" s="971"/>
      <c r="AB20" s="971"/>
      <c r="AC20" s="905">
        <v>9.0</v>
      </c>
      <c r="AD20" s="905">
        <v>9.0</v>
      </c>
      <c r="AE20" s="905">
        <v>9.0</v>
      </c>
      <c r="AF20" s="905">
        <v>9.0</v>
      </c>
      <c r="AG20" s="898">
        <v>12.0</v>
      </c>
      <c r="AH20" s="971">
        <v>9.0</v>
      </c>
      <c r="AI20" s="971"/>
      <c r="AJ20" s="905"/>
      <c r="AK20" s="905">
        <v>9.0</v>
      </c>
      <c r="AL20" s="404">
        <f t="shared" si="2"/>
        <v>23</v>
      </c>
      <c r="AM20" s="1030">
        <v>1.0</v>
      </c>
    </row>
    <row r="21" ht="15.0" customHeight="1">
      <c r="A21" s="19">
        <v>19.0</v>
      </c>
      <c r="B21" s="1218" t="s">
        <v>729</v>
      </c>
      <c r="C21" s="364"/>
      <c r="D21" s="32"/>
      <c r="E21" s="338"/>
      <c r="F21" s="863" t="s">
        <v>792</v>
      </c>
      <c r="G21" s="971">
        <v>9.0</v>
      </c>
      <c r="H21" s="898">
        <v>12.0</v>
      </c>
      <c r="I21" s="905">
        <v>9.0</v>
      </c>
      <c r="J21" s="905">
        <v>9.0</v>
      </c>
      <c r="K21" s="905">
        <v>9.0</v>
      </c>
      <c r="L21" s="905">
        <v>9.0</v>
      </c>
      <c r="M21" s="981"/>
      <c r="N21" s="1282"/>
      <c r="O21" s="905">
        <v>9.0</v>
      </c>
      <c r="P21" s="905">
        <v>9.0</v>
      </c>
      <c r="Q21" s="905">
        <v>9.0</v>
      </c>
      <c r="R21" s="905">
        <v>9.0</v>
      </c>
      <c r="S21" s="898">
        <v>12.0</v>
      </c>
      <c r="T21" s="971"/>
      <c r="U21" s="971"/>
      <c r="V21" s="898">
        <v>12.0</v>
      </c>
      <c r="W21" s="905">
        <v>9.0</v>
      </c>
      <c r="X21" s="905">
        <v>9.0</v>
      </c>
      <c r="Y21" s="905">
        <v>9.0</v>
      </c>
      <c r="Z21" s="898">
        <v>12.0</v>
      </c>
      <c r="AA21" s="971">
        <v>9.0</v>
      </c>
      <c r="AB21" s="981"/>
      <c r="AC21" s="1210"/>
      <c r="AD21" s="1210"/>
      <c r="AE21" s="1210"/>
      <c r="AF21" s="1275"/>
      <c r="AG21" s="1210"/>
      <c r="AH21" s="1210"/>
      <c r="AI21" s="1210"/>
      <c r="AJ21" s="1210"/>
      <c r="AK21" s="1210"/>
      <c r="AL21" s="404">
        <f t="shared" si="2"/>
        <v>17</v>
      </c>
      <c r="AM21" s="1030">
        <v>1.0</v>
      </c>
    </row>
    <row r="22" ht="15.0" customHeight="1">
      <c r="A22" s="19">
        <v>20.0</v>
      </c>
      <c r="B22" s="1219" t="s">
        <v>124</v>
      </c>
      <c r="C22" s="377"/>
      <c r="D22" s="32"/>
      <c r="E22" s="43"/>
      <c r="F22" s="913"/>
      <c r="G22" s="971"/>
      <c r="H22" s="905"/>
      <c r="I22" s="905">
        <v>9.0</v>
      </c>
      <c r="J22" s="905">
        <v>9.0</v>
      </c>
      <c r="K22" s="898">
        <v>12.0</v>
      </c>
      <c r="L22" s="905">
        <v>9.0</v>
      </c>
      <c r="M22" s="1273">
        <v>9.0</v>
      </c>
      <c r="N22" s="1282"/>
      <c r="O22" s="898">
        <v>12.0</v>
      </c>
      <c r="P22" s="905">
        <v>9.0</v>
      </c>
      <c r="Q22" s="898">
        <v>12.0</v>
      </c>
      <c r="R22" s="905">
        <v>9.0</v>
      </c>
      <c r="S22" s="905">
        <v>9.0</v>
      </c>
      <c r="T22" s="971"/>
      <c r="U22" s="971"/>
      <c r="V22" s="905">
        <v>9.0</v>
      </c>
      <c r="W22" s="905">
        <v>9.0</v>
      </c>
      <c r="X22" s="898" t="s">
        <v>193</v>
      </c>
      <c r="Y22" s="905"/>
      <c r="Z22" s="905">
        <v>9.0</v>
      </c>
      <c r="AA22" s="898">
        <v>12.0</v>
      </c>
      <c r="AB22" s="981"/>
      <c r="AC22" s="905">
        <v>9.0</v>
      </c>
      <c r="AD22" s="905">
        <v>9.0</v>
      </c>
      <c r="AE22" s="905">
        <v>9.0</v>
      </c>
      <c r="AF22" s="898">
        <v>12.0</v>
      </c>
      <c r="AG22" s="905">
        <v>9.0</v>
      </c>
      <c r="AH22" s="971"/>
      <c r="AI22" s="971"/>
      <c r="AJ22" s="905">
        <v>9.0</v>
      </c>
      <c r="AK22" s="905">
        <v>9.0</v>
      </c>
      <c r="AL22" s="404">
        <f t="shared" si="2"/>
        <v>21</v>
      </c>
      <c r="AM22" s="1030">
        <v>1.0</v>
      </c>
    </row>
    <row r="23" ht="15.0" customHeight="1">
      <c r="A23" s="19">
        <v>21.0</v>
      </c>
      <c r="B23" s="1218" t="s">
        <v>32</v>
      </c>
      <c r="C23" s="851"/>
      <c r="D23" s="32"/>
      <c r="E23" s="338"/>
      <c r="F23" s="863" t="s">
        <v>792</v>
      </c>
      <c r="G23" s="981"/>
      <c r="H23" s="905">
        <v>9.0</v>
      </c>
      <c r="I23" s="905">
        <v>9.0</v>
      </c>
      <c r="J23" s="905">
        <v>9.0</v>
      </c>
      <c r="K23" s="905">
        <v>9.0</v>
      </c>
      <c r="L23" s="898">
        <v>12.0</v>
      </c>
      <c r="M23" s="1273">
        <v>9.0</v>
      </c>
      <c r="N23" s="981"/>
      <c r="O23" s="905">
        <v>9.0</v>
      </c>
      <c r="P23" s="905"/>
      <c r="Q23" s="905">
        <v>9.0</v>
      </c>
      <c r="R23" s="898">
        <v>12.0</v>
      </c>
      <c r="S23" s="905">
        <v>9.0</v>
      </c>
      <c r="T23" s="971"/>
      <c r="U23" s="981"/>
      <c r="V23" s="898">
        <v>12.0</v>
      </c>
      <c r="W23" s="905">
        <v>9.0</v>
      </c>
      <c r="X23" s="905">
        <v>9.0</v>
      </c>
      <c r="Y23" s="905">
        <v>9.0</v>
      </c>
      <c r="Z23" s="905"/>
      <c r="AA23" s="981"/>
      <c r="AB23" s="898">
        <v>12.0</v>
      </c>
      <c r="AC23" s="905">
        <v>9.0</v>
      </c>
      <c r="AD23" s="898">
        <v>12.0</v>
      </c>
      <c r="AE23" s="905">
        <v>9.0</v>
      </c>
      <c r="AF23" s="905">
        <v>9.0</v>
      </c>
      <c r="AG23" s="905">
        <v>9.0</v>
      </c>
      <c r="AH23" s="971"/>
      <c r="AI23" s="971"/>
      <c r="AJ23" s="898">
        <v>12.0</v>
      </c>
      <c r="AK23" s="905">
        <v>9.0</v>
      </c>
      <c r="AL23" s="404">
        <f t="shared" si="2"/>
        <v>22</v>
      </c>
      <c r="AM23" s="1030">
        <v>1.0</v>
      </c>
    </row>
    <row r="24" ht="15.0" customHeight="1">
      <c r="A24" s="19">
        <v>22.0</v>
      </c>
      <c r="B24" s="1218" t="s">
        <v>33</v>
      </c>
      <c r="C24" s="377"/>
      <c r="D24" s="32"/>
      <c r="E24" s="43"/>
      <c r="F24" s="913"/>
      <c r="G24" s="971">
        <v>9.0</v>
      </c>
      <c r="H24" s="905">
        <v>9.0</v>
      </c>
      <c r="I24" s="905">
        <v>9.0</v>
      </c>
      <c r="J24" s="905">
        <v>9.0</v>
      </c>
      <c r="K24" s="905">
        <v>9.0</v>
      </c>
      <c r="L24" s="905">
        <v>9.0</v>
      </c>
      <c r="M24" s="1282"/>
      <c r="N24" s="981"/>
      <c r="O24" s="905">
        <v>9.0</v>
      </c>
      <c r="P24" s="898">
        <v>12.0</v>
      </c>
      <c r="Q24" s="905">
        <v>9.0</v>
      </c>
      <c r="R24" s="905">
        <v>9.0</v>
      </c>
      <c r="S24" s="905"/>
      <c r="T24" s="981"/>
      <c r="U24" s="898">
        <v>12.0</v>
      </c>
      <c r="V24" s="905">
        <v>9.0</v>
      </c>
      <c r="W24" s="905">
        <v>9.0</v>
      </c>
      <c r="X24" s="905">
        <v>9.0</v>
      </c>
      <c r="Y24" s="905">
        <v>9.0</v>
      </c>
      <c r="Z24" s="905">
        <v>9.0</v>
      </c>
      <c r="AA24" s="971"/>
      <c r="AB24" s="971"/>
      <c r="AC24" s="898">
        <v>12.0</v>
      </c>
      <c r="AD24" s="905">
        <v>9.0</v>
      </c>
      <c r="AE24" s="905">
        <v>9.0</v>
      </c>
      <c r="AF24" s="905">
        <v>9.0</v>
      </c>
      <c r="AG24" s="905">
        <v>9.0</v>
      </c>
      <c r="AH24" s="898">
        <v>12.0</v>
      </c>
      <c r="AI24" s="981"/>
      <c r="AJ24" s="905">
        <v>9.0</v>
      </c>
      <c r="AK24" s="905"/>
      <c r="AL24" s="404">
        <f t="shared" si="2"/>
        <v>23</v>
      </c>
      <c r="AM24" s="1030">
        <v>1.0</v>
      </c>
    </row>
    <row r="25" ht="15.0" customHeight="1">
      <c r="A25" s="19">
        <v>23.0</v>
      </c>
      <c r="B25" s="1218" t="s">
        <v>886</v>
      </c>
      <c r="C25" s="377"/>
      <c r="D25" s="32"/>
      <c r="E25" s="43"/>
      <c r="F25" s="913"/>
      <c r="G25" s="981"/>
      <c r="H25" s="898">
        <v>12.0</v>
      </c>
      <c r="I25" s="905">
        <v>9.0</v>
      </c>
      <c r="J25" s="905">
        <v>9.0</v>
      </c>
      <c r="K25" s="905">
        <v>9.0</v>
      </c>
      <c r="L25" s="905">
        <v>9.0</v>
      </c>
      <c r="M25" s="971"/>
      <c r="N25" s="971"/>
      <c r="O25" s="905">
        <v>9.0</v>
      </c>
      <c r="P25" s="905">
        <v>9.0</v>
      </c>
      <c r="Q25" s="905">
        <v>9.0</v>
      </c>
      <c r="R25" s="905">
        <v>9.0</v>
      </c>
      <c r="S25" s="905">
        <v>9.0</v>
      </c>
      <c r="T25" s="971"/>
      <c r="U25" s="971"/>
      <c r="V25" s="905">
        <v>9.0</v>
      </c>
      <c r="W25" s="905">
        <v>9.0</v>
      </c>
      <c r="X25" s="905">
        <v>9.0</v>
      </c>
      <c r="Y25" s="905"/>
      <c r="Z25" s="905"/>
      <c r="AA25" s="971"/>
      <c r="AB25" s="971"/>
      <c r="AC25" s="905">
        <v>9.0</v>
      </c>
      <c r="AD25" s="905">
        <v>9.0</v>
      </c>
      <c r="AE25" s="905">
        <v>9.0</v>
      </c>
      <c r="AF25" s="905">
        <v>9.0</v>
      </c>
      <c r="AG25" s="905">
        <v>9.0</v>
      </c>
      <c r="AH25" s="971"/>
      <c r="AI25" s="971"/>
      <c r="AJ25" s="905">
        <v>9.0</v>
      </c>
      <c r="AK25" s="905">
        <v>9.0</v>
      </c>
      <c r="AL25" s="1030">
        <v>2.0</v>
      </c>
      <c r="AM25" s="1030">
        <v>1.0</v>
      </c>
    </row>
    <row r="26" ht="15.0" customHeight="1">
      <c r="A26" s="19">
        <v>24.0</v>
      </c>
      <c r="B26" s="1218" t="s">
        <v>684</v>
      </c>
      <c r="C26" s="377"/>
      <c r="D26" s="32"/>
      <c r="E26" s="78"/>
      <c r="F26" s="866" t="s">
        <v>792</v>
      </c>
      <c r="G26" s="422"/>
      <c r="H26" s="905">
        <v>9.0</v>
      </c>
      <c r="I26" s="898">
        <v>12.0</v>
      </c>
      <c r="J26" s="905">
        <v>9.0</v>
      </c>
      <c r="K26" s="905">
        <v>9.0</v>
      </c>
      <c r="L26" s="905">
        <v>9.0</v>
      </c>
      <c r="M26" s="898">
        <v>12.0</v>
      </c>
      <c r="N26" s="981"/>
      <c r="O26" s="905"/>
      <c r="P26" s="905">
        <v>9.0</v>
      </c>
      <c r="Q26" s="905">
        <v>9.0</v>
      </c>
      <c r="R26" s="905">
        <v>9.0</v>
      </c>
      <c r="S26" s="905">
        <v>9.0</v>
      </c>
      <c r="T26" s="971"/>
      <c r="U26" s="971"/>
      <c r="V26" s="905">
        <v>9.0</v>
      </c>
      <c r="W26" s="898">
        <v>12.0</v>
      </c>
      <c r="X26" s="905">
        <v>9.0</v>
      </c>
      <c r="Y26" s="905">
        <v>9.0</v>
      </c>
      <c r="Z26" s="905">
        <v>9.0</v>
      </c>
      <c r="AA26" s="971"/>
      <c r="AB26" s="971"/>
      <c r="AC26" s="905">
        <v>9.0</v>
      </c>
      <c r="AD26" s="905">
        <v>9.0</v>
      </c>
      <c r="AE26" s="905">
        <v>9.0</v>
      </c>
      <c r="AF26" s="905">
        <v>9.0</v>
      </c>
      <c r="AG26" s="905">
        <v>9.0</v>
      </c>
      <c r="AH26" s="971"/>
      <c r="AI26" s="971"/>
      <c r="AJ26" s="905">
        <v>9.0</v>
      </c>
      <c r="AK26" s="905">
        <v>9.0</v>
      </c>
      <c r="AL26" s="404">
        <f t="shared" ref="AL26:AL35" si="3">COUNT(F26:AK26)</f>
        <v>22</v>
      </c>
      <c r="AM26" s="1030">
        <v>1.0</v>
      </c>
    </row>
    <row r="27" ht="15.0" customHeight="1">
      <c r="A27" s="19">
        <v>25.0</v>
      </c>
      <c r="B27" s="1229" t="s">
        <v>165</v>
      </c>
      <c r="C27" s="377"/>
      <c r="D27" s="32"/>
      <c r="E27" s="78"/>
      <c r="F27" s="863" t="s">
        <v>792</v>
      </c>
      <c r="G27" s="971"/>
      <c r="H27" s="905">
        <v>9.0</v>
      </c>
      <c r="I27" s="905">
        <v>9.0</v>
      </c>
      <c r="J27" s="898">
        <v>12.0</v>
      </c>
      <c r="K27" s="905">
        <v>9.0</v>
      </c>
      <c r="L27" s="905">
        <v>9.0</v>
      </c>
      <c r="M27" s="971"/>
      <c r="N27" s="971"/>
      <c r="O27" s="905">
        <v>9.0</v>
      </c>
      <c r="P27" s="905">
        <v>9.0</v>
      </c>
      <c r="Q27" s="905">
        <v>9.0</v>
      </c>
      <c r="R27" s="898">
        <v>12.0</v>
      </c>
      <c r="S27" s="905">
        <v>9.0</v>
      </c>
      <c r="T27" s="971">
        <v>9.0</v>
      </c>
      <c r="U27" s="981"/>
      <c r="V27" s="905"/>
      <c r="W27" s="905">
        <v>9.0</v>
      </c>
      <c r="X27" s="905">
        <v>9.0</v>
      </c>
      <c r="Y27" s="905">
        <v>9.0</v>
      </c>
      <c r="Z27" s="898">
        <v>12.0</v>
      </c>
      <c r="AA27" s="971"/>
      <c r="AB27" s="981"/>
      <c r="AC27" s="905">
        <v>9.0</v>
      </c>
      <c r="AD27" s="905">
        <v>9.0</v>
      </c>
      <c r="AE27" s="898">
        <v>12.0</v>
      </c>
      <c r="AF27" s="905"/>
      <c r="AG27" s="905">
        <v>9.0</v>
      </c>
      <c r="AH27" s="971"/>
      <c r="AI27" s="971">
        <v>9.0</v>
      </c>
      <c r="AJ27" s="905">
        <v>9.0</v>
      </c>
      <c r="AK27" s="898">
        <v>12.0</v>
      </c>
      <c r="AL27" s="404">
        <f t="shared" si="3"/>
        <v>22</v>
      </c>
      <c r="AM27" s="1030">
        <v>1.0</v>
      </c>
    </row>
    <row r="28" ht="15.0" customHeight="1">
      <c r="A28" s="19">
        <v>26.0</v>
      </c>
      <c r="B28" s="1218" t="s">
        <v>687</v>
      </c>
      <c r="C28" s="377"/>
      <c r="D28" s="32"/>
      <c r="E28" s="78"/>
      <c r="F28" s="863" t="s">
        <v>792</v>
      </c>
      <c r="G28" s="971"/>
      <c r="H28" s="905">
        <v>9.0</v>
      </c>
      <c r="I28" s="905">
        <v>9.0</v>
      </c>
      <c r="J28" s="905">
        <v>9.0</v>
      </c>
      <c r="K28" s="898">
        <v>12.0</v>
      </c>
      <c r="L28" s="905"/>
      <c r="M28" s="971"/>
      <c r="N28" s="898">
        <v>12.0</v>
      </c>
      <c r="O28" s="905">
        <v>9.0</v>
      </c>
      <c r="P28" s="905">
        <v>9.0</v>
      </c>
      <c r="Q28" s="905">
        <v>9.0</v>
      </c>
      <c r="R28" s="905">
        <v>9.0</v>
      </c>
      <c r="S28" s="905">
        <v>9.0</v>
      </c>
      <c r="T28" s="971"/>
      <c r="U28" s="971"/>
      <c r="V28" s="905">
        <v>9.0</v>
      </c>
      <c r="W28" s="905">
        <v>9.0</v>
      </c>
      <c r="X28" s="905">
        <v>9.0</v>
      </c>
      <c r="Y28" s="905">
        <v>9.0</v>
      </c>
      <c r="Z28" s="905">
        <v>9.0</v>
      </c>
      <c r="AA28" s="898">
        <v>12.0</v>
      </c>
      <c r="AB28" s="971"/>
      <c r="AC28" s="898">
        <v>12.0</v>
      </c>
      <c r="AD28" s="905"/>
      <c r="AE28" s="905">
        <v>9.0</v>
      </c>
      <c r="AF28" s="905">
        <v>9.0</v>
      </c>
      <c r="AG28" s="905">
        <v>9.0</v>
      </c>
      <c r="AH28" s="971"/>
      <c r="AI28" s="971"/>
      <c r="AJ28" s="898">
        <v>12.0</v>
      </c>
      <c r="AK28" s="905">
        <v>9.0</v>
      </c>
      <c r="AL28" s="404">
        <f t="shared" si="3"/>
        <v>22</v>
      </c>
      <c r="AM28" s="1030">
        <v>1.0</v>
      </c>
    </row>
    <row r="29" ht="15.0" customHeight="1">
      <c r="A29" s="19">
        <v>27.0</v>
      </c>
      <c r="B29" s="1218" t="s">
        <v>37</v>
      </c>
      <c r="C29" s="377"/>
      <c r="D29" s="32"/>
      <c r="E29" s="78"/>
      <c r="F29" s="863" t="s">
        <v>792</v>
      </c>
      <c r="G29" s="971"/>
      <c r="H29" s="905">
        <v>9.0</v>
      </c>
      <c r="I29" s="905">
        <v>9.0</v>
      </c>
      <c r="J29" s="905">
        <v>9.0</v>
      </c>
      <c r="K29" s="905">
        <v>9.0</v>
      </c>
      <c r="L29" s="898">
        <v>12.0</v>
      </c>
      <c r="M29" s="971"/>
      <c r="N29" s="971">
        <v>9.0</v>
      </c>
      <c r="O29" s="905">
        <v>9.0</v>
      </c>
      <c r="P29" s="898">
        <v>12.0</v>
      </c>
      <c r="Q29" s="905">
        <v>9.0</v>
      </c>
      <c r="R29" s="905"/>
      <c r="S29" s="905">
        <v>9.0</v>
      </c>
      <c r="T29" s="971"/>
      <c r="U29" s="971"/>
      <c r="V29" s="898">
        <v>12.0</v>
      </c>
      <c r="W29" s="905">
        <v>9.0</v>
      </c>
      <c r="X29" s="905">
        <v>9.0</v>
      </c>
      <c r="Y29" s="905">
        <v>9.0</v>
      </c>
      <c r="Z29" s="905">
        <v>9.0</v>
      </c>
      <c r="AA29" s="981"/>
      <c r="AB29" s="971"/>
      <c r="AC29" s="905">
        <v>9.0</v>
      </c>
      <c r="AD29" s="905">
        <v>9.0</v>
      </c>
      <c r="AE29" s="905">
        <v>9.0</v>
      </c>
      <c r="AF29" s="905">
        <v>9.0</v>
      </c>
      <c r="AG29" s="905"/>
      <c r="AH29" s="971"/>
      <c r="AI29" s="898">
        <v>12.0</v>
      </c>
      <c r="AJ29" s="905">
        <v>9.0</v>
      </c>
      <c r="AK29" s="905">
        <v>9.0</v>
      </c>
      <c r="AL29" s="404">
        <f t="shared" si="3"/>
        <v>22</v>
      </c>
      <c r="AM29" s="1030">
        <v>1.0</v>
      </c>
    </row>
    <row r="30" ht="15.0" customHeight="1">
      <c r="A30" s="19">
        <v>28.0</v>
      </c>
      <c r="B30" s="1218" t="s">
        <v>226</v>
      </c>
      <c r="C30" s="377"/>
      <c r="D30" s="32"/>
      <c r="E30" s="78"/>
      <c r="F30" s="913"/>
      <c r="G30" s="971"/>
      <c r="H30" s="905"/>
      <c r="I30" s="905">
        <v>9.0</v>
      </c>
      <c r="J30" s="905">
        <v>9.0</v>
      </c>
      <c r="K30" s="905">
        <v>9.0</v>
      </c>
      <c r="L30" s="905">
        <v>9.0</v>
      </c>
      <c r="M30" s="971">
        <v>9.0</v>
      </c>
      <c r="N30" s="971"/>
      <c r="O30" s="905">
        <v>9.0</v>
      </c>
      <c r="P30" s="905">
        <v>9.0</v>
      </c>
      <c r="Q30" s="905">
        <v>9.0</v>
      </c>
      <c r="R30" s="905">
        <v>9.0</v>
      </c>
      <c r="S30" s="905">
        <v>9.0</v>
      </c>
      <c r="T30" s="981"/>
      <c r="U30" s="971"/>
      <c r="V30" s="905">
        <v>9.0</v>
      </c>
      <c r="W30" s="905">
        <v>9.0</v>
      </c>
      <c r="X30" s="905">
        <v>9.0</v>
      </c>
      <c r="Y30" s="905">
        <v>9.0</v>
      </c>
      <c r="Z30" s="905">
        <v>9.0</v>
      </c>
      <c r="AA30" s="971"/>
      <c r="AB30" s="971"/>
      <c r="AC30" s="905">
        <v>9.0</v>
      </c>
      <c r="AD30" s="905">
        <v>9.0</v>
      </c>
      <c r="AE30" s="905">
        <v>9.0</v>
      </c>
      <c r="AF30" s="905">
        <v>9.0</v>
      </c>
      <c r="AG30" s="905">
        <v>9.0</v>
      </c>
      <c r="AH30" s="971"/>
      <c r="AI30" s="971"/>
      <c r="AJ30" s="905">
        <v>9.0</v>
      </c>
      <c r="AK30" s="905">
        <v>9.0</v>
      </c>
      <c r="AL30" s="404">
        <f t="shared" si="3"/>
        <v>22</v>
      </c>
      <c r="AM30" s="1030">
        <v>0.0</v>
      </c>
    </row>
    <row r="31" ht="15.0" customHeight="1">
      <c r="A31" s="19">
        <v>29.0</v>
      </c>
      <c r="B31" s="1219" t="s">
        <v>887</v>
      </c>
      <c r="C31" s="1230"/>
      <c r="D31" s="32"/>
      <c r="E31" s="78"/>
      <c r="F31" s="913"/>
      <c r="G31" s="971"/>
      <c r="H31" s="905">
        <v>9.0</v>
      </c>
      <c r="I31" s="905">
        <v>9.0</v>
      </c>
      <c r="J31" s="898">
        <v>12.0</v>
      </c>
      <c r="K31" s="905">
        <v>9.0</v>
      </c>
      <c r="L31" s="905">
        <v>9.0</v>
      </c>
      <c r="M31" s="971"/>
      <c r="N31" s="971"/>
      <c r="O31" s="898">
        <v>12.0</v>
      </c>
      <c r="P31" s="905">
        <v>9.0</v>
      </c>
      <c r="Q31" s="905">
        <v>9.0</v>
      </c>
      <c r="R31" s="905">
        <v>9.0</v>
      </c>
      <c r="S31" s="905">
        <v>9.0</v>
      </c>
      <c r="T31" s="971">
        <v>9.0</v>
      </c>
      <c r="U31" s="971"/>
      <c r="V31" s="905">
        <v>9.0</v>
      </c>
      <c r="W31" s="905"/>
      <c r="X31" s="905">
        <v>9.0</v>
      </c>
      <c r="Y31" s="905">
        <v>9.0</v>
      </c>
      <c r="Z31" s="905">
        <v>9.0</v>
      </c>
      <c r="AA31" s="971"/>
      <c r="AB31" s="971"/>
      <c r="AC31" s="905">
        <v>9.0</v>
      </c>
      <c r="AD31" s="905">
        <v>9.0</v>
      </c>
      <c r="AE31" s="905">
        <v>9.0</v>
      </c>
      <c r="AF31" s="905">
        <v>9.0</v>
      </c>
      <c r="AG31" s="905"/>
      <c r="AH31" s="971"/>
      <c r="AI31" s="898">
        <v>12.0</v>
      </c>
      <c r="AJ31" s="905">
        <v>9.0</v>
      </c>
      <c r="AK31" s="905">
        <v>9.0</v>
      </c>
      <c r="AL31" s="404">
        <f t="shared" si="3"/>
        <v>22</v>
      </c>
      <c r="AM31" s="1030">
        <v>1.0</v>
      </c>
    </row>
    <row r="32" ht="15.0" customHeight="1">
      <c r="A32" s="19">
        <v>30.0</v>
      </c>
      <c r="B32" s="1148" t="s">
        <v>888</v>
      </c>
      <c r="C32" s="377"/>
      <c r="D32" s="32"/>
      <c r="E32" s="78"/>
      <c r="F32" s="930"/>
      <c r="G32" s="971"/>
      <c r="H32" s="905"/>
      <c r="I32" s="905"/>
      <c r="J32" s="905">
        <v>9.0</v>
      </c>
      <c r="K32" s="905">
        <v>9.0</v>
      </c>
      <c r="L32" s="905">
        <v>9.0</v>
      </c>
      <c r="M32" s="971"/>
      <c r="N32" s="971"/>
      <c r="O32" s="905">
        <v>9.0</v>
      </c>
      <c r="P32" s="905">
        <v>9.0</v>
      </c>
      <c r="Q32" s="905">
        <v>9.0</v>
      </c>
      <c r="R32" s="905">
        <v>9.0</v>
      </c>
      <c r="S32" s="905">
        <v>9.0</v>
      </c>
      <c r="T32" s="971"/>
      <c r="U32" s="971"/>
      <c r="V32" s="905">
        <v>9.0</v>
      </c>
      <c r="W32" s="905">
        <v>9.0</v>
      </c>
      <c r="X32" s="905">
        <v>9.0</v>
      </c>
      <c r="Y32" s="905">
        <v>9.0</v>
      </c>
      <c r="Z32" s="905">
        <v>9.0</v>
      </c>
      <c r="AA32" s="971"/>
      <c r="AB32" s="971"/>
      <c r="AC32" s="905">
        <v>9.0</v>
      </c>
      <c r="AD32" s="898">
        <v>12.0</v>
      </c>
      <c r="AE32" s="905">
        <v>9.0</v>
      </c>
      <c r="AF32" s="905">
        <v>9.0</v>
      </c>
      <c r="AG32" s="905">
        <v>9.0</v>
      </c>
      <c r="AH32" s="971"/>
      <c r="AI32" s="971"/>
      <c r="AJ32" s="905">
        <v>9.0</v>
      </c>
      <c r="AK32" s="898">
        <v>12.0</v>
      </c>
      <c r="AL32" s="1231">
        <f t="shared" si="3"/>
        <v>20</v>
      </c>
      <c r="AM32" s="1030">
        <v>0.0</v>
      </c>
    </row>
    <row r="33" ht="15.75" customHeight="1">
      <c r="A33" s="19">
        <v>31.0</v>
      </c>
      <c r="B33" s="1148" t="s">
        <v>889</v>
      </c>
      <c r="C33" s="377"/>
      <c r="D33" s="32"/>
      <c r="E33" s="78"/>
      <c r="F33" s="913"/>
      <c r="G33" s="971"/>
      <c r="H33" s="905"/>
      <c r="I33" s="905"/>
      <c r="J33" s="905"/>
      <c r="K33" s="905">
        <v>9.0</v>
      </c>
      <c r="L33" s="905">
        <v>9.0</v>
      </c>
      <c r="M33" s="971"/>
      <c r="N33" s="971"/>
      <c r="O33" s="905">
        <v>9.0</v>
      </c>
      <c r="P33" s="905">
        <v>9.0</v>
      </c>
      <c r="Q33" s="905">
        <v>9.0</v>
      </c>
      <c r="R33" s="905">
        <v>9.0</v>
      </c>
      <c r="S33" s="905">
        <v>9.0</v>
      </c>
      <c r="T33" s="971"/>
      <c r="U33" s="971"/>
      <c r="V33" s="905">
        <v>9.0</v>
      </c>
      <c r="W33" s="905">
        <v>9.0</v>
      </c>
      <c r="X33" s="905">
        <v>9.0</v>
      </c>
      <c r="Y33" s="905">
        <v>9.0</v>
      </c>
      <c r="Z33" s="905">
        <v>9.0</v>
      </c>
      <c r="AA33" s="971"/>
      <c r="AB33" s="971"/>
      <c r="AC33" s="905">
        <v>9.0</v>
      </c>
      <c r="AD33" s="905">
        <v>9.0</v>
      </c>
      <c r="AE33" s="905">
        <v>9.0</v>
      </c>
      <c r="AF33" s="898">
        <v>12.0</v>
      </c>
      <c r="AG33" s="905">
        <v>9.0</v>
      </c>
      <c r="AH33" s="971"/>
      <c r="AI33" s="971"/>
      <c r="AJ33" s="905">
        <v>9.0</v>
      </c>
      <c r="AK33" s="905">
        <v>9.0</v>
      </c>
      <c r="AL33" s="1231">
        <f t="shared" si="3"/>
        <v>19</v>
      </c>
      <c r="AM33" s="1030">
        <v>0.0</v>
      </c>
    </row>
    <row r="34" ht="15.75" customHeight="1">
      <c r="A34" s="19">
        <v>32.0</v>
      </c>
      <c r="B34" s="1148" t="s">
        <v>890</v>
      </c>
      <c r="C34" s="377"/>
      <c r="D34" s="32"/>
      <c r="E34" s="78"/>
      <c r="F34" s="913"/>
      <c r="G34" s="971"/>
      <c r="H34" s="905"/>
      <c r="I34" s="905"/>
      <c r="J34" s="905"/>
      <c r="K34" s="905"/>
      <c r="L34" s="905"/>
      <c r="M34" s="971"/>
      <c r="N34" s="971"/>
      <c r="O34" s="905"/>
      <c r="P34" s="905"/>
      <c r="Q34" s="905"/>
      <c r="R34" s="905"/>
      <c r="S34" s="905"/>
      <c r="T34" s="971"/>
      <c r="U34" s="971"/>
      <c r="V34" s="905"/>
      <c r="W34" s="905"/>
      <c r="X34" s="905"/>
      <c r="Y34" s="905"/>
      <c r="Z34" s="905"/>
      <c r="AA34" s="971"/>
      <c r="AB34" s="971"/>
      <c r="AC34" s="905">
        <v>9.0</v>
      </c>
      <c r="AD34" s="905">
        <v>9.0</v>
      </c>
      <c r="AE34" s="905">
        <v>9.0</v>
      </c>
      <c r="AF34" s="905">
        <v>9.0</v>
      </c>
      <c r="AG34" s="905">
        <v>9.0</v>
      </c>
      <c r="AH34" s="971"/>
      <c r="AI34" s="971"/>
      <c r="AJ34" s="905">
        <v>9.0</v>
      </c>
      <c r="AK34" s="905">
        <v>9.0</v>
      </c>
      <c r="AL34" s="1231">
        <f t="shared" si="3"/>
        <v>7</v>
      </c>
      <c r="AM34" s="1030">
        <v>0.0</v>
      </c>
    </row>
    <row r="35" ht="15.75" customHeight="1">
      <c r="A35" s="19">
        <v>33.0</v>
      </c>
      <c r="B35" s="1148" t="s">
        <v>891</v>
      </c>
      <c r="C35" s="377"/>
      <c r="D35" s="71"/>
      <c r="E35" s="78"/>
      <c r="F35" s="913"/>
      <c r="G35" s="971"/>
      <c r="H35" s="905"/>
      <c r="I35" s="905"/>
      <c r="J35" s="905"/>
      <c r="K35" s="905"/>
      <c r="L35" s="905"/>
      <c r="M35" s="971"/>
      <c r="N35" s="971"/>
      <c r="O35" s="905"/>
      <c r="P35" s="905"/>
      <c r="Q35" s="905"/>
      <c r="R35" s="905"/>
      <c r="S35" s="905"/>
      <c r="T35" s="971"/>
      <c r="U35" s="971"/>
      <c r="V35" s="905"/>
      <c r="W35" s="905"/>
      <c r="X35" s="905"/>
      <c r="Y35" s="905"/>
      <c r="Z35" s="905"/>
      <c r="AA35" s="971"/>
      <c r="AB35" s="971"/>
      <c r="AC35" s="905">
        <v>9.0</v>
      </c>
      <c r="AD35" s="905">
        <v>9.0</v>
      </c>
      <c r="AE35" s="905">
        <v>9.0</v>
      </c>
      <c r="AF35" s="905">
        <v>9.0</v>
      </c>
      <c r="AG35" s="905">
        <v>9.0</v>
      </c>
      <c r="AH35" s="971"/>
      <c r="AI35" s="971"/>
      <c r="AJ35" s="905">
        <v>9.0</v>
      </c>
      <c r="AK35" s="905">
        <v>9.0</v>
      </c>
      <c r="AL35" s="1231">
        <f t="shared" si="3"/>
        <v>7</v>
      </c>
      <c r="AM35" s="1030">
        <v>0.0</v>
      </c>
    </row>
    <row r="36" ht="15.75" customHeight="1">
      <c r="A36" s="260"/>
      <c r="B36" s="423"/>
      <c r="C36" s="1000"/>
      <c r="D36" s="112"/>
      <c r="E36" s="1001"/>
      <c r="F36" s="1150" t="s">
        <v>844</v>
      </c>
      <c r="G36" s="1002">
        <f t="shared" ref="G36:AL36" si="4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+if(G34=9,+1,+0)+if(G35=9,+1,+0)</f>
        <v>3</v>
      </c>
      <c r="H36" s="1002">
        <f t="shared" si="4"/>
        <v>17</v>
      </c>
      <c r="I36" s="1002">
        <f t="shared" si="4"/>
        <v>20</v>
      </c>
      <c r="J36" s="1002">
        <f t="shared" si="4"/>
        <v>20</v>
      </c>
      <c r="K36" s="1002">
        <f t="shared" si="4"/>
        <v>22</v>
      </c>
      <c r="L36" s="1002">
        <f t="shared" si="4"/>
        <v>20</v>
      </c>
      <c r="M36" s="1002">
        <f t="shared" si="4"/>
        <v>4</v>
      </c>
      <c r="N36" s="1002">
        <f t="shared" si="4"/>
        <v>3</v>
      </c>
      <c r="O36" s="1002">
        <f t="shared" si="4"/>
        <v>21</v>
      </c>
      <c r="P36" s="1002">
        <f t="shared" si="4"/>
        <v>20</v>
      </c>
      <c r="Q36" s="1002">
        <f t="shared" si="4"/>
        <v>23</v>
      </c>
      <c r="R36" s="1002">
        <f t="shared" si="4"/>
        <v>23</v>
      </c>
      <c r="S36" s="1002">
        <f t="shared" si="4"/>
        <v>24</v>
      </c>
      <c r="T36" s="1002">
        <f t="shared" si="4"/>
        <v>4</v>
      </c>
      <c r="U36" s="1002">
        <f t="shared" si="4"/>
        <v>3</v>
      </c>
      <c r="V36" s="1002">
        <f t="shared" si="4"/>
        <v>19</v>
      </c>
      <c r="W36" s="1002">
        <f t="shared" si="4"/>
        <v>23</v>
      </c>
      <c r="X36" s="1002">
        <f t="shared" si="4"/>
        <v>24</v>
      </c>
      <c r="Y36" s="1002">
        <f t="shared" si="4"/>
        <v>21</v>
      </c>
      <c r="Z36" s="1002">
        <f t="shared" si="4"/>
        <v>21</v>
      </c>
      <c r="AA36" s="1002">
        <f t="shared" si="4"/>
        <v>4</v>
      </c>
      <c r="AB36" s="1002">
        <f t="shared" si="4"/>
        <v>3</v>
      </c>
      <c r="AC36" s="1002">
        <f t="shared" si="4"/>
        <v>20</v>
      </c>
      <c r="AD36" s="1002">
        <f t="shared" si="4"/>
        <v>23</v>
      </c>
      <c r="AE36" s="1002">
        <f t="shared" si="4"/>
        <v>27</v>
      </c>
      <c r="AF36" s="1002">
        <f t="shared" si="4"/>
        <v>23</v>
      </c>
      <c r="AG36" s="1002">
        <f t="shared" si="4"/>
        <v>22</v>
      </c>
      <c r="AH36" s="1002">
        <f t="shared" si="4"/>
        <v>4</v>
      </c>
      <c r="AI36" s="1002">
        <f t="shared" si="4"/>
        <v>4</v>
      </c>
      <c r="AJ36" s="1002">
        <f t="shared" si="4"/>
        <v>23</v>
      </c>
      <c r="AK36" s="1002">
        <f t="shared" si="4"/>
        <v>20</v>
      </c>
      <c r="AL36" s="1002">
        <f t="shared" si="4"/>
        <v>0</v>
      </c>
      <c r="AM36" s="1182">
        <f>SUM(AM3:AM30)</f>
        <v>28</v>
      </c>
    </row>
    <row r="37" ht="15.75" customHeight="1">
      <c r="A37" s="260"/>
      <c r="B37" s="423"/>
      <c r="C37" s="1000"/>
      <c r="D37" s="112"/>
      <c r="E37" s="1001"/>
      <c r="F37" s="1002" t="s">
        <v>845</v>
      </c>
      <c r="G37" s="1002">
        <f t="shared" ref="G37:AK37" si="5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2</v>
      </c>
      <c r="H37" s="1002">
        <f t="shared" si="5"/>
        <v>5</v>
      </c>
      <c r="I37" s="1002">
        <f t="shared" si="5"/>
        <v>4</v>
      </c>
      <c r="J37" s="1002">
        <f t="shared" si="5"/>
        <v>4</v>
      </c>
      <c r="K37" s="1002">
        <f t="shared" si="5"/>
        <v>3</v>
      </c>
      <c r="L37" s="1002">
        <f t="shared" si="5"/>
        <v>4</v>
      </c>
      <c r="M37" s="1002">
        <f t="shared" si="5"/>
        <v>3</v>
      </c>
      <c r="N37" s="1002">
        <f t="shared" si="5"/>
        <v>3</v>
      </c>
      <c r="O37" s="1002">
        <f t="shared" si="5"/>
        <v>5</v>
      </c>
      <c r="P37" s="1002">
        <f t="shared" si="5"/>
        <v>3</v>
      </c>
      <c r="Q37" s="1002">
        <f t="shared" si="5"/>
        <v>3</v>
      </c>
      <c r="R37" s="1002">
        <f t="shared" si="5"/>
        <v>4</v>
      </c>
      <c r="S37" s="1002">
        <f t="shared" si="5"/>
        <v>3</v>
      </c>
      <c r="T37" s="1002">
        <f t="shared" si="5"/>
        <v>3</v>
      </c>
      <c r="U37" s="1002">
        <f t="shared" si="5"/>
        <v>3</v>
      </c>
      <c r="V37" s="1002">
        <f t="shared" si="5"/>
        <v>6</v>
      </c>
      <c r="W37" s="1002">
        <f t="shared" si="5"/>
        <v>3</v>
      </c>
      <c r="X37" s="1002">
        <f t="shared" si="5"/>
        <v>3</v>
      </c>
      <c r="Y37" s="1002">
        <f t="shared" si="5"/>
        <v>4</v>
      </c>
      <c r="Z37" s="1002">
        <f t="shared" si="5"/>
        <v>5</v>
      </c>
      <c r="AA37" s="1002">
        <f t="shared" si="5"/>
        <v>3</v>
      </c>
      <c r="AB37" s="1002">
        <f t="shared" si="5"/>
        <v>3</v>
      </c>
      <c r="AC37" s="1002">
        <f t="shared" si="5"/>
        <v>6</v>
      </c>
      <c r="AD37" s="1002">
        <f t="shared" si="5"/>
        <v>4</v>
      </c>
      <c r="AE37" s="1002">
        <f t="shared" si="5"/>
        <v>4</v>
      </c>
      <c r="AF37" s="1002">
        <f t="shared" si="5"/>
        <v>3</v>
      </c>
      <c r="AG37" s="1002">
        <f t="shared" si="5"/>
        <v>5</v>
      </c>
      <c r="AH37" s="1002">
        <f t="shared" si="5"/>
        <v>2</v>
      </c>
      <c r="AI37" s="1002">
        <f t="shared" si="5"/>
        <v>3</v>
      </c>
      <c r="AJ37" s="1002">
        <f t="shared" si="5"/>
        <v>3</v>
      </c>
      <c r="AK37" s="1002">
        <f t="shared" si="5"/>
        <v>4</v>
      </c>
      <c r="AL37" s="1002"/>
      <c r="AM37" s="257"/>
    </row>
    <row r="38" ht="15.75" hidden="1" customHeight="1">
      <c r="A38" s="260"/>
      <c r="B38" s="423"/>
      <c r="C38" s="1000"/>
      <c r="D38" s="112"/>
      <c r="E38" s="1001"/>
      <c r="F38" s="1002" t="s">
        <v>846</v>
      </c>
      <c r="G38" s="1002">
        <f t="shared" ref="G38:AL38" si="6">if(G66=9,+1,+0)+if(G67=9,+1,+0)+if(G68=9,+1,+0)+if(G69=9,+1,+0)+if(G70=9,+1,+0)+if(G71=9,+1,+0)+if(G73=9,1,+0)+if(G74=9,+1,+0)+if(G75=9,+1,+0)+if(G77=9,+1,+0)+if(G78=9,+1,+0)+if(G80=9,+1,+0)+if(G81=9,+1,+0)+if(G83=9,+1,+0)+if(G84=9,+1,+0)+if(G85=9,+1,+0)+if(G90=9,+1,+0)+if(G91=9,+1,+0)+if(G92=9,+1,+0)+if(G93=9,+1,+0)+if(G94=9,+1,+0)+if(G95=9,+1,+0)+if(G96=9,+1,+0)+if(G97=9,+1,+0)+if(G87=9,+1,+0)+if(G88=9,+1,+0)+if(G98=9,+1,+0)+if(G100=9,+1,+0)+if(G101=9,+1,+0)+if(G102=9,+1,+0)+if(G103=9,+1,+0)+if(G104=9,+1,+0)+if(G105=9,+1,+0)</f>
        <v>5</v>
      </c>
      <c r="H38" s="1002">
        <f t="shared" si="6"/>
        <v>26</v>
      </c>
      <c r="I38" s="1002">
        <f t="shared" si="6"/>
        <v>31</v>
      </c>
      <c r="J38" s="1002">
        <f t="shared" si="6"/>
        <v>31</v>
      </c>
      <c r="K38" s="1002">
        <f t="shared" si="6"/>
        <v>31</v>
      </c>
      <c r="L38" s="1002">
        <f t="shared" si="6"/>
        <v>26</v>
      </c>
      <c r="M38" s="1002">
        <f t="shared" si="6"/>
        <v>5</v>
      </c>
      <c r="N38" s="1002">
        <f t="shared" si="6"/>
        <v>5</v>
      </c>
      <c r="O38" s="1002">
        <f t="shared" si="6"/>
        <v>24</v>
      </c>
      <c r="P38" s="1002">
        <f t="shared" si="6"/>
        <v>29</v>
      </c>
      <c r="Q38" s="1002">
        <f t="shared" si="6"/>
        <v>29</v>
      </c>
      <c r="R38" s="1002">
        <f t="shared" si="6"/>
        <v>30</v>
      </c>
      <c r="S38" s="1002">
        <f t="shared" si="6"/>
        <v>25</v>
      </c>
      <c r="T38" s="1002">
        <f t="shared" si="6"/>
        <v>6</v>
      </c>
      <c r="U38" s="1002">
        <f t="shared" si="6"/>
        <v>6</v>
      </c>
      <c r="V38" s="1002">
        <f t="shared" si="6"/>
        <v>25</v>
      </c>
      <c r="W38" s="1002">
        <f t="shared" si="6"/>
        <v>30</v>
      </c>
      <c r="X38" s="1002">
        <f t="shared" si="6"/>
        <v>30</v>
      </c>
      <c r="Y38" s="1002">
        <f t="shared" si="6"/>
        <v>29</v>
      </c>
      <c r="Z38" s="1002">
        <f t="shared" si="6"/>
        <v>25</v>
      </c>
      <c r="AA38" s="1002">
        <f t="shared" si="6"/>
        <v>7</v>
      </c>
      <c r="AB38" s="1002">
        <f t="shared" si="6"/>
        <v>6</v>
      </c>
      <c r="AC38" s="1002">
        <f t="shared" si="6"/>
        <v>24</v>
      </c>
      <c r="AD38" s="1002">
        <f t="shared" si="6"/>
        <v>30</v>
      </c>
      <c r="AE38" s="1002">
        <f t="shared" si="6"/>
        <v>30</v>
      </c>
      <c r="AF38" s="1002">
        <f t="shared" si="6"/>
        <v>30</v>
      </c>
      <c r="AG38" s="1002">
        <f t="shared" si="6"/>
        <v>26</v>
      </c>
      <c r="AH38" s="1002">
        <f t="shared" si="6"/>
        <v>7</v>
      </c>
      <c r="AI38" s="1002">
        <f t="shared" si="6"/>
        <v>6</v>
      </c>
      <c r="AJ38" s="1002">
        <f t="shared" si="6"/>
        <v>25</v>
      </c>
      <c r="AK38" s="1002">
        <f t="shared" si="6"/>
        <v>29</v>
      </c>
      <c r="AL38" s="1002">
        <f t="shared" si="6"/>
        <v>0</v>
      </c>
      <c r="AM38" s="257"/>
    </row>
    <row r="39" ht="29.25" customHeight="1">
      <c r="A39" s="260"/>
      <c r="B39" s="423"/>
      <c r="C39" s="1000"/>
      <c r="D39" s="112"/>
      <c r="E39" s="1001"/>
      <c r="F39" s="1183" t="s">
        <v>847</v>
      </c>
      <c r="G39" s="1002">
        <f t="shared" ref="G39:AL39" si="7">G36+G38</f>
        <v>8</v>
      </c>
      <c r="H39" s="1002">
        <f t="shared" si="7"/>
        <v>43</v>
      </c>
      <c r="I39" s="1002">
        <f t="shared" si="7"/>
        <v>51</v>
      </c>
      <c r="J39" s="1002">
        <f t="shared" si="7"/>
        <v>51</v>
      </c>
      <c r="K39" s="1002">
        <f t="shared" si="7"/>
        <v>53</v>
      </c>
      <c r="L39" s="1002">
        <f t="shared" si="7"/>
        <v>46</v>
      </c>
      <c r="M39" s="1002">
        <f t="shared" si="7"/>
        <v>9</v>
      </c>
      <c r="N39" s="1002">
        <f t="shared" si="7"/>
        <v>8</v>
      </c>
      <c r="O39" s="1002">
        <f t="shared" si="7"/>
        <v>45</v>
      </c>
      <c r="P39" s="1002">
        <f t="shared" si="7"/>
        <v>49</v>
      </c>
      <c r="Q39" s="1002">
        <f t="shared" si="7"/>
        <v>52</v>
      </c>
      <c r="R39" s="1002">
        <f t="shared" si="7"/>
        <v>53</v>
      </c>
      <c r="S39" s="1002">
        <f t="shared" si="7"/>
        <v>49</v>
      </c>
      <c r="T39" s="1002">
        <f t="shared" si="7"/>
        <v>10</v>
      </c>
      <c r="U39" s="1002">
        <f t="shared" si="7"/>
        <v>9</v>
      </c>
      <c r="V39" s="1002">
        <f t="shared" si="7"/>
        <v>44</v>
      </c>
      <c r="W39" s="1002">
        <f t="shared" si="7"/>
        <v>53</v>
      </c>
      <c r="X39" s="1002">
        <f t="shared" si="7"/>
        <v>54</v>
      </c>
      <c r="Y39" s="1002">
        <f t="shared" si="7"/>
        <v>50</v>
      </c>
      <c r="Z39" s="1002">
        <f t="shared" si="7"/>
        <v>46</v>
      </c>
      <c r="AA39" s="1002">
        <f t="shared" si="7"/>
        <v>11</v>
      </c>
      <c r="AB39" s="1002">
        <f t="shared" si="7"/>
        <v>9</v>
      </c>
      <c r="AC39" s="1002">
        <f t="shared" si="7"/>
        <v>44</v>
      </c>
      <c r="AD39" s="1002">
        <f t="shared" si="7"/>
        <v>53</v>
      </c>
      <c r="AE39" s="1002">
        <f t="shared" si="7"/>
        <v>57</v>
      </c>
      <c r="AF39" s="1002">
        <f t="shared" si="7"/>
        <v>53</v>
      </c>
      <c r="AG39" s="1002">
        <f t="shared" si="7"/>
        <v>48</v>
      </c>
      <c r="AH39" s="1002">
        <f t="shared" si="7"/>
        <v>11</v>
      </c>
      <c r="AI39" s="1002">
        <f t="shared" si="7"/>
        <v>10</v>
      </c>
      <c r="AJ39" s="1002">
        <f t="shared" si="7"/>
        <v>48</v>
      </c>
      <c r="AK39" s="1002">
        <f t="shared" si="7"/>
        <v>49</v>
      </c>
      <c r="AL39" s="1002">
        <f t="shared" si="7"/>
        <v>0</v>
      </c>
      <c r="AM39" s="257"/>
    </row>
    <row r="40" ht="15.75" customHeight="1">
      <c r="A40" s="260"/>
      <c r="B40" s="423"/>
      <c r="C40" s="1000"/>
      <c r="D40" s="112"/>
      <c r="E40" s="1001"/>
      <c r="F40" s="1184" t="s">
        <v>963</v>
      </c>
      <c r="AM40" s="257"/>
    </row>
    <row r="41" ht="15.75" customHeight="1">
      <c r="A41" s="260"/>
      <c r="B41" s="423"/>
      <c r="C41" s="1000"/>
      <c r="D41" s="112"/>
      <c r="E41" s="1001"/>
      <c r="AM41" s="257"/>
    </row>
    <row r="42" ht="39.75" customHeight="1">
      <c r="A42" s="260"/>
      <c r="B42" s="423"/>
      <c r="C42" s="1000"/>
      <c r="D42" s="112"/>
      <c r="E42" s="1001"/>
      <c r="AM42" s="257"/>
    </row>
    <row r="43" ht="15.75" customHeight="1">
      <c r="A43" s="1187">
        <v>1.0</v>
      </c>
      <c r="B43" s="759" t="s">
        <v>676</v>
      </c>
      <c r="C43" s="781"/>
      <c r="D43" s="31"/>
      <c r="E43" s="78"/>
      <c r="F43" s="930"/>
      <c r="G43" s="971"/>
      <c r="H43" s="905">
        <v>9.0</v>
      </c>
      <c r="I43" s="905">
        <v>9.0</v>
      </c>
      <c r="J43" s="905">
        <v>9.0</v>
      </c>
      <c r="K43" s="905">
        <v>9.0</v>
      </c>
      <c r="L43" s="905">
        <v>9.0</v>
      </c>
      <c r="M43" s="971"/>
      <c r="N43" s="971"/>
      <c r="O43" s="905">
        <v>9.0</v>
      </c>
      <c r="P43" s="905">
        <v>9.0</v>
      </c>
      <c r="Q43" s="905">
        <v>9.0</v>
      </c>
      <c r="R43" s="905">
        <v>9.0</v>
      </c>
      <c r="S43" s="905">
        <v>9.0</v>
      </c>
      <c r="T43" s="971"/>
      <c r="U43" s="981"/>
      <c r="V43" s="905">
        <v>9.0</v>
      </c>
      <c r="W43" s="905">
        <v>9.0</v>
      </c>
      <c r="X43" s="905">
        <v>9.0</v>
      </c>
      <c r="Y43" s="905">
        <v>9.0</v>
      </c>
      <c r="Z43" s="905">
        <v>9.0</v>
      </c>
      <c r="AA43" s="981"/>
      <c r="AB43" s="981"/>
      <c r="AC43" s="905">
        <v>9.0</v>
      </c>
      <c r="AD43" s="905">
        <v>9.0</v>
      </c>
      <c r="AE43" s="905">
        <v>9.0</v>
      </c>
      <c r="AF43" s="905">
        <v>9.0</v>
      </c>
      <c r="AG43" s="905">
        <v>9.0</v>
      </c>
      <c r="AH43" s="971"/>
      <c r="AI43" s="971"/>
      <c r="AJ43" s="905">
        <v>9.0</v>
      </c>
      <c r="AK43" s="905">
        <v>9.0</v>
      </c>
      <c r="AL43" s="404">
        <f t="shared" ref="AL43:AL48" si="8">COUNT(F43:AK43)</f>
        <v>22</v>
      </c>
      <c r="AM43" s="1029"/>
    </row>
    <row r="44" ht="15.75" customHeight="1">
      <c r="A44" s="1187">
        <v>2.0</v>
      </c>
      <c r="B44" s="858" t="s">
        <v>849</v>
      </c>
      <c r="C44" s="782"/>
      <c r="D44" s="31"/>
      <c r="E44" s="418"/>
      <c r="F44" s="915"/>
      <c r="G44" s="971"/>
      <c r="H44" s="905">
        <v>9.0</v>
      </c>
      <c r="I44" s="905">
        <v>9.0</v>
      </c>
      <c r="J44" s="905">
        <v>9.0</v>
      </c>
      <c r="K44" s="905">
        <v>9.0</v>
      </c>
      <c r="L44" s="905">
        <v>9.0</v>
      </c>
      <c r="M44" s="971"/>
      <c r="N44" s="971"/>
      <c r="O44" s="905">
        <v>9.0</v>
      </c>
      <c r="P44" s="905">
        <v>9.0</v>
      </c>
      <c r="Q44" s="905">
        <v>9.0</v>
      </c>
      <c r="R44" s="905">
        <v>9.0</v>
      </c>
      <c r="S44" s="905">
        <v>9.0</v>
      </c>
      <c r="T44" s="971"/>
      <c r="U44" s="971"/>
      <c r="V44" s="905">
        <v>9.0</v>
      </c>
      <c r="W44" s="905">
        <v>9.0</v>
      </c>
      <c r="X44" s="905">
        <v>9.0</v>
      </c>
      <c r="Y44" s="905">
        <v>9.0</v>
      </c>
      <c r="Z44" s="905">
        <v>9.0</v>
      </c>
      <c r="AA44" s="981"/>
      <c r="AB44" s="981"/>
      <c r="AC44" s="905">
        <v>9.0</v>
      </c>
      <c r="AD44" s="905">
        <v>9.0</v>
      </c>
      <c r="AE44" s="905">
        <v>9.0</v>
      </c>
      <c r="AF44" s="905">
        <v>9.0</v>
      </c>
      <c r="AG44" s="905">
        <v>9.0</v>
      </c>
      <c r="AH44" s="981"/>
      <c r="AI44" s="981"/>
      <c r="AJ44" s="905">
        <v>9.0</v>
      </c>
      <c r="AK44" s="905">
        <v>9.0</v>
      </c>
      <c r="AL44" s="404">
        <f t="shared" si="8"/>
        <v>22</v>
      </c>
      <c r="AM44" s="1029"/>
    </row>
    <row r="45" ht="15.75" customHeight="1">
      <c r="A45" s="1185">
        <v>3.0</v>
      </c>
      <c r="B45" s="858" t="s">
        <v>850</v>
      </c>
      <c r="C45" s="782"/>
      <c r="D45" s="31"/>
      <c r="E45" s="418"/>
      <c r="F45" s="821"/>
      <c r="G45" s="971"/>
      <c r="H45" s="905">
        <v>9.0</v>
      </c>
      <c r="I45" s="905">
        <v>9.0</v>
      </c>
      <c r="J45" s="905">
        <v>9.0</v>
      </c>
      <c r="K45" s="905">
        <v>9.0</v>
      </c>
      <c r="L45" s="905">
        <v>9.0</v>
      </c>
      <c r="M45" s="971"/>
      <c r="N45" s="971"/>
      <c r="O45" s="905">
        <v>9.0</v>
      </c>
      <c r="P45" s="905">
        <v>9.0</v>
      </c>
      <c r="Q45" s="905">
        <v>9.0</v>
      </c>
      <c r="R45" s="905">
        <v>9.0</v>
      </c>
      <c r="S45" s="905">
        <v>9.0</v>
      </c>
      <c r="T45" s="971"/>
      <c r="U45" s="981"/>
      <c r="V45" s="905">
        <v>9.0</v>
      </c>
      <c r="W45" s="905">
        <v>9.0</v>
      </c>
      <c r="X45" s="905">
        <v>9.0</v>
      </c>
      <c r="Y45" s="905">
        <v>9.0</v>
      </c>
      <c r="Z45" s="905">
        <v>9.0</v>
      </c>
      <c r="AA45" s="981"/>
      <c r="AB45" s="981"/>
      <c r="AC45" s="905">
        <v>9.0</v>
      </c>
      <c r="AD45" s="905">
        <v>9.0</v>
      </c>
      <c r="AE45" s="905">
        <v>9.0</v>
      </c>
      <c r="AF45" s="905">
        <v>9.0</v>
      </c>
      <c r="AG45" s="905">
        <v>9.0</v>
      </c>
      <c r="AH45" s="971"/>
      <c r="AI45" s="971"/>
      <c r="AJ45" s="905">
        <v>9.0</v>
      </c>
      <c r="AK45" s="905">
        <v>9.0</v>
      </c>
      <c r="AL45" s="404">
        <f t="shared" si="8"/>
        <v>22</v>
      </c>
      <c r="AM45" s="1029"/>
    </row>
    <row r="46" ht="15.75" customHeight="1">
      <c r="A46" s="1187">
        <v>4.0</v>
      </c>
      <c r="B46" s="858" t="s">
        <v>750</v>
      </c>
      <c r="C46" s="782"/>
      <c r="D46" s="31"/>
      <c r="E46" s="418"/>
      <c r="F46" s="821"/>
      <c r="G46" s="971"/>
      <c r="H46" s="905">
        <v>9.0</v>
      </c>
      <c r="I46" s="905">
        <v>9.0</v>
      </c>
      <c r="J46" s="905">
        <v>9.0</v>
      </c>
      <c r="K46" s="905">
        <v>9.0</v>
      </c>
      <c r="L46" s="905">
        <v>9.0</v>
      </c>
      <c r="M46" s="971"/>
      <c r="N46" s="971"/>
      <c r="O46" s="905">
        <v>9.0</v>
      </c>
      <c r="P46" s="905">
        <v>9.0</v>
      </c>
      <c r="Q46" s="905">
        <v>9.0</v>
      </c>
      <c r="R46" s="905">
        <v>9.0</v>
      </c>
      <c r="S46" s="905">
        <v>9.0</v>
      </c>
      <c r="T46" s="971"/>
      <c r="U46" s="971"/>
      <c r="V46" s="905">
        <v>9.0</v>
      </c>
      <c r="W46" s="905">
        <v>9.0</v>
      </c>
      <c r="X46" s="905">
        <v>9.0</v>
      </c>
      <c r="Y46" s="905">
        <v>9.0</v>
      </c>
      <c r="Z46" s="905">
        <v>9.0</v>
      </c>
      <c r="AA46" s="981"/>
      <c r="AB46" s="981"/>
      <c r="AC46" s="905">
        <v>9.0</v>
      </c>
      <c r="AD46" s="905">
        <v>9.0</v>
      </c>
      <c r="AE46" s="905">
        <v>9.0</v>
      </c>
      <c r="AF46" s="905">
        <v>9.0</v>
      </c>
      <c r="AG46" s="905">
        <v>9.0</v>
      </c>
      <c r="AH46" s="981"/>
      <c r="AI46" s="981"/>
      <c r="AJ46" s="905">
        <v>9.0</v>
      </c>
      <c r="AK46" s="905">
        <v>9.0</v>
      </c>
      <c r="AL46" s="404">
        <f t="shared" si="8"/>
        <v>22</v>
      </c>
      <c r="AM46" s="1029"/>
    </row>
    <row r="47" ht="15.75" customHeight="1">
      <c r="A47" s="1185">
        <v>5.0</v>
      </c>
      <c r="B47" s="858" t="s">
        <v>851</v>
      </c>
      <c r="C47" s="782"/>
      <c r="D47" s="31"/>
      <c r="E47" s="418"/>
      <c r="F47" s="821"/>
      <c r="G47" s="971"/>
      <c r="H47" s="905">
        <v>9.0</v>
      </c>
      <c r="I47" s="905">
        <v>9.0</v>
      </c>
      <c r="J47" s="905">
        <v>9.0</v>
      </c>
      <c r="K47" s="905">
        <v>9.0</v>
      </c>
      <c r="L47" s="905">
        <v>9.0</v>
      </c>
      <c r="M47" s="971"/>
      <c r="N47" s="971"/>
      <c r="O47" s="905">
        <v>9.0</v>
      </c>
      <c r="P47" s="905">
        <v>9.0</v>
      </c>
      <c r="Q47" s="905">
        <v>9.0</v>
      </c>
      <c r="R47" s="905">
        <v>9.0</v>
      </c>
      <c r="S47" s="905">
        <v>9.0</v>
      </c>
      <c r="T47" s="971"/>
      <c r="U47" s="981"/>
      <c r="V47" s="905">
        <v>9.0</v>
      </c>
      <c r="W47" s="905">
        <v>9.0</v>
      </c>
      <c r="X47" s="905">
        <v>9.0</v>
      </c>
      <c r="Y47" s="905">
        <v>9.0</v>
      </c>
      <c r="Z47" s="905">
        <v>9.0</v>
      </c>
      <c r="AA47" s="981"/>
      <c r="AB47" s="981"/>
      <c r="AC47" s="905">
        <v>9.0</v>
      </c>
      <c r="AD47" s="905">
        <v>9.0</v>
      </c>
      <c r="AE47" s="905">
        <v>9.0</v>
      </c>
      <c r="AF47" s="905">
        <v>9.0</v>
      </c>
      <c r="AG47" s="905">
        <v>9.0</v>
      </c>
      <c r="AH47" s="971"/>
      <c r="AI47" s="971"/>
      <c r="AJ47" s="905">
        <v>9.0</v>
      </c>
      <c r="AK47" s="905">
        <v>9.0</v>
      </c>
      <c r="AL47" s="404">
        <f t="shared" si="8"/>
        <v>22</v>
      </c>
      <c r="AM47" s="1029"/>
    </row>
    <row r="48" ht="15.75" hidden="1" customHeight="1">
      <c r="A48" s="1187"/>
      <c r="B48" s="858"/>
      <c r="C48" s="782"/>
      <c r="D48" s="31"/>
      <c r="E48" s="418"/>
      <c r="F48" s="821"/>
      <c r="G48" s="971"/>
      <c r="H48" s="905"/>
      <c r="I48" s="905"/>
      <c r="J48" s="905"/>
      <c r="K48" s="905"/>
      <c r="L48" s="905"/>
      <c r="M48" s="971"/>
      <c r="N48" s="971"/>
      <c r="O48" s="905"/>
      <c r="P48" s="905"/>
      <c r="Q48" s="905"/>
      <c r="R48" s="905"/>
      <c r="S48" s="905"/>
      <c r="T48" s="971"/>
      <c r="U48" s="971"/>
      <c r="V48" s="905"/>
      <c r="W48" s="905"/>
      <c r="X48" s="905"/>
      <c r="Y48" s="905"/>
      <c r="Z48" s="905"/>
      <c r="AA48" s="981"/>
      <c r="AB48" s="981"/>
      <c r="AC48" s="905"/>
      <c r="AD48" s="905"/>
      <c r="AE48" s="905"/>
      <c r="AF48" s="905"/>
      <c r="AG48" s="905"/>
      <c r="AH48" s="981"/>
      <c r="AI48" s="981"/>
      <c r="AJ48" s="905"/>
      <c r="AK48" s="905"/>
      <c r="AL48" s="404">
        <f t="shared" si="8"/>
        <v>0</v>
      </c>
      <c r="AM48" s="1029"/>
    </row>
    <row r="49" ht="15.75" customHeight="1">
      <c r="A49" s="79"/>
      <c r="B49" s="423"/>
      <c r="C49" s="81"/>
      <c r="D49" s="79"/>
      <c r="E49" s="82"/>
      <c r="F49" s="82"/>
      <c r="G49" s="82"/>
      <c r="H49" s="83"/>
      <c r="I49" s="84"/>
      <c r="J49" s="82"/>
      <c r="K49" s="82"/>
      <c r="L49" s="82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112"/>
      <c r="X49" s="112"/>
      <c r="Y49" s="79"/>
      <c r="Z49" s="79"/>
      <c r="AA49" s="79"/>
      <c r="AB49" s="79"/>
      <c r="AC49" s="112"/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237"/>
      <c r="D50" s="1237"/>
      <c r="F50" s="1190" t="s">
        <v>42</v>
      </c>
      <c r="G50" s="1010">
        <v>9.0</v>
      </c>
      <c r="H50" s="82"/>
      <c r="I50" s="88"/>
      <c r="J50" s="79" t="s">
        <v>44</v>
      </c>
      <c r="K50" s="89"/>
      <c r="L50" s="89"/>
      <c r="M50" s="89"/>
      <c r="N50" s="89"/>
      <c r="O50" s="95"/>
      <c r="P50" s="79" t="s">
        <v>51</v>
      </c>
      <c r="S50" s="79"/>
      <c r="T50" s="82"/>
      <c r="W50" s="1154"/>
      <c r="X50" s="1154"/>
      <c r="AD50" s="112"/>
      <c r="AE50" s="112"/>
      <c r="AF50" s="79"/>
      <c r="AG50" s="79"/>
      <c r="AH50" s="79"/>
      <c r="AI50" s="79"/>
      <c r="AJ50" s="79"/>
      <c r="AK50" s="79"/>
      <c r="AL50" s="82"/>
      <c r="AM50" s="82"/>
    </row>
    <row r="51" ht="15.75" customHeight="1">
      <c r="A51" s="306"/>
      <c r="B51" s="306"/>
      <c r="C51" s="1237"/>
      <c r="D51" s="1237"/>
      <c r="F51" s="1190" t="s">
        <v>48</v>
      </c>
      <c r="G51" s="1192">
        <v>12.0</v>
      </c>
      <c r="H51" s="82"/>
      <c r="I51" s="90"/>
      <c r="J51" s="79" t="s">
        <v>45</v>
      </c>
      <c r="K51" s="82"/>
      <c r="L51" s="82"/>
      <c r="M51" s="82"/>
      <c r="N51" s="82"/>
      <c r="O51" s="485"/>
      <c r="P51" s="486" t="s">
        <v>310</v>
      </c>
      <c r="T51" s="82"/>
      <c r="W51" s="112"/>
      <c r="X51" s="1154"/>
      <c r="Y51" s="1062"/>
      <c r="Z51" s="1063"/>
      <c r="AA51" s="79"/>
      <c r="AB51" s="79"/>
      <c r="AC51" s="87"/>
      <c r="AD51" s="112"/>
      <c r="AE51" s="112"/>
      <c r="AF51" s="79"/>
      <c r="AG51" s="79"/>
      <c r="AH51" s="79"/>
      <c r="AI51" s="79"/>
      <c r="AJ51" s="79"/>
      <c r="AK51" s="79"/>
      <c r="AL51" s="82"/>
      <c r="AM51" s="82"/>
    </row>
    <row r="52" ht="15.75" customHeight="1">
      <c r="A52" s="306"/>
      <c r="B52" s="306"/>
      <c r="C52" s="1237"/>
      <c r="D52" s="1237"/>
      <c r="F52" s="1194" t="s">
        <v>795</v>
      </c>
      <c r="G52" s="1195" t="s">
        <v>193</v>
      </c>
      <c r="H52" s="1238"/>
      <c r="I52" s="256"/>
      <c r="J52" s="82" t="s">
        <v>46</v>
      </c>
      <c r="K52" s="1239"/>
      <c r="L52" s="1239"/>
      <c r="M52" s="1239"/>
      <c r="N52" s="1239"/>
      <c r="O52" s="1289"/>
      <c r="P52" s="1422" t="s">
        <v>964</v>
      </c>
      <c r="Q52" s="1239"/>
      <c r="R52" s="1239"/>
      <c r="S52" s="1239"/>
      <c r="T52" s="1239"/>
      <c r="U52" s="1239"/>
      <c r="V52" s="1239"/>
      <c r="W52" s="1240"/>
      <c r="X52" s="1240"/>
      <c r="Y52" s="1239"/>
      <c r="Z52" s="1239"/>
      <c r="AA52" s="1239"/>
      <c r="AB52" s="1239"/>
      <c r="AC52" s="1240"/>
      <c r="AD52" s="1240"/>
      <c r="AE52" s="1240"/>
      <c r="AF52" s="1239"/>
      <c r="AG52" s="1239"/>
      <c r="AH52" s="1239"/>
      <c r="AI52" s="1239"/>
      <c r="AJ52" s="1239"/>
      <c r="AK52" s="1239"/>
      <c r="AL52" s="1241"/>
      <c r="AM52" s="1242"/>
    </row>
    <row r="53" ht="16.5" customHeight="1">
      <c r="A53" s="103"/>
      <c r="B53" s="104"/>
      <c r="C53" s="105"/>
      <c r="D53" s="103"/>
      <c r="E53" s="103"/>
    </row>
    <row r="54" ht="18.0" customHeight="1">
      <c r="A54" s="19">
        <v>1.0</v>
      </c>
      <c r="B54" s="807" t="s">
        <v>752</v>
      </c>
      <c r="C54" s="865">
        <v>43576.0</v>
      </c>
      <c r="D54" s="807" t="s">
        <v>866</v>
      </c>
      <c r="E54" s="337"/>
      <c r="F54" s="869">
        <v>8.9220318245E10</v>
      </c>
      <c r="G54" s="971"/>
      <c r="H54" s="905">
        <v>9.0</v>
      </c>
      <c r="I54" s="905">
        <v>9.0</v>
      </c>
      <c r="J54" s="905">
        <v>9.0</v>
      </c>
      <c r="K54" s="905">
        <v>9.0</v>
      </c>
      <c r="L54" s="905">
        <v>9.0</v>
      </c>
      <c r="M54" s="971"/>
      <c r="N54" s="971"/>
      <c r="O54" s="1277">
        <v>9.0</v>
      </c>
      <c r="P54" s="1277">
        <v>9.0</v>
      </c>
      <c r="Q54" s="1277">
        <v>9.0</v>
      </c>
      <c r="R54" s="1277">
        <v>9.0</v>
      </c>
      <c r="S54" s="1277">
        <v>9.0</v>
      </c>
      <c r="T54" s="1277"/>
      <c r="U54" s="1278"/>
      <c r="V54" s="905">
        <v>9.0</v>
      </c>
      <c r="W54" s="905">
        <v>9.0</v>
      </c>
      <c r="X54" s="905">
        <v>9.0</v>
      </c>
      <c r="Y54" s="905">
        <v>9.0</v>
      </c>
      <c r="Z54" s="905">
        <v>9.0</v>
      </c>
      <c r="AA54" s="981"/>
      <c r="AB54" s="981"/>
      <c r="AC54" s="905">
        <v>9.0</v>
      </c>
      <c r="AD54" s="905">
        <v>9.0</v>
      </c>
      <c r="AE54" s="905">
        <v>9.0</v>
      </c>
      <c r="AF54" s="905">
        <v>9.0</v>
      </c>
      <c r="AG54" s="905">
        <v>9.0</v>
      </c>
      <c r="AH54" s="971"/>
      <c r="AI54" s="971"/>
      <c r="AJ54" s="905">
        <v>9.0</v>
      </c>
      <c r="AK54" s="905">
        <v>9.0</v>
      </c>
      <c r="AL54" s="404">
        <f t="shared" ref="AL54:AL60" si="9">COUNT(G54:AK54)</f>
        <v>22</v>
      </c>
      <c r="AM54" s="1029"/>
    </row>
    <row r="55" ht="18.0" customHeight="1">
      <c r="A55" s="807">
        <v>2.0</v>
      </c>
      <c r="B55" s="807" t="s">
        <v>852</v>
      </c>
      <c r="C55" s="364"/>
      <c r="D55" s="807" t="s">
        <v>853</v>
      </c>
      <c r="E55" s="337"/>
      <c r="F55" s="869">
        <v>8.9220211441E10</v>
      </c>
      <c r="G55" s="971"/>
      <c r="H55" s="905">
        <v>9.0</v>
      </c>
      <c r="I55" s="905">
        <v>9.0</v>
      </c>
      <c r="J55" s="905">
        <v>9.0</v>
      </c>
      <c r="K55" s="905">
        <v>9.0</v>
      </c>
      <c r="L55" s="905">
        <v>9.0</v>
      </c>
      <c r="M55" s="971"/>
      <c r="N55" s="971"/>
      <c r="O55" s="905">
        <v>9.0</v>
      </c>
      <c r="P55" s="905">
        <v>9.0</v>
      </c>
      <c r="Q55" s="905">
        <v>9.0</v>
      </c>
      <c r="R55" s="905">
        <v>9.0</v>
      </c>
      <c r="S55" s="905">
        <v>9.0</v>
      </c>
      <c r="T55" s="971"/>
      <c r="U55" s="971"/>
      <c r="V55" s="905">
        <v>9.0</v>
      </c>
      <c r="W55" s="905">
        <v>9.0</v>
      </c>
      <c r="X55" s="905">
        <v>9.0</v>
      </c>
      <c r="Y55" s="905">
        <v>9.0</v>
      </c>
      <c r="Z55" s="905">
        <v>9.0</v>
      </c>
      <c r="AA55" s="981"/>
      <c r="AB55" s="981"/>
      <c r="AC55" s="1277">
        <v>9.0</v>
      </c>
      <c r="AD55" s="1277">
        <v>9.0</v>
      </c>
      <c r="AE55" s="1277">
        <v>9.0</v>
      </c>
      <c r="AF55" s="1277">
        <v>9.0</v>
      </c>
      <c r="AG55" s="1277">
        <v>9.0</v>
      </c>
      <c r="AH55" s="1278"/>
      <c r="AI55" s="1278"/>
      <c r="AJ55" s="1277">
        <v>9.0</v>
      </c>
      <c r="AK55" s="1277">
        <v>9.0</v>
      </c>
      <c r="AL55" s="404">
        <f t="shared" si="9"/>
        <v>22</v>
      </c>
      <c r="AM55" s="1029"/>
    </row>
    <row r="56" ht="18.0" customHeight="1">
      <c r="A56" s="19">
        <v>3.0</v>
      </c>
      <c r="B56" s="819" t="s">
        <v>854</v>
      </c>
      <c r="C56" s="364"/>
      <c r="D56" s="807" t="s">
        <v>855</v>
      </c>
      <c r="E56" s="337"/>
      <c r="F56" s="1197">
        <v>8.9220200813E10</v>
      </c>
      <c r="G56" s="971"/>
      <c r="H56" s="905">
        <v>9.0</v>
      </c>
      <c r="I56" s="905">
        <v>9.0</v>
      </c>
      <c r="J56" s="905">
        <v>9.0</v>
      </c>
      <c r="K56" s="905">
        <v>9.0</v>
      </c>
      <c r="L56" s="905">
        <v>9.0</v>
      </c>
      <c r="M56" s="971"/>
      <c r="N56" s="971"/>
      <c r="O56" s="905">
        <v>9.0</v>
      </c>
      <c r="P56" s="905">
        <v>9.0</v>
      </c>
      <c r="Q56" s="905">
        <v>9.0</v>
      </c>
      <c r="R56" s="905">
        <v>9.0</v>
      </c>
      <c r="S56" s="905">
        <v>9.0</v>
      </c>
      <c r="T56" s="971"/>
      <c r="U56" s="981"/>
      <c r="V56" s="905">
        <v>9.0</v>
      </c>
      <c r="W56" s="905">
        <v>9.0</v>
      </c>
      <c r="X56" s="905">
        <v>9.0</v>
      </c>
      <c r="Y56" s="905">
        <v>9.0</v>
      </c>
      <c r="Z56" s="905">
        <v>9.0</v>
      </c>
      <c r="AA56" s="981"/>
      <c r="AB56" s="981"/>
      <c r="AC56" s="905">
        <v>9.0</v>
      </c>
      <c r="AD56" s="905">
        <v>9.0</v>
      </c>
      <c r="AE56" s="905">
        <v>9.0</v>
      </c>
      <c r="AF56" s="905">
        <v>9.0</v>
      </c>
      <c r="AG56" s="905">
        <v>9.0</v>
      </c>
      <c r="AH56" s="971"/>
      <c r="AI56" s="971"/>
      <c r="AJ56" s="905">
        <v>9.0</v>
      </c>
      <c r="AK56" s="905">
        <v>9.0</v>
      </c>
      <c r="AL56" s="404">
        <f t="shared" si="9"/>
        <v>22</v>
      </c>
      <c r="AM56" s="1029"/>
    </row>
    <row r="57" ht="18.0" customHeight="1">
      <c r="A57" s="807">
        <v>4.0</v>
      </c>
      <c r="B57" s="19" t="s">
        <v>73</v>
      </c>
      <c r="C57" s="364">
        <v>42667.0</v>
      </c>
      <c r="D57" s="1202" t="s">
        <v>877</v>
      </c>
      <c r="E57" s="337"/>
      <c r="F57" s="869">
        <v>8.9220318285E10</v>
      </c>
      <c r="G57" s="971"/>
      <c r="H57" s="905">
        <v>9.0</v>
      </c>
      <c r="I57" s="905">
        <v>9.0</v>
      </c>
      <c r="J57" s="905">
        <v>9.0</v>
      </c>
      <c r="K57" s="905">
        <v>9.0</v>
      </c>
      <c r="L57" s="905">
        <v>9.0</v>
      </c>
      <c r="M57" s="971"/>
      <c r="N57" s="971"/>
      <c r="O57" s="905">
        <v>9.0</v>
      </c>
      <c r="P57" s="905">
        <v>9.0</v>
      </c>
      <c r="Q57" s="905">
        <v>9.0</v>
      </c>
      <c r="R57" s="905">
        <v>9.0</v>
      </c>
      <c r="S57" s="905">
        <v>9.0</v>
      </c>
      <c r="T57" s="971"/>
      <c r="U57" s="971"/>
      <c r="V57" s="905">
        <v>9.0</v>
      </c>
      <c r="W57" s="905">
        <v>9.0</v>
      </c>
      <c r="X57" s="905">
        <v>9.0</v>
      </c>
      <c r="Y57" s="905">
        <v>9.0</v>
      </c>
      <c r="Z57" s="905">
        <v>9.0</v>
      </c>
      <c r="AA57" s="981"/>
      <c r="AB57" s="981"/>
      <c r="AC57" s="905">
        <v>9.0</v>
      </c>
      <c r="AD57" s="905">
        <v>9.0</v>
      </c>
      <c r="AE57" s="905">
        <v>9.0</v>
      </c>
      <c r="AF57" s="905">
        <v>9.0</v>
      </c>
      <c r="AG57" s="905">
        <v>9.0</v>
      </c>
      <c r="AH57" s="981"/>
      <c r="AI57" s="981"/>
      <c r="AJ57" s="905">
        <v>9.0</v>
      </c>
      <c r="AK57" s="905">
        <v>9.0</v>
      </c>
      <c r="AL57" s="404">
        <f t="shared" si="9"/>
        <v>22</v>
      </c>
      <c r="AM57" s="1029"/>
    </row>
    <row r="58" ht="17.25" customHeight="1">
      <c r="A58" s="807">
        <v>5.0</v>
      </c>
      <c r="B58" s="19" t="s">
        <v>69</v>
      </c>
      <c r="C58" s="380">
        <v>43072.0</v>
      </c>
      <c r="D58" s="19" t="s">
        <v>70</v>
      </c>
      <c r="E58" s="337"/>
      <c r="F58" s="869">
        <v>8.9220318242E10</v>
      </c>
      <c r="G58" s="971"/>
      <c r="H58" s="905">
        <v>9.0</v>
      </c>
      <c r="I58" s="905">
        <v>9.0</v>
      </c>
      <c r="J58" s="905">
        <v>9.0</v>
      </c>
      <c r="K58" s="905">
        <v>9.0</v>
      </c>
      <c r="L58" s="905">
        <v>9.0</v>
      </c>
      <c r="M58" s="971"/>
      <c r="N58" s="971"/>
      <c r="O58" s="905">
        <v>9.0</v>
      </c>
      <c r="P58" s="905">
        <v>9.0</v>
      </c>
      <c r="Q58" s="905">
        <v>9.0</v>
      </c>
      <c r="R58" s="905">
        <v>9.0</v>
      </c>
      <c r="S58" s="905">
        <v>9.0</v>
      </c>
      <c r="T58" s="971"/>
      <c r="U58" s="981"/>
      <c r="V58" s="905">
        <v>9.0</v>
      </c>
      <c r="W58" s="905">
        <v>9.0</v>
      </c>
      <c r="X58" s="905">
        <v>9.0</v>
      </c>
      <c r="Y58" s="905">
        <v>9.0</v>
      </c>
      <c r="Z58" s="905">
        <v>9.0</v>
      </c>
      <c r="AA58" s="981"/>
      <c r="AB58" s="981"/>
      <c r="AC58" s="905">
        <v>9.0</v>
      </c>
      <c r="AD58" s="905">
        <v>9.0</v>
      </c>
      <c r="AE58" s="905">
        <v>9.0</v>
      </c>
      <c r="AF58" s="905">
        <v>9.0</v>
      </c>
      <c r="AG58" s="905">
        <v>9.0</v>
      </c>
      <c r="AH58" s="971"/>
      <c r="AI58" s="971"/>
      <c r="AJ58" s="905">
        <v>9.0</v>
      </c>
      <c r="AK58" s="905">
        <v>9.0</v>
      </c>
      <c r="AL58" s="404">
        <f t="shared" si="9"/>
        <v>22</v>
      </c>
      <c r="AM58" s="1029"/>
    </row>
    <row r="59" ht="17.25" customHeight="1">
      <c r="A59" s="19">
        <v>6.0</v>
      </c>
      <c r="B59" s="19" t="s">
        <v>72</v>
      </c>
      <c r="C59" s="380">
        <v>43292.0</v>
      </c>
      <c r="D59" s="19" t="s">
        <v>70</v>
      </c>
      <c r="E59" s="337"/>
      <c r="F59" s="869">
        <v>8.9221946634E10</v>
      </c>
      <c r="G59" s="971"/>
      <c r="H59" s="905"/>
      <c r="I59" s="905">
        <v>12.0</v>
      </c>
      <c r="J59" s="905">
        <v>12.0</v>
      </c>
      <c r="K59" s="905"/>
      <c r="L59" s="905"/>
      <c r="M59" s="971">
        <v>12.0</v>
      </c>
      <c r="N59" s="971">
        <v>12.0</v>
      </c>
      <c r="O59" s="905"/>
      <c r="P59" s="905"/>
      <c r="Q59" s="905">
        <v>12.0</v>
      </c>
      <c r="R59" s="905">
        <v>12.0</v>
      </c>
      <c r="S59" s="905"/>
      <c r="T59" s="971"/>
      <c r="U59" s="971">
        <v>12.0</v>
      </c>
      <c r="V59" s="905">
        <v>12.0</v>
      </c>
      <c r="W59" s="905"/>
      <c r="X59" s="905"/>
      <c r="Y59" s="905">
        <v>12.0</v>
      </c>
      <c r="Z59" s="905">
        <v>12.0</v>
      </c>
      <c r="AA59" s="981"/>
      <c r="AB59" s="981"/>
      <c r="AC59" s="905">
        <v>12.0</v>
      </c>
      <c r="AD59" s="905">
        <v>12.0</v>
      </c>
      <c r="AE59" s="905"/>
      <c r="AF59" s="905"/>
      <c r="AG59" s="905">
        <v>12.0</v>
      </c>
      <c r="AH59" s="971">
        <v>12.0</v>
      </c>
      <c r="AI59" s="981"/>
      <c r="AJ59" s="905"/>
      <c r="AK59" s="905">
        <v>12.0</v>
      </c>
      <c r="AL59" s="404">
        <f t="shared" si="9"/>
        <v>15</v>
      </c>
      <c r="AM59" s="1029"/>
    </row>
    <row r="60" ht="17.25" customHeight="1">
      <c r="A60" s="807">
        <v>7.0</v>
      </c>
      <c r="B60" s="807" t="s">
        <v>856</v>
      </c>
      <c r="C60" s="499">
        <v>43242.0</v>
      </c>
      <c r="D60" s="19" t="s">
        <v>70</v>
      </c>
      <c r="E60" s="337"/>
      <c r="F60" s="871">
        <v>8.9221277764E10</v>
      </c>
      <c r="G60" s="971">
        <v>12.0</v>
      </c>
      <c r="H60" s="905">
        <v>12.0</v>
      </c>
      <c r="I60" s="905"/>
      <c r="J60" s="905"/>
      <c r="K60" s="905">
        <v>12.0</v>
      </c>
      <c r="L60" s="905">
        <v>12.0</v>
      </c>
      <c r="M60" s="971"/>
      <c r="N60" s="971"/>
      <c r="O60" s="905">
        <v>12.0</v>
      </c>
      <c r="P60" s="905">
        <v>12.0</v>
      </c>
      <c r="Q60" s="905"/>
      <c r="R60" s="905"/>
      <c r="S60" s="905">
        <v>12.0</v>
      </c>
      <c r="T60" s="971">
        <v>12.0</v>
      </c>
      <c r="U60" s="981"/>
      <c r="V60" s="905"/>
      <c r="W60" s="905">
        <v>12.0</v>
      </c>
      <c r="X60" s="905">
        <v>12.0</v>
      </c>
      <c r="Y60" s="905"/>
      <c r="Z60" s="905"/>
      <c r="AA60" s="971">
        <v>12.0</v>
      </c>
      <c r="AB60" s="971">
        <v>12.0</v>
      </c>
      <c r="AC60" s="905"/>
      <c r="AD60" s="905"/>
      <c r="AE60" s="905">
        <v>12.0</v>
      </c>
      <c r="AF60" s="905">
        <v>12.0</v>
      </c>
      <c r="AG60" s="905"/>
      <c r="AH60" s="971"/>
      <c r="AI60" s="971">
        <v>12.0</v>
      </c>
      <c r="AJ60" s="905">
        <v>12.0</v>
      </c>
      <c r="AK60" s="905"/>
      <c r="AL60" s="404">
        <f t="shared" si="9"/>
        <v>16</v>
      </c>
      <c r="AM60" s="1029"/>
    </row>
    <row r="61" ht="17.25" customHeight="1">
      <c r="A61" s="807">
        <v>8.0</v>
      </c>
      <c r="B61" s="807" t="s">
        <v>903</v>
      </c>
      <c r="C61" s="499"/>
      <c r="D61" s="807" t="s">
        <v>904</v>
      </c>
      <c r="E61" s="337"/>
      <c r="F61" s="871">
        <v>8.9221945883E10</v>
      </c>
      <c r="G61" s="971"/>
      <c r="H61" s="905">
        <v>9.0</v>
      </c>
      <c r="I61" s="905">
        <v>9.0</v>
      </c>
      <c r="J61" s="905">
        <v>9.0</v>
      </c>
      <c r="K61" s="905">
        <v>9.0</v>
      </c>
      <c r="L61" s="905">
        <v>9.0</v>
      </c>
      <c r="M61" s="971"/>
      <c r="N61" s="971"/>
      <c r="O61" s="905">
        <v>9.0</v>
      </c>
      <c r="P61" s="905">
        <v>9.0</v>
      </c>
      <c r="Q61" s="905">
        <v>9.0</v>
      </c>
      <c r="R61" s="905">
        <v>9.0</v>
      </c>
      <c r="S61" s="905">
        <v>9.0</v>
      </c>
      <c r="T61" s="971"/>
      <c r="U61" s="981"/>
      <c r="V61" s="905">
        <v>9.0</v>
      </c>
      <c r="W61" s="905">
        <v>9.0</v>
      </c>
      <c r="X61" s="905">
        <v>9.0</v>
      </c>
      <c r="Y61" s="905">
        <v>9.0</v>
      </c>
      <c r="Z61" s="905">
        <v>9.0</v>
      </c>
      <c r="AA61" s="971"/>
      <c r="AB61" s="971"/>
      <c r="AC61" s="905">
        <v>9.0</v>
      </c>
      <c r="AD61" s="905">
        <v>9.0</v>
      </c>
      <c r="AE61" s="905">
        <v>9.0</v>
      </c>
      <c r="AF61" s="905">
        <v>9.0</v>
      </c>
      <c r="AG61" s="905">
        <v>9.0</v>
      </c>
      <c r="AH61" s="971"/>
      <c r="AI61" s="971"/>
      <c r="AJ61" s="905">
        <v>9.0</v>
      </c>
      <c r="AK61" s="905">
        <v>9.0</v>
      </c>
      <c r="AL61" s="404"/>
      <c r="AM61" s="1029"/>
    </row>
    <row r="62" ht="17.25" customHeight="1">
      <c r="A62" s="807">
        <v>9.0</v>
      </c>
      <c r="B62" s="807" t="s">
        <v>783</v>
      </c>
      <c r="C62" s="499"/>
      <c r="D62" s="1202" t="s">
        <v>784</v>
      </c>
      <c r="E62" s="337"/>
      <c r="F62" s="871">
        <v>8.9226140064E10</v>
      </c>
      <c r="G62" s="971"/>
      <c r="H62" s="905">
        <v>9.0</v>
      </c>
      <c r="I62" s="905">
        <v>9.0</v>
      </c>
      <c r="J62" s="905">
        <v>9.0</v>
      </c>
      <c r="K62" s="905">
        <v>9.0</v>
      </c>
      <c r="L62" s="905">
        <v>9.0</v>
      </c>
      <c r="M62" s="971"/>
      <c r="N62" s="971"/>
      <c r="O62" s="905">
        <v>9.0</v>
      </c>
      <c r="P62" s="905">
        <v>9.0</v>
      </c>
      <c r="Q62" s="905">
        <v>9.0</v>
      </c>
      <c r="R62" s="905">
        <v>9.0</v>
      </c>
      <c r="S62" s="905">
        <v>9.0</v>
      </c>
      <c r="T62" s="971"/>
      <c r="U62" s="981"/>
      <c r="V62" s="905">
        <v>9.0</v>
      </c>
      <c r="W62" s="905">
        <v>9.0</v>
      </c>
      <c r="X62" s="905">
        <v>9.0</v>
      </c>
      <c r="Y62" s="905">
        <v>9.0</v>
      </c>
      <c r="Z62" s="905">
        <v>9.0</v>
      </c>
      <c r="AA62" s="981"/>
      <c r="AB62" s="981"/>
      <c r="AC62" s="905">
        <v>9.0</v>
      </c>
      <c r="AD62" s="905">
        <v>9.0</v>
      </c>
      <c r="AE62" s="905">
        <v>9.0</v>
      </c>
      <c r="AF62" s="905">
        <v>9.0</v>
      </c>
      <c r="AG62" s="905">
        <v>9.0</v>
      </c>
      <c r="AH62" s="971"/>
      <c r="AI62" s="971"/>
      <c r="AJ62" s="905">
        <v>9.0</v>
      </c>
      <c r="AK62" s="905">
        <v>9.0</v>
      </c>
      <c r="AL62" s="404">
        <f t="shared" ref="AL62:AL63" si="10">COUNT(G62:AK62)</f>
        <v>22</v>
      </c>
      <c r="AM62" s="1029"/>
    </row>
    <row r="63" ht="17.25" customHeight="1">
      <c r="A63" s="807">
        <v>10.0</v>
      </c>
      <c r="B63" s="807" t="s">
        <v>857</v>
      </c>
      <c r="C63" s="870">
        <v>43526.0</v>
      </c>
      <c r="D63" s="1202" t="s">
        <v>784</v>
      </c>
      <c r="E63" s="337"/>
      <c r="F63" s="871">
        <v>8.9220220031E10</v>
      </c>
      <c r="G63" s="971"/>
      <c r="H63" s="905">
        <v>9.0</v>
      </c>
      <c r="I63" s="905">
        <v>9.0</v>
      </c>
      <c r="J63" s="905">
        <v>9.0</v>
      </c>
      <c r="K63" s="905">
        <v>9.0</v>
      </c>
      <c r="L63" s="905">
        <v>9.0</v>
      </c>
      <c r="M63" s="971"/>
      <c r="N63" s="971"/>
      <c r="O63" s="905">
        <v>9.0</v>
      </c>
      <c r="P63" s="905">
        <v>9.0</v>
      </c>
      <c r="Q63" s="905">
        <v>9.0</v>
      </c>
      <c r="R63" s="905">
        <v>9.0</v>
      </c>
      <c r="S63" s="905">
        <v>9.0</v>
      </c>
      <c r="T63" s="971"/>
      <c r="U63" s="971"/>
      <c r="V63" s="905">
        <v>9.0</v>
      </c>
      <c r="W63" s="905">
        <v>9.0</v>
      </c>
      <c r="X63" s="905">
        <v>9.0</v>
      </c>
      <c r="Y63" s="905">
        <v>9.0</v>
      </c>
      <c r="Z63" s="905">
        <v>9.0</v>
      </c>
      <c r="AA63" s="981"/>
      <c r="AB63" s="981"/>
      <c r="AC63" s="905">
        <v>9.0</v>
      </c>
      <c r="AD63" s="905">
        <v>9.0</v>
      </c>
      <c r="AE63" s="905">
        <v>9.0</v>
      </c>
      <c r="AF63" s="905">
        <v>9.0</v>
      </c>
      <c r="AG63" s="905">
        <v>9.0</v>
      </c>
      <c r="AH63" s="981"/>
      <c r="AI63" s="981"/>
      <c r="AJ63" s="905">
        <v>9.0</v>
      </c>
      <c r="AK63" s="905">
        <v>9.0</v>
      </c>
      <c r="AL63" s="404">
        <f t="shared" si="10"/>
        <v>22</v>
      </c>
      <c r="AM63" s="1029"/>
    </row>
    <row r="64" ht="15.75" customHeight="1">
      <c r="A64" s="79"/>
      <c r="B64" s="82"/>
      <c r="C64" s="96"/>
      <c r="D64" s="79"/>
      <c r="E64" s="79"/>
      <c r="F64" s="79"/>
      <c r="G64" s="79"/>
      <c r="H64" s="112"/>
      <c r="I64" s="84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112"/>
      <c r="X64" s="112"/>
      <c r="Y64" s="79"/>
      <c r="Z64" s="79"/>
      <c r="AA64" s="79"/>
      <c r="AB64" s="79"/>
      <c r="AC64" s="112"/>
      <c r="AD64" s="112"/>
      <c r="AE64" s="112"/>
      <c r="AF64" s="79"/>
      <c r="AG64" s="79"/>
      <c r="AH64" s="79"/>
      <c r="AI64" s="79"/>
      <c r="AJ64" s="79"/>
      <c r="AK64" s="79"/>
      <c r="AL64" s="82"/>
      <c r="AM64" s="82"/>
    </row>
    <row r="65" ht="15.75" customHeight="1">
      <c r="A65" s="79"/>
      <c r="B65" s="82"/>
      <c r="C65" s="96"/>
      <c r="D65" s="79"/>
      <c r="E65" s="79"/>
      <c r="F65" s="79"/>
      <c r="G65" s="79"/>
      <c r="H65" s="112"/>
      <c r="I65" s="84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112"/>
      <c r="X65" s="112"/>
      <c r="Y65" s="79"/>
      <c r="Z65" s="79"/>
      <c r="AA65" s="79"/>
      <c r="AB65" s="79"/>
      <c r="AC65" s="112"/>
      <c r="AD65" s="112"/>
      <c r="AE65" s="112"/>
      <c r="AF65" s="79"/>
      <c r="AG65" s="79"/>
      <c r="AH65" s="79"/>
      <c r="AI65" s="79"/>
      <c r="AJ65" s="79"/>
      <c r="AK65" s="79"/>
      <c r="AL65" s="82"/>
      <c r="AM65" s="82"/>
    </row>
    <row r="66" ht="16.5" customHeight="1">
      <c r="A66" s="19">
        <v>1.0</v>
      </c>
      <c r="B66" s="19" t="s">
        <v>339</v>
      </c>
      <c r="C66" s="380"/>
      <c r="D66" s="113" t="s">
        <v>56</v>
      </c>
      <c r="E66" s="1013"/>
      <c r="F66" s="863" t="s">
        <v>792</v>
      </c>
      <c r="G66" s="971"/>
      <c r="H66" s="905">
        <v>9.0</v>
      </c>
      <c r="I66" s="905">
        <v>9.0</v>
      </c>
      <c r="J66" s="905">
        <v>9.0</v>
      </c>
      <c r="K66" s="905">
        <v>9.0</v>
      </c>
      <c r="L66" s="905"/>
      <c r="M66" s="971"/>
      <c r="N66" s="971">
        <v>9.0</v>
      </c>
      <c r="O66" s="905">
        <v>9.0</v>
      </c>
      <c r="P66" s="905">
        <v>9.0</v>
      </c>
      <c r="Q66" s="905">
        <v>9.0</v>
      </c>
      <c r="R66" s="905">
        <v>9.0</v>
      </c>
      <c r="S66" s="905">
        <v>9.0</v>
      </c>
      <c r="T66" s="971"/>
      <c r="U66" s="971"/>
      <c r="V66" s="905">
        <v>9.0</v>
      </c>
      <c r="W66" s="905">
        <v>9.0</v>
      </c>
      <c r="X66" s="905">
        <v>9.0</v>
      </c>
      <c r="Y66" s="905">
        <v>9.0</v>
      </c>
      <c r="Z66" s="905"/>
      <c r="AA66" s="971"/>
      <c r="AB66" s="971">
        <v>9.0</v>
      </c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971"/>
      <c r="AI66" s="971"/>
      <c r="AJ66" s="905">
        <v>9.0</v>
      </c>
      <c r="AK66" s="905">
        <v>9.0</v>
      </c>
      <c r="AL66" s="404">
        <f>COUNT(G66:AK66)</f>
        <v>22</v>
      </c>
      <c r="AM66" s="1029"/>
    </row>
    <row r="67" ht="15.75" customHeight="1">
      <c r="A67" s="807">
        <v>2.0</v>
      </c>
      <c r="B67" s="807" t="s">
        <v>781</v>
      </c>
      <c r="C67" s="364"/>
      <c r="D67" s="32"/>
      <c r="E67" s="32"/>
      <c r="F67" s="863" t="s">
        <v>792</v>
      </c>
      <c r="G67" s="971"/>
      <c r="H67" s="905">
        <v>9.0</v>
      </c>
      <c r="I67" s="905">
        <v>9.0</v>
      </c>
      <c r="J67" s="905">
        <v>9.0</v>
      </c>
      <c r="K67" s="905">
        <v>9.0</v>
      </c>
      <c r="L67" s="905">
        <v>9.0</v>
      </c>
      <c r="M67" s="971"/>
      <c r="N67" s="971"/>
      <c r="O67" s="1124"/>
      <c r="P67" s="1124"/>
      <c r="Q67" s="1124"/>
      <c r="R67" s="1124"/>
      <c r="S67" s="1124"/>
      <c r="T67" s="1124"/>
      <c r="U67" s="1124"/>
      <c r="V67" s="1124"/>
      <c r="W67" s="1124"/>
      <c r="X67" s="1124"/>
      <c r="Y67" s="1124"/>
      <c r="Z67" s="1124"/>
      <c r="AA67" s="1124"/>
      <c r="AB67" s="1124"/>
      <c r="AC67" s="1124"/>
      <c r="AD67" s="1124"/>
      <c r="AE67" s="1124"/>
      <c r="AF67" s="1124"/>
      <c r="AG67" s="1124"/>
      <c r="AH67" s="1125"/>
      <c r="AI67" s="1125"/>
      <c r="AJ67" s="1124"/>
      <c r="AK67" s="1124"/>
      <c r="AL67" s="404">
        <f t="shared" ref="AL67:AL71" si="11">COUNT(F67:AK67)</f>
        <v>5</v>
      </c>
      <c r="AM67" s="1029"/>
    </row>
    <row r="68" ht="15.75" customHeight="1">
      <c r="A68" s="807">
        <v>3.0</v>
      </c>
      <c r="B68" s="807" t="s">
        <v>965</v>
      </c>
      <c r="C68" s="364"/>
      <c r="D68" s="32"/>
      <c r="E68" s="32"/>
      <c r="F68" s="913"/>
      <c r="G68" s="971"/>
      <c r="H68" s="905"/>
      <c r="I68" s="905">
        <v>9.0</v>
      </c>
      <c r="J68" s="905">
        <v>9.0</v>
      </c>
      <c r="K68" s="905">
        <v>9.0</v>
      </c>
      <c r="L68" s="905">
        <v>9.0</v>
      </c>
      <c r="M68" s="971"/>
      <c r="N68" s="971"/>
      <c r="O68" s="905">
        <v>9.0</v>
      </c>
      <c r="P68" s="905">
        <v>9.0</v>
      </c>
      <c r="Q68" s="905">
        <v>9.0</v>
      </c>
      <c r="R68" s="905">
        <v>9.0</v>
      </c>
      <c r="S68" s="905"/>
      <c r="T68" s="971"/>
      <c r="U68" s="971">
        <v>9.0</v>
      </c>
      <c r="V68" s="905">
        <v>9.0</v>
      </c>
      <c r="W68" s="905">
        <v>9.0</v>
      </c>
      <c r="X68" s="905">
        <v>9.0</v>
      </c>
      <c r="Y68" s="905">
        <v>9.0</v>
      </c>
      <c r="Z68" s="905">
        <v>9.0</v>
      </c>
      <c r="AA68" s="971"/>
      <c r="AB68" s="971"/>
      <c r="AC68" s="905">
        <v>9.0</v>
      </c>
      <c r="AD68" s="905">
        <v>9.0</v>
      </c>
      <c r="AE68" s="905">
        <v>9.0</v>
      </c>
      <c r="AF68" s="905">
        <v>9.0</v>
      </c>
      <c r="AG68" s="905">
        <v>9.0</v>
      </c>
      <c r="AH68" s="971"/>
      <c r="AI68" s="971"/>
      <c r="AJ68" s="905">
        <v>9.0</v>
      </c>
      <c r="AK68" s="905">
        <v>9.0</v>
      </c>
      <c r="AL68" s="404">
        <f t="shared" si="11"/>
        <v>21</v>
      </c>
      <c r="AM68" s="1029"/>
    </row>
    <row r="69" ht="15.75" customHeight="1">
      <c r="A69" s="19">
        <v>4.0</v>
      </c>
      <c r="B69" s="807" t="s">
        <v>59</v>
      </c>
      <c r="C69" s="364"/>
      <c r="D69" s="32"/>
      <c r="E69" s="32"/>
      <c r="F69" s="913"/>
      <c r="G69" s="971"/>
      <c r="H69" s="905">
        <v>9.0</v>
      </c>
      <c r="I69" s="905">
        <v>9.0</v>
      </c>
      <c r="J69" s="905">
        <v>9.0</v>
      </c>
      <c r="K69" s="905">
        <v>9.0</v>
      </c>
      <c r="L69" s="905">
        <v>9.0</v>
      </c>
      <c r="M69" s="971">
        <v>9.0</v>
      </c>
      <c r="N69" s="971"/>
      <c r="O69" s="905"/>
      <c r="P69" s="905">
        <v>9.0</v>
      </c>
      <c r="Q69" s="905">
        <v>9.0</v>
      </c>
      <c r="R69" s="905">
        <v>9.0</v>
      </c>
      <c r="S69" s="905">
        <v>9.0</v>
      </c>
      <c r="T69" s="971"/>
      <c r="U69" s="971"/>
      <c r="V69" s="905">
        <v>9.0</v>
      </c>
      <c r="W69" s="905">
        <v>9.0</v>
      </c>
      <c r="X69" s="905">
        <v>9.0</v>
      </c>
      <c r="Y69" s="905">
        <v>9.0</v>
      </c>
      <c r="Z69" s="905">
        <v>9.0</v>
      </c>
      <c r="AA69" s="971"/>
      <c r="AB69" s="971"/>
      <c r="AC69" s="905">
        <v>9.0</v>
      </c>
      <c r="AD69" s="905">
        <v>9.0</v>
      </c>
      <c r="AE69" s="905">
        <v>9.0</v>
      </c>
      <c r="AF69" s="905">
        <v>9.0</v>
      </c>
      <c r="AG69" s="905"/>
      <c r="AH69" s="981"/>
      <c r="AI69" s="971">
        <v>9.0</v>
      </c>
      <c r="AJ69" s="905">
        <v>9.0</v>
      </c>
      <c r="AK69" s="905">
        <v>9.0</v>
      </c>
      <c r="AL69" s="404">
        <f t="shared" si="11"/>
        <v>22</v>
      </c>
      <c r="AM69" s="1029"/>
    </row>
    <row r="70" ht="16.5" customHeight="1">
      <c r="A70" s="807">
        <v>5.0</v>
      </c>
      <c r="B70" s="807" t="s">
        <v>838</v>
      </c>
      <c r="C70" s="364"/>
      <c r="D70" s="32"/>
      <c r="E70" s="32"/>
      <c r="F70" s="863" t="s">
        <v>792</v>
      </c>
      <c r="G70" s="971"/>
      <c r="H70" s="905">
        <v>9.0</v>
      </c>
      <c r="I70" s="905">
        <v>9.0</v>
      </c>
      <c r="J70" s="905">
        <v>9.0</v>
      </c>
      <c r="K70" s="905">
        <v>9.0</v>
      </c>
      <c r="L70" s="905">
        <v>9.0</v>
      </c>
      <c r="M70" s="971"/>
      <c r="N70" s="971"/>
      <c r="O70" s="905">
        <v>9.0</v>
      </c>
      <c r="P70" s="905">
        <v>9.0</v>
      </c>
      <c r="Q70" s="905">
        <v>9.0</v>
      </c>
      <c r="R70" s="905">
        <v>9.0</v>
      </c>
      <c r="S70" s="905">
        <v>9.0</v>
      </c>
      <c r="T70" s="971">
        <v>9.0</v>
      </c>
      <c r="U70" s="981"/>
      <c r="V70" s="905"/>
      <c r="W70" s="905">
        <v>9.0</v>
      </c>
      <c r="X70" s="905">
        <v>9.0</v>
      </c>
      <c r="Y70" s="905">
        <v>9.0</v>
      </c>
      <c r="Z70" s="905">
        <v>9.0</v>
      </c>
      <c r="AA70" s="971"/>
      <c r="AB70" s="971"/>
      <c r="AC70" s="905">
        <v>9.0</v>
      </c>
      <c r="AD70" s="905">
        <v>9.0</v>
      </c>
      <c r="AE70" s="905">
        <v>9.0</v>
      </c>
      <c r="AF70" s="905">
        <v>9.0</v>
      </c>
      <c r="AG70" s="905">
        <v>9.0</v>
      </c>
      <c r="AH70" s="971">
        <v>9.0</v>
      </c>
      <c r="AI70" s="971"/>
      <c r="AJ70" s="905"/>
      <c r="AK70" s="905">
        <v>9.0</v>
      </c>
      <c r="AL70" s="404">
        <f t="shared" si="11"/>
        <v>22</v>
      </c>
      <c r="AM70" s="1029"/>
    </row>
    <row r="71" ht="16.5" customHeight="1">
      <c r="A71" s="807">
        <v>6.0</v>
      </c>
      <c r="B71" s="807" t="s">
        <v>58</v>
      </c>
      <c r="C71" s="364"/>
      <c r="D71" s="71"/>
      <c r="E71" s="71"/>
      <c r="F71" s="863" t="s">
        <v>792</v>
      </c>
      <c r="G71" s="971">
        <v>9.0</v>
      </c>
      <c r="H71" s="905">
        <v>9.0</v>
      </c>
      <c r="I71" s="905">
        <v>9.0</v>
      </c>
      <c r="J71" s="905">
        <v>9.0</v>
      </c>
      <c r="K71" s="905">
        <v>9.0</v>
      </c>
      <c r="L71" s="905">
        <v>9.0</v>
      </c>
      <c r="M71" s="971"/>
      <c r="N71" s="971"/>
      <c r="O71" s="905">
        <v>9.0</v>
      </c>
      <c r="P71" s="905">
        <v>9.0</v>
      </c>
      <c r="Q71" s="905">
        <v>9.0</v>
      </c>
      <c r="R71" s="905">
        <v>9.0</v>
      </c>
      <c r="S71" s="905">
        <v>9.0</v>
      </c>
      <c r="T71" s="971"/>
      <c r="U71" s="971"/>
      <c r="V71" s="905">
        <v>9.0</v>
      </c>
      <c r="W71" s="905">
        <v>9.0</v>
      </c>
      <c r="X71" s="905">
        <v>9.0</v>
      </c>
      <c r="Y71" s="905">
        <v>9.0</v>
      </c>
      <c r="Z71" s="905">
        <v>9.0</v>
      </c>
      <c r="AA71" s="971">
        <v>9.0</v>
      </c>
      <c r="AB71" s="971"/>
      <c r="AC71" s="905"/>
      <c r="AD71" s="905">
        <v>9.0</v>
      </c>
      <c r="AE71" s="905">
        <v>9.0</v>
      </c>
      <c r="AF71" s="905">
        <v>9.0</v>
      </c>
      <c r="AG71" s="905">
        <v>9.0</v>
      </c>
      <c r="AH71" s="981"/>
      <c r="AI71" s="981"/>
      <c r="AJ71" s="905">
        <v>9.0</v>
      </c>
      <c r="AK71" s="905">
        <v>9.0</v>
      </c>
      <c r="AL71" s="404">
        <f t="shared" si="11"/>
        <v>23</v>
      </c>
      <c r="AM71" s="1029"/>
    </row>
    <row r="72" ht="17.25" customHeight="1">
      <c r="A72" s="79"/>
      <c r="B72" s="80"/>
      <c r="C72" s="362"/>
      <c r="D72" s="121"/>
      <c r="E72" s="1014"/>
      <c r="F72" s="237"/>
      <c r="G72" s="1270"/>
      <c r="H72" s="1270"/>
      <c r="I72" s="1270"/>
      <c r="J72" s="1270"/>
      <c r="K72" s="1270"/>
      <c r="L72" s="1075"/>
      <c r="M72" s="1075"/>
      <c r="N72" s="1270"/>
      <c r="O72" s="1270"/>
      <c r="P72" s="1270"/>
      <c r="Q72" s="1270"/>
      <c r="R72" s="1270"/>
      <c r="S72" s="1075"/>
      <c r="T72" s="1075"/>
      <c r="U72" s="1270"/>
      <c r="V72" s="1270"/>
      <c r="W72" s="1270"/>
      <c r="X72" s="1270"/>
      <c r="Y72" s="1270"/>
      <c r="Z72" s="1075"/>
      <c r="AA72" s="1075"/>
      <c r="AB72" s="1270"/>
      <c r="AC72" s="1270"/>
      <c r="AD72" s="1270"/>
      <c r="AE72" s="1270"/>
      <c r="AF72" s="1270"/>
      <c r="AG72" s="1075"/>
      <c r="AH72" s="1075"/>
      <c r="AI72" s="1270"/>
      <c r="AJ72" s="1015"/>
      <c r="AK72" s="1015"/>
      <c r="AL72" s="1017"/>
      <c r="AM72" s="257"/>
    </row>
    <row r="73" ht="17.25" customHeight="1">
      <c r="A73" s="807">
        <v>7.0</v>
      </c>
      <c r="B73" s="20" t="s">
        <v>60</v>
      </c>
      <c r="C73" s="364"/>
      <c r="D73" s="113" t="s">
        <v>61</v>
      </c>
      <c r="E73" s="1018"/>
      <c r="F73" s="863" t="s">
        <v>792</v>
      </c>
      <c r="G73" s="1423"/>
      <c r="H73" s="905">
        <v>9.0</v>
      </c>
      <c r="I73" s="898">
        <v>12.0</v>
      </c>
      <c r="J73" s="905">
        <v>9.0</v>
      </c>
      <c r="K73" s="905">
        <v>9.0</v>
      </c>
      <c r="L73" s="898">
        <v>12.0</v>
      </c>
      <c r="M73" s="1423"/>
      <c r="N73" s="1423"/>
      <c r="O73" s="898">
        <v>12.0</v>
      </c>
      <c r="P73" s="905">
        <v>9.0</v>
      </c>
      <c r="Q73" s="898">
        <v>12.0</v>
      </c>
      <c r="R73" s="905">
        <v>9.0</v>
      </c>
      <c r="S73" s="1424"/>
      <c r="T73" s="971">
        <v>9.0</v>
      </c>
      <c r="U73" s="971">
        <v>9.0</v>
      </c>
      <c r="V73" s="1425"/>
      <c r="W73" s="905">
        <v>9.0</v>
      </c>
      <c r="X73" s="905">
        <v>9.0</v>
      </c>
      <c r="Y73" s="905">
        <v>9.0</v>
      </c>
      <c r="Z73" s="898">
        <v>12.0</v>
      </c>
      <c r="AA73" s="1423"/>
      <c r="AB73" s="1423"/>
      <c r="AC73" s="905">
        <v>9.0</v>
      </c>
      <c r="AD73" s="905">
        <v>9.0</v>
      </c>
      <c r="AE73" s="905">
        <v>9.0</v>
      </c>
      <c r="AF73" s="898">
        <v>12.0</v>
      </c>
      <c r="AG73" s="905">
        <v>9.0</v>
      </c>
      <c r="AH73" s="1423"/>
      <c r="AI73" s="1423"/>
      <c r="AJ73" s="898">
        <v>12.0</v>
      </c>
      <c r="AK73" s="905">
        <v>9.0</v>
      </c>
      <c r="AL73" s="404">
        <f t="shared" ref="AL73:AL75" si="12">COUNT(F73:AK73)</f>
        <v>22</v>
      </c>
      <c r="AM73" s="1029"/>
    </row>
    <row r="74" ht="15.0" customHeight="1">
      <c r="A74" s="807">
        <v>8.0</v>
      </c>
      <c r="B74" s="864" t="s">
        <v>36</v>
      </c>
      <c r="C74" s="364"/>
      <c r="D74" s="32"/>
      <c r="E74" s="32"/>
      <c r="F74" s="863" t="s">
        <v>792</v>
      </c>
      <c r="G74" s="1423"/>
      <c r="H74" s="898">
        <v>12.0</v>
      </c>
      <c r="I74" s="905">
        <v>9.0</v>
      </c>
      <c r="J74" s="898">
        <v>12.0</v>
      </c>
      <c r="K74" s="905">
        <v>9.0</v>
      </c>
      <c r="L74" s="1424"/>
      <c r="M74" s="971">
        <v>9.0</v>
      </c>
      <c r="N74" s="971">
        <v>9.0</v>
      </c>
      <c r="O74" s="1425"/>
      <c r="P74" s="905">
        <v>9.0</v>
      </c>
      <c r="Q74" s="905">
        <v>9.0</v>
      </c>
      <c r="R74" s="905">
        <v>9.0</v>
      </c>
      <c r="S74" s="898">
        <v>12.0</v>
      </c>
      <c r="T74" s="1423"/>
      <c r="U74" s="1423"/>
      <c r="V74" s="898">
        <v>12.0</v>
      </c>
      <c r="W74" s="905">
        <v>9.0</v>
      </c>
      <c r="X74" s="898">
        <v>12.0</v>
      </c>
      <c r="Y74" s="905">
        <v>9.0</v>
      </c>
      <c r="Z74" s="905">
        <v>9.0</v>
      </c>
      <c r="AA74" s="1423"/>
      <c r="AB74" s="1423"/>
      <c r="AC74" s="898">
        <v>12.0</v>
      </c>
      <c r="AD74" s="905">
        <v>9.0</v>
      </c>
      <c r="AE74" s="898">
        <v>12.0</v>
      </c>
      <c r="AF74" s="905">
        <v>9.0</v>
      </c>
      <c r="AG74" s="905">
        <v>9.0</v>
      </c>
      <c r="AH74" s="971">
        <v>9.0</v>
      </c>
      <c r="AI74" s="971">
        <v>9.0</v>
      </c>
      <c r="AJ74" s="1424"/>
      <c r="AK74" s="905"/>
      <c r="AL74" s="404">
        <f t="shared" si="12"/>
        <v>22</v>
      </c>
      <c r="AM74" s="1029"/>
    </row>
    <row r="75" ht="15.75" customHeight="1">
      <c r="A75" s="807">
        <v>9.0</v>
      </c>
      <c r="B75" s="864" t="s">
        <v>879</v>
      </c>
      <c r="C75" s="364"/>
      <c r="D75" s="71"/>
      <c r="E75" s="71"/>
      <c r="F75" s="913"/>
      <c r="G75" s="971">
        <v>9.0</v>
      </c>
      <c r="H75" s="1424"/>
      <c r="I75" s="905">
        <v>9.0</v>
      </c>
      <c r="J75" s="905">
        <v>9.0</v>
      </c>
      <c r="K75" s="898">
        <v>12.0</v>
      </c>
      <c r="L75" s="905">
        <v>9.0</v>
      </c>
      <c r="M75" s="1426"/>
      <c r="N75" s="1426"/>
      <c r="O75" s="905">
        <v>9.0</v>
      </c>
      <c r="P75" s="898">
        <v>12.0</v>
      </c>
      <c r="Q75" s="905">
        <v>9.0</v>
      </c>
      <c r="R75" s="898">
        <v>12.0</v>
      </c>
      <c r="S75" s="905">
        <v>9.0</v>
      </c>
      <c r="T75" s="1423"/>
      <c r="U75" s="1423"/>
      <c r="V75" s="905">
        <v>9.0</v>
      </c>
      <c r="W75" s="898">
        <v>12.0</v>
      </c>
      <c r="X75" s="905">
        <v>9.0</v>
      </c>
      <c r="Y75" s="898">
        <v>12.0</v>
      </c>
      <c r="Z75" s="1424"/>
      <c r="AA75" s="971">
        <v>9.0</v>
      </c>
      <c r="AB75" s="971">
        <v>9.0</v>
      </c>
      <c r="AC75" s="1424"/>
      <c r="AD75" s="898">
        <v>12.0</v>
      </c>
      <c r="AE75" s="905">
        <v>9.0</v>
      </c>
      <c r="AF75" s="905">
        <v>9.0</v>
      </c>
      <c r="AG75" s="898">
        <v>12.0</v>
      </c>
      <c r="AH75" s="1423"/>
      <c r="AI75" s="1423"/>
      <c r="AJ75" s="905">
        <v>9.0</v>
      </c>
      <c r="AK75" s="898">
        <v>12.0</v>
      </c>
      <c r="AL75" s="404">
        <f t="shared" si="12"/>
        <v>22</v>
      </c>
      <c r="AM75" s="1029"/>
    </row>
    <row r="76" ht="15.75" customHeight="1">
      <c r="A76" s="79"/>
      <c r="B76" s="80"/>
      <c r="C76" s="112"/>
      <c r="D76" s="259"/>
      <c r="E76" s="1014"/>
      <c r="F76" s="259"/>
      <c r="G76" s="259"/>
      <c r="H76" s="259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121"/>
      <c r="AM76" s="121"/>
    </row>
    <row r="77" ht="18.75" customHeight="1">
      <c r="A77" s="807">
        <v>10.0</v>
      </c>
      <c r="B77" s="939" t="s">
        <v>768</v>
      </c>
      <c r="C77" s="364"/>
      <c r="D77" s="113" t="s">
        <v>65</v>
      </c>
      <c r="E77" s="1019"/>
      <c r="F77" s="117"/>
      <c r="G77" s="971">
        <v>9.0</v>
      </c>
      <c r="H77" s="905">
        <v>9.0</v>
      </c>
      <c r="I77" s="905">
        <v>9.0</v>
      </c>
      <c r="J77" s="905">
        <v>9.0</v>
      </c>
      <c r="K77" s="905">
        <v>9.0</v>
      </c>
      <c r="L77" s="905"/>
      <c r="M77" s="971"/>
      <c r="N77" s="971">
        <v>9.0</v>
      </c>
      <c r="O77" s="905">
        <v>9.0</v>
      </c>
      <c r="P77" s="905">
        <v>9.0</v>
      </c>
      <c r="Q77" s="905">
        <v>9.0</v>
      </c>
      <c r="R77" s="905">
        <v>9.0</v>
      </c>
      <c r="S77" s="905"/>
      <c r="T77" s="971"/>
      <c r="U77" s="971">
        <v>9.0</v>
      </c>
      <c r="V77" s="905">
        <v>9.0</v>
      </c>
      <c r="W77" s="905">
        <v>9.0</v>
      </c>
      <c r="X77" s="905">
        <v>9.0</v>
      </c>
      <c r="Y77" s="905">
        <v>9.0</v>
      </c>
      <c r="Z77" s="905"/>
      <c r="AA77" s="971"/>
      <c r="AB77" s="971">
        <v>9.0</v>
      </c>
      <c r="AC77" s="905">
        <v>9.0</v>
      </c>
      <c r="AD77" s="905">
        <v>9.0</v>
      </c>
      <c r="AE77" s="905">
        <v>9.0</v>
      </c>
      <c r="AF77" s="905">
        <v>9.0</v>
      </c>
      <c r="AG77" s="905"/>
      <c r="AH77" s="971"/>
      <c r="AI77" s="971">
        <v>9.0</v>
      </c>
      <c r="AJ77" s="905">
        <v>9.0</v>
      </c>
      <c r="AK77" s="905">
        <v>9.0</v>
      </c>
      <c r="AL77" s="404">
        <f t="shared" ref="AL77:AL78" si="13">COUNT(F77:AK77)</f>
        <v>23</v>
      </c>
      <c r="AM77" s="1029"/>
    </row>
    <row r="78" ht="17.25" customHeight="1">
      <c r="A78" s="807">
        <v>11.0</v>
      </c>
      <c r="B78" s="20" t="s">
        <v>66</v>
      </c>
      <c r="C78" s="364"/>
      <c r="D78" s="71"/>
      <c r="E78" s="71"/>
      <c r="F78" s="117"/>
      <c r="G78" s="971"/>
      <c r="H78" s="905"/>
      <c r="I78" s="905">
        <v>9.0</v>
      </c>
      <c r="J78" s="905">
        <v>9.0</v>
      </c>
      <c r="K78" s="905">
        <v>9.0</v>
      </c>
      <c r="L78" s="905">
        <v>9.0</v>
      </c>
      <c r="M78" s="971">
        <v>9.0</v>
      </c>
      <c r="N78" s="971"/>
      <c r="O78" s="905"/>
      <c r="P78" s="905">
        <v>9.0</v>
      </c>
      <c r="Q78" s="905">
        <v>9.0</v>
      </c>
      <c r="R78" s="905">
        <v>9.0</v>
      </c>
      <c r="S78" s="905">
        <v>9.0</v>
      </c>
      <c r="T78" s="971">
        <v>9.0</v>
      </c>
      <c r="U78" s="971"/>
      <c r="V78" s="905"/>
      <c r="W78" s="905">
        <v>9.0</v>
      </c>
      <c r="X78" s="905">
        <v>9.0</v>
      </c>
      <c r="Y78" s="905">
        <v>9.0</v>
      </c>
      <c r="Z78" s="905">
        <v>9.0</v>
      </c>
      <c r="AA78" s="971">
        <v>9.0</v>
      </c>
      <c r="AB78" s="971"/>
      <c r="AC78" s="905"/>
      <c r="AD78" s="905">
        <v>9.0</v>
      </c>
      <c r="AE78" s="905">
        <v>9.0</v>
      </c>
      <c r="AF78" s="905">
        <v>9.0</v>
      </c>
      <c r="AG78" s="905">
        <v>9.0</v>
      </c>
      <c r="AH78" s="971">
        <v>9.0</v>
      </c>
      <c r="AI78" s="971"/>
      <c r="AJ78" s="905"/>
      <c r="AK78" s="905">
        <v>9.0</v>
      </c>
      <c r="AL78" s="404">
        <f t="shared" si="13"/>
        <v>21</v>
      </c>
      <c r="AM78" s="1029"/>
    </row>
    <row r="79" ht="18.0" customHeight="1">
      <c r="A79" s="872"/>
      <c r="B79" s="873"/>
      <c r="C79" s="874"/>
      <c r="D79" s="875"/>
      <c r="E79" s="876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  <c r="R79" s="1016"/>
      <c r="S79" s="877"/>
      <c r="T79" s="877"/>
      <c r="U79" s="877"/>
      <c r="V79" s="877"/>
      <c r="W79" s="877"/>
      <c r="X79" s="877"/>
      <c r="Y79" s="877"/>
      <c r="Z79" s="877"/>
      <c r="AA79" s="877"/>
      <c r="AB79" s="877"/>
      <c r="AC79" s="877"/>
      <c r="AD79" s="877"/>
      <c r="AE79" s="877"/>
      <c r="AF79" s="877"/>
      <c r="AG79" s="877"/>
      <c r="AH79" s="877"/>
      <c r="AI79" s="877"/>
      <c r="AJ79" s="877"/>
      <c r="AK79" s="1016"/>
      <c r="AL79" s="878"/>
      <c r="AM79" s="878"/>
    </row>
    <row r="80" ht="18.75" customHeight="1">
      <c r="A80" s="807">
        <v>12.0</v>
      </c>
      <c r="B80" s="864" t="s">
        <v>880</v>
      </c>
      <c r="C80" s="364"/>
      <c r="D80" s="1071" t="s">
        <v>797</v>
      </c>
      <c r="E80" s="1019"/>
      <c r="F80" s="863" t="s">
        <v>792</v>
      </c>
      <c r="G80" s="971"/>
      <c r="H80" s="905"/>
      <c r="I80" s="905">
        <v>9.0</v>
      </c>
      <c r="J80" s="905">
        <v>9.0</v>
      </c>
      <c r="K80" s="905">
        <v>9.0</v>
      </c>
      <c r="L80" s="905">
        <v>9.0</v>
      </c>
      <c r="M80" s="971">
        <v>9.0</v>
      </c>
      <c r="N80" s="971"/>
      <c r="O80" s="905"/>
      <c r="P80" s="905">
        <v>9.0</v>
      </c>
      <c r="Q80" s="905">
        <v>9.0</v>
      </c>
      <c r="R80" s="905">
        <v>9.0</v>
      </c>
      <c r="S80" s="905">
        <v>9.0</v>
      </c>
      <c r="T80" s="971">
        <v>9.0</v>
      </c>
      <c r="U80" s="971"/>
      <c r="V80" s="905"/>
      <c r="W80" s="905">
        <v>9.0</v>
      </c>
      <c r="X80" s="905">
        <v>9.0</v>
      </c>
      <c r="Y80" s="905">
        <v>9.0</v>
      </c>
      <c r="Z80" s="905">
        <v>9.0</v>
      </c>
      <c r="AA80" s="971">
        <v>9.0</v>
      </c>
      <c r="AB80" s="971"/>
      <c r="AC80" s="905"/>
      <c r="AD80" s="905">
        <v>9.0</v>
      </c>
      <c r="AE80" s="905">
        <v>9.0</v>
      </c>
      <c r="AF80" s="905">
        <v>9.0</v>
      </c>
      <c r="AG80" s="905">
        <v>9.0</v>
      </c>
      <c r="AH80" s="971">
        <v>9.0</v>
      </c>
      <c r="AI80" s="971"/>
      <c r="AJ80" s="1033">
        <v>9.0</v>
      </c>
      <c r="AK80" s="905">
        <v>9.0</v>
      </c>
      <c r="AL80" s="404">
        <f t="shared" ref="AL80:AL81" si="14">COUNT(F80:AK80)</f>
        <v>22</v>
      </c>
      <c r="AM80" s="1029"/>
    </row>
    <row r="81" ht="17.25" customHeight="1">
      <c r="A81" s="807">
        <v>13.0</v>
      </c>
      <c r="B81" s="864" t="s">
        <v>732</v>
      </c>
      <c r="C81" s="364"/>
      <c r="D81" s="71"/>
      <c r="E81" s="71"/>
      <c r="F81" s="863" t="s">
        <v>792</v>
      </c>
      <c r="G81" s="971">
        <v>9.0</v>
      </c>
      <c r="H81" s="905">
        <v>9.0</v>
      </c>
      <c r="I81" s="905">
        <v>9.0</v>
      </c>
      <c r="J81" s="905">
        <v>9.0</v>
      </c>
      <c r="K81" s="905">
        <v>9.0</v>
      </c>
      <c r="L81" s="905"/>
      <c r="M81" s="971"/>
      <c r="N81" s="971">
        <v>9.0</v>
      </c>
      <c r="O81" s="905">
        <v>9.0</v>
      </c>
      <c r="P81" s="905">
        <v>9.0</v>
      </c>
      <c r="Q81" s="905">
        <v>9.0</v>
      </c>
      <c r="R81" s="905">
        <v>9.0</v>
      </c>
      <c r="S81" s="905"/>
      <c r="T81" s="971"/>
      <c r="U81" s="971">
        <v>9.0</v>
      </c>
      <c r="V81" s="905">
        <v>9.0</v>
      </c>
      <c r="W81" s="905">
        <v>9.0</v>
      </c>
      <c r="X81" s="905">
        <v>9.0</v>
      </c>
      <c r="Y81" s="905">
        <v>9.0</v>
      </c>
      <c r="Z81" s="905"/>
      <c r="AA81" s="971"/>
      <c r="AB81" s="971">
        <v>9.0</v>
      </c>
      <c r="AC81" s="905">
        <v>9.0</v>
      </c>
      <c r="AD81" s="905">
        <v>9.0</v>
      </c>
      <c r="AE81" s="905">
        <v>9.0</v>
      </c>
      <c r="AF81" s="905">
        <v>9.0</v>
      </c>
      <c r="AG81" s="905"/>
      <c r="AH81" s="971"/>
      <c r="AI81" s="971">
        <v>9.0</v>
      </c>
      <c r="AJ81" s="905">
        <v>9.0</v>
      </c>
      <c r="AK81" s="905">
        <v>9.0</v>
      </c>
      <c r="AL81" s="404">
        <f t="shared" si="14"/>
        <v>23</v>
      </c>
      <c r="AM81" s="1029"/>
    </row>
    <row r="82" ht="21.0" customHeight="1">
      <c r="A82" s="1016"/>
      <c r="B82" s="1072"/>
      <c r="C82" s="1073"/>
      <c r="D82" s="260"/>
      <c r="E82" s="1074"/>
      <c r="F82" s="1075"/>
      <c r="G82" s="1076"/>
      <c r="H82" s="1077"/>
      <c r="I82" s="1077"/>
      <c r="J82" s="1077"/>
      <c r="K82" s="1077"/>
      <c r="L82" s="1077"/>
      <c r="M82" s="1077"/>
      <c r="N82" s="1076"/>
      <c r="O82" s="1077"/>
      <c r="P82" s="1077"/>
      <c r="Q82" s="1077"/>
      <c r="R82" s="1077"/>
      <c r="S82" s="1077"/>
      <c r="T82" s="1077"/>
      <c r="U82" s="1076"/>
      <c r="V82" s="1077"/>
      <c r="W82" s="1077"/>
      <c r="X82" s="1077"/>
      <c r="Y82" s="1077"/>
      <c r="Z82" s="1077"/>
      <c r="AA82" s="1077"/>
      <c r="AB82" s="1076"/>
      <c r="AC82" s="1077"/>
      <c r="AD82" s="1077"/>
      <c r="AE82" s="1077"/>
      <c r="AF82" s="1077"/>
      <c r="AG82" s="1077"/>
      <c r="AH82" s="1077"/>
      <c r="AI82" s="1076"/>
      <c r="AJ82" s="1077"/>
      <c r="AK82" s="1077"/>
      <c r="AL82" s="237"/>
      <c r="AM82" s="237"/>
    </row>
    <row r="83" ht="18.0" customHeight="1">
      <c r="A83" s="1010">
        <v>14.0</v>
      </c>
      <c r="B83" s="19" t="s">
        <v>102</v>
      </c>
      <c r="C83" s="19" t="s">
        <v>101</v>
      </c>
      <c r="D83" s="1257" t="s">
        <v>804</v>
      </c>
      <c r="E83" s="23"/>
      <c r="F83" s="863" t="s">
        <v>792</v>
      </c>
      <c r="G83" s="971">
        <v>9.0</v>
      </c>
      <c r="H83" s="898">
        <v>12.0</v>
      </c>
      <c r="I83" s="905">
        <v>9.0</v>
      </c>
      <c r="J83" s="905">
        <v>9.0</v>
      </c>
      <c r="K83" s="898">
        <v>12.0</v>
      </c>
      <c r="L83" s="905">
        <v>9.0</v>
      </c>
      <c r="M83" s="971"/>
      <c r="N83" s="971"/>
      <c r="O83" s="898">
        <v>12.0</v>
      </c>
      <c r="P83" s="905">
        <v>9.0</v>
      </c>
      <c r="Q83" s="905">
        <v>9.0</v>
      </c>
      <c r="R83" s="905">
        <v>9.0</v>
      </c>
      <c r="S83" s="898">
        <v>12.0</v>
      </c>
      <c r="T83" s="971">
        <v>9.0</v>
      </c>
      <c r="U83" s="981"/>
      <c r="V83" s="905"/>
      <c r="W83" s="905">
        <v>9.0</v>
      </c>
      <c r="X83" s="898">
        <v>12.0</v>
      </c>
      <c r="Y83" s="905">
        <v>9.0</v>
      </c>
      <c r="Z83" s="905"/>
      <c r="AA83" s="971"/>
      <c r="AB83" s="971">
        <v>9.0</v>
      </c>
      <c r="AC83" s="898">
        <v>12.0</v>
      </c>
      <c r="AD83" s="905">
        <v>9.0</v>
      </c>
      <c r="AE83" s="905">
        <v>9.0</v>
      </c>
      <c r="AF83" s="898">
        <v>12.0</v>
      </c>
      <c r="AG83" s="905">
        <v>9.0</v>
      </c>
      <c r="AH83" s="971"/>
      <c r="AI83" s="971"/>
      <c r="AJ83" s="898">
        <v>12.0</v>
      </c>
      <c r="AK83" s="905">
        <v>9.0</v>
      </c>
      <c r="AL83" s="404">
        <f t="shared" ref="AL83:AL85" si="15">COUNT(F83:AK83)</f>
        <v>23</v>
      </c>
      <c r="AM83" s="1082"/>
    </row>
    <row r="84" ht="18.0" customHeight="1">
      <c r="A84" s="1010">
        <v>15.0</v>
      </c>
      <c r="B84" s="131" t="s">
        <v>105</v>
      </c>
      <c r="C84" s="19" t="s">
        <v>104</v>
      </c>
      <c r="D84" s="32"/>
      <c r="E84" s="23"/>
      <c r="F84" s="863" t="s">
        <v>792</v>
      </c>
      <c r="G84" s="971"/>
      <c r="H84" s="905"/>
      <c r="I84" s="905">
        <v>9.0</v>
      </c>
      <c r="J84" s="898">
        <v>12.0</v>
      </c>
      <c r="K84" s="905">
        <v>9.0</v>
      </c>
      <c r="L84" s="905"/>
      <c r="M84" s="971"/>
      <c r="N84" s="971">
        <v>9.0</v>
      </c>
      <c r="O84" s="905">
        <v>9.0</v>
      </c>
      <c r="P84" s="898">
        <v>12.0</v>
      </c>
      <c r="Q84" s="905">
        <v>9.0</v>
      </c>
      <c r="R84" s="898">
        <v>12.0</v>
      </c>
      <c r="S84" s="905">
        <v>9.0</v>
      </c>
      <c r="T84" s="971"/>
      <c r="U84" s="981"/>
      <c r="V84" s="905">
        <v>9.0</v>
      </c>
      <c r="W84" s="898">
        <v>12.0</v>
      </c>
      <c r="X84" s="905">
        <v>9.0</v>
      </c>
      <c r="Y84" s="898">
        <v>12.0</v>
      </c>
      <c r="Z84" s="905">
        <v>9.0</v>
      </c>
      <c r="AA84" s="971">
        <v>9.0</v>
      </c>
      <c r="AB84" s="971"/>
      <c r="AC84" s="905"/>
      <c r="AD84" s="905">
        <v>9.0</v>
      </c>
      <c r="AE84" s="898">
        <v>12.0</v>
      </c>
      <c r="AF84" s="905">
        <v>9.0</v>
      </c>
      <c r="AG84" s="905"/>
      <c r="AH84" s="971"/>
      <c r="AI84" s="971">
        <v>9.0</v>
      </c>
      <c r="AJ84" s="905">
        <v>9.0</v>
      </c>
      <c r="AK84" s="898">
        <v>12.0</v>
      </c>
      <c r="AL84" s="404">
        <f t="shared" si="15"/>
        <v>21</v>
      </c>
      <c r="AM84" s="1082"/>
    </row>
    <row r="85" ht="21.0" customHeight="1">
      <c r="A85" s="1010">
        <v>16.0</v>
      </c>
      <c r="B85" s="819" t="s">
        <v>858</v>
      </c>
      <c r="C85" s="1258"/>
      <c r="D85" s="71"/>
      <c r="E85" s="23"/>
      <c r="F85" s="863" t="s">
        <v>792</v>
      </c>
      <c r="G85" s="971"/>
      <c r="H85" s="905">
        <v>9.0</v>
      </c>
      <c r="I85" s="898">
        <v>12.0</v>
      </c>
      <c r="J85" s="905">
        <v>9.0</v>
      </c>
      <c r="K85" s="905">
        <v>9.0</v>
      </c>
      <c r="L85" s="898">
        <v>12.0</v>
      </c>
      <c r="M85" s="971">
        <v>9.0</v>
      </c>
      <c r="N85" s="971"/>
      <c r="O85" s="905"/>
      <c r="P85" s="905">
        <v>9.0</v>
      </c>
      <c r="Q85" s="898">
        <v>12.0</v>
      </c>
      <c r="R85" s="905">
        <v>9.0</v>
      </c>
      <c r="S85" s="905"/>
      <c r="T85" s="971"/>
      <c r="U85" s="971">
        <v>9.0</v>
      </c>
      <c r="V85" s="898">
        <v>12.0</v>
      </c>
      <c r="W85" s="905">
        <v>9.0</v>
      </c>
      <c r="X85" s="905">
        <v>9.0</v>
      </c>
      <c r="Y85" s="905">
        <v>9.0</v>
      </c>
      <c r="Z85" s="898">
        <v>12.0</v>
      </c>
      <c r="AA85" s="981"/>
      <c r="AB85" s="981"/>
      <c r="AC85" s="905">
        <v>9.0</v>
      </c>
      <c r="AD85" s="898">
        <v>12.0</v>
      </c>
      <c r="AE85" s="905">
        <v>9.0</v>
      </c>
      <c r="AF85" s="905">
        <v>9.0</v>
      </c>
      <c r="AG85" s="898">
        <v>12.0</v>
      </c>
      <c r="AH85" s="971">
        <v>9.0</v>
      </c>
      <c r="AI85" s="981"/>
      <c r="AJ85" s="905"/>
      <c r="AK85" s="905">
        <v>9.0</v>
      </c>
      <c r="AL85" s="404">
        <f t="shared" si="15"/>
        <v>22</v>
      </c>
      <c r="AM85" s="1082"/>
    </row>
    <row r="86" ht="21.0" customHeight="1">
      <c r="A86" s="1016"/>
      <c r="B86" s="1072"/>
      <c r="C86" s="1073"/>
      <c r="D86" s="260"/>
      <c r="E86" s="1074"/>
      <c r="F86" s="1075"/>
      <c r="G86" s="1076"/>
      <c r="H86" s="1077"/>
      <c r="I86" s="1077"/>
      <c r="J86" s="1077"/>
      <c r="K86" s="1077"/>
      <c r="L86" s="1077"/>
      <c r="M86" s="1077"/>
      <c r="N86" s="1076"/>
      <c r="O86" s="1077"/>
      <c r="P86" s="1077"/>
      <c r="Q86" s="1077"/>
      <c r="R86" s="1077"/>
      <c r="S86" s="1077"/>
      <c r="T86" s="1077"/>
      <c r="U86" s="1076"/>
      <c r="V86" s="1077"/>
      <c r="W86" s="1077"/>
      <c r="X86" s="1077"/>
      <c r="Y86" s="1077"/>
      <c r="Z86" s="1077"/>
      <c r="AA86" s="1077"/>
      <c r="AB86" s="1076"/>
      <c r="AC86" s="1077"/>
      <c r="AD86" s="1077"/>
      <c r="AE86" s="1077"/>
      <c r="AF86" s="1077"/>
      <c r="AG86" s="1077"/>
      <c r="AH86" s="1077"/>
      <c r="AI86" s="1076"/>
      <c r="AJ86" s="1077"/>
      <c r="AK86" s="1077"/>
      <c r="AL86" s="237"/>
      <c r="AM86" s="237"/>
    </row>
    <row r="87" ht="18.0" customHeight="1">
      <c r="A87" s="1010">
        <v>17.0</v>
      </c>
      <c r="B87" s="1291" t="s">
        <v>112</v>
      </c>
      <c r="C87" s="1260">
        <v>43665.0</v>
      </c>
      <c r="D87" s="1292" t="s">
        <v>806</v>
      </c>
      <c r="E87" s="811"/>
      <c r="F87" s="913"/>
      <c r="G87" s="971"/>
      <c r="H87" s="905">
        <v>9.0</v>
      </c>
      <c r="I87" s="905">
        <v>9.0</v>
      </c>
      <c r="J87" s="905">
        <v>9.0</v>
      </c>
      <c r="K87" s="905">
        <v>9.0</v>
      </c>
      <c r="L87" s="905">
        <v>9.0</v>
      </c>
      <c r="M87" s="971"/>
      <c r="N87" s="971"/>
      <c r="O87" s="905">
        <v>9.0</v>
      </c>
      <c r="P87" s="905">
        <v>9.0</v>
      </c>
      <c r="Q87" s="905">
        <v>9.0</v>
      </c>
      <c r="R87" s="905">
        <v>9.0</v>
      </c>
      <c r="S87" s="905">
        <v>9.0</v>
      </c>
      <c r="T87" s="971"/>
      <c r="U87" s="981"/>
      <c r="V87" s="905">
        <v>9.0</v>
      </c>
      <c r="W87" s="905">
        <v>9.0</v>
      </c>
      <c r="X87" s="905">
        <v>9.0</v>
      </c>
      <c r="Y87" s="905">
        <v>9.0</v>
      </c>
      <c r="Z87" s="905">
        <v>9.0</v>
      </c>
      <c r="AA87" s="971">
        <v>9.0</v>
      </c>
      <c r="AB87" s="981"/>
      <c r="AC87" s="905"/>
      <c r="AD87" s="905">
        <v>9.0</v>
      </c>
      <c r="AE87" s="905">
        <v>9.0</v>
      </c>
      <c r="AF87" s="905">
        <v>9.0</v>
      </c>
      <c r="AG87" s="905">
        <v>9.0</v>
      </c>
      <c r="AH87" s="971">
        <v>9.0</v>
      </c>
      <c r="AI87" s="971"/>
      <c r="AJ87" s="905"/>
      <c r="AK87" s="905">
        <v>9.0</v>
      </c>
      <c r="AL87" s="404">
        <f t="shared" ref="AL87:AL88" si="16">COUNT(F87:AK87)</f>
        <v>22</v>
      </c>
      <c r="AM87" s="1082"/>
    </row>
    <row r="88" ht="18.0" customHeight="1">
      <c r="A88" s="1010">
        <v>18.0</v>
      </c>
      <c r="B88" s="807" t="s">
        <v>859</v>
      </c>
      <c r="C88" s="1260"/>
      <c r="D88" s="71"/>
      <c r="E88" s="811"/>
      <c r="F88" s="913"/>
      <c r="G88" s="971"/>
      <c r="H88" s="905">
        <v>9.0</v>
      </c>
      <c r="I88" s="905">
        <v>9.0</v>
      </c>
      <c r="J88" s="905">
        <v>9.0</v>
      </c>
      <c r="K88" s="905">
        <v>9.0</v>
      </c>
      <c r="L88" s="905">
        <v>9.0</v>
      </c>
      <c r="M88" s="971"/>
      <c r="N88" s="971"/>
      <c r="O88" s="905"/>
      <c r="P88" s="905"/>
      <c r="Q88" s="905"/>
      <c r="R88" s="905">
        <v>9.0</v>
      </c>
      <c r="S88" s="905">
        <v>9.0</v>
      </c>
      <c r="T88" s="971">
        <v>9.0</v>
      </c>
      <c r="U88" s="971">
        <v>9.0</v>
      </c>
      <c r="V88" s="905">
        <v>9.0</v>
      </c>
      <c r="W88" s="905">
        <v>9.0</v>
      </c>
      <c r="X88" s="905">
        <v>9.0</v>
      </c>
      <c r="Y88" s="905"/>
      <c r="Z88" s="905">
        <v>9.0</v>
      </c>
      <c r="AA88" s="971">
        <v>9.0</v>
      </c>
      <c r="AB88" s="971">
        <v>9.0</v>
      </c>
      <c r="AC88" s="905">
        <v>9.0</v>
      </c>
      <c r="AD88" s="905">
        <v>9.0</v>
      </c>
      <c r="AE88" s="905">
        <v>9.0</v>
      </c>
      <c r="AF88" s="905">
        <v>9.0</v>
      </c>
      <c r="AG88" s="905">
        <v>9.0</v>
      </c>
      <c r="AH88" s="971">
        <v>9.0</v>
      </c>
      <c r="AI88" s="971">
        <v>9.0</v>
      </c>
      <c r="AJ88" s="905">
        <v>9.0</v>
      </c>
      <c r="AK88" s="905">
        <v>9.0</v>
      </c>
      <c r="AL88" s="404">
        <f t="shared" si="16"/>
        <v>24</v>
      </c>
      <c r="AM88" s="1082"/>
    </row>
    <row r="89" ht="21.0" customHeight="1">
      <c r="A89" s="1016"/>
      <c r="B89" s="1072"/>
      <c r="C89" s="1073"/>
      <c r="D89" s="260"/>
      <c r="E89" s="1074"/>
      <c r="F89" s="1075"/>
      <c r="G89" s="1076"/>
      <c r="H89" s="1077"/>
      <c r="I89" s="1077"/>
      <c r="J89" s="1077"/>
      <c r="K89" s="1077"/>
      <c r="L89" s="1077"/>
      <c r="M89" s="1077"/>
      <c r="N89" s="1076"/>
      <c r="O89" s="1077"/>
      <c r="P89" s="1077"/>
      <c r="Q89" s="1077"/>
      <c r="R89" s="1077"/>
      <c r="S89" s="1077"/>
      <c r="T89" s="1077"/>
      <c r="U89" s="1076"/>
      <c r="V89" s="1077"/>
      <c r="W89" s="1077"/>
      <c r="X89" s="1077"/>
      <c r="Y89" s="1077"/>
      <c r="Z89" s="1077"/>
      <c r="AA89" s="1077"/>
      <c r="AB89" s="1076"/>
      <c r="AC89" s="1077"/>
      <c r="AD89" s="1077"/>
      <c r="AE89" s="1077"/>
      <c r="AF89" s="1077"/>
      <c r="AG89" s="1077"/>
      <c r="AH89" s="1077"/>
      <c r="AI89" s="1076"/>
      <c r="AJ89" s="1077"/>
      <c r="AK89" s="1077"/>
      <c r="AL89" s="237"/>
      <c r="AM89" s="237"/>
    </row>
    <row r="90" ht="18.0" customHeight="1">
      <c r="A90" s="1010">
        <v>19.0</v>
      </c>
      <c r="B90" s="1259" t="s">
        <v>798</v>
      </c>
      <c r="C90" s="1260">
        <v>43748.0</v>
      </c>
      <c r="D90" s="1261" t="s">
        <v>292</v>
      </c>
      <c r="E90" s="811"/>
      <c r="F90" s="913"/>
      <c r="G90" s="971"/>
      <c r="H90" s="905">
        <v>9.0</v>
      </c>
      <c r="I90" s="905">
        <v>9.0</v>
      </c>
      <c r="J90" s="905">
        <v>9.0</v>
      </c>
      <c r="K90" s="905">
        <v>9.0</v>
      </c>
      <c r="L90" s="905">
        <v>9.0</v>
      </c>
      <c r="M90" s="971"/>
      <c r="N90" s="971"/>
      <c r="O90" s="905">
        <v>9.0</v>
      </c>
      <c r="P90" s="905">
        <v>9.0</v>
      </c>
      <c r="Q90" s="905">
        <v>9.0</v>
      </c>
      <c r="R90" s="905">
        <v>9.0</v>
      </c>
      <c r="S90" s="905">
        <v>9.0</v>
      </c>
      <c r="T90" s="971"/>
      <c r="U90" s="981"/>
      <c r="V90" s="905">
        <v>9.0</v>
      </c>
      <c r="W90" s="905">
        <v>9.0</v>
      </c>
      <c r="X90" s="905">
        <v>9.0</v>
      </c>
      <c r="Y90" s="905">
        <v>9.0</v>
      </c>
      <c r="Z90" s="905">
        <v>9.0</v>
      </c>
      <c r="AA90" s="981"/>
      <c r="AB90" s="981"/>
      <c r="AC90" s="905">
        <v>9.0</v>
      </c>
      <c r="AD90" s="905">
        <v>9.0</v>
      </c>
      <c r="AE90" s="905">
        <v>9.0</v>
      </c>
      <c r="AF90" s="905">
        <v>9.0</v>
      </c>
      <c r="AG90" s="905">
        <v>9.0</v>
      </c>
      <c r="AH90" s="971"/>
      <c r="AI90" s="971"/>
      <c r="AJ90" s="905">
        <v>9.0</v>
      </c>
      <c r="AK90" s="905">
        <v>9.0</v>
      </c>
      <c r="AL90" s="404">
        <f t="shared" ref="AL90:AL105" si="17">COUNT(F90:AK90)</f>
        <v>22</v>
      </c>
      <c r="AM90" s="1082"/>
    </row>
    <row r="91" ht="18.0" customHeight="1">
      <c r="A91" s="1010">
        <v>20.0</v>
      </c>
      <c r="B91" s="1259" t="s">
        <v>799</v>
      </c>
      <c r="C91" s="1262"/>
      <c r="D91" s="1010" t="s">
        <v>820</v>
      </c>
      <c r="E91" s="811"/>
      <c r="F91" s="863" t="s">
        <v>792</v>
      </c>
      <c r="G91" s="971"/>
      <c r="H91" s="905">
        <v>9.0</v>
      </c>
      <c r="I91" s="905">
        <v>9.0</v>
      </c>
      <c r="J91" s="905">
        <v>9.0</v>
      </c>
      <c r="K91" s="905">
        <v>9.0</v>
      </c>
      <c r="L91" s="905">
        <v>9.0</v>
      </c>
      <c r="M91" s="971"/>
      <c r="N91" s="971"/>
      <c r="O91" s="905">
        <v>9.0</v>
      </c>
      <c r="P91" s="905">
        <v>9.0</v>
      </c>
      <c r="Q91" s="905">
        <v>9.0</v>
      </c>
      <c r="R91" s="905">
        <v>9.0</v>
      </c>
      <c r="S91" s="905">
        <v>9.0</v>
      </c>
      <c r="T91" s="971"/>
      <c r="U91" s="971"/>
      <c r="V91" s="905">
        <v>9.0</v>
      </c>
      <c r="W91" s="905">
        <v>9.0</v>
      </c>
      <c r="X91" s="905">
        <v>9.0</v>
      </c>
      <c r="Y91" s="905">
        <v>9.0</v>
      </c>
      <c r="Z91" s="905">
        <v>9.0</v>
      </c>
      <c r="AA91" s="981"/>
      <c r="AB91" s="981"/>
      <c r="AC91" s="905">
        <v>9.0</v>
      </c>
      <c r="AD91" s="905">
        <v>9.0</v>
      </c>
      <c r="AE91" s="905">
        <v>9.0</v>
      </c>
      <c r="AF91" s="905">
        <v>9.0</v>
      </c>
      <c r="AG91" s="905">
        <v>9.0</v>
      </c>
      <c r="AH91" s="981"/>
      <c r="AI91" s="981"/>
      <c r="AJ91" s="905">
        <v>9.0</v>
      </c>
      <c r="AK91" s="905">
        <v>9.0</v>
      </c>
      <c r="AL91" s="404">
        <f t="shared" si="17"/>
        <v>22</v>
      </c>
      <c r="AM91" s="1082"/>
    </row>
    <row r="92" ht="18.0" customHeight="1">
      <c r="A92" s="1010">
        <v>21.0</v>
      </c>
      <c r="B92" s="1259" t="s">
        <v>800</v>
      </c>
      <c r="C92" s="1260">
        <v>43600.0</v>
      </c>
      <c r="D92" s="1261" t="s">
        <v>91</v>
      </c>
      <c r="E92" s="811"/>
      <c r="F92" s="863" t="s">
        <v>792</v>
      </c>
      <c r="G92" s="971"/>
      <c r="H92" s="905">
        <v>9.0</v>
      </c>
      <c r="I92" s="905">
        <v>9.0</v>
      </c>
      <c r="J92" s="905">
        <v>9.0</v>
      </c>
      <c r="K92" s="905">
        <v>9.0</v>
      </c>
      <c r="L92" s="905">
        <v>9.0</v>
      </c>
      <c r="M92" s="971"/>
      <c r="N92" s="971"/>
      <c r="O92" s="905">
        <v>9.0</v>
      </c>
      <c r="P92" s="905">
        <v>9.0</v>
      </c>
      <c r="Q92" s="905">
        <v>9.0</v>
      </c>
      <c r="R92" s="905">
        <v>9.0</v>
      </c>
      <c r="S92" s="905">
        <v>9.0</v>
      </c>
      <c r="T92" s="971"/>
      <c r="U92" s="981"/>
      <c r="V92" s="905">
        <v>9.0</v>
      </c>
      <c r="W92" s="905">
        <v>9.0</v>
      </c>
      <c r="X92" s="905">
        <v>9.0</v>
      </c>
      <c r="Y92" s="905">
        <v>9.0</v>
      </c>
      <c r="Z92" s="905">
        <v>9.0</v>
      </c>
      <c r="AA92" s="981"/>
      <c r="AB92" s="981"/>
      <c r="AC92" s="905">
        <v>9.0</v>
      </c>
      <c r="AD92" s="905">
        <v>9.0</v>
      </c>
      <c r="AE92" s="905">
        <v>9.0</v>
      </c>
      <c r="AF92" s="905">
        <v>9.0</v>
      </c>
      <c r="AG92" s="905">
        <v>9.0</v>
      </c>
      <c r="AH92" s="971"/>
      <c r="AI92" s="971"/>
      <c r="AJ92" s="905">
        <v>9.0</v>
      </c>
      <c r="AK92" s="905">
        <v>9.0</v>
      </c>
      <c r="AL92" s="404">
        <f t="shared" si="17"/>
        <v>22</v>
      </c>
      <c r="AM92" s="1082"/>
    </row>
    <row r="93" ht="18.0" customHeight="1">
      <c r="A93" s="1010">
        <v>22.0</v>
      </c>
      <c r="B93" s="1259" t="s">
        <v>821</v>
      </c>
      <c r="C93" s="1262">
        <v>43525.0</v>
      </c>
      <c r="D93" s="1261" t="s">
        <v>296</v>
      </c>
      <c r="E93" s="1085"/>
      <c r="F93" s="913"/>
      <c r="G93" s="971"/>
      <c r="H93" s="905">
        <v>9.0</v>
      </c>
      <c r="I93" s="905">
        <v>9.0</v>
      </c>
      <c r="J93" s="905">
        <v>9.0</v>
      </c>
      <c r="K93" s="905">
        <v>9.0</v>
      </c>
      <c r="L93" s="905">
        <v>9.0</v>
      </c>
      <c r="M93" s="971"/>
      <c r="N93" s="971"/>
      <c r="O93" s="905">
        <v>9.0</v>
      </c>
      <c r="P93" s="905">
        <v>9.0</v>
      </c>
      <c r="Q93" s="905">
        <v>9.0</v>
      </c>
      <c r="R93" s="905">
        <v>9.0</v>
      </c>
      <c r="S93" s="905">
        <v>9.0</v>
      </c>
      <c r="T93" s="971"/>
      <c r="U93" s="971"/>
      <c r="V93" s="905">
        <v>9.0</v>
      </c>
      <c r="W93" s="905">
        <v>9.0</v>
      </c>
      <c r="X93" s="905">
        <v>9.0</v>
      </c>
      <c r="Y93" s="905">
        <v>9.0</v>
      </c>
      <c r="Z93" s="905">
        <v>9.0</v>
      </c>
      <c r="AA93" s="981"/>
      <c r="AB93" s="981"/>
      <c r="AC93" s="905">
        <v>9.0</v>
      </c>
      <c r="AD93" s="905">
        <v>9.0</v>
      </c>
      <c r="AE93" s="905">
        <v>9.0</v>
      </c>
      <c r="AF93" s="905">
        <v>9.0</v>
      </c>
      <c r="AG93" s="905">
        <v>9.0</v>
      </c>
      <c r="AH93" s="981"/>
      <c r="AI93" s="981"/>
      <c r="AJ93" s="905">
        <v>9.0</v>
      </c>
      <c r="AK93" s="905">
        <v>9.0</v>
      </c>
      <c r="AL93" s="404">
        <f t="shared" si="17"/>
        <v>22</v>
      </c>
      <c r="AM93" s="1082"/>
    </row>
    <row r="94" ht="18.0" customHeight="1">
      <c r="A94" s="1010">
        <v>23.0</v>
      </c>
      <c r="B94" s="1259" t="s">
        <v>801</v>
      </c>
      <c r="C94" s="1262">
        <v>43533.0</v>
      </c>
      <c r="D94" s="1010" t="s">
        <v>867</v>
      </c>
      <c r="E94" s="1089"/>
      <c r="F94" s="863" t="s">
        <v>792</v>
      </c>
      <c r="G94" s="971"/>
      <c r="H94" s="905">
        <v>9.0</v>
      </c>
      <c r="I94" s="905">
        <v>9.0</v>
      </c>
      <c r="J94" s="905">
        <v>9.0</v>
      </c>
      <c r="K94" s="905">
        <v>9.0</v>
      </c>
      <c r="L94" s="905">
        <v>9.0</v>
      </c>
      <c r="M94" s="971"/>
      <c r="N94" s="971"/>
      <c r="O94" s="905">
        <v>9.0</v>
      </c>
      <c r="P94" s="905">
        <v>9.0</v>
      </c>
      <c r="Q94" s="905">
        <v>9.0</v>
      </c>
      <c r="R94" s="905">
        <v>9.0</v>
      </c>
      <c r="S94" s="905">
        <v>9.0</v>
      </c>
      <c r="T94" s="971"/>
      <c r="U94" s="981"/>
      <c r="V94" s="905">
        <v>9.0</v>
      </c>
      <c r="W94" s="905">
        <v>9.0</v>
      </c>
      <c r="X94" s="905">
        <v>9.0</v>
      </c>
      <c r="Y94" s="905">
        <v>9.0</v>
      </c>
      <c r="Z94" s="905">
        <v>9.0</v>
      </c>
      <c r="AA94" s="981"/>
      <c r="AB94" s="981"/>
      <c r="AC94" s="905">
        <v>9.0</v>
      </c>
      <c r="AD94" s="905">
        <v>9.0</v>
      </c>
      <c r="AE94" s="905">
        <v>9.0</v>
      </c>
      <c r="AF94" s="905">
        <v>9.0</v>
      </c>
      <c r="AG94" s="905">
        <v>9.0</v>
      </c>
      <c r="AH94" s="971"/>
      <c r="AI94" s="971"/>
      <c r="AJ94" s="905">
        <v>9.0</v>
      </c>
      <c r="AK94" s="905">
        <v>9.0</v>
      </c>
      <c r="AL94" s="404">
        <f t="shared" si="17"/>
        <v>22</v>
      </c>
      <c r="AM94" s="1082"/>
    </row>
    <row r="95" ht="18.0" customHeight="1">
      <c r="A95" s="1010">
        <v>24.0</v>
      </c>
      <c r="B95" s="1259" t="s">
        <v>802</v>
      </c>
      <c r="C95" s="1263"/>
      <c r="D95" s="1010" t="s">
        <v>757</v>
      </c>
      <c r="E95" s="1089"/>
      <c r="F95" s="863" t="s">
        <v>792</v>
      </c>
      <c r="G95" s="971"/>
      <c r="H95" s="905">
        <v>9.0</v>
      </c>
      <c r="I95" s="905">
        <v>9.0</v>
      </c>
      <c r="J95" s="905">
        <v>9.0</v>
      </c>
      <c r="K95" s="905">
        <v>9.0</v>
      </c>
      <c r="L95" s="905">
        <v>9.0</v>
      </c>
      <c r="M95" s="971"/>
      <c r="N95" s="971"/>
      <c r="O95" s="905">
        <v>9.0</v>
      </c>
      <c r="P95" s="905">
        <v>9.0</v>
      </c>
      <c r="Q95" s="905">
        <v>9.0</v>
      </c>
      <c r="R95" s="905">
        <v>9.0</v>
      </c>
      <c r="S95" s="905">
        <v>9.0</v>
      </c>
      <c r="T95" s="971"/>
      <c r="U95" s="971"/>
      <c r="V95" s="905">
        <v>9.0</v>
      </c>
      <c r="W95" s="905">
        <v>9.0</v>
      </c>
      <c r="X95" s="905">
        <v>9.0</v>
      </c>
      <c r="Y95" s="905">
        <v>9.0</v>
      </c>
      <c r="Z95" s="905">
        <v>9.0</v>
      </c>
      <c r="AA95" s="981"/>
      <c r="AB95" s="981"/>
      <c r="AC95" s="905">
        <v>9.0</v>
      </c>
      <c r="AD95" s="905">
        <v>9.0</v>
      </c>
      <c r="AE95" s="905">
        <v>9.0</v>
      </c>
      <c r="AF95" s="905">
        <v>9.0</v>
      </c>
      <c r="AG95" s="905">
        <v>9.0</v>
      </c>
      <c r="AH95" s="981"/>
      <c r="AI95" s="981"/>
      <c r="AJ95" s="905">
        <v>9.0</v>
      </c>
      <c r="AK95" s="905">
        <v>9.0</v>
      </c>
      <c r="AL95" s="404">
        <f t="shared" si="17"/>
        <v>22</v>
      </c>
      <c r="AM95" s="1082"/>
    </row>
    <row r="96" ht="18.0" customHeight="1">
      <c r="A96" s="1010">
        <v>25.0</v>
      </c>
      <c r="B96" s="1259" t="s">
        <v>803</v>
      </c>
      <c r="C96" s="1262">
        <v>43485.0</v>
      </c>
      <c r="D96" s="1264" t="s">
        <v>769</v>
      </c>
      <c r="E96" s="811"/>
      <c r="F96" s="863" t="s">
        <v>792</v>
      </c>
      <c r="G96" s="971"/>
      <c r="H96" s="905">
        <v>9.0</v>
      </c>
      <c r="I96" s="905">
        <v>9.0</v>
      </c>
      <c r="J96" s="905">
        <v>9.0</v>
      </c>
      <c r="K96" s="905">
        <v>9.0</v>
      </c>
      <c r="L96" s="905">
        <v>9.0</v>
      </c>
      <c r="M96" s="971"/>
      <c r="N96" s="971"/>
      <c r="O96" s="905">
        <v>9.0</v>
      </c>
      <c r="P96" s="905">
        <v>9.0</v>
      </c>
      <c r="Q96" s="905">
        <v>9.0</v>
      </c>
      <c r="R96" s="905">
        <v>9.0</v>
      </c>
      <c r="S96" s="905">
        <v>9.0</v>
      </c>
      <c r="T96" s="971"/>
      <c r="U96" s="981"/>
      <c r="V96" s="905">
        <v>9.0</v>
      </c>
      <c r="W96" s="905">
        <v>9.0</v>
      </c>
      <c r="X96" s="905">
        <v>9.0</v>
      </c>
      <c r="Y96" s="905">
        <v>9.0</v>
      </c>
      <c r="Z96" s="905">
        <v>9.0</v>
      </c>
      <c r="AA96" s="981"/>
      <c r="AB96" s="981"/>
      <c r="AC96" s="905">
        <v>9.0</v>
      </c>
      <c r="AD96" s="905">
        <v>9.0</v>
      </c>
      <c r="AE96" s="905">
        <v>9.0</v>
      </c>
      <c r="AF96" s="905">
        <v>9.0</v>
      </c>
      <c r="AG96" s="905">
        <v>9.0</v>
      </c>
      <c r="AH96" s="971"/>
      <c r="AI96" s="971"/>
      <c r="AJ96" s="905">
        <v>9.0</v>
      </c>
      <c r="AK96" s="905">
        <v>9.0</v>
      </c>
      <c r="AL96" s="404">
        <f t="shared" si="17"/>
        <v>22</v>
      </c>
      <c r="AM96" s="1082"/>
    </row>
    <row r="97" ht="18.0" customHeight="1">
      <c r="A97" s="1010">
        <v>26.0</v>
      </c>
      <c r="B97" s="1259" t="s">
        <v>805</v>
      </c>
      <c r="C97" s="1260">
        <v>43719.0</v>
      </c>
      <c r="D97" s="1264" t="s">
        <v>823</v>
      </c>
      <c r="E97" s="811"/>
      <c r="F97" s="913"/>
      <c r="G97" s="971"/>
      <c r="H97" s="905">
        <v>9.0</v>
      </c>
      <c r="I97" s="905">
        <v>9.0</v>
      </c>
      <c r="J97" s="905">
        <v>9.0</v>
      </c>
      <c r="K97" s="905">
        <v>9.0</v>
      </c>
      <c r="L97" s="905">
        <v>9.0</v>
      </c>
      <c r="M97" s="971"/>
      <c r="N97" s="971"/>
      <c r="O97" s="905">
        <v>9.0</v>
      </c>
      <c r="P97" s="905">
        <v>9.0</v>
      </c>
      <c r="Q97" s="905">
        <v>9.0</v>
      </c>
      <c r="R97" s="905">
        <v>9.0</v>
      </c>
      <c r="S97" s="905">
        <v>9.0</v>
      </c>
      <c r="T97" s="971"/>
      <c r="U97" s="971"/>
      <c r="V97" s="905">
        <v>9.0</v>
      </c>
      <c r="W97" s="905">
        <v>9.0</v>
      </c>
      <c r="X97" s="905">
        <v>9.0</v>
      </c>
      <c r="Y97" s="905">
        <v>9.0</v>
      </c>
      <c r="Z97" s="905">
        <v>9.0</v>
      </c>
      <c r="AA97" s="981"/>
      <c r="AB97" s="981"/>
      <c r="AC97" s="905">
        <v>9.0</v>
      </c>
      <c r="AD97" s="905">
        <v>9.0</v>
      </c>
      <c r="AE97" s="905">
        <v>9.0</v>
      </c>
      <c r="AF97" s="905">
        <v>9.0</v>
      </c>
      <c r="AG97" s="905">
        <v>9.0</v>
      </c>
      <c r="AH97" s="981"/>
      <c r="AI97" s="981"/>
      <c r="AJ97" s="905">
        <v>9.0</v>
      </c>
      <c r="AK97" s="905">
        <v>9.0</v>
      </c>
      <c r="AL97" s="404">
        <f t="shared" si="17"/>
        <v>22</v>
      </c>
      <c r="AM97" s="1082"/>
    </row>
    <row r="98" ht="18.0" customHeight="1">
      <c r="A98" s="1010">
        <v>27.0</v>
      </c>
      <c r="B98" s="1259" t="s">
        <v>807</v>
      </c>
      <c r="C98" s="1260">
        <v>43812.0</v>
      </c>
      <c r="D98" s="1261" t="s">
        <v>297</v>
      </c>
      <c r="E98" s="811"/>
      <c r="F98" s="863" t="s">
        <v>792</v>
      </c>
      <c r="G98" s="971"/>
      <c r="H98" s="905">
        <v>9.0</v>
      </c>
      <c r="I98" s="905">
        <v>9.0</v>
      </c>
      <c r="J98" s="905">
        <v>9.0</v>
      </c>
      <c r="K98" s="905">
        <v>9.0</v>
      </c>
      <c r="L98" s="905">
        <v>9.0</v>
      </c>
      <c r="M98" s="971"/>
      <c r="N98" s="971"/>
      <c r="O98" s="905">
        <v>9.0</v>
      </c>
      <c r="P98" s="905">
        <v>9.0</v>
      </c>
      <c r="Q98" s="905">
        <v>9.0</v>
      </c>
      <c r="R98" s="905">
        <v>9.0</v>
      </c>
      <c r="S98" s="905">
        <v>9.0</v>
      </c>
      <c r="T98" s="971"/>
      <c r="U98" s="981"/>
      <c r="V98" s="905">
        <v>9.0</v>
      </c>
      <c r="W98" s="905">
        <v>9.0</v>
      </c>
      <c r="X98" s="905">
        <v>9.0</v>
      </c>
      <c r="Y98" s="905">
        <v>9.0</v>
      </c>
      <c r="Z98" s="905">
        <v>9.0</v>
      </c>
      <c r="AA98" s="981"/>
      <c r="AB98" s="981"/>
      <c r="AC98" s="905">
        <v>9.0</v>
      </c>
      <c r="AD98" s="905">
        <v>9.0</v>
      </c>
      <c r="AE98" s="905">
        <v>9.0</v>
      </c>
      <c r="AF98" s="905">
        <v>9.0</v>
      </c>
      <c r="AG98" s="905">
        <v>9.0</v>
      </c>
      <c r="AH98" s="971"/>
      <c r="AI98" s="971"/>
      <c r="AJ98" s="905">
        <v>9.0</v>
      </c>
      <c r="AK98" s="905">
        <v>9.0</v>
      </c>
      <c r="AL98" s="404">
        <f t="shared" si="17"/>
        <v>22</v>
      </c>
      <c r="AM98" s="1082"/>
    </row>
    <row r="99" ht="18.0" customHeight="1">
      <c r="A99" s="1010">
        <v>28.0</v>
      </c>
      <c r="B99" s="1259" t="s">
        <v>907</v>
      </c>
      <c r="C99" s="1260"/>
      <c r="D99" s="1010" t="s">
        <v>908</v>
      </c>
      <c r="E99" s="811"/>
      <c r="F99" s="1427"/>
      <c r="G99" s="971"/>
      <c r="H99" s="905"/>
      <c r="I99" s="905"/>
      <c r="J99" s="905"/>
      <c r="K99" s="905"/>
      <c r="L99" s="905"/>
      <c r="M99" s="971"/>
      <c r="N99" s="971"/>
      <c r="O99" s="905"/>
      <c r="P99" s="905"/>
      <c r="Q99" s="905"/>
      <c r="R99" s="905"/>
      <c r="S99" s="905"/>
      <c r="T99" s="971"/>
      <c r="U99" s="981"/>
      <c r="V99" s="905">
        <v>9.0</v>
      </c>
      <c r="W99" s="905">
        <v>9.0</v>
      </c>
      <c r="X99" s="905">
        <v>9.0</v>
      </c>
      <c r="Y99" s="905">
        <v>9.0</v>
      </c>
      <c r="Z99" s="905">
        <v>9.0</v>
      </c>
      <c r="AA99" s="981"/>
      <c r="AB99" s="981"/>
      <c r="AC99" s="905">
        <v>9.0</v>
      </c>
      <c r="AD99" s="905">
        <v>9.0</v>
      </c>
      <c r="AE99" s="905">
        <v>9.0</v>
      </c>
      <c r="AF99" s="905">
        <v>9.0</v>
      </c>
      <c r="AG99" s="905">
        <v>9.0</v>
      </c>
      <c r="AH99" s="971"/>
      <c r="AI99" s="971"/>
      <c r="AJ99" s="905">
        <v>9.0</v>
      </c>
      <c r="AK99" s="905">
        <v>9.0</v>
      </c>
      <c r="AL99" s="404">
        <f t="shared" si="17"/>
        <v>12</v>
      </c>
      <c r="AM99" s="1082"/>
    </row>
    <row r="100" ht="18.0" customHeight="1">
      <c r="A100" s="1010">
        <v>29.0</v>
      </c>
      <c r="B100" s="1259" t="s">
        <v>808</v>
      </c>
      <c r="C100" s="1262">
        <v>43802.0</v>
      </c>
      <c r="D100" s="1265" t="s">
        <v>119</v>
      </c>
      <c r="E100" s="811"/>
      <c r="F100" s="913"/>
      <c r="G100" s="971"/>
      <c r="H100" s="905">
        <v>9.0</v>
      </c>
      <c r="I100" s="905">
        <v>9.0</v>
      </c>
      <c r="J100" s="905">
        <v>9.0</v>
      </c>
      <c r="K100" s="905">
        <v>9.0</v>
      </c>
      <c r="L100" s="905">
        <v>9.0</v>
      </c>
      <c r="M100" s="971"/>
      <c r="N100" s="971"/>
      <c r="O100" s="905">
        <v>9.0</v>
      </c>
      <c r="P100" s="905">
        <v>9.0</v>
      </c>
      <c r="Q100" s="905">
        <v>9.0</v>
      </c>
      <c r="R100" s="905">
        <v>9.0</v>
      </c>
      <c r="S100" s="905">
        <v>9.0</v>
      </c>
      <c r="T100" s="971"/>
      <c r="U100" s="971"/>
      <c r="V100" s="905">
        <v>9.0</v>
      </c>
      <c r="W100" s="905">
        <v>9.0</v>
      </c>
      <c r="X100" s="905">
        <v>9.0</v>
      </c>
      <c r="Y100" s="905">
        <v>9.0</v>
      </c>
      <c r="Z100" s="905">
        <v>9.0</v>
      </c>
      <c r="AA100" s="981"/>
      <c r="AB100" s="981"/>
      <c r="AC100" s="905">
        <v>9.0</v>
      </c>
      <c r="AD100" s="905">
        <v>9.0</v>
      </c>
      <c r="AE100" s="905">
        <v>9.0</v>
      </c>
      <c r="AF100" s="905">
        <v>9.0</v>
      </c>
      <c r="AG100" s="905">
        <v>9.0</v>
      </c>
      <c r="AH100" s="981"/>
      <c r="AI100" s="981"/>
      <c r="AJ100" s="905">
        <v>9.0</v>
      </c>
      <c r="AK100" s="905">
        <v>9.0</v>
      </c>
      <c r="AL100" s="404">
        <f t="shared" si="17"/>
        <v>22</v>
      </c>
      <c r="AM100" s="1082"/>
    </row>
    <row r="101" ht="18.0" customHeight="1">
      <c r="A101" s="1010">
        <v>30.0</v>
      </c>
      <c r="B101" s="1259" t="s">
        <v>809</v>
      </c>
      <c r="C101" s="1266"/>
      <c r="D101" s="1261" t="s">
        <v>810</v>
      </c>
      <c r="E101" s="811"/>
      <c r="F101" s="863" t="s">
        <v>792</v>
      </c>
      <c r="G101" s="971"/>
      <c r="H101" s="905">
        <v>9.0</v>
      </c>
      <c r="I101" s="905">
        <v>9.0</v>
      </c>
      <c r="J101" s="905">
        <v>9.0</v>
      </c>
      <c r="K101" s="905">
        <v>9.0</v>
      </c>
      <c r="L101" s="905">
        <v>9.0</v>
      </c>
      <c r="M101" s="971"/>
      <c r="N101" s="971"/>
      <c r="O101" s="905">
        <v>9.0</v>
      </c>
      <c r="P101" s="905">
        <v>9.0</v>
      </c>
      <c r="Q101" s="905">
        <v>9.0</v>
      </c>
      <c r="R101" s="905">
        <v>9.0</v>
      </c>
      <c r="S101" s="905">
        <v>9.0</v>
      </c>
      <c r="T101" s="971"/>
      <c r="U101" s="981"/>
      <c r="V101" s="905">
        <v>9.0</v>
      </c>
      <c r="W101" s="905">
        <v>9.0</v>
      </c>
      <c r="X101" s="905">
        <v>9.0</v>
      </c>
      <c r="Y101" s="905">
        <v>9.0</v>
      </c>
      <c r="Z101" s="905">
        <v>9.0</v>
      </c>
      <c r="AA101" s="981"/>
      <c r="AB101" s="981"/>
      <c r="AC101" s="905">
        <v>9.0</v>
      </c>
      <c r="AD101" s="905">
        <v>9.0</v>
      </c>
      <c r="AE101" s="905">
        <v>9.0</v>
      </c>
      <c r="AF101" s="905">
        <v>9.0</v>
      </c>
      <c r="AG101" s="905">
        <v>9.0</v>
      </c>
      <c r="AH101" s="971"/>
      <c r="AI101" s="971"/>
      <c r="AJ101" s="905">
        <v>9.0</v>
      </c>
      <c r="AK101" s="905">
        <v>9.0</v>
      </c>
      <c r="AL101" s="404">
        <f t="shared" si="17"/>
        <v>22</v>
      </c>
      <c r="AM101" s="1082"/>
    </row>
    <row r="102" ht="18.0" customHeight="1">
      <c r="A102" s="1010">
        <v>31.0</v>
      </c>
      <c r="B102" s="1259" t="s">
        <v>811</v>
      </c>
      <c r="C102" s="1263"/>
      <c r="D102" s="1261" t="s">
        <v>741</v>
      </c>
      <c r="E102" s="811"/>
      <c r="F102" s="863" t="s">
        <v>792</v>
      </c>
      <c r="G102" s="971"/>
      <c r="H102" s="905">
        <v>9.0</v>
      </c>
      <c r="I102" s="905">
        <v>9.0</v>
      </c>
      <c r="J102" s="905">
        <v>9.0</v>
      </c>
      <c r="K102" s="905">
        <v>9.0</v>
      </c>
      <c r="L102" s="905">
        <v>9.0</v>
      </c>
      <c r="M102" s="971"/>
      <c r="N102" s="971"/>
      <c r="O102" s="905">
        <v>9.0</v>
      </c>
      <c r="P102" s="905">
        <v>9.0</v>
      </c>
      <c r="Q102" s="905">
        <v>9.0</v>
      </c>
      <c r="R102" s="905">
        <v>9.0</v>
      </c>
      <c r="S102" s="905">
        <v>9.0</v>
      </c>
      <c r="T102" s="971"/>
      <c r="U102" s="971"/>
      <c r="V102" s="905">
        <v>9.0</v>
      </c>
      <c r="W102" s="905">
        <v>9.0</v>
      </c>
      <c r="X102" s="905">
        <v>9.0</v>
      </c>
      <c r="Y102" s="905">
        <v>9.0</v>
      </c>
      <c r="Z102" s="905">
        <v>9.0</v>
      </c>
      <c r="AA102" s="981"/>
      <c r="AB102" s="981"/>
      <c r="AC102" s="905">
        <v>9.0</v>
      </c>
      <c r="AD102" s="905">
        <v>9.0</v>
      </c>
      <c r="AE102" s="905">
        <v>9.0</v>
      </c>
      <c r="AF102" s="905">
        <v>9.0</v>
      </c>
      <c r="AG102" s="905">
        <v>9.0</v>
      </c>
      <c r="AH102" s="981"/>
      <c r="AI102" s="981"/>
      <c r="AJ102" s="905">
        <v>9.0</v>
      </c>
      <c r="AK102" s="905">
        <v>9.0</v>
      </c>
      <c r="AL102" s="404">
        <f t="shared" si="17"/>
        <v>22</v>
      </c>
      <c r="AM102" s="1082"/>
    </row>
    <row r="103" ht="18.0" customHeight="1">
      <c r="A103" s="1010">
        <v>32.0</v>
      </c>
      <c r="B103" s="1259" t="s">
        <v>814</v>
      </c>
      <c r="C103" s="1260">
        <v>43718.0</v>
      </c>
      <c r="D103" s="1261" t="s">
        <v>815</v>
      </c>
      <c r="E103" s="811"/>
      <c r="F103" s="913"/>
      <c r="G103" s="971"/>
      <c r="H103" s="905">
        <v>9.0</v>
      </c>
      <c r="I103" s="905">
        <v>9.0</v>
      </c>
      <c r="J103" s="905">
        <v>9.0</v>
      </c>
      <c r="K103" s="905">
        <v>9.0</v>
      </c>
      <c r="L103" s="905">
        <v>9.0</v>
      </c>
      <c r="M103" s="971"/>
      <c r="N103" s="971"/>
      <c r="O103" s="905">
        <v>9.0</v>
      </c>
      <c r="P103" s="905">
        <v>9.0</v>
      </c>
      <c r="Q103" s="905">
        <v>9.0</v>
      </c>
      <c r="R103" s="905">
        <v>9.0</v>
      </c>
      <c r="S103" s="905">
        <v>9.0</v>
      </c>
      <c r="T103" s="971"/>
      <c r="U103" s="981"/>
      <c r="V103" s="905">
        <v>9.0</v>
      </c>
      <c r="W103" s="905">
        <v>9.0</v>
      </c>
      <c r="X103" s="905">
        <v>9.0</v>
      </c>
      <c r="Y103" s="905">
        <v>9.0</v>
      </c>
      <c r="Z103" s="905">
        <v>9.0</v>
      </c>
      <c r="AA103" s="981"/>
      <c r="AB103" s="981"/>
      <c r="AC103" s="905">
        <v>9.0</v>
      </c>
      <c r="AD103" s="905">
        <v>9.0</v>
      </c>
      <c r="AE103" s="905">
        <v>9.0</v>
      </c>
      <c r="AF103" s="905">
        <v>9.0</v>
      </c>
      <c r="AG103" s="905">
        <v>9.0</v>
      </c>
      <c r="AH103" s="971"/>
      <c r="AI103" s="971"/>
      <c r="AJ103" s="905">
        <v>9.0</v>
      </c>
      <c r="AK103" s="905">
        <v>9.0</v>
      </c>
      <c r="AL103" s="404">
        <f t="shared" si="17"/>
        <v>22</v>
      </c>
      <c r="AM103" s="1082"/>
    </row>
    <row r="104" ht="18.0" customHeight="1">
      <c r="A104" s="1010">
        <v>33.0</v>
      </c>
      <c r="B104" s="1259" t="s">
        <v>812</v>
      </c>
      <c r="C104" s="1260">
        <v>43634.0</v>
      </c>
      <c r="D104" s="1010" t="s">
        <v>140</v>
      </c>
      <c r="E104" s="811"/>
      <c r="F104" s="863" t="s">
        <v>792</v>
      </c>
      <c r="G104" s="971"/>
      <c r="H104" s="905">
        <v>9.0</v>
      </c>
      <c r="I104" s="905">
        <v>9.0</v>
      </c>
      <c r="J104" s="905">
        <v>9.0</v>
      </c>
      <c r="K104" s="905">
        <v>9.0</v>
      </c>
      <c r="L104" s="905">
        <v>9.0</v>
      </c>
      <c r="M104" s="971"/>
      <c r="N104" s="971"/>
      <c r="O104" s="905">
        <v>9.0</v>
      </c>
      <c r="P104" s="905">
        <v>9.0</v>
      </c>
      <c r="Q104" s="905">
        <v>9.0</v>
      </c>
      <c r="R104" s="905">
        <v>9.0</v>
      </c>
      <c r="S104" s="905">
        <v>9.0</v>
      </c>
      <c r="T104" s="971"/>
      <c r="U104" s="971"/>
      <c r="V104" s="905">
        <v>9.0</v>
      </c>
      <c r="W104" s="905">
        <v>9.0</v>
      </c>
      <c r="X104" s="905">
        <v>9.0</v>
      </c>
      <c r="Y104" s="905">
        <v>9.0</v>
      </c>
      <c r="Z104" s="905">
        <v>9.0</v>
      </c>
      <c r="AA104" s="981"/>
      <c r="AB104" s="981"/>
      <c r="AC104" s="905">
        <v>9.0</v>
      </c>
      <c r="AD104" s="905">
        <v>9.0</v>
      </c>
      <c r="AE104" s="905">
        <v>9.0</v>
      </c>
      <c r="AF104" s="905">
        <v>9.0</v>
      </c>
      <c r="AG104" s="905">
        <v>9.0</v>
      </c>
      <c r="AH104" s="981"/>
      <c r="AI104" s="981"/>
      <c r="AJ104" s="905">
        <v>9.0</v>
      </c>
      <c r="AK104" s="905">
        <v>9.0</v>
      </c>
      <c r="AL104" s="404">
        <f t="shared" si="17"/>
        <v>22</v>
      </c>
      <c r="AM104" s="1082"/>
    </row>
    <row r="105" ht="18.0" customHeight="1">
      <c r="A105" s="1010">
        <v>34.0</v>
      </c>
      <c r="B105" s="1259" t="s">
        <v>813</v>
      </c>
      <c r="C105" s="1260">
        <v>43749.0</v>
      </c>
      <c r="D105" s="1010" t="s">
        <v>286</v>
      </c>
      <c r="E105" s="811"/>
      <c r="F105" s="863" t="s">
        <v>792</v>
      </c>
      <c r="G105" s="971"/>
      <c r="H105" s="905">
        <v>9.0</v>
      </c>
      <c r="I105" s="905">
        <v>9.0</v>
      </c>
      <c r="J105" s="905">
        <v>9.0</v>
      </c>
      <c r="K105" s="905">
        <v>9.0</v>
      </c>
      <c r="L105" s="905">
        <v>9.0</v>
      </c>
      <c r="M105" s="971"/>
      <c r="N105" s="971"/>
      <c r="O105" s="905">
        <v>9.0</v>
      </c>
      <c r="P105" s="905">
        <v>9.0</v>
      </c>
      <c r="Q105" s="905">
        <v>9.0</v>
      </c>
      <c r="R105" s="905">
        <v>9.0</v>
      </c>
      <c r="S105" s="905">
        <v>9.0</v>
      </c>
      <c r="T105" s="971"/>
      <c r="U105" s="981"/>
      <c r="V105" s="905">
        <v>9.0</v>
      </c>
      <c r="W105" s="905">
        <v>9.0</v>
      </c>
      <c r="X105" s="905">
        <v>9.0</v>
      </c>
      <c r="Y105" s="905">
        <v>9.0</v>
      </c>
      <c r="Z105" s="905">
        <v>9.0</v>
      </c>
      <c r="AA105" s="981"/>
      <c r="AB105" s="981"/>
      <c r="AC105" s="905">
        <v>9.0</v>
      </c>
      <c r="AD105" s="905">
        <v>9.0</v>
      </c>
      <c r="AE105" s="905">
        <v>9.0</v>
      </c>
      <c r="AF105" s="905">
        <v>9.0</v>
      </c>
      <c r="AG105" s="905">
        <v>9.0</v>
      </c>
      <c r="AH105" s="971"/>
      <c r="AI105" s="971"/>
      <c r="AJ105" s="905">
        <v>9.0</v>
      </c>
      <c r="AK105" s="905">
        <v>9.0</v>
      </c>
      <c r="AL105" s="404">
        <f t="shared" si="17"/>
        <v>22</v>
      </c>
      <c r="AM105" s="1082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1162"/>
      <c r="X106" s="1162"/>
      <c r="Y106" s="89"/>
      <c r="Z106" s="89"/>
      <c r="AA106" s="89"/>
      <c r="AB106" s="89"/>
      <c r="AC106" s="1163"/>
      <c r="AD106" s="1163"/>
      <c r="AE106" s="1163"/>
      <c r="AF106" s="89"/>
      <c r="AG106" s="89"/>
      <c r="AH106" s="89"/>
      <c r="AI106" s="89"/>
      <c r="AJ106" s="89"/>
      <c r="AK106" s="89"/>
      <c r="AL106" s="89"/>
      <c r="AM106" s="89"/>
    </row>
  </sheetData>
  <mergeCells count="14">
    <mergeCell ref="D73:D75"/>
    <mergeCell ref="D77:D78"/>
    <mergeCell ref="E77:E78"/>
    <mergeCell ref="D80:D81"/>
    <mergeCell ref="E80:E81"/>
    <mergeCell ref="D83:D85"/>
    <mergeCell ref="D87:D88"/>
    <mergeCell ref="C1:AJ1"/>
    <mergeCell ref="D3:D35"/>
    <mergeCell ref="F40:AL42"/>
    <mergeCell ref="P51:S51"/>
    <mergeCell ref="D66:D71"/>
    <mergeCell ref="E66:E71"/>
    <mergeCell ref="E73:E75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3.86"/>
    <col customWidth="1" min="3" max="3" width="15.43"/>
    <col customWidth="1" min="4" max="4" width="15.71"/>
    <col customWidth="1" min="5" max="5" width="24.57"/>
    <col customWidth="1" min="6" max="6" width="5.86"/>
    <col customWidth="1" min="7" max="7" width="15.14"/>
    <col customWidth="1" min="8" max="34" width="5.86"/>
    <col customWidth="1" min="35" max="35" width="8.0"/>
  </cols>
  <sheetData>
    <row r="1" ht="18.75" customHeight="1">
      <c r="A1" s="1">
        <v>12.0</v>
      </c>
      <c r="B1" s="295"/>
      <c r="C1" s="295" t="s">
        <v>966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400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967</v>
      </c>
      <c r="F2" s="155">
        <v>1.0</v>
      </c>
      <c r="G2" s="7" t="s">
        <v>968</v>
      </c>
      <c r="H2" s="327">
        <v>2.0</v>
      </c>
      <c r="I2" s="327">
        <v>3.0</v>
      </c>
      <c r="J2" s="165">
        <v>4.0</v>
      </c>
      <c r="K2" s="328">
        <v>5.0</v>
      </c>
      <c r="L2" s="328">
        <v>6.0</v>
      </c>
      <c r="M2" s="212">
        <v>7.0</v>
      </c>
      <c r="N2" s="165">
        <v>8.0</v>
      </c>
      <c r="O2" s="166">
        <v>9.0</v>
      </c>
      <c r="P2" s="166">
        <v>10.0</v>
      </c>
      <c r="Q2" s="165">
        <v>11.0</v>
      </c>
      <c r="R2" s="165">
        <v>12.0</v>
      </c>
      <c r="S2" s="165">
        <v>13.0</v>
      </c>
      <c r="T2" s="165">
        <v>14.0</v>
      </c>
      <c r="U2" s="165">
        <v>15.0</v>
      </c>
      <c r="V2" s="166">
        <v>16.0</v>
      </c>
      <c r="W2" s="166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6">
        <v>23.0</v>
      </c>
      <c r="AD2" s="166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401" t="s">
        <v>274</v>
      </c>
    </row>
    <row r="3" ht="18.0" customHeight="1">
      <c r="A3" s="19">
        <v>1.0</v>
      </c>
      <c r="B3" s="46" t="s">
        <v>722</v>
      </c>
      <c r="C3" s="358"/>
      <c r="D3" s="22" t="s">
        <v>736</v>
      </c>
      <c r="E3" s="1428" t="s">
        <v>737</v>
      </c>
      <c r="F3" s="24">
        <v>8.0</v>
      </c>
      <c r="G3" s="1429" t="s">
        <v>11</v>
      </c>
      <c r="H3" s="27">
        <v>8.0</v>
      </c>
      <c r="I3" s="27"/>
      <c r="J3" s="24"/>
      <c r="K3" s="24">
        <v>8.0</v>
      </c>
      <c r="L3" s="24">
        <v>8.0</v>
      </c>
      <c r="M3" s="35">
        <v>12.0</v>
      </c>
      <c r="N3" s="24">
        <v>8.0</v>
      </c>
      <c r="O3" s="27"/>
      <c r="P3" s="27"/>
      <c r="Q3" s="822">
        <v>12.0</v>
      </c>
      <c r="R3" s="24">
        <v>8.0</v>
      </c>
      <c r="S3" s="24">
        <v>8.0</v>
      </c>
      <c r="T3" s="24">
        <v>8.0</v>
      </c>
      <c r="U3" s="24">
        <v>8.0</v>
      </c>
      <c r="V3" s="25"/>
      <c r="W3" s="27"/>
      <c r="X3" s="24"/>
      <c r="Y3" s="24">
        <v>8.0</v>
      </c>
      <c r="Z3" s="24">
        <v>8.0</v>
      </c>
      <c r="AA3" s="24">
        <v>8.0</v>
      </c>
      <c r="AB3" s="822">
        <v>12.0</v>
      </c>
      <c r="AC3" s="27"/>
      <c r="AD3" s="27"/>
      <c r="AE3" s="822">
        <v>12.0</v>
      </c>
      <c r="AF3" s="24">
        <v>8.0</v>
      </c>
      <c r="AG3" s="24">
        <v>8.0</v>
      </c>
      <c r="AH3" s="24">
        <v>8.0</v>
      </c>
      <c r="AI3" s="404">
        <f t="shared" ref="AI3:AI29" si="1">COUNT(F3:AH3)</f>
        <v>19</v>
      </c>
    </row>
    <row r="4" ht="15.75" customHeight="1">
      <c r="A4" s="19">
        <v>2.0</v>
      </c>
      <c r="B4" s="46" t="s">
        <v>198</v>
      </c>
      <c r="C4" s="359"/>
      <c r="D4" s="32"/>
      <c r="E4" s="1428" t="s">
        <v>737</v>
      </c>
      <c r="F4" s="24">
        <v>8.0</v>
      </c>
      <c r="G4" s="23"/>
      <c r="H4" s="35">
        <v>12.0</v>
      </c>
      <c r="I4" s="27"/>
      <c r="J4" s="24"/>
      <c r="K4" s="24">
        <v>8.0</v>
      </c>
      <c r="L4" s="24">
        <v>8.0</v>
      </c>
      <c r="M4" s="35">
        <v>12.0</v>
      </c>
      <c r="N4" s="24">
        <v>8.0</v>
      </c>
      <c r="O4" s="27"/>
      <c r="P4" s="27"/>
      <c r="Q4" s="24">
        <v>8.0</v>
      </c>
      <c r="R4" s="822">
        <v>12.0</v>
      </c>
      <c r="S4" s="24">
        <v>8.0</v>
      </c>
      <c r="T4" s="24">
        <v>8.0</v>
      </c>
      <c r="U4" s="24">
        <v>8.0</v>
      </c>
      <c r="V4" s="27">
        <v>8.0</v>
      </c>
      <c r="W4" s="27"/>
      <c r="X4" s="24"/>
      <c r="Y4" s="24">
        <v>8.0</v>
      </c>
      <c r="Z4" s="24">
        <v>8.0</v>
      </c>
      <c r="AA4" s="822">
        <v>12.0</v>
      </c>
      <c r="AB4" s="24">
        <v>8.0</v>
      </c>
      <c r="AC4" s="27"/>
      <c r="AD4" s="27"/>
      <c r="AE4" s="24">
        <v>8.0</v>
      </c>
      <c r="AF4" s="822">
        <v>12.0</v>
      </c>
      <c r="AG4" s="24">
        <v>8.0</v>
      </c>
      <c r="AH4" s="24">
        <v>8.0</v>
      </c>
      <c r="AI4" s="404">
        <f t="shared" si="1"/>
        <v>20</v>
      </c>
    </row>
    <row r="5" ht="15.75" customHeight="1">
      <c r="A5" s="19">
        <v>3.0</v>
      </c>
      <c r="B5" s="1430" t="s">
        <v>723</v>
      </c>
      <c r="C5" s="358"/>
      <c r="D5" s="32"/>
      <c r="E5" s="1428" t="s">
        <v>737</v>
      </c>
      <c r="F5" s="35">
        <v>12.0</v>
      </c>
      <c r="G5" s="23"/>
      <c r="H5" s="823"/>
      <c r="I5" s="27"/>
      <c r="J5" s="24">
        <v>8.0</v>
      </c>
      <c r="K5" s="35">
        <v>12.0</v>
      </c>
      <c r="L5" s="24">
        <v>8.0</v>
      </c>
      <c r="M5" s="24">
        <v>8.0</v>
      </c>
      <c r="N5" s="24">
        <v>8.0</v>
      </c>
      <c r="O5" s="25"/>
      <c r="P5" s="27"/>
      <c r="Q5" s="820"/>
      <c r="R5" s="24">
        <v>8.0</v>
      </c>
      <c r="S5" s="1431"/>
      <c r="T5" s="490"/>
      <c r="U5" s="490"/>
      <c r="V5" s="834"/>
      <c r="W5" s="27"/>
      <c r="X5" s="490"/>
      <c r="Y5" s="490"/>
      <c r="Z5" s="1431"/>
      <c r="AA5" s="490"/>
      <c r="AB5" s="490"/>
      <c r="AC5" s="823"/>
      <c r="AD5" s="27"/>
      <c r="AE5" s="490"/>
      <c r="AF5" s="490"/>
      <c r="AG5" s="1431"/>
      <c r="AH5" s="490"/>
      <c r="AI5" s="404">
        <f t="shared" si="1"/>
        <v>7</v>
      </c>
    </row>
    <row r="6" ht="15.75" customHeight="1">
      <c r="A6" s="19">
        <v>4.0</v>
      </c>
      <c r="B6" s="819" t="s">
        <v>686</v>
      </c>
      <c r="C6" s="358"/>
      <c r="D6" s="32"/>
      <c r="E6" s="1428" t="s">
        <v>737</v>
      </c>
      <c r="F6" s="24">
        <v>8.0</v>
      </c>
      <c r="G6" s="1429" t="s">
        <v>11</v>
      </c>
      <c r="H6" s="27"/>
      <c r="I6" s="27"/>
      <c r="J6" s="35">
        <v>12.0</v>
      </c>
      <c r="K6" s="24">
        <v>8.0</v>
      </c>
      <c r="L6" s="24">
        <v>8.0</v>
      </c>
      <c r="M6" s="24">
        <v>8.0</v>
      </c>
      <c r="N6" s="24"/>
      <c r="O6" s="27"/>
      <c r="P6" s="35">
        <v>12.0</v>
      </c>
      <c r="Q6" s="24">
        <v>8.0</v>
      </c>
      <c r="R6" s="24">
        <v>8.0</v>
      </c>
      <c r="S6" s="24">
        <v>8.0</v>
      </c>
      <c r="T6" s="822">
        <v>12.0</v>
      </c>
      <c r="U6" s="24">
        <v>8.0</v>
      </c>
      <c r="V6" s="27"/>
      <c r="W6" s="25"/>
      <c r="X6" s="24">
        <v>8.0</v>
      </c>
      <c r="Y6" s="822">
        <v>12.0</v>
      </c>
      <c r="Z6" s="24">
        <v>8.0</v>
      </c>
      <c r="AA6" s="24">
        <v>8.0</v>
      </c>
      <c r="AB6" s="24"/>
      <c r="AC6" s="27"/>
      <c r="AD6" s="823">
        <v>8.0</v>
      </c>
      <c r="AE6" s="820">
        <v>8.0</v>
      </c>
      <c r="AF6" s="24">
        <v>8.0</v>
      </c>
      <c r="AG6" s="24">
        <v>8.0</v>
      </c>
      <c r="AH6" s="822">
        <v>12.0</v>
      </c>
      <c r="AI6" s="404">
        <f t="shared" si="1"/>
        <v>20</v>
      </c>
    </row>
    <row r="7" ht="15.75" customHeight="1">
      <c r="A7" s="19">
        <v>5.0</v>
      </c>
      <c r="B7" s="300" t="s">
        <v>23</v>
      </c>
      <c r="C7" s="358"/>
      <c r="D7" s="32"/>
      <c r="E7" s="1428" t="s">
        <v>737</v>
      </c>
      <c r="F7" s="24">
        <v>8.0</v>
      </c>
      <c r="G7" s="1429" t="s">
        <v>11</v>
      </c>
      <c r="H7" s="27"/>
      <c r="I7" s="27"/>
      <c r="J7" s="24">
        <v>8.0</v>
      </c>
      <c r="K7" s="24"/>
      <c r="L7" s="52"/>
      <c r="M7" s="52"/>
      <c r="N7" s="52"/>
      <c r="O7" s="52"/>
      <c r="P7" s="52"/>
      <c r="Q7" s="52"/>
      <c r="R7" s="52"/>
      <c r="S7" s="24">
        <v>8.0</v>
      </c>
      <c r="T7" s="24">
        <v>8.0</v>
      </c>
      <c r="U7" s="822">
        <v>12.0</v>
      </c>
      <c r="V7" s="27">
        <v>8.0</v>
      </c>
      <c r="W7" s="27"/>
      <c r="X7" s="24"/>
      <c r="Y7" s="24">
        <v>8.0</v>
      </c>
      <c r="Z7" s="24">
        <v>8.0</v>
      </c>
      <c r="AA7" s="24">
        <v>8.0</v>
      </c>
      <c r="AB7" s="822">
        <v>12.0</v>
      </c>
      <c r="AC7" s="27"/>
      <c r="AD7" s="27"/>
      <c r="AE7" s="24">
        <v>8.0</v>
      </c>
      <c r="AF7" s="822">
        <v>12.0</v>
      </c>
      <c r="AG7" s="24">
        <v>8.0</v>
      </c>
      <c r="AH7" s="24">
        <v>8.0</v>
      </c>
      <c r="AI7" s="404">
        <f t="shared" si="1"/>
        <v>14</v>
      </c>
    </row>
    <row r="8" ht="15.75" customHeight="1">
      <c r="A8" s="19">
        <v>6.0</v>
      </c>
      <c r="B8" s="300" t="s">
        <v>24</v>
      </c>
      <c r="C8" s="359"/>
      <c r="D8" s="32"/>
      <c r="E8" s="1428" t="s">
        <v>737</v>
      </c>
      <c r="F8" s="24">
        <v>8.0</v>
      </c>
      <c r="G8" s="23"/>
      <c r="H8" s="27"/>
      <c r="I8" s="27"/>
      <c r="J8" s="35">
        <v>12.0</v>
      </c>
      <c r="K8" s="24">
        <v>8.0</v>
      </c>
      <c r="L8" s="24"/>
      <c r="M8" s="24">
        <v>8.0</v>
      </c>
      <c r="N8" s="820">
        <v>8.0</v>
      </c>
      <c r="O8" s="27"/>
      <c r="P8" s="27">
        <v>8.0</v>
      </c>
      <c r="Q8" s="24">
        <v>8.0</v>
      </c>
      <c r="R8" s="24">
        <v>8.0</v>
      </c>
      <c r="S8" s="24">
        <v>8.0</v>
      </c>
      <c r="T8" s="24">
        <v>8.0</v>
      </c>
      <c r="U8" s="822">
        <v>12.0</v>
      </c>
      <c r="V8" s="27"/>
      <c r="W8" s="27"/>
      <c r="X8" s="822">
        <v>12.0</v>
      </c>
      <c r="Y8" s="52"/>
      <c r="Z8" s="52"/>
      <c r="AA8" s="24">
        <v>8.0</v>
      </c>
      <c r="AB8" s="24"/>
      <c r="AC8" s="27"/>
      <c r="AD8" s="822">
        <v>12.0</v>
      </c>
      <c r="AE8" s="24">
        <v>8.0</v>
      </c>
      <c r="AF8" s="24">
        <v>8.0</v>
      </c>
      <c r="AG8" s="820">
        <v>8.0</v>
      </c>
      <c r="AH8" s="24">
        <v>8.0</v>
      </c>
      <c r="AI8" s="404">
        <f t="shared" si="1"/>
        <v>18</v>
      </c>
    </row>
    <row r="9" ht="15.75" customHeight="1">
      <c r="A9" s="19">
        <v>7.0</v>
      </c>
      <c r="B9" s="829" t="s">
        <v>714</v>
      </c>
      <c r="C9" s="358"/>
      <c r="D9" s="32"/>
      <c r="E9" s="1428" t="s">
        <v>737</v>
      </c>
      <c r="F9" s="35">
        <v>12.0</v>
      </c>
      <c r="G9" s="23"/>
      <c r="H9" s="27"/>
      <c r="I9" s="27"/>
      <c r="J9" s="24">
        <v>8.0</v>
      </c>
      <c r="K9" s="24">
        <v>8.0</v>
      </c>
      <c r="L9" s="24">
        <v>8.0</v>
      </c>
      <c r="M9" s="24">
        <v>8.0</v>
      </c>
      <c r="N9" s="35">
        <v>12.0</v>
      </c>
      <c r="O9" s="27">
        <v>8.0</v>
      </c>
      <c r="P9" s="27"/>
      <c r="Q9" s="24"/>
      <c r="R9" s="822">
        <v>12.0</v>
      </c>
      <c r="S9" s="24">
        <v>8.0</v>
      </c>
      <c r="T9" s="24">
        <v>8.0</v>
      </c>
      <c r="U9" s="822">
        <v>12.0</v>
      </c>
      <c r="V9" s="27"/>
      <c r="W9" s="27"/>
      <c r="X9" s="24">
        <v>8.0</v>
      </c>
      <c r="Y9" s="24">
        <v>8.0</v>
      </c>
      <c r="Z9" s="24">
        <v>8.0</v>
      </c>
      <c r="AA9" s="822">
        <v>12.0</v>
      </c>
      <c r="AB9" s="24">
        <v>8.0</v>
      </c>
      <c r="AC9" s="822">
        <v>12.0</v>
      </c>
      <c r="AD9" s="27"/>
      <c r="AE9" s="24"/>
      <c r="AF9" s="24">
        <v>8.0</v>
      </c>
      <c r="AG9" s="24">
        <v>8.0</v>
      </c>
      <c r="AH9" s="822">
        <v>12.0</v>
      </c>
      <c r="AI9" s="404">
        <f t="shared" si="1"/>
        <v>20</v>
      </c>
    </row>
    <row r="10" ht="15.75" customHeight="1">
      <c r="A10" s="19">
        <v>8.0</v>
      </c>
      <c r="B10" s="46" t="s">
        <v>253</v>
      </c>
      <c r="C10" s="358"/>
      <c r="D10" s="32"/>
      <c r="E10" s="1428" t="s">
        <v>737</v>
      </c>
      <c r="F10" s="24">
        <v>8.0</v>
      </c>
      <c r="G10" s="1429" t="s">
        <v>11</v>
      </c>
      <c r="H10" s="35">
        <v>12.0</v>
      </c>
      <c r="I10" s="27"/>
      <c r="J10" s="24"/>
      <c r="K10" s="35">
        <v>12.0</v>
      </c>
      <c r="L10" s="24">
        <v>8.0</v>
      </c>
      <c r="M10" s="24">
        <v>8.0</v>
      </c>
      <c r="N10" s="24">
        <v>8.0</v>
      </c>
      <c r="O10" s="27"/>
      <c r="P10" s="27"/>
      <c r="Q10" s="822">
        <v>12.0</v>
      </c>
      <c r="R10" s="24">
        <v>8.0</v>
      </c>
      <c r="S10" s="822">
        <v>12.0</v>
      </c>
      <c r="T10" s="24">
        <v>8.0</v>
      </c>
      <c r="U10" s="24">
        <v>8.0</v>
      </c>
      <c r="V10" s="823">
        <v>8.0</v>
      </c>
      <c r="W10" s="27"/>
      <c r="X10" s="24"/>
      <c r="Y10" s="24">
        <v>8.0</v>
      </c>
      <c r="Z10" s="822">
        <v>12.0</v>
      </c>
      <c r="AA10" s="24">
        <v>8.0</v>
      </c>
      <c r="AB10" s="24">
        <v>8.0</v>
      </c>
      <c r="AC10" s="27"/>
      <c r="AD10" s="27"/>
      <c r="AE10" s="822">
        <v>12.0</v>
      </c>
      <c r="AF10" s="24">
        <v>8.0</v>
      </c>
      <c r="AG10" s="24">
        <v>8.0</v>
      </c>
      <c r="AH10" s="24">
        <v>8.0</v>
      </c>
      <c r="AI10" s="404">
        <f t="shared" si="1"/>
        <v>20</v>
      </c>
    </row>
    <row r="11" ht="15.75" customHeight="1">
      <c r="A11" s="19">
        <v>9.0</v>
      </c>
      <c r="B11" s="46" t="s">
        <v>25</v>
      </c>
      <c r="C11" s="358"/>
      <c r="D11" s="32"/>
      <c r="E11" s="1428" t="s">
        <v>737</v>
      </c>
      <c r="F11" s="24">
        <v>8.0</v>
      </c>
      <c r="G11" s="23"/>
      <c r="H11" s="822">
        <v>12.0</v>
      </c>
      <c r="I11" s="27"/>
      <c r="J11" s="337"/>
      <c r="K11" s="412">
        <v>8.0</v>
      </c>
      <c r="L11" s="35">
        <v>12.0</v>
      </c>
      <c r="M11" s="24">
        <v>8.0</v>
      </c>
      <c r="N11" s="24">
        <v>8.0</v>
      </c>
      <c r="O11" s="27"/>
      <c r="P11" s="27"/>
      <c r="Q11" s="24">
        <v>8.0</v>
      </c>
      <c r="R11" s="24">
        <v>8.0</v>
      </c>
      <c r="S11" s="24">
        <v>8.0</v>
      </c>
      <c r="T11" s="24">
        <v>8.0</v>
      </c>
      <c r="U11" s="828"/>
      <c r="V11" s="27"/>
      <c r="W11" s="822">
        <v>12.0</v>
      </c>
      <c r="X11" s="24">
        <v>8.0</v>
      </c>
      <c r="Y11" s="822">
        <v>12.0</v>
      </c>
      <c r="Z11" s="24">
        <v>8.0</v>
      </c>
      <c r="AA11" s="24">
        <v>8.0</v>
      </c>
      <c r="AB11" s="822">
        <v>12.0</v>
      </c>
      <c r="AC11" s="27"/>
      <c r="AD11" s="27"/>
      <c r="AE11" s="24">
        <v>8.0</v>
      </c>
      <c r="AF11" s="820">
        <v>8.0</v>
      </c>
      <c r="AG11" s="24">
        <v>8.0</v>
      </c>
      <c r="AH11" s="24">
        <v>8.0</v>
      </c>
      <c r="AI11" s="404">
        <f t="shared" si="1"/>
        <v>20</v>
      </c>
    </row>
    <row r="12" ht="15.75" customHeight="1">
      <c r="A12" s="19">
        <v>10.0</v>
      </c>
      <c r="B12" s="300" t="s">
        <v>278</v>
      </c>
      <c r="C12" s="358"/>
      <c r="D12" s="32"/>
      <c r="E12" s="838" t="s">
        <v>737</v>
      </c>
      <c r="F12" s="24">
        <v>8.0</v>
      </c>
      <c r="G12" s="1429" t="s">
        <v>11</v>
      </c>
      <c r="H12" s="27">
        <v>8.0</v>
      </c>
      <c r="I12" s="27"/>
      <c r="J12" s="14"/>
      <c r="K12" s="412">
        <v>8.0</v>
      </c>
      <c r="L12" s="24">
        <v>8.0</v>
      </c>
      <c r="M12" s="35">
        <v>12.0</v>
      </c>
      <c r="N12" s="24">
        <v>8.0</v>
      </c>
      <c r="O12" s="27"/>
      <c r="P12" s="27"/>
      <c r="Q12" s="24">
        <v>8.0</v>
      </c>
      <c r="R12" s="24">
        <v>8.0</v>
      </c>
      <c r="S12" s="24">
        <v>8.0</v>
      </c>
      <c r="T12" s="822">
        <v>12.0</v>
      </c>
      <c r="U12" s="24">
        <v>8.0</v>
      </c>
      <c r="V12" s="822">
        <v>12.0</v>
      </c>
      <c r="W12" s="27"/>
      <c r="X12" s="24"/>
      <c r="Y12" s="24">
        <v>8.0</v>
      </c>
      <c r="Z12" s="24">
        <v>8.0</v>
      </c>
      <c r="AA12" s="24">
        <v>8.0</v>
      </c>
      <c r="AB12" s="822">
        <v>12.0</v>
      </c>
      <c r="AC12" s="27"/>
      <c r="AD12" s="27"/>
      <c r="AE12" s="24">
        <v>8.0</v>
      </c>
      <c r="AF12" s="24">
        <v>8.0</v>
      </c>
      <c r="AG12" s="822">
        <v>12.0</v>
      </c>
      <c r="AH12" s="24">
        <v>8.0</v>
      </c>
      <c r="AI12" s="404">
        <f t="shared" si="1"/>
        <v>20</v>
      </c>
    </row>
    <row r="13" ht="15.75" customHeight="1">
      <c r="A13" s="19">
        <v>11.0</v>
      </c>
      <c r="B13" s="300" t="s">
        <v>200</v>
      </c>
      <c r="C13" s="359"/>
      <c r="D13" s="32"/>
      <c r="E13" s="1428" t="s">
        <v>737</v>
      </c>
      <c r="F13" s="52"/>
      <c r="G13" s="23"/>
      <c r="H13" s="52"/>
      <c r="I13" s="52"/>
      <c r="J13" s="339">
        <v>8.0</v>
      </c>
      <c r="K13" s="24">
        <v>8.0</v>
      </c>
      <c r="L13" s="24">
        <v>8.0</v>
      </c>
      <c r="M13" s="24">
        <v>8.0</v>
      </c>
      <c r="N13" s="24">
        <v>8.0</v>
      </c>
      <c r="O13" s="35">
        <v>12.0</v>
      </c>
      <c r="P13" s="27"/>
      <c r="Q13" s="24"/>
      <c r="R13" s="24">
        <v>8.0</v>
      </c>
      <c r="S13" s="822">
        <v>12.0</v>
      </c>
      <c r="T13" s="24">
        <v>8.0</v>
      </c>
      <c r="U13" s="24">
        <v>8.0</v>
      </c>
      <c r="V13" s="27"/>
      <c r="W13" s="27"/>
      <c r="X13" s="822">
        <v>12.0</v>
      </c>
      <c r="Y13" s="24">
        <v>8.0</v>
      </c>
      <c r="Z13" s="24">
        <v>8.0</v>
      </c>
      <c r="AA13" s="24">
        <v>8.0</v>
      </c>
      <c r="AB13" s="24">
        <v>8.0</v>
      </c>
      <c r="AC13" s="823">
        <v>8.0</v>
      </c>
      <c r="AD13" s="27"/>
      <c r="AE13" s="24"/>
      <c r="AF13" s="24">
        <v>8.0</v>
      </c>
      <c r="AG13" s="24">
        <v>8.0</v>
      </c>
      <c r="AH13" s="822">
        <v>12.0</v>
      </c>
      <c r="AI13" s="404">
        <f t="shared" si="1"/>
        <v>19</v>
      </c>
    </row>
    <row r="14" ht="15.75" customHeight="1">
      <c r="A14" s="19">
        <v>12.0</v>
      </c>
      <c r="B14" s="757" t="s">
        <v>720</v>
      </c>
      <c r="C14" s="359"/>
      <c r="D14" s="32"/>
      <c r="E14" s="1428" t="s">
        <v>737</v>
      </c>
      <c r="F14" s="35">
        <v>12.0</v>
      </c>
      <c r="G14" s="23"/>
      <c r="H14" s="27"/>
      <c r="I14" s="27"/>
      <c r="J14" s="24">
        <v>8.0</v>
      </c>
      <c r="K14" s="24">
        <v>8.0</v>
      </c>
      <c r="L14" s="24">
        <v>8.0</v>
      </c>
      <c r="M14" s="24">
        <v>8.0</v>
      </c>
      <c r="N14" s="24"/>
      <c r="O14" s="27"/>
      <c r="P14" s="27">
        <v>8.0</v>
      </c>
      <c r="Q14" s="24">
        <v>8.0</v>
      </c>
      <c r="R14" s="822">
        <v>12.0</v>
      </c>
      <c r="S14" s="490"/>
      <c r="T14" s="490"/>
      <c r="U14" s="490"/>
      <c r="V14" s="27"/>
      <c r="W14" s="27"/>
      <c r="X14" s="490"/>
      <c r="Y14" s="490"/>
      <c r="Z14" s="490"/>
      <c r="AA14" s="1431"/>
      <c r="AB14" s="490"/>
      <c r="AC14" s="27"/>
      <c r="AD14" s="834"/>
      <c r="AE14" s="490"/>
      <c r="AF14" s="490"/>
      <c r="AG14" s="490"/>
      <c r="AH14" s="490"/>
      <c r="AI14" s="404">
        <f t="shared" si="1"/>
        <v>8</v>
      </c>
    </row>
    <row r="15" ht="15.75" customHeight="1">
      <c r="A15" s="19">
        <v>13.0</v>
      </c>
      <c r="B15" s="480" t="s">
        <v>26</v>
      </c>
      <c r="C15" s="358"/>
      <c r="D15" s="32"/>
      <c r="E15" s="838" t="s">
        <v>737</v>
      </c>
      <c r="F15" s="24"/>
      <c r="G15" s="23"/>
      <c r="H15" s="27"/>
      <c r="I15" s="35">
        <v>12.0</v>
      </c>
      <c r="J15" s="24">
        <v>8.0</v>
      </c>
      <c r="K15" s="24"/>
      <c r="L15" s="24"/>
      <c r="M15" s="24">
        <v>8.0</v>
      </c>
      <c r="N15" s="35">
        <v>12.0</v>
      </c>
      <c r="O15" s="27"/>
      <c r="P15" s="27"/>
      <c r="Q15" s="822">
        <v>12.0</v>
      </c>
      <c r="R15" s="24">
        <v>8.0</v>
      </c>
      <c r="S15" s="24">
        <v>8.0</v>
      </c>
      <c r="T15" s="24">
        <v>8.0</v>
      </c>
      <c r="U15" s="820">
        <v>8.0</v>
      </c>
      <c r="V15" s="27"/>
      <c r="W15" s="822">
        <v>12.0</v>
      </c>
      <c r="X15" s="24">
        <v>8.0</v>
      </c>
      <c r="Y15" s="24">
        <v>8.0</v>
      </c>
      <c r="Z15" s="822">
        <v>12.0</v>
      </c>
      <c r="AA15" s="24">
        <v>8.0</v>
      </c>
      <c r="AB15" s="24">
        <v>8.0</v>
      </c>
      <c r="AC15" s="27"/>
      <c r="AD15" s="823">
        <v>8.0</v>
      </c>
      <c r="AE15" s="822">
        <v>12.0</v>
      </c>
      <c r="AF15" s="24">
        <v>8.0</v>
      </c>
      <c r="AG15" s="24">
        <v>8.0</v>
      </c>
      <c r="AH15" s="24">
        <v>8.0</v>
      </c>
      <c r="AI15" s="404">
        <f t="shared" si="1"/>
        <v>20</v>
      </c>
    </row>
    <row r="16" ht="15.75" customHeight="1">
      <c r="A16" s="19">
        <v>14.0</v>
      </c>
      <c r="B16" s="46" t="s">
        <v>27</v>
      </c>
      <c r="C16" s="359"/>
      <c r="D16" s="32"/>
      <c r="E16" s="1428" t="s">
        <v>737</v>
      </c>
      <c r="F16" s="52"/>
      <c r="G16" s="23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24">
        <v>8.0</v>
      </c>
      <c r="V16" s="35">
        <v>12.0</v>
      </c>
      <c r="W16" s="27"/>
      <c r="X16" s="24"/>
      <c r="Y16" s="822">
        <v>12.0</v>
      </c>
      <c r="Z16" s="24">
        <v>8.0</v>
      </c>
      <c r="AA16" s="24">
        <v>8.0</v>
      </c>
      <c r="AB16" s="822">
        <v>12.0</v>
      </c>
      <c r="AC16" s="27"/>
      <c r="AD16" s="27"/>
      <c r="AE16" s="24">
        <v>8.0</v>
      </c>
      <c r="AF16" s="822">
        <v>12.0</v>
      </c>
      <c r="AG16" s="24">
        <v>8.0</v>
      </c>
      <c r="AH16" s="24">
        <v>8.0</v>
      </c>
      <c r="AI16" s="404">
        <f t="shared" si="1"/>
        <v>10</v>
      </c>
    </row>
    <row r="17" ht="15.75" customHeight="1">
      <c r="A17" s="19">
        <v>15.0</v>
      </c>
      <c r="B17" s="46" t="s">
        <v>28</v>
      </c>
      <c r="C17" s="359"/>
      <c r="D17" s="32"/>
      <c r="E17" s="1428" t="s">
        <v>737</v>
      </c>
      <c r="F17" s="24">
        <v>8.0</v>
      </c>
      <c r="G17" s="23"/>
      <c r="H17" s="27"/>
      <c r="I17" s="27"/>
      <c r="J17" s="35">
        <v>12.0</v>
      </c>
      <c r="K17" s="24">
        <v>8.0</v>
      </c>
      <c r="L17" s="24">
        <v>8.0</v>
      </c>
      <c r="M17" s="24">
        <v>8.0</v>
      </c>
      <c r="N17" s="334"/>
      <c r="O17" s="822">
        <v>12.0</v>
      </c>
      <c r="P17" s="27"/>
      <c r="Q17" s="24"/>
      <c r="R17" s="41"/>
      <c r="S17" s="41"/>
      <c r="T17" s="838"/>
      <c r="U17" s="821"/>
      <c r="V17" s="27"/>
      <c r="W17" s="27"/>
      <c r="X17" s="838"/>
      <c r="Y17" s="41"/>
      <c r="Z17" s="41"/>
      <c r="AA17" s="41"/>
      <c r="AB17" s="41"/>
      <c r="AC17" s="834"/>
      <c r="AD17" s="27"/>
      <c r="AE17" s="41"/>
      <c r="AF17" s="41"/>
      <c r="AG17" s="838"/>
      <c r="AH17" s="24"/>
      <c r="AI17" s="404">
        <f t="shared" si="1"/>
        <v>6</v>
      </c>
    </row>
    <row r="18" ht="15.75" customHeight="1">
      <c r="A18" s="19">
        <v>16.0</v>
      </c>
      <c r="B18" s="58" t="s">
        <v>312</v>
      </c>
      <c r="C18" s="359"/>
      <c r="D18" s="32"/>
      <c r="E18" s="1428" t="s">
        <v>737</v>
      </c>
      <c r="F18" s="24">
        <v>8.0</v>
      </c>
      <c r="G18" s="1429" t="s">
        <v>11</v>
      </c>
      <c r="H18" s="35">
        <v>12.0</v>
      </c>
      <c r="I18" s="27"/>
      <c r="J18" s="24"/>
      <c r="K18" s="24">
        <v>8.0</v>
      </c>
      <c r="L18" s="35">
        <v>12.0</v>
      </c>
      <c r="M18" s="24">
        <v>8.0</v>
      </c>
      <c r="N18" s="24">
        <v>8.0</v>
      </c>
      <c r="O18" s="35">
        <v>12.0</v>
      </c>
      <c r="P18" s="27"/>
      <c r="Q18" s="24"/>
      <c r="R18" s="24">
        <v>8.0</v>
      </c>
      <c r="S18" s="24">
        <v>8.0</v>
      </c>
      <c r="T18" s="822">
        <v>12.0</v>
      </c>
      <c r="U18" s="24">
        <v>8.0</v>
      </c>
      <c r="V18" s="27"/>
      <c r="W18" s="27"/>
      <c r="X18" s="24">
        <v>8.0</v>
      </c>
      <c r="Y18" s="24">
        <v>8.0</v>
      </c>
      <c r="Z18" s="24">
        <v>8.0</v>
      </c>
      <c r="AA18" s="24">
        <v>8.0</v>
      </c>
      <c r="AB18" s="24">
        <v>8.0</v>
      </c>
      <c r="AC18" s="822">
        <v>12.0</v>
      </c>
      <c r="AD18" s="27"/>
      <c r="AE18" s="24"/>
      <c r="AF18" s="24">
        <v>8.0</v>
      </c>
      <c r="AG18" s="24">
        <v>8.0</v>
      </c>
      <c r="AH18" s="822">
        <v>12.0</v>
      </c>
      <c r="AI18" s="404">
        <f t="shared" si="1"/>
        <v>20</v>
      </c>
    </row>
    <row r="19" ht="15.75" customHeight="1">
      <c r="A19" s="19">
        <v>17.0</v>
      </c>
      <c r="B19" s="46" t="s">
        <v>721</v>
      </c>
      <c r="C19" s="362"/>
      <c r="D19" s="32"/>
      <c r="E19" s="1428" t="s">
        <v>737</v>
      </c>
      <c r="F19" s="24">
        <v>8.0</v>
      </c>
      <c r="G19" s="23"/>
      <c r="H19" s="27"/>
      <c r="I19" s="27"/>
      <c r="J19" s="24">
        <v>8.0</v>
      </c>
      <c r="K19" s="24">
        <v>8.0</v>
      </c>
      <c r="L19" s="24">
        <v>8.0</v>
      </c>
      <c r="M19" s="35">
        <v>12.0</v>
      </c>
      <c r="N19" s="24">
        <v>8.0</v>
      </c>
      <c r="O19" s="27">
        <v>8.0</v>
      </c>
      <c r="P19" s="27"/>
      <c r="Q19" s="24"/>
      <c r="R19" s="24">
        <v>8.0</v>
      </c>
      <c r="S19" s="822">
        <v>12.0</v>
      </c>
      <c r="T19" s="303"/>
      <c r="U19" s="24">
        <v>8.0</v>
      </c>
      <c r="V19" s="27"/>
      <c r="W19" s="27"/>
      <c r="X19" s="24">
        <v>8.0</v>
      </c>
      <c r="Y19" s="24">
        <v>8.0</v>
      </c>
      <c r="Z19" s="24">
        <v>8.0</v>
      </c>
      <c r="AA19" s="820">
        <v>8.0</v>
      </c>
      <c r="AB19" s="24">
        <v>8.0</v>
      </c>
      <c r="AC19" s="822">
        <v>12.0</v>
      </c>
      <c r="AD19" s="27"/>
      <c r="AE19" s="24"/>
      <c r="AF19" s="24">
        <v>8.0</v>
      </c>
      <c r="AG19" s="24">
        <v>8.0</v>
      </c>
      <c r="AH19" s="24">
        <v>8.0</v>
      </c>
      <c r="AI19" s="404">
        <f t="shared" si="1"/>
        <v>19</v>
      </c>
    </row>
    <row r="20" ht="15.75" customHeight="1">
      <c r="A20" s="19">
        <v>18.0</v>
      </c>
      <c r="B20" s="300" t="s">
        <v>32</v>
      </c>
      <c r="C20" s="359"/>
      <c r="D20" s="32"/>
      <c r="E20" s="838" t="s">
        <v>737</v>
      </c>
      <c r="F20" s="35">
        <v>12.0</v>
      </c>
      <c r="G20" s="23"/>
      <c r="H20" s="27"/>
      <c r="I20" s="27"/>
      <c r="J20" s="24">
        <v>8.0</v>
      </c>
      <c r="K20" s="24"/>
      <c r="L20" s="35">
        <v>12.0</v>
      </c>
      <c r="M20" s="24">
        <v>8.0</v>
      </c>
      <c r="N20" s="24">
        <v>8.0</v>
      </c>
      <c r="O20" s="35">
        <v>12.0</v>
      </c>
      <c r="P20" s="27"/>
      <c r="Q20" s="820">
        <v>8.0</v>
      </c>
      <c r="R20" s="822">
        <v>12.0</v>
      </c>
      <c r="S20" s="24">
        <v>8.0</v>
      </c>
      <c r="T20" s="24">
        <v>8.0</v>
      </c>
      <c r="U20" s="822">
        <v>12.0</v>
      </c>
      <c r="V20" s="27"/>
      <c r="W20" s="27"/>
      <c r="X20" s="24">
        <v>8.0</v>
      </c>
      <c r="Y20" s="24">
        <v>8.0</v>
      </c>
      <c r="Z20" s="822">
        <v>12.0</v>
      </c>
      <c r="AA20" s="24">
        <v>8.0</v>
      </c>
      <c r="AB20" s="24">
        <v>8.0</v>
      </c>
      <c r="AC20" s="823">
        <v>8.0</v>
      </c>
      <c r="AD20" s="27"/>
      <c r="AE20" s="24"/>
      <c r="AF20" s="24">
        <v>8.0</v>
      </c>
      <c r="AG20" s="24">
        <v>8.0</v>
      </c>
      <c r="AH20" s="820">
        <v>8.0</v>
      </c>
      <c r="AI20" s="404">
        <f t="shared" si="1"/>
        <v>20</v>
      </c>
    </row>
    <row r="21" ht="15.75" customHeight="1">
      <c r="A21" s="19">
        <v>19.0</v>
      </c>
      <c r="B21" s="300" t="s">
        <v>33</v>
      </c>
      <c r="C21" s="380"/>
      <c r="D21" s="32"/>
      <c r="E21" s="1428" t="s">
        <v>737</v>
      </c>
      <c r="F21" s="24">
        <v>8.0</v>
      </c>
      <c r="G21" s="23"/>
      <c r="H21" s="27">
        <v>8.0</v>
      </c>
      <c r="I21" s="27"/>
      <c r="J21" s="24"/>
      <c r="K21" s="35">
        <v>12.0</v>
      </c>
      <c r="L21" s="24">
        <v>8.0</v>
      </c>
      <c r="M21" s="24">
        <v>8.0</v>
      </c>
      <c r="N21" s="24">
        <v>8.0</v>
      </c>
      <c r="O21" s="27"/>
      <c r="P21" s="27"/>
      <c r="Q21" s="822">
        <v>12.0</v>
      </c>
      <c r="R21" s="24">
        <v>8.0</v>
      </c>
      <c r="S21" s="24">
        <v>8.0</v>
      </c>
      <c r="T21" s="24">
        <v>8.0</v>
      </c>
      <c r="U21" s="822">
        <v>12.0</v>
      </c>
      <c r="V21" s="27"/>
      <c r="W21" s="27"/>
      <c r="X21" s="822">
        <v>12.0</v>
      </c>
      <c r="Y21" s="820">
        <v>8.0</v>
      </c>
      <c r="Z21" s="24">
        <v>8.0</v>
      </c>
      <c r="AA21" s="24">
        <v>8.0</v>
      </c>
      <c r="AB21" s="24">
        <v>8.0</v>
      </c>
      <c r="AC21" s="27"/>
      <c r="AD21" s="27"/>
      <c r="AE21" s="822">
        <v>12.0</v>
      </c>
      <c r="AF21" s="24">
        <v>8.0</v>
      </c>
      <c r="AG21" s="24">
        <v>8.0</v>
      </c>
      <c r="AH21" s="24">
        <v>8.0</v>
      </c>
      <c r="AI21" s="404">
        <f t="shared" si="1"/>
        <v>20</v>
      </c>
    </row>
    <row r="22" ht="15.75" customHeight="1">
      <c r="A22" s="19">
        <v>20.0</v>
      </c>
      <c r="B22" s="300" t="s">
        <v>313</v>
      </c>
      <c r="C22" s="364"/>
      <c r="D22" s="32"/>
      <c r="E22" s="838" t="s">
        <v>737</v>
      </c>
      <c r="F22" s="24"/>
      <c r="G22" s="23"/>
      <c r="H22" s="27"/>
      <c r="I22" s="35">
        <v>12.0</v>
      </c>
      <c r="J22" s="24">
        <v>8.0</v>
      </c>
      <c r="K22" s="35">
        <v>12.0</v>
      </c>
      <c r="L22" s="24">
        <v>8.0</v>
      </c>
      <c r="M22" s="24">
        <v>8.0</v>
      </c>
      <c r="N22" s="35">
        <v>12.0</v>
      </c>
      <c r="O22" s="27"/>
      <c r="P22" s="27"/>
      <c r="Q22" s="24">
        <v>8.0</v>
      </c>
      <c r="R22" s="24">
        <v>8.0</v>
      </c>
      <c r="S22" s="24">
        <v>8.0</v>
      </c>
      <c r="T22" s="24">
        <v>8.0</v>
      </c>
      <c r="U22" s="24"/>
      <c r="V22" s="27"/>
      <c r="W22" s="823">
        <v>8.0</v>
      </c>
      <c r="X22" s="822">
        <v>12.0</v>
      </c>
      <c r="Y22" s="24">
        <v>8.0</v>
      </c>
      <c r="Z22" s="24">
        <v>8.0</v>
      </c>
      <c r="AA22" s="24">
        <v>8.0</v>
      </c>
      <c r="AB22" s="24">
        <v>8.0</v>
      </c>
      <c r="AC22" s="823">
        <v>8.0</v>
      </c>
      <c r="AD22" s="27"/>
      <c r="AE22" s="24">
        <v>8.0</v>
      </c>
      <c r="AF22" s="822">
        <v>12.0</v>
      </c>
      <c r="AG22" s="24"/>
      <c r="AH22" s="24"/>
      <c r="AI22" s="404">
        <f t="shared" si="1"/>
        <v>19</v>
      </c>
    </row>
    <row r="23" ht="15.75" customHeight="1">
      <c r="A23" s="19">
        <v>21.0</v>
      </c>
      <c r="B23" s="300" t="s">
        <v>684</v>
      </c>
      <c r="C23" s="364"/>
      <c r="D23" s="32"/>
      <c r="E23" s="1428" t="s">
        <v>737</v>
      </c>
      <c r="F23" s="24"/>
      <c r="G23" s="1429" t="s">
        <v>11</v>
      </c>
      <c r="H23" s="27"/>
      <c r="I23" s="27">
        <v>8.0</v>
      </c>
      <c r="J23" s="35">
        <v>12.0</v>
      </c>
      <c r="K23" s="24">
        <v>8.0</v>
      </c>
      <c r="L23" s="24"/>
      <c r="M23" s="67"/>
      <c r="N23" s="24">
        <v>8.0</v>
      </c>
      <c r="O23" s="823">
        <v>8.0</v>
      </c>
      <c r="P23" s="822">
        <v>12.0</v>
      </c>
      <c r="Q23" s="830"/>
      <c r="R23" s="52"/>
      <c r="S23" s="52"/>
      <c r="T23" s="52"/>
      <c r="U23" s="52"/>
      <c r="V23" s="52"/>
      <c r="W23" s="830"/>
      <c r="X23" s="52"/>
      <c r="Y23" s="52"/>
      <c r="Z23" s="52"/>
      <c r="AA23" s="52"/>
      <c r="AB23" s="830"/>
      <c r="AC23" s="52"/>
      <c r="AD23" s="52"/>
      <c r="AE23" s="52"/>
      <c r="AF23" s="303"/>
      <c r="AG23" s="1432"/>
      <c r="AH23" s="303"/>
      <c r="AI23" s="404">
        <f t="shared" si="1"/>
        <v>6</v>
      </c>
    </row>
    <row r="24" ht="15.75" customHeight="1">
      <c r="A24" s="19">
        <v>22.0</v>
      </c>
      <c r="B24" s="300" t="s">
        <v>165</v>
      </c>
      <c r="C24" s="364"/>
      <c r="D24" s="32"/>
      <c r="E24" s="838" t="s">
        <v>737</v>
      </c>
      <c r="F24" s="24">
        <v>8.0</v>
      </c>
      <c r="G24" s="1429" t="s">
        <v>11</v>
      </c>
      <c r="H24" s="27"/>
      <c r="I24" s="27"/>
      <c r="J24" s="35">
        <v>12.0</v>
      </c>
      <c r="K24" s="24">
        <v>8.0</v>
      </c>
      <c r="L24" s="24">
        <v>8.0</v>
      </c>
      <c r="M24" s="24">
        <v>8.0</v>
      </c>
      <c r="N24" s="35">
        <v>12.0</v>
      </c>
      <c r="O24" s="27"/>
      <c r="P24" s="27"/>
      <c r="Q24" s="24">
        <v>8.0</v>
      </c>
      <c r="R24" s="822">
        <v>12.0</v>
      </c>
      <c r="S24" s="24">
        <v>8.0</v>
      </c>
      <c r="T24" s="24">
        <v>8.0</v>
      </c>
      <c r="U24" s="24">
        <v>8.0</v>
      </c>
      <c r="V24" s="822">
        <v>12.0</v>
      </c>
      <c r="W24" s="27"/>
      <c r="X24" s="24"/>
      <c r="Y24" s="24">
        <v>8.0</v>
      </c>
      <c r="Z24" s="24">
        <v>8.0</v>
      </c>
      <c r="AA24" s="822">
        <v>12.0</v>
      </c>
      <c r="AB24" s="24">
        <v>8.0</v>
      </c>
      <c r="AC24" s="27"/>
      <c r="AD24" s="27"/>
      <c r="AE24" s="24">
        <v>8.0</v>
      </c>
      <c r="AF24" s="24">
        <v>8.0</v>
      </c>
      <c r="AG24" s="24">
        <v>8.0</v>
      </c>
      <c r="AH24" s="822">
        <v>12.0</v>
      </c>
      <c r="AI24" s="404">
        <f t="shared" si="1"/>
        <v>20</v>
      </c>
    </row>
    <row r="25" ht="15.75" customHeight="1">
      <c r="A25" s="46">
        <v>23.0</v>
      </c>
      <c r="B25" s="300" t="s">
        <v>36</v>
      </c>
      <c r="C25" s="377"/>
      <c r="D25" s="32"/>
      <c r="E25" s="1428" t="s">
        <v>737</v>
      </c>
      <c r="F25" s="24">
        <v>8.0</v>
      </c>
      <c r="G25" s="23"/>
      <c r="H25" s="27"/>
      <c r="I25" s="27"/>
      <c r="J25" s="24">
        <v>8.0</v>
      </c>
      <c r="K25" s="23"/>
      <c r="L25" s="41"/>
      <c r="M25" s="41"/>
      <c r="N25" s="820">
        <v>8.0</v>
      </c>
      <c r="O25" s="27"/>
      <c r="P25" s="27"/>
      <c r="Q25" s="24">
        <v>8.0</v>
      </c>
      <c r="R25" s="24">
        <v>8.0</v>
      </c>
      <c r="S25" s="822">
        <v>12.0</v>
      </c>
      <c r="T25" s="24">
        <v>8.0</v>
      </c>
      <c r="U25" s="24">
        <v>8.0</v>
      </c>
      <c r="V25" s="27"/>
      <c r="W25" s="27"/>
      <c r="X25" s="24">
        <v>8.0</v>
      </c>
      <c r="Y25" s="24">
        <v>8.0</v>
      </c>
      <c r="Z25" s="822">
        <v>12.0</v>
      </c>
      <c r="AA25" s="24">
        <v>8.0</v>
      </c>
      <c r="AB25" s="24">
        <v>8.0</v>
      </c>
      <c r="AC25" s="27"/>
      <c r="AD25" s="27"/>
      <c r="AE25" s="820">
        <v>8.0</v>
      </c>
      <c r="AF25" s="820">
        <v>8.0</v>
      </c>
      <c r="AG25" s="820">
        <v>8.0</v>
      </c>
      <c r="AH25" s="52"/>
      <c r="AI25" s="404">
        <f t="shared" si="1"/>
        <v>16</v>
      </c>
    </row>
    <row r="26" ht="15.75" customHeight="1">
      <c r="A26" s="717">
        <v>24.0</v>
      </c>
      <c r="B26" s="829" t="s">
        <v>687</v>
      </c>
      <c r="C26" s="377"/>
      <c r="D26" s="32"/>
      <c r="E26" s="1428" t="s">
        <v>737</v>
      </c>
      <c r="F26" s="24"/>
      <c r="G26" s="1429" t="s">
        <v>11</v>
      </c>
      <c r="H26" s="27"/>
      <c r="I26" s="35">
        <v>12.0</v>
      </c>
      <c r="J26" s="24">
        <v>8.0</v>
      </c>
      <c r="K26" s="24">
        <v>8.0</v>
      </c>
      <c r="L26" s="820">
        <v>8.0</v>
      </c>
      <c r="M26" s="24">
        <v>8.0</v>
      </c>
      <c r="N26" s="24">
        <v>8.0</v>
      </c>
      <c r="O26" s="27"/>
      <c r="P26" s="27"/>
      <c r="Q26" s="822">
        <v>12.0</v>
      </c>
      <c r="R26" s="24">
        <v>8.0</v>
      </c>
      <c r="S26" s="24">
        <v>8.0</v>
      </c>
      <c r="T26" s="822">
        <v>12.0</v>
      </c>
      <c r="U26" s="24"/>
      <c r="V26" s="27"/>
      <c r="W26" s="823">
        <v>8.0</v>
      </c>
      <c r="X26" s="303"/>
      <c r="Y26" s="1432"/>
      <c r="Z26" s="24">
        <v>8.0</v>
      </c>
      <c r="AA26" s="24">
        <v>8.0</v>
      </c>
      <c r="AB26" s="24">
        <v>8.0</v>
      </c>
      <c r="AC26" s="27"/>
      <c r="AD26" s="27"/>
      <c r="AE26" s="24">
        <v>8.0</v>
      </c>
      <c r="AF26" s="822">
        <v>12.0</v>
      </c>
      <c r="AG26" s="24">
        <v>8.0</v>
      </c>
      <c r="AH26" s="24">
        <v>8.0</v>
      </c>
      <c r="AI26" s="404">
        <f t="shared" si="1"/>
        <v>18</v>
      </c>
    </row>
    <row r="27" ht="15.75" customHeight="1">
      <c r="A27" s="46">
        <v>25.0</v>
      </c>
      <c r="B27" s="300" t="s">
        <v>37</v>
      </c>
      <c r="C27" s="377"/>
      <c r="D27" s="32"/>
      <c r="E27" s="1428" t="s">
        <v>737</v>
      </c>
      <c r="F27" s="35">
        <v>12.0</v>
      </c>
      <c r="G27" s="23"/>
      <c r="H27" s="27"/>
      <c r="I27" s="27"/>
      <c r="J27" s="24">
        <v>8.0</v>
      </c>
      <c r="K27" s="24">
        <v>8.0</v>
      </c>
      <c r="L27" s="35">
        <v>12.0</v>
      </c>
      <c r="M27" s="24">
        <v>8.0</v>
      </c>
      <c r="N27" s="820">
        <v>8.0</v>
      </c>
      <c r="O27" s="27"/>
      <c r="P27" s="35">
        <v>12.0</v>
      </c>
      <c r="Q27" s="24">
        <v>8.0</v>
      </c>
      <c r="R27" s="24">
        <v>8.0</v>
      </c>
      <c r="S27" s="24">
        <v>8.0</v>
      </c>
      <c r="T27" s="24">
        <v>8.0</v>
      </c>
      <c r="U27" s="828"/>
      <c r="V27" s="27"/>
      <c r="W27" s="27"/>
      <c r="X27" s="820">
        <v>8.0</v>
      </c>
      <c r="Y27" s="822">
        <v>12.0</v>
      </c>
      <c r="Z27" s="24">
        <v>8.0</v>
      </c>
      <c r="AA27" s="822">
        <v>12.0</v>
      </c>
      <c r="AB27" s="24"/>
      <c r="AC27" s="27"/>
      <c r="AD27" s="822">
        <v>12.0</v>
      </c>
      <c r="AE27" s="24">
        <v>8.0</v>
      </c>
      <c r="AF27" s="24">
        <v>8.0</v>
      </c>
      <c r="AG27" s="822">
        <v>12.0</v>
      </c>
      <c r="AH27" s="24">
        <v>8.0</v>
      </c>
      <c r="AI27" s="404">
        <f t="shared" si="1"/>
        <v>20</v>
      </c>
    </row>
    <row r="28" ht="15.75" customHeight="1">
      <c r="A28" s="46">
        <v>26.0</v>
      </c>
      <c r="B28" s="300" t="s">
        <v>226</v>
      </c>
      <c r="C28" s="377"/>
      <c r="D28" s="32"/>
      <c r="E28" s="1428" t="s">
        <v>737</v>
      </c>
      <c r="F28" s="24">
        <v>8.0</v>
      </c>
      <c r="G28" s="1429" t="s">
        <v>243</v>
      </c>
      <c r="H28" s="27"/>
      <c r="I28" s="27"/>
      <c r="J28" s="24">
        <v>8.0</v>
      </c>
      <c r="K28" s="24">
        <v>8.0</v>
      </c>
      <c r="L28" s="24">
        <v>8.0</v>
      </c>
      <c r="M28" s="24">
        <v>8.0</v>
      </c>
      <c r="N28" s="24">
        <v>8.0</v>
      </c>
      <c r="O28" s="27"/>
      <c r="P28" s="27"/>
      <c r="Q28" s="24">
        <v>8.0</v>
      </c>
      <c r="R28" s="24">
        <v>8.0</v>
      </c>
      <c r="S28" s="24">
        <v>8.0</v>
      </c>
      <c r="T28" s="24">
        <v>8.0</v>
      </c>
      <c r="U28" s="24">
        <v>8.0</v>
      </c>
      <c r="V28" s="27"/>
      <c r="W28" s="27"/>
      <c r="X28" s="24">
        <v>8.0</v>
      </c>
      <c r="Y28" s="24">
        <v>8.0</v>
      </c>
      <c r="Z28" s="24">
        <v>8.0</v>
      </c>
      <c r="AA28" s="24">
        <v>8.0</v>
      </c>
      <c r="AB28" s="24">
        <v>8.0</v>
      </c>
      <c r="AC28" s="27"/>
      <c r="AD28" s="27"/>
      <c r="AE28" s="24">
        <v>8.0</v>
      </c>
      <c r="AF28" s="24">
        <v>8.0</v>
      </c>
      <c r="AG28" s="24">
        <v>8.0</v>
      </c>
      <c r="AH28" s="24">
        <v>8.0</v>
      </c>
      <c r="AI28" s="404">
        <f t="shared" si="1"/>
        <v>20</v>
      </c>
    </row>
    <row r="29" ht="15.75" customHeight="1">
      <c r="A29" s="819">
        <v>27.0</v>
      </c>
      <c r="B29" s="829" t="s">
        <v>745</v>
      </c>
      <c r="C29" s="377"/>
      <c r="D29" s="32"/>
      <c r="E29" s="43"/>
      <c r="F29" s="490"/>
      <c r="G29" s="23"/>
      <c r="H29" s="27"/>
      <c r="I29" s="27"/>
      <c r="J29" s="490"/>
      <c r="K29" s="490"/>
      <c r="L29" s="490"/>
      <c r="M29" s="490"/>
      <c r="N29" s="490"/>
      <c r="O29" s="27"/>
      <c r="P29" s="27"/>
      <c r="Q29" s="820">
        <v>8.0</v>
      </c>
      <c r="R29" s="820"/>
      <c r="S29" s="820">
        <v>8.0</v>
      </c>
      <c r="T29" s="820">
        <v>8.0</v>
      </c>
      <c r="U29" s="820">
        <v>8.0</v>
      </c>
      <c r="V29" s="27"/>
      <c r="W29" s="823">
        <v>8.0</v>
      </c>
      <c r="X29" s="820">
        <v>8.0</v>
      </c>
      <c r="Y29" s="820"/>
      <c r="Z29" s="820">
        <v>8.0</v>
      </c>
      <c r="AA29" s="820">
        <v>8.0</v>
      </c>
      <c r="AB29" s="820">
        <v>8.0</v>
      </c>
      <c r="AC29" s="27"/>
      <c r="AD29" s="823">
        <v>8.0</v>
      </c>
      <c r="AE29" s="820">
        <v>8.0</v>
      </c>
      <c r="AF29" s="820"/>
      <c r="AG29" s="820">
        <v>8.0</v>
      </c>
      <c r="AH29" s="820">
        <v>8.0</v>
      </c>
      <c r="AI29" s="404">
        <f t="shared" si="1"/>
        <v>13</v>
      </c>
    </row>
    <row r="30" ht="15.75" customHeight="1">
      <c r="A30" s="736"/>
      <c r="B30" s="769" t="s">
        <v>40</v>
      </c>
      <c r="C30" s="770"/>
      <c r="D30" s="32"/>
      <c r="E30" s="43"/>
      <c r="F30" s="490"/>
      <c r="G30" s="23"/>
      <c r="H30" s="27"/>
      <c r="I30" s="27"/>
      <c r="J30" s="490"/>
      <c r="K30" s="490"/>
      <c r="L30" s="490"/>
      <c r="M30" s="490"/>
      <c r="N30" s="490"/>
      <c r="O30" s="27"/>
      <c r="P30" s="27"/>
      <c r="Q30" s="490"/>
      <c r="R30" s="490"/>
      <c r="S30" s="490"/>
      <c r="T30" s="490"/>
      <c r="U30" s="490"/>
      <c r="V30" s="27"/>
      <c r="W30" s="27"/>
      <c r="X30" s="490"/>
      <c r="Y30" s="490"/>
      <c r="Z30" s="490"/>
      <c r="AA30" s="490"/>
      <c r="AB30" s="490"/>
      <c r="AC30" s="27"/>
      <c r="AD30" s="27"/>
      <c r="AE30" s="490"/>
      <c r="AF30" s="490"/>
      <c r="AG30" s="490"/>
      <c r="AH30" s="490"/>
      <c r="AI30" s="404"/>
    </row>
    <row r="31" ht="15.75" customHeight="1">
      <c r="A31" s="736"/>
      <c r="B31" s="769" t="s">
        <v>40</v>
      </c>
      <c r="C31" s="770"/>
      <c r="D31" s="32"/>
      <c r="E31" s="43"/>
      <c r="F31" s="490"/>
      <c r="G31" s="23"/>
      <c r="H31" s="27"/>
      <c r="I31" s="27"/>
      <c r="J31" s="490"/>
      <c r="K31" s="490"/>
      <c r="L31" s="490"/>
      <c r="M31" s="490"/>
      <c r="N31" s="490"/>
      <c r="O31" s="27"/>
      <c r="P31" s="27"/>
      <c r="Q31" s="490"/>
      <c r="R31" s="490"/>
      <c r="S31" s="490"/>
      <c r="T31" s="490"/>
      <c r="U31" s="490"/>
      <c r="V31" s="27"/>
      <c r="W31" s="27"/>
      <c r="X31" s="490"/>
      <c r="Y31" s="490"/>
      <c r="Z31" s="490"/>
      <c r="AA31" s="490"/>
      <c r="AB31" s="490"/>
      <c r="AC31" s="27"/>
      <c r="AD31" s="27"/>
      <c r="AE31" s="490"/>
      <c r="AF31" s="490"/>
      <c r="AG31" s="490"/>
      <c r="AH31" s="490"/>
      <c r="AI31" s="404"/>
    </row>
    <row r="32" ht="15.75" customHeight="1">
      <c r="A32" s="771" t="s">
        <v>671</v>
      </c>
      <c r="B32" s="772" t="s">
        <v>672</v>
      </c>
      <c r="C32" s="773"/>
      <c r="D32" s="32"/>
      <c r="E32" s="78"/>
      <c r="F32" s="24">
        <v>8.0</v>
      </c>
      <c r="G32" s="23"/>
      <c r="H32" s="27"/>
      <c r="I32" s="25"/>
      <c r="J32" s="24">
        <v>8.0</v>
      </c>
      <c r="K32" s="24">
        <v>8.0</v>
      </c>
      <c r="L32" s="24">
        <v>8.0</v>
      </c>
      <c r="M32" s="24">
        <v>8.0</v>
      </c>
      <c r="N32" s="24">
        <v>8.0</v>
      </c>
      <c r="O32" s="27"/>
      <c r="P32" s="27"/>
      <c r="Q32" s="24">
        <v>8.0</v>
      </c>
      <c r="R32" s="24">
        <v>8.0</v>
      </c>
      <c r="S32" s="24">
        <v>8.0</v>
      </c>
      <c r="T32" s="24">
        <v>8.0</v>
      </c>
      <c r="U32" s="24">
        <v>8.0</v>
      </c>
      <c r="V32" s="27"/>
      <c r="W32" s="27"/>
      <c r="X32" s="24">
        <v>8.0</v>
      </c>
      <c r="Y32" s="24">
        <v>8.0</v>
      </c>
      <c r="Z32" s="24">
        <v>8.0</v>
      </c>
      <c r="AA32" s="24">
        <v>8.0</v>
      </c>
      <c r="AB32" s="24">
        <v>8.0</v>
      </c>
      <c r="AC32" s="27"/>
      <c r="AD32" s="27"/>
      <c r="AE32" s="24">
        <v>8.0</v>
      </c>
      <c r="AF32" s="24">
        <v>8.0</v>
      </c>
      <c r="AG32" s="24">
        <v>8.0</v>
      </c>
      <c r="AH32" s="24">
        <v>8.0</v>
      </c>
      <c r="AI32" s="404">
        <f t="shared" ref="AI32:AI38" si="2">COUNT(F32:AH32)</f>
        <v>20</v>
      </c>
    </row>
    <row r="33" ht="15.75" customHeight="1">
      <c r="A33" s="776" t="s">
        <v>673</v>
      </c>
      <c r="B33" s="777" t="s">
        <v>308</v>
      </c>
      <c r="C33" s="778"/>
      <c r="D33" s="32"/>
      <c r="E33" s="78"/>
      <c r="F33" s="24">
        <v>8.0</v>
      </c>
      <c r="G33" s="23"/>
      <c r="H33" s="27"/>
      <c r="I33" s="27"/>
      <c r="J33" s="24">
        <v>8.0</v>
      </c>
      <c r="K33" s="24">
        <v>8.0</v>
      </c>
      <c r="L33" s="24">
        <v>8.0</v>
      </c>
      <c r="M33" s="24">
        <v>8.0</v>
      </c>
      <c r="N33" s="24">
        <v>8.0</v>
      </c>
      <c r="O33" s="27"/>
      <c r="P33" s="27"/>
      <c r="Q33" s="24">
        <v>8.0</v>
      </c>
      <c r="R33" s="24">
        <v>8.0</v>
      </c>
      <c r="S33" s="24">
        <v>8.0</v>
      </c>
      <c r="T33" s="24">
        <v>8.0</v>
      </c>
      <c r="U33" s="24">
        <v>8.0</v>
      </c>
      <c r="V33" s="27"/>
      <c r="W33" s="27"/>
      <c r="X33" s="24">
        <v>8.0</v>
      </c>
      <c r="Y33" s="24">
        <v>8.0</v>
      </c>
      <c r="Z33" s="24">
        <v>8.0</v>
      </c>
      <c r="AA33" s="24">
        <v>8.0</v>
      </c>
      <c r="AB33" s="24">
        <v>8.0</v>
      </c>
      <c r="AC33" s="27"/>
      <c r="AD33" s="27"/>
      <c r="AE33" s="24">
        <v>8.0</v>
      </c>
      <c r="AF33" s="24">
        <v>8.0</v>
      </c>
      <c r="AG33" s="24">
        <v>8.0</v>
      </c>
      <c r="AH33" s="24">
        <v>8.0</v>
      </c>
      <c r="AI33" s="404">
        <f t="shared" si="2"/>
        <v>20</v>
      </c>
    </row>
    <row r="34" ht="15.75" customHeight="1">
      <c r="A34" s="758" t="s">
        <v>323</v>
      </c>
      <c r="B34" s="759" t="s">
        <v>724</v>
      </c>
      <c r="C34" s="781"/>
      <c r="D34" s="32"/>
      <c r="E34" s="78"/>
      <c r="F34" s="24">
        <v>8.0</v>
      </c>
      <c r="G34" s="23"/>
      <c r="H34" s="27"/>
      <c r="I34" s="27"/>
      <c r="J34" s="24">
        <v>8.0</v>
      </c>
      <c r="K34" s="24">
        <v>8.0</v>
      </c>
      <c r="L34" s="24">
        <v>8.0</v>
      </c>
      <c r="M34" s="24">
        <v>8.0</v>
      </c>
      <c r="N34" s="24">
        <v>8.0</v>
      </c>
      <c r="O34" s="27"/>
      <c r="P34" s="27"/>
      <c r="Q34" s="24">
        <v>8.0</v>
      </c>
      <c r="R34" s="24">
        <v>8.0</v>
      </c>
      <c r="S34" s="24">
        <v>8.0</v>
      </c>
      <c r="T34" s="24">
        <v>8.0</v>
      </c>
      <c r="U34" s="24">
        <v>8.0</v>
      </c>
      <c r="V34" s="27"/>
      <c r="W34" s="27"/>
      <c r="X34" s="24">
        <v>8.0</v>
      </c>
      <c r="Y34" s="24">
        <v>8.0</v>
      </c>
      <c r="Z34" s="24">
        <v>8.0</v>
      </c>
      <c r="AA34" s="24">
        <v>8.0</v>
      </c>
      <c r="AB34" s="24">
        <v>8.0</v>
      </c>
      <c r="AC34" s="27"/>
      <c r="AD34" s="27"/>
      <c r="AE34" s="24">
        <v>8.0</v>
      </c>
      <c r="AF34" s="24">
        <v>8.0</v>
      </c>
      <c r="AG34" s="24">
        <v>8.0</v>
      </c>
      <c r="AH34" s="24">
        <v>8.0</v>
      </c>
      <c r="AI34" s="404">
        <f t="shared" si="2"/>
        <v>20</v>
      </c>
    </row>
    <row r="35" ht="15.75" customHeight="1">
      <c r="A35" s="758" t="s">
        <v>675</v>
      </c>
      <c r="B35" s="759" t="s">
        <v>676</v>
      </c>
      <c r="C35" s="782"/>
      <c r="D35" s="32"/>
      <c r="E35" s="418"/>
      <c r="F35" s="24">
        <v>8.0</v>
      </c>
      <c r="G35" s="418"/>
      <c r="H35" s="27"/>
      <c r="I35" s="27"/>
      <c r="J35" s="24">
        <v>8.0</v>
      </c>
      <c r="K35" s="24">
        <v>8.0</v>
      </c>
      <c r="L35" s="24">
        <v>8.0</v>
      </c>
      <c r="M35" s="24">
        <v>8.0</v>
      </c>
      <c r="N35" s="24">
        <v>8.0</v>
      </c>
      <c r="O35" s="27"/>
      <c r="P35" s="27"/>
      <c r="Q35" s="24">
        <v>8.0</v>
      </c>
      <c r="R35" s="24">
        <v>8.0</v>
      </c>
      <c r="S35" s="24">
        <v>8.0</v>
      </c>
      <c r="T35" s="24">
        <v>8.0</v>
      </c>
      <c r="U35" s="24">
        <v>8.0</v>
      </c>
      <c r="V35" s="27"/>
      <c r="W35" s="27"/>
      <c r="X35" s="24">
        <v>8.0</v>
      </c>
      <c r="Y35" s="24">
        <v>8.0</v>
      </c>
      <c r="Z35" s="24">
        <v>8.0</v>
      </c>
      <c r="AA35" s="24">
        <v>8.0</v>
      </c>
      <c r="AB35" s="24">
        <v>8.0</v>
      </c>
      <c r="AC35" s="27"/>
      <c r="AD35" s="27"/>
      <c r="AE35" s="24">
        <v>8.0</v>
      </c>
      <c r="AF35" s="24">
        <v>8.0</v>
      </c>
      <c r="AG35" s="24">
        <v>8.0</v>
      </c>
      <c r="AH35" s="24">
        <v>8.0</v>
      </c>
      <c r="AI35" s="404">
        <f t="shared" si="2"/>
        <v>20</v>
      </c>
    </row>
    <row r="36" ht="15.75" customHeight="1">
      <c r="A36" s="758" t="s">
        <v>677</v>
      </c>
      <c r="B36" s="759" t="s">
        <v>678</v>
      </c>
      <c r="C36" s="782"/>
      <c r="D36" s="32"/>
      <c r="E36" s="418"/>
      <c r="F36" s="24">
        <v>8.0</v>
      </c>
      <c r="G36" s="418"/>
      <c r="H36" s="27"/>
      <c r="I36" s="27"/>
      <c r="J36" s="24">
        <v>8.0</v>
      </c>
      <c r="K36" s="24">
        <v>8.0</v>
      </c>
      <c r="L36" s="24">
        <v>8.0</v>
      </c>
      <c r="M36" s="24">
        <v>8.0</v>
      </c>
      <c r="N36" s="24">
        <v>8.0</v>
      </c>
      <c r="O36" s="27"/>
      <c r="P36" s="27"/>
      <c r="Q36" s="24">
        <v>8.0</v>
      </c>
      <c r="R36" s="24">
        <v>8.0</v>
      </c>
      <c r="S36" s="24">
        <v>8.0</v>
      </c>
      <c r="T36" s="24">
        <v>8.0</v>
      </c>
      <c r="U36" s="24">
        <v>8.0</v>
      </c>
      <c r="V36" s="27"/>
      <c r="W36" s="27"/>
      <c r="X36" s="24">
        <v>8.0</v>
      </c>
      <c r="Y36" s="24">
        <v>8.0</v>
      </c>
      <c r="Z36" s="24">
        <v>8.0</v>
      </c>
      <c r="AA36" s="24">
        <v>8.0</v>
      </c>
      <c r="AB36" s="24">
        <v>8.0</v>
      </c>
      <c r="AC36" s="27"/>
      <c r="AD36" s="27"/>
      <c r="AE36" s="24">
        <v>8.0</v>
      </c>
      <c r="AF36" s="24">
        <v>8.0</v>
      </c>
      <c r="AG36" s="24">
        <v>8.0</v>
      </c>
      <c r="AH36" s="24">
        <v>8.0</v>
      </c>
      <c r="AI36" s="404">
        <f t="shared" si="2"/>
        <v>20</v>
      </c>
    </row>
    <row r="37" ht="15.75" customHeight="1">
      <c r="A37" s="758" t="s">
        <v>328</v>
      </c>
      <c r="B37" s="759" t="s">
        <v>679</v>
      </c>
      <c r="C37" s="782"/>
      <c r="D37" s="32"/>
      <c r="E37" s="418"/>
      <c r="F37" s="24">
        <v>8.0</v>
      </c>
      <c r="G37" s="418"/>
      <c r="H37" s="27"/>
      <c r="I37" s="27"/>
      <c r="J37" s="24">
        <v>8.0</v>
      </c>
      <c r="K37" s="24">
        <v>8.0</v>
      </c>
      <c r="L37" s="24">
        <v>8.0</v>
      </c>
      <c r="M37" s="24">
        <v>8.0</v>
      </c>
      <c r="N37" s="24">
        <v>8.0</v>
      </c>
      <c r="O37" s="27"/>
      <c r="P37" s="27"/>
      <c r="Q37" s="24">
        <v>8.0</v>
      </c>
      <c r="R37" s="24">
        <v>8.0</v>
      </c>
      <c r="S37" s="24">
        <v>8.0</v>
      </c>
      <c r="T37" s="24">
        <v>8.0</v>
      </c>
      <c r="U37" s="24">
        <v>8.0</v>
      </c>
      <c r="V37" s="27"/>
      <c r="W37" s="27"/>
      <c r="X37" s="24">
        <v>8.0</v>
      </c>
      <c r="Y37" s="24">
        <v>8.0</v>
      </c>
      <c r="Z37" s="24">
        <v>8.0</v>
      </c>
      <c r="AA37" s="24">
        <v>8.0</v>
      </c>
      <c r="AB37" s="24">
        <v>8.0</v>
      </c>
      <c r="AC37" s="27"/>
      <c r="AD37" s="27"/>
      <c r="AE37" s="24">
        <v>8.0</v>
      </c>
      <c r="AF37" s="24">
        <v>8.0</v>
      </c>
      <c r="AG37" s="24">
        <v>8.0</v>
      </c>
      <c r="AH37" s="24">
        <v>8.0</v>
      </c>
      <c r="AI37" s="404">
        <f t="shared" si="2"/>
        <v>20</v>
      </c>
    </row>
    <row r="38" ht="15.75" customHeight="1">
      <c r="A38" s="758" t="s">
        <v>725</v>
      </c>
      <c r="B38" s="759" t="s">
        <v>726</v>
      </c>
      <c r="C38" s="782"/>
      <c r="D38" s="71"/>
      <c r="E38" s="418"/>
      <c r="F38" s="24">
        <v>8.0</v>
      </c>
      <c r="G38" s="418"/>
      <c r="H38" s="28"/>
      <c r="I38" s="28"/>
      <c r="J38" s="24">
        <v>8.0</v>
      </c>
      <c r="K38" s="24">
        <v>8.0</v>
      </c>
      <c r="L38" s="24">
        <v>8.0</v>
      </c>
      <c r="M38" s="24">
        <v>8.0</v>
      </c>
      <c r="N38" s="24">
        <v>8.0</v>
      </c>
      <c r="O38" s="27"/>
      <c r="P38" s="28"/>
      <c r="Q38" s="24">
        <v>8.0</v>
      </c>
      <c r="R38" s="24">
        <v>8.0</v>
      </c>
      <c r="S38" s="24">
        <v>8.0</v>
      </c>
      <c r="T38" s="24">
        <v>8.0</v>
      </c>
      <c r="U38" s="24">
        <v>8.0</v>
      </c>
      <c r="V38" s="27"/>
      <c r="W38" s="28"/>
      <c r="X38" s="24">
        <v>8.0</v>
      </c>
      <c r="Y38" s="24">
        <v>8.0</v>
      </c>
      <c r="Z38" s="24">
        <v>8.0</v>
      </c>
      <c r="AA38" s="24">
        <v>8.0</v>
      </c>
      <c r="AB38" s="24">
        <v>8.0</v>
      </c>
      <c r="AC38" s="27"/>
      <c r="AD38" s="28"/>
      <c r="AE38" s="24">
        <v>8.0</v>
      </c>
      <c r="AF38" s="24">
        <v>8.0</v>
      </c>
      <c r="AG38" s="24">
        <v>8.0</v>
      </c>
      <c r="AH38" s="24">
        <v>8.0</v>
      </c>
      <c r="AI38" s="404">
        <f t="shared" si="2"/>
        <v>20</v>
      </c>
    </row>
    <row r="39" ht="15.75" customHeight="1">
      <c r="A39" s="79"/>
      <c r="B39" s="423"/>
      <c r="C39" s="81"/>
      <c r="D39" s="79"/>
      <c r="E39" s="82"/>
      <c r="F39" s="82"/>
      <c r="G39" s="82"/>
      <c r="H39" s="83"/>
      <c r="I39" s="84"/>
      <c r="J39" s="82"/>
      <c r="K39" s="82"/>
      <c r="L39" s="82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82"/>
    </row>
    <row r="40" ht="15.75" customHeight="1">
      <c r="A40" s="306"/>
      <c r="B40" s="306"/>
      <c r="C40" s="307" t="s">
        <v>276</v>
      </c>
      <c r="D40" s="127"/>
      <c r="E40" s="87" t="s">
        <v>42</v>
      </c>
      <c r="F40" s="31" t="s">
        <v>43</v>
      </c>
      <c r="G40" s="82"/>
      <c r="H40" s="88"/>
      <c r="I40" s="79" t="s">
        <v>44</v>
      </c>
      <c r="J40" s="89"/>
      <c r="K40" s="89"/>
      <c r="L40" s="89"/>
      <c r="M40" s="89"/>
      <c r="N40" s="82"/>
      <c r="O40" s="82"/>
      <c r="P40" s="90"/>
      <c r="Q40" s="79" t="s">
        <v>45</v>
      </c>
      <c r="R40" s="79"/>
      <c r="S40" s="79"/>
      <c r="T40" s="82"/>
      <c r="U40" s="256"/>
      <c r="V40" s="82" t="s">
        <v>46</v>
      </c>
      <c r="W40" s="82"/>
      <c r="X40" s="82"/>
      <c r="Y40" s="485"/>
      <c r="Z40" s="486" t="s">
        <v>310</v>
      </c>
      <c r="AD40" s="79"/>
      <c r="AE40" s="79"/>
      <c r="AF40" s="79"/>
      <c r="AG40" s="79"/>
      <c r="AH40" s="79"/>
      <c r="AI40" s="82"/>
    </row>
    <row r="41" ht="15.75" customHeight="1">
      <c r="A41" s="306"/>
      <c r="B41" s="306"/>
      <c r="C41" s="222"/>
      <c r="D41" s="223"/>
      <c r="E41" s="87" t="s">
        <v>48</v>
      </c>
      <c r="F41" s="35" t="s">
        <v>49</v>
      </c>
      <c r="G41" s="82"/>
      <c r="H41" s="93"/>
      <c r="I41" s="82"/>
      <c r="J41" s="82"/>
      <c r="K41" s="82"/>
      <c r="L41" s="82"/>
      <c r="M41" s="82"/>
      <c r="N41" s="82"/>
      <c r="O41" s="82"/>
      <c r="P41" s="94"/>
      <c r="Q41" s="82" t="s">
        <v>50</v>
      </c>
      <c r="R41" s="89"/>
      <c r="S41" s="82"/>
      <c r="T41" s="82"/>
      <c r="U41" s="95"/>
      <c r="V41" s="79" t="s">
        <v>51</v>
      </c>
      <c r="W41" s="79"/>
      <c r="X41" s="82"/>
      <c r="Y41" s="82"/>
      <c r="Z41" s="82"/>
      <c r="AA41" s="79"/>
      <c r="AB41" s="79"/>
      <c r="AC41" s="85"/>
      <c r="AD41" s="79"/>
      <c r="AE41" s="79"/>
      <c r="AF41" s="79"/>
      <c r="AG41" s="79"/>
      <c r="AH41" s="79"/>
      <c r="AI41" s="82"/>
    </row>
    <row r="42" ht="15.75" customHeight="1">
      <c r="A42" s="306"/>
      <c r="B42" s="306"/>
      <c r="C42" s="128"/>
      <c r="D42" s="130"/>
      <c r="E42" s="87"/>
      <c r="F42" s="804"/>
      <c r="G42" s="98"/>
      <c r="H42" s="89"/>
      <c r="I42" s="89"/>
      <c r="J42" s="89"/>
      <c r="K42" s="89"/>
      <c r="L42" s="89"/>
      <c r="M42" s="82"/>
      <c r="N42" s="82"/>
      <c r="O42" s="82"/>
      <c r="P42" s="89"/>
      <c r="Q42" s="89"/>
      <c r="R42" s="99"/>
      <c r="S42" s="99"/>
      <c r="T42" s="100"/>
      <c r="U42" s="100"/>
      <c r="V42" s="99"/>
      <c r="W42" s="99"/>
      <c r="X42" s="99"/>
      <c r="Y42" s="99"/>
      <c r="Z42" s="99"/>
      <c r="AA42" s="99"/>
      <c r="AB42" s="100"/>
      <c r="AC42" s="85"/>
      <c r="AD42" s="101"/>
      <c r="AE42" s="101"/>
      <c r="AF42" s="101"/>
      <c r="AG42" s="101"/>
      <c r="AH42" s="101"/>
      <c r="AI42" s="102"/>
    </row>
    <row r="43" ht="16.5" customHeight="1">
      <c r="A43" s="103"/>
      <c r="B43" s="104"/>
      <c r="C43" s="105"/>
      <c r="D43" s="103"/>
      <c r="E43" s="103"/>
      <c r="F43" s="106"/>
      <c r="G43" s="107" t="s">
        <v>55</v>
      </c>
      <c r="H43" s="108"/>
      <c r="I43" s="109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1"/>
    </row>
    <row r="44" ht="15.75" customHeight="1">
      <c r="A44" s="79"/>
      <c r="B44" s="82"/>
      <c r="C44" s="96"/>
      <c r="D44" s="79"/>
      <c r="E44" s="79"/>
      <c r="F44" s="79"/>
      <c r="G44" s="79"/>
      <c r="H44" s="112"/>
      <c r="I44" s="84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82"/>
    </row>
    <row r="45" ht="16.5" customHeight="1">
      <c r="A45" s="19">
        <v>1.0</v>
      </c>
      <c r="B45" s="19" t="s">
        <v>680</v>
      </c>
      <c r="C45" s="380"/>
      <c r="D45" s="113" t="s">
        <v>56</v>
      </c>
      <c r="E45" s="114"/>
      <c r="F45" s="1265">
        <v>8.0</v>
      </c>
      <c r="G45" s="44"/>
      <c r="H45" s="28"/>
      <c r="I45" s="28"/>
      <c r="J45" s="1265">
        <v>8.0</v>
      </c>
      <c r="K45" s="1265">
        <v>8.0</v>
      </c>
      <c r="L45" s="1265">
        <v>8.0</v>
      </c>
      <c r="M45" s="1265">
        <v>8.0</v>
      </c>
      <c r="N45" s="1265" t="s">
        <v>969</v>
      </c>
      <c r="O45" s="28"/>
      <c r="P45" s="840" t="s">
        <v>677</v>
      </c>
      <c r="Q45" s="1265">
        <v>8.0</v>
      </c>
      <c r="R45" s="1265">
        <v>8.0</v>
      </c>
      <c r="S45" s="1265">
        <v>8.0</v>
      </c>
      <c r="T45" s="1265">
        <v>8.0</v>
      </c>
      <c r="U45" s="1265">
        <v>8.0</v>
      </c>
      <c r="V45" s="28"/>
      <c r="W45" s="28"/>
      <c r="X45" s="1265">
        <v>8.0</v>
      </c>
      <c r="Y45" s="1265">
        <v>8.0</v>
      </c>
      <c r="Z45" s="1265">
        <v>8.0</v>
      </c>
      <c r="AA45" s="1265">
        <v>8.0</v>
      </c>
      <c r="AB45" s="1265">
        <v>8.0</v>
      </c>
      <c r="AC45" s="28"/>
      <c r="AD45" s="28"/>
      <c r="AE45" s="1265">
        <v>8.0</v>
      </c>
      <c r="AF45" s="1265">
        <v>8.0</v>
      </c>
      <c r="AG45" s="1265">
        <v>8.0</v>
      </c>
      <c r="AH45" s="1265">
        <v>8.0</v>
      </c>
      <c r="AI45" s="404">
        <f t="shared" ref="AI45:AI49" si="3">COUNT(F45:AH45)</f>
        <v>19</v>
      </c>
    </row>
    <row r="46" ht="15.75" customHeight="1">
      <c r="A46" s="19">
        <v>2.0</v>
      </c>
      <c r="B46" s="19" t="s">
        <v>681</v>
      </c>
      <c r="C46" s="387"/>
      <c r="D46" s="32"/>
      <c r="E46" s="32"/>
      <c r="F46" s="1265">
        <v>8.0</v>
      </c>
      <c r="G46" s="44"/>
      <c r="H46" s="28"/>
      <c r="I46" s="28"/>
      <c r="J46" s="1265">
        <v>8.0</v>
      </c>
      <c r="K46" s="1265">
        <v>8.0</v>
      </c>
      <c r="L46" s="1265">
        <v>8.0</v>
      </c>
      <c r="M46" s="1265">
        <v>8.0</v>
      </c>
      <c r="N46" s="1265">
        <v>8.0</v>
      </c>
      <c r="O46" s="840" t="s">
        <v>677</v>
      </c>
      <c r="P46" s="28"/>
      <c r="Q46" s="1265" t="s">
        <v>969</v>
      </c>
      <c r="R46" s="1265">
        <v>8.0</v>
      </c>
      <c r="S46" s="1265">
        <v>8.0</v>
      </c>
      <c r="T46" s="1265">
        <v>8.0</v>
      </c>
      <c r="U46" s="1265">
        <v>8.0</v>
      </c>
      <c r="V46" s="28"/>
      <c r="W46" s="28"/>
      <c r="X46" s="1265">
        <v>8.0</v>
      </c>
      <c r="Y46" s="1265">
        <v>8.0</v>
      </c>
      <c r="Z46" s="1265">
        <v>8.0</v>
      </c>
      <c r="AA46" s="1265">
        <v>8.0</v>
      </c>
      <c r="AB46" s="1265" t="s">
        <v>969</v>
      </c>
      <c r="AC46" s="28"/>
      <c r="AD46" s="840" t="s">
        <v>677</v>
      </c>
      <c r="AE46" s="1265">
        <v>8.0</v>
      </c>
      <c r="AF46" s="1265">
        <v>8.0</v>
      </c>
      <c r="AG46" s="1265">
        <v>8.0</v>
      </c>
      <c r="AH46" s="1265">
        <v>8.0</v>
      </c>
      <c r="AI46" s="404">
        <f t="shared" si="3"/>
        <v>18</v>
      </c>
    </row>
    <row r="47" ht="15.75" customHeight="1">
      <c r="A47" s="19">
        <v>3.0</v>
      </c>
      <c r="B47" s="19" t="s">
        <v>339</v>
      </c>
      <c r="C47" s="364"/>
      <c r="D47" s="32"/>
      <c r="E47" s="32"/>
      <c r="F47" s="1265">
        <v>8.0</v>
      </c>
      <c r="G47" s="44"/>
      <c r="H47" s="840" t="s">
        <v>677</v>
      </c>
      <c r="I47" s="28"/>
      <c r="J47" s="1265" t="s">
        <v>969</v>
      </c>
      <c r="K47" s="1265">
        <v>8.0</v>
      </c>
      <c r="L47" s="1265">
        <v>8.0</v>
      </c>
      <c r="M47" s="1265">
        <v>8.0</v>
      </c>
      <c r="N47" s="1265">
        <v>8.0</v>
      </c>
      <c r="O47" s="28"/>
      <c r="P47" s="28"/>
      <c r="Q47" s="1265">
        <v>8.0</v>
      </c>
      <c r="R47" s="1265">
        <v>8.0</v>
      </c>
      <c r="S47" s="1265">
        <v>8.0</v>
      </c>
      <c r="T47" s="1265">
        <v>8.0</v>
      </c>
      <c r="U47" s="1265" t="s">
        <v>969</v>
      </c>
      <c r="V47" s="28"/>
      <c r="W47" s="840" t="s">
        <v>677</v>
      </c>
      <c r="X47" s="1265">
        <v>8.0</v>
      </c>
      <c r="Y47" s="1265">
        <v>8.0</v>
      </c>
      <c r="Z47" s="1265">
        <v>8.0</v>
      </c>
      <c r="AA47" s="1265">
        <v>8.0</v>
      </c>
      <c r="AB47" s="1265">
        <v>8.0</v>
      </c>
      <c r="AC47" s="28"/>
      <c r="AD47" s="28"/>
      <c r="AE47" s="1265">
        <v>8.0</v>
      </c>
      <c r="AF47" s="1265">
        <v>8.0</v>
      </c>
      <c r="AG47" s="1265">
        <v>8.0</v>
      </c>
      <c r="AH47" s="1265">
        <v>8.0</v>
      </c>
      <c r="AI47" s="404">
        <f t="shared" si="3"/>
        <v>18</v>
      </c>
    </row>
    <row r="48" ht="15.75" customHeight="1">
      <c r="A48" s="19">
        <v>4.0</v>
      </c>
      <c r="B48" s="19" t="s">
        <v>715</v>
      </c>
      <c r="C48" s="364"/>
      <c r="D48" s="32"/>
      <c r="E48" s="32"/>
      <c r="F48" s="1265" t="s">
        <v>969</v>
      </c>
      <c r="G48" s="44"/>
      <c r="H48" s="28"/>
      <c r="I48" s="840" t="s">
        <v>677</v>
      </c>
      <c r="J48" s="1265">
        <v>8.0</v>
      </c>
      <c r="K48" s="1265">
        <v>8.0</v>
      </c>
      <c r="L48" s="1265">
        <v>8.0</v>
      </c>
      <c r="M48" s="1265">
        <v>8.0</v>
      </c>
      <c r="N48" s="1265">
        <v>8.0</v>
      </c>
      <c r="O48" s="28"/>
      <c r="P48" s="28"/>
      <c r="Q48" s="1265">
        <v>8.0</v>
      </c>
      <c r="R48" s="1265">
        <v>8.0</v>
      </c>
      <c r="S48" s="1265">
        <v>8.0</v>
      </c>
      <c r="T48" s="1265">
        <v>8.0</v>
      </c>
      <c r="U48" s="1265">
        <v>8.0</v>
      </c>
      <c r="V48" s="28"/>
      <c r="W48" s="28"/>
      <c r="X48" s="1265">
        <v>8.0</v>
      </c>
      <c r="Y48" s="1265">
        <v>8.0</v>
      </c>
      <c r="Z48" s="1265">
        <v>8.0</v>
      </c>
      <c r="AA48" s="1265">
        <v>8.0</v>
      </c>
      <c r="AB48" s="1265">
        <v>8.0</v>
      </c>
      <c r="AC48" s="840" t="s">
        <v>677</v>
      </c>
      <c r="AD48" s="28"/>
      <c r="AE48" s="1265" t="s">
        <v>969</v>
      </c>
      <c r="AF48" s="1265">
        <v>8.0</v>
      </c>
      <c r="AG48" s="1265">
        <v>8.0</v>
      </c>
      <c r="AH48" s="1265">
        <v>8.0</v>
      </c>
      <c r="AI48" s="404">
        <f t="shared" si="3"/>
        <v>18</v>
      </c>
    </row>
    <row r="49" ht="16.5" customHeight="1">
      <c r="A49" s="19">
        <v>5.0</v>
      </c>
      <c r="B49" s="19" t="s">
        <v>59</v>
      </c>
      <c r="C49" s="364"/>
      <c r="D49" s="71"/>
      <c r="E49" s="71"/>
      <c r="F49" s="1265">
        <v>8.0</v>
      </c>
      <c r="G49" s="44"/>
      <c r="H49" s="28"/>
      <c r="I49" s="28"/>
      <c r="J49" s="1265">
        <v>8.0</v>
      </c>
      <c r="K49" s="1265">
        <v>8.0</v>
      </c>
      <c r="L49" s="1265">
        <v>8.0</v>
      </c>
      <c r="M49" s="1265">
        <v>8.0</v>
      </c>
      <c r="N49" s="1265">
        <v>8.0</v>
      </c>
      <c r="O49" s="28"/>
      <c r="P49" s="28"/>
      <c r="Q49" s="1265">
        <v>8.0</v>
      </c>
      <c r="R49" s="1265">
        <v>8.0</v>
      </c>
      <c r="S49" s="1265">
        <v>8.0</v>
      </c>
      <c r="T49" s="1265">
        <v>8.0</v>
      </c>
      <c r="U49" s="1265">
        <v>8.0</v>
      </c>
      <c r="V49" s="840" t="s">
        <v>677</v>
      </c>
      <c r="W49" s="28"/>
      <c r="X49" s="1265" t="s">
        <v>969</v>
      </c>
      <c r="Y49" s="1265">
        <v>8.0</v>
      </c>
      <c r="Z49" s="1265">
        <v>8.0</v>
      </c>
      <c r="AA49" s="1265">
        <v>8.0</v>
      </c>
      <c r="AB49" s="1265">
        <v>8.0</v>
      </c>
      <c r="AC49" s="28"/>
      <c r="AD49" s="28"/>
      <c r="AE49" s="1265">
        <v>8.0</v>
      </c>
      <c r="AF49" s="1265">
        <v>8.0</v>
      </c>
      <c r="AG49" s="1265">
        <v>8.0</v>
      </c>
      <c r="AH49" s="1265">
        <v>8.0</v>
      </c>
      <c r="AI49" s="404">
        <f t="shared" si="3"/>
        <v>19</v>
      </c>
    </row>
    <row r="50" ht="21.75" customHeight="1">
      <c r="A50" s="79"/>
      <c r="B50" s="80"/>
      <c r="C50" s="112"/>
      <c r="D50" s="79"/>
      <c r="E50" s="112"/>
      <c r="F50" s="237"/>
      <c r="G50" s="237"/>
      <c r="H50" s="237"/>
      <c r="I50" s="237"/>
      <c r="J50" s="237"/>
      <c r="K50" s="237"/>
      <c r="L50" s="237"/>
      <c r="M50" s="25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92"/>
      <c r="AA50" s="237"/>
      <c r="AB50" s="237"/>
      <c r="AC50" s="237"/>
      <c r="AD50" s="237"/>
      <c r="AE50" s="237"/>
      <c r="AF50" s="237"/>
      <c r="AG50" s="237"/>
      <c r="AH50" s="237"/>
      <c r="AI50" s="31"/>
    </row>
    <row r="51" ht="17.25" customHeight="1">
      <c r="A51" s="19">
        <v>1.0</v>
      </c>
      <c r="B51" s="20" t="s">
        <v>60</v>
      </c>
      <c r="C51" s="364"/>
      <c r="D51" s="113" t="s">
        <v>61</v>
      </c>
      <c r="E51" s="118"/>
      <c r="F51" s="14"/>
      <c r="G51" s="44"/>
      <c r="H51" s="28"/>
      <c r="I51" s="28"/>
      <c r="J51" s="14"/>
      <c r="K51" s="14"/>
      <c r="L51" s="14"/>
      <c r="M51" s="14"/>
      <c r="N51" s="14"/>
      <c r="O51" s="28"/>
      <c r="P51" s="28"/>
      <c r="Q51" s="14"/>
      <c r="R51" s="14"/>
      <c r="S51" s="14"/>
      <c r="T51" s="14"/>
      <c r="U51" s="14"/>
      <c r="V51" s="28"/>
      <c r="W51" s="28"/>
      <c r="X51" s="14"/>
      <c r="Y51" s="14"/>
      <c r="Z51" s="14"/>
      <c r="AA51" s="14"/>
      <c r="AB51" s="14"/>
      <c r="AC51" s="28"/>
      <c r="AD51" s="28"/>
      <c r="AE51" s="14"/>
      <c r="AF51" s="14"/>
      <c r="AG51" s="14"/>
      <c r="AH51" s="14"/>
      <c r="AI51" s="14"/>
    </row>
    <row r="52" ht="18.0" customHeight="1">
      <c r="A52" s="19">
        <v>2.0</v>
      </c>
      <c r="B52" s="20" t="s">
        <v>63</v>
      </c>
      <c r="C52" s="364"/>
      <c r="D52" s="71"/>
      <c r="E52" s="71"/>
      <c r="F52" s="14"/>
      <c r="G52" s="44"/>
      <c r="H52" s="28"/>
      <c r="I52" s="28"/>
      <c r="J52" s="14"/>
      <c r="K52" s="14"/>
      <c r="L52" s="14"/>
      <c r="M52" s="14"/>
      <c r="N52" s="14"/>
      <c r="O52" s="28"/>
      <c r="P52" s="28"/>
      <c r="Q52" s="14"/>
      <c r="R52" s="14"/>
      <c r="S52" s="14"/>
      <c r="T52" s="14"/>
      <c r="U52" s="14"/>
      <c r="V52" s="28"/>
      <c r="W52" s="28"/>
      <c r="X52" s="14"/>
      <c r="Y52" s="14"/>
      <c r="Z52" s="14"/>
      <c r="AA52" s="14"/>
      <c r="AB52" s="14"/>
      <c r="AC52" s="28"/>
      <c r="AD52" s="28"/>
      <c r="AE52" s="14"/>
      <c r="AF52" s="14"/>
      <c r="AG52" s="14"/>
      <c r="AH52" s="14"/>
      <c r="AI52" s="14"/>
    </row>
    <row r="53" ht="15.75" customHeight="1">
      <c r="A53" s="79"/>
      <c r="B53" s="80"/>
      <c r="C53" s="112"/>
      <c r="D53" s="121"/>
      <c r="E53" s="121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121"/>
    </row>
    <row r="54" ht="18.75" customHeight="1">
      <c r="A54" s="19">
        <v>1.0</v>
      </c>
      <c r="B54" s="20" t="s">
        <v>64</v>
      </c>
      <c r="C54" s="364"/>
      <c r="D54" s="113" t="s">
        <v>65</v>
      </c>
      <c r="E54" s="114"/>
      <c r="F54" s="14"/>
      <c r="G54" s="44"/>
      <c r="H54" s="28"/>
      <c r="I54" s="28"/>
      <c r="J54" s="14"/>
      <c r="K54" s="14"/>
      <c r="L54" s="14"/>
      <c r="M54" s="14"/>
      <c r="N54" s="14"/>
      <c r="O54" s="28"/>
      <c r="P54" s="28"/>
      <c r="Q54" s="14"/>
      <c r="R54" s="14"/>
      <c r="S54" s="14"/>
      <c r="T54" s="14"/>
      <c r="U54" s="14"/>
      <c r="V54" s="28"/>
      <c r="W54" s="28"/>
      <c r="X54" s="14"/>
      <c r="Y54" s="14"/>
      <c r="Z54" s="14"/>
      <c r="AA54" s="14"/>
      <c r="AB54" s="14"/>
      <c r="AC54" s="28"/>
      <c r="AD54" s="28"/>
      <c r="AE54" s="14"/>
      <c r="AF54" s="14"/>
      <c r="AG54" s="14"/>
      <c r="AH54" s="14"/>
      <c r="AI54" s="14"/>
    </row>
    <row r="55" ht="17.25" customHeight="1">
      <c r="A55" s="19">
        <v>2.0</v>
      </c>
      <c r="B55" s="20" t="s">
        <v>66</v>
      </c>
      <c r="C55" s="364"/>
      <c r="D55" s="71"/>
      <c r="E55" s="71"/>
      <c r="F55" s="14"/>
      <c r="G55" s="44"/>
      <c r="H55" s="28"/>
      <c r="I55" s="28"/>
      <c r="J55" s="14"/>
      <c r="K55" s="14"/>
      <c r="L55" s="14"/>
      <c r="M55" s="14"/>
      <c r="N55" s="14"/>
      <c r="O55" s="28"/>
      <c r="P55" s="28"/>
      <c r="Q55" s="14"/>
      <c r="R55" s="14"/>
      <c r="S55" s="14"/>
      <c r="T55" s="14"/>
      <c r="U55" s="14"/>
      <c r="V55" s="28"/>
      <c r="W55" s="28"/>
      <c r="X55" s="14"/>
      <c r="Y55" s="14"/>
      <c r="Z55" s="14"/>
      <c r="AA55" s="14"/>
      <c r="AB55" s="14"/>
      <c r="AC55" s="28"/>
      <c r="AD55" s="28"/>
      <c r="AE55" s="14"/>
      <c r="AF55" s="14"/>
      <c r="AG55" s="14"/>
      <c r="AH55" s="14"/>
      <c r="AI55" s="14"/>
    </row>
    <row r="56" ht="18.0" customHeight="1">
      <c r="A56" s="79"/>
      <c r="B56" s="80"/>
      <c r="C56" s="112"/>
      <c r="D56" s="79"/>
      <c r="E56" s="79"/>
      <c r="F56" s="260"/>
      <c r="G56" s="260"/>
      <c r="H56" s="237"/>
      <c r="I56" s="260"/>
      <c r="J56" s="260"/>
      <c r="K56" s="260"/>
      <c r="L56" s="260"/>
      <c r="M56" s="261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31"/>
    </row>
    <row r="57" ht="18.0" customHeight="1">
      <c r="A57" s="19">
        <v>1.0</v>
      </c>
      <c r="B57" s="20" t="s">
        <v>67</v>
      </c>
      <c r="C57" s="364">
        <v>42852.0</v>
      </c>
      <c r="D57" s="31" t="s">
        <v>68</v>
      </c>
      <c r="E57" s="78">
        <v>7.9220318245E10</v>
      </c>
      <c r="F57" s="14">
        <v>8.0</v>
      </c>
      <c r="G57" s="44"/>
      <c r="H57" s="28"/>
      <c r="I57" s="28"/>
      <c r="J57" s="14">
        <v>8.0</v>
      </c>
      <c r="K57" s="14">
        <v>8.0</v>
      </c>
      <c r="L57" s="14">
        <v>8.0</v>
      </c>
      <c r="M57" s="14">
        <v>8.0</v>
      </c>
      <c r="N57" s="14">
        <v>8.0</v>
      </c>
      <c r="O57" s="28"/>
      <c r="P57" s="28"/>
      <c r="Q57" s="14">
        <v>8.0</v>
      </c>
      <c r="R57" s="14">
        <v>8.0</v>
      </c>
      <c r="S57" s="14">
        <v>8.0</v>
      </c>
      <c r="T57" s="14">
        <v>8.0</v>
      </c>
      <c r="U57" s="14">
        <v>8.0</v>
      </c>
      <c r="V57" s="28"/>
      <c r="W57" s="28"/>
      <c r="X57" s="14">
        <v>8.0</v>
      </c>
      <c r="Y57" s="14">
        <v>8.0</v>
      </c>
      <c r="Z57" s="14">
        <v>8.0</v>
      </c>
      <c r="AA57" s="14">
        <v>8.0</v>
      </c>
      <c r="AB57" s="14">
        <v>8.0</v>
      </c>
      <c r="AC57" s="28"/>
      <c r="AD57" s="28"/>
      <c r="AE57" s="14">
        <v>8.0</v>
      </c>
      <c r="AF57" s="14">
        <v>8.0</v>
      </c>
      <c r="AG57" s="14">
        <v>8.0</v>
      </c>
      <c r="AH57" s="14">
        <v>8.0</v>
      </c>
      <c r="AI57" s="404">
        <f t="shared" ref="AI57:AI59" si="4">COUNT(F57:AH57)</f>
        <v>20</v>
      </c>
    </row>
    <row r="58" ht="18.0" customHeight="1">
      <c r="A58" s="19">
        <v>2.0</v>
      </c>
      <c r="B58" s="20" t="s">
        <v>69</v>
      </c>
      <c r="C58" s="364">
        <v>42667.0</v>
      </c>
      <c r="D58" s="31" t="s">
        <v>70</v>
      </c>
      <c r="E58" s="78">
        <v>7.9220318242E10</v>
      </c>
      <c r="F58" s="60"/>
      <c r="G58" s="44"/>
      <c r="H58" s="60"/>
      <c r="I58" s="1433"/>
      <c r="J58" s="1434"/>
      <c r="K58" s="1434"/>
      <c r="L58" s="1434"/>
      <c r="M58" s="1434"/>
      <c r="N58" s="14">
        <v>8.0</v>
      </c>
      <c r="O58" s="28"/>
      <c r="P58" s="28"/>
      <c r="Q58" s="14">
        <v>8.0</v>
      </c>
      <c r="R58" s="1435">
        <v>8.0</v>
      </c>
      <c r="S58" s="1435">
        <v>8.0</v>
      </c>
      <c r="T58" s="14">
        <v>8.0</v>
      </c>
      <c r="U58" s="14">
        <v>8.0</v>
      </c>
      <c r="V58" s="28"/>
      <c r="W58" s="28"/>
      <c r="X58" s="14">
        <v>8.0</v>
      </c>
      <c r="Y58" s="1435">
        <v>8.0</v>
      </c>
      <c r="Z58" s="1435">
        <v>8.0</v>
      </c>
      <c r="AA58" s="14">
        <v>8.0</v>
      </c>
      <c r="AB58" s="14">
        <v>8.0</v>
      </c>
      <c r="AC58" s="28"/>
      <c r="AD58" s="28"/>
      <c r="AE58" s="14">
        <v>8.0</v>
      </c>
      <c r="AF58" s="1435">
        <v>8.0</v>
      </c>
      <c r="AG58" s="1435">
        <v>8.0</v>
      </c>
      <c r="AH58" s="14">
        <v>8.0</v>
      </c>
      <c r="AI58" s="404">
        <f t="shared" si="4"/>
        <v>15</v>
      </c>
    </row>
    <row r="59" ht="17.25" customHeight="1">
      <c r="A59" s="807">
        <v>3.0</v>
      </c>
      <c r="B59" s="20" t="s">
        <v>290</v>
      </c>
      <c r="C59" s="380">
        <v>43292.0</v>
      </c>
      <c r="D59" s="31" t="s">
        <v>70</v>
      </c>
      <c r="E59" s="78">
        <v>7.9221277764E10</v>
      </c>
      <c r="F59" s="14"/>
      <c r="G59" s="44"/>
      <c r="H59" s="28"/>
      <c r="I59" s="28">
        <v>12.0</v>
      </c>
      <c r="J59" s="14">
        <v>12.0</v>
      </c>
      <c r="K59" s="14"/>
      <c r="L59" s="14"/>
      <c r="M59" s="14">
        <v>12.0</v>
      </c>
      <c r="N59" s="14">
        <v>12.0</v>
      </c>
      <c r="O59" s="28"/>
      <c r="P59" s="28"/>
      <c r="Q59" s="14">
        <v>12.0</v>
      </c>
      <c r="R59" s="14">
        <v>12.0</v>
      </c>
      <c r="S59" s="14"/>
      <c r="T59" s="14"/>
      <c r="U59" s="14">
        <v>12.0</v>
      </c>
      <c r="V59" s="28">
        <v>12.0</v>
      </c>
      <c r="W59" s="28"/>
      <c r="X59" s="14"/>
      <c r="Y59" s="14">
        <v>12.0</v>
      </c>
      <c r="Z59" s="14">
        <v>12.0</v>
      </c>
      <c r="AA59" s="14"/>
      <c r="AB59" s="14"/>
      <c r="AC59" s="28">
        <v>12.0</v>
      </c>
      <c r="AD59" s="28">
        <v>12.0</v>
      </c>
      <c r="AE59" s="14"/>
      <c r="AF59" s="14"/>
      <c r="AG59" s="14">
        <v>12.0</v>
      </c>
      <c r="AH59" s="14">
        <v>12.0</v>
      </c>
      <c r="AI59" s="404">
        <f t="shared" si="4"/>
        <v>14</v>
      </c>
    </row>
    <row r="60" ht="17.25" customHeight="1">
      <c r="A60" s="807">
        <v>4.0</v>
      </c>
      <c r="B60" s="864" t="s">
        <v>970</v>
      </c>
      <c r="C60" s="380"/>
      <c r="D60" s="1010" t="s">
        <v>70</v>
      </c>
      <c r="E60" s="869">
        <v>7.9221184277E10</v>
      </c>
      <c r="F60" s="1265">
        <v>12.0</v>
      </c>
      <c r="G60" s="44"/>
      <c r="H60" s="840"/>
      <c r="I60" s="28"/>
      <c r="J60" s="1265">
        <v>12.0</v>
      </c>
      <c r="K60" s="1265">
        <v>12.0</v>
      </c>
      <c r="L60" s="1265"/>
      <c r="M60" s="14"/>
      <c r="N60" s="1265">
        <v>12.0</v>
      </c>
      <c r="O60" s="840">
        <v>12.0</v>
      </c>
      <c r="P60" s="840"/>
      <c r="Q60" s="14"/>
      <c r="R60" s="1265">
        <v>12.0</v>
      </c>
      <c r="S60" s="1265">
        <v>12.0</v>
      </c>
      <c r="T60" s="14"/>
      <c r="U60" s="14"/>
      <c r="V60" s="840">
        <v>12.0</v>
      </c>
      <c r="W60" s="840">
        <v>12.0</v>
      </c>
      <c r="X60" s="14"/>
      <c r="Y60" s="14"/>
      <c r="Z60" s="1265">
        <v>12.0</v>
      </c>
      <c r="AA60" s="1265">
        <v>12.0</v>
      </c>
      <c r="AB60" s="14"/>
      <c r="AC60" s="28"/>
      <c r="AD60" s="840">
        <v>12.0</v>
      </c>
      <c r="AE60" s="1265">
        <v>12.0</v>
      </c>
      <c r="AF60" s="14"/>
      <c r="AG60" s="14"/>
      <c r="AH60" s="1265">
        <v>12.0</v>
      </c>
      <c r="AI60" s="1030">
        <v>14.0</v>
      </c>
    </row>
    <row r="61" ht="17.25" customHeight="1">
      <c r="A61" s="19">
        <v>5.0</v>
      </c>
      <c r="B61" s="20" t="s">
        <v>72</v>
      </c>
      <c r="C61" s="380">
        <v>43072.0</v>
      </c>
      <c r="D61" s="31" t="s">
        <v>70</v>
      </c>
      <c r="E61" s="78">
        <v>7.9221946634E10</v>
      </c>
      <c r="F61" s="14">
        <v>12.0</v>
      </c>
      <c r="G61" s="44"/>
      <c r="H61" s="28">
        <v>12.0</v>
      </c>
      <c r="I61" s="28"/>
      <c r="J61" s="14"/>
      <c r="K61" s="14">
        <v>12.0</v>
      </c>
      <c r="L61" s="14">
        <v>12.0</v>
      </c>
      <c r="M61" s="14"/>
      <c r="N61" s="14"/>
      <c r="O61" s="28">
        <v>12.0</v>
      </c>
      <c r="P61" s="28">
        <v>12.0</v>
      </c>
      <c r="Q61" s="14"/>
      <c r="R61" s="14"/>
      <c r="S61" s="14">
        <v>12.0</v>
      </c>
      <c r="T61" s="14">
        <v>12.0</v>
      </c>
      <c r="U61" s="14"/>
      <c r="V61" s="28"/>
      <c r="W61" s="28">
        <v>12.0</v>
      </c>
      <c r="X61" s="14">
        <v>12.0</v>
      </c>
      <c r="Y61" s="14"/>
      <c r="Z61" s="14"/>
      <c r="AA61" s="14">
        <v>12.0</v>
      </c>
      <c r="AB61" s="14">
        <v>12.0</v>
      </c>
      <c r="AC61" s="28"/>
      <c r="AD61" s="28"/>
      <c r="AE61" s="14">
        <v>12.0</v>
      </c>
      <c r="AF61" s="14">
        <v>12.0</v>
      </c>
      <c r="AG61" s="14"/>
      <c r="AH61" s="14"/>
      <c r="AI61" s="404">
        <f t="shared" ref="AI61:AI63" si="5">COUNT(F61:AH61)</f>
        <v>14</v>
      </c>
    </row>
    <row r="62" ht="17.25" customHeight="1">
      <c r="A62" s="19">
        <v>6.0</v>
      </c>
      <c r="B62" s="20" t="s">
        <v>73</v>
      </c>
      <c r="C62" s="499">
        <v>43242.0</v>
      </c>
      <c r="D62" s="125" t="s">
        <v>332</v>
      </c>
      <c r="E62" s="78">
        <v>7.9220318285E10</v>
      </c>
      <c r="F62" s="26">
        <v>8.0</v>
      </c>
      <c r="G62" s="44"/>
      <c r="H62" s="28"/>
      <c r="I62" s="1436"/>
      <c r="J62" s="1435">
        <v>8.0</v>
      </c>
      <c r="K62" s="1435">
        <v>8.0</v>
      </c>
      <c r="L62" s="1435">
        <v>8.0</v>
      </c>
      <c r="M62" s="1435">
        <v>8.0</v>
      </c>
      <c r="N62" s="14">
        <v>8.0</v>
      </c>
      <c r="O62" s="28"/>
      <c r="P62" s="28"/>
      <c r="Q62" s="1435">
        <v>8.0</v>
      </c>
      <c r="R62" s="1435">
        <v>8.0</v>
      </c>
      <c r="S62" s="1435">
        <v>8.0</v>
      </c>
      <c r="T62" s="1435">
        <v>8.0</v>
      </c>
      <c r="U62" s="14">
        <v>8.0</v>
      </c>
      <c r="V62" s="28"/>
      <c r="W62" s="28"/>
      <c r="X62" s="1435">
        <v>8.0</v>
      </c>
      <c r="Y62" s="1435">
        <v>8.0</v>
      </c>
      <c r="Z62" s="1435">
        <v>8.0</v>
      </c>
      <c r="AA62" s="1435">
        <v>8.0</v>
      </c>
      <c r="AB62" s="14">
        <v>8.0</v>
      </c>
      <c r="AC62" s="28"/>
      <c r="AD62" s="28"/>
      <c r="AE62" s="14">
        <v>8.0</v>
      </c>
      <c r="AF62" s="1435">
        <v>8.0</v>
      </c>
      <c r="AG62" s="1435">
        <v>8.0</v>
      </c>
      <c r="AH62" s="14">
        <v>8.0</v>
      </c>
      <c r="AI62" s="404">
        <f t="shared" si="5"/>
        <v>20</v>
      </c>
    </row>
    <row r="63" ht="21.0" customHeight="1">
      <c r="A63" s="19">
        <v>7.0</v>
      </c>
      <c r="B63" s="19" t="s">
        <v>75</v>
      </c>
      <c r="C63" s="388">
        <v>42539.0</v>
      </c>
      <c r="D63" s="125" t="s">
        <v>76</v>
      </c>
      <c r="E63" s="43">
        <v>7.9220220031E10</v>
      </c>
      <c r="F63" s="26">
        <v>8.0</v>
      </c>
      <c r="G63" s="44"/>
      <c r="H63" s="28"/>
      <c r="I63" s="1436"/>
      <c r="J63" s="1435">
        <v>8.0</v>
      </c>
      <c r="K63" s="1435">
        <v>8.0</v>
      </c>
      <c r="L63" s="1435">
        <v>8.0</v>
      </c>
      <c r="M63" s="1435">
        <v>8.0</v>
      </c>
      <c r="N63" s="14">
        <v>8.0</v>
      </c>
      <c r="O63" s="28"/>
      <c r="P63" s="28"/>
      <c r="Q63" s="1435">
        <v>8.0</v>
      </c>
      <c r="R63" s="1435">
        <v>8.0</v>
      </c>
      <c r="S63" s="1435">
        <v>8.0</v>
      </c>
      <c r="T63" s="1435">
        <v>8.0</v>
      </c>
      <c r="U63" s="14">
        <v>8.0</v>
      </c>
      <c r="V63" s="28"/>
      <c r="W63" s="28"/>
      <c r="X63" s="1435">
        <v>8.0</v>
      </c>
      <c r="Y63" s="1435">
        <v>8.0</v>
      </c>
      <c r="Z63" s="1435">
        <v>8.0</v>
      </c>
      <c r="AA63" s="1435">
        <v>8.0</v>
      </c>
      <c r="AB63" s="14">
        <v>8.0</v>
      </c>
      <c r="AC63" s="28"/>
      <c r="AD63" s="28"/>
      <c r="AE63" s="14">
        <v>8.0</v>
      </c>
      <c r="AF63" s="1435">
        <v>8.0</v>
      </c>
      <c r="AG63" s="1435">
        <v>8.0</v>
      </c>
      <c r="AH63" s="14">
        <v>8.0</v>
      </c>
      <c r="AI63" s="404">
        <f t="shared" si="5"/>
        <v>20</v>
      </c>
    </row>
    <row r="64" ht="12.0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</row>
    <row r="65" ht="156.75" customHeight="1">
      <c r="A65" s="809"/>
      <c r="B65" s="809"/>
      <c r="C65" s="1437" t="s">
        <v>971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127"/>
    </row>
    <row r="66" ht="13.5" customHeight="1">
      <c r="A66" s="191">
        <v>1.0</v>
      </c>
      <c r="B66" s="19" t="s">
        <v>82</v>
      </c>
      <c r="C66" s="399">
        <v>43383.0</v>
      </c>
      <c r="D66" s="192" t="s">
        <v>292</v>
      </c>
      <c r="E66" s="811"/>
      <c r="F66" s="1265">
        <v>8.0</v>
      </c>
      <c r="G66" s="78"/>
      <c r="H66" s="166"/>
      <c r="I66" s="386"/>
      <c r="J66" s="1438">
        <v>8.0</v>
      </c>
      <c r="K66" s="1438">
        <v>8.0</v>
      </c>
      <c r="L66" s="1439"/>
      <c r="M66" s="1439"/>
      <c r="N66" s="1439"/>
      <c r="O66" s="1439"/>
      <c r="P66" s="1439"/>
      <c r="Q66" s="1439"/>
      <c r="R66" s="1439"/>
      <c r="S66" s="1439"/>
      <c r="T66" s="1439"/>
      <c r="U66" s="1439"/>
      <c r="V66" s="1439"/>
      <c r="W66" s="1439"/>
      <c r="X66" s="1439"/>
      <c r="Y66" s="1439"/>
      <c r="Z66" s="1439"/>
      <c r="AA66" s="1438">
        <v>8.0</v>
      </c>
      <c r="AB66" s="1438">
        <v>8.0</v>
      </c>
      <c r="AC66" s="1440"/>
      <c r="AD66" s="1440"/>
      <c r="AE66" s="1438">
        <v>8.0</v>
      </c>
      <c r="AF66" s="1438">
        <v>8.0</v>
      </c>
      <c r="AG66" s="1438">
        <v>8.0</v>
      </c>
      <c r="AH66" s="1438">
        <v>8.0</v>
      </c>
      <c r="AI66" s="404">
        <f t="shared" ref="AI66:AI92" si="6">COUNT(F66:AH66)</f>
        <v>9</v>
      </c>
    </row>
    <row r="67" ht="13.5" customHeight="1">
      <c r="A67" s="888">
        <v>2.0</v>
      </c>
      <c r="B67" s="19" t="s">
        <v>85</v>
      </c>
      <c r="C67" s="192" t="s">
        <v>86</v>
      </c>
      <c r="D67" s="192" t="s">
        <v>87</v>
      </c>
      <c r="E67" s="811"/>
      <c r="F67" s="1265">
        <v>8.0</v>
      </c>
      <c r="G67" s="1441" t="s">
        <v>11</v>
      </c>
      <c r="H67" s="166"/>
      <c r="I67" s="386"/>
      <c r="J67" s="1438">
        <v>8.0</v>
      </c>
      <c r="K67" s="1438">
        <v>8.0</v>
      </c>
      <c r="L67" s="1438">
        <v>8.0</v>
      </c>
      <c r="M67" s="1438">
        <v>8.0</v>
      </c>
      <c r="N67" s="1438">
        <v>8.0</v>
      </c>
      <c r="O67" s="1440"/>
      <c r="P67" s="1440"/>
      <c r="Q67" s="1438">
        <v>8.0</v>
      </c>
      <c r="R67" s="1438">
        <v>8.0</v>
      </c>
      <c r="S67" s="1438">
        <v>8.0</v>
      </c>
      <c r="T67" s="1438">
        <v>8.0</v>
      </c>
      <c r="U67" s="1438">
        <v>8.0</v>
      </c>
      <c r="V67" s="1440"/>
      <c r="W67" s="1440"/>
      <c r="X67" s="1438">
        <v>8.0</v>
      </c>
      <c r="Y67" s="1438">
        <v>8.0</v>
      </c>
      <c r="Z67" s="1438">
        <v>8.0</v>
      </c>
      <c r="AA67" s="1438">
        <v>8.0</v>
      </c>
      <c r="AB67" s="1438">
        <v>8.0</v>
      </c>
      <c r="AC67" s="1440"/>
      <c r="AD67" s="1440"/>
      <c r="AE67" s="1438">
        <v>8.0</v>
      </c>
      <c r="AF67" s="1438">
        <v>8.0</v>
      </c>
      <c r="AG67" s="1438">
        <v>8.0</v>
      </c>
      <c r="AH67" s="1438">
        <v>8.0</v>
      </c>
      <c r="AI67" s="404">
        <f t="shared" si="6"/>
        <v>20</v>
      </c>
    </row>
    <row r="68" ht="13.5" customHeight="1">
      <c r="A68" s="191">
        <v>3.0</v>
      </c>
      <c r="B68" s="19" t="s">
        <v>89</v>
      </c>
      <c r="C68" s="192" t="s">
        <v>90</v>
      </c>
      <c r="D68" s="192" t="s">
        <v>91</v>
      </c>
      <c r="E68" s="559"/>
      <c r="F68" s="1265">
        <v>8.0</v>
      </c>
      <c r="G68" s="1441" t="s">
        <v>11</v>
      </c>
      <c r="H68" s="166"/>
      <c r="I68" s="386"/>
      <c r="J68" s="1438">
        <v>8.0</v>
      </c>
      <c r="K68" s="1438">
        <v>8.0</v>
      </c>
      <c r="L68" s="1438">
        <v>8.0</v>
      </c>
      <c r="M68" s="1438">
        <v>8.0</v>
      </c>
      <c r="N68" s="1438">
        <v>8.0</v>
      </c>
      <c r="O68" s="1440"/>
      <c r="P68" s="1440"/>
      <c r="Q68" s="1438">
        <v>8.0</v>
      </c>
      <c r="R68" s="1438">
        <v>8.0</v>
      </c>
      <c r="S68" s="1438">
        <v>8.0</v>
      </c>
      <c r="T68" s="1438">
        <v>8.0</v>
      </c>
      <c r="U68" s="1438">
        <v>8.0</v>
      </c>
      <c r="V68" s="1440"/>
      <c r="W68" s="1440"/>
      <c r="X68" s="1438">
        <v>8.0</v>
      </c>
      <c r="Y68" s="1438">
        <v>8.0</v>
      </c>
      <c r="Z68" s="1438">
        <v>8.0</v>
      </c>
      <c r="AA68" s="1438">
        <v>8.0</v>
      </c>
      <c r="AB68" s="1438">
        <v>8.0</v>
      </c>
      <c r="AC68" s="1440"/>
      <c r="AD68" s="1440"/>
      <c r="AE68" s="1438">
        <v>8.0</v>
      </c>
      <c r="AF68" s="1438">
        <v>8.0</v>
      </c>
      <c r="AG68" s="1438">
        <v>8.0</v>
      </c>
      <c r="AH68" s="1438">
        <v>8.0</v>
      </c>
      <c r="AI68" s="404">
        <f t="shared" si="6"/>
        <v>20</v>
      </c>
    </row>
    <row r="69" ht="13.5" customHeight="1">
      <c r="A69" s="888">
        <v>4.0</v>
      </c>
      <c r="B69" s="19" t="s">
        <v>93</v>
      </c>
      <c r="C69" s="394">
        <v>43168.0</v>
      </c>
      <c r="D69" s="192" t="s">
        <v>94</v>
      </c>
      <c r="E69" s="395"/>
      <c r="F69" s="1265">
        <v>8.0</v>
      </c>
      <c r="G69" s="1442" t="s">
        <v>11</v>
      </c>
      <c r="H69" s="166"/>
      <c r="I69" s="386"/>
      <c r="J69" s="1438">
        <v>8.0</v>
      </c>
      <c r="K69" s="1438">
        <v>8.0</v>
      </c>
      <c r="L69" s="1438">
        <v>8.0</v>
      </c>
      <c r="M69" s="1438">
        <v>8.0</v>
      </c>
      <c r="N69" s="1438">
        <v>8.0</v>
      </c>
      <c r="O69" s="1440"/>
      <c r="P69" s="1440"/>
      <c r="Q69" s="1438">
        <v>8.0</v>
      </c>
      <c r="R69" s="1438">
        <v>8.0</v>
      </c>
      <c r="S69" s="1438">
        <v>8.0</v>
      </c>
      <c r="T69" s="1438">
        <v>8.0</v>
      </c>
      <c r="U69" s="1438">
        <v>8.0</v>
      </c>
      <c r="V69" s="1440"/>
      <c r="W69" s="1440"/>
      <c r="X69" s="1438">
        <v>8.0</v>
      </c>
      <c r="Y69" s="1438">
        <v>8.0</v>
      </c>
      <c r="Z69" s="1438">
        <v>8.0</v>
      </c>
      <c r="AA69" s="1438">
        <v>8.0</v>
      </c>
      <c r="AB69" s="1438">
        <v>8.0</v>
      </c>
      <c r="AC69" s="1440"/>
      <c r="AD69" s="1440"/>
      <c r="AE69" s="1438">
        <v>8.0</v>
      </c>
      <c r="AF69" s="1438">
        <v>8.0</v>
      </c>
      <c r="AG69" s="1438">
        <v>8.0</v>
      </c>
      <c r="AH69" s="1438">
        <v>8.0</v>
      </c>
      <c r="AI69" s="404">
        <f t="shared" si="6"/>
        <v>20</v>
      </c>
    </row>
    <row r="70" ht="13.5" customHeight="1">
      <c r="A70" s="191">
        <v>5.0</v>
      </c>
      <c r="B70" s="807" t="s">
        <v>756</v>
      </c>
      <c r="C70" s="394"/>
      <c r="D70" s="892" t="s">
        <v>757</v>
      </c>
      <c r="E70" s="395"/>
      <c r="F70" s="1443"/>
      <c r="G70" s="871"/>
      <c r="H70" s="166"/>
      <c r="I70" s="386"/>
      <c r="J70" s="1444"/>
      <c r="K70" s="1444"/>
      <c r="L70" s="1444"/>
      <c r="M70" s="1444"/>
      <c r="N70" s="1444"/>
      <c r="O70" s="1440"/>
      <c r="P70" s="1440"/>
      <c r="Q70" s="1438">
        <v>8.0</v>
      </c>
      <c r="R70" s="1438">
        <v>8.0</v>
      </c>
      <c r="S70" s="1438">
        <v>8.0</v>
      </c>
      <c r="T70" s="1438">
        <v>8.0</v>
      </c>
      <c r="U70" s="1438">
        <v>8.0</v>
      </c>
      <c r="V70" s="1440"/>
      <c r="W70" s="1440"/>
      <c r="X70" s="1438">
        <v>8.0</v>
      </c>
      <c r="Y70" s="1438">
        <v>8.0</v>
      </c>
      <c r="Z70" s="1438">
        <v>8.0</v>
      </c>
      <c r="AA70" s="1438">
        <v>8.0</v>
      </c>
      <c r="AB70" s="1438">
        <v>8.0</v>
      </c>
      <c r="AC70" s="1440"/>
      <c r="AD70" s="1440"/>
      <c r="AE70" s="1438">
        <v>8.0</v>
      </c>
      <c r="AF70" s="1438">
        <v>8.0</v>
      </c>
      <c r="AG70" s="1438">
        <v>8.0</v>
      </c>
      <c r="AH70" s="1438">
        <v>8.0</v>
      </c>
      <c r="AI70" s="404">
        <f t="shared" si="6"/>
        <v>14</v>
      </c>
    </row>
    <row r="71" ht="13.5" customHeight="1">
      <c r="A71" s="888">
        <v>6.0</v>
      </c>
      <c r="B71" s="19" t="s">
        <v>96</v>
      </c>
      <c r="C71" s="192"/>
      <c r="D71" s="192"/>
      <c r="E71" s="811"/>
      <c r="F71" s="1443"/>
      <c r="G71" s="43"/>
      <c r="H71" s="166"/>
      <c r="I71" s="386"/>
      <c r="J71" s="1444"/>
      <c r="K71" s="1444"/>
      <c r="L71" s="1444"/>
      <c r="M71" s="1444"/>
      <c r="N71" s="1444"/>
      <c r="O71" s="1440"/>
      <c r="P71" s="1440"/>
      <c r="Q71" s="1444"/>
      <c r="R71" s="1444"/>
      <c r="S71" s="1444"/>
      <c r="T71" s="1444"/>
      <c r="U71" s="1444"/>
      <c r="V71" s="1440"/>
      <c r="W71" s="1440"/>
      <c r="X71" s="1444"/>
      <c r="Y71" s="1444"/>
      <c r="Z71" s="1444"/>
      <c r="AA71" s="1444"/>
      <c r="AB71" s="1444"/>
      <c r="AC71" s="1440"/>
      <c r="AD71" s="1440"/>
      <c r="AE71" s="1444"/>
      <c r="AF71" s="1444"/>
      <c r="AG71" s="1444"/>
      <c r="AH71" s="1444"/>
      <c r="AI71" s="404">
        <f t="shared" si="6"/>
        <v>0</v>
      </c>
    </row>
    <row r="72" ht="13.5" customHeight="1">
      <c r="A72" s="191">
        <v>7.0</v>
      </c>
      <c r="B72" s="19" t="s">
        <v>100</v>
      </c>
      <c r="C72" s="192" t="s">
        <v>101</v>
      </c>
      <c r="D72" s="192" t="s">
        <v>102</v>
      </c>
      <c r="E72" s="23"/>
      <c r="F72" s="1265">
        <v>8.0</v>
      </c>
      <c r="G72" s="1445" t="s">
        <v>11</v>
      </c>
      <c r="H72" s="166"/>
      <c r="I72" s="386"/>
      <c r="J72" s="1438">
        <v>8.0</v>
      </c>
      <c r="K72" s="1438">
        <v>8.0</v>
      </c>
      <c r="L72" s="1438">
        <v>8.0</v>
      </c>
      <c r="M72" s="1438">
        <v>8.0</v>
      </c>
      <c r="N72" s="1438">
        <v>8.0</v>
      </c>
      <c r="O72" s="1440"/>
      <c r="P72" s="1440"/>
      <c r="Q72" s="1438">
        <v>8.0</v>
      </c>
      <c r="R72" s="1438">
        <v>8.0</v>
      </c>
      <c r="S72" s="1438">
        <v>8.0</v>
      </c>
      <c r="T72" s="1438">
        <v>8.0</v>
      </c>
      <c r="U72" s="1438">
        <v>8.0</v>
      </c>
      <c r="V72" s="1440"/>
      <c r="W72" s="1440"/>
      <c r="X72" s="1438">
        <v>8.0</v>
      </c>
      <c r="Y72" s="1438">
        <v>8.0</v>
      </c>
      <c r="Z72" s="1438">
        <v>8.0</v>
      </c>
      <c r="AA72" s="1438">
        <v>8.0</v>
      </c>
      <c r="AB72" s="1438">
        <v>8.0</v>
      </c>
      <c r="AC72" s="1440"/>
      <c r="AD72" s="1440"/>
      <c r="AE72" s="1438">
        <v>8.0</v>
      </c>
      <c r="AF72" s="1438">
        <v>8.0</v>
      </c>
      <c r="AG72" s="1438">
        <v>8.0</v>
      </c>
      <c r="AH72" s="1438">
        <v>8.0</v>
      </c>
      <c r="AI72" s="404">
        <f t="shared" si="6"/>
        <v>20</v>
      </c>
    </row>
    <row r="73" ht="13.5" customHeight="1">
      <c r="A73" s="888">
        <v>8.0</v>
      </c>
      <c r="B73" s="19" t="s">
        <v>100</v>
      </c>
      <c r="C73" s="192" t="s">
        <v>104</v>
      </c>
      <c r="D73" s="470" t="s">
        <v>105</v>
      </c>
      <c r="E73" s="23"/>
      <c r="F73" s="1265">
        <v>8.0</v>
      </c>
      <c r="G73" s="1441" t="s">
        <v>11</v>
      </c>
      <c r="H73" s="166"/>
      <c r="I73" s="386"/>
      <c r="J73" s="1438">
        <v>8.0</v>
      </c>
      <c r="K73" s="1438">
        <v>8.0</v>
      </c>
      <c r="L73" s="1438">
        <v>8.0</v>
      </c>
      <c r="M73" s="1438">
        <v>8.0</v>
      </c>
      <c r="N73" s="1438">
        <v>8.0</v>
      </c>
      <c r="O73" s="1440"/>
      <c r="P73" s="1440"/>
      <c r="Q73" s="1438">
        <v>8.0</v>
      </c>
      <c r="R73" s="1438">
        <v>8.0</v>
      </c>
      <c r="S73" s="1438">
        <v>8.0</v>
      </c>
      <c r="T73" s="1438">
        <v>8.0</v>
      </c>
      <c r="U73" s="1438">
        <v>8.0</v>
      </c>
      <c r="V73" s="1440"/>
      <c r="W73" s="1440"/>
      <c r="X73" s="1438">
        <v>8.0</v>
      </c>
      <c r="Y73" s="1438">
        <v>8.0</v>
      </c>
      <c r="Z73" s="1438">
        <v>8.0</v>
      </c>
      <c r="AA73" s="1438">
        <v>8.0</v>
      </c>
      <c r="AB73" s="1438">
        <v>8.0</v>
      </c>
      <c r="AC73" s="1440"/>
      <c r="AD73" s="1440"/>
      <c r="AE73" s="1438">
        <v>8.0</v>
      </c>
      <c r="AF73" s="1438">
        <v>8.0</v>
      </c>
      <c r="AG73" s="1438">
        <v>8.0</v>
      </c>
      <c r="AH73" s="1438">
        <v>8.0</v>
      </c>
      <c r="AI73" s="404">
        <f t="shared" si="6"/>
        <v>20</v>
      </c>
    </row>
    <row r="74" ht="13.5" customHeight="1">
      <c r="A74" s="191">
        <v>9.0</v>
      </c>
      <c r="B74" s="19" t="s">
        <v>107</v>
      </c>
      <c r="C74" s="394">
        <v>43160.0</v>
      </c>
      <c r="D74" s="470" t="s">
        <v>296</v>
      </c>
      <c r="E74" s="811"/>
      <c r="F74" s="1265">
        <v>8.0</v>
      </c>
      <c r="G74" s="1441" t="s">
        <v>11</v>
      </c>
      <c r="H74" s="166"/>
      <c r="I74" s="386"/>
      <c r="J74" s="1438">
        <v>8.0</v>
      </c>
      <c r="K74" s="1438">
        <v>8.0</v>
      </c>
      <c r="L74" s="1438">
        <v>8.0</v>
      </c>
      <c r="M74" s="1438">
        <v>8.0</v>
      </c>
      <c r="N74" s="1438">
        <v>8.0</v>
      </c>
      <c r="O74" s="1440"/>
      <c r="P74" s="1440"/>
      <c r="Q74" s="1438">
        <v>8.0</v>
      </c>
      <c r="R74" s="1438">
        <v>8.0</v>
      </c>
      <c r="S74" s="1438">
        <v>8.0</v>
      </c>
      <c r="T74" s="1438">
        <v>8.0</v>
      </c>
      <c r="U74" s="1438">
        <v>8.0</v>
      </c>
      <c r="V74" s="1440"/>
      <c r="W74" s="1440"/>
      <c r="X74" s="1438">
        <v>8.0</v>
      </c>
      <c r="Y74" s="1438">
        <v>8.0</v>
      </c>
      <c r="Z74" s="1438">
        <v>8.0</v>
      </c>
      <c r="AA74" s="1438">
        <v>8.0</v>
      </c>
      <c r="AB74" s="1438">
        <v>8.0</v>
      </c>
      <c r="AC74" s="1440"/>
      <c r="AD74" s="1440"/>
      <c r="AE74" s="1438">
        <v>8.0</v>
      </c>
      <c r="AF74" s="1438">
        <v>8.0</v>
      </c>
      <c r="AG74" s="1438">
        <v>8.0</v>
      </c>
      <c r="AH74" s="1438">
        <v>8.0</v>
      </c>
      <c r="AI74" s="404">
        <f t="shared" si="6"/>
        <v>20</v>
      </c>
    </row>
    <row r="75" ht="15.75" customHeight="1">
      <c r="A75" s="888">
        <v>10.0</v>
      </c>
      <c r="B75" s="19" t="s">
        <v>111</v>
      </c>
      <c r="C75" s="399">
        <v>43300.0</v>
      </c>
      <c r="D75" s="470" t="s">
        <v>112</v>
      </c>
      <c r="E75" s="811"/>
      <c r="F75" s="1265">
        <v>8.0</v>
      </c>
      <c r="G75" s="78"/>
      <c r="H75" s="166"/>
      <c r="I75" s="386"/>
      <c r="J75" s="1438">
        <v>8.0</v>
      </c>
      <c r="K75" s="1438">
        <v>8.0</v>
      </c>
      <c r="L75" s="1438">
        <v>8.0</v>
      </c>
      <c r="M75" s="1438">
        <v>8.0</v>
      </c>
      <c r="N75" s="1438">
        <v>8.0</v>
      </c>
      <c r="O75" s="1440"/>
      <c r="P75" s="1440"/>
      <c r="Q75" s="1438">
        <v>8.0</v>
      </c>
      <c r="R75" s="1438">
        <v>8.0</v>
      </c>
      <c r="S75" s="1438">
        <v>8.0</v>
      </c>
      <c r="T75" s="1438">
        <v>8.0</v>
      </c>
      <c r="U75" s="1438">
        <v>8.0</v>
      </c>
      <c r="V75" s="1440"/>
      <c r="W75" s="1440"/>
      <c r="X75" s="1438">
        <v>8.0</v>
      </c>
      <c r="Y75" s="1438">
        <v>8.0</v>
      </c>
      <c r="Z75" s="1438">
        <v>8.0</v>
      </c>
      <c r="AA75" s="1438">
        <v>8.0</v>
      </c>
      <c r="AB75" s="1438">
        <v>8.0</v>
      </c>
      <c r="AC75" s="1440"/>
      <c r="AD75" s="1440"/>
      <c r="AE75" s="1438">
        <v>8.0</v>
      </c>
      <c r="AF75" s="1438">
        <v>8.0</v>
      </c>
      <c r="AG75" s="1438">
        <v>8.0</v>
      </c>
      <c r="AH75" s="1438">
        <v>8.0</v>
      </c>
      <c r="AI75" s="404">
        <f t="shared" si="6"/>
        <v>20</v>
      </c>
    </row>
    <row r="76" ht="13.5" customHeight="1">
      <c r="A76" s="191">
        <v>11.0</v>
      </c>
      <c r="B76" s="19" t="s">
        <v>113</v>
      </c>
      <c r="C76" s="399">
        <v>43447.0</v>
      </c>
      <c r="D76" s="192" t="s">
        <v>297</v>
      </c>
      <c r="E76" s="811"/>
      <c r="F76" s="1265">
        <v>8.0</v>
      </c>
      <c r="G76" s="1441" t="s">
        <v>11</v>
      </c>
      <c r="H76" s="166"/>
      <c r="I76" s="386"/>
      <c r="J76" s="1438">
        <v>8.0</v>
      </c>
      <c r="K76" s="1438">
        <v>8.0</v>
      </c>
      <c r="L76" s="1438">
        <v>8.0</v>
      </c>
      <c r="M76" s="1438">
        <v>8.0</v>
      </c>
      <c r="N76" s="1438">
        <v>8.0</v>
      </c>
      <c r="O76" s="1440"/>
      <c r="P76" s="1440"/>
      <c r="Q76" s="1438">
        <v>8.0</v>
      </c>
      <c r="R76" s="1438">
        <v>8.0</v>
      </c>
      <c r="S76" s="1438">
        <v>8.0</v>
      </c>
      <c r="T76" s="1438">
        <v>8.0</v>
      </c>
      <c r="U76" s="1438">
        <v>8.0</v>
      </c>
      <c r="V76" s="1440"/>
      <c r="W76" s="1440"/>
      <c r="X76" s="1438">
        <v>8.0</v>
      </c>
      <c r="Y76" s="1438">
        <v>8.0</v>
      </c>
      <c r="Z76" s="1438">
        <v>8.0</v>
      </c>
      <c r="AA76" s="1438">
        <v>8.0</v>
      </c>
      <c r="AB76" s="1438">
        <v>8.0</v>
      </c>
      <c r="AC76" s="1440"/>
      <c r="AD76" s="1440"/>
      <c r="AE76" s="1438">
        <v>8.0</v>
      </c>
      <c r="AF76" s="1438">
        <v>8.0</v>
      </c>
      <c r="AG76" s="1438">
        <v>8.0</v>
      </c>
      <c r="AH76" s="1438">
        <v>8.0</v>
      </c>
      <c r="AI76" s="404">
        <f t="shared" si="6"/>
        <v>20</v>
      </c>
    </row>
    <row r="77" ht="13.5" customHeight="1">
      <c r="A77" s="888">
        <v>12.0</v>
      </c>
      <c r="B77" s="19" t="s">
        <v>117</v>
      </c>
      <c r="C77" s="192" t="s">
        <v>118</v>
      </c>
      <c r="D77" s="192" t="s">
        <v>119</v>
      </c>
      <c r="E77" s="811"/>
      <c r="F77" s="1265">
        <v>8.0</v>
      </c>
      <c r="G77" s="1441" t="s">
        <v>11</v>
      </c>
      <c r="H77" s="166"/>
      <c r="I77" s="386"/>
      <c r="J77" s="1438">
        <v>8.0</v>
      </c>
      <c r="K77" s="1438">
        <v>8.0</v>
      </c>
      <c r="L77" s="1438">
        <v>8.0</v>
      </c>
      <c r="M77" s="1438">
        <v>8.0</v>
      </c>
      <c r="N77" s="1438">
        <v>8.0</v>
      </c>
      <c r="O77" s="1440"/>
      <c r="P77" s="1440"/>
      <c r="Q77" s="1438">
        <v>8.0</v>
      </c>
      <c r="R77" s="1438">
        <v>8.0</v>
      </c>
      <c r="S77" s="1438">
        <v>8.0</v>
      </c>
      <c r="T77" s="1438">
        <v>8.0</v>
      </c>
      <c r="U77" s="1438">
        <v>8.0</v>
      </c>
      <c r="V77" s="1440"/>
      <c r="W77" s="1440"/>
      <c r="X77" s="1438">
        <v>8.0</v>
      </c>
      <c r="Y77" s="1438">
        <v>8.0</v>
      </c>
      <c r="Z77" s="1438">
        <v>8.0</v>
      </c>
      <c r="AA77" s="1438">
        <v>8.0</v>
      </c>
      <c r="AB77" s="1438">
        <v>8.0</v>
      </c>
      <c r="AC77" s="1440"/>
      <c r="AD77" s="1440"/>
      <c r="AE77" s="1438">
        <v>8.0</v>
      </c>
      <c r="AF77" s="1438">
        <v>8.0</v>
      </c>
      <c r="AG77" s="1438">
        <v>8.0</v>
      </c>
      <c r="AH77" s="1438">
        <v>8.0</v>
      </c>
      <c r="AI77" s="404">
        <f t="shared" si="6"/>
        <v>20</v>
      </c>
    </row>
    <row r="78" ht="13.5" customHeight="1">
      <c r="A78" s="191">
        <v>13.0</v>
      </c>
      <c r="B78" s="19" t="s">
        <v>121</v>
      </c>
      <c r="C78" s="394">
        <v>43351.0</v>
      </c>
      <c r="D78" s="470" t="s">
        <v>680</v>
      </c>
      <c r="E78" s="811"/>
      <c r="F78" s="1265">
        <v>8.0</v>
      </c>
      <c r="G78" s="1441" t="s">
        <v>11</v>
      </c>
      <c r="H78" s="166"/>
      <c r="I78" s="386"/>
      <c r="J78" s="1438">
        <v>8.0</v>
      </c>
      <c r="K78" s="1438">
        <v>8.0</v>
      </c>
      <c r="L78" s="1438">
        <v>8.0</v>
      </c>
      <c r="M78" s="1438">
        <v>8.0</v>
      </c>
      <c r="N78" s="1438">
        <v>8.0</v>
      </c>
      <c r="O78" s="1440"/>
      <c r="P78" s="1440"/>
      <c r="Q78" s="1438">
        <v>8.0</v>
      </c>
      <c r="R78" s="1438">
        <v>8.0</v>
      </c>
      <c r="S78" s="1438">
        <v>8.0</v>
      </c>
      <c r="T78" s="1438">
        <v>8.0</v>
      </c>
      <c r="U78" s="1438">
        <v>8.0</v>
      </c>
      <c r="V78" s="1440"/>
      <c r="W78" s="1440"/>
      <c r="X78" s="1438">
        <v>8.0</v>
      </c>
      <c r="Y78" s="1438">
        <v>8.0</v>
      </c>
      <c r="Z78" s="1438">
        <v>8.0</v>
      </c>
      <c r="AA78" s="1438">
        <v>8.0</v>
      </c>
      <c r="AB78" s="1438">
        <v>8.0</v>
      </c>
      <c r="AC78" s="1440"/>
      <c r="AD78" s="1440"/>
      <c r="AE78" s="1438">
        <v>8.0</v>
      </c>
      <c r="AF78" s="1438">
        <v>8.0</v>
      </c>
      <c r="AG78" s="1438">
        <v>8.0</v>
      </c>
      <c r="AH78" s="1438">
        <v>8.0</v>
      </c>
      <c r="AI78" s="404">
        <f t="shared" si="6"/>
        <v>20</v>
      </c>
    </row>
    <row r="79" ht="13.5" customHeight="1">
      <c r="A79" s="888">
        <v>14.0</v>
      </c>
      <c r="B79" s="19" t="s">
        <v>121</v>
      </c>
      <c r="C79" s="394"/>
      <c r="D79" s="470" t="s">
        <v>339</v>
      </c>
      <c r="E79" s="811"/>
      <c r="F79" s="1265">
        <v>8.0</v>
      </c>
      <c r="G79" s="78"/>
      <c r="H79" s="166"/>
      <c r="I79" s="386"/>
      <c r="J79" s="1438">
        <v>8.0</v>
      </c>
      <c r="K79" s="1438">
        <v>8.0</v>
      </c>
      <c r="L79" s="1438">
        <v>8.0</v>
      </c>
      <c r="M79" s="1438">
        <v>8.0</v>
      </c>
      <c r="N79" s="1438">
        <v>8.0</v>
      </c>
      <c r="O79" s="1440"/>
      <c r="P79" s="1440"/>
      <c r="Q79" s="1438">
        <v>8.0</v>
      </c>
      <c r="R79" s="1438">
        <v>8.0</v>
      </c>
      <c r="S79" s="1438">
        <v>8.0</v>
      </c>
      <c r="T79" s="1438">
        <v>8.0</v>
      </c>
      <c r="U79" s="1438">
        <v>8.0</v>
      </c>
      <c r="V79" s="1440"/>
      <c r="W79" s="1440"/>
      <c r="X79" s="1438">
        <v>8.0</v>
      </c>
      <c r="Y79" s="1438">
        <v>8.0</v>
      </c>
      <c r="Z79" s="1438">
        <v>8.0</v>
      </c>
      <c r="AA79" s="1438">
        <v>8.0</v>
      </c>
      <c r="AB79" s="1438">
        <v>8.0</v>
      </c>
      <c r="AC79" s="1440"/>
      <c r="AD79" s="1440"/>
      <c r="AE79" s="1438">
        <v>8.0</v>
      </c>
      <c r="AF79" s="1438">
        <v>8.0</v>
      </c>
      <c r="AG79" s="1438">
        <v>8.0</v>
      </c>
      <c r="AH79" s="1438">
        <v>8.0</v>
      </c>
      <c r="AI79" s="404">
        <f t="shared" si="6"/>
        <v>20</v>
      </c>
    </row>
    <row r="80" ht="13.5" customHeight="1">
      <c r="A80" s="191">
        <v>15.0</v>
      </c>
      <c r="B80" s="19" t="s">
        <v>121</v>
      </c>
      <c r="C80" s="399">
        <v>43156.0</v>
      </c>
      <c r="D80" s="470" t="s">
        <v>681</v>
      </c>
      <c r="E80" s="811"/>
      <c r="F80" s="1265">
        <v>8.0</v>
      </c>
      <c r="G80" s="1441" t="s">
        <v>11</v>
      </c>
      <c r="H80" s="166"/>
      <c r="I80" s="386"/>
      <c r="J80" s="1438">
        <v>8.0</v>
      </c>
      <c r="K80" s="1438">
        <v>8.0</v>
      </c>
      <c r="L80" s="1438">
        <v>8.0</v>
      </c>
      <c r="M80" s="1438">
        <v>8.0</v>
      </c>
      <c r="N80" s="1438">
        <v>8.0</v>
      </c>
      <c r="O80" s="1440"/>
      <c r="P80" s="1440"/>
      <c r="Q80" s="1438">
        <v>8.0</v>
      </c>
      <c r="R80" s="1438">
        <v>8.0</v>
      </c>
      <c r="S80" s="1438">
        <v>8.0</v>
      </c>
      <c r="T80" s="1438">
        <v>8.0</v>
      </c>
      <c r="U80" s="1438">
        <v>8.0</v>
      </c>
      <c r="V80" s="1440"/>
      <c r="W80" s="1440"/>
      <c r="X80" s="1438">
        <v>8.0</v>
      </c>
      <c r="Y80" s="1438">
        <v>8.0</v>
      </c>
      <c r="Z80" s="1438">
        <v>8.0</v>
      </c>
      <c r="AA80" s="1438">
        <v>8.0</v>
      </c>
      <c r="AB80" s="1438">
        <v>8.0</v>
      </c>
      <c r="AC80" s="1440"/>
      <c r="AD80" s="1440"/>
      <c r="AE80" s="1438">
        <v>8.0</v>
      </c>
      <c r="AF80" s="1438">
        <v>8.0</v>
      </c>
      <c r="AG80" s="1438">
        <v>8.0</v>
      </c>
      <c r="AH80" s="1438">
        <v>8.0</v>
      </c>
      <c r="AI80" s="404">
        <f t="shared" si="6"/>
        <v>20</v>
      </c>
    </row>
    <row r="81" ht="13.5" customHeight="1">
      <c r="A81" s="888">
        <v>16.0</v>
      </c>
      <c r="B81" s="19" t="s">
        <v>121</v>
      </c>
      <c r="C81" s="399"/>
      <c r="D81" s="470" t="s">
        <v>715</v>
      </c>
      <c r="E81" s="811"/>
      <c r="F81" s="1265">
        <v>8.0</v>
      </c>
      <c r="G81" s="1446" t="s">
        <v>11</v>
      </c>
      <c r="H81" s="166"/>
      <c r="I81" s="386"/>
      <c r="J81" s="1438">
        <v>8.0</v>
      </c>
      <c r="K81" s="1438">
        <v>8.0</v>
      </c>
      <c r="L81" s="1438">
        <v>8.0</v>
      </c>
      <c r="M81" s="1438">
        <v>8.0</v>
      </c>
      <c r="N81" s="1438">
        <v>8.0</v>
      </c>
      <c r="O81" s="1440"/>
      <c r="P81" s="1440"/>
      <c r="Q81" s="1438">
        <v>8.0</v>
      </c>
      <c r="R81" s="1438">
        <v>8.0</v>
      </c>
      <c r="S81" s="1438">
        <v>8.0</v>
      </c>
      <c r="T81" s="1438">
        <v>8.0</v>
      </c>
      <c r="U81" s="1438">
        <v>8.0</v>
      </c>
      <c r="V81" s="1440"/>
      <c r="W81" s="1440"/>
      <c r="X81" s="1438">
        <v>8.0</v>
      </c>
      <c r="Y81" s="1438">
        <v>8.0</v>
      </c>
      <c r="Z81" s="1438">
        <v>8.0</v>
      </c>
      <c r="AA81" s="1438">
        <v>8.0</v>
      </c>
      <c r="AB81" s="1438">
        <v>8.0</v>
      </c>
      <c r="AC81" s="1440"/>
      <c r="AD81" s="1440"/>
      <c r="AE81" s="1438">
        <v>8.0</v>
      </c>
      <c r="AF81" s="1438">
        <v>8.0</v>
      </c>
      <c r="AG81" s="1438">
        <v>8.0</v>
      </c>
      <c r="AH81" s="1438">
        <v>8.0</v>
      </c>
      <c r="AI81" s="404">
        <f t="shared" si="6"/>
        <v>20</v>
      </c>
    </row>
    <row r="82" ht="13.5" customHeight="1">
      <c r="A82" s="191">
        <v>17.0</v>
      </c>
      <c r="B82" s="19" t="s">
        <v>121</v>
      </c>
      <c r="C82" s="399">
        <v>43434.0</v>
      </c>
      <c r="D82" s="470" t="s">
        <v>59</v>
      </c>
      <c r="E82" s="811"/>
      <c r="F82" s="1265">
        <v>8.0</v>
      </c>
      <c r="G82" s="1441" t="s">
        <v>11</v>
      </c>
      <c r="H82" s="166"/>
      <c r="I82" s="386"/>
      <c r="J82" s="1438">
        <v>8.0</v>
      </c>
      <c r="K82" s="1438">
        <v>8.0</v>
      </c>
      <c r="L82" s="1438">
        <v>8.0</v>
      </c>
      <c r="M82" s="1438">
        <v>8.0</v>
      </c>
      <c r="N82" s="1438">
        <v>8.0</v>
      </c>
      <c r="O82" s="1440"/>
      <c r="P82" s="1440"/>
      <c r="Q82" s="1438">
        <v>8.0</v>
      </c>
      <c r="R82" s="1438">
        <v>8.0</v>
      </c>
      <c r="S82" s="1438">
        <v>8.0</v>
      </c>
      <c r="T82" s="1438">
        <v>8.0</v>
      </c>
      <c r="U82" s="1438">
        <v>8.0</v>
      </c>
      <c r="V82" s="1440"/>
      <c r="W82" s="1440"/>
      <c r="X82" s="1438">
        <v>8.0</v>
      </c>
      <c r="Y82" s="1438">
        <v>8.0</v>
      </c>
      <c r="Z82" s="1438">
        <v>8.0</v>
      </c>
      <c r="AA82" s="1438">
        <v>8.0</v>
      </c>
      <c r="AB82" s="1438">
        <v>8.0</v>
      </c>
      <c r="AC82" s="1440"/>
      <c r="AD82" s="1440"/>
      <c r="AE82" s="1438">
        <v>8.0</v>
      </c>
      <c r="AF82" s="1438">
        <v>8.0</v>
      </c>
      <c r="AG82" s="1438">
        <v>8.0</v>
      </c>
      <c r="AH82" s="1438">
        <v>8.0</v>
      </c>
      <c r="AI82" s="404">
        <f t="shared" si="6"/>
        <v>20</v>
      </c>
    </row>
    <row r="83" ht="13.5" customHeight="1">
      <c r="A83" s="888">
        <v>18.0</v>
      </c>
      <c r="B83" s="19" t="s">
        <v>122</v>
      </c>
      <c r="C83" s="192" t="s">
        <v>123</v>
      </c>
      <c r="D83" s="192" t="s">
        <v>124</v>
      </c>
      <c r="E83" s="559"/>
      <c r="F83" s="1265">
        <v>8.0</v>
      </c>
      <c r="G83" s="1441" t="s">
        <v>11</v>
      </c>
      <c r="H83" s="166"/>
      <c r="I83" s="386"/>
      <c r="J83" s="1438">
        <v>8.0</v>
      </c>
      <c r="K83" s="1438">
        <v>8.0</v>
      </c>
      <c r="L83" s="1438">
        <v>8.0</v>
      </c>
      <c r="M83" s="1438">
        <v>8.0</v>
      </c>
      <c r="N83" s="1438">
        <v>8.0</v>
      </c>
      <c r="O83" s="1440"/>
      <c r="P83" s="1440"/>
      <c r="Q83" s="1438">
        <v>8.0</v>
      </c>
      <c r="R83" s="1438">
        <v>8.0</v>
      </c>
      <c r="S83" s="1438">
        <v>8.0</v>
      </c>
      <c r="T83" s="1438">
        <v>8.0</v>
      </c>
      <c r="U83" s="1438">
        <v>8.0</v>
      </c>
      <c r="V83" s="1440"/>
      <c r="W83" s="1440"/>
      <c r="X83" s="1438">
        <v>8.0</v>
      </c>
      <c r="Y83" s="1438">
        <v>8.0</v>
      </c>
      <c r="Z83" s="1438">
        <v>8.0</v>
      </c>
      <c r="AA83" s="1438">
        <v>8.0</v>
      </c>
      <c r="AB83" s="1438">
        <v>8.0</v>
      </c>
      <c r="AC83" s="1440"/>
      <c r="AD83" s="1447" t="s">
        <v>677</v>
      </c>
      <c r="AE83" s="1438">
        <v>8.0</v>
      </c>
      <c r="AF83" s="1438">
        <v>8.0</v>
      </c>
      <c r="AG83" s="1438">
        <v>8.0</v>
      </c>
      <c r="AH83" s="1438">
        <v>8.0</v>
      </c>
      <c r="AI83" s="404">
        <f t="shared" si="6"/>
        <v>20</v>
      </c>
    </row>
    <row r="84" ht="13.5" customHeight="1">
      <c r="A84" s="191">
        <v>19.0</v>
      </c>
      <c r="B84" s="19" t="s">
        <v>122</v>
      </c>
      <c r="C84" s="192"/>
      <c r="D84" s="192" t="s">
        <v>732</v>
      </c>
      <c r="E84" s="811"/>
      <c r="F84" s="1265">
        <v>8.0</v>
      </c>
      <c r="G84" s="1448" t="s">
        <v>11</v>
      </c>
      <c r="H84" s="166"/>
      <c r="I84" s="386"/>
      <c r="J84" s="1438">
        <v>8.0</v>
      </c>
      <c r="K84" s="1438">
        <v>8.0</v>
      </c>
      <c r="L84" s="1438">
        <v>8.0</v>
      </c>
      <c r="M84" s="1438">
        <v>8.0</v>
      </c>
      <c r="N84" s="1438">
        <v>8.0</v>
      </c>
      <c r="O84" s="1440"/>
      <c r="P84" s="1440"/>
      <c r="Q84" s="1438">
        <v>8.0</v>
      </c>
      <c r="R84" s="1438">
        <v>8.0</v>
      </c>
      <c r="S84" s="1438">
        <v>8.0</v>
      </c>
      <c r="T84" s="1438">
        <v>8.0</v>
      </c>
      <c r="U84" s="1438">
        <v>8.0</v>
      </c>
      <c r="V84" s="1440"/>
      <c r="W84" s="1440"/>
      <c r="X84" s="1438">
        <v>8.0</v>
      </c>
      <c r="Y84" s="1438">
        <v>8.0</v>
      </c>
      <c r="Z84" s="1438">
        <v>8.0</v>
      </c>
      <c r="AA84" s="1438">
        <v>8.0</v>
      </c>
      <c r="AB84" s="1438">
        <v>8.0</v>
      </c>
      <c r="AC84" s="1440"/>
      <c r="AD84" s="1440"/>
      <c r="AE84" s="1438">
        <v>8.0</v>
      </c>
      <c r="AF84" s="1438">
        <v>8.0</v>
      </c>
      <c r="AG84" s="1438">
        <v>8.0</v>
      </c>
      <c r="AH84" s="1438">
        <v>8.0</v>
      </c>
      <c r="AI84" s="404">
        <f t="shared" si="6"/>
        <v>20</v>
      </c>
    </row>
    <row r="85" ht="13.5" customHeight="1">
      <c r="A85" s="888">
        <v>20.0</v>
      </c>
      <c r="B85" s="19" t="s">
        <v>126</v>
      </c>
      <c r="C85" s="399">
        <v>43333.0</v>
      </c>
      <c r="D85" s="192" t="s">
        <v>60</v>
      </c>
      <c r="E85" s="811"/>
      <c r="F85" s="1265">
        <v>8.0</v>
      </c>
      <c r="G85" s="1441" t="s">
        <v>11</v>
      </c>
      <c r="H85" s="166"/>
      <c r="I85" s="386"/>
      <c r="J85" s="1438">
        <v>8.0</v>
      </c>
      <c r="K85" s="1438">
        <v>8.0</v>
      </c>
      <c r="L85" s="1438">
        <v>8.0</v>
      </c>
      <c r="M85" s="1438">
        <v>8.0</v>
      </c>
      <c r="N85" s="1438">
        <v>8.0</v>
      </c>
      <c r="O85" s="1440"/>
      <c r="P85" s="1440"/>
      <c r="Q85" s="1438">
        <v>8.0</v>
      </c>
      <c r="R85" s="1438">
        <v>8.0</v>
      </c>
      <c r="S85" s="1438">
        <v>8.0</v>
      </c>
      <c r="T85" s="1438">
        <v>8.0</v>
      </c>
      <c r="U85" s="1438">
        <v>8.0</v>
      </c>
      <c r="V85" s="1440"/>
      <c r="W85" s="1440"/>
      <c r="X85" s="1438">
        <v>8.0</v>
      </c>
      <c r="Y85" s="1438">
        <v>8.0</v>
      </c>
      <c r="Z85" s="1438">
        <v>8.0</v>
      </c>
      <c r="AA85" s="1438">
        <v>8.0</v>
      </c>
      <c r="AB85" s="1438">
        <v>8.0</v>
      </c>
      <c r="AC85" s="1440"/>
      <c r="AD85" s="1440"/>
      <c r="AE85" s="1438">
        <v>8.0</v>
      </c>
      <c r="AF85" s="1438">
        <v>8.0</v>
      </c>
      <c r="AG85" s="1438">
        <v>8.0</v>
      </c>
      <c r="AH85" s="1438">
        <v>8.0</v>
      </c>
      <c r="AI85" s="404">
        <f t="shared" si="6"/>
        <v>20</v>
      </c>
    </row>
    <row r="86" ht="14.25" customHeight="1">
      <c r="A86" s="191">
        <v>21.0</v>
      </c>
      <c r="B86" s="19" t="s">
        <v>128</v>
      </c>
      <c r="C86" s="394"/>
      <c r="D86" s="192" t="s">
        <v>716</v>
      </c>
      <c r="E86" s="559"/>
      <c r="F86" s="1265">
        <v>8.0</v>
      </c>
      <c r="G86" s="1441" t="s">
        <v>11</v>
      </c>
      <c r="H86" s="166"/>
      <c r="I86" s="386"/>
      <c r="J86" s="1438">
        <v>8.0</v>
      </c>
      <c r="K86" s="1438">
        <v>8.0</v>
      </c>
      <c r="L86" s="1438">
        <v>8.0</v>
      </c>
      <c r="M86" s="1438">
        <v>8.0</v>
      </c>
      <c r="N86" s="1438">
        <v>8.0</v>
      </c>
      <c r="O86" s="1440"/>
      <c r="P86" s="1440"/>
      <c r="Q86" s="1438">
        <v>8.0</v>
      </c>
      <c r="R86" s="1438">
        <v>8.0</v>
      </c>
      <c r="S86" s="1438">
        <v>8.0</v>
      </c>
      <c r="T86" s="1438">
        <v>8.0</v>
      </c>
      <c r="U86" s="1438">
        <v>8.0</v>
      </c>
      <c r="V86" s="1440"/>
      <c r="W86" s="1440"/>
      <c r="X86" s="1438">
        <v>8.0</v>
      </c>
      <c r="Y86" s="1438">
        <v>8.0</v>
      </c>
      <c r="Z86" s="1438">
        <v>8.0</v>
      </c>
      <c r="AA86" s="1438">
        <v>8.0</v>
      </c>
      <c r="AB86" s="1438">
        <v>8.0</v>
      </c>
      <c r="AC86" s="1440"/>
      <c r="AD86" s="1440"/>
      <c r="AE86" s="1438">
        <v>8.0</v>
      </c>
      <c r="AF86" s="1438">
        <v>8.0</v>
      </c>
      <c r="AG86" s="1438">
        <v>8.0</v>
      </c>
      <c r="AH86" s="1438">
        <v>8.0</v>
      </c>
      <c r="AI86" s="404">
        <f t="shared" si="6"/>
        <v>20</v>
      </c>
    </row>
    <row r="87" ht="13.5" customHeight="1">
      <c r="A87" s="888">
        <v>22.0</v>
      </c>
      <c r="B87" s="19" t="s">
        <v>131</v>
      </c>
      <c r="C87" s="399">
        <v>43355.0</v>
      </c>
      <c r="D87" s="470" t="s">
        <v>63</v>
      </c>
      <c r="E87" s="811"/>
      <c r="F87" s="1265">
        <v>8.0</v>
      </c>
      <c r="G87" s="1441" t="s">
        <v>11</v>
      </c>
      <c r="H87" s="166"/>
      <c r="I87" s="386"/>
      <c r="J87" s="1438">
        <v>8.0</v>
      </c>
      <c r="K87" s="1438">
        <v>8.0</v>
      </c>
      <c r="L87" s="1438">
        <v>8.0</v>
      </c>
      <c r="M87" s="1438">
        <v>8.0</v>
      </c>
      <c r="N87" s="1438">
        <v>8.0</v>
      </c>
      <c r="O87" s="1440"/>
      <c r="P87" s="1440"/>
      <c r="Q87" s="1438">
        <v>8.0</v>
      </c>
      <c r="R87" s="1438">
        <v>8.0</v>
      </c>
      <c r="S87" s="1438">
        <v>8.0</v>
      </c>
      <c r="T87" s="1438">
        <v>8.0</v>
      </c>
      <c r="U87" s="1438">
        <v>8.0</v>
      </c>
      <c r="V87" s="1440"/>
      <c r="W87" s="1440"/>
      <c r="X87" s="1438">
        <v>8.0</v>
      </c>
      <c r="Y87" s="1438">
        <v>8.0</v>
      </c>
      <c r="Z87" s="1438">
        <v>8.0</v>
      </c>
      <c r="AA87" s="1438">
        <v>8.0</v>
      </c>
      <c r="AB87" s="1438">
        <v>8.0</v>
      </c>
      <c r="AC87" s="1440"/>
      <c r="AD87" s="1440"/>
      <c r="AE87" s="1438">
        <v>8.0</v>
      </c>
      <c r="AF87" s="1438">
        <v>8.0</v>
      </c>
      <c r="AG87" s="1438">
        <v>8.0</v>
      </c>
      <c r="AH87" s="1438">
        <v>8.0</v>
      </c>
      <c r="AI87" s="404">
        <f t="shared" si="6"/>
        <v>20</v>
      </c>
    </row>
    <row r="88" ht="13.5" customHeight="1">
      <c r="A88" s="191">
        <v>23.0</v>
      </c>
      <c r="B88" s="19" t="s">
        <v>132</v>
      </c>
      <c r="C88" s="394"/>
      <c r="D88" s="192" t="s">
        <v>741</v>
      </c>
      <c r="E88" s="559"/>
      <c r="F88" s="1265">
        <v>8.0</v>
      </c>
      <c r="G88" s="1441" t="s">
        <v>11</v>
      </c>
      <c r="H88" s="166"/>
      <c r="I88" s="386"/>
      <c r="J88" s="1438">
        <v>8.0</v>
      </c>
      <c r="K88" s="1438">
        <v>8.0</v>
      </c>
      <c r="L88" s="1438">
        <v>8.0</v>
      </c>
      <c r="M88" s="1438">
        <v>8.0</v>
      </c>
      <c r="N88" s="1438">
        <v>8.0</v>
      </c>
      <c r="O88" s="1440"/>
      <c r="P88" s="1440"/>
      <c r="Q88" s="1438">
        <v>8.0</v>
      </c>
      <c r="R88" s="1438">
        <v>8.0</v>
      </c>
      <c r="S88" s="1438">
        <v>8.0</v>
      </c>
      <c r="T88" s="1438">
        <v>8.0</v>
      </c>
      <c r="U88" s="1438">
        <v>8.0</v>
      </c>
      <c r="V88" s="1440"/>
      <c r="W88" s="1440"/>
      <c r="X88" s="1438">
        <v>8.0</v>
      </c>
      <c r="Y88" s="1438">
        <v>8.0</v>
      </c>
      <c r="Z88" s="1438">
        <v>8.0</v>
      </c>
      <c r="AA88" s="1438">
        <v>8.0</v>
      </c>
      <c r="AB88" s="1438">
        <v>8.0</v>
      </c>
      <c r="AC88" s="1440"/>
      <c r="AD88" s="1440"/>
      <c r="AE88" s="1438">
        <v>8.0</v>
      </c>
      <c r="AF88" s="1438">
        <v>8.0</v>
      </c>
      <c r="AG88" s="1438">
        <v>8.0</v>
      </c>
      <c r="AH88" s="1438">
        <v>8.0</v>
      </c>
      <c r="AI88" s="404">
        <f t="shared" si="6"/>
        <v>20</v>
      </c>
    </row>
    <row r="89" ht="13.5" customHeight="1">
      <c r="A89" s="888">
        <v>24.0</v>
      </c>
      <c r="B89" s="19" t="s">
        <v>136</v>
      </c>
      <c r="C89" s="399">
        <v>43249.0</v>
      </c>
      <c r="D89" s="192" t="s">
        <v>64</v>
      </c>
      <c r="E89" s="811"/>
      <c r="F89" s="1265">
        <v>8.0</v>
      </c>
      <c r="G89" s="1441" t="s">
        <v>11</v>
      </c>
      <c r="H89" s="166"/>
      <c r="I89" s="386"/>
      <c r="J89" s="1438">
        <v>8.0</v>
      </c>
      <c r="K89" s="1438">
        <v>8.0</v>
      </c>
      <c r="L89" s="1438">
        <v>8.0</v>
      </c>
      <c r="M89" s="1438">
        <v>8.0</v>
      </c>
      <c r="N89" s="1438">
        <v>8.0</v>
      </c>
      <c r="O89" s="1440"/>
      <c r="P89" s="1440"/>
      <c r="Q89" s="1438">
        <v>8.0</v>
      </c>
      <c r="R89" s="1438">
        <v>8.0</v>
      </c>
      <c r="S89" s="1438">
        <v>8.0</v>
      </c>
      <c r="T89" s="1438">
        <v>8.0</v>
      </c>
      <c r="U89" s="1438">
        <v>8.0</v>
      </c>
      <c r="V89" s="1440"/>
      <c r="W89" s="1440"/>
      <c r="X89" s="1438">
        <v>8.0</v>
      </c>
      <c r="Y89" s="1438">
        <v>8.0</v>
      </c>
      <c r="Z89" s="1438">
        <v>8.0</v>
      </c>
      <c r="AA89" s="1438">
        <v>8.0</v>
      </c>
      <c r="AB89" s="1438">
        <v>8.0</v>
      </c>
      <c r="AC89" s="1440"/>
      <c r="AD89" s="1440"/>
      <c r="AE89" s="1438">
        <v>8.0</v>
      </c>
      <c r="AF89" s="1438">
        <v>8.0</v>
      </c>
      <c r="AG89" s="1438">
        <v>8.0</v>
      </c>
      <c r="AH89" s="1438">
        <v>8.0</v>
      </c>
      <c r="AI89" s="404">
        <f t="shared" si="6"/>
        <v>20</v>
      </c>
    </row>
    <row r="90" ht="13.5" customHeight="1">
      <c r="A90" s="191">
        <v>25.0</v>
      </c>
      <c r="B90" s="19" t="s">
        <v>136</v>
      </c>
      <c r="C90" s="399">
        <v>43242.0</v>
      </c>
      <c r="D90" s="192" t="s">
        <v>66</v>
      </c>
      <c r="E90" s="811"/>
      <c r="F90" s="1265">
        <v>8.0</v>
      </c>
      <c r="G90" s="1441" t="s">
        <v>11</v>
      </c>
      <c r="H90" s="166"/>
      <c r="I90" s="386"/>
      <c r="J90" s="1438">
        <v>8.0</v>
      </c>
      <c r="K90" s="1438">
        <v>8.0</v>
      </c>
      <c r="L90" s="1438">
        <v>8.0</v>
      </c>
      <c r="M90" s="1438">
        <v>8.0</v>
      </c>
      <c r="N90" s="1438">
        <v>8.0</v>
      </c>
      <c r="O90" s="1440"/>
      <c r="P90" s="1440"/>
      <c r="Q90" s="1438">
        <v>8.0</v>
      </c>
      <c r="R90" s="1438">
        <v>8.0</v>
      </c>
      <c r="S90" s="1438">
        <v>8.0</v>
      </c>
      <c r="T90" s="1438">
        <v>8.0</v>
      </c>
      <c r="U90" s="1438">
        <v>8.0</v>
      </c>
      <c r="V90" s="1440"/>
      <c r="W90" s="1440"/>
      <c r="X90" s="1438">
        <v>8.0</v>
      </c>
      <c r="Y90" s="1438">
        <v>8.0</v>
      </c>
      <c r="Z90" s="1438">
        <v>8.0</v>
      </c>
      <c r="AA90" s="1438">
        <v>8.0</v>
      </c>
      <c r="AB90" s="1438">
        <v>8.0</v>
      </c>
      <c r="AC90" s="1440"/>
      <c r="AD90" s="1440"/>
      <c r="AE90" s="1438">
        <v>8.0</v>
      </c>
      <c r="AF90" s="1438">
        <v>8.0</v>
      </c>
      <c r="AG90" s="1438">
        <v>8.0</v>
      </c>
      <c r="AH90" s="1438">
        <v>8.0</v>
      </c>
      <c r="AI90" s="404">
        <f t="shared" si="6"/>
        <v>20</v>
      </c>
    </row>
    <row r="91" ht="13.5" customHeight="1">
      <c r="A91" s="888">
        <v>26.0</v>
      </c>
      <c r="B91" s="19" t="s">
        <v>139</v>
      </c>
      <c r="C91" s="399">
        <v>43269.0</v>
      </c>
      <c r="D91" s="192" t="s">
        <v>140</v>
      </c>
      <c r="E91" s="559"/>
      <c r="F91" s="1265">
        <v>8.0</v>
      </c>
      <c r="G91" s="1441" t="s">
        <v>11</v>
      </c>
      <c r="H91" s="166"/>
      <c r="I91" s="386"/>
      <c r="J91" s="1438">
        <v>8.0</v>
      </c>
      <c r="K91" s="1438">
        <v>8.0</v>
      </c>
      <c r="L91" s="1438">
        <v>8.0</v>
      </c>
      <c r="M91" s="1438">
        <v>8.0</v>
      </c>
      <c r="N91" s="1438">
        <v>8.0</v>
      </c>
      <c r="O91" s="1440"/>
      <c r="P91" s="1440"/>
      <c r="Q91" s="1438">
        <v>8.0</v>
      </c>
      <c r="R91" s="1438">
        <v>8.0</v>
      </c>
      <c r="S91" s="1438">
        <v>8.0</v>
      </c>
      <c r="T91" s="1438">
        <v>8.0</v>
      </c>
      <c r="U91" s="1438">
        <v>8.0</v>
      </c>
      <c r="V91" s="1440"/>
      <c r="W91" s="1440"/>
      <c r="X91" s="1438">
        <v>8.0</v>
      </c>
      <c r="Y91" s="1438">
        <v>8.0</v>
      </c>
      <c r="Z91" s="1438">
        <v>8.0</v>
      </c>
      <c r="AA91" s="1438">
        <v>8.0</v>
      </c>
      <c r="AB91" s="1438">
        <v>8.0</v>
      </c>
      <c r="AC91" s="1440"/>
      <c r="AD91" s="1440"/>
      <c r="AE91" s="1438">
        <v>8.0</v>
      </c>
      <c r="AF91" s="1438">
        <v>8.0</v>
      </c>
      <c r="AG91" s="1438">
        <v>8.0</v>
      </c>
      <c r="AH91" s="1438">
        <v>8.0</v>
      </c>
      <c r="AI91" s="404">
        <f t="shared" si="6"/>
        <v>20</v>
      </c>
    </row>
    <row r="92" ht="13.5" customHeight="1">
      <c r="A92" s="191">
        <v>27.0</v>
      </c>
      <c r="B92" s="19" t="s">
        <v>142</v>
      </c>
      <c r="C92" s="399">
        <v>43384.0</v>
      </c>
      <c r="D92" s="192" t="s">
        <v>286</v>
      </c>
      <c r="E92" s="811"/>
      <c r="F92" s="1265">
        <v>8.0</v>
      </c>
      <c r="G92" s="1441" t="s">
        <v>11</v>
      </c>
      <c r="H92" s="166"/>
      <c r="I92" s="386"/>
      <c r="J92" s="1438">
        <v>8.0</v>
      </c>
      <c r="K92" s="1438">
        <v>8.0</v>
      </c>
      <c r="L92" s="1438">
        <v>8.0</v>
      </c>
      <c r="M92" s="1438">
        <v>8.0</v>
      </c>
      <c r="N92" s="1438">
        <v>8.0</v>
      </c>
      <c r="O92" s="1440"/>
      <c r="P92" s="1440"/>
      <c r="Q92" s="1438">
        <v>8.0</v>
      </c>
      <c r="R92" s="1438">
        <v>8.0</v>
      </c>
      <c r="S92" s="1438">
        <v>8.0</v>
      </c>
      <c r="T92" s="1438">
        <v>8.0</v>
      </c>
      <c r="U92" s="1438">
        <v>8.0</v>
      </c>
      <c r="V92" s="1440"/>
      <c r="W92" s="1440"/>
      <c r="X92" s="1438">
        <v>8.0</v>
      </c>
      <c r="Y92" s="1438">
        <v>8.0</v>
      </c>
      <c r="Z92" s="1438">
        <v>8.0</v>
      </c>
      <c r="AA92" s="1438">
        <v>8.0</v>
      </c>
      <c r="AB92" s="1438">
        <v>8.0</v>
      </c>
      <c r="AC92" s="1440"/>
      <c r="AD92" s="1440"/>
      <c r="AE92" s="1438">
        <v>8.0</v>
      </c>
      <c r="AF92" s="1438">
        <v>8.0</v>
      </c>
      <c r="AG92" s="1438">
        <v>8.0</v>
      </c>
      <c r="AH92" s="1438">
        <v>8.0</v>
      </c>
      <c r="AI92" s="404">
        <f t="shared" si="6"/>
        <v>20</v>
      </c>
    </row>
    <row r="93" ht="15.75" customHeight="1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</row>
    <row r="94" ht="15.75" customHeight="1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</row>
    <row r="95" ht="15.75" customHeight="1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</row>
    <row r="96" ht="15.75" customHeight="1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</row>
    <row r="97" ht="15.75" customHeight="1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</row>
    <row r="98" ht="15.75" customHeight="1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</row>
    <row r="99" ht="15.75" customHeight="1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</row>
    <row r="100" ht="15.75" customHeight="1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</row>
    <row r="102" ht="15.75" customHeight="1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</row>
    <row r="103" ht="15.75" customHeight="1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</row>
    <row r="104" ht="15.75" customHeight="1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</row>
    <row r="105" ht="15.75" customHeight="1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</row>
    <row r="106" ht="15.75" customHeight="1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</row>
    <row r="107" ht="15.75" customHeight="1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</row>
    <row r="108" ht="15.75" customHeight="1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</row>
    <row r="109" ht="15.75" customHeight="1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</row>
    <row r="110" ht="15.75" customHeight="1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</row>
    <row r="111" ht="15.75" customHeight="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</row>
    <row r="112" ht="15.75" customHeight="1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</row>
    <row r="113" ht="15.75" customHeight="1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</row>
    <row r="114" ht="15.75" customHeight="1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</row>
    <row r="115" ht="15.75" customHeight="1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</row>
    <row r="116" ht="15.75" customHeight="1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</row>
    <row r="117" ht="15.75" customHeight="1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</row>
    <row r="118" ht="15.75" customHeight="1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</row>
    <row r="119" ht="15.75" customHeight="1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</row>
    <row r="120" ht="15.75" customHeight="1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</row>
    <row r="121" ht="15.75" customHeight="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</row>
    <row r="122" ht="15.75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</row>
    <row r="123" ht="15.75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</row>
    <row r="124" ht="15.75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</row>
    <row r="125" ht="15.75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</row>
    <row r="126" ht="15.75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</row>
    <row r="128" ht="15.75" customHeight="1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</row>
    <row r="129" ht="15.75" customHeight="1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</row>
    <row r="130" ht="15.75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</row>
    <row r="131" ht="15.75" customHeight="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</row>
    <row r="132" ht="15.75" customHeight="1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</row>
    <row r="133" ht="15.75" customHeight="1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</row>
    <row r="134" ht="15.75" customHeight="1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</row>
    <row r="135" ht="15.75" customHeight="1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</row>
    <row r="136" ht="15.75" customHeight="1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</row>
    <row r="137" ht="15.75" customHeight="1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</row>
    <row r="138" ht="15.75" customHeight="1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</row>
    <row r="139" ht="15.75" customHeight="1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</row>
    <row r="140" ht="15.75" customHeight="1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</row>
    <row r="141" ht="15.75" customHeight="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</row>
    <row r="142" ht="15.75" customHeight="1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</row>
    <row r="143" ht="15.75" customHeight="1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</row>
    <row r="144" ht="15.75" customHeight="1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</row>
    <row r="145" ht="15.75" customHeight="1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</row>
    <row r="146" ht="15.75" customHeight="1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</row>
    <row r="147" ht="15.75" customHeight="1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</row>
    <row r="148" ht="15.75" customHeight="1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</row>
    <row r="149" ht="15.75" customHeight="1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</row>
    <row r="150" ht="15.75" customHeight="1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</row>
    <row r="151" ht="15.75" customHeight="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</row>
    <row r="152" ht="15.75" customHeight="1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</row>
    <row r="153" ht="15.75" customHeight="1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</row>
    <row r="154" ht="15.75" customHeight="1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</row>
    <row r="155" ht="15.75" customHeight="1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</row>
    <row r="156" ht="15.75" customHeight="1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</row>
    <row r="157" ht="15.75" customHeight="1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</row>
    <row r="158" ht="15.75" customHeight="1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</row>
    <row r="159" ht="15.75" customHeight="1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</row>
    <row r="160" ht="15.75" customHeight="1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</row>
    <row r="161" ht="15.75" customHeight="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</row>
    <row r="162" ht="15.75" customHeight="1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</row>
    <row r="163" ht="15.75" customHeight="1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</row>
    <row r="164" ht="15.75" customHeight="1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</row>
    <row r="165" ht="15.75" customHeight="1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</row>
    <row r="166" ht="15.75" customHeight="1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</row>
    <row r="167" ht="15.75" customHeight="1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</row>
    <row r="168" ht="15.75" customHeight="1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</row>
    <row r="169" ht="15.75" customHeight="1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</row>
    <row r="170" ht="15.75" customHeight="1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</row>
    <row r="171" ht="15.75" customHeight="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</row>
    <row r="172" ht="15.75" customHeight="1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</row>
    <row r="173" ht="15.75" customHeight="1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</row>
    <row r="174" ht="15.75" customHeight="1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</row>
    <row r="175" ht="15.75" customHeight="1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</row>
    <row r="176" ht="15.75" customHeight="1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</row>
    <row r="177" ht="15.75" customHeight="1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</row>
    <row r="178" ht="15.75" customHeight="1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</row>
    <row r="179" ht="15.75" customHeight="1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</row>
    <row r="180" ht="15.75" customHeight="1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</row>
    <row r="181" ht="15.75" customHeight="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</row>
    <row r="182" ht="15.75" customHeight="1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</row>
    <row r="183" ht="15.75" customHeight="1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</row>
    <row r="184" ht="15.75" customHeight="1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</row>
    <row r="185" ht="15.75" customHeight="1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</row>
    <row r="186" ht="15.75" customHeight="1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</row>
    <row r="187" ht="15.75" customHeight="1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</row>
    <row r="188" ht="15.75" customHeight="1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</row>
    <row r="189" ht="15.75" customHeight="1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</row>
    <row r="190" ht="15.75" customHeight="1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</row>
    <row r="191" ht="15.75" customHeight="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</row>
    <row r="192" ht="15.75" customHeight="1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</row>
    <row r="193" ht="15.75" customHeight="1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</row>
    <row r="194" ht="15.75" customHeight="1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</row>
    <row r="195" ht="15.75" customHeight="1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</row>
    <row r="196" ht="15.75" customHeight="1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</row>
    <row r="197" ht="15.75" customHeight="1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</row>
    <row r="198" ht="15.75" customHeight="1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</row>
    <row r="199" ht="15.75" customHeight="1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</row>
    <row r="200" ht="15.75" customHeight="1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</row>
    <row r="201" ht="15.75" customHeight="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</row>
    <row r="202" ht="15.75" customHeight="1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</row>
    <row r="203" ht="15.75" customHeight="1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</row>
    <row r="204" ht="15.75" customHeight="1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</row>
    <row r="205" ht="15.75" customHeight="1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</row>
    <row r="206" ht="15.75" customHeight="1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</row>
    <row r="207" ht="15.75" customHeight="1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</row>
    <row r="208" ht="15.75" customHeight="1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</row>
    <row r="209" ht="15.75" customHeight="1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</row>
    <row r="210" ht="15.75" customHeight="1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</row>
    <row r="211" ht="15.75" customHeight="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</row>
    <row r="212" ht="15.75" customHeight="1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</row>
    <row r="213" ht="15.75" customHeight="1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</row>
    <row r="214" ht="15.75" customHeight="1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</row>
    <row r="215" ht="15.75" customHeight="1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</row>
    <row r="216" ht="15.75" customHeight="1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</row>
    <row r="217" ht="15.75" customHeight="1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</row>
    <row r="218" ht="15.75" customHeight="1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</row>
    <row r="219" ht="15.75" customHeight="1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</row>
    <row r="220" ht="15.75" customHeight="1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</row>
    <row r="221" ht="15.75" customHeight="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</row>
    <row r="222" ht="15.75" customHeight="1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</row>
    <row r="223" ht="15.75" customHeight="1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</row>
    <row r="224" ht="15.75" customHeight="1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</row>
    <row r="225" ht="15.75" customHeight="1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</row>
    <row r="226" ht="15.75" customHeight="1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</row>
    <row r="227" ht="15.75" customHeight="1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</row>
    <row r="228" ht="15.75" customHeight="1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</row>
    <row r="229" ht="15.75" customHeight="1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</row>
    <row r="230" ht="15.75" customHeight="1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</row>
    <row r="231" ht="15.75" customHeight="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</row>
    <row r="232" ht="15.75" customHeight="1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</row>
    <row r="233" ht="15.75" customHeight="1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</row>
    <row r="234" ht="15.75" customHeight="1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</row>
    <row r="235" ht="15.75" customHeight="1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</row>
    <row r="236" ht="15.75" customHeight="1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</row>
    <row r="237" ht="15.75" customHeight="1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</row>
    <row r="238" ht="15.75" customHeight="1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</row>
    <row r="239" ht="15.75" customHeight="1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</row>
    <row r="240" ht="15.75" customHeight="1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</row>
    <row r="241" ht="15.75" customHeight="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</row>
    <row r="242" ht="15.75" customHeight="1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</row>
    <row r="243" ht="15.75" customHeight="1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</row>
    <row r="244" ht="15.75" customHeight="1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</row>
    <row r="245" ht="15.75" customHeight="1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</row>
    <row r="246" ht="15.75" customHeight="1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</row>
    <row r="247" ht="15.75" customHeight="1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</row>
    <row r="248" ht="15.75" customHeight="1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</row>
    <row r="249" ht="15.75" customHeight="1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</row>
    <row r="250" ht="15.75" customHeight="1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</row>
    <row r="251" ht="15.75" customHeight="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</row>
    <row r="252" ht="15.75" customHeight="1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</row>
    <row r="253" ht="15.75" customHeight="1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</row>
    <row r="254" ht="15.75" customHeight="1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</row>
    <row r="255" ht="15.75" customHeight="1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</row>
    <row r="256" ht="15.75" customHeight="1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</row>
    <row r="257" ht="15.75" customHeight="1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</row>
    <row r="258" ht="15.75" customHeight="1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</row>
    <row r="259" ht="15.75" customHeight="1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</row>
    <row r="260" ht="15.75" customHeight="1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</row>
    <row r="261" ht="15.75" customHeight="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</row>
    <row r="262" ht="15.75" customHeight="1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</row>
    <row r="263" ht="15.75" customHeight="1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</row>
    <row r="264" ht="15.75" customHeight="1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</row>
    <row r="265" ht="15.75" customHeight="1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</row>
    <row r="266" ht="15.75" customHeight="1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</row>
    <row r="267" ht="15.75" customHeight="1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</row>
    <row r="268" ht="15.75" customHeight="1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</row>
    <row r="269" ht="15.75" customHeight="1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</row>
    <row r="270" ht="15.75" customHeight="1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</row>
    <row r="271" ht="15.75" customHeight="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</row>
    <row r="272" ht="15.75" customHeight="1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</row>
    <row r="273" ht="15.75" customHeight="1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</row>
    <row r="274" ht="15.75" customHeight="1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</row>
    <row r="275" ht="15.75" customHeight="1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</row>
    <row r="276" ht="15.75" customHeight="1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</row>
    <row r="277" ht="15.75" customHeight="1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</row>
    <row r="278" ht="15.75" customHeight="1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</row>
    <row r="279" ht="15.75" customHeight="1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</row>
    <row r="280" ht="15.75" customHeight="1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</row>
    <row r="281" ht="15.75" customHeight="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</row>
    <row r="282" ht="15.75" customHeight="1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</row>
    <row r="283" ht="15.75" customHeight="1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</row>
    <row r="284" ht="15.75" customHeight="1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</row>
    <row r="285" ht="15.75" customHeight="1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</row>
    <row r="286" ht="15.75" customHeight="1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</row>
    <row r="287" ht="15.75" customHeight="1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</row>
    <row r="288" ht="15.75" customHeight="1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</row>
    <row r="289" ht="15.75" customHeight="1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</row>
    <row r="290" ht="15.75" customHeight="1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</row>
    <row r="291" ht="15.75" customHeight="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</row>
    <row r="292" ht="15.75" customHeight="1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</row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1">
    <mergeCell ref="D51:D52"/>
    <mergeCell ref="D54:D55"/>
    <mergeCell ref="E54:E55"/>
    <mergeCell ref="C1:AH1"/>
    <mergeCell ref="D3:D38"/>
    <mergeCell ref="C40:D42"/>
    <mergeCell ref="Z40:AC40"/>
    <mergeCell ref="D45:D49"/>
    <mergeCell ref="E45:E49"/>
    <mergeCell ref="E51:E52"/>
    <mergeCell ref="C65:AI65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57"/>
    <col customWidth="1" min="3" max="4" width="14.86"/>
    <col customWidth="1" min="5" max="35" width="5.86"/>
    <col customWidth="1" min="36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972</v>
      </c>
      <c r="E2" s="969">
        <v>1.0</v>
      </c>
      <c r="F2" s="327">
        <v>2.0</v>
      </c>
      <c r="G2" s="327">
        <v>3.0</v>
      </c>
      <c r="H2" s="166">
        <v>4.0</v>
      </c>
      <c r="I2" s="298">
        <v>5.0</v>
      </c>
      <c r="J2" s="328">
        <v>6.0</v>
      </c>
      <c r="K2" s="212">
        <v>7.0</v>
      </c>
      <c r="L2" s="165">
        <v>8.0</v>
      </c>
      <c r="M2" s="166">
        <v>9.0</v>
      </c>
      <c r="N2" s="166">
        <v>10.0</v>
      </c>
      <c r="O2" s="166">
        <v>11.0</v>
      </c>
      <c r="P2" s="165">
        <v>12.0</v>
      </c>
      <c r="Q2" s="165">
        <v>13.0</v>
      </c>
      <c r="R2" s="165">
        <v>14.0</v>
      </c>
      <c r="S2" s="165">
        <v>15.0</v>
      </c>
      <c r="T2" s="166">
        <v>16.0</v>
      </c>
      <c r="U2" s="166">
        <v>17.0</v>
      </c>
      <c r="V2" s="165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6">
        <v>23.0</v>
      </c>
      <c r="AB2" s="166">
        <v>24.0</v>
      </c>
      <c r="AC2" s="165">
        <v>25.0</v>
      </c>
      <c r="AD2" s="165">
        <v>26.0</v>
      </c>
      <c r="AE2" s="165">
        <v>27.0</v>
      </c>
      <c r="AF2" s="165">
        <v>28.0</v>
      </c>
      <c r="AG2" s="165">
        <v>29.0</v>
      </c>
      <c r="AH2" s="969">
        <v>30.0</v>
      </c>
      <c r="AI2" s="891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148" t="s">
        <v>826</v>
      </c>
      <c r="C3" s="22" t="s">
        <v>736</v>
      </c>
      <c r="D3" s="863" t="s">
        <v>792</v>
      </c>
      <c r="E3" s="898">
        <v>12.0</v>
      </c>
      <c r="F3" s="971"/>
      <c r="G3" s="971"/>
      <c r="H3" s="971"/>
      <c r="I3" s="971">
        <v>9.0</v>
      </c>
      <c r="J3" s="905">
        <v>9.0</v>
      </c>
      <c r="K3" s="898">
        <v>12.0</v>
      </c>
      <c r="L3" s="905"/>
      <c r="M3" s="971"/>
      <c r="N3" s="971"/>
      <c r="O3" s="898">
        <v>12.0</v>
      </c>
      <c r="P3" s="905">
        <v>9.0</v>
      </c>
      <c r="Q3" s="905">
        <v>9.0</v>
      </c>
      <c r="R3" s="905"/>
      <c r="S3" s="1449"/>
      <c r="T3" s="926">
        <v>12.0</v>
      </c>
      <c r="U3" s="971"/>
      <c r="V3" s="898">
        <v>12.0</v>
      </c>
      <c r="W3" s="905">
        <v>9.0</v>
      </c>
      <c r="X3" s="905">
        <v>9.0</v>
      </c>
      <c r="Y3" s="905">
        <v>9.0</v>
      </c>
      <c r="Z3" s="905">
        <v>9.0</v>
      </c>
      <c r="AA3" s="971">
        <v>9.0</v>
      </c>
      <c r="AB3" s="971"/>
      <c r="AC3" s="898">
        <v>12.0</v>
      </c>
      <c r="AD3" s="905"/>
      <c r="AE3" s="905">
        <v>9.0</v>
      </c>
      <c r="AF3" s="905">
        <v>9.0</v>
      </c>
      <c r="AG3" s="905">
        <v>9.0</v>
      </c>
      <c r="AH3" s="971"/>
      <c r="AI3" s="971"/>
      <c r="AJ3" s="404">
        <f t="shared" ref="AJ3:AJ32" si="1">COUNT(E3:AI3)</f>
        <v>18</v>
      </c>
      <c r="AK3" s="1030">
        <v>1.0</v>
      </c>
    </row>
    <row r="4" ht="15.0" customHeight="1">
      <c r="A4" s="19">
        <v>2.0</v>
      </c>
      <c r="B4" s="1148" t="s">
        <v>921</v>
      </c>
      <c r="C4" s="32"/>
      <c r="D4" s="863" t="s">
        <v>792</v>
      </c>
      <c r="E4" s="971">
        <v>9.0</v>
      </c>
      <c r="F4" s="971"/>
      <c r="G4" s="971"/>
      <c r="H4" s="978"/>
      <c r="I4" s="978"/>
      <c r="J4" s="978"/>
      <c r="K4" s="978"/>
      <c r="L4" s="988"/>
      <c r="M4" s="978"/>
      <c r="N4" s="978"/>
      <c r="O4" s="978"/>
      <c r="P4" s="1450"/>
      <c r="Q4" s="978"/>
      <c r="R4" s="978"/>
      <c r="S4" s="978"/>
      <c r="T4" s="978"/>
      <c r="U4" s="978"/>
      <c r="V4" s="978"/>
      <c r="W4" s="905"/>
      <c r="X4" s="898">
        <v>12.0</v>
      </c>
      <c r="Y4" s="905">
        <v>9.0</v>
      </c>
      <c r="Z4" s="905">
        <v>9.0</v>
      </c>
      <c r="AA4" s="898">
        <v>12.0</v>
      </c>
      <c r="AB4" s="971"/>
      <c r="AC4" s="905">
        <v>9.0</v>
      </c>
      <c r="AD4" s="898">
        <v>12.0</v>
      </c>
      <c r="AE4" s="905">
        <v>9.0</v>
      </c>
      <c r="AF4" s="905"/>
      <c r="AG4" s="905"/>
      <c r="AH4" s="971"/>
      <c r="AI4" s="971"/>
      <c r="AJ4" s="404">
        <f t="shared" si="1"/>
        <v>8</v>
      </c>
      <c r="AK4" s="1030">
        <v>1.0</v>
      </c>
    </row>
    <row r="5" ht="15.0" customHeight="1">
      <c r="A5" s="19">
        <v>3.0</v>
      </c>
      <c r="B5" s="1307" t="s">
        <v>933</v>
      </c>
      <c r="C5" s="32"/>
      <c r="D5" s="863" t="s">
        <v>792</v>
      </c>
      <c r="E5" s="971"/>
      <c r="F5" s="971">
        <v>9.0</v>
      </c>
      <c r="G5" s="898">
        <v>12.0</v>
      </c>
      <c r="H5" s="971"/>
      <c r="I5" s="971"/>
      <c r="J5" s="905"/>
      <c r="K5" s="905">
        <v>9.0</v>
      </c>
      <c r="L5" s="905">
        <v>9.0</v>
      </c>
      <c r="M5" s="971"/>
      <c r="N5" s="971"/>
      <c r="O5" s="971"/>
      <c r="P5" s="905"/>
      <c r="Q5" s="898">
        <v>12.0</v>
      </c>
      <c r="R5" s="905">
        <v>9.0</v>
      </c>
      <c r="S5" s="905">
        <v>9.0</v>
      </c>
      <c r="T5" s="898">
        <v>12.0</v>
      </c>
      <c r="U5" s="971"/>
      <c r="V5" s="905">
        <v>9.0</v>
      </c>
      <c r="W5" s="905"/>
      <c r="X5" s="898">
        <v>12.0</v>
      </c>
      <c r="Y5" s="905">
        <v>9.0</v>
      </c>
      <c r="Z5" s="905">
        <v>9.0</v>
      </c>
      <c r="AA5" s="971"/>
      <c r="AB5" s="971"/>
      <c r="AC5" s="905"/>
      <c r="AD5" s="1045"/>
      <c r="AE5" s="1045"/>
      <c r="AF5" s="905">
        <v>9.0</v>
      </c>
      <c r="AG5" s="905">
        <v>9.0</v>
      </c>
      <c r="AH5" s="971">
        <v>9.0</v>
      </c>
      <c r="AI5" s="971">
        <v>9.0</v>
      </c>
      <c r="AJ5" s="404">
        <f t="shared" si="1"/>
        <v>16</v>
      </c>
      <c r="AK5" s="1030">
        <v>1.0</v>
      </c>
    </row>
    <row r="6" ht="15.0" customHeight="1">
      <c r="A6" s="19">
        <v>4.0</v>
      </c>
      <c r="B6" s="1307" t="s">
        <v>935</v>
      </c>
      <c r="C6" s="32"/>
      <c r="D6" s="863" t="s">
        <v>792</v>
      </c>
      <c r="E6" s="971"/>
      <c r="F6" s="898">
        <v>12.0</v>
      </c>
      <c r="G6" s="971">
        <v>9.0</v>
      </c>
      <c r="H6" s="971"/>
      <c r="I6" s="971"/>
      <c r="J6" s="905"/>
      <c r="K6" s="905">
        <v>9.0</v>
      </c>
      <c r="L6" s="905">
        <v>9.0</v>
      </c>
      <c r="M6" s="971"/>
      <c r="N6" s="971"/>
      <c r="O6" s="971"/>
      <c r="P6" s="905"/>
      <c r="Q6" s="905">
        <v>9.0</v>
      </c>
      <c r="R6" s="898">
        <v>12.0</v>
      </c>
      <c r="S6" s="905">
        <v>9.0</v>
      </c>
      <c r="T6" s="971">
        <v>9.0</v>
      </c>
      <c r="U6" s="971"/>
      <c r="V6" s="905">
        <v>9.0</v>
      </c>
      <c r="W6" s="898">
        <v>12.0</v>
      </c>
      <c r="X6" s="905"/>
      <c r="Y6" s="905">
        <v>9.0</v>
      </c>
      <c r="Z6" s="898">
        <v>12.0</v>
      </c>
      <c r="AA6" s="971"/>
      <c r="AB6" s="971"/>
      <c r="AC6" s="905">
        <v>9.0</v>
      </c>
      <c r="AD6" s="905">
        <v>9.0</v>
      </c>
      <c r="AE6" s="905">
        <v>9.0</v>
      </c>
      <c r="AF6" s="898">
        <v>12.0</v>
      </c>
      <c r="AG6" s="905"/>
      <c r="AH6" s="971"/>
      <c r="AI6" s="971">
        <v>9.0</v>
      </c>
      <c r="AJ6" s="404">
        <f t="shared" si="1"/>
        <v>17</v>
      </c>
      <c r="AK6" s="1030">
        <v>1.0</v>
      </c>
    </row>
    <row r="7" ht="15.0" customHeight="1">
      <c r="A7" s="19">
        <v>5.0</v>
      </c>
      <c r="B7" s="1148" t="s">
        <v>827</v>
      </c>
      <c r="C7" s="32"/>
      <c r="D7" s="863" t="s">
        <v>792</v>
      </c>
      <c r="E7" s="898">
        <v>12.0</v>
      </c>
      <c r="F7" s="971"/>
      <c r="G7" s="971"/>
      <c r="H7" s="971"/>
      <c r="I7" s="971"/>
      <c r="J7" s="898">
        <v>12.0</v>
      </c>
      <c r="K7" s="905"/>
      <c r="L7" s="905">
        <v>9.0</v>
      </c>
      <c r="M7" s="898">
        <v>12.0</v>
      </c>
      <c r="N7" s="971"/>
      <c r="O7" s="971"/>
      <c r="P7" s="905">
        <v>9.0</v>
      </c>
      <c r="Q7" s="905"/>
      <c r="R7" s="905">
        <v>9.0</v>
      </c>
      <c r="S7" s="898">
        <v>12.0</v>
      </c>
      <c r="T7" s="971"/>
      <c r="U7" s="898">
        <v>12.0</v>
      </c>
      <c r="V7" s="898">
        <v>12.0</v>
      </c>
      <c r="W7" s="905">
        <v>9.0</v>
      </c>
      <c r="X7" s="905">
        <v>9.0</v>
      </c>
      <c r="Y7" s="905">
        <v>9.0</v>
      </c>
      <c r="Z7" s="905"/>
      <c r="AA7" s="971"/>
      <c r="AB7" s="898">
        <v>12.0</v>
      </c>
      <c r="AC7" s="905">
        <v>9.0</v>
      </c>
      <c r="AD7" s="905"/>
      <c r="AE7" s="905">
        <v>9.0</v>
      </c>
      <c r="AF7" s="905">
        <v>9.0</v>
      </c>
      <c r="AG7" s="898">
        <v>12.0</v>
      </c>
      <c r="AH7" s="971"/>
      <c r="AI7" s="971"/>
      <c r="AJ7" s="404">
        <f t="shared" si="1"/>
        <v>17</v>
      </c>
      <c r="AK7" s="1030">
        <v>1.0</v>
      </c>
    </row>
    <row r="8" ht="15.0" customHeight="1">
      <c r="A8" s="19">
        <v>6.0</v>
      </c>
      <c r="B8" s="1148" t="s">
        <v>198</v>
      </c>
      <c r="C8" s="32"/>
      <c r="D8" s="863" t="s">
        <v>792</v>
      </c>
      <c r="E8" s="971">
        <v>9.0</v>
      </c>
      <c r="F8" s="971"/>
      <c r="G8" s="971"/>
      <c r="H8" s="971"/>
      <c r="I8" s="971"/>
      <c r="J8" s="905">
        <v>9.0</v>
      </c>
      <c r="K8" s="898">
        <v>12.0</v>
      </c>
      <c r="L8" s="905"/>
      <c r="M8" s="971"/>
      <c r="N8" s="971"/>
      <c r="O8" s="971">
        <v>9.0</v>
      </c>
      <c r="P8" s="898">
        <v>12.0</v>
      </c>
      <c r="Q8" s="905"/>
      <c r="R8" s="905">
        <v>9.0</v>
      </c>
      <c r="S8" s="905">
        <v>9.0</v>
      </c>
      <c r="T8" s="971"/>
      <c r="U8" s="971"/>
      <c r="V8" s="905">
        <v>9.0</v>
      </c>
      <c r="W8" s="905">
        <v>9.0</v>
      </c>
      <c r="X8" s="905">
        <v>9.0</v>
      </c>
      <c r="Y8" s="898">
        <v>12.0</v>
      </c>
      <c r="Z8" s="905">
        <v>9.0</v>
      </c>
      <c r="AA8" s="971"/>
      <c r="AB8" s="971">
        <v>9.0</v>
      </c>
      <c r="AC8" s="898">
        <v>12.0</v>
      </c>
      <c r="AD8" s="905">
        <v>9.0</v>
      </c>
      <c r="AE8" s="905"/>
      <c r="AF8" s="905">
        <v>9.0</v>
      </c>
      <c r="AG8" s="905">
        <v>9.0</v>
      </c>
      <c r="AH8" s="971"/>
      <c r="AI8" s="971"/>
      <c r="AJ8" s="404">
        <f t="shared" si="1"/>
        <v>17</v>
      </c>
      <c r="AK8" s="1030">
        <v>1.0</v>
      </c>
    </row>
    <row r="9" ht="15.0" customHeight="1">
      <c r="A9" s="19">
        <v>7.0</v>
      </c>
      <c r="B9" s="1042" t="s">
        <v>973</v>
      </c>
      <c r="C9" s="32"/>
      <c r="D9" s="863" t="s">
        <v>792</v>
      </c>
      <c r="E9" s="971"/>
      <c r="F9" s="971">
        <v>9.0</v>
      </c>
      <c r="G9" s="898">
        <v>12.0</v>
      </c>
      <c r="H9" s="971"/>
      <c r="I9" s="971"/>
      <c r="J9" s="905"/>
      <c r="K9" s="905">
        <v>9.0</v>
      </c>
      <c r="L9" s="898">
        <v>12.0</v>
      </c>
      <c r="M9" s="971"/>
      <c r="N9" s="971"/>
      <c r="O9" s="971"/>
      <c r="P9" s="905">
        <v>9.0</v>
      </c>
      <c r="Q9" s="898">
        <v>12.0</v>
      </c>
      <c r="R9" s="905">
        <v>9.0</v>
      </c>
      <c r="S9" s="905">
        <v>9.0</v>
      </c>
      <c r="T9" s="971"/>
      <c r="U9" s="971">
        <v>9.0</v>
      </c>
      <c r="V9" s="905">
        <v>9.0</v>
      </c>
      <c r="W9" s="905">
        <v>9.0</v>
      </c>
      <c r="X9" s="905"/>
      <c r="Y9" s="905"/>
      <c r="Z9" s="898">
        <v>12.0</v>
      </c>
      <c r="AA9" s="971"/>
      <c r="AB9" s="971"/>
      <c r="AC9" s="905">
        <v>9.0</v>
      </c>
      <c r="AD9" s="898">
        <v>12.0</v>
      </c>
      <c r="AE9" s="905">
        <v>9.0</v>
      </c>
      <c r="AF9" s="905">
        <v>9.0</v>
      </c>
      <c r="AG9" s="905">
        <v>9.0</v>
      </c>
      <c r="AH9" s="898">
        <v>12.0</v>
      </c>
      <c r="AI9" s="971"/>
      <c r="AJ9" s="404">
        <f t="shared" si="1"/>
        <v>18</v>
      </c>
      <c r="AK9" s="1030">
        <v>1.0</v>
      </c>
    </row>
    <row r="10" ht="15.0" customHeight="1">
      <c r="A10" s="19">
        <v>8.0</v>
      </c>
      <c r="B10" s="1148" t="s">
        <v>23</v>
      </c>
      <c r="C10" s="32"/>
      <c r="D10" s="863" t="s">
        <v>792</v>
      </c>
      <c r="E10" s="971"/>
      <c r="F10" s="971"/>
      <c r="G10" s="971"/>
      <c r="H10" s="971"/>
      <c r="I10" s="898">
        <v>12.0</v>
      </c>
      <c r="J10" s="905">
        <v>9.0</v>
      </c>
      <c r="K10" s="905"/>
      <c r="L10" s="905">
        <v>9.0</v>
      </c>
      <c r="M10" s="971"/>
      <c r="N10" s="971"/>
      <c r="O10" s="971"/>
      <c r="P10" s="905">
        <v>9.0</v>
      </c>
      <c r="Q10" s="905">
        <v>9.0</v>
      </c>
      <c r="R10" s="898">
        <v>12.0</v>
      </c>
      <c r="S10" s="905">
        <v>9.0</v>
      </c>
      <c r="T10" s="971"/>
      <c r="U10" s="898">
        <v>12.0</v>
      </c>
      <c r="V10" s="905">
        <v>9.0</v>
      </c>
      <c r="W10" s="905">
        <v>9.0</v>
      </c>
      <c r="X10" s="905"/>
      <c r="Y10" s="905">
        <v>9.0</v>
      </c>
      <c r="Z10" s="898">
        <v>12.0</v>
      </c>
      <c r="AA10" s="971"/>
      <c r="AB10" s="971"/>
      <c r="AC10" s="905">
        <v>9.0</v>
      </c>
      <c r="AD10" s="905">
        <v>9.0</v>
      </c>
      <c r="AE10" s="898">
        <v>12.0</v>
      </c>
      <c r="AF10" s="905">
        <v>9.0</v>
      </c>
      <c r="AG10" s="905"/>
      <c r="AH10" s="971"/>
      <c r="AI10" s="898">
        <v>12.0</v>
      </c>
      <c r="AJ10" s="404">
        <f t="shared" si="1"/>
        <v>17</v>
      </c>
      <c r="AK10" s="1030">
        <v>1.0</v>
      </c>
    </row>
    <row r="11" ht="15.0" customHeight="1">
      <c r="A11" s="19">
        <v>9.0</v>
      </c>
      <c r="B11" s="1148" t="s">
        <v>828</v>
      </c>
      <c r="C11" s="32"/>
      <c r="D11" s="930" t="s">
        <v>974</v>
      </c>
      <c r="E11" s="971">
        <v>9.0</v>
      </c>
      <c r="F11" s="971"/>
      <c r="G11" s="971"/>
      <c r="H11" s="971"/>
      <c r="I11" s="971"/>
      <c r="J11" s="1045"/>
      <c r="K11" s="905"/>
      <c r="L11" s="905"/>
      <c r="M11" s="898">
        <v>12.0</v>
      </c>
      <c r="N11" s="971"/>
      <c r="O11" s="971"/>
      <c r="P11" s="905">
        <v>9.0</v>
      </c>
      <c r="Q11" s="905">
        <v>9.0</v>
      </c>
      <c r="R11" s="905">
        <v>9.0</v>
      </c>
      <c r="S11" s="898">
        <v>12.0</v>
      </c>
      <c r="T11" s="971">
        <v>9.0</v>
      </c>
      <c r="U11" s="971"/>
      <c r="V11" s="905">
        <v>9.0</v>
      </c>
      <c r="W11" s="898">
        <v>12.0</v>
      </c>
      <c r="X11" s="905">
        <v>9.0</v>
      </c>
      <c r="Y11" s="905"/>
      <c r="Z11" s="905">
        <v>9.0</v>
      </c>
      <c r="AA11" s="971"/>
      <c r="AB11" s="971"/>
      <c r="AC11" s="898">
        <v>12.0</v>
      </c>
      <c r="AD11" s="905">
        <v>9.0</v>
      </c>
      <c r="AE11" s="905">
        <v>9.0</v>
      </c>
      <c r="AF11" s="905">
        <v>9.0</v>
      </c>
      <c r="AG11" s="905">
        <v>9.0</v>
      </c>
      <c r="AH11" s="898">
        <v>12.0</v>
      </c>
      <c r="AI11" s="971"/>
      <c r="AJ11" s="404">
        <f t="shared" si="1"/>
        <v>17</v>
      </c>
      <c r="AK11" s="1030">
        <v>1.0</v>
      </c>
    </row>
    <row r="12" ht="15.0" customHeight="1">
      <c r="A12" s="19">
        <v>10.0</v>
      </c>
      <c r="B12" s="1042" t="s">
        <v>975</v>
      </c>
      <c r="C12" s="32"/>
      <c r="D12" s="863" t="s">
        <v>792</v>
      </c>
      <c r="E12" s="971"/>
      <c r="F12" s="971"/>
      <c r="G12" s="971"/>
      <c r="H12" s="898">
        <v>12.0</v>
      </c>
      <c r="I12" s="971">
        <v>9.0</v>
      </c>
      <c r="J12" s="905"/>
      <c r="K12" s="905">
        <v>9.0</v>
      </c>
      <c r="L12" s="905">
        <v>9.0</v>
      </c>
      <c r="M12" s="971"/>
      <c r="N12" s="971"/>
      <c r="O12" s="971"/>
      <c r="P12" s="898">
        <v>12.0</v>
      </c>
      <c r="Q12" s="905">
        <v>9.0</v>
      </c>
      <c r="R12" s="905">
        <v>9.0</v>
      </c>
      <c r="S12" s="905"/>
      <c r="T12" s="971"/>
      <c r="U12" s="898">
        <v>12.0</v>
      </c>
      <c r="V12" s="905">
        <v>9.0</v>
      </c>
      <c r="W12" s="905">
        <v>9.0</v>
      </c>
      <c r="X12" s="898">
        <v>12.0</v>
      </c>
      <c r="Y12" s="905"/>
      <c r="Z12" s="905">
        <v>9.0</v>
      </c>
      <c r="AA12" s="971"/>
      <c r="AB12" s="971"/>
      <c r="AC12" s="905">
        <v>9.0</v>
      </c>
      <c r="AD12" s="905">
        <v>9.0</v>
      </c>
      <c r="AE12" s="905">
        <v>9.0</v>
      </c>
      <c r="AF12" s="905">
        <v>9.0</v>
      </c>
      <c r="AG12" s="898">
        <v>12.0</v>
      </c>
      <c r="AH12" s="971">
        <v>9.0</v>
      </c>
      <c r="AI12" s="971"/>
      <c r="AJ12" s="404">
        <f t="shared" si="1"/>
        <v>18</v>
      </c>
      <c r="AK12" s="1030">
        <v>1.0</v>
      </c>
    </row>
    <row r="13" ht="15.0" customHeight="1">
      <c r="A13" s="19">
        <v>11.0</v>
      </c>
      <c r="B13" s="1307" t="s">
        <v>934</v>
      </c>
      <c r="C13" s="32"/>
      <c r="D13" s="863" t="s">
        <v>792</v>
      </c>
      <c r="E13" s="971"/>
      <c r="F13" s="971"/>
      <c r="G13" s="971">
        <v>9.0</v>
      </c>
      <c r="H13" s="971">
        <v>9.0</v>
      </c>
      <c r="I13" s="971"/>
      <c r="J13" s="905"/>
      <c r="K13" s="905">
        <v>9.0</v>
      </c>
      <c r="L13" s="898">
        <v>12.0</v>
      </c>
      <c r="M13" s="971"/>
      <c r="N13" s="971"/>
      <c r="O13" s="971"/>
      <c r="P13" s="905">
        <v>9.0</v>
      </c>
      <c r="Q13" s="898">
        <v>12.0</v>
      </c>
      <c r="R13" s="905">
        <v>9.0</v>
      </c>
      <c r="S13" s="905">
        <v>9.0</v>
      </c>
      <c r="T13" s="971"/>
      <c r="U13" s="971">
        <v>9.0</v>
      </c>
      <c r="V13" s="905">
        <v>9.0</v>
      </c>
      <c r="W13" s="905"/>
      <c r="X13" s="905"/>
      <c r="Y13" s="898">
        <v>12.0</v>
      </c>
      <c r="Z13" s="905">
        <v>9.0</v>
      </c>
      <c r="AA13" s="971"/>
      <c r="AB13" s="971"/>
      <c r="AC13" s="905">
        <v>9.0</v>
      </c>
      <c r="AD13" s="905">
        <v>9.0</v>
      </c>
      <c r="AE13" s="905">
        <v>9.0</v>
      </c>
      <c r="AF13" s="898">
        <v>12.0</v>
      </c>
      <c r="AG13" s="905"/>
      <c r="AH13" s="971"/>
      <c r="AI13" s="971">
        <v>9.0</v>
      </c>
      <c r="AJ13" s="404">
        <f t="shared" si="1"/>
        <v>17</v>
      </c>
      <c r="AK13" s="1030">
        <v>1.0</v>
      </c>
    </row>
    <row r="14" ht="15.0" customHeight="1">
      <c r="A14" s="19">
        <v>12.0</v>
      </c>
      <c r="B14" s="1148" t="s">
        <v>278</v>
      </c>
      <c r="C14" s="32"/>
      <c r="D14" s="930" t="s">
        <v>792</v>
      </c>
      <c r="E14" s="971"/>
      <c r="F14" s="971"/>
      <c r="G14" s="971"/>
      <c r="H14" s="898">
        <v>12.0</v>
      </c>
      <c r="I14" s="971"/>
      <c r="J14" s="905"/>
      <c r="K14" s="905">
        <v>9.0</v>
      </c>
      <c r="L14" s="898">
        <v>12.0</v>
      </c>
      <c r="M14" s="971"/>
      <c r="N14" s="971"/>
      <c r="O14" s="898">
        <v>12.0</v>
      </c>
      <c r="P14" s="905">
        <v>9.0</v>
      </c>
      <c r="Q14" s="905"/>
      <c r="R14" s="898">
        <v>12.0</v>
      </c>
      <c r="S14" s="905">
        <v>9.0</v>
      </c>
      <c r="T14" s="971">
        <v>9.0</v>
      </c>
      <c r="U14" s="971"/>
      <c r="V14" s="905"/>
      <c r="W14" s="978"/>
      <c r="X14" s="978"/>
      <c r="Y14" s="978"/>
      <c r="Z14" s="988"/>
      <c r="AA14" s="978"/>
      <c r="AB14" s="978"/>
      <c r="AC14" s="978"/>
      <c r="AD14" s="988"/>
      <c r="AE14" s="978"/>
      <c r="AF14" s="978"/>
      <c r="AG14" s="978"/>
      <c r="AH14" s="978"/>
      <c r="AI14" s="978"/>
      <c r="AJ14" s="404">
        <f t="shared" si="1"/>
        <v>8</v>
      </c>
      <c r="AK14" s="1030">
        <v>1.0</v>
      </c>
    </row>
    <row r="15" ht="15.0" customHeight="1">
      <c r="A15" s="19">
        <v>13.0</v>
      </c>
      <c r="B15" s="1148" t="s">
        <v>200</v>
      </c>
      <c r="C15" s="32"/>
      <c r="D15" s="863" t="s">
        <v>792</v>
      </c>
      <c r="E15" s="971"/>
      <c r="F15" s="898">
        <v>12.0</v>
      </c>
      <c r="G15" s="971"/>
      <c r="H15" s="971"/>
      <c r="I15" s="971"/>
      <c r="J15" s="898">
        <v>12.0</v>
      </c>
      <c r="K15" s="905"/>
      <c r="L15" s="905">
        <v>9.0</v>
      </c>
      <c r="M15" s="971">
        <v>9.0</v>
      </c>
      <c r="N15" s="971"/>
      <c r="O15" s="971"/>
      <c r="P15" s="905">
        <v>9.0</v>
      </c>
      <c r="Q15" s="905"/>
      <c r="R15" s="905">
        <v>9.0</v>
      </c>
      <c r="S15" s="905">
        <v>9.0</v>
      </c>
      <c r="T15" s="971">
        <v>9.0</v>
      </c>
      <c r="U15" s="971">
        <v>9.0</v>
      </c>
      <c r="V15" s="905"/>
      <c r="W15" s="905"/>
      <c r="X15" s="898">
        <v>12.0</v>
      </c>
      <c r="Y15" s="905">
        <v>9.0</v>
      </c>
      <c r="Z15" s="905">
        <v>9.0</v>
      </c>
      <c r="AA15" s="971"/>
      <c r="AB15" s="971"/>
      <c r="AC15" s="978"/>
      <c r="AD15" s="978"/>
      <c r="AE15" s="988"/>
      <c r="AF15" s="978"/>
      <c r="AG15" s="978"/>
      <c r="AH15" s="978"/>
      <c r="AI15" s="978"/>
      <c r="AJ15" s="404">
        <f t="shared" si="1"/>
        <v>12</v>
      </c>
      <c r="AK15" s="1030">
        <v>1.0</v>
      </c>
    </row>
    <row r="16" ht="15.0" customHeight="1">
      <c r="A16" s="19">
        <v>14.0</v>
      </c>
      <c r="B16" s="1148" t="s">
        <v>841</v>
      </c>
      <c r="C16" s="32"/>
      <c r="D16" s="863" t="s">
        <v>792</v>
      </c>
      <c r="E16" s="971"/>
      <c r="F16" s="971"/>
      <c r="G16" s="971"/>
      <c r="H16" s="971">
        <v>9.0</v>
      </c>
      <c r="I16" s="971"/>
      <c r="J16" s="905">
        <v>9.0</v>
      </c>
      <c r="K16" s="905">
        <v>9.0</v>
      </c>
      <c r="L16" s="905"/>
      <c r="M16" s="971"/>
      <c r="N16" s="971"/>
      <c r="O16" s="971">
        <v>9.0</v>
      </c>
      <c r="P16" s="898">
        <v>12.0</v>
      </c>
      <c r="Q16" s="905">
        <v>9.0</v>
      </c>
      <c r="R16" s="905">
        <v>9.0</v>
      </c>
      <c r="S16" s="905"/>
      <c r="T16" s="971"/>
      <c r="U16" s="971"/>
      <c r="V16" s="905">
        <v>9.0</v>
      </c>
      <c r="W16" s="898">
        <v>12.0</v>
      </c>
      <c r="X16" s="905">
        <v>9.0</v>
      </c>
      <c r="Y16" s="905">
        <v>9.0</v>
      </c>
      <c r="Z16" s="905"/>
      <c r="AA16" s="971"/>
      <c r="AB16" s="898">
        <v>12.0</v>
      </c>
      <c r="AC16" s="905">
        <v>9.0</v>
      </c>
      <c r="AD16" s="905">
        <v>9.0</v>
      </c>
      <c r="AE16" s="905">
        <v>9.0</v>
      </c>
      <c r="AF16" s="898">
        <v>12.0</v>
      </c>
      <c r="AG16" s="905">
        <v>9.0</v>
      </c>
      <c r="AH16" s="971"/>
      <c r="AI16" s="971"/>
      <c r="AJ16" s="404">
        <f t="shared" si="1"/>
        <v>17</v>
      </c>
      <c r="AK16" s="1030">
        <v>0.0</v>
      </c>
    </row>
    <row r="17" ht="15.0" customHeight="1">
      <c r="A17" s="19">
        <v>15.0</v>
      </c>
      <c r="B17" s="1148" t="s">
        <v>27</v>
      </c>
      <c r="C17" s="32"/>
      <c r="D17" s="863" t="s">
        <v>792</v>
      </c>
      <c r="E17" s="971"/>
      <c r="F17" s="971"/>
      <c r="G17" s="971"/>
      <c r="H17" s="971"/>
      <c r="I17" s="971"/>
      <c r="J17" s="905">
        <v>9.0</v>
      </c>
      <c r="K17" s="898">
        <v>12.0</v>
      </c>
      <c r="L17" s="905">
        <v>9.0</v>
      </c>
      <c r="M17" s="971"/>
      <c r="N17" s="971">
        <v>9.0</v>
      </c>
      <c r="O17" s="971"/>
      <c r="P17" s="905">
        <v>9.0</v>
      </c>
      <c r="Q17" s="905">
        <v>9.0</v>
      </c>
      <c r="R17" s="905"/>
      <c r="S17" s="905">
        <v>9.0</v>
      </c>
      <c r="T17" s="971"/>
      <c r="U17" s="971"/>
      <c r="V17" s="978"/>
      <c r="W17" s="978"/>
      <c r="X17" s="978"/>
      <c r="Y17" s="978"/>
      <c r="Z17" s="978"/>
      <c r="AA17" s="978"/>
      <c r="AB17" s="978"/>
      <c r="AC17" s="978"/>
      <c r="AD17" s="978"/>
      <c r="AE17" s="978"/>
      <c r="AF17" s="978"/>
      <c r="AG17" s="978"/>
      <c r="AH17" s="978"/>
      <c r="AI17" s="978"/>
      <c r="AJ17" s="404">
        <f t="shared" si="1"/>
        <v>7</v>
      </c>
      <c r="AK17" s="1030">
        <v>1.0</v>
      </c>
    </row>
    <row r="18" ht="15.0" customHeight="1">
      <c r="A18" s="19">
        <v>16.0</v>
      </c>
      <c r="B18" s="1148" t="s">
        <v>28</v>
      </c>
      <c r="C18" s="32"/>
      <c r="D18" s="863" t="s">
        <v>792</v>
      </c>
      <c r="E18" s="971"/>
      <c r="F18" s="971">
        <v>9.0</v>
      </c>
      <c r="G18" s="971"/>
      <c r="H18" s="971"/>
      <c r="I18" s="971"/>
      <c r="J18" s="905">
        <v>9.0</v>
      </c>
      <c r="K18" s="905">
        <v>9.0</v>
      </c>
      <c r="L18" s="905">
        <v>9.0</v>
      </c>
      <c r="M18" s="971"/>
      <c r="N18" s="971"/>
      <c r="O18" s="971"/>
      <c r="P18" s="905">
        <v>9.0</v>
      </c>
      <c r="Q18" s="905">
        <v>9.0</v>
      </c>
      <c r="R18" s="905">
        <v>9.0</v>
      </c>
      <c r="S18" s="905"/>
      <c r="T18" s="971"/>
      <c r="U18" s="971"/>
      <c r="V18" s="905">
        <v>9.0</v>
      </c>
      <c r="W18" s="905">
        <v>9.0</v>
      </c>
      <c r="X18" s="905">
        <v>9.0</v>
      </c>
      <c r="Y18" s="898">
        <v>12.0</v>
      </c>
      <c r="Z18" s="905"/>
      <c r="AA18" s="971"/>
      <c r="AB18" s="971">
        <v>9.0</v>
      </c>
      <c r="AC18" s="898">
        <v>12.0</v>
      </c>
      <c r="AD18" s="905">
        <v>9.0</v>
      </c>
      <c r="AE18" s="1451"/>
      <c r="AF18" s="905">
        <v>9.0</v>
      </c>
      <c r="AG18" s="905">
        <v>9.0</v>
      </c>
      <c r="AH18" s="971"/>
      <c r="AI18" s="971"/>
      <c r="AJ18" s="404">
        <f t="shared" si="1"/>
        <v>16</v>
      </c>
      <c r="AK18" s="1030">
        <v>0.0</v>
      </c>
    </row>
    <row r="19" ht="15.0" customHeight="1">
      <c r="A19" s="19">
        <v>17.0</v>
      </c>
      <c r="B19" s="1148" t="s">
        <v>312</v>
      </c>
      <c r="C19" s="32"/>
      <c r="D19" s="863" t="s">
        <v>792</v>
      </c>
      <c r="E19" s="971"/>
      <c r="F19" s="971"/>
      <c r="G19" s="971"/>
      <c r="H19" s="971"/>
      <c r="I19" s="898">
        <v>12.0</v>
      </c>
      <c r="J19" s="905">
        <v>9.0</v>
      </c>
      <c r="K19" s="905">
        <v>9.0</v>
      </c>
      <c r="L19" s="905"/>
      <c r="M19" s="971"/>
      <c r="N19" s="898">
        <v>12.0</v>
      </c>
      <c r="O19" s="971"/>
      <c r="P19" s="905">
        <v>9.0</v>
      </c>
      <c r="Q19" s="905"/>
      <c r="R19" s="905">
        <v>9.0</v>
      </c>
      <c r="S19" s="898">
        <v>12.0</v>
      </c>
      <c r="T19" s="971">
        <v>9.0</v>
      </c>
      <c r="U19" s="971"/>
      <c r="V19" s="898">
        <v>12.0</v>
      </c>
      <c r="W19" s="905">
        <v>9.0</v>
      </c>
      <c r="X19" s="905">
        <v>9.0</v>
      </c>
      <c r="Y19" s="905">
        <v>9.0</v>
      </c>
      <c r="Z19" s="905">
        <v>9.0</v>
      </c>
      <c r="AA19" s="971">
        <v>9.0</v>
      </c>
      <c r="AB19" s="971"/>
      <c r="AC19" s="905">
        <v>9.0</v>
      </c>
      <c r="AD19" s="898">
        <v>12.0</v>
      </c>
      <c r="AE19" s="905">
        <v>9.0</v>
      </c>
      <c r="AF19" s="905"/>
      <c r="AG19" s="905">
        <v>9.0</v>
      </c>
      <c r="AH19" s="971"/>
      <c r="AI19" s="971"/>
      <c r="AJ19" s="404">
        <f t="shared" si="1"/>
        <v>18</v>
      </c>
      <c r="AK19" s="1030">
        <v>1.0</v>
      </c>
    </row>
    <row r="20" ht="15.0" customHeight="1">
      <c r="A20" s="19">
        <v>18.0</v>
      </c>
      <c r="B20" s="1307" t="s">
        <v>932</v>
      </c>
      <c r="C20" s="32"/>
      <c r="D20" s="930" t="s">
        <v>792</v>
      </c>
      <c r="E20" s="971"/>
      <c r="F20" s="971"/>
      <c r="G20" s="898">
        <v>12.0</v>
      </c>
      <c r="H20" s="971">
        <v>9.0</v>
      </c>
      <c r="I20" s="971"/>
      <c r="J20" s="905">
        <v>9.0</v>
      </c>
      <c r="K20" s="905"/>
      <c r="L20" s="1210"/>
      <c r="M20" s="1210"/>
      <c r="N20" s="1210"/>
      <c r="O20" s="1210"/>
      <c r="P20" s="1275"/>
      <c r="Q20" s="1210"/>
      <c r="R20" s="1210"/>
      <c r="S20" s="1210"/>
      <c r="T20" s="1210"/>
      <c r="U20" s="1210"/>
      <c r="V20" s="1210"/>
      <c r="W20" s="1210"/>
      <c r="X20" s="1275"/>
      <c r="Y20" s="1210"/>
      <c r="Z20" s="1210"/>
      <c r="AA20" s="1210"/>
      <c r="AB20" s="1210"/>
      <c r="AC20" s="1210"/>
      <c r="AD20" s="1210"/>
      <c r="AE20" s="1275"/>
      <c r="AF20" s="1210"/>
      <c r="AG20" s="1210"/>
      <c r="AH20" s="1210"/>
      <c r="AI20" s="1210"/>
      <c r="AJ20" s="404">
        <f t="shared" si="1"/>
        <v>3</v>
      </c>
      <c r="AK20" s="1030">
        <v>1.0</v>
      </c>
    </row>
    <row r="21" ht="15.0" customHeight="1">
      <c r="A21" s="19">
        <v>19.0</v>
      </c>
      <c r="B21" s="1148" t="s">
        <v>885</v>
      </c>
      <c r="C21" s="32"/>
      <c r="D21" s="863" t="s">
        <v>792</v>
      </c>
      <c r="E21" s="978"/>
      <c r="F21" s="978"/>
      <c r="G21" s="978"/>
      <c r="H21" s="978"/>
      <c r="I21" s="978"/>
      <c r="J21" s="978"/>
      <c r="K21" s="988"/>
      <c r="L21" s="978"/>
      <c r="M21" s="978"/>
      <c r="N21" s="988"/>
      <c r="O21" s="978"/>
      <c r="P21" s="978"/>
      <c r="Q21" s="978"/>
      <c r="R21" s="905">
        <v>9.0</v>
      </c>
      <c r="S21" s="905">
        <v>9.0</v>
      </c>
      <c r="T21" s="898">
        <v>12.0</v>
      </c>
      <c r="U21" s="971"/>
      <c r="V21" s="905"/>
      <c r="W21" s="898">
        <v>12.0</v>
      </c>
      <c r="X21" s="905">
        <v>9.0</v>
      </c>
      <c r="Y21" s="905">
        <v>9.0</v>
      </c>
      <c r="Z21" s="905">
        <v>9.0</v>
      </c>
      <c r="AA21" s="971"/>
      <c r="AB21" s="971"/>
      <c r="AC21" s="898">
        <v>12.0</v>
      </c>
      <c r="AD21" s="905"/>
      <c r="AE21" s="898">
        <v>12.0</v>
      </c>
      <c r="AF21" s="905">
        <v>9.0</v>
      </c>
      <c r="AG21" s="905">
        <v>9.0</v>
      </c>
      <c r="AH21" s="971"/>
      <c r="AI21" s="898">
        <v>12.0</v>
      </c>
      <c r="AJ21" s="404">
        <f t="shared" si="1"/>
        <v>12</v>
      </c>
      <c r="AK21" s="1030">
        <v>1.0</v>
      </c>
    </row>
    <row r="22" ht="15.0" customHeight="1">
      <c r="A22" s="19">
        <v>20.0</v>
      </c>
      <c r="B22" s="1148" t="s">
        <v>124</v>
      </c>
      <c r="C22" s="32"/>
      <c r="D22" s="863" t="s">
        <v>792</v>
      </c>
      <c r="E22" s="971"/>
      <c r="F22" s="898">
        <v>12.0</v>
      </c>
      <c r="G22" s="971"/>
      <c r="H22" s="971"/>
      <c r="I22" s="971"/>
      <c r="J22" s="905"/>
      <c r="K22" s="905"/>
      <c r="L22" s="898">
        <v>12.0</v>
      </c>
      <c r="M22" s="971">
        <v>9.0</v>
      </c>
      <c r="N22" s="898">
        <v>12.0</v>
      </c>
      <c r="O22" s="971"/>
      <c r="P22" s="905">
        <v>9.0</v>
      </c>
      <c r="Q22" s="905">
        <v>9.0</v>
      </c>
      <c r="R22" s="905"/>
      <c r="S22" s="898">
        <v>12.0</v>
      </c>
      <c r="T22" s="971"/>
      <c r="U22" s="971"/>
      <c r="V22" s="905">
        <v>9.0</v>
      </c>
      <c r="W22" s="905">
        <v>9.0</v>
      </c>
      <c r="X22" s="905">
        <v>9.0</v>
      </c>
      <c r="Y22" s="905">
        <v>9.0</v>
      </c>
      <c r="Z22" s="905">
        <v>9.0</v>
      </c>
      <c r="AA22" s="898">
        <v>12.0</v>
      </c>
      <c r="AB22" s="971"/>
      <c r="AC22" s="905">
        <v>9.0</v>
      </c>
      <c r="AD22" s="905"/>
      <c r="AE22" s="905">
        <v>9.0</v>
      </c>
      <c r="AF22" s="905">
        <v>9.0</v>
      </c>
      <c r="AG22" s="898">
        <v>12.0</v>
      </c>
      <c r="AH22" s="971"/>
      <c r="AI22" s="971"/>
      <c r="AJ22" s="404">
        <f t="shared" si="1"/>
        <v>17</v>
      </c>
      <c r="AK22" s="1030">
        <v>1.0</v>
      </c>
    </row>
    <row r="23" ht="15.0" customHeight="1">
      <c r="A23" s="19">
        <v>21.0</v>
      </c>
      <c r="B23" s="1148" t="s">
        <v>32</v>
      </c>
      <c r="C23" s="32"/>
      <c r="D23" s="863" t="s">
        <v>792</v>
      </c>
      <c r="E23" s="898">
        <v>12.0</v>
      </c>
      <c r="F23" s="971"/>
      <c r="G23" s="971"/>
      <c r="H23" s="971"/>
      <c r="I23" s="971"/>
      <c r="J23" s="905">
        <v>9.0</v>
      </c>
      <c r="K23" s="905">
        <v>9.0</v>
      </c>
      <c r="L23" s="905"/>
      <c r="M23" s="971"/>
      <c r="N23" s="971">
        <v>9.0</v>
      </c>
      <c r="O23" s="971"/>
      <c r="P23" s="905"/>
      <c r="Q23" s="898">
        <v>12.0</v>
      </c>
      <c r="R23" s="905">
        <v>9.0</v>
      </c>
      <c r="S23" s="905">
        <v>9.0</v>
      </c>
      <c r="T23" s="971"/>
      <c r="U23" s="971"/>
      <c r="V23" s="898">
        <v>12.0</v>
      </c>
      <c r="W23" s="905">
        <v>9.0</v>
      </c>
      <c r="X23" s="905">
        <v>9.0</v>
      </c>
      <c r="Y23" s="905">
        <v>9.0</v>
      </c>
      <c r="Z23" s="905">
        <v>9.0</v>
      </c>
      <c r="AA23" s="971"/>
      <c r="AB23" s="971">
        <v>9.0</v>
      </c>
      <c r="AC23" s="905">
        <v>9.0</v>
      </c>
      <c r="AD23" s="905">
        <v>9.0</v>
      </c>
      <c r="AE23" s="898">
        <v>12.0</v>
      </c>
      <c r="AF23" s="905"/>
      <c r="AG23" s="905">
        <v>9.0</v>
      </c>
      <c r="AH23" s="971"/>
      <c r="AI23" s="971"/>
      <c r="AJ23" s="404">
        <f t="shared" si="1"/>
        <v>17</v>
      </c>
      <c r="AK23" s="1030">
        <v>1.0</v>
      </c>
    </row>
    <row r="24" ht="15.0" customHeight="1">
      <c r="A24" s="19">
        <v>22.0</v>
      </c>
      <c r="B24" s="1307" t="s">
        <v>922</v>
      </c>
      <c r="C24" s="32"/>
      <c r="D24" s="863" t="s">
        <v>792</v>
      </c>
      <c r="E24" s="971"/>
      <c r="F24" s="971"/>
      <c r="G24" s="971">
        <v>9.0</v>
      </c>
      <c r="H24" s="898">
        <v>12.0</v>
      </c>
      <c r="I24" s="971"/>
      <c r="J24" s="905">
        <v>9.0</v>
      </c>
      <c r="K24" s="905"/>
      <c r="L24" s="905">
        <v>9.0</v>
      </c>
      <c r="M24" s="971"/>
      <c r="N24" s="971"/>
      <c r="O24" s="971"/>
      <c r="P24" s="898">
        <v>12.0</v>
      </c>
      <c r="Q24" s="905">
        <v>9.0</v>
      </c>
      <c r="R24" s="905"/>
      <c r="S24" s="905">
        <v>9.0</v>
      </c>
      <c r="T24" s="971"/>
      <c r="U24" s="971">
        <v>9.0</v>
      </c>
      <c r="V24" s="905">
        <v>9.0</v>
      </c>
      <c r="W24" s="905">
        <v>9.0</v>
      </c>
      <c r="X24" s="905">
        <v>9.0</v>
      </c>
      <c r="Y24" s="905"/>
      <c r="Z24" s="898">
        <v>12.0</v>
      </c>
      <c r="AA24" s="971"/>
      <c r="AB24" s="971"/>
      <c r="AC24" s="905">
        <v>9.0</v>
      </c>
      <c r="AD24" s="898">
        <v>12.0</v>
      </c>
      <c r="AE24" s="905">
        <v>9.0</v>
      </c>
      <c r="AF24" s="905">
        <v>9.0</v>
      </c>
      <c r="AG24" s="905">
        <v>9.0</v>
      </c>
      <c r="AH24" s="971">
        <v>9.0</v>
      </c>
      <c r="AI24" s="971"/>
      <c r="AJ24" s="404">
        <f t="shared" si="1"/>
        <v>18</v>
      </c>
      <c r="AK24" s="1030">
        <v>1.0</v>
      </c>
    </row>
    <row r="25" ht="15.0" customHeight="1">
      <c r="A25" s="19">
        <v>23.0</v>
      </c>
      <c r="B25" s="1148" t="s">
        <v>33</v>
      </c>
      <c r="C25" s="32"/>
      <c r="D25" s="863" t="s">
        <v>792</v>
      </c>
      <c r="E25" s="971"/>
      <c r="F25" s="971"/>
      <c r="G25" s="971"/>
      <c r="H25" s="971"/>
      <c r="I25" s="971">
        <v>9.0</v>
      </c>
      <c r="J25" s="898">
        <v>12.0</v>
      </c>
      <c r="K25" s="905"/>
      <c r="L25" s="905">
        <v>9.0</v>
      </c>
      <c r="M25" s="971"/>
      <c r="N25" s="971"/>
      <c r="O25" s="971"/>
      <c r="P25" s="905">
        <v>9.0</v>
      </c>
      <c r="Q25" s="905">
        <v>9.0</v>
      </c>
      <c r="R25" s="905">
        <v>9.0</v>
      </c>
      <c r="S25" s="905">
        <v>9.0</v>
      </c>
      <c r="T25" s="971"/>
      <c r="U25" s="971"/>
      <c r="V25" s="898">
        <v>12.0</v>
      </c>
      <c r="W25" s="905">
        <v>9.0</v>
      </c>
      <c r="X25" s="905">
        <v>9.0</v>
      </c>
      <c r="Y25" s="905">
        <v>9.0</v>
      </c>
      <c r="Z25" s="905"/>
      <c r="AA25" s="971">
        <v>9.0</v>
      </c>
      <c r="AB25" s="898">
        <v>12.0</v>
      </c>
      <c r="AC25" s="905">
        <v>9.0</v>
      </c>
      <c r="AD25" s="905">
        <v>9.0</v>
      </c>
      <c r="AE25" s="898">
        <v>12.0</v>
      </c>
      <c r="AF25" s="905"/>
      <c r="AG25" s="905"/>
      <c r="AH25" s="971"/>
      <c r="AI25" s="898">
        <v>12.0</v>
      </c>
      <c r="AJ25" s="404">
        <f t="shared" si="1"/>
        <v>17</v>
      </c>
      <c r="AK25" s="1030">
        <v>1.0</v>
      </c>
    </row>
    <row r="26" ht="15.0" customHeight="1">
      <c r="A26" s="19">
        <v>24.0</v>
      </c>
      <c r="B26" s="1148" t="s">
        <v>886</v>
      </c>
      <c r="C26" s="32"/>
      <c r="D26" s="930" t="s">
        <v>792</v>
      </c>
      <c r="E26" s="971"/>
      <c r="F26" s="971"/>
      <c r="G26" s="971"/>
      <c r="H26" s="971"/>
      <c r="I26" s="971">
        <v>9.0</v>
      </c>
      <c r="J26" s="905">
        <v>9.0</v>
      </c>
      <c r="K26" s="898">
        <v>12.0</v>
      </c>
      <c r="L26" s="905">
        <v>9.0</v>
      </c>
      <c r="M26" s="971">
        <v>9.0</v>
      </c>
      <c r="N26" s="971"/>
      <c r="O26" s="971"/>
      <c r="P26" s="905"/>
      <c r="Q26" s="925"/>
      <c r="R26" s="925"/>
      <c r="S26" s="926"/>
      <c r="T26" s="925"/>
      <c r="U26" s="925"/>
      <c r="V26" s="925"/>
      <c r="W26" s="926"/>
      <c r="X26" s="925"/>
      <c r="Y26" s="925"/>
      <c r="Z26" s="925"/>
      <c r="AA26" s="925"/>
      <c r="AB26" s="926"/>
      <c r="AC26" s="925"/>
      <c r="AD26" s="925"/>
      <c r="AE26" s="925"/>
      <c r="AF26" s="926"/>
      <c r="AG26" s="925"/>
      <c r="AH26" s="925"/>
      <c r="AI26" s="925"/>
      <c r="AJ26" s="404">
        <f t="shared" si="1"/>
        <v>5</v>
      </c>
      <c r="AK26" s="1030">
        <v>1.0</v>
      </c>
    </row>
    <row r="27" ht="14.25" customHeight="1">
      <c r="A27" s="19">
        <v>25.0</v>
      </c>
      <c r="B27" s="1148" t="s">
        <v>165</v>
      </c>
      <c r="C27" s="32"/>
      <c r="D27" s="863" t="s">
        <v>792</v>
      </c>
      <c r="E27" s="971"/>
      <c r="F27" s="971"/>
      <c r="G27" s="971"/>
      <c r="H27" s="971"/>
      <c r="I27" s="898">
        <v>12.0</v>
      </c>
      <c r="J27" s="905">
        <v>9.0</v>
      </c>
      <c r="K27" s="905">
        <v>9.0</v>
      </c>
      <c r="L27" s="898">
        <v>12.0</v>
      </c>
      <c r="M27" s="971"/>
      <c r="N27" s="971">
        <v>9.0</v>
      </c>
      <c r="O27" s="971"/>
      <c r="P27" s="978"/>
      <c r="Q27" s="978"/>
      <c r="R27" s="988"/>
      <c r="S27" s="978"/>
      <c r="T27" s="978"/>
      <c r="U27" s="978"/>
      <c r="V27" s="978"/>
      <c r="W27" s="978"/>
      <c r="X27" s="988"/>
      <c r="Y27" s="978"/>
      <c r="Z27" s="978"/>
      <c r="AA27" s="978"/>
      <c r="AB27" s="978"/>
      <c r="AC27" s="978"/>
      <c r="AD27" s="905"/>
      <c r="AE27" s="905"/>
      <c r="AF27" s="905"/>
      <c r="AG27" s="905">
        <v>9.0</v>
      </c>
      <c r="AH27" s="898">
        <v>12.0</v>
      </c>
      <c r="AI27" s="971"/>
      <c r="AJ27" s="404">
        <f t="shared" si="1"/>
        <v>7</v>
      </c>
      <c r="AK27" s="1030">
        <v>0.0</v>
      </c>
    </row>
    <row r="28" ht="15.0" customHeight="1">
      <c r="A28" s="19">
        <v>26.0</v>
      </c>
      <c r="B28" s="1148" t="s">
        <v>687</v>
      </c>
      <c r="C28" s="32"/>
      <c r="D28" s="863" t="s">
        <v>792</v>
      </c>
      <c r="E28" s="971"/>
      <c r="F28" s="971"/>
      <c r="G28" s="971"/>
      <c r="H28" s="971"/>
      <c r="I28" s="971"/>
      <c r="J28" s="905">
        <v>9.0</v>
      </c>
      <c r="K28" s="905">
        <v>9.0</v>
      </c>
      <c r="L28" s="905">
        <v>9.0</v>
      </c>
      <c r="M28" s="898">
        <v>12.0</v>
      </c>
      <c r="N28" s="971"/>
      <c r="O28" s="898">
        <v>12.0</v>
      </c>
      <c r="P28" s="905"/>
      <c r="Q28" s="905"/>
      <c r="R28" s="898">
        <v>12.0</v>
      </c>
      <c r="S28" s="905">
        <v>9.0</v>
      </c>
      <c r="T28" s="971"/>
      <c r="U28" s="971"/>
      <c r="V28" s="905">
        <v>9.0</v>
      </c>
      <c r="W28" s="905">
        <v>9.0</v>
      </c>
      <c r="X28" s="905">
        <v>9.0</v>
      </c>
      <c r="Y28" s="898">
        <v>12.0</v>
      </c>
      <c r="Z28" s="905">
        <v>9.0</v>
      </c>
      <c r="AA28" s="898">
        <v>12.0</v>
      </c>
      <c r="AB28" s="971"/>
      <c r="AC28" s="905">
        <v>9.0</v>
      </c>
      <c r="AD28" s="905">
        <v>9.0</v>
      </c>
      <c r="AE28" s="905"/>
      <c r="AF28" s="905">
        <v>9.0</v>
      </c>
      <c r="AG28" s="898">
        <v>12.0</v>
      </c>
      <c r="AH28" s="971"/>
      <c r="AI28" s="971"/>
      <c r="AJ28" s="404">
        <f t="shared" si="1"/>
        <v>17</v>
      </c>
      <c r="AK28" s="1030">
        <v>1.0</v>
      </c>
    </row>
    <row r="29" ht="15.0" customHeight="1">
      <c r="A29" s="19">
        <v>27.0</v>
      </c>
      <c r="B29" s="1148" t="s">
        <v>37</v>
      </c>
      <c r="C29" s="32"/>
      <c r="D29" s="863" t="s">
        <v>792</v>
      </c>
      <c r="E29" s="971"/>
      <c r="F29" s="971"/>
      <c r="G29" s="971"/>
      <c r="H29" s="971"/>
      <c r="I29" s="971"/>
      <c r="J29" s="898">
        <v>12.0</v>
      </c>
      <c r="K29" s="905">
        <v>9.0</v>
      </c>
      <c r="L29" s="905">
        <v>9.0</v>
      </c>
      <c r="M29" s="971"/>
      <c r="N29" s="898">
        <v>12.0</v>
      </c>
      <c r="O29" s="971">
        <v>9.0</v>
      </c>
      <c r="P29" s="905">
        <v>9.0</v>
      </c>
      <c r="Q29" s="905">
        <v>9.0</v>
      </c>
      <c r="R29" s="905"/>
      <c r="S29" s="905"/>
      <c r="T29" s="971"/>
      <c r="U29" s="971"/>
      <c r="V29" s="905">
        <v>9.0</v>
      </c>
      <c r="W29" s="905">
        <v>9.0</v>
      </c>
      <c r="X29" s="905">
        <v>9.0</v>
      </c>
      <c r="Y29" s="905">
        <v>9.0</v>
      </c>
      <c r="Z29" s="898">
        <v>12.0</v>
      </c>
      <c r="AA29" s="971"/>
      <c r="AB29" s="971"/>
      <c r="AC29" s="905">
        <v>9.0</v>
      </c>
      <c r="AD29" s="905">
        <v>9.0</v>
      </c>
      <c r="AE29" s="905">
        <v>9.0</v>
      </c>
      <c r="AF29" s="898">
        <v>12.0</v>
      </c>
      <c r="AG29" s="905">
        <v>9.0</v>
      </c>
      <c r="AH29" s="971"/>
      <c r="AI29" s="971"/>
      <c r="AJ29" s="404">
        <f t="shared" si="1"/>
        <v>17</v>
      </c>
      <c r="AK29" s="1030">
        <v>1.0</v>
      </c>
    </row>
    <row r="30" ht="15.75" customHeight="1">
      <c r="A30" s="19">
        <v>28.0</v>
      </c>
      <c r="B30" s="1308" t="s">
        <v>875</v>
      </c>
      <c r="C30" s="32"/>
      <c r="D30" s="930"/>
      <c r="E30" s="971"/>
      <c r="F30" s="971"/>
      <c r="G30" s="971"/>
      <c r="H30" s="971"/>
      <c r="I30" s="971"/>
      <c r="J30" s="905"/>
      <c r="K30" s="905"/>
      <c r="L30" s="905"/>
      <c r="M30" s="971"/>
      <c r="N30" s="971"/>
      <c r="O30" s="971"/>
      <c r="P30" s="905"/>
      <c r="Q30" s="905"/>
      <c r="R30" s="905"/>
      <c r="S30" s="905"/>
      <c r="T30" s="981"/>
      <c r="U30" s="971"/>
      <c r="V30" s="905"/>
      <c r="W30" s="905"/>
      <c r="X30" s="905"/>
      <c r="Y30" s="905"/>
      <c r="Z30" s="905"/>
      <c r="AA30" s="981"/>
      <c r="AB30" s="971"/>
      <c r="AC30" s="905"/>
      <c r="AD30" s="905"/>
      <c r="AE30" s="905"/>
      <c r="AF30" s="905"/>
      <c r="AG30" s="905"/>
      <c r="AH30" s="981"/>
      <c r="AI30" s="971"/>
      <c r="AJ30" s="404">
        <f t="shared" si="1"/>
        <v>0</v>
      </c>
      <c r="AK30" s="1030">
        <v>0.0</v>
      </c>
    </row>
    <row r="31" ht="15.75" customHeight="1">
      <c r="A31" s="19">
        <v>29.0</v>
      </c>
      <c r="B31" s="1308" t="s">
        <v>875</v>
      </c>
      <c r="C31" s="32"/>
      <c r="D31" s="930"/>
      <c r="E31" s="971"/>
      <c r="F31" s="971"/>
      <c r="G31" s="971"/>
      <c r="H31" s="971"/>
      <c r="I31" s="971"/>
      <c r="J31" s="905"/>
      <c r="K31" s="905"/>
      <c r="L31" s="905"/>
      <c r="M31" s="971"/>
      <c r="N31" s="971"/>
      <c r="O31" s="971"/>
      <c r="P31" s="905"/>
      <c r="Q31" s="905"/>
      <c r="R31" s="905"/>
      <c r="S31" s="905"/>
      <c r="T31" s="971"/>
      <c r="U31" s="971"/>
      <c r="V31" s="905"/>
      <c r="W31" s="905"/>
      <c r="X31" s="905"/>
      <c r="Y31" s="905"/>
      <c r="Z31" s="905"/>
      <c r="AA31" s="971"/>
      <c r="AB31" s="971"/>
      <c r="AC31" s="905"/>
      <c r="AD31" s="905"/>
      <c r="AE31" s="905"/>
      <c r="AF31" s="905"/>
      <c r="AG31" s="905"/>
      <c r="AH31" s="971"/>
      <c r="AI31" s="971"/>
      <c r="AJ31" s="404">
        <f t="shared" si="1"/>
        <v>0</v>
      </c>
      <c r="AK31" s="1030">
        <v>0.0</v>
      </c>
    </row>
    <row r="32" ht="14.25" customHeight="1">
      <c r="A32" s="19">
        <v>30.0</v>
      </c>
      <c r="B32" s="1308" t="s">
        <v>875</v>
      </c>
      <c r="C32" s="71"/>
      <c r="D32" s="930"/>
      <c r="E32" s="971"/>
      <c r="F32" s="971"/>
      <c r="G32" s="971"/>
      <c r="H32" s="971"/>
      <c r="I32" s="971"/>
      <c r="J32" s="905"/>
      <c r="K32" s="905"/>
      <c r="L32" s="905"/>
      <c r="M32" s="971"/>
      <c r="N32" s="971"/>
      <c r="O32" s="971"/>
      <c r="P32" s="905"/>
      <c r="Q32" s="905"/>
      <c r="R32" s="905"/>
      <c r="S32" s="905"/>
      <c r="T32" s="971"/>
      <c r="U32" s="971"/>
      <c r="V32" s="905"/>
      <c r="W32" s="905"/>
      <c r="X32" s="905"/>
      <c r="Y32" s="905"/>
      <c r="Z32" s="905"/>
      <c r="AA32" s="971"/>
      <c r="AB32" s="971"/>
      <c r="AC32" s="905"/>
      <c r="AD32" s="905"/>
      <c r="AE32" s="905"/>
      <c r="AF32" s="905"/>
      <c r="AG32" s="905"/>
      <c r="AH32" s="971"/>
      <c r="AI32" s="971"/>
      <c r="AJ32" s="404">
        <f t="shared" si="1"/>
        <v>0</v>
      </c>
      <c r="AK32" s="1030">
        <v>0.0</v>
      </c>
    </row>
    <row r="33" ht="15.75" customHeight="1">
      <c r="A33" s="260"/>
      <c r="B33" s="423"/>
      <c r="C33" s="112"/>
      <c r="D33" s="1311" t="s">
        <v>844</v>
      </c>
      <c r="E33" s="1311">
        <f t="shared" ref="E33:AI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</f>
        <v>3</v>
      </c>
      <c r="F33" s="1311">
        <f t="shared" si="2"/>
        <v>3</v>
      </c>
      <c r="G33" s="1311">
        <f t="shared" si="2"/>
        <v>3</v>
      </c>
      <c r="H33" s="1311">
        <f t="shared" si="2"/>
        <v>3</v>
      </c>
      <c r="I33" s="1311">
        <f t="shared" si="2"/>
        <v>4</v>
      </c>
      <c r="J33" s="1311">
        <f t="shared" si="2"/>
        <v>13</v>
      </c>
      <c r="K33" s="1311">
        <f t="shared" si="2"/>
        <v>13</v>
      </c>
      <c r="L33" s="1311">
        <f t="shared" si="2"/>
        <v>13</v>
      </c>
      <c r="M33" s="1311">
        <f t="shared" si="2"/>
        <v>3</v>
      </c>
      <c r="N33" s="1311">
        <f t="shared" si="2"/>
        <v>3</v>
      </c>
      <c r="O33" s="1311">
        <f t="shared" si="2"/>
        <v>3</v>
      </c>
      <c r="P33" s="1311">
        <f t="shared" si="2"/>
        <v>14</v>
      </c>
      <c r="Q33" s="1311">
        <f t="shared" si="2"/>
        <v>12</v>
      </c>
      <c r="R33" s="1311">
        <f t="shared" si="2"/>
        <v>14</v>
      </c>
      <c r="S33" s="1311">
        <f t="shared" si="2"/>
        <v>14</v>
      </c>
      <c r="T33" s="1311">
        <f t="shared" si="2"/>
        <v>5</v>
      </c>
      <c r="U33" s="1311">
        <f t="shared" si="2"/>
        <v>4</v>
      </c>
      <c r="V33" s="1311">
        <f t="shared" si="2"/>
        <v>14</v>
      </c>
      <c r="W33" s="1311">
        <f t="shared" si="2"/>
        <v>14</v>
      </c>
      <c r="X33" s="1311">
        <f t="shared" si="2"/>
        <v>14</v>
      </c>
      <c r="Y33" s="1311">
        <f t="shared" si="2"/>
        <v>14</v>
      </c>
      <c r="Z33" s="1311">
        <f t="shared" si="2"/>
        <v>13</v>
      </c>
      <c r="AA33" s="1311">
        <f t="shared" si="2"/>
        <v>3</v>
      </c>
      <c r="AB33" s="1311">
        <f t="shared" si="2"/>
        <v>3</v>
      </c>
      <c r="AC33" s="1311">
        <f t="shared" si="2"/>
        <v>15</v>
      </c>
      <c r="AD33" s="1311">
        <f t="shared" si="2"/>
        <v>12</v>
      </c>
      <c r="AE33" s="1311">
        <f t="shared" si="2"/>
        <v>13</v>
      </c>
      <c r="AF33" s="1311">
        <f t="shared" si="2"/>
        <v>13</v>
      </c>
      <c r="AG33" s="1311">
        <f t="shared" si="2"/>
        <v>13</v>
      </c>
      <c r="AH33" s="1311">
        <f t="shared" si="2"/>
        <v>3</v>
      </c>
      <c r="AI33" s="1311">
        <f t="shared" si="2"/>
        <v>3</v>
      </c>
      <c r="AJ33" s="1075"/>
      <c r="AK33" s="1452">
        <f>SUM(AK3:AK30)</f>
        <v>24</v>
      </c>
    </row>
    <row r="34" ht="15.75" customHeight="1">
      <c r="A34" s="260"/>
      <c r="B34" s="423"/>
      <c r="C34" s="112"/>
      <c r="D34" s="1311" t="s">
        <v>845</v>
      </c>
      <c r="E34" s="1311">
        <f t="shared" ref="E34:AI34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</f>
        <v>3</v>
      </c>
      <c r="F34" s="1311">
        <f t="shared" si="3"/>
        <v>3</v>
      </c>
      <c r="G34" s="1311">
        <f t="shared" si="3"/>
        <v>3</v>
      </c>
      <c r="H34" s="1311">
        <f t="shared" si="3"/>
        <v>3</v>
      </c>
      <c r="I34" s="1311">
        <f t="shared" si="3"/>
        <v>3</v>
      </c>
      <c r="J34" s="1311">
        <f t="shared" si="3"/>
        <v>4</v>
      </c>
      <c r="K34" s="1311">
        <f t="shared" si="3"/>
        <v>4</v>
      </c>
      <c r="L34" s="1311">
        <f t="shared" si="3"/>
        <v>5</v>
      </c>
      <c r="M34" s="1311">
        <f t="shared" si="3"/>
        <v>3</v>
      </c>
      <c r="N34" s="1311">
        <f t="shared" si="3"/>
        <v>3</v>
      </c>
      <c r="O34" s="1311">
        <f t="shared" si="3"/>
        <v>3</v>
      </c>
      <c r="P34" s="1311">
        <f t="shared" si="3"/>
        <v>4</v>
      </c>
      <c r="Q34" s="1311">
        <f t="shared" si="3"/>
        <v>4</v>
      </c>
      <c r="R34" s="1311">
        <f t="shared" si="3"/>
        <v>4</v>
      </c>
      <c r="S34" s="1311">
        <f t="shared" si="3"/>
        <v>4</v>
      </c>
      <c r="T34" s="1311">
        <f t="shared" si="3"/>
        <v>3</v>
      </c>
      <c r="U34" s="1311">
        <f t="shared" si="3"/>
        <v>3</v>
      </c>
      <c r="V34" s="1311">
        <f t="shared" si="3"/>
        <v>5</v>
      </c>
      <c r="W34" s="1311">
        <f t="shared" si="3"/>
        <v>4</v>
      </c>
      <c r="X34" s="1311">
        <f t="shared" si="3"/>
        <v>4</v>
      </c>
      <c r="Y34" s="1311">
        <f t="shared" si="3"/>
        <v>4</v>
      </c>
      <c r="Z34" s="1311">
        <f t="shared" si="3"/>
        <v>5</v>
      </c>
      <c r="AA34" s="1311">
        <f t="shared" si="3"/>
        <v>3</v>
      </c>
      <c r="AB34" s="1311">
        <f t="shared" si="3"/>
        <v>3</v>
      </c>
      <c r="AC34" s="1311">
        <f t="shared" si="3"/>
        <v>5</v>
      </c>
      <c r="AD34" s="1311">
        <f t="shared" si="3"/>
        <v>4</v>
      </c>
      <c r="AE34" s="1311">
        <f t="shared" si="3"/>
        <v>4</v>
      </c>
      <c r="AF34" s="1311">
        <f t="shared" si="3"/>
        <v>4</v>
      </c>
      <c r="AG34" s="1311">
        <f t="shared" si="3"/>
        <v>4</v>
      </c>
      <c r="AH34" s="1311">
        <f t="shared" si="3"/>
        <v>3</v>
      </c>
      <c r="AI34" s="1311">
        <f t="shared" si="3"/>
        <v>3</v>
      </c>
      <c r="AJ34" s="1075"/>
      <c r="AK34" s="257"/>
    </row>
    <row r="35" ht="15.75" customHeight="1">
      <c r="A35" s="260"/>
      <c r="B35" s="1315" t="s">
        <v>947</v>
      </c>
      <c r="C35" s="112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257"/>
    </row>
    <row r="36" ht="15.75" customHeight="1">
      <c r="A36" s="819">
        <v>1.0</v>
      </c>
      <c r="B36" s="1316" t="s">
        <v>884</v>
      </c>
      <c r="C36" s="1071" t="s">
        <v>976</v>
      </c>
      <c r="D36" s="863" t="s">
        <v>792</v>
      </c>
      <c r="E36" s="971"/>
      <c r="F36" s="971"/>
      <c r="G36" s="1318">
        <v>24.0</v>
      </c>
      <c r="H36" s="1318">
        <v>24.0</v>
      </c>
      <c r="I36" s="971"/>
      <c r="J36" s="905"/>
      <c r="K36" s="1318">
        <v>24.0</v>
      </c>
      <c r="L36" s="1318">
        <v>24.0</v>
      </c>
      <c r="M36" s="971"/>
      <c r="N36" s="981"/>
      <c r="O36" s="1318">
        <v>24.0</v>
      </c>
      <c r="P36" s="1318">
        <v>24.0</v>
      </c>
      <c r="Q36" s="1031"/>
      <c r="R36" s="905"/>
      <c r="S36" s="1318">
        <v>24.0</v>
      </c>
      <c r="T36" s="1318">
        <v>24.0</v>
      </c>
      <c r="U36" s="971"/>
      <c r="V36" s="905"/>
      <c r="W36" s="1318">
        <v>24.0</v>
      </c>
      <c r="X36" s="1318">
        <v>24.0</v>
      </c>
      <c r="Y36" s="905"/>
      <c r="Z36" s="905"/>
      <c r="AA36" s="1318">
        <v>24.0</v>
      </c>
      <c r="AB36" s="1318">
        <v>24.0</v>
      </c>
      <c r="AC36" s="905"/>
      <c r="AD36" s="1251"/>
      <c r="AE36" s="1318">
        <v>24.0</v>
      </c>
      <c r="AF36" s="1318">
        <v>24.0</v>
      </c>
      <c r="AG36" s="1031"/>
      <c r="AH36" s="981"/>
      <c r="AI36" s="1318">
        <v>24.0</v>
      </c>
      <c r="AJ36" s="404">
        <f t="shared" ref="AJ36:AJ38" si="4">COUNT(E36:AI36)</f>
        <v>15</v>
      </c>
      <c r="AK36" s="257"/>
    </row>
    <row r="37" ht="15.75" customHeight="1">
      <c r="A37" s="819">
        <v>2.0</v>
      </c>
      <c r="B37" s="1401" t="s">
        <v>883</v>
      </c>
      <c r="C37" s="71"/>
      <c r="D37" s="863" t="s">
        <v>792</v>
      </c>
      <c r="E37" s="1318">
        <v>24.0</v>
      </c>
      <c r="F37" s="1318">
        <v>24.0</v>
      </c>
      <c r="G37" s="971"/>
      <c r="H37" s="971"/>
      <c r="I37" s="1318">
        <v>24.0</v>
      </c>
      <c r="J37" s="1318">
        <v>24.0</v>
      </c>
      <c r="K37" s="905"/>
      <c r="L37" s="905"/>
      <c r="M37" s="1318">
        <v>24.0</v>
      </c>
      <c r="N37" s="1318">
        <v>24.0</v>
      </c>
      <c r="O37" s="971"/>
      <c r="P37" s="905"/>
      <c r="Q37" s="1318">
        <v>24.0</v>
      </c>
      <c r="R37" s="1318">
        <v>24.0</v>
      </c>
      <c r="S37" s="905"/>
      <c r="T37" s="971"/>
      <c r="U37" s="1318">
        <v>24.0</v>
      </c>
      <c r="V37" s="1318">
        <v>24.0</v>
      </c>
      <c r="W37" s="905"/>
      <c r="X37" s="905"/>
      <c r="Y37" s="1318">
        <v>24.0</v>
      </c>
      <c r="Z37" s="1318">
        <v>24.0</v>
      </c>
      <c r="AA37" s="971"/>
      <c r="AB37" s="971"/>
      <c r="AC37" s="1318">
        <v>24.0</v>
      </c>
      <c r="AD37" s="1318">
        <v>24.0</v>
      </c>
      <c r="AE37" s="1200"/>
      <c r="AF37" s="905"/>
      <c r="AG37" s="1318">
        <v>24.0</v>
      </c>
      <c r="AH37" s="1318">
        <v>24.0</v>
      </c>
      <c r="AI37" s="971"/>
      <c r="AJ37" s="404">
        <f t="shared" si="4"/>
        <v>16</v>
      </c>
      <c r="AK37" s="257"/>
    </row>
    <row r="38" ht="15.75" customHeight="1">
      <c r="A38" s="819">
        <v>3.0</v>
      </c>
      <c r="B38" s="1453" t="s">
        <v>948</v>
      </c>
      <c r="C38" s="1454" t="s">
        <v>977</v>
      </c>
      <c r="D38" s="863" t="s">
        <v>792</v>
      </c>
      <c r="E38" s="971"/>
      <c r="F38" s="971"/>
      <c r="G38" s="971"/>
      <c r="H38" s="971"/>
      <c r="I38" s="971"/>
      <c r="J38" s="905">
        <v>9.0</v>
      </c>
      <c r="K38" s="905">
        <v>9.0</v>
      </c>
      <c r="L38" s="905">
        <v>9.0</v>
      </c>
      <c r="M38" s="971"/>
      <c r="N38" s="971"/>
      <c r="O38" s="971"/>
      <c r="P38" s="905">
        <v>9.0</v>
      </c>
      <c r="Q38" s="905">
        <v>9.0</v>
      </c>
      <c r="R38" s="905">
        <v>9.0</v>
      </c>
      <c r="S38" s="905">
        <v>9.0</v>
      </c>
      <c r="T38" s="971"/>
      <c r="U38" s="971"/>
      <c r="V38" s="905">
        <v>9.0</v>
      </c>
      <c r="W38" s="905">
        <v>9.0</v>
      </c>
      <c r="X38" s="905">
        <v>9.0</v>
      </c>
      <c r="Y38" s="905">
        <v>9.0</v>
      </c>
      <c r="Z38" s="905">
        <v>9.0</v>
      </c>
      <c r="AA38" s="971"/>
      <c r="AB38" s="971"/>
      <c r="AC38" s="905">
        <v>9.0</v>
      </c>
      <c r="AD38" s="905">
        <v>9.0</v>
      </c>
      <c r="AE38" s="905">
        <v>9.0</v>
      </c>
      <c r="AF38" s="905">
        <v>9.0</v>
      </c>
      <c r="AG38" s="905">
        <v>9.0</v>
      </c>
      <c r="AH38" s="971"/>
      <c r="AI38" s="971"/>
      <c r="AJ38" s="404">
        <f t="shared" si="4"/>
        <v>17</v>
      </c>
      <c r="AK38" s="257"/>
    </row>
    <row r="39" ht="15.75" customHeight="1">
      <c r="A39" s="1403"/>
      <c r="B39" s="1455" t="s">
        <v>978</v>
      </c>
      <c r="C39" s="1456"/>
      <c r="D39" s="1016"/>
      <c r="E39" s="1270"/>
      <c r="F39" s="1270"/>
      <c r="G39" s="1270"/>
      <c r="H39" s="1270"/>
      <c r="I39" s="1270"/>
      <c r="J39" s="1270"/>
      <c r="K39" s="1270"/>
      <c r="L39" s="1270"/>
      <c r="M39" s="1270"/>
      <c r="N39" s="1270"/>
      <c r="O39" s="1270"/>
      <c r="P39" s="1270"/>
      <c r="Q39" s="1270"/>
      <c r="R39" s="1270"/>
      <c r="S39" s="1270"/>
      <c r="T39" s="1270"/>
      <c r="U39" s="1270"/>
      <c r="V39" s="1270"/>
      <c r="W39" s="1270"/>
      <c r="X39" s="1270"/>
      <c r="Y39" s="1270"/>
      <c r="Z39" s="1270"/>
      <c r="AA39" s="1270"/>
      <c r="AB39" s="1270"/>
      <c r="AC39" s="1270"/>
      <c r="AD39" s="1270"/>
      <c r="AE39" s="1270"/>
      <c r="AF39" s="1270"/>
      <c r="AG39" s="1270"/>
      <c r="AH39" s="1270"/>
      <c r="AI39" s="1270"/>
      <c r="AJ39" s="257"/>
      <c r="AK39" s="257"/>
    </row>
    <row r="40" ht="15.75" customHeight="1">
      <c r="A40" s="819">
        <v>1.0</v>
      </c>
      <c r="B40" s="1316" t="s">
        <v>950</v>
      </c>
      <c r="C40" s="1456"/>
      <c r="D40" s="930"/>
      <c r="E40" s="971">
        <v>9.0</v>
      </c>
      <c r="F40" s="971">
        <v>9.0</v>
      </c>
      <c r="G40" s="971"/>
      <c r="H40" s="971"/>
      <c r="I40" s="971"/>
      <c r="J40" s="905">
        <v>9.0</v>
      </c>
      <c r="K40" s="905">
        <v>9.0</v>
      </c>
      <c r="L40" s="905">
        <v>9.0</v>
      </c>
      <c r="M40" s="971"/>
      <c r="N40" s="981"/>
      <c r="O40" s="971">
        <v>9.0</v>
      </c>
      <c r="P40" s="905">
        <v>9.0</v>
      </c>
      <c r="Q40" s="905">
        <v>9.0</v>
      </c>
      <c r="R40" s="905">
        <v>9.0</v>
      </c>
      <c r="S40" s="905">
        <v>9.0</v>
      </c>
      <c r="T40" s="971">
        <v>9.0</v>
      </c>
      <c r="U40" s="971"/>
      <c r="V40" s="905">
        <v>9.0</v>
      </c>
      <c r="W40" s="905">
        <v>9.0</v>
      </c>
      <c r="X40" s="905">
        <v>9.0</v>
      </c>
      <c r="Y40" s="905">
        <v>9.0</v>
      </c>
      <c r="Z40" s="905">
        <v>9.0</v>
      </c>
      <c r="AA40" s="971">
        <v>9.0</v>
      </c>
      <c r="AB40" s="971"/>
      <c r="AC40" s="905">
        <v>9.0</v>
      </c>
      <c r="AD40" s="905">
        <v>9.0</v>
      </c>
      <c r="AE40" s="905">
        <v>9.0</v>
      </c>
      <c r="AF40" s="905">
        <v>9.0</v>
      </c>
      <c r="AG40" s="905">
        <v>9.0</v>
      </c>
      <c r="AH40" s="981"/>
      <c r="AI40" s="971"/>
      <c r="AJ40" s="404"/>
      <c r="AK40" s="257"/>
    </row>
    <row r="41" ht="15.75" customHeight="1">
      <c r="A41" s="819">
        <v>2.0</v>
      </c>
      <c r="B41" s="829" t="s">
        <v>951</v>
      </c>
      <c r="C41" s="1456"/>
      <c r="D41" s="930"/>
      <c r="E41" s="971"/>
      <c r="F41" s="971"/>
      <c r="G41" s="971">
        <v>9.0</v>
      </c>
      <c r="H41" s="971">
        <v>9.0</v>
      </c>
      <c r="I41" s="971"/>
      <c r="J41" s="905">
        <v>9.0</v>
      </c>
      <c r="K41" s="905">
        <v>9.0</v>
      </c>
      <c r="L41" s="905">
        <v>9.0</v>
      </c>
      <c r="M41" s="971"/>
      <c r="N41" s="971">
        <v>9.0</v>
      </c>
      <c r="O41" s="971"/>
      <c r="P41" s="905">
        <v>9.0</v>
      </c>
      <c r="Q41" s="905">
        <v>9.0</v>
      </c>
      <c r="R41" s="905">
        <v>9.0</v>
      </c>
      <c r="S41" s="905">
        <v>9.0</v>
      </c>
      <c r="T41" s="971"/>
      <c r="U41" s="971">
        <v>9.0</v>
      </c>
      <c r="V41" s="905">
        <v>9.0</v>
      </c>
      <c r="W41" s="905">
        <v>9.0</v>
      </c>
      <c r="X41" s="905">
        <v>9.0</v>
      </c>
      <c r="Y41" s="905">
        <v>9.0</v>
      </c>
      <c r="Z41" s="905">
        <v>9.0</v>
      </c>
      <c r="AA41" s="971"/>
      <c r="AB41" s="971">
        <v>9.0</v>
      </c>
      <c r="AC41" s="905">
        <v>9.0</v>
      </c>
      <c r="AD41" s="905">
        <v>9.0</v>
      </c>
      <c r="AE41" s="905">
        <v>9.0</v>
      </c>
      <c r="AF41" s="905">
        <v>9.0</v>
      </c>
      <c r="AG41" s="905">
        <v>9.0</v>
      </c>
      <c r="AH41" s="971">
        <v>9.0</v>
      </c>
      <c r="AI41" s="971">
        <v>9.0</v>
      </c>
      <c r="AJ41" s="404"/>
      <c r="AK41" s="257"/>
    </row>
    <row r="42" ht="15.75" customHeight="1">
      <c r="A42" s="819">
        <v>3.0</v>
      </c>
      <c r="B42" s="829" t="s">
        <v>979</v>
      </c>
      <c r="C42" s="1457"/>
      <c r="D42" s="930"/>
      <c r="E42" s="971"/>
      <c r="F42" s="971"/>
      <c r="G42" s="971"/>
      <c r="H42" s="971"/>
      <c r="I42" s="971">
        <v>9.0</v>
      </c>
      <c r="J42" s="905">
        <v>9.0</v>
      </c>
      <c r="K42" s="905">
        <v>9.0</v>
      </c>
      <c r="L42" s="905">
        <v>9.0</v>
      </c>
      <c r="M42" s="971">
        <v>9.0</v>
      </c>
      <c r="N42" s="971"/>
      <c r="O42" s="971"/>
      <c r="P42" s="905">
        <v>9.0</v>
      </c>
      <c r="Q42" s="905">
        <v>9.0</v>
      </c>
      <c r="R42" s="905">
        <v>9.0</v>
      </c>
      <c r="S42" s="905">
        <v>9.0</v>
      </c>
      <c r="T42" s="971"/>
      <c r="U42" s="971"/>
      <c r="V42" s="905">
        <v>9.0</v>
      </c>
      <c r="W42" s="905">
        <v>9.0</v>
      </c>
      <c r="X42" s="905">
        <v>9.0</v>
      </c>
      <c r="Y42" s="905">
        <v>9.0</v>
      </c>
      <c r="Z42" s="905">
        <v>9.0</v>
      </c>
      <c r="AA42" s="971"/>
      <c r="AB42" s="971"/>
      <c r="AC42" s="905">
        <v>9.0</v>
      </c>
      <c r="AD42" s="905">
        <v>9.0</v>
      </c>
      <c r="AE42" s="905">
        <v>9.0</v>
      </c>
      <c r="AF42" s="905">
        <v>9.0</v>
      </c>
      <c r="AG42" s="905">
        <v>9.0</v>
      </c>
      <c r="AH42" s="971"/>
      <c r="AI42" s="971"/>
      <c r="AJ42" s="404"/>
      <c r="AK42" s="257"/>
    </row>
    <row r="43" ht="15.75" customHeight="1">
      <c r="A43" s="1072"/>
      <c r="B43" s="1320"/>
      <c r="C43" s="1016"/>
      <c r="D43" s="1075"/>
      <c r="E43" s="1075"/>
      <c r="F43" s="1075"/>
      <c r="G43" s="1075"/>
      <c r="H43" s="1075"/>
      <c r="I43" s="1075"/>
      <c r="J43" s="1075"/>
      <c r="K43" s="1075"/>
      <c r="L43" s="1075"/>
      <c r="M43" s="1075"/>
      <c r="N43" s="1075"/>
      <c r="O43" s="1075"/>
      <c r="P43" s="1075"/>
      <c r="Q43" s="1075"/>
      <c r="R43" s="1075"/>
      <c r="S43" s="1075"/>
      <c r="T43" s="1075"/>
      <c r="U43" s="1075"/>
      <c r="V43" s="1075"/>
      <c r="W43" s="1075"/>
      <c r="X43" s="1075"/>
      <c r="Y43" s="1075"/>
      <c r="Z43" s="1075"/>
      <c r="AA43" s="1075"/>
      <c r="AB43" s="1075"/>
      <c r="AC43" s="1075"/>
      <c r="AD43" s="1075"/>
      <c r="AE43" s="1075"/>
      <c r="AF43" s="1075"/>
      <c r="AG43" s="1075"/>
      <c r="AH43" s="1075"/>
      <c r="AI43" s="1075"/>
      <c r="AJ43" s="1075"/>
      <c r="AK43" s="257"/>
    </row>
    <row r="44" ht="15.75" hidden="1" customHeight="1">
      <c r="A44" s="260"/>
      <c r="B44" s="423"/>
      <c r="C44" s="112"/>
      <c r="D44" s="1150" t="s">
        <v>925</v>
      </c>
      <c r="E44" s="1150" t="str">
        <f t="shared" ref="E44:AH44" si="5">if(E76=9,+1,+0)+if(E77=9,+1,+0)+if(E78=9,+1,+0)+if(E79=9,+1,+0)+if(E80=9,+1,+0)+if(E82=9,1,+0)+if(E83=9,+1,+0)+if(E84=9,+1,+0)+if(E86=9,+1,+0)+if(E87=9,+1,+0)+if(E90=9,+1,+0)+if(E91=9,+1,+0)+if(E93=9,+1,+0)+if(E94=9,+1,+0)+if(E95=9,+1,+0)+if(E100=9,+1,+0)+if(E101=9,+1,+0)+if(E102=9,+1,+0)+if(E103=9,+1,+0)+if(E104=9,+1,+0)+if(E105=9,+1,+0)+if(E106=9,+1,+0)+if(E107=9,+1,+0)+if(E97=9,+1,+0)+if(#REF!=9,+1,+0)+if(E108=9,+1,+0)+if(E110=9,+1,+0)+if(E111=9,+1,+0)+if(E112=9,+1,+0)+if(E113=9,+1,+0)+if(E114=9,+1,+0)+if(E115=9,+1,+0)</f>
        <v>#REF!</v>
      </c>
      <c r="F44" s="1150" t="str">
        <f t="shared" si="5"/>
        <v>#REF!</v>
      </c>
      <c r="G44" s="1150" t="str">
        <f t="shared" si="5"/>
        <v>#REF!</v>
      </c>
      <c r="H44" s="1150" t="str">
        <f t="shared" si="5"/>
        <v>#REF!</v>
      </c>
      <c r="I44" s="1150" t="str">
        <f t="shared" si="5"/>
        <v>#REF!</v>
      </c>
      <c r="J44" s="1150" t="str">
        <f t="shared" si="5"/>
        <v>#REF!</v>
      </c>
      <c r="K44" s="1150" t="str">
        <f t="shared" si="5"/>
        <v>#REF!</v>
      </c>
      <c r="L44" s="1150" t="str">
        <f t="shared" si="5"/>
        <v>#REF!</v>
      </c>
      <c r="M44" s="1150" t="str">
        <f t="shared" si="5"/>
        <v>#REF!</v>
      </c>
      <c r="N44" s="1150" t="str">
        <f t="shared" si="5"/>
        <v>#REF!</v>
      </c>
      <c r="O44" s="1150" t="str">
        <f t="shared" si="5"/>
        <v>#REF!</v>
      </c>
      <c r="P44" s="1150" t="str">
        <f t="shared" si="5"/>
        <v>#REF!</v>
      </c>
      <c r="Q44" s="1150" t="str">
        <f t="shared" si="5"/>
        <v>#REF!</v>
      </c>
      <c r="R44" s="1150" t="str">
        <f t="shared" si="5"/>
        <v>#REF!</v>
      </c>
      <c r="S44" s="1150" t="str">
        <f t="shared" si="5"/>
        <v>#REF!</v>
      </c>
      <c r="T44" s="1150" t="str">
        <f t="shared" si="5"/>
        <v>#REF!</v>
      </c>
      <c r="U44" s="1150" t="str">
        <f t="shared" si="5"/>
        <v>#REF!</v>
      </c>
      <c r="V44" s="1150" t="str">
        <f t="shared" si="5"/>
        <v>#REF!</v>
      </c>
      <c r="W44" s="1150" t="str">
        <f t="shared" si="5"/>
        <v>#REF!</v>
      </c>
      <c r="X44" s="1150" t="str">
        <f t="shared" si="5"/>
        <v>#REF!</v>
      </c>
      <c r="Y44" s="1150" t="str">
        <f t="shared" si="5"/>
        <v>#REF!</v>
      </c>
      <c r="Z44" s="1150" t="str">
        <f t="shared" si="5"/>
        <v>#REF!</v>
      </c>
      <c r="AA44" s="1150" t="str">
        <f t="shared" si="5"/>
        <v>#REF!</v>
      </c>
      <c r="AB44" s="1150" t="str">
        <f t="shared" si="5"/>
        <v>#REF!</v>
      </c>
      <c r="AC44" s="1150" t="str">
        <f t="shared" si="5"/>
        <v>#REF!</v>
      </c>
      <c r="AD44" s="1150" t="str">
        <f t="shared" si="5"/>
        <v>#REF!</v>
      </c>
      <c r="AE44" s="1150" t="str">
        <f t="shared" si="5"/>
        <v>#REF!</v>
      </c>
      <c r="AF44" s="1150" t="str">
        <f t="shared" si="5"/>
        <v>#REF!</v>
      </c>
      <c r="AG44" s="1150" t="str">
        <f t="shared" si="5"/>
        <v>#REF!</v>
      </c>
      <c r="AH44" s="1150" t="str">
        <f t="shared" si="5"/>
        <v>#REF!</v>
      </c>
      <c r="AI44" s="1150" t="str">
        <f>if(AI76=9,+1,+0)+if(AI77=9,+1,+0)+if(AI78=9,+1,+0)+if(AI79=9,+1,+0)+if(AI80=9,+1,+0)+if(#REF!=9,+1,+0)+if(AI82=9,1,+0)+if(AI83=9,+1,+0)+if(AI84=9,+1,+0)+if(AI86=9,+1,+0)+if(AI87=9,+1,+0)+if(AI90=9,+1,+0)+if(AI91=9,+1,+0)+if(AI93=9,+1,+0)+if(AI94=9,+1,+0)+if(AI95=9,+1,+0)+if(AI100=9,+1,+0)+if(AI101=9,+1,+0)+if(AI102=9,+1,+0)+if(AI103=9,+1,+0)+if(AI104=9,+1,+0)+if(AI105=9,+1,+0)+if(AI106=9,+1,+0)+if(AI107=9,+1,+0)+if(AI97=9,+1,+0)+if(#REF!=9,+1,+0)+if(AI108=9,+1,+0)+if(AI110=9,+1,+0)+if(AI111=9,+1,+0)+if(AI112=9,+1,+0)+if(AI113=9,+1,+0)+if(AI114=9,+1,+0)+if(AI115=9,+1,+0)</f>
        <v>#REF!</v>
      </c>
      <c r="AJ44" s="1150"/>
      <c r="AK44" s="257"/>
    </row>
    <row r="45" ht="15.75" hidden="1" customHeight="1">
      <c r="A45" s="260"/>
      <c r="B45" s="423"/>
      <c r="C45" s="112"/>
      <c r="D45" s="1002" t="s">
        <v>926</v>
      </c>
      <c r="E45" s="1002" t="str">
        <f t="shared" ref="E45:AH45" si="6">if(E76=12,+1,+0)+if(E77=12,+1,+0)+if(E78=12,+1,+0)+if(E79=12,+1,+0)+if(E80=12,+1,+0)+if(E82=12,1,+0)+if(E83=12,+1,+0)+if(E84=12,+1,+0)+if(E86=12,+1,+0)+if(E87=12,+1,+0)+if(E90=12,+1,+0)+if(E91=12,+1,+0)+if(E93=12,+1,+0)+if(E94=12,+1,+0)+if(E95=12,+1,+0)+if(E100=12,+1,+0)+if(E101=12,+1,+0)+if(E102=12,+1,+0)+if(E103=12,+1,+0)+if(E104=12,+1,+0)+if(E105=12,+1,+0)+if(E106=12,+1,+0)+if(E107=12,+1,+0)+if(E97=12,+1,+0)+if(#REF!=12,+1,+0)+if(E108=12,+1,+0)+if(E110=12,+1,+0)+if(E111=12,+1,+0)+if(E112=12,+1,+0)+if(E113=12,+1,+0)+if(E114=12,+1,+0)+if(E115=12,+1,+0)</f>
        <v>#REF!</v>
      </c>
      <c r="F45" s="1002" t="str">
        <f t="shared" si="6"/>
        <v>#REF!</v>
      </c>
      <c r="G45" s="1002" t="str">
        <f t="shared" si="6"/>
        <v>#REF!</v>
      </c>
      <c r="H45" s="1002" t="str">
        <f t="shared" si="6"/>
        <v>#REF!</v>
      </c>
      <c r="I45" s="1002" t="str">
        <f t="shared" si="6"/>
        <v>#REF!</v>
      </c>
      <c r="J45" s="1002" t="str">
        <f t="shared" si="6"/>
        <v>#REF!</v>
      </c>
      <c r="K45" s="1002" t="str">
        <f t="shared" si="6"/>
        <v>#REF!</v>
      </c>
      <c r="L45" s="1002" t="str">
        <f t="shared" si="6"/>
        <v>#REF!</v>
      </c>
      <c r="M45" s="1002" t="str">
        <f t="shared" si="6"/>
        <v>#REF!</v>
      </c>
      <c r="N45" s="1002" t="str">
        <f t="shared" si="6"/>
        <v>#REF!</v>
      </c>
      <c r="O45" s="1002" t="str">
        <f t="shared" si="6"/>
        <v>#REF!</v>
      </c>
      <c r="P45" s="1002" t="str">
        <f t="shared" si="6"/>
        <v>#REF!</v>
      </c>
      <c r="Q45" s="1002" t="str">
        <f t="shared" si="6"/>
        <v>#REF!</v>
      </c>
      <c r="R45" s="1002" t="str">
        <f t="shared" si="6"/>
        <v>#REF!</v>
      </c>
      <c r="S45" s="1002" t="str">
        <f t="shared" si="6"/>
        <v>#REF!</v>
      </c>
      <c r="T45" s="1002" t="str">
        <f t="shared" si="6"/>
        <v>#REF!</v>
      </c>
      <c r="U45" s="1002" t="str">
        <f t="shared" si="6"/>
        <v>#REF!</v>
      </c>
      <c r="V45" s="1002" t="str">
        <f t="shared" si="6"/>
        <v>#REF!</v>
      </c>
      <c r="W45" s="1002" t="str">
        <f t="shared" si="6"/>
        <v>#REF!</v>
      </c>
      <c r="X45" s="1002" t="str">
        <f t="shared" si="6"/>
        <v>#REF!</v>
      </c>
      <c r="Y45" s="1002" t="str">
        <f t="shared" si="6"/>
        <v>#REF!</v>
      </c>
      <c r="Z45" s="1002" t="str">
        <f t="shared" si="6"/>
        <v>#REF!</v>
      </c>
      <c r="AA45" s="1002" t="str">
        <f t="shared" si="6"/>
        <v>#REF!</v>
      </c>
      <c r="AB45" s="1002" t="str">
        <f t="shared" si="6"/>
        <v>#REF!</v>
      </c>
      <c r="AC45" s="1002" t="str">
        <f t="shared" si="6"/>
        <v>#REF!</v>
      </c>
      <c r="AD45" s="1002" t="str">
        <f t="shared" si="6"/>
        <v>#REF!</v>
      </c>
      <c r="AE45" s="1002" t="str">
        <f t="shared" si="6"/>
        <v>#REF!</v>
      </c>
      <c r="AF45" s="1002" t="str">
        <f t="shared" si="6"/>
        <v>#REF!</v>
      </c>
      <c r="AG45" s="1002" t="str">
        <f t="shared" si="6"/>
        <v>#REF!</v>
      </c>
      <c r="AH45" s="1002" t="str">
        <f t="shared" si="6"/>
        <v>#REF!</v>
      </c>
      <c r="AI45" s="1002"/>
      <c r="AJ45" s="1002"/>
      <c r="AK45" s="257"/>
    </row>
    <row r="46" ht="29.25" hidden="1" customHeight="1">
      <c r="A46" s="260"/>
      <c r="B46" s="423"/>
      <c r="C46" s="112"/>
      <c r="D46" s="1284" t="s">
        <v>847</v>
      </c>
      <c r="E46" s="1285" t="str">
        <f t="shared" ref="E46:AI46" si="7">E33+E44</f>
        <v>#REF!</v>
      </c>
      <c r="F46" s="1285" t="str">
        <f t="shared" si="7"/>
        <v>#REF!</v>
      </c>
      <c r="G46" s="1285" t="str">
        <f t="shared" si="7"/>
        <v>#REF!</v>
      </c>
      <c r="H46" s="1285" t="str">
        <f t="shared" si="7"/>
        <v>#REF!</v>
      </c>
      <c r="I46" s="1285" t="str">
        <f t="shared" si="7"/>
        <v>#REF!</v>
      </c>
      <c r="J46" s="1285" t="str">
        <f t="shared" si="7"/>
        <v>#REF!</v>
      </c>
      <c r="K46" s="1285" t="str">
        <f t="shared" si="7"/>
        <v>#REF!</v>
      </c>
      <c r="L46" s="1285" t="str">
        <f t="shared" si="7"/>
        <v>#REF!</v>
      </c>
      <c r="M46" s="1285" t="str">
        <f t="shared" si="7"/>
        <v>#REF!</v>
      </c>
      <c r="N46" s="1285" t="str">
        <f t="shared" si="7"/>
        <v>#REF!</v>
      </c>
      <c r="O46" s="1285" t="str">
        <f t="shared" si="7"/>
        <v>#REF!</v>
      </c>
      <c r="P46" s="1285" t="str">
        <f t="shared" si="7"/>
        <v>#REF!</v>
      </c>
      <c r="Q46" s="1285" t="str">
        <f t="shared" si="7"/>
        <v>#REF!</v>
      </c>
      <c r="R46" s="1285" t="str">
        <f t="shared" si="7"/>
        <v>#REF!</v>
      </c>
      <c r="S46" s="1285" t="str">
        <f t="shared" si="7"/>
        <v>#REF!</v>
      </c>
      <c r="T46" s="1285" t="str">
        <f t="shared" si="7"/>
        <v>#REF!</v>
      </c>
      <c r="U46" s="1285" t="str">
        <f t="shared" si="7"/>
        <v>#REF!</v>
      </c>
      <c r="V46" s="1285" t="str">
        <f t="shared" si="7"/>
        <v>#REF!</v>
      </c>
      <c r="W46" s="1285" t="str">
        <f t="shared" si="7"/>
        <v>#REF!</v>
      </c>
      <c r="X46" s="1285" t="str">
        <f t="shared" si="7"/>
        <v>#REF!</v>
      </c>
      <c r="Y46" s="1285" t="str">
        <f t="shared" si="7"/>
        <v>#REF!</v>
      </c>
      <c r="Z46" s="1285" t="str">
        <f t="shared" si="7"/>
        <v>#REF!</v>
      </c>
      <c r="AA46" s="1285" t="str">
        <f t="shared" si="7"/>
        <v>#REF!</v>
      </c>
      <c r="AB46" s="1285" t="str">
        <f t="shared" si="7"/>
        <v>#REF!</v>
      </c>
      <c r="AC46" s="1285" t="str">
        <f t="shared" si="7"/>
        <v>#REF!</v>
      </c>
      <c r="AD46" s="1285" t="str">
        <f t="shared" si="7"/>
        <v>#REF!</v>
      </c>
      <c r="AE46" s="1285" t="str">
        <f t="shared" si="7"/>
        <v>#REF!</v>
      </c>
      <c r="AF46" s="1285" t="str">
        <f t="shared" si="7"/>
        <v>#REF!</v>
      </c>
      <c r="AG46" s="1285" t="str">
        <f t="shared" si="7"/>
        <v>#REF!</v>
      </c>
      <c r="AH46" s="1285" t="str">
        <f t="shared" si="7"/>
        <v>#REF!</v>
      </c>
      <c r="AI46" s="1285" t="str">
        <f t="shared" si="7"/>
        <v>#REF!</v>
      </c>
      <c r="AJ46" s="1285"/>
      <c r="AK46" s="257"/>
    </row>
    <row r="47" ht="15.75" customHeight="1">
      <c r="A47" s="260"/>
      <c r="B47" s="423"/>
      <c r="C47" s="112"/>
      <c r="D47" s="1286" t="s">
        <v>980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127"/>
      <c r="AK47" s="257"/>
    </row>
    <row r="48" ht="15.75" customHeight="1">
      <c r="A48" s="260"/>
      <c r="B48" s="423"/>
      <c r="C48" s="112"/>
      <c r="D48" s="222"/>
      <c r="AJ48" s="223"/>
      <c r="AK48" s="257"/>
    </row>
    <row r="49" ht="15.75" customHeight="1">
      <c r="A49" s="260"/>
      <c r="B49" s="423"/>
      <c r="C49" s="112"/>
      <c r="D49" s="222"/>
      <c r="AJ49" s="223"/>
      <c r="AK49" s="257"/>
    </row>
    <row r="50" ht="15.75" customHeight="1">
      <c r="A50" s="260"/>
      <c r="B50" s="423"/>
      <c r="C50" s="112"/>
      <c r="D50" s="222"/>
      <c r="AJ50" s="223"/>
      <c r="AK50" s="257"/>
    </row>
    <row r="51" ht="8.25" customHeight="1">
      <c r="A51" s="260"/>
      <c r="B51" s="423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30"/>
      <c r="AK51" s="257"/>
    </row>
    <row r="52" ht="15.75" hidden="1" customHeight="1">
      <c r="A52" s="1187">
        <v>1.0</v>
      </c>
      <c r="B52" s="759" t="s">
        <v>676</v>
      </c>
      <c r="C52" s="31"/>
      <c r="D52" s="930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ref="AJ52:AJ56" si="8">COUNT(E52:AI52)</f>
        <v>22</v>
      </c>
      <c r="AK52" s="257"/>
    </row>
    <row r="53" ht="15.75" hidden="1" customHeight="1">
      <c r="A53" s="1187">
        <v>2.0</v>
      </c>
      <c r="B53" s="858" t="s">
        <v>849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/>
      <c r="AJ53" s="404">
        <f t="shared" si="8"/>
        <v>22</v>
      </c>
      <c r="AK53" s="257"/>
    </row>
    <row r="54" ht="15.75" hidden="1" customHeight="1">
      <c r="A54" s="1187">
        <v>3.0</v>
      </c>
      <c r="B54" s="858" t="s">
        <v>954</v>
      </c>
      <c r="C54" s="31"/>
      <c r="D54" s="915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/>
      <c r="AJ54" s="404">
        <f t="shared" si="8"/>
        <v>22</v>
      </c>
      <c r="AK54" s="257"/>
    </row>
    <row r="55" ht="15.75" hidden="1" customHeight="1">
      <c r="A55" s="1187">
        <v>4.0</v>
      </c>
      <c r="B55" s="858" t="s">
        <v>851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>
        <v>9.0</v>
      </c>
      <c r="AI55" s="905"/>
      <c r="AJ55" s="404">
        <f t="shared" si="8"/>
        <v>22</v>
      </c>
      <c r="AK55" s="257"/>
    </row>
    <row r="56" ht="15.75" hidden="1" customHeight="1">
      <c r="A56" s="1185">
        <v>5.0</v>
      </c>
      <c r="B56" s="858" t="s">
        <v>955</v>
      </c>
      <c r="C56" s="31"/>
      <c r="D56" s="821"/>
      <c r="E56" s="905">
        <v>9.0</v>
      </c>
      <c r="F56" s="905">
        <v>9.0</v>
      </c>
      <c r="G56" s="905">
        <v>9.0</v>
      </c>
      <c r="H56" s="971"/>
      <c r="I56" s="971"/>
      <c r="J56" s="905">
        <v>9.0</v>
      </c>
      <c r="K56" s="905">
        <v>9.0</v>
      </c>
      <c r="L56" s="905">
        <v>9.0</v>
      </c>
      <c r="M56" s="905">
        <v>9.0</v>
      </c>
      <c r="N56" s="905">
        <v>9.0</v>
      </c>
      <c r="O56" s="971"/>
      <c r="P56" s="971"/>
      <c r="Q56" s="905">
        <v>9.0</v>
      </c>
      <c r="R56" s="905">
        <v>9.0</v>
      </c>
      <c r="S56" s="905">
        <v>9.0</v>
      </c>
      <c r="T56" s="905">
        <v>9.0</v>
      </c>
      <c r="U56" s="905">
        <v>9.0</v>
      </c>
      <c r="V56" s="971"/>
      <c r="W56" s="971"/>
      <c r="X56" s="905">
        <v>9.0</v>
      </c>
      <c r="Y56" s="905">
        <v>9.0</v>
      </c>
      <c r="Z56" s="905">
        <v>9.0</v>
      </c>
      <c r="AA56" s="905">
        <v>9.0</v>
      </c>
      <c r="AB56" s="905">
        <v>9.0</v>
      </c>
      <c r="AC56" s="971"/>
      <c r="AD56" s="971"/>
      <c r="AE56" s="905">
        <v>9.0</v>
      </c>
      <c r="AF56" s="905">
        <v>9.0</v>
      </c>
      <c r="AG56" s="905">
        <v>9.0</v>
      </c>
      <c r="AH56" s="905">
        <v>9.0</v>
      </c>
      <c r="AI56" s="905"/>
      <c r="AJ56" s="404">
        <f t="shared" si="8"/>
        <v>22</v>
      </c>
      <c r="AK56" s="257"/>
    </row>
    <row r="57" ht="15.75" hidden="1" customHeight="1">
      <c r="A57" s="1187"/>
      <c r="B57" s="858"/>
      <c r="C57" s="31"/>
      <c r="D57" s="821"/>
      <c r="E57" s="971"/>
      <c r="F57" s="905"/>
      <c r="G57" s="905"/>
      <c r="H57" s="905"/>
      <c r="I57" s="905"/>
      <c r="J57" s="905"/>
      <c r="K57" s="971"/>
      <c r="L57" s="971"/>
      <c r="M57" s="905"/>
      <c r="N57" s="905"/>
      <c r="O57" s="905"/>
      <c r="P57" s="905"/>
      <c r="Q57" s="905"/>
      <c r="R57" s="971"/>
      <c r="S57" s="971"/>
      <c r="T57" s="905"/>
      <c r="U57" s="905"/>
      <c r="V57" s="905"/>
      <c r="W57" s="905"/>
      <c r="X57" s="905"/>
      <c r="Y57" s="981"/>
      <c r="Z57" s="981"/>
      <c r="AA57" s="905"/>
      <c r="AB57" s="905"/>
      <c r="AC57" s="905"/>
      <c r="AD57" s="905"/>
      <c r="AE57" s="905"/>
      <c r="AF57" s="981"/>
      <c r="AG57" s="981"/>
      <c r="AH57" s="905"/>
      <c r="AI57" s="905"/>
      <c r="AJ57" s="404">
        <f>COUNT(D57:AI57)</f>
        <v>0</v>
      </c>
      <c r="AK57" s="257"/>
    </row>
    <row r="58" ht="15.75" customHeight="1">
      <c r="A58" s="79"/>
      <c r="B58" s="306"/>
      <c r="C58" s="79"/>
      <c r="D58" s="82"/>
      <c r="E58" s="82"/>
      <c r="F58" s="83"/>
      <c r="G58" s="84"/>
      <c r="H58" s="82"/>
      <c r="I58" s="82"/>
      <c r="J58" s="82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112"/>
      <c r="V58" s="112"/>
      <c r="W58" s="79"/>
      <c r="X58" s="79"/>
      <c r="Y58" s="79"/>
      <c r="Z58" s="79"/>
      <c r="AA58" s="112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42</v>
      </c>
      <c r="E59" s="1010">
        <v>9.0</v>
      </c>
      <c r="F59" s="82"/>
      <c r="G59" s="88"/>
      <c r="H59" s="79" t="s">
        <v>44</v>
      </c>
      <c r="I59" s="89"/>
      <c r="J59" s="89"/>
      <c r="K59" s="89"/>
      <c r="L59" s="89"/>
      <c r="M59" s="95"/>
      <c r="N59" s="79" t="s">
        <v>51</v>
      </c>
      <c r="Q59" s="79"/>
      <c r="U59" s="1154"/>
      <c r="V59" s="1154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48</v>
      </c>
      <c r="E60" s="1192">
        <v>12.0</v>
      </c>
      <c r="F60" s="82"/>
      <c r="G60" s="90"/>
      <c r="H60" s="79" t="s">
        <v>45</v>
      </c>
      <c r="I60" s="82"/>
      <c r="J60" s="82"/>
      <c r="K60" s="82"/>
      <c r="L60" s="82"/>
      <c r="M60" s="485"/>
      <c r="N60" s="486" t="s">
        <v>310</v>
      </c>
      <c r="R60" s="82"/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4" t="s">
        <v>795</v>
      </c>
      <c r="E61" s="1195" t="s">
        <v>193</v>
      </c>
      <c r="F61" s="1238"/>
      <c r="G61" s="256"/>
      <c r="H61" s="82" t="s">
        <v>46</v>
      </c>
      <c r="I61" s="1239"/>
      <c r="J61" s="1239"/>
      <c r="K61" s="1239"/>
      <c r="L61" s="1239"/>
      <c r="M61" s="1287"/>
      <c r="N61" s="1288" t="s">
        <v>899</v>
      </c>
      <c r="O61" s="1406"/>
      <c r="P61" s="1407"/>
      <c r="Q61" s="1239"/>
      <c r="R61" s="1239"/>
      <c r="S61" s="1239"/>
      <c r="T61" s="1239"/>
      <c r="U61" s="1240"/>
      <c r="V61" s="1240"/>
      <c r="W61" s="1239"/>
      <c r="X61" s="1239"/>
      <c r="Y61" s="1239"/>
      <c r="Z61" s="1239"/>
      <c r="AA61" s="1240"/>
      <c r="AB61" s="1240"/>
      <c r="AC61" s="1240"/>
      <c r="AD61" s="1239"/>
      <c r="AE61" s="1239"/>
      <c r="AF61" s="1239"/>
      <c r="AG61" s="1239"/>
      <c r="AH61" s="1239"/>
      <c r="AI61" s="1239"/>
      <c r="AJ61" s="1241"/>
      <c r="AK61" s="1242"/>
    </row>
    <row r="62" ht="16.5" customHeight="1">
      <c r="A62" s="103"/>
      <c r="B62" s="104"/>
      <c r="C62" s="103"/>
      <c r="AK62" s="573"/>
    </row>
    <row r="63" ht="16.5" customHeight="1">
      <c r="A63" s="19">
        <v>1.0</v>
      </c>
      <c r="B63" s="807" t="s">
        <v>752</v>
      </c>
      <c r="C63" s="807" t="s">
        <v>866</v>
      </c>
      <c r="D63" s="869">
        <v>8.9220318245E10</v>
      </c>
      <c r="E63" s="981"/>
      <c r="F63" s="971"/>
      <c r="G63" s="971"/>
      <c r="H63" s="971"/>
      <c r="I63" s="971"/>
      <c r="J63" s="905">
        <v>9.0</v>
      </c>
      <c r="K63" s="905">
        <v>9.0</v>
      </c>
      <c r="L63" s="905">
        <v>9.0</v>
      </c>
      <c r="M63" s="971"/>
      <c r="N63" s="971"/>
      <c r="O63" s="971"/>
      <c r="P63" s="905">
        <v>9.0</v>
      </c>
      <c r="Q63" s="905">
        <v>9.0</v>
      </c>
      <c r="R63" s="905">
        <v>9.0</v>
      </c>
      <c r="S63" s="905">
        <v>9.0</v>
      </c>
      <c r="T63" s="971"/>
      <c r="U63" s="971"/>
      <c r="V63" s="905">
        <v>9.0</v>
      </c>
      <c r="W63" s="905">
        <v>9.0</v>
      </c>
      <c r="X63" s="905">
        <v>9.0</v>
      </c>
      <c r="Y63" s="905">
        <v>9.0</v>
      </c>
      <c r="Z63" s="905">
        <v>9.0</v>
      </c>
      <c r="AA63" s="971"/>
      <c r="AB63" s="971"/>
      <c r="AC63" s="905">
        <v>9.0</v>
      </c>
      <c r="AD63" s="905">
        <v>9.0</v>
      </c>
      <c r="AE63" s="905">
        <v>9.0</v>
      </c>
      <c r="AF63" s="905">
        <v>9.0</v>
      </c>
      <c r="AG63" s="905">
        <v>9.0</v>
      </c>
      <c r="AH63" s="971"/>
      <c r="AI63" s="971"/>
      <c r="AJ63" s="404">
        <f t="shared" ref="AJ63:AJ74" si="9">COUNT(E63:AI63)</f>
        <v>17</v>
      </c>
      <c r="AK63" s="257"/>
    </row>
    <row r="64" ht="16.5" customHeight="1">
      <c r="A64" s="807">
        <v>2.0</v>
      </c>
      <c r="B64" s="807" t="s">
        <v>852</v>
      </c>
      <c r="C64" s="807" t="s">
        <v>853</v>
      </c>
      <c r="D64" s="869">
        <v>8.9220211441E10</v>
      </c>
      <c r="E64" s="981"/>
      <c r="F64" s="971"/>
      <c r="G64" s="971"/>
      <c r="H64" s="971"/>
      <c r="I64" s="971"/>
      <c r="J64" s="905">
        <v>9.0</v>
      </c>
      <c r="K64" s="905">
        <v>9.0</v>
      </c>
      <c r="L64" s="905">
        <v>9.0</v>
      </c>
      <c r="M64" s="971"/>
      <c r="N64" s="971"/>
      <c r="O64" s="971"/>
      <c r="P64" s="905">
        <v>9.0</v>
      </c>
      <c r="Q64" s="905">
        <v>9.0</v>
      </c>
      <c r="R64" s="905">
        <v>9.0</v>
      </c>
      <c r="S64" s="905">
        <v>9.0</v>
      </c>
      <c r="T64" s="971"/>
      <c r="U64" s="971"/>
      <c r="V64" s="905">
        <v>9.0</v>
      </c>
      <c r="W64" s="905">
        <v>9.0</v>
      </c>
      <c r="X64" s="905">
        <v>9.0</v>
      </c>
      <c r="Y64" s="905">
        <v>9.0</v>
      </c>
      <c r="Z64" s="905">
        <v>9.0</v>
      </c>
      <c r="AA64" s="971"/>
      <c r="AB64" s="971"/>
      <c r="AC64" s="905">
        <v>9.0</v>
      </c>
      <c r="AD64" s="905">
        <v>9.0</v>
      </c>
      <c r="AE64" s="905">
        <v>9.0</v>
      </c>
      <c r="AF64" s="905">
        <v>9.0</v>
      </c>
      <c r="AG64" s="905">
        <v>9.0</v>
      </c>
      <c r="AH64" s="971"/>
      <c r="AI64" s="971"/>
      <c r="AJ64" s="404">
        <f t="shared" si="9"/>
        <v>17</v>
      </c>
      <c r="AK64" s="257"/>
    </row>
    <row r="65" ht="16.5" customHeight="1">
      <c r="A65" s="19">
        <v>3.0</v>
      </c>
      <c r="B65" s="819" t="s">
        <v>854</v>
      </c>
      <c r="C65" s="807" t="s">
        <v>855</v>
      </c>
      <c r="D65" s="1197">
        <v>8.9220200813E10</v>
      </c>
      <c r="E65" s="981"/>
      <c r="F65" s="971"/>
      <c r="G65" s="971"/>
      <c r="H65" s="971"/>
      <c r="I65" s="971"/>
      <c r="J65" s="905">
        <v>9.0</v>
      </c>
      <c r="K65" s="905">
        <v>9.0</v>
      </c>
      <c r="L65" s="905">
        <v>9.0</v>
      </c>
      <c r="M65" s="971"/>
      <c r="N65" s="971"/>
      <c r="O65" s="971"/>
      <c r="P65" s="905">
        <v>9.0</v>
      </c>
      <c r="Q65" s="905">
        <v>9.0</v>
      </c>
      <c r="R65" s="905">
        <v>9.0</v>
      </c>
      <c r="S65" s="905">
        <v>9.0</v>
      </c>
      <c r="T65" s="971"/>
      <c r="U65" s="971"/>
      <c r="V65" s="905">
        <v>9.0</v>
      </c>
      <c r="W65" s="905">
        <v>9.0</v>
      </c>
      <c r="X65" s="905">
        <v>9.0</v>
      </c>
      <c r="Y65" s="905">
        <v>9.0</v>
      </c>
      <c r="Z65" s="905">
        <v>9.0</v>
      </c>
      <c r="AA65" s="971"/>
      <c r="AB65" s="971"/>
      <c r="AC65" s="905">
        <v>9.0</v>
      </c>
      <c r="AD65" s="905">
        <v>9.0</v>
      </c>
      <c r="AE65" s="905">
        <v>9.0</v>
      </c>
      <c r="AF65" s="905">
        <v>9.0</v>
      </c>
      <c r="AG65" s="905">
        <v>9.0</v>
      </c>
      <c r="AH65" s="971"/>
      <c r="AI65" s="971"/>
      <c r="AJ65" s="404">
        <f t="shared" si="9"/>
        <v>17</v>
      </c>
      <c r="AK65" s="257"/>
    </row>
    <row r="66" ht="16.5" customHeight="1">
      <c r="A66" s="807">
        <v>4.0</v>
      </c>
      <c r="B66" s="19" t="s">
        <v>73</v>
      </c>
      <c r="C66" s="1202" t="s">
        <v>981</v>
      </c>
      <c r="D66" s="869">
        <v>8.9220318285E10</v>
      </c>
      <c r="E66" s="971">
        <v>12.0</v>
      </c>
      <c r="F66" s="971"/>
      <c r="G66" s="971"/>
      <c r="H66" s="971"/>
      <c r="I66" s="971"/>
      <c r="J66" s="905">
        <v>9.0</v>
      </c>
      <c r="K66" s="905">
        <v>9.0</v>
      </c>
      <c r="L66" s="905">
        <v>9.0</v>
      </c>
      <c r="M66" s="971"/>
      <c r="N66" s="971"/>
      <c r="O66" s="971"/>
      <c r="P66" s="905">
        <v>12.0</v>
      </c>
      <c r="Q66" s="905">
        <v>12.0</v>
      </c>
      <c r="R66" s="905">
        <v>9.0</v>
      </c>
      <c r="S66" s="905">
        <v>9.0</v>
      </c>
      <c r="T66" s="971"/>
      <c r="U66" s="971">
        <v>12.0</v>
      </c>
      <c r="V66" s="905">
        <v>9.0</v>
      </c>
      <c r="W66" s="905">
        <v>9.0</v>
      </c>
      <c r="X66" s="905">
        <v>9.0</v>
      </c>
      <c r="Y66" s="905">
        <v>9.0</v>
      </c>
      <c r="Z66" s="905">
        <v>9.0</v>
      </c>
      <c r="AA66" s="971"/>
      <c r="AB66" s="971"/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971"/>
      <c r="AI66" s="971"/>
      <c r="AJ66" s="404">
        <f t="shared" si="9"/>
        <v>19</v>
      </c>
      <c r="AK66" s="257"/>
    </row>
    <row r="67" ht="16.5" customHeight="1">
      <c r="A67" s="807">
        <v>5.0</v>
      </c>
      <c r="B67" s="19" t="s">
        <v>69</v>
      </c>
      <c r="C67" s="807" t="s">
        <v>332</v>
      </c>
      <c r="D67" s="869">
        <v>8.9220318242E10</v>
      </c>
      <c r="E67" s="981"/>
      <c r="F67" s="971"/>
      <c r="G67" s="971"/>
      <c r="H67" s="971"/>
      <c r="I67" s="971"/>
      <c r="J67" s="905">
        <v>9.0</v>
      </c>
      <c r="K67" s="905">
        <v>9.0</v>
      </c>
      <c r="L67" s="905">
        <v>9.0</v>
      </c>
      <c r="M67" s="971"/>
      <c r="N67" s="971"/>
      <c r="O67" s="971"/>
      <c r="P67" s="905">
        <v>9.0</v>
      </c>
      <c r="Q67" s="905">
        <v>9.0</v>
      </c>
      <c r="R67" s="905">
        <v>9.0</v>
      </c>
      <c r="S67" s="905">
        <v>9.0</v>
      </c>
      <c r="T67" s="971">
        <v>12.0</v>
      </c>
      <c r="U67" s="971"/>
      <c r="V67" s="905">
        <v>9.0</v>
      </c>
      <c r="W67" s="905">
        <v>9.0</v>
      </c>
      <c r="X67" s="905">
        <v>12.0</v>
      </c>
      <c r="Y67" s="905">
        <v>12.0</v>
      </c>
      <c r="Z67" s="905">
        <v>9.0</v>
      </c>
      <c r="AA67" s="971"/>
      <c r="AB67" s="971"/>
      <c r="AC67" s="905">
        <v>9.0</v>
      </c>
      <c r="AD67" s="905">
        <v>9.0</v>
      </c>
      <c r="AE67" s="905">
        <v>9.0</v>
      </c>
      <c r="AF67" s="905">
        <v>9.0</v>
      </c>
      <c r="AG67" s="905">
        <v>9.0</v>
      </c>
      <c r="AH67" s="971"/>
      <c r="AI67" s="971"/>
      <c r="AJ67" s="404">
        <f t="shared" si="9"/>
        <v>18</v>
      </c>
      <c r="AK67" s="257"/>
    </row>
    <row r="68" ht="16.5" customHeight="1">
      <c r="A68" s="19">
        <v>6.0</v>
      </c>
      <c r="B68" s="807" t="s">
        <v>957</v>
      </c>
      <c r="C68" s="19" t="s">
        <v>70</v>
      </c>
      <c r="D68" s="869">
        <v>8.9222018045E10</v>
      </c>
      <c r="E68" s="981"/>
      <c r="F68" s="971"/>
      <c r="G68" s="971"/>
      <c r="H68" s="971"/>
      <c r="I68" s="971"/>
      <c r="J68" s="905">
        <v>9.0</v>
      </c>
      <c r="K68" s="905">
        <v>9.0</v>
      </c>
      <c r="L68" s="905">
        <v>9.0</v>
      </c>
      <c r="M68" s="971"/>
      <c r="N68" s="971"/>
      <c r="O68" s="971"/>
      <c r="P68" s="905">
        <v>9.0</v>
      </c>
      <c r="Q68" s="905">
        <v>9.0</v>
      </c>
      <c r="R68" s="905">
        <v>9.0</v>
      </c>
      <c r="S68" s="905">
        <v>9.0</v>
      </c>
      <c r="T68" s="971"/>
      <c r="U68" s="971"/>
      <c r="V68" s="905">
        <v>9.0</v>
      </c>
      <c r="W68" s="905">
        <v>9.0</v>
      </c>
      <c r="X68" s="905">
        <v>9.0</v>
      </c>
      <c r="Y68" s="905">
        <v>9.0</v>
      </c>
      <c r="Z68" s="905">
        <v>9.0</v>
      </c>
      <c r="AA68" s="971"/>
      <c r="AB68" s="971"/>
      <c r="AC68" s="905">
        <v>9.0</v>
      </c>
      <c r="AD68" s="905">
        <v>9.0</v>
      </c>
      <c r="AE68" s="905">
        <v>9.0</v>
      </c>
      <c r="AF68" s="905">
        <v>9.0</v>
      </c>
      <c r="AG68" s="905">
        <v>9.0</v>
      </c>
      <c r="AH68" s="971"/>
      <c r="AI68" s="971"/>
      <c r="AJ68" s="404">
        <f t="shared" si="9"/>
        <v>17</v>
      </c>
      <c r="AK68" s="257"/>
    </row>
    <row r="69" ht="16.5" customHeight="1">
      <c r="A69" s="807">
        <v>7.0</v>
      </c>
      <c r="B69" s="807" t="s">
        <v>958</v>
      </c>
      <c r="C69" s="19" t="s">
        <v>70</v>
      </c>
      <c r="D69" s="871">
        <v>8.9221277764E10</v>
      </c>
      <c r="E69" s="981"/>
      <c r="F69" s="971">
        <v>12.0</v>
      </c>
      <c r="G69" s="971">
        <v>12.0</v>
      </c>
      <c r="H69" s="971"/>
      <c r="I69" s="971"/>
      <c r="J69" s="905">
        <v>12.0</v>
      </c>
      <c r="K69" s="905">
        <v>12.0</v>
      </c>
      <c r="L69" s="905"/>
      <c r="M69" s="971"/>
      <c r="N69" s="971">
        <v>12.0</v>
      </c>
      <c r="O69" s="971">
        <v>12.0</v>
      </c>
      <c r="P69" s="905"/>
      <c r="Q69" s="905"/>
      <c r="R69" s="905">
        <v>12.0</v>
      </c>
      <c r="S69" s="905">
        <v>12.0</v>
      </c>
      <c r="T69" s="971"/>
      <c r="U69" s="971"/>
      <c r="V69" s="905">
        <v>12.0</v>
      </c>
      <c r="W69" s="905">
        <v>12.0</v>
      </c>
      <c r="X69" s="905"/>
      <c r="Y69" s="905"/>
      <c r="Z69" s="905">
        <v>12.0</v>
      </c>
      <c r="AA69" s="971">
        <v>12.0</v>
      </c>
      <c r="AB69" s="971"/>
      <c r="AC69" s="905"/>
      <c r="AD69" s="905">
        <v>12.0</v>
      </c>
      <c r="AE69" s="905">
        <v>12.0</v>
      </c>
      <c r="AF69" s="905"/>
      <c r="AG69" s="905"/>
      <c r="AH69" s="971">
        <v>12.0</v>
      </c>
      <c r="AI69" s="971">
        <v>12.0</v>
      </c>
      <c r="AJ69" s="404">
        <f t="shared" si="9"/>
        <v>16</v>
      </c>
      <c r="AK69" s="257"/>
    </row>
    <row r="70" ht="16.5" customHeight="1">
      <c r="A70" s="807">
        <v>8.0</v>
      </c>
      <c r="B70" s="807" t="s">
        <v>959</v>
      </c>
      <c r="C70" s="19" t="s">
        <v>70</v>
      </c>
      <c r="D70" s="869">
        <v>8.9221946634E10</v>
      </c>
      <c r="E70" s="1045"/>
      <c r="F70" s="971"/>
      <c r="G70" s="971"/>
      <c r="H70" s="971">
        <v>12.0</v>
      </c>
      <c r="I70" s="971">
        <v>12.0</v>
      </c>
      <c r="J70" s="905"/>
      <c r="K70" s="905"/>
      <c r="L70" s="905">
        <v>12.0</v>
      </c>
      <c r="M70" s="971">
        <v>12.0</v>
      </c>
      <c r="N70" s="971"/>
      <c r="O70" s="971"/>
      <c r="P70" s="925"/>
      <c r="Q70" s="925"/>
      <c r="R70" s="925"/>
      <c r="S70" s="925"/>
      <c r="T70" s="925"/>
      <c r="U70" s="925"/>
      <c r="V70" s="925"/>
      <c r="W70" s="925"/>
      <c r="X70" s="925"/>
      <c r="Y70" s="925"/>
      <c r="Z70" s="925"/>
      <c r="AA70" s="971"/>
      <c r="AB70" s="971">
        <v>12.0</v>
      </c>
      <c r="AC70" s="905">
        <v>12.0</v>
      </c>
      <c r="AD70" s="905"/>
      <c r="AE70" s="905"/>
      <c r="AF70" s="905">
        <v>12.0</v>
      </c>
      <c r="AG70" s="905">
        <v>12.0</v>
      </c>
      <c r="AH70" s="971"/>
      <c r="AI70" s="971"/>
      <c r="AJ70" s="404">
        <f t="shared" si="9"/>
        <v>8</v>
      </c>
      <c r="AK70" s="257"/>
    </row>
    <row r="71" ht="16.5" customHeight="1">
      <c r="A71" s="807">
        <v>9.0</v>
      </c>
      <c r="B71" s="807" t="s">
        <v>783</v>
      </c>
      <c r="C71" s="1202" t="s">
        <v>784</v>
      </c>
      <c r="D71" s="871">
        <v>8.9226140064E10</v>
      </c>
      <c r="E71" s="981"/>
      <c r="F71" s="971"/>
      <c r="G71" s="971"/>
      <c r="H71" s="971"/>
      <c r="I71" s="971"/>
      <c r="J71" s="905">
        <v>9.0</v>
      </c>
      <c r="K71" s="905">
        <v>9.0</v>
      </c>
      <c r="L71" s="905">
        <v>9.0</v>
      </c>
      <c r="M71" s="971"/>
      <c r="N71" s="971"/>
      <c r="O71" s="971"/>
      <c r="P71" s="905">
        <v>9.0</v>
      </c>
      <c r="Q71" s="1451"/>
      <c r="R71" s="905">
        <v>9.0</v>
      </c>
      <c r="S71" s="905">
        <v>9.0</v>
      </c>
      <c r="T71" s="971"/>
      <c r="U71" s="971"/>
      <c r="V71" s="905">
        <v>9.0</v>
      </c>
      <c r="W71" s="905">
        <v>9.0</v>
      </c>
      <c r="X71" s="905">
        <v>9.0</v>
      </c>
      <c r="Y71" s="905">
        <v>9.0</v>
      </c>
      <c r="Z71" s="905">
        <v>9.0</v>
      </c>
      <c r="AA71" s="971"/>
      <c r="AB71" s="971"/>
      <c r="AC71" s="905">
        <v>9.0</v>
      </c>
      <c r="AD71" s="905">
        <v>9.0</v>
      </c>
      <c r="AE71" s="1451"/>
      <c r="AF71" s="905">
        <v>9.0</v>
      </c>
      <c r="AG71" s="905">
        <v>9.0</v>
      </c>
      <c r="AH71" s="971"/>
      <c r="AI71" s="971"/>
      <c r="AJ71" s="404">
        <f t="shared" si="9"/>
        <v>15</v>
      </c>
      <c r="AK71" s="257"/>
    </row>
    <row r="72" ht="16.5" customHeight="1">
      <c r="A72" s="807">
        <v>10.0</v>
      </c>
      <c r="B72" s="807" t="s">
        <v>857</v>
      </c>
      <c r="C72" s="1202" t="s">
        <v>784</v>
      </c>
      <c r="D72" s="871">
        <v>8.9220220031E10</v>
      </c>
      <c r="E72" s="981"/>
      <c r="F72" s="971"/>
      <c r="G72" s="971"/>
      <c r="H72" s="971"/>
      <c r="I72" s="971"/>
      <c r="J72" s="905">
        <v>9.0</v>
      </c>
      <c r="K72" s="905">
        <v>9.0</v>
      </c>
      <c r="L72" s="905">
        <v>9.0</v>
      </c>
      <c r="M72" s="971"/>
      <c r="N72" s="971"/>
      <c r="O72" s="971"/>
      <c r="P72" s="905">
        <v>9.0</v>
      </c>
      <c r="Q72" s="905">
        <v>9.0</v>
      </c>
      <c r="R72" s="905">
        <v>9.0</v>
      </c>
      <c r="S72" s="905">
        <v>9.0</v>
      </c>
      <c r="T72" s="971"/>
      <c r="U72" s="971"/>
      <c r="V72" s="905">
        <v>9.0</v>
      </c>
      <c r="W72" s="905">
        <v>9.0</v>
      </c>
      <c r="X72" s="905">
        <v>9.0</v>
      </c>
      <c r="Y72" s="905">
        <v>9.0</v>
      </c>
      <c r="Z72" s="905">
        <v>9.0</v>
      </c>
      <c r="AA72" s="971"/>
      <c r="AB72" s="971"/>
      <c r="AC72" s="905">
        <v>9.0</v>
      </c>
      <c r="AD72" s="1451"/>
      <c r="AE72" s="905">
        <v>9.0</v>
      </c>
      <c r="AF72" s="905">
        <v>9.0</v>
      </c>
      <c r="AG72" s="905">
        <v>9.0</v>
      </c>
      <c r="AH72" s="971"/>
      <c r="AI72" s="971"/>
      <c r="AJ72" s="404">
        <f t="shared" si="9"/>
        <v>16</v>
      </c>
      <c r="AK72" s="257"/>
    </row>
    <row r="73" ht="16.5" customHeight="1">
      <c r="A73" s="807">
        <v>11.0</v>
      </c>
      <c r="B73" s="807" t="s">
        <v>929</v>
      </c>
      <c r="C73" s="1202" t="s">
        <v>904</v>
      </c>
      <c r="D73" s="871">
        <v>8.9221945883E10</v>
      </c>
      <c r="E73" s="971">
        <v>12.0</v>
      </c>
      <c r="F73" s="971">
        <v>12.0</v>
      </c>
      <c r="G73" s="971"/>
      <c r="H73" s="971"/>
      <c r="I73" s="971">
        <v>12.0</v>
      </c>
      <c r="J73" s="905">
        <v>12.0</v>
      </c>
      <c r="K73" s="905"/>
      <c r="L73" s="905"/>
      <c r="M73" s="971">
        <v>12.0</v>
      </c>
      <c r="N73" s="971">
        <v>12.0</v>
      </c>
      <c r="O73" s="971"/>
      <c r="P73" s="905"/>
      <c r="Q73" s="905">
        <v>12.0</v>
      </c>
      <c r="R73" s="905">
        <v>12.0</v>
      </c>
      <c r="S73" s="905"/>
      <c r="T73" s="971"/>
      <c r="U73" s="971">
        <v>12.0</v>
      </c>
      <c r="V73" s="905">
        <v>12.0</v>
      </c>
      <c r="W73" s="905"/>
      <c r="X73" s="905"/>
      <c r="Y73" s="905">
        <v>12.0</v>
      </c>
      <c r="Z73" s="905">
        <v>12.0</v>
      </c>
      <c r="AA73" s="971"/>
      <c r="AB73" s="971"/>
      <c r="AC73" s="905">
        <v>12.0</v>
      </c>
      <c r="AD73" s="905">
        <v>12.0</v>
      </c>
      <c r="AE73" s="905"/>
      <c r="AF73" s="905"/>
      <c r="AG73" s="905">
        <v>12.0</v>
      </c>
      <c r="AH73" s="971">
        <v>12.0</v>
      </c>
      <c r="AI73" s="971"/>
      <c r="AJ73" s="404">
        <f t="shared" si="9"/>
        <v>16</v>
      </c>
      <c r="AK73" s="92"/>
    </row>
    <row r="74" ht="16.5" customHeight="1">
      <c r="A74" s="807">
        <v>12.0</v>
      </c>
      <c r="B74" s="807" t="s">
        <v>938</v>
      </c>
      <c r="C74" s="1202" t="s">
        <v>904</v>
      </c>
      <c r="D74" s="871">
        <v>8.9221945883E10</v>
      </c>
      <c r="E74" s="981"/>
      <c r="F74" s="971"/>
      <c r="G74" s="971">
        <v>12.0</v>
      </c>
      <c r="H74" s="971">
        <v>12.0</v>
      </c>
      <c r="I74" s="971"/>
      <c r="J74" s="905"/>
      <c r="K74" s="905">
        <v>12.0</v>
      </c>
      <c r="L74" s="905">
        <v>12.0</v>
      </c>
      <c r="M74" s="971"/>
      <c r="N74" s="971"/>
      <c r="O74" s="971">
        <v>12.0</v>
      </c>
      <c r="P74" s="905">
        <v>12.0</v>
      </c>
      <c r="Q74" s="905"/>
      <c r="R74" s="905"/>
      <c r="S74" s="905">
        <v>12.0</v>
      </c>
      <c r="T74" s="971">
        <v>12.0</v>
      </c>
      <c r="U74" s="971"/>
      <c r="V74" s="905"/>
      <c r="W74" s="905">
        <v>12.0</v>
      </c>
      <c r="X74" s="905">
        <v>12.0</v>
      </c>
      <c r="Y74" s="905"/>
      <c r="Z74" s="905"/>
      <c r="AA74" s="971">
        <v>12.0</v>
      </c>
      <c r="AB74" s="971">
        <v>12.0</v>
      </c>
      <c r="AC74" s="905"/>
      <c r="AD74" s="905"/>
      <c r="AE74" s="905">
        <v>12.0</v>
      </c>
      <c r="AF74" s="905">
        <v>12.0</v>
      </c>
      <c r="AG74" s="905"/>
      <c r="AH74" s="971"/>
      <c r="AI74" s="971">
        <v>12.0</v>
      </c>
      <c r="AJ74" s="404">
        <f t="shared" si="9"/>
        <v>15</v>
      </c>
      <c r="AK74" s="92"/>
    </row>
    <row r="75" ht="16.5" customHeight="1">
      <c r="A75" s="79"/>
      <c r="B75" s="82"/>
      <c r="C75" s="79"/>
      <c r="D75" s="79"/>
      <c r="E75" s="260"/>
      <c r="F75" s="237"/>
      <c r="G75" s="1408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37"/>
      <c r="V75" s="237"/>
      <c r="W75" s="260"/>
      <c r="X75" s="260"/>
      <c r="Y75" s="260"/>
      <c r="Z75" s="260"/>
      <c r="AA75" s="237"/>
      <c r="AB75" s="237"/>
      <c r="AC75" s="237"/>
      <c r="AD75" s="260"/>
      <c r="AE75" s="260"/>
      <c r="AF75" s="260"/>
      <c r="AG75" s="260"/>
      <c r="AH75" s="260"/>
      <c r="AI75" s="260"/>
      <c r="AJ75" s="82"/>
      <c r="AK75" s="92"/>
    </row>
    <row r="76" ht="16.5" customHeight="1">
      <c r="A76" s="19">
        <v>1.0</v>
      </c>
      <c r="B76" s="819" t="s">
        <v>680</v>
      </c>
      <c r="C76" s="113" t="s">
        <v>56</v>
      </c>
      <c r="D76" s="930" t="s">
        <v>792</v>
      </c>
      <c r="E76" s="1458"/>
      <c r="F76" s="1458"/>
      <c r="G76" s="1458"/>
      <c r="H76" s="971">
        <v>9.0</v>
      </c>
      <c r="I76" s="1458"/>
      <c r="J76" s="905">
        <v>9.0</v>
      </c>
      <c r="K76" s="905">
        <v>9.0</v>
      </c>
      <c r="L76" s="905">
        <v>9.0</v>
      </c>
      <c r="M76" s="1458"/>
      <c r="N76" s="1458"/>
      <c r="O76" s="971">
        <v>9.0</v>
      </c>
      <c r="P76" s="905">
        <v>9.0</v>
      </c>
      <c r="Q76" s="1110"/>
      <c r="R76" s="905">
        <v>9.0</v>
      </c>
      <c r="S76" s="905">
        <v>9.0</v>
      </c>
      <c r="T76" s="1458"/>
      <c r="U76" s="1458"/>
      <c r="V76" s="905">
        <v>9.0</v>
      </c>
      <c r="W76" s="905">
        <v>9.0</v>
      </c>
      <c r="X76" s="905">
        <v>9.0</v>
      </c>
      <c r="Y76" s="905">
        <v>9.0</v>
      </c>
      <c r="Z76" s="1110"/>
      <c r="AA76" s="1458"/>
      <c r="AB76" s="971">
        <v>9.0</v>
      </c>
      <c r="AC76" s="905">
        <v>9.0</v>
      </c>
      <c r="AD76" s="905">
        <v>9.0</v>
      </c>
      <c r="AE76" s="1110"/>
      <c r="AF76" s="905">
        <v>9.0</v>
      </c>
      <c r="AG76" s="905">
        <v>9.0</v>
      </c>
      <c r="AH76" s="1458"/>
      <c r="AI76" s="1458"/>
      <c r="AJ76" s="404">
        <f t="shared" ref="AJ76:AJ80" si="10">COUNT(E76:AI76)</f>
        <v>17</v>
      </c>
      <c r="AK76" s="257"/>
    </row>
    <row r="77" ht="16.5" customHeight="1">
      <c r="A77" s="807">
        <v>2.0</v>
      </c>
      <c r="B77" s="819" t="s">
        <v>339</v>
      </c>
      <c r="C77" s="32"/>
      <c r="D77" s="863" t="s">
        <v>792</v>
      </c>
      <c r="E77" s="1458"/>
      <c r="F77" s="1458"/>
      <c r="G77" s="1458"/>
      <c r="H77" s="1458"/>
      <c r="I77" s="1458"/>
      <c r="J77" s="905">
        <v>9.0</v>
      </c>
      <c r="K77" s="905">
        <v>9.0</v>
      </c>
      <c r="L77" s="905">
        <v>9.0</v>
      </c>
      <c r="M77" s="1458"/>
      <c r="N77" s="1458"/>
      <c r="O77" s="1458"/>
      <c r="P77" s="905">
        <v>9.0</v>
      </c>
      <c r="Q77" s="905">
        <v>9.0</v>
      </c>
      <c r="R77" s="905">
        <v>9.0</v>
      </c>
      <c r="S77" s="905">
        <v>9.0</v>
      </c>
      <c r="T77" s="1458"/>
      <c r="U77" s="1458"/>
      <c r="V77" s="905">
        <v>9.0</v>
      </c>
      <c r="W77" s="905">
        <v>9.0</v>
      </c>
      <c r="X77" s="905">
        <v>9.0</v>
      </c>
      <c r="Y77" s="905">
        <v>9.0</v>
      </c>
      <c r="Z77" s="905">
        <v>9.0</v>
      </c>
      <c r="AA77" s="1458"/>
      <c r="AB77" s="1458"/>
      <c r="AC77" s="905">
        <v>9.0</v>
      </c>
      <c r="AD77" s="905">
        <v>9.0</v>
      </c>
      <c r="AE77" s="905">
        <v>9.0</v>
      </c>
      <c r="AF77" s="1451"/>
      <c r="AG77" s="905">
        <v>9.0</v>
      </c>
      <c r="AH77" s="1458"/>
      <c r="AI77" s="1458"/>
      <c r="AJ77" s="404">
        <f t="shared" si="10"/>
        <v>16</v>
      </c>
      <c r="AK77" s="257"/>
    </row>
    <row r="78" ht="16.5" customHeight="1">
      <c r="A78" s="807">
        <v>3.0</v>
      </c>
      <c r="B78" s="819" t="s">
        <v>905</v>
      </c>
      <c r="C78" s="32"/>
      <c r="D78" s="863" t="s">
        <v>792</v>
      </c>
      <c r="E78" s="971">
        <v>9.0</v>
      </c>
      <c r="F78" s="1458"/>
      <c r="G78" s="1458"/>
      <c r="H78" s="1458"/>
      <c r="I78" s="971">
        <v>9.0</v>
      </c>
      <c r="J78" s="1110"/>
      <c r="K78" s="905">
        <v>9.0</v>
      </c>
      <c r="L78" s="905">
        <v>9.0</v>
      </c>
      <c r="M78" s="1458"/>
      <c r="N78" s="1458"/>
      <c r="O78" s="1458"/>
      <c r="P78" s="905">
        <v>9.0</v>
      </c>
      <c r="Q78" s="905">
        <v>9.0</v>
      </c>
      <c r="R78" s="1110"/>
      <c r="S78" s="905">
        <v>9.0</v>
      </c>
      <c r="T78" s="971">
        <v>9.0</v>
      </c>
      <c r="U78" s="1458"/>
      <c r="V78" s="1110"/>
      <c r="W78" s="905">
        <v>9.0</v>
      </c>
      <c r="X78" s="905">
        <v>9.0</v>
      </c>
      <c r="Y78" s="905">
        <v>9.0</v>
      </c>
      <c r="Z78" s="905">
        <v>9.0</v>
      </c>
      <c r="AA78" s="1458"/>
      <c r="AB78" s="1458"/>
      <c r="AC78" s="905">
        <v>9.0</v>
      </c>
      <c r="AD78" s="905">
        <v>9.0</v>
      </c>
      <c r="AE78" s="905">
        <v>9.0</v>
      </c>
      <c r="AF78" s="905">
        <v>9.0</v>
      </c>
      <c r="AG78" s="1110"/>
      <c r="AH78" s="1458"/>
      <c r="AI78" s="971">
        <v>9.0</v>
      </c>
      <c r="AJ78" s="404">
        <f t="shared" si="10"/>
        <v>17</v>
      </c>
      <c r="AK78" s="257"/>
    </row>
    <row r="79" ht="16.5" customHeight="1">
      <c r="A79" s="19">
        <v>4.0</v>
      </c>
      <c r="B79" s="819" t="s">
        <v>59</v>
      </c>
      <c r="C79" s="32"/>
      <c r="D79" s="863" t="s">
        <v>792</v>
      </c>
      <c r="E79" s="1458"/>
      <c r="F79" s="971">
        <v>9.0</v>
      </c>
      <c r="G79" s="1458"/>
      <c r="H79" s="1458"/>
      <c r="I79" s="1458"/>
      <c r="J79" s="905">
        <v>9.0</v>
      </c>
      <c r="K79" s="1110"/>
      <c r="L79" s="905">
        <v>9.0</v>
      </c>
      <c r="M79" s="971">
        <v>9.0</v>
      </c>
      <c r="N79" s="1458"/>
      <c r="O79" s="1458"/>
      <c r="P79" s="905">
        <v>9.0</v>
      </c>
      <c r="Q79" s="905">
        <v>9.0</v>
      </c>
      <c r="R79" s="905">
        <v>9.0</v>
      </c>
      <c r="S79" s="1110"/>
      <c r="T79" s="1458"/>
      <c r="U79" s="971">
        <v>9.0</v>
      </c>
      <c r="V79" s="905">
        <v>9.0</v>
      </c>
      <c r="W79" s="1110"/>
      <c r="X79" s="905">
        <v>9.0</v>
      </c>
      <c r="Y79" s="905">
        <v>9.0</v>
      </c>
      <c r="Z79" s="905">
        <v>9.0</v>
      </c>
      <c r="AA79" s="1458"/>
      <c r="AB79" s="1458"/>
      <c r="AC79" s="905">
        <v>9.0</v>
      </c>
      <c r="AD79" s="905">
        <v>9.0</v>
      </c>
      <c r="AE79" s="905">
        <v>9.0</v>
      </c>
      <c r="AF79" s="905">
        <v>9.0</v>
      </c>
      <c r="AG79" s="905">
        <v>9.0</v>
      </c>
      <c r="AH79" s="971">
        <v>9.0</v>
      </c>
      <c r="AI79" s="1458"/>
      <c r="AJ79" s="404">
        <f t="shared" si="10"/>
        <v>18</v>
      </c>
      <c r="AK79" s="257"/>
    </row>
    <row r="80" ht="16.5" customHeight="1">
      <c r="A80" s="807">
        <v>5.0</v>
      </c>
      <c r="B80" s="819" t="s">
        <v>906</v>
      </c>
      <c r="C80" s="71"/>
      <c r="D80" s="930" t="s">
        <v>792</v>
      </c>
      <c r="E80" s="1458"/>
      <c r="F80" s="1458"/>
      <c r="G80" s="971">
        <v>9.0</v>
      </c>
      <c r="H80" s="1458"/>
      <c r="I80" s="1458"/>
      <c r="J80" s="905">
        <v>9.0</v>
      </c>
      <c r="K80" s="905">
        <v>9.0</v>
      </c>
      <c r="L80" s="1110"/>
      <c r="M80" s="1458"/>
      <c r="N80" s="971">
        <v>9.0</v>
      </c>
      <c r="O80" s="1458"/>
      <c r="P80" s="1110"/>
      <c r="Q80" s="905">
        <v>9.0</v>
      </c>
      <c r="R80" s="905">
        <v>9.0</v>
      </c>
      <c r="S80" s="905">
        <v>9.0</v>
      </c>
      <c r="T80" s="1458"/>
      <c r="U80" s="1458"/>
      <c r="V80" s="905">
        <v>9.0</v>
      </c>
      <c r="W80" s="905">
        <v>9.0</v>
      </c>
      <c r="X80" s="905">
        <v>9.0</v>
      </c>
      <c r="Y80" s="905">
        <v>9.0</v>
      </c>
      <c r="Z80" s="905">
        <v>9.0</v>
      </c>
      <c r="AA80" s="971">
        <v>9.0</v>
      </c>
      <c r="AB80" s="1458"/>
      <c r="AC80" s="1110"/>
      <c r="AD80" s="905">
        <v>9.0</v>
      </c>
      <c r="AE80" s="905">
        <v>9.0</v>
      </c>
      <c r="AF80" s="905">
        <v>9.0</v>
      </c>
      <c r="AG80" s="905">
        <v>9.0</v>
      </c>
      <c r="AH80" s="1458"/>
      <c r="AI80" s="1458"/>
      <c r="AJ80" s="404">
        <f t="shared" si="10"/>
        <v>17</v>
      </c>
      <c r="AK80" s="257"/>
    </row>
    <row r="81" ht="16.5" customHeight="1">
      <c r="A81" s="79"/>
      <c r="B81" s="423"/>
      <c r="C81" s="121"/>
      <c r="D81" s="237"/>
      <c r="E81" s="1270"/>
      <c r="F81" s="1270"/>
      <c r="G81" s="1270"/>
      <c r="H81" s="1270"/>
      <c r="I81" s="1270"/>
      <c r="J81" s="1075"/>
      <c r="K81" s="1075"/>
      <c r="L81" s="1270"/>
      <c r="M81" s="1270"/>
      <c r="N81" s="1270"/>
      <c r="O81" s="1270"/>
      <c r="P81" s="1270"/>
      <c r="Q81" s="1075"/>
      <c r="R81" s="1075"/>
      <c r="S81" s="1270"/>
      <c r="T81" s="1270"/>
      <c r="U81" s="1270"/>
      <c r="V81" s="1270"/>
      <c r="W81" s="1270"/>
      <c r="X81" s="1075"/>
      <c r="Y81" s="1075"/>
      <c r="Z81" s="1270"/>
      <c r="AA81" s="1270"/>
      <c r="AB81" s="1270"/>
      <c r="AC81" s="1270"/>
      <c r="AD81" s="1270"/>
      <c r="AE81" s="1075"/>
      <c r="AF81" s="1075"/>
      <c r="AG81" s="1270"/>
      <c r="AH81" s="1015"/>
      <c r="AI81" s="1015"/>
      <c r="AJ81" s="82"/>
      <c r="AK81" s="92"/>
    </row>
    <row r="82" ht="16.5" customHeight="1">
      <c r="A82" s="807">
        <v>6.0</v>
      </c>
      <c r="B82" s="300" t="s">
        <v>60</v>
      </c>
      <c r="C82" s="113" t="s">
        <v>61</v>
      </c>
      <c r="D82" s="863" t="s">
        <v>792</v>
      </c>
      <c r="E82" s="1108"/>
      <c r="F82" s="1108"/>
      <c r="G82" s="1108"/>
      <c r="H82" s="974">
        <v>9.0</v>
      </c>
      <c r="I82" s="974">
        <v>9.0</v>
      </c>
      <c r="J82" s="900">
        <v>9.0</v>
      </c>
      <c r="K82" s="911">
        <v>9.0</v>
      </c>
      <c r="L82" s="911">
        <v>9.0</v>
      </c>
      <c r="M82" s="1108"/>
      <c r="N82" s="1108"/>
      <c r="O82" s="1108"/>
      <c r="P82" s="900">
        <v>9.0</v>
      </c>
      <c r="Q82" s="911">
        <v>9.0</v>
      </c>
      <c r="R82" s="911">
        <v>9.0</v>
      </c>
      <c r="S82" s="900">
        <v>9.0</v>
      </c>
      <c r="T82" s="1108"/>
      <c r="U82" s="1108"/>
      <c r="V82" s="911">
        <v>9.0</v>
      </c>
      <c r="W82" s="900">
        <v>9.0</v>
      </c>
      <c r="X82" s="911">
        <v>9.0</v>
      </c>
      <c r="Y82" s="1459"/>
      <c r="Z82" s="1459"/>
      <c r="AA82" s="974">
        <v>9.0</v>
      </c>
      <c r="AB82" s="974">
        <v>9.0</v>
      </c>
      <c r="AC82" s="1391"/>
      <c r="AD82" s="1391"/>
      <c r="AE82" s="900">
        <v>9.0</v>
      </c>
      <c r="AF82" s="1390">
        <v>9.0</v>
      </c>
      <c r="AG82" s="900">
        <v>9.0</v>
      </c>
      <c r="AH82" s="1108"/>
      <c r="AI82" s="1108"/>
      <c r="AJ82" s="404">
        <f t="shared" ref="AJ82:AJ84" si="11">COUNT(E82:AI82)</f>
        <v>17</v>
      </c>
      <c r="AK82" s="257"/>
    </row>
    <row r="83" ht="16.5" customHeight="1">
      <c r="A83" s="807">
        <v>7.0</v>
      </c>
      <c r="B83" s="829" t="s">
        <v>36</v>
      </c>
      <c r="C83" s="32"/>
      <c r="D83" s="863" t="s">
        <v>792</v>
      </c>
      <c r="E83" s="1108"/>
      <c r="F83" s="974">
        <v>9.0</v>
      </c>
      <c r="G83" s="974">
        <v>9.0</v>
      </c>
      <c r="H83" s="1108"/>
      <c r="I83" s="1108"/>
      <c r="J83" s="911">
        <v>9.0</v>
      </c>
      <c r="K83" s="900">
        <v>9.0</v>
      </c>
      <c r="L83" s="1459"/>
      <c r="M83" s="1108"/>
      <c r="N83" s="1108"/>
      <c r="O83" s="1108"/>
      <c r="P83" s="911">
        <v>9.0</v>
      </c>
      <c r="Q83" s="900">
        <v>9.0</v>
      </c>
      <c r="R83" s="911">
        <v>9.0</v>
      </c>
      <c r="S83" s="1459"/>
      <c r="T83" s="974">
        <v>9.0</v>
      </c>
      <c r="U83" s="974">
        <v>9.0</v>
      </c>
      <c r="V83" s="1459"/>
      <c r="W83" s="1459"/>
      <c r="X83" s="900">
        <v>9.0</v>
      </c>
      <c r="Y83" s="911">
        <v>9.0</v>
      </c>
      <c r="Z83" s="900">
        <v>9.0</v>
      </c>
      <c r="AA83" s="1108"/>
      <c r="AB83" s="1108"/>
      <c r="AC83" s="900">
        <v>9.0</v>
      </c>
      <c r="AD83" s="911">
        <v>9.0</v>
      </c>
      <c r="AE83" s="911">
        <v>9.0</v>
      </c>
      <c r="AF83" s="900">
        <v>9.0</v>
      </c>
      <c r="AG83" s="911">
        <v>9.0</v>
      </c>
      <c r="AH83" s="1108"/>
      <c r="AI83" s="1108"/>
      <c r="AJ83" s="404">
        <f t="shared" si="11"/>
        <v>17</v>
      </c>
      <c r="AK83" s="257"/>
    </row>
    <row r="84" ht="16.5" customHeight="1">
      <c r="A84" s="807">
        <v>8.0</v>
      </c>
      <c r="B84" s="829" t="s">
        <v>879</v>
      </c>
      <c r="C84" s="71"/>
      <c r="D84" s="863" t="s">
        <v>792</v>
      </c>
      <c r="E84" s="974">
        <v>9.0</v>
      </c>
      <c r="F84" s="1108"/>
      <c r="G84" s="1108"/>
      <c r="H84" s="1108"/>
      <c r="I84" s="1108"/>
      <c r="J84" s="1459"/>
      <c r="K84" s="911">
        <v>9.0</v>
      </c>
      <c r="L84" s="900">
        <v>9.0</v>
      </c>
      <c r="M84" s="974">
        <v>9.0</v>
      </c>
      <c r="N84" s="974">
        <v>9.0</v>
      </c>
      <c r="O84" s="974">
        <v>9.0</v>
      </c>
      <c r="P84" s="1459"/>
      <c r="Q84" s="1459"/>
      <c r="R84" s="900">
        <v>9.0</v>
      </c>
      <c r="S84" s="911">
        <v>9.0</v>
      </c>
      <c r="T84" s="1108"/>
      <c r="U84" s="1108"/>
      <c r="V84" s="900">
        <v>9.0</v>
      </c>
      <c r="W84" s="911">
        <v>9.0</v>
      </c>
      <c r="X84" s="911">
        <v>9.0</v>
      </c>
      <c r="Y84" s="900">
        <v>9.0</v>
      </c>
      <c r="Z84" s="911">
        <v>9.0</v>
      </c>
      <c r="AA84" s="1108"/>
      <c r="AB84" s="1108"/>
      <c r="AC84" s="1390">
        <v>9.0</v>
      </c>
      <c r="AD84" s="900">
        <v>9.0</v>
      </c>
      <c r="AE84" s="1390">
        <v>9.0</v>
      </c>
      <c r="AF84" s="1391"/>
      <c r="AG84" s="1391"/>
      <c r="AH84" s="974">
        <v>9.0</v>
      </c>
      <c r="AI84" s="974">
        <v>9.0</v>
      </c>
      <c r="AJ84" s="404">
        <f t="shared" si="11"/>
        <v>18</v>
      </c>
      <c r="AK84" s="257"/>
    </row>
    <row r="85" ht="16.5" customHeight="1">
      <c r="A85" s="79"/>
      <c r="B85" s="423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121"/>
      <c r="AK85" s="259"/>
    </row>
    <row r="86" ht="16.5" customHeight="1">
      <c r="A86" s="807">
        <v>9.0</v>
      </c>
      <c r="B86" s="939" t="s">
        <v>768</v>
      </c>
      <c r="C86" s="113" t="s">
        <v>65</v>
      </c>
      <c r="D86" s="930" t="s">
        <v>792</v>
      </c>
      <c r="E86" s="1458"/>
      <c r="F86" s="1458"/>
      <c r="G86" s="971">
        <v>9.0</v>
      </c>
      <c r="H86" s="971">
        <v>9.0</v>
      </c>
      <c r="I86" s="971"/>
      <c r="J86" s="905">
        <v>9.0</v>
      </c>
      <c r="K86" s="905">
        <v>9.0</v>
      </c>
      <c r="L86" s="905">
        <v>9.0</v>
      </c>
      <c r="M86" s="971"/>
      <c r="N86" s="971">
        <v>9.0</v>
      </c>
      <c r="O86" s="971">
        <v>9.0</v>
      </c>
      <c r="P86" s="905">
        <v>9.0</v>
      </c>
      <c r="Q86" s="905">
        <v>9.0</v>
      </c>
      <c r="R86" s="905">
        <v>9.0</v>
      </c>
      <c r="S86" s="905"/>
      <c r="T86" s="971"/>
      <c r="U86" s="971">
        <v>9.0</v>
      </c>
      <c r="V86" s="905">
        <v>9.0</v>
      </c>
      <c r="W86" s="905">
        <v>9.0</v>
      </c>
      <c r="X86" s="905">
        <v>9.0</v>
      </c>
      <c r="Y86" s="905">
        <v>9.0</v>
      </c>
      <c r="Z86" s="905">
        <v>9.0</v>
      </c>
      <c r="AA86" s="971">
        <v>9.0</v>
      </c>
      <c r="AB86" s="971">
        <v>9.0</v>
      </c>
      <c r="AC86" s="905">
        <v>9.0</v>
      </c>
      <c r="AD86" s="905">
        <v>9.0</v>
      </c>
      <c r="AE86" s="905">
        <v>9.0</v>
      </c>
      <c r="AF86" s="905">
        <v>9.0</v>
      </c>
      <c r="AG86" s="905"/>
      <c r="AH86" s="971"/>
      <c r="AI86" s="971">
        <v>9.0</v>
      </c>
      <c r="AJ86" s="404">
        <f t="shared" ref="AJ86:AJ88" si="12">COUNT(E86:AI86)</f>
        <v>23</v>
      </c>
      <c r="AK86" s="257"/>
    </row>
    <row r="87" ht="16.5" customHeight="1">
      <c r="A87" s="807">
        <v>10.0</v>
      </c>
      <c r="B87" s="300" t="s">
        <v>66</v>
      </c>
      <c r="C87" s="71"/>
      <c r="D87" s="930" t="s">
        <v>792</v>
      </c>
      <c r="E87" s="971">
        <v>9.0</v>
      </c>
      <c r="F87" s="971">
        <v>9.0</v>
      </c>
      <c r="G87" s="1458"/>
      <c r="H87" s="1458"/>
      <c r="I87" s="971">
        <v>9.0</v>
      </c>
      <c r="J87" s="905">
        <v>9.0</v>
      </c>
      <c r="K87" s="905">
        <v>9.0</v>
      </c>
      <c r="L87" s="905">
        <v>9.0</v>
      </c>
      <c r="M87" s="971">
        <v>9.0</v>
      </c>
      <c r="N87" s="971"/>
      <c r="O87" s="971"/>
      <c r="P87" s="905">
        <v>9.0</v>
      </c>
      <c r="Q87" s="905">
        <v>9.0</v>
      </c>
      <c r="R87" s="905">
        <v>9.0</v>
      </c>
      <c r="S87" s="905">
        <v>9.0</v>
      </c>
      <c r="T87" s="971">
        <v>9.0</v>
      </c>
      <c r="U87" s="971"/>
      <c r="V87" s="905"/>
      <c r="W87" s="978"/>
      <c r="X87" s="978"/>
      <c r="Y87" s="978"/>
      <c r="Z87" s="978"/>
      <c r="AA87" s="978"/>
      <c r="AB87" s="978"/>
      <c r="AC87" s="978"/>
      <c r="AD87" s="905">
        <v>9.0</v>
      </c>
      <c r="AE87" s="905">
        <v>9.0</v>
      </c>
      <c r="AF87" s="905">
        <v>9.0</v>
      </c>
      <c r="AG87" s="905">
        <v>9.0</v>
      </c>
      <c r="AH87" s="971">
        <v>9.0</v>
      </c>
      <c r="AI87" s="971"/>
      <c r="AJ87" s="404">
        <f t="shared" si="12"/>
        <v>17</v>
      </c>
      <c r="AK87" s="257"/>
    </row>
    <row r="88" ht="16.5" customHeight="1">
      <c r="A88" s="807">
        <v>11.0</v>
      </c>
      <c r="B88" s="829" t="s">
        <v>982</v>
      </c>
      <c r="C88" s="1454" t="s">
        <v>983</v>
      </c>
      <c r="D88" s="930"/>
      <c r="E88" s="971"/>
      <c r="F88" s="971"/>
      <c r="G88" s="1458"/>
      <c r="H88" s="1458"/>
      <c r="I88" s="971"/>
      <c r="J88" s="905">
        <v>9.0</v>
      </c>
      <c r="K88" s="905">
        <v>9.0</v>
      </c>
      <c r="L88" s="905">
        <v>9.0</v>
      </c>
      <c r="M88" s="971"/>
      <c r="N88" s="971"/>
      <c r="O88" s="971"/>
      <c r="P88" s="905">
        <v>9.0</v>
      </c>
      <c r="Q88" s="905">
        <v>9.0</v>
      </c>
      <c r="R88" s="905">
        <v>9.0</v>
      </c>
      <c r="S88" s="905">
        <v>9.0</v>
      </c>
      <c r="T88" s="971"/>
      <c r="U88" s="971"/>
      <c r="V88" s="905">
        <v>9.0</v>
      </c>
      <c r="W88" s="905">
        <v>9.0</v>
      </c>
      <c r="X88" s="905">
        <v>9.0</v>
      </c>
      <c r="Y88" s="905">
        <v>9.0</v>
      </c>
      <c r="Z88" s="905">
        <v>9.0</v>
      </c>
      <c r="AA88" s="971"/>
      <c r="AB88" s="971"/>
      <c r="AC88" s="905">
        <v>9.0</v>
      </c>
      <c r="AD88" s="905">
        <v>9.0</v>
      </c>
      <c r="AE88" s="905">
        <v>9.0</v>
      </c>
      <c r="AF88" s="905">
        <v>9.0</v>
      </c>
      <c r="AG88" s="905">
        <v>9.0</v>
      </c>
      <c r="AH88" s="971"/>
      <c r="AI88" s="971"/>
      <c r="AJ88" s="404">
        <f t="shared" si="12"/>
        <v>17</v>
      </c>
      <c r="AK88" s="257"/>
    </row>
    <row r="89" ht="16.5" customHeight="1">
      <c r="A89" s="872"/>
      <c r="B89" s="260"/>
      <c r="C89" s="875"/>
      <c r="D89" s="877"/>
      <c r="E89" s="1075"/>
      <c r="F89" s="1075"/>
      <c r="G89" s="1075"/>
      <c r="H89" s="1075"/>
      <c r="I89" s="1075"/>
      <c r="J89" s="1075"/>
      <c r="K89" s="1075"/>
      <c r="L89" s="1075"/>
      <c r="M89" s="1075"/>
      <c r="N89" s="1075"/>
      <c r="O89" s="1075"/>
      <c r="P89" s="1075"/>
      <c r="Q89" s="1075"/>
      <c r="R89" s="1075"/>
      <c r="S89" s="1075"/>
      <c r="T89" s="1075"/>
      <c r="U89" s="1075"/>
      <c r="V89" s="1075"/>
      <c r="W89" s="1075"/>
      <c r="X89" s="1075"/>
      <c r="Y89" s="1075"/>
      <c r="Z89" s="1075"/>
      <c r="AA89" s="1075"/>
      <c r="AB89" s="1075"/>
      <c r="AC89" s="1075"/>
      <c r="AD89" s="1075"/>
      <c r="AE89" s="1075"/>
      <c r="AF89" s="1075"/>
      <c r="AG89" s="1075"/>
      <c r="AH89" s="1075"/>
      <c r="AI89" s="1075"/>
      <c r="AJ89" s="878"/>
      <c r="AK89" s="257"/>
    </row>
    <row r="90" ht="16.5" customHeight="1">
      <c r="A90" s="807">
        <v>12.0</v>
      </c>
      <c r="B90" s="829" t="s">
        <v>880</v>
      </c>
      <c r="C90" s="1071" t="s">
        <v>797</v>
      </c>
      <c r="D90" s="863" t="s">
        <v>792</v>
      </c>
      <c r="E90" s="971">
        <v>9.0</v>
      </c>
      <c r="F90" s="971">
        <v>9.0</v>
      </c>
      <c r="G90" s="971">
        <v>9.0</v>
      </c>
      <c r="H90" s="1458"/>
      <c r="I90" s="1458"/>
      <c r="J90" s="905">
        <v>9.0</v>
      </c>
      <c r="K90" s="905">
        <v>9.0</v>
      </c>
      <c r="L90" s="905">
        <v>9.0</v>
      </c>
      <c r="M90" s="1460">
        <v>9.0</v>
      </c>
      <c r="N90" s="1461"/>
      <c r="O90" s="1461"/>
      <c r="P90" s="905">
        <v>9.0</v>
      </c>
      <c r="Q90" s="905">
        <v>9.0</v>
      </c>
      <c r="R90" s="905">
        <v>9.0</v>
      </c>
      <c r="S90" s="905">
        <v>9.0</v>
      </c>
      <c r="T90" s="971">
        <v>9.0</v>
      </c>
      <c r="U90" s="1458"/>
      <c r="V90" s="1110"/>
      <c r="W90" s="905">
        <v>9.0</v>
      </c>
      <c r="X90" s="905">
        <v>9.0</v>
      </c>
      <c r="Y90" s="905">
        <v>9.0</v>
      </c>
      <c r="Z90" s="905">
        <v>9.0</v>
      </c>
      <c r="AA90" s="971">
        <v>9.0</v>
      </c>
      <c r="AB90" s="1458"/>
      <c r="AC90" s="1110"/>
      <c r="AD90" s="1451"/>
      <c r="AE90" s="905">
        <v>9.0</v>
      </c>
      <c r="AF90" s="905">
        <v>9.0</v>
      </c>
      <c r="AG90" s="905">
        <v>9.0</v>
      </c>
      <c r="AH90" s="971">
        <v>9.0</v>
      </c>
      <c r="AI90" s="1458"/>
      <c r="AJ90" s="404">
        <f t="shared" ref="AJ90:AJ91" si="13">COUNT(E90:AI90)</f>
        <v>21</v>
      </c>
      <c r="AK90" s="257"/>
    </row>
    <row r="91" ht="16.5" customHeight="1">
      <c r="A91" s="807">
        <v>13.0</v>
      </c>
      <c r="B91" s="829" t="s">
        <v>732</v>
      </c>
      <c r="C91" s="71"/>
      <c r="D91" s="863" t="s">
        <v>792</v>
      </c>
      <c r="E91" s="1458"/>
      <c r="F91" s="1458"/>
      <c r="G91" s="971"/>
      <c r="H91" s="971">
        <v>9.0</v>
      </c>
      <c r="I91" s="971">
        <v>9.0</v>
      </c>
      <c r="J91" s="905">
        <v>9.0</v>
      </c>
      <c r="K91" s="905">
        <v>9.0</v>
      </c>
      <c r="L91" s="1110"/>
      <c r="M91" s="1461"/>
      <c r="N91" s="1460">
        <v>9.0</v>
      </c>
      <c r="O91" s="1460">
        <v>9.0</v>
      </c>
      <c r="P91" s="905">
        <v>9.0</v>
      </c>
      <c r="Q91" s="905">
        <v>9.0</v>
      </c>
      <c r="R91" s="905">
        <v>9.0</v>
      </c>
      <c r="S91" s="1110"/>
      <c r="T91" s="1458"/>
      <c r="U91" s="971">
        <v>9.0</v>
      </c>
      <c r="V91" s="905">
        <v>9.0</v>
      </c>
      <c r="W91" s="905">
        <v>9.0</v>
      </c>
      <c r="X91" s="905">
        <v>9.0</v>
      </c>
      <c r="Y91" s="905">
        <v>9.0</v>
      </c>
      <c r="Z91" s="1110"/>
      <c r="AA91" s="1458"/>
      <c r="AB91" s="971">
        <v>9.0</v>
      </c>
      <c r="AC91" s="905">
        <v>9.0</v>
      </c>
      <c r="AD91" s="905">
        <v>9.0</v>
      </c>
      <c r="AE91" s="905">
        <v>9.0</v>
      </c>
      <c r="AF91" s="905">
        <v>9.0</v>
      </c>
      <c r="AG91" s="1110"/>
      <c r="AH91" s="1458"/>
      <c r="AI91" s="971">
        <v>9.0</v>
      </c>
      <c r="AJ91" s="404">
        <f t="shared" si="13"/>
        <v>20</v>
      </c>
      <c r="AK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237"/>
      <c r="AK92" s="237"/>
    </row>
    <row r="93" ht="16.5" customHeight="1">
      <c r="A93" s="1010">
        <v>14.0</v>
      </c>
      <c r="B93" s="46" t="s">
        <v>102</v>
      </c>
      <c r="C93" s="1257" t="s">
        <v>804</v>
      </c>
      <c r="D93" s="863" t="s">
        <v>792</v>
      </c>
      <c r="E93" s="981"/>
      <c r="F93" s="971"/>
      <c r="G93" s="971"/>
      <c r="H93" s="971"/>
      <c r="I93" s="971"/>
      <c r="J93" s="905">
        <v>9.0</v>
      </c>
      <c r="K93" s="900">
        <v>9.0</v>
      </c>
      <c r="L93" s="905">
        <v>9.0</v>
      </c>
      <c r="M93" s="971">
        <v>9.0</v>
      </c>
      <c r="N93" s="971">
        <v>9.0</v>
      </c>
      <c r="O93" s="971">
        <v>9.0</v>
      </c>
      <c r="P93" s="900">
        <v>9.0</v>
      </c>
      <c r="Q93" s="905">
        <v>9.0</v>
      </c>
      <c r="R93" s="900">
        <v>9.0</v>
      </c>
      <c r="S93" s="905"/>
      <c r="T93" s="971"/>
      <c r="U93" s="971">
        <v>9.0</v>
      </c>
      <c r="V93" s="900">
        <v>9.0</v>
      </c>
      <c r="W93" s="900">
        <v>9.0</v>
      </c>
      <c r="X93" s="905">
        <v>9.0</v>
      </c>
      <c r="Y93" s="900">
        <v>9.0</v>
      </c>
      <c r="Z93" s="905"/>
      <c r="AA93" s="971"/>
      <c r="AB93" s="971">
        <v>9.0</v>
      </c>
      <c r="AC93" s="900">
        <v>9.0</v>
      </c>
      <c r="AD93" s="905">
        <v>9.0</v>
      </c>
      <c r="AE93" s="905">
        <v>9.0</v>
      </c>
      <c r="AF93" s="900">
        <v>9.0</v>
      </c>
      <c r="AG93" s="905"/>
      <c r="AH93" s="971"/>
      <c r="AI93" s="971">
        <v>9.0</v>
      </c>
      <c r="AJ93" s="404">
        <f t="shared" ref="AJ93:AJ95" si="14">COUNT(E93:AI93)</f>
        <v>20</v>
      </c>
      <c r="AK93" s="237"/>
    </row>
    <row r="94" ht="16.5" customHeight="1">
      <c r="A94" s="1010">
        <v>15.0</v>
      </c>
      <c r="B94" s="1364" t="s">
        <v>105</v>
      </c>
      <c r="C94" s="32"/>
      <c r="D94" s="863" t="s">
        <v>792</v>
      </c>
      <c r="E94" s="971">
        <v>9.0</v>
      </c>
      <c r="F94" s="971">
        <v>9.0</v>
      </c>
      <c r="G94" s="971"/>
      <c r="H94" s="971"/>
      <c r="I94" s="971"/>
      <c r="J94" s="905">
        <v>9.0</v>
      </c>
      <c r="K94" s="905">
        <v>9.0</v>
      </c>
      <c r="L94" s="905">
        <v>9.0</v>
      </c>
      <c r="M94" s="971"/>
      <c r="N94" s="971"/>
      <c r="O94" s="971"/>
      <c r="P94" s="905">
        <v>9.0</v>
      </c>
      <c r="Q94" s="905">
        <v>9.0</v>
      </c>
      <c r="R94" s="905">
        <v>9.0</v>
      </c>
      <c r="S94" s="905">
        <v>9.0</v>
      </c>
      <c r="T94" s="971"/>
      <c r="U94" s="971"/>
      <c r="V94" s="905">
        <v>9.0</v>
      </c>
      <c r="W94" s="905">
        <v>9.0</v>
      </c>
      <c r="X94" s="905">
        <v>9.0</v>
      </c>
      <c r="Y94" s="905">
        <v>9.0</v>
      </c>
      <c r="Z94" s="905">
        <v>9.0</v>
      </c>
      <c r="AA94" s="971"/>
      <c r="AB94" s="971"/>
      <c r="AC94" s="905">
        <v>9.0</v>
      </c>
      <c r="AD94" s="905">
        <v>9.0</v>
      </c>
      <c r="AE94" s="905">
        <v>9.0</v>
      </c>
      <c r="AF94" s="905">
        <v>9.0</v>
      </c>
      <c r="AG94" s="905">
        <v>9.0</v>
      </c>
      <c r="AH94" s="971"/>
      <c r="AI94" s="971"/>
      <c r="AJ94" s="404">
        <f t="shared" si="14"/>
        <v>19</v>
      </c>
      <c r="AK94" s="237"/>
    </row>
    <row r="95" ht="16.5" customHeight="1">
      <c r="A95" s="1010">
        <v>16.0</v>
      </c>
      <c r="B95" s="819" t="s">
        <v>858</v>
      </c>
      <c r="C95" s="71"/>
      <c r="D95" s="863" t="s">
        <v>792</v>
      </c>
      <c r="E95" s="981"/>
      <c r="F95" s="971"/>
      <c r="G95" s="971">
        <v>9.0</v>
      </c>
      <c r="H95" s="971">
        <v>9.0</v>
      </c>
      <c r="I95" s="971">
        <v>9.0</v>
      </c>
      <c r="J95" s="900">
        <v>9.0</v>
      </c>
      <c r="K95" s="905">
        <v>9.0</v>
      </c>
      <c r="L95" s="900">
        <v>9.0</v>
      </c>
      <c r="M95" s="971"/>
      <c r="N95" s="971"/>
      <c r="O95" s="971"/>
      <c r="P95" s="905">
        <v>9.0</v>
      </c>
      <c r="Q95" s="900">
        <v>9.0</v>
      </c>
      <c r="R95" s="905">
        <v>9.0</v>
      </c>
      <c r="S95" s="900">
        <v>9.0</v>
      </c>
      <c r="T95" s="971">
        <v>9.0</v>
      </c>
      <c r="U95" s="971"/>
      <c r="V95" s="905"/>
      <c r="W95" s="905">
        <v>9.0</v>
      </c>
      <c r="X95" s="900">
        <v>9.0</v>
      </c>
      <c r="Y95" s="905">
        <v>9.0</v>
      </c>
      <c r="Z95" s="900">
        <v>9.0</v>
      </c>
      <c r="AA95" s="971">
        <v>9.0</v>
      </c>
      <c r="AB95" s="971"/>
      <c r="AC95" s="905"/>
      <c r="AD95" s="900">
        <v>9.0</v>
      </c>
      <c r="AE95" s="900">
        <v>9.0</v>
      </c>
      <c r="AF95" s="905">
        <v>9.0</v>
      </c>
      <c r="AG95" s="900">
        <v>9.0</v>
      </c>
      <c r="AH95" s="971">
        <v>9.0</v>
      </c>
      <c r="AI95" s="971"/>
      <c r="AJ95" s="404">
        <f t="shared" si="14"/>
        <v>21</v>
      </c>
      <c r="AK95" s="237"/>
    </row>
    <row r="96" ht="16.5" customHeight="1">
      <c r="A96" s="1016"/>
      <c r="B96" s="1072"/>
      <c r="C96" s="260"/>
      <c r="D96" s="1075"/>
      <c r="E96" s="1077"/>
      <c r="F96" s="1077"/>
      <c r="G96" s="1077"/>
      <c r="H96" s="1077"/>
      <c r="I96" s="1077"/>
      <c r="J96" s="1077"/>
      <c r="K96" s="1077"/>
      <c r="L96" s="1077"/>
      <c r="M96" s="1077"/>
      <c r="N96" s="1077"/>
      <c r="O96" s="1077"/>
      <c r="P96" s="1077"/>
      <c r="Q96" s="1077"/>
      <c r="R96" s="1077"/>
      <c r="S96" s="1077"/>
      <c r="T96" s="1077"/>
      <c r="U96" s="1077"/>
      <c r="V96" s="1077"/>
      <c r="W96" s="1077"/>
      <c r="X96" s="1077"/>
      <c r="Y96" s="1077"/>
      <c r="Z96" s="1077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237"/>
      <c r="AK96" s="237"/>
    </row>
    <row r="97" ht="16.5" customHeight="1">
      <c r="A97" s="1010">
        <v>17.0</v>
      </c>
      <c r="B97" s="1291" t="s">
        <v>112</v>
      </c>
      <c r="C97" s="1462" t="s">
        <v>806</v>
      </c>
      <c r="D97" s="930" t="s">
        <v>792</v>
      </c>
      <c r="E97" s="971">
        <v>9.0</v>
      </c>
      <c r="F97" s="971">
        <v>9.0</v>
      </c>
      <c r="G97" s="971"/>
      <c r="H97" s="971"/>
      <c r="I97" s="971">
        <v>9.0</v>
      </c>
      <c r="J97" s="905">
        <v>9.0</v>
      </c>
      <c r="K97" s="905">
        <v>9.0</v>
      </c>
      <c r="L97" s="905">
        <v>9.0</v>
      </c>
      <c r="M97" s="971"/>
      <c r="N97" s="971"/>
      <c r="O97" s="971">
        <v>9.0</v>
      </c>
      <c r="P97" s="905">
        <v>9.0</v>
      </c>
      <c r="Q97" s="925"/>
      <c r="R97" s="925"/>
      <c r="S97" s="925"/>
      <c r="T97" s="925"/>
      <c r="U97" s="925"/>
      <c r="V97" s="925"/>
      <c r="W97" s="925"/>
      <c r="X97" s="925"/>
      <c r="Y97" s="925"/>
      <c r="Z97" s="925"/>
      <c r="AA97" s="925"/>
      <c r="AB97" s="925"/>
      <c r="AC97" s="925"/>
      <c r="AD97" s="925"/>
      <c r="AE97" s="925"/>
      <c r="AF97" s="925"/>
      <c r="AG97" s="925"/>
      <c r="AH97" s="925"/>
      <c r="AI97" s="925"/>
      <c r="AJ97" s="404">
        <f t="shared" ref="AJ97:AJ98" si="15">COUNT(E97:AI97)</f>
        <v>8</v>
      </c>
      <c r="AK97" s="237"/>
    </row>
    <row r="98" ht="16.5" customHeight="1">
      <c r="A98" s="1010">
        <v>18.0</v>
      </c>
      <c r="B98" s="1463" t="s">
        <v>940</v>
      </c>
      <c r="C98" s="71"/>
      <c r="D98" s="863" t="s">
        <v>792</v>
      </c>
      <c r="E98" s="971"/>
      <c r="F98" s="971"/>
      <c r="G98" s="971">
        <v>9.0</v>
      </c>
      <c r="H98" s="971">
        <v>9.0</v>
      </c>
      <c r="I98" s="971"/>
      <c r="J98" s="905">
        <v>9.0</v>
      </c>
      <c r="K98" s="905">
        <v>9.0</v>
      </c>
      <c r="L98" s="905">
        <v>9.0</v>
      </c>
      <c r="M98" s="971">
        <v>9.0</v>
      </c>
      <c r="N98" s="971">
        <v>9.0</v>
      </c>
      <c r="O98" s="971"/>
      <c r="P98" s="905">
        <v>9.0</v>
      </c>
      <c r="Q98" s="905">
        <v>9.0</v>
      </c>
      <c r="R98" s="905">
        <v>9.0</v>
      </c>
      <c r="S98" s="905">
        <v>9.0</v>
      </c>
      <c r="T98" s="971">
        <v>9.0</v>
      </c>
      <c r="U98" s="971">
        <v>9.0</v>
      </c>
      <c r="V98" s="905">
        <v>9.0</v>
      </c>
      <c r="W98" s="905">
        <v>9.0</v>
      </c>
      <c r="X98" s="905">
        <v>9.0</v>
      </c>
      <c r="Y98" s="905">
        <v>9.0</v>
      </c>
      <c r="Z98" s="905">
        <v>9.0</v>
      </c>
      <c r="AA98" s="971">
        <v>9.0</v>
      </c>
      <c r="AB98" s="971">
        <v>9.0</v>
      </c>
      <c r="AC98" s="905">
        <v>9.0</v>
      </c>
      <c r="AD98" s="905">
        <v>9.0</v>
      </c>
      <c r="AE98" s="905"/>
      <c r="AF98" s="905">
        <v>9.0</v>
      </c>
      <c r="AG98" s="905">
        <v>9.0</v>
      </c>
      <c r="AH98" s="971">
        <v>9.0</v>
      </c>
      <c r="AI98" s="971">
        <v>9.0</v>
      </c>
      <c r="AJ98" s="404">
        <f t="shared" si="15"/>
        <v>26</v>
      </c>
      <c r="AK98" s="237"/>
    </row>
    <row r="99" ht="16.5" customHeight="1">
      <c r="A99" s="1016"/>
      <c r="B99" s="1072"/>
      <c r="C99" s="260"/>
      <c r="D99" s="1075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237"/>
      <c r="AK99" s="237"/>
    </row>
    <row r="100" ht="16.5" customHeight="1">
      <c r="A100" s="1010">
        <v>19.0</v>
      </c>
      <c r="B100" s="1366" t="s">
        <v>798</v>
      </c>
      <c r="C100" s="1261" t="s">
        <v>292</v>
      </c>
      <c r="D100" s="863" t="s">
        <v>792</v>
      </c>
      <c r="E100" s="981"/>
      <c r="F100" s="971"/>
      <c r="G100" s="971"/>
      <c r="H100" s="971"/>
      <c r="I100" s="971"/>
      <c r="J100" s="905">
        <v>9.0</v>
      </c>
      <c r="K100" s="905">
        <v>9.0</v>
      </c>
      <c r="L100" s="905">
        <v>9.0</v>
      </c>
      <c r="M100" s="971"/>
      <c r="N100" s="971"/>
      <c r="O100" s="971"/>
      <c r="P100" s="905">
        <v>9.0</v>
      </c>
      <c r="Q100" s="905">
        <v>9.0</v>
      </c>
      <c r="R100" s="905">
        <v>9.0</v>
      </c>
      <c r="S100" s="905">
        <v>9.0</v>
      </c>
      <c r="T100" s="971"/>
      <c r="U100" s="971"/>
      <c r="V100" s="905">
        <v>9.0</v>
      </c>
      <c r="W100" s="905">
        <v>9.0</v>
      </c>
      <c r="X100" s="905">
        <v>9.0</v>
      </c>
      <c r="Y100" s="905">
        <v>9.0</v>
      </c>
      <c r="Z100" s="905">
        <v>9.0</v>
      </c>
      <c r="AA100" s="971"/>
      <c r="AB100" s="971"/>
      <c r="AC100" s="905">
        <v>9.0</v>
      </c>
      <c r="AD100" s="905">
        <v>9.0</v>
      </c>
      <c r="AE100" s="905">
        <v>9.0</v>
      </c>
      <c r="AF100" s="905">
        <v>9.0</v>
      </c>
      <c r="AG100" s="905">
        <v>9.0</v>
      </c>
      <c r="AH100" s="971"/>
      <c r="AI100" s="971"/>
      <c r="AJ100" s="404">
        <f t="shared" ref="AJ100:AJ115" si="16">COUNT(E100:AI100)</f>
        <v>17</v>
      </c>
      <c r="AK100" s="237"/>
    </row>
    <row r="101" ht="16.5" customHeight="1">
      <c r="A101" s="1010">
        <v>20.0</v>
      </c>
      <c r="B101" s="1366" t="s">
        <v>799</v>
      </c>
      <c r="C101" s="1010" t="s">
        <v>820</v>
      </c>
      <c r="D101" s="863" t="s">
        <v>792</v>
      </c>
      <c r="E101" s="981"/>
      <c r="F101" s="971"/>
      <c r="G101" s="971"/>
      <c r="H101" s="971"/>
      <c r="I101" s="971"/>
      <c r="J101" s="905">
        <v>9.0</v>
      </c>
      <c r="K101" s="1451"/>
      <c r="L101" s="905">
        <v>9.0</v>
      </c>
      <c r="M101" s="971"/>
      <c r="N101" s="971"/>
      <c r="O101" s="971"/>
      <c r="P101" s="905">
        <v>9.0</v>
      </c>
      <c r="Q101" s="905">
        <v>9.0</v>
      </c>
      <c r="R101" s="905">
        <v>9.0</v>
      </c>
      <c r="S101" s="905">
        <v>9.0</v>
      </c>
      <c r="T101" s="971"/>
      <c r="U101" s="971"/>
      <c r="V101" s="905">
        <v>9.0</v>
      </c>
      <c r="W101" s="905">
        <v>9.0</v>
      </c>
      <c r="X101" s="905">
        <v>9.0</v>
      </c>
      <c r="Y101" s="905">
        <v>9.0</v>
      </c>
      <c r="Z101" s="905">
        <v>9.0</v>
      </c>
      <c r="AA101" s="971"/>
      <c r="AB101" s="971"/>
      <c r="AC101" s="905">
        <v>9.0</v>
      </c>
      <c r="AD101" s="905">
        <v>9.0</v>
      </c>
      <c r="AE101" s="905">
        <v>9.0</v>
      </c>
      <c r="AF101" s="905">
        <v>9.0</v>
      </c>
      <c r="AG101" s="905">
        <v>9.0</v>
      </c>
      <c r="AH101" s="971"/>
      <c r="AI101" s="971"/>
      <c r="AJ101" s="404">
        <f t="shared" si="16"/>
        <v>16</v>
      </c>
      <c r="AK101" s="237"/>
    </row>
    <row r="102" ht="16.5" customHeight="1">
      <c r="A102" s="1010">
        <v>21.0</v>
      </c>
      <c r="B102" s="1366" t="s">
        <v>800</v>
      </c>
      <c r="C102" s="1261" t="s">
        <v>91</v>
      </c>
      <c r="D102" s="863" t="s">
        <v>792</v>
      </c>
      <c r="E102" s="981"/>
      <c r="F102" s="971"/>
      <c r="G102" s="971"/>
      <c r="H102" s="971"/>
      <c r="I102" s="971"/>
      <c r="J102" s="905">
        <v>9.0</v>
      </c>
      <c r="K102" s="905">
        <v>9.0</v>
      </c>
      <c r="L102" s="905">
        <v>9.0</v>
      </c>
      <c r="M102" s="971"/>
      <c r="N102" s="971"/>
      <c r="O102" s="971"/>
      <c r="P102" s="905">
        <v>9.0</v>
      </c>
      <c r="Q102" s="905">
        <v>9.0</v>
      </c>
      <c r="R102" s="905">
        <v>9.0</v>
      </c>
      <c r="S102" s="905">
        <v>9.0</v>
      </c>
      <c r="T102" s="971"/>
      <c r="U102" s="971"/>
      <c r="V102" s="905">
        <v>9.0</v>
      </c>
      <c r="W102" s="905">
        <v>9.0</v>
      </c>
      <c r="X102" s="905">
        <v>9.0</v>
      </c>
      <c r="Y102" s="905">
        <v>9.0</v>
      </c>
      <c r="Z102" s="905">
        <v>9.0</v>
      </c>
      <c r="AA102" s="971"/>
      <c r="AB102" s="971"/>
      <c r="AC102" s="905">
        <v>9.0</v>
      </c>
      <c r="AD102" s="905">
        <v>9.0</v>
      </c>
      <c r="AE102" s="905">
        <v>9.0</v>
      </c>
      <c r="AF102" s="905">
        <v>9.0</v>
      </c>
      <c r="AG102" s="905">
        <v>9.0</v>
      </c>
      <c r="AH102" s="971"/>
      <c r="AI102" s="971"/>
      <c r="AJ102" s="404">
        <f t="shared" si="16"/>
        <v>17</v>
      </c>
      <c r="AK102" s="237"/>
    </row>
    <row r="103" ht="16.5" customHeight="1">
      <c r="A103" s="1010">
        <v>22.0</v>
      </c>
      <c r="B103" s="1366" t="s">
        <v>821</v>
      </c>
      <c r="C103" s="1261" t="s">
        <v>296</v>
      </c>
      <c r="D103" s="863" t="s">
        <v>792</v>
      </c>
      <c r="E103" s="981"/>
      <c r="F103" s="971"/>
      <c r="G103" s="971"/>
      <c r="H103" s="971"/>
      <c r="I103" s="971"/>
      <c r="J103" s="905">
        <v>9.0</v>
      </c>
      <c r="K103" s="905">
        <v>9.0</v>
      </c>
      <c r="L103" s="905">
        <v>9.0</v>
      </c>
      <c r="M103" s="971"/>
      <c r="N103" s="971"/>
      <c r="O103" s="971"/>
      <c r="P103" s="905">
        <v>9.0</v>
      </c>
      <c r="Q103" s="905">
        <v>9.0</v>
      </c>
      <c r="R103" s="905">
        <v>9.0</v>
      </c>
      <c r="S103" s="905">
        <v>9.0</v>
      </c>
      <c r="T103" s="971"/>
      <c r="U103" s="971"/>
      <c r="V103" s="978"/>
      <c r="W103" s="978"/>
      <c r="X103" s="978"/>
      <c r="Y103" s="978"/>
      <c r="Z103" s="978"/>
      <c r="AA103" s="978"/>
      <c r="AB103" s="978"/>
      <c r="AC103" s="978"/>
      <c r="AD103" s="978"/>
      <c r="AE103" s="978"/>
      <c r="AF103" s="978"/>
      <c r="AG103" s="978"/>
      <c r="AH103" s="978"/>
      <c r="AI103" s="978"/>
      <c r="AJ103" s="404">
        <f t="shared" si="16"/>
        <v>7</v>
      </c>
      <c r="AK103" s="237"/>
    </row>
    <row r="104" ht="16.5" customHeight="1">
      <c r="A104" s="1010">
        <v>23.0</v>
      </c>
      <c r="B104" s="1366" t="s">
        <v>801</v>
      </c>
      <c r="C104" s="1010" t="s">
        <v>867</v>
      </c>
      <c r="D104" s="863" t="s">
        <v>792</v>
      </c>
      <c r="E104" s="981"/>
      <c r="F104" s="971"/>
      <c r="G104" s="971"/>
      <c r="H104" s="971"/>
      <c r="I104" s="971"/>
      <c r="J104" s="905">
        <v>9.0</v>
      </c>
      <c r="K104" s="905">
        <v>9.0</v>
      </c>
      <c r="L104" s="905">
        <v>9.0</v>
      </c>
      <c r="M104" s="971"/>
      <c r="N104" s="971"/>
      <c r="O104" s="971"/>
      <c r="P104" s="905">
        <v>9.0</v>
      </c>
      <c r="Q104" s="905">
        <v>9.0</v>
      </c>
      <c r="R104" s="905">
        <v>9.0</v>
      </c>
      <c r="S104" s="905">
        <v>9.0</v>
      </c>
      <c r="T104" s="971"/>
      <c r="U104" s="971"/>
      <c r="V104" s="905">
        <v>9.0</v>
      </c>
      <c r="W104" s="905">
        <v>9.0</v>
      </c>
      <c r="X104" s="905">
        <v>9.0</v>
      </c>
      <c r="Y104" s="905">
        <v>9.0</v>
      </c>
      <c r="Z104" s="905">
        <v>9.0</v>
      </c>
      <c r="AA104" s="971"/>
      <c r="AB104" s="971"/>
      <c r="AC104" s="905">
        <v>9.0</v>
      </c>
      <c r="AD104" s="905">
        <v>9.0</v>
      </c>
      <c r="AE104" s="905">
        <v>9.0</v>
      </c>
      <c r="AF104" s="905">
        <v>9.0</v>
      </c>
      <c r="AG104" s="905">
        <v>9.0</v>
      </c>
      <c r="AH104" s="971"/>
      <c r="AI104" s="971"/>
      <c r="AJ104" s="404">
        <f t="shared" si="16"/>
        <v>17</v>
      </c>
      <c r="AK104" s="237"/>
    </row>
    <row r="105" ht="16.5" customHeight="1">
      <c r="A105" s="1010">
        <v>24.0</v>
      </c>
      <c r="B105" s="1366" t="s">
        <v>802</v>
      </c>
      <c r="C105" s="1010" t="s">
        <v>757</v>
      </c>
      <c r="D105" s="863" t="s">
        <v>792</v>
      </c>
      <c r="E105" s="981"/>
      <c r="F105" s="971"/>
      <c r="G105" s="971"/>
      <c r="H105" s="971"/>
      <c r="I105" s="971"/>
      <c r="J105" s="905">
        <v>9.0</v>
      </c>
      <c r="K105" s="905">
        <v>9.0</v>
      </c>
      <c r="L105" s="905">
        <v>9.0</v>
      </c>
      <c r="M105" s="971"/>
      <c r="N105" s="971"/>
      <c r="O105" s="971"/>
      <c r="P105" s="905">
        <v>9.0</v>
      </c>
      <c r="Q105" s="905">
        <v>9.0</v>
      </c>
      <c r="R105" s="905">
        <v>9.0</v>
      </c>
      <c r="S105" s="905">
        <v>9.0</v>
      </c>
      <c r="T105" s="971"/>
      <c r="U105" s="971"/>
      <c r="V105" s="905">
        <v>9.0</v>
      </c>
      <c r="W105" s="905">
        <v>9.0</v>
      </c>
      <c r="X105" s="905">
        <v>9.0</v>
      </c>
      <c r="Y105" s="905">
        <v>9.0</v>
      </c>
      <c r="Z105" s="905">
        <v>9.0</v>
      </c>
      <c r="AA105" s="971"/>
      <c r="AB105" s="971"/>
      <c r="AC105" s="905">
        <v>9.0</v>
      </c>
      <c r="AD105" s="905">
        <v>9.0</v>
      </c>
      <c r="AE105" s="905">
        <v>9.0</v>
      </c>
      <c r="AF105" s="905">
        <v>9.0</v>
      </c>
      <c r="AG105" s="905">
        <v>9.0</v>
      </c>
      <c r="AH105" s="971"/>
      <c r="AI105" s="971"/>
      <c r="AJ105" s="404">
        <f t="shared" si="16"/>
        <v>17</v>
      </c>
      <c r="AK105" s="237"/>
    </row>
    <row r="106" ht="16.5" customHeight="1">
      <c r="A106" s="1010">
        <v>25.0</v>
      </c>
      <c r="B106" s="1366" t="s">
        <v>803</v>
      </c>
      <c r="C106" s="1264" t="s">
        <v>769</v>
      </c>
      <c r="D106" s="863" t="s">
        <v>792</v>
      </c>
      <c r="E106" s="981"/>
      <c r="F106" s="971"/>
      <c r="G106" s="971"/>
      <c r="H106" s="971"/>
      <c r="I106" s="971"/>
      <c r="J106" s="905">
        <v>9.0</v>
      </c>
      <c r="K106" s="905">
        <v>9.0</v>
      </c>
      <c r="L106" s="905">
        <v>9.0</v>
      </c>
      <c r="M106" s="971"/>
      <c r="N106" s="971"/>
      <c r="O106" s="971"/>
      <c r="P106" s="905">
        <v>9.0</v>
      </c>
      <c r="Q106" s="905">
        <v>9.0</v>
      </c>
      <c r="R106" s="905">
        <v>9.0</v>
      </c>
      <c r="S106" s="905">
        <v>9.0</v>
      </c>
      <c r="T106" s="971"/>
      <c r="U106" s="971"/>
      <c r="V106" s="905">
        <v>9.0</v>
      </c>
      <c r="W106" s="905">
        <v>9.0</v>
      </c>
      <c r="X106" s="905">
        <v>9.0</v>
      </c>
      <c r="Y106" s="905">
        <v>9.0</v>
      </c>
      <c r="Z106" s="905">
        <v>9.0</v>
      </c>
      <c r="AA106" s="971"/>
      <c r="AB106" s="971"/>
      <c r="AC106" s="905">
        <v>9.0</v>
      </c>
      <c r="AD106" s="905">
        <v>9.0</v>
      </c>
      <c r="AE106" s="905">
        <v>9.0</v>
      </c>
      <c r="AF106" s="905">
        <v>9.0</v>
      </c>
      <c r="AG106" s="905">
        <v>9.0</v>
      </c>
      <c r="AH106" s="971"/>
      <c r="AI106" s="971"/>
      <c r="AJ106" s="404">
        <f t="shared" si="16"/>
        <v>17</v>
      </c>
      <c r="AK106" s="237"/>
    </row>
    <row r="107" ht="16.5" customHeight="1">
      <c r="A107" s="1010">
        <v>26.0</v>
      </c>
      <c r="B107" s="1366" t="s">
        <v>805</v>
      </c>
      <c r="C107" s="1010" t="s">
        <v>930</v>
      </c>
      <c r="D107" s="863" t="s">
        <v>792</v>
      </c>
      <c r="E107" s="981"/>
      <c r="F107" s="971"/>
      <c r="G107" s="971"/>
      <c r="H107" s="971"/>
      <c r="I107" s="971"/>
      <c r="J107" s="905">
        <v>9.0</v>
      </c>
      <c r="K107" s="905">
        <v>9.0</v>
      </c>
      <c r="L107" s="905">
        <v>9.0</v>
      </c>
      <c r="M107" s="971"/>
      <c r="N107" s="971"/>
      <c r="O107" s="971"/>
      <c r="P107" s="905">
        <v>9.0</v>
      </c>
      <c r="Q107" s="905">
        <v>9.0</v>
      </c>
      <c r="R107" s="905">
        <v>9.0</v>
      </c>
      <c r="S107" s="905">
        <v>9.0</v>
      </c>
      <c r="T107" s="971"/>
      <c r="U107" s="971"/>
      <c r="V107" s="905">
        <v>9.0</v>
      </c>
      <c r="W107" s="905">
        <v>9.0</v>
      </c>
      <c r="X107" s="905">
        <v>9.0</v>
      </c>
      <c r="Y107" s="905">
        <v>9.0</v>
      </c>
      <c r="Z107" s="905">
        <v>9.0</v>
      </c>
      <c r="AA107" s="971"/>
      <c r="AB107" s="971"/>
      <c r="AC107" s="905">
        <v>9.0</v>
      </c>
      <c r="AD107" s="905">
        <v>9.0</v>
      </c>
      <c r="AE107" s="905">
        <v>9.0</v>
      </c>
      <c r="AF107" s="905">
        <v>9.0</v>
      </c>
      <c r="AG107" s="905">
        <v>9.0</v>
      </c>
      <c r="AH107" s="971"/>
      <c r="AI107" s="971"/>
      <c r="AJ107" s="404">
        <f t="shared" si="16"/>
        <v>17</v>
      </c>
      <c r="AK107" s="237"/>
    </row>
    <row r="108" ht="16.5" customHeight="1">
      <c r="A108" s="1010">
        <v>27.0</v>
      </c>
      <c r="B108" s="1366" t="s">
        <v>807</v>
      </c>
      <c r="C108" s="1261" t="s">
        <v>297</v>
      </c>
      <c r="D108" s="863" t="s">
        <v>792</v>
      </c>
      <c r="E108" s="981"/>
      <c r="F108" s="971"/>
      <c r="G108" s="971"/>
      <c r="H108" s="971"/>
      <c r="I108" s="971"/>
      <c r="J108" s="905">
        <v>9.0</v>
      </c>
      <c r="K108" s="905">
        <v>9.0</v>
      </c>
      <c r="L108" s="905">
        <v>9.0</v>
      </c>
      <c r="M108" s="971"/>
      <c r="N108" s="971"/>
      <c r="O108" s="971"/>
      <c r="P108" s="905">
        <v>9.0</v>
      </c>
      <c r="Q108" s="905">
        <v>9.0</v>
      </c>
      <c r="R108" s="905">
        <v>9.0</v>
      </c>
      <c r="S108" s="905">
        <v>9.0</v>
      </c>
      <c r="T108" s="971"/>
      <c r="U108" s="971"/>
      <c r="V108" s="905">
        <v>9.0</v>
      </c>
      <c r="W108" s="905">
        <v>9.0</v>
      </c>
      <c r="X108" s="905">
        <v>9.0</v>
      </c>
      <c r="Y108" s="905">
        <v>9.0</v>
      </c>
      <c r="Z108" s="905">
        <v>9.0</v>
      </c>
      <c r="AA108" s="971"/>
      <c r="AB108" s="971"/>
      <c r="AC108" s="905">
        <v>9.0</v>
      </c>
      <c r="AD108" s="905">
        <v>9.0</v>
      </c>
      <c r="AE108" s="905">
        <v>9.0</v>
      </c>
      <c r="AF108" s="905">
        <v>9.0</v>
      </c>
      <c r="AG108" s="905">
        <v>9.0</v>
      </c>
      <c r="AH108" s="971"/>
      <c r="AI108" s="971"/>
      <c r="AJ108" s="404">
        <f t="shared" si="16"/>
        <v>17</v>
      </c>
      <c r="AK108" s="237"/>
    </row>
    <row r="109" ht="16.5" customHeight="1">
      <c r="A109" s="1010">
        <v>28.0</v>
      </c>
      <c r="B109" s="1366" t="s">
        <v>907</v>
      </c>
      <c r="C109" s="861" t="s">
        <v>941</v>
      </c>
      <c r="D109" s="863" t="s">
        <v>792</v>
      </c>
      <c r="E109" s="981"/>
      <c r="F109" s="971"/>
      <c r="G109" s="971"/>
      <c r="H109" s="971"/>
      <c r="I109" s="971"/>
      <c r="J109" s="905">
        <v>9.0</v>
      </c>
      <c r="K109" s="905">
        <v>9.0</v>
      </c>
      <c r="L109" s="905">
        <v>9.0</v>
      </c>
      <c r="M109" s="971"/>
      <c r="N109" s="971"/>
      <c r="O109" s="971"/>
      <c r="P109" s="905">
        <v>9.0</v>
      </c>
      <c r="Q109" s="905">
        <v>9.0</v>
      </c>
      <c r="R109" s="905">
        <v>9.0</v>
      </c>
      <c r="S109" s="905">
        <v>9.0</v>
      </c>
      <c r="T109" s="971"/>
      <c r="U109" s="971"/>
      <c r="V109" s="905">
        <v>9.0</v>
      </c>
      <c r="W109" s="905">
        <v>9.0</v>
      </c>
      <c r="X109" s="905">
        <v>9.0</v>
      </c>
      <c r="Y109" s="905">
        <v>9.0</v>
      </c>
      <c r="Z109" s="905">
        <v>9.0</v>
      </c>
      <c r="AA109" s="971"/>
      <c r="AB109" s="971"/>
      <c r="AC109" s="905">
        <v>9.0</v>
      </c>
      <c r="AD109" s="905">
        <v>9.0</v>
      </c>
      <c r="AE109" s="905">
        <v>9.0</v>
      </c>
      <c r="AF109" s="905">
        <v>9.0</v>
      </c>
      <c r="AG109" s="905">
        <v>9.0</v>
      </c>
      <c r="AH109" s="971"/>
      <c r="AI109" s="971"/>
      <c r="AJ109" s="404">
        <f t="shared" si="16"/>
        <v>17</v>
      </c>
      <c r="AK109" s="237"/>
    </row>
    <row r="110" ht="16.5" customHeight="1">
      <c r="A110" s="1010">
        <v>29.0</v>
      </c>
      <c r="B110" s="1366" t="s">
        <v>808</v>
      </c>
      <c r="C110" s="1265" t="s">
        <v>119</v>
      </c>
      <c r="D110" s="863" t="s">
        <v>792</v>
      </c>
      <c r="E110" s="981"/>
      <c r="F110" s="971"/>
      <c r="G110" s="971"/>
      <c r="H110" s="971"/>
      <c r="I110" s="971"/>
      <c r="J110" s="905">
        <v>9.0</v>
      </c>
      <c r="K110" s="905">
        <v>9.0</v>
      </c>
      <c r="L110" s="905">
        <v>9.0</v>
      </c>
      <c r="M110" s="971"/>
      <c r="N110" s="971"/>
      <c r="O110" s="971"/>
      <c r="P110" s="905">
        <v>9.0</v>
      </c>
      <c r="Q110" s="905">
        <v>9.0</v>
      </c>
      <c r="R110" s="905">
        <v>9.0</v>
      </c>
      <c r="S110" s="905">
        <v>9.0</v>
      </c>
      <c r="T110" s="971"/>
      <c r="U110" s="971"/>
      <c r="V110" s="905">
        <v>9.0</v>
      </c>
      <c r="W110" s="905">
        <v>9.0</v>
      </c>
      <c r="X110" s="905">
        <v>9.0</v>
      </c>
      <c r="Y110" s="905">
        <v>9.0</v>
      </c>
      <c r="Z110" s="905">
        <v>9.0</v>
      </c>
      <c r="AA110" s="971"/>
      <c r="AB110" s="971"/>
      <c r="AC110" s="905">
        <v>9.0</v>
      </c>
      <c r="AD110" s="905">
        <v>9.0</v>
      </c>
      <c r="AE110" s="905">
        <v>9.0</v>
      </c>
      <c r="AF110" s="905">
        <v>9.0</v>
      </c>
      <c r="AG110" s="905">
        <v>9.0</v>
      </c>
      <c r="AH110" s="971"/>
      <c r="AI110" s="971"/>
      <c r="AJ110" s="404">
        <f t="shared" si="16"/>
        <v>17</v>
      </c>
      <c r="AK110" s="237"/>
    </row>
    <row r="111" ht="16.5" customHeight="1">
      <c r="A111" s="1010">
        <v>30.0</v>
      </c>
      <c r="B111" s="1366" t="s">
        <v>809</v>
      </c>
      <c r="C111" s="1261" t="s">
        <v>810</v>
      </c>
      <c r="D111" s="863" t="s">
        <v>792</v>
      </c>
      <c r="E111" s="981"/>
      <c r="F111" s="971"/>
      <c r="G111" s="971"/>
      <c r="H111" s="971"/>
      <c r="I111" s="971"/>
      <c r="J111" s="905">
        <v>9.0</v>
      </c>
      <c r="K111" s="905">
        <v>9.0</v>
      </c>
      <c r="L111" s="905">
        <v>9.0</v>
      </c>
      <c r="M111" s="971"/>
      <c r="N111" s="971"/>
      <c r="O111" s="971"/>
      <c r="P111" s="905">
        <v>9.0</v>
      </c>
      <c r="Q111" s="905">
        <v>9.0</v>
      </c>
      <c r="R111" s="905">
        <v>9.0</v>
      </c>
      <c r="S111" s="905">
        <v>9.0</v>
      </c>
      <c r="T111" s="971"/>
      <c r="U111" s="971"/>
      <c r="V111" s="905">
        <v>9.0</v>
      </c>
      <c r="W111" s="905">
        <v>9.0</v>
      </c>
      <c r="X111" s="905">
        <v>9.0</v>
      </c>
      <c r="Y111" s="905">
        <v>9.0</v>
      </c>
      <c r="Z111" s="905">
        <v>9.0</v>
      </c>
      <c r="AA111" s="925"/>
      <c r="AB111" s="925"/>
      <c r="AC111" s="925"/>
      <c r="AD111" s="925"/>
      <c r="AE111" s="925"/>
      <c r="AF111" s="925"/>
      <c r="AG111" s="925"/>
      <c r="AH111" s="925"/>
      <c r="AI111" s="925"/>
      <c r="AJ111" s="404">
        <f t="shared" si="16"/>
        <v>12</v>
      </c>
      <c r="AK111" s="237"/>
    </row>
    <row r="112" ht="16.5" customHeight="1">
      <c r="A112" s="1010">
        <v>31.0</v>
      </c>
      <c r="B112" s="1366" t="s">
        <v>811</v>
      </c>
      <c r="C112" s="1261" t="s">
        <v>741</v>
      </c>
      <c r="D112" s="863" t="s">
        <v>792</v>
      </c>
      <c r="E112" s="981"/>
      <c r="F112" s="971"/>
      <c r="G112" s="971"/>
      <c r="H112" s="971"/>
      <c r="I112" s="971"/>
      <c r="J112" s="905">
        <v>9.0</v>
      </c>
      <c r="K112" s="905">
        <v>9.0</v>
      </c>
      <c r="L112" s="905">
        <v>9.0</v>
      </c>
      <c r="M112" s="971"/>
      <c r="N112" s="971"/>
      <c r="O112" s="971"/>
      <c r="P112" s="905">
        <v>9.0</v>
      </c>
      <c r="Q112" s="905">
        <v>9.0</v>
      </c>
      <c r="R112" s="905">
        <v>9.0</v>
      </c>
      <c r="S112" s="905">
        <v>9.0</v>
      </c>
      <c r="T112" s="971"/>
      <c r="U112" s="971"/>
      <c r="V112" s="905">
        <v>9.0</v>
      </c>
      <c r="W112" s="905">
        <v>9.0</v>
      </c>
      <c r="X112" s="905">
        <v>9.0</v>
      </c>
      <c r="Y112" s="905">
        <v>9.0</v>
      </c>
      <c r="Z112" s="905">
        <v>9.0</v>
      </c>
      <c r="AA112" s="971"/>
      <c r="AB112" s="971"/>
      <c r="AC112" s="905">
        <v>9.0</v>
      </c>
      <c r="AD112" s="905">
        <v>9.0</v>
      </c>
      <c r="AE112" s="905">
        <v>9.0</v>
      </c>
      <c r="AF112" s="905">
        <v>9.0</v>
      </c>
      <c r="AG112" s="905">
        <v>9.0</v>
      </c>
      <c r="AH112" s="971"/>
      <c r="AI112" s="971"/>
      <c r="AJ112" s="404">
        <f t="shared" si="16"/>
        <v>17</v>
      </c>
      <c r="AK112" s="237"/>
    </row>
    <row r="113" ht="16.5" customHeight="1">
      <c r="A113" s="1010">
        <v>32.0</v>
      </c>
      <c r="B113" s="1366" t="s">
        <v>814</v>
      </c>
      <c r="C113" s="1261" t="s">
        <v>815</v>
      </c>
      <c r="D113" s="863" t="s">
        <v>792</v>
      </c>
      <c r="E113" s="981"/>
      <c r="F113" s="971"/>
      <c r="G113" s="971"/>
      <c r="H113" s="971"/>
      <c r="I113" s="971"/>
      <c r="J113" s="905">
        <v>9.0</v>
      </c>
      <c r="K113" s="905">
        <v>9.0</v>
      </c>
      <c r="L113" s="905">
        <v>9.0</v>
      </c>
      <c r="M113" s="971"/>
      <c r="N113" s="971"/>
      <c r="O113" s="971"/>
      <c r="P113" s="905">
        <v>9.0</v>
      </c>
      <c r="Q113" s="905">
        <v>9.0</v>
      </c>
      <c r="R113" s="905">
        <v>9.0</v>
      </c>
      <c r="S113" s="905">
        <v>9.0</v>
      </c>
      <c r="T113" s="971"/>
      <c r="U113" s="971"/>
      <c r="V113" s="905">
        <v>9.0</v>
      </c>
      <c r="W113" s="905">
        <v>9.0</v>
      </c>
      <c r="X113" s="905">
        <v>9.0</v>
      </c>
      <c r="Y113" s="905">
        <v>9.0</v>
      </c>
      <c r="Z113" s="905">
        <v>9.0</v>
      </c>
      <c r="AA113" s="971"/>
      <c r="AB113" s="971"/>
      <c r="AC113" s="905">
        <v>9.0</v>
      </c>
      <c r="AD113" s="905">
        <v>9.0</v>
      </c>
      <c r="AE113" s="905">
        <v>9.0</v>
      </c>
      <c r="AF113" s="905">
        <v>9.0</v>
      </c>
      <c r="AG113" s="905">
        <v>9.0</v>
      </c>
      <c r="AH113" s="971"/>
      <c r="AI113" s="971"/>
      <c r="AJ113" s="404">
        <f t="shared" si="16"/>
        <v>17</v>
      </c>
      <c r="AK113" s="237"/>
    </row>
    <row r="114" ht="16.5" customHeight="1">
      <c r="A114" s="1010">
        <v>33.0</v>
      </c>
      <c r="B114" s="1366" t="s">
        <v>812</v>
      </c>
      <c r="C114" s="1010" t="s">
        <v>140</v>
      </c>
      <c r="D114" s="863" t="s">
        <v>792</v>
      </c>
      <c r="E114" s="981"/>
      <c r="F114" s="971"/>
      <c r="G114" s="971"/>
      <c r="H114" s="971"/>
      <c r="I114" s="971"/>
      <c r="J114" s="905">
        <v>9.0</v>
      </c>
      <c r="K114" s="905">
        <v>9.0</v>
      </c>
      <c r="L114" s="905">
        <v>9.0</v>
      </c>
      <c r="M114" s="971"/>
      <c r="N114" s="971"/>
      <c r="O114" s="971"/>
      <c r="P114" s="905">
        <v>9.0</v>
      </c>
      <c r="Q114" s="905">
        <v>9.0</v>
      </c>
      <c r="R114" s="905">
        <v>9.0</v>
      </c>
      <c r="S114" s="905">
        <v>9.0</v>
      </c>
      <c r="T114" s="971"/>
      <c r="U114" s="971"/>
      <c r="V114" s="905">
        <v>9.0</v>
      </c>
      <c r="W114" s="905">
        <v>9.0</v>
      </c>
      <c r="X114" s="905">
        <v>9.0</v>
      </c>
      <c r="Y114" s="905">
        <v>9.0</v>
      </c>
      <c r="Z114" s="905">
        <v>9.0</v>
      </c>
      <c r="AA114" s="971"/>
      <c r="AB114" s="971"/>
      <c r="AC114" s="905">
        <v>9.0</v>
      </c>
      <c r="AD114" s="905">
        <v>9.0</v>
      </c>
      <c r="AE114" s="905">
        <v>9.0</v>
      </c>
      <c r="AF114" s="905">
        <v>9.0</v>
      </c>
      <c r="AG114" s="905">
        <v>9.0</v>
      </c>
      <c r="AH114" s="971"/>
      <c r="AI114" s="971"/>
      <c r="AJ114" s="404">
        <f t="shared" si="16"/>
        <v>17</v>
      </c>
      <c r="AK114" s="237"/>
    </row>
    <row r="115" ht="16.5" customHeight="1">
      <c r="A115" s="1010">
        <v>34.0</v>
      </c>
      <c r="B115" s="1366" t="s">
        <v>813</v>
      </c>
      <c r="C115" s="1010" t="s">
        <v>286</v>
      </c>
      <c r="D115" s="863" t="s">
        <v>792</v>
      </c>
      <c r="E115" s="981"/>
      <c r="F115" s="971"/>
      <c r="G115" s="971"/>
      <c r="H115" s="971"/>
      <c r="I115" s="971"/>
      <c r="J115" s="905">
        <v>9.0</v>
      </c>
      <c r="K115" s="905">
        <v>9.0</v>
      </c>
      <c r="L115" s="905">
        <v>9.0</v>
      </c>
      <c r="M115" s="971"/>
      <c r="N115" s="971"/>
      <c r="O115" s="971"/>
      <c r="P115" s="905">
        <v>9.0</v>
      </c>
      <c r="Q115" s="905">
        <v>9.0</v>
      </c>
      <c r="R115" s="905">
        <v>9.0</v>
      </c>
      <c r="S115" s="905">
        <v>9.0</v>
      </c>
      <c r="T115" s="971"/>
      <c r="U115" s="971"/>
      <c r="V115" s="905">
        <v>9.0</v>
      </c>
      <c r="W115" s="905">
        <v>9.0</v>
      </c>
      <c r="X115" s="905">
        <v>9.0</v>
      </c>
      <c r="Y115" s="905">
        <v>9.0</v>
      </c>
      <c r="Z115" s="905">
        <v>9.0</v>
      </c>
      <c r="AA115" s="971"/>
      <c r="AB115" s="971"/>
      <c r="AC115" s="905">
        <v>9.0</v>
      </c>
      <c r="AD115" s="905">
        <v>9.0</v>
      </c>
      <c r="AE115" s="905">
        <v>9.0</v>
      </c>
      <c r="AF115" s="905">
        <v>9.0</v>
      </c>
      <c r="AG115" s="905">
        <v>9.0</v>
      </c>
      <c r="AH115" s="971"/>
      <c r="AI115" s="971"/>
      <c r="AJ115" s="404">
        <f t="shared" si="16"/>
        <v>17</v>
      </c>
      <c r="AK115" s="237"/>
    </row>
    <row r="116" ht="16.5" customHeight="1">
      <c r="A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1162"/>
      <c r="V116" s="1162"/>
      <c r="W116" s="89"/>
      <c r="X116" s="89"/>
      <c r="Y116" s="89"/>
      <c r="Z116" s="89"/>
      <c r="AA116" s="1163"/>
      <c r="AB116" s="1163"/>
      <c r="AC116" s="1163"/>
      <c r="AD116" s="89"/>
      <c r="AE116" s="89"/>
      <c r="AF116" s="89"/>
      <c r="AG116" s="89"/>
      <c r="AH116" s="89"/>
      <c r="AI116" s="89"/>
      <c r="AJ116" s="89"/>
      <c r="AK116" s="89"/>
    </row>
    <row r="117" ht="16.5" customHeight="1">
      <c r="A117" s="19">
        <v>1.0</v>
      </c>
      <c r="B117" s="1372" t="s">
        <v>909</v>
      </c>
      <c r="C117" s="1373"/>
      <c r="D117" s="863" t="s">
        <v>792</v>
      </c>
      <c r="E117" s="971"/>
      <c r="F117" s="971"/>
      <c r="G117" s="971"/>
      <c r="H117" s="971"/>
      <c r="I117" s="971"/>
      <c r="J117" s="905">
        <v>9.0</v>
      </c>
      <c r="K117" s="905">
        <v>9.0</v>
      </c>
      <c r="L117" s="905">
        <v>9.0</v>
      </c>
      <c r="M117" s="971"/>
      <c r="N117" s="971"/>
      <c r="O117" s="971"/>
      <c r="P117" s="905">
        <v>9.0</v>
      </c>
      <c r="Q117" s="905">
        <v>9.0</v>
      </c>
      <c r="R117" s="905">
        <v>9.0</v>
      </c>
      <c r="S117" s="905">
        <v>9.0</v>
      </c>
      <c r="T117" s="971"/>
      <c r="U117" s="971"/>
      <c r="V117" s="905">
        <v>9.0</v>
      </c>
      <c r="W117" s="905">
        <v>9.0</v>
      </c>
      <c r="X117" s="905">
        <v>9.0</v>
      </c>
      <c r="Y117" s="905">
        <v>9.0</v>
      </c>
      <c r="Z117" s="905">
        <v>9.0</v>
      </c>
      <c r="AA117" s="971"/>
      <c r="AB117" s="971"/>
      <c r="AC117" s="905">
        <v>9.0</v>
      </c>
      <c r="AD117" s="905">
        <v>9.0</v>
      </c>
      <c r="AE117" s="905">
        <v>9.0</v>
      </c>
      <c r="AF117" s="905">
        <v>9.0</v>
      </c>
      <c r="AG117" s="905">
        <v>9.0</v>
      </c>
      <c r="AH117" s="971"/>
      <c r="AI117" s="971"/>
      <c r="AJ117" s="89"/>
      <c r="AK117" s="89"/>
    </row>
    <row r="118" ht="16.5" customHeight="1">
      <c r="A118" s="807">
        <v>2.0</v>
      </c>
      <c r="B118" s="1372" t="s">
        <v>911</v>
      </c>
      <c r="C118" s="1373"/>
      <c r="D118" s="863" t="s">
        <v>792</v>
      </c>
      <c r="E118" s="971"/>
      <c r="F118" s="971"/>
      <c r="G118" s="971"/>
      <c r="H118" s="971"/>
      <c r="I118" s="971"/>
      <c r="J118" s="905">
        <v>9.0</v>
      </c>
      <c r="K118" s="905">
        <v>9.0</v>
      </c>
      <c r="L118" s="905">
        <v>9.0</v>
      </c>
      <c r="M118" s="971"/>
      <c r="N118" s="971"/>
      <c r="O118" s="971"/>
      <c r="P118" s="905">
        <v>9.0</v>
      </c>
      <c r="Q118" s="905">
        <v>9.0</v>
      </c>
      <c r="R118" s="905">
        <v>9.0</v>
      </c>
      <c r="S118" s="905">
        <v>9.0</v>
      </c>
      <c r="T118" s="971"/>
      <c r="U118" s="971"/>
      <c r="V118" s="905">
        <v>9.0</v>
      </c>
      <c r="W118" s="905">
        <v>9.0</v>
      </c>
      <c r="X118" s="905">
        <v>9.0</v>
      </c>
      <c r="Y118" s="905">
        <v>9.0</v>
      </c>
      <c r="Z118" s="905">
        <v>9.0</v>
      </c>
      <c r="AA118" s="971"/>
      <c r="AB118" s="971"/>
      <c r="AC118" s="905">
        <v>9.0</v>
      </c>
      <c r="AD118" s="905">
        <v>9.0</v>
      </c>
      <c r="AE118" s="905">
        <v>9.0</v>
      </c>
      <c r="AF118" s="905">
        <v>9.0</v>
      </c>
      <c r="AG118" s="905">
        <v>9.0</v>
      </c>
      <c r="AH118" s="971"/>
      <c r="AI118" s="971"/>
      <c r="AJ118" s="89"/>
      <c r="AK118" s="89"/>
    </row>
    <row r="119" ht="16.5" customHeight="1">
      <c r="A119" s="19">
        <v>3.0</v>
      </c>
      <c r="B119" s="1372" t="s">
        <v>913</v>
      </c>
      <c r="C119" s="1373"/>
      <c r="D119" s="863" t="s">
        <v>792</v>
      </c>
      <c r="E119" s="971"/>
      <c r="F119" s="971"/>
      <c r="G119" s="971"/>
      <c r="H119" s="971"/>
      <c r="I119" s="971"/>
      <c r="J119" s="905">
        <v>9.0</v>
      </c>
      <c r="K119" s="905">
        <v>9.0</v>
      </c>
      <c r="L119" s="905">
        <v>9.0</v>
      </c>
      <c r="M119" s="971"/>
      <c r="N119" s="971"/>
      <c r="O119" s="971"/>
      <c r="P119" s="905">
        <v>9.0</v>
      </c>
      <c r="Q119" s="905">
        <v>9.0</v>
      </c>
      <c r="R119" s="905">
        <v>9.0</v>
      </c>
      <c r="S119" s="905">
        <v>9.0</v>
      </c>
      <c r="T119" s="971"/>
      <c r="U119" s="971"/>
      <c r="V119" s="905">
        <v>9.0</v>
      </c>
      <c r="W119" s="905">
        <v>9.0</v>
      </c>
      <c r="X119" s="905">
        <v>9.0</v>
      </c>
      <c r="Y119" s="905">
        <v>9.0</v>
      </c>
      <c r="Z119" s="905">
        <v>9.0</v>
      </c>
      <c r="AA119" s="971"/>
      <c r="AB119" s="971"/>
      <c r="AC119" s="905">
        <v>9.0</v>
      </c>
      <c r="AD119" s="905">
        <v>9.0</v>
      </c>
      <c r="AE119" s="905">
        <v>9.0</v>
      </c>
      <c r="AF119" s="905">
        <v>9.0</v>
      </c>
      <c r="AG119" s="905">
        <v>9.0</v>
      </c>
      <c r="AH119" s="971"/>
      <c r="AI119" s="971"/>
      <c r="AJ119" s="89"/>
      <c r="AK119" s="89"/>
    </row>
    <row r="120" ht="16.5" customHeight="1">
      <c r="A120" s="807">
        <v>4.0</v>
      </c>
      <c r="B120" s="1372" t="s">
        <v>914</v>
      </c>
      <c r="C120" s="1373"/>
      <c r="D120" s="930"/>
      <c r="E120" s="971"/>
      <c r="F120" s="971"/>
      <c r="G120" s="971"/>
      <c r="H120" s="971"/>
      <c r="I120" s="971"/>
      <c r="J120" s="905">
        <v>9.0</v>
      </c>
      <c r="K120" s="905">
        <v>9.0</v>
      </c>
      <c r="L120" s="905">
        <v>9.0</v>
      </c>
      <c r="M120" s="971"/>
      <c r="N120" s="971"/>
      <c r="O120" s="971"/>
      <c r="P120" s="905">
        <v>9.0</v>
      </c>
      <c r="Q120" s="905">
        <v>9.0</v>
      </c>
      <c r="R120" s="905">
        <v>9.0</v>
      </c>
      <c r="S120" s="905">
        <v>9.0</v>
      </c>
      <c r="T120" s="971"/>
      <c r="U120" s="971"/>
      <c r="V120" s="905">
        <v>9.0</v>
      </c>
      <c r="W120" s="905">
        <v>9.0</v>
      </c>
      <c r="X120" s="905">
        <v>9.0</v>
      </c>
      <c r="Y120" s="905">
        <v>9.0</v>
      </c>
      <c r="Z120" s="905">
        <v>9.0</v>
      </c>
      <c r="AA120" s="971"/>
      <c r="AB120" s="971"/>
      <c r="AC120" s="905">
        <v>9.0</v>
      </c>
      <c r="AD120" s="905">
        <v>9.0</v>
      </c>
      <c r="AE120" s="905">
        <v>9.0</v>
      </c>
      <c r="AF120" s="905">
        <v>9.0</v>
      </c>
      <c r="AG120" s="905">
        <v>9.0</v>
      </c>
      <c r="AH120" s="971"/>
      <c r="AI120" s="971"/>
      <c r="AJ120" s="89"/>
      <c r="AK120" s="89"/>
    </row>
    <row r="121" ht="16.5" customHeight="1">
      <c r="A121" s="19">
        <v>5.0</v>
      </c>
      <c r="B121" s="1372" t="s">
        <v>915</v>
      </c>
      <c r="C121" s="1373"/>
      <c r="D121" s="863" t="s">
        <v>792</v>
      </c>
      <c r="E121" s="971"/>
      <c r="F121" s="971"/>
      <c r="G121" s="971"/>
      <c r="H121" s="971"/>
      <c r="I121" s="971"/>
      <c r="J121" s="905">
        <v>9.0</v>
      </c>
      <c r="K121" s="905">
        <v>9.0</v>
      </c>
      <c r="L121" s="905">
        <v>9.0</v>
      </c>
      <c r="M121" s="971"/>
      <c r="N121" s="971"/>
      <c r="O121" s="971"/>
      <c r="P121" s="905">
        <v>9.0</v>
      </c>
      <c r="Q121" s="905">
        <v>9.0</v>
      </c>
      <c r="R121" s="905">
        <v>9.0</v>
      </c>
      <c r="S121" s="905">
        <v>9.0</v>
      </c>
      <c r="T121" s="971"/>
      <c r="U121" s="971"/>
      <c r="V121" s="905">
        <v>9.0</v>
      </c>
      <c r="W121" s="905">
        <v>9.0</v>
      </c>
      <c r="X121" s="905">
        <v>9.0</v>
      </c>
      <c r="Y121" s="905">
        <v>9.0</v>
      </c>
      <c r="Z121" s="905">
        <v>9.0</v>
      </c>
      <c r="AA121" s="971"/>
      <c r="AB121" s="971"/>
      <c r="AC121" s="905">
        <v>9.0</v>
      </c>
      <c r="AD121" s="905">
        <v>9.0</v>
      </c>
      <c r="AE121" s="905">
        <v>9.0</v>
      </c>
      <c r="AF121" s="905">
        <v>9.0</v>
      </c>
      <c r="AG121" s="905">
        <v>9.0</v>
      </c>
      <c r="AH121" s="971"/>
      <c r="AI121" s="971"/>
      <c r="AJ121" s="89"/>
      <c r="AK121" s="89"/>
    </row>
    <row r="122" ht="16.5" customHeight="1">
      <c r="A122" s="807">
        <v>6.0</v>
      </c>
      <c r="B122" s="1372" t="s">
        <v>916</v>
      </c>
      <c r="C122" s="1373"/>
      <c r="D122" s="930"/>
      <c r="E122" s="971"/>
      <c r="F122" s="971"/>
      <c r="G122" s="971"/>
      <c r="H122" s="971"/>
      <c r="I122" s="971"/>
      <c r="J122" s="905">
        <v>9.0</v>
      </c>
      <c r="K122" s="905">
        <v>9.0</v>
      </c>
      <c r="L122" s="905">
        <v>9.0</v>
      </c>
      <c r="M122" s="971"/>
      <c r="N122" s="971"/>
      <c r="O122" s="971"/>
      <c r="P122" s="905">
        <v>9.0</v>
      </c>
      <c r="Q122" s="905">
        <v>9.0</v>
      </c>
      <c r="R122" s="905">
        <v>9.0</v>
      </c>
      <c r="S122" s="905">
        <v>9.0</v>
      </c>
      <c r="T122" s="971"/>
      <c r="U122" s="971"/>
      <c r="V122" s="905">
        <v>9.0</v>
      </c>
      <c r="W122" s="905">
        <v>9.0</v>
      </c>
      <c r="X122" s="905">
        <v>9.0</v>
      </c>
      <c r="Y122" s="905">
        <v>9.0</v>
      </c>
      <c r="Z122" s="905">
        <v>9.0</v>
      </c>
      <c r="AA122" s="971"/>
      <c r="AB122" s="971"/>
      <c r="AC122" s="905">
        <v>9.0</v>
      </c>
      <c r="AD122" s="905">
        <v>9.0</v>
      </c>
      <c r="AE122" s="905">
        <v>9.0</v>
      </c>
      <c r="AF122" s="905">
        <v>9.0</v>
      </c>
      <c r="AG122" s="905">
        <v>9.0</v>
      </c>
      <c r="AH122" s="971"/>
      <c r="AI122" s="971"/>
      <c r="AJ122" s="89"/>
      <c r="AK122" s="89"/>
    </row>
    <row r="123" ht="16.5" customHeight="1">
      <c r="A123" s="19">
        <v>7.0</v>
      </c>
      <c r="B123" s="1464" t="s">
        <v>917</v>
      </c>
      <c r="C123" s="1373"/>
      <c r="D123" s="863" t="s">
        <v>792</v>
      </c>
      <c r="E123" s="971"/>
      <c r="F123" s="971"/>
      <c r="G123" s="971"/>
      <c r="H123" s="971"/>
      <c r="I123" s="971"/>
      <c r="J123" s="905">
        <v>9.0</v>
      </c>
      <c r="K123" s="905">
        <v>9.0</v>
      </c>
      <c r="L123" s="905">
        <v>9.0</v>
      </c>
      <c r="M123" s="971"/>
      <c r="N123" s="971"/>
      <c r="O123" s="971"/>
      <c r="P123" s="905">
        <v>9.0</v>
      </c>
      <c r="Q123" s="905">
        <v>9.0</v>
      </c>
      <c r="R123" s="905">
        <v>9.0</v>
      </c>
      <c r="S123" s="905">
        <v>9.0</v>
      </c>
      <c r="T123" s="971"/>
      <c r="U123" s="971"/>
      <c r="V123" s="905">
        <v>9.0</v>
      </c>
      <c r="W123" s="905">
        <v>9.0</v>
      </c>
      <c r="X123" s="905">
        <v>9.0</v>
      </c>
      <c r="Y123" s="905">
        <v>9.0</v>
      </c>
      <c r="Z123" s="905">
        <v>9.0</v>
      </c>
      <c r="AA123" s="971"/>
      <c r="AB123" s="971"/>
      <c r="AC123" s="905">
        <v>9.0</v>
      </c>
      <c r="AD123" s="905">
        <v>9.0</v>
      </c>
      <c r="AE123" s="905">
        <v>9.0</v>
      </c>
      <c r="AF123" s="905">
        <v>9.0</v>
      </c>
      <c r="AG123" s="905">
        <v>9.0</v>
      </c>
      <c r="AH123" s="971"/>
      <c r="AI123" s="971"/>
      <c r="AJ123" s="89"/>
      <c r="AK123" s="89"/>
    </row>
    <row r="124" ht="16.5" customHeight="1">
      <c r="A124" s="807">
        <v>8.0</v>
      </c>
      <c r="B124" s="1465" t="s">
        <v>918</v>
      </c>
      <c r="C124" s="1373"/>
      <c r="D124" s="863" t="s">
        <v>792</v>
      </c>
      <c r="E124" s="971"/>
      <c r="F124" s="971"/>
      <c r="G124" s="971"/>
      <c r="H124" s="971"/>
      <c r="I124" s="971"/>
      <c r="J124" s="905">
        <v>9.0</v>
      </c>
      <c r="K124" s="905">
        <v>9.0</v>
      </c>
      <c r="L124" s="905">
        <v>9.0</v>
      </c>
      <c r="M124" s="971"/>
      <c r="N124" s="971"/>
      <c r="O124" s="971"/>
      <c r="P124" s="905">
        <v>9.0</v>
      </c>
      <c r="Q124" s="905">
        <v>9.0</v>
      </c>
      <c r="R124" s="905">
        <v>9.0</v>
      </c>
      <c r="S124" s="905">
        <v>9.0</v>
      </c>
      <c r="T124" s="971"/>
      <c r="U124" s="971"/>
      <c r="V124" s="905">
        <v>9.0</v>
      </c>
      <c r="W124" s="905">
        <v>9.0</v>
      </c>
      <c r="X124" s="905">
        <v>9.0</v>
      </c>
      <c r="Y124" s="905">
        <v>9.0</v>
      </c>
      <c r="Z124" s="905">
        <v>9.0</v>
      </c>
      <c r="AA124" s="971"/>
      <c r="AB124" s="971"/>
      <c r="AC124" s="905">
        <v>9.0</v>
      </c>
      <c r="AD124" s="905">
        <v>9.0</v>
      </c>
      <c r="AE124" s="905">
        <v>9.0</v>
      </c>
      <c r="AF124" s="905">
        <v>9.0</v>
      </c>
      <c r="AG124" s="905">
        <v>9.0</v>
      </c>
      <c r="AH124" s="971"/>
      <c r="AI124" s="971"/>
      <c r="AJ124" s="89"/>
      <c r="AK124" s="89"/>
    </row>
    <row r="125" ht="16.5" customHeight="1">
      <c r="A125" s="19">
        <v>9.0</v>
      </c>
      <c r="B125" s="1466" t="s">
        <v>984</v>
      </c>
      <c r="C125" s="1373"/>
      <c r="D125" s="863" t="s">
        <v>792</v>
      </c>
      <c r="E125" s="971"/>
      <c r="F125" s="971"/>
      <c r="G125" s="971"/>
      <c r="H125" s="971"/>
      <c r="I125" s="971"/>
      <c r="J125" s="905"/>
      <c r="K125" s="905"/>
      <c r="L125" s="905"/>
      <c r="M125" s="971"/>
      <c r="N125" s="971"/>
      <c r="O125" s="971"/>
      <c r="P125" s="905"/>
      <c r="Q125" s="905"/>
      <c r="R125" s="905"/>
      <c r="S125" s="905"/>
      <c r="T125" s="971"/>
      <c r="U125" s="971"/>
      <c r="V125" s="905"/>
      <c r="W125" s="905"/>
      <c r="X125" s="905"/>
      <c r="Y125" s="905"/>
      <c r="Z125" s="905"/>
      <c r="AA125" s="971"/>
      <c r="AB125" s="971"/>
      <c r="AC125" s="905"/>
      <c r="AD125" s="905"/>
      <c r="AE125" s="905"/>
      <c r="AF125" s="905"/>
      <c r="AG125" s="905"/>
      <c r="AH125" s="971"/>
      <c r="AI125" s="971"/>
      <c r="AJ125" s="89"/>
      <c r="AK125" s="89"/>
    </row>
    <row r="126" ht="16.5" customHeight="1">
      <c r="A126" s="807">
        <v>10.0</v>
      </c>
      <c r="B126" s="1372" t="s">
        <v>943</v>
      </c>
      <c r="C126" s="1373"/>
      <c r="D126" s="863" t="s">
        <v>792</v>
      </c>
      <c r="E126" s="971"/>
      <c r="F126" s="971"/>
      <c r="G126" s="971"/>
      <c r="H126" s="971"/>
      <c r="I126" s="971"/>
      <c r="J126" s="905">
        <v>9.0</v>
      </c>
      <c r="K126" s="905">
        <v>9.0</v>
      </c>
      <c r="L126" s="905">
        <v>9.0</v>
      </c>
      <c r="M126" s="971"/>
      <c r="N126" s="971"/>
      <c r="O126" s="971"/>
      <c r="P126" s="905">
        <v>9.0</v>
      </c>
      <c r="Q126" s="905">
        <v>9.0</v>
      </c>
      <c r="R126" s="905">
        <v>9.0</v>
      </c>
      <c r="S126" s="905">
        <v>9.0</v>
      </c>
      <c r="T126" s="971"/>
      <c r="U126" s="971"/>
      <c r="V126" s="905">
        <v>9.0</v>
      </c>
      <c r="W126" s="905">
        <v>9.0</v>
      </c>
      <c r="X126" s="905">
        <v>9.0</v>
      </c>
      <c r="Y126" s="905">
        <v>9.0</v>
      </c>
      <c r="Z126" s="905">
        <v>9.0</v>
      </c>
      <c r="AA126" s="971"/>
      <c r="AB126" s="971"/>
      <c r="AC126" s="905">
        <v>9.0</v>
      </c>
      <c r="AD126" s="905">
        <v>9.0</v>
      </c>
      <c r="AE126" s="905">
        <v>9.0</v>
      </c>
      <c r="AF126" s="905">
        <v>9.0</v>
      </c>
      <c r="AG126" s="905">
        <v>9.0</v>
      </c>
      <c r="AH126" s="971"/>
      <c r="AI126" s="971"/>
      <c r="AJ126" s="89"/>
      <c r="AK126" s="89"/>
    </row>
    <row r="127" ht="15.75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1162"/>
      <c r="V127" s="1162"/>
      <c r="W127" s="89"/>
      <c r="X127" s="89"/>
      <c r="Y127" s="89"/>
      <c r="Z127" s="89"/>
      <c r="AA127" s="1163"/>
      <c r="AB127" s="1163"/>
      <c r="AC127" s="1163"/>
      <c r="AD127" s="89"/>
      <c r="AE127" s="89"/>
      <c r="AF127" s="89"/>
      <c r="AG127" s="89"/>
      <c r="AH127" s="89"/>
      <c r="AI127" s="89"/>
      <c r="AJ127" s="89"/>
      <c r="AK127" s="89"/>
    </row>
  </sheetData>
  <mergeCells count="11">
    <mergeCell ref="C86:C87"/>
    <mergeCell ref="C90:C91"/>
    <mergeCell ref="C93:C95"/>
    <mergeCell ref="C97:C98"/>
    <mergeCell ref="C1:AH1"/>
    <mergeCell ref="C3:C32"/>
    <mergeCell ref="C36:C37"/>
    <mergeCell ref="D47:AJ51"/>
    <mergeCell ref="N60:Q60"/>
    <mergeCell ref="C76:C80"/>
    <mergeCell ref="C82:C84"/>
  </mergeCells>
  <conditionalFormatting sqref="AJ3:AJ32 AJ36:AJ38 AJ63:AJ74 AJ76:AJ80 AJ82:AJ84 AJ86:AJ88 AJ90:AJ91 AJ93:AJ95 AJ97:AJ98 AJ100:AJ115">
    <cfRule type="colorScale" priority="1">
      <colorScale>
        <cfvo type="formula" val="15"/>
        <cfvo type="formula" val="17"/>
        <cfvo type="formula" val="19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57"/>
    <col customWidth="1" min="3" max="4" width="14.86"/>
    <col customWidth="1" min="5" max="34" width="5.86"/>
    <col customWidth="1" hidden="1" min="35" max="35" width="5.86"/>
    <col customWidth="1" min="36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985</v>
      </c>
      <c r="E2" s="897">
        <v>1.0</v>
      </c>
      <c r="F2" s="297">
        <v>2.0</v>
      </c>
      <c r="G2" s="297">
        <v>3.0</v>
      </c>
      <c r="H2" s="165">
        <v>4.0</v>
      </c>
      <c r="I2" s="328">
        <v>5.0</v>
      </c>
      <c r="J2" s="298">
        <v>6.0</v>
      </c>
      <c r="K2" s="209">
        <v>7.0</v>
      </c>
      <c r="L2" s="165">
        <v>8.0</v>
      </c>
      <c r="M2" s="165">
        <v>9.0</v>
      </c>
      <c r="N2" s="165">
        <v>10.0</v>
      </c>
      <c r="O2" s="165">
        <v>11.0</v>
      </c>
      <c r="P2" s="891">
        <v>12.0</v>
      </c>
      <c r="Q2" s="166">
        <v>13.0</v>
      </c>
      <c r="R2" s="166">
        <v>14.0</v>
      </c>
      <c r="S2" s="165">
        <v>15.0</v>
      </c>
      <c r="T2" s="165">
        <v>16.0</v>
      </c>
      <c r="U2" s="165">
        <v>17.0</v>
      </c>
      <c r="V2" s="165">
        <v>18.0</v>
      </c>
      <c r="W2" s="165">
        <v>19.0</v>
      </c>
      <c r="X2" s="166">
        <v>20.0</v>
      </c>
      <c r="Y2" s="166">
        <v>21.0</v>
      </c>
      <c r="Z2" s="165">
        <v>22.0</v>
      </c>
      <c r="AA2" s="165">
        <v>23.0</v>
      </c>
      <c r="AB2" s="166">
        <v>24.0</v>
      </c>
      <c r="AC2" s="165">
        <v>25.0</v>
      </c>
      <c r="AD2" s="165">
        <v>26.0</v>
      </c>
      <c r="AE2" s="166">
        <v>27.0</v>
      </c>
      <c r="AF2" s="166">
        <v>28.0</v>
      </c>
      <c r="AG2" s="165">
        <v>29.0</v>
      </c>
      <c r="AH2" s="897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148" t="s">
        <v>826</v>
      </c>
      <c r="C3" s="22" t="s">
        <v>736</v>
      </c>
      <c r="D3" s="863" t="s">
        <v>792</v>
      </c>
      <c r="E3" s="898">
        <v>12.0</v>
      </c>
      <c r="F3" s="905">
        <v>9.0</v>
      </c>
      <c r="G3" s="905">
        <v>9.0</v>
      </c>
      <c r="H3" s="905">
        <v>9.0</v>
      </c>
      <c r="I3" s="905">
        <v>9.0</v>
      </c>
      <c r="J3" s="898">
        <v>12.0</v>
      </c>
      <c r="K3" s="971"/>
      <c r="L3" s="905">
        <v>9.0</v>
      </c>
      <c r="M3" s="905">
        <v>9.0</v>
      </c>
      <c r="N3" s="905"/>
      <c r="O3" s="905">
        <v>9.0</v>
      </c>
      <c r="P3" s="971"/>
      <c r="Q3" s="971"/>
      <c r="R3" s="971"/>
      <c r="S3" s="898">
        <v>12.0</v>
      </c>
      <c r="T3" s="1467">
        <v>9.0</v>
      </c>
      <c r="U3" s="1468">
        <v>12.0</v>
      </c>
      <c r="V3" s="905">
        <v>9.0</v>
      </c>
      <c r="W3" s="905">
        <v>9.0</v>
      </c>
      <c r="X3" s="971">
        <v>9.0</v>
      </c>
      <c r="Y3" s="971"/>
      <c r="Z3" s="905"/>
      <c r="AA3" s="905">
        <v>9.0</v>
      </c>
      <c r="AB3" s="898" t="s">
        <v>193</v>
      </c>
      <c r="AC3" s="905"/>
      <c r="AD3" s="905">
        <v>9.0</v>
      </c>
      <c r="AE3" s="971"/>
      <c r="AF3" s="971"/>
      <c r="AG3" s="898">
        <v>12.0</v>
      </c>
      <c r="AH3" s="905">
        <v>9.0</v>
      </c>
      <c r="AI3" s="905"/>
      <c r="AJ3" s="404">
        <f t="shared" ref="AJ3:AJ32" si="1">COUNT(E3:AI3)</f>
        <v>19</v>
      </c>
      <c r="AK3" s="1030">
        <v>1.0</v>
      </c>
    </row>
    <row r="4" ht="15.0" customHeight="1">
      <c r="A4" s="19">
        <v>2.0</v>
      </c>
      <c r="B4" s="1148" t="s">
        <v>921</v>
      </c>
      <c r="C4" s="32"/>
      <c r="D4" s="866" t="s">
        <v>792</v>
      </c>
      <c r="E4" s="905">
        <v>9.0</v>
      </c>
      <c r="F4" s="898">
        <v>12.0</v>
      </c>
      <c r="G4" s="905">
        <v>9.0</v>
      </c>
      <c r="H4" s="905">
        <v>9.0</v>
      </c>
      <c r="I4" s="905"/>
      <c r="J4" s="971"/>
      <c r="K4" s="971">
        <v>9.0</v>
      </c>
      <c r="L4" s="898">
        <v>12.0</v>
      </c>
      <c r="M4" s="905">
        <v>9.0</v>
      </c>
      <c r="N4" s="905">
        <v>9.0</v>
      </c>
      <c r="O4" s="905"/>
      <c r="P4" s="971"/>
      <c r="Q4" s="971"/>
      <c r="R4" s="898">
        <v>12.0</v>
      </c>
      <c r="S4" s="905">
        <v>9.0</v>
      </c>
      <c r="T4" s="905">
        <v>9.0</v>
      </c>
      <c r="U4" s="905">
        <v>9.0</v>
      </c>
      <c r="V4" s="905">
        <v>9.0</v>
      </c>
      <c r="W4" s="898">
        <v>12.0</v>
      </c>
      <c r="X4" s="971"/>
      <c r="Y4" s="971"/>
      <c r="Z4" s="905">
        <v>9.0</v>
      </c>
      <c r="AA4" s="898">
        <v>12.0</v>
      </c>
      <c r="AB4" s="971"/>
      <c r="AC4" s="905">
        <v>9.0</v>
      </c>
      <c r="AD4" s="905">
        <v>9.0</v>
      </c>
      <c r="AE4" s="898">
        <v>12.0</v>
      </c>
      <c r="AF4" s="971"/>
      <c r="AG4" s="905">
        <v>9.0</v>
      </c>
      <c r="AH4" s="905"/>
      <c r="AI4" s="905"/>
      <c r="AJ4" s="404">
        <f t="shared" si="1"/>
        <v>20</v>
      </c>
      <c r="AK4" s="1030">
        <v>1.0</v>
      </c>
    </row>
    <row r="5" ht="15.0" customHeight="1">
      <c r="A5" s="19">
        <v>3.0</v>
      </c>
      <c r="B5" s="1307" t="s">
        <v>933</v>
      </c>
      <c r="C5" s="32"/>
      <c r="D5" s="863" t="s">
        <v>792</v>
      </c>
      <c r="E5" s="905">
        <v>9.0</v>
      </c>
      <c r="F5" s="905"/>
      <c r="G5" s="898">
        <v>12.0</v>
      </c>
      <c r="H5" s="905">
        <v>9.0</v>
      </c>
      <c r="I5" s="905">
        <v>9.0</v>
      </c>
      <c r="J5" s="971"/>
      <c r="K5" s="971"/>
      <c r="L5" s="905">
        <v>9.0</v>
      </c>
      <c r="M5" s="905">
        <v>9.0</v>
      </c>
      <c r="N5" s="905">
        <v>9.0</v>
      </c>
      <c r="O5" s="898">
        <v>12.0</v>
      </c>
      <c r="P5" s="971"/>
      <c r="Q5" s="971">
        <v>9.0</v>
      </c>
      <c r="R5" s="971"/>
      <c r="S5" s="905">
        <v>9.0</v>
      </c>
      <c r="T5" s="1467">
        <v>9.0</v>
      </c>
      <c r="U5" s="905"/>
      <c r="V5" s="898">
        <v>12.0</v>
      </c>
      <c r="W5" s="905">
        <v>9.0</v>
      </c>
      <c r="X5" s="971"/>
      <c r="Y5" s="971"/>
      <c r="Z5" s="898">
        <v>12.0</v>
      </c>
      <c r="AA5" s="905">
        <v>9.0</v>
      </c>
      <c r="AB5" s="971"/>
      <c r="AC5" s="905">
        <v>9.0</v>
      </c>
      <c r="AD5" s="905"/>
      <c r="AE5" s="971"/>
      <c r="AF5" s="971">
        <v>9.0</v>
      </c>
      <c r="AG5" s="905">
        <v>9.0</v>
      </c>
      <c r="AH5" s="905">
        <v>9.0</v>
      </c>
      <c r="AI5" s="905"/>
      <c r="AJ5" s="404">
        <f t="shared" si="1"/>
        <v>19</v>
      </c>
      <c r="AK5" s="1030">
        <v>1.0</v>
      </c>
    </row>
    <row r="6" ht="15.0" customHeight="1">
      <c r="A6" s="19">
        <v>4.0</v>
      </c>
      <c r="B6" s="1307" t="s">
        <v>935</v>
      </c>
      <c r="C6" s="32"/>
      <c r="D6" s="863" t="s">
        <v>792</v>
      </c>
      <c r="E6" s="905">
        <v>9.0</v>
      </c>
      <c r="F6" s="905">
        <v>9.0</v>
      </c>
      <c r="G6" s="905">
        <v>9.0</v>
      </c>
      <c r="H6" s="898">
        <v>12.0</v>
      </c>
      <c r="I6" s="905">
        <v>9.0</v>
      </c>
      <c r="J6" s="971"/>
      <c r="K6" s="971"/>
      <c r="L6" s="905">
        <v>9.0</v>
      </c>
      <c r="M6" s="898">
        <v>12.0</v>
      </c>
      <c r="N6" s="905">
        <v>9.0</v>
      </c>
      <c r="O6" s="905">
        <v>9.0</v>
      </c>
      <c r="P6" s="971"/>
      <c r="Q6" s="898">
        <v>12.0</v>
      </c>
      <c r="R6" s="971"/>
      <c r="S6" s="905">
        <v>9.0</v>
      </c>
      <c r="T6" s="905">
        <v>9.0</v>
      </c>
      <c r="U6" s="1468">
        <v>12.0</v>
      </c>
      <c r="V6" s="905"/>
      <c r="W6" s="905">
        <v>9.0</v>
      </c>
      <c r="X6" s="971"/>
      <c r="Y6" s="971"/>
      <c r="Z6" s="905">
        <v>9.0</v>
      </c>
      <c r="AA6" s="905">
        <v>9.0</v>
      </c>
      <c r="AB6" s="971"/>
      <c r="AC6" s="905">
        <v>9.0</v>
      </c>
      <c r="AD6" s="898">
        <v>12.0</v>
      </c>
      <c r="AE6" s="971">
        <v>9.0</v>
      </c>
      <c r="AF6" s="971"/>
      <c r="AG6" s="905"/>
      <c r="AH6" s="898">
        <v>12.0</v>
      </c>
      <c r="AI6" s="905"/>
      <c r="AJ6" s="404">
        <f t="shared" si="1"/>
        <v>20</v>
      </c>
      <c r="AK6" s="1030">
        <v>1.0</v>
      </c>
    </row>
    <row r="7" ht="15.0" customHeight="1">
      <c r="A7" s="19">
        <v>5.0</v>
      </c>
      <c r="B7" s="1148" t="s">
        <v>827</v>
      </c>
      <c r="C7" s="32"/>
      <c r="D7" s="863" t="s">
        <v>792</v>
      </c>
      <c r="E7" s="905">
        <v>9.0</v>
      </c>
      <c r="F7" s="905">
        <v>9.0</v>
      </c>
      <c r="G7" s="905">
        <v>9.0</v>
      </c>
      <c r="H7" s="905">
        <v>9.0</v>
      </c>
      <c r="I7" s="898">
        <v>12.0</v>
      </c>
      <c r="J7" s="971">
        <v>9.0</v>
      </c>
      <c r="K7" s="971"/>
      <c r="L7" s="905"/>
      <c r="M7" s="905">
        <v>9.0</v>
      </c>
      <c r="N7" s="898">
        <v>12.0</v>
      </c>
      <c r="O7" s="905">
        <v>9.0</v>
      </c>
      <c r="P7" s="971"/>
      <c r="Q7" s="971"/>
      <c r="R7" s="971"/>
      <c r="S7" s="898">
        <v>12.0</v>
      </c>
      <c r="T7" s="905"/>
      <c r="U7" s="905">
        <v>9.0</v>
      </c>
      <c r="V7" s="898">
        <v>12.0</v>
      </c>
      <c r="W7" s="905">
        <v>9.0</v>
      </c>
      <c r="X7" s="971"/>
      <c r="Y7" s="971">
        <v>9.0</v>
      </c>
      <c r="Z7" s="905">
        <v>9.0</v>
      </c>
      <c r="AA7" s="905">
        <v>9.0</v>
      </c>
      <c r="AB7" s="898" t="s">
        <v>193</v>
      </c>
      <c r="AC7" s="898">
        <v>12.0</v>
      </c>
      <c r="AD7" s="905"/>
      <c r="AE7" s="971"/>
      <c r="AF7" s="971"/>
      <c r="AG7" s="898">
        <v>12.0</v>
      </c>
      <c r="AH7" s="905">
        <v>9.0</v>
      </c>
      <c r="AI7" s="905"/>
      <c r="AJ7" s="404">
        <f t="shared" si="1"/>
        <v>19</v>
      </c>
      <c r="AK7" s="1030">
        <v>1.0</v>
      </c>
    </row>
    <row r="8" ht="15.0" customHeight="1">
      <c r="A8" s="19">
        <v>6.0</v>
      </c>
      <c r="B8" s="1148" t="s">
        <v>198</v>
      </c>
      <c r="C8" s="32"/>
      <c r="D8" s="863" t="s">
        <v>792</v>
      </c>
      <c r="E8" s="898">
        <v>12.0</v>
      </c>
      <c r="F8" s="905"/>
      <c r="G8" s="905">
        <v>9.0</v>
      </c>
      <c r="H8" s="905">
        <v>9.0</v>
      </c>
      <c r="I8" s="905">
        <v>9.0</v>
      </c>
      <c r="J8" s="971"/>
      <c r="K8" s="898">
        <v>12.0</v>
      </c>
      <c r="L8" s="905">
        <v>9.0</v>
      </c>
      <c r="M8" s="905">
        <v>9.0</v>
      </c>
      <c r="N8" s="905">
        <v>9.0</v>
      </c>
      <c r="O8" s="905">
        <v>9.0</v>
      </c>
      <c r="P8" s="971"/>
      <c r="Q8" s="971"/>
      <c r="R8" s="971"/>
      <c r="S8" s="905">
        <v>9.0</v>
      </c>
      <c r="T8" s="905">
        <v>9.0</v>
      </c>
      <c r="U8" s="905">
        <v>9.0</v>
      </c>
      <c r="V8" s="905">
        <v>9.0</v>
      </c>
      <c r="W8" s="905">
        <v>9.0</v>
      </c>
      <c r="X8" s="898">
        <v>12.0</v>
      </c>
      <c r="Y8" s="971"/>
      <c r="Z8" s="905">
        <v>9.0</v>
      </c>
      <c r="AA8" s="905">
        <v>9.0</v>
      </c>
      <c r="AB8" s="898" t="s">
        <v>193</v>
      </c>
      <c r="AC8" s="905"/>
      <c r="AD8" s="905"/>
      <c r="AE8" s="971"/>
      <c r="AF8" s="971"/>
      <c r="AG8" s="905">
        <v>9.0</v>
      </c>
      <c r="AH8" s="905">
        <v>9.0</v>
      </c>
      <c r="AI8" s="905"/>
      <c r="AJ8" s="404">
        <f t="shared" si="1"/>
        <v>19</v>
      </c>
      <c r="AK8" s="1030">
        <v>1.0</v>
      </c>
    </row>
    <row r="9" ht="15.0" customHeight="1">
      <c r="A9" s="19">
        <v>7.0</v>
      </c>
      <c r="B9" s="1042" t="s">
        <v>973</v>
      </c>
      <c r="C9" s="32"/>
      <c r="D9" s="863" t="s">
        <v>792</v>
      </c>
      <c r="E9" s="905"/>
      <c r="F9" s="898">
        <v>12.0</v>
      </c>
      <c r="G9" s="905">
        <v>9.0</v>
      </c>
      <c r="H9" s="905">
        <v>9.0</v>
      </c>
      <c r="I9" s="905">
        <v>9.0</v>
      </c>
      <c r="J9" s="971"/>
      <c r="K9" s="971"/>
      <c r="L9" s="898">
        <v>12.0</v>
      </c>
      <c r="M9" s="905">
        <v>9.0</v>
      </c>
      <c r="N9" s="905">
        <v>9.0</v>
      </c>
      <c r="O9" s="905">
        <v>9.0</v>
      </c>
      <c r="P9" s="971">
        <v>9.0</v>
      </c>
      <c r="Q9" s="898">
        <v>12.0</v>
      </c>
      <c r="R9" s="971">
        <v>9.0</v>
      </c>
      <c r="S9" s="905"/>
      <c r="T9" s="905"/>
      <c r="U9" s="905"/>
      <c r="V9" s="905">
        <v>9.0</v>
      </c>
      <c r="W9" s="898">
        <v>12.0</v>
      </c>
      <c r="X9" s="971"/>
      <c r="Y9" s="971"/>
      <c r="Z9" s="898">
        <v>12.0</v>
      </c>
      <c r="AA9" s="905">
        <v>9.0</v>
      </c>
      <c r="AB9" s="971"/>
      <c r="AC9" s="905">
        <v>9.0</v>
      </c>
      <c r="AD9" s="905">
        <v>9.0</v>
      </c>
      <c r="AE9" s="898">
        <v>12.0</v>
      </c>
      <c r="AF9" s="971"/>
      <c r="AG9" s="905"/>
      <c r="AH9" s="905">
        <v>9.0</v>
      </c>
      <c r="AI9" s="905"/>
      <c r="AJ9" s="404">
        <f t="shared" si="1"/>
        <v>19</v>
      </c>
      <c r="AK9" s="1030">
        <v>1.0</v>
      </c>
    </row>
    <row r="10" ht="15.0" customHeight="1">
      <c r="A10" s="19">
        <v>8.0</v>
      </c>
      <c r="B10" s="1148" t="s">
        <v>23</v>
      </c>
      <c r="C10" s="32"/>
      <c r="D10" s="863" t="s">
        <v>792</v>
      </c>
      <c r="E10" s="905">
        <v>9.0</v>
      </c>
      <c r="F10" s="905">
        <v>9.0</v>
      </c>
      <c r="G10" s="898">
        <v>12.0</v>
      </c>
      <c r="H10" s="905">
        <v>9.0</v>
      </c>
      <c r="I10" s="905"/>
      <c r="J10" s="898">
        <v>12.0</v>
      </c>
      <c r="K10" s="971"/>
      <c r="L10" s="905">
        <v>9.0</v>
      </c>
      <c r="M10" s="898">
        <v>12.0</v>
      </c>
      <c r="N10" s="1467">
        <v>9.0</v>
      </c>
      <c r="O10" s="898">
        <v>12.0</v>
      </c>
      <c r="P10" s="971"/>
      <c r="Q10" s="971"/>
      <c r="R10" s="971"/>
      <c r="S10" s="905">
        <v>9.0</v>
      </c>
      <c r="T10" s="1467">
        <v>9.0</v>
      </c>
      <c r="U10" s="898">
        <v>12.0</v>
      </c>
      <c r="V10" s="905">
        <v>9.0</v>
      </c>
      <c r="W10" s="905">
        <v>9.0</v>
      </c>
      <c r="X10" s="971">
        <v>9.0</v>
      </c>
      <c r="Y10" s="971"/>
      <c r="Z10" s="905"/>
      <c r="AA10" s="898">
        <v>12.0</v>
      </c>
      <c r="AB10" s="971"/>
      <c r="AC10" s="905">
        <v>9.0</v>
      </c>
      <c r="AD10" s="905">
        <v>9.0</v>
      </c>
      <c r="AE10" s="971"/>
      <c r="AF10" s="971"/>
      <c r="AG10" s="905">
        <v>9.0</v>
      </c>
      <c r="AH10" s="905">
        <v>9.0</v>
      </c>
      <c r="AI10" s="1031"/>
      <c r="AJ10" s="404">
        <f t="shared" si="1"/>
        <v>20</v>
      </c>
      <c r="AK10" s="1030">
        <v>1.0</v>
      </c>
    </row>
    <row r="11" ht="15.0" customHeight="1">
      <c r="A11" s="19">
        <v>9.0</v>
      </c>
      <c r="B11" s="1148" t="s">
        <v>828</v>
      </c>
      <c r="C11" s="32"/>
      <c r="D11" s="866" t="s">
        <v>792</v>
      </c>
      <c r="E11" s="905">
        <v>9.0</v>
      </c>
      <c r="F11" s="905">
        <v>9.0</v>
      </c>
      <c r="G11" s="905"/>
      <c r="H11" s="898">
        <v>12.0</v>
      </c>
      <c r="I11" s="905">
        <v>9.0</v>
      </c>
      <c r="J11" s="971"/>
      <c r="K11" s="971"/>
      <c r="L11" s="905">
        <v>9.0</v>
      </c>
      <c r="M11" s="905">
        <v>9.0</v>
      </c>
      <c r="N11" s="898">
        <v>12.0</v>
      </c>
      <c r="O11" s="905"/>
      <c r="P11" s="971"/>
      <c r="Q11" s="971"/>
      <c r="R11" s="971">
        <v>9.0</v>
      </c>
      <c r="S11" s="898">
        <v>12.0</v>
      </c>
      <c r="T11" s="905">
        <v>9.0</v>
      </c>
      <c r="U11" s="905">
        <v>9.0</v>
      </c>
      <c r="V11" s="905">
        <v>9.0</v>
      </c>
      <c r="W11" s="905">
        <v>9.0</v>
      </c>
      <c r="X11" s="971"/>
      <c r="Y11" s="971"/>
      <c r="Z11" s="905">
        <v>9.0</v>
      </c>
      <c r="AA11" s="905">
        <v>9.0</v>
      </c>
      <c r="AB11" s="971"/>
      <c r="AC11" s="905"/>
      <c r="AD11" s="898">
        <v>12.0</v>
      </c>
      <c r="AE11" s="971">
        <v>9.0</v>
      </c>
      <c r="AF11" s="971"/>
      <c r="AG11" s="905">
        <v>9.0</v>
      </c>
      <c r="AH11" s="905">
        <v>9.0</v>
      </c>
      <c r="AI11" s="905"/>
      <c r="AJ11" s="404">
        <f t="shared" si="1"/>
        <v>19</v>
      </c>
      <c r="AK11" s="1030">
        <v>1.0</v>
      </c>
    </row>
    <row r="12" ht="15.0" customHeight="1">
      <c r="A12" s="19">
        <v>10.0</v>
      </c>
      <c r="B12" s="1042" t="s">
        <v>975</v>
      </c>
      <c r="C12" s="32"/>
      <c r="D12" s="863" t="s">
        <v>792</v>
      </c>
      <c r="E12" s="905">
        <v>9.0</v>
      </c>
      <c r="F12" s="905">
        <v>9.0</v>
      </c>
      <c r="G12" s="905">
        <v>9.0</v>
      </c>
      <c r="H12" s="905"/>
      <c r="I12" s="898">
        <v>12.0</v>
      </c>
      <c r="J12" s="971"/>
      <c r="K12" s="971"/>
      <c r="L12" s="905">
        <v>9.0</v>
      </c>
      <c r="M12" s="905">
        <v>9.0</v>
      </c>
      <c r="N12" s="905">
        <v>9.0</v>
      </c>
      <c r="O12" s="898">
        <v>12.0</v>
      </c>
      <c r="P12" s="971"/>
      <c r="Q12" s="971">
        <v>9.0</v>
      </c>
      <c r="R12" s="971"/>
      <c r="S12" s="905"/>
      <c r="T12" s="898">
        <v>12.0</v>
      </c>
      <c r="U12" s="905">
        <v>9.0</v>
      </c>
      <c r="V12" s="905">
        <v>9.0</v>
      </c>
      <c r="W12" s="905">
        <v>9.0</v>
      </c>
      <c r="X12" s="971"/>
      <c r="Y12" s="971"/>
      <c r="Z12" s="905">
        <v>9.0</v>
      </c>
      <c r="AA12" s="905"/>
      <c r="AB12" s="898" t="s">
        <v>193</v>
      </c>
      <c r="AC12" s="898">
        <v>12.0</v>
      </c>
      <c r="AD12" s="905"/>
      <c r="AE12" s="898">
        <v>12.0</v>
      </c>
      <c r="AF12" s="971">
        <v>9.0</v>
      </c>
      <c r="AG12" s="905">
        <v>9.0</v>
      </c>
      <c r="AH12" s="898">
        <v>12.0</v>
      </c>
      <c r="AI12" s="905"/>
      <c r="AJ12" s="404">
        <f t="shared" si="1"/>
        <v>19</v>
      </c>
      <c r="AK12" s="1030">
        <v>1.0</v>
      </c>
    </row>
    <row r="13" ht="15.0" customHeight="1">
      <c r="A13" s="19">
        <v>11.0</v>
      </c>
      <c r="B13" s="1307" t="s">
        <v>934</v>
      </c>
      <c r="C13" s="32"/>
      <c r="D13" s="863" t="s">
        <v>792</v>
      </c>
      <c r="E13" s="898">
        <v>12.0</v>
      </c>
      <c r="F13" s="905">
        <v>9.0</v>
      </c>
      <c r="G13" s="905">
        <v>9.0</v>
      </c>
      <c r="H13" s="905">
        <v>9.0</v>
      </c>
      <c r="I13" s="905">
        <v>9.0</v>
      </c>
      <c r="J13" s="971"/>
      <c r="K13" s="971"/>
      <c r="L13" s="905">
        <v>9.0</v>
      </c>
      <c r="M13" s="905">
        <v>9.0</v>
      </c>
      <c r="N13" s="1467">
        <v>9.0</v>
      </c>
      <c r="O13" s="898">
        <v>12.0</v>
      </c>
      <c r="P13" s="898">
        <v>12.0</v>
      </c>
      <c r="Q13" s="971"/>
      <c r="R13" s="971"/>
      <c r="S13" s="905">
        <v>9.0</v>
      </c>
      <c r="T13" s="905">
        <v>9.0</v>
      </c>
      <c r="U13" s="905">
        <v>9.0</v>
      </c>
      <c r="V13" s="905"/>
      <c r="W13" s="898">
        <v>12.0</v>
      </c>
      <c r="X13" s="971">
        <v>9.0</v>
      </c>
      <c r="Y13" s="971"/>
      <c r="Z13" s="905">
        <v>9.0</v>
      </c>
      <c r="AA13" s="905"/>
      <c r="AB13" s="981"/>
      <c r="AC13" s="905">
        <v>9.0</v>
      </c>
      <c r="AD13" s="905"/>
      <c r="AE13" s="971"/>
      <c r="AF13" s="971">
        <v>9.0</v>
      </c>
      <c r="AG13" s="898">
        <v>12.0</v>
      </c>
      <c r="AH13" s="905">
        <v>9.0</v>
      </c>
      <c r="AI13" s="905"/>
      <c r="AJ13" s="404">
        <f t="shared" si="1"/>
        <v>20</v>
      </c>
      <c r="AK13" s="1030">
        <v>1.0</v>
      </c>
    </row>
    <row r="14" ht="15.0" customHeight="1">
      <c r="A14" s="19">
        <v>12.0</v>
      </c>
      <c r="B14" s="1148" t="s">
        <v>278</v>
      </c>
      <c r="C14" s="32"/>
      <c r="D14" s="866" t="s">
        <v>792</v>
      </c>
      <c r="E14" s="978"/>
      <c r="F14" s="898">
        <v>12.0</v>
      </c>
      <c r="G14" s="905">
        <v>9.0</v>
      </c>
      <c r="H14" s="905">
        <v>9.0</v>
      </c>
      <c r="I14" s="905">
        <v>9.0</v>
      </c>
      <c r="J14" s="971"/>
      <c r="K14" s="971"/>
      <c r="L14" s="905">
        <v>9.0</v>
      </c>
      <c r="M14" s="905">
        <v>9.0</v>
      </c>
      <c r="N14" s="905">
        <v>9.0</v>
      </c>
      <c r="O14" s="905">
        <v>9.0</v>
      </c>
      <c r="P14" s="898">
        <v>12.0</v>
      </c>
      <c r="Q14" s="971"/>
      <c r="R14" s="971"/>
      <c r="S14" s="905"/>
      <c r="T14" s="905">
        <v>9.0</v>
      </c>
      <c r="U14" s="905">
        <v>9.0</v>
      </c>
      <c r="V14" s="898">
        <v>12.0</v>
      </c>
      <c r="W14" s="905">
        <v>9.0</v>
      </c>
      <c r="X14" s="971"/>
      <c r="Y14" s="971"/>
      <c r="Z14" s="905">
        <v>9.0</v>
      </c>
      <c r="AA14" s="898">
        <v>12.0</v>
      </c>
      <c r="AB14" s="971"/>
      <c r="AC14" s="905">
        <v>9.0</v>
      </c>
      <c r="AD14" s="905">
        <v>9.0</v>
      </c>
      <c r="AE14" s="898">
        <v>12.0</v>
      </c>
      <c r="AF14" s="971"/>
      <c r="AG14" s="905">
        <v>9.0</v>
      </c>
      <c r="AH14" s="905"/>
      <c r="AI14" s="905"/>
      <c r="AJ14" s="404">
        <f t="shared" si="1"/>
        <v>19</v>
      </c>
      <c r="AK14" s="1030">
        <v>1.0</v>
      </c>
    </row>
    <row r="15" ht="15.0" customHeight="1">
      <c r="A15" s="19">
        <v>13.0</v>
      </c>
      <c r="B15" s="1148" t="s">
        <v>200</v>
      </c>
      <c r="C15" s="32"/>
      <c r="D15" s="863" t="s">
        <v>792</v>
      </c>
      <c r="E15" s="978"/>
      <c r="F15" s="988"/>
      <c r="G15" s="978"/>
      <c r="H15" s="978"/>
      <c r="I15" s="978"/>
      <c r="J15" s="988"/>
      <c r="K15" s="971"/>
      <c r="L15" s="898">
        <v>12.0</v>
      </c>
      <c r="M15" s="905">
        <v>9.0</v>
      </c>
      <c r="N15" s="905">
        <v>9.0</v>
      </c>
      <c r="O15" s="905"/>
      <c r="P15" s="971"/>
      <c r="Q15" s="971"/>
      <c r="R15" s="898">
        <v>12.0</v>
      </c>
      <c r="S15" s="905">
        <v>9.0</v>
      </c>
      <c r="T15" s="898">
        <v>12.0</v>
      </c>
      <c r="U15" s="905">
        <v>9.0</v>
      </c>
      <c r="V15" s="905">
        <v>9.0</v>
      </c>
      <c r="W15" s="905">
        <v>9.0</v>
      </c>
      <c r="X15" s="971"/>
      <c r="Y15" s="971"/>
      <c r="Z15" s="898">
        <v>12.0</v>
      </c>
      <c r="AA15" s="905">
        <v>9.0</v>
      </c>
      <c r="AB15" s="971"/>
      <c r="AC15" s="905">
        <v>9.0</v>
      </c>
      <c r="AD15" s="905">
        <v>9.0</v>
      </c>
      <c r="AE15" s="971"/>
      <c r="AF15" s="898">
        <v>12.0</v>
      </c>
      <c r="AG15" s="905">
        <v>9.0</v>
      </c>
      <c r="AH15" s="905"/>
      <c r="AI15" s="905"/>
      <c r="AJ15" s="404">
        <f t="shared" si="1"/>
        <v>15</v>
      </c>
      <c r="AK15" s="1030">
        <v>1.0</v>
      </c>
    </row>
    <row r="16" ht="15.0" customHeight="1">
      <c r="A16" s="19">
        <v>14.0</v>
      </c>
      <c r="B16" s="1148" t="s">
        <v>841</v>
      </c>
      <c r="C16" s="32"/>
      <c r="D16" s="863" t="s">
        <v>792</v>
      </c>
      <c r="E16" s="905">
        <v>9.0</v>
      </c>
      <c r="F16" s="905">
        <v>9.0</v>
      </c>
      <c r="G16" s="898">
        <v>12.0</v>
      </c>
      <c r="H16" s="905">
        <v>9.0</v>
      </c>
      <c r="I16" s="905">
        <v>9.0</v>
      </c>
      <c r="J16" s="971"/>
      <c r="K16" s="971"/>
      <c r="L16" s="905">
        <v>9.0</v>
      </c>
      <c r="M16" s="905">
        <v>9.0</v>
      </c>
      <c r="N16" s="905">
        <v>9.0</v>
      </c>
      <c r="O16" s="905">
        <v>9.0</v>
      </c>
      <c r="P16" s="898">
        <v>12.0</v>
      </c>
      <c r="Q16" s="971">
        <v>9.0</v>
      </c>
      <c r="R16" s="971"/>
      <c r="S16" s="978"/>
      <c r="T16" s="978"/>
      <c r="U16" s="988"/>
      <c r="V16" s="978"/>
      <c r="W16" s="978"/>
      <c r="X16" s="978"/>
      <c r="Y16" s="978"/>
      <c r="Z16" s="978"/>
      <c r="AA16" s="978"/>
      <c r="AB16" s="978"/>
      <c r="AC16" s="978"/>
      <c r="AD16" s="978"/>
      <c r="AE16" s="988"/>
      <c r="AF16" s="978"/>
      <c r="AG16" s="978"/>
      <c r="AH16" s="905">
        <v>9.0</v>
      </c>
      <c r="AI16" s="905"/>
      <c r="AJ16" s="404">
        <f t="shared" si="1"/>
        <v>12</v>
      </c>
      <c r="AK16" s="1030">
        <v>0.0</v>
      </c>
    </row>
    <row r="17" ht="15.0" customHeight="1">
      <c r="A17" s="19">
        <v>15.0</v>
      </c>
      <c r="B17" s="1148" t="s">
        <v>27</v>
      </c>
      <c r="C17" s="32"/>
      <c r="D17" s="863" t="s">
        <v>792</v>
      </c>
      <c r="E17" s="905">
        <v>9.0</v>
      </c>
      <c r="F17" s="905">
        <v>9.0</v>
      </c>
      <c r="G17" s="905"/>
      <c r="H17" s="898">
        <v>12.0</v>
      </c>
      <c r="I17" s="905">
        <v>9.0</v>
      </c>
      <c r="J17" s="971"/>
      <c r="K17" s="971">
        <v>9.0</v>
      </c>
      <c r="L17" s="905">
        <v>9.0</v>
      </c>
      <c r="M17" s="898">
        <v>12.0</v>
      </c>
      <c r="N17" s="905">
        <v>9.0</v>
      </c>
      <c r="O17" s="905">
        <v>9.0</v>
      </c>
      <c r="P17" s="971"/>
      <c r="Q17" s="971"/>
      <c r="R17" s="971"/>
      <c r="S17" s="898">
        <v>12.0</v>
      </c>
      <c r="T17" s="905">
        <v>9.0</v>
      </c>
      <c r="U17" s="905"/>
      <c r="V17" s="905">
        <v>9.0</v>
      </c>
      <c r="W17" s="905">
        <v>9.0</v>
      </c>
      <c r="X17" s="971"/>
      <c r="Y17" s="898">
        <v>12.0</v>
      </c>
      <c r="Z17" s="905">
        <v>9.0</v>
      </c>
      <c r="AA17" s="905">
        <v>9.0</v>
      </c>
      <c r="AB17" s="971"/>
      <c r="AC17" s="905">
        <v>9.0</v>
      </c>
      <c r="AD17" s="905">
        <v>9.0</v>
      </c>
      <c r="AE17" s="971"/>
      <c r="AF17" s="971"/>
      <c r="AG17" s="905">
        <v>9.0</v>
      </c>
      <c r="AH17" s="905">
        <v>9.0</v>
      </c>
      <c r="AI17" s="905"/>
      <c r="AJ17" s="404">
        <f t="shared" si="1"/>
        <v>20</v>
      </c>
      <c r="AK17" s="1030">
        <v>1.0</v>
      </c>
    </row>
    <row r="18" ht="15.0" customHeight="1">
      <c r="A18" s="19">
        <v>16.0</v>
      </c>
      <c r="B18" s="1148" t="s">
        <v>28</v>
      </c>
      <c r="C18" s="32"/>
      <c r="D18" s="863" t="s">
        <v>792</v>
      </c>
      <c r="E18" s="905">
        <v>9.0</v>
      </c>
      <c r="F18" s="905">
        <v>9.0</v>
      </c>
      <c r="G18" s="905">
        <v>9.0</v>
      </c>
      <c r="H18" s="905">
        <v>9.0</v>
      </c>
      <c r="I18" s="898">
        <v>12.0</v>
      </c>
      <c r="J18" s="971">
        <v>9.0</v>
      </c>
      <c r="K18" s="971"/>
      <c r="L18" s="905">
        <v>9.0</v>
      </c>
      <c r="M18" s="905"/>
      <c r="N18" s="898">
        <v>12.0</v>
      </c>
      <c r="O18" s="905">
        <v>9.0</v>
      </c>
      <c r="P18" s="971"/>
      <c r="Q18" s="971"/>
      <c r="R18" s="971"/>
      <c r="S18" s="978"/>
      <c r="T18" s="978"/>
      <c r="U18" s="978"/>
      <c r="V18" s="978"/>
      <c r="W18" s="988"/>
      <c r="X18" s="978"/>
      <c r="Y18" s="978"/>
      <c r="Z18" s="978"/>
      <c r="AA18" s="978"/>
      <c r="AB18" s="978"/>
      <c r="AC18" s="978"/>
      <c r="AD18" s="988"/>
      <c r="AE18" s="978"/>
      <c r="AF18" s="978"/>
      <c r="AG18" s="978"/>
      <c r="AH18" s="905">
        <v>9.0</v>
      </c>
      <c r="AI18" s="905"/>
      <c r="AJ18" s="404">
        <f t="shared" si="1"/>
        <v>10</v>
      </c>
      <c r="AK18" s="1030">
        <v>1.0</v>
      </c>
    </row>
    <row r="19" ht="15.0" customHeight="1">
      <c r="A19" s="19">
        <v>17.0</v>
      </c>
      <c r="B19" s="1148" t="s">
        <v>312</v>
      </c>
      <c r="C19" s="32"/>
      <c r="D19" s="863" t="s">
        <v>792</v>
      </c>
      <c r="E19" s="898">
        <v>12.0</v>
      </c>
      <c r="F19" s="905">
        <v>9.0</v>
      </c>
      <c r="G19" s="905">
        <v>9.0</v>
      </c>
      <c r="H19" s="905">
        <v>9.0</v>
      </c>
      <c r="I19" s="905"/>
      <c r="J19" s="971"/>
      <c r="K19" s="971"/>
      <c r="L19" s="905">
        <v>9.0</v>
      </c>
      <c r="M19" s="905">
        <v>9.0</v>
      </c>
      <c r="N19" s="905">
        <v>9.0</v>
      </c>
      <c r="O19" s="905">
        <v>9.0</v>
      </c>
      <c r="P19" s="971">
        <v>9.0</v>
      </c>
      <c r="Q19" s="971"/>
      <c r="R19" s="971"/>
      <c r="S19" s="905">
        <v>9.0</v>
      </c>
      <c r="T19" s="905">
        <v>9.0</v>
      </c>
      <c r="U19" s="905">
        <v>9.0</v>
      </c>
      <c r="V19" s="898">
        <v>12.0</v>
      </c>
      <c r="W19" s="905"/>
      <c r="X19" s="971"/>
      <c r="Y19" s="971">
        <v>9.0</v>
      </c>
      <c r="Z19" s="905">
        <v>9.0</v>
      </c>
      <c r="AA19" s="905">
        <v>9.0</v>
      </c>
      <c r="AB19" s="898">
        <v>12.0</v>
      </c>
      <c r="AC19" s="898">
        <v>12.0</v>
      </c>
      <c r="AD19" s="905">
        <v>9.0</v>
      </c>
      <c r="AE19" s="971"/>
      <c r="AF19" s="971"/>
      <c r="AG19" s="978"/>
      <c r="AH19" s="988"/>
      <c r="AI19" s="905"/>
      <c r="AJ19" s="404">
        <f t="shared" si="1"/>
        <v>19</v>
      </c>
      <c r="AK19" s="1030">
        <v>1.0</v>
      </c>
    </row>
    <row r="20" ht="15.0" customHeight="1">
      <c r="A20" s="19">
        <v>18.0</v>
      </c>
      <c r="B20" s="1148" t="s">
        <v>885</v>
      </c>
      <c r="C20" s="32"/>
      <c r="D20" s="863" t="s">
        <v>792</v>
      </c>
      <c r="E20" s="905">
        <v>9.0</v>
      </c>
      <c r="F20" s="898">
        <v>12.0</v>
      </c>
      <c r="G20" s="905">
        <v>9.0</v>
      </c>
      <c r="H20" s="905">
        <v>9.0</v>
      </c>
      <c r="I20" s="905">
        <v>9.0</v>
      </c>
      <c r="J20" s="971"/>
      <c r="K20" s="971"/>
      <c r="L20" s="898">
        <v>12.0</v>
      </c>
      <c r="M20" s="905">
        <v>9.0</v>
      </c>
      <c r="N20" s="905">
        <v>9.0</v>
      </c>
      <c r="O20" s="905"/>
      <c r="P20" s="971"/>
      <c r="Q20" s="971"/>
      <c r="R20" s="971">
        <v>9.0</v>
      </c>
      <c r="S20" s="905">
        <v>9.0</v>
      </c>
      <c r="T20" s="905">
        <v>9.0</v>
      </c>
      <c r="U20" s="898">
        <v>12.0</v>
      </c>
      <c r="V20" s="905">
        <v>9.0</v>
      </c>
      <c r="W20" s="905">
        <v>9.0</v>
      </c>
      <c r="X20" s="971"/>
      <c r="Y20" s="971"/>
      <c r="Z20" s="898">
        <v>12.0</v>
      </c>
      <c r="AA20" s="905">
        <v>9.0</v>
      </c>
      <c r="AB20" s="981"/>
      <c r="AC20" s="905"/>
      <c r="AD20" s="905">
        <v>9.0</v>
      </c>
      <c r="AE20" s="971"/>
      <c r="AF20" s="898">
        <v>12.0</v>
      </c>
      <c r="AG20" s="905">
        <v>9.0</v>
      </c>
      <c r="AH20" s="905">
        <v>9.0</v>
      </c>
      <c r="AI20" s="905"/>
      <c r="AJ20" s="404">
        <f t="shared" si="1"/>
        <v>20</v>
      </c>
      <c r="AK20" s="1030">
        <v>1.0</v>
      </c>
    </row>
    <row r="21" ht="15.0" customHeight="1">
      <c r="A21" s="19">
        <v>19.0</v>
      </c>
      <c r="B21" s="1148" t="s">
        <v>124</v>
      </c>
      <c r="C21" s="32"/>
      <c r="D21" s="863" t="s">
        <v>792</v>
      </c>
      <c r="E21" s="905">
        <v>9.0</v>
      </c>
      <c r="F21" s="905">
        <v>9.0</v>
      </c>
      <c r="G21" s="898">
        <v>12.0</v>
      </c>
      <c r="H21" s="905"/>
      <c r="I21" s="905">
        <v>9.0</v>
      </c>
      <c r="J21" s="971"/>
      <c r="K21" s="898">
        <v>12.0</v>
      </c>
      <c r="L21" s="905">
        <v>9.0</v>
      </c>
      <c r="M21" s="905">
        <v>9.0</v>
      </c>
      <c r="N21" s="905">
        <v>9.0</v>
      </c>
      <c r="O21" s="898">
        <v>12.0</v>
      </c>
      <c r="P21" s="971"/>
      <c r="Q21" s="971"/>
      <c r="R21" s="971"/>
      <c r="S21" s="905">
        <v>9.0</v>
      </c>
      <c r="T21" s="898">
        <v>12.0</v>
      </c>
      <c r="U21" s="905">
        <v>9.0</v>
      </c>
      <c r="V21" s="905">
        <v>9.0</v>
      </c>
      <c r="W21" s="905">
        <v>9.0</v>
      </c>
      <c r="X21" s="971">
        <v>9.0</v>
      </c>
      <c r="Y21" s="971"/>
      <c r="Z21" s="905"/>
      <c r="AA21" s="898">
        <v>12.0</v>
      </c>
      <c r="AB21" s="971"/>
      <c r="AC21" s="905"/>
      <c r="AD21" s="905">
        <v>9.0</v>
      </c>
      <c r="AE21" s="971"/>
      <c r="AF21" s="898">
        <v>12.0</v>
      </c>
      <c r="AG21" s="905">
        <v>9.0</v>
      </c>
      <c r="AH21" s="905">
        <v>9.0</v>
      </c>
      <c r="AI21" s="1031"/>
      <c r="AJ21" s="404">
        <f t="shared" si="1"/>
        <v>20</v>
      </c>
      <c r="AK21" s="1030">
        <v>1.0</v>
      </c>
    </row>
    <row r="22" ht="15.0" customHeight="1">
      <c r="A22" s="19">
        <v>20.0</v>
      </c>
      <c r="B22" s="1148" t="s">
        <v>32</v>
      </c>
      <c r="C22" s="32"/>
      <c r="D22" s="863" t="s">
        <v>792</v>
      </c>
      <c r="E22" s="905">
        <v>9.0</v>
      </c>
      <c r="F22" s="905">
        <v>9.0</v>
      </c>
      <c r="G22" s="905">
        <v>9.0</v>
      </c>
      <c r="H22" s="898">
        <v>12.0</v>
      </c>
      <c r="I22" s="905"/>
      <c r="J22" s="971"/>
      <c r="K22" s="971">
        <v>9.0</v>
      </c>
      <c r="L22" s="905">
        <v>9.0</v>
      </c>
      <c r="M22" s="898">
        <v>12.0</v>
      </c>
      <c r="N22" s="905">
        <v>9.0</v>
      </c>
      <c r="O22" s="905">
        <v>9.0</v>
      </c>
      <c r="P22" s="971"/>
      <c r="Q22" s="971"/>
      <c r="R22" s="971"/>
      <c r="S22" s="905">
        <v>9.0</v>
      </c>
      <c r="T22" s="905">
        <v>9.0</v>
      </c>
      <c r="U22" s="905">
        <v>9.0</v>
      </c>
      <c r="V22" s="905">
        <v>9.0</v>
      </c>
      <c r="W22" s="905">
        <v>9.0</v>
      </c>
      <c r="X22" s="898">
        <v>12.0</v>
      </c>
      <c r="Y22" s="971"/>
      <c r="Z22" s="905">
        <v>9.0</v>
      </c>
      <c r="AA22" s="905"/>
      <c r="AB22" s="971"/>
      <c r="AC22" s="905">
        <v>9.0</v>
      </c>
      <c r="AD22" s="898">
        <v>12.0</v>
      </c>
      <c r="AE22" s="971"/>
      <c r="AF22" s="971"/>
      <c r="AG22" s="898">
        <v>12.0</v>
      </c>
      <c r="AH22" s="905">
        <v>9.0</v>
      </c>
      <c r="AI22" s="905"/>
      <c r="AJ22" s="404">
        <f t="shared" si="1"/>
        <v>20</v>
      </c>
      <c r="AK22" s="1030">
        <v>1.0</v>
      </c>
    </row>
    <row r="23" ht="15.0" customHeight="1">
      <c r="A23" s="19">
        <v>21.0</v>
      </c>
      <c r="B23" s="1307" t="s">
        <v>922</v>
      </c>
      <c r="C23" s="32"/>
      <c r="D23" s="866" t="s">
        <v>792</v>
      </c>
      <c r="E23" s="905"/>
      <c r="F23" s="905">
        <v>9.0</v>
      </c>
      <c r="G23" s="905">
        <v>9.0</v>
      </c>
      <c r="H23" s="905">
        <v>9.0</v>
      </c>
      <c r="I23" s="898">
        <v>12.0</v>
      </c>
      <c r="J23" s="971">
        <v>9.0</v>
      </c>
      <c r="K23" s="971"/>
      <c r="L23" s="905"/>
      <c r="M23" s="905">
        <v>9.0</v>
      </c>
      <c r="N23" s="898">
        <v>12.0</v>
      </c>
      <c r="O23" s="905">
        <v>9.0</v>
      </c>
      <c r="P23" s="971">
        <v>9.0</v>
      </c>
      <c r="Q23" s="971"/>
      <c r="R23" s="971"/>
      <c r="S23" s="905"/>
      <c r="T23" s="1467">
        <v>9.0</v>
      </c>
      <c r="U23" s="905">
        <v>9.0</v>
      </c>
      <c r="V23" s="905"/>
      <c r="W23" s="898">
        <v>12.0</v>
      </c>
      <c r="X23" s="971"/>
      <c r="Y23" s="971">
        <v>9.0</v>
      </c>
      <c r="Z23" s="898">
        <v>12.0</v>
      </c>
      <c r="AA23" s="905"/>
      <c r="AB23" s="971">
        <v>9.0</v>
      </c>
      <c r="AC23" s="905">
        <v>9.0</v>
      </c>
      <c r="AD23" s="905">
        <v>9.0</v>
      </c>
      <c r="AE23" s="971">
        <v>9.0</v>
      </c>
      <c r="AF23" s="971"/>
      <c r="AG23" s="905"/>
      <c r="AH23" s="905">
        <v>9.0</v>
      </c>
      <c r="AI23" s="905"/>
      <c r="AJ23" s="404">
        <f t="shared" si="1"/>
        <v>19</v>
      </c>
      <c r="AK23" s="1030">
        <v>1.0</v>
      </c>
    </row>
    <row r="24" ht="15.0" customHeight="1">
      <c r="A24" s="19">
        <v>22.0</v>
      </c>
      <c r="B24" s="1148" t="s">
        <v>33</v>
      </c>
      <c r="C24" s="32"/>
      <c r="D24" s="863" t="s">
        <v>792</v>
      </c>
      <c r="E24" s="898">
        <v>12.0</v>
      </c>
      <c r="F24" s="905">
        <v>9.0</v>
      </c>
      <c r="G24" s="905">
        <v>9.0</v>
      </c>
      <c r="H24" s="905">
        <v>9.0</v>
      </c>
      <c r="I24" s="905">
        <v>9.0</v>
      </c>
      <c r="J24" s="971"/>
      <c r="K24" s="971"/>
      <c r="L24" s="905">
        <v>9.0</v>
      </c>
      <c r="M24" s="905">
        <v>9.0</v>
      </c>
      <c r="N24" s="905"/>
      <c r="O24" s="905">
        <v>9.0</v>
      </c>
      <c r="P24" s="971"/>
      <c r="Q24" s="971"/>
      <c r="R24" s="898">
        <v>12.0</v>
      </c>
      <c r="S24" s="905">
        <v>9.0</v>
      </c>
      <c r="T24" s="905">
        <v>9.0</v>
      </c>
      <c r="U24" s="905">
        <v>9.0</v>
      </c>
      <c r="V24" s="905"/>
      <c r="W24" s="905">
        <v>9.0</v>
      </c>
      <c r="X24" s="971"/>
      <c r="Y24" s="971"/>
      <c r="Z24" s="905">
        <v>9.0</v>
      </c>
      <c r="AA24" s="905">
        <v>9.0</v>
      </c>
      <c r="AB24" s="971">
        <v>9.0</v>
      </c>
      <c r="AC24" s="905">
        <v>9.0</v>
      </c>
      <c r="AD24" s="898">
        <v>12.0</v>
      </c>
      <c r="AE24" s="971">
        <v>9.0</v>
      </c>
      <c r="AF24" s="971"/>
      <c r="AG24" s="905"/>
      <c r="AH24" s="905">
        <v>9.0</v>
      </c>
      <c r="AI24" s="905"/>
      <c r="AJ24" s="404">
        <f t="shared" si="1"/>
        <v>20</v>
      </c>
      <c r="AK24" s="1030">
        <v>1.0</v>
      </c>
    </row>
    <row r="25" ht="15.0" customHeight="1">
      <c r="A25" s="19">
        <v>23.0</v>
      </c>
      <c r="B25" s="1148" t="s">
        <v>886</v>
      </c>
      <c r="C25" s="32"/>
      <c r="D25" s="863" t="s">
        <v>792</v>
      </c>
      <c r="E25" s="925"/>
      <c r="F25" s="925"/>
      <c r="G25" s="925"/>
      <c r="H25" s="925"/>
      <c r="I25" s="925"/>
      <c r="J25" s="925"/>
      <c r="K25" s="925"/>
      <c r="L25" s="925"/>
      <c r="M25" s="925"/>
      <c r="N25" s="925"/>
      <c r="O25" s="926"/>
      <c r="P25" s="925"/>
      <c r="Q25" s="925"/>
      <c r="R25" s="925"/>
      <c r="S25" s="925"/>
      <c r="T25" s="925"/>
      <c r="U25" s="925"/>
      <c r="V25" s="926"/>
      <c r="W25" s="925"/>
      <c r="X25" s="925"/>
      <c r="Y25" s="925"/>
      <c r="Z25" s="925"/>
      <c r="AA25" s="905">
        <v>9.0</v>
      </c>
      <c r="AB25" s="971"/>
      <c r="AC25" s="898">
        <v>12.0</v>
      </c>
      <c r="AD25" s="905">
        <v>9.0</v>
      </c>
      <c r="AE25" s="971"/>
      <c r="AF25" s="971"/>
      <c r="AG25" s="905">
        <v>9.0</v>
      </c>
      <c r="AH25" s="905">
        <v>9.0</v>
      </c>
      <c r="AI25" s="1031"/>
      <c r="AJ25" s="404">
        <f t="shared" si="1"/>
        <v>5</v>
      </c>
      <c r="AK25" s="1030">
        <v>0.0</v>
      </c>
    </row>
    <row r="26" ht="15.0" customHeight="1">
      <c r="A26" s="19">
        <v>24.0</v>
      </c>
      <c r="B26" s="1148" t="s">
        <v>165</v>
      </c>
      <c r="C26" s="32"/>
      <c r="D26" s="863" t="s">
        <v>792</v>
      </c>
      <c r="E26" s="905"/>
      <c r="F26" s="905">
        <v>9.0</v>
      </c>
      <c r="G26" s="905">
        <v>9.0</v>
      </c>
      <c r="H26" s="905">
        <v>9.0</v>
      </c>
      <c r="I26" s="898">
        <v>12.0</v>
      </c>
      <c r="J26" s="971"/>
      <c r="K26" s="971"/>
      <c r="L26" s="898">
        <v>12.0</v>
      </c>
      <c r="M26" s="905">
        <v>9.0</v>
      </c>
      <c r="N26" s="905">
        <v>9.0</v>
      </c>
      <c r="O26" s="905"/>
      <c r="P26" s="971"/>
      <c r="Q26" s="898">
        <v>12.0</v>
      </c>
      <c r="R26" s="971"/>
      <c r="S26" s="905">
        <v>9.0</v>
      </c>
      <c r="T26" s="905">
        <v>9.0</v>
      </c>
      <c r="U26" s="898">
        <v>12.0</v>
      </c>
      <c r="V26" s="905">
        <v>9.0</v>
      </c>
      <c r="W26" s="905">
        <v>9.0</v>
      </c>
      <c r="X26" s="971"/>
      <c r="Y26" s="898">
        <v>12.0</v>
      </c>
      <c r="Z26" s="905">
        <v>9.0</v>
      </c>
      <c r="AA26" s="905">
        <v>9.0</v>
      </c>
      <c r="AB26" s="971"/>
      <c r="AC26" s="905">
        <v>9.0</v>
      </c>
      <c r="AD26" s="905">
        <v>9.0</v>
      </c>
      <c r="AE26" s="971"/>
      <c r="AF26" s="971"/>
      <c r="AG26" s="905">
        <v>9.0</v>
      </c>
      <c r="AH26" s="898">
        <v>12.0</v>
      </c>
      <c r="AI26" s="905"/>
      <c r="AJ26" s="404">
        <f t="shared" si="1"/>
        <v>20</v>
      </c>
      <c r="AK26" s="1030">
        <v>0.0</v>
      </c>
    </row>
    <row r="27" ht="14.25" customHeight="1">
      <c r="A27" s="19">
        <v>25.0</v>
      </c>
      <c r="B27" s="1148" t="s">
        <v>687</v>
      </c>
      <c r="C27" s="32"/>
      <c r="D27" s="863" t="s">
        <v>792</v>
      </c>
      <c r="E27" s="905">
        <v>9.0</v>
      </c>
      <c r="F27" s="905">
        <v>9.0</v>
      </c>
      <c r="G27" s="905">
        <v>9.0</v>
      </c>
      <c r="H27" s="905">
        <v>9.0</v>
      </c>
      <c r="I27" s="905">
        <v>9.0</v>
      </c>
      <c r="J27" s="898">
        <v>12.0</v>
      </c>
      <c r="K27" s="971"/>
      <c r="L27" s="905">
        <v>9.0</v>
      </c>
      <c r="M27" s="905"/>
      <c r="N27" s="905">
        <v>9.0</v>
      </c>
      <c r="O27" s="905">
        <v>9.0</v>
      </c>
      <c r="P27" s="971"/>
      <c r="Q27" s="971"/>
      <c r="R27" s="971"/>
      <c r="S27" s="905">
        <v>9.0</v>
      </c>
      <c r="T27" s="898">
        <v>12.0</v>
      </c>
      <c r="U27" s="905">
        <v>9.0</v>
      </c>
      <c r="V27" s="905">
        <v>9.0</v>
      </c>
      <c r="W27" s="905">
        <v>9.0</v>
      </c>
      <c r="X27" s="898">
        <v>12.0</v>
      </c>
      <c r="Y27" s="971"/>
      <c r="Z27" s="905"/>
      <c r="AA27" s="898">
        <v>12.0</v>
      </c>
      <c r="AB27" s="971"/>
      <c r="AC27" s="905">
        <v>9.0</v>
      </c>
      <c r="AD27" s="905">
        <v>9.0</v>
      </c>
      <c r="AE27" s="971"/>
      <c r="AF27" s="971"/>
      <c r="AG27" s="905">
        <v>9.0</v>
      </c>
      <c r="AH27" s="978"/>
      <c r="AI27" s="905"/>
      <c r="AJ27" s="404">
        <f t="shared" si="1"/>
        <v>19</v>
      </c>
      <c r="AK27" s="1030">
        <v>1.0</v>
      </c>
    </row>
    <row r="28" ht="15.0" customHeight="1">
      <c r="A28" s="19">
        <v>26.0</v>
      </c>
      <c r="B28" s="1148" t="s">
        <v>37</v>
      </c>
      <c r="C28" s="32"/>
      <c r="D28" s="863" t="s">
        <v>792</v>
      </c>
      <c r="E28" s="905">
        <v>9.0</v>
      </c>
      <c r="F28" s="905">
        <v>9.0</v>
      </c>
      <c r="G28" s="905">
        <v>9.0</v>
      </c>
      <c r="H28" s="905">
        <v>9.0</v>
      </c>
      <c r="I28" s="905">
        <v>9.0</v>
      </c>
      <c r="J28" s="971"/>
      <c r="K28" s="898">
        <v>12.0</v>
      </c>
      <c r="L28" s="905">
        <v>9.0</v>
      </c>
      <c r="M28" s="905">
        <v>9.0</v>
      </c>
      <c r="N28" s="905">
        <v>9.0</v>
      </c>
      <c r="O28" s="905">
        <v>9.0</v>
      </c>
      <c r="P28" s="971"/>
      <c r="Q28" s="971"/>
      <c r="R28" s="971"/>
      <c r="S28" s="898">
        <v>12.0</v>
      </c>
      <c r="T28" s="905">
        <v>9.0</v>
      </c>
      <c r="U28" s="905"/>
      <c r="V28" s="905"/>
      <c r="W28" s="905"/>
      <c r="X28" s="971"/>
      <c r="Y28" s="898">
        <v>12.0</v>
      </c>
      <c r="Z28" s="905">
        <v>9.0</v>
      </c>
      <c r="AA28" s="905">
        <v>9.0</v>
      </c>
      <c r="AB28" s="898">
        <v>12.0</v>
      </c>
      <c r="AC28" s="905">
        <v>9.0</v>
      </c>
      <c r="AD28" s="905">
        <v>9.0</v>
      </c>
      <c r="AE28" s="971"/>
      <c r="AF28" s="971"/>
      <c r="AG28" s="905">
        <v>9.0</v>
      </c>
      <c r="AH28" s="905">
        <v>9.0</v>
      </c>
      <c r="AI28" s="905"/>
      <c r="AJ28" s="404">
        <f t="shared" si="1"/>
        <v>20</v>
      </c>
      <c r="AK28" s="1030">
        <v>0.0</v>
      </c>
    </row>
    <row r="29" ht="15.0" customHeight="1">
      <c r="A29" s="19">
        <v>27.0</v>
      </c>
      <c r="B29" s="1469" t="s">
        <v>875</v>
      </c>
      <c r="C29" s="32"/>
      <c r="D29" s="930"/>
      <c r="E29" s="905"/>
      <c r="F29" s="905"/>
      <c r="G29" s="905"/>
      <c r="H29" s="905"/>
      <c r="I29" s="905"/>
      <c r="J29" s="971"/>
      <c r="K29" s="971"/>
      <c r="L29" s="905"/>
      <c r="M29" s="905"/>
      <c r="N29" s="905"/>
      <c r="O29" s="905"/>
      <c r="P29" s="971"/>
      <c r="Q29" s="971"/>
      <c r="R29" s="971"/>
      <c r="S29" s="905"/>
      <c r="T29" s="905"/>
      <c r="U29" s="905"/>
      <c r="V29" s="905"/>
      <c r="W29" s="905"/>
      <c r="X29" s="971"/>
      <c r="Y29" s="971"/>
      <c r="Z29" s="905"/>
      <c r="AA29" s="905"/>
      <c r="AB29" s="971"/>
      <c r="AC29" s="905"/>
      <c r="AD29" s="905"/>
      <c r="AE29" s="971"/>
      <c r="AF29" s="971"/>
      <c r="AG29" s="905"/>
      <c r="AH29" s="905"/>
      <c r="AI29" s="905"/>
      <c r="AJ29" s="404">
        <f t="shared" si="1"/>
        <v>0</v>
      </c>
      <c r="AK29" s="1030">
        <v>0.0</v>
      </c>
    </row>
    <row r="30" ht="15.75" customHeight="1">
      <c r="A30" s="19">
        <v>28.0</v>
      </c>
      <c r="B30" s="1469" t="s">
        <v>875</v>
      </c>
      <c r="C30" s="32"/>
      <c r="D30" s="930"/>
      <c r="E30" s="905"/>
      <c r="F30" s="905"/>
      <c r="G30" s="905"/>
      <c r="H30" s="905"/>
      <c r="I30" s="905"/>
      <c r="J30" s="971"/>
      <c r="K30" s="971"/>
      <c r="L30" s="905"/>
      <c r="M30" s="905"/>
      <c r="N30" s="905"/>
      <c r="O30" s="905"/>
      <c r="P30" s="971"/>
      <c r="Q30" s="971"/>
      <c r="R30" s="971"/>
      <c r="S30" s="905"/>
      <c r="T30" s="905"/>
      <c r="U30" s="905"/>
      <c r="V30" s="905"/>
      <c r="W30" s="905"/>
      <c r="X30" s="971"/>
      <c r="Y30" s="971"/>
      <c r="Z30" s="905"/>
      <c r="AA30" s="905"/>
      <c r="AB30" s="971"/>
      <c r="AC30" s="905"/>
      <c r="AD30" s="905"/>
      <c r="AE30" s="971"/>
      <c r="AF30" s="971"/>
      <c r="AG30" s="905"/>
      <c r="AH30" s="905"/>
      <c r="AI30" s="905"/>
      <c r="AJ30" s="404">
        <f t="shared" si="1"/>
        <v>0</v>
      </c>
      <c r="AK30" s="1030">
        <v>0.0</v>
      </c>
    </row>
    <row r="31" ht="15.75" customHeight="1">
      <c r="A31" s="19">
        <v>29.0</v>
      </c>
      <c r="B31" s="1469" t="s">
        <v>875</v>
      </c>
      <c r="C31" s="32"/>
      <c r="D31" s="930"/>
      <c r="E31" s="905"/>
      <c r="F31" s="905"/>
      <c r="G31" s="905"/>
      <c r="H31" s="905"/>
      <c r="I31" s="905"/>
      <c r="J31" s="971"/>
      <c r="K31" s="971"/>
      <c r="L31" s="905"/>
      <c r="M31" s="905"/>
      <c r="N31" s="905"/>
      <c r="O31" s="905"/>
      <c r="P31" s="971"/>
      <c r="Q31" s="971"/>
      <c r="R31" s="971"/>
      <c r="S31" s="905"/>
      <c r="T31" s="905"/>
      <c r="U31" s="905"/>
      <c r="V31" s="905"/>
      <c r="W31" s="905"/>
      <c r="X31" s="971"/>
      <c r="Y31" s="971"/>
      <c r="Z31" s="905"/>
      <c r="AA31" s="905"/>
      <c r="AB31" s="971"/>
      <c r="AC31" s="905"/>
      <c r="AD31" s="905"/>
      <c r="AE31" s="971"/>
      <c r="AF31" s="971"/>
      <c r="AG31" s="905"/>
      <c r="AH31" s="905"/>
      <c r="AI31" s="905"/>
      <c r="AJ31" s="404">
        <f t="shared" si="1"/>
        <v>0</v>
      </c>
      <c r="AK31" s="1030">
        <v>0.0</v>
      </c>
    </row>
    <row r="32" ht="14.25" customHeight="1">
      <c r="A32" s="19">
        <v>30.0</v>
      </c>
      <c r="B32" s="1469" t="s">
        <v>875</v>
      </c>
      <c r="C32" s="71"/>
      <c r="D32" s="930"/>
      <c r="E32" s="905"/>
      <c r="F32" s="905"/>
      <c r="G32" s="905"/>
      <c r="H32" s="905"/>
      <c r="I32" s="905"/>
      <c r="J32" s="971"/>
      <c r="K32" s="971"/>
      <c r="L32" s="905"/>
      <c r="M32" s="905"/>
      <c r="N32" s="905"/>
      <c r="O32" s="905"/>
      <c r="P32" s="971"/>
      <c r="Q32" s="971"/>
      <c r="R32" s="971"/>
      <c r="S32" s="905"/>
      <c r="T32" s="905"/>
      <c r="U32" s="905"/>
      <c r="V32" s="905"/>
      <c r="W32" s="905"/>
      <c r="X32" s="971"/>
      <c r="Y32" s="971"/>
      <c r="Z32" s="905"/>
      <c r="AA32" s="905"/>
      <c r="AB32" s="971"/>
      <c r="AC32" s="905"/>
      <c r="AD32" s="905"/>
      <c r="AE32" s="971"/>
      <c r="AF32" s="971"/>
      <c r="AG32" s="905"/>
      <c r="AH32" s="905"/>
      <c r="AI32" s="905"/>
      <c r="AJ32" s="404">
        <f t="shared" si="1"/>
        <v>0</v>
      </c>
      <c r="AK32" s="1030">
        <v>0.0</v>
      </c>
    </row>
    <row r="33" ht="15.75" customHeight="1">
      <c r="A33" s="260"/>
      <c r="B33" s="423"/>
      <c r="C33" s="112"/>
      <c r="D33" s="1311" t="s">
        <v>844</v>
      </c>
      <c r="E33" s="1311">
        <f t="shared" ref="E33:AI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</f>
        <v>15</v>
      </c>
      <c r="F33" s="1311">
        <f t="shared" si="2"/>
        <v>18</v>
      </c>
      <c r="G33" s="1311">
        <f t="shared" si="2"/>
        <v>18</v>
      </c>
      <c r="H33" s="1311">
        <f t="shared" si="2"/>
        <v>18</v>
      </c>
      <c r="I33" s="1311">
        <f t="shared" si="2"/>
        <v>15</v>
      </c>
      <c r="J33" s="1311">
        <f t="shared" si="2"/>
        <v>3</v>
      </c>
      <c r="K33" s="1311">
        <f t="shared" si="2"/>
        <v>3</v>
      </c>
      <c r="L33" s="1311">
        <f t="shared" si="2"/>
        <v>18</v>
      </c>
      <c r="M33" s="1311">
        <f t="shared" si="2"/>
        <v>19</v>
      </c>
      <c r="N33" s="1311">
        <f t="shared" si="2"/>
        <v>19</v>
      </c>
      <c r="O33" s="1311">
        <f t="shared" si="2"/>
        <v>15</v>
      </c>
      <c r="P33" s="1311">
        <f t="shared" si="2"/>
        <v>3</v>
      </c>
      <c r="Q33" s="1311">
        <f t="shared" si="2"/>
        <v>3</v>
      </c>
      <c r="R33" s="1311">
        <f t="shared" si="2"/>
        <v>3</v>
      </c>
      <c r="S33" s="1311">
        <f t="shared" si="2"/>
        <v>14</v>
      </c>
      <c r="T33" s="1311">
        <f t="shared" si="2"/>
        <v>17</v>
      </c>
      <c r="U33" s="1311">
        <f t="shared" si="2"/>
        <v>14</v>
      </c>
      <c r="V33" s="1311">
        <f t="shared" si="2"/>
        <v>14</v>
      </c>
      <c r="W33" s="1311">
        <f t="shared" si="2"/>
        <v>17</v>
      </c>
      <c r="X33" s="1311">
        <f t="shared" si="2"/>
        <v>4</v>
      </c>
      <c r="Y33" s="1311">
        <f t="shared" si="2"/>
        <v>3</v>
      </c>
      <c r="Z33" s="1311">
        <f t="shared" si="2"/>
        <v>14</v>
      </c>
      <c r="AA33" s="1311">
        <f t="shared" si="2"/>
        <v>15</v>
      </c>
      <c r="AB33" s="1311">
        <f t="shared" si="2"/>
        <v>2</v>
      </c>
      <c r="AC33" s="1311">
        <f t="shared" si="2"/>
        <v>15</v>
      </c>
      <c r="AD33" s="1311">
        <f t="shared" si="2"/>
        <v>15</v>
      </c>
      <c r="AE33" s="1311">
        <f t="shared" si="2"/>
        <v>4</v>
      </c>
      <c r="AF33" s="1311">
        <f t="shared" si="2"/>
        <v>3</v>
      </c>
      <c r="AG33" s="1311">
        <f t="shared" si="2"/>
        <v>15</v>
      </c>
      <c r="AH33" s="1311">
        <f t="shared" si="2"/>
        <v>18</v>
      </c>
      <c r="AI33" s="1311">
        <f t="shared" si="2"/>
        <v>0</v>
      </c>
      <c r="AJ33" s="1075"/>
      <c r="AK33" s="1452">
        <f>SUM(AK3:AK30)</f>
        <v>22</v>
      </c>
    </row>
    <row r="34" ht="15.75" customHeight="1">
      <c r="A34" s="260"/>
      <c r="B34" s="423"/>
      <c r="C34" s="112"/>
      <c r="D34" s="1311" t="s">
        <v>845</v>
      </c>
      <c r="E34" s="1311">
        <f t="shared" ref="E34:AI34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</f>
        <v>5</v>
      </c>
      <c r="F34" s="1311">
        <f t="shared" si="3"/>
        <v>4</v>
      </c>
      <c r="G34" s="1311">
        <f t="shared" si="3"/>
        <v>4</v>
      </c>
      <c r="H34" s="1311">
        <f t="shared" si="3"/>
        <v>4</v>
      </c>
      <c r="I34" s="1311">
        <f t="shared" si="3"/>
        <v>5</v>
      </c>
      <c r="J34" s="1311">
        <f t="shared" si="3"/>
        <v>3</v>
      </c>
      <c r="K34" s="1311">
        <f t="shared" si="3"/>
        <v>3</v>
      </c>
      <c r="L34" s="1311">
        <f t="shared" si="3"/>
        <v>5</v>
      </c>
      <c r="M34" s="1311">
        <f t="shared" si="3"/>
        <v>4</v>
      </c>
      <c r="N34" s="1311">
        <f t="shared" si="3"/>
        <v>4</v>
      </c>
      <c r="O34" s="1311">
        <f t="shared" si="3"/>
        <v>5</v>
      </c>
      <c r="P34" s="1311">
        <f t="shared" si="3"/>
        <v>3</v>
      </c>
      <c r="Q34" s="1311">
        <f t="shared" si="3"/>
        <v>3</v>
      </c>
      <c r="R34" s="1311">
        <f t="shared" si="3"/>
        <v>3</v>
      </c>
      <c r="S34" s="1311">
        <f t="shared" si="3"/>
        <v>5</v>
      </c>
      <c r="T34" s="1311">
        <f t="shared" si="3"/>
        <v>4</v>
      </c>
      <c r="U34" s="1311">
        <f t="shared" si="3"/>
        <v>5</v>
      </c>
      <c r="V34" s="1311">
        <f t="shared" si="3"/>
        <v>4</v>
      </c>
      <c r="W34" s="1311">
        <f t="shared" si="3"/>
        <v>4</v>
      </c>
      <c r="X34" s="1311">
        <f t="shared" si="3"/>
        <v>3</v>
      </c>
      <c r="Y34" s="1311">
        <f t="shared" si="3"/>
        <v>3</v>
      </c>
      <c r="Z34" s="1311">
        <f t="shared" si="3"/>
        <v>5</v>
      </c>
      <c r="AA34" s="1311">
        <f t="shared" si="3"/>
        <v>5</v>
      </c>
      <c r="AB34" s="1311">
        <f t="shared" si="3"/>
        <v>2</v>
      </c>
      <c r="AC34" s="1311">
        <f t="shared" si="3"/>
        <v>4</v>
      </c>
      <c r="AD34" s="1311">
        <f t="shared" si="3"/>
        <v>4</v>
      </c>
      <c r="AE34" s="1311">
        <f t="shared" si="3"/>
        <v>4</v>
      </c>
      <c r="AF34" s="1311">
        <f t="shared" si="3"/>
        <v>3</v>
      </c>
      <c r="AG34" s="1311">
        <f t="shared" si="3"/>
        <v>4</v>
      </c>
      <c r="AH34" s="1311">
        <f t="shared" si="3"/>
        <v>3</v>
      </c>
      <c r="AI34" s="1311">
        <f t="shared" si="3"/>
        <v>0</v>
      </c>
      <c r="AJ34" s="1075"/>
      <c r="AK34" s="257"/>
    </row>
    <row r="35" ht="15.75" customHeight="1">
      <c r="A35" s="260"/>
      <c r="B35" s="1470" t="s">
        <v>947</v>
      </c>
      <c r="C35" s="112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257"/>
    </row>
    <row r="36" ht="15.75" customHeight="1">
      <c r="A36" s="819">
        <v>1.0</v>
      </c>
      <c r="B36" s="1316" t="s">
        <v>884</v>
      </c>
      <c r="C36" s="1317" t="s">
        <v>736</v>
      </c>
      <c r="D36" s="866" t="s">
        <v>792</v>
      </c>
      <c r="E36" s="1318">
        <v>24.0</v>
      </c>
      <c r="F36" s="905"/>
      <c r="G36" s="905"/>
      <c r="H36" s="1318">
        <v>24.0</v>
      </c>
      <c r="I36" s="1318">
        <v>24.0</v>
      </c>
      <c r="J36" s="971"/>
      <c r="K36" s="971"/>
      <c r="L36" s="1318">
        <v>24.0</v>
      </c>
      <c r="M36" s="1318">
        <v>24.0</v>
      </c>
      <c r="N36" s="905"/>
      <c r="O36" s="905"/>
      <c r="P36" s="1318">
        <v>24.0</v>
      </c>
      <c r="Q36" s="1318">
        <v>24.0</v>
      </c>
      <c r="R36" s="971"/>
      <c r="S36" s="905"/>
      <c r="T36" s="1318">
        <v>24.0</v>
      </c>
      <c r="U36" s="1318">
        <v>24.0</v>
      </c>
      <c r="V36" s="905"/>
      <c r="W36" s="905"/>
      <c r="X36" s="1318">
        <v>24.0</v>
      </c>
      <c r="Y36" s="1318">
        <v>24.0</v>
      </c>
      <c r="Z36" s="905"/>
      <c r="AA36" s="905"/>
      <c r="AB36" s="1318">
        <v>24.0</v>
      </c>
      <c r="AC36" s="1318">
        <v>24.0</v>
      </c>
      <c r="AD36" s="905"/>
      <c r="AE36" s="971"/>
      <c r="AF36" s="1318">
        <v>24.0</v>
      </c>
      <c r="AG36" s="1318">
        <v>24.0</v>
      </c>
      <c r="AH36" s="905"/>
      <c r="AI36" s="905"/>
      <c r="AJ36" s="404">
        <f t="shared" ref="AJ36:AJ38" si="4">COUNT(E36:AI36)</f>
        <v>15</v>
      </c>
      <c r="AK36" s="257"/>
    </row>
    <row r="37" ht="15.75" customHeight="1">
      <c r="A37" s="819">
        <v>2.0</v>
      </c>
      <c r="B37" s="1401" t="s">
        <v>883</v>
      </c>
      <c r="C37" s="32"/>
      <c r="D37" s="866" t="s">
        <v>792</v>
      </c>
      <c r="E37" s="905"/>
      <c r="F37" s="1318">
        <v>24.0</v>
      </c>
      <c r="G37" s="1318">
        <v>24.0</v>
      </c>
      <c r="H37" s="905"/>
      <c r="I37" s="905"/>
      <c r="J37" s="1318">
        <v>24.0</v>
      </c>
      <c r="K37" s="1318">
        <v>24.0</v>
      </c>
      <c r="L37" s="905"/>
      <c r="M37" s="905"/>
      <c r="N37" s="1318">
        <v>24.0</v>
      </c>
      <c r="O37" s="1318">
        <v>24.0</v>
      </c>
      <c r="P37" s="971"/>
      <c r="Q37" s="971"/>
      <c r="R37" s="1318">
        <v>24.0</v>
      </c>
      <c r="S37" s="1318">
        <v>24.0</v>
      </c>
      <c r="T37" s="905"/>
      <c r="U37" s="905"/>
      <c r="V37" s="1318">
        <v>24.0</v>
      </c>
      <c r="W37" s="1318">
        <v>24.0</v>
      </c>
      <c r="X37" s="971"/>
      <c r="Y37" s="971"/>
      <c r="Z37" s="1318">
        <v>24.0</v>
      </c>
      <c r="AA37" s="1318">
        <v>24.0</v>
      </c>
      <c r="AB37" s="971"/>
      <c r="AC37" s="905"/>
      <c r="AD37" s="1318">
        <v>24.0</v>
      </c>
      <c r="AE37" s="1318">
        <v>24.0</v>
      </c>
      <c r="AF37" s="971"/>
      <c r="AG37" s="905"/>
      <c r="AH37" s="1318">
        <v>24.0</v>
      </c>
      <c r="AI37" s="905"/>
      <c r="AJ37" s="404">
        <f t="shared" si="4"/>
        <v>15</v>
      </c>
      <c r="AK37" s="257"/>
    </row>
    <row r="38" ht="15.75" customHeight="1">
      <c r="A38" s="819">
        <v>3.0</v>
      </c>
      <c r="B38" s="1402" t="s">
        <v>948</v>
      </c>
      <c r="C38" s="32"/>
      <c r="D38" s="863" t="s">
        <v>792</v>
      </c>
      <c r="E38" s="905">
        <v>9.0</v>
      </c>
      <c r="F38" s="905">
        <v>9.0</v>
      </c>
      <c r="G38" s="905">
        <v>9.0</v>
      </c>
      <c r="H38" s="905">
        <v>9.0</v>
      </c>
      <c r="I38" s="905">
        <v>9.0</v>
      </c>
      <c r="J38" s="971"/>
      <c r="K38" s="971"/>
      <c r="L38" s="905">
        <v>9.0</v>
      </c>
      <c r="M38" s="905">
        <v>9.0</v>
      </c>
      <c r="N38" s="905">
        <v>9.0</v>
      </c>
      <c r="O38" s="905">
        <v>9.0</v>
      </c>
      <c r="P38" s="971"/>
      <c r="Q38" s="971"/>
      <c r="R38" s="971"/>
      <c r="S38" s="905">
        <v>9.0</v>
      </c>
      <c r="T38" s="905">
        <v>9.0</v>
      </c>
      <c r="U38" s="905">
        <v>9.0</v>
      </c>
      <c r="V38" s="905">
        <v>9.0</v>
      </c>
      <c r="W38" s="905">
        <v>9.0</v>
      </c>
      <c r="X38" s="971"/>
      <c r="Y38" s="971"/>
      <c r="Z38" s="905">
        <v>9.0</v>
      </c>
      <c r="AA38" s="905">
        <v>9.0</v>
      </c>
      <c r="AB38" s="971"/>
      <c r="AC38" s="905">
        <v>9.0</v>
      </c>
      <c r="AD38" s="905">
        <v>9.0</v>
      </c>
      <c r="AE38" s="971"/>
      <c r="AF38" s="971"/>
      <c r="AG38" s="905">
        <v>9.0</v>
      </c>
      <c r="AH38" s="905">
        <v>9.0</v>
      </c>
      <c r="AI38" s="905"/>
      <c r="AJ38" s="404">
        <f t="shared" si="4"/>
        <v>20</v>
      </c>
      <c r="AK38" s="257"/>
    </row>
    <row r="39" ht="15.75" customHeight="1">
      <c r="A39" s="1403"/>
      <c r="B39" s="1404" t="s">
        <v>978</v>
      </c>
      <c r="C39" s="32"/>
      <c r="D39" s="1016"/>
      <c r="E39" s="1270"/>
      <c r="F39" s="1270"/>
      <c r="G39" s="1270"/>
      <c r="H39" s="1270"/>
      <c r="I39" s="1270"/>
      <c r="J39" s="1270"/>
      <c r="K39" s="1270"/>
      <c r="L39" s="1270"/>
      <c r="M39" s="1270"/>
      <c r="N39" s="1270"/>
      <c r="O39" s="1270"/>
      <c r="P39" s="1270"/>
      <c r="Q39" s="1270"/>
      <c r="R39" s="1270"/>
      <c r="S39" s="1270"/>
      <c r="T39" s="1270"/>
      <c r="U39" s="1270"/>
      <c r="V39" s="1270"/>
      <c r="W39" s="1270"/>
      <c r="X39" s="1270"/>
      <c r="Y39" s="1270"/>
      <c r="Z39" s="1270"/>
      <c r="AA39" s="1270"/>
      <c r="AB39" s="1270"/>
      <c r="AC39" s="1270"/>
      <c r="AD39" s="1270"/>
      <c r="AE39" s="1270"/>
      <c r="AF39" s="1270"/>
      <c r="AG39" s="1270"/>
      <c r="AH39" s="1270"/>
      <c r="AI39" s="1270"/>
      <c r="AJ39" s="257"/>
      <c r="AK39" s="257"/>
    </row>
    <row r="40" ht="15.75" customHeight="1">
      <c r="A40" s="819">
        <v>1.0</v>
      </c>
      <c r="B40" s="1316" t="s">
        <v>950</v>
      </c>
      <c r="C40" s="32"/>
      <c r="D40" s="930"/>
      <c r="E40" s="905">
        <v>9.0</v>
      </c>
      <c r="F40" s="905">
        <v>9.0</v>
      </c>
      <c r="G40" s="905">
        <v>9.0</v>
      </c>
      <c r="H40" s="905">
        <v>9.0</v>
      </c>
      <c r="I40" s="905">
        <v>9.0</v>
      </c>
      <c r="J40" s="971"/>
      <c r="K40" s="971"/>
      <c r="L40" s="905">
        <v>9.0</v>
      </c>
      <c r="M40" s="905">
        <v>9.0</v>
      </c>
      <c r="N40" s="905">
        <v>9.0</v>
      </c>
      <c r="O40" s="905">
        <v>9.0</v>
      </c>
      <c r="P40" s="971"/>
      <c r="Q40" s="971"/>
      <c r="R40" s="971">
        <v>9.0</v>
      </c>
      <c r="S40" s="905">
        <v>9.0</v>
      </c>
      <c r="T40" s="905">
        <v>9.0</v>
      </c>
      <c r="U40" s="905">
        <v>9.0</v>
      </c>
      <c r="V40" s="905">
        <v>9.0</v>
      </c>
      <c r="W40" s="905">
        <v>9.0</v>
      </c>
      <c r="X40" s="971"/>
      <c r="Y40" s="971"/>
      <c r="Z40" s="905">
        <v>9.0</v>
      </c>
      <c r="AA40" s="905">
        <v>9.0</v>
      </c>
      <c r="AB40" s="971">
        <v>9.0</v>
      </c>
      <c r="AC40" s="905">
        <v>9.0</v>
      </c>
      <c r="AD40" s="905">
        <v>9.0</v>
      </c>
      <c r="AE40" s="971"/>
      <c r="AF40" s="971"/>
      <c r="AG40" s="905">
        <v>9.0</v>
      </c>
      <c r="AH40" s="905">
        <v>9.0</v>
      </c>
      <c r="AI40" s="905"/>
      <c r="AJ40" s="404">
        <f t="shared" ref="AJ40:AJ42" si="5">COUNT(E40:AI40)</f>
        <v>22</v>
      </c>
      <c r="AK40" s="257"/>
    </row>
    <row r="41" ht="15.75" customHeight="1">
      <c r="A41" s="819">
        <v>2.0</v>
      </c>
      <c r="B41" s="829" t="s">
        <v>951</v>
      </c>
      <c r="C41" s="32"/>
      <c r="D41" s="930"/>
      <c r="E41" s="905">
        <v>9.0</v>
      </c>
      <c r="F41" s="905">
        <v>9.0</v>
      </c>
      <c r="G41" s="905">
        <v>9.0</v>
      </c>
      <c r="H41" s="905">
        <v>9.0</v>
      </c>
      <c r="I41" s="905">
        <v>9.0</v>
      </c>
      <c r="J41" s="971"/>
      <c r="K41" s="971"/>
      <c r="L41" s="905">
        <v>9.0</v>
      </c>
      <c r="M41" s="905">
        <v>9.0</v>
      </c>
      <c r="N41" s="905">
        <v>9.0</v>
      </c>
      <c r="O41" s="905">
        <v>9.0</v>
      </c>
      <c r="P41" s="971">
        <v>9.0</v>
      </c>
      <c r="Q41" s="971">
        <v>9.0</v>
      </c>
      <c r="R41" s="971"/>
      <c r="S41" s="905">
        <v>9.0</v>
      </c>
      <c r="T41" s="905">
        <v>9.0</v>
      </c>
      <c r="U41" s="905">
        <v>9.0</v>
      </c>
      <c r="V41" s="905">
        <v>9.0</v>
      </c>
      <c r="W41" s="905">
        <v>9.0</v>
      </c>
      <c r="X41" s="971"/>
      <c r="Y41" s="971"/>
      <c r="Z41" s="905">
        <v>9.0</v>
      </c>
      <c r="AA41" s="905">
        <v>9.0</v>
      </c>
      <c r="AB41" s="971"/>
      <c r="AC41" s="905">
        <v>9.0</v>
      </c>
      <c r="AD41" s="905">
        <v>9.0</v>
      </c>
      <c r="AE41" s="971"/>
      <c r="AF41" s="971"/>
      <c r="AG41" s="905">
        <v>9.0</v>
      </c>
      <c r="AH41" s="905">
        <v>9.0</v>
      </c>
      <c r="AI41" s="905"/>
      <c r="AJ41" s="404">
        <f t="shared" si="5"/>
        <v>22</v>
      </c>
      <c r="AK41" s="257"/>
    </row>
    <row r="42" ht="15.75" customHeight="1">
      <c r="A42" s="819">
        <v>3.0</v>
      </c>
      <c r="B42" s="829" t="s">
        <v>979</v>
      </c>
      <c r="C42" s="71"/>
      <c r="D42" s="930"/>
      <c r="E42" s="905">
        <v>9.0</v>
      </c>
      <c r="F42" s="905">
        <v>9.0</v>
      </c>
      <c r="G42" s="905">
        <v>9.0</v>
      </c>
      <c r="H42" s="905">
        <v>9.0</v>
      </c>
      <c r="I42" s="905">
        <v>9.0</v>
      </c>
      <c r="J42" s="971"/>
      <c r="K42" s="971"/>
      <c r="L42" s="905">
        <v>9.0</v>
      </c>
      <c r="M42" s="905">
        <v>9.0</v>
      </c>
      <c r="N42" s="905">
        <v>9.0</v>
      </c>
      <c r="O42" s="905">
        <v>9.0</v>
      </c>
      <c r="P42" s="971"/>
      <c r="Q42" s="971"/>
      <c r="R42" s="971"/>
      <c r="S42" s="905">
        <v>9.0</v>
      </c>
      <c r="T42" s="905">
        <v>9.0</v>
      </c>
      <c r="U42" s="905">
        <v>9.0</v>
      </c>
      <c r="V42" s="905">
        <v>9.0</v>
      </c>
      <c r="W42" s="905">
        <v>9.0</v>
      </c>
      <c r="X42" s="971"/>
      <c r="Y42" s="971"/>
      <c r="Z42" s="905">
        <v>9.0</v>
      </c>
      <c r="AA42" s="905">
        <v>9.0</v>
      </c>
      <c r="AB42" s="971"/>
      <c r="AC42" s="905">
        <v>9.0</v>
      </c>
      <c r="AD42" s="905">
        <v>9.0</v>
      </c>
      <c r="AE42" s="971"/>
      <c r="AF42" s="971"/>
      <c r="AG42" s="905">
        <v>9.0</v>
      </c>
      <c r="AH42" s="905">
        <v>9.0</v>
      </c>
      <c r="AI42" s="905"/>
      <c r="AJ42" s="404">
        <f t="shared" si="5"/>
        <v>20</v>
      </c>
      <c r="AK42" s="257"/>
    </row>
    <row r="43" ht="15.75" customHeight="1">
      <c r="A43" s="1072"/>
      <c r="B43" s="1320"/>
      <c r="C43" s="1016"/>
      <c r="D43" s="1075"/>
      <c r="E43" s="1075"/>
      <c r="F43" s="1075"/>
      <c r="G43" s="1075"/>
      <c r="H43" s="1075"/>
      <c r="I43" s="1075"/>
      <c r="J43" s="1075"/>
      <c r="K43" s="1075"/>
      <c r="L43" s="1075"/>
      <c r="M43" s="1075"/>
      <c r="N43" s="1075"/>
      <c r="O43" s="1075"/>
      <c r="P43" s="1075"/>
      <c r="Q43" s="1075"/>
      <c r="R43" s="1075"/>
      <c r="S43" s="1075"/>
      <c r="T43" s="1075"/>
      <c r="U43" s="1075"/>
      <c r="V43" s="1075"/>
      <c r="W43" s="1075"/>
      <c r="X43" s="1075"/>
      <c r="Y43" s="1075"/>
      <c r="Z43" s="1075"/>
      <c r="AA43" s="1075"/>
      <c r="AB43" s="1075"/>
      <c r="AC43" s="1075"/>
      <c r="AD43" s="1075"/>
      <c r="AE43" s="1075"/>
      <c r="AF43" s="1075"/>
      <c r="AG43" s="1075"/>
      <c r="AH43" s="1075"/>
      <c r="AI43" s="1075"/>
      <c r="AJ43" s="1075"/>
      <c r="AK43" s="257"/>
    </row>
    <row r="44" ht="15.75" hidden="1" customHeight="1">
      <c r="A44" s="260"/>
      <c r="B44" s="423"/>
      <c r="C44" s="112"/>
      <c r="D44" s="1150" t="s">
        <v>925</v>
      </c>
      <c r="E44" s="1150" t="str">
        <f t="shared" ref="E44:AH44" si="6">if(E76=9,+1,+0)+if(E77=9,+1,+0)+if(E78=9,+1,+0)+if(E79=9,+1,+0)+if(E80=9,+1,+0)+if(E82=9,1,+0)+if(E83=9,+1,+0)+if(E84=9,+1,+0)+if(E90=9,+1,+0)+if(E91=9,+1,+0)+if(E94=9,+1,+0)+if(E95=9,+1,+0)+if(E86=9,+1,+0)+if(E87=9,+1,+0)+if(E88=9,+1,+0)+if(E100=9,+1,+0)+if(E101=9,+1,+0)+if(E102=9,+1,+0)+if(E103=9,+1,+0)+if(E104=9,+1,+0)+if(E105=9,+1,+0)+if(E106=9,+1,+0)+if(E107=9,+1,+0)+if(E97=9,+1,+0)+if(#REF!=9,+1,+0)+if(E108=9,+1,+0)+if(E110=9,+1,+0)+if(E111=9,+1,+0)+if(E112=9,+1,+0)+if(E113=9,+1,+0)+if(E114=9,+1,+0)+if(E115=9,+1,+0)</f>
        <v>#REF!</v>
      </c>
      <c r="F44" s="1150" t="str">
        <f t="shared" si="6"/>
        <v>#REF!</v>
      </c>
      <c r="G44" s="1150" t="str">
        <f t="shared" si="6"/>
        <v>#REF!</v>
      </c>
      <c r="H44" s="1150" t="str">
        <f t="shared" si="6"/>
        <v>#REF!</v>
      </c>
      <c r="I44" s="1150" t="str">
        <f t="shared" si="6"/>
        <v>#REF!</v>
      </c>
      <c r="J44" s="1150" t="str">
        <f t="shared" si="6"/>
        <v>#REF!</v>
      </c>
      <c r="K44" s="1150" t="str">
        <f t="shared" si="6"/>
        <v>#REF!</v>
      </c>
      <c r="L44" s="1150" t="str">
        <f t="shared" si="6"/>
        <v>#REF!</v>
      </c>
      <c r="M44" s="1150" t="str">
        <f t="shared" si="6"/>
        <v>#REF!</v>
      </c>
      <c r="N44" s="1150" t="str">
        <f t="shared" si="6"/>
        <v>#REF!</v>
      </c>
      <c r="O44" s="1150" t="str">
        <f t="shared" si="6"/>
        <v>#REF!</v>
      </c>
      <c r="P44" s="1150" t="str">
        <f t="shared" si="6"/>
        <v>#REF!</v>
      </c>
      <c r="Q44" s="1150" t="str">
        <f t="shared" si="6"/>
        <v>#REF!</v>
      </c>
      <c r="R44" s="1150" t="str">
        <f t="shared" si="6"/>
        <v>#REF!</v>
      </c>
      <c r="S44" s="1150" t="str">
        <f t="shared" si="6"/>
        <v>#REF!</v>
      </c>
      <c r="T44" s="1150" t="str">
        <f t="shared" si="6"/>
        <v>#REF!</v>
      </c>
      <c r="U44" s="1150" t="str">
        <f t="shared" si="6"/>
        <v>#REF!</v>
      </c>
      <c r="V44" s="1150" t="str">
        <f t="shared" si="6"/>
        <v>#REF!</v>
      </c>
      <c r="W44" s="1150" t="str">
        <f t="shared" si="6"/>
        <v>#REF!</v>
      </c>
      <c r="X44" s="1150" t="str">
        <f t="shared" si="6"/>
        <v>#REF!</v>
      </c>
      <c r="Y44" s="1150" t="str">
        <f t="shared" si="6"/>
        <v>#REF!</v>
      </c>
      <c r="Z44" s="1150" t="str">
        <f t="shared" si="6"/>
        <v>#REF!</v>
      </c>
      <c r="AA44" s="1150" t="str">
        <f t="shared" si="6"/>
        <v>#REF!</v>
      </c>
      <c r="AB44" s="1150" t="str">
        <f t="shared" si="6"/>
        <v>#REF!</v>
      </c>
      <c r="AC44" s="1150" t="str">
        <f t="shared" si="6"/>
        <v>#REF!</v>
      </c>
      <c r="AD44" s="1150" t="str">
        <f t="shared" si="6"/>
        <v>#REF!</v>
      </c>
      <c r="AE44" s="1150" t="str">
        <f t="shared" si="6"/>
        <v>#REF!</v>
      </c>
      <c r="AF44" s="1150" t="str">
        <f t="shared" si="6"/>
        <v>#REF!</v>
      </c>
      <c r="AG44" s="1150" t="str">
        <f t="shared" si="6"/>
        <v>#REF!</v>
      </c>
      <c r="AH44" s="1150" t="str">
        <f t="shared" si="6"/>
        <v>#REF!</v>
      </c>
      <c r="AI44" s="1150" t="str">
        <f>if(AI76=9,+1,+0)+if(AI77=9,+1,+0)+if(AI78=9,+1,+0)+if(AI79=9,+1,+0)+if(AI80=9,+1,+0)+if(#REF!=9,+1,+0)+if(AI82=9,1,+0)+if(AI83=9,+1,+0)+if(AI84=9,+1,+0)+if(AI90=9,+1,+0)+if(AI91=9,+1,+0)+if(AI94=9,+1,+0)+if(AI95=9,+1,+0)+if(AI86=9,+1,+0)+if(AI87=9,+1,+0)+if(AI88=9,+1,+0)+if(AI100=9,+1,+0)+if(AI101=9,+1,+0)+if(AI102=9,+1,+0)+if(AI103=9,+1,+0)+if(AI104=9,+1,+0)+if(AI105=9,+1,+0)+if(AI106=9,+1,+0)+if(AI107=9,+1,+0)+if(AI97=9,+1,+0)+if(#REF!=9,+1,+0)+if(AI108=9,+1,+0)+if(AI110=9,+1,+0)+if(AI111=9,+1,+0)+if(AI112=9,+1,+0)+if(AI113=9,+1,+0)+if(AI114=9,+1,+0)+if(AI115=9,+1,+0)</f>
        <v>#REF!</v>
      </c>
      <c r="AJ44" s="1150"/>
      <c r="AK44" s="257"/>
    </row>
    <row r="45" ht="15.75" hidden="1" customHeight="1">
      <c r="A45" s="260"/>
      <c r="B45" s="423"/>
      <c r="C45" s="112"/>
      <c r="D45" s="1002" t="s">
        <v>926</v>
      </c>
      <c r="E45" s="1002" t="str">
        <f t="shared" ref="E45:AH45" si="7">if(E76=12,+1,+0)+if(E77=12,+1,+0)+if(E78=12,+1,+0)+if(E79=12,+1,+0)+if(E80=12,+1,+0)+if(E82=12,1,+0)+if(E83=12,+1,+0)+if(E84=12,+1,+0)+if(E90=12,+1,+0)+if(E91=12,+1,+0)+if(E94=12,+1,+0)+if(E95=12,+1,+0)+if(E86=12,+1,+0)+if(E87=12,+1,+0)+if(E88=12,+1,+0)+if(E100=12,+1,+0)+if(E101=12,+1,+0)+if(E102=12,+1,+0)+if(E103=12,+1,+0)+if(E104=12,+1,+0)+if(E105=12,+1,+0)+if(E106=12,+1,+0)+if(E107=12,+1,+0)+if(E97=12,+1,+0)+if(#REF!=12,+1,+0)+if(E108=12,+1,+0)+if(E110=12,+1,+0)+if(E111=12,+1,+0)+if(E112=12,+1,+0)+if(E113=12,+1,+0)+if(E114=12,+1,+0)+if(E115=12,+1,+0)</f>
        <v>#REF!</v>
      </c>
      <c r="F45" s="1002" t="str">
        <f t="shared" si="7"/>
        <v>#REF!</v>
      </c>
      <c r="G45" s="1002" t="str">
        <f t="shared" si="7"/>
        <v>#REF!</v>
      </c>
      <c r="H45" s="1002" t="str">
        <f t="shared" si="7"/>
        <v>#REF!</v>
      </c>
      <c r="I45" s="1002" t="str">
        <f t="shared" si="7"/>
        <v>#REF!</v>
      </c>
      <c r="J45" s="1002" t="str">
        <f t="shared" si="7"/>
        <v>#REF!</v>
      </c>
      <c r="K45" s="1002" t="str">
        <f t="shared" si="7"/>
        <v>#REF!</v>
      </c>
      <c r="L45" s="1002" t="str">
        <f t="shared" si="7"/>
        <v>#REF!</v>
      </c>
      <c r="M45" s="1002" t="str">
        <f t="shared" si="7"/>
        <v>#REF!</v>
      </c>
      <c r="N45" s="1002" t="str">
        <f t="shared" si="7"/>
        <v>#REF!</v>
      </c>
      <c r="O45" s="1002" t="str">
        <f t="shared" si="7"/>
        <v>#REF!</v>
      </c>
      <c r="P45" s="1002" t="str">
        <f t="shared" si="7"/>
        <v>#REF!</v>
      </c>
      <c r="Q45" s="1002" t="str">
        <f t="shared" si="7"/>
        <v>#REF!</v>
      </c>
      <c r="R45" s="1002" t="str">
        <f t="shared" si="7"/>
        <v>#REF!</v>
      </c>
      <c r="S45" s="1002" t="str">
        <f t="shared" si="7"/>
        <v>#REF!</v>
      </c>
      <c r="T45" s="1002" t="str">
        <f t="shared" si="7"/>
        <v>#REF!</v>
      </c>
      <c r="U45" s="1002" t="str">
        <f t="shared" si="7"/>
        <v>#REF!</v>
      </c>
      <c r="V45" s="1002" t="str">
        <f t="shared" si="7"/>
        <v>#REF!</v>
      </c>
      <c r="W45" s="1002" t="str">
        <f t="shared" si="7"/>
        <v>#REF!</v>
      </c>
      <c r="X45" s="1002" t="str">
        <f t="shared" si="7"/>
        <v>#REF!</v>
      </c>
      <c r="Y45" s="1002" t="str">
        <f t="shared" si="7"/>
        <v>#REF!</v>
      </c>
      <c r="Z45" s="1002" t="str">
        <f t="shared" si="7"/>
        <v>#REF!</v>
      </c>
      <c r="AA45" s="1002" t="str">
        <f t="shared" si="7"/>
        <v>#REF!</v>
      </c>
      <c r="AB45" s="1002" t="str">
        <f t="shared" si="7"/>
        <v>#REF!</v>
      </c>
      <c r="AC45" s="1002" t="str">
        <f t="shared" si="7"/>
        <v>#REF!</v>
      </c>
      <c r="AD45" s="1002" t="str">
        <f t="shared" si="7"/>
        <v>#REF!</v>
      </c>
      <c r="AE45" s="1002" t="str">
        <f t="shared" si="7"/>
        <v>#REF!</v>
      </c>
      <c r="AF45" s="1002" t="str">
        <f t="shared" si="7"/>
        <v>#REF!</v>
      </c>
      <c r="AG45" s="1002" t="str">
        <f t="shared" si="7"/>
        <v>#REF!</v>
      </c>
      <c r="AH45" s="1002" t="str">
        <f t="shared" si="7"/>
        <v>#REF!</v>
      </c>
      <c r="AI45" s="1002"/>
      <c r="AJ45" s="1002"/>
      <c r="AK45" s="257"/>
    </row>
    <row r="46" ht="29.25" hidden="1" customHeight="1">
      <c r="A46" s="260"/>
      <c r="B46" s="423"/>
      <c r="C46" s="112"/>
      <c r="D46" s="1284" t="s">
        <v>847</v>
      </c>
      <c r="E46" s="1285" t="str">
        <f t="shared" ref="E46:AI46" si="8">E33+E44</f>
        <v>#REF!</v>
      </c>
      <c r="F46" s="1285" t="str">
        <f t="shared" si="8"/>
        <v>#REF!</v>
      </c>
      <c r="G46" s="1285" t="str">
        <f t="shared" si="8"/>
        <v>#REF!</v>
      </c>
      <c r="H46" s="1285" t="str">
        <f t="shared" si="8"/>
        <v>#REF!</v>
      </c>
      <c r="I46" s="1285" t="str">
        <f t="shared" si="8"/>
        <v>#REF!</v>
      </c>
      <c r="J46" s="1285" t="str">
        <f t="shared" si="8"/>
        <v>#REF!</v>
      </c>
      <c r="K46" s="1285" t="str">
        <f t="shared" si="8"/>
        <v>#REF!</v>
      </c>
      <c r="L46" s="1285" t="str">
        <f t="shared" si="8"/>
        <v>#REF!</v>
      </c>
      <c r="M46" s="1285" t="str">
        <f t="shared" si="8"/>
        <v>#REF!</v>
      </c>
      <c r="N46" s="1285" t="str">
        <f t="shared" si="8"/>
        <v>#REF!</v>
      </c>
      <c r="O46" s="1285" t="str">
        <f t="shared" si="8"/>
        <v>#REF!</v>
      </c>
      <c r="P46" s="1285" t="str">
        <f t="shared" si="8"/>
        <v>#REF!</v>
      </c>
      <c r="Q46" s="1285" t="str">
        <f t="shared" si="8"/>
        <v>#REF!</v>
      </c>
      <c r="R46" s="1285" t="str">
        <f t="shared" si="8"/>
        <v>#REF!</v>
      </c>
      <c r="S46" s="1285" t="str">
        <f t="shared" si="8"/>
        <v>#REF!</v>
      </c>
      <c r="T46" s="1285" t="str">
        <f t="shared" si="8"/>
        <v>#REF!</v>
      </c>
      <c r="U46" s="1285" t="str">
        <f t="shared" si="8"/>
        <v>#REF!</v>
      </c>
      <c r="V46" s="1285" t="str">
        <f t="shared" si="8"/>
        <v>#REF!</v>
      </c>
      <c r="W46" s="1285" t="str">
        <f t="shared" si="8"/>
        <v>#REF!</v>
      </c>
      <c r="X46" s="1285" t="str">
        <f t="shared" si="8"/>
        <v>#REF!</v>
      </c>
      <c r="Y46" s="1285" t="str">
        <f t="shared" si="8"/>
        <v>#REF!</v>
      </c>
      <c r="Z46" s="1285" t="str">
        <f t="shared" si="8"/>
        <v>#REF!</v>
      </c>
      <c r="AA46" s="1285" t="str">
        <f t="shared" si="8"/>
        <v>#REF!</v>
      </c>
      <c r="AB46" s="1285" t="str">
        <f t="shared" si="8"/>
        <v>#REF!</v>
      </c>
      <c r="AC46" s="1285" t="str">
        <f t="shared" si="8"/>
        <v>#REF!</v>
      </c>
      <c r="AD46" s="1285" t="str">
        <f t="shared" si="8"/>
        <v>#REF!</v>
      </c>
      <c r="AE46" s="1285" t="str">
        <f t="shared" si="8"/>
        <v>#REF!</v>
      </c>
      <c r="AF46" s="1285" t="str">
        <f t="shared" si="8"/>
        <v>#REF!</v>
      </c>
      <c r="AG46" s="1285" t="str">
        <f t="shared" si="8"/>
        <v>#REF!</v>
      </c>
      <c r="AH46" s="1285" t="str">
        <f t="shared" si="8"/>
        <v>#REF!</v>
      </c>
      <c r="AI46" s="1285" t="str">
        <f t="shared" si="8"/>
        <v>#REF!</v>
      </c>
      <c r="AJ46" s="1285"/>
      <c r="AK46" s="257"/>
    </row>
    <row r="47" ht="15.75" customHeight="1">
      <c r="A47" s="260"/>
      <c r="B47" s="423"/>
      <c r="C47" s="112"/>
      <c r="D47" s="1286" t="s">
        <v>986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127"/>
      <c r="AK47" s="257"/>
    </row>
    <row r="48" ht="15.75" customHeight="1">
      <c r="A48" s="260"/>
      <c r="B48" s="423"/>
      <c r="C48" s="112"/>
      <c r="D48" s="222"/>
      <c r="AJ48" s="223"/>
      <c r="AK48" s="257"/>
    </row>
    <row r="49" ht="15.75" customHeight="1">
      <c r="A49" s="260"/>
      <c r="B49" s="423"/>
      <c r="C49" s="112"/>
      <c r="D49" s="222"/>
      <c r="AJ49" s="223"/>
      <c r="AK49" s="257"/>
    </row>
    <row r="50" ht="15.75" customHeight="1">
      <c r="A50" s="260"/>
      <c r="B50" s="423"/>
      <c r="C50" s="112"/>
      <c r="D50" s="222"/>
      <c r="AJ50" s="223"/>
      <c r="AK50" s="257"/>
    </row>
    <row r="51" ht="8.25" customHeight="1">
      <c r="A51" s="260"/>
      <c r="B51" s="423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30"/>
      <c r="AK51" s="257"/>
    </row>
    <row r="52" ht="15.75" hidden="1" customHeight="1">
      <c r="A52" s="1187">
        <v>1.0</v>
      </c>
      <c r="B52" s="759" t="s">
        <v>676</v>
      </c>
      <c r="C52" s="31"/>
      <c r="D52" s="930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ref="AJ52:AJ56" si="9">COUNT(E52:AI52)</f>
        <v>22</v>
      </c>
      <c r="AK52" s="257"/>
    </row>
    <row r="53" ht="15.75" hidden="1" customHeight="1">
      <c r="A53" s="1187">
        <v>2.0</v>
      </c>
      <c r="B53" s="858" t="s">
        <v>849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/>
      <c r="AJ53" s="404">
        <f t="shared" si="9"/>
        <v>22</v>
      </c>
      <c r="AK53" s="257"/>
    </row>
    <row r="54" ht="15.75" hidden="1" customHeight="1">
      <c r="A54" s="1187">
        <v>3.0</v>
      </c>
      <c r="B54" s="858" t="s">
        <v>954</v>
      </c>
      <c r="C54" s="31"/>
      <c r="D54" s="915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/>
      <c r="AJ54" s="404">
        <f t="shared" si="9"/>
        <v>22</v>
      </c>
      <c r="AK54" s="257"/>
    </row>
    <row r="55" ht="15.75" hidden="1" customHeight="1">
      <c r="A55" s="1187">
        <v>4.0</v>
      </c>
      <c r="B55" s="858" t="s">
        <v>851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>
        <v>9.0</v>
      </c>
      <c r="AI55" s="905"/>
      <c r="AJ55" s="404">
        <f t="shared" si="9"/>
        <v>22</v>
      </c>
      <c r="AK55" s="257"/>
    </row>
    <row r="56" ht="15.75" hidden="1" customHeight="1">
      <c r="A56" s="1185">
        <v>5.0</v>
      </c>
      <c r="B56" s="858" t="s">
        <v>955</v>
      </c>
      <c r="C56" s="31"/>
      <c r="D56" s="821"/>
      <c r="E56" s="905">
        <v>9.0</v>
      </c>
      <c r="F56" s="905">
        <v>9.0</v>
      </c>
      <c r="G56" s="905">
        <v>9.0</v>
      </c>
      <c r="H56" s="971"/>
      <c r="I56" s="971"/>
      <c r="J56" s="905">
        <v>9.0</v>
      </c>
      <c r="K56" s="905">
        <v>9.0</v>
      </c>
      <c r="L56" s="905">
        <v>9.0</v>
      </c>
      <c r="M56" s="905">
        <v>9.0</v>
      </c>
      <c r="N56" s="905">
        <v>9.0</v>
      </c>
      <c r="O56" s="971"/>
      <c r="P56" s="971"/>
      <c r="Q56" s="905">
        <v>9.0</v>
      </c>
      <c r="R56" s="905">
        <v>9.0</v>
      </c>
      <c r="S56" s="905">
        <v>9.0</v>
      </c>
      <c r="T56" s="905">
        <v>9.0</v>
      </c>
      <c r="U56" s="905">
        <v>9.0</v>
      </c>
      <c r="V56" s="971"/>
      <c r="W56" s="971"/>
      <c r="X56" s="905">
        <v>9.0</v>
      </c>
      <c r="Y56" s="905">
        <v>9.0</v>
      </c>
      <c r="Z56" s="905">
        <v>9.0</v>
      </c>
      <c r="AA56" s="905">
        <v>9.0</v>
      </c>
      <c r="AB56" s="905">
        <v>9.0</v>
      </c>
      <c r="AC56" s="971"/>
      <c r="AD56" s="971"/>
      <c r="AE56" s="905">
        <v>9.0</v>
      </c>
      <c r="AF56" s="905">
        <v>9.0</v>
      </c>
      <c r="AG56" s="905">
        <v>9.0</v>
      </c>
      <c r="AH56" s="905">
        <v>9.0</v>
      </c>
      <c r="AI56" s="905"/>
      <c r="AJ56" s="404">
        <f t="shared" si="9"/>
        <v>22</v>
      </c>
      <c r="AK56" s="257"/>
    </row>
    <row r="57" ht="15.75" hidden="1" customHeight="1">
      <c r="A57" s="1187"/>
      <c r="B57" s="858"/>
      <c r="C57" s="31"/>
      <c r="D57" s="821"/>
      <c r="E57" s="971"/>
      <c r="F57" s="905"/>
      <c r="G57" s="905"/>
      <c r="H57" s="905"/>
      <c r="I57" s="905"/>
      <c r="J57" s="905"/>
      <c r="K57" s="971"/>
      <c r="L57" s="971"/>
      <c r="M57" s="905"/>
      <c r="N57" s="905"/>
      <c r="O57" s="905"/>
      <c r="P57" s="905"/>
      <c r="Q57" s="905"/>
      <c r="R57" s="971"/>
      <c r="S57" s="971"/>
      <c r="T57" s="905"/>
      <c r="U57" s="905"/>
      <c r="V57" s="905"/>
      <c r="W57" s="905"/>
      <c r="X57" s="905"/>
      <c r="Y57" s="981"/>
      <c r="Z57" s="981"/>
      <c r="AA57" s="905"/>
      <c r="AB57" s="905"/>
      <c r="AC57" s="905"/>
      <c r="AD57" s="905"/>
      <c r="AE57" s="905"/>
      <c r="AF57" s="981"/>
      <c r="AG57" s="981"/>
      <c r="AH57" s="905"/>
      <c r="AI57" s="905"/>
      <c r="AJ57" s="404">
        <f>COUNT(D57:AI57)</f>
        <v>0</v>
      </c>
      <c r="AK57" s="257"/>
    </row>
    <row r="58" ht="15.75" customHeight="1">
      <c r="A58" s="79"/>
      <c r="B58" s="306"/>
      <c r="C58" s="79"/>
      <c r="D58" s="82"/>
      <c r="E58" s="82"/>
      <c r="F58" s="83"/>
      <c r="G58" s="84"/>
      <c r="H58" s="82"/>
      <c r="I58" s="82"/>
      <c r="J58" s="82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112"/>
      <c r="V58" s="112"/>
      <c r="W58" s="79"/>
      <c r="X58" s="79"/>
      <c r="Y58" s="79"/>
      <c r="Z58" s="79"/>
      <c r="AA58" s="112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42</v>
      </c>
      <c r="E59" s="1010">
        <v>9.0</v>
      </c>
      <c r="F59" s="83"/>
      <c r="G59" s="88"/>
      <c r="H59" s="79" t="s">
        <v>44</v>
      </c>
      <c r="I59" s="82"/>
      <c r="J59" s="82"/>
      <c r="K59" s="82"/>
      <c r="L59" s="82"/>
      <c r="M59" s="95"/>
      <c r="N59" s="79" t="s">
        <v>51</v>
      </c>
      <c r="Q59" s="79"/>
      <c r="U59" s="1154"/>
      <c r="V59" s="1154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48</v>
      </c>
      <c r="E60" s="1192">
        <v>12.0</v>
      </c>
      <c r="F60" s="83"/>
      <c r="G60" s="90"/>
      <c r="H60" s="79" t="s">
        <v>45</v>
      </c>
      <c r="I60" s="82"/>
      <c r="J60" s="82"/>
      <c r="K60" s="82"/>
      <c r="L60" s="82"/>
      <c r="M60" s="485"/>
      <c r="N60" s="486" t="s">
        <v>310</v>
      </c>
      <c r="R60" s="82"/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4" t="s">
        <v>795</v>
      </c>
      <c r="E61" s="1195" t="s">
        <v>193</v>
      </c>
      <c r="F61" s="83"/>
      <c r="G61" s="256"/>
      <c r="H61" s="82" t="s">
        <v>46</v>
      </c>
      <c r="M61" s="1287"/>
      <c r="N61" s="1288" t="s">
        <v>899</v>
      </c>
      <c r="O61" s="82"/>
      <c r="P61" s="82"/>
      <c r="Q61" s="82"/>
      <c r="R61" s="82"/>
      <c r="U61" s="112"/>
      <c r="V61" s="1154"/>
      <c r="W61" s="1062"/>
      <c r="X61" s="1063"/>
      <c r="Y61" s="79"/>
      <c r="Z61" s="79"/>
      <c r="AA61" s="87"/>
      <c r="AB61" s="112"/>
      <c r="AC61" s="112"/>
      <c r="AD61" s="79"/>
      <c r="AE61" s="79"/>
      <c r="AF61" s="79"/>
      <c r="AG61" s="79"/>
      <c r="AH61" s="79"/>
      <c r="AI61" s="79"/>
      <c r="AJ61" s="82"/>
      <c r="AK61" s="1242"/>
    </row>
    <row r="62" ht="16.5" customHeight="1">
      <c r="A62" s="103"/>
      <c r="B62" s="104"/>
      <c r="C62" s="103"/>
      <c r="F62" s="83"/>
      <c r="AK62" s="573"/>
    </row>
    <row r="63" ht="16.5" customHeight="1">
      <c r="A63" s="19">
        <v>1.0</v>
      </c>
      <c r="B63" s="807" t="s">
        <v>752</v>
      </c>
      <c r="C63" s="807" t="s">
        <v>866</v>
      </c>
      <c r="D63" s="869">
        <v>8.9220318245E10</v>
      </c>
      <c r="E63" s="905">
        <v>9.0</v>
      </c>
      <c r="F63" s="905">
        <v>9.0</v>
      </c>
      <c r="G63" s="905">
        <v>9.0</v>
      </c>
      <c r="H63" s="905">
        <v>9.0</v>
      </c>
      <c r="I63" s="905">
        <v>9.0</v>
      </c>
      <c r="J63" s="971"/>
      <c r="K63" s="971"/>
      <c r="L63" s="905">
        <v>9.0</v>
      </c>
      <c r="M63" s="905">
        <v>9.0</v>
      </c>
      <c r="N63" s="905">
        <v>9.0</v>
      </c>
      <c r="O63" s="905">
        <v>9.0</v>
      </c>
      <c r="P63" s="971"/>
      <c r="Q63" s="971"/>
      <c r="R63" s="971"/>
      <c r="S63" s="905">
        <v>9.0</v>
      </c>
      <c r="T63" s="905">
        <v>9.0</v>
      </c>
      <c r="U63" s="905">
        <v>9.0</v>
      </c>
      <c r="V63" s="905">
        <v>9.0</v>
      </c>
      <c r="W63" s="905">
        <v>9.0</v>
      </c>
      <c r="X63" s="971"/>
      <c r="Y63" s="971"/>
      <c r="Z63" s="905">
        <v>9.0</v>
      </c>
      <c r="AA63" s="905">
        <v>9.0</v>
      </c>
      <c r="AB63" s="971"/>
      <c r="AC63" s="905">
        <v>9.0</v>
      </c>
      <c r="AD63" s="905">
        <v>9.0</v>
      </c>
      <c r="AE63" s="971"/>
      <c r="AF63" s="971"/>
      <c r="AG63" s="905">
        <v>9.0</v>
      </c>
      <c r="AH63" s="905">
        <v>9.0</v>
      </c>
      <c r="AI63" s="905"/>
      <c r="AJ63" s="404">
        <f t="shared" ref="AJ63:AJ74" si="10">COUNT(E63:AI63)</f>
        <v>20</v>
      </c>
      <c r="AK63" s="257"/>
    </row>
    <row r="64" ht="16.5" customHeight="1">
      <c r="A64" s="807">
        <v>2.0</v>
      </c>
      <c r="B64" s="807" t="s">
        <v>852</v>
      </c>
      <c r="C64" s="807" t="s">
        <v>987</v>
      </c>
      <c r="D64" s="869">
        <v>8.9220211441E10</v>
      </c>
      <c r="E64" s="905">
        <v>9.0</v>
      </c>
      <c r="F64" s="905">
        <v>9.0</v>
      </c>
      <c r="G64" s="905">
        <v>9.0</v>
      </c>
      <c r="H64" s="905">
        <v>9.0</v>
      </c>
      <c r="I64" s="905">
        <v>9.0</v>
      </c>
      <c r="J64" s="971"/>
      <c r="K64" s="971"/>
      <c r="L64" s="905">
        <v>9.0</v>
      </c>
      <c r="M64" s="905">
        <v>9.0</v>
      </c>
      <c r="N64" s="905">
        <v>9.0</v>
      </c>
      <c r="O64" s="905">
        <v>9.0</v>
      </c>
      <c r="P64" s="971"/>
      <c r="Q64" s="971"/>
      <c r="R64" s="971"/>
      <c r="S64" s="905">
        <v>9.0</v>
      </c>
      <c r="T64" s="905">
        <v>9.0</v>
      </c>
      <c r="U64" s="905">
        <v>9.0</v>
      </c>
      <c r="V64" s="905">
        <v>9.0</v>
      </c>
      <c r="W64" s="905">
        <v>9.0</v>
      </c>
      <c r="X64" s="971"/>
      <c r="Y64" s="971"/>
      <c r="Z64" s="905">
        <v>9.0</v>
      </c>
      <c r="AA64" s="905">
        <v>9.0</v>
      </c>
      <c r="AB64" s="971"/>
      <c r="AC64" s="905">
        <v>9.0</v>
      </c>
      <c r="AD64" s="905">
        <v>9.0</v>
      </c>
      <c r="AE64" s="971"/>
      <c r="AF64" s="971"/>
      <c r="AG64" s="905">
        <v>9.0</v>
      </c>
      <c r="AH64" s="905">
        <v>9.0</v>
      </c>
      <c r="AI64" s="905"/>
      <c r="AJ64" s="404">
        <f t="shared" si="10"/>
        <v>20</v>
      </c>
      <c r="AK64" s="257"/>
    </row>
    <row r="65" ht="16.5" customHeight="1">
      <c r="A65" s="19">
        <v>3.0</v>
      </c>
      <c r="B65" s="819" t="s">
        <v>854</v>
      </c>
      <c r="C65" s="807" t="s">
        <v>855</v>
      </c>
      <c r="D65" s="1197">
        <v>8.9220200813E10</v>
      </c>
      <c r="E65" s="905">
        <v>9.0</v>
      </c>
      <c r="F65" s="905">
        <v>9.0</v>
      </c>
      <c r="G65" s="905">
        <v>9.0</v>
      </c>
      <c r="H65" s="905">
        <v>9.0</v>
      </c>
      <c r="I65" s="905">
        <v>9.0</v>
      </c>
      <c r="J65" s="971"/>
      <c r="K65" s="971"/>
      <c r="L65" s="905">
        <v>9.0</v>
      </c>
      <c r="M65" s="905">
        <v>9.0</v>
      </c>
      <c r="N65" s="905">
        <v>9.0</v>
      </c>
      <c r="O65" s="1451"/>
      <c r="P65" s="971"/>
      <c r="Q65" s="971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971"/>
      <c r="Y65" s="971"/>
      <c r="Z65" s="905">
        <v>9.0</v>
      </c>
      <c r="AA65" s="905">
        <v>9.0</v>
      </c>
      <c r="AB65" s="971"/>
      <c r="AC65" s="905">
        <v>9.0</v>
      </c>
      <c r="AD65" s="905">
        <v>9.0</v>
      </c>
      <c r="AE65" s="971"/>
      <c r="AF65" s="971"/>
      <c r="AG65" s="905">
        <v>9.0</v>
      </c>
      <c r="AH65" s="905">
        <v>9.0</v>
      </c>
      <c r="AI65" s="905"/>
      <c r="AJ65" s="404">
        <f t="shared" si="10"/>
        <v>19</v>
      </c>
      <c r="AK65" s="257"/>
    </row>
    <row r="66" ht="16.5" customHeight="1">
      <c r="A66" s="807">
        <v>4.0</v>
      </c>
      <c r="B66" s="19" t="s">
        <v>73</v>
      </c>
      <c r="C66" s="1202" t="s">
        <v>981</v>
      </c>
      <c r="D66" s="869">
        <v>8.9220318285E10</v>
      </c>
      <c r="E66" s="905">
        <v>9.0</v>
      </c>
      <c r="F66" s="905">
        <v>9.0</v>
      </c>
      <c r="G66" s="905">
        <v>9.0</v>
      </c>
      <c r="H66" s="905">
        <v>9.0</v>
      </c>
      <c r="I66" s="905">
        <v>9.0</v>
      </c>
      <c r="J66" s="971"/>
      <c r="K66" s="971"/>
      <c r="L66" s="905">
        <v>9.0</v>
      </c>
      <c r="M66" s="905">
        <v>12.0</v>
      </c>
      <c r="N66" s="905">
        <v>12.0</v>
      </c>
      <c r="O66" s="905">
        <v>9.0</v>
      </c>
      <c r="P66" s="971">
        <v>12.0</v>
      </c>
      <c r="Q66" s="971">
        <v>12.0</v>
      </c>
      <c r="R66" s="971">
        <v>12.0</v>
      </c>
      <c r="S66" s="905">
        <v>9.0</v>
      </c>
      <c r="T66" s="978"/>
      <c r="U66" s="978"/>
      <c r="V66" s="978"/>
      <c r="W66" s="978"/>
      <c r="X66" s="978"/>
      <c r="Y66" s="978"/>
      <c r="Z66" s="978"/>
      <c r="AA66" s="905">
        <v>9.0</v>
      </c>
      <c r="AB66" s="971"/>
      <c r="AC66" s="905">
        <v>9.0</v>
      </c>
      <c r="AD66" s="905">
        <v>9.0</v>
      </c>
      <c r="AE66" s="971"/>
      <c r="AF66" s="971"/>
      <c r="AG66" s="905">
        <v>9.0</v>
      </c>
      <c r="AH66" s="905">
        <v>9.0</v>
      </c>
      <c r="AI66" s="905"/>
      <c r="AJ66" s="404">
        <f t="shared" si="10"/>
        <v>18</v>
      </c>
      <c r="AK66" s="257"/>
    </row>
    <row r="67" ht="16.5" customHeight="1">
      <c r="A67" s="807">
        <v>5.0</v>
      </c>
      <c r="B67" s="19" t="s">
        <v>69</v>
      </c>
      <c r="C67" s="807" t="s">
        <v>332</v>
      </c>
      <c r="D67" s="869">
        <v>8.9220318242E10</v>
      </c>
      <c r="E67" s="905">
        <v>9.0</v>
      </c>
      <c r="F67" s="905">
        <v>9.0</v>
      </c>
      <c r="G67" s="905">
        <v>9.0</v>
      </c>
      <c r="H67" s="905">
        <v>9.0</v>
      </c>
      <c r="I67" s="905">
        <v>9.0</v>
      </c>
      <c r="J67" s="971"/>
      <c r="K67" s="971"/>
      <c r="L67" s="978"/>
      <c r="M67" s="978">
        <v>1.5</v>
      </c>
      <c r="N67" s="978"/>
      <c r="O67" s="978"/>
      <c r="P67" s="978"/>
      <c r="Q67" s="978"/>
      <c r="R67" s="978"/>
      <c r="S67" s="978"/>
      <c r="T67" s="905">
        <v>10.0</v>
      </c>
      <c r="U67" s="905">
        <v>9.0</v>
      </c>
      <c r="V67" s="905">
        <v>9.0</v>
      </c>
      <c r="W67" s="905">
        <v>13.0</v>
      </c>
      <c r="X67" s="971">
        <v>4.0</v>
      </c>
      <c r="Y67" s="971">
        <v>2.0</v>
      </c>
      <c r="Z67" s="905">
        <v>12.0</v>
      </c>
      <c r="AA67" s="905">
        <v>9.0</v>
      </c>
      <c r="AB67" s="971"/>
      <c r="AC67" s="905">
        <v>12.0</v>
      </c>
      <c r="AD67" s="905">
        <v>9.0</v>
      </c>
      <c r="AE67" s="971"/>
      <c r="AF67" s="971"/>
      <c r="AG67" s="905">
        <v>9.0</v>
      </c>
      <c r="AH67" s="905">
        <v>12.0</v>
      </c>
      <c r="AI67" s="905"/>
      <c r="AJ67" s="404">
        <f t="shared" si="10"/>
        <v>18</v>
      </c>
      <c r="AK67" s="257"/>
    </row>
    <row r="68" ht="16.5" customHeight="1">
      <c r="A68" s="19">
        <v>6.0</v>
      </c>
      <c r="B68" s="807" t="s">
        <v>957</v>
      </c>
      <c r="C68" s="19" t="s">
        <v>70</v>
      </c>
      <c r="D68" s="869">
        <v>8.9222018045E10</v>
      </c>
      <c r="E68" s="905">
        <v>9.0</v>
      </c>
      <c r="F68" s="905">
        <v>9.0</v>
      </c>
      <c r="G68" s="905">
        <v>9.0</v>
      </c>
      <c r="H68" s="905">
        <v>9.0</v>
      </c>
      <c r="I68" s="905">
        <v>9.0</v>
      </c>
      <c r="J68" s="971"/>
      <c r="K68" s="971"/>
      <c r="L68" s="905">
        <v>9.0</v>
      </c>
      <c r="M68" s="905">
        <v>9.0</v>
      </c>
      <c r="N68" s="905">
        <v>9.0</v>
      </c>
      <c r="O68" s="905">
        <v>9.0</v>
      </c>
      <c r="P68" s="971"/>
      <c r="Q68" s="971"/>
      <c r="R68" s="971"/>
      <c r="S68" s="905">
        <v>9.0</v>
      </c>
      <c r="T68" s="905">
        <v>9.0</v>
      </c>
      <c r="U68" s="905">
        <v>9.0</v>
      </c>
      <c r="V68" s="905">
        <v>9.0</v>
      </c>
      <c r="W68" s="905">
        <v>9.0</v>
      </c>
      <c r="X68" s="971"/>
      <c r="Y68" s="971"/>
      <c r="Z68" s="905">
        <v>9.0</v>
      </c>
      <c r="AA68" s="905">
        <v>9.0</v>
      </c>
      <c r="AB68" s="971"/>
      <c r="AC68" s="905">
        <v>9.0</v>
      </c>
      <c r="AD68" s="905">
        <v>9.0</v>
      </c>
      <c r="AE68" s="971"/>
      <c r="AF68" s="971"/>
      <c r="AG68" s="905">
        <v>9.0</v>
      </c>
      <c r="AH68" s="905">
        <v>9.0</v>
      </c>
      <c r="AI68" s="905"/>
      <c r="AJ68" s="404">
        <f t="shared" si="10"/>
        <v>20</v>
      </c>
      <c r="AK68" s="257"/>
    </row>
    <row r="69" ht="16.5" customHeight="1">
      <c r="A69" s="807">
        <v>7.0</v>
      </c>
      <c r="B69" s="807" t="s">
        <v>958</v>
      </c>
      <c r="C69" s="19" t="s">
        <v>70</v>
      </c>
      <c r="D69" s="871">
        <v>8.9221277764E10</v>
      </c>
      <c r="E69" s="905"/>
      <c r="F69" s="905"/>
      <c r="G69" s="905">
        <v>12.0</v>
      </c>
      <c r="H69" s="905">
        <v>12.0</v>
      </c>
      <c r="I69" s="905"/>
      <c r="J69" s="971"/>
      <c r="K69" s="971">
        <v>12.0</v>
      </c>
      <c r="L69" s="905">
        <v>12.0</v>
      </c>
      <c r="M69" s="905"/>
      <c r="N69" s="905"/>
      <c r="O69" s="905">
        <v>12.0</v>
      </c>
      <c r="P69" s="1045"/>
      <c r="Q69" s="971"/>
      <c r="R69" s="971"/>
      <c r="S69" s="905">
        <v>12.0</v>
      </c>
      <c r="T69" s="905">
        <v>12.0</v>
      </c>
      <c r="U69" s="905"/>
      <c r="V69" s="905"/>
      <c r="W69" s="905">
        <v>12.0</v>
      </c>
      <c r="X69" s="971">
        <v>12.0</v>
      </c>
      <c r="Y69" s="971"/>
      <c r="Z69" s="905"/>
      <c r="AA69" s="905">
        <v>12.0</v>
      </c>
      <c r="AB69" s="971">
        <v>12.0</v>
      </c>
      <c r="AC69" s="905"/>
      <c r="AD69" s="905">
        <v>12.0</v>
      </c>
      <c r="AE69" s="971">
        <v>12.0</v>
      </c>
      <c r="AF69" s="971">
        <v>12.0</v>
      </c>
      <c r="AG69" s="905">
        <v>12.0</v>
      </c>
      <c r="AH69" s="905"/>
      <c r="AI69" s="905"/>
      <c r="AJ69" s="404">
        <f t="shared" si="10"/>
        <v>15</v>
      </c>
      <c r="AK69" s="257"/>
    </row>
    <row r="70" ht="16.5" customHeight="1">
      <c r="A70" s="807">
        <v>8.0</v>
      </c>
      <c r="B70" s="807" t="s">
        <v>959</v>
      </c>
      <c r="C70" s="19" t="s">
        <v>70</v>
      </c>
      <c r="D70" s="869">
        <v>8.9221946634E10</v>
      </c>
      <c r="E70" s="905">
        <v>12.0</v>
      </c>
      <c r="F70" s="905">
        <v>12.0</v>
      </c>
      <c r="G70" s="905"/>
      <c r="H70" s="905"/>
      <c r="I70" s="905">
        <v>12.0</v>
      </c>
      <c r="J70" s="971">
        <v>12.0</v>
      </c>
      <c r="K70" s="971"/>
      <c r="L70" s="905"/>
      <c r="M70" s="1045"/>
      <c r="N70" s="1045"/>
      <c r="O70" s="905"/>
      <c r="P70" s="971"/>
      <c r="Q70" s="1045"/>
      <c r="R70" s="1045"/>
      <c r="S70" s="905"/>
      <c r="T70" s="905"/>
      <c r="U70" s="1033">
        <v>12.0</v>
      </c>
      <c r="V70" s="1033">
        <v>12.0</v>
      </c>
      <c r="W70" s="905"/>
      <c r="X70" s="971"/>
      <c r="Y70" s="1033">
        <v>12.0</v>
      </c>
      <c r="Z70" s="1033">
        <v>12.0</v>
      </c>
      <c r="AA70" s="905"/>
      <c r="AB70" s="971"/>
      <c r="AC70" s="1045"/>
      <c r="AD70" s="1045"/>
      <c r="AE70" s="971"/>
      <c r="AF70" s="971"/>
      <c r="AG70" s="1045"/>
      <c r="AH70" s="1045"/>
      <c r="AI70" s="905"/>
      <c r="AJ70" s="404">
        <f t="shared" si="10"/>
        <v>8</v>
      </c>
      <c r="AK70" s="257"/>
    </row>
    <row r="71" ht="16.5" customHeight="1">
      <c r="A71" s="807">
        <v>9.0</v>
      </c>
      <c r="B71" s="807" t="s">
        <v>783</v>
      </c>
      <c r="C71" s="1202" t="s">
        <v>784</v>
      </c>
      <c r="D71" s="871">
        <v>8.9226140064E10</v>
      </c>
      <c r="E71" s="905">
        <v>9.0</v>
      </c>
      <c r="F71" s="905">
        <v>9.0</v>
      </c>
      <c r="G71" s="905">
        <v>9.0</v>
      </c>
      <c r="H71" s="905">
        <v>9.0</v>
      </c>
      <c r="I71" s="905">
        <v>9.0</v>
      </c>
      <c r="J71" s="971"/>
      <c r="K71" s="971"/>
      <c r="L71" s="905">
        <v>9.0</v>
      </c>
      <c r="M71" s="905">
        <v>9.0</v>
      </c>
      <c r="N71" s="905">
        <v>9.0</v>
      </c>
      <c r="O71" s="905">
        <v>9.0</v>
      </c>
      <c r="P71" s="971"/>
      <c r="Q71" s="971"/>
      <c r="R71" s="971"/>
      <c r="S71" s="978"/>
      <c r="T71" s="978"/>
      <c r="U71" s="978"/>
      <c r="V71" s="978"/>
      <c r="W71" s="978"/>
      <c r="X71" s="978"/>
      <c r="Y71" s="978"/>
      <c r="Z71" s="905">
        <v>9.0</v>
      </c>
      <c r="AA71" s="905">
        <v>9.0</v>
      </c>
      <c r="AB71" s="971"/>
      <c r="AC71" s="905">
        <v>9.0</v>
      </c>
      <c r="AD71" s="905">
        <v>9.0</v>
      </c>
      <c r="AE71" s="971"/>
      <c r="AF71" s="971"/>
      <c r="AG71" s="905">
        <v>9.0</v>
      </c>
      <c r="AH71" s="905">
        <v>9.0</v>
      </c>
      <c r="AI71" s="905"/>
      <c r="AJ71" s="404">
        <f t="shared" si="10"/>
        <v>15</v>
      </c>
      <c r="AK71" s="257"/>
    </row>
    <row r="72" ht="16.5" customHeight="1">
      <c r="A72" s="807">
        <v>10.0</v>
      </c>
      <c r="B72" s="807" t="s">
        <v>857</v>
      </c>
      <c r="C72" s="1202" t="s">
        <v>784</v>
      </c>
      <c r="D72" s="871">
        <v>8.9220220031E10</v>
      </c>
      <c r="E72" s="905">
        <v>9.0</v>
      </c>
      <c r="F72" s="905">
        <v>9.0</v>
      </c>
      <c r="G72" s="905">
        <v>9.0</v>
      </c>
      <c r="H72" s="905">
        <v>9.0</v>
      </c>
      <c r="I72" s="905">
        <v>9.0</v>
      </c>
      <c r="J72" s="971"/>
      <c r="K72" s="971"/>
      <c r="L72" s="905">
        <v>9.0</v>
      </c>
      <c r="M72" s="905">
        <v>9.0</v>
      </c>
      <c r="N72" s="905">
        <v>9.0</v>
      </c>
      <c r="O72" s="905">
        <v>9.0</v>
      </c>
      <c r="P72" s="971"/>
      <c r="Q72" s="971"/>
      <c r="R72" s="971"/>
      <c r="S72" s="905">
        <v>9.0</v>
      </c>
      <c r="T72" s="905">
        <v>9.0</v>
      </c>
      <c r="U72" s="905">
        <v>9.0</v>
      </c>
      <c r="V72" s="905">
        <v>9.0</v>
      </c>
      <c r="W72" s="905">
        <v>9.0</v>
      </c>
      <c r="X72" s="971"/>
      <c r="Y72" s="971"/>
      <c r="Z72" s="905">
        <v>9.0</v>
      </c>
      <c r="AA72" s="905">
        <v>9.0</v>
      </c>
      <c r="AB72" s="971"/>
      <c r="AC72" s="905">
        <v>9.0</v>
      </c>
      <c r="AD72" s="905">
        <v>9.0</v>
      </c>
      <c r="AE72" s="971"/>
      <c r="AF72" s="971"/>
      <c r="AG72" s="905">
        <v>9.0</v>
      </c>
      <c r="AH72" s="905">
        <v>9.0</v>
      </c>
      <c r="AI72" s="905"/>
      <c r="AJ72" s="404">
        <f t="shared" si="10"/>
        <v>20</v>
      </c>
      <c r="AK72" s="257"/>
    </row>
    <row r="73" ht="16.5" customHeight="1">
      <c r="A73" s="807">
        <v>11.0</v>
      </c>
      <c r="B73" s="807" t="s">
        <v>929</v>
      </c>
      <c r="C73" s="1202" t="s">
        <v>904</v>
      </c>
      <c r="D73" s="871">
        <v>8.9221945883E10</v>
      </c>
      <c r="E73" s="905"/>
      <c r="F73" s="905">
        <v>12.0</v>
      </c>
      <c r="G73" s="905">
        <v>12.0</v>
      </c>
      <c r="H73" s="905"/>
      <c r="I73" s="905"/>
      <c r="J73" s="971">
        <v>12.0</v>
      </c>
      <c r="K73" s="971">
        <v>12.0</v>
      </c>
      <c r="L73" s="905"/>
      <c r="M73" s="905"/>
      <c r="N73" s="905">
        <v>12.0</v>
      </c>
      <c r="O73" s="905">
        <v>12.0</v>
      </c>
      <c r="P73" s="971"/>
      <c r="Q73" s="971"/>
      <c r="R73" s="971">
        <v>12.0</v>
      </c>
      <c r="S73" s="905">
        <v>12.0</v>
      </c>
      <c r="T73" s="905"/>
      <c r="U73" s="905"/>
      <c r="V73" s="905">
        <v>12.0</v>
      </c>
      <c r="W73" s="905">
        <v>12.0</v>
      </c>
      <c r="X73" s="971"/>
      <c r="Y73" s="971"/>
      <c r="Z73" s="905">
        <v>12.0</v>
      </c>
      <c r="AA73" s="905">
        <v>12.0</v>
      </c>
      <c r="AB73" s="971"/>
      <c r="AC73" s="905"/>
      <c r="AD73" s="905">
        <v>12.0</v>
      </c>
      <c r="AE73" s="971">
        <v>12.0</v>
      </c>
      <c r="AF73" s="971"/>
      <c r="AG73" s="905"/>
      <c r="AH73" s="905"/>
      <c r="AI73" s="905"/>
      <c r="AJ73" s="404">
        <f t="shared" si="10"/>
        <v>14</v>
      </c>
      <c r="AK73" s="92"/>
    </row>
    <row r="74" ht="16.5" customHeight="1">
      <c r="A74" s="807">
        <v>12.0</v>
      </c>
      <c r="B74" s="807" t="s">
        <v>938</v>
      </c>
      <c r="C74" s="1202" t="s">
        <v>904</v>
      </c>
      <c r="D74" s="871">
        <v>8.9221945883E10</v>
      </c>
      <c r="E74" s="905">
        <v>12.0</v>
      </c>
      <c r="F74" s="905"/>
      <c r="G74" s="905"/>
      <c r="H74" s="905">
        <v>12.0</v>
      </c>
      <c r="I74" s="905">
        <v>12.0</v>
      </c>
      <c r="J74" s="971"/>
      <c r="K74" s="971"/>
      <c r="L74" s="905">
        <v>12.0</v>
      </c>
      <c r="M74" s="905">
        <v>12.0</v>
      </c>
      <c r="N74" s="905"/>
      <c r="O74" s="905"/>
      <c r="P74" s="971">
        <v>12.0</v>
      </c>
      <c r="Q74" s="971">
        <v>12.0</v>
      </c>
      <c r="R74" s="971"/>
      <c r="S74" s="905"/>
      <c r="T74" s="905">
        <v>12.0</v>
      </c>
      <c r="U74" s="905">
        <v>12.0</v>
      </c>
      <c r="V74" s="905"/>
      <c r="W74" s="905"/>
      <c r="X74" s="971">
        <v>12.0</v>
      </c>
      <c r="Y74" s="971">
        <v>12.0</v>
      </c>
      <c r="Z74" s="905"/>
      <c r="AA74" s="905"/>
      <c r="AB74" s="971">
        <v>12.0</v>
      </c>
      <c r="AC74" s="905">
        <v>12.0</v>
      </c>
      <c r="AD74" s="905"/>
      <c r="AE74" s="971"/>
      <c r="AF74" s="971">
        <v>12.0</v>
      </c>
      <c r="AG74" s="905">
        <v>12.0</v>
      </c>
      <c r="AH74" s="905"/>
      <c r="AI74" s="905"/>
      <c r="AJ74" s="404">
        <f t="shared" si="10"/>
        <v>15</v>
      </c>
      <c r="AK74" s="92"/>
    </row>
    <row r="75" ht="16.5" customHeight="1">
      <c r="A75" s="79"/>
      <c r="B75" s="82"/>
      <c r="C75" s="79"/>
      <c r="D75" s="79"/>
      <c r="E75" s="260"/>
      <c r="F75" s="237"/>
      <c r="G75" s="1408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37"/>
      <c r="V75" s="237"/>
      <c r="W75" s="260"/>
      <c r="X75" s="260"/>
      <c r="Y75" s="260"/>
      <c r="Z75" s="260"/>
      <c r="AA75" s="237"/>
      <c r="AB75" s="237"/>
      <c r="AC75" s="237"/>
      <c r="AD75" s="260"/>
      <c r="AE75" s="260"/>
      <c r="AF75" s="260"/>
      <c r="AG75" s="260"/>
      <c r="AH75" s="260"/>
      <c r="AI75" s="260"/>
      <c r="AJ75" s="82"/>
      <c r="AK75" s="92"/>
    </row>
    <row r="76" ht="16.5" customHeight="1">
      <c r="A76" s="19">
        <v>1.0</v>
      </c>
      <c r="B76" s="819" t="s">
        <v>680</v>
      </c>
      <c r="C76" s="113" t="s">
        <v>56</v>
      </c>
      <c r="D76" s="866" t="s">
        <v>792</v>
      </c>
      <c r="E76" s="1409">
        <v>9.0</v>
      </c>
      <c r="F76" s="1410">
        <v>9.0</v>
      </c>
      <c r="G76" s="1410">
        <v>9.0</v>
      </c>
      <c r="H76" s="1410">
        <v>9.0</v>
      </c>
      <c r="I76" s="1410">
        <v>9.0</v>
      </c>
      <c r="J76" s="1411">
        <v>9.0</v>
      </c>
      <c r="K76" s="1471"/>
      <c r="L76" s="1472"/>
      <c r="M76" s="1410">
        <v>9.0</v>
      </c>
      <c r="N76" s="1410">
        <v>9.0</v>
      </c>
      <c r="O76" s="1410">
        <v>9.0</v>
      </c>
      <c r="P76" s="1471"/>
      <c r="Q76" s="1471"/>
      <c r="R76" s="1411">
        <v>9.0</v>
      </c>
      <c r="S76" s="1473"/>
      <c r="T76" s="1409">
        <v>9.0</v>
      </c>
      <c r="U76" s="1410">
        <v>9.0</v>
      </c>
      <c r="V76" s="1410">
        <v>9.0</v>
      </c>
      <c r="W76" s="1410">
        <v>9.0</v>
      </c>
      <c r="X76" s="1471"/>
      <c r="Y76" s="1471"/>
      <c r="Z76" s="1410">
        <v>9.0</v>
      </c>
      <c r="AA76" s="1410">
        <v>9.0</v>
      </c>
      <c r="AB76" s="1411"/>
      <c r="AC76" s="1410">
        <v>9.0</v>
      </c>
      <c r="AD76" s="1410">
        <v>9.0</v>
      </c>
      <c r="AE76" s="1411">
        <v>9.0</v>
      </c>
      <c r="AF76" s="1471"/>
      <c r="AG76" s="1472"/>
      <c r="AH76" s="1410">
        <v>9.0</v>
      </c>
      <c r="AI76" s="1110"/>
      <c r="AJ76" s="404">
        <f t="shared" ref="AJ76:AJ80" si="11">COUNT(E76:AI76)</f>
        <v>20</v>
      </c>
      <c r="AK76" s="257"/>
    </row>
    <row r="77" ht="16.5" customHeight="1">
      <c r="A77" s="807">
        <v>2.0</v>
      </c>
      <c r="B77" s="819" t="s">
        <v>339</v>
      </c>
      <c r="C77" s="32"/>
      <c r="D77" s="863" t="s">
        <v>792</v>
      </c>
      <c r="E77" s="1413">
        <v>9.0</v>
      </c>
      <c r="F77" s="1414">
        <v>9.0</v>
      </c>
      <c r="G77" s="1414">
        <v>9.0</v>
      </c>
      <c r="H77" s="1414">
        <v>9.0</v>
      </c>
      <c r="I77" s="1414">
        <v>9.0</v>
      </c>
      <c r="J77" s="1474"/>
      <c r="K77" s="1474"/>
      <c r="L77" s="1414">
        <v>9.0</v>
      </c>
      <c r="M77" s="1414">
        <v>9.0</v>
      </c>
      <c r="N77" s="1414">
        <v>9.0</v>
      </c>
      <c r="O77" s="1414">
        <v>9.0</v>
      </c>
      <c r="P77" s="1474"/>
      <c r="Q77" s="1474"/>
      <c r="R77" s="1474"/>
      <c r="S77" s="1475">
        <v>9.0</v>
      </c>
      <c r="T77" s="1413">
        <v>9.0</v>
      </c>
      <c r="U77" s="1414">
        <v>9.0</v>
      </c>
      <c r="V77" s="1414">
        <v>9.0</v>
      </c>
      <c r="W77" s="1414">
        <v>9.0</v>
      </c>
      <c r="X77" s="1474"/>
      <c r="Y77" s="1474"/>
      <c r="Z77" s="1414">
        <v>9.0</v>
      </c>
      <c r="AA77" s="1414">
        <v>9.0</v>
      </c>
      <c r="AB77" s="1415"/>
      <c r="AC77" s="1414">
        <v>9.0</v>
      </c>
      <c r="AD77" s="1414">
        <v>9.0</v>
      </c>
      <c r="AE77" s="1474"/>
      <c r="AF77" s="1474"/>
      <c r="AG77" s="1414">
        <v>9.0</v>
      </c>
      <c r="AH77" s="1414">
        <v>9.0</v>
      </c>
      <c r="AI77" s="1110"/>
      <c r="AJ77" s="404">
        <f t="shared" si="11"/>
        <v>20</v>
      </c>
      <c r="AK77" s="257"/>
    </row>
    <row r="78" ht="16.5" customHeight="1">
      <c r="A78" s="807">
        <v>3.0</v>
      </c>
      <c r="B78" s="819" t="s">
        <v>905</v>
      </c>
      <c r="C78" s="32"/>
      <c r="D78" s="863" t="s">
        <v>792</v>
      </c>
      <c r="E78" s="1413">
        <v>9.0</v>
      </c>
      <c r="F78" s="1414">
        <v>9.0</v>
      </c>
      <c r="G78" s="1414">
        <v>9.0</v>
      </c>
      <c r="H78" s="1414">
        <v>9.0</v>
      </c>
      <c r="I78" s="1414">
        <v>9.0</v>
      </c>
      <c r="J78" s="1474"/>
      <c r="K78" s="1474"/>
      <c r="L78" s="1414">
        <v>9.0</v>
      </c>
      <c r="M78" s="1414">
        <v>9.0</v>
      </c>
      <c r="N78" s="1414">
        <v>9.0</v>
      </c>
      <c r="O78" s="1476"/>
      <c r="P78" s="1474"/>
      <c r="Q78" s="1415">
        <v>9.0</v>
      </c>
      <c r="R78" s="1474"/>
      <c r="S78" s="1475">
        <v>9.0</v>
      </c>
      <c r="T78" s="1413">
        <v>9.0</v>
      </c>
      <c r="U78" s="1414">
        <v>9.0</v>
      </c>
      <c r="V78" s="1414">
        <v>9.0</v>
      </c>
      <c r="W78" s="1414">
        <v>9.0</v>
      </c>
      <c r="X78" s="1415">
        <v>9.0</v>
      </c>
      <c r="Y78" s="1474"/>
      <c r="Z78" s="1477"/>
      <c r="AA78" s="1477"/>
      <c r="AB78" s="1477"/>
      <c r="AC78" s="1477"/>
      <c r="AD78" s="1478"/>
      <c r="AE78" s="1478"/>
      <c r="AF78" s="1477"/>
      <c r="AG78" s="1477"/>
      <c r="AH78" s="1477"/>
      <c r="AI78" s="905"/>
      <c r="AJ78" s="404">
        <f t="shared" si="11"/>
        <v>15</v>
      </c>
      <c r="AK78" s="257"/>
    </row>
    <row r="79" ht="16.5" customHeight="1">
      <c r="A79" s="19">
        <v>4.0</v>
      </c>
      <c r="B79" s="819" t="s">
        <v>59</v>
      </c>
      <c r="C79" s="32"/>
      <c r="D79" s="863" t="s">
        <v>792</v>
      </c>
      <c r="E79" s="1479"/>
      <c r="F79" s="1414">
        <v>9.0</v>
      </c>
      <c r="G79" s="1414">
        <v>9.0</v>
      </c>
      <c r="H79" s="1414">
        <v>9.0</v>
      </c>
      <c r="I79" s="1414">
        <v>9.0</v>
      </c>
      <c r="J79" s="1474"/>
      <c r="K79" s="1474"/>
      <c r="L79" s="1414">
        <v>9.0</v>
      </c>
      <c r="M79" s="1414">
        <v>9.0</v>
      </c>
      <c r="N79" s="1414">
        <v>9.0</v>
      </c>
      <c r="O79" s="1414">
        <v>9.0</v>
      </c>
      <c r="P79" s="1415">
        <v>9.0</v>
      </c>
      <c r="Q79" s="1474"/>
      <c r="R79" s="1474"/>
      <c r="S79" s="1475">
        <v>9.0</v>
      </c>
      <c r="T79" s="1479"/>
      <c r="U79" s="1414">
        <v>9.0</v>
      </c>
      <c r="V79" s="1414">
        <v>9.0</v>
      </c>
      <c r="W79" s="1476"/>
      <c r="X79" s="1474"/>
      <c r="Y79" s="1415">
        <v>9.0</v>
      </c>
      <c r="Z79" s="1414">
        <v>9.0</v>
      </c>
      <c r="AA79" s="1414">
        <v>9.0</v>
      </c>
      <c r="AB79" s="1415">
        <v>9.0</v>
      </c>
      <c r="AC79" s="1414"/>
      <c r="AD79" s="1414">
        <v>9.0</v>
      </c>
      <c r="AE79" s="1474"/>
      <c r="AF79" s="1474"/>
      <c r="AG79" s="1414">
        <v>9.0</v>
      </c>
      <c r="AH79" s="1414">
        <v>9.0</v>
      </c>
      <c r="AI79" s="1110"/>
      <c r="AJ79" s="404">
        <f t="shared" si="11"/>
        <v>19</v>
      </c>
      <c r="AK79" s="257"/>
    </row>
    <row r="80" ht="16.5" customHeight="1">
      <c r="A80" s="807">
        <v>5.0</v>
      </c>
      <c r="B80" s="819" t="s">
        <v>906</v>
      </c>
      <c r="C80" s="71"/>
      <c r="D80" s="866" t="s">
        <v>792</v>
      </c>
      <c r="E80" s="1416">
        <v>9.0</v>
      </c>
      <c r="F80" s="1417">
        <v>9.0</v>
      </c>
      <c r="G80" s="1414">
        <v>9.0</v>
      </c>
      <c r="H80" s="1414">
        <v>9.0</v>
      </c>
      <c r="I80" s="1476"/>
      <c r="J80" s="1474"/>
      <c r="K80" s="1415">
        <v>9.0</v>
      </c>
      <c r="L80" s="1414">
        <v>9.0</v>
      </c>
      <c r="M80" s="1414">
        <v>9.0</v>
      </c>
      <c r="N80" s="1414">
        <v>9.0</v>
      </c>
      <c r="O80" s="1414">
        <v>9.0</v>
      </c>
      <c r="P80" s="1474"/>
      <c r="Q80" s="1474"/>
      <c r="R80" s="1474"/>
      <c r="S80" s="1475">
        <v>9.0</v>
      </c>
      <c r="T80" s="1413">
        <v>9.0</v>
      </c>
      <c r="U80" s="1414">
        <v>9.0</v>
      </c>
      <c r="V80" s="1414">
        <v>9.0</v>
      </c>
      <c r="W80" s="1414">
        <v>9.0</v>
      </c>
      <c r="X80" s="1415"/>
      <c r="Y80" s="1474"/>
      <c r="Z80" s="1414">
        <v>9.0</v>
      </c>
      <c r="AA80" s="1414">
        <v>9.0</v>
      </c>
      <c r="AB80" s="1415"/>
      <c r="AC80" s="1414">
        <v>9.0</v>
      </c>
      <c r="AD80" s="1414"/>
      <c r="AE80" s="1474"/>
      <c r="AF80" s="1415">
        <v>9.0</v>
      </c>
      <c r="AG80" s="1414">
        <v>9.0</v>
      </c>
      <c r="AH80" s="1414">
        <v>9.0</v>
      </c>
      <c r="AI80" s="1110"/>
      <c r="AJ80" s="404">
        <f t="shared" si="11"/>
        <v>20</v>
      </c>
      <c r="AK80" s="257"/>
    </row>
    <row r="81" ht="16.5" customHeight="1">
      <c r="A81" s="79"/>
      <c r="B81" s="423"/>
      <c r="C81" s="121"/>
      <c r="D81" s="237"/>
      <c r="E81" s="1270"/>
      <c r="F81" s="1270"/>
      <c r="G81" s="1270"/>
      <c r="H81" s="1270"/>
      <c r="I81" s="1270"/>
      <c r="J81" s="1075"/>
      <c r="K81" s="1075"/>
      <c r="L81" s="1270"/>
      <c r="M81" s="1270"/>
      <c r="N81" s="1270"/>
      <c r="O81" s="1270"/>
      <c r="P81" s="1270"/>
      <c r="Q81" s="1075"/>
      <c r="R81" s="1075"/>
      <c r="S81" s="1270"/>
      <c r="T81" s="1270"/>
      <c r="U81" s="1270"/>
      <c r="V81" s="1270"/>
      <c r="W81" s="1270"/>
      <c r="X81" s="1075"/>
      <c r="Y81" s="1075"/>
      <c r="Z81" s="1270"/>
      <c r="AA81" s="1270"/>
      <c r="AB81" s="1270"/>
      <c r="AC81" s="1270"/>
      <c r="AD81" s="1270"/>
      <c r="AE81" s="1075"/>
      <c r="AF81" s="1075"/>
      <c r="AG81" s="1270"/>
      <c r="AH81" s="1015"/>
      <c r="AI81" s="1015"/>
      <c r="AJ81" s="82"/>
      <c r="AK81" s="92"/>
    </row>
    <row r="82" ht="16.5" customHeight="1">
      <c r="A82" s="807">
        <v>6.0</v>
      </c>
      <c r="B82" s="300" t="s">
        <v>60</v>
      </c>
      <c r="C82" s="113" t="s">
        <v>61</v>
      </c>
      <c r="D82" s="863" t="s">
        <v>792</v>
      </c>
      <c r="E82" s="1390">
        <v>9.0</v>
      </c>
      <c r="F82" s="1390">
        <v>9.0</v>
      </c>
      <c r="G82" s="900">
        <v>9.0</v>
      </c>
      <c r="H82" s="1390">
        <v>9.0</v>
      </c>
      <c r="I82" s="1390">
        <v>9.0</v>
      </c>
      <c r="J82" s="1108"/>
      <c r="K82" s="1108"/>
      <c r="L82" s="900">
        <v>9.0</v>
      </c>
      <c r="M82" s="1390">
        <v>9.0</v>
      </c>
      <c r="N82" s="1390">
        <v>9.0</v>
      </c>
      <c r="O82" s="1390">
        <v>9.0</v>
      </c>
      <c r="P82" s="1108"/>
      <c r="Q82" s="1108"/>
      <c r="R82" s="1108"/>
      <c r="S82" s="1480"/>
      <c r="T82" s="1480"/>
      <c r="U82" s="1480"/>
      <c r="V82" s="1480"/>
      <c r="W82" s="1480"/>
      <c r="X82" s="1480"/>
      <c r="Y82" s="1480"/>
      <c r="Z82" s="900">
        <v>9.0</v>
      </c>
      <c r="AA82" s="1390">
        <v>9.0</v>
      </c>
      <c r="AB82" s="974"/>
      <c r="AC82" s="1391"/>
      <c r="AD82" s="900">
        <v>9.0</v>
      </c>
      <c r="AE82" s="974">
        <v>9.0</v>
      </c>
      <c r="AF82" s="974">
        <v>9.0</v>
      </c>
      <c r="AG82" s="1390">
        <v>9.0</v>
      </c>
      <c r="AH82" s="911"/>
      <c r="AI82" s="1459"/>
      <c r="AJ82" s="404">
        <f t="shared" ref="AJ82:AJ84" si="12">COUNT(E82:AI82)</f>
        <v>15</v>
      </c>
      <c r="AK82" s="257"/>
    </row>
    <row r="83" ht="16.5" customHeight="1">
      <c r="A83" s="807">
        <v>7.0</v>
      </c>
      <c r="B83" s="829" t="s">
        <v>36</v>
      </c>
      <c r="C83" s="32"/>
      <c r="D83" s="863" t="s">
        <v>792</v>
      </c>
      <c r="E83" s="900">
        <v>9.0</v>
      </c>
      <c r="F83" s="1390">
        <v>9.0</v>
      </c>
      <c r="G83" s="1390">
        <v>9.0</v>
      </c>
      <c r="H83" s="900">
        <v>9.0</v>
      </c>
      <c r="I83" s="1391"/>
      <c r="J83" s="974">
        <v>9.0</v>
      </c>
      <c r="K83" s="974">
        <v>9.0</v>
      </c>
      <c r="L83" s="1391"/>
      <c r="M83" s="900">
        <v>9.0</v>
      </c>
      <c r="N83" s="1390">
        <v>9.0</v>
      </c>
      <c r="O83" s="900">
        <v>9.0</v>
      </c>
      <c r="P83" s="1108"/>
      <c r="Q83" s="1108"/>
      <c r="R83" s="1108"/>
      <c r="S83" s="900">
        <v>9.0</v>
      </c>
      <c r="T83" s="911">
        <v>9.0</v>
      </c>
      <c r="U83" s="1390">
        <v>9.0</v>
      </c>
      <c r="V83" s="1391"/>
      <c r="W83" s="900">
        <v>9.0</v>
      </c>
      <c r="X83" s="974">
        <v>9.0</v>
      </c>
      <c r="Y83" s="1108"/>
      <c r="Z83" s="905">
        <v>9.0</v>
      </c>
      <c r="AA83" s="905">
        <v>9.0</v>
      </c>
      <c r="AB83" s="971">
        <v>9.0</v>
      </c>
      <c r="AC83" s="905">
        <v>9.0</v>
      </c>
      <c r="AD83" s="905">
        <v>9.0</v>
      </c>
      <c r="AE83" s="974">
        <v>9.0</v>
      </c>
      <c r="AF83" s="974">
        <v>9.0</v>
      </c>
      <c r="AG83" s="1390">
        <v>9.0</v>
      </c>
      <c r="AH83" s="1390"/>
      <c r="AI83" s="1459"/>
      <c r="AJ83" s="404">
        <f t="shared" si="12"/>
        <v>22</v>
      </c>
      <c r="AK83" s="257"/>
    </row>
    <row r="84" ht="16.5" customHeight="1">
      <c r="A84" s="807">
        <v>8.0</v>
      </c>
      <c r="B84" s="829" t="s">
        <v>879</v>
      </c>
      <c r="C84" s="71"/>
      <c r="D84" s="863" t="s">
        <v>792</v>
      </c>
      <c r="E84" s="1391"/>
      <c r="F84" s="900">
        <v>9.0</v>
      </c>
      <c r="G84" s="1390">
        <v>9.0</v>
      </c>
      <c r="H84" s="1390">
        <v>9.0</v>
      </c>
      <c r="I84" s="900">
        <v>9.0</v>
      </c>
      <c r="J84" s="1108"/>
      <c r="K84" s="1108"/>
      <c r="L84" s="1390">
        <v>9.0</v>
      </c>
      <c r="M84" s="1390">
        <v>9.0</v>
      </c>
      <c r="N84" s="900">
        <v>9.0</v>
      </c>
      <c r="O84" s="1391"/>
      <c r="P84" s="937">
        <v>9.0</v>
      </c>
      <c r="Q84" s="974">
        <v>9.0</v>
      </c>
      <c r="R84" s="974">
        <v>9.0</v>
      </c>
      <c r="S84" s="1390">
        <v>9.0</v>
      </c>
      <c r="T84" s="1391"/>
      <c r="U84" s="900">
        <v>9.0</v>
      </c>
      <c r="V84" s="911">
        <v>9.0</v>
      </c>
      <c r="W84" s="1390">
        <v>9.0</v>
      </c>
      <c r="X84" s="1108"/>
      <c r="Y84" s="974">
        <v>9.0</v>
      </c>
      <c r="Z84" s="1390">
        <v>9.0</v>
      </c>
      <c r="AA84" s="1459"/>
      <c r="AB84" s="974">
        <v>9.0</v>
      </c>
      <c r="AC84" s="911">
        <v>9.0</v>
      </c>
      <c r="AD84" s="1390">
        <v>9.0</v>
      </c>
      <c r="AE84" s="1108"/>
      <c r="AF84" s="1108"/>
      <c r="AG84" s="900">
        <v>9.0</v>
      </c>
      <c r="AH84" s="1390">
        <v>9.0</v>
      </c>
      <c r="AI84" s="911"/>
      <c r="AJ84" s="404">
        <f t="shared" si="12"/>
        <v>21</v>
      </c>
      <c r="AK84" s="257"/>
    </row>
    <row r="85" ht="16.5" customHeight="1">
      <c r="A85" s="79"/>
      <c r="B85" s="423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121"/>
      <c r="AK85" s="259"/>
    </row>
    <row r="86" ht="16.5" customHeight="1">
      <c r="A86" s="1010">
        <v>9.0</v>
      </c>
      <c r="B86" s="46" t="s">
        <v>102</v>
      </c>
      <c r="C86" s="1257" t="s">
        <v>804</v>
      </c>
      <c r="D86" s="863" t="s">
        <v>792</v>
      </c>
      <c r="E86" s="900">
        <v>9.0</v>
      </c>
      <c r="F86" s="900">
        <v>9.0</v>
      </c>
      <c r="G86" s="905">
        <v>9.0</v>
      </c>
      <c r="H86" s="900">
        <v>9.0</v>
      </c>
      <c r="I86" s="905"/>
      <c r="J86" s="971"/>
      <c r="K86" s="971">
        <v>9.0</v>
      </c>
      <c r="L86" s="900">
        <v>9.0</v>
      </c>
      <c r="M86" s="905">
        <v>9.0</v>
      </c>
      <c r="N86" s="900">
        <v>9.0</v>
      </c>
      <c r="O86" s="905"/>
      <c r="P86" s="971"/>
      <c r="Q86" s="971"/>
      <c r="R86" s="971">
        <v>9.0</v>
      </c>
      <c r="S86" s="900">
        <v>9.0</v>
      </c>
      <c r="T86" s="900">
        <v>9.0</v>
      </c>
      <c r="U86" s="905">
        <v>9.0</v>
      </c>
      <c r="V86" s="905">
        <v>9.0</v>
      </c>
      <c r="W86" s="905"/>
      <c r="X86" s="971"/>
      <c r="Y86" s="971">
        <v>9.0</v>
      </c>
      <c r="Z86" s="900">
        <v>9.0</v>
      </c>
      <c r="AA86" s="900">
        <v>9.0</v>
      </c>
      <c r="AB86" s="971">
        <v>9.0</v>
      </c>
      <c r="AC86" s="905"/>
      <c r="AD86" s="905"/>
      <c r="AE86" s="971"/>
      <c r="AF86" s="971">
        <v>9.0</v>
      </c>
      <c r="AG86" s="900">
        <v>9.0</v>
      </c>
      <c r="AH86" s="905">
        <v>9.0</v>
      </c>
      <c r="AI86" s="905"/>
      <c r="AJ86" s="404">
        <f t="shared" ref="AJ86:AJ88" si="13">COUNT(E86:AI86)</f>
        <v>20</v>
      </c>
      <c r="AK86" s="259"/>
    </row>
    <row r="87" ht="16.5" customHeight="1">
      <c r="A87" s="1010">
        <v>10.0</v>
      </c>
      <c r="B87" s="1364" t="s">
        <v>105</v>
      </c>
      <c r="C87" s="32"/>
      <c r="D87" s="866" t="s">
        <v>792</v>
      </c>
      <c r="E87" s="905">
        <v>9.0</v>
      </c>
      <c r="F87" s="905">
        <v>9.0</v>
      </c>
      <c r="G87" s="905">
        <v>9.0</v>
      </c>
      <c r="H87" s="905">
        <v>9.0</v>
      </c>
      <c r="I87" s="905">
        <v>9.0</v>
      </c>
      <c r="J87" s="971"/>
      <c r="K87" s="971"/>
      <c r="L87" s="978"/>
      <c r="M87" s="978"/>
      <c r="N87" s="978"/>
      <c r="O87" s="978"/>
      <c r="P87" s="978"/>
      <c r="Q87" s="978"/>
      <c r="R87" s="978"/>
      <c r="S87" s="978"/>
      <c r="T87" s="978"/>
      <c r="U87" s="978"/>
      <c r="V87" s="978"/>
      <c r="W87" s="978"/>
      <c r="X87" s="978"/>
      <c r="Y87" s="978"/>
      <c r="Z87" s="978"/>
      <c r="AA87" s="905">
        <v>9.0</v>
      </c>
      <c r="AB87" s="971"/>
      <c r="AC87" s="905">
        <v>9.0</v>
      </c>
      <c r="AD87" s="905">
        <v>9.0</v>
      </c>
      <c r="AE87" s="971"/>
      <c r="AF87" s="971"/>
      <c r="AG87" s="905">
        <v>9.0</v>
      </c>
      <c r="AH87" s="905">
        <v>9.0</v>
      </c>
      <c r="AI87" s="905"/>
      <c r="AJ87" s="404">
        <f t="shared" si="13"/>
        <v>10</v>
      </c>
      <c r="AK87" s="259"/>
    </row>
    <row r="88" ht="16.5" customHeight="1">
      <c r="A88" s="1010">
        <v>11.0</v>
      </c>
      <c r="B88" s="819" t="s">
        <v>858</v>
      </c>
      <c r="C88" s="71"/>
      <c r="D88" s="863" t="s">
        <v>792</v>
      </c>
      <c r="E88" s="905"/>
      <c r="F88" s="1451"/>
      <c r="G88" s="900">
        <v>9.0</v>
      </c>
      <c r="H88" s="905">
        <v>9.0</v>
      </c>
      <c r="I88" s="900">
        <v>9.0</v>
      </c>
      <c r="J88" s="971">
        <v>9.0</v>
      </c>
      <c r="K88" s="971"/>
      <c r="L88" s="905"/>
      <c r="M88" s="900">
        <v>9.0</v>
      </c>
      <c r="N88" s="905">
        <v>9.0</v>
      </c>
      <c r="O88" s="900">
        <v>9.0</v>
      </c>
      <c r="P88" s="971">
        <v>9.0</v>
      </c>
      <c r="Q88" s="971">
        <v>9.0</v>
      </c>
      <c r="R88" s="971"/>
      <c r="S88" s="905"/>
      <c r="T88" s="905"/>
      <c r="U88" s="900">
        <v>9.0</v>
      </c>
      <c r="V88" s="900">
        <v>9.0</v>
      </c>
      <c r="W88" s="900">
        <v>9.0</v>
      </c>
      <c r="X88" s="971">
        <v>9.0</v>
      </c>
      <c r="Y88" s="971"/>
      <c r="Z88" s="905"/>
      <c r="AA88" s="905">
        <v>9.0</v>
      </c>
      <c r="AB88" s="971"/>
      <c r="AC88" s="900">
        <v>9.0</v>
      </c>
      <c r="AD88" s="900">
        <v>9.0</v>
      </c>
      <c r="AE88" s="971">
        <v>9.0</v>
      </c>
      <c r="AF88" s="971"/>
      <c r="AG88" s="905"/>
      <c r="AH88" s="900">
        <v>9.0</v>
      </c>
      <c r="AI88" s="905"/>
      <c r="AJ88" s="404">
        <f t="shared" si="13"/>
        <v>18</v>
      </c>
      <c r="AK88" s="259"/>
    </row>
    <row r="89" ht="16.5" customHeight="1">
      <c r="A89" s="79"/>
      <c r="B89" s="423"/>
      <c r="C89" s="259"/>
      <c r="D89" s="259"/>
      <c r="E89" s="259"/>
      <c r="F89" s="259"/>
      <c r="G89" s="259"/>
      <c r="H89" s="259"/>
      <c r="I89" s="259"/>
      <c r="J89" s="259"/>
      <c r="K89" s="259"/>
      <c r="L89" s="259"/>
      <c r="M89" s="259"/>
      <c r="N89" s="259"/>
      <c r="O89" s="259"/>
      <c r="P89" s="259"/>
      <c r="Q89" s="259"/>
      <c r="R89" s="259"/>
      <c r="S89" s="259"/>
      <c r="T89" s="259"/>
      <c r="U89" s="259"/>
      <c r="V89" s="259"/>
      <c r="W89" s="259"/>
      <c r="X89" s="259"/>
      <c r="Y89" s="259"/>
      <c r="Z89" s="259"/>
      <c r="AA89" s="259"/>
      <c r="AB89" s="259"/>
      <c r="AC89" s="259"/>
      <c r="AD89" s="259"/>
      <c r="AE89" s="259"/>
      <c r="AF89" s="259"/>
      <c r="AG89" s="259"/>
      <c r="AH89" s="259"/>
      <c r="AI89" s="259"/>
      <c r="AJ89" s="121"/>
      <c r="AK89" s="259"/>
    </row>
    <row r="90" ht="16.5" customHeight="1">
      <c r="A90" s="807">
        <v>12.0</v>
      </c>
      <c r="B90" s="939" t="s">
        <v>768</v>
      </c>
      <c r="C90" s="113" t="s">
        <v>65</v>
      </c>
      <c r="D90" s="866" t="s">
        <v>792</v>
      </c>
      <c r="E90" s="905">
        <v>9.0</v>
      </c>
      <c r="F90" s="905">
        <v>9.0</v>
      </c>
      <c r="G90" s="905">
        <v>9.0</v>
      </c>
      <c r="H90" s="905">
        <v>9.0</v>
      </c>
      <c r="I90" s="905"/>
      <c r="J90" s="971"/>
      <c r="K90" s="971">
        <v>9.0</v>
      </c>
      <c r="L90" s="905">
        <v>9.0</v>
      </c>
      <c r="M90" s="905">
        <v>9.0</v>
      </c>
      <c r="N90" s="905">
        <v>9.0</v>
      </c>
      <c r="O90" s="905"/>
      <c r="P90" s="971"/>
      <c r="Q90" s="971"/>
      <c r="R90" s="971">
        <v>9.0</v>
      </c>
      <c r="S90" s="905">
        <v>9.0</v>
      </c>
      <c r="T90" s="905">
        <v>9.0</v>
      </c>
      <c r="U90" s="905">
        <v>9.0</v>
      </c>
      <c r="V90" s="905">
        <v>9.0</v>
      </c>
      <c r="W90" s="905">
        <v>9.0</v>
      </c>
      <c r="X90" s="971"/>
      <c r="Y90" s="971"/>
      <c r="Z90" s="978"/>
      <c r="AA90" s="978"/>
      <c r="AB90" s="978"/>
      <c r="AC90" s="978"/>
      <c r="AD90" s="978"/>
      <c r="AE90" s="978"/>
      <c r="AF90" s="978"/>
      <c r="AG90" s="978"/>
      <c r="AH90" s="978"/>
      <c r="AI90" s="905"/>
      <c r="AJ90" s="404">
        <f t="shared" ref="AJ90:AJ92" si="14">COUNT(E90:AI90)</f>
        <v>14</v>
      </c>
      <c r="AK90" s="257"/>
    </row>
    <row r="91" ht="16.5" customHeight="1">
      <c r="A91" s="807">
        <v>13.0</v>
      </c>
      <c r="B91" s="300" t="s">
        <v>66</v>
      </c>
      <c r="C91" s="71"/>
      <c r="D91" s="866" t="s">
        <v>792</v>
      </c>
      <c r="E91" s="905"/>
      <c r="F91" s="905">
        <v>9.0</v>
      </c>
      <c r="G91" s="905">
        <v>9.0</v>
      </c>
      <c r="H91" s="905">
        <v>9.0</v>
      </c>
      <c r="I91" s="905">
        <v>9.0</v>
      </c>
      <c r="J91" s="971">
        <v>9.0</v>
      </c>
      <c r="K91" s="971"/>
      <c r="L91" s="905"/>
      <c r="M91" s="905">
        <v>9.0</v>
      </c>
      <c r="N91" s="905">
        <v>9.0</v>
      </c>
      <c r="O91" s="905">
        <v>9.0</v>
      </c>
      <c r="P91" s="971">
        <v>9.0</v>
      </c>
      <c r="Q91" s="971">
        <v>9.0</v>
      </c>
      <c r="R91" s="971"/>
      <c r="S91" s="905"/>
      <c r="T91" s="905"/>
      <c r="U91" s="905">
        <v>9.0</v>
      </c>
      <c r="V91" s="905"/>
      <c r="W91" s="905"/>
      <c r="X91" s="971"/>
      <c r="Y91" s="971">
        <v>9.0</v>
      </c>
      <c r="Z91" s="905">
        <v>9.0</v>
      </c>
      <c r="AA91" s="905">
        <v>9.0</v>
      </c>
      <c r="AB91" s="971"/>
      <c r="AC91" s="905">
        <v>9.0</v>
      </c>
      <c r="AD91" s="905">
        <v>9.0</v>
      </c>
      <c r="AE91" s="971">
        <v>9.0</v>
      </c>
      <c r="AF91" s="971"/>
      <c r="AG91" s="905"/>
      <c r="AH91" s="905">
        <v>9.0</v>
      </c>
      <c r="AI91" s="905"/>
      <c r="AJ91" s="404">
        <f t="shared" si="14"/>
        <v>18</v>
      </c>
      <c r="AK91" s="257"/>
    </row>
    <row r="92" ht="16.5" customHeight="1">
      <c r="A92" s="807">
        <v>14.0</v>
      </c>
      <c r="B92" s="1481" t="s">
        <v>982</v>
      </c>
      <c r="C92" s="1482" t="s">
        <v>983</v>
      </c>
      <c r="D92" s="863" t="s">
        <v>792</v>
      </c>
      <c r="E92" s="905">
        <v>9.0</v>
      </c>
      <c r="F92" s="905">
        <v>9.0</v>
      </c>
      <c r="G92" s="905">
        <v>9.0</v>
      </c>
      <c r="H92" s="905">
        <v>9.0</v>
      </c>
      <c r="I92" s="905">
        <v>9.0</v>
      </c>
      <c r="J92" s="971"/>
      <c r="K92" s="971"/>
      <c r="L92" s="905">
        <v>9.0</v>
      </c>
      <c r="M92" s="905">
        <v>9.0</v>
      </c>
      <c r="N92" s="905">
        <v>9.0</v>
      </c>
      <c r="O92" s="905">
        <v>9.0</v>
      </c>
      <c r="P92" s="971"/>
      <c r="Q92" s="971"/>
      <c r="R92" s="971"/>
      <c r="S92" s="905">
        <v>9.0</v>
      </c>
      <c r="T92" s="905">
        <v>9.0</v>
      </c>
      <c r="U92" s="905">
        <v>9.0</v>
      </c>
      <c r="V92" s="905">
        <v>9.0</v>
      </c>
      <c r="W92" s="905">
        <v>9.0</v>
      </c>
      <c r="X92" s="971">
        <v>9.0</v>
      </c>
      <c r="Y92" s="971"/>
      <c r="Z92" s="905"/>
      <c r="AA92" s="905">
        <v>9.0</v>
      </c>
      <c r="AB92" s="971">
        <v>9.0</v>
      </c>
      <c r="AC92" s="905">
        <v>9.0</v>
      </c>
      <c r="AD92" s="905"/>
      <c r="AE92" s="971"/>
      <c r="AF92" s="971">
        <v>9.0</v>
      </c>
      <c r="AG92" s="905">
        <v>9.0</v>
      </c>
      <c r="AH92" s="905">
        <v>9.0</v>
      </c>
      <c r="AI92" s="1483"/>
      <c r="AJ92" s="1484">
        <f t="shared" si="14"/>
        <v>21</v>
      </c>
      <c r="AK92" s="1485"/>
    </row>
    <row r="93" ht="16.5" customHeight="1">
      <c r="A93" s="872"/>
      <c r="B93" s="260"/>
      <c r="C93" s="875"/>
      <c r="D93" s="877"/>
      <c r="E93" s="1075"/>
      <c r="F93" s="1075"/>
      <c r="G93" s="1075"/>
      <c r="H93" s="1075"/>
      <c r="I93" s="1075"/>
      <c r="J93" s="1075"/>
      <c r="K93" s="1075"/>
      <c r="L93" s="1075"/>
      <c r="M93" s="1075"/>
      <c r="N93" s="1075"/>
      <c r="O93" s="1075"/>
      <c r="P93" s="1075"/>
      <c r="Q93" s="1075"/>
      <c r="R93" s="1075"/>
      <c r="S93" s="1075"/>
      <c r="T93" s="1075"/>
      <c r="U93" s="1075"/>
      <c r="V93" s="1075"/>
      <c r="W93" s="1075"/>
      <c r="X93" s="1075"/>
      <c r="Y93" s="1075"/>
      <c r="Z93" s="1075"/>
      <c r="AA93" s="1075"/>
      <c r="AB93" s="1075"/>
      <c r="AC93" s="1075"/>
      <c r="AD93" s="1075"/>
      <c r="AE93" s="1075"/>
      <c r="AF93" s="1075"/>
      <c r="AG93" s="1075"/>
      <c r="AH93" s="1075"/>
      <c r="AI93" s="1075"/>
      <c r="AJ93" s="878"/>
      <c r="AK93" s="257"/>
    </row>
    <row r="94" ht="16.5" customHeight="1">
      <c r="A94" s="807">
        <v>15.0</v>
      </c>
      <c r="B94" s="829" t="s">
        <v>880</v>
      </c>
      <c r="C94" s="1071" t="s">
        <v>797</v>
      </c>
      <c r="D94" s="863" t="s">
        <v>792</v>
      </c>
      <c r="E94" s="905"/>
      <c r="F94" s="905">
        <v>9.0</v>
      </c>
      <c r="G94" s="905">
        <v>9.0</v>
      </c>
      <c r="H94" s="905">
        <v>9.0</v>
      </c>
      <c r="I94" s="905">
        <v>9.0</v>
      </c>
      <c r="J94" s="971">
        <v>9.0</v>
      </c>
      <c r="K94" s="971">
        <v>9.0</v>
      </c>
      <c r="L94" s="905">
        <v>9.0</v>
      </c>
      <c r="M94" s="905">
        <v>9.0</v>
      </c>
      <c r="N94" s="905">
        <v>9.0</v>
      </c>
      <c r="O94" s="905"/>
      <c r="P94" s="971">
        <v>9.0</v>
      </c>
      <c r="Q94" s="971">
        <v>9.0</v>
      </c>
      <c r="R94" s="971"/>
      <c r="S94" s="905"/>
      <c r="T94" s="905"/>
      <c r="U94" s="905">
        <v>9.0</v>
      </c>
      <c r="V94" s="905">
        <v>9.0</v>
      </c>
      <c r="W94" s="905">
        <v>9.0</v>
      </c>
      <c r="X94" s="971">
        <v>9.0</v>
      </c>
      <c r="Y94" s="971"/>
      <c r="Z94" s="905"/>
      <c r="AA94" s="905">
        <v>9.0</v>
      </c>
      <c r="AB94" s="971"/>
      <c r="AC94" s="905"/>
      <c r="AD94" s="905">
        <v>9.0</v>
      </c>
      <c r="AE94" s="971">
        <v>9.0</v>
      </c>
      <c r="AF94" s="971"/>
      <c r="AG94" s="905"/>
      <c r="AH94" s="905">
        <v>9.0</v>
      </c>
      <c r="AI94" s="1110"/>
      <c r="AJ94" s="404">
        <f t="shared" ref="AJ94:AJ95" si="15">COUNT(E94:AI94)</f>
        <v>19</v>
      </c>
      <c r="AK94" s="257"/>
    </row>
    <row r="95" ht="16.5" customHeight="1">
      <c r="A95" s="807">
        <v>16.0</v>
      </c>
      <c r="B95" s="829" t="s">
        <v>732</v>
      </c>
      <c r="C95" s="71"/>
      <c r="D95" s="863" t="s">
        <v>792</v>
      </c>
      <c r="E95" s="905">
        <v>9.0</v>
      </c>
      <c r="F95" s="925"/>
      <c r="G95" s="925"/>
      <c r="H95" s="925"/>
      <c r="I95" s="925"/>
      <c r="J95" s="925"/>
      <c r="K95" s="925"/>
      <c r="L95" s="925"/>
      <c r="M95" s="905">
        <v>9.0</v>
      </c>
      <c r="N95" s="905">
        <v>9.0</v>
      </c>
      <c r="O95" s="905">
        <v>9.0</v>
      </c>
      <c r="P95" s="971"/>
      <c r="Q95" s="971"/>
      <c r="R95" s="971">
        <v>9.0</v>
      </c>
      <c r="S95" s="905">
        <v>9.0</v>
      </c>
      <c r="T95" s="905">
        <v>9.0</v>
      </c>
      <c r="U95" s="905">
        <v>9.0</v>
      </c>
      <c r="V95" s="905">
        <v>9.0</v>
      </c>
      <c r="W95" s="905"/>
      <c r="X95" s="971"/>
      <c r="Y95" s="971">
        <v>9.0</v>
      </c>
      <c r="Z95" s="905">
        <v>9.0</v>
      </c>
      <c r="AA95" s="905">
        <v>9.0</v>
      </c>
      <c r="AB95" s="971">
        <v>9.0</v>
      </c>
      <c r="AC95" s="905">
        <v>9.0</v>
      </c>
      <c r="AD95" s="905"/>
      <c r="AE95" s="971"/>
      <c r="AF95" s="971">
        <v>9.0</v>
      </c>
      <c r="AG95" s="905">
        <v>9.0</v>
      </c>
      <c r="AH95" s="905">
        <v>9.0</v>
      </c>
      <c r="AI95" s="905"/>
      <c r="AJ95" s="404">
        <f t="shared" si="15"/>
        <v>17</v>
      </c>
      <c r="AK95" s="257"/>
    </row>
    <row r="96" ht="16.5" customHeight="1">
      <c r="A96" s="1016"/>
      <c r="B96" s="1072"/>
      <c r="C96" s="260"/>
      <c r="D96" s="1075"/>
      <c r="E96" s="1077"/>
      <c r="F96" s="1077"/>
      <c r="G96" s="1077"/>
      <c r="H96" s="1077"/>
      <c r="I96" s="1077"/>
      <c r="J96" s="1077"/>
      <c r="K96" s="1077"/>
      <c r="L96" s="1077"/>
      <c r="M96" s="1077"/>
      <c r="N96" s="1077"/>
      <c r="O96" s="1077"/>
      <c r="P96" s="1077"/>
      <c r="Q96" s="1077"/>
      <c r="R96" s="1077"/>
      <c r="S96" s="1077"/>
      <c r="T96" s="1077"/>
      <c r="U96" s="1077"/>
      <c r="V96" s="1077"/>
      <c r="W96" s="1077"/>
      <c r="X96" s="1077"/>
      <c r="Y96" s="1077"/>
      <c r="Z96" s="1077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237"/>
      <c r="AK96" s="237"/>
    </row>
    <row r="97" ht="16.5" customHeight="1">
      <c r="A97" s="1010">
        <v>17.0</v>
      </c>
      <c r="B97" s="1291" t="s">
        <v>112</v>
      </c>
      <c r="C97" s="1462" t="s">
        <v>806</v>
      </c>
      <c r="D97" s="866" t="s">
        <v>792</v>
      </c>
      <c r="E97" s="925"/>
      <c r="F97" s="925"/>
      <c r="G97" s="925"/>
      <c r="H97" s="925"/>
      <c r="I97" s="925"/>
      <c r="J97" s="925"/>
      <c r="K97" s="925"/>
      <c r="L97" s="925"/>
      <c r="M97" s="905">
        <v>9.0</v>
      </c>
      <c r="N97" s="905">
        <v>9.0</v>
      </c>
      <c r="O97" s="905">
        <v>9.0</v>
      </c>
      <c r="P97" s="971">
        <v>9.0</v>
      </c>
      <c r="Q97" s="971">
        <v>9.0</v>
      </c>
      <c r="R97" s="971"/>
      <c r="S97" s="905"/>
      <c r="T97" s="905">
        <v>9.0</v>
      </c>
      <c r="U97" s="905">
        <v>9.0</v>
      </c>
      <c r="V97" s="905">
        <v>9.0</v>
      </c>
      <c r="W97" s="905">
        <v>9.0</v>
      </c>
      <c r="X97" s="971">
        <v>9.0</v>
      </c>
      <c r="Y97" s="971"/>
      <c r="Z97" s="905"/>
      <c r="AA97" s="905">
        <v>9.0</v>
      </c>
      <c r="AB97" s="971">
        <v>9.0</v>
      </c>
      <c r="AC97" s="905">
        <v>9.0</v>
      </c>
      <c r="AD97" s="905">
        <v>9.0</v>
      </c>
      <c r="AE97" s="971">
        <v>9.0</v>
      </c>
      <c r="AF97" s="971"/>
      <c r="AG97" s="905"/>
      <c r="AH97" s="905">
        <v>9.0</v>
      </c>
      <c r="AI97" s="905"/>
      <c r="AJ97" s="404">
        <f t="shared" ref="AJ97:AJ98" si="16">COUNT(E97:AI97)</f>
        <v>16</v>
      </c>
      <c r="AK97" s="237"/>
    </row>
    <row r="98" ht="16.5" customHeight="1">
      <c r="A98" s="1010">
        <v>18.0</v>
      </c>
      <c r="B98" s="1463" t="s">
        <v>940</v>
      </c>
      <c r="C98" s="71"/>
      <c r="D98" s="866" t="s">
        <v>792</v>
      </c>
      <c r="E98" s="905">
        <v>9.0</v>
      </c>
      <c r="F98" s="905">
        <v>9.0</v>
      </c>
      <c r="G98" s="905">
        <v>9.0</v>
      </c>
      <c r="H98" s="905"/>
      <c r="I98" s="905">
        <v>9.0</v>
      </c>
      <c r="J98" s="971">
        <v>9.0</v>
      </c>
      <c r="K98" s="971">
        <v>9.0</v>
      </c>
      <c r="L98" s="905">
        <v>9.0</v>
      </c>
      <c r="M98" s="905"/>
      <c r="N98" s="905"/>
      <c r="O98" s="905">
        <v>9.0</v>
      </c>
      <c r="P98" s="971"/>
      <c r="Q98" s="971"/>
      <c r="R98" s="971">
        <v>9.0</v>
      </c>
      <c r="S98" s="905">
        <v>9.0</v>
      </c>
      <c r="T98" s="905">
        <v>9.0</v>
      </c>
      <c r="U98" s="905">
        <v>9.0</v>
      </c>
      <c r="V98" s="905">
        <v>9.0</v>
      </c>
      <c r="W98" s="905"/>
      <c r="X98" s="971"/>
      <c r="Y98" s="971">
        <v>9.0</v>
      </c>
      <c r="Z98" s="905">
        <v>9.0</v>
      </c>
      <c r="AA98" s="905">
        <v>9.0</v>
      </c>
      <c r="AB98" s="971"/>
      <c r="AC98" s="905">
        <v>9.0</v>
      </c>
      <c r="AD98" s="905"/>
      <c r="AE98" s="971"/>
      <c r="AF98" s="971">
        <v>9.0</v>
      </c>
      <c r="AG98" s="905">
        <v>9.0</v>
      </c>
      <c r="AH98" s="905">
        <v>9.0</v>
      </c>
      <c r="AI98" s="905"/>
      <c r="AJ98" s="404">
        <f t="shared" si="16"/>
        <v>20</v>
      </c>
      <c r="AK98" s="237"/>
    </row>
    <row r="99" ht="16.5" customHeight="1">
      <c r="A99" s="1016"/>
      <c r="B99" s="1072"/>
      <c r="C99" s="260"/>
      <c r="D99" s="1075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237"/>
      <c r="AK99" s="237"/>
    </row>
    <row r="100" ht="16.5" customHeight="1">
      <c r="A100" s="1010">
        <v>19.0</v>
      </c>
      <c r="B100" s="1366" t="s">
        <v>798</v>
      </c>
      <c r="C100" s="1261" t="s">
        <v>292</v>
      </c>
      <c r="D100" s="863" t="s">
        <v>792</v>
      </c>
      <c r="E100" s="905">
        <v>9.0</v>
      </c>
      <c r="F100" s="905">
        <v>9.0</v>
      </c>
      <c r="G100" s="905">
        <v>9.0</v>
      </c>
      <c r="H100" s="905">
        <v>9.0</v>
      </c>
      <c r="I100" s="905">
        <v>9.0</v>
      </c>
      <c r="J100" s="971"/>
      <c r="K100" s="971"/>
      <c r="L100" s="905">
        <v>9.0</v>
      </c>
      <c r="M100" s="905">
        <v>9.0</v>
      </c>
      <c r="N100" s="905">
        <v>9.0</v>
      </c>
      <c r="O100" s="905">
        <v>9.0</v>
      </c>
      <c r="P100" s="971"/>
      <c r="Q100" s="971"/>
      <c r="R100" s="971"/>
      <c r="S100" s="905">
        <v>9.0</v>
      </c>
      <c r="T100" s="905">
        <v>9.0</v>
      </c>
      <c r="U100" s="905">
        <v>9.0</v>
      </c>
      <c r="V100" s="905">
        <v>9.0</v>
      </c>
      <c r="W100" s="905">
        <v>9.0</v>
      </c>
      <c r="X100" s="971"/>
      <c r="Y100" s="971"/>
      <c r="Z100" s="905">
        <v>9.0</v>
      </c>
      <c r="AA100" s="905">
        <v>9.0</v>
      </c>
      <c r="AB100" s="971"/>
      <c r="AC100" s="905">
        <v>9.0</v>
      </c>
      <c r="AD100" s="905">
        <v>9.0</v>
      </c>
      <c r="AE100" s="971"/>
      <c r="AF100" s="971"/>
      <c r="AG100" s="905">
        <v>9.0</v>
      </c>
      <c r="AH100" s="905">
        <v>9.0</v>
      </c>
      <c r="AI100" s="905"/>
      <c r="AJ100" s="404">
        <f t="shared" ref="AJ100:AJ115" si="17">COUNT(E100:AI100)</f>
        <v>20</v>
      </c>
      <c r="AK100" s="237"/>
    </row>
    <row r="101" ht="16.5" customHeight="1">
      <c r="A101" s="1010">
        <v>20.0</v>
      </c>
      <c r="B101" s="1366" t="s">
        <v>799</v>
      </c>
      <c r="C101" s="1010" t="s">
        <v>820</v>
      </c>
      <c r="D101" s="863" t="s">
        <v>792</v>
      </c>
      <c r="E101" s="905">
        <v>9.0</v>
      </c>
      <c r="F101" s="905">
        <v>9.0</v>
      </c>
      <c r="G101" s="905">
        <v>9.0</v>
      </c>
      <c r="H101" s="905">
        <v>9.0</v>
      </c>
      <c r="I101" s="905">
        <v>9.0</v>
      </c>
      <c r="J101" s="971"/>
      <c r="K101" s="971"/>
      <c r="L101" s="905">
        <v>9.0</v>
      </c>
      <c r="M101" s="905">
        <v>9.0</v>
      </c>
      <c r="N101" s="905">
        <v>9.0</v>
      </c>
      <c r="O101" s="905">
        <v>9.0</v>
      </c>
      <c r="P101" s="971"/>
      <c r="Q101" s="971"/>
      <c r="R101" s="971"/>
      <c r="S101" s="905">
        <v>9.0</v>
      </c>
      <c r="T101" s="905">
        <v>9.0</v>
      </c>
      <c r="U101" s="905">
        <v>9.0</v>
      </c>
      <c r="V101" s="905">
        <v>9.0</v>
      </c>
      <c r="W101" s="905">
        <v>9.0</v>
      </c>
      <c r="X101" s="971"/>
      <c r="Y101" s="971"/>
      <c r="Z101" s="905">
        <v>9.0</v>
      </c>
      <c r="AA101" s="905">
        <v>9.0</v>
      </c>
      <c r="AB101" s="971"/>
      <c r="AC101" s="905">
        <v>9.0</v>
      </c>
      <c r="AD101" s="905">
        <v>9.0</v>
      </c>
      <c r="AE101" s="971"/>
      <c r="AF101" s="971"/>
      <c r="AG101" s="905">
        <v>9.0</v>
      </c>
      <c r="AH101" s="905">
        <v>9.0</v>
      </c>
      <c r="AI101" s="905"/>
      <c r="AJ101" s="404">
        <f t="shared" si="17"/>
        <v>20</v>
      </c>
      <c r="AK101" s="237"/>
    </row>
    <row r="102" ht="16.5" customHeight="1">
      <c r="A102" s="1010">
        <v>21.0</v>
      </c>
      <c r="B102" s="1366" t="s">
        <v>800</v>
      </c>
      <c r="C102" s="1261" t="s">
        <v>91</v>
      </c>
      <c r="D102" s="863" t="s">
        <v>792</v>
      </c>
      <c r="E102" s="905">
        <v>9.0</v>
      </c>
      <c r="F102" s="905">
        <v>9.0</v>
      </c>
      <c r="G102" s="905">
        <v>9.0</v>
      </c>
      <c r="H102" s="905">
        <v>9.0</v>
      </c>
      <c r="I102" s="905">
        <v>9.0</v>
      </c>
      <c r="J102" s="971"/>
      <c r="K102" s="971"/>
      <c r="L102" s="978"/>
      <c r="M102" s="978"/>
      <c r="N102" s="978"/>
      <c r="O102" s="978"/>
      <c r="P102" s="978"/>
      <c r="Q102" s="978"/>
      <c r="R102" s="978"/>
      <c r="S102" s="978"/>
      <c r="T102" s="905">
        <v>9.0</v>
      </c>
      <c r="U102" s="905">
        <v>9.0</v>
      </c>
      <c r="V102" s="905">
        <v>9.0</v>
      </c>
      <c r="W102" s="905">
        <v>9.0</v>
      </c>
      <c r="X102" s="971"/>
      <c r="Y102" s="971"/>
      <c r="Z102" s="905">
        <v>9.0</v>
      </c>
      <c r="AA102" s="905">
        <v>9.0</v>
      </c>
      <c r="AB102" s="971"/>
      <c r="AC102" s="905">
        <v>9.0</v>
      </c>
      <c r="AD102" s="905">
        <v>9.0</v>
      </c>
      <c r="AE102" s="971"/>
      <c r="AF102" s="971"/>
      <c r="AG102" s="905">
        <v>9.0</v>
      </c>
      <c r="AH102" s="905">
        <v>9.0</v>
      </c>
      <c r="AI102" s="905"/>
      <c r="AJ102" s="404">
        <f t="shared" si="17"/>
        <v>15</v>
      </c>
      <c r="AK102" s="237"/>
    </row>
    <row r="103" ht="16.5" customHeight="1">
      <c r="A103" s="1010">
        <v>22.0</v>
      </c>
      <c r="B103" s="1366" t="s">
        <v>821</v>
      </c>
      <c r="C103" s="1261" t="s">
        <v>296</v>
      </c>
      <c r="D103" s="863" t="s">
        <v>792</v>
      </c>
      <c r="E103" s="905">
        <v>9.0</v>
      </c>
      <c r="F103" s="905">
        <v>9.0</v>
      </c>
      <c r="G103" s="905">
        <v>9.0</v>
      </c>
      <c r="H103" s="905">
        <v>9.0</v>
      </c>
      <c r="I103" s="905">
        <v>9.0</v>
      </c>
      <c r="J103" s="971"/>
      <c r="K103" s="971"/>
      <c r="L103" s="905">
        <v>9.0</v>
      </c>
      <c r="M103" s="905">
        <v>9.0</v>
      </c>
      <c r="N103" s="905">
        <v>9.0</v>
      </c>
      <c r="O103" s="905">
        <v>9.0</v>
      </c>
      <c r="P103" s="971"/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971"/>
      <c r="Y103" s="971"/>
      <c r="Z103" s="905">
        <v>9.0</v>
      </c>
      <c r="AA103" s="905">
        <v>9.0</v>
      </c>
      <c r="AB103" s="971"/>
      <c r="AC103" s="905">
        <v>9.0</v>
      </c>
      <c r="AD103" s="905">
        <v>9.0</v>
      </c>
      <c r="AE103" s="971"/>
      <c r="AF103" s="971"/>
      <c r="AG103" s="905">
        <v>9.0</v>
      </c>
      <c r="AH103" s="905">
        <v>9.0</v>
      </c>
      <c r="AI103" s="905"/>
      <c r="AJ103" s="404">
        <f t="shared" si="17"/>
        <v>20</v>
      </c>
      <c r="AK103" s="237"/>
    </row>
    <row r="104" ht="16.5" customHeight="1">
      <c r="A104" s="1010">
        <v>23.0</v>
      </c>
      <c r="B104" s="1366" t="s">
        <v>801</v>
      </c>
      <c r="C104" s="1010" t="s">
        <v>867</v>
      </c>
      <c r="D104" s="863" t="s">
        <v>792</v>
      </c>
      <c r="E104" s="905">
        <v>9.0</v>
      </c>
      <c r="F104" s="905">
        <v>9.0</v>
      </c>
      <c r="G104" s="905">
        <v>9.0</v>
      </c>
      <c r="H104" s="905">
        <v>9.0</v>
      </c>
      <c r="I104" s="905">
        <v>9.0</v>
      </c>
      <c r="J104" s="971"/>
      <c r="K104" s="971"/>
      <c r="L104" s="905">
        <v>9.0</v>
      </c>
      <c r="M104" s="905">
        <v>9.0</v>
      </c>
      <c r="N104" s="905">
        <v>9.0</v>
      </c>
      <c r="O104" s="905">
        <v>9.0</v>
      </c>
      <c r="P104" s="971"/>
      <c r="Q104" s="971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05">
        <v>9.0</v>
      </c>
      <c r="X104" s="971"/>
      <c r="Y104" s="971"/>
      <c r="Z104" s="905">
        <v>9.0</v>
      </c>
      <c r="AA104" s="905">
        <v>9.0</v>
      </c>
      <c r="AB104" s="971"/>
      <c r="AC104" s="905">
        <v>9.0</v>
      </c>
      <c r="AD104" s="905">
        <v>9.0</v>
      </c>
      <c r="AE104" s="971"/>
      <c r="AF104" s="971"/>
      <c r="AG104" s="905">
        <v>9.0</v>
      </c>
      <c r="AH104" s="905">
        <v>9.0</v>
      </c>
      <c r="AI104" s="905"/>
      <c r="AJ104" s="404">
        <f t="shared" si="17"/>
        <v>20</v>
      </c>
      <c r="AK104" s="237"/>
    </row>
    <row r="105" ht="16.5" customHeight="1">
      <c r="A105" s="1010">
        <v>24.0</v>
      </c>
      <c r="B105" s="1366" t="s">
        <v>802</v>
      </c>
      <c r="C105" s="1010" t="s">
        <v>757</v>
      </c>
      <c r="D105" s="863" t="s">
        <v>792</v>
      </c>
      <c r="E105" s="905">
        <v>9.0</v>
      </c>
      <c r="F105" s="905">
        <v>9.0</v>
      </c>
      <c r="G105" s="905">
        <v>9.0</v>
      </c>
      <c r="H105" s="905">
        <v>9.0</v>
      </c>
      <c r="I105" s="905">
        <v>9.0</v>
      </c>
      <c r="J105" s="971"/>
      <c r="K105" s="971"/>
      <c r="L105" s="905">
        <v>9.0</v>
      </c>
      <c r="M105" s="905">
        <v>9.0</v>
      </c>
      <c r="N105" s="905">
        <v>9.0</v>
      </c>
      <c r="O105" s="905">
        <v>9.0</v>
      </c>
      <c r="P105" s="971"/>
      <c r="Q105" s="971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05">
        <v>9.0</v>
      </c>
      <c r="X105" s="971"/>
      <c r="Y105" s="971"/>
      <c r="Z105" s="905">
        <v>9.0</v>
      </c>
      <c r="AA105" s="905">
        <v>9.0</v>
      </c>
      <c r="AB105" s="971"/>
      <c r="AC105" s="905">
        <v>9.0</v>
      </c>
      <c r="AD105" s="905">
        <v>9.0</v>
      </c>
      <c r="AE105" s="971"/>
      <c r="AF105" s="971"/>
      <c r="AG105" s="905">
        <v>9.0</v>
      </c>
      <c r="AH105" s="905">
        <v>9.0</v>
      </c>
      <c r="AI105" s="905"/>
      <c r="AJ105" s="404">
        <f t="shared" si="17"/>
        <v>20</v>
      </c>
      <c r="AK105" s="237"/>
    </row>
    <row r="106" ht="16.5" customHeight="1">
      <c r="A106" s="1010">
        <v>25.0</v>
      </c>
      <c r="B106" s="1366" t="s">
        <v>803</v>
      </c>
      <c r="C106" s="1264" t="s">
        <v>769</v>
      </c>
      <c r="D106" s="863" t="s">
        <v>792</v>
      </c>
      <c r="E106" s="905">
        <v>9.0</v>
      </c>
      <c r="F106" s="905">
        <v>9.0</v>
      </c>
      <c r="G106" s="905">
        <v>9.0</v>
      </c>
      <c r="H106" s="905">
        <v>9.0</v>
      </c>
      <c r="I106" s="905">
        <v>9.0</v>
      </c>
      <c r="J106" s="971"/>
      <c r="K106" s="971"/>
      <c r="L106" s="905">
        <v>9.0</v>
      </c>
      <c r="M106" s="905">
        <v>9.0</v>
      </c>
      <c r="N106" s="905">
        <v>9.0</v>
      </c>
      <c r="O106" s="905">
        <v>9.0</v>
      </c>
      <c r="P106" s="1451"/>
      <c r="Q106" s="971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05">
        <v>9.0</v>
      </c>
      <c r="X106" s="971"/>
      <c r="Y106" s="971"/>
      <c r="Z106" s="905">
        <v>9.0</v>
      </c>
      <c r="AA106" s="905">
        <v>9.0</v>
      </c>
      <c r="AB106" s="971"/>
      <c r="AC106" s="905">
        <v>9.0</v>
      </c>
      <c r="AD106" s="905">
        <v>9.0</v>
      </c>
      <c r="AE106" s="971"/>
      <c r="AF106" s="971"/>
      <c r="AG106" s="905">
        <v>9.0</v>
      </c>
      <c r="AH106" s="905">
        <v>9.0</v>
      </c>
      <c r="AI106" s="905"/>
      <c r="AJ106" s="404">
        <f t="shared" si="17"/>
        <v>20</v>
      </c>
      <c r="AK106" s="237"/>
    </row>
    <row r="107" ht="16.5" customHeight="1">
      <c r="A107" s="1010">
        <v>26.0</v>
      </c>
      <c r="B107" s="1366" t="s">
        <v>805</v>
      </c>
      <c r="C107" s="1010" t="s">
        <v>930</v>
      </c>
      <c r="D107" s="863" t="s">
        <v>792</v>
      </c>
      <c r="E107" s="905">
        <v>9.0</v>
      </c>
      <c r="F107" s="905">
        <v>9.0</v>
      </c>
      <c r="G107" s="905">
        <v>9.0</v>
      </c>
      <c r="H107" s="905">
        <v>9.0</v>
      </c>
      <c r="I107" s="905">
        <v>9.0</v>
      </c>
      <c r="J107" s="971"/>
      <c r="K107" s="971"/>
      <c r="L107" s="905">
        <v>9.0</v>
      </c>
      <c r="M107" s="905">
        <v>9.0</v>
      </c>
      <c r="N107" s="905">
        <v>9.0</v>
      </c>
      <c r="O107" s="905">
        <v>9.0</v>
      </c>
      <c r="P107" s="971"/>
      <c r="Q107" s="971"/>
      <c r="R107" s="971"/>
      <c r="S107" s="905">
        <v>9.0</v>
      </c>
      <c r="T107" s="905">
        <v>9.0</v>
      </c>
      <c r="U107" s="905">
        <v>9.0</v>
      </c>
      <c r="V107" s="905">
        <v>9.0</v>
      </c>
      <c r="W107" s="905">
        <v>9.0</v>
      </c>
      <c r="X107" s="971"/>
      <c r="Y107" s="971"/>
      <c r="Z107" s="905">
        <v>9.0</v>
      </c>
      <c r="AA107" s="905">
        <v>9.0</v>
      </c>
      <c r="AB107" s="971"/>
      <c r="AC107" s="905">
        <v>9.0</v>
      </c>
      <c r="AD107" s="905">
        <v>9.0</v>
      </c>
      <c r="AE107" s="971"/>
      <c r="AF107" s="971"/>
      <c r="AG107" s="905">
        <v>9.0</v>
      </c>
      <c r="AH107" s="905">
        <v>9.0</v>
      </c>
      <c r="AI107" s="905"/>
      <c r="AJ107" s="404">
        <f t="shared" si="17"/>
        <v>20</v>
      </c>
      <c r="AK107" s="237"/>
    </row>
    <row r="108" ht="16.5" customHeight="1">
      <c r="A108" s="1010">
        <v>27.0</v>
      </c>
      <c r="B108" s="1366" t="s">
        <v>807</v>
      </c>
      <c r="C108" s="1261" t="s">
        <v>297</v>
      </c>
      <c r="D108" s="863" t="s">
        <v>792</v>
      </c>
      <c r="E108" s="905">
        <v>9.0</v>
      </c>
      <c r="F108" s="905">
        <v>9.0</v>
      </c>
      <c r="G108" s="905">
        <v>9.0</v>
      </c>
      <c r="H108" s="905">
        <v>9.0</v>
      </c>
      <c r="I108" s="905">
        <v>9.0</v>
      </c>
      <c r="J108" s="971"/>
      <c r="K108" s="971"/>
      <c r="L108" s="905">
        <v>9.0</v>
      </c>
      <c r="M108" s="905">
        <v>9.0</v>
      </c>
      <c r="N108" s="905">
        <v>9.0</v>
      </c>
      <c r="O108" s="905">
        <v>9.0</v>
      </c>
      <c r="P108" s="971"/>
      <c r="Q108" s="971"/>
      <c r="R108" s="971"/>
      <c r="S108" s="905">
        <v>9.0</v>
      </c>
      <c r="T108" s="905">
        <v>9.0</v>
      </c>
      <c r="U108" s="905">
        <v>9.0</v>
      </c>
      <c r="V108" s="905">
        <v>9.0</v>
      </c>
      <c r="W108" s="905">
        <v>9.0</v>
      </c>
      <c r="X108" s="971"/>
      <c r="Y108" s="971"/>
      <c r="Z108" s="978"/>
      <c r="AA108" s="978"/>
      <c r="AB108" s="978"/>
      <c r="AC108" s="978"/>
      <c r="AD108" s="978"/>
      <c r="AE108" s="978"/>
      <c r="AF108" s="978"/>
      <c r="AG108" s="905"/>
      <c r="AH108" s="905">
        <v>9.0</v>
      </c>
      <c r="AI108" s="905"/>
      <c r="AJ108" s="404">
        <f t="shared" si="17"/>
        <v>15</v>
      </c>
      <c r="AK108" s="237"/>
    </row>
    <row r="109" ht="16.5" customHeight="1">
      <c r="A109" s="1010">
        <v>28.0</v>
      </c>
      <c r="B109" s="1366" t="s">
        <v>907</v>
      </c>
      <c r="C109" s="861" t="s">
        <v>941</v>
      </c>
      <c r="D109" s="863" t="s">
        <v>792</v>
      </c>
      <c r="E109" s="905">
        <v>9.0</v>
      </c>
      <c r="F109" s="905">
        <v>9.0</v>
      </c>
      <c r="G109" s="905">
        <v>9.0</v>
      </c>
      <c r="H109" s="905">
        <v>9.0</v>
      </c>
      <c r="I109" s="905">
        <v>9.0</v>
      </c>
      <c r="J109" s="971"/>
      <c r="K109" s="971"/>
      <c r="L109" s="905">
        <v>9.0</v>
      </c>
      <c r="M109" s="905">
        <v>9.0</v>
      </c>
      <c r="N109" s="905">
        <v>9.0</v>
      </c>
      <c r="O109" s="905">
        <v>9.0</v>
      </c>
      <c r="P109" s="971"/>
      <c r="Q109" s="971"/>
      <c r="R109" s="971"/>
      <c r="S109" s="905">
        <v>9.0</v>
      </c>
      <c r="T109" s="905">
        <v>9.0</v>
      </c>
      <c r="U109" s="905">
        <v>9.0</v>
      </c>
      <c r="V109" s="905">
        <v>9.0</v>
      </c>
      <c r="W109" s="905">
        <v>9.0</v>
      </c>
      <c r="X109" s="971"/>
      <c r="Y109" s="971"/>
      <c r="Z109" s="905">
        <v>9.0</v>
      </c>
      <c r="AA109" s="905">
        <v>9.0</v>
      </c>
      <c r="AB109" s="971"/>
      <c r="AC109" s="905">
        <v>9.0</v>
      </c>
      <c r="AD109" s="905">
        <v>9.0</v>
      </c>
      <c r="AE109" s="971"/>
      <c r="AF109" s="971"/>
      <c r="AG109" s="905">
        <v>9.0</v>
      </c>
      <c r="AH109" s="905">
        <v>9.0</v>
      </c>
      <c r="AI109" s="905"/>
      <c r="AJ109" s="404">
        <f t="shared" si="17"/>
        <v>20</v>
      </c>
      <c r="AK109" s="237"/>
    </row>
    <row r="110" ht="16.5" customHeight="1">
      <c r="A110" s="1010">
        <v>29.0</v>
      </c>
      <c r="B110" s="1366" t="s">
        <v>808</v>
      </c>
      <c r="C110" s="1265" t="s">
        <v>119</v>
      </c>
      <c r="D110" s="863" t="s">
        <v>792</v>
      </c>
      <c r="E110" s="905">
        <v>9.0</v>
      </c>
      <c r="F110" s="905">
        <v>9.0</v>
      </c>
      <c r="G110" s="905">
        <v>9.0</v>
      </c>
      <c r="H110" s="905">
        <v>9.0</v>
      </c>
      <c r="I110" s="905">
        <v>9.0</v>
      </c>
      <c r="J110" s="971"/>
      <c r="K110" s="971"/>
      <c r="L110" s="905">
        <v>9.0</v>
      </c>
      <c r="M110" s="905">
        <v>9.0</v>
      </c>
      <c r="N110" s="905">
        <v>9.0</v>
      </c>
      <c r="O110" s="905">
        <v>9.0</v>
      </c>
      <c r="P110" s="971"/>
      <c r="Q110" s="971"/>
      <c r="R110" s="971"/>
      <c r="S110" s="905">
        <v>9.0</v>
      </c>
      <c r="T110" s="905">
        <v>9.0</v>
      </c>
      <c r="U110" s="905">
        <v>9.0</v>
      </c>
      <c r="V110" s="905">
        <v>9.0</v>
      </c>
      <c r="W110" s="905">
        <v>9.0</v>
      </c>
      <c r="X110" s="971"/>
      <c r="Y110" s="971"/>
      <c r="Z110" s="905">
        <v>9.0</v>
      </c>
      <c r="AA110" s="905">
        <v>9.0</v>
      </c>
      <c r="AB110" s="971"/>
      <c r="AC110" s="905">
        <v>9.0</v>
      </c>
      <c r="AD110" s="905">
        <v>9.0</v>
      </c>
      <c r="AE110" s="971"/>
      <c r="AF110" s="971"/>
      <c r="AG110" s="905">
        <v>9.0</v>
      </c>
      <c r="AH110" s="905">
        <v>9.0</v>
      </c>
      <c r="AI110" s="905"/>
      <c r="AJ110" s="404">
        <f t="shared" si="17"/>
        <v>20</v>
      </c>
      <c r="AK110" s="237"/>
    </row>
    <row r="111" ht="16.5" customHeight="1">
      <c r="A111" s="1010">
        <v>30.0</v>
      </c>
      <c r="B111" s="1366" t="s">
        <v>809</v>
      </c>
      <c r="C111" s="1261" t="s">
        <v>810</v>
      </c>
      <c r="D111" s="863" t="s">
        <v>792</v>
      </c>
      <c r="E111" s="978"/>
      <c r="F111" s="978"/>
      <c r="G111" s="978"/>
      <c r="H111" s="978"/>
      <c r="I111" s="978"/>
      <c r="J111" s="978"/>
      <c r="K111" s="978"/>
      <c r="L111" s="978"/>
      <c r="M111" s="978"/>
      <c r="N111" s="978"/>
      <c r="O111" s="978"/>
      <c r="P111" s="978"/>
      <c r="Q111" s="978"/>
      <c r="R111" s="978"/>
      <c r="S111" s="978"/>
      <c r="T111" s="1045"/>
      <c r="U111" s="1045"/>
      <c r="V111" s="1045"/>
      <c r="W111" s="1045"/>
      <c r="X111" s="1045"/>
      <c r="Y111" s="1045"/>
      <c r="Z111" s="1045"/>
      <c r="AA111" s="1045"/>
      <c r="AB111" s="1045"/>
      <c r="AC111" s="1045"/>
      <c r="AD111" s="1045"/>
      <c r="AE111" s="1045"/>
      <c r="AF111" s="1045"/>
      <c r="AG111" s="978"/>
      <c r="AH111" s="978"/>
      <c r="AI111" s="905"/>
      <c r="AJ111" s="404">
        <f t="shared" si="17"/>
        <v>0</v>
      </c>
      <c r="AK111" s="237"/>
    </row>
    <row r="112" ht="16.5" customHeight="1">
      <c r="A112" s="1010">
        <v>31.0</v>
      </c>
      <c r="B112" s="1366" t="s">
        <v>811</v>
      </c>
      <c r="C112" s="1261" t="s">
        <v>741</v>
      </c>
      <c r="D112" s="863" t="s">
        <v>792</v>
      </c>
      <c r="E112" s="905">
        <v>9.0</v>
      </c>
      <c r="F112" s="905">
        <v>9.0</v>
      </c>
      <c r="G112" s="905">
        <v>9.0</v>
      </c>
      <c r="H112" s="905">
        <v>9.0</v>
      </c>
      <c r="I112" s="905">
        <v>9.0</v>
      </c>
      <c r="J112" s="971"/>
      <c r="K112" s="971"/>
      <c r="L112" s="905">
        <v>9.0</v>
      </c>
      <c r="M112" s="905">
        <v>9.0</v>
      </c>
      <c r="N112" s="905">
        <v>9.0</v>
      </c>
      <c r="O112" s="905">
        <v>9.0</v>
      </c>
      <c r="P112" s="971"/>
      <c r="Q112" s="971"/>
      <c r="R112" s="971"/>
      <c r="S112" s="905">
        <v>9.0</v>
      </c>
      <c r="T112" s="905">
        <v>9.0</v>
      </c>
      <c r="U112" s="905">
        <v>9.0</v>
      </c>
      <c r="V112" s="905">
        <v>9.0</v>
      </c>
      <c r="W112" s="905">
        <v>9.0</v>
      </c>
      <c r="X112" s="971"/>
      <c r="Y112" s="971"/>
      <c r="Z112" s="905">
        <v>9.0</v>
      </c>
      <c r="AA112" s="905">
        <v>9.0</v>
      </c>
      <c r="AB112" s="971"/>
      <c r="AC112" s="905">
        <v>9.0</v>
      </c>
      <c r="AD112" s="905">
        <v>9.0</v>
      </c>
      <c r="AE112" s="971"/>
      <c r="AF112" s="971"/>
      <c r="AG112" s="905">
        <v>9.0</v>
      </c>
      <c r="AH112" s="905">
        <v>9.0</v>
      </c>
      <c r="AI112" s="905"/>
      <c r="AJ112" s="404">
        <f t="shared" si="17"/>
        <v>20</v>
      </c>
      <c r="AK112" s="237"/>
    </row>
    <row r="113" ht="16.5" customHeight="1">
      <c r="A113" s="1010">
        <v>32.0</v>
      </c>
      <c r="B113" s="1366" t="s">
        <v>814</v>
      </c>
      <c r="C113" s="1261" t="s">
        <v>815</v>
      </c>
      <c r="D113" s="863" t="s">
        <v>792</v>
      </c>
      <c r="E113" s="905">
        <v>9.0</v>
      </c>
      <c r="F113" s="905">
        <v>9.0</v>
      </c>
      <c r="G113" s="905">
        <v>9.0</v>
      </c>
      <c r="H113" s="1451"/>
      <c r="I113" s="905">
        <v>9.0</v>
      </c>
      <c r="J113" s="971"/>
      <c r="K113" s="971"/>
      <c r="L113" s="905">
        <v>9.0</v>
      </c>
      <c r="M113" s="905">
        <v>9.0</v>
      </c>
      <c r="N113" s="905">
        <v>9.0</v>
      </c>
      <c r="O113" s="905">
        <v>9.0</v>
      </c>
      <c r="P113" s="971"/>
      <c r="Q113" s="971"/>
      <c r="R113" s="971"/>
      <c r="S113" s="905">
        <v>9.0</v>
      </c>
      <c r="T113" s="905">
        <v>9.0</v>
      </c>
      <c r="U113" s="905">
        <v>9.0</v>
      </c>
      <c r="V113" s="905">
        <v>9.0</v>
      </c>
      <c r="W113" s="905">
        <v>9.0</v>
      </c>
      <c r="X113" s="971"/>
      <c r="Y113" s="971"/>
      <c r="Z113" s="905">
        <v>9.0</v>
      </c>
      <c r="AA113" s="905">
        <v>9.0</v>
      </c>
      <c r="AB113" s="971"/>
      <c r="AC113" s="905">
        <v>9.0</v>
      </c>
      <c r="AD113" s="905">
        <v>9.0</v>
      </c>
      <c r="AE113" s="971"/>
      <c r="AF113" s="971"/>
      <c r="AG113" s="905">
        <v>9.0</v>
      </c>
      <c r="AH113" s="905">
        <v>9.0</v>
      </c>
      <c r="AI113" s="905"/>
      <c r="AJ113" s="404">
        <f t="shared" si="17"/>
        <v>19</v>
      </c>
      <c r="AK113" s="237"/>
    </row>
    <row r="114" ht="16.5" customHeight="1">
      <c r="A114" s="1010">
        <v>33.0</v>
      </c>
      <c r="B114" s="1366" t="s">
        <v>812</v>
      </c>
      <c r="C114" s="1010" t="s">
        <v>140</v>
      </c>
      <c r="D114" s="863" t="s">
        <v>792</v>
      </c>
      <c r="E114" s="905">
        <v>9.0</v>
      </c>
      <c r="F114" s="905">
        <v>9.0</v>
      </c>
      <c r="G114" s="905">
        <v>9.0</v>
      </c>
      <c r="H114" s="905">
        <v>9.0</v>
      </c>
      <c r="I114" s="905">
        <v>9.0</v>
      </c>
      <c r="J114" s="971"/>
      <c r="K114" s="971"/>
      <c r="L114" s="905">
        <v>9.0</v>
      </c>
      <c r="M114" s="905">
        <v>9.0</v>
      </c>
      <c r="N114" s="905">
        <v>9.0</v>
      </c>
      <c r="O114" s="905">
        <v>9.0</v>
      </c>
      <c r="P114" s="971"/>
      <c r="Q114" s="971"/>
      <c r="R114" s="971"/>
      <c r="S114" s="905">
        <v>9.0</v>
      </c>
      <c r="T114" s="905">
        <v>9.0</v>
      </c>
      <c r="U114" s="905">
        <v>9.0</v>
      </c>
      <c r="V114" s="905">
        <v>9.0</v>
      </c>
      <c r="W114" s="905">
        <v>9.0</v>
      </c>
      <c r="X114" s="971"/>
      <c r="Y114" s="971"/>
      <c r="Z114" s="905">
        <v>9.0</v>
      </c>
      <c r="AA114" s="905">
        <v>9.0</v>
      </c>
      <c r="AB114" s="971"/>
      <c r="AC114" s="905">
        <v>9.0</v>
      </c>
      <c r="AD114" s="905">
        <v>9.0</v>
      </c>
      <c r="AE114" s="971"/>
      <c r="AF114" s="971"/>
      <c r="AG114" s="905">
        <v>9.0</v>
      </c>
      <c r="AH114" s="905">
        <v>9.0</v>
      </c>
      <c r="AI114" s="905"/>
      <c r="AJ114" s="404">
        <f t="shared" si="17"/>
        <v>20</v>
      </c>
      <c r="AK114" s="237"/>
    </row>
    <row r="115" ht="16.5" customHeight="1">
      <c r="A115" s="1010">
        <v>34.0</v>
      </c>
      <c r="B115" s="1366" t="s">
        <v>813</v>
      </c>
      <c r="C115" s="1010" t="s">
        <v>286</v>
      </c>
      <c r="D115" s="863" t="s">
        <v>792</v>
      </c>
      <c r="E115" s="905">
        <v>9.0</v>
      </c>
      <c r="F115" s="905">
        <v>9.0</v>
      </c>
      <c r="G115" s="905">
        <v>9.0</v>
      </c>
      <c r="H115" s="905">
        <v>9.0</v>
      </c>
      <c r="I115" s="905">
        <v>9.0</v>
      </c>
      <c r="J115" s="971"/>
      <c r="K115" s="971"/>
      <c r="L115" s="905">
        <v>9.0</v>
      </c>
      <c r="M115" s="905">
        <v>9.0</v>
      </c>
      <c r="N115" s="905">
        <v>9.0</v>
      </c>
      <c r="O115" s="905">
        <v>9.0</v>
      </c>
      <c r="P115" s="971"/>
      <c r="Q115" s="971"/>
      <c r="R115" s="971"/>
      <c r="S115" s="905">
        <v>9.0</v>
      </c>
      <c r="T115" s="905">
        <v>9.0</v>
      </c>
      <c r="U115" s="905">
        <v>9.0</v>
      </c>
      <c r="V115" s="905">
        <v>9.0</v>
      </c>
      <c r="W115" s="905">
        <v>9.0</v>
      </c>
      <c r="X115" s="971"/>
      <c r="Y115" s="971"/>
      <c r="Z115" s="905">
        <v>9.0</v>
      </c>
      <c r="AA115" s="905">
        <v>9.0</v>
      </c>
      <c r="AB115" s="971"/>
      <c r="AC115" s="905">
        <v>9.0</v>
      </c>
      <c r="AD115" s="905">
        <v>9.0</v>
      </c>
      <c r="AE115" s="971"/>
      <c r="AF115" s="971"/>
      <c r="AG115" s="905">
        <v>9.0</v>
      </c>
      <c r="AH115" s="905">
        <v>9.0</v>
      </c>
      <c r="AI115" s="905"/>
      <c r="AJ115" s="404">
        <f t="shared" si="17"/>
        <v>20</v>
      </c>
      <c r="AK115" s="237"/>
    </row>
    <row r="116" ht="16.5" customHeight="1">
      <c r="A116" s="89"/>
      <c r="E116" s="1486"/>
      <c r="F116" s="1486"/>
      <c r="G116" s="1486"/>
      <c r="H116" s="1486"/>
      <c r="I116" s="1486"/>
      <c r="J116" s="1486"/>
      <c r="K116" s="1486"/>
      <c r="L116" s="1486"/>
      <c r="M116" s="1486"/>
      <c r="N116" s="1486"/>
      <c r="O116" s="1486"/>
      <c r="P116" s="1486"/>
      <c r="Q116" s="1486"/>
      <c r="R116" s="1486"/>
      <c r="S116" s="1486"/>
      <c r="T116" s="1486"/>
      <c r="U116" s="1487"/>
      <c r="V116" s="1487"/>
      <c r="W116" s="1486"/>
      <c r="X116" s="1486"/>
      <c r="Y116" s="1486"/>
      <c r="Z116" s="1486"/>
      <c r="AA116" s="1488"/>
      <c r="AB116" s="1488"/>
      <c r="AC116" s="1488"/>
      <c r="AD116" s="1486"/>
      <c r="AE116" s="1486"/>
      <c r="AF116" s="1486"/>
      <c r="AG116" s="1486"/>
      <c r="AH116" s="1486"/>
      <c r="AI116" s="1486"/>
      <c r="AJ116" s="89"/>
      <c r="AK116" s="89"/>
    </row>
    <row r="117" ht="16.5" hidden="1" customHeight="1">
      <c r="A117" s="19">
        <v>1.0</v>
      </c>
      <c r="B117" s="1372" t="s">
        <v>909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89"/>
      <c r="AK117" s="89"/>
    </row>
    <row r="118" ht="16.5" hidden="1" customHeight="1">
      <c r="A118" s="807">
        <v>2.0</v>
      </c>
      <c r="B118" s="1372" t="s">
        <v>911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89"/>
      <c r="AK118" s="89"/>
    </row>
    <row r="119" ht="16.5" hidden="1" customHeight="1">
      <c r="A119" s="19">
        <v>3.0</v>
      </c>
      <c r="B119" s="1372" t="s">
        <v>913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89"/>
      <c r="AK119" s="89"/>
    </row>
    <row r="120" ht="16.5" hidden="1" customHeight="1">
      <c r="A120" s="807">
        <v>4.0</v>
      </c>
      <c r="B120" s="1372" t="s">
        <v>914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89"/>
      <c r="AK120" s="89"/>
    </row>
    <row r="121" ht="16.5" hidden="1" customHeight="1">
      <c r="A121" s="19">
        <v>5.0</v>
      </c>
      <c r="B121" s="1372" t="s">
        <v>915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89"/>
      <c r="AK121" s="89"/>
    </row>
    <row r="122" ht="16.5" hidden="1" customHeight="1">
      <c r="A122" s="807">
        <v>6.0</v>
      </c>
      <c r="B122" s="1372" t="s">
        <v>916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89"/>
      <c r="AK122" s="89"/>
    </row>
    <row r="123" ht="16.5" hidden="1" customHeight="1">
      <c r="A123" s="19">
        <v>7.0</v>
      </c>
      <c r="B123" s="1464" t="s">
        <v>917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905"/>
      <c r="AI123" s="905"/>
      <c r="AJ123" s="89"/>
      <c r="AK123" s="89"/>
    </row>
    <row r="124" ht="16.5" hidden="1" customHeight="1">
      <c r="A124" s="807">
        <v>8.0</v>
      </c>
      <c r="B124" s="1465" t="s">
        <v>918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905"/>
      <c r="AI124" s="905"/>
      <c r="AJ124" s="89"/>
      <c r="AK124" s="89"/>
    </row>
    <row r="125" ht="16.5" hidden="1" customHeight="1">
      <c r="A125" s="19">
        <v>9.0</v>
      </c>
      <c r="B125" s="1466" t="s">
        <v>984</v>
      </c>
      <c r="C125" s="1373"/>
      <c r="D125" s="930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  <c r="AE125" s="905"/>
      <c r="AF125" s="905"/>
      <c r="AG125" s="905"/>
      <c r="AH125" s="905"/>
      <c r="AI125" s="905"/>
      <c r="AJ125" s="89"/>
      <c r="AK125" s="89"/>
    </row>
    <row r="126" ht="16.5" hidden="1" customHeight="1">
      <c r="A126" s="807">
        <v>10.0</v>
      </c>
      <c r="B126" s="1372" t="s">
        <v>943</v>
      </c>
      <c r="C126" s="1373"/>
      <c r="D126" s="930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  <c r="X126" s="905"/>
      <c r="Y126" s="905"/>
      <c r="Z126" s="905"/>
      <c r="AA126" s="905"/>
      <c r="AB126" s="905"/>
      <c r="AC126" s="905"/>
      <c r="AD126" s="905"/>
      <c r="AE126" s="905"/>
      <c r="AF126" s="905"/>
      <c r="AG126" s="905"/>
      <c r="AH126" s="905"/>
      <c r="AI126" s="905"/>
      <c r="AJ126" s="89"/>
      <c r="AK126" s="89"/>
    </row>
    <row r="127" ht="15.75" hidden="1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1162"/>
      <c r="V127" s="1162"/>
      <c r="W127" s="89"/>
      <c r="X127" s="89"/>
      <c r="Y127" s="89"/>
      <c r="Z127" s="89"/>
      <c r="AA127" s="1163"/>
      <c r="AB127" s="1163"/>
      <c r="AC127" s="1163"/>
      <c r="AD127" s="89"/>
      <c r="AE127" s="89"/>
      <c r="AF127" s="89"/>
      <c r="AG127" s="89"/>
      <c r="AH127" s="89"/>
      <c r="AI127" s="89"/>
      <c r="AJ127" s="89"/>
      <c r="AK127" s="89"/>
    </row>
  </sheetData>
  <mergeCells count="11">
    <mergeCell ref="C86:C88"/>
    <mergeCell ref="C90:C91"/>
    <mergeCell ref="C94:C95"/>
    <mergeCell ref="C97:C98"/>
    <mergeCell ref="C1:AH1"/>
    <mergeCell ref="C3:C32"/>
    <mergeCell ref="C36:C42"/>
    <mergeCell ref="D47:AJ51"/>
    <mergeCell ref="N60:Q60"/>
    <mergeCell ref="C76:C80"/>
    <mergeCell ref="C82:C84"/>
  </mergeCells>
  <conditionalFormatting sqref="AJ3:AJ32 AJ36:AJ38 AJ40:AJ42 AJ63:AJ74 AJ76:AJ80 AJ82:AJ84 AJ86:AJ88 AJ90:AJ92 AJ94:AJ95 AJ97:AJ98 AJ100:AJ115">
    <cfRule type="colorScale" priority="1">
      <colorScale>
        <cfvo type="formula" val="18"/>
        <cfvo type="formula" val="20"/>
        <cfvo type="formula" val="22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57"/>
    <col customWidth="1" min="3" max="4" width="14.86"/>
    <col customWidth="1" min="5" max="35" width="5.86"/>
    <col customWidth="1" min="36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988</v>
      </c>
      <c r="E2" s="969">
        <v>1.0</v>
      </c>
      <c r="F2" s="297">
        <v>2.0</v>
      </c>
      <c r="G2" s="297">
        <v>3.0</v>
      </c>
      <c r="H2" s="166">
        <v>4.0</v>
      </c>
      <c r="I2" s="298">
        <v>5.0</v>
      </c>
      <c r="J2" s="328">
        <v>6.0</v>
      </c>
      <c r="K2" s="212">
        <v>7.0</v>
      </c>
      <c r="L2" s="165">
        <v>8.0</v>
      </c>
      <c r="M2" s="165">
        <v>9.0</v>
      </c>
      <c r="N2" s="165">
        <v>10.0</v>
      </c>
      <c r="O2" s="166">
        <v>11.0</v>
      </c>
      <c r="P2" s="891">
        <v>12.0</v>
      </c>
      <c r="Q2" s="165">
        <v>13.0</v>
      </c>
      <c r="R2" s="165">
        <v>14.0</v>
      </c>
      <c r="S2" s="165">
        <v>15.0</v>
      </c>
      <c r="T2" s="165">
        <v>16.0</v>
      </c>
      <c r="U2" s="165">
        <v>17.0</v>
      </c>
      <c r="V2" s="166">
        <v>18.0</v>
      </c>
      <c r="W2" s="166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5">
        <v>24.0</v>
      </c>
      <c r="AC2" s="166">
        <v>25.0</v>
      </c>
      <c r="AD2" s="166">
        <v>26.0</v>
      </c>
      <c r="AE2" s="165">
        <v>27.0</v>
      </c>
      <c r="AF2" s="165">
        <v>28.0</v>
      </c>
      <c r="AG2" s="165">
        <v>29.0</v>
      </c>
      <c r="AH2" s="897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148" t="s">
        <v>826</v>
      </c>
      <c r="C3" s="22" t="s">
        <v>736</v>
      </c>
      <c r="D3" s="863" t="s">
        <v>792</v>
      </c>
      <c r="E3" s="898" t="s">
        <v>193</v>
      </c>
      <c r="F3" s="905">
        <v>9.0</v>
      </c>
      <c r="G3" s="905">
        <v>9.0</v>
      </c>
      <c r="H3" s="971"/>
      <c r="I3" s="971"/>
      <c r="J3" s="905">
        <v>9.0</v>
      </c>
      <c r="K3" s="905">
        <v>9.0</v>
      </c>
      <c r="L3" s="905">
        <v>9.0</v>
      </c>
      <c r="M3" s="905"/>
      <c r="N3" s="905"/>
      <c r="O3" s="971">
        <v>9.0</v>
      </c>
      <c r="P3" s="971"/>
      <c r="Q3" s="905">
        <v>9.0</v>
      </c>
      <c r="R3" s="905"/>
      <c r="S3" s="898">
        <v>12.0</v>
      </c>
      <c r="T3" s="1033" t="s">
        <v>193</v>
      </c>
      <c r="U3" s="905">
        <v>9.0</v>
      </c>
      <c r="V3" s="971"/>
      <c r="W3" s="971"/>
      <c r="X3" s="988"/>
      <c r="Y3" s="978"/>
      <c r="Z3" s="978"/>
      <c r="AA3" s="978"/>
      <c r="AB3" s="978"/>
      <c r="AC3" s="978"/>
      <c r="AD3" s="978"/>
      <c r="AE3" s="978"/>
      <c r="AF3" s="978"/>
      <c r="AG3" s="978"/>
      <c r="AH3" s="978"/>
      <c r="AI3" s="1033">
        <v>9.0</v>
      </c>
      <c r="AJ3" s="404">
        <f t="shared" ref="AJ3:AJ32" si="1">COUNT(E3:AI3)</f>
        <v>10</v>
      </c>
      <c r="AK3" s="1030">
        <v>1.0</v>
      </c>
    </row>
    <row r="4" ht="15.0" customHeight="1">
      <c r="A4" s="19">
        <v>2.0</v>
      </c>
      <c r="B4" s="1148" t="s">
        <v>921</v>
      </c>
      <c r="C4" s="32"/>
      <c r="D4" s="930" t="s">
        <v>792</v>
      </c>
      <c r="E4" s="971"/>
      <c r="F4" s="898">
        <v>12.0</v>
      </c>
      <c r="G4" s="1374"/>
      <c r="H4" s="971"/>
      <c r="I4" s="971"/>
      <c r="J4" s="898">
        <v>12.0</v>
      </c>
      <c r="K4" s="905">
        <v>9.0</v>
      </c>
      <c r="L4" s="905">
        <v>9.0</v>
      </c>
      <c r="M4" s="905">
        <v>9.0</v>
      </c>
      <c r="N4" s="905"/>
      <c r="O4" s="971"/>
      <c r="P4" s="898">
        <v>12.0</v>
      </c>
      <c r="Q4" s="905">
        <v>9.0</v>
      </c>
      <c r="R4" s="905">
        <v>9.0</v>
      </c>
      <c r="S4" s="905">
        <v>9.0</v>
      </c>
      <c r="T4" s="905">
        <v>9.0</v>
      </c>
      <c r="U4" s="1033" t="s">
        <v>193</v>
      </c>
      <c r="V4" s="971"/>
      <c r="W4" s="971"/>
      <c r="X4" s="354"/>
      <c r="Y4" s="898">
        <v>12.0</v>
      </c>
      <c r="Z4" s="905">
        <v>9.0</v>
      </c>
      <c r="AA4" s="905">
        <v>9.0</v>
      </c>
      <c r="AB4" s="905">
        <v>9.0</v>
      </c>
      <c r="AC4" s="898">
        <v>12.0</v>
      </c>
      <c r="AD4" s="971"/>
      <c r="AE4" s="905">
        <v>9.0</v>
      </c>
      <c r="AF4" s="905"/>
      <c r="AG4" s="905">
        <v>9.0</v>
      </c>
      <c r="AH4" s="898">
        <v>12.0</v>
      </c>
      <c r="AI4" s="905">
        <v>9.0</v>
      </c>
      <c r="AJ4" s="404">
        <f t="shared" si="1"/>
        <v>19</v>
      </c>
      <c r="AK4" s="1030">
        <v>1.0</v>
      </c>
    </row>
    <row r="5" ht="13.5" customHeight="1">
      <c r="A5" s="19">
        <v>3.0</v>
      </c>
      <c r="B5" s="1042" t="s">
        <v>989</v>
      </c>
      <c r="C5" s="32"/>
      <c r="D5" s="863" t="s">
        <v>792</v>
      </c>
      <c r="E5" s="971"/>
      <c r="F5" s="905">
        <v>9.0</v>
      </c>
      <c r="G5" s="898">
        <v>12.0</v>
      </c>
      <c r="H5" s="971"/>
      <c r="I5" s="971"/>
      <c r="J5" s="905">
        <v>9.0</v>
      </c>
      <c r="K5" s="905">
        <v>9.0</v>
      </c>
      <c r="L5" s="905">
        <v>9.0</v>
      </c>
      <c r="M5" s="905">
        <v>9.0</v>
      </c>
      <c r="N5" s="898">
        <v>12.0</v>
      </c>
      <c r="O5" s="971">
        <v>9.0</v>
      </c>
      <c r="P5" s="971"/>
      <c r="Q5" s="905">
        <v>9.0</v>
      </c>
      <c r="R5" s="905"/>
      <c r="S5" s="1045"/>
      <c r="T5" s="1045"/>
      <c r="U5" s="737"/>
      <c r="V5" s="737"/>
      <c r="W5" s="737"/>
      <c r="X5" s="737"/>
      <c r="Y5" s="737"/>
      <c r="Z5" s="898">
        <v>12.0</v>
      </c>
      <c r="AA5" s="905">
        <v>9.0</v>
      </c>
      <c r="AB5" s="905">
        <v>9.0</v>
      </c>
      <c r="AC5" s="971"/>
      <c r="AD5" s="971"/>
      <c r="AE5" s="898" t="s">
        <v>193</v>
      </c>
      <c r="AF5" s="905">
        <v>9.0</v>
      </c>
      <c r="AG5" s="898" t="s">
        <v>193</v>
      </c>
      <c r="AH5" s="905">
        <v>9.0</v>
      </c>
      <c r="AI5" s="905">
        <v>9.0</v>
      </c>
      <c r="AJ5" s="404">
        <f t="shared" si="1"/>
        <v>15</v>
      </c>
      <c r="AK5" s="1030">
        <v>1.0</v>
      </c>
    </row>
    <row r="6" ht="15.0" customHeight="1">
      <c r="A6" s="19">
        <v>4.0</v>
      </c>
      <c r="B6" s="1042" t="s">
        <v>990</v>
      </c>
      <c r="C6" s="32"/>
      <c r="D6" s="863" t="s">
        <v>792</v>
      </c>
      <c r="E6" s="971">
        <v>9.0</v>
      </c>
      <c r="F6" s="905">
        <v>9.0</v>
      </c>
      <c r="G6" s="905"/>
      <c r="H6" s="981"/>
      <c r="I6" s="971"/>
      <c r="J6" s="898">
        <v>12.0</v>
      </c>
      <c r="K6" s="905">
        <v>9.0</v>
      </c>
      <c r="L6" s="905">
        <v>9.0</v>
      </c>
      <c r="M6" s="905">
        <v>9.0</v>
      </c>
      <c r="N6" s="905">
        <v>9.0</v>
      </c>
      <c r="O6" s="971">
        <v>9.0</v>
      </c>
      <c r="P6" s="971"/>
      <c r="Q6" s="905"/>
      <c r="R6" s="905">
        <v>9.0</v>
      </c>
      <c r="S6" s="905">
        <v>9.0</v>
      </c>
      <c r="T6" s="905">
        <v>9.0</v>
      </c>
      <c r="U6" s="1033" t="s">
        <v>193</v>
      </c>
      <c r="V6" s="981"/>
      <c r="W6" s="971"/>
      <c r="X6" s="905">
        <v>9.0</v>
      </c>
      <c r="Y6" s="905">
        <v>9.0</v>
      </c>
      <c r="Z6" s="905">
        <v>9.0</v>
      </c>
      <c r="AA6" s="898">
        <v>12.0</v>
      </c>
      <c r="AB6" s="1033" t="s">
        <v>193</v>
      </c>
      <c r="AC6" s="971"/>
      <c r="AD6" s="898" t="s">
        <v>193</v>
      </c>
      <c r="AE6" s="905">
        <v>9.0</v>
      </c>
      <c r="AF6" s="898">
        <v>12.0</v>
      </c>
      <c r="AG6" s="905"/>
      <c r="AH6" s="905">
        <v>9.0</v>
      </c>
      <c r="AI6" s="905">
        <v>9.0</v>
      </c>
      <c r="AJ6" s="404">
        <f t="shared" si="1"/>
        <v>19</v>
      </c>
      <c r="AK6" s="1030">
        <v>1.0</v>
      </c>
    </row>
    <row r="7" ht="15.0" customHeight="1">
      <c r="A7" s="19">
        <v>5.0</v>
      </c>
      <c r="B7" s="1148" t="s">
        <v>827</v>
      </c>
      <c r="C7" s="32"/>
      <c r="D7" s="930" t="s">
        <v>792</v>
      </c>
      <c r="E7" s="971"/>
      <c r="F7" s="905">
        <v>9.0</v>
      </c>
      <c r="G7" s="905">
        <v>9.0</v>
      </c>
      <c r="H7" s="971">
        <v>9.0</v>
      </c>
      <c r="I7" s="981"/>
      <c r="J7" s="905"/>
      <c r="K7" s="898">
        <v>12.0</v>
      </c>
      <c r="L7" s="905">
        <v>9.0</v>
      </c>
      <c r="M7" s="905">
        <v>9.0</v>
      </c>
      <c r="N7" s="905">
        <v>9.0</v>
      </c>
      <c r="O7" s="971"/>
      <c r="P7" s="981"/>
      <c r="Q7" s="898">
        <v>12.0</v>
      </c>
      <c r="R7" s="905">
        <v>9.0</v>
      </c>
      <c r="S7" s="905">
        <v>9.0</v>
      </c>
      <c r="T7" s="1033" t="s">
        <v>193</v>
      </c>
      <c r="U7" s="905">
        <v>9.0</v>
      </c>
      <c r="V7" s="898">
        <v>12.0</v>
      </c>
      <c r="W7" s="981"/>
      <c r="X7" s="905">
        <v>9.0</v>
      </c>
      <c r="Y7" s="905">
        <v>9.0</v>
      </c>
      <c r="Z7" s="905"/>
      <c r="AA7" s="905">
        <v>9.0</v>
      </c>
      <c r="AB7" s="898">
        <v>12.0</v>
      </c>
      <c r="AC7" s="971"/>
      <c r="AD7" s="981"/>
      <c r="AE7" s="905">
        <v>9.0</v>
      </c>
      <c r="AF7" s="905">
        <v>9.0</v>
      </c>
      <c r="AG7" s="1033" t="s">
        <v>193</v>
      </c>
      <c r="AH7" s="905">
        <v>9.0</v>
      </c>
      <c r="AI7" s="905">
        <v>9.0</v>
      </c>
      <c r="AJ7" s="404">
        <f t="shared" si="1"/>
        <v>20</v>
      </c>
      <c r="AK7" s="1030">
        <v>1.0</v>
      </c>
    </row>
    <row r="8" ht="15.0" customHeight="1">
      <c r="A8" s="19">
        <v>6.0</v>
      </c>
      <c r="B8" s="1148" t="s">
        <v>198</v>
      </c>
      <c r="C8" s="32"/>
      <c r="D8" s="863" t="s">
        <v>792</v>
      </c>
      <c r="E8" s="981"/>
      <c r="F8" s="905">
        <v>9.0</v>
      </c>
      <c r="G8" s="905">
        <v>9.0</v>
      </c>
      <c r="H8" s="898">
        <v>12.0</v>
      </c>
      <c r="I8" s="971"/>
      <c r="J8" s="905"/>
      <c r="K8" s="905">
        <v>9.0</v>
      </c>
      <c r="L8" s="898">
        <v>12.0</v>
      </c>
      <c r="M8" s="905">
        <v>9.0</v>
      </c>
      <c r="N8" s="905"/>
      <c r="O8" s="971"/>
      <c r="P8" s="971"/>
      <c r="Q8" s="905">
        <v>9.0</v>
      </c>
      <c r="R8" s="905">
        <v>9.0</v>
      </c>
      <c r="S8" s="1033" t="s">
        <v>193</v>
      </c>
      <c r="T8" s="905">
        <v>9.0</v>
      </c>
      <c r="U8" s="905">
        <v>9.0</v>
      </c>
      <c r="V8" s="898">
        <v>12.0</v>
      </c>
      <c r="W8" s="971"/>
      <c r="X8" s="905">
        <v>9.0</v>
      </c>
      <c r="Y8" s="905">
        <v>9.0</v>
      </c>
      <c r="Z8" s="898">
        <v>12.0</v>
      </c>
      <c r="AA8" s="905"/>
      <c r="AB8" s="905">
        <v>9.0</v>
      </c>
      <c r="AC8" s="971"/>
      <c r="AD8" s="971">
        <v>9.0</v>
      </c>
      <c r="AE8" s="905">
        <v>9.0</v>
      </c>
      <c r="AF8" s="905">
        <v>9.0</v>
      </c>
      <c r="AG8" s="905">
        <v>9.0</v>
      </c>
      <c r="AH8" s="898">
        <v>12.0</v>
      </c>
      <c r="AI8" s="1374"/>
      <c r="AJ8" s="404">
        <f t="shared" si="1"/>
        <v>20</v>
      </c>
      <c r="AK8" s="1030">
        <v>1.0</v>
      </c>
    </row>
    <row r="9" ht="15.0" customHeight="1">
      <c r="A9" s="19">
        <v>7.0</v>
      </c>
      <c r="B9" s="1042" t="s">
        <v>973</v>
      </c>
      <c r="C9" s="32"/>
      <c r="D9" s="863" t="s">
        <v>792</v>
      </c>
      <c r="E9" s="971"/>
      <c r="F9" s="898">
        <v>12.0</v>
      </c>
      <c r="G9" s="905">
        <v>9.0</v>
      </c>
      <c r="H9" s="971"/>
      <c r="I9" s="971"/>
      <c r="J9" s="905">
        <v>9.0</v>
      </c>
      <c r="K9" s="905">
        <v>9.0</v>
      </c>
      <c r="L9" s="905">
        <v>9.0</v>
      </c>
      <c r="M9" s="898">
        <v>12.0</v>
      </c>
      <c r="N9" s="905">
        <v>9.0</v>
      </c>
      <c r="O9" s="1033" t="s">
        <v>193</v>
      </c>
      <c r="P9" s="971"/>
      <c r="Q9" s="1374"/>
      <c r="R9" s="905">
        <v>9.0</v>
      </c>
      <c r="S9" s="905"/>
      <c r="T9" s="905">
        <v>9.0</v>
      </c>
      <c r="U9" s="905">
        <v>9.0</v>
      </c>
      <c r="V9" s="971"/>
      <c r="W9" s="971"/>
      <c r="X9" s="905">
        <v>9.0</v>
      </c>
      <c r="Y9" s="898">
        <v>12.0</v>
      </c>
      <c r="Z9" s="905">
        <v>9.0</v>
      </c>
      <c r="AA9" s="905">
        <v>9.0</v>
      </c>
      <c r="AB9" s="905">
        <v>9.0</v>
      </c>
      <c r="AC9" s="898">
        <v>12.0</v>
      </c>
      <c r="AD9" s="971"/>
      <c r="AE9" s="905"/>
      <c r="AF9" s="905">
        <v>9.0</v>
      </c>
      <c r="AG9" s="905">
        <v>9.0</v>
      </c>
      <c r="AH9" s="905"/>
      <c r="AI9" s="905">
        <v>9.0</v>
      </c>
      <c r="AJ9" s="404">
        <f t="shared" si="1"/>
        <v>19</v>
      </c>
      <c r="AK9" s="1030">
        <v>1.0</v>
      </c>
    </row>
    <row r="10" ht="15.0" customHeight="1">
      <c r="A10" s="19">
        <v>8.0</v>
      </c>
      <c r="B10" s="1148" t="s">
        <v>23</v>
      </c>
      <c r="C10" s="32"/>
      <c r="D10" s="863" t="s">
        <v>792</v>
      </c>
      <c r="E10" s="971"/>
      <c r="F10" s="905">
        <v>9.0</v>
      </c>
      <c r="G10" s="898">
        <v>12.0</v>
      </c>
      <c r="H10" s="971">
        <v>9.0</v>
      </c>
      <c r="I10" s="971"/>
      <c r="J10" s="905">
        <v>9.0</v>
      </c>
      <c r="K10" s="905"/>
      <c r="L10" s="905">
        <v>9.0</v>
      </c>
      <c r="M10" s="905">
        <v>9.0</v>
      </c>
      <c r="N10" s="905">
        <v>9.0</v>
      </c>
      <c r="O10" s="971"/>
      <c r="P10" s="971"/>
      <c r="Q10" s="905">
        <v>9.0</v>
      </c>
      <c r="R10" s="905">
        <v>9.0</v>
      </c>
      <c r="S10" s="905">
        <v>9.0</v>
      </c>
      <c r="T10" s="905">
        <v>9.0</v>
      </c>
      <c r="U10" s="905">
        <v>9.0</v>
      </c>
      <c r="V10" s="971"/>
      <c r="W10" s="971"/>
      <c r="X10" s="905">
        <v>9.0</v>
      </c>
      <c r="Y10" s="905">
        <v>9.0</v>
      </c>
      <c r="Z10" s="905">
        <v>9.0</v>
      </c>
      <c r="AA10" s="905">
        <v>9.0</v>
      </c>
      <c r="AB10" s="905">
        <v>9.0</v>
      </c>
      <c r="AC10" s="971"/>
      <c r="AD10" s="971"/>
      <c r="AE10" s="898">
        <v>12.0</v>
      </c>
      <c r="AF10" s="1277">
        <v>9.0</v>
      </c>
      <c r="AG10" s="905">
        <v>9.0</v>
      </c>
      <c r="AH10" s="905">
        <v>9.0</v>
      </c>
      <c r="AI10" s="898">
        <v>12.0</v>
      </c>
      <c r="AJ10" s="404">
        <f t="shared" si="1"/>
        <v>22</v>
      </c>
      <c r="AK10" s="1030">
        <v>2.0</v>
      </c>
    </row>
    <row r="11" ht="15.0" customHeight="1">
      <c r="A11" s="19">
        <v>9.0</v>
      </c>
      <c r="B11" s="1148" t="s">
        <v>828</v>
      </c>
      <c r="C11" s="32"/>
      <c r="D11" s="930" t="s">
        <v>974</v>
      </c>
      <c r="E11" s="898">
        <v>12.0</v>
      </c>
      <c r="F11" s="905"/>
      <c r="G11" s="905">
        <v>9.0</v>
      </c>
      <c r="H11" s="971"/>
      <c r="I11" s="971">
        <v>9.0</v>
      </c>
      <c r="J11" s="898">
        <v>12.0</v>
      </c>
      <c r="K11" s="905">
        <v>9.0</v>
      </c>
      <c r="L11" s="905">
        <v>9.0</v>
      </c>
      <c r="M11" s="905"/>
      <c r="N11" s="898">
        <v>12.0</v>
      </c>
      <c r="O11" s="971"/>
      <c r="P11" s="971"/>
      <c r="Q11" s="978"/>
      <c r="R11" s="978"/>
      <c r="S11" s="978"/>
      <c r="T11" s="978"/>
      <c r="U11" s="978"/>
      <c r="V11" s="988"/>
      <c r="W11" s="978"/>
      <c r="X11" s="978"/>
      <c r="Y11" s="978"/>
      <c r="Z11" s="978"/>
      <c r="AA11" s="978"/>
      <c r="AB11" s="978"/>
      <c r="AC11" s="988"/>
      <c r="AD11" s="978"/>
      <c r="AE11" s="905">
        <v>9.0</v>
      </c>
      <c r="AF11" s="898">
        <v>12.0</v>
      </c>
      <c r="AG11" s="905">
        <v>9.0</v>
      </c>
      <c r="AH11" s="905">
        <v>9.0</v>
      </c>
      <c r="AI11" s="905">
        <v>9.0</v>
      </c>
      <c r="AJ11" s="404">
        <f t="shared" si="1"/>
        <v>12</v>
      </c>
      <c r="AK11" s="1030">
        <v>1.0</v>
      </c>
    </row>
    <row r="12" ht="15.0" customHeight="1">
      <c r="A12" s="19">
        <v>10.0</v>
      </c>
      <c r="B12" s="1042" t="s">
        <v>975</v>
      </c>
      <c r="C12" s="32"/>
      <c r="D12" s="863" t="s">
        <v>792</v>
      </c>
      <c r="E12" s="971">
        <v>9.0</v>
      </c>
      <c r="F12" s="905"/>
      <c r="G12" s="983"/>
      <c r="H12" s="983"/>
      <c r="I12" s="1177"/>
      <c r="J12" s="983"/>
      <c r="K12" s="983"/>
      <c r="L12" s="983"/>
      <c r="M12" s="983"/>
      <c r="N12" s="983"/>
      <c r="O12" s="983"/>
      <c r="P12" s="1177"/>
      <c r="Q12" s="983"/>
      <c r="R12" s="983"/>
      <c r="S12" s="983"/>
      <c r="T12" s="983"/>
      <c r="U12" s="983"/>
      <c r="V12" s="983"/>
      <c r="W12" s="1177"/>
      <c r="X12" s="983"/>
      <c r="Y12" s="983"/>
      <c r="Z12" s="983"/>
      <c r="AA12" s="983"/>
      <c r="AB12" s="983"/>
      <c r="AC12" s="983"/>
      <c r="AD12" s="1177"/>
      <c r="AE12" s="983"/>
      <c r="AF12" s="983"/>
      <c r="AG12" s="983"/>
      <c r="AH12" s="983"/>
      <c r="AI12" s="983"/>
      <c r="AJ12" s="404">
        <f t="shared" si="1"/>
        <v>1</v>
      </c>
      <c r="AK12" s="1030">
        <v>0.0</v>
      </c>
    </row>
    <row r="13" ht="15.0" customHeight="1">
      <c r="A13" s="19">
        <v>11.0</v>
      </c>
      <c r="B13" s="1042" t="s">
        <v>991</v>
      </c>
      <c r="C13" s="32"/>
      <c r="D13" s="863" t="s">
        <v>792</v>
      </c>
      <c r="E13" s="981"/>
      <c r="F13" s="905">
        <v>9.0</v>
      </c>
      <c r="G13" s="905">
        <v>9.0</v>
      </c>
      <c r="H13" s="971"/>
      <c r="I13" s="971"/>
      <c r="J13" s="905">
        <v>9.0</v>
      </c>
      <c r="K13" s="898">
        <v>12.0</v>
      </c>
      <c r="L13" s="905">
        <v>9.0</v>
      </c>
      <c r="M13" s="905">
        <v>9.0</v>
      </c>
      <c r="N13" s="905">
        <v>9.0</v>
      </c>
      <c r="O13" s="898">
        <v>12.0</v>
      </c>
      <c r="P13" s="971"/>
      <c r="Q13" s="905"/>
      <c r="R13" s="898">
        <v>12.0</v>
      </c>
      <c r="S13" s="905">
        <v>9.0</v>
      </c>
      <c r="T13" s="905">
        <v>9.0</v>
      </c>
      <c r="U13" s="898">
        <v>12.0</v>
      </c>
      <c r="V13" s="971"/>
      <c r="W13" s="971"/>
      <c r="X13" s="898">
        <v>12.0</v>
      </c>
      <c r="Y13" s="905">
        <v>9.0</v>
      </c>
      <c r="Z13" s="905">
        <v>9.0</v>
      </c>
      <c r="AA13" s="905">
        <v>9.0</v>
      </c>
      <c r="AB13" s="905">
        <v>9.0</v>
      </c>
      <c r="AC13" s="898">
        <v>12.0</v>
      </c>
      <c r="AD13" s="971"/>
      <c r="AE13" s="905">
        <v>9.0</v>
      </c>
      <c r="AF13" s="905">
        <v>9.0</v>
      </c>
      <c r="AG13" s="1033" t="s">
        <v>193</v>
      </c>
      <c r="AH13" s="905"/>
      <c r="AI13" s="905">
        <v>9.0</v>
      </c>
      <c r="AJ13" s="404">
        <f t="shared" si="1"/>
        <v>21</v>
      </c>
      <c r="AK13" s="1030">
        <v>1.0</v>
      </c>
    </row>
    <row r="14" ht="15.0" customHeight="1">
      <c r="A14" s="19">
        <v>12.0</v>
      </c>
      <c r="B14" s="1148" t="s">
        <v>278</v>
      </c>
      <c r="C14" s="32"/>
      <c r="D14" s="930" t="s">
        <v>792</v>
      </c>
      <c r="E14" s="971"/>
      <c r="F14" s="898">
        <v>12.0</v>
      </c>
      <c r="G14" s="905">
        <v>9.0</v>
      </c>
      <c r="H14" s="971"/>
      <c r="I14" s="971"/>
      <c r="J14" s="905">
        <v>9.0</v>
      </c>
      <c r="K14" s="905">
        <v>9.0</v>
      </c>
      <c r="L14" s="898">
        <v>12.0</v>
      </c>
      <c r="M14" s="905">
        <v>9.0</v>
      </c>
      <c r="N14" s="905">
        <v>9.0</v>
      </c>
      <c r="O14" s="971"/>
      <c r="P14" s="898">
        <v>12.0</v>
      </c>
      <c r="Q14" s="905">
        <v>9.0</v>
      </c>
      <c r="R14" s="905">
        <v>9.0</v>
      </c>
      <c r="S14" s="905"/>
      <c r="T14" s="1277">
        <v>9.0</v>
      </c>
      <c r="U14" s="1277">
        <v>9.0</v>
      </c>
      <c r="V14" s="971"/>
      <c r="W14" s="971"/>
      <c r="X14" s="978"/>
      <c r="Y14" s="988"/>
      <c r="Z14" s="978"/>
      <c r="AA14" s="978"/>
      <c r="AB14" s="978"/>
      <c r="AC14" s="978"/>
      <c r="AD14" s="988"/>
      <c r="AE14" s="978"/>
      <c r="AF14" s="978"/>
      <c r="AG14" s="978"/>
      <c r="AH14" s="988"/>
      <c r="AI14" s="978"/>
      <c r="AJ14" s="404">
        <f t="shared" si="1"/>
        <v>12</v>
      </c>
      <c r="AK14" s="1030">
        <v>1.0</v>
      </c>
    </row>
    <row r="15" ht="15.0" customHeight="1">
      <c r="A15" s="19">
        <v>13.0</v>
      </c>
      <c r="B15" s="1148" t="s">
        <v>200</v>
      </c>
      <c r="C15" s="32"/>
      <c r="D15" s="863" t="s">
        <v>792</v>
      </c>
      <c r="E15" s="971"/>
      <c r="F15" s="905">
        <v>9.0</v>
      </c>
      <c r="G15" s="905">
        <v>9.0</v>
      </c>
      <c r="H15" s="971"/>
      <c r="I15" s="971"/>
      <c r="J15" s="905">
        <v>9.0</v>
      </c>
      <c r="K15" s="905">
        <v>9.0</v>
      </c>
      <c r="L15" s="905">
        <v>9.0</v>
      </c>
      <c r="M15" s="898">
        <v>12.0</v>
      </c>
      <c r="N15" s="905"/>
      <c r="O15" s="971"/>
      <c r="P15" s="971">
        <v>9.0</v>
      </c>
      <c r="Q15" s="905">
        <v>9.0</v>
      </c>
      <c r="R15" s="905">
        <v>9.0</v>
      </c>
      <c r="S15" s="905">
        <v>9.0</v>
      </c>
      <c r="T15" s="898">
        <v>12.0</v>
      </c>
      <c r="U15" s="905">
        <v>9.0</v>
      </c>
      <c r="V15" s="971"/>
      <c r="W15" s="971"/>
      <c r="X15" s="905">
        <v>9.0</v>
      </c>
      <c r="Y15" s="905">
        <v>9.0</v>
      </c>
      <c r="Z15" s="898">
        <v>12.0</v>
      </c>
      <c r="AA15" s="905">
        <v>9.0</v>
      </c>
      <c r="AB15" s="905">
        <v>9.0</v>
      </c>
      <c r="AC15" s="971">
        <v>9.0</v>
      </c>
      <c r="AD15" s="971"/>
      <c r="AE15" s="905">
        <v>9.0</v>
      </c>
      <c r="AF15" s="905">
        <v>9.0</v>
      </c>
      <c r="AG15" s="905"/>
      <c r="AH15" s="905">
        <v>9.0</v>
      </c>
      <c r="AI15" s="898">
        <v>12.0</v>
      </c>
      <c r="AJ15" s="404">
        <f t="shared" si="1"/>
        <v>22</v>
      </c>
      <c r="AK15" s="1030">
        <v>1.0</v>
      </c>
    </row>
    <row r="16" ht="15.0" customHeight="1">
      <c r="A16" s="19">
        <v>14.0</v>
      </c>
      <c r="B16" s="1148" t="s">
        <v>841</v>
      </c>
      <c r="C16" s="32"/>
      <c r="D16" s="863" t="s">
        <v>792</v>
      </c>
      <c r="E16" s="898">
        <v>12.0</v>
      </c>
      <c r="F16" s="905"/>
      <c r="G16" s="905"/>
      <c r="H16" s="971"/>
      <c r="I16" s="971">
        <v>9.0</v>
      </c>
      <c r="J16" s="905">
        <v>9.0</v>
      </c>
      <c r="K16" s="905">
        <v>9.0</v>
      </c>
      <c r="L16" s="905">
        <v>9.0</v>
      </c>
      <c r="M16" s="905">
        <v>9.0</v>
      </c>
      <c r="N16" s="898">
        <v>12.0</v>
      </c>
      <c r="O16" s="971"/>
      <c r="P16" s="971"/>
      <c r="Q16" s="905">
        <v>9.0</v>
      </c>
      <c r="R16" s="905">
        <v>9.0</v>
      </c>
      <c r="S16" s="898">
        <v>12.0</v>
      </c>
      <c r="T16" s="905">
        <v>9.0</v>
      </c>
      <c r="U16" s="905">
        <v>9.0</v>
      </c>
      <c r="V16" s="971">
        <v>9.0</v>
      </c>
      <c r="W16" s="971"/>
      <c r="X16" s="905"/>
      <c r="Y16" s="905">
        <v>9.0</v>
      </c>
      <c r="Z16" s="905">
        <v>9.0</v>
      </c>
      <c r="AA16" s="905">
        <v>9.0</v>
      </c>
      <c r="AB16" s="898">
        <v>12.0</v>
      </c>
      <c r="AC16" s="971"/>
      <c r="AD16" s="971"/>
      <c r="AE16" s="898">
        <v>12.0</v>
      </c>
      <c r="AF16" s="905">
        <v>9.0</v>
      </c>
      <c r="AG16" s="905">
        <v>9.0</v>
      </c>
      <c r="AH16" s="905">
        <v>9.0</v>
      </c>
      <c r="AI16" s="905">
        <v>9.0</v>
      </c>
      <c r="AJ16" s="404">
        <f t="shared" si="1"/>
        <v>22</v>
      </c>
      <c r="AK16" s="1030">
        <v>1.0</v>
      </c>
    </row>
    <row r="17" ht="15.0" customHeight="1">
      <c r="A17" s="19">
        <v>15.0</v>
      </c>
      <c r="B17" s="1148" t="s">
        <v>27</v>
      </c>
      <c r="C17" s="32"/>
      <c r="D17" s="863" t="s">
        <v>792</v>
      </c>
      <c r="E17" s="971"/>
      <c r="F17" s="905">
        <v>9.0</v>
      </c>
      <c r="G17" s="905">
        <v>9.0</v>
      </c>
      <c r="H17" s="971"/>
      <c r="I17" s="971">
        <v>9.0</v>
      </c>
      <c r="J17" s="898">
        <v>12.0</v>
      </c>
      <c r="K17" s="905">
        <v>9.0</v>
      </c>
      <c r="L17" s="905">
        <v>9.0</v>
      </c>
      <c r="M17" s="905">
        <v>9.0</v>
      </c>
      <c r="N17" s="905">
        <v>9.0</v>
      </c>
      <c r="O17" s="981"/>
      <c r="P17" s="971"/>
      <c r="Q17" s="905"/>
      <c r="R17" s="905">
        <v>9.0</v>
      </c>
      <c r="S17" s="905">
        <v>9.0</v>
      </c>
      <c r="T17" s="905"/>
      <c r="U17" s="905"/>
      <c r="V17" s="971"/>
      <c r="W17" s="971">
        <v>9.0</v>
      </c>
      <c r="X17" s="905">
        <v>9.0</v>
      </c>
      <c r="Y17" s="905">
        <v>9.0</v>
      </c>
      <c r="Z17" s="905">
        <v>9.0</v>
      </c>
      <c r="AA17" s="898">
        <v>12.0</v>
      </c>
      <c r="AB17" s="905">
        <v>9.0</v>
      </c>
      <c r="AC17" s="981"/>
      <c r="AD17" s="971">
        <v>9.0</v>
      </c>
      <c r="AE17" s="905">
        <v>9.0</v>
      </c>
      <c r="AF17" s="898">
        <v>12.0</v>
      </c>
      <c r="AG17" s="905">
        <v>9.0</v>
      </c>
      <c r="AH17" s="905">
        <v>9.0</v>
      </c>
      <c r="AI17" s="905">
        <v>9.0</v>
      </c>
      <c r="AJ17" s="404">
        <f t="shared" si="1"/>
        <v>22</v>
      </c>
      <c r="AK17" s="1030">
        <v>1.0</v>
      </c>
    </row>
    <row r="18" ht="15.0" customHeight="1">
      <c r="A18" s="19">
        <v>16.0</v>
      </c>
      <c r="B18" s="1148" t="s">
        <v>28</v>
      </c>
      <c r="C18" s="32"/>
      <c r="D18" s="930" t="s">
        <v>792</v>
      </c>
      <c r="E18" s="971"/>
      <c r="F18" s="905">
        <v>9.0</v>
      </c>
      <c r="G18" s="905">
        <v>9.0</v>
      </c>
      <c r="H18" s="971"/>
      <c r="I18" s="898">
        <v>12.0</v>
      </c>
      <c r="J18" s="905">
        <v>9.0</v>
      </c>
      <c r="K18" s="905">
        <v>9.0</v>
      </c>
      <c r="L18" s="905"/>
      <c r="M18" s="898">
        <v>12.0</v>
      </c>
      <c r="N18" s="905">
        <v>9.0</v>
      </c>
      <c r="O18" s="971"/>
      <c r="P18" s="981"/>
      <c r="Q18" s="905">
        <v>9.0</v>
      </c>
      <c r="R18" s="898">
        <v>12.0</v>
      </c>
      <c r="S18" s="905">
        <v>9.0</v>
      </c>
      <c r="T18" s="905">
        <v>9.0</v>
      </c>
      <c r="U18" s="905"/>
      <c r="V18" s="971"/>
      <c r="W18" s="898">
        <v>12.0</v>
      </c>
      <c r="X18" s="905">
        <v>9.0</v>
      </c>
      <c r="Y18" s="905">
        <v>9.0</v>
      </c>
      <c r="Z18" s="905">
        <v>9.0</v>
      </c>
      <c r="AA18" s="905">
        <v>9.0</v>
      </c>
      <c r="AB18" s="898">
        <v>12.0</v>
      </c>
      <c r="AC18" s="971"/>
      <c r="AD18" s="981"/>
      <c r="AE18" s="905">
        <v>9.0</v>
      </c>
      <c r="AF18" s="905"/>
      <c r="AG18" s="898">
        <v>12.0</v>
      </c>
      <c r="AH18" s="905">
        <v>9.0</v>
      </c>
      <c r="AI18" s="905">
        <v>9.0</v>
      </c>
      <c r="AJ18" s="404">
        <f t="shared" si="1"/>
        <v>21</v>
      </c>
      <c r="AK18" s="1030">
        <v>1.0</v>
      </c>
    </row>
    <row r="19" ht="15.0" customHeight="1">
      <c r="A19" s="19">
        <v>17.0</v>
      </c>
      <c r="B19" s="1148" t="s">
        <v>312</v>
      </c>
      <c r="C19" s="32"/>
      <c r="D19" s="863" t="s">
        <v>792</v>
      </c>
      <c r="E19" s="988"/>
      <c r="F19" s="978"/>
      <c r="G19" s="978"/>
      <c r="H19" s="978"/>
      <c r="I19" s="978"/>
      <c r="J19" s="978"/>
      <c r="K19" s="978"/>
      <c r="L19" s="978"/>
      <c r="M19" s="978"/>
      <c r="N19" s="978"/>
      <c r="O19" s="978"/>
      <c r="P19" s="978"/>
      <c r="Q19" s="898">
        <v>12.0</v>
      </c>
      <c r="R19" s="905">
        <v>9.0</v>
      </c>
      <c r="S19" s="905">
        <v>9.0</v>
      </c>
      <c r="T19" s="905">
        <v>9.0</v>
      </c>
      <c r="U19" s="905">
        <v>9.0</v>
      </c>
      <c r="V19" s="898">
        <v>12.0</v>
      </c>
      <c r="W19" s="971"/>
      <c r="X19" s="905">
        <v>9.0</v>
      </c>
      <c r="Y19" s="898">
        <v>12.0</v>
      </c>
      <c r="Z19" s="898">
        <v>12.0</v>
      </c>
      <c r="AA19" s="905">
        <v>9.0</v>
      </c>
      <c r="AB19" s="905"/>
      <c r="AC19" s="971"/>
      <c r="AD19" s="971"/>
      <c r="AE19" s="905">
        <v>9.0</v>
      </c>
      <c r="AF19" s="905">
        <v>9.0</v>
      </c>
      <c r="AG19" s="905">
        <v>9.0</v>
      </c>
      <c r="AH19" s="898">
        <v>12.0</v>
      </c>
      <c r="AI19" s="905">
        <v>9.0</v>
      </c>
      <c r="AJ19" s="404">
        <f t="shared" si="1"/>
        <v>15</v>
      </c>
      <c r="AK19" s="1030">
        <v>1.0</v>
      </c>
    </row>
    <row r="20" ht="15.0" customHeight="1">
      <c r="A20" s="19">
        <v>18.0</v>
      </c>
      <c r="B20" s="1148" t="s">
        <v>885</v>
      </c>
      <c r="C20" s="32"/>
      <c r="D20" s="863" t="s">
        <v>792</v>
      </c>
      <c r="E20" s="971"/>
      <c r="F20" s="905">
        <v>9.0</v>
      </c>
      <c r="G20" s="905">
        <v>9.0</v>
      </c>
      <c r="H20" s="971"/>
      <c r="I20" s="971"/>
      <c r="J20" s="905">
        <v>9.0</v>
      </c>
      <c r="K20" s="905">
        <v>9.0</v>
      </c>
      <c r="L20" s="905">
        <v>9.0</v>
      </c>
      <c r="M20" s="905">
        <v>9.0</v>
      </c>
      <c r="N20" s="905">
        <v>9.0</v>
      </c>
      <c r="O20" s="898">
        <v>12.0</v>
      </c>
      <c r="P20" s="971"/>
      <c r="Q20" s="905">
        <v>9.0</v>
      </c>
      <c r="R20" s="905">
        <v>9.0</v>
      </c>
      <c r="S20" s="905"/>
      <c r="T20" s="898">
        <v>12.0</v>
      </c>
      <c r="U20" s="905">
        <v>9.0</v>
      </c>
      <c r="V20" s="971"/>
      <c r="W20" s="971"/>
      <c r="X20" s="905">
        <v>9.0</v>
      </c>
      <c r="Y20" s="905">
        <v>9.0</v>
      </c>
      <c r="Z20" s="1031"/>
      <c r="AA20" s="905">
        <v>9.0</v>
      </c>
      <c r="AB20" s="905">
        <v>9.0</v>
      </c>
      <c r="AC20" s="971"/>
      <c r="AD20" s="898">
        <v>12.0</v>
      </c>
      <c r="AE20" s="905">
        <v>9.0</v>
      </c>
      <c r="AF20" s="905">
        <v>9.0</v>
      </c>
      <c r="AG20" s="905">
        <v>9.0</v>
      </c>
      <c r="AH20" s="905">
        <v>9.0</v>
      </c>
      <c r="AI20" s="898">
        <v>12.0</v>
      </c>
      <c r="AJ20" s="404">
        <f t="shared" si="1"/>
        <v>22</v>
      </c>
      <c r="AK20" s="1030">
        <v>1.0</v>
      </c>
    </row>
    <row r="21" ht="15.0" customHeight="1">
      <c r="A21" s="19">
        <v>19.0</v>
      </c>
      <c r="B21" s="1148" t="s">
        <v>124</v>
      </c>
      <c r="C21" s="32"/>
      <c r="D21" s="863" t="s">
        <v>792</v>
      </c>
      <c r="E21" s="971">
        <v>9.0</v>
      </c>
      <c r="F21" s="905">
        <v>9.0</v>
      </c>
      <c r="G21" s="905"/>
      <c r="H21" s="971"/>
      <c r="I21" s="971"/>
      <c r="J21" s="905">
        <v>9.0</v>
      </c>
      <c r="K21" s="898">
        <v>12.0</v>
      </c>
      <c r="L21" s="898">
        <v>12.0</v>
      </c>
      <c r="M21" s="905">
        <v>9.0</v>
      </c>
      <c r="N21" s="905">
        <v>9.0</v>
      </c>
      <c r="O21" s="898">
        <v>12.0</v>
      </c>
      <c r="P21" s="971">
        <v>9.0</v>
      </c>
      <c r="Q21" s="905">
        <v>9.0</v>
      </c>
      <c r="R21" s="905">
        <v>9.0</v>
      </c>
      <c r="S21" s="898">
        <v>12.0</v>
      </c>
      <c r="T21" s="905">
        <v>9.0</v>
      </c>
      <c r="U21" s="905">
        <v>9.0</v>
      </c>
      <c r="V21" s="971">
        <v>9.0</v>
      </c>
      <c r="W21" s="971">
        <v>9.0</v>
      </c>
      <c r="X21" s="898">
        <v>12.0</v>
      </c>
      <c r="Y21" s="905">
        <v>9.0</v>
      </c>
      <c r="Z21" s="905">
        <v>9.0</v>
      </c>
      <c r="AA21" s="905"/>
      <c r="AB21" s="905"/>
      <c r="AC21" s="971"/>
      <c r="AD21" s="971"/>
      <c r="AE21" s="905"/>
      <c r="AF21" s="905"/>
      <c r="AG21" s="905">
        <v>9.0</v>
      </c>
      <c r="AH21" s="905">
        <v>9.0</v>
      </c>
      <c r="AI21" s="898">
        <v>12.0</v>
      </c>
      <c r="AJ21" s="404">
        <f t="shared" si="1"/>
        <v>22</v>
      </c>
      <c r="AK21" s="1030">
        <v>1.0</v>
      </c>
    </row>
    <row r="22" ht="15.0" customHeight="1">
      <c r="A22" s="19">
        <v>20.0</v>
      </c>
      <c r="B22" s="1148" t="s">
        <v>32</v>
      </c>
      <c r="C22" s="32"/>
      <c r="D22" s="863" t="s">
        <v>792</v>
      </c>
      <c r="E22" s="898">
        <v>12.0</v>
      </c>
      <c r="F22" s="905"/>
      <c r="G22" s="905"/>
      <c r="H22" s="971"/>
      <c r="I22" s="898">
        <v>12.0</v>
      </c>
      <c r="J22" s="905">
        <v>9.0</v>
      </c>
      <c r="K22" s="905">
        <v>9.0</v>
      </c>
      <c r="L22" s="905">
        <v>9.0</v>
      </c>
      <c r="M22" s="905">
        <v>9.0</v>
      </c>
      <c r="N22" s="898">
        <v>12.0</v>
      </c>
      <c r="O22" s="981"/>
      <c r="P22" s="971"/>
      <c r="Q22" s="898">
        <v>12.0</v>
      </c>
      <c r="R22" s="905">
        <v>9.0</v>
      </c>
      <c r="S22" s="905">
        <v>9.0</v>
      </c>
      <c r="T22" s="905">
        <v>9.0</v>
      </c>
      <c r="U22" s="905">
        <v>9.0</v>
      </c>
      <c r="V22" s="971"/>
      <c r="W22" s="971"/>
      <c r="X22" s="905">
        <v>9.0</v>
      </c>
      <c r="Y22" s="905"/>
      <c r="Z22" s="905">
        <v>9.0</v>
      </c>
      <c r="AA22" s="898">
        <v>12.0</v>
      </c>
      <c r="AB22" s="905">
        <v>9.0</v>
      </c>
      <c r="AC22" s="971">
        <v>9.0</v>
      </c>
      <c r="AD22" s="971"/>
      <c r="AE22" s="898">
        <v>12.0</v>
      </c>
      <c r="AF22" s="905">
        <v>9.0</v>
      </c>
      <c r="AG22" s="905">
        <v>9.0</v>
      </c>
      <c r="AH22" s="905">
        <v>9.0</v>
      </c>
      <c r="AI22" s="905">
        <v>9.0</v>
      </c>
      <c r="AJ22" s="404">
        <f t="shared" si="1"/>
        <v>22</v>
      </c>
      <c r="AK22" s="1030">
        <v>1.0</v>
      </c>
    </row>
    <row r="23" ht="15.0" customHeight="1">
      <c r="A23" s="19">
        <v>21.0</v>
      </c>
      <c r="B23" s="1042" t="s">
        <v>992</v>
      </c>
      <c r="C23" s="32"/>
      <c r="D23" s="863" t="s">
        <v>792</v>
      </c>
      <c r="E23" s="971"/>
      <c r="F23" s="898">
        <v>12.0</v>
      </c>
      <c r="G23" s="905">
        <v>9.0</v>
      </c>
      <c r="H23" s="971"/>
      <c r="I23" s="981"/>
      <c r="J23" s="905">
        <v>9.0</v>
      </c>
      <c r="K23" s="905">
        <v>9.0</v>
      </c>
      <c r="L23" s="898">
        <v>12.0</v>
      </c>
      <c r="M23" s="905">
        <v>9.0</v>
      </c>
      <c r="N23" s="905">
        <v>9.0</v>
      </c>
      <c r="O23" s="971">
        <v>9.0</v>
      </c>
      <c r="P23" s="981"/>
      <c r="Q23" s="898">
        <v>12.0</v>
      </c>
      <c r="R23" s="898">
        <v>12.0</v>
      </c>
      <c r="S23" s="905">
        <v>9.0</v>
      </c>
      <c r="T23" s="905"/>
      <c r="U23" s="905">
        <v>9.0</v>
      </c>
      <c r="V23" s="971"/>
      <c r="W23" s="981"/>
      <c r="X23" s="905">
        <v>9.0</v>
      </c>
      <c r="Y23" s="905">
        <v>9.0</v>
      </c>
      <c r="Z23" s="905">
        <v>9.0</v>
      </c>
      <c r="AA23" s="905">
        <v>9.0</v>
      </c>
      <c r="AB23" s="898">
        <v>12.0</v>
      </c>
      <c r="AC23" s="971">
        <v>9.0</v>
      </c>
      <c r="AD23" s="981"/>
      <c r="AE23" s="905">
        <v>9.0</v>
      </c>
      <c r="AF23" s="898">
        <v>12.0</v>
      </c>
      <c r="AG23" s="905">
        <v>9.0</v>
      </c>
      <c r="AH23" s="905">
        <v>9.0</v>
      </c>
      <c r="AI23" s="905"/>
      <c r="AJ23" s="404">
        <f t="shared" si="1"/>
        <v>22</v>
      </c>
      <c r="AK23" s="1030">
        <v>1.0</v>
      </c>
    </row>
    <row r="24" ht="15.0" customHeight="1">
      <c r="A24" s="19">
        <v>22.0</v>
      </c>
      <c r="B24" s="1148" t="s">
        <v>33</v>
      </c>
      <c r="C24" s="32"/>
      <c r="D24" s="863" t="s">
        <v>792</v>
      </c>
      <c r="E24" s="981"/>
      <c r="F24" s="905">
        <v>9.0</v>
      </c>
      <c r="G24" s="898">
        <v>12.0</v>
      </c>
      <c r="H24" s="971"/>
      <c r="I24" s="971"/>
      <c r="J24" s="905">
        <v>9.0</v>
      </c>
      <c r="K24" s="905">
        <v>9.0</v>
      </c>
      <c r="L24" s="905">
        <v>9.0</v>
      </c>
      <c r="M24" s="898">
        <v>12.0</v>
      </c>
      <c r="N24" s="905"/>
      <c r="O24" s="971"/>
      <c r="P24" s="971">
        <v>9.0</v>
      </c>
      <c r="Q24" s="905">
        <v>9.0</v>
      </c>
      <c r="R24" s="905">
        <v>9.0</v>
      </c>
      <c r="S24" s="905">
        <v>9.0</v>
      </c>
      <c r="T24" s="905"/>
      <c r="U24" s="898">
        <v>12.0</v>
      </c>
      <c r="V24" s="971">
        <v>9.0</v>
      </c>
      <c r="W24" s="971"/>
      <c r="X24" s="905">
        <v>9.0</v>
      </c>
      <c r="Y24" s="898">
        <v>12.0</v>
      </c>
      <c r="Z24" s="905">
        <v>9.0</v>
      </c>
      <c r="AA24" s="905"/>
      <c r="AB24" s="905">
        <v>9.0</v>
      </c>
      <c r="AC24" s="971"/>
      <c r="AD24" s="898">
        <v>12.0</v>
      </c>
      <c r="AE24" s="905">
        <v>9.0</v>
      </c>
      <c r="AF24" s="905">
        <v>9.0</v>
      </c>
      <c r="AG24" s="898">
        <v>12.0</v>
      </c>
      <c r="AH24" s="905">
        <v>9.0</v>
      </c>
      <c r="AI24" s="905">
        <v>9.0</v>
      </c>
      <c r="AJ24" s="404">
        <f t="shared" si="1"/>
        <v>22</v>
      </c>
      <c r="AK24" s="1030">
        <v>1.0</v>
      </c>
    </row>
    <row r="25" ht="15.0" customHeight="1">
      <c r="A25" s="19">
        <v>23.0</v>
      </c>
      <c r="B25" s="1148" t="s">
        <v>886</v>
      </c>
      <c r="C25" s="32"/>
      <c r="D25" s="863" t="s">
        <v>792</v>
      </c>
      <c r="E25" s="971"/>
      <c r="F25" s="905">
        <v>9.0</v>
      </c>
      <c r="G25" s="905">
        <v>9.0</v>
      </c>
      <c r="H25" s="898">
        <v>12.0</v>
      </c>
      <c r="I25" s="971"/>
      <c r="J25" s="905">
        <v>9.0</v>
      </c>
      <c r="K25" s="905">
        <v>9.0</v>
      </c>
      <c r="L25" s="905"/>
      <c r="M25" s="905">
        <v>9.0</v>
      </c>
      <c r="N25" s="898">
        <v>12.0</v>
      </c>
      <c r="O25" s="971"/>
      <c r="P25" s="971"/>
      <c r="Q25" s="905">
        <v>9.0</v>
      </c>
      <c r="R25" s="905">
        <v>9.0</v>
      </c>
      <c r="S25" s="905">
        <v>9.0</v>
      </c>
      <c r="T25" s="898">
        <v>12.0</v>
      </c>
      <c r="U25" s="1033" t="s">
        <v>193</v>
      </c>
      <c r="V25" s="971"/>
      <c r="W25" s="1033" t="s">
        <v>193</v>
      </c>
      <c r="X25" s="898">
        <v>12.0</v>
      </c>
      <c r="Y25" s="905">
        <v>9.0</v>
      </c>
      <c r="Z25" s="905">
        <v>9.0</v>
      </c>
      <c r="AA25" s="905">
        <v>9.0</v>
      </c>
      <c r="AB25" s="905">
        <v>9.0</v>
      </c>
      <c r="AC25" s="971"/>
      <c r="AD25" s="971"/>
      <c r="AE25" s="905">
        <v>9.0</v>
      </c>
      <c r="AF25" s="905">
        <v>9.0</v>
      </c>
      <c r="AG25" s="905">
        <v>9.0</v>
      </c>
      <c r="AH25" s="898">
        <v>12.0</v>
      </c>
      <c r="AI25" s="1033" t="s">
        <v>193</v>
      </c>
      <c r="AJ25" s="404">
        <f t="shared" si="1"/>
        <v>20</v>
      </c>
      <c r="AK25" s="1030">
        <v>1.0</v>
      </c>
    </row>
    <row r="26" ht="15.0" customHeight="1">
      <c r="A26" s="19">
        <v>24.0</v>
      </c>
      <c r="B26" s="1148" t="s">
        <v>165</v>
      </c>
      <c r="C26" s="32"/>
      <c r="D26" s="863" t="s">
        <v>792</v>
      </c>
      <c r="E26" s="971"/>
      <c r="F26" s="905">
        <v>9.0</v>
      </c>
      <c r="G26" s="898">
        <v>12.0</v>
      </c>
      <c r="H26" s="971">
        <v>9.0</v>
      </c>
      <c r="I26" s="981"/>
      <c r="J26" s="905">
        <v>9.0</v>
      </c>
      <c r="K26" s="898">
        <v>12.0</v>
      </c>
      <c r="L26" s="905">
        <v>9.0</v>
      </c>
      <c r="M26" s="905"/>
      <c r="N26" s="905">
        <v>9.0</v>
      </c>
      <c r="O26" s="971"/>
      <c r="P26" s="981"/>
      <c r="Q26" s="905">
        <v>9.0</v>
      </c>
      <c r="R26" s="905">
        <v>9.0</v>
      </c>
      <c r="S26" s="898">
        <v>12.0</v>
      </c>
      <c r="T26" s="905">
        <v>9.0</v>
      </c>
      <c r="U26" s="905"/>
      <c r="V26" s="971">
        <v>9.0</v>
      </c>
      <c r="W26" s="971">
        <v>9.0</v>
      </c>
      <c r="X26" s="898">
        <v>12.0</v>
      </c>
      <c r="Y26" s="905"/>
      <c r="Z26" s="905">
        <v>9.0</v>
      </c>
      <c r="AA26" s="905">
        <v>9.0</v>
      </c>
      <c r="AB26" s="905">
        <v>9.0</v>
      </c>
      <c r="AC26" s="971"/>
      <c r="AD26" s="981"/>
      <c r="AE26" s="905">
        <v>9.0</v>
      </c>
      <c r="AF26" s="905">
        <v>9.0</v>
      </c>
      <c r="AG26" s="905">
        <v>9.0</v>
      </c>
      <c r="AH26" s="905">
        <v>9.0</v>
      </c>
      <c r="AI26" s="898">
        <v>12.0</v>
      </c>
      <c r="AJ26" s="404">
        <f t="shared" si="1"/>
        <v>22</v>
      </c>
      <c r="AK26" s="1030">
        <v>1.0</v>
      </c>
    </row>
    <row r="27" ht="14.25" customHeight="1">
      <c r="A27" s="19">
        <v>25.0</v>
      </c>
      <c r="B27" s="1148" t="s">
        <v>687</v>
      </c>
      <c r="C27" s="32"/>
      <c r="D27" s="863" t="s">
        <v>792</v>
      </c>
      <c r="E27" s="978"/>
      <c r="F27" s="978"/>
      <c r="G27" s="978"/>
      <c r="H27" s="978"/>
      <c r="I27" s="978"/>
      <c r="J27" s="978"/>
      <c r="K27" s="978"/>
      <c r="L27" s="978"/>
      <c r="M27" s="978"/>
      <c r="N27" s="978"/>
      <c r="O27" s="978"/>
      <c r="P27" s="978"/>
      <c r="Q27" s="978"/>
      <c r="R27" s="898">
        <v>12.0</v>
      </c>
      <c r="S27" s="905">
        <v>9.0</v>
      </c>
      <c r="T27" s="905">
        <v>9.0</v>
      </c>
      <c r="U27" s="905"/>
      <c r="V27" s="971"/>
      <c r="W27" s="898">
        <v>12.0</v>
      </c>
      <c r="X27" s="905">
        <v>9.0</v>
      </c>
      <c r="Y27" s="905">
        <v>9.0</v>
      </c>
      <c r="Z27" s="905">
        <v>9.0</v>
      </c>
      <c r="AA27" s="1033" t="s">
        <v>193</v>
      </c>
      <c r="AB27" s="905">
        <v>9.0</v>
      </c>
      <c r="AC27" s="971"/>
      <c r="AD27" s="971"/>
      <c r="AE27" s="898" t="s">
        <v>193</v>
      </c>
      <c r="AF27" s="905">
        <v>9.0</v>
      </c>
      <c r="AG27" s="905">
        <v>9.0</v>
      </c>
      <c r="AH27" s="905">
        <v>9.0</v>
      </c>
      <c r="AI27" s="905">
        <v>9.0</v>
      </c>
      <c r="AJ27" s="404">
        <f t="shared" si="1"/>
        <v>12</v>
      </c>
      <c r="AK27" s="1030">
        <v>1.0</v>
      </c>
    </row>
    <row r="28" ht="15.0" customHeight="1">
      <c r="A28" s="19">
        <v>26.0</v>
      </c>
      <c r="B28" s="1148" t="s">
        <v>37</v>
      </c>
      <c r="C28" s="32"/>
      <c r="D28" s="863" t="s">
        <v>792</v>
      </c>
      <c r="E28" s="971"/>
      <c r="F28" s="905">
        <v>9.0</v>
      </c>
      <c r="G28" s="905">
        <v>9.0</v>
      </c>
      <c r="H28" s="898">
        <v>12.0</v>
      </c>
      <c r="I28" s="971"/>
      <c r="J28" s="905"/>
      <c r="K28" s="905">
        <v>9.0</v>
      </c>
      <c r="L28" s="898">
        <v>12.0</v>
      </c>
      <c r="M28" s="905">
        <v>9.0</v>
      </c>
      <c r="N28" s="905">
        <v>9.0</v>
      </c>
      <c r="O28" s="971"/>
      <c r="P28" s="971"/>
      <c r="Q28" s="898">
        <v>12.0</v>
      </c>
      <c r="R28" s="905">
        <v>9.0</v>
      </c>
      <c r="S28" s="905">
        <v>9.0</v>
      </c>
      <c r="T28" s="905">
        <v>9.0</v>
      </c>
      <c r="U28" s="905">
        <v>9.0</v>
      </c>
      <c r="V28" s="971"/>
      <c r="W28" s="971"/>
      <c r="X28" s="905">
        <v>9.0</v>
      </c>
      <c r="Y28" s="905">
        <v>9.0</v>
      </c>
      <c r="Z28" s="905">
        <v>9.0</v>
      </c>
      <c r="AA28" s="898">
        <v>12.0</v>
      </c>
      <c r="AB28" s="905">
        <v>9.0</v>
      </c>
      <c r="AC28" s="971"/>
      <c r="AD28" s="971"/>
      <c r="AE28" s="978"/>
      <c r="AF28" s="978"/>
      <c r="AG28" s="978"/>
      <c r="AH28" s="978"/>
      <c r="AI28" s="978"/>
      <c r="AJ28" s="404">
        <f t="shared" si="1"/>
        <v>17</v>
      </c>
      <c r="AK28" s="1030">
        <v>1.0</v>
      </c>
    </row>
    <row r="29" ht="15.0" customHeight="1">
      <c r="A29" s="19">
        <v>27.0</v>
      </c>
      <c r="B29" s="1489" t="s">
        <v>993</v>
      </c>
      <c r="C29" s="32"/>
      <c r="D29" s="930"/>
      <c r="E29" s="971"/>
      <c r="F29" s="905">
        <v>9.0</v>
      </c>
      <c r="G29" s="905">
        <v>9.0</v>
      </c>
      <c r="H29" s="971"/>
      <c r="I29" s="971"/>
      <c r="J29" s="905">
        <v>9.0</v>
      </c>
      <c r="K29" s="905">
        <v>9.0</v>
      </c>
      <c r="L29" s="905">
        <v>9.0</v>
      </c>
      <c r="M29" s="905">
        <v>9.0</v>
      </c>
      <c r="N29" s="905">
        <v>9.0</v>
      </c>
      <c r="O29" s="971"/>
      <c r="P29" s="971"/>
      <c r="Q29" s="905">
        <v>9.0</v>
      </c>
      <c r="R29" s="905">
        <v>9.0</v>
      </c>
      <c r="S29" s="905">
        <v>9.0</v>
      </c>
      <c r="T29" s="905">
        <v>9.0</v>
      </c>
      <c r="U29" s="905">
        <v>9.0</v>
      </c>
      <c r="V29" s="971"/>
      <c r="W29" s="971"/>
      <c r="X29" s="905">
        <v>9.0</v>
      </c>
      <c r="Y29" s="905">
        <v>9.0</v>
      </c>
      <c r="Z29" s="905">
        <v>9.0</v>
      </c>
      <c r="AA29" s="905">
        <v>9.0</v>
      </c>
      <c r="AB29" s="905">
        <v>9.0</v>
      </c>
      <c r="AC29" s="971">
        <v>9.0</v>
      </c>
      <c r="AD29" s="971"/>
      <c r="AE29" s="905"/>
      <c r="AF29" s="905">
        <v>9.0</v>
      </c>
      <c r="AG29" s="898">
        <v>12.0</v>
      </c>
      <c r="AH29" s="905">
        <v>9.0</v>
      </c>
      <c r="AI29" s="905">
        <v>9.0</v>
      </c>
      <c r="AJ29" s="404">
        <f t="shared" si="1"/>
        <v>22</v>
      </c>
      <c r="AK29" s="1030">
        <v>0.0</v>
      </c>
    </row>
    <row r="30" ht="15.75" customHeight="1">
      <c r="A30" s="19">
        <v>28.0</v>
      </c>
      <c r="B30" s="1489" t="s">
        <v>994</v>
      </c>
      <c r="C30" s="32"/>
      <c r="D30" s="930"/>
      <c r="E30" s="971"/>
      <c r="F30" s="905"/>
      <c r="G30" s="905"/>
      <c r="H30" s="971"/>
      <c r="I30" s="971"/>
      <c r="J30" s="905"/>
      <c r="K30" s="905">
        <v>9.0</v>
      </c>
      <c r="L30" s="905">
        <v>9.0</v>
      </c>
      <c r="M30" s="905">
        <v>9.0</v>
      </c>
      <c r="N30" s="905">
        <v>9.0</v>
      </c>
      <c r="O30" s="971"/>
      <c r="P30" s="971"/>
      <c r="Q30" s="46"/>
      <c r="R30" s="1045"/>
      <c r="S30" s="905">
        <v>9.0</v>
      </c>
      <c r="T30" s="1490">
        <v>9.0</v>
      </c>
      <c r="U30" s="905">
        <v>9.0</v>
      </c>
      <c r="V30" s="971"/>
      <c r="W30" s="971"/>
      <c r="X30" s="354"/>
      <c r="Y30" s="905">
        <v>9.0</v>
      </c>
      <c r="Z30" s="905">
        <v>9.0</v>
      </c>
      <c r="AA30" s="905">
        <v>9.0</v>
      </c>
      <c r="AB30" s="905">
        <v>9.0</v>
      </c>
      <c r="AC30" s="971"/>
      <c r="AD30" s="971">
        <v>9.0</v>
      </c>
      <c r="AE30" s="905">
        <v>9.0</v>
      </c>
      <c r="AF30" s="1277">
        <v>9.0</v>
      </c>
      <c r="AG30" s="905">
        <v>9.0</v>
      </c>
      <c r="AH30" s="898">
        <v>12.0</v>
      </c>
      <c r="AI30" s="905">
        <v>9.0</v>
      </c>
      <c r="AJ30" s="404">
        <f t="shared" si="1"/>
        <v>17</v>
      </c>
      <c r="AK30" s="1030">
        <v>0.0</v>
      </c>
    </row>
    <row r="31" ht="15.75" customHeight="1">
      <c r="A31" s="19">
        <v>29.0</v>
      </c>
      <c r="B31" s="1469" t="s">
        <v>875</v>
      </c>
      <c r="C31" s="32"/>
      <c r="D31" s="930"/>
      <c r="E31" s="971"/>
      <c r="F31" s="905"/>
      <c r="G31" s="905"/>
      <c r="H31" s="971"/>
      <c r="I31" s="971"/>
      <c r="J31" s="905"/>
      <c r="K31" s="905"/>
      <c r="L31" s="905"/>
      <c r="M31" s="905"/>
      <c r="N31" s="905"/>
      <c r="O31" s="971"/>
      <c r="P31" s="971"/>
      <c r="Q31" s="905"/>
      <c r="R31" s="905"/>
      <c r="S31" s="905"/>
      <c r="T31" s="905"/>
      <c r="U31" s="905"/>
      <c r="V31" s="971"/>
      <c r="W31" s="971"/>
      <c r="X31" s="905"/>
      <c r="Y31" s="905"/>
      <c r="Z31" s="905"/>
      <c r="AA31" s="905"/>
      <c r="AB31" s="905"/>
      <c r="AC31" s="971"/>
      <c r="AD31" s="971"/>
      <c r="AE31" s="905"/>
      <c r="AF31" s="905"/>
      <c r="AG31" s="905"/>
      <c r="AH31" s="905"/>
      <c r="AI31" s="905"/>
      <c r="AJ31" s="404">
        <f t="shared" si="1"/>
        <v>0</v>
      </c>
      <c r="AK31" s="1030">
        <v>0.0</v>
      </c>
    </row>
    <row r="32" ht="14.25" customHeight="1">
      <c r="A32" s="19">
        <v>30.0</v>
      </c>
      <c r="B32" s="1469" t="s">
        <v>875</v>
      </c>
      <c r="C32" s="71"/>
      <c r="D32" s="930"/>
      <c r="E32" s="971"/>
      <c r="F32" s="905"/>
      <c r="G32" s="905"/>
      <c r="H32" s="971"/>
      <c r="I32" s="971"/>
      <c r="J32" s="905"/>
      <c r="K32" s="905"/>
      <c r="L32" s="905"/>
      <c r="M32" s="905"/>
      <c r="N32" s="905"/>
      <c r="O32" s="971"/>
      <c r="P32" s="971"/>
      <c r="Q32" s="905"/>
      <c r="R32" s="905"/>
      <c r="S32" s="905"/>
      <c r="T32" s="905"/>
      <c r="U32" s="905"/>
      <c r="V32" s="971"/>
      <c r="W32" s="971"/>
      <c r="X32" s="905"/>
      <c r="Y32" s="905"/>
      <c r="Z32" s="905"/>
      <c r="AA32" s="905"/>
      <c r="AB32" s="905"/>
      <c r="AC32" s="971"/>
      <c r="AD32" s="971"/>
      <c r="AE32" s="905"/>
      <c r="AF32" s="905"/>
      <c r="AG32" s="905"/>
      <c r="AH32" s="905"/>
      <c r="AI32" s="905"/>
      <c r="AJ32" s="404">
        <f t="shared" si="1"/>
        <v>0</v>
      </c>
      <c r="AK32" s="1030">
        <v>0.0</v>
      </c>
    </row>
    <row r="33" ht="15.75" customHeight="1">
      <c r="A33" s="260"/>
      <c r="B33" s="423"/>
      <c r="C33" s="112"/>
      <c r="D33" s="1311" t="s">
        <v>844</v>
      </c>
      <c r="E33" s="1311">
        <f t="shared" ref="E33:AI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</f>
        <v>3</v>
      </c>
      <c r="F33" s="1311">
        <f t="shared" si="2"/>
        <v>17</v>
      </c>
      <c r="G33" s="1311">
        <f t="shared" si="2"/>
        <v>15</v>
      </c>
      <c r="H33" s="1311">
        <f t="shared" si="2"/>
        <v>3</v>
      </c>
      <c r="I33" s="1311">
        <f t="shared" si="2"/>
        <v>3</v>
      </c>
      <c r="J33" s="1311">
        <f t="shared" si="2"/>
        <v>17</v>
      </c>
      <c r="K33" s="1311">
        <f t="shared" si="2"/>
        <v>20</v>
      </c>
      <c r="L33" s="1311">
        <f t="shared" si="2"/>
        <v>18</v>
      </c>
      <c r="M33" s="1311">
        <f t="shared" si="2"/>
        <v>18</v>
      </c>
      <c r="N33" s="1311">
        <f t="shared" si="2"/>
        <v>15</v>
      </c>
      <c r="O33" s="1311">
        <f t="shared" si="2"/>
        <v>4</v>
      </c>
      <c r="P33" s="1311">
        <f t="shared" si="2"/>
        <v>3</v>
      </c>
      <c r="Q33" s="1311">
        <f t="shared" si="2"/>
        <v>15</v>
      </c>
      <c r="R33" s="1311">
        <f t="shared" si="2"/>
        <v>19</v>
      </c>
      <c r="S33" s="1311">
        <f t="shared" si="2"/>
        <v>17</v>
      </c>
      <c r="T33" s="1311">
        <f t="shared" si="2"/>
        <v>17</v>
      </c>
      <c r="U33" s="1311">
        <f t="shared" si="2"/>
        <v>16</v>
      </c>
      <c r="V33" s="1311">
        <f t="shared" si="2"/>
        <v>4</v>
      </c>
      <c r="W33" s="1311">
        <f t="shared" si="2"/>
        <v>3</v>
      </c>
      <c r="X33" s="1311">
        <f t="shared" si="2"/>
        <v>16</v>
      </c>
      <c r="Y33" s="1311">
        <f t="shared" si="2"/>
        <v>17</v>
      </c>
      <c r="Z33" s="1311">
        <f t="shared" si="2"/>
        <v>18</v>
      </c>
      <c r="AA33" s="1311">
        <f t="shared" si="2"/>
        <v>16</v>
      </c>
      <c r="AB33" s="1311">
        <f t="shared" si="2"/>
        <v>17</v>
      </c>
      <c r="AC33" s="1311">
        <f t="shared" si="2"/>
        <v>4</v>
      </c>
      <c r="AD33" s="1311">
        <f t="shared" si="2"/>
        <v>3</v>
      </c>
      <c r="AE33" s="1311">
        <f t="shared" si="2"/>
        <v>16</v>
      </c>
      <c r="AF33" s="1311">
        <f t="shared" si="2"/>
        <v>17</v>
      </c>
      <c r="AG33" s="1311">
        <f t="shared" si="2"/>
        <v>16</v>
      </c>
      <c r="AH33" s="1311">
        <f t="shared" si="2"/>
        <v>17</v>
      </c>
      <c r="AI33" s="1311">
        <f t="shared" si="2"/>
        <v>17</v>
      </c>
      <c r="AJ33" s="1075"/>
      <c r="AK33" s="1452">
        <f>SUM(AK3:AK30)</f>
        <v>26</v>
      </c>
    </row>
    <row r="34" ht="15.75" customHeight="1">
      <c r="A34" s="260"/>
      <c r="B34" s="423"/>
      <c r="C34" s="112"/>
      <c r="D34" s="1311" t="s">
        <v>845</v>
      </c>
      <c r="E34" s="1311">
        <f t="shared" ref="E34:AI34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</f>
        <v>3</v>
      </c>
      <c r="F34" s="1311">
        <f t="shared" si="3"/>
        <v>4</v>
      </c>
      <c r="G34" s="1311">
        <f t="shared" si="3"/>
        <v>4</v>
      </c>
      <c r="H34" s="1311">
        <f t="shared" si="3"/>
        <v>3</v>
      </c>
      <c r="I34" s="1311">
        <f t="shared" si="3"/>
        <v>2</v>
      </c>
      <c r="J34" s="1311">
        <f t="shared" si="3"/>
        <v>4</v>
      </c>
      <c r="K34" s="1311">
        <f t="shared" si="3"/>
        <v>4</v>
      </c>
      <c r="L34" s="1311">
        <f t="shared" si="3"/>
        <v>5</v>
      </c>
      <c r="M34" s="1311">
        <f t="shared" si="3"/>
        <v>4</v>
      </c>
      <c r="N34" s="1311">
        <f t="shared" si="3"/>
        <v>5</v>
      </c>
      <c r="O34" s="1311">
        <f t="shared" si="3"/>
        <v>3</v>
      </c>
      <c r="P34" s="1311">
        <f t="shared" si="3"/>
        <v>2</v>
      </c>
      <c r="Q34" s="1311">
        <f t="shared" si="3"/>
        <v>5</v>
      </c>
      <c r="R34" s="1311">
        <f t="shared" si="3"/>
        <v>4</v>
      </c>
      <c r="S34" s="1311">
        <f t="shared" si="3"/>
        <v>4</v>
      </c>
      <c r="T34" s="1311">
        <f t="shared" si="3"/>
        <v>3</v>
      </c>
      <c r="U34" s="1311">
        <f t="shared" si="3"/>
        <v>2</v>
      </c>
      <c r="V34" s="1311">
        <f t="shared" si="3"/>
        <v>3</v>
      </c>
      <c r="W34" s="1311">
        <f t="shared" si="3"/>
        <v>2</v>
      </c>
      <c r="X34" s="1311">
        <f t="shared" si="3"/>
        <v>4</v>
      </c>
      <c r="Y34" s="1311">
        <f t="shared" si="3"/>
        <v>4</v>
      </c>
      <c r="Z34" s="1311">
        <f t="shared" si="3"/>
        <v>4</v>
      </c>
      <c r="AA34" s="1311">
        <f t="shared" si="3"/>
        <v>4</v>
      </c>
      <c r="AB34" s="1311">
        <f t="shared" si="3"/>
        <v>4</v>
      </c>
      <c r="AC34" s="1311">
        <f t="shared" si="3"/>
        <v>3</v>
      </c>
      <c r="AD34" s="1311">
        <f t="shared" si="3"/>
        <v>2</v>
      </c>
      <c r="AE34" s="1311">
        <f t="shared" si="3"/>
        <v>3</v>
      </c>
      <c r="AF34" s="1311">
        <f t="shared" si="3"/>
        <v>4</v>
      </c>
      <c r="AG34" s="1311">
        <f t="shared" si="3"/>
        <v>3</v>
      </c>
      <c r="AH34" s="1311">
        <f t="shared" si="3"/>
        <v>5</v>
      </c>
      <c r="AI34" s="1311">
        <f t="shared" si="3"/>
        <v>5</v>
      </c>
      <c r="AJ34" s="1075"/>
      <c r="AK34" s="257"/>
    </row>
    <row r="35" ht="15.75" customHeight="1">
      <c r="A35" s="260"/>
      <c r="B35" s="1470" t="s">
        <v>947</v>
      </c>
      <c r="C35" s="112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257"/>
    </row>
    <row r="36" ht="15.75" customHeight="1">
      <c r="A36" s="819">
        <v>1.0</v>
      </c>
      <c r="B36" s="1316" t="s">
        <v>884</v>
      </c>
      <c r="C36" s="1317" t="s">
        <v>736</v>
      </c>
      <c r="D36" s="930" t="s">
        <v>974</v>
      </c>
      <c r="E36" s="971"/>
      <c r="F36" s="1318">
        <v>24.0</v>
      </c>
      <c r="G36" s="1318">
        <v>24.0</v>
      </c>
      <c r="H36" s="971"/>
      <c r="I36" s="971"/>
      <c r="J36" s="1318">
        <v>24.0</v>
      </c>
      <c r="K36" s="1318">
        <v>24.0</v>
      </c>
      <c r="L36" s="1031"/>
      <c r="M36" s="905"/>
      <c r="N36" s="1318">
        <v>24.0</v>
      </c>
      <c r="O36" s="1318">
        <v>24.0</v>
      </c>
      <c r="P36" s="971"/>
      <c r="Q36" s="905"/>
      <c r="R36" s="1318">
        <v>24.0</v>
      </c>
      <c r="S36" s="1318">
        <v>24.0</v>
      </c>
      <c r="T36" s="905"/>
      <c r="U36" s="905"/>
      <c r="V36" s="1318">
        <v>24.0</v>
      </c>
      <c r="W36" s="1318">
        <v>24.0</v>
      </c>
      <c r="X36" s="905"/>
      <c r="Y36" s="905"/>
      <c r="Z36" s="1318">
        <v>24.0</v>
      </c>
      <c r="AA36" s="1318">
        <v>24.0</v>
      </c>
      <c r="AB36" s="905"/>
      <c r="AC36" s="971"/>
      <c r="AD36" s="1318">
        <v>24.0</v>
      </c>
      <c r="AE36" s="1318">
        <v>24.0</v>
      </c>
      <c r="AF36" s="905"/>
      <c r="AG36" s="905"/>
      <c r="AH36" s="1318">
        <v>24.0</v>
      </c>
      <c r="AI36" s="1318">
        <v>24.0</v>
      </c>
      <c r="AJ36" s="404">
        <f t="shared" ref="AJ36:AJ38" si="4">COUNT(E36:AI36)</f>
        <v>16</v>
      </c>
      <c r="AK36" s="257"/>
    </row>
    <row r="37" ht="15.75" customHeight="1">
      <c r="A37" s="819">
        <v>2.0</v>
      </c>
      <c r="B37" s="1401" t="s">
        <v>883</v>
      </c>
      <c r="C37" s="32"/>
      <c r="D37" s="930" t="s">
        <v>792</v>
      </c>
      <c r="E37" s="1318">
        <v>24.0</v>
      </c>
      <c r="F37" s="905"/>
      <c r="G37" s="905"/>
      <c r="H37" s="1318">
        <v>24.0</v>
      </c>
      <c r="I37" s="1318">
        <v>24.0</v>
      </c>
      <c r="J37" s="1031"/>
      <c r="K37" s="905"/>
      <c r="L37" s="1318">
        <v>24.0</v>
      </c>
      <c r="M37" s="1318">
        <v>24.0</v>
      </c>
      <c r="N37" s="905"/>
      <c r="O37" s="971"/>
      <c r="P37" s="1318">
        <v>24.0</v>
      </c>
      <c r="Q37" s="1318">
        <v>24.0</v>
      </c>
      <c r="R37" s="905"/>
      <c r="S37" s="1031"/>
      <c r="T37" s="1318">
        <v>24.0</v>
      </c>
      <c r="U37" s="1318">
        <v>24.0</v>
      </c>
      <c r="V37" s="971"/>
      <c r="W37" s="971"/>
      <c r="X37" s="1318">
        <v>24.0</v>
      </c>
      <c r="Y37" s="1318">
        <v>24.0</v>
      </c>
      <c r="Z37" s="905"/>
      <c r="AA37" s="905"/>
      <c r="AB37" s="1318">
        <v>24.0</v>
      </c>
      <c r="AC37" s="1318">
        <v>24.0</v>
      </c>
      <c r="AD37" s="971"/>
      <c r="AE37" s="905"/>
      <c r="AF37" s="1318">
        <v>24.0</v>
      </c>
      <c r="AG37" s="1318">
        <v>24.0</v>
      </c>
      <c r="AH37" s="905"/>
      <c r="AI37" s="905"/>
      <c r="AJ37" s="404">
        <f t="shared" si="4"/>
        <v>15</v>
      </c>
      <c r="AK37" s="257"/>
    </row>
    <row r="38" ht="15.75" customHeight="1">
      <c r="A38" s="819">
        <v>3.0</v>
      </c>
      <c r="B38" s="1402" t="s">
        <v>948</v>
      </c>
      <c r="C38" s="32"/>
      <c r="D38" s="930" t="s">
        <v>792</v>
      </c>
      <c r="E38" s="971"/>
      <c r="F38" s="905">
        <v>9.0</v>
      </c>
      <c r="G38" s="905">
        <v>9.0</v>
      </c>
      <c r="H38" s="971"/>
      <c r="I38" s="971"/>
      <c r="J38" s="905">
        <v>9.0</v>
      </c>
      <c r="K38" s="905">
        <v>9.0</v>
      </c>
      <c r="L38" s="905">
        <v>9.0</v>
      </c>
      <c r="M38" s="905">
        <v>9.0</v>
      </c>
      <c r="N38" s="905">
        <v>9.0</v>
      </c>
      <c r="O38" s="971"/>
      <c r="P38" s="971"/>
      <c r="Q38" s="905">
        <v>9.0</v>
      </c>
      <c r="R38" s="905">
        <v>9.0</v>
      </c>
      <c r="S38" s="905">
        <v>9.0</v>
      </c>
      <c r="T38" s="905">
        <v>9.0</v>
      </c>
      <c r="U38" s="905">
        <v>9.0</v>
      </c>
      <c r="V38" s="971"/>
      <c r="W38" s="971"/>
      <c r="X38" s="905">
        <v>9.0</v>
      </c>
      <c r="Y38" s="905">
        <v>9.0</v>
      </c>
      <c r="Z38" s="905">
        <v>9.0</v>
      </c>
      <c r="AA38" s="905">
        <v>9.0</v>
      </c>
      <c r="AB38" s="905">
        <v>9.0</v>
      </c>
      <c r="AC38" s="971"/>
      <c r="AD38" s="971"/>
      <c r="AE38" s="905">
        <v>9.0</v>
      </c>
      <c r="AF38" s="905">
        <v>9.0</v>
      </c>
      <c r="AG38" s="905">
        <v>9.0</v>
      </c>
      <c r="AH38" s="905">
        <v>9.0</v>
      </c>
      <c r="AI38" s="905">
        <v>9.0</v>
      </c>
      <c r="AJ38" s="404">
        <f t="shared" si="4"/>
        <v>22</v>
      </c>
      <c r="AK38" s="257"/>
    </row>
    <row r="39" ht="15.75" customHeight="1">
      <c r="A39" s="1403"/>
      <c r="B39" s="1404" t="s">
        <v>978</v>
      </c>
      <c r="C39" s="32"/>
      <c r="D39" s="1016"/>
      <c r="E39" s="1270"/>
      <c r="F39" s="1270"/>
      <c r="G39" s="1270"/>
      <c r="H39" s="1270"/>
      <c r="I39" s="1270"/>
      <c r="J39" s="1270"/>
      <c r="K39" s="1270"/>
      <c r="L39" s="1270"/>
      <c r="M39" s="1270"/>
      <c r="N39" s="1270"/>
      <c r="O39" s="1270"/>
      <c r="P39" s="1270"/>
      <c r="Q39" s="1270"/>
      <c r="R39" s="1270"/>
      <c r="S39" s="1270"/>
      <c r="T39" s="1270"/>
      <c r="U39" s="1270"/>
      <c r="V39" s="1270"/>
      <c r="W39" s="1270"/>
      <c r="X39" s="1270"/>
      <c r="Y39" s="1270"/>
      <c r="Z39" s="1270"/>
      <c r="AA39" s="1270"/>
      <c r="AB39" s="1270"/>
      <c r="AC39" s="1270"/>
      <c r="AD39" s="1270"/>
      <c r="AE39" s="1270"/>
      <c r="AF39" s="1270"/>
      <c r="AG39" s="1270"/>
      <c r="AH39" s="1270"/>
      <c r="AI39" s="1270"/>
      <c r="AJ39" s="257"/>
      <c r="AK39" s="257"/>
    </row>
    <row r="40" ht="15.75" customHeight="1">
      <c r="A40" s="819">
        <v>1.0</v>
      </c>
      <c r="B40" s="1316" t="s">
        <v>950</v>
      </c>
      <c r="C40" s="32"/>
      <c r="D40" s="930"/>
      <c r="E40" s="971">
        <v>9.0</v>
      </c>
      <c r="F40" s="905">
        <v>9.0</v>
      </c>
      <c r="G40" s="905">
        <v>9.0</v>
      </c>
      <c r="H40" s="971"/>
      <c r="I40" s="971">
        <v>9.0</v>
      </c>
      <c r="J40" s="905">
        <v>9.0</v>
      </c>
      <c r="K40" s="905">
        <v>9.0</v>
      </c>
      <c r="L40" s="905">
        <v>9.0</v>
      </c>
      <c r="M40" s="905">
        <v>9.0</v>
      </c>
      <c r="N40" s="905">
        <v>9.0</v>
      </c>
      <c r="O40" s="971"/>
      <c r="P40" s="971"/>
      <c r="Q40" s="905">
        <v>9.0</v>
      </c>
      <c r="R40" s="905">
        <v>9.0</v>
      </c>
      <c r="S40" s="905">
        <v>9.0</v>
      </c>
      <c r="T40" s="905">
        <v>9.0</v>
      </c>
      <c r="U40" s="905">
        <v>9.0</v>
      </c>
      <c r="V40" s="971"/>
      <c r="W40" s="971"/>
      <c r="X40" s="905">
        <v>9.0</v>
      </c>
      <c r="Y40" s="905">
        <v>9.0</v>
      </c>
      <c r="Z40" s="905">
        <v>9.0</v>
      </c>
      <c r="AA40" s="905">
        <v>9.0</v>
      </c>
      <c r="AB40" s="905">
        <v>9.0</v>
      </c>
      <c r="AC40" s="971">
        <v>9.0</v>
      </c>
      <c r="AD40" s="971">
        <v>9.0</v>
      </c>
      <c r="AE40" s="905">
        <v>9.0</v>
      </c>
      <c r="AF40" s="905">
        <v>9.0</v>
      </c>
      <c r="AG40" s="905">
        <v>9.0</v>
      </c>
      <c r="AH40" s="905">
        <v>9.0</v>
      </c>
      <c r="AI40" s="905">
        <v>9.0</v>
      </c>
      <c r="AJ40" s="404">
        <f t="shared" ref="AJ40:AJ42" si="5">COUNT(E40:AI40)</f>
        <v>26</v>
      </c>
      <c r="AK40" s="257"/>
    </row>
    <row r="41" ht="15.75" customHeight="1">
      <c r="A41" s="819">
        <v>2.0</v>
      </c>
      <c r="B41" s="829" t="s">
        <v>951</v>
      </c>
      <c r="C41" s="32"/>
      <c r="D41" s="930"/>
      <c r="E41" s="971">
        <v>9.0</v>
      </c>
      <c r="F41" s="905">
        <v>9.0</v>
      </c>
      <c r="G41" s="905">
        <v>9.0</v>
      </c>
      <c r="H41" s="971">
        <v>9.0</v>
      </c>
      <c r="I41" s="971"/>
      <c r="J41" s="905">
        <v>9.0</v>
      </c>
      <c r="K41" s="905">
        <v>9.0</v>
      </c>
      <c r="L41" s="905">
        <v>9.0</v>
      </c>
      <c r="M41" s="905">
        <v>9.0</v>
      </c>
      <c r="N41" s="905">
        <v>9.0</v>
      </c>
      <c r="O41" s="971">
        <v>9.0</v>
      </c>
      <c r="P41" s="971">
        <v>9.0</v>
      </c>
      <c r="Q41" s="905">
        <v>9.0</v>
      </c>
      <c r="R41" s="905">
        <v>9.0</v>
      </c>
      <c r="S41" s="905">
        <v>9.0</v>
      </c>
      <c r="T41" s="905">
        <v>9.0</v>
      </c>
      <c r="U41" s="905">
        <v>9.0</v>
      </c>
      <c r="V41" s="971">
        <v>9.0</v>
      </c>
      <c r="W41" s="971">
        <v>9.0</v>
      </c>
      <c r="X41" s="905">
        <v>9.0</v>
      </c>
      <c r="Y41" s="905">
        <v>9.0</v>
      </c>
      <c r="Z41" s="905">
        <v>9.0</v>
      </c>
      <c r="AA41" s="905">
        <v>9.0</v>
      </c>
      <c r="AB41" s="905">
        <v>9.0</v>
      </c>
      <c r="AC41" s="971"/>
      <c r="AD41" s="971"/>
      <c r="AE41" s="905">
        <v>9.0</v>
      </c>
      <c r="AF41" s="905">
        <v>9.0</v>
      </c>
      <c r="AG41" s="905">
        <v>9.0</v>
      </c>
      <c r="AH41" s="905">
        <v>9.0</v>
      </c>
      <c r="AI41" s="905">
        <v>9.0</v>
      </c>
      <c r="AJ41" s="404">
        <f t="shared" si="5"/>
        <v>28</v>
      </c>
      <c r="AK41" s="257"/>
    </row>
    <row r="42" ht="15.75" customHeight="1">
      <c r="A42" s="819">
        <v>3.0</v>
      </c>
      <c r="B42" s="829" t="s">
        <v>979</v>
      </c>
      <c r="C42" s="71"/>
      <c r="D42" s="930"/>
      <c r="E42" s="971"/>
      <c r="F42" s="905">
        <v>9.0</v>
      </c>
      <c r="G42" s="905">
        <v>9.0</v>
      </c>
      <c r="H42" s="971"/>
      <c r="I42" s="971"/>
      <c r="J42" s="905">
        <v>9.0</v>
      </c>
      <c r="K42" s="905">
        <v>9.0</v>
      </c>
      <c r="L42" s="905">
        <v>9.0</v>
      </c>
      <c r="M42" s="905">
        <v>9.0</v>
      </c>
      <c r="N42" s="905">
        <v>9.0</v>
      </c>
      <c r="O42" s="971"/>
      <c r="P42" s="971"/>
      <c r="Q42" s="905">
        <v>9.0</v>
      </c>
      <c r="R42" s="905">
        <v>9.0</v>
      </c>
      <c r="S42" s="905">
        <v>9.0</v>
      </c>
      <c r="T42" s="905">
        <v>9.0</v>
      </c>
      <c r="U42" s="905">
        <v>9.0</v>
      </c>
      <c r="V42" s="971"/>
      <c r="W42" s="971"/>
      <c r="X42" s="905">
        <v>9.0</v>
      </c>
      <c r="Y42" s="905">
        <v>9.0</v>
      </c>
      <c r="Z42" s="905">
        <v>9.0</v>
      </c>
      <c r="AA42" s="905">
        <v>9.0</v>
      </c>
      <c r="AB42" s="905">
        <v>9.0</v>
      </c>
      <c r="AC42" s="971"/>
      <c r="AD42" s="971"/>
      <c r="AE42" s="905">
        <v>9.0</v>
      </c>
      <c r="AF42" s="905">
        <v>9.0</v>
      </c>
      <c r="AG42" s="905">
        <v>9.0</v>
      </c>
      <c r="AH42" s="905">
        <v>9.0</v>
      </c>
      <c r="AI42" s="905">
        <v>9.0</v>
      </c>
      <c r="AJ42" s="404">
        <f t="shared" si="5"/>
        <v>22</v>
      </c>
      <c r="AK42" s="257"/>
    </row>
    <row r="43" ht="15.75" customHeight="1">
      <c r="A43" s="1072"/>
      <c r="B43" s="1320"/>
      <c r="C43" s="1016"/>
      <c r="D43" s="1075"/>
      <c r="E43" s="1075"/>
      <c r="F43" s="1075"/>
      <c r="G43" s="1075"/>
      <c r="H43" s="1075"/>
      <c r="I43" s="1075"/>
      <c r="J43" s="1075"/>
      <c r="K43" s="1075"/>
      <c r="L43" s="1075"/>
      <c r="M43" s="1075"/>
      <c r="N43" s="1075"/>
      <c r="O43" s="1075"/>
      <c r="P43" s="1075"/>
      <c r="Q43" s="1075"/>
      <c r="R43" s="1075"/>
      <c r="S43" s="1075"/>
      <c r="T43" s="1075"/>
      <c r="U43" s="1075"/>
      <c r="V43" s="1075"/>
      <c r="W43" s="1075"/>
      <c r="X43" s="1075"/>
      <c r="Y43" s="1075"/>
      <c r="Z43" s="1075"/>
      <c r="AA43" s="1075"/>
      <c r="AB43" s="1075"/>
      <c r="AC43" s="1075"/>
      <c r="AD43" s="1075"/>
      <c r="AE43" s="1075"/>
      <c r="AF43" s="1075"/>
      <c r="AG43" s="1075"/>
      <c r="AH43" s="1075"/>
      <c r="AI43" s="1075"/>
      <c r="AJ43" s="1075"/>
      <c r="AK43" s="257"/>
    </row>
    <row r="44" ht="15.75" hidden="1" customHeight="1">
      <c r="A44" s="260"/>
      <c r="B44" s="423"/>
      <c r="C44" s="112"/>
      <c r="D44" s="1150" t="s">
        <v>925</v>
      </c>
      <c r="E44" s="1150" t="str">
        <f t="shared" ref="E44:AH44" si="6">if(E75=9,+1,+0)+if(E76=9,+1,+0)+if(E77=9,+1,+0)+if(E78=9,+1,+0)+if(E79=9,+1,+0)+if(E81=9,1,+0)+if(E82=9,+1,+0)+if(E83=9,+1,+0)+if(E89=9,+1,+0)+if(E90=9,+1,+0)+if(E93=9,+1,+0)+if(E94=9,+1,+0)+if(E85=9,+1,+0)+if(E86=9,+1,+0)+if(E87=9,+1,+0)+if(E99=9,+1,+0)+if(E100=9,+1,+0)+if(E101=9,+1,+0)+if(E102=9,+1,+0)+if(E103=9,+1,+0)+if(E104=9,+1,+0)+if(E105=9,+1,+0)+if(E106=9,+1,+0)+if(E96=9,+1,+0)+if(#REF!=9,+1,+0)+if(E107=9,+1,+0)+if(E109=9,+1,+0)+if(E110=9,+1,+0)+if(E111=9,+1,+0)+if(E112=9,+1,+0)+if(E113=9,+1,+0)+if(E114=9,+1,+0)</f>
        <v>#REF!</v>
      </c>
      <c r="F44" s="1150" t="str">
        <f t="shared" si="6"/>
        <v>#REF!</v>
      </c>
      <c r="G44" s="1150" t="str">
        <f t="shared" si="6"/>
        <v>#REF!</v>
      </c>
      <c r="H44" s="1150" t="str">
        <f t="shared" si="6"/>
        <v>#REF!</v>
      </c>
      <c r="I44" s="1150" t="str">
        <f t="shared" si="6"/>
        <v>#REF!</v>
      </c>
      <c r="J44" s="1150" t="str">
        <f t="shared" si="6"/>
        <v>#REF!</v>
      </c>
      <c r="K44" s="1150" t="str">
        <f t="shared" si="6"/>
        <v>#REF!</v>
      </c>
      <c r="L44" s="1150" t="str">
        <f t="shared" si="6"/>
        <v>#REF!</v>
      </c>
      <c r="M44" s="1150" t="str">
        <f t="shared" si="6"/>
        <v>#REF!</v>
      </c>
      <c r="N44" s="1150" t="str">
        <f t="shared" si="6"/>
        <v>#REF!</v>
      </c>
      <c r="O44" s="1150" t="str">
        <f t="shared" si="6"/>
        <v>#REF!</v>
      </c>
      <c r="P44" s="1150" t="str">
        <f t="shared" si="6"/>
        <v>#REF!</v>
      </c>
      <c r="Q44" s="1150" t="str">
        <f t="shared" si="6"/>
        <v>#REF!</v>
      </c>
      <c r="R44" s="1150" t="str">
        <f t="shared" si="6"/>
        <v>#REF!</v>
      </c>
      <c r="S44" s="1150" t="str">
        <f t="shared" si="6"/>
        <v>#REF!</v>
      </c>
      <c r="T44" s="1150" t="str">
        <f t="shared" si="6"/>
        <v>#REF!</v>
      </c>
      <c r="U44" s="1150" t="str">
        <f t="shared" si="6"/>
        <v>#REF!</v>
      </c>
      <c r="V44" s="1150" t="str">
        <f t="shared" si="6"/>
        <v>#REF!</v>
      </c>
      <c r="W44" s="1150" t="str">
        <f t="shared" si="6"/>
        <v>#REF!</v>
      </c>
      <c r="X44" s="1150" t="str">
        <f t="shared" si="6"/>
        <v>#REF!</v>
      </c>
      <c r="Y44" s="1150" t="str">
        <f t="shared" si="6"/>
        <v>#REF!</v>
      </c>
      <c r="Z44" s="1150" t="str">
        <f t="shared" si="6"/>
        <v>#REF!</v>
      </c>
      <c r="AA44" s="1150" t="str">
        <f t="shared" si="6"/>
        <v>#REF!</v>
      </c>
      <c r="AB44" s="1150" t="str">
        <f t="shared" si="6"/>
        <v>#REF!</v>
      </c>
      <c r="AC44" s="1150" t="str">
        <f t="shared" si="6"/>
        <v>#REF!</v>
      </c>
      <c r="AD44" s="1150" t="str">
        <f t="shared" si="6"/>
        <v>#REF!</v>
      </c>
      <c r="AE44" s="1150" t="str">
        <f t="shared" si="6"/>
        <v>#REF!</v>
      </c>
      <c r="AF44" s="1150" t="str">
        <f t="shared" si="6"/>
        <v>#REF!</v>
      </c>
      <c r="AG44" s="1150" t="str">
        <f t="shared" si="6"/>
        <v>#REF!</v>
      </c>
      <c r="AH44" s="1150" t="str">
        <f t="shared" si="6"/>
        <v>#REF!</v>
      </c>
      <c r="AI44" s="1150" t="str">
        <f>if(AI75=9,+1,+0)+if(AI76=9,+1,+0)+if(AI77=9,+1,+0)+if(AI78=9,+1,+0)+if(AI79=9,+1,+0)+if(#REF!=9,+1,+0)+if(AI81=9,1,+0)+if(AI82=9,+1,+0)+if(AI83=9,+1,+0)+if(AI89=9,+1,+0)+if(AI90=9,+1,+0)+if(AI93=9,+1,+0)+if(AI94=9,+1,+0)+if(AI85=9,+1,+0)+if(AI86=9,+1,+0)+if(AI87=9,+1,+0)+if(AI99=9,+1,+0)+if(AI100=9,+1,+0)+if(AI101=9,+1,+0)+if(AI102=9,+1,+0)+if(AI103=9,+1,+0)+if(AI104=9,+1,+0)+if(AI105=9,+1,+0)+if(AI106=9,+1,+0)+if(AI96=9,+1,+0)+if(#REF!=9,+1,+0)+if(AI107=9,+1,+0)+if(AI109=9,+1,+0)+if(AI110=9,+1,+0)+if(AI111=9,+1,+0)+if(AI112=9,+1,+0)+if(AI113=9,+1,+0)+if(AI114=9,+1,+0)</f>
        <v>#REF!</v>
      </c>
      <c r="AJ44" s="1150"/>
      <c r="AK44" s="257"/>
    </row>
    <row r="45" ht="15.75" hidden="1" customHeight="1">
      <c r="A45" s="260"/>
      <c r="B45" s="423"/>
      <c r="C45" s="112"/>
      <c r="D45" s="1002" t="s">
        <v>926</v>
      </c>
      <c r="E45" s="1002" t="str">
        <f t="shared" ref="E45:AH45" si="7">if(E75=12,+1,+0)+if(E76=12,+1,+0)+if(E77=12,+1,+0)+if(E78=12,+1,+0)+if(E79=12,+1,+0)+if(E81=12,1,+0)+if(E82=12,+1,+0)+if(E83=12,+1,+0)+if(E89=12,+1,+0)+if(E90=12,+1,+0)+if(E93=12,+1,+0)+if(E94=12,+1,+0)+if(E85=12,+1,+0)+if(E86=12,+1,+0)+if(E87=12,+1,+0)+if(E99=12,+1,+0)+if(E100=12,+1,+0)+if(E101=12,+1,+0)+if(E102=12,+1,+0)+if(E103=12,+1,+0)+if(E104=12,+1,+0)+if(E105=12,+1,+0)+if(E106=12,+1,+0)+if(E96=12,+1,+0)+if(#REF!=12,+1,+0)+if(E107=12,+1,+0)+if(E109=12,+1,+0)+if(E110=12,+1,+0)+if(E111=12,+1,+0)+if(E112=12,+1,+0)+if(E113=12,+1,+0)+if(E114=12,+1,+0)</f>
        <v>#REF!</v>
      </c>
      <c r="F45" s="1002" t="str">
        <f t="shared" si="7"/>
        <v>#REF!</v>
      </c>
      <c r="G45" s="1002" t="str">
        <f t="shared" si="7"/>
        <v>#REF!</v>
      </c>
      <c r="H45" s="1002" t="str">
        <f t="shared" si="7"/>
        <v>#REF!</v>
      </c>
      <c r="I45" s="1002" t="str">
        <f t="shared" si="7"/>
        <v>#REF!</v>
      </c>
      <c r="J45" s="1002" t="str">
        <f t="shared" si="7"/>
        <v>#REF!</v>
      </c>
      <c r="K45" s="1002" t="str">
        <f t="shared" si="7"/>
        <v>#REF!</v>
      </c>
      <c r="L45" s="1002" t="str">
        <f t="shared" si="7"/>
        <v>#REF!</v>
      </c>
      <c r="M45" s="1002" t="str">
        <f t="shared" si="7"/>
        <v>#REF!</v>
      </c>
      <c r="N45" s="1002" t="str">
        <f t="shared" si="7"/>
        <v>#REF!</v>
      </c>
      <c r="O45" s="1002" t="str">
        <f t="shared" si="7"/>
        <v>#REF!</v>
      </c>
      <c r="P45" s="1002" t="str">
        <f t="shared" si="7"/>
        <v>#REF!</v>
      </c>
      <c r="Q45" s="1002" t="str">
        <f t="shared" si="7"/>
        <v>#REF!</v>
      </c>
      <c r="R45" s="1002" t="str">
        <f t="shared" si="7"/>
        <v>#REF!</v>
      </c>
      <c r="S45" s="1002" t="str">
        <f t="shared" si="7"/>
        <v>#REF!</v>
      </c>
      <c r="T45" s="1002" t="str">
        <f t="shared" si="7"/>
        <v>#REF!</v>
      </c>
      <c r="U45" s="1002" t="str">
        <f t="shared" si="7"/>
        <v>#REF!</v>
      </c>
      <c r="V45" s="1002" t="str">
        <f t="shared" si="7"/>
        <v>#REF!</v>
      </c>
      <c r="W45" s="1002" t="str">
        <f t="shared" si="7"/>
        <v>#REF!</v>
      </c>
      <c r="X45" s="1002" t="str">
        <f t="shared" si="7"/>
        <v>#REF!</v>
      </c>
      <c r="Y45" s="1002" t="str">
        <f t="shared" si="7"/>
        <v>#REF!</v>
      </c>
      <c r="Z45" s="1002" t="str">
        <f t="shared" si="7"/>
        <v>#REF!</v>
      </c>
      <c r="AA45" s="1002" t="str">
        <f t="shared" si="7"/>
        <v>#REF!</v>
      </c>
      <c r="AB45" s="1002" t="str">
        <f t="shared" si="7"/>
        <v>#REF!</v>
      </c>
      <c r="AC45" s="1002" t="str">
        <f t="shared" si="7"/>
        <v>#REF!</v>
      </c>
      <c r="AD45" s="1002" t="str">
        <f t="shared" si="7"/>
        <v>#REF!</v>
      </c>
      <c r="AE45" s="1002" t="str">
        <f t="shared" si="7"/>
        <v>#REF!</v>
      </c>
      <c r="AF45" s="1002" t="str">
        <f t="shared" si="7"/>
        <v>#REF!</v>
      </c>
      <c r="AG45" s="1002" t="str">
        <f t="shared" si="7"/>
        <v>#REF!</v>
      </c>
      <c r="AH45" s="1002" t="str">
        <f t="shared" si="7"/>
        <v>#REF!</v>
      </c>
      <c r="AI45" s="1002"/>
      <c r="AJ45" s="1002"/>
      <c r="AK45" s="257"/>
    </row>
    <row r="46" ht="29.25" hidden="1" customHeight="1">
      <c r="A46" s="260"/>
      <c r="B46" s="423"/>
      <c r="C46" s="112"/>
      <c r="D46" s="1284" t="s">
        <v>847</v>
      </c>
      <c r="E46" s="1285" t="str">
        <f t="shared" ref="E46:AI46" si="8">E33+E44</f>
        <v>#REF!</v>
      </c>
      <c r="F46" s="1285" t="str">
        <f t="shared" si="8"/>
        <v>#REF!</v>
      </c>
      <c r="G46" s="1285" t="str">
        <f t="shared" si="8"/>
        <v>#REF!</v>
      </c>
      <c r="H46" s="1285" t="str">
        <f t="shared" si="8"/>
        <v>#REF!</v>
      </c>
      <c r="I46" s="1285" t="str">
        <f t="shared" si="8"/>
        <v>#REF!</v>
      </c>
      <c r="J46" s="1285" t="str">
        <f t="shared" si="8"/>
        <v>#REF!</v>
      </c>
      <c r="K46" s="1285" t="str">
        <f t="shared" si="8"/>
        <v>#REF!</v>
      </c>
      <c r="L46" s="1285" t="str">
        <f t="shared" si="8"/>
        <v>#REF!</v>
      </c>
      <c r="M46" s="1285" t="str">
        <f t="shared" si="8"/>
        <v>#REF!</v>
      </c>
      <c r="N46" s="1285" t="str">
        <f t="shared" si="8"/>
        <v>#REF!</v>
      </c>
      <c r="O46" s="1285" t="str">
        <f t="shared" si="8"/>
        <v>#REF!</v>
      </c>
      <c r="P46" s="1285" t="str">
        <f t="shared" si="8"/>
        <v>#REF!</v>
      </c>
      <c r="Q46" s="1285" t="str">
        <f t="shared" si="8"/>
        <v>#REF!</v>
      </c>
      <c r="R46" s="1285" t="str">
        <f t="shared" si="8"/>
        <v>#REF!</v>
      </c>
      <c r="S46" s="1285" t="str">
        <f t="shared" si="8"/>
        <v>#REF!</v>
      </c>
      <c r="T46" s="1285" t="str">
        <f t="shared" si="8"/>
        <v>#REF!</v>
      </c>
      <c r="U46" s="1285" t="str">
        <f t="shared" si="8"/>
        <v>#REF!</v>
      </c>
      <c r="V46" s="1285" t="str">
        <f t="shared" si="8"/>
        <v>#REF!</v>
      </c>
      <c r="W46" s="1285" t="str">
        <f t="shared" si="8"/>
        <v>#REF!</v>
      </c>
      <c r="X46" s="1285" t="str">
        <f t="shared" si="8"/>
        <v>#REF!</v>
      </c>
      <c r="Y46" s="1285" t="str">
        <f t="shared" si="8"/>
        <v>#REF!</v>
      </c>
      <c r="Z46" s="1285" t="str">
        <f t="shared" si="8"/>
        <v>#REF!</v>
      </c>
      <c r="AA46" s="1285" t="str">
        <f t="shared" si="8"/>
        <v>#REF!</v>
      </c>
      <c r="AB46" s="1285" t="str">
        <f t="shared" si="8"/>
        <v>#REF!</v>
      </c>
      <c r="AC46" s="1285" t="str">
        <f t="shared" si="8"/>
        <v>#REF!</v>
      </c>
      <c r="AD46" s="1285" t="str">
        <f t="shared" si="8"/>
        <v>#REF!</v>
      </c>
      <c r="AE46" s="1285" t="str">
        <f t="shared" si="8"/>
        <v>#REF!</v>
      </c>
      <c r="AF46" s="1285" t="str">
        <f t="shared" si="8"/>
        <v>#REF!</v>
      </c>
      <c r="AG46" s="1285" t="str">
        <f t="shared" si="8"/>
        <v>#REF!</v>
      </c>
      <c r="AH46" s="1285" t="str">
        <f t="shared" si="8"/>
        <v>#REF!</v>
      </c>
      <c r="AI46" s="1285" t="str">
        <f t="shared" si="8"/>
        <v>#REF!</v>
      </c>
      <c r="AJ46" s="1285"/>
      <c r="AK46" s="257"/>
    </row>
    <row r="47" ht="15.75" customHeight="1">
      <c r="A47" s="260"/>
      <c r="B47" s="423"/>
      <c r="C47" s="112"/>
      <c r="D47" s="1286" t="s">
        <v>995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1491" t="s">
        <v>996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127"/>
      <c r="AK47" s="257"/>
    </row>
    <row r="48" ht="15.75" customHeight="1">
      <c r="A48" s="260"/>
      <c r="B48" s="423"/>
      <c r="C48" s="112"/>
      <c r="D48" s="222"/>
      <c r="U48" s="222"/>
      <c r="AJ48" s="223"/>
      <c r="AK48" s="257"/>
    </row>
    <row r="49" ht="15.75" customHeight="1">
      <c r="A49" s="260"/>
      <c r="B49" s="423"/>
      <c r="C49" s="112"/>
      <c r="D49" s="222"/>
      <c r="U49" s="222"/>
      <c r="AJ49" s="223"/>
      <c r="AK49" s="257"/>
    </row>
    <row r="50" ht="15.75" customHeight="1">
      <c r="A50" s="260"/>
      <c r="B50" s="423"/>
      <c r="C50" s="112"/>
      <c r="D50" s="222"/>
      <c r="U50" s="222"/>
      <c r="AJ50" s="223"/>
      <c r="AK50" s="257"/>
    </row>
    <row r="51" ht="8.25" customHeight="1">
      <c r="A51" s="260"/>
      <c r="B51" s="423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8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30"/>
      <c r="AK51" s="257"/>
    </row>
    <row r="52" ht="15.75" hidden="1" customHeight="1">
      <c r="A52" s="1187">
        <v>1.0</v>
      </c>
      <c r="B52" s="759" t="s">
        <v>676</v>
      </c>
      <c r="C52" s="31"/>
      <c r="D52" s="930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ref="AJ52:AJ56" si="9">COUNT(E52:AI52)</f>
        <v>22</v>
      </c>
      <c r="AK52" s="257"/>
    </row>
    <row r="53" ht="15.75" hidden="1" customHeight="1">
      <c r="A53" s="1187">
        <v>2.0</v>
      </c>
      <c r="B53" s="858" t="s">
        <v>849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/>
      <c r="AJ53" s="404">
        <f t="shared" si="9"/>
        <v>22</v>
      </c>
      <c r="AK53" s="257"/>
    </row>
    <row r="54" ht="15.75" hidden="1" customHeight="1">
      <c r="A54" s="1187">
        <v>3.0</v>
      </c>
      <c r="B54" s="858" t="s">
        <v>954</v>
      </c>
      <c r="C54" s="31"/>
      <c r="D54" s="915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/>
      <c r="AJ54" s="404">
        <f t="shared" si="9"/>
        <v>22</v>
      </c>
      <c r="AK54" s="257"/>
    </row>
    <row r="55" ht="15.75" hidden="1" customHeight="1">
      <c r="A55" s="1187">
        <v>4.0</v>
      </c>
      <c r="B55" s="858" t="s">
        <v>851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>
        <v>9.0</v>
      </c>
      <c r="AI55" s="905"/>
      <c r="AJ55" s="404">
        <f t="shared" si="9"/>
        <v>22</v>
      </c>
      <c r="AK55" s="257"/>
    </row>
    <row r="56" ht="15.75" hidden="1" customHeight="1">
      <c r="A56" s="1185">
        <v>5.0</v>
      </c>
      <c r="B56" s="858" t="s">
        <v>955</v>
      </c>
      <c r="C56" s="31"/>
      <c r="D56" s="821"/>
      <c r="E56" s="905">
        <v>9.0</v>
      </c>
      <c r="F56" s="905">
        <v>9.0</v>
      </c>
      <c r="G56" s="905">
        <v>9.0</v>
      </c>
      <c r="H56" s="971"/>
      <c r="I56" s="971"/>
      <c r="J56" s="905">
        <v>9.0</v>
      </c>
      <c r="K56" s="905">
        <v>9.0</v>
      </c>
      <c r="L56" s="905">
        <v>9.0</v>
      </c>
      <c r="M56" s="905">
        <v>9.0</v>
      </c>
      <c r="N56" s="905">
        <v>9.0</v>
      </c>
      <c r="O56" s="971"/>
      <c r="P56" s="971"/>
      <c r="Q56" s="905">
        <v>9.0</v>
      </c>
      <c r="R56" s="905">
        <v>9.0</v>
      </c>
      <c r="S56" s="905">
        <v>9.0</v>
      </c>
      <c r="T56" s="905">
        <v>9.0</v>
      </c>
      <c r="U56" s="905">
        <v>9.0</v>
      </c>
      <c r="V56" s="971"/>
      <c r="W56" s="971"/>
      <c r="X56" s="905">
        <v>9.0</v>
      </c>
      <c r="Y56" s="905">
        <v>9.0</v>
      </c>
      <c r="Z56" s="905">
        <v>9.0</v>
      </c>
      <c r="AA56" s="905">
        <v>9.0</v>
      </c>
      <c r="AB56" s="905">
        <v>9.0</v>
      </c>
      <c r="AC56" s="971"/>
      <c r="AD56" s="971"/>
      <c r="AE56" s="905">
        <v>9.0</v>
      </c>
      <c r="AF56" s="905">
        <v>9.0</v>
      </c>
      <c r="AG56" s="905">
        <v>9.0</v>
      </c>
      <c r="AH56" s="905">
        <v>9.0</v>
      </c>
      <c r="AI56" s="905"/>
      <c r="AJ56" s="404">
        <f t="shared" si="9"/>
        <v>22</v>
      </c>
      <c r="AK56" s="257"/>
    </row>
    <row r="57" ht="15.75" hidden="1" customHeight="1">
      <c r="A57" s="1187"/>
      <c r="B57" s="858"/>
      <c r="C57" s="31"/>
      <c r="D57" s="821"/>
      <c r="E57" s="971"/>
      <c r="F57" s="905"/>
      <c r="G57" s="905"/>
      <c r="H57" s="905"/>
      <c r="I57" s="905"/>
      <c r="J57" s="905"/>
      <c r="K57" s="971"/>
      <c r="L57" s="971"/>
      <c r="M57" s="905"/>
      <c r="N57" s="905"/>
      <c r="O57" s="905"/>
      <c r="P57" s="905"/>
      <c r="Q57" s="905"/>
      <c r="R57" s="971"/>
      <c r="S57" s="971"/>
      <c r="T57" s="905"/>
      <c r="U57" s="905"/>
      <c r="V57" s="905"/>
      <c r="W57" s="905"/>
      <c r="X57" s="905"/>
      <c r="Y57" s="981"/>
      <c r="Z57" s="981"/>
      <c r="AA57" s="905"/>
      <c r="AB57" s="905"/>
      <c r="AC57" s="905"/>
      <c r="AD57" s="905"/>
      <c r="AE57" s="905"/>
      <c r="AF57" s="981"/>
      <c r="AG57" s="981"/>
      <c r="AH57" s="905"/>
      <c r="AI57" s="905"/>
      <c r="AJ57" s="404">
        <f>COUNT(D57:AI57)</f>
        <v>0</v>
      </c>
      <c r="AK57" s="257"/>
    </row>
    <row r="58" ht="15.75" customHeight="1">
      <c r="A58" s="79"/>
      <c r="B58" s="306"/>
      <c r="C58" s="79"/>
      <c r="D58" s="82"/>
      <c r="E58" s="82"/>
      <c r="F58" s="83"/>
      <c r="G58" s="84"/>
      <c r="H58" s="82"/>
      <c r="I58" s="82"/>
      <c r="J58" s="82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112"/>
      <c r="V58" s="112"/>
      <c r="W58" s="79"/>
      <c r="X58" s="79"/>
      <c r="Y58" s="79"/>
      <c r="Z58" s="79"/>
      <c r="AA58" s="112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42</v>
      </c>
      <c r="E59" s="1010">
        <v>9.0</v>
      </c>
      <c r="F59" s="83"/>
      <c r="G59" s="88"/>
      <c r="H59" s="79" t="s">
        <v>44</v>
      </c>
      <c r="I59" s="82"/>
      <c r="J59" s="82"/>
      <c r="K59" s="82"/>
      <c r="L59" s="82"/>
      <c r="M59" s="95"/>
      <c r="N59" s="79" t="s">
        <v>51</v>
      </c>
      <c r="Q59" s="79"/>
      <c r="U59" s="1154"/>
      <c r="V59" s="1154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0" t="s">
        <v>48</v>
      </c>
      <c r="E60" s="1192">
        <v>12.0</v>
      </c>
      <c r="F60" s="83"/>
      <c r="G60" s="90"/>
      <c r="H60" s="79" t="s">
        <v>45</v>
      </c>
      <c r="I60" s="82"/>
      <c r="J60" s="82"/>
      <c r="K60" s="82"/>
      <c r="L60" s="82"/>
      <c r="M60" s="485"/>
      <c r="N60" s="486" t="s">
        <v>310</v>
      </c>
      <c r="R60" s="82"/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92"/>
    </row>
    <row r="61" ht="15.75" customHeight="1">
      <c r="A61" s="306"/>
      <c r="B61" s="306"/>
      <c r="C61" s="1237"/>
      <c r="D61" s="1194" t="s">
        <v>795</v>
      </c>
      <c r="E61" s="1195" t="s">
        <v>193</v>
      </c>
      <c r="F61" s="83"/>
      <c r="G61" s="256"/>
      <c r="H61" s="82" t="s">
        <v>46</v>
      </c>
      <c r="M61" s="1287"/>
      <c r="N61" s="1288" t="s">
        <v>899</v>
      </c>
      <c r="O61" s="82"/>
      <c r="P61" s="82"/>
      <c r="Q61" s="82"/>
      <c r="R61" s="82"/>
      <c r="U61" s="112"/>
      <c r="V61" s="1154"/>
      <c r="W61" s="1062"/>
      <c r="X61" s="1063"/>
      <c r="Y61" s="79"/>
      <c r="Z61" s="79"/>
      <c r="AA61" s="87"/>
      <c r="AB61" s="112"/>
      <c r="AC61" s="112"/>
      <c r="AD61" s="79"/>
      <c r="AE61" s="79"/>
      <c r="AF61" s="79"/>
      <c r="AG61" s="79"/>
      <c r="AH61" s="79"/>
      <c r="AI61" s="79"/>
      <c r="AJ61" s="82"/>
      <c r="AK61" s="1242"/>
    </row>
    <row r="62" ht="16.5" customHeight="1">
      <c r="A62" s="103"/>
      <c r="B62" s="104"/>
      <c r="C62" s="103"/>
      <c r="F62" s="83"/>
      <c r="AK62" s="573"/>
    </row>
    <row r="63" ht="16.5" customHeight="1">
      <c r="A63" s="19">
        <v>1.0</v>
      </c>
      <c r="B63" s="807" t="s">
        <v>752</v>
      </c>
      <c r="C63" s="807" t="s">
        <v>866</v>
      </c>
      <c r="D63" s="869">
        <v>8.9220318245E10</v>
      </c>
      <c r="E63" s="981"/>
      <c r="F63" s="905">
        <v>9.0</v>
      </c>
      <c r="G63" s="905">
        <v>9.0</v>
      </c>
      <c r="H63" s="971"/>
      <c r="I63" s="971"/>
      <c r="J63" s="905">
        <v>9.0</v>
      </c>
      <c r="K63" s="905">
        <v>9.0</v>
      </c>
      <c r="L63" s="905">
        <v>9.0</v>
      </c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05">
        <v>9.0</v>
      </c>
      <c r="AB63" s="905">
        <v>9.0</v>
      </c>
      <c r="AC63" s="971"/>
      <c r="AD63" s="971"/>
      <c r="AE63" s="905">
        <v>9.0</v>
      </c>
      <c r="AF63" s="905">
        <v>9.0</v>
      </c>
      <c r="AG63" s="905">
        <v>9.0</v>
      </c>
      <c r="AH63" s="905">
        <v>9.0</v>
      </c>
      <c r="AI63" s="905">
        <v>9.0</v>
      </c>
      <c r="AJ63" s="404">
        <f t="shared" ref="AJ63:AJ69" si="10">COUNT(E63:AI63)</f>
        <v>12</v>
      </c>
      <c r="AK63" s="257"/>
    </row>
    <row r="64" ht="16.5" customHeight="1">
      <c r="A64" s="807">
        <v>2.0</v>
      </c>
      <c r="B64" s="807" t="s">
        <v>852</v>
      </c>
      <c r="C64" s="807" t="s">
        <v>987</v>
      </c>
      <c r="D64" s="869">
        <v>8.9220211441E10</v>
      </c>
      <c r="E64" s="925"/>
      <c r="F64" s="925"/>
      <c r="G64" s="905">
        <v>9.0</v>
      </c>
      <c r="H64" s="971"/>
      <c r="I64" s="971"/>
      <c r="J64" s="905">
        <v>9.0</v>
      </c>
      <c r="K64" s="905">
        <v>9.0</v>
      </c>
      <c r="L64" s="905">
        <v>9.0</v>
      </c>
      <c r="M64" s="905">
        <v>9.0</v>
      </c>
      <c r="N64" s="905">
        <v>9.0</v>
      </c>
      <c r="O64" s="971"/>
      <c r="P64" s="971"/>
      <c r="Q64" s="905">
        <v>9.0</v>
      </c>
      <c r="R64" s="905">
        <v>9.0</v>
      </c>
      <c r="S64" s="905">
        <v>9.0</v>
      </c>
      <c r="T64" s="905">
        <v>9.0</v>
      </c>
      <c r="U64" s="905">
        <v>9.0</v>
      </c>
      <c r="V64" s="971"/>
      <c r="W64" s="971"/>
      <c r="X64" s="905">
        <v>9.0</v>
      </c>
      <c r="Y64" s="905">
        <v>9.0</v>
      </c>
      <c r="Z64" s="905">
        <v>9.0</v>
      </c>
      <c r="AA64" s="905">
        <v>9.0</v>
      </c>
      <c r="AB64" s="905">
        <v>9.0</v>
      </c>
      <c r="AC64" s="971"/>
      <c r="AD64" s="971"/>
      <c r="AE64" s="905">
        <v>9.0</v>
      </c>
      <c r="AF64" s="905">
        <v>9.0</v>
      </c>
      <c r="AG64" s="905">
        <v>9.0</v>
      </c>
      <c r="AH64" s="905">
        <v>9.0</v>
      </c>
      <c r="AI64" s="905">
        <v>9.0</v>
      </c>
      <c r="AJ64" s="404">
        <f t="shared" si="10"/>
        <v>21</v>
      </c>
      <c r="AK64" s="257"/>
    </row>
    <row r="65" ht="16.5" customHeight="1">
      <c r="A65" s="19">
        <v>3.0</v>
      </c>
      <c r="B65" s="819" t="s">
        <v>854</v>
      </c>
      <c r="C65" s="807" t="s">
        <v>855</v>
      </c>
      <c r="D65" s="1197">
        <v>8.9220200813E10</v>
      </c>
      <c r="E65" s="981"/>
      <c r="F65" s="905">
        <v>9.0</v>
      </c>
      <c r="G65" s="905">
        <v>9.0</v>
      </c>
      <c r="H65" s="971"/>
      <c r="I65" s="971"/>
      <c r="J65" s="905">
        <v>9.0</v>
      </c>
      <c r="K65" s="905">
        <v>9.0</v>
      </c>
      <c r="L65" s="905">
        <v>9.0</v>
      </c>
      <c r="M65" s="905">
        <v>9.0</v>
      </c>
      <c r="N65" s="905">
        <v>9.0</v>
      </c>
      <c r="O65" s="971"/>
      <c r="P65" s="971"/>
      <c r="Q65" s="905">
        <v>9.0</v>
      </c>
      <c r="R65" s="905">
        <v>9.0</v>
      </c>
      <c r="S65" s="905">
        <v>9.0</v>
      </c>
      <c r="T65" s="905">
        <v>9.0</v>
      </c>
      <c r="U65" s="905">
        <v>9.0</v>
      </c>
      <c r="V65" s="971"/>
      <c r="W65" s="971"/>
      <c r="X65" s="905">
        <v>9.0</v>
      </c>
      <c r="Y65" s="905">
        <v>9.0</v>
      </c>
      <c r="Z65" s="905">
        <v>9.0</v>
      </c>
      <c r="AA65" s="905">
        <v>9.0</v>
      </c>
      <c r="AB65" s="905">
        <v>9.0</v>
      </c>
      <c r="AC65" s="971"/>
      <c r="AD65" s="971"/>
      <c r="AE65" s="978"/>
      <c r="AF65" s="978"/>
      <c r="AG65" s="978"/>
      <c r="AH65" s="978"/>
      <c r="AI65" s="978"/>
      <c r="AJ65" s="404">
        <f t="shared" si="10"/>
        <v>17</v>
      </c>
      <c r="AK65" s="257"/>
    </row>
    <row r="66" ht="16.5" customHeight="1">
      <c r="A66" s="807">
        <v>4.0</v>
      </c>
      <c r="B66" s="19" t="s">
        <v>73</v>
      </c>
      <c r="C66" s="1202" t="s">
        <v>981</v>
      </c>
      <c r="D66" s="869">
        <v>8.9220318285E10</v>
      </c>
      <c r="E66" s="971"/>
      <c r="F66" s="905">
        <v>9.0</v>
      </c>
      <c r="G66" s="905">
        <v>9.0</v>
      </c>
      <c r="H66" s="971"/>
      <c r="I66" s="971"/>
      <c r="J66" s="905">
        <v>9.0</v>
      </c>
      <c r="K66" s="905">
        <v>12.0</v>
      </c>
      <c r="L66" s="905">
        <v>12.0</v>
      </c>
      <c r="M66" s="905">
        <v>9.0</v>
      </c>
      <c r="N66" s="905">
        <v>9.0</v>
      </c>
      <c r="O66" s="971" t="s">
        <v>677</v>
      </c>
      <c r="P66" s="971" t="s">
        <v>677</v>
      </c>
      <c r="Q66" s="905">
        <v>9.0</v>
      </c>
      <c r="R66" s="905">
        <v>9.0</v>
      </c>
      <c r="S66" s="905">
        <v>9.0</v>
      </c>
      <c r="T66" s="905">
        <v>12.0</v>
      </c>
      <c r="U66" s="905">
        <v>9.0</v>
      </c>
      <c r="V66" s="971">
        <v>12.0</v>
      </c>
      <c r="W66" s="971"/>
      <c r="X66" s="905">
        <v>12.0</v>
      </c>
      <c r="Y66" s="905">
        <v>9.0</v>
      </c>
      <c r="Z66" s="905">
        <v>9.0</v>
      </c>
      <c r="AA66" s="905">
        <v>12.0</v>
      </c>
      <c r="AB66" s="905">
        <v>9.0</v>
      </c>
      <c r="AC66" s="971" t="s">
        <v>677</v>
      </c>
      <c r="AD66" s="971" t="s">
        <v>677</v>
      </c>
      <c r="AE66" s="905">
        <v>12.0</v>
      </c>
      <c r="AF66" s="905">
        <v>12.0</v>
      </c>
      <c r="AG66" s="905">
        <v>9.0</v>
      </c>
      <c r="AH66" s="905">
        <v>9.0</v>
      </c>
      <c r="AI66" s="905">
        <v>9.0</v>
      </c>
      <c r="AJ66" s="404">
        <f t="shared" si="10"/>
        <v>23</v>
      </c>
      <c r="AK66" s="257"/>
    </row>
    <row r="67" ht="16.5" customHeight="1">
      <c r="A67" s="807">
        <v>5.0</v>
      </c>
      <c r="B67" s="19" t="s">
        <v>69</v>
      </c>
      <c r="C67" s="807" t="s">
        <v>332</v>
      </c>
      <c r="D67" s="869">
        <v>8.9220318242E10</v>
      </c>
      <c r="E67" s="981"/>
      <c r="F67" s="905">
        <v>9.0</v>
      </c>
      <c r="G67" s="905">
        <v>12.0</v>
      </c>
      <c r="H67" s="971">
        <v>12.0</v>
      </c>
      <c r="I67" s="971" t="s">
        <v>677</v>
      </c>
      <c r="J67" s="905">
        <v>12.0</v>
      </c>
      <c r="K67" s="905">
        <v>9.0</v>
      </c>
      <c r="L67" s="905">
        <v>9.0</v>
      </c>
      <c r="M67" s="905">
        <v>9.0</v>
      </c>
      <c r="N67" s="905">
        <v>9.0</v>
      </c>
      <c r="O67" s="971"/>
      <c r="P67" s="971"/>
      <c r="Q67" s="905">
        <v>9.0</v>
      </c>
      <c r="R67" s="905">
        <v>9.0</v>
      </c>
      <c r="S67" s="905">
        <v>12.0</v>
      </c>
      <c r="T67" s="905">
        <v>9.0</v>
      </c>
      <c r="U67" s="905">
        <v>9.0</v>
      </c>
      <c r="V67" s="971" t="s">
        <v>677</v>
      </c>
      <c r="W67" s="971">
        <v>12.0</v>
      </c>
      <c r="X67" s="905">
        <v>9.0</v>
      </c>
      <c r="Y67" s="905">
        <v>9.0</v>
      </c>
      <c r="Z67" s="905">
        <v>9.0</v>
      </c>
      <c r="AA67" s="905">
        <v>9.0</v>
      </c>
      <c r="AB67" s="905">
        <v>12.0</v>
      </c>
      <c r="AC67" s="971"/>
      <c r="AD67" s="971"/>
      <c r="AE67" s="905">
        <v>9.0</v>
      </c>
      <c r="AF67" s="905">
        <v>9.0</v>
      </c>
      <c r="AG67" s="905">
        <v>9.0</v>
      </c>
      <c r="AH67" s="905">
        <v>9.0</v>
      </c>
      <c r="AI67" s="905">
        <v>12.0</v>
      </c>
      <c r="AJ67" s="404">
        <f t="shared" si="10"/>
        <v>24</v>
      </c>
      <c r="AK67" s="257"/>
    </row>
    <row r="68" ht="16.5" customHeight="1">
      <c r="A68" s="807">
        <v>6.0</v>
      </c>
      <c r="B68" s="807" t="s">
        <v>958</v>
      </c>
      <c r="C68" s="19" t="s">
        <v>70</v>
      </c>
      <c r="D68" s="871">
        <v>8.9221277764E10</v>
      </c>
      <c r="E68" s="971">
        <v>12.0</v>
      </c>
      <c r="F68" s="905">
        <v>12.0</v>
      </c>
      <c r="G68" s="905"/>
      <c r="H68" s="971"/>
      <c r="I68" s="971">
        <v>12.0</v>
      </c>
      <c r="J68" s="905"/>
      <c r="K68" s="905"/>
      <c r="L68" s="905"/>
      <c r="M68" s="905">
        <v>12.0</v>
      </c>
      <c r="N68" s="905">
        <v>12.0</v>
      </c>
      <c r="O68" s="971">
        <v>12.0</v>
      </c>
      <c r="P68" s="971">
        <v>12.0</v>
      </c>
      <c r="Q68" s="905">
        <v>12.0</v>
      </c>
      <c r="R68" s="905">
        <v>12.0</v>
      </c>
      <c r="S68" s="905"/>
      <c r="T68" s="905"/>
      <c r="U68" s="905">
        <v>12.0</v>
      </c>
      <c r="V68" s="971"/>
      <c r="W68" s="971"/>
      <c r="X68" s="905"/>
      <c r="Y68" s="905">
        <v>12.0</v>
      </c>
      <c r="Z68" s="905">
        <v>12.0</v>
      </c>
      <c r="AA68" s="905"/>
      <c r="AB68" s="905"/>
      <c r="AC68" s="971">
        <v>12.0</v>
      </c>
      <c r="AD68" s="971">
        <v>12.0</v>
      </c>
      <c r="AE68" s="905"/>
      <c r="AF68" s="905"/>
      <c r="AG68" s="905">
        <v>12.0</v>
      </c>
      <c r="AH68" s="905">
        <v>12.0</v>
      </c>
      <c r="AI68" s="905"/>
      <c r="AJ68" s="404">
        <f t="shared" si="10"/>
        <v>16</v>
      </c>
      <c r="AK68" s="257"/>
    </row>
    <row r="69" ht="16.5" customHeight="1">
      <c r="A69" s="807">
        <v>7.0</v>
      </c>
      <c r="B69" s="807" t="s">
        <v>997</v>
      </c>
      <c r="C69" s="19" t="s">
        <v>70</v>
      </c>
      <c r="D69" s="869">
        <v>8.9221946634E10</v>
      </c>
      <c r="E69" s="971"/>
      <c r="F69" s="905"/>
      <c r="G69" s="905"/>
      <c r="H69" s="971"/>
      <c r="I69" s="971"/>
      <c r="J69" s="905"/>
      <c r="K69" s="905"/>
      <c r="L69" s="905">
        <v>12.0</v>
      </c>
      <c r="M69" s="905">
        <v>12.0</v>
      </c>
      <c r="N69" s="905"/>
      <c r="O69" s="971"/>
      <c r="P69" s="971">
        <v>12.0</v>
      </c>
      <c r="Q69" s="905">
        <v>12.0</v>
      </c>
      <c r="R69" s="905"/>
      <c r="S69" s="905"/>
      <c r="T69" s="905">
        <v>12.0</v>
      </c>
      <c r="U69" s="905">
        <v>12.0</v>
      </c>
      <c r="V69" s="971"/>
      <c r="W69" s="971"/>
      <c r="X69" s="905">
        <v>12.0</v>
      </c>
      <c r="Y69" s="905">
        <v>12.0</v>
      </c>
      <c r="Z69" s="905"/>
      <c r="AA69" s="905"/>
      <c r="AB69" s="905">
        <v>12.0</v>
      </c>
      <c r="AC69" s="971">
        <v>12.0</v>
      </c>
      <c r="AD69" s="971"/>
      <c r="AE69" s="905"/>
      <c r="AF69" s="905">
        <v>12.0</v>
      </c>
      <c r="AG69" s="905">
        <v>12.0</v>
      </c>
      <c r="AH69" s="905"/>
      <c r="AI69" s="905"/>
      <c r="AJ69" s="404">
        <f t="shared" si="10"/>
        <v>12</v>
      </c>
      <c r="AK69" s="257"/>
    </row>
    <row r="70" ht="16.5" customHeight="1">
      <c r="A70" s="807">
        <v>8.0</v>
      </c>
      <c r="B70" s="1492" t="s">
        <v>998</v>
      </c>
      <c r="C70" s="19" t="s">
        <v>70</v>
      </c>
      <c r="D70" s="871">
        <v>8.9222018045E10</v>
      </c>
      <c r="E70" s="971"/>
      <c r="F70" s="905"/>
      <c r="G70" s="905"/>
      <c r="H70" s="971"/>
      <c r="I70" s="971"/>
      <c r="J70" s="905">
        <v>12.0</v>
      </c>
      <c r="K70" s="905">
        <v>12.0</v>
      </c>
      <c r="L70" s="905"/>
      <c r="M70" s="905"/>
      <c r="N70" s="905">
        <v>12.0</v>
      </c>
      <c r="O70" s="971">
        <v>12.0</v>
      </c>
      <c r="P70" s="971"/>
      <c r="Q70" s="905"/>
      <c r="R70" s="905">
        <v>12.0</v>
      </c>
      <c r="S70" s="905">
        <v>12.0</v>
      </c>
      <c r="T70" s="905"/>
      <c r="U70" s="905"/>
      <c r="V70" s="971">
        <v>12.0</v>
      </c>
      <c r="W70" s="971">
        <v>12.0</v>
      </c>
      <c r="X70" s="905"/>
      <c r="Y70" s="905"/>
      <c r="Z70" s="905">
        <v>12.0</v>
      </c>
      <c r="AA70" s="905">
        <v>12.0</v>
      </c>
      <c r="AB70" s="905"/>
      <c r="AC70" s="971"/>
      <c r="AD70" s="971">
        <v>12.0</v>
      </c>
      <c r="AE70" s="905">
        <v>12.0</v>
      </c>
      <c r="AF70" s="905"/>
      <c r="AG70" s="905"/>
      <c r="AH70" s="905">
        <v>12.0</v>
      </c>
      <c r="AI70" s="905">
        <v>12.0</v>
      </c>
      <c r="AJ70" s="404"/>
      <c r="AK70" s="257"/>
    </row>
    <row r="71" ht="16.5" customHeight="1">
      <c r="A71" s="807">
        <v>9.0</v>
      </c>
      <c r="B71" s="807" t="s">
        <v>783</v>
      </c>
      <c r="C71" s="1202" t="s">
        <v>784</v>
      </c>
      <c r="D71" s="871">
        <v>8.9226140064E10</v>
      </c>
      <c r="E71" s="981"/>
      <c r="F71" s="905">
        <v>9.0</v>
      </c>
      <c r="G71" s="905">
        <v>9.0</v>
      </c>
      <c r="H71" s="971"/>
      <c r="I71" s="971"/>
      <c r="J71" s="905">
        <v>9.0</v>
      </c>
      <c r="K71" s="905">
        <v>9.0</v>
      </c>
      <c r="L71" s="905">
        <v>9.0</v>
      </c>
      <c r="M71" s="905">
        <v>9.0</v>
      </c>
      <c r="N71" s="905">
        <v>9.0</v>
      </c>
      <c r="O71" s="971"/>
      <c r="P71" s="971"/>
      <c r="Q71" s="905">
        <v>9.0</v>
      </c>
      <c r="R71" s="905">
        <v>9.0</v>
      </c>
      <c r="S71" s="905">
        <v>9.0</v>
      </c>
      <c r="T71" s="905">
        <v>9.0</v>
      </c>
      <c r="U71" s="905">
        <v>9.0</v>
      </c>
      <c r="V71" s="971"/>
      <c r="W71" s="971"/>
      <c r="X71" s="905">
        <v>9.0</v>
      </c>
      <c r="Y71" s="905">
        <v>9.0</v>
      </c>
      <c r="Z71" s="905">
        <v>9.0</v>
      </c>
      <c r="AA71" s="905">
        <v>9.0</v>
      </c>
      <c r="AB71" s="905">
        <v>9.0</v>
      </c>
      <c r="AC71" s="971"/>
      <c r="AD71" s="971"/>
      <c r="AE71" s="905">
        <v>9.0</v>
      </c>
      <c r="AF71" s="905">
        <v>9.0</v>
      </c>
      <c r="AG71" s="905">
        <v>9.0</v>
      </c>
      <c r="AH71" s="905">
        <v>9.0</v>
      </c>
      <c r="AI71" s="905">
        <v>9.0</v>
      </c>
      <c r="AJ71" s="404">
        <f t="shared" ref="AJ71:AJ73" si="11">COUNT(E71:AI71)</f>
        <v>22</v>
      </c>
      <c r="AK71" s="257"/>
    </row>
    <row r="72" ht="16.5" customHeight="1">
      <c r="A72" s="807">
        <v>10.0</v>
      </c>
      <c r="B72" s="807" t="s">
        <v>857</v>
      </c>
      <c r="C72" s="1202" t="s">
        <v>784</v>
      </c>
      <c r="D72" s="871">
        <v>8.9220220031E10</v>
      </c>
      <c r="E72" s="971"/>
      <c r="F72" s="905">
        <v>9.0</v>
      </c>
      <c r="G72" s="905">
        <v>9.0</v>
      </c>
      <c r="H72" s="971"/>
      <c r="I72" s="971"/>
      <c r="J72" s="905">
        <v>9.0</v>
      </c>
      <c r="K72" s="905">
        <v>9.0</v>
      </c>
      <c r="L72" s="905">
        <v>9.0</v>
      </c>
      <c r="M72" s="905">
        <v>9.0</v>
      </c>
      <c r="N72" s="905">
        <v>9.0</v>
      </c>
      <c r="O72" s="971"/>
      <c r="P72" s="971"/>
      <c r="Q72" s="978"/>
      <c r="R72" s="978"/>
      <c r="S72" s="978"/>
      <c r="T72" s="978"/>
      <c r="U72" s="978"/>
      <c r="V72" s="978"/>
      <c r="W72" s="978"/>
      <c r="X72" s="905">
        <v>9.0</v>
      </c>
      <c r="Y72" s="905">
        <v>9.0</v>
      </c>
      <c r="Z72" s="905">
        <v>9.0</v>
      </c>
      <c r="AA72" s="905">
        <v>9.0</v>
      </c>
      <c r="AB72" s="905">
        <v>9.0</v>
      </c>
      <c r="AC72" s="971"/>
      <c r="AD72" s="971"/>
      <c r="AE72" s="905">
        <v>9.0</v>
      </c>
      <c r="AF72" s="905">
        <v>9.0</v>
      </c>
      <c r="AG72" s="905">
        <v>9.0</v>
      </c>
      <c r="AH72" s="905">
        <v>9.0</v>
      </c>
      <c r="AI72" s="905">
        <v>9.0</v>
      </c>
      <c r="AJ72" s="404">
        <f t="shared" si="11"/>
        <v>17</v>
      </c>
      <c r="AK72" s="257"/>
    </row>
    <row r="73" ht="16.5" customHeight="1">
      <c r="A73" s="807">
        <v>11.0</v>
      </c>
      <c r="B73" s="807" t="s">
        <v>938</v>
      </c>
      <c r="C73" s="1202" t="s">
        <v>904</v>
      </c>
      <c r="D73" s="871">
        <v>8.9221945883E10</v>
      </c>
      <c r="E73" s="971"/>
      <c r="F73" s="905">
        <v>9.0</v>
      </c>
      <c r="G73" s="905">
        <v>9.0</v>
      </c>
      <c r="H73" s="971"/>
      <c r="I73" s="971"/>
      <c r="J73" s="905">
        <v>9.0</v>
      </c>
      <c r="K73" s="905">
        <v>9.0</v>
      </c>
      <c r="L73" s="905">
        <v>9.0</v>
      </c>
      <c r="M73" s="905">
        <v>9.0</v>
      </c>
      <c r="N73" s="905">
        <v>9.0</v>
      </c>
      <c r="O73" s="971"/>
      <c r="P73" s="971"/>
      <c r="Q73" s="905">
        <v>9.0</v>
      </c>
      <c r="R73" s="905">
        <v>9.0</v>
      </c>
      <c r="S73" s="905">
        <v>9.0</v>
      </c>
      <c r="T73" s="905">
        <v>9.0</v>
      </c>
      <c r="U73" s="905">
        <v>9.0</v>
      </c>
      <c r="V73" s="971"/>
      <c r="W73" s="971"/>
      <c r="X73" s="905">
        <v>9.0</v>
      </c>
      <c r="Y73" s="905">
        <v>9.0</v>
      </c>
      <c r="Z73" s="905">
        <v>9.0</v>
      </c>
      <c r="AA73" s="905">
        <v>9.0</v>
      </c>
      <c r="AB73" s="905">
        <v>9.0</v>
      </c>
      <c r="AC73" s="971"/>
      <c r="AD73" s="971"/>
      <c r="AE73" s="905">
        <v>9.0</v>
      </c>
      <c r="AF73" s="905">
        <v>9.0</v>
      </c>
      <c r="AG73" s="905">
        <v>9.0</v>
      </c>
      <c r="AH73" s="905">
        <v>9.0</v>
      </c>
      <c r="AI73" s="905">
        <v>9.0</v>
      </c>
      <c r="AJ73" s="404">
        <f t="shared" si="11"/>
        <v>22</v>
      </c>
      <c r="AK73" s="92"/>
    </row>
    <row r="74" ht="16.5" customHeight="1">
      <c r="A74" s="79"/>
      <c r="B74" s="82"/>
      <c r="C74" s="79"/>
      <c r="D74" s="79"/>
      <c r="E74" s="260"/>
      <c r="F74" s="237"/>
      <c r="G74" s="1408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37"/>
      <c r="V74" s="237"/>
      <c r="W74" s="260"/>
      <c r="X74" s="260"/>
      <c r="Y74" s="260"/>
      <c r="Z74" s="260"/>
      <c r="AA74" s="237"/>
      <c r="AB74" s="237"/>
      <c r="AC74" s="237"/>
      <c r="AD74" s="260"/>
      <c r="AE74" s="260"/>
      <c r="AF74" s="260"/>
      <c r="AG74" s="260"/>
      <c r="AH74" s="260"/>
      <c r="AI74" s="260"/>
      <c r="AJ74" s="82"/>
      <c r="AK74" s="92"/>
    </row>
    <row r="75" ht="16.5" customHeight="1">
      <c r="A75" s="19">
        <v>1.0</v>
      </c>
      <c r="B75" s="819" t="s">
        <v>680</v>
      </c>
      <c r="C75" s="113" t="s">
        <v>56</v>
      </c>
      <c r="D75" s="930"/>
      <c r="E75" s="1493"/>
      <c r="F75" s="1410">
        <v>9.0</v>
      </c>
      <c r="G75" s="1472"/>
      <c r="H75" s="1471"/>
      <c r="I75" s="1411">
        <v>9.0</v>
      </c>
      <c r="J75" s="1410">
        <v>9.0</v>
      </c>
      <c r="K75" s="1410">
        <v>9.0</v>
      </c>
      <c r="L75" s="1410">
        <v>9.0</v>
      </c>
      <c r="M75" s="1494"/>
      <c r="N75" s="1494"/>
      <c r="O75" s="1494"/>
      <c r="P75" s="1494"/>
      <c r="Q75" s="1494"/>
      <c r="R75" s="1494"/>
      <c r="S75" s="1494"/>
      <c r="T75" s="1495"/>
      <c r="U75" s="1494"/>
      <c r="V75" s="1494"/>
      <c r="W75" s="1494"/>
      <c r="X75" s="1494"/>
      <c r="Y75" s="1494"/>
      <c r="Z75" s="1495"/>
      <c r="AA75" s="1410">
        <v>9.0</v>
      </c>
      <c r="AB75" s="1472"/>
      <c r="AC75" s="1471"/>
      <c r="AD75" s="1411">
        <v>9.0</v>
      </c>
      <c r="AE75" s="1410">
        <v>9.0</v>
      </c>
      <c r="AF75" s="1410">
        <v>9.0</v>
      </c>
      <c r="AG75" s="1410">
        <v>9.0</v>
      </c>
      <c r="AH75" s="1410">
        <v>9.0</v>
      </c>
      <c r="AI75" s="1410">
        <v>9.0</v>
      </c>
      <c r="AJ75" s="404">
        <f t="shared" ref="AJ75:AJ79" si="12">COUNT(E75:AI75)</f>
        <v>12</v>
      </c>
      <c r="AK75" s="257"/>
    </row>
    <row r="76" ht="16.5" customHeight="1">
      <c r="A76" s="807">
        <v>2.0</v>
      </c>
      <c r="B76" s="819" t="s">
        <v>339</v>
      </c>
      <c r="C76" s="32"/>
      <c r="D76" s="863" t="s">
        <v>792</v>
      </c>
      <c r="E76" s="1496"/>
      <c r="F76" s="1414">
        <v>9.0</v>
      </c>
      <c r="G76" s="1414">
        <v>9.0</v>
      </c>
      <c r="H76" s="1474"/>
      <c r="I76" s="1474"/>
      <c r="J76" s="1414">
        <v>9.0</v>
      </c>
      <c r="K76" s="1414">
        <v>9.0</v>
      </c>
      <c r="L76" s="1414">
        <v>9.0</v>
      </c>
      <c r="M76" s="1414">
        <v>9.0</v>
      </c>
      <c r="N76" s="1414">
        <v>9.0</v>
      </c>
      <c r="O76" s="1474"/>
      <c r="P76" s="1474"/>
      <c r="Q76" s="1414">
        <v>9.0</v>
      </c>
      <c r="R76" s="1414">
        <v>9.0</v>
      </c>
      <c r="S76" s="1414">
        <v>9.0</v>
      </c>
      <c r="T76" s="1414">
        <v>9.0</v>
      </c>
      <c r="U76" s="1414">
        <v>9.0</v>
      </c>
      <c r="V76" s="1474"/>
      <c r="W76" s="1474"/>
      <c r="X76" s="1497"/>
      <c r="Y76" s="1497"/>
      <c r="Z76" s="1497"/>
      <c r="AA76" s="1497"/>
      <c r="AB76" s="1497"/>
      <c r="AC76" s="1498"/>
      <c r="AD76" s="1498"/>
      <c r="AE76" s="1497"/>
      <c r="AF76" s="1497"/>
      <c r="AG76" s="1497"/>
      <c r="AH76" s="1497"/>
      <c r="AI76" s="1497"/>
      <c r="AJ76" s="404">
        <f t="shared" si="12"/>
        <v>12</v>
      </c>
      <c r="AK76" s="257"/>
    </row>
    <row r="77" ht="16.5" customHeight="1">
      <c r="A77" s="807">
        <v>3.0</v>
      </c>
      <c r="B77" s="819" t="s">
        <v>905</v>
      </c>
      <c r="C77" s="32"/>
      <c r="D77" s="863" t="s">
        <v>792</v>
      </c>
      <c r="E77" s="1499"/>
      <c r="F77" s="1494"/>
      <c r="G77" s="1494"/>
      <c r="H77" s="1494"/>
      <c r="I77" s="1494"/>
      <c r="J77" s="1494"/>
      <c r="K77" s="1494"/>
      <c r="L77" s="1495"/>
      <c r="M77" s="1414">
        <v>9.0</v>
      </c>
      <c r="N77" s="1414">
        <v>9.0</v>
      </c>
      <c r="O77" s="1415">
        <v>9.0</v>
      </c>
      <c r="P77" s="1474"/>
      <c r="Q77" s="1476"/>
      <c r="R77" s="1414">
        <v>9.0</v>
      </c>
      <c r="S77" s="1414">
        <v>9.0</v>
      </c>
      <c r="T77" s="1414">
        <v>9.0</v>
      </c>
      <c r="U77" s="1476"/>
      <c r="V77" s="1474"/>
      <c r="W77" s="1415">
        <v>9.0</v>
      </c>
      <c r="X77" s="1414">
        <v>9.0</v>
      </c>
      <c r="Y77" s="1414">
        <v>9.0</v>
      </c>
      <c r="Z77" s="1414">
        <v>9.0</v>
      </c>
      <c r="AA77" s="1414">
        <v>9.0</v>
      </c>
      <c r="AB77" s="1414">
        <v>9.0</v>
      </c>
      <c r="AC77" s="1500"/>
      <c r="AD77" s="1496"/>
      <c r="AE77" s="1414">
        <v>9.0</v>
      </c>
      <c r="AF77" s="1414">
        <v>9.0</v>
      </c>
      <c r="AG77" s="1414">
        <v>9.0</v>
      </c>
      <c r="AH77" s="1414">
        <v>9.0</v>
      </c>
      <c r="AI77" s="1414">
        <v>9.0</v>
      </c>
      <c r="AJ77" s="404">
        <f t="shared" si="12"/>
        <v>17</v>
      </c>
      <c r="AK77" s="257"/>
    </row>
    <row r="78" ht="16.5" customHeight="1">
      <c r="A78" s="19">
        <v>4.0</v>
      </c>
      <c r="B78" s="819" t="s">
        <v>59</v>
      </c>
      <c r="C78" s="32"/>
      <c r="D78" s="930"/>
      <c r="E78" s="1501">
        <v>9.0</v>
      </c>
      <c r="F78" s="1476"/>
      <c r="G78" s="1414">
        <v>9.0</v>
      </c>
      <c r="H78" s="1474"/>
      <c r="I78" s="1474"/>
      <c r="J78" s="1414">
        <v>9.0</v>
      </c>
      <c r="K78" s="1414">
        <v>9.0</v>
      </c>
      <c r="L78" s="1414">
        <v>9.0</v>
      </c>
      <c r="M78" s="1414">
        <v>9.0</v>
      </c>
      <c r="N78" s="1476"/>
      <c r="O78" s="1474"/>
      <c r="P78" s="1415">
        <v>9.0</v>
      </c>
      <c r="Q78" s="1414">
        <v>9.0</v>
      </c>
      <c r="R78" s="1414">
        <v>9.0</v>
      </c>
      <c r="S78" s="1414">
        <v>9.0</v>
      </c>
      <c r="T78" s="1414">
        <v>9.0</v>
      </c>
      <c r="U78" s="1414">
        <v>9.0</v>
      </c>
      <c r="V78" s="1474"/>
      <c r="W78" s="1474"/>
      <c r="X78" s="1414">
        <v>9.0</v>
      </c>
      <c r="Y78" s="1414">
        <v>9.0</v>
      </c>
      <c r="Z78" s="1414">
        <v>9.0</v>
      </c>
      <c r="AA78" s="1414">
        <v>9.0</v>
      </c>
      <c r="AB78" s="1414">
        <v>9.0</v>
      </c>
      <c r="AC78" s="1411">
        <v>9.0</v>
      </c>
      <c r="AD78" s="1474"/>
      <c r="AE78" s="1476"/>
      <c r="AF78" s="1414">
        <v>9.0</v>
      </c>
      <c r="AG78" s="1414">
        <v>9.0</v>
      </c>
      <c r="AH78" s="1414">
        <v>9.0</v>
      </c>
      <c r="AI78" s="1414">
        <v>9.0</v>
      </c>
      <c r="AJ78" s="404">
        <f t="shared" si="12"/>
        <v>22</v>
      </c>
      <c r="AK78" s="257"/>
    </row>
    <row r="79" ht="16.5" customHeight="1">
      <c r="A79" s="807">
        <v>5.0</v>
      </c>
      <c r="B79" s="819" t="s">
        <v>906</v>
      </c>
      <c r="C79" s="71"/>
      <c r="D79" s="930"/>
      <c r="E79" s="1502"/>
      <c r="F79" s="1417">
        <v>9.0</v>
      </c>
      <c r="G79" s="1414">
        <v>9.0</v>
      </c>
      <c r="H79" s="1415">
        <v>9.0</v>
      </c>
      <c r="I79" s="1474"/>
      <c r="J79" s="1476"/>
      <c r="K79" s="1414">
        <v>9.0</v>
      </c>
      <c r="L79" s="1414">
        <v>9.0</v>
      </c>
      <c r="M79" s="1414">
        <v>9.0</v>
      </c>
      <c r="N79" s="1414">
        <v>9.0</v>
      </c>
      <c r="O79" s="1474"/>
      <c r="P79" s="1474"/>
      <c r="Q79" s="1414">
        <v>9.0</v>
      </c>
      <c r="R79" s="1414">
        <v>9.0</v>
      </c>
      <c r="S79" s="1414">
        <v>9.0</v>
      </c>
      <c r="T79" s="1414">
        <v>9.0</v>
      </c>
      <c r="U79" s="1414">
        <v>9.0</v>
      </c>
      <c r="V79" s="1415">
        <v>9.0</v>
      </c>
      <c r="W79" s="1474"/>
      <c r="X79" s="1476"/>
      <c r="Y79" s="1414">
        <v>9.0</v>
      </c>
      <c r="Z79" s="1414">
        <v>9.0</v>
      </c>
      <c r="AA79" s="1414">
        <v>9.0</v>
      </c>
      <c r="AB79" s="1414">
        <v>9.0</v>
      </c>
      <c r="AC79" s="1474"/>
      <c r="AD79" s="1493"/>
      <c r="AE79" s="1503"/>
      <c r="AF79" s="1414">
        <v>9.0</v>
      </c>
      <c r="AG79" s="1414">
        <v>9.0</v>
      </c>
      <c r="AH79" s="1414">
        <v>9.0</v>
      </c>
      <c r="AI79" s="1414">
        <v>9.0</v>
      </c>
      <c r="AJ79" s="404">
        <f t="shared" si="12"/>
        <v>21</v>
      </c>
      <c r="AK79" s="257"/>
    </row>
    <row r="80" ht="16.5" customHeight="1">
      <c r="A80" s="79"/>
      <c r="B80" s="423"/>
      <c r="C80" s="121"/>
      <c r="D80" s="237"/>
      <c r="E80" s="1270"/>
      <c r="F80" s="1270"/>
      <c r="G80" s="1270"/>
      <c r="H80" s="1270"/>
      <c r="I80" s="1270"/>
      <c r="J80" s="1075"/>
      <c r="K80" s="1075"/>
      <c r="L80" s="1270"/>
      <c r="M80" s="1270"/>
      <c r="N80" s="1270"/>
      <c r="O80" s="1270"/>
      <c r="P80" s="1270"/>
      <c r="Q80" s="1075"/>
      <c r="R80" s="1075"/>
      <c r="S80" s="1270"/>
      <c r="T80" s="1270"/>
      <c r="U80" s="1270"/>
      <c r="V80" s="1270"/>
      <c r="W80" s="1270"/>
      <c r="X80" s="1075"/>
      <c r="Y80" s="1075"/>
      <c r="Z80" s="1270"/>
      <c r="AA80" s="1270"/>
      <c r="AB80" s="1270"/>
      <c r="AC80" s="1270"/>
      <c r="AD80" s="1270"/>
      <c r="AE80" s="1075"/>
      <c r="AF80" s="1075"/>
      <c r="AG80" s="1270"/>
      <c r="AH80" s="1015"/>
      <c r="AI80" s="1015"/>
      <c r="AJ80" s="82"/>
      <c r="AK80" s="92"/>
    </row>
    <row r="81" ht="16.5" customHeight="1">
      <c r="A81" s="807">
        <v>6.0</v>
      </c>
      <c r="B81" s="300" t="s">
        <v>60</v>
      </c>
      <c r="C81" s="113" t="s">
        <v>61</v>
      </c>
      <c r="D81" s="863" t="s">
        <v>792</v>
      </c>
      <c r="E81" s="974">
        <v>9.0</v>
      </c>
      <c r="F81" s="898">
        <v>12.0</v>
      </c>
      <c r="G81" s="1390"/>
      <c r="H81" s="1108"/>
      <c r="I81" s="1108"/>
      <c r="J81" s="898">
        <v>12.0</v>
      </c>
      <c r="K81" s="1390">
        <v>9.0</v>
      </c>
      <c r="L81" s="1390">
        <v>9.0</v>
      </c>
      <c r="M81" s="1391"/>
      <c r="N81" s="1390">
        <v>9.0</v>
      </c>
      <c r="O81" s="974">
        <v>9.0</v>
      </c>
      <c r="P81" s="974">
        <v>9.0</v>
      </c>
      <c r="Q81" s="1390">
        <v>9.0</v>
      </c>
      <c r="R81" s="1390"/>
      <c r="S81" s="898">
        <v>12.0</v>
      </c>
      <c r="T81" s="1390">
        <v>9.0</v>
      </c>
      <c r="U81" s="898">
        <v>12.0</v>
      </c>
      <c r="V81" s="1108"/>
      <c r="W81" s="1108"/>
      <c r="X81" s="1480"/>
      <c r="Y81" s="1480"/>
      <c r="Z81" s="1480"/>
      <c r="AA81" s="1480"/>
      <c r="AB81" s="1480"/>
      <c r="AC81" s="1480"/>
      <c r="AD81" s="1480"/>
      <c r="AE81" s="1390">
        <v>9.0</v>
      </c>
      <c r="AF81" s="1390">
        <v>9.0</v>
      </c>
      <c r="AG81" s="898">
        <v>12.0</v>
      </c>
      <c r="AH81" s="1390">
        <v>9.0</v>
      </c>
      <c r="AI81" s="1390">
        <v>9.0</v>
      </c>
      <c r="AJ81" s="404">
        <f t="shared" ref="AJ81:AJ83" si="13">COUNT(E81:AI81)</f>
        <v>17</v>
      </c>
      <c r="AK81" s="257"/>
    </row>
    <row r="82" ht="16.5" customHeight="1">
      <c r="A82" s="807">
        <v>7.0</v>
      </c>
      <c r="B82" s="829" t="s">
        <v>36</v>
      </c>
      <c r="C82" s="32"/>
      <c r="D82" s="930" t="s">
        <v>792</v>
      </c>
      <c r="E82" s="1108"/>
      <c r="F82" s="1390">
        <v>9.0</v>
      </c>
      <c r="G82" s="898">
        <v>12.0</v>
      </c>
      <c r="H82" s="1108"/>
      <c r="I82" s="1108"/>
      <c r="J82" s="1390">
        <v>9.0</v>
      </c>
      <c r="K82" s="898">
        <v>12.0</v>
      </c>
      <c r="L82" s="1390">
        <v>9.0</v>
      </c>
      <c r="M82" s="898">
        <v>12.0</v>
      </c>
      <c r="N82" s="1390">
        <v>9.0</v>
      </c>
      <c r="O82" s="1108"/>
      <c r="P82" s="1108"/>
      <c r="Q82" s="898">
        <v>12.0</v>
      </c>
      <c r="R82" s="1390">
        <v>9.0</v>
      </c>
      <c r="S82" s="1390">
        <v>9.0</v>
      </c>
      <c r="T82" s="898">
        <v>12.0</v>
      </c>
      <c r="U82" s="1390">
        <v>9.0</v>
      </c>
      <c r="V82" s="1108"/>
      <c r="W82" s="1108"/>
      <c r="X82" s="911">
        <v>9.0</v>
      </c>
      <c r="Y82" s="911">
        <v>9.0</v>
      </c>
      <c r="Z82" s="898">
        <v>12.0</v>
      </c>
      <c r="AA82" s="1459"/>
      <c r="AB82" s="911">
        <v>9.0</v>
      </c>
      <c r="AC82" s="974">
        <v>9.0</v>
      </c>
      <c r="AD82" s="974">
        <v>9.0</v>
      </c>
      <c r="AE82" s="898">
        <v>12.0</v>
      </c>
      <c r="AF82" s="1391"/>
      <c r="AG82" s="1390">
        <v>9.0</v>
      </c>
      <c r="AH82" s="1390"/>
      <c r="AI82" s="898">
        <v>12.0</v>
      </c>
      <c r="AJ82" s="404">
        <f t="shared" si="13"/>
        <v>21</v>
      </c>
      <c r="AK82" s="257"/>
    </row>
    <row r="83" ht="16.5" customHeight="1">
      <c r="A83" s="807">
        <v>8.0</v>
      </c>
      <c r="B83" s="829" t="s">
        <v>879</v>
      </c>
      <c r="C83" s="71"/>
      <c r="D83" s="863" t="s">
        <v>792</v>
      </c>
      <c r="E83" s="1108"/>
      <c r="F83" s="1391"/>
      <c r="G83" s="1390">
        <v>9.0</v>
      </c>
      <c r="H83" s="974">
        <v>9.0</v>
      </c>
      <c r="I83" s="974">
        <v>9.0</v>
      </c>
      <c r="J83" s="1391"/>
      <c r="K83" s="1390">
        <v>9.0</v>
      </c>
      <c r="L83" s="898">
        <v>12.0</v>
      </c>
      <c r="M83" s="1390">
        <v>9.0</v>
      </c>
      <c r="N83" s="898">
        <v>12.0</v>
      </c>
      <c r="O83" s="1108"/>
      <c r="P83" s="1108"/>
      <c r="Q83" s="1390">
        <v>9.0</v>
      </c>
      <c r="R83" s="898">
        <v>12.0</v>
      </c>
      <c r="S83" s="1390">
        <v>9.0</v>
      </c>
      <c r="T83" s="1390"/>
      <c r="U83" s="1391"/>
      <c r="V83" s="974">
        <v>9.0</v>
      </c>
      <c r="W83" s="974">
        <v>9.0</v>
      </c>
      <c r="X83" s="898">
        <v>12.0</v>
      </c>
      <c r="Y83" s="1391"/>
      <c r="Z83" s="1390">
        <v>9.0</v>
      </c>
      <c r="AA83" s="1390">
        <v>9.0</v>
      </c>
      <c r="AB83" s="900">
        <v>9.0</v>
      </c>
      <c r="AC83" s="1108"/>
      <c r="AD83" s="1108"/>
      <c r="AE83" s="1480"/>
      <c r="AF83" s="1480"/>
      <c r="AG83" s="1480"/>
      <c r="AH83" s="1480"/>
      <c r="AI83" s="1480"/>
      <c r="AJ83" s="404">
        <f t="shared" si="13"/>
        <v>16</v>
      </c>
      <c r="AK83" s="257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121"/>
      <c r="AK84" s="259"/>
    </row>
    <row r="85" ht="16.5" customHeight="1">
      <c r="A85" s="1010">
        <v>9.0</v>
      </c>
      <c r="B85" s="46" t="s">
        <v>102</v>
      </c>
      <c r="C85" s="1257" t="s">
        <v>804</v>
      </c>
      <c r="D85" s="863" t="s">
        <v>792</v>
      </c>
      <c r="E85" s="981"/>
      <c r="F85" s="898">
        <v>12.0</v>
      </c>
      <c r="G85" s="905"/>
      <c r="H85" s="971"/>
      <c r="I85" s="971">
        <v>9.0</v>
      </c>
      <c r="J85" s="905">
        <v>9.0</v>
      </c>
      <c r="K85" s="905">
        <v>9.0</v>
      </c>
      <c r="L85" s="905">
        <v>9.0</v>
      </c>
      <c r="M85" s="898">
        <v>12.0</v>
      </c>
      <c r="N85" s="905"/>
      <c r="O85" s="971"/>
      <c r="P85" s="971">
        <v>9.0</v>
      </c>
      <c r="Q85" s="905">
        <v>9.0</v>
      </c>
      <c r="R85" s="898">
        <v>12.0</v>
      </c>
      <c r="S85" s="905">
        <v>9.0</v>
      </c>
      <c r="T85" s="898">
        <v>12.0</v>
      </c>
      <c r="U85" s="905"/>
      <c r="V85" s="971"/>
      <c r="W85" s="971">
        <v>9.0</v>
      </c>
      <c r="X85" s="905">
        <v>9.0</v>
      </c>
      <c r="Y85" s="905">
        <v>9.0</v>
      </c>
      <c r="Z85" s="898">
        <v>12.0</v>
      </c>
      <c r="AA85" s="905">
        <v>9.0</v>
      </c>
      <c r="AB85" s="905"/>
      <c r="AC85" s="971"/>
      <c r="AD85" s="971">
        <v>9.0</v>
      </c>
      <c r="AE85" s="898">
        <v>12.0</v>
      </c>
      <c r="AF85" s="905">
        <v>9.0</v>
      </c>
      <c r="AG85" s="905">
        <v>9.0</v>
      </c>
      <c r="AH85" s="898">
        <v>12.0</v>
      </c>
      <c r="AI85" s="905"/>
      <c r="AJ85" s="404">
        <f t="shared" ref="AJ85:AJ87" si="14">COUNT(E85:AI85)</f>
        <v>21</v>
      </c>
      <c r="AK85" s="259"/>
    </row>
    <row r="86" ht="16.5" customHeight="1">
      <c r="A86" s="1010">
        <v>10.0</v>
      </c>
      <c r="B86" s="1364" t="s">
        <v>105</v>
      </c>
      <c r="C86" s="32"/>
      <c r="D86" s="930"/>
      <c r="E86" s="971"/>
      <c r="F86" s="905">
        <v>9.0</v>
      </c>
      <c r="G86" s="905">
        <v>9.0</v>
      </c>
      <c r="H86" s="971"/>
      <c r="I86" s="971"/>
      <c r="J86" s="905">
        <v>9.0</v>
      </c>
      <c r="K86" s="905">
        <v>9.0</v>
      </c>
      <c r="L86" s="905">
        <v>9.0</v>
      </c>
      <c r="M86" s="905">
        <v>9.0</v>
      </c>
      <c r="N86" s="905">
        <v>9.0</v>
      </c>
      <c r="O86" s="971"/>
      <c r="P86" s="971"/>
      <c r="Q86" s="905">
        <v>9.0</v>
      </c>
      <c r="R86" s="905">
        <v>9.0</v>
      </c>
      <c r="S86" s="898">
        <v>12.0</v>
      </c>
      <c r="T86" s="905">
        <v>9.0</v>
      </c>
      <c r="U86" s="905">
        <v>9.0</v>
      </c>
      <c r="V86" s="971">
        <v>9.0</v>
      </c>
      <c r="W86" s="971"/>
      <c r="X86" s="905"/>
      <c r="Y86" s="898">
        <v>12.0</v>
      </c>
      <c r="Z86" s="905">
        <v>9.0</v>
      </c>
      <c r="AA86" s="898">
        <v>12.0</v>
      </c>
      <c r="AB86" s="905">
        <v>9.0</v>
      </c>
      <c r="AC86" s="971">
        <v>9.0</v>
      </c>
      <c r="AD86" s="971"/>
      <c r="AE86" s="905"/>
      <c r="AF86" s="905">
        <v>9.0</v>
      </c>
      <c r="AG86" s="905">
        <v>9.0</v>
      </c>
      <c r="AH86" s="905">
        <v>9.0</v>
      </c>
      <c r="AI86" s="905">
        <v>9.0</v>
      </c>
      <c r="AJ86" s="404">
        <f t="shared" si="14"/>
        <v>22</v>
      </c>
      <c r="AK86" s="259"/>
    </row>
    <row r="87" ht="16.5" customHeight="1">
      <c r="A87" s="1010">
        <v>11.0</v>
      </c>
      <c r="B87" s="819" t="s">
        <v>858</v>
      </c>
      <c r="C87" s="71"/>
      <c r="D87" s="863" t="s">
        <v>792</v>
      </c>
      <c r="E87" s="971">
        <v>9.0</v>
      </c>
      <c r="F87" s="905">
        <v>9.0</v>
      </c>
      <c r="G87" s="898">
        <v>12.0</v>
      </c>
      <c r="H87" s="971">
        <v>9.0</v>
      </c>
      <c r="I87" s="971"/>
      <c r="J87" s="905"/>
      <c r="K87" s="905"/>
      <c r="L87" s="898">
        <v>12.0</v>
      </c>
      <c r="M87" s="905">
        <v>9.0</v>
      </c>
      <c r="N87" s="905">
        <v>9.0</v>
      </c>
      <c r="O87" s="971">
        <v>9.0</v>
      </c>
      <c r="P87" s="971"/>
      <c r="Q87" s="1494"/>
      <c r="R87" s="1494"/>
      <c r="S87" s="1494"/>
      <c r="T87" s="1494"/>
      <c r="U87" s="1494"/>
      <c r="V87" s="1494"/>
      <c r="W87" s="1494"/>
      <c r="X87" s="1494"/>
      <c r="Y87" s="1494"/>
      <c r="Z87" s="1494"/>
      <c r="AA87" s="1494"/>
      <c r="AB87" s="1494"/>
      <c r="AC87" s="1494"/>
      <c r="AD87" s="1494"/>
      <c r="AE87" s="905"/>
      <c r="AF87" s="898">
        <v>12.0</v>
      </c>
      <c r="AG87" s="898">
        <v>12.0</v>
      </c>
      <c r="AH87" s="905">
        <v>9.0</v>
      </c>
      <c r="AI87" s="898">
        <v>12.0</v>
      </c>
      <c r="AJ87" s="404">
        <f t="shared" si="14"/>
        <v>12</v>
      </c>
      <c r="AK87" s="259"/>
    </row>
    <row r="88" ht="16.5" customHeight="1">
      <c r="A88" s="79"/>
      <c r="B88" s="423"/>
      <c r="C88" s="259"/>
      <c r="D88" s="259"/>
      <c r="E88" s="259"/>
      <c r="F88" s="259"/>
      <c r="G88" s="259"/>
      <c r="H88" s="259"/>
      <c r="I88" s="259"/>
      <c r="J88" s="259"/>
      <c r="K88" s="259"/>
      <c r="L88" s="259"/>
      <c r="M88" s="259"/>
      <c r="N88" s="259"/>
      <c r="O88" s="259"/>
      <c r="P88" s="259"/>
      <c r="Q88" s="259"/>
      <c r="R88" s="259"/>
      <c r="S88" s="259"/>
      <c r="T88" s="259"/>
      <c r="U88" s="259"/>
      <c r="V88" s="259"/>
      <c r="W88" s="259"/>
      <c r="X88" s="259"/>
      <c r="Y88" s="259"/>
      <c r="Z88" s="259"/>
      <c r="AA88" s="259"/>
      <c r="AB88" s="259"/>
      <c r="AC88" s="259"/>
      <c r="AD88" s="259"/>
      <c r="AE88" s="259"/>
      <c r="AF88" s="259"/>
      <c r="AG88" s="259"/>
      <c r="AH88" s="259"/>
      <c r="AI88" s="259"/>
      <c r="AJ88" s="121"/>
      <c r="AK88" s="259"/>
    </row>
    <row r="89" ht="16.5" customHeight="1">
      <c r="A89" s="807">
        <v>12.0</v>
      </c>
      <c r="B89" s="939" t="s">
        <v>768</v>
      </c>
      <c r="C89" s="113" t="s">
        <v>65</v>
      </c>
      <c r="D89" s="930"/>
      <c r="E89" s="988"/>
      <c r="F89" s="978"/>
      <c r="G89" s="978"/>
      <c r="H89" s="978"/>
      <c r="I89" s="978"/>
      <c r="J89" s="905">
        <v>9.0</v>
      </c>
      <c r="K89" s="905">
        <v>9.0</v>
      </c>
      <c r="L89" s="905">
        <v>9.0</v>
      </c>
      <c r="M89" s="905">
        <v>9.0</v>
      </c>
      <c r="N89" s="905"/>
      <c r="O89" s="971"/>
      <c r="P89" s="971">
        <v>9.0</v>
      </c>
      <c r="Q89" s="905">
        <v>9.0</v>
      </c>
      <c r="R89" s="905">
        <v>9.0</v>
      </c>
      <c r="S89" s="905">
        <v>9.0</v>
      </c>
      <c r="T89" s="905">
        <v>9.0</v>
      </c>
      <c r="U89" s="905"/>
      <c r="V89" s="971"/>
      <c r="W89" s="971">
        <v>9.0</v>
      </c>
      <c r="X89" s="905">
        <v>9.0</v>
      </c>
      <c r="Y89" s="905">
        <v>9.0</v>
      </c>
      <c r="Z89" s="905">
        <v>9.0</v>
      </c>
      <c r="AA89" s="905">
        <v>9.0</v>
      </c>
      <c r="AB89" s="905"/>
      <c r="AC89" s="971"/>
      <c r="AD89" s="971">
        <v>9.0</v>
      </c>
      <c r="AE89" s="905">
        <v>9.0</v>
      </c>
      <c r="AF89" s="905">
        <v>9.0</v>
      </c>
      <c r="AG89" s="905">
        <v>9.0</v>
      </c>
      <c r="AH89" s="905">
        <v>9.0</v>
      </c>
      <c r="AI89" s="905">
        <v>9.0</v>
      </c>
      <c r="AJ89" s="404">
        <f t="shared" ref="AJ89:AJ91" si="15">COUNT(E89:AI89)</f>
        <v>20</v>
      </c>
      <c r="AK89" s="257"/>
    </row>
    <row r="90" ht="16.5" customHeight="1">
      <c r="A90" s="807">
        <v>13.0</v>
      </c>
      <c r="B90" s="300" t="s">
        <v>66</v>
      </c>
      <c r="C90" s="71"/>
      <c r="D90" s="863" t="s">
        <v>792</v>
      </c>
      <c r="E90" s="971">
        <v>9.0</v>
      </c>
      <c r="F90" s="905"/>
      <c r="G90" s="905"/>
      <c r="H90" s="971"/>
      <c r="I90" s="971">
        <v>9.0</v>
      </c>
      <c r="J90" s="905">
        <v>9.0</v>
      </c>
      <c r="K90" s="905">
        <v>9.0</v>
      </c>
      <c r="L90" s="905">
        <v>9.0</v>
      </c>
      <c r="M90" s="905">
        <v>9.0</v>
      </c>
      <c r="N90" s="905">
        <v>9.0</v>
      </c>
      <c r="O90" s="971">
        <v>9.0</v>
      </c>
      <c r="P90" s="971"/>
      <c r="Q90" s="905"/>
      <c r="R90" s="905">
        <v>9.0</v>
      </c>
      <c r="S90" s="905">
        <v>9.0</v>
      </c>
      <c r="T90" s="905">
        <v>9.0</v>
      </c>
      <c r="U90" s="905">
        <v>9.0</v>
      </c>
      <c r="V90" s="971">
        <v>9.0</v>
      </c>
      <c r="W90" s="971"/>
      <c r="X90" s="905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404">
        <f t="shared" si="15"/>
        <v>13</v>
      </c>
      <c r="AK90" s="257"/>
    </row>
    <row r="91" ht="16.5" customHeight="1">
      <c r="A91" s="807">
        <v>14.0</v>
      </c>
      <c r="B91" s="1481" t="s">
        <v>982</v>
      </c>
      <c r="C91" s="1482" t="s">
        <v>983</v>
      </c>
      <c r="D91" s="863" t="s">
        <v>792</v>
      </c>
      <c r="E91" s="971"/>
      <c r="F91" s="905">
        <v>9.0</v>
      </c>
      <c r="G91" s="905">
        <v>9.0</v>
      </c>
      <c r="H91" s="971">
        <v>9.0</v>
      </c>
      <c r="I91" s="971"/>
      <c r="J91" s="905"/>
      <c r="K91" s="905">
        <v>9.0</v>
      </c>
      <c r="L91" s="905">
        <v>9.0</v>
      </c>
      <c r="M91" s="905">
        <v>9.0</v>
      </c>
      <c r="N91" s="905">
        <v>9.0</v>
      </c>
      <c r="O91" s="971"/>
      <c r="P91" s="971"/>
      <c r="Q91" s="905">
        <v>9.0</v>
      </c>
      <c r="R91" s="905">
        <v>9.0</v>
      </c>
      <c r="S91" s="905">
        <v>9.0</v>
      </c>
      <c r="T91" s="905">
        <v>9.0</v>
      </c>
      <c r="U91" s="905">
        <v>9.0</v>
      </c>
      <c r="V91" s="971"/>
      <c r="W91" s="971"/>
      <c r="X91" s="905">
        <v>9.0</v>
      </c>
      <c r="Y91" s="905">
        <v>9.0</v>
      </c>
      <c r="Z91" s="905">
        <v>9.0</v>
      </c>
      <c r="AA91" s="905">
        <v>9.0</v>
      </c>
      <c r="AB91" s="905">
        <v>9.0</v>
      </c>
      <c r="AC91" s="971">
        <v>9.0</v>
      </c>
      <c r="AD91" s="971"/>
      <c r="AE91" s="905"/>
      <c r="AF91" s="905">
        <v>9.0</v>
      </c>
      <c r="AG91" s="905">
        <v>9.0</v>
      </c>
      <c r="AH91" s="905">
        <v>9.0</v>
      </c>
      <c r="AI91" s="905">
        <v>9.0</v>
      </c>
      <c r="AJ91" s="1484">
        <f t="shared" si="15"/>
        <v>22</v>
      </c>
      <c r="AK91" s="1485"/>
    </row>
    <row r="92" ht="16.5" customHeight="1">
      <c r="A92" s="872"/>
      <c r="B92" s="260"/>
      <c r="C92" s="875"/>
      <c r="D92" s="877"/>
      <c r="E92" s="1075"/>
      <c r="F92" s="1075"/>
      <c r="G92" s="1075"/>
      <c r="H92" s="1075"/>
      <c r="I92" s="1075"/>
      <c r="J92" s="1075"/>
      <c r="K92" s="1075"/>
      <c r="L92" s="1075"/>
      <c r="M92" s="1075"/>
      <c r="N92" s="1075"/>
      <c r="O92" s="1075"/>
      <c r="P92" s="1075"/>
      <c r="Q92" s="1075"/>
      <c r="R92" s="1075"/>
      <c r="S92" s="1075"/>
      <c r="T92" s="1075"/>
      <c r="U92" s="1075"/>
      <c r="V92" s="1075"/>
      <c r="W92" s="1075"/>
      <c r="X92" s="1075"/>
      <c r="Y92" s="1075"/>
      <c r="Z92" s="1075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878"/>
      <c r="AK92" s="257"/>
    </row>
    <row r="93" ht="16.5" customHeight="1">
      <c r="A93" s="807">
        <v>15.0</v>
      </c>
      <c r="B93" s="829" t="s">
        <v>880</v>
      </c>
      <c r="C93" s="1071" t="s">
        <v>797</v>
      </c>
      <c r="D93" s="863" t="s">
        <v>792</v>
      </c>
      <c r="E93" s="981"/>
      <c r="F93" s="905">
        <v>9.0</v>
      </c>
      <c r="G93" s="905">
        <v>9.0</v>
      </c>
      <c r="H93" s="971">
        <v>9.0</v>
      </c>
      <c r="I93" s="971">
        <v>9.0</v>
      </c>
      <c r="J93" s="905">
        <v>9.0</v>
      </c>
      <c r="K93" s="905">
        <v>9.0</v>
      </c>
      <c r="L93" s="905">
        <v>9.0</v>
      </c>
      <c r="M93" s="905">
        <v>9.0</v>
      </c>
      <c r="N93" s="905">
        <v>9.0</v>
      </c>
      <c r="O93" s="971">
        <v>9.0</v>
      </c>
      <c r="P93" s="971">
        <v>9.0</v>
      </c>
      <c r="Q93" s="905">
        <v>9.0</v>
      </c>
      <c r="R93" s="905">
        <v>9.0</v>
      </c>
      <c r="S93" s="905">
        <v>9.0</v>
      </c>
      <c r="T93" s="905"/>
      <c r="U93" s="905"/>
      <c r="V93" s="971">
        <v>9.0</v>
      </c>
      <c r="W93" s="971">
        <v>9.0</v>
      </c>
      <c r="X93" s="905">
        <v>9.0</v>
      </c>
      <c r="Y93" s="905">
        <v>9.0</v>
      </c>
      <c r="Z93" s="905">
        <v>9.0</v>
      </c>
      <c r="AA93" s="905"/>
      <c r="AB93" s="905">
        <v>9.0</v>
      </c>
      <c r="AC93" s="971"/>
      <c r="AD93" s="971"/>
      <c r="AE93" s="905"/>
      <c r="AF93" s="905">
        <v>9.0</v>
      </c>
      <c r="AG93" s="905"/>
      <c r="AH93" s="905"/>
      <c r="AI93" s="905">
        <v>9.0</v>
      </c>
      <c r="AJ93" s="404">
        <f t="shared" ref="AJ93:AJ94" si="16">COUNT(E93:AI93)</f>
        <v>22</v>
      </c>
      <c r="AK93" s="257"/>
    </row>
    <row r="94" ht="16.5" customHeight="1">
      <c r="A94" s="807">
        <v>16.0</v>
      </c>
      <c r="B94" s="829" t="s">
        <v>732</v>
      </c>
      <c r="C94" s="71"/>
      <c r="D94" s="863" t="s">
        <v>792</v>
      </c>
      <c r="E94" s="971">
        <v>9.0</v>
      </c>
      <c r="F94" s="905"/>
      <c r="G94" s="905"/>
      <c r="H94" s="971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05">
        <v>9.0</v>
      </c>
      <c r="AB94" s="905"/>
      <c r="AC94" s="971">
        <v>9.0</v>
      </c>
      <c r="AD94" s="971">
        <v>9.0</v>
      </c>
      <c r="AE94" s="905">
        <v>9.0</v>
      </c>
      <c r="AF94" s="905">
        <v>9.0</v>
      </c>
      <c r="AG94" s="905">
        <v>9.0</v>
      </c>
      <c r="AH94" s="905">
        <v>9.0</v>
      </c>
      <c r="AI94" s="905"/>
      <c r="AJ94" s="404">
        <f t="shared" si="16"/>
        <v>8</v>
      </c>
      <c r="AK94" s="25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237"/>
      <c r="AK95" s="237"/>
    </row>
    <row r="96" ht="16.5" customHeight="1">
      <c r="A96" s="1010">
        <v>17.0</v>
      </c>
      <c r="B96" s="1291" t="s">
        <v>112</v>
      </c>
      <c r="C96" s="1462" t="s">
        <v>806</v>
      </c>
      <c r="D96" s="863" t="s">
        <v>792</v>
      </c>
      <c r="E96" s="981"/>
      <c r="F96" s="905">
        <v>9.0</v>
      </c>
      <c r="G96" s="905">
        <v>9.0</v>
      </c>
      <c r="H96" s="971">
        <v>9.0</v>
      </c>
      <c r="I96" s="971"/>
      <c r="J96" s="905"/>
      <c r="K96" s="905">
        <v>9.0</v>
      </c>
      <c r="L96" s="905">
        <v>9.0</v>
      </c>
      <c r="M96" s="905">
        <v>9.0</v>
      </c>
      <c r="N96" s="905">
        <v>9.0</v>
      </c>
      <c r="O96" s="971">
        <v>9.0</v>
      </c>
      <c r="P96" s="971"/>
      <c r="Q96" s="905"/>
      <c r="R96" s="905">
        <v>9.0</v>
      </c>
      <c r="S96" s="905">
        <v>9.0</v>
      </c>
      <c r="T96" s="905">
        <v>9.0</v>
      </c>
      <c r="U96" s="905">
        <v>9.0</v>
      </c>
      <c r="V96" s="971">
        <v>9.0</v>
      </c>
      <c r="W96" s="971"/>
      <c r="X96" s="905"/>
      <c r="Y96" s="905">
        <v>9.0</v>
      </c>
      <c r="Z96" s="905">
        <v>9.0</v>
      </c>
      <c r="AA96" s="905">
        <v>9.0</v>
      </c>
      <c r="AB96" s="905">
        <v>9.0</v>
      </c>
      <c r="AC96" s="971">
        <v>9.0</v>
      </c>
      <c r="AD96" s="971"/>
      <c r="AE96" s="905"/>
      <c r="AF96" s="905">
        <v>9.0</v>
      </c>
      <c r="AG96" s="905">
        <v>9.0</v>
      </c>
      <c r="AH96" s="905">
        <v>9.0</v>
      </c>
      <c r="AI96" s="905">
        <v>9.0</v>
      </c>
      <c r="AJ96" s="404">
        <f t="shared" ref="AJ96:AJ97" si="17">COUNT(E96:AI96)</f>
        <v>22</v>
      </c>
      <c r="AK96" s="237"/>
    </row>
    <row r="97" ht="16.5" customHeight="1">
      <c r="A97" s="1010">
        <v>18.0</v>
      </c>
      <c r="B97" s="1463" t="s">
        <v>940</v>
      </c>
      <c r="C97" s="71"/>
      <c r="D97" s="930"/>
      <c r="E97" s="971">
        <v>9.0</v>
      </c>
      <c r="F97" s="905"/>
      <c r="G97" s="905"/>
      <c r="H97" s="971"/>
      <c r="I97" s="971">
        <v>9.0</v>
      </c>
      <c r="J97" s="905">
        <v>9.0</v>
      </c>
      <c r="K97" s="905">
        <v>9.0</v>
      </c>
      <c r="L97" s="905">
        <v>9.0</v>
      </c>
      <c r="M97" s="905">
        <v>9.0</v>
      </c>
      <c r="N97" s="905"/>
      <c r="O97" s="971"/>
      <c r="P97" s="971">
        <v>9.0</v>
      </c>
      <c r="Q97" s="905">
        <v>9.0</v>
      </c>
      <c r="R97" s="905">
        <v>9.0</v>
      </c>
      <c r="S97" s="905">
        <v>9.0</v>
      </c>
      <c r="T97" s="905">
        <v>9.0</v>
      </c>
      <c r="U97" s="905"/>
      <c r="V97" s="971"/>
      <c r="W97" s="971">
        <v>9.0</v>
      </c>
      <c r="X97" s="905">
        <v>9.0</v>
      </c>
      <c r="Y97" s="905">
        <v>9.0</v>
      </c>
      <c r="Z97" s="905">
        <v>9.0</v>
      </c>
      <c r="AA97" s="905">
        <v>9.0</v>
      </c>
      <c r="AB97" s="905"/>
      <c r="AC97" s="971"/>
      <c r="AD97" s="978"/>
      <c r="AE97" s="978"/>
      <c r="AF97" s="978"/>
      <c r="AG97" s="978"/>
      <c r="AH97" s="978"/>
      <c r="AI97" s="978"/>
      <c r="AJ97" s="404">
        <f t="shared" si="17"/>
        <v>16</v>
      </c>
      <c r="AK97" s="237"/>
    </row>
    <row r="98" ht="16.5" customHeight="1">
      <c r="A98" s="1016"/>
      <c r="B98" s="1072"/>
      <c r="C98" s="260"/>
      <c r="D98" s="1075"/>
      <c r="E98" s="1077"/>
      <c r="F98" s="1077"/>
      <c r="G98" s="1077"/>
      <c r="H98" s="1077"/>
      <c r="I98" s="1077"/>
      <c r="J98" s="1077"/>
      <c r="K98" s="1077"/>
      <c r="L98" s="1077"/>
      <c r="M98" s="1077"/>
      <c r="N98" s="1077"/>
      <c r="O98" s="1077"/>
      <c r="P98" s="1077"/>
      <c r="Q98" s="1077"/>
      <c r="R98" s="1077"/>
      <c r="S98" s="1077"/>
      <c r="T98" s="1077"/>
      <c r="U98" s="1077"/>
      <c r="V98" s="1077"/>
      <c r="W98" s="1077"/>
      <c r="X98" s="1077"/>
      <c r="Y98" s="1077"/>
      <c r="Z98" s="1077"/>
      <c r="AA98" s="1077"/>
      <c r="AB98" s="1077"/>
      <c r="AC98" s="1077"/>
      <c r="AD98" s="1077"/>
      <c r="AE98" s="1077"/>
      <c r="AF98" s="1077"/>
      <c r="AG98" s="1077"/>
      <c r="AH98" s="1077"/>
      <c r="AI98" s="1077"/>
      <c r="AJ98" s="237"/>
      <c r="AK98" s="237"/>
    </row>
    <row r="99" ht="16.5" customHeight="1">
      <c r="A99" s="1010">
        <v>19.0</v>
      </c>
      <c r="B99" s="1366" t="s">
        <v>798</v>
      </c>
      <c r="C99" s="1261" t="s">
        <v>292</v>
      </c>
      <c r="D99" s="863" t="s">
        <v>792</v>
      </c>
      <c r="E99" s="981"/>
      <c r="F99" s="905">
        <v>9.0</v>
      </c>
      <c r="G99" s="905">
        <v>9.0</v>
      </c>
      <c r="H99" s="971"/>
      <c r="I99" s="971"/>
      <c r="J99" s="905">
        <v>9.0</v>
      </c>
      <c r="K99" s="905">
        <v>9.0</v>
      </c>
      <c r="L99" s="905">
        <v>9.0</v>
      </c>
      <c r="M99" s="905">
        <v>9.0</v>
      </c>
      <c r="N99" s="905">
        <v>9.0</v>
      </c>
      <c r="O99" s="971"/>
      <c r="P99" s="971"/>
      <c r="Q99" s="988"/>
      <c r="R99" s="988"/>
      <c r="S99" s="988"/>
      <c r="T99" s="988"/>
      <c r="U99" s="988"/>
      <c r="V99" s="988"/>
      <c r="W99" s="988"/>
      <c r="X99" s="988"/>
      <c r="Y99" s="988"/>
      <c r="Z99" s="988"/>
      <c r="AA99" s="988"/>
      <c r="AB99" s="988"/>
      <c r="AC99" s="988"/>
      <c r="AD99" s="988"/>
      <c r="AE99" s="905">
        <v>9.0</v>
      </c>
      <c r="AF99" s="905">
        <v>9.0</v>
      </c>
      <c r="AG99" s="905">
        <v>9.0</v>
      </c>
      <c r="AH99" s="905">
        <v>9.0</v>
      </c>
      <c r="AI99" s="905">
        <v>9.0</v>
      </c>
      <c r="AJ99" s="404">
        <f t="shared" ref="AJ99:AJ114" si="18">COUNT(E99:AI99)</f>
        <v>12</v>
      </c>
      <c r="AK99" s="237"/>
    </row>
    <row r="100" ht="16.5" customHeight="1">
      <c r="A100" s="1010">
        <v>20.0</v>
      </c>
      <c r="B100" s="1366" t="s">
        <v>799</v>
      </c>
      <c r="C100" s="1010" t="s">
        <v>820</v>
      </c>
      <c r="D100" s="863" t="s">
        <v>792</v>
      </c>
      <c r="E100" s="971"/>
      <c r="F100" s="905">
        <v>9.0</v>
      </c>
      <c r="G100" s="905">
        <v>9.0</v>
      </c>
      <c r="H100" s="971"/>
      <c r="I100" s="971"/>
      <c r="J100" s="905">
        <v>9.0</v>
      </c>
      <c r="K100" s="905">
        <v>9.0</v>
      </c>
      <c r="L100" s="905">
        <v>9.0</v>
      </c>
      <c r="M100" s="905">
        <v>9.0</v>
      </c>
      <c r="N100" s="905">
        <v>9.0</v>
      </c>
      <c r="O100" s="971"/>
      <c r="P100" s="971"/>
      <c r="Q100" s="905">
        <v>9.0</v>
      </c>
      <c r="R100" s="905">
        <v>9.0</v>
      </c>
      <c r="S100" s="905">
        <v>9.0</v>
      </c>
      <c r="T100" s="905">
        <v>9.0</v>
      </c>
      <c r="U100" s="905">
        <v>9.0</v>
      </c>
      <c r="V100" s="971"/>
      <c r="W100" s="971"/>
      <c r="X100" s="905">
        <v>9.0</v>
      </c>
      <c r="Y100" s="905">
        <v>9.0</v>
      </c>
      <c r="Z100" s="905">
        <v>9.0</v>
      </c>
      <c r="AA100" s="905">
        <v>9.0</v>
      </c>
      <c r="AB100" s="905">
        <v>9.0</v>
      </c>
      <c r="AC100" s="971"/>
      <c r="AD100" s="971"/>
      <c r="AE100" s="988"/>
      <c r="AF100" s="988"/>
      <c r="AG100" s="988"/>
      <c r="AH100" s="988"/>
      <c r="AI100" s="988"/>
      <c r="AJ100" s="404">
        <f t="shared" si="18"/>
        <v>17</v>
      </c>
      <c r="AK100" s="237"/>
    </row>
    <row r="101" ht="16.5" customHeight="1">
      <c r="A101" s="1010">
        <v>21.0</v>
      </c>
      <c r="B101" s="1366" t="s">
        <v>800</v>
      </c>
      <c r="C101" s="1261" t="s">
        <v>91</v>
      </c>
      <c r="D101" s="863" t="s">
        <v>792</v>
      </c>
      <c r="E101" s="981"/>
      <c r="F101" s="905">
        <v>9.0</v>
      </c>
      <c r="G101" s="905">
        <v>9.0</v>
      </c>
      <c r="H101" s="971"/>
      <c r="I101" s="971"/>
      <c r="J101" s="905">
        <v>9.0</v>
      </c>
      <c r="K101" s="905">
        <v>9.0</v>
      </c>
      <c r="L101" s="905">
        <v>9.0</v>
      </c>
      <c r="M101" s="905">
        <v>9.0</v>
      </c>
      <c r="N101" s="905">
        <v>9.0</v>
      </c>
      <c r="O101" s="971"/>
      <c r="P101" s="971"/>
      <c r="Q101" s="905">
        <v>9.0</v>
      </c>
      <c r="R101" s="905">
        <v>9.0</v>
      </c>
      <c r="S101" s="905">
        <v>9.0</v>
      </c>
      <c r="T101" s="905">
        <v>9.0</v>
      </c>
      <c r="U101" s="905">
        <v>9.0</v>
      </c>
      <c r="V101" s="971"/>
      <c r="W101" s="971"/>
      <c r="X101" s="905">
        <v>9.0</v>
      </c>
      <c r="Y101" s="905">
        <v>9.0</v>
      </c>
      <c r="Z101" s="905">
        <v>9.0</v>
      </c>
      <c r="AA101" s="905">
        <v>9.0</v>
      </c>
      <c r="AB101" s="905">
        <v>9.0</v>
      </c>
      <c r="AC101" s="971"/>
      <c r="AD101" s="971"/>
      <c r="AE101" s="905">
        <v>9.0</v>
      </c>
      <c r="AF101" s="905">
        <v>9.0</v>
      </c>
      <c r="AG101" s="905">
        <v>9.0</v>
      </c>
      <c r="AH101" s="905">
        <v>9.0</v>
      </c>
      <c r="AI101" s="905">
        <v>9.0</v>
      </c>
      <c r="AJ101" s="404">
        <f t="shared" si="18"/>
        <v>22</v>
      </c>
      <c r="AK101" s="237"/>
    </row>
    <row r="102" ht="16.5" customHeight="1">
      <c r="A102" s="1010">
        <v>22.0</v>
      </c>
      <c r="B102" s="1366" t="s">
        <v>821</v>
      </c>
      <c r="C102" s="1261" t="s">
        <v>296</v>
      </c>
      <c r="D102" s="863" t="s">
        <v>792</v>
      </c>
      <c r="E102" s="971"/>
      <c r="F102" s="905">
        <v>9.0</v>
      </c>
      <c r="G102" s="905">
        <v>9.0</v>
      </c>
      <c r="H102" s="971"/>
      <c r="I102" s="971"/>
      <c r="J102" s="905">
        <v>9.0</v>
      </c>
      <c r="K102" s="905">
        <v>9.0</v>
      </c>
      <c r="L102" s="905">
        <v>9.0</v>
      </c>
      <c r="M102" s="905">
        <v>9.0</v>
      </c>
      <c r="N102" s="905">
        <v>9.0</v>
      </c>
      <c r="O102" s="971"/>
      <c r="P102" s="971"/>
      <c r="Q102" s="905">
        <v>9.0</v>
      </c>
      <c r="R102" s="905">
        <v>9.0</v>
      </c>
      <c r="S102" s="905">
        <v>9.0</v>
      </c>
      <c r="T102" s="905">
        <v>9.0</v>
      </c>
      <c r="U102" s="905">
        <v>9.0</v>
      </c>
      <c r="V102" s="971"/>
      <c r="W102" s="971"/>
      <c r="X102" s="905">
        <v>9.0</v>
      </c>
      <c r="Y102" s="905">
        <v>9.0</v>
      </c>
      <c r="Z102" s="905">
        <v>9.0</v>
      </c>
      <c r="AA102" s="905">
        <v>9.0</v>
      </c>
      <c r="AB102" s="905">
        <v>9.0</v>
      </c>
      <c r="AC102" s="971"/>
      <c r="AD102" s="971"/>
      <c r="AE102" s="905">
        <v>9.0</v>
      </c>
      <c r="AF102" s="905">
        <v>9.0</v>
      </c>
      <c r="AG102" s="905">
        <v>9.0</v>
      </c>
      <c r="AH102" s="905">
        <v>9.0</v>
      </c>
      <c r="AI102" s="905">
        <v>9.0</v>
      </c>
      <c r="AJ102" s="404">
        <f t="shared" si="18"/>
        <v>22</v>
      </c>
      <c r="AK102" s="237"/>
    </row>
    <row r="103" ht="16.5" customHeight="1">
      <c r="A103" s="1010">
        <v>23.0</v>
      </c>
      <c r="B103" s="1366" t="s">
        <v>801</v>
      </c>
      <c r="C103" s="1010" t="s">
        <v>867</v>
      </c>
      <c r="D103" s="863" t="s">
        <v>792</v>
      </c>
      <c r="E103" s="981"/>
      <c r="F103" s="905">
        <v>9.0</v>
      </c>
      <c r="G103" s="905">
        <v>9.0</v>
      </c>
      <c r="H103" s="971"/>
      <c r="I103" s="971"/>
      <c r="J103" s="905">
        <v>9.0</v>
      </c>
      <c r="K103" s="905">
        <v>9.0</v>
      </c>
      <c r="L103" s="905">
        <v>9.0</v>
      </c>
      <c r="M103" s="905">
        <v>9.0</v>
      </c>
      <c r="N103" s="905">
        <v>9.0</v>
      </c>
      <c r="O103" s="971"/>
      <c r="P103" s="971"/>
      <c r="Q103" s="905">
        <v>9.0</v>
      </c>
      <c r="R103" s="905">
        <v>9.0</v>
      </c>
      <c r="S103" s="905">
        <v>9.0</v>
      </c>
      <c r="T103" s="905">
        <v>9.0</v>
      </c>
      <c r="U103" s="905">
        <v>9.0</v>
      </c>
      <c r="V103" s="971"/>
      <c r="W103" s="971"/>
      <c r="X103" s="905">
        <v>9.0</v>
      </c>
      <c r="Y103" s="905">
        <v>9.0</v>
      </c>
      <c r="Z103" s="905">
        <v>9.0</v>
      </c>
      <c r="AA103" s="905">
        <v>9.0</v>
      </c>
      <c r="AB103" s="905">
        <v>9.0</v>
      </c>
      <c r="AC103" s="971"/>
      <c r="AD103" s="971"/>
      <c r="AE103" s="905">
        <v>9.0</v>
      </c>
      <c r="AF103" s="905">
        <v>9.0</v>
      </c>
      <c r="AG103" s="905">
        <v>9.0</v>
      </c>
      <c r="AH103" s="905">
        <v>9.0</v>
      </c>
      <c r="AI103" s="905">
        <v>9.0</v>
      </c>
      <c r="AJ103" s="404">
        <f t="shared" si="18"/>
        <v>22</v>
      </c>
      <c r="AK103" s="237"/>
    </row>
    <row r="104" ht="16.5" customHeight="1">
      <c r="A104" s="1010">
        <v>24.0</v>
      </c>
      <c r="B104" s="1366" t="s">
        <v>802</v>
      </c>
      <c r="C104" s="1010" t="s">
        <v>757</v>
      </c>
      <c r="D104" s="863" t="s">
        <v>792</v>
      </c>
      <c r="E104" s="971"/>
      <c r="F104" s="905">
        <v>9.0</v>
      </c>
      <c r="G104" s="905">
        <v>9.0</v>
      </c>
      <c r="H104" s="971"/>
      <c r="I104" s="971"/>
      <c r="J104" s="905">
        <v>9.0</v>
      </c>
      <c r="K104" s="905">
        <v>9.0</v>
      </c>
      <c r="L104" s="905">
        <v>9.0</v>
      </c>
      <c r="M104" s="905">
        <v>9.0</v>
      </c>
      <c r="N104" s="905">
        <v>9.0</v>
      </c>
      <c r="O104" s="971"/>
      <c r="P104" s="971"/>
      <c r="Q104" s="905">
        <v>9.0</v>
      </c>
      <c r="R104" s="905">
        <v>9.0</v>
      </c>
      <c r="S104" s="905">
        <v>9.0</v>
      </c>
      <c r="T104" s="905">
        <v>9.0</v>
      </c>
      <c r="U104" s="905">
        <v>9.0</v>
      </c>
      <c r="V104" s="971"/>
      <c r="W104" s="971"/>
      <c r="X104" s="905">
        <v>9.0</v>
      </c>
      <c r="Y104" s="905">
        <v>9.0</v>
      </c>
      <c r="Z104" s="905">
        <v>9.0</v>
      </c>
      <c r="AA104" s="905">
        <v>9.0</v>
      </c>
      <c r="AB104" s="905">
        <v>9.0</v>
      </c>
      <c r="AC104" s="971"/>
      <c r="AD104" s="971"/>
      <c r="AE104" s="905">
        <v>9.0</v>
      </c>
      <c r="AF104" s="905">
        <v>9.0</v>
      </c>
      <c r="AG104" s="905">
        <v>9.0</v>
      </c>
      <c r="AH104" s="978"/>
      <c r="AI104" s="978"/>
      <c r="AJ104" s="404">
        <f t="shared" si="18"/>
        <v>20</v>
      </c>
      <c r="AK104" s="237"/>
    </row>
    <row r="105" ht="16.5" customHeight="1">
      <c r="A105" s="1010">
        <v>25.0</v>
      </c>
      <c r="B105" s="1366" t="s">
        <v>803</v>
      </c>
      <c r="C105" s="1264" t="s">
        <v>769</v>
      </c>
      <c r="D105" s="863" t="s">
        <v>792</v>
      </c>
      <c r="E105" s="981"/>
      <c r="F105" s="905">
        <v>9.0</v>
      </c>
      <c r="G105" s="905">
        <v>9.0</v>
      </c>
      <c r="H105" s="971"/>
      <c r="I105" s="971"/>
      <c r="J105" s="905">
        <v>9.0</v>
      </c>
      <c r="K105" s="905">
        <v>9.0</v>
      </c>
      <c r="L105" s="905">
        <v>9.0</v>
      </c>
      <c r="M105" s="905">
        <v>9.0</v>
      </c>
      <c r="N105" s="905">
        <v>9.0</v>
      </c>
      <c r="O105" s="971"/>
      <c r="P105" s="971"/>
      <c r="Q105" s="905">
        <v>9.0</v>
      </c>
      <c r="R105" s="905">
        <v>9.0</v>
      </c>
      <c r="S105" s="905">
        <v>9.0</v>
      </c>
      <c r="T105" s="905">
        <v>9.0</v>
      </c>
      <c r="U105" s="905">
        <v>9.0</v>
      </c>
      <c r="V105" s="971"/>
      <c r="W105" s="971"/>
      <c r="X105" s="905">
        <v>9.0</v>
      </c>
      <c r="Y105" s="905">
        <v>9.0</v>
      </c>
      <c r="Z105" s="905">
        <v>9.0</v>
      </c>
      <c r="AA105" s="905">
        <v>9.0</v>
      </c>
      <c r="AB105" s="905">
        <v>9.0</v>
      </c>
      <c r="AC105" s="971"/>
      <c r="AD105" s="971"/>
      <c r="AE105" s="905">
        <v>9.0</v>
      </c>
      <c r="AF105" s="905">
        <v>9.0</v>
      </c>
      <c r="AG105" s="905">
        <v>9.0</v>
      </c>
      <c r="AH105" s="905">
        <v>9.0</v>
      </c>
      <c r="AI105" s="905">
        <v>9.0</v>
      </c>
      <c r="AJ105" s="404">
        <f t="shared" si="18"/>
        <v>22</v>
      </c>
      <c r="AK105" s="237"/>
    </row>
    <row r="106" ht="16.5" customHeight="1">
      <c r="A106" s="1010">
        <v>26.0</v>
      </c>
      <c r="B106" s="1366" t="s">
        <v>805</v>
      </c>
      <c r="C106" s="1010" t="s">
        <v>930</v>
      </c>
      <c r="D106" s="863" t="s">
        <v>792</v>
      </c>
      <c r="E106" s="971"/>
      <c r="F106" s="905">
        <v>9.0</v>
      </c>
      <c r="G106" s="905">
        <v>9.0</v>
      </c>
      <c r="H106" s="971"/>
      <c r="I106" s="971"/>
      <c r="J106" s="905">
        <v>9.0</v>
      </c>
      <c r="K106" s="905">
        <v>9.0</v>
      </c>
      <c r="L106" s="905">
        <v>9.0</v>
      </c>
      <c r="M106" s="905">
        <v>9.0</v>
      </c>
      <c r="N106" s="905">
        <v>9.0</v>
      </c>
      <c r="O106" s="971"/>
      <c r="P106" s="971"/>
      <c r="Q106" s="905">
        <v>9.0</v>
      </c>
      <c r="R106" s="905">
        <v>9.0</v>
      </c>
      <c r="S106" s="905">
        <v>9.0</v>
      </c>
      <c r="T106" s="905">
        <v>9.0</v>
      </c>
      <c r="U106" s="905">
        <v>9.0</v>
      </c>
      <c r="V106" s="971"/>
      <c r="W106" s="971"/>
      <c r="X106" s="905">
        <v>9.0</v>
      </c>
      <c r="Y106" s="905">
        <v>9.0</v>
      </c>
      <c r="Z106" s="905">
        <v>9.0</v>
      </c>
      <c r="AA106" s="905">
        <v>9.0</v>
      </c>
      <c r="AB106" s="905">
        <v>9.0</v>
      </c>
      <c r="AC106" s="971"/>
      <c r="AD106" s="971"/>
      <c r="AE106" s="905">
        <v>9.0</v>
      </c>
      <c r="AF106" s="905">
        <v>9.0</v>
      </c>
      <c r="AG106" s="905">
        <v>9.0</v>
      </c>
      <c r="AH106" s="905">
        <v>9.0</v>
      </c>
      <c r="AI106" s="905">
        <v>9.0</v>
      </c>
      <c r="AJ106" s="404">
        <f t="shared" si="18"/>
        <v>22</v>
      </c>
      <c r="AK106" s="237"/>
    </row>
    <row r="107" ht="16.5" customHeight="1">
      <c r="A107" s="1010">
        <v>27.0</v>
      </c>
      <c r="B107" s="1366" t="s">
        <v>807</v>
      </c>
      <c r="C107" s="1261" t="s">
        <v>297</v>
      </c>
      <c r="D107" s="863" t="s">
        <v>792</v>
      </c>
      <c r="E107" s="981"/>
      <c r="F107" s="905">
        <v>9.0</v>
      </c>
      <c r="G107" s="905">
        <v>9.0</v>
      </c>
      <c r="H107" s="971"/>
      <c r="I107" s="971"/>
      <c r="J107" s="905">
        <v>9.0</v>
      </c>
      <c r="K107" s="905">
        <v>9.0</v>
      </c>
      <c r="L107" s="905">
        <v>9.0</v>
      </c>
      <c r="M107" s="905">
        <v>9.0</v>
      </c>
      <c r="N107" s="905">
        <v>9.0</v>
      </c>
      <c r="O107" s="971"/>
      <c r="P107" s="971"/>
      <c r="Q107" s="905">
        <v>9.0</v>
      </c>
      <c r="R107" s="905">
        <v>9.0</v>
      </c>
      <c r="S107" s="905">
        <v>9.0</v>
      </c>
      <c r="T107" s="905">
        <v>9.0</v>
      </c>
      <c r="U107" s="905">
        <v>9.0</v>
      </c>
      <c r="V107" s="971"/>
      <c r="W107" s="971"/>
      <c r="X107" s="905">
        <v>9.0</v>
      </c>
      <c r="Y107" s="905">
        <v>9.0</v>
      </c>
      <c r="Z107" s="905">
        <v>9.0</v>
      </c>
      <c r="AA107" s="905">
        <v>9.0</v>
      </c>
      <c r="AB107" s="905">
        <v>9.0</v>
      </c>
      <c r="AC107" s="971"/>
      <c r="AD107" s="971"/>
      <c r="AE107" s="905">
        <v>9.0</v>
      </c>
      <c r="AF107" s="905">
        <v>9.0</v>
      </c>
      <c r="AG107" s="905">
        <v>9.0</v>
      </c>
      <c r="AH107" s="905">
        <v>9.0</v>
      </c>
      <c r="AI107" s="905">
        <v>9.0</v>
      </c>
      <c r="AJ107" s="404">
        <f t="shared" si="18"/>
        <v>22</v>
      </c>
      <c r="AK107" s="237"/>
    </row>
    <row r="108" ht="16.5" customHeight="1">
      <c r="A108" s="1010">
        <v>28.0</v>
      </c>
      <c r="B108" s="1366" t="s">
        <v>907</v>
      </c>
      <c r="C108" s="861" t="s">
        <v>941</v>
      </c>
      <c r="D108" s="863" t="s">
        <v>792</v>
      </c>
      <c r="E108" s="971"/>
      <c r="F108" s="905">
        <v>9.0</v>
      </c>
      <c r="G108" s="905">
        <v>9.0</v>
      </c>
      <c r="H108" s="971"/>
      <c r="I108" s="971"/>
      <c r="J108" s="905">
        <v>9.0</v>
      </c>
      <c r="K108" s="905">
        <v>9.0</v>
      </c>
      <c r="L108" s="905">
        <v>9.0</v>
      </c>
      <c r="M108" s="905">
        <v>9.0</v>
      </c>
      <c r="N108" s="905">
        <v>9.0</v>
      </c>
      <c r="O108" s="971"/>
      <c r="P108" s="971"/>
      <c r="Q108" s="905">
        <v>9.0</v>
      </c>
      <c r="R108" s="905">
        <v>9.0</v>
      </c>
      <c r="S108" s="905">
        <v>9.0</v>
      </c>
      <c r="T108" s="905">
        <v>9.0</v>
      </c>
      <c r="U108" s="905">
        <v>9.0</v>
      </c>
      <c r="V108" s="971"/>
      <c r="W108" s="971"/>
      <c r="X108" s="905">
        <v>9.0</v>
      </c>
      <c r="Y108" s="905">
        <v>9.0</v>
      </c>
      <c r="Z108" s="905">
        <v>9.0</v>
      </c>
      <c r="AA108" s="905">
        <v>9.0</v>
      </c>
      <c r="AB108" s="905">
        <v>9.0</v>
      </c>
      <c r="AC108" s="971"/>
      <c r="AD108" s="971"/>
      <c r="AE108" s="905">
        <v>9.0</v>
      </c>
      <c r="AF108" s="905">
        <v>9.0</v>
      </c>
      <c r="AG108" s="905">
        <v>9.0</v>
      </c>
      <c r="AH108" s="905">
        <v>9.0</v>
      </c>
      <c r="AI108" s="905">
        <v>9.0</v>
      </c>
      <c r="AJ108" s="404">
        <f t="shared" si="18"/>
        <v>22</v>
      </c>
      <c r="AK108" s="237"/>
    </row>
    <row r="109" ht="16.5" customHeight="1">
      <c r="A109" s="1010">
        <v>29.0</v>
      </c>
      <c r="B109" s="1366" t="s">
        <v>808</v>
      </c>
      <c r="C109" s="1265" t="s">
        <v>119</v>
      </c>
      <c r="D109" s="930"/>
      <c r="E109" s="981"/>
      <c r="F109" s="905">
        <v>9.0</v>
      </c>
      <c r="G109" s="905">
        <v>9.0</v>
      </c>
      <c r="H109" s="971"/>
      <c r="I109" s="971"/>
      <c r="J109" s="905">
        <v>9.0</v>
      </c>
      <c r="K109" s="905">
        <v>9.0</v>
      </c>
      <c r="L109" s="905">
        <v>9.0</v>
      </c>
      <c r="M109" s="905">
        <v>9.0</v>
      </c>
      <c r="N109" s="905">
        <v>9.0</v>
      </c>
      <c r="O109" s="971"/>
      <c r="P109" s="971"/>
      <c r="Q109" s="905">
        <v>9.0</v>
      </c>
      <c r="R109" s="905">
        <v>9.0</v>
      </c>
      <c r="S109" s="905">
        <v>9.0</v>
      </c>
      <c r="T109" s="905">
        <v>9.0</v>
      </c>
      <c r="U109" s="905">
        <v>9.0</v>
      </c>
      <c r="V109" s="971"/>
      <c r="W109" s="971"/>
      <c r="X109" s="905">
        <v>9.0</v>
      </c>
      <c r="Y109" s="905">
        <v>9.0</v>
      </c>
      <c r="Z109" s="905">
        <v>9.0</v>
      </c>
      <c r="AA109" s="905">
        <v>9.0</v>
      </c>
      <c r="AB109" s="905">
        <v>9.0</v>
      </c>
      <c r="AC109" s="971"/>
      <c r="AD109" s="971"/>
      <c r="AE109" s="905">
        <v>9.0</v>
      </c>
      <c r="AF109" s="905">
        <v>9.0</v>
      </c>
      <c r="AG109" s="905">
        <v>9.0</v>
      </c>
      <c r="AH109" s="905">
        <v>9.0</v>
      </c>
      <c r="AI109" s="905">
        <v>9.0</v>
      </c>
      <c r="AJ109" s="404">
        <f t="shared" si="18"/>
        <v>22</v>
      </c>
      <c r="AK109" s="237"/>
    </row>
    <row r="110" ht="16.5" customHeight="1">
      <c r="A110" s="1010">
        <v>30.0</v>
      </c>
      <c r="B110" s="1366" t="s">
        <v>809</v>
      </c>
      <c r="C110" s="1261" t="s">
        <v>810</v>
      </c>
      <c r="D110" s="930"/>
      <c r="E110" s="978"/>
      <c r="F110" s="978"/>
      <c r="G110" s="978"/>
      <c r="H110" s="978"/>
      <c r="I110" s="978"/>
      <c r="J110" s="978"/>
      <c r="K110" s="978"/>
      <c r="L110" s="978"/>
      <c r="M110" s="978"/>
      <c r="N110" s="978"/>
      <c r="O110" s="978"/>
      <c r="P110" s="978"/>
      <c r="Q110" s="905">
        <v>9.0</v>
      </c>
      <c r="R110" s="905">
        <v>9.0</v>
      </c>
      <c r="S110" s="905">
        <v>9.0</v>
      </c>
      <c r="T110" s="905">
        <v>9.0</v>
      </c>
      <c r="U110" s="905">
        <v>9.0</v>
      </c>
      <c r="V110" s="971"/>
      <c r="W110" s="971"/>
      <c r="X110" s="905">
        <v>9.0</v>
      </c>
      <c r="Y110" s="905">
        <v>9.0</v>
      </c>
      <c r="Z110" s="905">
        <v>9.0</v>
      </c>
      <c r="AA110" s="905">
        <v>9.0</v>
      </c>
      <c r="AB110" s="905">
        <v>9.0</v>
      </c>
      <c r="AC110" s="971"/>
      <c r="AD110" s="971"/>
      <c r="AE110" s="905">
        <v>9.0</v>
      </c>
      <c r="AF110" s="905">
        <v>9.0</v>
      </c>
      <c r="AG110" s="905">
        <v>9.0</v>
      </c>
      <c r="AH110" s="905">
        <v>9.0</v>
      </c>
      <c r="AI110" s="905">
        <v>9.0</v>
      </c>
      <c r="AJ110" s="404">
        <f t="shared" si="18"/>
        <v>15</v>
      </c>
      <c r="AK110" s="237"/>
    </row>
    <row r="111" ht="16.5" customHeight="1">
      <c r="A111" s="1010">
        <v>31.0</v>
      </c>
      <c r="B111" s="1366" t="s">
        <v>811</v>
      </c>
      <c r="C111" s="1261" t="s">
        <v>741</v>
      </c>
      <c r="D111" s="863" t="s">
        <v>792</v>
      </c>
      <c r="E111" s="981"/>
      <c r="F111" s="905">
        <v>9.0</v>
      </c>
      <c r="G111" s="905">
        <v>9.0</v>
      </c>
      <c r="H111" s="971"/>
      <c r="I111" s="971"/>
      <c r="J111" s="905">
        <v>9.0</v>
      </c>
      <c r="K111" s="905">
        <v>9.0</v>
      </c>
      <c r="L111" s="905">
        <v>9.0</v>
      </c>
      <c r="M111" s="905">
        <v>9.0</v>
      </c>
      <c r="N111" s="905">
        <v>9.0</v>
      </c>
      <c r="O111" s="971"/>
      <c r="P111" s="971"/>
      <c r="Q111" s="905">
        <v>9.0</v>
      </c>
      <c r="R111" s="905">
        <v>9.0</v>
      </c>
      <c r="S111" s="905">
        <v>9.0</v>
      </c>
      <c r="T111" s="905">
        <v>9.0</v>
      </c>
      <c r="U111" s="905">
        <v>9.0</v>
      </c>
      <c r="V111" s="971"/>
      <c r="W111" s="971"/>
      <c r="X111" s="905">
        <v>9.0</v>
      </c>
      <c r="Y111" s="905">
        <v>9.0</v>
      </c>
      <c r="Z111" s="905">
        <v>9.0</v>
      </c>
      <c r="AA111" s="905">
        <v>9.0</v>
      </c>
      <c r="AB111" s="905">
        <v>9.0</v>
      </c>
      <c r="AC111" s="971"/>
      <c r="AD111" s="971"/>
      <c r="AE111" s="905">
        <v>9.0</v>
      </c>
      <c r="AF111" s="905">
        <v>9.0</v>
      </c>
      <c r="AG111" s="905">
        <v>9.0</v>
      </c>
      <c r="AH111" s="905">
        <v>9.0</v>
      </c>
      <c r="AI111" s="905">
        <v>9.0</v>
      </c>
      <c r="AJ111" s="404">
        <f t="shared" si="18"/>
        <v>22</v>
      </c>
      <c r="AK111" s="237"/>
    </row>
    <row r="112" ht="16.5" customHeight="1">
      <c r="A112" s="1010">
        <v>32.0</v>
      </c>
      <c r="B112" s="1366" t="s">
        <v>814</v>
      </c>
      <c r="C112" s="1261" t="s">
        <v>815</v>
      </c>
      <c r="D112" s="863" t="s">
        <v>792</v>
      </c>
      <c r="E112" s="971"/>
      <c r="F112" s="905">
        <v>9.0</v>
      </c>
      <c r="G112" s="905">
        <v>9.0</v>
      </c>
      <c r="H112" s="971"/>
      <c r="I112" s="971"/>
      <c r="J112" s="905">
        <v>9.0</v>
      </c>
      <c r="K112" s="905">
        <v>9.0</v>
      </c>
      <c r="L112" s="905">
        <v>9.0</v>
      </c>
      <c r="M112" s="905">
        <v>9.0</v>
      </c>
      <c r="N112" s="905">
        <v>9.0</v>
      </c>
      <c r="O112" s="971"/>
      <c r="P112" s="971"/>
      <c r="Q112" s="905">
        <v>9.0</v>
      </c>
      <c r="R112" s="905">
        <v>9.0</v>
      </c>
      <c r="S112" s="905">
        <v>9.0</v>
      </c>
      <c r="T112" s="905">
        <v>9.0</v>
      </c>
      <c r="U112" s="905">
        <v>9.0</v>
      </c>
      <c r="V112" s="971"/>
      <c r="W112" s="971"/>
      <c r="X112" s="905">
        <v>9.0</v>
      </c>
      <c r="Y112" s="905">
        <v>9.0</v>
      </c>
      <c r="Z112" s="905">
        <v>9.0</v>
      </c>
      <c r="AA112" s="925"/>
      <c r="AB112" s="925"/>
      <c r="AC112" s="925"/>
      <c r="AD112" s="925"/>
      <c r="AE112" s="925"/>
      <c r="AF112" s="925"/>
      <c r="AG112" s="925"/>
      <c r="AH112" s="925"/>
      <c r="AI112" s="925"/>
      <c r="AJ112" s="404">
        <f t="shared" si="18"/>
        <v>15</v>
      </c>
      <c r="AK112" s="237"/>
    </row>
    <row r="113" ht="16.5" customHeight="1">
      <c r="A113" s="1010">
        <v>33.0</v>
      </c>
      <c r="B113" s="1366" t="s">
        <v>812</v>
      </c>
      <c r="C113" s="1010" t="s">
        <v>140</v>
      </c>
      <c r="D113" s="863" t="s">
        <v>792</v>
      </c>
      <c r="E113" s="981"/>
      <c r="F113" s="905">
        <v>9.0</v>
      </c>
      <c r="G113" s="905">
        <v>9.0</v>
      </c>
      <c r="H113" s="971"/>
      <c r="I113" s="971"/>
      <c r="J113" s="905">
        <v>9.0</v>
      </c>
      <c r="K113" s="905">
        <v>9.0</v>
      </c>
      <c r="L113" s="905">
        <v>9.0</v>
      </c>
      <c r="M113" s="905">
        <v>9.0</v>
      </c>
      <c r="N113" s="905">
        <v>9.0</v>
      </c>
      <c r="O113" s="971"/>
      <c r="P113" s="971"/>
      <c r="Q113" s="905">
        <v>9.0</v>
      </c>
      <c r="R113" s="905">
        <v>9.0</v>
      </c>
      <c r="S113" s="905">
        <v>9.0</v>
      </c>
      <c r="T113" s="905">
        <v>9.0</v>
      </c>
      <c r="U113" s="905">
        <v>9.0</v>
      </c>
      <c r="V113" s="971"/>
      <c r="W113" s="971"/>
      <c r="X113" s="905">
        <v>9.0</v>
      </c>
      <c r="Y113" s="905">
        <v>9.0</v>
      </c>
      <c r="Z113" s="905">
        <v>9.0</v>
      </c>
      <c r="AA113" s="905">
        <v>9.0</v>
      </c>
      <c r="AB113" s="905">
        <v>9.0</v>
      </c>
      <c r="AC113" s="971"/>
      <c r="AD113" s="971"/>
      <c r="AE113" s="905">
        <v>9.0</v>
      </c>
      <c r="AF113" s="905">
        <v>9.0</v>
      </c>
      <c r="AG113" s="905">
        <v>9.0</v>
      </c>
      <c r="AH113" s="905">
        <v>9.0</v>
      </c>
      <c r="AI113" s="905">
        <v>9.0</v>
      </c>
      <c r="AJ113" s="404">
        <f t="shared" si="18"/>
        <v>22</v>
      </c>
      <c r="AK113" s="237"/>
    </row>
    <row r="114" ht="16.5" customHeight="1">
      <c r="A114" s="1010">
        <v>34.0</v>
      </c>
      <c r="B114" s="1366" t="s">
        <v>813</v>
      </c>
      <c r="C114" s="1010" t="s">
        <v>286</v>
      </c>
      <c r="D114" s="863" t="s">
        <v>792</v>
      </c>
      <c r="E114" s="971"/>
      <c r="F114" s="905">
        <v>9.0</v>
      </c>
      <c r="G114" s="905">
        <v>9.0</v>
      </c>
      <c r="H114" s="971"/>
      <c r="I114" s="971"/>
      <c r="J114" s="978"/>
      <c r="K114" s="978"/>
      <c r="L114" s="978"/>
      <c r="M114" s="978"/>
      <c r="N114" s="978"/>
      <c r="O114" s="978"/>
      <c r="P114" s="978"/>
      <c r="Q114" s="978"/>
      <c r="R114" s="978"/>
      <c r="S114" s="978"/>
      <c r="T114" s="978"/>
      <c r="U114" s="978"/>
      <c r="V114" s="978"/>
      <c r="W114" s="978"/>
      <c r="X114" s="905">
        <v>9.0</v>
      </c>
      <c r="Y114" s="905">
        <v>9.0</v>
      </c>
      <c r="Z114" s="905">
        <v>9.0</v>
      </c>
      <c r="AA114" s="905">
        <v>9.0</v>
      </c>
      <c r="AB114" s="905">
        <v>9.0</v>
      </c>
      <c r="AC114" s="971"/>
      <c r="AD114" s="971"/>
      <c r="AE114" s="905">
        <v>9.0</v>
      </c>
      <c r="AF114" s="905">
        <v>9.0</v>
      </c>
      <c r="AG114" s="905">
        <v>9.0</v>
      </c>
      <c r="AH114" s="905">
        <v>9.0</v>
      </c>
      <c r="AI114" s="905">
        <v>9.0</v>
      </c>
      <c r="AJ114" s="404">
        <f t="shared" si="18"/>
        <v>12</v>
      </c>
      <c r="AK114" s="237"/>
    </row>
    <row r="115" ht="16.5" customHeight="1">
      <c r="A115" s="89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  <c r="R115" s="1486"/>
      <c r="S115" s="1486"/>
      <c r="T115" s="1486"/>
      <c r="U115" s="1487"/>
      <c r="V115" s="1487"/>
      <c r="W115" s="1486"/>
      <c r="X115" s="1486"/>
      <c r="Y115" s="1486"/>
      <c r="Z115" s="1486"/>
      <c r="AA115" s="1488"/>
      <c r="AB115" s="1488"/>
      <c r="AC115" s="1488"/>
      <c r="AD115" s="1486"/>
      <c r="AE115" s="1486"/>
      <c r="AF115" s="1486"/>
      <c r="AG115" s="1486"/>
      <c r="AH115" s="1486"/>
      <c r="AI115" s="1486"/>
      <c r="AJ115" s="89"/>
      <c r="AK115" s="89"/>
    </row>
    <row r="116" ht="16.5" hidden="1" customHeight="1">
      <c r="A116" s="19">
        <v>1.0</v>
      </c>
      <c r="B116" s="1372" t="s">
        <v>909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89"/>
      <c r="AK116" s="89"/>
    </row>
    <row r="117" ht="16.5" hidden="1" customHeight="1">
      <c r="A117" s="807">
        <v>2.0</v>
      </c>
      <c r="B117" s="1372" t="s">
        <v>911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89"/>
      <c r="AK117" s="89"/>
    </row>
    <row r="118" ht="16.5" hidden="1" customHeight="1">
      <c r="A118" s="19">
        <v>3.0</v>
      </c>
      <c r="B118" s="1372" t="s">
        <v>913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89"/>
      <c r="AK118" s="89"/>
    </row>
    <row r="119" ht="16.5" hidden="1" customHeight="1">
      <c r="A119" s="807">
        <v>4.0</v>
      </c>
      <c r="B119" s="1372" t="s">
        <v>914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89"/>
      <c r="AK119" s="89"/>
    </row>
    <row r="120" ht="16.5" hidden="1" customHeight="1">
      <c r="A120" s="19">
        <v>5.0</v>
      </c>
      <c r="B120" s="1372" t="s">
        <v>915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89"/>
      <c r="AK120" s="89"/>
    </row>
    <row r="121" ht="16.5" hidden="1" customHeight="1">
      <c r="A121" s="807">
        <v>6.0</v>
      </c>
      <c r="B121" s="1372" t="s">
        <v>916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89"/>
      <c r="AK121" s="89"/>
    </row>
    <row r="122" ht="16.5" hidden="1" customHeight="1">
      <c r="A122" s="19">
        <v>7.0</v>
      </c>
      <c r="B122" s="1464" t="s">
        <v>917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89"/>
      <c r="AK122" s="89"/>
    </row>
    <row r="123" ht="16.5" hidden="1" customHeight="1">
      <c r="A123" s="807">
        <v>8.0</v>
      </c>
      <c r="B123" s="1465" t="s">
        <v>918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905"/>
      <c r="AI123" s="905"/>
      <c r="AJ123" s="89"/>
      <c r="AK123" s="89"/>
    </row>
    <row r="124" ht="16.5" hidden="1" customHeight="1">
      <c r="A124" s="19">
        <v>9.0</v>
      </c>
      <c r="B124" s="1466" t="s">
        <v>984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905"/>
      <c r="AI124" s="905"/>
      <c r="AJ124" s="89"/>
      <c r="AK124" s="89"/>
    </row>
    <row r="125" ht="16.5" hidden="1" customHeight="1">
      <c r="A125" s="807">
        <v>10.0</v>
      </c>
      <c r="B125" s="1372" t="s">
        <v>943</v>
      </c>
      <c r="C125" s="1373"/>
      <c r="D125" s="930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  <c r="AE125" s="905"/>
      <c r="AF125" s="905"/>
      <c r="AG125" s="905"/>
      <c r="AH125" s="905"/>
      <c r="AI125" s="905"/>
      <c r="AJ125" s="89"/>
      <c r="AK125" s="89"/>
    </row>
    <row r="126" ht="15.75" hidden="1" customHeight="1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1162"/>
      <c r="V126" s="1162"/>
      <c r="W126" s="89"/>
      <c r="X126" s="89"/>
      <c r="Y126" s="89"/>
      <c r="Z126" s="89"/>
      <c r="AA126" s="1163"/>
      <c r="AB126" s="1163"/>
      <c r="AC126" s="1163"/>
      <c r="AD126" s="89"/>
      <c r="AE126" s="89"/>
      <c r="AF126" s="89"/>
      <c r="AG126" s="89"/>
      <c r="AH126" s="89"/>
      <c r="AI126" s="89"/>
      <c r="AJ126" s="89"/>
      <c r="AK126" s="89"/>
    </row>
  </sheetData>
  <mergeCells count="12">
    <mergeCell ref="C81:C83"/>
    <mergeCell ref="C85:C87"/>
    <mergeCell ref="C89:C90"/>
    <mergeCell ref="C93:C94"/>
    <mergeCell ref="C96:C97"/>
    <mergeCell ref="C1:AH1"/>
    <mergeCell ref="C3:C32"/>
    <mergeCell ref="C36:C42"/>
    <mergeCell ref="D47:T51"/>
    <mergeCell ref="U47:AJ51"/>
    <mergeCell ref="N60:Q60"/>
    <mergeCell ref="C75:C79"/>
  </mergeCells>
  <conditionalFormatting sqref="AJ3:AJ32 AJ36:AJ38 AJ40:AJ42 AJ63:AJ73 AJ75:AJ79 AJ81:AJ83 AJ85:AJ87 AJ89:AJ91 AJ93:AJ94 AJ96:AJ97 AJ99:AJ114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14"/>
    <col customWidth="1" min="3" max="3" width="14.86"/>
    <col customWidth="1" min="4" max="4" width="11.43"/>
    <col customWidth="1" min="5" max="19" width="5.86"/>
    <col customWidth="1" min="20" max="20" width="6.29"/>
    <col customWidth="1" min="21" max="35" width="5.86"/>
    <col customWidth="1" min="36" max="36" width="7.14"/>
    <col customWidth="1" min="37" max="37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999</v>
      </c>
      <c r="E2" s="969">
        <v>1.0</v>
      </c>
      <c r="F2" s="327">
        <v>2.0</v>
      </c>
      <c r="G2" s="297">
        <v>3.0</v>
      </c>
      <c r="H2" s="165">
        <v>4.0</v>
      </c>
      <c r="I2" s="328">
        <v>5.0</v>
      </c>
      <c r="J2" s="328">
        <v>6.0</v>
      </c>
      <c r="K2" s="212">
        <v>7.0</v>
      </c>
      <c r="L2" s="166">
        <v>8.0</v>
      </c>
      <c r="M2" s="166">
        <v>9.0</v>
      </c>
      <c r="N2" s="165">
        <v>10.0</v>
      </c>
      <c r="O2" s="165">
        <v>11.0</v>
      </c>
      <c r="P2" s="970">
        <v>12.0</v>
      </c>
      <c r="Q2" s="165">
        <v>13.0</v>
      </c>
      <c r="R2" s="165">
        <v>14.0</v>
      </c>
      <c r="S2" s="166">
        <v>15.0</v>
      </c>
      <c r="T2" s="166">
        <v>16.0</v>
      </c>
      <c r="U2" s="165">
        <v>17.0</v>
      </c>
      <c r="V2" s="165">
        <v>18.0</v>
      </c>
      <c r="W2" s="165">
        <v>19.0</v>
      </c>
      <c r="X2" s="165">
        <v>20.0</v>
      </c>
      <c r="Y2" s="165">
        <v>21.0</v>
      </c>
      <c r="Z2" s="166">
        <v>22.0</v>
      </c>
      <c r="AA2" s="166">
        <v>23.0</v>
      </c>
      <c r="AB2" s="165">
        <v>24.0</v>
      </c>
      <c r="AC2" s="165">
        <v>25.0</v>
      </c>
      <c r="AD2" s="165">
        <v>26.0</v>
      </c>
      <c r="AE2" s="165">
        <v>27.0</v>
      </c>
      <c r="AF2" s="165">
        <v>28.0</v>
      </c>
      <c r="AG2" s="166">
        <v>29.0</v>
      </c>
      <c r="AH2" s="969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489" t="s">
        <v>994</v>
      </c>
      <c r="C3" s="22" t="s">
        <v>736</v>
      </c>
      <c r="D3" s="863" t="s">
        <v>792</v>
      </c>
      <c r="E3" s="971"/>
      <c r="F3" s="971"/>
      <c r="G3" s="905">
        <v>9.0</v>
      </c>
      <c r="H3" s="898">
        <v>12.0</v>
      </c>
      <c r="I3" s="905">
        <v>9.0</v>
      </c>
      <c r="J3" s="905">
        <v>9.0</v>
      </c>
      <c r="K3" s="905">
        <v>9.0</v>
      </c>
      <c r="L3" s="971"/>
      <c r="M3" s="971"/>
      <c r="N3" s="905">
        <v>9.0</v>
      </c>
      <c r="O3" s="905">
        <v>9.0</v>
      </c>
      <c r="P3" s="905">
        <v>9.0</v>
      </c>
      <c r="Q3" s="905">
        <v>9.0</v>
      </c>
      <c r="R3" s="905">
        <v>9.0</v>
      </c>
      <c r="S3" s="971"/>
      <c r="T3" s="971"/>
      <c r="U3" s="898">
        <v>12.0</v>
      </c>
      <c r="V3" s="905">
        <v>9.0</v>
      </c>
      <c r="W3" s="905">
        <v>9.0</v>
      </c>
      <c r="X3" s="905">
        <v>9.0</v>
      </c>
      <c r="Y3" s="905">
        <v>9.0</v>
      </c>
      <c r="Z3" s="971">
        <v>9.0</v>
      </c>
      <c r="AA3" s="971"/>
      <c r="AB3" s="898">
        <v>12.0</v>
      </c>
      <c r="AC3" s="898">
        <v>12.0</v>
      </c>
      <c r="AD3" s="905">
        <v>9.0</v>
      </c>
      <c r="AE3" s="905">
        <v>9.0</v>
      </c>
      <c r="AF3" s="898">
        <v>12.0</v>
      </c>
      <c r="AG3" s="971"/>
      <c r="AH3" s="971"/>
      <c r="AI3" s="905">
        <v>9.0</v>
      </c>
      <c r="AJ3" s="404">
        <f t="shared" ref="AJ3:AJ31" si="1">COUNT(E3:AI3)</f>
        <v>22</v>
      </c>
      <c r="AK3" s="1030">
        <v>0.0</v>
      </c>
    </row>
    <row r="4" ht="15.0" customHeight="1">
      <c r="A4" s="19">
        <v>2.0</v>
      </c>
      <c r="B4" s="1148" t="s">
        <v>826</v>
      </c>
      <c r="C4" s="32"/>
      <c r="D4" s="863" t="s">
        <v>792</v>
      </c>
      <c r="E4" s="1033">
        <v>9.0</v>
      </c>
      <c r="F4" s="1033">
        <v>9.0</v>
      </c>
      <c r="G4" s="898">
        <v>12.0</v>
      </c>
      <c r="H4" s="905">
        <v>9.0</v>
      </c>
      <c r="I4" s="905">
        <v>9.0</v>
      </c>
      <c r="J4" s="905">
        <v>9.0</v>
      </c>
      <c r="K4" s="898" t="s">
        <v>193</v>
      </c>
      <c r="L4" s="971">
        <v>9.0</v>
      </c>
      <c r="M4" s="971"/>
      <c r="N4" s="905">
        <v>9.0</v>
      </c>
      <c r="O4" s="898">
        <v>12.0</v>
      </c>
      <c r="P4" s="905">
        <v>9.0</v>
      </c>
      <c r="Q4" s="905">
        <v>9.0</v>
      </c>
      <c r="R4" s="905">
        <v>9.0</v>
      </c>
      <c r="S4" s="898">
        <v>12.0</v>
      </c>
      <c r="T4" s="971"/>
      <c r="U4" s="1033">
        <v>9.0</v>
      </c>
      <c r="V4" s="898">
        <v>12.0</v>
      </c>
      <c r="W4" s="1267">
        <v>43862.0</v>
      </c>
      <c r="X4" s="898" t="s">
        <v>193</v>
      </c>
      <c r="Y4" s="905">
        <v>9.0</v>
      </c>
      <c r="Z4" s="971"/>
      <c r="AA4" s="971"/>
      <c r="AB4" s="898">
        <v>12.0</v>
      </c>
      <c r="AC4" s="905">
        <v>9.0</v>
      </c>
      <c r="AD4" s="905">
        <v>9.0</v>
      </c>
      <c r="AE4" s="905">
        <v>9.0</v>
      </c>
      <c r="AF4" s="905">
        <v>9.0</v>
      </c>
      <c r="AG4" s="971"/>
      <c r="AH4" s="971">
        <v>9.0</v>
      </c>
      <c r="AI4" s="905"/>
      <c r="AJ4" s="404">
        <f t="shared" si="1"/>
        <v>23</v>
      </c>
      <c r="AK4" s="1030">
        <v>1.0</v>
      </c>
    </row>
    <row r="5" ht="13.5" customHeight="1">
      <c r="A5" s="19">
        <v>3.0</v>
      </c>
      <c r="B5" s="1148" t="s">
        <v>921</v>
      </c>
      <c r="C5" s="32"/>
      <c r="D5" s="863" t="s">
        <v>792</v>
      </c>
      <c r="E5" s="971"/>
      <c r="F5" s="971"/>
      <c r="G5" s="905">
        <v>9.0</v>
      </c>
      <c r="H5" s="905">
        <v>9.0</v>
      </c>
      <c r="I5" s="905">
        <v>9.0</v>
      </c>
      <c r="J5" s="898">
        <v>12.0</v>
      </c>
      <c r="K5" s="905">
        <v>9.0</v>
      </c>
      <c r="L5" s="971"/>
      <c r="M5" s="971">
        <v>9.0</v>
      </c>
      <c r="N5" s="898">
        <v>12.0</v>
      </c>
      <c r="O5" s="905">
        <v>9.0</v>
      </c>
      <c r="P5" s="905">
        <v>9.0</v>
      </c>
      <c r="Q5" s="905">
        <v>9.0</v>
      </c>
      <c r="R5" s="905">
        <v>9.0</v>
      </c>
      <c r="S5" s="971"/>
      <c r="T5" s="971"/>
      <c r="U5" s="905">
        <v>9.0</v>
      </c>
      <c r="V5" s="905">
        <v>9.0</v>
      </c>
      <c r="W5" s="898">
        <v>12.0</v>
      </c>
      <c r="X5" s="905">
        <v>9.0</v>
      </c>
      <c r="Y5" s="905">
        <v>9.0</v>
      </c>
      <c r="Z5" s="898">
        <v>12.0</v>
      </c>
      <c r="AA5" s="898">
        <v>12.0</v>
      </c>
      <c r="AB5" s="905"/>
      <c r="AC5" s="905"/>
      <c r="AD5" s="905"/>
      <c r="AE5" s="898">
        <v>12.0</v>
      </c>
      <c r="AF5" s="905">
        <v>9.0</v>
      </c>
      <c r="AG5" s="971"/>
      <c r="AH5" s="971"/>
      <c r="AI5" s="898">
        <v>12.0</v>
      </c>
      <c r="AJ5" s="404">
        <f t="shared" si="1"/>
        <v>21</v>
      </c>
      <c r="AK5" s="1030">
        <v>1.0</v>
      </c>
    </row>
    <row r="6" ht="15.0" customHeight="1">
      <c r="A6" s="19">
        <v>4.0</v>
      </c>
      <c r="B6" s="1042" t="s">
        <v>989</v>
      </c>
      <c r="C6" s="32"/>
      <c r="D6" s="863" t="s">
        <v>792</v>
      </c>
      <c r="E6" s="971"/>
      <c r="F6" s="971"/>
      <c r="G6" s="905">
        <v>9.0</v>
      </c>
      <c r="H6" s="925"/>
      <c r="I6" s="925"/>
      <c r="J6" s="925"/>
      <c r="K6" s="926"/>
      <c r="L6" s="971">
        <v>9.0</v>
      </c>
      <c r="M6" s="971"/>
      <c r="N6" s="905"/>
      <c r="O6" s="898">
        <v>12.0</v>
      </c>
      <c r="P6" s="905">
        <v>9.0</v>
      </c>
      <c r="Q6" s="905">
        <v>9.0</v>
      </c>
      <c r="R6" s="905">
        <v>9.0</v>
      </c>
      <c r="S6" s="971"/>
      <c r="T6" s="971"/>
      <c r="U6" s="905">
        <v>9.0</v>
      </c>
      <c r="V6" s="905">
        <v>9.0</v>
      </c>
      <c r="W6" s="905">
        <v>9.0</v>
      </c>
      <c r="X6" s="898">
        <v>12.0</v>
      </c>
      <c r="Y6" s="905">
        <v>9.0</v>
      </c>
      <c r="Z6" s="898" t="s">
        <v>193</v>
      </c>
      <c r="AA6" s="971"/>
      <c r="AB6" s="905">
        <v>9.0</v>
      </c>
      <c r="AC6" s="905">
        <v>9.0</v>
      </c>
      <c r="AD6" s="905"/>
      <c r="AE6" s="905">
        <v>9.0</v>
      </c>
      <c r="AF6" s="898">
        <v>12.0</v>
      </c>
      <c r="AG6" s="971"/>
      <c r="AH6" s="971"/>
      <c r="AI6" s="1045"/>
      <c r="AJ6" s="404">
        <f t="shared" si="1"/>
        <v>15</v>
      </c>
      <c r="AK6" s="1030">
        <v>1.0</v>
      </c>
    </row>
    <row r="7" ht="15.0" customHeight="1">
      <c r="A7" s="19">
        <v>5.0</v>
      </c>
      <c r="B7" s="1042" t="s">
        <v>990</v>
      </c>
      <c r="C7" s="32"/>
      <c r="D7" s="930" t="s">
        <v>792</v>
      </c>
      <c r="E7" s="971"/>
      <c r="F7" s="971"/>
      <c r="G7" s="905">
        <v>9.0</v>
      </c>
      <c r="H7" s="905">
        <v>9.0</v>
      </c>
      <c r="I7" s="905">
        <v>9.0</v>
      </c>
      <c r="J7" s="898" t="s">
        <v>193</v>
      </c>
      <c r="K7" s="905">
        <v>9.0</v>
      </c>
      <c r="L7" s="898">
        <v>12.0</v>
      </c>
      <c r="M7" s="971"/>
      <c r="N7" s="905">
        <v>9.0</v>
      </c>
      <c r="O7" s="905"/>
      <c r="P7" s="905">
        <v>9.0</v>
      </c>
      <c r="Q7" s="905">
        <v>9.0</v>
      </c>
      <c r="R7" s="905"/>
      <c r="S7" s="971"/>
      <c r="T7" s="898">
        <v>12.0</v>
      </c>
      <c r="U7" s="898" t="s">
        <v>193</v>
      </c>
      <c r="V7" s="905">
        <v>9.0</v>
      </c>
      <c r="W7" s="905">
        <v>9.0</v>
      </c>
      <c r="X7" s="905">
        <v>9.0</v>
      </c>
      <c r="Y7" s="905"/>
      <c r="Z7" s="971"/>
      <c r="AA7" s="971">
        <v>9.0</v>
      </c>
      <c r="AB7" s="898">
        <v>12.0</v>
      </c>
      <c r="AC7" s="905">
        <v>9.0</v>
      </c>
      <c r="AD7" s="905">
        <v>9.0</v>
      </c>
      <c r="AE7" s="905">
        <v>9.0</v>
      </c>
      <c r="AF7" s="905">
        <v>9.0</v>
      </c>
      <c r="AG7" s="971"/>
      <c r="AH7" s="971"/>
      <c r="AI7" s="905">
        <v>9.0</v>
      </c>
      <c r="AJ7" s="404">
        <f t="shared" si="1"/>
        <v>19</v>
      </c>
      <c r="AK7" s="1030">
        <v>1.0</v>
      </c>
    </row>
    <row r="8" ht="15.0" customHeight="1">
      <c r="A8" s="19">
        <v>6.0</v>
      </c>
      <c r="B8" s="1148" t="s">
        <v>827</v>
      </c>
      <c r="C8" s="32"/>
      <c r="D8" s="863" t="s">
        <v>792</v>
      </c>
      <c r="E8" s="971">
        <v>9.0</v>
      </c>
      <c r="F8" s="971"/>
      <c r="G8" s="905">
        <v>9.0</v>
      </c>
      <c r="H8" s="1033">
        <v>9.0</v>
      </c>
      <c r="I8" s="898">
        <v>12.0</v>
      </c>
      <c r="J8" s="905">
        <v>9.0</v>
      </c>
      <c r="K8" s="905">
        <v>9.0</v>
      </c>
      <c r="L8" s="971"/>
      <c r="M8" s="971"/>
      <c r="N8" s="905">
        <v>9.0</v>
      </c>
      <c r="O8" s="905">
        <v>9.0</v>
      </c>
      <c r="P8" s="905">
        <v>9.0</v>
      </c>
      <c r="Q8" s="898">
        <v>12.0</v>
      </c>
      <c r="R8" s="905"/>
      <c r="S8" s="978"/>
      <c r="T8" s="978"/>
      <c r="U8" s="978"/>
      <c r="V8" s="978"/>
      <c r="W8" s="978"/>
      <c r="X8" s="978"/>
      <c r="Y8" s="988"/>
      <c r="Z8" s="978"/>
      <c r="AA8" s="978"/>
      <c r="AB8" s="978"/>
      <c r="AC8" s="988"/>
      <c r="AD8" s="978"/>
      <c r="AE8" s="978"/>
      <c r="AF8" s="978"/>
      <c r="AG8" s="898">
        <v>12.0</v>
      </c>
      <c r="AH8" s="971"/>
      <c r="AI8" s="905"/>
      <c r="AJ8" s="404">
        <f t="shared" si="1"/>
        <v>11</v>
      </c>
      <c r="AK8" s="1030">
        <v>1.0</v>
      </c>
    </row>
    <row r="9" ht="15.0" customHeight="1">
      <c r="A9" s="19">
        <v>7.0</v>
      </c>
      <c r="B9" s="1148" t="s">
        <v>198</v>
      </c>
      <c r="C9" s="32"/>
      <c r="D9" s="863" t="s">
        <v>792</v>
      </c>
      <c r="E9" s="971"/>
      <c r="F9" s="971"/>
      <c r="G9" s="905">
        <v>9.0</v>
      </c>
      <c r="H9" s="1033" t="s">
        <v>193</v>
      </c>
      <c r="I9" s="905">
        <v>9.0</v>
      </c>
      <c r="J9" s="905">
        <v>9.0</v>
      </c>
      <c r="K9" s="905">
        <v>9.0</v>
      </c>
      <c r="L9" s="971"/>
      <c r="M9" s="971"/>
      <c r="N9" s="905">
        <v>9.0</v>
      </c>
      <c r="O9" s="905">
        <v>9.0</v>
      </c>
      <c r="P9" s="1033" t="s">
        <v>193</v>
      </c>
      <c r="Q9" s="1033">
        <v>9.0</v>
      </c>
      <c r="R9" s="905">
        <v>9.0</v>
      </c>
      <c r="S9" s="971">
        <v>9.0</v>
      </c>
      <c r="T9" s="971"/>
      <c r="U9" s="898">
        <v>12.0</v>
      </c>
      <c r="V9" s="905">
        <v>9.0</v>
      </c>
      <c r="W9" s="905">
        <v>9.0</v>
      </c>
      <c r="X9" s="905">
        <v>9.0</v>
      </c>
      <c r="Y9" s="898" t="s">
        <v>193</v>
      </c>
      <c r="Z9" s="971">
        <v>9.0</v>
      </c>
      <c r="AA9" s="971"/>
      <c r="AB9" s="905"/>
      <c r="AC9" s="905">
        <v>9.0</v>
      </c>
      <c r="AD9" s="898">
        <v>12.0</v>
      </c>
      <c r="AE9" s="905">
        <v>9.0</v>
      </c>
      <c r="AF9" s="905">
        <v>9.0</v>
      </c>
      <c r="AG9" s="971"/>
      <c r="AH9" s="971"/>
      <c r="AI9" s="898">
        <v>12.0</v>
      </c>
      <c r="AJ9" s="404">
        <f t="shared" si="1"/>
        <v>19</v>
      </c>
      <c r="AK9" s="1030">
        <v>1.0</v>
      </c>
    </row>
    <row r="10" ht="15.0" customHeight="1">
      <c r="A10" s="19">
        <v>8.0</v>
      </c>
      <c r="B10" s="1042" t="s">
        <v>973</v>
      </c>
      <c r="C10" s="32"/>
      <c r="D10" s="930" t="s">
        <v>792</v>
      </c>
      <c r="E10" s="971"/>
      <c r="F10" s="971"/>
      <c r="G10" s="905">
        <v>9.0</v>
      </c>
      <c r="H10" s="905">
        <v>9.0</v>
      </c>
      <c r="I10" s="905">
        <v>9.0</v>
      </c>
      <c r="J10" s="905"/>
      <c r="K10" s="905">
        <v>9.0</v>
      </c>
      <c r="L10" s="971"/>
      <c r="M10" s="898">
        <v>12.0</v>
      </c>
      <c r="N10" s="905">
        <v>9.0</v>
      </c>
      <c r="O10" s="905"/>
      <c r="P10" s="905">
        <v>9.0</v>
      </c>
      <c r="Q10" s="905">
        <v>9.0</v>
      </c>
      <c r="R10" s="898">
        <v>12.0</v>
      </c>
      <c r="S10" s="971"/>
      <c r="T10" s="971">
        <v>9.0</v>
      </c>
      <c r="U10" s="905">
        <v>9.0</v>
      </c>
      <c r="V10" s="898">
        <v>12.0</v>
      </c>
      <c r="W10" s="905">
        <v>9.0</v>
      </c>
      <c r="X10" s="905">
        <v>9.0</v>
      </c>
      <c r="Y10" s="905"/>
      <c r="Z10" s="971"/>
      <c r="AA10" s="898">
        <v>12.0</v>
      </c>
      <c r="AB10" s="905">
        <v>9.0</v>
      </c>
      <c r="AC10" s="905">
        <v>9.0</v>
      </c>
      <c r="AD10" s="905">
        <v>9.0</v>
      </c>
      <c r="AE10" s="898">
        <v>12.0</v>
      </c>
      <c r="AF10" s="905">
        <v>9.0</v>
      </c>
      <c r="AG10" s="971"/>
      <c r="AH10" s="971"/>
      <c r="AI10" s="905">
        <v>9.0</v>
      </c>
      <c r="AJ10" s="404">
        <f t="shared" si="1"/>
        <v>21</v>
      </c>
      <c r="AK10" s="1030">
        <v>1.0</v>
      </c>
    </row>
    <row r="11" ht="14.25" customHeight="1">
      <c r="A11" s="19">
        <v>9.0</v>
      </c>
      <c r="B11" s="1148" t="s">
        <v>23</v>
      </c>
      <c r="C11" s="32"/>
      <c r="D11" s="863" t="s">
        <v>792</v>
      </c>
      <c r="E11" s="971"/>
      <c r="F11" s="898">
        <v>12.0</v>
      </c>
      <c r="G11" s="905">
        <v>9.0</v>
      </c>
      <c r="H11" s="905">
        <v>9.0</v>
      </c>
      <c r="I11" s="905">
        <v>9.0</v>
      </c>
      <c r="J11" s="905">
        <v>9.0</v>
      </c>
      <c r="K11" s="898" t="s">
        <v>1000</v>
      </c>
      <c r="L11" s="971"/>
      <c r="M11" s="971"/>
      <c r="N11" s="905">
        <v>9.0</v>
      </c>
      <c r="O11" s="905">
        <v>9.0</v>
      </c>
      <c r="P11" s="905">
        <v>9.0</v>
      </c>
      <c r="Q11" s="905">
        <v>9.0</v>
      </c>
      <c r="R11" s="898">
        <v>12.0</v>
      </c>
      <c r="S11" s="971">
        <v>9.0</v>
      </c>
      <c r="T11" s="971"/>
      <c r="U11" s="905"/>
      <c r="V11" s="905">
        <v>9.0</v>
      </c>
      <c r="W11" s="898">
        <v>12.0</v>
      </c>
      <c r="X11" s="905">
        <v>9.0</v>
      </c>
      <c r="Y11" s="905"/>
      <c r="Z11" s="971"/>
      <c r="AA11" s="971"/>
      <c r="AB11" s="978"/>
      <c r="AC11" s="978"/>
      <c r="AD11" s="978"/>
      <c r="AE11" s="978"/>
      <c r="AF11" s="978"/>
      <c r="AG11" s="978"/>
      <c r="AH11" s="978"/>
      <c r="AI11" s="978"/>
      <c r="AJ11" s="404">
        <f t="shared" si="1"/>
        <v>14</v>
      </c>
      <c r="AK11" s="1030">
        <v>1.0</v>
      </c>
    </row>
    <row r="12" ht="15.0" customHeight="1">
      <c r="A12" s="19">
        <v>10.0</v>
      </c>
      <c r="B12" s="1148" t="s">
        <v>828</v>
      </c>
      <c r="C12" s="32"/>
      <c r="D12" s="930" t="s">
        <v>974</v>
      </c>
      <c r="E12" s="898">
        <v>12.0</v>
      </c>
      <c r="F12" s="971"/>
      <c r="G12" s="905">
        <v>9.0</v>
      </c>
      <c r="H12" s="905">
        <v>9.0</v>
      </c>
      <c r="I12" s="905"/>
      <c r="J12" s="898">
        <v>12.0</v>
      </c>
      <c r="K12" s="905">
        <v>9.0</v>
      </c>
      <c r="L12" s="971"/>
      <c r="M12" s="971"/>
      <c r="N12" s="898">
        <v>12.0</v>
      </c>
      <c r="O12" s="905">
        <v>9.0</v>
      </c>
      <c r="P12" s="905">
        <v>9.0</v>
      </c>
      <c r="Q12" s="905">
        <v>9.0</v>
      </c>
      <c r="R12" s="1033">
        <v>9.0</v>
      </c>
      <c r="S12" s="971"/>
      <c r="T12" s="971">
        <v>9.0</v>
      </c>
      <c r="U12" s="905">
        <v>9.0</v>
      </c>
      <c r="V12" s="905">
        <v>9.0</v>
      </c>
      <c r="W12" s="905">
        <v>9.0</v>
      </c>
      <c r="X12" s="898">
        <v>12.0</v>
      </c>
      <c r="Y12" s="905">
        <v>9.0</v>
      </c>
      <c r="Z12" s="971"/>
      <c r="AA12" s="971"/>
      <c r="AB12" s="905">
        <v>9.0</v>
      </c>
      <c r="AC12" s="905">
        <v>9.0</v>
      </c>
      <c r="AD12" s="905">
        <v>9.0</v>
      </c>
      <c r="AE12" s="905">
        <v>9.0</v>
      </c>
      <c r="AF12" s="905">
        <v>9.0</v>
      </c>
      <c r="AG12" s="898">
        <v>12.0</v>
      </c>
      <c r="AH12" s="971"/>
      <c r="AI12" s="905"/>
      <c r="AJ12" s="404">
        <f t="shared" si="1"/>
        <v>22</v>
      </c>
      <c r="AK12" s="1030">
        <v>1.0</v>
      </c>
    </row>
    <row r="13" ht="15.0" customHeight="1">
      <c r="A13" s="19">
        <v>11.0</v>
      </c>
      <c r="B13" s="1042" t="s">
        <v>991</v>
      </c>
      <c r="C13" s="32"/>
      <c r="D13" s="930" t="s">
        <v>792</v>
      </c>
      <c r="E13" s="971"/>
      <c r="F13" s="971"/>
      <c r="G13" s="905">
        <v>9.0</v>
      </c>
      <c r="H13" s="905">
        <v>9.0</v>
      </c>
      <c r="I13" s="898">
        <v>12.0</v>
      </c>
      <c r="J13" s="1033">
        <v>9.0</v>
      </c>
      <c r="K13" s="905">
        <v>9.0</v>
      </c>
      <c r="L13" s="971"/>
      <c r="M13" s="898">
        <v>12.0</v>
      </c>
      <c r="N13" s="905">
        <v>9.0</v>
      </c>
      <c r="O13" s="905">
        <v>9.0</v>
      </c>
      <c r="P13" s="905">
        <v>9.0</v>
      </c>
      <c r="Q13" s="898">
        <v>12.0</v>
      </c>
      <c r="R13" s="905">
        <v>9.0</v>
      </c>
      <c r="S13" s="971"/>
      <c r="T13" s="971"/>
      <c r="U13" s="905">
        <v>9.0</v>
      </c>
      <c r="V13" s="905">
        <v>9.0</v>
      </c>
      <c r="W13" s="905">
        <v>9.0</v>
      </c>
      <c r="X13" s="905">
        <v>9.0</v>
      </c>
      <c r="Y13" s="898">
        <v>12.0</v>
      </c>
      <c r="Z13" s="971"/>
      <c r="AA13" s="971"/>
      <c r="AB13" s="905">
        <v>9.0</v>
      </c>
      <c r="AC13" s="905">
        <v>9.0</v>
      </c>
      <c r="AD13" s="905">
        <v>9.0</v>
      </c>
      <c r="AE13" s="905">
        <v>9.0</v>
      </c>
      <c r="AF13" s="898">
        <v>12.0</v>
      </c>
      <c r="AG13" s="971"/>
      <c r="AH13" s="971"/>
      <c r="AI13" s="905">
        <v>9.0</v>
      </c>
      <c r="AJ13" s="404">
        <f t="shared" si="1"/>
        <v>22</v>
      </c>
      <c r="AK13" s="1030">
        <v>1.0</v>
      </c>
    </row>
    <row r="14" ht="15.0" customHeight="1">
      <c r="A14" s="19">
        <v>12.0</v>
      </c>
      <c r="B14" s="1148" t="s">
        <v>278</v>
      </c>
      <c r="C14" s="32"/>
      <c r="D14" s="863" t="s">
        <v>792</v>
      </c>
      <c r="E14" s="978"/>
      <c r="F14" s="978"/>
      <c r="G14" s="905">
        <v>9.0</v>
      </c>
      <c r="H14" s="898">
        <v>12.0</v>
      </c>
      <c r="I14" s="905">
        <v>9.0</v>
      </c>
      <c r="J14" s="905">
        <v>9.0</v>
      </c>
      <c r="K14" s="905">
        <v>9.0</v>
      </c>
      <c r="L14" s="971"/>
      <c r="M14" s="971"/>
      <c r="N14" s="905">
        <v>9.0</v>
      </c>
      <c r="O14" s="905">
        <v>9.0</v>
      </c>
      <c r="P14" s="898">
        <v>12.0</v>
      </c>
      <c r="Q14" s="905">
        <v>9.0</v>
      </c>
      <c r="R14" s="898">
        <v>12.0</v>
      </c>
      <c r="S14" s="971"/>
      <c r="T14" s="971"/>
      <c r="U14" s="905">
        <v>9.0</v>
      </c>
      <c r="V14" s="905">
        <v>9.0</v>
      </c>
      <c r="W14" s="905">
        <v>9.0</v>
      </c>
      <c r="X14" s="905">
        <v>9.0</v>
      </c>
      <c r="Y14" s="905">
        <v>9.0</v>
      </c>
      <c r="Z14" s="971"/>
      <c r="AA14" s="971"/>
      <c r="AB14" s="898">
        <v>12.0</v>
      </c>
      <c r="AC14" s="905">
        <v>9.0</v>
      </c>
      <c r="AD14" s="905">
        <v>9.0</v>
      </c>
      <c r="AE14" s="905"/>
      <c r="AF14" s="905">
        <v>9.0</v>
      </c>
      <c r="AG14" s="971">
        <v>9.0</v>
      </c>
      <c r="AH14" s="971"/>
      <c r="AI14" s="905">
        <v>9.0</v>
      </c>
      <c r="AJ14" s="404">
        <f t="shared" si="1"/>
        <v>21</v>
      </c>
      <c r="AK14" s="1030">
        <v>1.0</v>
      </c>
    </row>
    <row r="15" ht="15.0" customHeight="1">
      <c r="A15" s="19">
        <v>13.0</v>
      </c>
      <c r="B15" s="1148" t="s">
        <v>200</v>
      </c>
      <c r="C15" s="32"/>
      <c r="D15" s="863" t="s">
        <v>792</v>
      </c>
      <c r="E15" s="971"/>
      <c r="F15" s="971"/>
      <c r="G15" s="898">
        <v>12.0</v>
      </c>
      <c r="H15" s="905"/>
      <c r="I15" s="905">
        <v>9.0</v>
      </c>
      <c r="J15" s="905">
        <v>9.0</v>
      </c>
      <c r="K15" s="905">
        <v>9.0</v>
      </c>
      <c r="L15" s="898">
        <v>12.0</v>
      </c>
      <c r="M15" s="971"/>
      <c r="N15" s="905">
        <v>9.0</v>
      </c>
      <c r="O15" s="905">
        <v>9.0</v>
      </c>
      <c r="P15" s="905"/>
      <c r="Q15" s="905">
        <v>9.0</v>
      </c>
      <c r="R15" s="905">
        <v>9.0</v>
      </c>
      <c r="S15" s="971"/>
      <c r="T15" s="971"/>
      <c r="U15" s="898">
        <v>12.0</v>
      </c>
      <c r="V15" s="905">
        <v>9.0</v>
      </c>
      <c r="W15" s="905">
        <v>9.0</v>
      </c>
      <c r="X15" s="905">
        <v>9.0</v>
      </c>
      <c r="Y15" s="905">
        <v>9.0</v>
      </c>
      <c r="Z15" s="898" t="s">
        <v>193</v>
      </c>
      <c r="AA15" s="971"/>
      <c r="AB15" s="905">
        <v>9.0</v>
      </c>
      <c r="AC15" s="905"/>
      <c r="AD15" s="905">
        <v>9.0</v>
      </c>
      <c r="AE15" s="905">
        <v>9.0</v>
      </c>
      <c r="AF15" s="905">
        <v>9.0</v>
      </c>
      <c r="AG15" s="971"/>
      <c r="AH15" s="898">
        <v>12.0</v>
      </c>
      <c r="AI15" s="898">
        <v>12.0</v>
      </c>
      <c r="AJ15" s="404">
        <f t="shared" si="1"/>
        <v>20</v>
      </c>
      <c r="AK15" s="1030">
        <v>1.0</v>
      </c>
    </row>
    <row r="16" ht="15.0" customHeight="1">
      <c r="A16" s="19">
        <v>14.0</v>
      </c>
      <c r="B16" s="1148" t="s">
        <v>841</v>
      </c>
      <c r="C16" s="32"/>
      <c r="D16" s="930" t="s">
        <v>792</v>
      </c>
      <c r="E16" s="971"/>
      <c r="F16" s="971">
        <v>9.0</v>
      </c>
      <c r="G16" s="905">
        <v>9.0</v>
      </c>
      <c r="H16" s="905">
        <v>9.0</v>
      </c>
      <c r="I16" s="905">
        <v>9.0</v>
      </c>
      <c r="J16" s="905"/>
      <c r="K16" s="898" t="s">
        <v>193</v>
      </c>
      <c r="L16" s="898">
        <v>12.0</v>
      </c>
      <c r="M16" s="971"/>
      <c r="N16" s="898">
        <v>12.0</v>
      </c>
      <c r="O16" s="905">
        <v>9.0</v>
      </c>
      <c r="P16" s="905">
        <v>9.0</v>
      </c>
      <c r="Q16" s="905">
        <v>9.0</v>
      </c>
      <c r="R16" s="905">
        <v>9.0</v>
      </c>
      <c r="S16" s="971"/>
      <c r="T16" s="971"/>
      <c r="U16" s="905"/>
      <c r="V16" s="898">
        <v>12.0</v>
      </c>
      <c r="W16" s="905">
        <v>9.0</v>
      </c>
      <c r="X16" s="905">
        <v>9.0</v>
      </c>
      <c r="Y16" s="898" t="s">
        <v>193</v>
      </c>
      <c r="Z16" s="971"/>
      <c r="AA16" s="1033">
        <v>9.0</v>
      </c>
      <c r="AB16" s="905">
        <v>9.0</v>
      </c>
      <c r="AC16" s="905">
        <v>9.0</v>
      </c>
      <c r="AD16" s="898">
        <v>12.0</v>
      </c>
      <c r="AE16" s="905">
        <v>9.0</v>
      </c>
      <c r="AF16" s="905"/>
      <c r="AG16" s="971"/>
      <c r="AH16" s="898">
        <v>12.0</v>
      </c>
      <c r="AI16" s="905">
        <v>9.0</v>
      </c>
      <c r="AJ16" s="404">
        <f t="shared" si="1"/>
        <v>20</v>
      </c>
      <c r="AK16" s="1030">
        <v>1.0</v>
      </c>
    </row>
    <row r="17" ht="15.0" customHeight="1">
      <c r="A17" s="19">
        <v>15.0</v>
      </c>
      <c r="B17" s="1148" t="s">
        <v>27</v>
      </c>
      <c r="C17" s="32"/>
      <c r="D17" s="863" t="s">
        <v>792</v>
      </c>
      <c r="E17" s="971"/>
      <c r="F17" s="971"/>
      <c r="G17" s="905">
        <v>9.0</v>
      </c>
      <c r="H17" s="905">
        <v>9.0</v>
      </c>
      <c r="I17" s="905">
        <v>9.0</v>
      </c>
      <c r="J17" s="905">
        <v>9.0</v>
      </c>
      <c r="K17" s="905">
        <v>9.0</v>
      </c>
      <c r="L17" s="971"/>
      <c r="M17" s="971"/>
      <c r="N17" s="978"/>
      <c r="O17" s="978"/>
      <c r="P17" s="978"/>
      <c r="Q17" s="978"/>
      <c r="R17" s="978"/>
      <c r="S17" s="978"/>
      <c r="T17" s="978"/>
      <c r="U17" s="905">
        <v>9.0</v>
      </c>
      <c r="V17" s="905"/>
      <c r="W17" s="898">
        <v>12.0</v>
      </c>
      <c r="X17" s="905">
        <v>9.0</v>
      </c>
      <c r="Y17" s="905">
        <v>9.0</v>
      </c>
      <c r="Z17" s="971"/>
      <c r="AA17" s="898">
        <v>12.0</v>
      </c>
      <c r="AB17" s="905">
        <v>9.0</v>
      </c>
      <c r="AC17" s="905">
        <v>9.0</v>
      </c>
      <c r="AD17" s="905">
        <v>9.0</v>
      </c>
      <c r="AE17" s="898">
        <v>12.0</v>
      </c>
      <c r="AF17" s="905">
        <v>9.0</v>
      </c>
      <c r="AG17" s="971"/>
      <c r="AH17" s="971"/>
      <c r="AI17" s="898">
        <v>12.0</v>
      </c>
      <c r="AJ17" s="404">
        <f t="shared" si="1"/>
        <v>16</v>
      </c>
      <c r="AK17" s="1030">
        <v>1.0</v>
      </c>
    </row>
    <row r="18" ht="15.0" customHeight="1">
      <c r="A18" s="19">
        <v>16.0</v>
      </c>
      <c r="B18" s="1148" t="s">
        <v>28</v>
      </c>
      <c r="C18" s="32"/>
      <c r="D18" s="863" t="s">
        <v>792</v>
      </c>
      <c r="E18" s="898">
        <v>12.0</v>
      </c>
      <c r="F18" s="898">
        <v>12.0</v>
      </c>
      <c r="G18" s="905"/>
      <c r="H18" s="905">
        <v>9.0</v>
      </c>
      <c r="I18" s="898">
        <v>12.0</v>
      </c>
      <c r="J18" s="905">
        <v>9.0</v>
      </c>
      <c r="K18" s="905">
        <v>9.0</v>
      </c>
      <c r="L18" s="971"/>
      <c r="M18" s="971"/>
      <c r="N18" s="905">
        <v>9.0</v>
      </c>
      <c r="O18" s="905">
        <v>9.0</v>
      </c>
      <c r="P18" s="905">
        <v>9.0</v>
      </c>
      <c r="Q18" s="898">
        <v>12.0</v>
      </c>
      <c r="R18" s="905"/>
      <c r="S18" s="971"/>
      <c r="T18" s="971">
        <v>9.0</v>
      </c>
      <c r="U18" s="905">
        <v>9.0</v>
      </c>
      <c r="V18" s="905">
        <v>9.0</v>
      </c>
      <c r="W18" s="905">
        <v>9.0</v>
      </c>
      <c r="X18" s="898">
        <v>12.0</v>
      </c>
      <c r="Y18" s="905">
        <v>9.0</v>
      </c>
      <c r="Z18" s="971"/>
      <c r="AA18" s="971"/>
      <c r="AB18" s="905">
        <v>9.0</v>
      </c>
      <c r="AC18" s="905">
        <v>9.0</v>
      </c>
      <c r="AD18" s="905"/>
      <c r="AE18" s="905">
        <v>9.0</v>
      </c>
      <c r="AF18" s="905">
        <v>9.0</v>
      </c>
      <c r="AG18" s="898">
        <v>12.0</v>
      </c>
      <c r="AH18" s="971"/>
      <c r="AI18" s="905">
        <v>9.0</v>
      </c>
      <c r="AJ18" s="404">
        <f t="shared" si="1"/>
        <v>22</v>
      </c>
      <c r="AK18" s="1030">
        <v>1.0</v>
      </c>
    </row>
    <row r="19" ht="15.0" customHeight="1">
      <c r="A19" s="19">
        <v>17.0</v>
      </c>
      <c r="B19" s="1148" t="s">
        <v>312</v>
      </c>
      <c r="C19" s="32"/>
      <c r="D19" s="863" t="s">
        <v>792</v>
      </c>
      <c r="E19" s="971">
        <v>9.0</v>
      </c>
      <c r="F19" s="971"/>
      <c r="G19" s="905"/>
      <c r="H19" s="898">
        <v>12.0</v>
      </c>
      <c r="I19" s="905">
        <v>9.0</v>
      </c>
      <c r="J19" s="905">
        <v>9.0</v>
      </c>
      <c r="K19" s="905">
        <v>9.0</v>
      </c>
      <c r="L19" s="971"/>
      <c r="M19" s="971"/>
      <c r="N19" s="905">
        <v>9.0</v>
      </c>
      <c r="O19" s="1274">
        <v>9.0</v>
      </c>
      <c r="P19" s="898">
        <v>12.0</v>
      </c>
      <c r="Q19" s="905">
        <v>9.0</v>
      </c>
      <c r="R19" s="905">
        <v>9.0</v>
      </c>
      <c r="S19" s="971"/>
      <c r="T19" s="898">
        <v>12.0</v>
      </c>
      <c r="U19" s="905">
        <v>9.0</v>
      </c>
      <c r="V19" s="905">
        <v>9.0</v>
      </c>
      <c r="W19" s="905"/>
      <c r="X19" s="905">
        <v>9.0</v>
      </c>
      <c r="Y19" s="905"/>
      <c r="Z19" s="971"/>
      <c r="AA19" s="971"/>
      <c r="AB19" s="905">
        <v>9.0</v>
      </c>
      <c r="AC19" s="898">
        <v>12.0</v>
      </c>
      <c r="AD19" s="905">
        <v>9.0</v>
      </c>
      <c r="AE19" s="905">
        <v>9.0</v>
      </c>
      <c r="AF19" s="898">
        <v>12.0</v>
      </c>
      <c r="AG19" s="971"/>
      <c r="AH19" s="898">
        <v>12.0</v>
      </c>
      <c r="AI19" s="1267"/>
      <c r="AJ19" s="404">
        <f t="shared" si="1"/>
        <v>20</v>
      </c>
      <c r="AK19" s="1030">
        <v>1.0</v>
      </c>
    </row>
    <row r="20" ht="15.0" customHeight="1">
      <c r="A20" s="19">
        <v>18.0</v>
      </c>
      <c r="B20" s="1148" t="s">
        <v>885</v>
      </c>
      <c r="C20" s="32"/>
      <c r="D20" s="930" t="s">
        <v>792</v>
      </c>
      <c r="E20" s="971"/>
      <c r="F20" s="971"/>
      <c r="G20" s="898">
        <v>12.0</v>
      </c>
      <c r="H20" s="1277">
        <v>12.0</v>
      </c>
      <c r="I20" s="1277">
        <v>12.0</v>
      </c>
      <c r="J20" s="1277">
        <v>9.0</v>
      </c>
      <c r="K20" s="905"/>
      <c r="L20" s="971"/>
      <c r="M20" s="971">
        <v>9.0</v>
      </c>
      <c r="N20" s="1277" t="s">
        <v>193</v>
      </c>
      <c r="O20" s="1277">
        <v>12.0</v>
      </c>
      <c r="P20" s="1277">
        <v>9.0</v>
      </c>
      <c r="Q20" s="1277">
        <v>9.0</v>
      </c>
      <c r="R20" s="1277">
        <v>12.0</v>
      </c>
      <c r="S20" s="971"/>
      <c r="T20" s="971"/>
      <c r="U20" s="1277">
        <v>12.0</v>
      </c>
      <c r="V20" s="1277">
        <v>9.0</v>
      </c>
      <c r="W20" s="1277">
        <v>9.0</v>
      </c>
      <c r="X20" s="1277">
        <v>12.0</v>
      </c>
      <c r="Y20" s="1277">
        <v>9.0</v>
      </c>
      <c r="Z20" s="971"/>
      <c r="AA20" s="971"/>
      <c r="AB20" s="1277">
        <v>9.0</v>
      </c>
      <c r="AC20" s="1277">
        <v>9.0</v>
      </c>
      <c r="AD20" s="1277">
        <v>12.0</v>
      </c>
      <c r="AE20" s="1277">
        <v>12.0</v>
      </c>
      <c r="AF20" s="1277">
        <v>9.0</v>
      </c>
      <c r="AG20" s="971"/>
      <c r="AH20" s="971"/>
      <c r="AI20" s="1277">
        <v>9.0</v>
      </c>
      <c r="AJ20" s="404">
        <f t="shared" si="1"/>
        <v>20</v>
      </c>
      <c r="AK20" s="1030">
        <v>1.0</v>
      </c>
    </row>
    <row r="21" ht="15.0" customHeight="1">
      <c r="A21" s="19">
        <v>19.0</v>
      </c>
      <c r="B21" s="1148" t="s">
        <v>124</v>
      </c>
      <c r="C21" s="32"/>
      <c r="D21" s="863" t="s">
        <v>792</v>
      </c>
      <c r="E21" s="898">
        <v>12.0</v>
      </c>
      <c r="F21" s="971"/>
      <c r="G21" s="905"/>
      <c r="H21" s="905">
        <v>9.0</v>
      </c>
      <c r="I21" s="905">
        <v>9.0</v>
      </c>
      <c r="J21" s="905">
        <v>9.0</v>
      </c>
      <c r="K21" s="898" t="s">
        <v>193</v>
      </c>
      <c r="L21" s="971"/>
      <c r="M21" s="971"/>
      <c r="N21" s="898">
        <v>12.0</v>
      </c>
      <c r="O21" s="905">
        <v>9.0</v>
      </c>
      <c r="P21" s="905">
        <v>9.0</v>
      </c>
      <c r="Q21" s="905">
        <v>9.0</v>
      </c>
      <c r="R21" s="905"/>
      <c r="S21" s="971"/>
      <c r="T21" s="898">
        <v>12.0</v>
      </c>
      <c r="U21" s="905">
        <v>9.0</v>
      </c>
      <c r="V21" s="898">
        <v>12.0</v>
      </c>
      <c r="W21" s="905">
        <v>9.0</v>
      </c>
      <c r="X21" s="905">
        <v>9.0</v>
      </c>
      <c r="Y21" s="905">
        <v>9.0</v>
      </c>
      <c r="Z21" s="971"/>
      <c r="AA21" s="971"/>
      <c r="AB21" s="898">
        <v>12.0</v>
      </c>
      <c r="AC21" s="905"/>
      <c r="AD21" s="905">
        <v>9.0</v>
      </c>
      <c r="AE21" s="905">
        <v>9.0</v>
      </c>
      <c r="AF21" s="905">
        <v>9.0</v>
      </c>
      <c r="AG21" s="971">
        <v>9.0</v>
      </c>
      <c r="AH21" s="971"/>
      <c r="AI21" s="905">
        <v>9.0</v>
      </c>
      <c r="AJ21" s="404">
        <f t="shared" si="1"/>
        <v>20</v>
      </c>
      <c r="AK21" s="1030">
        <v>1.0</v>
      </c>
    </row>
    <row r="22" ht="15.0" customHeight="1">
      <c r="A22" s="19">
        <v>20.0</v>
      </c>
      <c r="B22" s="1148" t="s">
        <v>32</v>
      </c>
      <c r="C22" s="32"/>
      <c r="D22" s="863" t="s">
        <v>792</v>
      </c>
      <c r="E22" s="971"/>
      <c r="F22" s="971"/>
      <c r="G22" s="905">
        <v>9.0</v>
      </c>
      <c r="H22" s="905">
        <v>9.0</v>
      </c>
      <c r="I22" s="1033">
        <v>9.0</v>
      </c>
      <c r="J22" s="905">
        <v>9.0</v>
      </c>
      <c r="K22" s="905">
        <v>9.0</v>
      </c>
      <c r="L22" s="971"/>
      <c r="M22" s="898">
        <v>12.0</v>
      </c>
      <c r="N22" s="978"/>
      <c r="O22" s="978"/>
      <c r="P22" s="978"/>
      <c r="Q22" s="978"/>
      <c r="R22" s="978"/>
      <c r="S22" s="978"/>
      <c r="T22" s="978"/>
      <c r="U22" s="978"/>
      <c r="V22" s="978"/>
      <c r="W22" s="978"/>
      <c r="X22" s="978"/>
      <c r="Y22" s="978"/>
      <c r="Z22" s="978"/>
      <c r="AA22" s="978"/>
      <c r="AB22" s="905">
        <v>9.0</v>
      </c>
      <c r="AC22" s="898">
        <v>12.0</v>
      </c>
      <c r="AD22" s="905">
        <v>9.0</v>
      </c>
      <c r="AE22" s="905">
        <v>9.0</v>
      </c>
      <c r="AF22" s="905">
        <v>9.0</v>
      </c>
      <c r="AG22" s="971"/>
      <c r="AH22" s="971"/>
      <c r="AI22" s="905">
        <v>9.0</v>
      </c>
      <c r="AJ22" s="404">
        <f t="shared" si="1"/>
        <v>12</v>
      </c>
      <c r="AK22" s="1030">
        <v>1.0</v>
      </c>
    </row>
    <row r="23" ht="15.0" customHeight="1">
      <c r="A23" s="19">
        <v>21.0</v>
      </c>
      <c r="B23" s="1042" t="s">
        <v>992</v>
      </c>
      <c r="C23" s="32"/>
      <c r="D23" s="863" t="s">
        <v>792</v>
      </c>
      <c r="E23" s="971"/>
      <c r="F23" s="971"/>
      <c r="G23" s="905">
        <v>9.0</v>
      </c>
      <c r="H23" s="905">
        <v>9.0</v>
      </c>
      <c r="I23" s="905">
        <v>9.0</v>
      </c>
      <c r="J23" s="898">
        <v>12.0</v>
      </c>
      <c r="K23" s="905">
        <v>9.0</v>
      </c>
      <c r="L23" s="971">
        <v>9.0</v>
      </c>
      <c r="M23" s="971"/>
      <c r="N23" s="905">
        <v>9.0</v>
      </c>
      <c r="O23" s="905">
        <v>9.0</v>
      </c>
      <c r="P23" s="905"/>
      <c r="Q23" s="905">
        <v>9.0</v>
      </c>
      <c r="R23" s="898">
        <v>12.0</v>
      </c>
      <c r="S23" s="971"/>
      <c r="T23" s="971"/>
      <c r="U23" s="905">
        <v>9.0</v>
      </c>
      <c r="V23" s="905">
        <v>9.0</v>
      </c>
      <c r="W23" s="898">
        <v>12.0</v>
      </c>
      <c r="X23" s="925"/>
      <c r="Y23" s="925"/>
      <c r="Z23" s="926"/>
      <c r="AA23" s="925"/>
      <c r="AB23" s="925"/>
      <c r="AC23" s="926"/>
      <c r="AD23" s="905">
        <v>9.0</v>
      </c>
      <c r="AE23" s="898">
        <v>12.0</v>
      </c>
      <c r="AF23" s="905">
        <v>9.0</v>
      </c>
      <c r="AG23" s="971">
        <v>9.0</v>
      </c>
      <c r="AH23" s="971"/>
      <c r="AI23" s="905"/>
      <c r="AJ23" s="404">
        <f t="shared" si="1"/>
        <v>17</v>
      </c>
      <c r="AK23" s="1030">
        <v>1.0</v>
      </c>
    </row>
    <row r="24" ht="15.0" customHeight="1">
      <c r="A24" s="19">
        <v>22.0</v>
      </c>
      <c r="B24" s="1148" t="s">
        <v>33</v>
      </c>
      <c r="C24" s="32"/>
      <c r="D24" s="863" t="s">
        <v>792</v>
      </c>
      <c r="E24" s="971"/>
      <c r="F24" s="971"/>
      <c r="G24" s="905">
        <v>9.0</v>
      </c>
      <c r="H24" s="905">
        <v>9.0</v>
      </c>
      <c r="I24" s="898">
        <v>12.0</v>
      </c>
      <c r="J24" s="905">
        <v>9.0</v>
      </c>
      <c r="K24" s="905"/>
      <c r="L24" s="971"/>
      <c r="M24" s="971">
        <v>9.0</v>
      </c>
      <c r="N24" s="905">
        <v>9.0</v>
      </c>
      <c r="O24" s="905">
        <v>9.0</v>
      </c>
      <c r="P24" s="905">
        <v>9.0</v>
      </c>
      <c r="Q24" s="898">
        <v>12.0</v>
      </c>
      <c r="R24" s="905">
        <v>9.0</v>
      </c>
      <c r="S24" s="971"/>
      <c r="T24" s="971"/>
      <c r="U24" s="905">
        <v>9.0</v>
      </c>
      <c r="V24" s="905">
        <v>9.0</v>
      </c>
      <c r="W24" s="905"/>
      <c r="X24" s="898">
        <v>12.0</v>
      </c>
      <c r="Y24" s="905">
        <v>9.0</v>
      </c>
      <c r="Z24" s="971"/>
      <c r="AA24" s="971">
        <v>9.0</v>
      </c>
      <c r="AB24" s="905">
        <v>9.0</v>
      </c>
      <c r="AC24" s="905">
        <v>9.0</v>
      </c>
      <c r="AD24" s="898">
        <v>12.0</v>
      </c>
      <c r="AE24" s="905">
        <v>9.0</v>
      </c>
      <c r="AF24" s="905">
        <v>9.0</v>
      </c>
      <c r="AG24" s="971"/>
      <c r="AH24" s="971"/>
      <c r="AI24" s="898">
        <v>12.0</v>
      </c>
      <c r="AJ24" s="404">
        <f t="shared" si="1"/>
        <v>21</v>
      </c>
      <c r="AK24" s="1030">
        <v>1.0</v>
      </c>
    </row>
    <row r="25" ht="15.0" customHeight="1">
      <c r="A25" s="19">
        <v>23.0</v>
      </c>
      <c r="B25" s="1148" t="s">
        <v>886</v>
      </c>
      <c r="C25" s="32"/>
      <c r="D25" s="863" t="s">
        <v>792</v>
      </c>
      <c r="E25" s="971"/>
      <c r="F25" s="898">
        <v>12.0</v>
      </c>
      <c r="G25" s="898" t="s">
        <v>193</v>
      </c>
      <c r="H25" s="898" t="s">
        <v>193</v>
      </c>
      <c r="I25" s="1033">
        <v>9.0</v>
      </c>
      <c r="J25" s="1277">
        <v>12.0</v>
      </c>
      <c r="K25" s="1277">
        <v>12.0</v>
      </c>
      <c r="L25" s="1033">
        <v>9.0</v>
      </c>
      <c r="M25" s="971"/>
      <c r="N25" s="1277">
        <v>9.0</v>
      </c>
      <c r="O25" s="1277">
        <v>9.0</v>
      </c>
      <c r="P25" s="1277">
        <v>12.0</v>
      </c>
      <c r="Q25" s="1277">
        <v>12.0</v>
      </c>
      <c r="R25" s="1277">
        <v>9.0</v>
      </c>
      <c r="S25" s="898">
        <v>12.0</v>
      </c>
      <c r="T25" s="971"/>
      <c r="U25" s="1033">
        <v>9.0</v>
      </c>
      <c r="V25" s="1277">
        <v>12.0</v>
      </c>
      <c r="W25" s="1277">
        <v>12.0</v>
      </c>
      <c r="X25" s="1277">
        <v>9.0</v>
      </c>
      <c r="Y25" s="1277"/>
      <c r="Z25" s="1033" t="s">
        <v>193</v>
      </c>
      <c r="AA25" s="1033">
        <v>9.0</v>
      </c>
      <c r="AB25" s="1277">
        <v>12.0</v>
      </c>
      <c r="AC25" s="1033">
        <v>12.0</v>
      </c>
      <c r="AD25" s="1277">
        <v>9.0</v>
      </c>
      <c r="AE25" s="1277">
        <v>9.0</v>
      </c>
      <c r="AF25" s="1277">
        <v>12.0</v>
      </c>
      <c r="AG25" s="971">
        <v>9.0</v>
      </c>
      <c r="AH25" s="971"/>
      <c r="AI25" s="1277">
        <v>12.0</v>
      </c>
      <c r="AJ25" s="404">
        <f t="shared" si="1"/>
        <v>23</v>
      </c>
      <c r="AK25" s="1030">
        <v>1.0</v>
      </c>
    </row>
    <row r="26" ht="14.25" customHeight="1">
      <c r="A26" s="19">
        <v>24.0</v>
      </c>
      <c r="B26" s="1148" t="s">
        <v>165</v>
      </c>
      <c r="C26" s="32"/>
      <c r="D26" s="930" t="s">
        <v>792</v>
      </c>
      <c r="E26" s="971">
        <v>9.0</v>
      </c>
      <c r="F26" s="971"/>
      <c r="G26" s="978"/>
      <c r="H26" s="978"/>
      <c r="I26" s="988"/>
      <c r="J26" s="978"/>
      <c r="K26" s="978"/>
      <c r="L26" s="978"/>
      <c r="M26" s="978"/>
      <c r="N26" s="978"/>
      <c r="O26" s="978"/>
      <c r="P26" s="978"/>
      <c r="Q26" s="978"/>
      <c r="R26" s="978"/>
      <c r="S26" s="971"/>
      <c r="T26" s="971"/>
      <c r="U26" s="905" t="s">
        <v>1001</v>
      </c>
      <c r="V26" s="905">
        <v>9.0</v>
      </c>
      <c r="W26" s="898" t="s">
        <v>193</v>
      </c>
      <c r="X26" s="905">
        <v>9.0</v>
      </c>
      <c r="Y26" s="905">
        <v>9.0</v>
      </c>
      <c r="Z26" s="971"/>
      <c r="AA26" s="971">
        <v>9.0</v>
      </c>
      <c r="AB26" s="905">
        <v>9.0</v>
      </c>
      <c r="AC26" s="905"/>
      <c r="AD26" s="905">
        <v>9.0</v>
      </c>
      <c r="AE26" s="905">
        <v>9.0</v>
      </c>
      <c r="AF26" s="898">
        <v>12.0</v>
      </c>
      <c r="AG26" s="971"/>
      <c r="AH26" s="971"/>
      <c r="AI26" s="905">
        <v>9.0</v>
      </c>
      <c r="AJ26" s="404">
        <f t="shared" si="1"/>
        <v>10</v>
      </c>
      <c r="AK26" s="1030">
        <v>1.0</v>
      </c>
    </row>
    <row r="27" ht="15.0" customHeight="1">
      <c r="A27" s="19">
        <v>25.0</v>
      </c>
      <c r="B27" s="1148" t="s">
        <v>687</v>
      </c>
      <c r="C27" s="32"/>
      <c r="D27" s="863" t="s">
        <v>792</v>
      </c>
      <c r="E27" s="971"/>
      <c r="F27" s="971">
        <v>9.0</v>
      </c>
      <c r="G27" s="1033" t="s">
        <v>193</v>
      </c>
      <c r="H27" s="905">
        <v>9.0</v>
      </c>
      <c r="I27" s="905">
        <v>9.0</v>
      </c>
      <c r="J27" s="905">
        <v>9.0</v>
      </c>
      <c r="K27" s="905">
        <v>9.0</v>
      </c>
      <c r="L27" s="898" t="s">
        <v>193</v>
      </c>
      <c r="M27" s="971"/>
      <c r="N27" s="905"/>
      <c r="O27" s="898">
        <v>12.0</v>
      </c>
      <c r="P27" s="905">
        <v>9.0</v>
      </c>
      <c r="Q27" s="905">
        <v>9.0</v>
      </c>
      <c r="R27" s="905">
        <v>9.0</v>
      </c>
      <c r="S27" s="971">
        <v>9.0</v>
      </c>
      <c r="T27" s="971"/>
      <c r="U27" s="905"/>
      <c r="V27" s="905"/>
      <c r="W27" s="905">
        <v>9.0</v>
      </c>
      <c r="X27" s="905">
        <v>9.0</v>
      </c>
      <c r="Y27" s="898">
        <v>12.0</v>
      </c>
      <c r="Z27" s="971"/>
      <c r="AA27" s="971"/>
      <c r="AB27" s="898">
        <v>12.0</v>
      </c>
      <c r="AC27" s="905">
        <v>9.0</v>
      </c>
      <c r="AD27" s="905">
        <v>9.0</v>
      </c>
      <c r="AE27" s="905">
        <v>9.0</v>
      </c>
      <c r="AF27" s="905"/>
      <c r="AG27" s="971"/>
      <c r="AH27" s="971">
        <v>9.0</v>
      </c>
      <c r="AI27" s="905">
        <v>9.0</v>
      </c>
      <c r="AJ27" s="404">
        <f t="shared" si="1"/>
        <v>19</v>
      </c>
      <c r="AK27" s="1030">
        <v>1.0</v>
      </c>
    </row>
    <row r="28" ht="15.0" customHeight="1">
      <c r="A28" s="19">
        <v>26.0</v>
      </c>
      <c r="B28" s="1148" t="s">
        <v>37</v>
      </c>
      <c r="C28" s="32"/>
      <c r="D28" s="863" t="s">
        <v>792</v>
      </c>
      <c r="E28" s="978"/>
      <c r="F28" s="978"/>
      <c r="G28" s="978"/>
      <c r="H28" s="978"/>
      <c r="I28" s="978"/>
      <c r="J28" s="978"/>
      <c r="K28" s="978"/>
      <c r="L28" s="978"/>
      <c r="M28" s="978"/>
      <c r="N28" s="898">
        <v>12.0</v>
      </c>
      <c r="O28" s="905">
        <v>9.0</v>
      </c>
      <c r="P28" s="898" t="s">
        <v>193</v>
      </c>
      <c r="Q28" s="905">
        <v>9.0</v>
      </c>
      <c r="R28" s="905">
        <v>9.0</v>
      </c>
      <c r="S28" s="898">
        <v>12.0</v>
      </c>
      <c r="T28" s="971"/>
      <c r="U28" s="905"/>
      <c r="V28" s="905">
        <v>9.0</v>
      </c>
      <c r="W28" s="905">
        <v>9.0</v>
      </c>
      <c r="X28" s="905">
        <v>9.0</v>
      </c>
      <c r="Y28" s="905">
        <v>9.0</v>
      </c>
      <c r="Z28" s="971"/>
      <c r="AA28" s="971"/>
      <c r="AB28" s="905">
        <v>9.0</v>
      </c>
      <c r="AC28" s="898">
        <v>12.0</v>
      </c>
      <c r="AD28" s="905">
        <v>9.0</v>
      </c>
      <c r="AE28" s="905">
        <v>9.0</v>
      </c>
      <c r="AF28" s="905"/>
      <c r="AG28" s="971"/>
      <c r="AH28" s="971">
        <v>9.0</v>
      </c>
      <c r="AI28" s="905">
        <v>9.0</v>
      </c>
      <c r="AJ28" s="404">
        <f t="shared" si="1"/>
        <v>15</v>
      </c>
      <c r="AK28" s="1030">
        <v>0.0</v>
      </c>
    </row>
    <row r="29" ht="15.75" customHeight="1">
      <c r="A29" s="19">
        <v>27.0</v>
      </c>
      <c r="B29" s="1489" t="s">
        <v>993</v>
      </c>
      <c r="C29" s="32"/>
      <c r="D29" s="863" t="s">
        <v>792</v>
      </c>
      <c r="E29" s="971"/>
      <c r="F29" s="971"/>
      <c r="G29" s="905">
        <v>9.0</v>
      </c>
      <c r="H29" s="905">
        <v>9.0</v>
      </c>
      <c r="I29" s="905">
        <v>9.0</v>
      </c>
      <c r="J29" s="905">
        <v>9.0</v>
      </c>
      <c r="K29" s="898">
        <v>12.0</v>
      </c>
      <c r="L29" s="971"/>
      <c r="M29" s="971"/>
      <c r="N29" s="905">
        <v>9.0</v>
      </c>
      <c r="O29" s="905">
        <v>9.0</v>
      </c>
      <c r="P29" s="898">
        <v>12.0</v>
      </c>
      <c r="Q29" s="905"/>
      <c r="R29" s="905">
        <v>9.0</v>
      </c>
      <c r="S29" s="971">
        <v>9.0</v>
      </c>
      <c r="T29" s="971"/>
      <c r="U29" s="905">
        <v>9.0</v>
      </c>
      <c r="V29" s="905">
        <v>9.0</v>
      </c>
      <c r="W29" s="905">
        <v>9.0</v>
      </c>
      <c r="X29" s="898">
        <v>12.0</v>
      </c>
      <c r="Y29" s="905">
        <v>9.0</v>
      </c>
      <c r="Z29" s="971"/>
      <c r="AA29" s="971"/>
      <c r="AB29" s="905">
        <v>9.0</v>
      </c>
      <c r="AC29" s="905">
        <v>9.0</v>
      </c>
      <c r="AD29" s="898">
        <v>12.0</v>
      </c>
      <c r="AE29" s="905">
        <v>9.0</v>
      </c>
      <c r="AF29" s="905">
        <v>9.0</v>
      </c>
      <c r="AG29" s="971">
        <v>9.0</v>
      </c>
      <c r="AH29" s="971"/>
      <c r="AI29" s="905"/>
      <c r="AJ29" s="404">
        <f t="shared" si="1"/>
        <v>21</v>
      </c>
      <c r="AK29" s="1030">
        <v>1.0</v>
      </c>
    </row>
    <row r="30" ht="15.75" customHeight="1">
      <c r="A30" s="19">
        <v>28.0</v>
      </c>
      <c r="B30" s="1489" t="s">
        <v>1002</v>
      </c>
      <c r="C30" s="32"/>
      <c r="D30" s="930"/>
      <c r="E30" s="971"/>
      <c r="F30" s="971"/>
      <c r="G30" s="905"/>
      <c r="H30" s="905"/>
      <c r="I30" s="905"/>
      <c r="J30" s="905"/>
      <c r="K30" s="905"/>
      <c r="L30" s="971"/>
      <c r="M30" s="971"/>
      <c r="N30" s="905"/>
      <c r="O30" s="905"/>
      <c r="P30" s="905">
        <v>9.0</v>
      </c>
      <c r="Q30" s="905">
        <v>9.0</v>
      </c>
      <c r="R30" s="905">
        <v>9.0</v>
      </c>
      <c r="S30" s="971"/>
      <c r="T30" s="971"/>
      <c r="U30" s="905">
        <v>9.0</v>
      </c>
      <c r="V30" s="905">
        <v>9.0</v>
      </c>
      <c r="W30" s="905">
        <v>9.0</v>
      </c>
      <c r="X30" s="905">
        <v>9.0</v>
      </c>
      <c r="Y30" s="905">
        <v>9.0</v>
      </c>
      <c r="Z30" s="971"/>
      <c r="AA30" s="971"/>
      <c r="AB30" s="905">
        <v>9.0</v>
      </c>
      <c r="AC30" s="905">
        <v>9.0</v>
      </c>
      <c r="AD30" s="905">
        <v>9.0</v>
      </c>
      <c r="AE30" s="905">
        <v>9.0</v>
      </c>
      <c r="AF30" s="905">
        <v>9.0</v>
      </c>
      <c r="AG30" s="971"/>
      <c r="AH30" s="971"/>
      <c r="AI30" s="905">
        <v>9.0</v>
      </c>
      <c r="AJ30" s="404">
        <f t="shared" si="1"/>
        <v>14</v>
      </c>
      <c r="AK30" s="1030">
        <v>0.0</v>
      </c>
    </row>
    <row r="31" ht="16.5" customHeight="1">
      <c r="A31" s="19">
        <v>29.0</v>
      </c>
      <c r="B31" s="1489" t="s">
        <v>1003</v>
      </c>
      <c r="C31" s="71"/>
      <c r="D31" s="930"/>
      <c r="E31" s="971"/>
      <c r="F31" s="971"/>
      <c r="G31" s="905"/>
      <c r="H31" s="905"/>
      <c r="I31" s="905"/>
      <c r="J31" s="905"/>
      <c r="K31" s="905"/>
      <c r="L31" s="971"/>
      <c r="M31" s="971"/>
      <c r="N31" s="905"/>
      <c r="O31" s="905"/>
      <c r="P31" s="905"/>
      <c r="Q31" s="905"/>
      <c r="R31" s="905"/>
      <c r="S31" s="971"/>
      <c r="T31" s="971"/>
      <c r="U31" s="905"/>
      <c r="V31" s="905"/>
      <c r="W31" s="905"/>
      <c r="X31" s="905"/>
      <c r="Y31" s="905">
        <v>9.0</v>
      </c>
      <c r="Z31" s="971"/>
      <c r="AA31" s="971"/>
      <c r="AB31" s="905">
        <v>9.0</v>
      </c>
      <c r="AC31" s="905">
        <v>9.0</v>
      </c>
      <c r="AD31" s="905">
        <v>9.0</v>
      </c>
      <c r="AE31" s="905">
        <v>9.0</v>
      </c>
      <c r="AF31" s="905">
        <v>9.0</v>
      </c>
      <c r="AG31" s="971"/>
      <c r="AH31" s="971"/>
      <c r="AI31" s="905">
        <v>9.0</v>
      </c>
      <c r="AJ31" s="404">
        <f t="shared" si="1"/>
        <v>7</v>
      </c>
      <c r="AK31" s="1030">
        <v>0.0</v>
      </c>
    </row>
    <row r="32" ht="15.75" customHeight="1">
      <c r="A32" s="260"/>
      <c r="B32" s="423"/>
      <c r="C32" s="112"/>
      <c r="D32" s="1311" t="s">
        <v>1004</v>
      </c>
      <c r="E32" s="1311">
        <f t="shared" ref="E32:AI32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4</v>
      </c>
      <c r="F32" s="1311">
        <f t="shared" si="2"/>
        <v>3</v>
      </c>
      <c r="G32" s="1311">
        <f t="shared" si="2"/>
        <v>17</v>
      </c>
      <c r="H32" s="1311">
        <f t="shared" si="2"/>
        <v>17</v>
      </c>
      <c r="I32" s="1311">
        <f t="shared" si="2"/>
        <v>18</v>
      </c>
      <c r="J32" s="1311">
        <f t="shared" si="2"/>
        <v>17</v>
      </c>
      <c r="K32" s="1311">
        <f t="shared" si="2"/>
        <v>16</v>
      </c>
      <c r="L32" s="1311">
        <f t="shared" si="2"/>
        <v>4</v>
      </c>
      <c r="M32" s="1311">
        <f t="shared" si="2"/>
        <v>3</v>
      </c>
      <c r="N32" s="1311">
        <f t="shared" si="2"/>
        <v>16</v>
      </c>
      <c r="O32" s="1311">
        <f t="shared" si="2"/>
        <v>18</v>
      </c>
      <c r="P32" s="1311">
        <f t="shared" si="2"/>
        <v>17</v>
      </c>
      <c r="Q32" s="1311">
        <f t="shared" si="2"/>
        <v>19</v>
      </c>
      <c r="R32" s="1311">
        <f t="shared" si="2"/>
        <v>16</v>
      </c>
      <c r="S32" s="1311">
        <f t="shared" si="2"/>
        <v>4</v>
      </c>
      <c r="T32" s="1311">
        <f t="shared" si="2"/>
        <v>3</v>
      </c>
      <c r="U32" s="1311">
        <f t="shared" si="2"/>
        <v>16</v>
      </c>
      <c r="V32" s="1311">
        <f t="shared" si="2"/>
        <v>19</v>
      </c>
      <c r="W32" s="1311">
        <f t="shared" si="2"/>
        <v>17</v>
      </c>
      <c r="X32" s="1311">
        <f t="shared" si="2"/>
        <v>18</v>
      </c>
      <c r="Y32" s="1311">
        <f t="shared" si="2"/>
        <v>17</v>
      </c>
      <c r="Z32" s="1311">
        <f t="shared" si="2"/>
        <v>2</v>
      </c>
      <c r="AA32" s="1311">
        <f t="shared" si="2"/>
        <v>5</v>
      </c>
      <c r="AB32" s="1311">
        <f t="shared" si="2"/>
        <v>17</v>
      </c>
      <c r="AC32" s="1311">
        <f t="shared" si="2"/>
        <v>17</v>
      </c>
      <c r="AD32" s="1311">
        <f t="shared" si="2"/>
        <v>19</v>
      </c>
      <c r="AE32" s="1311">
        <f t="shared" si="2"/>
        <v>21</v>
      </c>
      <c r="AF32" s="1311">
        <f t="shared" si="2"/>
        <v>18</v>
      </c>
      <c r="AG32" s="1311">
        <f t="shared" si="2"/>
        <v>5</v>
      </c>
      <c r="AH32" s="1311">
        <f t="shared" si="2"/>
        <v>3</v>
      </c>
      <c r="AI32" s="1311">
        <f t="shared" si="2"/>
        <v>15</v>
      </c>
      <c r="AJ32" s="1075"/>
      <c r="AK32" s="1452">
        <f>SUM(AK3:AK29)</f>
        <v>25</v>
      </c>
    </row>
    <row r="33" ht="15.75" customHeight="1">
      <c r="A33" s="260"/>
      <c r="B33" s="423"/>
      <c r="C33" s="112"/>
      <c r="D33" s="1311" t="s">
        <v>1005</v>
      </c>
      <c r="E33" s="1311">
        <f t="shared" ref="E33:AI33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3</v>
      </c>
      <c r="F33" s="1311">
        <f t="shared" si="3"/>
        <v>3</v>
      </c>
      <c r="G33" s="1311">
        <f t="shared" si="3"/>
        <v>3</v>
      </c>
      <c r="H33" s="1311">
        <f t="shared" si="3"/>
        <v>4</v>
      </c>
      <c r="I33" s="1311">
        <f t="shared" si="3"/>
        <v>5</v>
      </c>
      <c r="J33" s="1311">
        <f t="shared" si="3"/>
        <v>4</v>
      </c>
      <c r="K33" s="1311">
        <f t="shared" si="3"/>
        <v>2</v>
      </c>
      <c r="L33" s="1311">
        <f t="shared" si="3"/>
        <v>3</v>
      </c>
      <c r="M33" s="1311">
        <f t="shared" si="3"/>
        <v>3</v>
      </c>
      <c r="N33" s="1311">
        <f t="shared" si="3"/>
        <v>5</v>
      </c>
      <c r="O33" s="1311">
        <f t="shared" si="3"/>
        <v>4</v>
      </c>
      <c r="P33" s="1311">
        <f t="shared" si="3"/>
        <v>4</v>
      </c>
      <c r="Q33" s="1311">
        <f t="shared" si="3"/>
        <v>5</v>
      </c>
      <c r="R33" s="1311">
        <f t="shared" si="3"/>
        <v>5</v>
      </c>
      <c r="S33" s="1311">
        <f t="shared" si="3"/>
        <v>3</v>
      </c>
      <c r="T33" s="1311">
        <f t="shared" si="3"/>
        <v>3</v>
      </c>
      <c r="U33" s="1311">
        <f t="shared" si="3"/>
        <v>4</v>
      </c>
      <c r="V33" s="1311">
        <f t="shared" si="3"/>
        <v>5</v>
      </c>
      <c r="W33" s="1311">
        <f t="shared" si="3"/>
        <v>5</v>
      </c>
      <c r="X33" s="1311">
        <f t="shared" si="3"/>
        <v>6</v>
      </c>
      <c r="Y33" s="1311">
        <f t="shared" si="3"/>
        <v>2</v>
      </c>
      <c r="Z33" s="1311">
        <f t="shared" si="3"/>
        <v>1</v>
      </c>
      <c r="AA33" s="1311">
        <f t="shared" si="3"/>
        <v>3</v>
      </c>
      <c r="AB33" s="1311">
        <f t="shared" si="3"/>
        <v>7</v>
      </c>
      <c r="AC33" s="1311">
        <f t="shared" si="3"/>
        <v>5</v>
      </c>
      <c r="AD33" s="1311">
        <f t="shared" si="3"/>
        <v>5</v>
      </c>
      <c r="AE33" s="1311">
        <f t="shared" si="3"/>
        <v>5</v>
      </c>
      <c r="AF33" s="1311">
        <f t="shared" si="3"/>
        <v>6</v>
      </c>
      <c r="AG33" s="1311">
        <f t="shared" si="3"/>
        <v>3</v>
      </c>
      <c r="AH33" s="1311">
        <f t="shared" si="3"/>
        <v>3</v>
      </c>
      <c r="AI33" s="1311">
        <f t="shared" si="3"/>
        <v>6</v>
      </c>
      <c r="AJ33" s="1075"/>
      <c r="AK33" s="257"/>
    </row>
    <row r="34" ht="15.75" customHeight="1">
      <c r="A34" s="260"/>
      <c r="B34" s="1470" t="s">
        <v>947</v>
      </c>
      <c r="C34" s="112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257"/>
    </row>
    <row r="35" ht="15.75" customHeight="1">
      <c r="A35" s="819">
        <v>1.0</v>
      </c>
      <c r="B35" s="1316" t="s">
        <v>884</v>
      </c>
      <c r="C35" s="1317" t="s">
        <v>736</v>
      </c>
      <c r="D35" s="930" t="s">
        <v>974</v>
      </c>
      <c r="E35" s="971"/>
      <c r="F35" s="840"/>
      <c r="G35" s="1318">
        <v>24.0</v>
      </c>
      <c r="H35" s="1318">
        <v>24.0</v>
      </c>
      <c r="I35" s="905"/>
      <c r="J35" s="1265"/>
      <c r="K35" s="1318">
        <v>24.0</v>
      </c>
      <c r="L35" s="1318">
        <v>24.0</v>
      </c>
      <c r="M35" s="840"/>
      <c r="N35" s="1265"/>
      <c r="O35" s="1318">
        <v>24.0</v>
      </c>
      <c r="P35" s="1318">
        <v>24.0</v>
      </c>
      <c r="Q35" s="905"/>
      <c r="R35" s="1265"/>
      <c r="S35" s="1318">
        <v>24.0</v>
      </c>
      <c r="T35" s="1318">
        <v>24.0</v>
      </c>
      <c r="U35" s="905"/>
      <c r="V35" s="1265"/>
      <c r="W35" s="1318">
        <v>24.0</v>
      </c>
      <c r="X35" s="1318">
        <v>24.0</v>
      </c>
      <c r="Y35" s="905"/>
      <c r="Z35" s="840"/>
      <c r="AA35" s="1318">
        <v>24.0</v>
      </c>
      <c r="AB35" s="1318">
        <v>24.0</v>
      </c>
      <c r="AC35" s="905"/>
      <c r="AD35" s="1265"/>
      <c r="AE35" s="1318">
        <v>24.0</v>
      </c>
      <c r="AF35" s="1318">
        <v>24.0</v>
      </c>
      <c r="AG35" s="840"/>
      <c r="AH35" s="1318">
        <v>24.0</v>
      </c>
      <c r="AI35" s="1318">
        <v>24.0</v>
      </c>
      <c r="AJ35" s="404">
        <f t="shared" ref="AJ35:AJ38" si="4">COUNT(E35:AI35)</f>
        <v>16</v>
      </c>
      <c r="AK35" s="257"/>
    </row>
    <row r="36" ht="15.75" customHeight="1">
      <c r="A36" s="819">
        <v>2.0</v>
      </c>
      <c r="B36" s="1401" t="s">
        <v>883</v>
      </c>
      <c r="C36" s="32"/>
      <c r="D36" s="863" t="s">
        <v>792</v>
      </c>
      <c r="E36" s="1318">
        <v>24.0</v>
      </c>
      <c r="F36" s="1318">
        <v>24.0</v>
      </c>
      <c r="G36" s="905"/>
      <c r="H36" s="1265"/>
      <c r="I36" s="1318">
        <v>24.0</v>
      </c>
      <c r="J36" s="1318">
        <v>24.0</v>
      </c>
      <c r="K36" s="905"/>
      <c r="L36" s="971"/>
      <c r="M36" s="1318">
        <v>24.0</v>
      </c>
      <c r="N36" s="1318">
        <v>24.0</v>
      </c>
      <c r="O36" s="905"/>
      <c r="P36" s="1265"/>
      <c r="Q36" s="1318">
        <v>24.0</v>
      </c>
      <c r="R36" s="1318">
        <v>24.0</v>
      </c>
      <c r="S36" s="971"/>
      <c r="T36" s="971"/>
      <c r="U36" s="978"/>
      <c r="V36" s="978"/>
      <c r="W36" s="978"/>
      <c r="X36" s="978"/>
      <c r="Y36" s="978"/>
      <c r="Z36" s="978"/>
      <c r="AA36" s="978"/>
      <c r="AB36" s="978"/>
      <c r="AC36" s="978"/>
      <c r="AD36" s="978"/>
      <c r="AE36" s="978"/>
      <c r="AF36" s="978"/>
      <c r="AG36" s="978"/>
      <c r="AH36" s="978"/>
      <c r="AI36" s="905"/>
      <c r="AJ36" s="404">
        <f t="shared" si="4"/>
        <v>8</v>
      </c>
      <c r="AK36" s="257"/>
    </row>
    <row r="37" ht="15.75" customHeight="1">
      <c r="A37" s="819">
        <v>3.0</v>
      </c>
      <c r="B37" s="1402" t="s">
        <v>948</v>
      </c>
      <c r="C37" s="32"/>
      <c r="D37" s="930" t="s">
        <v>792</v>
      </c>
      <c r="E37" s="971"/>
      <c r="F37" s="971"/>
      <c r="G37" s="905">
        <v>9.0</v>
      </c>
      <c r="H37" s="905">
        <v>9.0</v>
      </c>
      <c r="I37" s="905">
        <v>9.0</v>
      </c>
      <c r="J37" s="905">
        <v>9.0</v>
      </c>
      <c r="K37" s="905">
        <v>9.0</v>
      </c>
      <c r="L37" s="971"/>
      <c r="M37" s="971"/>
      <c r="N37" s="905">
        <v>9.0</v>
      </c>
      <c r="O37" s="905">
        <v>9.0</v>
      </c>
      <c r="P37" s="905">
        <v>9.0</v>
      </c>
      <c r="Q37" s="905">
        <v>9.0</v>
      </c>
      <c r="R37" s="905">
        <v>9.0</v>
      </c>
      <c r="S37" s="971"/>
      <c r="T37" s="971"/>
      <c r="U37" s="1318">
        <v>24.0</v>
      </c>
      <c r="V37" s="1318">
        <v>24.0</v>
      </c>
      <c r="W37" s="905"/>
      <c r="X37" s="905"/>
      <c r="Y37" s="1318">
        <v>24.0</v>
      </c>
      <c r="Z37" s="1318">
        <v>24.0</v>
      </c>
      <c r="AA37" s="971"/>
      <c r="AB37" s="905"/>
      <c r="AC37" s="1318">
        <v>24.0</v>
      </c>
      <c r="AD37" s="1318">
        <v>24.0</v>
      </c>
      <c r="AE37" s="905"/>
      <c r="AF37" s="905"/>
      <c r="AG37" s="1318">
        <v>24.0</v>
      </c>
      <c r="AH37" s="840"/>
      <c r="AI37" s="905">
        <v>9.0</v>
      </c>
      <c r="AJ37" s="404">
        <f t="shared" si="4"/>
        <v>18</v>
      </c>
      <c r="AK37" s="257"/>
    </row>
    <row r="38" ht="15.75" customHeight="1">
      <c r="A38" s="1504">
        <v>4.0</v>
      </c>
      <c r="B38" s="1505" t="s">
        <v>875</v>
      </c>
      <c r="C38" s="71"/>
      <c r="D38" s="300"/>
      <c r="E38" s="971"/>
      <c r="F38" s="971"/>
      <c r="G38" s="905">
        <v>9.0</v>
      </c>
      <c r="H38" s="905">
        <v>9.0</v>
      </c>
      <c r="I38" s="905">
        <v>9.0</v>
      </c>
      <c r="J38" s="905">
        <v>9.0</v>
      </c>
      <c r="K38" s="905">
        <v>9.0</v>
      </c>
      <c r="L38" s="971"/>
      <c r="M38" s="971"/>
      <c r="N38" s="905">
        <v>9.0</v>
      </c>
      <c r="O38" s="905">
        <v>9.0</v>
      </c>
      <c r="P38" s="905">
        <v>9.0</v>
      </c>
      <c r="Q38" s="905">
        <v>9.0</v>
      </c>
      <c r="R38" s="905">
        <v>9.0</v>
      </c>
      <c r="S38" s="971"/>
      <c r="T38" s="971"/>
      <c r="U38" s="905">
        <v>9.0</v>
      </c>
      <c r="V38" s="905">
        <v>9.0</v>
      </c>
      <c r="W38" s="905">
        <v>9.0</v>
      </c>
      <c r="X38" s="905">
        <v>9.0</v>
      </c>
      <c r="Y38" s="905">
        <v>9.0</v>
      </c>
      <c r="Z38" s="971"/>
      <c r="AA38" s="971"/>
      <c r="AB38" s="905">
        <v>9.0</v>
      </c>
      <c r="AC38" s="905">
        <v>9.0</v>
      </c>
      <c r="AD38" s="905">
        <v>9.0</v>
      </c>
      <c r="AE38" s="905">
        <v>9.0</v>
      </c>
      <c r="AF38" s="905">
        <v>9.0</v>
      </c>
      <c r="AG38" s="840"/>
      <c r="AH38" s="840"/>
      <c r="AI38" s="905">
        <v>9.0</v>
      </c>
      <c r="AJ38" s="263">
        <f t="shared" si="4"/>
        <v>21</v>
      </c>
      <c r="AK38" s="423"/>
    </row>
    <row r="39" ht="15.75" customHeight="1">
      <c r="A39" s="423"/>
      <c r="B39" s="423"/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423"/>
    </row>
    <row r="40" ht="15.75" hidden="1" customHeight="1">
      <c r="A40" s="260"/>
      <c r="B40" s="423"/>
      <c r="C40" s="112"/>
      <c r="D40" s="1150" t="s">
        <v>925</v>
      </c>
      <c r="E40" s="1150" t="str">
        <f t="shared" ref="E40:AH40" si="5">if(E71=9,+1,+0)+if(E72=9,+1,+0)+if(E73=9,+1,+0)+if(E74=9,+1,+0)+if(E75=9,+1,+0)+if(E77=9,1,+0)+if(E78=9,+1,+0)+if(E79=9,+1,+0)+if(E85=9,+1,+0)+if(E86=9,+1,+0)+if(E89=9,+1,+0)+if(E90=9,+1,+0)+if(E81=9,+1,+0)+if(E82=9,+1,+0)+if(E83=9,+1,+0)+if(E96=9,+1,+0)+if(E97=9,+1,+0)+if(E98=9,+1,+0)+if(E99=9,+1,+0)+if(E100=9,+1,+0)+if(E101=9,+1,+0)+if(E102=9,+1,+0)+if(E103=9,+1,+0)+if(E93=9,+1,+0)+if(#REF!=9,+1,+0)+if(E104=9,+1,+0)+if(E106=9,+1,+0)+if(E107=9,+1,+0)+if(E108=9,+1,+0)+if(E109=9,+1,+0)+if(E110=9,+1,+0)+if(E111=9,+1,+0)</f>
        <v>#REF!</v>
      </c>
      <c r="F40" s="1150" t="str">
        <f t="shared" si="5"/>
        <v>#REF!</v>
      </c>
      <c r="G40" s="1150" t="str">
        <f t="shared" si="5"/>
        <v>#REF!</v>
      </c>
      <c r="H40" s="1150" t="str">
        <f t="shared" si="5"/>
        <v>#REF!</v>
      </c>
      <c r="I40" s="1150" t="str">
        <f t="shared" si="5"/>
        <v>#REF!</v>
      </c>
      <c r="J40" s="1150" t="str">
        <f t="shared" si="5"/>
        <v>#REF!</v>
      </c>
      <c r="K40" s="1150" t="str">
        <f t="shared" si="5"/>
        <v>#REF!</v>
      </c>
      <c r="L40" s="1150" t="str">
        <f t="shared" si="5"/>
        <v>#REF!</v>
      </c>
      <c r="M40" s="1150" t="str">
        <f t="shared" si="5"/>
        <v>#REF!</v>
      </c>
      <c r="N40" s="1150" t="str">
        <f t="shared" si="5"/>
        <v>#REF!</v>
      </c>
      <c r="O40" s="1150" t="str">
        <f t="shared" si="5"/>
        <v>#REF!</v>
      </c>
      <c r="P40" s="1150" t="str">
        <f t="shared" si="5"/>
        <v>#REF!</v>
      </c>
      <c r="Q40" s="1150" t="str">
        <f t="shared" si="5"/>
        <v>#REF!</v>
      </c>
      <c r="R40" s="1150" t="str">
        <f t="shared" si="5"/>
        <v>#REF!</v>
      </c>
      <c r="S40" s="1150" t="str">
        <f t="shared" si="5"/>
        <v>#REF!</v>
      </c>
      <c r="T40" s="1150" t="str">
        <f t="shared" si="5"/>
        <v>#REF!</v>
      </c>
      <c r="U40" s="1150" t="str">
        <f t="shared" si="5"/>
        <v>#REF!</v>
      </c>
      <c r="V40" s="1150" t="str">
        <f t="shared" si="5"/>
        <v>#REF!</v>
      </c>
      <c r="W40" s="1150" t="str">
        <f t="shared" si="5"/>
        <v>#REF!</v>
      </c>
      <c r="X40" s="1150" t="str">
        <f t="shared" si="5"/>
        <v>#REF!</v>
      </c>
      <c r="Y40" s="1150" t="str">
        <f t="shared" si="5"/>
        <v>#REF!</v>
      </c>
      <c r="Z40" s="1150" t="str">
        <f t="shared" si="5"/>
        <v>#REF!</v>
      </c>
      <c r="AA40" s="1150" t="str">
        <f t="shared" si="5"/>
        <v>#REF!</v>
      </c>
      <c r="AB40" s="1150" t="str">
        <f t="shared" si="5"/>
        <v>#REF!</v>
      </c>
      <c r="AC40" s="1150" t="str">
        <f t="shared" si="5"/>
        <v>#REF!</v>
      </c>
      <c r="AD40" s="1150" t="str">
        <f t="shared" si="5"/>
        <v>#REF!</v>
      </c>
      <c r="AE40" s="1150" t="str">
        <f t="shared" si="5"/>
        <v>#REF!</v>
      </c>
      <c r="AF40" s="1150" t="str">
        <f t="shared" si="5"/>
        <v>#REF!</v>
      </c>
      <c r="AG40" s="1150" t="str">
        <f t="shared" si="5"/>
        <v>#REF!</v>
      </c>
      <c r="AH40" s="1150" t="str">
        <f t="shared" si="5"/>
        <v>#REF!</v>
      </c>
      <c r="AI40" s="1150" t="str">
        <f>if(AI71=9,+1,+0)+if(AI72=9,+1,+0)+if(AI73=9,+1,+0)+if(AI74=9,+1,+0)+if(AI75=9,+1,+0)+if(#REF!=9,+1,+0)+if(AI77=9,1,+0)+if(AI78=9,+1,+0)+if(AI79=9,+1,+0)+if(AI85=9,+1,+0)+if(AI86=9,+1,+0)+if(AI89=9,+1,+0)+if(AI90=9,+1,+0)+if(AI81=9,+1,+0)+if(AI82=9,+1,+0)+if(AI83=9,+1,+0)+if(AI96=9,+1,+0)+if(AI97=9,+1,+0)+if(AI98=9,+1,+0)+if(AI99=9,+1,+0)+if(AI100=9,+1,+0)+if(AI101=9,+1,+0)+if(AI102=9,+1,+0)+if(AI103=9,+1,+0)+if(AI93=9,+1,+0)+if(#REF!=9,+1,+0)+if(AI104=9,+1,+0)+if(AI106=9,+1,+0)+if(AI107=9,+1,+0)+if(AI108=9,+1,+0)+if(AI109=9,+1,+0)+if(AI110=9,+1,+0)+if(AI111=9,+1,+0)</f>
        <v>#REF!</v>
      </c>
      <c r="AJ40" s="1150"/>
      <c r="AK40" s="257"/>
    </row>
    <row r="41" ht="15.75" hidden="1" customHeight="1">
      <c r="A41" s="260"/>
      <c r="B41" s="423"/>
      <c r="C41" s="112"/>
      <c r="D41" s="1002" t="s">
        <v>926</v>
      </c>
      <c r="E41" s="1002" t="str">
        <f t="shared" ref="E41:AH41" si="6">if(E71=12,+1,+0)+if(E72=12,+1,+0)+if(E73=12,+1,+0)+if(E74=12,+1,+0)+if(E75=12,+1,+0)+if(E77=12,1,+0)+if(E78=12,+1,+0)+if(E79=12,+1,+0)+if(E85=12,+1,+0)+if(E86=12,+1,+0)+if(E89=12,+1,+0)+if(E90=12,+1,+0)+if(E81=12,+1,+0)+if(E82=12,+1,+0)+if(E83=12,+1,+0)+if(E96=12,+1,+0)+if(E97=12,+1,+0)+if(E98=12,+1,+0)+if(E99=12,+1,+0)+if(E100=12,+1,+0)+if(E101=12,+1,+0)+if(E102=12,+1,+0)+if(E103=12,+1,+0)+if(E93=12,+1,+0)+if(#REF!=12,+1,+0)+if(E104=12,+1,+0)+if(E106=12,+1,+0)+if(E107=12,+1,+0)+if(E108=12,+1,+0)+if(E109=12,+1,+0)+if(E110=12,+1,+0)+if(E111=12,+1,+0)</f>
        <v>#REF!</v>
      </c>
      <c r="F41" s="1002" t="str">
        <f t="shared" si="6"/>
        <v>#REF!</v>
      </c>
      <c r="G41" s="1002" t="str">
        <f t="shared" si="6"/>
        <v>#REF!</v>
      </c>
      <c r="H41" s="1002" t="str">
        <f t="shared" si="6"/>
        <v>#REF!</v>
      </c>
      <c r="I41" s="1002" t="str">
        <f t="shared" si="6"/>
        <v>#REF!</v>
      </c>
      <c r="J41" s="1002" t="str">
        <f t="shared" si="6"/>
        <v>#REF!</v>
      </c>
      <c r="K41" s="1002" t="str">
        <f t="shared" si="6"/>
        <v>#REF!</v>
      </c>
      <c r="L41" s="1002" t="str">
        <f t="shared" si="6"/>
        <v>#REF!</v>
      </c>
      <c r="M41" s="1002" t="str">
        <f t="shared" si="6"/>
        <v>#REF!</v>
      </c>
      <c r="N41" s="1002" t="str">
        <f t="shared" si="6"/>
        <v>#REF!</v>
      </c>
      <c r="O41" s="1002" t="str">
        <f t="shared" si="6"/>
        <v>#REF!</v>
      </c>
      <c r="P41" s="1002" t="str">
        <f t="shared" si="6"/>
        <v>#REF!</v>
      </c>
      <c r="Q41" s="1002" t="str">
        <f t="shared" si="6"/>
        <v>#REF!</v>
      </c>
      <c r="R41" s="1002" t="str">
        <f t="shared" si="6"/>
        <v>#REF!</v>
      </c>
      <c r="S41" s="1002" t="str">
        <f t="shared" si="6"/>
        <v>#REF!</v>
      </c>
      <c r="T41" s="1002" t="str">
        <f t="shared" si="6"/>
        <v>#REF!</v>
      </c>
      <c r="U41" s="1002" t="str">
        <f t="shared" si="6"/>
        <v>#REF!</v>
      </c>
      <c r="V41" s="1002" t="str">
        <f t="shared" si="6"/>
        <v>#REF!</v>
      </c>
      <c r="W41" s="1002" t="str">
        <f t="shared" si="6"/>
        <v>#REF!</v>
      </c>
      <c r="X41" s="1002" t="str">
        <f t="shared" si="6"/>
        <v>#REF!</v>
      </c>
      <c r="Y41" s="1002" t="str">
        <f t="shared" si="6"/>
        <v>#REF!</v>
      </c>
      <c r="Z41" s="1002" t="str">
        <f t="shared" si="6"/>
        <v>#REF!</v>
      </c>
      <c r="AA41" s="1002" t="str">
        <f t="shared" si="6"/>
        <v>#REF!</v>
      </c>
      <c r="AB41" s="1002" t="str">
        <f t="shared" si="6"/>
        <v>#REF!</v>
      </c>
      <c r="AC41" s="1002" t="str">
        <f t="shared" si="6"/>
        <v>#REF!</v>
      </c>
      <c r="AD41" s="1002" t="str">
        <f t="shared" si="6"/>
        <v>#REF!</v>
      </c>
      <c r="AE41" s="1002" t="str">
        <f t="shared" si="6"/>
        <v>#REF!</v>
      </c>
      <c r="AF41" s="1002" t="str">
        <f t="shared" si="6"/>
        <v>#REF!</v>
      </c>
      <c r="AG41" s="1002" t="str">
        <f t="shared" si="6"/>
        <v>#REF!</v>
      </c>
      <c r="AH41" s="1002" t="str">
        <f t="shared" si="6"/>
        <v>#REF!</v>
      </c>
      <c r="AI41" s="1002"/>
      <c r="AJ41" s="1002"/>
      <c r="AK41" s="257"/>
    </row>
    <row r="42" ht="29.25" hidden="1" customHeight="1">
      <c r="A42" s="260"/>
      <c r="B42" s="423"/>
      <c r="C42" s="112"/>
      <c r="D42" s="1284" t="s">
        <v>847</v>
      </c>
      <c r="E42" s="1285" t="str">
        <f t="shared" ref="E42:AI42" si="7">E32+E40</f>
        <v>#REF!</v>
      </c>
      <c r="F42" s="1285" t="str">
        <f t="shared" si="7"/>
        <v>#REF!</v>
      </c>
      <c r="G42" s="1285" t="str">
        <f t="shared" si="7"/>
        <v>#REF!</v>
      </c>
      <c r="H42" s="1285" t="str">
        <f t="shared" si="7"/>
        <v>#REF!</v>
      </c>
      <c r="I42" s="1285" t="str">
        <f t="shared" si="7"/>
        <v>#REF!</v>
      </c>
      <c r="J42" s="1285" t="str">
        <f t="shared" si="7"/>
        <v>#REF!</v>
      </c>
      <c r="K42" s="1285" t="str">
        <f t="shared" si="7"/>
        <v>#REF!</v>
      </c>
      <c r="L42" s="1285" t="str">
        <f t="shared" si="7"/>
        <v>#REF!</v>
      </c>
      <c r="M42" s="1285" t="str">
        <f t="shared" si="7"/>
        <v>#REF!</v>
      </c>
      <c r="N42" s="1285" t="str">
        <f t="shared" si="7"/>
        <v>#REF!</v>
      </c>
      <c r="O42" s="1285" t="str">
        <f t="shared" si="7"/>
        <v>#REF!</v>
      </c>
      <c r="P42" s="1285" t="str">
        <f t="shared" si="7"/>
        <v>#REF!</v>
      </c>
      <c r="Q42" s="1285" t="str">
        <f t="shared" si="7"/>
        <v>#REF!</v>
      </c>
      <c r="R42" s="1285" t="str">
        <f t="shared" si="7"/>
        <v>#REF!</v>
      </c>
      <c r="S42" s="1285" t="str">
        <f t="shared" si="7"/>
        <v>#REF!</v>
      </c>
      <c r="T42" s="1285" t="str">
        <f t="shared" si="7"/>
        <v>#REF!</v>
      </c>
      <c r="U42" s="1285" t="str">
        <f t="shared" si="7"/>
        <v>#REF!</v>
      </c>
      <c r="V42" s="1285" t="str">
        <f t="shared" si="7"/>
        <v>#REF!</v>
      </c>
      <c r="W42" s="1285" t="str">
        <f t="shared" si="7"/>
        <v>#REF!</v>
      </c>
      <c r="X42" s="1285" t="str">
        <f t="shared" si="7"/>
        <v>#REF!</v>
      </c>
      <c r="Y42" s="1285" t="str">
        <f t="shared" si="7"/>
        <v>#REF!</v>
      </c>
      <c r="Z42" s="1285" t="str">
        <f t="shared" si="7"/>
        <v>#REF!</v>
      </c>
      <c r="AA42" s="1285" t="str">
        <f t="shared" si="7"/>
        <v>#REF!</v>
      </c>
      <c r="AB42" s="1285" t="str">
        <f t="shared" si="7"/>
        <v>#REF!</v>
      </c>
      <c r="AC42" s="1285" t="str">
        <f t="shared" si="7"/>
        <v>#REF!</v>
      </c>
      <c r="AD42" s="1285" t="str">
        <f t="shared" si="7"/>
        <v>#REF!</v>
      </c>
      <c r="AE42" s="1285" t="str">
        <f t="shared" si="7"/>
        <v>#REF!</v>
      </c>
      <c r="AF42" s="1285" t="str">
        <f t="shared" si="7"/>
        <v>#REF!</v>
      </c>
      <c r="AG42" s="1285" t="str">
        <f t="shared" si="7"/>
        <v>#REF!</v>
      </c>
      <c r="AH42" s="1285" t="str">
        <f t="shared" si="7"/>
        <v>#REF!</v>
      </c>
      <c r="AI42" s="1285" t="str">
        <f t="shared" si="7"/>
        <v>#REF!</v>
      </c>
      <c r="AJ42" s="1285"/>
      <c r="AK42" s="257"/>
    </row>
    <row r="43" ht="15.75" customHeight="1">
      <c r="A43" s="260"/>
      <c r="B43" s="423"/>
      <c r="C43" s="112"/>
      <c r="D43" s="1286" t="s">
        <v>1006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1491" t="s">
        <v>1007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127"/>
      <c r="AK43" s="257"/>
    </row>
    <row r="44" ht="15.75" customHeight="1">
      <c r="A44" s="260"/>
      <c r="B44" s="423"/>
      <c r="C44" s="112"/>
      <c r="D44" s="222"/>
      <c r="U44" s="222"/>
      <c r="AJ44" s="223"/>
      <c r="AK44" s="257"/>
    </row>
    <row r="45" ht="15.75" customHeight="1">
      <c r="A45" s="260"/>
      <c r="B45" s="423"/>
      <c r="C45" s="112"/>
      <c r="D45" s="222"/>
      <c r="U45" s="222"/>
      <c r="AJ45" s="223"/>
      <c r="AK45" s="257"/>
    </row>
    <row r="46" ht="15.75" customHeight="1">
      <c r="A46" s="260"/>
      <c r="B46" s="423"/>
      <c r="C46" s="112"/>
      <c r="D46" s="222"/>
      <c r="U46" s="222"/>
      <c r="AJ46" s="223"/>
      <c r="AK46" s="257"/>
    </row>
    <row r="47" ht="8.25" customHeight="1">
      <c r="A47" s="260"/>
      <c r="B47" s="423"/>
      <c r="C47" s="112"/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8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30"/>
      <c r="AK47" s="257"/>
    </row>
    <row r="48" ht="15.75" hidden="1" customHeight="1">
      <c r="A48" s="1187">
        <v>1.0</v>
      </c>
      <c r="B48" s="759" t="s">
        <v>676</v>
      </c>
      <c r="C48" s="31"/>
      <c r="D48" s="930"/>
      <c r="E48" s="905">
        <v>9.0</v>
      </c>
      <c r="F48" s="905">
        <v>9.0</v>
      </c>
      <c r="G48" s="905">
        <v>9.0</v>
      </c>
      <c r="H48" s="971"/>
      <c r="I48" s="971"/>
      <c r="J48" s="905">
        <v>9.0</v>
      </c>
      <c r="K48" s="905">
        <v>9.0</v>
      </c>
      <c r="L48" s="905">
        <v>9.0</v>
      </c>
      <c r="M48" s="905">
        <v>9.0</v>
      </c>
      <c r="N48" s="905">
        <v>9.0</v>
      </c>
      <c r="O48" s="971"/>
      <c r="P48" s="971"/>
      <c r="Q48" s="905">
        <v>9.0</v>
      </c>
      <c r="R48" s="905">
        <v>9.0</v>
      </c>
      <c r="S48" s="905">
        <v>9.0</v>
      </c>
      <c r="T48" s="905">
        <v>9.0</v>
      </c>
      <c r="U48" s="905">
        <v>9.0</v>
      </c>
      <c r="V48" s="971"/>
      <c r="W48" s="971"/>
      <c r="X48" s="905">
        <v>9.0</v>
      </c>
      <c r="Y48" s="905">
        <v>9.0</v>
      </c>
      <c r="Z48" s="905">
        <v>9.0</v>
      </c>
      <c r="AA48" s="905">
        <v>9.0</v>
      </c>
      <c r="AB48" s="905">
        <v>9.0</v>
      </c>
      <c r="AC48" s="971"/>
      <c r="AD48" s="971"/>
      <c r="AE48" s="905">
        <v>9.0</v>
      </c>
      <c r="AF48" s="905">
        <v>9.0</v>
      </c>
      <c r="AG48" s="905">
        <v>9.0</v>
      </c>
      <c r="AH48" s="905">
        <v>9.0</v>
      </c>
      <c r="AI48" s="905"/>
      <c r="AJ48" s="404">
        <f t="shared" ref="AJ48:AJ52" si="8">COUNT(E48:AI48)</f>
        <v>22</v>
      </c>
      <c r="AK48" s="257"/>
    </row>
    <row r="49" ht="15.75" hidden="1" customHeight="1">
      <c r="A49" s="1187">
        <v>2.0</v>
      </c>
      <c r="B49" s="858" t="s">
        <v>849</v>
      </c>
      <c r="C49" s="31"/>
      <c r="D49" s="915"/>
      <c r="E49" s="905">
        <v>9.0</v>
      </c>
      <c r="F49" s="905">
        <v>9.0</v>
      </c>
      <c r="G49" s="905">
        <v>9.0</v>
      </c>
      <c r="H49" s="971"/>
      <c r="I49" s="971"/>
      <c r="J49" s="905">
        <v>9.0</v>
      </c>
      <c r="K49" s="905">
        <v>9.0</v>
      </c>
      <c r="L49" s="905">
        <v>9.0</v>
      </c>
      <c r="M49" s="905">
        <v>9.0</v>
      </c>
      <c r="N49" s="905">
        <v>9.0</v>
      </c>
      <c r="O49" s="971"/>
      <c r="P49" s="971"/>
      <c r="Q49" s="905">
        <v>9.0</v>
      </c>
      <c r="R49" s="905">
        <v>9.0</v>
      </c>
      <c r="S49" s="905">
        <v>9.0</v>
      </c>
      <c r="T49" s="905">
        <v>9.0</v>
      </c>
      <c r="U49" s="905">
        <v>9.0</v>
      </c>
      <c r="V49" s="971"/>
      <c r="W49" s="971"/>
      <c r="X49" s="905">
        <v>9.0</v>
      </c>
      <c r="Y49" s="905">
        <v>9.0</v>
      </c>
      <c r="Z49" s="905">
        <v>9.0</v>
      </c>
      <c r="AA49" s="905">
        <v>9.0</v>
      </c>
      <c r="AB49" s="905">
        <v>9.0</v>
      </c>
      <c r="AC49" s="971"/>
      <c r="AD49" s="971"/>
      <c r="AE49" s="905">
        <v>9.0</v>
      </c>
      <c r="AF49" s="905">
        <v>9.0</v>
      </c>
      <c r="AG49" s="905">
        <v>9.0</v>
      </c>
      <c r="AH49" s="905">
        <v>9.0</v>
      </c>
      <c r="AI49" s="905"/>
      <c r="AJ49" s="404">
        <f t="shared" si="8"/>
        <v>22</v>
      </c>
      <c r="AK49" s="257"/>
    </row>
    <row r="50" ht="15.75" hidden="1" customHeight="1">
      <c r="A50" s="1187">
        <v>3.0</v>
      </c>
      <c r="B50" s="858" t="s">
        <v>954</v>
      </c>
      <c r="C50" s="31"/>
      <c r="D50" s="915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404">
        <f t="shared" si="8"/>
        <v>22</v>
      </c>
      <c r="AK50" s="257"/>
    </row>
    <row r="51" ht="15.75" hidden="1" customHeight="1">
      <c r="A51" s="1187">
        <v>4.0</v>
      </c>
      <c r="B51" s="858" t="s">
        <v>851</v>
      </c>
      <c r="C51" s="31"/>
      <c r="D51" s="821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404">
        <f t="shared" si="8"/>
        <v>22</v>
      </c>
      <c r="AK51" s="257"/>
    </row>
    <row r="52" ht="15.75" hidden="1" customHeight="1">
      <c r="A52" s="1185">
        <v>5.0</v>
      </c>
      <c r="B52" s="858" t="s">
        <v>955</v>
      </c>
      <c r="C52" s="31"/>
      <c r="D52" s="821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si="8"/>
        <v>22</v>
      </c>
      <c r="AK52" s="257"/>
    </row>
    <row r="53" ht="15.75" hidden="1" customHeight="1">
      <c r="A53" s="1187"/>
      <c r="B53" s="858"/>
      <c r="C53" s="31"/>
      <c r="D53" s="821"/>
      <c r="E53" s="971"/>
      <c r="F53" s="905"/>
      <c r="G53" s="905"/>
      <c r="H53" s="905"/>
      <c r="I53" s="905"/>
      <c r="J53" s="905"/>
      <c r="K53" s="971"/>
      <c r="L53" s="971"/>
      <c r="M53" s="905"/>
      <c r="N53" s="905"/>
      <c r="O53" s="905"/>
      <c r="P53" s="905"/>
      <c r="Q53" s="905"/>
      <c r="R53" s="971"/>
      <c r="S53" s="971"/>
      <c r="T53" s="905"/>
      <c r="U53" s="905"/>
      <c r="V53" s="905"/>
      <c r="W53" s="905"/>
      <c r="X53" s="905"/>
      <c r="Y53" s="981"/>
      <c r="Z53" s="981"/>
      <c r="AA53" s="905"/>
      <c r="AB53" s="905"/>
      <c r="AC53" s="905"/>
      <c r="AD53" s="905"/>
      <c r="AE53" s="905"/>
      <c r="AF53" s="981"/>
      <c r="AG53" s="981"/>
      <c r="AH53" s="905"/>
      <c r="AI53" s="905"/>
      <c r="AJ53" s="404">
        <f>COUNT(D53:AI53)</f>
        <v>0</v>
      </c>
      <c r="AK53" s="257"/>
    </row>
    <row r="54" ht="15.75" customHeight="1">
      <c r="A54" s="79"/>
      <c r="B54" s="306"/>
      <c r="C54" s="79"/>
      <c r="D54" s="82"/>
      <c r="E54" s="82"/>
      <c r="F54" s="83"/>
      <c r="G54" s="84"/>
      <c r="H54" s="82"/>
      <c r="I54" s="82"/>
      <c r="J54" s="82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112"/>
      <c r="V54" s="112"/>
      <c r="W54" s="79"/>
      <c r="X54" s="79"/>
      <c r="Y54" s="79"/>
      <c r="Z54" s="79"/>
      <c r="AA54" s="112"/>
      <c r="AB54" s="112"/>
      <c r="AC54" s="112"/>
      <c r="AD54" s="79"/>
      <c r="AE54" s="79"/>
      <c r="AF54" s="79"/>
      <c r="AG54" s="79"/>
      <c r="AH54" s="79"/>
      <c r="AI54" s="79"/>
      <c r="AJ54" s="82"/>
      <c r="AK54" s="92"/>
    </row>
    <row r="55" ht="15.75" customHeight="1">
      <c r="A55" s="306"/>
      <c r="B55" s="306"/>
      <c r="C55" s="1237"/>
      <c r="D55" s="1190" t="s">
        <v>42</v>
      </c>
      <c r="E55" s="1010">
        <v>9.0</v>
      </c>
      <c r="F55" s="83"/>
      <c r="G55" s="88"/>
      <c r="H55" s="79" t="s">
        <v>44</v>
      </c>
      <c r="I55" s="82"/>
      <c r="J55" s="82"/>
      <c r="K55" s="82"/>
      <c r="L55" s="82"/>
      <c r="M55" s="95"/>
      <c r="N55" s="79" t="s">
        <v>51</v>
      </c>
      <c r="Q55" s="79"/>
      <c r="S55" s="1506"/>
      <c r="T55" s="1147" t="s">
        <v>1008</v>
      </c>
      <c r="U55" s="1154"/>
      <c r="V55" s="1154"/>
      <c r="AB55" s="112"/>
      <c r="AC55" s="112"/>
      <c r="AD55" s="79"/>
      <c r="AE55" s="79"/>
      <c r="AF55" s="79"/>
      <c r="AG55" s="79"/>
      <c r="AH55" s="79"/>
      <c r="AI55" s="79"/>
      <c r="AJ55" s="82"/>
      <c r="AK55" s="92"/>
    </row>
    <row r="56" ht="15.75" customHeight="1">
      <c r="A56" s="306"/>
      <c r="B56" s="306"/>
      <c r="C56" s="1237"/>
      <c r="D56" s="1190" t="s">
        <v>48</v>
      </c>
      <c r="E56" s="1192">
        <v>12.0</v>
      </c>
      <c r="F56" s="83"/>
      <c r="G56" s="90"/>
      <c r="H56" s="79" t="s">
        <v>45</v>
      </c>
      <c r="I56" s="82"/>
      <c r="J56" s="82"/>
      <c r="K56" s="82"/>
      <c r="L56" s="82"/>
      <c r="M56" s="485"/>
      <c r="N56" s="79" t="s">
        <v>310</v>
      </c>
      <c r="R56" s="82"/>
      <c r="S56" s="1507" t="s">
        <v>774</v>
      </c>
      <c r="T56" s="1147" t="s">
        <v>1009</v>
      </c>
      <c r="U56" s="112"/>
      <c r="V56" s="1154"/>
      <c r="W56" s="1062"/>
      <c r="X56" s="1063"/>
      <c r="Y56" s="79"/>
      <c r="Z56" s="79"/>
      <c r="AA56" s="87"/>
      <c r="AB56" s="112"/>
      <c r="AC56" s="112"/>
      <c r="AD56" s="79"/>
      <c r="AE56" s="79"/>
      <c r="AF56" s="79"/>
      <c r="AG56" s="79"/>
      <c r="AH56" s="79"/>
      <c r="AI56" s="79"/>
      <c r="AJ56" s="82"/>
      <c r="AK56" s="92"/>
    </row>
    <row r="57" ht="15.75" customHeight="1">
      <c r="A57" s="306"/>
      <c r="B57" s="306"/>
      <c r="C57" s="1237"/>
      <c r="D57" s="1194" t="s">
        <v>795</v>
      </c>
      <c r="E57" s="1195" t="s">
        <v>193</v>
      </c>
      <c r="F57" s="83"/>
      <c r="G57" s="256"/>
      <c r="H57" s="80" t="s">
        <v>46</v>
      </c>
      <c r="M57" s="1287"/>
      <c r="N57" s="1288" t="s">
        <v>899</v>
      </c>
      <c r="O57" s="82"/>
      <c r="P57" s="82"/>
      <c r="Q57" s="82"/>
      <c r="R57" s="82"/>
      <c r="S57" s="1277"/>
      <c r="T57" s="1147" t="s">
        <v>1010</v>
      </c>
      <c r="U57" s="112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82"/>
      <c r="AK57" s="1242"/>
    </row>
    <row r="58" ht="16.5" customHeight="1">
      <c r="A58" s="103"/>
      <c r="B58" s="104"/>
      <c r="C58" s="103"/>
      <c r="F58" s="83"/>
      <c r="AK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71"/>
      <c r="F59" s="971"/>
      <c r="G59" s="905">
        <v>9.0</v>
      </c>
      <c r="H59" s="905">
        <v>9.0</v>
      </c>
      <c r="I59" s="905">
        <v>9.0</v>
      </c>
      <c r="J59" s="905">
        <v>9.0</v>
      </c>
      <c r="K59" s="905">
        <v>9.0</v>
      </c>
      <c r="L59" s="971"/>
      <c r="M59" s="971"/>
      <c r="N59" s="905">
        <v>9.0</v>
      </c>
      <c r="O59" s="905">
        <v>9.0</v>
      </c>
      <c r="P59" s="905">
        <v>9.0</v>
      </c>
      <c r="Q59" s="905">
        <v>9.0</v>
      </c>
      <c r="R59" s="905">
        <v>9.0</v>
      </c>
      <c r="S59" s="971"/>
      <c r="T59" s="971"/>
      <c r="U59" s="905">
        <v>9.0</v>
      </c>
      <c r="V59" s="905">
        <v>9.0</v>
      </c>
      <c r="W59" s="905">
        <v>9.0</v>
      </c>
      <c r="X59" s="905">
        <v>9.0</v>
      </c>
      <c r="Y59" s="905">
        <v>9.0</v>
      </c>
      <c r="Z59" s="971"/>
      <c r="AA59" s="971"/>
      <c r="AB59" s="905">
        <v>9.0</v>
      </c>
      <c r="AC59" s="905">
        <v>9.0</v>
      </c>
      <c r="AD59" s="905">
        <v>9.0</v>
      </c>
      <c r="AE59" s="905">
        <v>9.0</v>
      </c>
      <c r="AF59" s="905">
        <v>9.0</v>
      </c>
      <c r="AG59" s="971"/>
      <c r="AH59" s="971"/>
      <c r="AI59" s="905">
        <v>9.0</v>
      </c>
      <c r="AJ59" s="404">
        <f t="shared" ref="AJ59:AJ69" si="9">COUNT(E59:AI59)</f>
        <v>21</v>
      </c>
      <c r="AK59" s="257"/>
    </row>
    <row r="60" ht="16.5" customHeight="1">
      <c r="A60" s="807">
        <v>2.0</v>
      </c>
      <c r="B60" s="807" t="s">
        <v>852</v>
      </c>
      <c r="C60" s="807" t="s">
        <v>987</v>
      </c>
      <c r="D60" s="869">
        <v>8.9220211441E10</v>
      </c>
      <c r="E60" s="971"/>
      <c r="F60" s="971"/>
      <c r="G60" s="905">
        <v>9.0</v>
      </c>
      <c r="H60" s="905">
        <v>9.0</v>
      </c>
      <c r="I60" s="905">
        <v>9.0</v>
      </c>
      <c r="J60" s="905">
        <v>9.0</v>
      </c>
      <c r="K60" s="905">
        <v>9.0</v>
      </c>
      <c r="L60" s="971"/>
      <c r="M60" s="971"/>
      <c r="N60" s="905">
        <v>9.0</v>
      </c>
      <c r="O60" s="905">
        <v>9.0</v>
      </c>
      <c r="P60" s="905">
        <v>9.0</v>
      </c>
      <c r="Q60" s="905">
        <v>9.0</v>
      </c>
      <c r="R60" s="905">
        <v>9.0</v>
      </c>
      <c r="S60" s="971"/>
      <c r="T60" s="971"/>
      <c r="U60" s="1508"/>
      <c r="V60" s="1508"/>
      <c r="W60" s="1508"/>
      <c r="X60" s="1508"/>
      <c r="Y60" s="1508"/>
      <c r="Z60" s="1508"/>
      <c r="AA60" s="1508"/>
      <c r="AB60" s="1508"/>
      <c r="AC60" s="1508"/>
      <c r="AD60" s="1508"/>
      <c r="AE60" s="1508"/>
      <c r="AF60" s="1508"/>
      <c r="AG60" s="1508"/>
      <c r="AH60" s="1508"/>
      <c r="AI60" s="905">
        <v>9.0</v>
      </c>
      <c r="AJ60" s="404">
        <f t="shared" si="9"/>
        <v>11</v>
      </c>
      <c r="AK60" s="257"/>
    </row>
    <row r="61" ht="16.5" customHeight="1">
      <c r="A61" s="19">
        <v>3.0</v>
      </c>
      <c r="B61" s="819" t="s">
        <v>854</v>
      </c>
      <c r="C61" s="807" t="s">
        <v>855</v>
      </c>
      <c r="D61" s="1197">
        <v>8.9220200813E10</v>
      </c>
      <c r="E61" s="1508"/>
      <c r="F61" s="1508"/>
      <c r="G61" s="1508"/>
      <c r="H61" s="1508"/>
      <c r="I61" s="1508"/>
      <c r="J61" s="1508"/>
      <c r="K61" s="1508"/>
      <c r="L61" s="1508"/>
      <c r="M61" s="1508"/>
      <c r="N61" s="905">
        <v>9.0</v>
      </c>
      <c r="O61" s="905">
        <v>9.0</v>
      </c>
      <c r="P61" s="905">
        <v>9.0</v>
      </c>
      <c r="Q61" s="905">
        <v>9.0</v>
      </c>
      <c r="R61" s="905">
        <v>9.0</v>
      </c>
      <c r="S61" s="971"/>
      <c r="T61" s="971"/>
      <c r="U61" s="905">
        <v>9.0</v>
      </c>
      <c r="V61" s="905">
        <v>9.0</v>
      </c>
      <c r="W61" s="905">
        <v>9.0</v>
      </c>
      <c r="X61" s="905">
        <v>9.0</v>
      </c>
      <c r="Y61" s="905">
        <v>9.0</v>
      </c>
      <c r="Z61" s="971"/>
      <c r="AA61" s="971"/>
      <c r="AB61" s="905">
        <v>9.0</v>
      </c>
      <c r="AC61" s="905">
        <v>9.0</v>
      </c>
      <c r="AD61" s="905">
        <v>9.0</v>
      </c>
      <c r="AE61" s="905">
        <v>9.0</v>
      </c>
      <c r="AF61" s="905">
        <v>9.0</v>
      </c>
      <c r="AG61" s="971"/>
      <c r="AH61" s="971"/>
      <c r="AI61" s="905">
        <v>9.0</v>
      </c>
      <c r="AJ61" s="404">
        <f t="shared" si="9"/>
        <v>16</v>
      </c>
      <c r="AK61" s="257"/>
    </row>
    <row r="62" ht="16.5" customHeight="1">
      <c r="A62" s="807">
        <v>4.0</v>
      </c>
      <c r="B62" s="19" t="s">
        <v>73</v>
      </c>
      <c r="C62" s="1202" t="s">
        <v>981</v>
      </c>
      <c r="D62" s="869">
        <v>8.9220318285E10</v>
      </c>
      <c r="E62" s="971"/>
      <c r="F62" s="971"/>
      <c r="G62" s="905">
        <v>9.0</v>
      </c>
      <c r="H62" s="1283">
        <v>9.0</v>
      </c>
      <c r="I62" s="1283">
        <v>9.0</v>
      </c>
      <c r="J62" s="905">
        <v>9.0</v>
      </c>
      <c r="K62" s="905">
        <v>9.0</v>
      </c>
      <c r="L62" s="971" t="s">
        <v>677</v>
      </c>
      <c r="M62" s="971" t="s">
        <v>677</v>
      </c>
      <c r="N62" s="1283">
        <v>9.0</v>
      </c>
      <c r="O62" s="905">
        <v>9.0</v>
      </c>
      <c r="P62" s="905">
        <v>9.0</v>
      </c>
      <c r="Q62" s="1283">
        <v>9.0</v>
      </c>
      <c r="R62" s="1283">
        <v>9.0</v>
      </c>
      <c r="S62" s="971"/>
      <c r="T62" s="971"/>
      <c r="U62" s="905">
        <v>9.0</v>
      </c>
      <c r="V62" s="1283">
        <v>9.0</v>
      </c>
      <c r="W62" s="1283">
        <v>9.0</v>
      </c>
      <c r="X62" s="905">
        <v>9.0</v>
      </c>
      <c r="Y62" s="905">
        <v>9.0</v>
      </c>
      <c r="Z62" s="971" t="s">
        <v>677</v>
      </c>
      <c r="AA62" s="971" t="s">
        <v>677</v>
      </c>
      <c r="AB62" s="1283">
        <v>9.0</v>
      </c>
      <c r="AC62" s="905">
        <v>9.0</v>
      </c>
      <c r="AD62" s="905">
        <v>9.0</v>
      </c>
      <c r="AE62" s="1283">
        <v>9.0</v>
      </c>
      <c r="AF62" s="1283">
        <v>9.0</v>
      </c>
      <c r="AG62" s="971"/>
      <c r="AH62" s="971"/>
      <c r="AI62" s="905">
        <v>9.0</v>
      </c>
      <c r="AJ62" s="404">
        <f t="shared" si="9"/>
        <v>21</v>
      </c>
      <c r="AK62" s="257"/>
    </row>
    <row r="63" ht="16.5" customHeight="1">
      <c r="A63" s="807">
        <v>5.0</v>
      </c>
      <c r="B63" s="19" t="s">
        <v>69</v>
      </c>
      <c r="C63" s="807" t="s">
        <v>332</v>
      </c>
      <c r="D63" s="869">
        <v>8.9220318242E10</v>
      </c>
      <c r="E63" s="971" t="s">
        <v>677</v>
      </c>
      <c r="F63" s="971" t="s">
        <v>677</v>
      </c>
      <c r="G63" s="905">
        <v>9.0</v>
      </c>
      <c r="H63" s="905">
        <v>9.0</v>
      </c>
      <c r="I63" s="905">
        <v>9.0</v>
      </c>
      <c r="J63" s="1283">
        <v>9.0</v>
      </c>
      <c r="K63" s="1283">
        <v>9.0</v>
      </c>
      <c r="L63" s="971"/>
      <c r="M63" s="971"/>
      <c r="N63" s="905">
        <v>9.0</v>
      </c>
      <c r="O63" s="1283">
        <v>9.0</v>
      </c>
      <c r="P63" s="1283">
        <v>9.0</v>
      </c>
      <c r="Q63" s="905">
        <v>9.0</v>
      </c>
      <c r="R63" s="905">
        <v>9.0</v>
      </c>
      <c r="S63" s="971" t="s">
        <v>677</v>
      </c>
      <c r="T63" s="971" t="s">
        <v>677</v>
      </c>
      <c r="U63" s="1283">
        <v>9.0</v>
      </c>
      <c r="V63" s="905">
        <v>9.0</v>
      </c>
      <c r="W63" s="905">
        <v>9.0</v>
      </c>
      <c r="X63" s="1283">
        <v>9.0</v>
      </c>
      <c r="Y63" s="1283">
        <v>9.0</v>
      </c>
      <c r="Z63" s="971"/>
      <c r="AA63" s="971"/>
      <c r="AB63" s="905">
        <v>9.0</v>
      </c>
      <c r="AC63" s="1283">
        <v>9.0</v>
      </c>
      <c r="AD63" s="1283">
        <v>9.0</v>
      </c>
      <c r="AE63" s="905">
        <v>9.0</v>
      </c>
      <c r="AF63" s="905">
        <v>9.0</v>
      </c>
      <c r="AG63" s="971" t="s">
        <v>677</v>
      </c>
      <c r="AH63" s="971" t="s">
        <v>677</v>
      </c>
      <c r="AI63" s="1283">
        <v>9.0</v>
      </c>
      <c r="AJ63" s="404">
        <f t="shared" si="9"/>
        <v>21</v>
      </c>
      <c r="AK63" s="257"/>
    </row>
    <row r="64" ht="16.5" customHeight="1">
      <c r="A64" s="807">
        <v>6.0</v>
      </c>
      <c r="B64" s="807" t="s">
        <v>958</v>
      </c>
      <c r="C64" s="19" t="s">
        <v>70</v>
      </c>
      <c r="D64" s="871">
        <v>8.9221277764E10</v>
      </c>
      <c r="E64" s="971"/>
      <c r="F64" s="971">
        <v>12.0</v>
      </c>
      <c r="G64" s="905"/>
      <c r="H64" s="905">
        <v>9.0</v>
      </c>
      <c r="I64" s="905">
        <v>9.0</v>
      </c>
      <c r="J64" s="905">
        <v>9.0</v>
      </c>
      <c r="K64" s="905">
        <v>9.0</v>
      </c>
      <c r="L64" s="971"/>
      <c r="M64" s="971"/>
      <c r="N64" s="905">
        <v>9.0</v>
      </c>
      <c r="O64" s="905">
        <v>9.0</v>
      </c>
      <c r="P64" s="905">
        <v>9.0</v>
      </c>
      <c r="Q64" s="905">
        <v>9.0</v>
      </c>
      <c r="R64" s="905">
        <v>9.0</v>
      </c>
      <c r="S64" s="971"/>
      <c r="T64" s="971"/>
      <c r="U64" s="905">
        <v>9.0</v>
      </c>
      <c r="V64" s="905">
        <v>9.0</v>
      </c>
      <c r="W64" s="905">
        <v>9.0</v>
      </c>
      <c r="X64" s="905">
        <v>9.0</v>
      </c>
      <c r="Y64" s="905">
        <v>9.0</v>
      </c>
      <c r="Z64" s="971"/>
      <c r="AA64" s="971"/>
      <c r="AB64" s="978"/>
      <c r="AC64" s="978"/>
      <c r="AD64" s="978"/>
      <c r="AE64" s="978"/>
      <c r="AF64" s="978"/>
      <c r="AG64" s="978"/>
      <c r="AH64" s="978"/>
      <c r="AI64" s="905">
        <v>9.0</v>
      </c>
      <c r="AJ64" s="404">
        <f t="shared" si="9"/>
        <v>16</v>
      </c>
      <c r="AK64" s="257"/>
    </row>
    <row r="65" ht="16.5" customHeight="1">
      <c r="A65" s="807">
        <v>7.0</v>
      </c>
      <c r="B65" s="807" t="s">
        <v>997</v>
      </c>
      <c r="C65" s="19" t="s">
        <v>70</v>
      </c>
      <c r="D65" s="869">
        <v>8.9221946634E10</v>
      </c>
      <c r="E65" s="971">
        <v>12.0</v>
      </c>
      <c r="F65" s="971">
        <v>12.0</v>
      </c>
      <c r="G65" s="905"/>
      <c r="H65" s="905"/>
      <c r="I65" s="905">
        <v>12.0</v>
      </c>
      <c r="J65" s="905">
        <v>12.0</v>
      </c>
      <c r="K65" s="905"/>
      <c r="L65" s="971"/>
      <c r="M65" s="971">
        <v>12.0</v>
      </c>
      <c r="N65" s="905">
        <v>12.0</v>
      </c>
      <c r="O65" s="905"/>
      <c r="P65" s="905"/>
      <c r="Q65" s="905">
        <v>12.0</v>
      </c>
      <c r="R65" s="905">
        <v>12.0</v>
      </c>
      <c r="S65" s="971"/>
      <c r="T65" s="971"/>
      <c r="U65" s="905">
        <v>12.0</v>
      </c>
      <c r="V65" s="905">
        <v>12.0</v>
      </c>
      <c r="W65" s="905"/>
      <c r="X65" s="905"/>
      <c r="Y65" s="905">
        <v>12.0</v>
      </c>
      <c r="Z65" s="971">
        <v>12.0</v>
      </c>
      <c r="AA65" s="971"/>
      <c r="AB65" s="905"/>
      <c r="AC65" s="905">
        <v>12.0</v>
      </c>
      <c r="AD65" s="905">
        <v>12.0</v>
      </c>
      <c r="AE65" s="905"/>
      <c r="AF65" s="905"/>
      <c r="AG65" s="971">
        <v>12.0</v>
      </c>
      <c r="AH65" s="971">
        <v>12.0</v>
      </c>
      <c r="AI65" s="905"/>
      <c r="AJ65" s="404">
        <f t="shared" si="9"/>
        <v>16</v>
      </c>
      <c r="AK65" s="257"/>
    </row>
    <row r="66" ht="16.5" customHeight="1">
      <c r="A66" s="807">
        <v>8.0</v>
      </c>
      <c r="B66" s="1492" t="s">
        <v>998</v>
      </c>
      <c r="C66" s="19" t="s">
        <v>70</v>
      </c>
      <c r="D66" s="871">
        <v>8.9222018045E10</v>
      </c>
      <c r="E66" s="971"/>
      <c r="F66" s="971"/>
      <c r="G66" s="905">
        <v>12.0</v>
      </c>
      <c r="H66" s="905">
        <v>12.0</v>
      </c>
      <c r="I66" s="905"/>
      <c r="J66" s="905"/>
      <c r="K66" s="905">
        <v>12.0</v>
      </c>
      <c r="L66" s="971">
        <v>12.0</v>
      </c>
      <c r="M66" s="971"/>
      <c r="N66" s="905"/>
      <c r="O66" s="905">
        <v>12.0</v>
      </c>
      <c r="P66" s="905">
        <v>12.0</v>
      </c>
      <c r="Q66" s="905"/>
      <c r="R66" s="905"/>
      <c r="S66" s="971">
        <v>12.0</v>
      </c>
      <c r="T66" s="971">
        <v>12.0</v>
      </c>
      <c r="U66" s="905"/>
      <c r="V66" s="905"/>
      <c r="W66" s="905">
        <v>12.0</v>
      </c>
      <c r="X66" s="905">
        <v>12.0</v>
      </c>
      <c r="Y66" s="905"/>
      <c r="Z66" s="971"/>
      <c r="AA66" s="971">
        <v>12.0</v>
      </c>
      <c r="AB66" s="905">
        <v>12.0</v>
      </c>
      <c r="AC66" s="905"/>
      <c r="AD66" s="905"/>
      <c r="AE66" s="905">
        <v>12.0</v>
      </c>
      <c r="AF66" s="905">
        <v>12.0</v>
      </c>
      <c r="AG66" s="971"/>
      <c r="AH66" s="971"/>
      <c r="AI66" s="905">
        <v>12.0</v>
      </c>
      <c r="AJ66" s="404">
        <f t="shared" si="9"/>
        <v>15</v>
      </c>
      <c r="AK66" s="257"/>
    </row>
    <row r="67" ht="16.5" customHeight="1">
      <c r="A67" s="807">
        <v>9.0</v>
      </c>
      <c r="B67" s="807" t="s">
        <v>783</v>
      </c>
      <c r="C67" s="1202" t="s">
        <v>784</v>
      </c>
      <c r="D67" s="871">
        <v>8.9226140064E10</v>
      </c>
      <c r="E67" s="971"/>
      <c r="F67" s="971"/>
      <c r="G67" s="905">
        <v>9.0</v>
      </c>
      <c r="H67" s="905">
        <v>9.0</v>
      </c>
      <c r="I67" s="905">
        <v>9.0</v>
      </c>
      <c r="J67" s="905">
        <v>9.0</v>
      </c>
      <c r="K67" s="905">
        <v>9.0</v>
      </c>
      <c r="L67" s="971"/>
      <c r="M67" s="971"/>
      <c r="N67" s="905">
        <v>9.0</v>
      </c>
      <c r="O67" s="905">
        <v>9.0</v>
      </c>
      <c r="P67" s="905">
        <v>9.0</v>
      </c>
      <c r="Q67" s="905">
        <v>9.0</v>
      </c>
      <c r="R67" s="905">
        <v>9.0</v>
      </c>
      <c r="S67" s="971"/>
      <c r="T67" s="971"/>
      <c r="U67" s="905">
        <v>9.0</v>
      </c>
      <c r="V67" s="905">
        <v>9.0</v>
      </c>
      <c r="W67" s="905">
        <v>9.0</v>
      </c>
      <c r="X67" s="905">
        <v>9.0</v>
      </c>
      <c r="Y67" s="905">
        <v>9.0</v>
      </c>
      <c r="Z67" s="971"/>
      <c r="AA67" s="971"/>
      <c r="AB67" s="905">
        <v>9.0</v>
      </c>
      <c r="AC67" s="905">
        <v>9.0</v>
      </c>
      <c r="AD67" s="905">
        <v>9.0</v>
      </c>
      <c r="AE67" s="905">
        <v>9.0</v>
      </c>
      <c r="AF67" s="905">
        <v>9.0</v>
      </c>
      <c r="AG67" s="971"/>
      <c r="AH67" s="971"/>
      <c r="AI67" s="905">
        <v>9.0</v>
      </c>
      <c r="AJ67" s="404">
        <f t="shared" si="9"/>
        <v>21</v>
      </c>
      <c r="AK67" s="257"/>
    </row>
    <row r="68" ht="16.5" customHeight="1">
      <c r="A68" s="807">
        <v>10.0</v>
      </c>
      <c r="B68" s="807" t="s">
        <v>857</v>
      </c>
      <c r="C68" s="1202" t="s">
        <v>784</v>
      </c>
      <c r="D68" s="871">
        <v>8.9220220031E10</v>
      </c>
      <c r="E68" s="971"/>
      <c r="F68" s="971"/>
      <c r="G68" s="905">
        <v>9.0</v>
      </c>
      <c r="H68" s="905">
        <v>9.0</v>
      </c>
      <c r="I68" s="905">
        <v>9.0</v>
      </c>
      <c r="J68" s="905">
        <v>9.0</v>
      </c>
      <c r="K68" s="905">
        <v>9.0</v>
      </c>
      <c r="L68" s="971"/>
      <c r="M68" s="971"/>
      <c r="N68" s="905">
        <v>9.0</v>
      </c>
      <c r="O68" s="905">
        <v>9.0</v>
      </c>
      <c r="P68" s="905">
        <v>9.0</v>
      </c>
      <c r="Q68" s="905">
        <v>9.0</v>
      </c>
      <c r="R68" s="905">
        <v>9.0</v>
      </c>
      <c r="S68" s="971"/>
      <c r="T68" s="971"/>
      <c r="U68" s="905">
        <v>9.0</v>
      </c>
      <c r="V68" s="905">
        <v>9.0</v>
      </c>
      <c r="W68" s="905">
        <v>9.0</v>
      </c>
      <c r="X68" s="905">
        <v>9.0</v>
      </c>
      <c r="Y68" s="905">
        <v>9.0</v>
      </c>
      <c r="Z68" s="971"/>
      <c r="AA68" s="971"/>
      <c r="AB68" s="905">
        <v>9.0</v>
      </c>
      <c r="AC68" s="905">
        <v>9.0</v>
      </c>
      <c r="AD68" s="905">
        <v>9.0</v>
      </c>
      <c r="AE68" s="905">
        <v>9.0</v>
      </c>
      <c r="AF68" s="905">
        <v>9.0</v>
      </c>
      <c r="AG68" s="971"/>
      <c r="AH68" s="971"/>
      <c r="AI68" s="905">
        <v>9.0</v>
      </c>
      <c r="AJ68" s="404">
        <f t="shared" si="9"/>
        <v>21</v>
      </c>
      <c r="AK68" s="257"/>
    </row>
    <row r="69" ht="16.5" customHeight="1">
      <c r="A69" s="807">
        <v>11.0</v>
      </c>
      <c r="B69" s="807" t="s">
        <v>938</v>
      </c>
      <c r="C69" s="1202" t="s">
        <v>904</v>
      </c>
      <c r="D69" s="871">
        <v>8.9221945883E10</v>
      </c>
      <c r="E69" s="971"/>
      <c r="F69" s="971"/>
      <c r="G69" s="905">
        <v>9.0</v>
      </c>
      <c r="H69" s="905">
        <v>9.0</v>
      </c>
      <c r="I69" s="905">
        <v>9.0</v>
      </c>
      <c r="J69" s="905">
        <v>9.0</v>
      </c>
      <c r="K69" s="905">
        <v>9.0</v>
      </c>
      <c r="L69" s="971"/>
      <c r="M69" s="971"/>
      <c r="N69" s="905">
        <v>9.0</v>
      </c>
      <c r="O69" s="905">
        <v>9.0</v>
      </c>
      <c r="P69" s="905">
        <v>9.0</v>
      </c>
      <c r="Q69" s="905">
        <v>9.0</v>
      </c>
      <c r="R69" s="905">
        <v>9.0</v>
      </c>
      <c r="S69" s="971"/>
      <c r="T69" s="971"/>
      <c r="U69" s="905">
        <v>9.0</v>
      </c>
      <c r="V69" s="905">
        <v>9.0</v>
      </c>
      <c r="W69" s="905">
        <v>9.0</v>
      </c>
      <c r="X69" s="905">
        <v>9.0</v>
      </c>
      <c r="Y69" s="905">
        <v>9.0</v>
      </c>
      <c r="Z69" s="971"/>
      <c r="AA69" s="971"/>
      <c r="AB69" s="905">
        <v>9.0</v>
      </c>
      <c r="AC69" s="905">
        <v>9.0</v>
      </c>
      <c r="AD69" s="905">
        <v>9.0</v>
      </c>
      <c r="AE69" s="905">
        <v>9.0</v>
      </c>
      <c r="AF69" s="905">
        <v>9.0</v>
      </c>
      <c r="AG69" s="971"/>
      <c r="AH69" s="971"/>
      <c r="AI69" s="905">
        <v>9.0</v>
      </c>
      <c r="AJ69" s="404">
        <f t="shared" si="9"/>
        <v>21</v>
      </c>
      <c r="AK69" s="92"/>
    </row>
    <row r="70" ht="16.5" customHeight="1">
      <c r="A70" s="79"/>
      <c r="B70" s="82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82"/>
      <c r="AK70" s="92"/>
    </row>
    <row r="71" ht="16.5" customHeight="1">
      <c r="A71" s="19">
        <v>1.0</v>
      </c>
      <c r="B71" s="819" t="s">
        <v>680</v>
      </c>
      <c r="C71" s="113" t="s">
        <v>56</v>
      </c>
      <c r="D71" s="930" t="s">
        <v>974</v>
      </c>
      <c r="E71" s="1458"/>
      <c r="F71" s="1458"/>
      <c r="G71" s="905">
        <v>9.0</v>
      </c>
      <c r="H71" s="905">
        <v>9.0</v>
      </c>
      <c r="I71" s="905">
        <v>9.0</v>
      </c>
      <c r="J71" s="905"/>
      <c r="K71" s="905">
        <v>9.0</v>
      </c>
      <c r="L71" s="971">
        <v>9.0</v>
      </c>
      <c r="M71" s="1458"/>
      <c r="N71" s="905">
        <v>9.0</v>
      </c>
      <c r="O71" s="905">
        <v>9.0</v>
      </c>
      <c r="P71" s="905">
        <v>9.0</v>
      </c>
      <c r="Q71" s="905">
        <v>9.0</v>
      </c>
      <c r="R71" s="905">
        <v>9.0</v>
      </c>
      <c r="S71" s="1458"/>
      <c r="T71" s="1458"/>
      <c r="U71" s="905">
        <v>9.0</v>
      </c>
      <c r="V71" s="905">
        <v>9.0</v>
      </c>
      <c r="W71" s="905"/>
      <c r="X71" s="905">
        <v>9.0</v>
      </c>
      <c r="Y71" s="905">
        <v>9.0</v>
      </c>
      <c r="Z71" s="1458"/>
      <c r="AA71" s="971">
        <v>9.0</v>
      </c>
      <c r="AB71" s="905">
        <v>9.0</v>
      </c>
      <c r="AC71" s="905">
        <v>9.0</v>
      </c>
      <c r="AD71" s="905">
        <v>9.0</v>
      </c>
      <c r="AE71" s="905">
        <v>9.0</v>
      </c>
      <c r="AF71" s="905">
        <v>9.0</v>
      </c>
      <c r="AG71" s="1458"/>
      <c r="AH71" s="1458"/>
      <c r="AI71" s="905">
        <v>9.0</v>
      </c>
      <c r="AJ71" s="404">
        <f t="shared" ref="AJ71:AJ75" si="10">COUNT(E71:AI71)</f>
        <v>21</v>
      </c>
      <c r="AK71" s="257"/>
    </row>
    <row r="72" ht="16.5" customHeight="1">
      <c r="A72" s="807">
        <v>2.0</v>
      </c>
      <c r="B72" s="819" t="s">
        <v>339</v>
      </c>
      <c r="C72" s="32"/>
      <c r="D72" s="930"/>
      <c r="E72" s="925"/>
      <c r="F72" s="925"/>
      <c r="G72" s="925"/>
      <c r="H72" s="925"/>
      <c r="I72" s="925"/>
      <c r="J72" s="925"/>
      <c r="K72" s="925"/>
      <c r="L72" s="925"/>
      <c r="M72" s="925"/>
      <c r="N72" s="925"/>
      <c r="O72" s="925"/>
      <c r="P72" s="925"/>
      <c r="Q72" s="925"/>
      <c r="R72" s="925"/>
      <c r="S72" s="925"/>
      <c r="T72" s="925"/>
      <c r="U72" s="925"/>
      <c r="V72" s="925"/>
      <c r="W72" s="925"/>
      <c r="X72" s="925"/>
      <c r="Y72" s="925"/>
      <c r="Z72" s="1509"/>
      <c r="AA72" s="1509"/>
      <c r="AB72" s="925"/>
      <c r="AC72" s="925"/>
      <c r="AD72" s="925"/>
      <c r="AE72" s="925"/>
      <c r="AF72" s="905">
        <v>9.0</v>
      </c>
      <c r="AG72" s="1458"/>
      <c r="AH72" s="1458"/>
      <c r="AI72" s="905">
        <v>9.0</v>
      </c>
      <c r="AJ72" s="404">
        <f t="shared" si="10"/>
        <v>2</v>
      </c>
      <c r="AK72" s="257"/>
    </row>
    <row r="73" ht="16.5" customHeight="1">
      <c r="A73" s="807">
        <v>3.0</v>
      </c>
      <c r="B73" s="819" t="s">
        <v>905</v>
      </c>
      <c r="C73" s="32"/>
      <c r="D73" s="863" t="s">
        <v>792</v>
      </c>
      <c r="E73" s="971">
        <v>9.0</v>
      </c>
      <c r="F73" s="1458"/>
      <c r="G73" s="1110"/>
      <c r="H73" s="905">
        <v>9.0</v>
      </c>
      <c r="I73" s="905">
        <v>9.0</v>
      </c>
      <c r="J73" s="905">
        <v>9.0</v>
      </c>
      <c r="K73" s="905">
        <v>9.0</v>
      </c>
      <c r="L73" s="1458"/>
      <c r="M73" s="1458"/>
      <c r="N73" s="905">
        <v>9.0</v>
      </c>
      <c r="O73" s="905">
        <v>9.0</v>
      </c>
      <c r="P73" s="905">
        <v>9.0</v>
      </c>
      <c r="Q73" s="905">
        <v>9.0</v>
      </c>
      <c r="R73" s="1110"/>
      <c r="S73" s="1458"/>
      <c r="T73" s="971">
        <v>9.0</v>
      </c>
      <c r="U73" s="905">
        <v>9.0</v>
      </c>
      <c r="V73" s="905">
        <v>9.0</v>
      </c>
      <c r="W73" s="905">
        <v>9.0</v>
      </c>
      <c r="X73" s="905">
        <v>9.0</v>
      </c>
      <c r="Y73" s="905">
        <v>9.0</v>
      </c>
      <c r="Z73" s="1458"/>
      <c r="AA73" s="1458"/>
      <c r="AB73" s="905">
        <v>9.0</v>
      </c>
      <c r="AC73" s="905">
        <v>9.0</v>
      </c>
      <c r="AD73" s="905">
        <v>9.0</v>
      </c>
      <c r="AE73" s="905">
        <v>9.0</v>
      </c>
      <c r="AF73" s="905">
        <v>9.0</v>
      </c>
      <c r="AG73" s="971">
        <v>9.0</v>
      </c>
      <c r="AH73" s="1458"/>
      <c r="AI73" s="1110"/>
      <c r="AJ73" s="404">
        <f t="shared" si="10"/>
        <v>21</v>
      </c>
      <c r="AK73" s="257"/>
    </row>
    <row r="74" ht="16.5" customHeight="1">
      <c r="A74" s="19">
        <v>4.0</v>
      </c>
      <c r="B74" s="819" t="s">
        <v>59</v>
      </c>
      <c r="C74" s="32"/>
      <c r="D74" s="863" t="s">
        <v>792</v>
      </c>
      <c r="E74" s="1458"/>
      <c r="F74" s="1458"/>
      <c r="G74" s="905">
        <v>9.0</v>
      </c>
      <c r="H74" s="905">
        <v>9.0</v>
      </c>
      <c r="I74" s="905">
        <v>9.0</v>
      </c>
      <c r="J74" s="905">
        <v>9.0</v>
      </c>
      <c r="K74" s="1110"/>
      <c r="L74" s="1458"/>
      <c r="M74" s="971">
        <v>9.0</v>
      </c>
      <c r="N74" s="905">
        <v>9.0</v>
      </c>
      <c r="O74" s="905">
        <v>9.0</v>
      </c>
      <c r="P74" s="905">
        <v>9.0</v>
      </c>
      <c r="Q74" s="905">
        <v>9.0</v>
      </c>
      <c r="R74" s="905">
        <v>9.0</v>
      </c>
      <c r="S74" s="1458"/>
      <c r="T74" s="1458"/>
      <c r="U74" s="905">
        <v>9.0</v>
      </c>
      <c r="V74" s="905">
        <v>9.0</v>
      </c>
      <c r="W74" s="905">
        <v>9.0</v>
      </c>
      <c r="X74" s="905">
        <v>9.0</v>
      </c>
      <c r="Y74" s="905">
        <v>9.0</v>
      </c>
      <c r="Z74" s="971">
        <v>9.0</v>
      </c>
      <c r="AA74" s="1458"/>
      <c r="AB74" s="1110"/>
      <c r="AC74" s="905">
        <v>9.0</v>
      </c>
      <c r="AD74" s="905">
        <v>9.0</v>
      </c>
      <c r="AE74" s="905">
        <v>9.0</v>
      </c>
      <c r="AF74" s="905">
        <v>9.0</v>
      </c>
      <c r="AG74" s="1458"/>
      <c r="AH74" s="1458"/>
      <c r="AI74" s="905">
        <v>9.0</v>
      </c>
      <c r="AJ74" s="404">
        <f t="shared" si="10"/>
        <v>21</v>
      </c>
      <c r="AK74" s="257"/>
    </row>
    <row r="75" ht="16.5" customHeight="1">
      <c r="A75" s="807">
        <v>5.0</v>
      </c>
      <c r="B75" s="819" t="s">
        <v>906</v>
      </c>
      <c r="C75" s="71"/>
      <c r="D75" s="930" t="s">
        <v>792</v>
      </c>
      <c r="E75" s="1458"/>
      <c r="F75" s="971">
        <v>9.0</v>
      </c>
      <c r="G75" s="905">
        <v>9.0</v>
      </c>
      <c r="H75" s="905">
        <v>9.0</v>
      </c>
      <c r="I75" s="905">
        <v>9.0</v>
      </c>
      <c r="J75" s="905">
        <v>9.0</v>
      </c>
      <c r="K75" s="905">
        <v>9.0</v>
      </c>
      <c r="L75" s="1458"/>
      <c r="M75" s="1458"/>
      <c r="N75" s="905">
        <v>9.0</v>
      </c>
      <c r="O75" s="905">
        <v>9.0</v>
      </c>
      <c r="P75" s="905">
        <v>9.0</v>
      </c>
      <c r="Q75" s="905">
        <v>9.0</v>
      </c>
      <c r="R75" s="905">
        <v>9.0</v>
      </c>
      <c r="S75" s="971">
        <v>9.0</v>
      </c>
      <c r="T75" s="1458"/>
      <c r="U75" s="1110"/>
      <c r="V75" s="905">
        <v>9.0</v>
      </c>
      <c r="W75" s="905">
        <v>9.0</v>
      </c>
      <c r="X75" s="905">
        <v>9.0</v>
      </c>
      <c r="Y75" s="905">
        <v>9.0</v>
      </c>
      <c r="Z75" s="1458"/>
      <c r="AA75" s="1458"/>
      <c r="AB75" s="905">
        <v>9.0</v>
      </c>
      <c r="AC75" s="905">
        <v>9.0</v>
      </c>
      <c r="AD75" s="905">
        <v>9.0</v>
      </c>
      <c r="AE75" s="905">
        <v>9.0</v>
      </c>
      <c r="AF75" s="1110"/>
      <c r="AG75" s="1458"/>
      <c r="AH75" s="971">
        <v>9.0</v>
      </c>
      <c r="AI75" s="905">
        <v>9.0</v>
      </c>
      <c r="AJ75" s="404">
        <f t="shared" si="10"/>
        <v>22</v>
      </c>
      <c r="AK75" s="257"/>
    </row>
    <row r="76" ht="16.5" customHeight="1">
      <c r="A76" s="79"/>
      <c r="B76" s="423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015"/>
      <c r="AI76" s="1015"/>
      <c r="AJ76" s="82"/>
      <c r="AK76" s="92"/>
    </row>
    <row r="77" ht="16.5" customHeight="1">
      <c r="A77" s="807">
        <v>6.0</v>
      </c>
      <c r="B77" s="300" t="s">
        <v>60</v>
      </c>
      <c r="C77" s="113" t="s">
        <v>61</v>
      </c>
      <c r="D77" s="863" t="s">
        <v>792</v>
      </c>
      <c r="E77" s="1108"/>
      <c r="F77" s="1108"/>
      <c r="G77" s="900">
        <v>9.0</v>
      </c>
      <c r="H77" s="1390">
        <v>9.0</v>
      </c>
      <c r="I77" s="1390">
        <v>9.0</v>
      </c>
      <c r="J77" s="1391"/>
      <c r="K77" s="900">
        <v>9.0</v>
      </c>
      <c r="L77" s="974">
        <v>9.0</v>
      </c>
      <c r="M77" s="974">
        <v>9.0</v>
      </c>
      <c r="N77" s="1390">
        <v>9.0</v>
      </c>
      <c r="O77" s="1459"/>
      <c r="P77" s="900">
        <v>9.0</v>
      </c>
      <c r="Q77" s="1390">
        <v>9.0</v>
      </c>
      <c r="R77" s="1390">
        <v>9.0</v>
      </c>
      <c r="S77" s="1108"/>
      <c r="T77" s="1108"/>
      <c r="U77" s="900">
        <v>9.0</v>
      </c>
      <c r="V77" s="1390">
        <v>9.0</v>
      </c>
      <c r="W77" s="1390">
        <v>9.0</v>
      </c>
      <c r="X77" s="1391"/>
      <c r="Y77" s="900">
        <v>9.0</v>
      </c>
      <c r="Z77" s="974">
        <v>9.0</v>
      </c>
      <c r="AA77" s="974">
        <v>9.0</v>
      </c>
      <c r="AB77" s="1390">
        <v>9.0</v>
      </c>
      <c r="AC77" s="1391"/>
      <c r="AD77" s="900">
        <v>9.0</v>
      </c>
      <c r="AE77" s="1390">
        <v>9.0</v>
      </c>
      <c r="AF77" s="1390">
        <v>9.0</v>
      </c>
      <c r="AG77" s="1108"/>
      <c r="AH77" s="1108"/>
      <c r="AI77" s="900">
        <v>9.0</v>
      </c>
      <c r="AJ77" s="404">
        <f t="shared" ref="AJ77:AJ79" si="11">COUNT(E77:AI77)</f>
        <v>21</v>
      </c>
      <c r="AK77" s="257"/>
    </row>
    <row r="78" ht="16.5" customHeight="1">
      <c r="A78" s="807">
        <v>7.0</v>
      </c>
      <c r="B78" s="829" t="s">
        <v>36</v>
      </c>
      <c r="C78" s="32"/>
      <c r="D78" s="863" t="s">
        <v>792</v>
      </c>
      <c r="E78" s="974">
        <v>9.0</v>
      </c>
      <c r="F78" s="974">
        <v>9.0</v>
      </c>
      <c r="G78" s="1390">
        <v>9.0</v>
      </c>
      <c r="H78" s="1391"/>
      <c r="I78" s="900">
        <v>9.0</v>
      </c>
      <c r="J78" s="1390">
        <v>9.0</v>
      </c>
      <c r="K78" s="1390">
        <v>9.0</v>
      </c>
      <c r="L78" s="1108"/>
      <c r="M78" s="1108"/>
      <c r="N78" s="905">
        <v>9.0</v>
      </c>
      <c r="O78" s="900">
        <v>9.0</v>
      </c>
      <c r="P78" s="905">
        <v>9.0</v>
      </c>
      <c r="Q78" s="900">
        <v>9.0</v>
      </c>
      <c r="R78" s="905">
        <v>9.0</v>
      </c>
      <c r="S78" s="1458"/>
      <c r="T78" s="1458"/>
      <c r="U78" s="1480"/>
      <c r="V78" s="1480"/>
      <c r="W78" s="1480"/>
      <c r="X78" s="1480"/>
      <c r="Y78" s="1480"/>
      <c r="Z78" s="1480"/>
      <c r="AA78" s="1480"/>
      <c r="AB78" s="1480"/>
      <c r="AC78" s="1480"/>
      <c r="AD78" s="1480"/>
      <c r="AE78" s="1480"/>
      <c r="AF78" s="1480"/>
      <c r="AG78" s="1480"/>
      <c r="AH78" s="1480"/>
      <c r="AI78" s="1390">
        <v>9.0</v>
      </c>
      <c r="AJ78" s="404">
        <f t="shared" si="11"/>
        <v>12</v>
      </c>
      <c r="AK78" s="257"/>
    </row>
    <row r="79" ht="16.5" customHeight="1">
      <c r="A79" s="807">
        <v>8.0</v>
      </c>
      <c r="B79" s="829" t="s">
        <v>879</v>
      </c>
      <c r="C79" s="71"/>
      <c r="D79" s="863" t="s">
        <v>792</v>
      </c>
      <c r="E79" s="1480"/>
      <c r="F79" s="1480"/>
      <c r="G79" s="1480"/>
      <c r="H79" s="1480"/>
      <c r="I79" s="1480"/>
      <c r="J79" s="1480"/>
      <c r="K79" s="1480"/>
      <c r="L79" s="1108"/>
      <c r="M79" s="1108"/>
      <c r="N79" s="900">
        <v>9.0</v>
      </c>
      <c r="O79" s="1390">
        <v>9.0</v>
      </c>
      <c r="P79" s="1390">
        <v>9.0</v>
      </c>
      <c r="Q79" s="1391"/>
      <c r="R79" s="900">
        <v>9.0</v>
      </c>
      <c r="S79" s="974">
        <v>9.0</v>
      </c>
      <c r="T79" s="974">
        <v>9.0</v>
      </c>
      <c r="U79" s="1390">
        <v>9.0</v>
      </c>
      <c r="V79" s="1391"/>
      <c r="W79" s="900">
        <v>9.0</v>
      </c>
      <c r="X79" s="1390">
        <v>9.0</v>
      </c>
      <c r="Y79" s="1390">
        <v>9.0</v>
      </c>
      <c r="Z79" s="1108"/>
      <c r="AA79" s="1108"/>
      <c r="AB79" s="900">
        <v>9.0</v>
      </c>
      <c r="AC79" s="1390">
        <v>9.0</v>
      </c>
      <c r="AD79" s="1390">
        <v>9.0</v>
      </c>
      <c r="AE79" s="1391"/>
      <c r="AF79" s="900">
        <v>9.0</v>
      </c>
      <c r="AG79" s="974">
        <v>9.0</v>
      </c>
      <c r="AH79" s="974">
        <v>9.0</v>
      </c>
      <c r="AI79" s="1390">
        <v>9.0</v>
      </c>
      <c r="AJ79" s="404">
        <f t="shared" si="11"/>
        <v>17</v>
      </c>
      <c r="AK79" s="257"/>
    </row>
    <row r="80" ht="16.5" customHeight="1">
      <c r="A80" s="79"/>
      <c r="B80" s="423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121"/>
      <c r="AK80" s="259"/>
    </row>
    <row r="81" ht="16.5" customHeight="1">
      <c r="A81" s="1010">
        <v>9.0</v>
      </c>
      <c r="B81" s="46" t="s">
        <v>102</v>
      </c>
      <c r="C81" s="1257" t="s">
        <v>804</v>
      </c>
      <c r="D81" s="863" t="s">
        <v>792</v>
      </c>
      <c r="E81" s="971"/>
      <c r="F81" s="971">
        <v>9.0</v>
      </c>
      <c r="G81" s="900">
        <v>9.0</v>
      </c>
      <c r="H81" s="905">
        <v>9.0</v>
      </c>
      <c r="I81" s="905">
        <v>9.0</v>
      </c>
      <c r="J81" s="900">
        <v>9.0</v>
      </c>
      <c r="K81" s="905"/>
      <c r="L81" s="971"/>
      <c r="M81" s="971">
        <v>9.0</v>
      </c>
      <c r="N81" s="900">
        <v>9.0</v>
      </c>
      <c r="O81" s="905">
        <v>9.0</v>
      </c>
      <c r="P81" s="900">
        <v>9.0</v>
      </c>
      <c r="Q81" s="900">
        <v>9.0</v>
      </c>
      <c r="R81" s="905"/>
      <c r="S81" s="971"/>
      <c r="T81" s="971">
        <v>9.0</v>
      </c>
      <c r="U81" s="900">
        <v>9.0</v>
      </c>
      <c r="V81" s="905">
        <v>9.0</v>
      </c>
      <c r="W81" s="905">
        <v>9.0</v>
      </c>
      <c r="X81" s="900">
        <v>9.0</v>
      </c>
      <c r="Y81" s="905"/>
      <c r="Z81" s="971"/>
      <c r="AA81" s="971">
        <v>9.0</v>
      </c>
      <c r="AB81" s="900">
        <v>9.0</v>
      </c>
      <c r="AC81" s="905">
        <v>9.0</v>
      </c>
      <c r="AD81" s="900">
        <v>9.0</v>
      </c>
      <c r="AE81" s="900">
        <v>9.0</v>
      </c>
      <c r="AF81" s="905">
        <v>9.0</v>
      </c>
      <c r="AG81" s="971">
        <v>9.0</v>
      </c>
      <c r="AH81" s="971"/>
      <c r="AI81" s="905"/>
      <c r="AJ81" s="404">
        <f t="shared" ref="AJ81:AJ83" si="12">COUNT(E81:AI81)</f>
        <v>22</v>
      </c>
      <c r="AK81" s="259"/>
    </row>
    <row r="82" ht="16.5" customHeight="1">
      <c r="A82" s="1010">
        <v>10.0</v>
      </c>
      <c r="B82" s="1364" t="s">
        <v>105</v>
      </c>
      <c r="C82" s="32"/>
      <c r="D82" s="863" t="s">
        <v>792</v>
      </c>
      <c r="E82" s="971"/>
      <c r="F82" s="971"/>
      <c r="G82" s="905">
        <v>9.0</v>
      </c>
      <c r="H82" s="905">
        <v>9.0</v>
      </c>
      <c r="I82" s="905">
        <v>9.0</v>
      </c>
      <c r="J82" s="905">
        <v>9.0</v>
      </c>
      <c r="K82" s="905">
        <v>9.0</v>
      </c>
      <c r="L82" s="971"/>
      <c r="M82" s="971"/>
      <c r="N82" s="905">
        <v>9.0</v>
      </c>
      <c r="O82" s="905">
        <v>9.0</v>
      </c>
      <c r="P82" s="905">
        <v>9.0</v>
      </c>
      <c r="Q82" s="905">
        <v>9.0</v>
      </c>
      <c r="R82" s="905">
        <v>9.0</v>
      </c>
      <c r="S82" s="971"/>
      <c r="T82" s="971"/>
      <c r="U82" s="905">
        <v>9.0</v>
      </c>
      <c r="V82" s="905">
        <v>9.0</v>
      </c>
      <c r="W82" s="905">
        <v>9.0</v>
      </c>
      <c r="X82" s="905">
        <v>9.0</v>
      </c>
      <c r="Y82" s="905">
        <v>9.0</v>
      </c>
      <c r="Z82" s="971"/>
      <c r="AA82" s="971"/>
      <c r="AB82" s="905">
        <v>9.0</v>
      </c>
      <c r="AC82" s="905">
        <v>9.0</v>
      </c>
      <c r="AD82" s="905">
        <v>9.0</v>
      </c>
      <c r="AE82" s="905">
        <v>9.0</v>
      </c>
      <c r="AF82" s="905">
        <v>9.0</v>
      </c>
      <c r="AG82" s="971"/>
      <c r="AH82" s="971"/>
      <c r="AI82" s="905">
        <v>9.0</v>
      </c>
      <c r="AJ82" s="404">
        <f t="shared" si="12"/>
        <v>21</v>
      </c>
      <c r="AK82" s="259"/>
    </row>
    <row r="83" ht="16.5" customHeight="1">
      <c r="A83" s="1010">
        <v>11.0</v>
      </c>
      <c r="B83" s="819" t="s">
        <v>858</v>
      </c>
      <c r="C83" s="71"/>
      <c r="D83" s="863" t="s">
        <v>792</v>
      </c>
      <c r="E83" s="971">
        <v>9.0</v>
      </c>
      <c r="F83" s="971"/>
      <c r="G83" s="905"/>
      <c r="H83" s="900">
        <v>9.0</v>
      </c>
      <c r="I83" s="900">
        <v>9.0</v>
      </c>
      <c r="J83" s="905">
        <v>9.0</v>
      </c>
      <c r="K83" s="900">
        <v>9.0</v>
      </c>
      <c r="L83" s="971">
        <v>9.0</v>
      </c>
      <c r="M83" s="971"/>
      <c r="N83" s="905"/>
      <c r="O83" s="900">
        <v>9.0</v>
      </c>
      <c r="P83" s="905">
        <v>9.0</v>
      </c>
      <c r="Q83" s="905">
        <v>9.0</v>
      </c>
      <c r="R83" s="900">
        <v>9.0</v>
      </c>
      <c r="S83" s="971">
        <v>9.0</v>
      </c>
      <c r="T83" s="971"/>
      <c r="U83" s="905"/>
      <c r="V83" s="900">
        <v>9.0</v>
      </c>
      <c r="W83" s="900">
        <v>9.0</v>
      </c>
      <c r="X83" s="905">
        <v>9.0</v>
      </c>
      <c r="Y83" s="900">
        <v>9.0</v>
      </c>
      <c r="Z83" s="971">
        <v>9.0</v>
      </c>
      <c r="AA83" s="971"/>
      <c r="AB83" s="905"/>
      <c r="AC83" s="900">
        <v>9.0</v>
      </c>
      <c r="AD83" s="905">
        <v>9.0</v>
      </c>
      <c r="AE83" s="905"/>
      <c r="AF83" s="905"/>
      <c r="AG83" s="971"/>
      <c r="AH83" s="971">
        <v>9.0</v>
      </c>
      <c r="AI83" s="905">
        <v>9.0</v>
      </c>
      <c r="AJ83" s="404">
        <f t="shared" si="12"/>
        <v>20</v>
      </c>
      <c r="AK83" s="259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121"/>
      <c r="AK84" s="259"/>
    </row>
    <row r="85" ht="16.5" customHeight="1">
      <c r="A85" s="807">
        <v>12.0</v>
      </c>
      <c r="B85" s="939" t="s">
        <v>768</v>
      </c>
      <c r="C85" s="113" t="s">
        <v>65</v>
      </c>
      <c r="D85" s="930" t="s">
        <v>974</v>
      </c>
      <c r="E85" s="971">
        <v>9.0</v>
      </c>
      <c r="F85" s="971">
        <v>9.0</v>
      </c>
      <c r="G85" s="905">
        <v>9.0</v>
      </c>
      <c r="H85" s="905">
        <v>9.0</v>
      </c>
      <c r="I85" s="905"/>
      <c r="J85" s="905"/>
      <c r="K85" s="905"/>
      <c r="L85" s="971"/>
      <c r="M85" s="971">
        <v>9.0</v>
      </c>
      <c r="N85" s="905">
        <v>9.0</v>
      </c>
      <c r="O85" s="905">
        <v>9.0</v>
      </c>
      <c r="P85" s="905">
        <v>9.0</v>
      </c>
      <c r="Q85" s="905"/>
      <c r="R85" s="905"/>
      <c r="S85" s="971">
        <v>9.0</v>
      </c>
      <c r="T85" s="971">
        <v>9.0</v>
      </c>
      <c r="U85" s="905">
        <v>9.0</v>
      </c>
      <c r="V85" s="905">
        <v>9.0</v>
      </c>
      <c r="W85" s="905">
        <v>9.0</v>
      </c>
      <c r="X85" s="905">
        <v>9.0</v>
      </c>
      <c r="Y85" s="905"/>
      <c r="Z85" s="971"/>
      <c r="AA85" s="971">
        <v>9.0</v>
      </c>
      <c r="AB85" s="905">
        <v>9.0</v>
      </c>
      <c r="AC85" s="905">
        <v>9.0</v>
      </c>
      <c r="AD85" s="905">
        <v>9.0</v>
      </c>
      <c r="AE85" s="905">
        <v>9.0</v>
      </c>
      <c r="AF85" s="905"/>
      <c r="AG85" s="971"/>
      <c r="AH85" s="971"/>
      <c r="AI85" s="905">
        <v>9.0</v>
      </c>
      <c r="AJ85" s="404">
        <f t="shared" ref="AJ85:AJ87" si="13">COUNT(E85:AI85)</f>
        <v>20</v>
      </c>
      <c r="AK85" s="257"/>
    </row>
    <row r="86" ht="16.5" customHeight="1">
      <c r="A86" s="807">
        <v>13.0</v>
      </c>
      <c r="B86" s="300" t="s">
        <v>66</v>
      </c>
      <c r="C86" s="71"/>
      <c r="D86" s="930"/>
      <c r="E86" s="978"/>
      <c r="F86" s="978"/>
      <c r="G86" s="978"/>
      <c r="H86" s="905">
        <v>9.0</v>
      </c>
      <c r="I86" s="905">
        <v>9.0</v>
      </c>
      <c r="J86" s="905">
        <v>9.0</v>
      </c>
      <c r="K86" s="905">
        <v>9.0</v>
      </c>
      <c r="L86" s="971">
        <v>9.0</v>
      </c>
      <c r="M86" s="971"/>
      <c r="N86" s="905"/>
      <c r="O86" s="905">
        <v>9.0</v>
      </c>
      <c r="P86" s="905">
        <v>9.0</v>
      </c>
      <c r="Q86" s="905">
        <v>9.0</v>
      </c>
      <c r="R86" s="905">
        <v>9.0</v>
      </c>
      <c r="S86" s="971"/>
      <c r="T86" s="971"/>
      <c r="U86" s="905"/>
      <c r="V86" s="905">
        <v>9.0</v>
      </c>
      <c r="W86" s="905">
        <v>9.0</v>
      </c>
      <c r="X86" s="905">
        <v>9.0</v>
      </c>
      <c r="Y86" s="905">
        <v>9.0</v>
      </c>
      <c r="Z86" s="971">
        <v>9.0</v>
      </c>
      <c r="AA86" s="971"/>
      <c r="AB86" s="905"/>
      <c r="AC86" s="905">
        <v>9.0</v>
      </c>
      <c r="AD86" s="905">
        <v>9.0</v>
      </c>
      <c r="AE86" s="905">
        <v>9.0</v>
      </c>
      <c r="AF86" s="905">
        <v>9.0</v>
      </c>
      <c r="AG86" s="971">
        <v>9.0</v>
      </c>
      <c r="AH86" s="971">
        <v>9.0</v>
      </c>
      <c r="AI86" s="905"/>
      <c r="AJ86" s="404">
        <f t="shared" si="13"/>
        <v>20</v>
      </c>
      <c r="AK86" s="257"/>
    </row>
    <row r="87" ht="16.5" customHeight="1">
      <c r="A87" s="807">
        <v>14.0</v>
      </c>
      <c r="B87" s="1481" t="s">
        <v>982</v>
      </c>
      <c r="C87" s="1482" t="s">
        <v>983</v>
      </c>
      <c r="D87" s="863" t="s">
        <v>792</v>
      </c>
      <c r="E87" s="971"/>
      <c r="F87" s="971"/>
      <c r="G87" s="905">
        <v>9.0</v>
      </c>
      <c r="H87" s="905">
        <v>9.0</v>
      </c>
      <c r="I87" s="905">
        <v>9.0</v>
      </c>
      <c r="J87" s="905">
        <v>9.0</v>
      </c>
      <c r="K87" s="905">
        <v>9.0</v>
      </c>
      <c r="L87" s="971"/>
      <c r="M87" s="971"/>
      <c r="N87" s="905">
        <v>9.0</v>
      </c>
      <c r="O87" s="905">
        <v>9.0</v>
      </c>
      <c r="P87" s="905">
        <v>9.0</v>
      </c>
      <c r="Q87" s="905">
        <v>9.0</v>
      </c>
      <c r="R87" s="905">
        <v>9.0</v>
      </c>
      <c r="S87" s="971"/>
      <c r="T87" s="971"/>
      <c r="U87" s="905">
        <v>9.0</v>
      </c>
      <c r="V87" s="905">
        <v>9.0</v>
      </c>
      <c r="W87" s="905">
        <v>9.0</v>
      </c>
      <c r="X87" s="905">
        <v>9.0</v>
      </c>
      <c r="Y87" s="905">
        <v>9.0</v>
      </c>
      <c r="Z87" s="971"/>
      <c r="AA87" s="971"/>
      <c r="AB87" s="905">
        <v>9.0</v>
      </c>
      <c r="AC87" s="905">
        <v>9.0</v>
      </c>
      <c r="AD87" s="905">
        <v>9.0</v>
      </c>
      <c r="AE87" s="905">
        <v>9.0</v>
      </c>
      <c r="AF87" s="905">
        <v>9.0</v>
      </c>
      <c r="AG87" s="971"/>
      <c r="AH87" s="971"/>
      <c r="AI87" s="905">
        <v>9.0</v>
      </c>
      <c r="AJ87" s="1484">
        <f t="shared" si="13"/>
        <v>21</v>
      </c>
      <c r="AK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878"/>
      <c r="AK88" s="257"/>
    </row>
    <row r="89" ht="16.5" customHeight="1">
      <c r="A89" s="807">
        <v>15.0</v>
      </c>
      <c r="B89" s="829" t="s">
        <v>880</v>
      </c>
      <c r="C89" s="1071" t="s">
        <v>797</v>
      </c>
      <c r="D89" s="863" t="s">
        <v>792</v>
      </c>
      <c r="E89" s="971">
        <v>9.0</v>
      </c>
      <c r="F89" s="971"/>
      <c r="G89" s="905"/>
      <c r="H89" s="905">
        <v>9.0</v>
      </c>
      <c r="I89" s="905">
        <v>9.0</v>
      </c>
      <c r="J89" s="905">
        <v>9.0</v>
      </c>
      <c r="K89" s="905">
        <v>9.0</v>
      </c>
      <c r="L89" s="971">
        <v>9.0</v>
      </c>
      <c r="M89" s="971"/>
      <c r="N89" s="905"/>
      <c r="O89" s="905">
        <v>9.0</v>
      </c>
      <c r="P89" s="905">
        <v>9.0</v>
      </c>
      <c r="Q89" s="905">
        <v>9.0</v>
      </c>
      <c r="R89" s="905">
        <v>9.0</v>
      </c>
      <c r="S89" s="971">
        <v>9.0</v>
      </c>
      <c r="T89" s="971"/>
      <c r="U89" s="905"/>
      <c r="V89" s="905">
        <v>9.0</v>
      </c>
      <c r="W89" s="905">
        <v>9.0</v>
      </c>
      <c r="X89" s="905">
        <v>9.0</v>
      </c>
      <c r="Y89" s="905">
        <v>9.0</v>
      </c>
      <c r="Z89" s="971">
        <v>9.0</v>
      </c>
      <c r="AA89" s="971"/>
      <c r="AB89" s="905"/>
      <c r="AC89" s="905">
        <v>9.0</v>
      </c>
      <c r="AD89" s="905">
        <v>9.0</v>
      </c>
      <c r="AE89" s="905">
        <v>9.0</v>
      </c>
      <c r="AF89" s="905">
        <v>9.0</v>
      </c>
      <c r="AG89" s="971">
        <v>9.0</v>
      </c>
      <c r="AH89" s="971"/>
      <c r="AI89" s="905"/>
      <c r="AJ89" s="404">
        <f t="shared" ref="AJ89:AJ91" si="14">COUNT(E89:AI89)</f>
        <v>21</v>
      </c>
      <c r="AK89" s="257"/>
    </row>
    <row r="90" ht="16.5" customHeight="1">
      <c r="A90" s="807">
        <v>16.0</v>
      </c>
      <c r="B90" s="829" t="s">
        <v>732</v>
      </c>
      <c r="C90" s="32"/>
      <c r="D90" s="863" t="s">
        <v>792</v>
      </c>
      <c r="E90" s="971"/>
      <c r="F90" s="971">
        <v>9.0</v>
      </c>
      <c r="G90" s="905">
        <v>9.0</v>
      </c>
      <c r="H90" s="905">
        <v>9.0</v>
      </c>
      <c r="I90" s="905">
        <v>9.0</v>
      </c>
      <c r="J90" s="1451"/>
      <c r="K90" s="905"/>
      <c r="L90" s="971"/>
      <c r="M90" s="971">
        <v>9.0</v>
      </c>
      <c r="N90" s="905">
        <v>9.0</v>
      </c>
      <c r="O90" s="905">
        <v>9.0</v>
      </c>
      <c r="P90" s="905">
        <v>9.0</v>
      </c>
      <c r="Q90" s="905">
        <v>9.0</v>
      </c>
      <c r="R90" s="905"/>
      <c r="S90" s="971"/>
      <c r="T90" s="971">
        <v>9.0</v>
      </c>
      <c r="U90" s="905">
        <v>9.0</v>
      </c>
      <c r="V90" s="905">
        <v>9.0</v>
      </c>
      <c r="W90" s="905">
        <v>9.0</v>
      </c>
      <c r="X90" s="905">
        <v>9.0</v>
      </c>
      <c r="Y90" s="905"/>
      <c r="Z90" s="971"/>
      <c r="AA90" s="971"/>
      <c r="AB90" s="978"/>
      <c r="AC90" s="978"/>
      <c r="AD90" s="978"/>
      <c r="AE90" s="978"/>
      <c r="AF90" s="978"/>
      <c r="AG90" s="978"/>
      <c r="AH90" s="978"/>
      <c r="AI90" s="978"/>
      <c r="AJ90" s="404">
        <f t="shared" si="14"/>
        <v>14</v>
      </c>
      <c r="AK90" s="257"/>
    </row>
    <row r="91" ht="16.5" customHeight="1">
      <c r="A91" s="807">
        <v>17.0</v>
      </c>
      <c r="B91" s="829" t="s">
        <v>1011</v>
      </c>
      <c r="C91" s="71"/>
      <c r="D91" s="863" t="s">
        <v>792</v>
      </c>
      <c r="E91" s="971"/>
      <c r="F91" s="971"/>
      <c r="G91" s="1267">
        <v>43862.0</v>
      </c>
      <c r="H91" s="1267">
        <v>43862.0</v>
      </c>
      <c r="I91" s="1267">
        <v>43862.0</v>
      </c>
      <c r="J91" s="1267">
        <v>43862.0</v>
      </c>
      <c r="K91" s="1267">
        <v>43862.0</v>
      </c>
      <c r="L91" s="971"/>
      <c r="M91" s="971"/>
      <c r="N91" s="1267">
        <v>43862.0</v>
      </c>
      <c r="O91" s="1267">
        <v>43862.0</v>
      </c>
      <c r="P91" s="1267">
        <v>43862.0</v>
      </c>
      <c r="Q91" s="1267">
        <v>43862.0</v>
      </c>
      <c r="R91" s="1267">
        <v>43862.0</v>
      </c>
      <c r="S91" s="971"/>
      <c r="T91" s="971"/>
      <c r="U91" s="1267">
        <v>43862.0</v>
      </c>
      <c r="V91" s="1267">
        <v>43862.0</v>
      </c>
      <c r="W91" s="1267">
        <v>43862.0</v>
      </c>
      <c r="X91" s="1267">
        <v>43862.0</v>
      </c>
      <c r="Y91" s="1267">
        <v>43862.0</v>
      </c>
      <c r="Z91" s="971"/>
      <c r="AA91" s="971">
        <v>9.0</v>
      </c>
      <c r="AB91" s="905">
        <v>9.0</v>
      </c>
      <c r="AC91" s="905">
        <v>9.0</v>
      </c>
      <c r="AD91" s="905">
        <v>9.0</v>
      </c>
      <c r="AE91" s="905">
        <v>9.0</v>
      </c>
      <c r="AF91" s="905"/>
      <c r="AG91" s="971"/>
      <c r="AH91" s="971">
        <v>9.0</v>
      </c>
      <c r="AI91" s="905">
        <v>9.0</v>
      </c>
      <c r="AJ91" s="404">
        <f t="shared" si="14"/>
        <v>22</v>
      </c>
      <c r="AK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237"/>
      <c r="AK92" s="237"/>
    </row>
    <row r="93" ht="16.5" customHeight="1">
      <c r="A93" s="1010">
        <v>17.0</v>
      </c>
      <c r="B93" s="1291" t="s">
        <v>112</v>
      </c>
      <c r="C93" s="1462" t="s">
        <v>806</v>
      </c>
      <c r="D93" s="863" t="s">
        <v>792</v>
      </c>
      <c r="E93" s="971">
        <v>9.0</v>
      </c>
      <c r="F93" s="971"/>
      <c r="G93" s="905"/>
      <c r="H93" s="905">
        <v>9.0</v>
      </c>
      <c r="I93" s="905">
        <v>9.0</v>
      </c>
      <c r="J93" s="905">
        <v>9.0</v>
      </c>
      <c r="K93" s="905">
        <v>9.0</v>
      </c>
      <c r="L93" s="971">
        <v>9.0</v>
      </c>
      <c r="M93" s="971">
        <v>9.0</v>
      </c>
      <c r="N93" s="905">
        <v>9.0</v>
      </c>
      <c r="O93" s="905">
        <v>9.0</v>
      </c>
      <c r="P93" s="905">
        <v>9.0</v>
      </c>
      <c r="Q93" s="905">
        <v>9.0</v>
      </c>
      <c r="R93" s="905">
        <v>9.0</v>
      </c>
      <c r="S93" s="971">
        <v>9.0</v>
      </c>
      <c r="T93" s="971"/>
      <c r="U93" s="905"/>
      <c r="V93" s="905"/>
      <c r="W93" s="905"/>
      <c r="X93" s="905">
        <v>9.0</v>
      </c>
      <c r="Y93" s="905">
        <v>9.0</v>
      </c>
      <c r="Z93" s="971">
        <v>9.0</v>
      </c>
      <c r="AA93" s="971"/>
      <c r="AB93" s="905"/>
      <c r="AC93" s="905">
        <v>9.0</v>
      </c>
      <c r="AD93" s="905">
        <v>9.0</v>
      </c>
      <c r="AE93" s="905">
        <v>9.0</v>
      </c>
      <c r="AF93" s="905">
        <v>9.0</v>
      </c>
      <c r="AG93" s="971">
        <v>9.0</v>
      </c>
      <c r="AH93" s="971"/>
      <c r="AI93" s="905"/>
      <c r="AJ93" s="404">
        <f t="shared" ref="AJ93:AJ94" si="15">COUNT(E93:AI93)</f>
        <v>21</v>
      </c>
      <c r="AK93" s="237"/>
    </row>
    <row r="94" ht="16.5" customHeight="1">
      <c r="A94" s="1010">
        <v>18.0</v>
      </c>
      <c r="B94" s="1463" t="s">
        <v>940</v>
      </c>
      <c r="C94" s="71"/>
      <c r="D94" s="863" t="s">
        <v>792</v>
      </c>
      <c r="E94" s="978"/>
      <c r="F94" s="971">
        <v>9.0</v>
      </c>
      <c r="G94" s="905">
        <v>9.0</v>
      </c>
      <c r="H94" s="905">
        <v>9.0</v>
      </c>
      <c r="I94" s="905">
        <v>9.0</v>
      </c>
      <c r="J94" s="905">
        <v>9.0</v>
      </c>
      <c r="K94" s="925"/>
      <c r="L94" s="925"/>
      <c r="M94" s="925"/>
      <c r="N94" s="925"/>
      <c r="O94" s="925"/>
      <c r="P94" s="925"/>
      <c r="Q94" s="925"/>
      <c r="R94" s="905"/>
      <c r="S94" s="971"/>
      <c r="T94" s="971">
        <v>9.0</v>
      </c>
      <c r="U94" s="905">
        <v>9.0</v>
      </c>
      <c r="V94" s="905">
        <v>9.0</v>
      </c>
      <c r="W94" s="905">
        <v>9.0</v>
      </c>
      <c r="X94" s="905">
        <v>9.0</v>
      </c>
      <c r="Y94" s="905"/>
      <c r="Z94" s="971"/>
      <c r="AA94" s="971">
        <v>9.0</v>
      </c>
      <c r="AB94" s="905">
        <v>9.0</v>
      </c>
      <c r="AC94" s="905">
        <v>9.0</v>
      </c>
      <c r="AD94" s="905">
        <v>9.0</v>
      </c>
      <c r="AE94" s="905">
        <v>9.0</v>
      </c>
      <c r="AF94" s="905"/>
      <c r="AG94" s="971"/>
      <c r="AH94" s="971">
        <v>9.0</v>
      </c>
      <c r="AI94" s="905">
        <v>9.0</v>
      </c>
      <c r="AJ94" s="404">
        <f t="shared" si="15"/>
        <v>17</v>
      </c>
      <c r="AK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237"/>
      <c r="AK95" s="237"/>
    </row>
    <row r="96" ht="16.5" customHeight="1">
      <c r="A96" s="1010">
        <v>19.0</v>
      </c>
      <c r="B96" s="1366" t="s">
        <v>798</v>
      </c>
      <c r="C96" s="1261" t="s">
        <v>292</v>
      </c>
      <c r="D96" s="863" t="s">
        <v>792</v>
      </c>
      <c r="E96" s="971"/>
      <c r="F96" s="971"/>
      <c r="G96" s="905">
        <v>9.0</v>
      </c>
      <c r="H96" s="905">
        <v>9.0</v>
      </c>
      <c r="I96" s="905">
        <v>9.0</v>
      </c>
      <c r="J96" s="905">
        <v>9.0</v>
      </c>
      <c r="K96" s="905">
        <v>9.0</v>
      </c>
      <c r="L96" s="971"/>
      <c r="M96" s="971"/>
      <c r="N96" s="905">
        <v>9.0</v>
      </c>
      <c r="O96" s="905">
        <v>9.0</v>
      </c>
      <c r="P96" s="905">
        <v>9.0</v>
      </c>
      <c r="Q96" s="905">
        <v>9.0</v>
      </c>
      <c r="R96" s="905">
        <v>9.0</v>
      </c>
      <c r="S96" s="971"/>
      <c r="T96" s="971"/>
      <c r="U96" s="905">
        <v>9.0</v>
      </c>
      <c r="V96" s="905">
        <v>9.0</v>
      </c>
      <c r="W96" s="905">
        <v>9.0</v>
      </c>
      <c r="X96" s="905">
        <v>9.0</v>
      </c>
      <c r="Y96" s="905">
        <v>9.0</v>
      </c>
      <c r="Z96" s="971"/>
      <c r="AA96" s="971"/>
      <c r="AB96" s="905">
        <v>9.0</v>
      </c>
      <c r="AC96" s="905">
        <v>9.0</v>
      </c>
      <c r="AD96" s="905">
        <v>9.0</v>
      </c>
      <c r="AE96" s="905">
        <v>9.0</v>
      </c>
      <c r="AF96" s="905">
        <v>9.0</v>
      </c>
      <c r="AG96" s="971"/>
      <c r="AH96" s="971"/>
      <c r="AI96" s="905">
        <v>9.0</v>
      </c>
      <c r="AJ96" s="404">
        <f t="shared" ref="AJ96:AJ111" si="16">COUNT(E96:AI96)</f>
        <v>21</v>
      </c>
      <c r="AK96" s="237"/>
    </row>
    <row r="97" ht="16.5" customHeight="1">
      <c r="A97" s="1010">
        <v>20.0</v>
      </c>
      <c r="B97" s="1366" t="s">
        <v>799</v>
      </c>
      <c r="C97" s="1010" t="s">
        <v>820</v>
      </c>
      <c r="D97" s="863" t="s">
        <v>792</v>
      </c>
      <c r="E97" s="978"/>
      <c r="F97" s="978"/>
      <c r="G97" s="978"/>
      <c r="H97" s="978"/>
      <c r="I97" s="978"/>
      <c r="J97" s="978"/>
      <c r="K97" s="978"/>
      <c r="L97" s="978"/>
      <c r="M97" s="978"/>
      <c r="N97" s="905">
        <v>9.0</v>
      </c>
      <c r="O97" s="905">
        <v>9.0</v>
      </c>
      <c r="P97" s="905">
        <v>9.0</v>
      </c>
      <c r="Q97" s="905"/>
      <c r="R97" s="905">
        <v>9.0</v>
      </c>
      <c r="S97" s="971">
        <v>9.0</v>
      </c>
      <c r="T97" s="971"/>
      <c r="U97" s="905">
        <v>9.0</v>
      </c>
      <c r="V97" s="905">
        <v>9.0</v>
      </c>
      <c r="W97" s="905">
        <v>9.0</v>
      </c>
      <c r="X97" s="905">
        <v>9.0</v>
      </c>
      <c r="Y97" s="905">
        <v>9.0</v>
      </c>
      <c r="Z97" s="971"/>
      <c r="AA97" s="971"/>
      <c r="AB97" s="905">
        <v>9.0</v>
      </c>
      <c r="AC97" s="905">
        <v>9.0</v>
      </c>
      <c r="AD97" s="905">
        <v>9.0</v>
      </c>
      <c r="AE97" s="905">
        <v>9.0</v>
      </c>
      <c r="AF97" s="905">
        <v>9.0</v>
      </c>
      <c r="AG97" s="971"/>
      <c r="AH97" s="971"/>
      <c r="AI97" s="905">
        <v>9.0</v>
      </c>
      <c r="AJ97" s="404">
        <f t="shared" si="16"/>
        <v>16</v>
      </c>
      <c r="AK97" s="237"/>
    </row>
    <row r="98" ht="16.5" customHeight="1">
      <c r="A98" s="1010">
        <v>21.0</v>
      </c>
      <c r="B98" s="1366" t="s">
        <v>800</v>
      </c>
      <c r="C98" s="1261" t="s">
        <v>91</v>
      </c>
      <c r="D98" s="863" t="s">
        <v>792</v>
      </c>
      <c r="E98" s="971"/>
      <c r="F98" s="971"/>
      <c r="G98" s="905">
        <v>9.0</v>
      </c>
      <c r="H98" s="905">
        <v>9.0</v>
      </c>
      <c r="I98" s="905">
        <v>9.0</v>
      </c>
      <c r="J98" s="905">
        <v>9.0</v>
      </c>
      <c r="K98" s="905">
        <v>9.0</v>
      </c>
      <c r="L98" s="971"/>
      <c r="M98" s="971"/>
      <c r="N98" s="905">
        <v>9.0</v>
      </c>
      <c r="O98" s="905">
        <v>9.0</v>
      </c>
      <c r="P98" s="905">
        <v>9.0</v>
      </c>
      <c r="Q98" s="905">
        <v>9.0</v>
      </c>
      <c r="R98" s="905">
        <v>9.0</v>
      </c>
      <c r="S98" s="971"/>
      <c r="T98" s="971"/>
      <c r="U98" s="905">
        <v>9.0</v>
      </c>
      <c r="V98" s="905">
        <v>9.0</v>
      </c>
      <c r="W98" s="905">
        <v>9.0</v>
      </c>
      <c r="X98" s="905">
        <v>9.0</v>
      </c>
      <c r="Y98" s="905">
        <v>9.0</v>
      </c>
      <c r="Z98" s="971"/>
      <c r="AA98" s="971"/>
      <c r="AB98" s="905">
        <v>9.0</v>
      </c>
      <c r="AC98" s="905">
        <v>9.0</v>
      </c>
      <c r="AD98" s="905">
        <v>9.0</v>
      </c>
      <c r="AE98" s="905">
        <v>9.0</v>
      </c>
      <c r="AF98" s="905">
        <v>9.0</v>
      </c>
      <c r="AG98" s="971"/>
      <c r="AH98" s="971"/>
      <c r="AI98" s="905">
        <v>9.0</v>
      </c>
      <c r="AJ98" s="404">
        <f t="shared" si="16"/>
        <v>21</v>
      </c>
      <c r="AK98" s="237"/>
    </row>
    <row r="99" ht="16.5" customHeight="1">
      <c r="A99" s="1010">
        <v>22.0</v>
      </c>
      <c r="B99" s="1366" t="s">
        <v>821</v>
      </c>
      <c r="C99" s="1261" t="s">
        <v>296</v>
      </c>
      <c r="D99" s="863" t="s">
        <v>792</v>
      </c>
      <c r="E99" s="971"/>
      <c r="F99" s="971"/>
      <c r="G99" s="905">
        <v>9.0</v>
      </c>
      <c r="H99" s="905">
        <v>9.0</v>
      </c>
      <c r="I99" s="905">
        <v>9.0</v>
      </c>
      <c r="J99" s="905">
        <v>9.0</v>
      </c>
      <c r="K99" s="905">
        <v>9.0</v>
      </c>
      <c r="L99" s="971"/>
      <c r="M99" s="971"/>
      <c r="N99" s="905">
        <v>9.0</v>
      </c>
      <c r="O99" s="905">
        <v>9.0</v>
      </c>
      <c r="P99" s="905">
        <v>9.0</v>
      </c>
      <c r="Q99" s="905">
        <v>9.0</v>
      </c>
      <c r="R99" s="905">
        <v>9.0</v>
      </c>
      <c r="S99" s="971"/>
      <c r="T99" s="971"/>
      <c r="U99" s="905">
        <v>9.0</v>
      </c>
      <c r="V99" s="905">
        <v>9.0</v>
      </c>
      <c r="W99" s="905">
        <v>9.0</v>
      </c>
      <c r="X99" s="905">
        <v>9.0</v>
      </c>
      <c r="Y99" s="905">
        <v>9.0</v>
      </c>
      <c r="Z99" s="971"/>
      <c r="AA99" s="971"/>
      <c r="AB99" s="905"/>
      <c r="AC99" s="905"/>
      <c r="AD99" s="905"/>
      <c r="AE99" s="905"/>
      <c r="AF99" s="905"/>
      <c r="AG99" s="971"/>
      <c r="AH99" s="971"/>
      <c r="AI99" s="905"/>
      <c r="AJ99" s="404">
        <f t="shared" si="16"/>
        <v>15</v>
      </c>
      <c r="AK99" s="237"/>
    </row>
    <row r="100" ht="16.5" customHeight="1">
      <c r="A100" s="1010">
        <v>23.0</v>
      </c>
      <c r="B100" s="1366" t="s">
        <v>801</v>
      </c>
      <c r="C100" s="1010" t="s">
        <v>867</v>
      </c>
      <c r="D100" s="863" t="s">
        <v>792</v>
      </c>
      <c r="E100" s="971"/>
      <c r="F100" s="971"/>
      <c r="G100" s="905">
        <v>9.0</v>
      </c>
      <c r="H100" s="905">
        <v>9.0</v>
      </c>
      <c r="I100" s="905">
        <v>9.0</v>
      </c>
      <c r="J100" s="905">
        <v>9.0</v>
      </c>
      <c r="K100" s="905">
        <v>9.0</v>
      </c>
      <c r="L100" s="971"/>
      <c r="M100" s="971"/>
      <c r="N100" s="905">
        <v>9.0</v>
      </c>
      <c r="O100" s="905">
        <v>9.0</v>
      </c>
      <c r="P100" s="905">
        <v>9.0</v>
      </c>
      <c r="Q100" s="905">
        <v>9.0</v>
      </c>
      <c r="R100" s="905">
        <v>9.0</v>
      </c>
      <c r="S100" s="971"/>
      <c r="T100" s="971"/>
      <c r="U100" s="905">
        <v>9.0</v>
      </c>
      <c r="V100" s="905">
        <v>9.0</v>
      </c>
      <c r="W100" s="905">
        <v>9.0</v>
      </c>
      <c r="X100" s="905">
        <v>9.0</v>
      </c>
      <c r="Y100" s="905">
        <v>9.0</v>
      </c>
      <c r="Z100" s="971"/>
      <c r="AA100" s="971"/>
      <c r="AB100" s="905">
        <v>9.0</v>
      </c>
      <c r="AC100" s="905">
        <v>9.0</v>
      </c>
      <c r="AD100" s="905">
        <v>9.0</v>
      </c>
      <c r="AE100" s="905">
        <v>9.0</v>
      </c>
      <c r="AF100" s="905">
        <v>9.0</v>
      </c>
      <c r="AG100" s="971"/>
      <c r="AH100" s="971"/>
      <c r="AI100" s="905">
        <v>9.0</v>
      </c>
      <c r="AJ100" s="404">
        <f t="shared" si="16"/>
        <v>21</v>
      </c>
      <c r="AK100" s="237"/>
    </row>
    <row r="101" ht="16.5" customHeight="1">
      <c r="A101" s="1010">
        <v>24.0</v>
      </c>
      <c r="B101" s="1366" t="s">
        <v>802</v>
      </c>
      <c r="C101" s="1010" t="s">
        <v>757</v>
      </c>
      <c r="D101" s="863" t="s">
        <v>792</v>
      </c>
      <c r="E101" s="978"/>
      <c r="F101" s="978"/>
      <c r="G101" s="978"/>
      <c r="H101" s="978"/>
      <c r="I101" s="978"/>
      <c r="J101" s="978"/>
      <c r="K101" s="978"/>
      <c r="L101" s="971"/>
      <c r="M101" s="971"/>
      <c r="N101" s="905">
        <v>9.0</v>
      </c>
      <c r="O101" s="905">
        <v>9.0</v>
      </c>
      <c r="P101" s="905">
        <v>9.0</v>
      </c>
      <c r="Q101" s="905">
        <v>9.0</v>
      </c>
      <c r="R101" s="905">
        <v>9.0</v>
      </c>
      <c r="S101" s="971"/>
      <c r="T101" s="971"/>
      <c r="U101" s="905">
        <v>9.0</v>
      </c>
      <c r="V101" s="905">
        <v>9.0</v>
      </c>
      <c r="W101" s="905">
        <v>9.0</v>
      </c>
      <c r="X101" s="905">
        <v>9.0</v>
      </c>
      <c r="Y101" s="905">
        <v>9.0</v>
      </c>
      <c r="Z101" s="971"/>
      <c r="AA101" s="971"/>
      <c r="AB101" s="905">
        <v>9.0</v>
      </c>
      <c r="AC101" s="905">
        <v>9.0</v>
      </c>
      <c r="AD101" s="905">
        <v>9.0</v>
      </c>
      <c r="AE101" s="905">
        <v>9.0</v>
      </c>
      <c r="AF101" s="905">
        <v>9.0</v>
      </c>
      <c r="AG101" s="971"/>
      <c r="AH101" s="971"/>
      <c r="AI101" s="905">
        <v>9.0</v>
      </c>
      <c r="AJ101" s="404">
        <f t="shared" si="16"/>
        <v>16</v>
      </c>
      <c r="AK101" s="237"/>
    </row>
    <row r="102" ht="16.5" customHeight="1">
      <c r="A102" s="1010">
        <v>25.0</v>
      </c>
      <c r="B102" s="1366" t="s">
        <v>803</v>
      </c>
      <c r="C102" s="1264" t="s">
        <v>769</v>
      </c>
      <c r="D102" s="863" t="s">
        <v>792</v>
      </c>
      <c r="E102" s="971"/>
      <c r="F102" s="971"/>
      <c r="G102" s="905">
        <v>9.0</v>
      </c>
      <c r="H102" s="905">
        <v>9.0</v>
      </c>
      <c r="I102" s="905">
        <v>9.0</v>
      </c>
      <c r="J102" s="905">
        <v>9.0</v>
      </c>
      <c r="K102" s="905">
        <v>9.0</v>
      </c>
      <c r="L102" s="971"/>
      <c r="M102" s="971"/>
      <c r="N102" s="905">
        <v>9.0</v>
      </c>
      <c r="O102" s="905">
        <v>9.0</v>
      </c>
      <c r="P102" s="905">
        <v>9.0</v>
      </c>
      <c r="Q102" s="905">
        <v>9.0</v>
      </c>
      <c r="R102" s="905">
        <v>9.0</v>
      </c>
      <c r="S102" s="971"/>
      <c r="T102" s="971"/>
      <c r="U102" s="905">
        <v>9.0</v>
      </c>
      <c r="V102" s="905">
        <v>9.0</v>
      </c>
      <c r="W102" s="905">
        <v>9.0</v>
      </c>
      <c r="X102" s="905">
        <v>9.0</v>
      </c>
      <c r="Y102" s="905">
        <v>9.0</v>
      </c>
      <c r="Z102" s="971"/>
      <c r="AA102" s="971"/>
      <c r="AB102" s="978"/>
      <c r="AC102" s="978"/>
      <c r="AD102" s="978"/>
      <c r="AE102" s="978"/>
      <c r="AF102" s="978"/>
      <c r="AG102" s="978"/>
      <c r="AH102" s="978"/>
      <c r="AI102" s="978"/>
      <c r="AJ102" s="404">
        <f t="shared" si="16"/>
        <v>15</v>
      </c>
      <c r="AK102" s="237"/>
    </row>
    <row r="103" ht="16.5" customHeight="1">
      <c r="A103" s="1010">
        <v>26.0</v>
      </c>
      <c r="B103" s="1366" t="s">
        <v>805</v>
      </c>
      <c r="C103" s="1010" t="s">
        <v>930</v>
      </c>
      <c r="D103" s="863" t="s">
        <v>792</v>
      </c>
      <c r="E103" s="971"/>
      <c r="F103" s="971"/>
      <c r="G103" s="905">
        <v>9.0</v>
      </c>
      <c r="H103" s="905">
        <v>9.0</v>
      </c>
      <c r="I103" s="905">
        <v>9.0</v>
      </c>
      <c r="J103" s="905">
        <v>9.0</v>
      </c>
      <c r="K103" s="905">
        <v>9.0</v>
      </c>
      <c r="L103" s="971"/>
      <c r="M103" s="971"/>
      <c r="N103" s="905">
        <v>9.0</v>
      </c>
      <c r="O103" s="905">
        <v>9.0</v>
      </c>
      <c r="P103" s="905">
        <v>9.0</v>
      </c>
      <c r="Q103" s="905">
        <v>9.0</v>
      </c>
      <c r="R103" s="905">
        <v>9.0</v>
      </c>
      <c r="S103" s="971"/>
      <c r="T103" s="971"/>
      <c r="U103" s="905">
        <v>9.0</v>
      </c>
      <c r="V103" s="905">
        <v>9.0</v>
      </c>
      <c r="W103" s="905">
        <v>9.0</v>
      </c>
      <c r="X103" s="905">
        <v>9.0</v>
      </c>
      <c r="Y103" s="905">
        <v>9.0</v>
      </c>
      <c r="Z103" s="971"/>
      <c r="AA103" s="971"/>
      <c r="AB103" s="905">
        <v>9.0</v>
      </c>
      <c r="AC103" s="905">
        <v>9.0</v>
      </c>
      <c r="AD103" s="905">
        <v>9.0</v>
      </c>
      <c r="AE103" s="905">
        <v>9.0</v>
      </c>
      <c r="AF103" s="905">
        <v>9.0</v>
      </c>
      <c r="AG103" s="971"/>
      <c r="AH103" s="971"/>
      <c r="AI103" s="905">
        <v>9.0</v>
      </c>
      <c r="AJ103" s="404">
        <f t="shared" si="16"/>
        <v>21</v>
      </c>
      <c r="AK103" s="237"/>
    </row>
    <row r="104" ht="16.5" customHeight="1">
      <c r="A104" s="1010">
        <v>27.0</v>
      </c>
      <c r="B104" s="1366" t="s">
        <v>807</v>
      </c>
      <c r="C104" s="1261" t="s">
        <v>297</v>
      </c>
      <c r="D104" s="863" t="s">
        <v>792</v>
      </c>
      <c r="E104" s="971"/>
      <c r="F104" s="971"/>
      <c r="G104" s="905">
        <v>9.0</v>
      </c>
      <c r="H104" s="905">
        <v>9.0</v>
      </c>
      <c r="I104" s="905">
        <v>9.0</v>
      </c>
      <c r="J104" s="905">
        <v>9.0</v>
      </c>
      <c r="K104" s="905">
        <v>9.0</v>
      </c>
      <c r="L104" s="971"/>
      <c r="M104" s="971"/>
      <c r="N104" s="905">
        <v>9.0</v>
      </c>
      <c r="O104" s="905">
        <v>9.0</v>
      </c>
      <c r="P104" s="905">
        <v>9.0</v>
      </c>
      <c r="Q104" s="905">
        <v>9.0</v>
      </c>
      <c r="R104" s="905">
        <v>9.0</v>
      </c>
      <c r="S104" s="971"/>
      <c r="T104" s="971"/>
      <c r="U104" s="905">
        <v>9.0</v>
      </c>
      <c r="V104" s="905">
        <v>9.0</v>
      </c>
      <c r="W104" s="905">
        <v>9.0</v>
      </c>
      <c r="X104" s="905">
        <v>9.0</v>
      </c>
      <c r="Y104" s="905">
        <v>9.0</v>
      </c>
      <c r="Z104" s="971"/>
      <c r="AA104" s="971"/>
      <c r="AB104" s="905">
        <v>9.0</v>
      </c>
      <c r="AC104" s="905">
        <v>9.0</v>
      </c>
      <c r="AD104" s="905">
        <v>9.0</v>
      </c>
      <c r="AE104" s="905">
        <v>9.0</v>
      </c>
      <c r="AF104" s="905">
        <v>9.0</v>
      </c>
      <c r="AG104" s="971"/>
      <c r="AH104" s="971"/>
      <c r="AI104" s="988"/>
      <c r="AJ104" s="404">
        <f t="shared" si="16"/>
        <v>20</v>
      </c>
      <c r="AK104" s="237"/>
    </row>
    <row r="105" ht="16.5" customHeight="1">
      <c r="A105" s="1010">
        <v>28.0</v>
      </c>
      <c r="B105" s="1366" t="s">
        <v>907</v>
      </c>
      <c r="C105" s="861" t="s">
        <v>941</v>
      </c>
      <c r="D105" s="863" t="s">
        <v>792</v>
      </c>
      <c r="E105" s="971"/>
      <c r="F105" s="971"/>
      <c r="G105" s="905">
        <v>9.0</v>
      </c>
      <c r="H105" s="905">
        <v>9.0</v>
      </c>
      <c r="I105" s="905">
        <v>9.0</v>
      </c>
      <c r="J105" s="905">
        <v>9.0</v>
      </c>
      <c r="K105" s="905">
        <v>9.0</v>
      </c>
      <c r="L105" s="971"/>
      <c r="M105" s="971"/>
      <c r="N105" s="905">
        <v>9.0</v>
      </c>
      <c r="O105" s="905">
        <v>9.0</v>
      </c>
      <c r="P105" s="905">
        <v>9.0</v>
      </c>
      <c r="Q105" s="905">
        <v>9.0</v>
      </c>
      <c r="R105" s="905">
        <v>9.0</v>
      </c>
      <c r="S105" s="971"/>
      <c r="T105" s="971"/>
      <c r="U105" s="905">
        <v>9.0</v>
      </c>
      <c r="V105" s="905">
        <v>9.0</v>
      </c>
      <c r="W105" s="905">
        <v>9.0</v>
      </c>
      <c r="X105" s="905">
        <v>9.0</v>
      </c>
      <c r="Y105" s="905">
        <v>9.0</v>
      </c>
      <c r="Z105" s="971"/>
      <c r="AA105" s="971"/>
      <c r="AB105" s="905">
        <v>9.0</v>
      </c>
      <c r="AC105" s="905">
        <v>9.0</v>
      </c>
      <c r="AD105" s="905">
        <v>9.0</v>
      </c>
      <c r="AE105" s="905">
        <v>9.0</v>
      </c>
      <c r="AF105" s="905">
        <v>9.0</v>
      </c>
      <c r="AG105" s="971"/>
      <c r="AH105" s="971"/>
      <c r="AI105" s="905">
        <v>9.0</v>
      </c>
      <c r="AJ105" s="404">
        <f t="shared" si="16"/>
        <v>21</v>
      </c>
      <c r="AK105" s="237"/>
    </row>
    <row r="106" ht="16.5" customHeight="1">
      <c r="A106" s="1010">
        <v>29.0</v>
      </c>
      <c r="B106" s="1366" t="s">
        <v>808</v>
      </c>
      <c r="C106" s="1265" t="s">
        <v>119</v>
      </c>
      <c r="D106" s="930" t="s">
        <v>792</v>
      </c>
      <c r="E106" s="971"/>
      <c r="F106" s="971"/>
      <c r="G106" s="905">
        <v>9.0</v>
      </c>
      <c r="H106" s="905">
        <v>9.0</v>
      </c>
      <c r="I106" s="905">
        <v>9.0</v>
      </c>
      <c r="J106" s="905">
        <v>9.0</v>
      </c>
      <c r="K106" s="905">
        <v>9.0</v>
      </c>
      <c r="L106" s="971"/>
      <c r="M106" s="971"/>
      <c r="N106" s="905">
        <v>9.0</v>
      </c>
      <c r="O106" s="905">
        <v>9.0</v>
      </c>
      <c r="P106" s="905">
        <v>9.0</v>
      </c>
      <c r="Q106" s="905">
        <v>9.0</v>
      </c>
      <c r="R106" s="905">
        <v>9.0</v>
      </c>
      <c r="S106" s="971"/>
      <c r="T106" s="971"/>
      <c r="U106" s="905">
        <v>9.0</v>
      </c>
      <c r="V106" s="905">
        <v>9.0</v>
      </c>
      <c r="W106" s="905">
        <v>9.0</v>
      </c>
      <c r="X106" s="905">
        <v>9.0</v>
      </c>
      <c r="Y106" s="905">
        <v>9.0</v>
      </c>
      <c r="Z106" s="971"/>
      <c r="AA106" s="971"/>
      <c r="AB106" s="905">
        <v>9.0</v>
      </c>
      <c r="AC106" s="905">
        <v>9.0</v>
      </c>
      <c r="AD106" s="905">
        <v>9.0</v>
      </c>
      <c r="AE106" s="905">
        <v>9.0</v>
      </c>
      <c r="AF106" s="905">
        <v>9.0</v>
      </c>
      <c r="AG106" s="971"/>
      <c r="AH106" s="971"/>
      <c r="AI106" s="905">
        <v>9.0</v>
      </c>
      <c r="AJ106" s="404">
        <f t="shared" si="16"/>
        <v>21</v>
      </c>
      <c r="AK106" s="237"/>
    </row>
    <row r="107" ht="16.5" customHeight="1">
      <c r="A107" s="1010">
        <v>30.0</v>
      </c>
      <c r="B107" s="1366" t="s">
        <v>809</v>
      </c>
      <c r="C107" s="1010" t="s">
        <v>1012</v>
      </c>
      <c r="D107" s="930"/>
      <c r="E107" s="971"/>
      <c r="F107" s="971"/>
      <c r="G107" s="905"/>
      <c r="H107" s="905">
        <v>9.0</v>
      </c>
      <c r="I107" s="905">
        <v>9.0</v>
      </c>
      <c r="J107" s="905">
        <v>9.0</v>
      </c>
      <c r="K107" s="905">
        <v>9.0</v>
      </c>
      <c r="L107" s="971"/>
      <c r="M107" s="971"/>
      <c r="N107" s="905">
        <v>9.0</v>
      </c>
      <c r="O107" s="905">
        <v>9.0</v>
      </c>
      <c r="P107" s="905">
        <v>9.0</v>
      </c>
      <c r="Q107" s="905">
        <v>9.0</v>
      </c>
      <c r="R107" s="905">
        <v>9.0</v>
      </c>
      <c r="S107" s="971"/>
      <c r="T107" s="971"/>
      <c r="U107" s="905">
        <v>9.0</v>
      </c>
      <c r="V107" s="905">
        <v>9.0</v>
      </c>
      <c r="W107" s="905">
        <v>9.0</v>
      </c>
      <c r="X107" s="905">
        <v>9.0</v>
      </c>
      <c r="Y107" s="905">
        <v>9.0</v>
      </c>
      <c r="Z107" s="971"/>
      <c r="AA107" s="971"/>
      <c r="AB107" s="905">
        <v>9.0</v>
      </c>
      <c r="AC107" s="905">
        <v>9.0</v>
      </c>
      <c r="AD107" s="905">
        <v>9.0</v>
      </c>
      <c r="AE107" s="905">
        <v>9.0</v>
      </c>
      <c r="AF107" s="905">
        <v>9.0</v>
      </c>
      <c r="AG107" s="971"/>
      <c r="AH107" s="971"/>
      <c r="AI107" s="905">
        <v>9.0</v>
      </c>
      <c r="AJ107" s="404">
        <f t="shared" si="16"/>
        <v>20</v>
      </c>
      <c r="AK107" s="237"/>
    </row>
    <row r="108" ht="16.5" customHeight="1">
      <c r="A108" s="1010">
        <v>31.0</v>
      </c>
      <c r="B108" s="1366" t="s">
        <v>811</v>
      </c>
      <c r="C108" s="1261" t="s">
        <v>741</v>
      </c>
      <c r="D108" s="863" t="s">
        <v>792</v>
      </c>
      <c r="E108" s="971"/>
      <c r="F108" s="971"/>
      <c r="G108" s="905">
        <v>9.0</v>
      </c>
      <c r="H108" s="905">
        <v>9.0</v>
      </c>
      <c r="I108" s="905">
        <v>9.0</v>
      </c>
      <c r="J108" s="905">
        <v>9.0</v>
      </c>
      <c r="K108" s="905">
        <v>9.0</v>
      </c>
      <c r="L108" s="971"/>
      <c r="M108" s="971"/>
      <c r="N108" s="905">
        <v>9.0</v>
      </c>
      <c r="O108" s="905">
        <v>9.0</v>
      </c>
      <c r="P108" s="905">
        <v>9.0</v>
      </c>
      <c r="Q108" s="905">
        <v>9.0</v>
      </c>
      <c r="R108" s="905">
        <v>9.0</v>
      </c>
      <c r="S108" s="971"/>
      <c r="T108" s="971"/>
      <c r="U108" s="905">
        <v>9.0</v>
      </c>
      <c r="V108" s="905">
        <v>9.0</v>
      </c>
      <c r="W108" s="905">
        <v>9.0</v>
      </c>
      <c r="X108" s="905">
        <v>9.0</v>
      </c>
      <c r="Y108" s="905">
        <v>9.0</v>
      </c>
      <c r="Z108" s="971"/>
      <c r="AA108" s="971"/>
      <c r="AB108" s="905">
        <v>9.0</v>
      </c>
      <c r="AC108" s="905">
        <v>9.0</v>
      </c>
      <c r="AD108" s="905">
        <v>9.0</v>
      </c>
      <c r="AE108" s="905">
        <v>9.0</v>
      </c>
      <c r="AF108" s="905">
        <v>9.0</v>
      </c>
      <c r="AG108" s="971"/>
      <c r="AH108" s="971"/>
      <c r="AI108" s="905">
        <v>9.0</v>
      </c>
      <c r="AJ108" s="404">
        <f t="shared" si="16"/>
        <v>21</v>
      </c>
      <c r="AK108" s="237"/>
    </row>
    <row r="109" ht="16.5" customHeight="1">
      <c r="A109" s="1010">
        <v>32.0</v>
      </c>
      <c r="B109" s="1366" t="s">
        <v>814</v>
      </c>
      <c r="C109" s="1261" t="s">
        <v>815</v>
      </c>
      <c r="D109" s="863" t="s">
        <v>792</v>
      </c>
      <c r="E109" s="925"/>
      <c r="F109" s="925"/>
      <c r="G109" s="925"/>
      <c r="H109" s="905">
        <v>9.0</v>
      </c>
      <c r="I109" s="905">
        <v>9.0</v>
      </c>
      <c r="J109" s="905">
        <v>9.0</v>
      </c>
      <c r="K109" s="905">
        <v>9.0</v>
      </c>
      <c r="L109" s="971"/>
      <c r="M109" s="971"/>
      <c r="N109" s="905">
        <v>9.0</v>
      </c>
      <c r="O109" s="905">
        <v>9.0</v>
      </c>
      <c r="P109" s="905">
        <v>9.0</v>
      </c>
      <c r="Q109" s="905">
        <v>9.0</v>
      </c>
      <c r="R109" s="905">
        <v>9.0</v>
      </c>
      <c r="S109" s="971"/>
      <c r="T109" s="971"/>
      <c r="U109" s="905">
        <v>9.0</v>
      </c>
      <c r="V109" s="905">
        <v>9.0</v>
      </c>
      <c r="W109" s="905">
        <v>9.0</v>
      </c>
      <c r="X109" s="905">
        <v>9.0</v>
      </c>
      <c r="Y109" s="905">
        <v>9.0</v>
      </c>
      <c r="Z109" s="971"/>
      <c r="AA109" s="971"/>
      <c r="AB109" s="905">
        <v>9.0</v>
      </c>
      <c r="AC109" s="905">
        <v>9.0</v>
      </c>
      <c r="AD109" s="905">
        <v>9.0</v>
      </c>
      <c r="AE109" s="905">
        <v>9.0</v>
      </c>
      <c r="AF109" s="905">
        <v>9.0</v>
      </c>
      <c r="AG109" s="971"/>
      <c r="AH109" s="971"/>
      <c r="AI109" s="905">
        <v>9.0</v>
      </c>
      <c r="AJ109" s="404">
        <f t="shared" si="16"/>
        <v>20</v>
      </c>
      <c r="AK109" s="237"/>
    </row>
    <row r="110" ht="16.5" customHeight="1">
      <c r="A110" s="1010">
        <v>33.0</v>
      </c>
      <c r="B110" s="1366" t="s">
        <v>812</v>
      </c>
      <c r="C110" s="1010" t="s">
        <v>140</v>
      </c>
      <c r="D110" s="863" t="s">
        <v>792</v>
      </c>
      <c r="E110" s="971"/>
      <c r="F110" s="971"/>
      <c r="G110" s="905">
        <v>9.0</v>
      </c>
      <c r="H110" s="905">
        <v>9.0</v>
      </c>
      <c r="I110" s="905">
        <v>9.0</v>
      </c>
      <c r="J110" s="905">
        <v>9.0</v>
      </c>
      <c r="K110" s="905">
        <v>9.0</v>
      </c>
      <c r="L110" s="971"/>
      <c r="M110" s="971"/>
      <c r="N110" s="905">
        <v>9.0</v>
      </c>
      <c r="O110" s="905">
        <v>9.0</v>
      </c>
      <c r="P110" s="905">
        <v>9.0</v>
      </c>
      <c r="Q110" s="905">
        <v>9.0</v>
      </c>
      <c r="R110" s="905">
        <v>9.0</v>
      </c>
      <c r="S110" s="971"/>
      <c r="T110" s="971"/>
      <c r="U110" s="905">
        <v>9.0</v>
      </c>
      <c r="V110" s="905">
        <v>9.0</v>
      </c>
      <c r="W110" s="905">
        <v>9.0</v>
      </c>
      <c r="X110" s="905">
        <v>9.0</v>
      </c>
      <c r="Y110" s="905">
        <v>9.0</v>
      </c>
      <c r="Z110" s="971"/>
      <c r="AA110" s="971"/>
      <c r="AB110" s="905">
        <v>9.0</v>
      </c>
      <c r="AC110" s="905">
        <v>9.0</v>
      </c>
      <c r="AD110" s="905">
        <v>9.0</v>
      </c>
      <c r="AE110" s="905">
        <v>9.0</v>
      </c>
      <c r="AF110" s="905">
        <v>9.0</v>
      </c>
      <c r="AG110" s="971"/>
      <c r="AH110" s="971"/>
      <c r="AI110" s="905">
        <v>9.0</v>
      </c>
      <c r="AJ110" s="404">
        <f t="shared" si="16"/>
        <v>21</v>
      </c>
      <c r="AK110" s="237"/>
    </row>
    <row r="111" ht="16.5" customHeight="1">
      <c r="A111" s="1010">
        <v>34.0</v>
      </c>
      <c r="B111" s="1366" t="s">
        <v>813</v>
      </c>
      <c r="C111" s="1010" t="s">
        <v>286</v>
      </c>
      <c r="D111" s="863" t="s">
        <v>792</v>
      </c>
      <c r="E111" s="971"/>
      <c r="F111" s="971"/>
      <c r="G111" s="905">
        <v>9.0</v>
      </c>
      <c r="H111" s="905">
        <v>9.0</v>
      </c>
      <c r="I111" s="905">
        <v>9.0</v>
      </c>
      <c r="J111" s="905">
        <v>9.0</v>
      </c>
      <c r="K111" s="905">
        <v>9.0</v>
      </c>
      <c r="L111" s="971"/>
      <c r="M111" s="971"/>
      <c r="N111" s="905">
        <v>9.0</v>
      </c>
      <c r="O111" s="905">
        <v>9.0</v>
      </c>
      <c r="P111" s="905">
        <v>9.0</v>
      </c>
      <c r="Q111" s="905">
        <v>9.0</v>
      </c>
      <c r="R111" s="905">
        <v>9.0</v>
      </c>
      <c r="S111" s="971"/>
      <c r="T111" s="971"/>
      <c r="U111" s="905">
        <v>9.0</v>
      </c>
      <c r="V111" s="905">
        <v>9.0</v>
      </c>
      <c r="W111" s="905">
        <v>9.0</v>
      </c>
      <c r="X111" s="905">
        <v>9.0</v>
      </c>
      <c r="Y111" s="905">
        <v>9.0</v>
      </c>
      <c r="Z111" s="971"/>
      <c r="AA111" s="971"/>
      <c r="AB111" s="905">
        <v>9.0</v>
      </c>
      <c r="AC111" s="905">
        <v>9.0</v>
      </c>
      <c r="AD111" s="905">
        <v>9.0</v>
      </c>
      <c r="AE111" s="905">
        <v>9.0</v>
      </c>
      <c r="AF111" s="905">
        <v>9.0</v>
      </c>
      <c r="AG111" s="971"/>
      <c r="AH111" s="971"/>
      <c r="AI111" s="905">
        <v>9.0</v>
      </c>
      <c r="AJ111" s="404">
        <f t="shared" si="16"/>
        <v>21</v>
      </c>
      <c r="AK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89"/>
      <c r="AK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905"/>
      <c r="AI113" s="905"/>
      <c r="AJ113" s="89"/>
      <c r="AK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905"/>
      <c r="AI114" s="905"/>
      <c r="AJ114" s="89"/>
      <c r="AK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89"/>
      <c r="AK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89"/>
      <c r="AK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89"/>
      <c r="AK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89"/>
      <c r="AK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89"/>
      <c r="AK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89"/>
      <c r="AK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89"/>
      <c r="AK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89"/>
      <c r="AK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</row>
  </sheetData>
  <mergeCells count="12">
    <mergeCell ref="C77:C79"/>
    <mergeCell ref="C81:C83"/>
    <mergeCell ref="C85:C86"/>
    <mergeCell ref="C89:C91"/>
    <mergeCell ref="C93:C94"/>
    <mergeCell ref="C1:AH1"/>
    <mergeCell ref="C3:C31"/>
    <mergeCell ref="C35:C38"/>
    <mergeCell ref="D43:T47"/>
    <mergeCell ref="U43:AJ47"/>
    <mergeCell ref="N56:Q56"/>
    <mergeCell ref="C71:C75"/>
  </mergeCells>
  <conditionalFormatting sqref="AJ3:AJ31 AJ35:AJ37 AJ59:AJ69 AJ71:AJ75 AJ77:AJ79 AJ81:AJ83 AJ85:AJ87 AJ89:AJ91 AJ93:AJ94 AJ96:AJ111">
    <cfRule type="colorScale" priority="1">
      <colorScale>
        <cfvo type="formula" val="19"/>
        <cfvo type="formula" val="21"/>
        <cfvo type="formula" val="23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14"/>
    <col customWidth="1" min="3" max="3" width="14.86"/>
    <col customWidth="1" min="4" max="4" width="11.43"/>
    <col customWidth="1" min="5" max="19" width="5.86"/>
    <col customWidth="1" min="20" max="20" width="6.29"/>
    <col customWidth="1" min="21" max="34" width="5.86"/>
    <col customWidth="1" hidden="1" min="35" max="35" width="5.86"/>
    <col customWidth="1" min="36" max="36" width="7.14"/>
    <col customWidth="1" min="37" max="37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1013</v>
      </c>
      <c r="E2" s="897">
        <v>1.0</v>
      </c>
      <c r="F2" s="297">
        <v>2.0</v>
      </c>
      <c r="G2" s="297">
        <v>3.0</v>
      </c>
      <c r="H2" s="165">
        <v>4.0</v>
      </c>
      <c r="I2" s="298">
        <v>5.0</v>
      </c>
      <c r="J2" s="298">
        <v>6.0</v>
      </c>
      <c r="K2" s="212">
        <v>7.0</v>
      </c>
      <c r="L2" s="165">
        <v>8.0</v>
      </c>
      <c r="M2" s="165">
        <v>9.0</v>
      </c>
      <c r="N2" s="165">
        <v>10.0</v>
      </c>
      <c r="O2" s="165">
        <v>11.0</v>
      </c>
      <c r="P2" s="891">
        <v>12.0</v>
      </c>
      <c r="Q2" s="166">
        <v>13.0</v>
      </c>
      <c r="R2" s="165">
        <v>14.0</v>
      </c>
      <c r="S2" s="165">
        <v>15.0</v>
      </c>
      <c r="T2" s="165">
        <v>16.0</v>
      </c>
      <c r="U2" s="165">
        <v>17.0</v>
      </c>
      <c r="V2" s="165">
        <v>18.0</v>
      </c>
      <c r="W2" s="166">
        <v>19.0</v>
      </c>
      <c r="X2" s="166">
        <v>20.0</v>
      </c>
      <c r="Y2" s="165">
        <v>21.0</v>
      </c>
      <c r="Z2" s="165">
        <v>22.0</v>
      </c>
      <c r="AA2" s="165">
        <v>23.0</v>
      </c>
      <c r="AB2" s="165">
        <v>24.0</v>
      </c>
      <c r="AC2" s="165">
        <v>25.0</v>
      </c>
      <c r="AD2" s="166">
        <v>26.0</v>
      </c>
      <c r="AE2" s="166">
        <v>27.0</v>
      </c>
      <c r="AF2" s="165">
        <v>28.0</v>
      </c>
      <c r="AG2" s="165">
        <v>29.0</v>
      </c>
      <c r="AH2" s="897">
        <v>30.0</v>
      </c>
      <c r="AI2" s="970">
        <v>31.0</v>
      </c>
      <c r="AJ2" s="404" t="s">
        <v>274</v>
      </c>
      <c r="AK2" s="404" t="s">
        <v>274</v>
      </c>
    </row>
    <row r="3" ht="15.0" customHeight="1">
      <c r="A3" s="19">
        <v>1.0</v>
      </c>
      <c r="B3" s="1489" t="s">
        <v>994</v>
      </c>
      <c r="C3" s="22" t="s">
        <v>736</v>
      </c>
      <c r="D3" s="863" t="s">
        <v>792</v>
      </c>
      <c r="E3" s="905">
        <v>9.0</v>
      </c>
      <c r="F3" s="898">
        <v>12.0</v>
      </c>
      <c r="G3" s="905">
        <v>9.0</v>
      </c>
      <c r="H3" s="905">
        <v>9.0</v>
      </c>
      <c r="I3" s="971">
        <v>9.0</v>
      </c>
      <c r="J3" s="971"/>
      <c r="K3" s="898">
        <v>12.0</v>
      </c>
      <c r="L3" s="905"/>
      <c r="M3" s="905"/>
      <c r="N3" s="905">
        <v>9.0</v>
      </c>
      <c r="O3" s="905">
        <v>9.0</v>
      </c>
      <c r="P3" s="971"/>
      <c r="Q3" s="971"/>
      <c r="R3" s="905">
        <v>9.0</v>
      </c>
      <c r="S3" s="898">
        <v>12.0</v>
      </c>
      <c r="T3" s="905">
        <v>9.0</v>
      </c>
      <c r="U3" s="905">
        <v>9.0</v>
      </c>
      <c r="V3" s="104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05">
        <v>9.0</v>
      </c>
      <c r="AH3" s="905">
        <v>9.0</v>
      </c>
      <c r="AI3" s="905"/>
      <c r="AJ3" s="404">
        <f t="shared" ref="AJ3:AJ31" si="1">COUNT(E3:AI3)</f>
        <v>14</v>
      </c>
      <c r="AK3" s="1030">
        <v>1.0</v>
      </c>
    </row>
    <row r="4" ht="15.0" customHeight="1">
      <c r="A4" s="19">
        <v>2.0</v>
      </c>
      <c r="B4" s="1148" t="s">
        <v>826</v>
      </c>
      <c r="C4" s="32"/>
      <c r="D4" s="863" t="s">
        <v>792</v>
      </c>
      <c r="E4" s="905"/>
      <c r="F4" s="905">
        <v>9.0</v>
      </c>
      <c r="G4" s="905">
        <v>9.0</v>
      </c>
      <c r="H4" s="905"/>
      <c r="I4" s="971">
        <v>9.0</v>
      </c>
      <c r="J4" s="971"/>
      <c r="K4" s="905">
        <v>9.0</v>
      </c>
      <c r="L4" s="898">
        <v>12.0</v>
      </c>
      <c r="M4" s="905">
        <v>9.0</v>
      </c>
      <c r="N4" s="905">
        <v>9.0</v>
      </c>
      <c r="O4" s="905">
        <v>9.0</v>
      </c>
      <c r="P4" s="971"/>
      <c r="Q4" s="971"/>
      <c r="R4" s="905">
        <v>9.0</v>
      </c>
      <c r="S4" s="905"/>
      <c r="T4" s="898">
        <v>12.0</v>
      </c>
      <c r="U4" s="905">
        <v>9.0</v>
      </c>
      <c r="V4" s="905">
        <v>9.0</v>
      </c>
      <c r="W4" s="971">
        <v>9.0</v>
      </c>
      <c r="X4" s="971"/>
      <c r="Y4" s="905">
        <v>9.0</v>
      </c>
      <c r="Z4" s="905"/>
      <c r="AA4" s="905">
        <v>9.0</v>
      </c>
      <c r="AB4" s="898">
        <v>12.0</v>
      </c>
      <c r="AC4" s="905">
        <v>9.0</v>
      </c>
      <c r="AD4" s="971">
        <v>9.0</v>
      </c>
      <c r="AE4" s="971"/>
      <c r="AF4" s="905" t="s">
        <v>193</v>
      </c>
      <c r="AG4" s="905">
        <v>9.0</v>
      </c>
      <c r="AH4" s="905">
        <v>9.0</v>
      </c>
      <c r="AI4" s="905"/>
      <c r="AJ4" s="404">
        <f t="shared" si="1"/>
        <v>20</v>
      </c>
      <c r="AK4" s="1030">
        <v>1.0</v>
      </c>
    </row>
    <row r="5" ht="13.5" customHeight="1">
      <c r="A5" s="19">
        <v>3.0</v>
      </c>
      <c r="B5" s="1148" t="s">
        <v>921</v>
      </c>
      <c r="C5" s="32"/>
      <c r="D5" s="863" t="s">
        <v>792</v>
      </c>
      <c r="E5" s="905">
        <v>9.0</v>
      </c>
      <c r="F5" s="905">
        <v>9.0</v>
      </c>
      <c r="G5" s="905"/>
      <c r="H5" s="898">
        <v>12.0</v>
      </c>
      <c r="I5" s="971"/>
      <c r="J5" s="971">
        <v>9.0</v>
      </c>
      <c r="K5" s="905">
        <v>9.0</v>
      </c>
      <c r="L5" s="905">
        <v>9.0</v>
      </c>
      <c r="M5" s="898">
        <v>12.0</v>
      </c>
      <c r="N5" s="905">
        <v>9.0</v>
      </c>
      <c r="O5" s="905">
        <v>9.0</v>
      </c>
      <c r="P5" s="971"/>
      <c r="Q5" s="981"/>
      <c r="R5" s="905">
        <v>9.0</v>
      </c>
      <c r="S5" s="905">
        <v>9.0</v>
      </c>
      <c r="T5" s="905">
        <v>9.0</v>
      </c>
      <c r="U5" s="898">
        <v>12.0</v>
      </c>
      <c r="V5" s="905">
        <v>9.0</v>
      </c>
      <c r="W5" s="898">
        <v>12.0</v>
      </c>
      <c r="X5" s="981"/>
      <c r="Y5" s="905"/>
      <c r="Z5" s="905">
        <v>9.0</v>
      </c>
      <c r="AA5" s="898">
        <v>12.0</v>
      </c>
      <c r="AB5" s="905">
        <v>9.0</v>
      </c>
      <c r="AC5" s="905">
        <v>9.0</v>
      </c>
      <c r="AD5" s="971"/>
      <c r="AE5" s="981"/>
      <c r="AF5" s="905">
        <v>9.0</v>
      </c>
      <c r="AG5" s="898">
        <v>12.0</v>
      </c>
      <c r="AH5" s="905">
        <v>9.0</v>
      </c>
      <c r="AI5" s="905"/>
      <c r="AJ5" s="404">
        <f t="shared" si="1"/>
        <v>22</v>
      </c>
      <c r="AK5" s="1030">
        <v>1.0</v>
      </c>
    </row>
    <row r="6" ht="15.0" customHeight="1">
      <c r="A6" s="19">
        <v>4.0</v>
      </c>
      <c r="B6" s="1042" t="s">
        <v>989</v>
      </c>
      <c r="C6" s="32"/>
      <c r="D6" s="930" t="s">
        <v>792</v>
      </c>
      <c r="E6" s="905">
        <v>9.0</v>
      </c>
      <c r="F6" s="905">
        <v>9.0</v>
      </c>
      <c r="G6" s="905">
        <v>9.0</v>
      </c>
      <c r="H6" s="898">
        <v>12.0</v>
      </c>
      <c r="I6" s="971">
        <v>9.0</v>
      </c>
      <c r="J6" s="971"/>
      <c r="K6" s="905"/>
      <c r="L6" s="905">
        <v>9.0</v>
      </c>
      <c r="M6" s="905"/>
      <c r="N6" s="898">
        <v>12.0</v>
      </c>
      <c r="O6" s="905">
        <v>9.0</v>
      </c>
      <c r="P6" s="971"/>
      <c r="Q6" s="971"/>
      <c r="R6" s="898">
        <v>12.0</v>
      </c>
      <c r="S6" s="905">
        <v>9.0</v>
      </c>
      <c r="T6" s="905">
        <v>9.0</v>
      </c>
      <c r="U6" s="905">
        <v>9.0</v>
      </c>
      <c r="V6" s="905"/>
      <c r="W6" s="971"/>
      <c r="X6" s="898">
        <v>12.0</v>
      </c>
      <c r="Y6" s="905">
        <v>9.0</v>
      </c>
      <c r="Z6" s="898">
        <v>12.0</v>
      </c>
      <c r="AA6" s="925"/>
      <c r="AB6" s="925"/>
      <c r="AC6" s="905">
        <v>9.0</v>
      </c>
      <c r="AD6" s="971"/>
      <c r="AE6" s="1045"/>
      <c r="AF6" s="1045"/>
      <c r="AG6" s="1045"/>
      <c r="AH6" s="898">
        <v>12.0</v>
      </c>
      <c r="AI6" s="905"/>
      <c r="AJ6" s="404">
        <f t="shared" si="1"/>
        <v>17</v>
      </c>
      <c r="AK6" s="1030">
        <v>1.0</v>
      </c>
    </row>
    <row r="7" ht="15.0" customHeight="1">
      <c r="A7" s="19">
        <v>5.0</v>
      </c>
      <c r="B7" s="1042" t="s">
        <v>990</v>
      </c>
      <c r="C7" s="32"/>
      <c r="D7" s="863" t="s">
        <v>792</v>
      </c>
      <c r="E7" s="905">
        <v>9.0</v>
      </c>
      <c r="F7" s="905">
        <v>9.0</v>
      </c>
      <c r="G7" s="898">
        <v>12.0</v>
      </c>
      <c r="H7" s="905">
        <v>9.0</v>
      </c>
      <c r="I7" s="898">
        <v>12.0</v>
      </c>
      <c r="J7" s="981"/>
      <c r="K7" s="905">
        <v>9.0</v>
      </c>
      <c r="L7" s="905">
        <v>9.0</v>
      </c>
      <c r="M7" s="905"/>
      <c r="N7" s="905">
        <v>9.0</v>
      </c>
      <c r="O7" s="898">
        <v>12.0</v>
      </c>
      <c r="P7" s="971"/>
      <c r="Q7" s="981"/>
      <c r="R7" s="898" t="s">
        <v>193</v>
      </c>
      <c r="S7" s="905">
        <v>9.0</v>
      </c>
      <c r="T7" s="905">
        <v>9.0</v>
      </c>
      <c r="U7" s="905"/>
      <c r="V7" s="925"/>
      <c r="W7" s="925"/>
      <c r="X7" s="925"/>
      <c r="Y7" s="925"/>
      <c r="Z7" s="925"/>
      <c r="AA7" s="925"/>
      <c r="AB7" s="925"/>
      <c r="AC7" s="925"/>
      <c r="AD7" s="1033" t="s">
        <v>193</v>
      </c>
      <c r="AE7" s="898">
        <v>12.0</v>
      </c>
      <c r="AF7" s="898" t="s">
        <v>193</v>
      </c>
      <c r="AG7" s="898" t="s">
        <v>193</v>
      </c>
      <c r="AH7" s="898" t="s">
        <v>193</v>
      </c>
      <c r="AI7" s="905"/>
      <c r="AJ7" s="404">
        <f t="shared" si="1"/>
        <v>12</v>
      </c>
      <c r="AK7" s="1030">
        <v>1.0</v>
      </c>
    </row>
    <row r="8" ht="15.0" customHeight="1">
      <c r="A8" s="19">
        <v>6.0</v>
      </c>
      <c r="B8" s="1148" t="s">
        <v>827</v>
      </c>
      <c r="C8" s="32"/>
      <c r="D8" s="863" t="s">
        <v>792</v>
      </c>
      <c r="E8" s="905">
        <v>9.0</v>
      </c>
      <c r="F8" s="898">
        <v>12.0</v>
      </c>
      <c r="G8" s="905">
        <v>9.0</v>
      </c>
      <c r="H8" s="905">
        <v>9.0</v>
      </c>
      <c r="I8" s="981"/>
      <c r="J8" s="971"/>
      <c r="K8" s="898">
        <v>12.0</v>
      </c>
      <c r="L8" s="905">
        <v>9.0</v>
      </c>
      <c r="M8" s="905">
        <v>9.0</v>
      </c>
      <c r="N8" s="905"/>
      <c r="O8" s="905">
        <v>9.0</v>
      </c>
      <c r="P8" s="971"/>
      <c r="Q8" s="971">
        <v>9.0</v>
      </c>
      <c r="R8" s="905">
        <v>9.0</v>
      </c>
      <c r="S8" s="905">
        <v>9.0</v>
      </c>
      <c r="T8" s="905">
        <v>9.0</v>
      </c>
      <c r="U8" s="905">
        <v>9.0</v>
      </c>
      <c r="V8" s="898">
        <v>12.0</v>
      </c>
      <c r="W8" s="981"/>
      <c r="X8" s="971"/>
      <c r="Y8" s="898">
        <v>12.0</v>
      </c>
      <c r="Z8" s="905">
        <v>9.0</v>
      </c>
      <c r="AA8" s="898" t="s">
        <v>193</v>
      </c>
      <c r="AB8" s="905">
        <v>9.0</v>
      </c>
      <c r="AC8" s="905">
        <v>9.0</v>
      </c>
      <c r="AD8" s="898">
        <v>12.0</v>
      </c>
      <c r="AE8" s="971"/>
      <c r="AF8" s="905"/>
      <c r="AG8" s="905">
        <v>9.0</v>
      </c>
      <c r="AH8" s="905">
        <v>9.0</v>
      </c>
      <c r="AI8" s="905"/>
      <c r="AJ8" s="404">
        <f t="shared" si="1"/>
        <v>21</v>
      </c>
      <c r="AK8" s="1030">
        <v>1.0</v>
      </c>
    </row>
    <row r="9" ht="15.0" customHeight="1">
      <c r="A9" s="19">
        <v>7.0</v>
      </c>
      <c r="B9" s="1148" t="s">
        <v>198</v>
      </c>
      <c r="C9" s="32"/>
      <c r="D9" s="863" t="s">
        <v>792</v>
      </c>
      <c r="E9" s="905">
        <v>9.0</v>
      </c>
      <c r="F9" s="905">
        <v>9.0</v>
      </c>
      <c r="G9" s="905">
        <v>9.0</v>
      </c>
      <c r="H9" s="905"/>
      <c r="I9" s="971"/>
      <c r="J9" s="898">
        <v>12.0</v>
      </c>
      <c r="K9" s="905">
        <v>9.0</v>
      </c>
      <c r="L9" s="898">
        <v>12.0</v>
      </c>
      <c r="M9" s="905">
        <v>9.0</v>
      </c>
      <c r="N9" s="905">
        <v>9.0</v>
      </c>
      <c r="O9" s="905">
        <v>9.0</v>
      </c>
      <c r="P9" s="898">
        <v>12.0</v>
      </c>
      <c r="Q9" s="971"/>
      <c r="R9" s="1033" t="s">
        <v>193</v>
      </c>
      <c r="S9" s="1033">
        <v>9.0</v>
      </c>
      <c r="T9" s="898">
        <v>12.0</v>
      </c>
      <c r="U9" s="905">
        <v>9.0</v>
      </c>
      <c r="V9" s="905">
        <v>9.0</v>
      </c>
      <c r="W9" s="971"/>
      <c r="X9" s="971">
        <v>9.0</v>
      </c>
      <c r="Y9" s="905">
        <v>9.0</v>
      </c>
      <c r="Z9" s="905">
        <v>9.0</v>
      </c>
      <c r="AA9" s="905">
        <v>9.0</v>
      </c>
      <c r="AB9" s="905">
        <v>9.0</v>
      </c>
      <c r="AC9" s="898">
        <v>12.0</v>
      </c>
      <c r="AD9" s="971"/>
      <c r="AE9" s="971"/>
      <c r="AF9" s="898">
        <v>12.0</v>
      </c>
      <c r="AG9" s="905">
        <v>9.0</v>
      </c>
      <c r="AH9" s="905">
        <v>9.0</v>
      </c>
      <c r="AI9" s="905"/>
      <c r="AJ9" s="404">
        <f t="shared" si="1"/>
        <v>23</v>
      </c>
      <c r="AK9" s="1030">
        <v>1.0</v>
      </c>
    </row>
    <row r="10" ht="15.0" customHeight="1">
      <c r="A10" s="19">
        <v>8.0</v>
      </c>
      <c r="B10" s="1042" t="s">
        <v>973</v>
      </c>
      <c r="C10" s="32"/>
      <c r="D10" s="863" t="s">
        <v>792</v>
      </c>
      <c r="E10" s="898">
        <v>12.0</v>
      </c>
      <c r="F10" s="905">
        <v>9.0</v>
      </c>
      <c r="G10" s="905">
        <v>9.0</v>
      </c>
      <c r="H10" s="905">
        <v>9.0</v>
      </c>
      <c r="I10" s="971"/>
      <c r="J10" s="971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88"/>
      <c r="Y10" s="905"/>
      <c r="Z10" s="905">
        <v>9.0</v>
      </c>
      <c r="AA10" s="905">
        <v>9.0</v>
      </c>
      <c r="AB10" s="898">
        <v>12.0</v>
      </c>
      <c r="AC10" s="905">
        <v>9.0</v>
      </c>
      <c r="AD10" s="971"/>
      <c r="AE10" s="971">
        <v>9.0</v>
      </c>
      <c r="AF10" s="905">
        <v>9.0</v>
      </c>
      <c r="AG10" s="898">
        <v>12.0</v>
      </c>
      <c r="AH10" s="905">
        <v>9.0</v>
      </c>
      <c r="AI10" s="905"/>
      <c r="AJ10" s="404">
        <f t="shared" si="1"/>
        <v>12</v>
      </c>
      <c r="AK10" s="1030">
        <v>1.0</v>
      </c>
    </row>
    <row r="11" ht="14.25" customHeight="1">
      <c r="A11" s="19">
        <v>9.0</v>
      </c>
      <c r="B11" s="1148" t="s">
        <v>23</v>
      </c>
      <c r="C11" s="32"/>
      <c r="D11" s="863" t="s">
        <v>792</v>
      </c>
      <c r="E11" s="978"/>
      <c r="F11" s="978"/>
      <c r="G11" s="978"/>
      <c r="H11" s="978"/>
      <c r="I11" s="978"/>
      <c r="J11" s="978"/>
      <c r="K11" s="978"/>
      <c r="L11" s="978"/>
      <c r="M11" s="978"/>
      <c r="N11" s="978"/>
      <c r="O11" s="978"/>
      <c r="P11" s="978"/>
      <c r="Q11" s="978"/>
      <c r="R11" s="905">
        <v>9.0</v>
      </c>
      <c r="S11" s="905">
        <v>9.0</v>
      </c>
      <c r="T11" s="905">
        <v>9.0</v>
      </c>
      <c r="U11" s="898">
        <v>12.0</v>
      </c>
      <c r="V11" s="905">
        <v>9.0</v>
      </c>
      <c r="W11" s="898">
        <v>12.0</v>
      </c>
      <c r="X11" s="971"/>
      <c r="Y11" s="905">
        <v>9.0</v>
      </c>
      <c r="Z11" s="905">
        <v>9.0</v>
      </c>
      <c r="AA11" s="898">
        <v>12.0</v>
      </c>
      <c r="AB11" s="905">
        <v>9.0</v>
      </c>
      <c r="AC11" s="905"/>
      <c r="AD11" s="971"/>
      <c r="AE11" s="971"/>
      <c r="AF11" s="898" t="s">
        <v>193</v>
      </c>
      <c r="AG11" s="905">
        <v>9.0</v>
      </c>
      <c r="AH11" s="898" t="s">
        <v>193</v>
      </c>
      <c r="AI11" s="905"/>
      <c r="AJ11" s="404">
        <f t="shared" si="1"/>
        <v>11</v>
      </c>
      <c r="AK11" s="1030">
        <v>1.0</v>
      </c>
    </row>
    <row r="12" ht="15.0" customHeight="1">
      <c r="A12" s="19">
        <v>10.0</v>
      </c>
      <c r="B12" s="1148" t="s">
        <v>828</v>
      </c>
      <c r="C12" s="32"/>
      <c r="D12" s="930" t="s">
        <v>792</v>
      </c>
      <c r="E12" s="905">
        <v>9.0</v>
      </c>
      <c r="F12" s="905">
        <v>9.0</v>
      </c>
      <c r="G12" s="905">
        <v>9.0</v>
      </c>
      <c r="H12" s="898">
        <v>12.0</v>
      </c>
      <c r="I12" s="971">
        <v>9.0</v>
      </c>
      <c r="J12" s="981"/>
      <c r="K12" s="905">
        <v>9.0</v>
      </c>
      <c r="L12" s="1124"/>
      <c r="M12" s="1125"/>
      <c r="N12" s="1124"/>
      <c r="O12" s="1124"/>
      <c r="P12" s="1124"/>
      <c r="Q12" s="1125"/>
      <c r="R12" s="1124"/>
      <c r="S12" s="1124"/>
      <c r="T12" s="1124"/>
      <c r="U12" s="1124"/>
      <c r="V12" s="1125"/>
      <c r="W12" s="1124"/>
      <c r="X12" s="1125"/>
      <c r="Y12" s="1124"/>
      <c r="Z12" s="1125"/>
      <c r="AA12" s="1124"/>
      <c r="AB12" s="1124"/>
      <c r="AC12" s="1124"/>
      <c r="AD12" s="1124"/>
      <c r="AE12" s="1125"/>
      <c r="AF12" s="1124"/>
      <c r="AG12" s="1124"/>
      <c r="AH12" s="1124"/>
      <c r="AI12" s="905"/>
      <c r="AJ12" s="404">
        <f t="shared" si="1"/>
        <v>6</v>
      </c>
      <c r="AK12" s="1030">
        <v>1.0</v>
      </c>
    </row>
    <row r="13" ht="15.0" customHeight="1">
      <c r="A13" s="19">
        <v>11.0</v>
      </c>
      <c r="B13" s="1042" t="s">
        <v>991</v>
      </c>
      <c r="C13" s="32"/>
      <c r="D13" s="863" t="s">
        <v>792</v>
      </c>
      <c r="E13" s="905">
        <v>9.0</v>
      </c>
      <c r="F13" s="905">
        <v>9.0</v>
      </c>
      <c r="G13" s="898">
        <v>12.0</v>
      </c>
      <c r="H13" s="905"/>
      <c r="I13" s="971"/>
      <c r="J13" s="971">
        <v>9.0</v>
      </c>
      <c r="K13" s="905">
        <v>9.0</v>
      </c>
      <c r="L13" s="905">
        <v>9.0</v>
      </c>
      <c r="M13" s="905">
        <v>9.0</v>
      </c>
      <c r="N13" s="898">
        <v>12.0</v>
      </c>
      <c r="O13" s="905">
        <v>9.0</v>
      </c>
      <c r="P13" s="981"/>
      <c r="Q13" s="971"/>
      <c r="R13" s="905">
        <v>9.0</v>
      </c>
      <c r="S13" s="898">
        <v>12.0</v>
      </c>
      <c r="T13" s="905">
        <v>9.0</v>
      </c>
      <c r="U13" s="905">
        <v>9.0</v>
      </c>
      <c r="V13" s="905">
        <v>9.0</v>
      </c>
      <c r="W13" s="898">
        <v>12.0</v>
      </c>
      <c r="X13" s="971"/>
      <c r="Y13" s="898">
        <v>12.0</v>
      </c>
      <c r="Z13" s="905">
        <v>9.0</v>
      </c>
      <c r="AA13" s="905"/>
      <c r="AB13" s="905">
        <v>9.0</v>
      </c>
      <c r="AC13" s="905">
        <v>9.0</v>
      </c>
      <c r="AD13" s="981"/>
      <c r="AE13" s="971"/>
      <c r="AF13" s="898">
        <v>12.0</v>
      </c>
      <c r="AG13" s="905">
        <v>9.0</v>
      </c>
      <c r="AH13" s="905">
        <v>9.0</v>
      </c>
      <c r="AI13" s="905"/>
      <c r="AJ13" s="404">
        <f t="shared" si="1"/>
        <v>22</v>
      </c>
      <c r="AK13" s="1030">
        <v>1.0</v>
      </c>
    </row>
    <row r="14" ht="15.0" customHeight="1">
      <c r="A14" s="19">
        <v>12.0</v>
      </c>
      <c r="B14" s="1148" t="s">
        <v>278</v>
      </c>
      <c r="C14" s="32"/>
      <c r="D14" s="863" t="s">
        <v>792</v>
      </c>
      <c r="E14" s="905">
        <v>9.0</v>
      </c>
      <c r="F14" s="898">
        <v>12.0</v>
      </c>
      <c r="G14" s="905">
        <v>9.0</v>
      </c>
      <c r="H14" s="905">
        <v>9.0</v>
      </c>
      <c r="I14" s="971"/>
      <c r="J14" s="971"/>
      <c r="K14" s="905">
        <v>9.0</v>
      </c>
      <c r="L14" s="905">
        <v>9.0</v>
      </c>
      <c r="M14" s="905">
        <v>9.0</v>
      </c>
      <c r="N14" s="905"/>
      <c r="O14" s="898">
        <v>12.0</v>
      </c>
      <c r="P14" s="971"/>
      <c r="Q14" s="898">
        <v>12.0</v>
      </c>
      <c r="R14" s="905">
        <v>9.0</v>
      </c>
      <c r="S14" s="905">
        <v>9.0</v>
      </c>
      <c r="T14" s="898">
        <v>12.0</v>
      </c>
      <c r="U14" s="905">
        <v>9.0</v>
      </c>
      <c r="V14" s="905">
        <v>9.0</v>
      </c>
      <c r="W14" s="971"/>
      <c r="X14" s="971"/>
      <c r="Y14" s="978"/>
      <c r="Z14" s="978"/>
      <c r="AA14" s="978"/>
      <c r="AB14" s="978"/>
      <c r="AC14" s="978"/>
      <c r="AD14" s="978"/>
      <c r="AE14" s="978"/>
      <c r="AF14" s="978"/>
      <c r="AG14" s="978"/>
      <c r="AH14" s="978"/>
      <c r="AI14" s="978"/>
      <c r="AJ14" s="404">
        <f t="shared" si="1"/>
        <v>14</v>
      </c>
      <c r="AK14" s="1030">
        <v>1.0</v>
      </c>
    </row>
    <row r="15" ht="15.0" customHeight="1">
      <c r="A15" s="19">
        <v>13.0</v>
      </c>
      <c r="B15" s="1148" t="s">
        <v>200</v>
      </c>
      <c r="C15" s="32"/>
      <c r="D15" s="863" t="s">
        <v>792</v>
      </c>
      <c r="E15" s="905">
        <v>9.0</v>
      </c>
      <c r="F15" s="905">
        <v>9.0</v>
      </c>
      <c r="G15" s="905">
        <v>9.0</v>
      </c>
      <c r="H15" s="905">
        <v>9.0</v>
      </c>
      <c r="I15" s="971"/>
      <c r="J15" s="971"/>
      <c r="K15" s="898">
        <v>12.0</v>
      </c>
      <c r="L15" s="905">
        <v>9.0</v>
      </c>
      <c r="M15" s="905">
        <v>9.0</v>
      </c>
      <c r="N15" s="905">
        <v>9.0</v>
      </c>
      <c r="O15" s="905">
        <v>9.0</v>
      </c>
      <c r="P15" s="971"/>
      <c r="Q15" s="898">
        <v>12.0</v>
      </c>
      <c r="R15" s="905">
        <v>9.0</v>
      </c>
      <c r="S15" s="905"/>
      <c r="T15" s="905">
        <v>9.0</v>
      </c>
      <c r="U15" s="898">
        <v>12.0</v>
      </c>
      <c r="V15" s="905">
        <v>9.0</v>
      </c>
      <c r="W15" s="971"/>
      <c r="X15" s="971"/>
      <c r="Y15" s="905">
        <v>9.0</v>
      </c>
      <c r="Z15" s="898">
        <v>12.0</v>
      </c>
      <c r="AA15" s="905">
        <v>9.0</v>
      </c>
      <c r="AB15" s="905">
        <v>9.0</v>
      </c>
      <c r="AC15" s="898">
        <v>12.0</v>
      </c>
      <c r="AD15" s="971">
        <v>9.0</v>
      </c>
      <c r="AE15" s="971"/>
      <c r="AF15" s="905"/>
      <c r="AG15" s="898">
        <v>12.0</v>
      </c>
      <c r="AH15" s="905">
        <v>9.0</v>
      </c>
      <c r="AI15" s="905"/>
      <c r="AJ15" s="404">
        <f t="shared" si="1"/>
        <v>22</v>
      </c>
      <c r="AK15" s="1030">
        <v>1.0</v>
      </c>
    </row>
    <row r="16" ht="15.0" customHeight="1">
      <c r="A16" s="19">
        <v>14.0</v>
      </c>
      <c r="B16" s="1148" t="s">
        <v>841</v>
      </c>
      <c r="C16" s="32"/>
      <c r="D16" s="863" t="s">
        <v>792</v>
      </c>
      <c r="E16" s="905">
        <v>9.0</v>
      </c>
      <c r="F16" s="905">
        <v>9.0</v>
      </c>
      <c r="G16" s="905">
        <v>9.0</v>
      </c>
      <c r="H16" s="905">
        <v>9.0</v>
      </c>
      <c r="I16" s="971"/>
      <c r="J16" s="971"/>
      <c r="K16" s="905">
        <v>9.0</v>
      </c>
      <c r="L16" s="898">
        <v>12.0</v>
      </c>
      <c r="M16" s="905"/>
      <c r="N16" s="905">
        <v>9.0</v>
      </c>
      <c r="O16" s="905">
        <v>9.0</v>
      </c>
      <c r="P16" s="971"/>
      <c r="Q16" s="898">
        <v>12.0</v>
      </c>
      <c r="R16" s="905">
        <v>9.0</v>
      </c>
      <c r="S16" s="905">
        <v>9.0</v>
      </c>
      <c r="T16" s="905">
        <v>9.0</v>
      </c>
      <c r="U16" s="905">
        <v>9.0</v>
      </c>
      <c r="V16" s="898">
        <v>12.0</v>
      </c>
      <c r="W16" s="971"/>
      <c r="X16" s="971"/>
      <c r="Y16" s="905">
        <v>9.0</v>
      </c>
      <c r="Z16" s="905">
        <v>9.0</v>
      </c>
      <c r="AA16" s="905">
        <v>9.0</v>
      </c>
      <c r="AB16" s="898">
        <v>12.0</v>
      </c>
      <c r="AC16" s="905">
        <v>9.0</v>
      </c>
      <c r="AD16" s="971">
        <v>9.0</v>
      </c>
      <c r="AE16" s="971"/>
      <c r="AF16" s="978"/>
      <c r="AG16" s="978"/>
      <c r="AH16" s="988"/>
      <c r="AI16" s="905"/>
      <c r="AJ16" s="404">
        <f t="shared" si="1"/>
        <v>20</v>
      </c>
      <c r="AK16" s="1030">
        <v>1.0</v>
      </c>
    </row>
    <row r="17" ht="15.0" customHeight="1">
      <c r="A17" s="19">
        <v>15.0</v>
      </c>
      <c r="B17" s="1148" t="s">
        <v>27</v>
      </c>
      <c r="C17" s="32"/>
      <c r="D17" s="863" t="s">
        <v>792</v>
      </c>
      <c r="E17" s="905">
        <v>9.0</v>
      </c>
      <c r="F17" s="905">
        <v>9.0</v>
      </c>
      <c r="G17" s="905">
        <v>9.0</v>
      </c>
      <c r="H17" s="905">
        <v>9.0</v>
      </c>
      <c r="I17" s="971"/>
      <c r="J17" s="898">
        <v>12.0</v>
      </c>
      <c r="K17" s="905">
        <v>9.0</v>
      </c>
      <c r="L17" s="905"/>
      <c r="M17" s="898">
        <v>12.0</v>
      </c>
      <c r="N17" s="905">
        <v>9.0</v>
      </c>
      <c r="O17" s="905">
        <v>9.0</v>
      </c>
      <c r="P17" s="971"/>
      <c r="Q17" s="971"/>
      <c r="R17" s="898">
        <v>12.0</v>
      </c>
      <c r="S17" s="905">
        <v>9.0</v>
      </c>
      <c r="T17" s="905">
        <v>9.0</v>
      </c>
      <c r="U17" s="905">
        <v>9.0</v>
      </c>
      <c r="V17" s="905"/>
      <c r="W17" s="971"/>
      <c r="X17" s="971">
        <v>9.0</v>
      </c>
      <c r="Y17" s="905">
        <v>9.0</v>
      </c>
      <c r="Z17" s="905">
        <v>9.0</v>
      </c>
      <c r="AA17" s="898">
        <v>12.0</v>
      </c>
      <c r="AB17" s="905">
        <v>9.0</v>
      </c>
      <c r="AC17" s="905">
        <v>9.0</v>
      </c>
      <c r="AD17" s="971"/>
      <c r="AE17" s="971"/>
      <c r="AF17" s="898">
        <v>12.0</v>
      </c>
      <c r="AG17" s="905">
        <v>9.0</v>
      </c>
      <c r="AH17" s="905">
        <v>9.0</v>
      </c>
      <c r="AI17" s="905"/>
      <c r="AJ17" s="404">
        <f t="shared" si="1"/>
        <v>22</v>
      </c>
      <c r="AK17" s="1030">
        <v>1.0</v>
      </c>
    </row>
    <row r="18" ht="15.0" customHeight="1">
      <c r="A18" s="19">
        <v>16.0</v>
      </c>
      <c r="B18" s="1148" t="s">
        <v>28</v>
      </c>
      <c r="C18" s="32"/>
      <c r="D18" s="863" t="s">
        <v>792</v>
      </c>
      <c r="E18" s="905">
        <v>9.0</v>
      </c>
      <c r="F18" s="905">
        <v>9.0</v>
      </c>
      <c r="G18" s="905">
        <v>9.0</v>
      </c>
      <c r="H18" s="898">
        <v>12.0</v>
      </c>
      <c r="I18" s="981"/>
      <c r="J18" s="971"/>
      <c r="K18" s="905">
        <v>9.0</v>
      </c>
      <c r="L18" s="905">
        <v>9.0</v>
      </c>
      <c r="M18" s="905">
        <v>9.0</v>
      </c>
      <c r="N18" s="898">
        <v>12.0</v>
      </c>
      <c r="O18" s="905">
        <v>9.0</v>
      </c>
      <c r="P18" s="898">
        <v>12.0</v>
      </c>
      <c r="Q18" s="971"/>
      <c r="R18" s="905"/>
      <c r="S18" s="898">
        <v>12.0</v>
      </c>
      <c r="T18" s="905">
        <v>9.0</v>
      </c>
      <c r="U18" s="905">
        <v>9.0</v>
      </c>
      <c r="V18" s="971"/>
      <c r="W18" s="981"/>
      <c r="X18" s="971"/>
      <c r="Y18" s="905">
        <v>9.0</v>
      </c>
      <c r="Z18" s="905">
        <v>9.0</v>
      </c>
      <c r="AA18" s="905">
        <v>9.0</v>
      </c>
      <c r="AB18" s="905">
        <v>9.0</v>
      </c>
      <c r="AC18" s="898">
        <v>12.0</v>
      </c>
      <c r="AD18" s="971"/>
      <c r="AE18" s="971">
        <v>9.0</v>
      </c>
      <c r="AF18" s="905">
        <v>9.0</v>
      </c>
      <c r="AG18" s="905">
        <v>9.0</v>
      </c>
      <c r="AH18" s="905">
        <v>9.0</v>
      </c>
      <c r="AI18" s="905"/>
      <c r="AJ18" s="404">
        <f t="shared" si="1"/>
        <v>22</v>
      </c>
      <c r="AK18" s="1030">
        <v>1.0</v>
      </c>
    </row>
    <row r="19" ht="15.0" customHeight="1">
      <c r="A19" s="19">
        <v>17.0</v>
      </c>
      <c r="B19" s="1148" t="s">
        <v>312</v>
      </c>
      <c r="C19" s="32"/>
      <c r="D19" s="863" t="s">
        <v>792</v>
      </c>
      <c r="E19" s="905"/>
      <c r="F19" s="905">
        <v>9.0</v>
      </c>
      <c r="G19" s="898">
        <v>12.0</v>
      </c>
      <c r="H19" s="971"/>
      <c r="I19" s="971"/>
      <c r="J19" s="971"/>
      <c r="K19" s="905">
        <v>9.0</v>
      </c>
      <c r="L19" s="905">
        <v>9.0</v>
      </c>
      <c r="M19" s="905">
        <v>9.0</v>
      </c>
      <c r="N19" s="905">
        <v>9.0</v>
      </c>
      <c r="O19" s="898">
        <v>12.0</v>
      </c>
      <c r="P19" s="971">
        <v>9.0</v>
      </c>
      <c r="Q19" s="971"/>
      <c r="R19" s="905">
        <v>9.0</v>
      </c>
      <c r="S19" s="905">
        <v>9.0</v>
      </c>
      <c r="T19" s="898">
        <v>12.0</v>
      </c>
      <c r="U19" s="905">
        <v>9.0</v>
      </c>
      <c r="V19" s="905">
        <v>9.0</v>
      </c>
      <c r="W19" s="971">
        <v>9.0</v>
      </c>
      <c r="X19" s="971"/>
      <c r="Y19" s="898">
        <v>12.0</v>
      </c>
      <c r="Z19" s="905">
        <v>9.0</v>
      </c>
      <c r="AA19" s="905">
        <v>9.0</v>
      </c>
      <c r="AB19" s="905">
        <v>9.0</v>
      </c>
      <c r="AC19" s="905">
        <v>9.0</v>
      </c>
      <c r="AD19" s="898">
        <v>12.0</v>
      </c>
      <c r="AE19" s="971"/>
      <c r="AF19" s="898">
        <v>12.0</v>
      </c>
      <c r="AG19" s="905"/>
      <c r="AH19" s="905">
        <v>9.0</v>
      </c>
      <c r="AI19" s="905"/>
      <c r="AJ19" s="404">
        <f t="shared" si="1"/>
        <v>22</v>
      </c>
      <c r="AK19" s="1030">
        <v>1.0</v>
      </c>
    </row>
    <row r="20" ht="15.0" customHeight="1">
      <c r="A20" s="19">
        <v>18.0</v>
      </c>
      <c r="B20" s="1148" t="s">
        <v>124</v>
      </c>
      <c r="C20" s="32"/>
      <c r="D20" s="863" t="s">
        <v>792</v>
      </c>
      <c r="E20" s="905">
        <v>9.0</v>
      </c>
      <c r="F20" s="898">
        <v>12.0</v>
      </c>
      <c r="G20" s="905">
        <v>9.0</v>
      </c>
      <c r="H20" s="905">
        <v>9.0</v>
      </c>
      <c r="I20" s="898">
        <v>12.0</v>
      </c>
      <c r="J20" s="971"/>
      <c r="K20" s="898">
        <v>12.0</v>
      </c>
      <c r="L20" s="905">
        <v>9.0</v>
      </c>
      <c r="M20" s="905">
        <v>9.0</v>
      </c>
      <c r="N20" s="905">
        <v>9.0</v>
      </c>
      <c r="O20" s="905">
        <v>9.0</v>
      </c>
      <c r="P20" s="898">
        <v>12.0</v>
      </c>
      <c r="Q20" s="971"/>
      <c r="R20" s="905">
        <v>9.0</v>
      </c>
      <c r="S20" s="905"/>
      <c r="T20" s="905">
        <v>9.0</v>
      </c>
      <c r="U20" s="898">
        <v>12.0</v>
      </c>
      <c r="V20" s="905">
        <v>9.0</v>
      </c>
      <c r="W20" s="971"/>
      <c r="X20" s="1033">
        <v>9.0</v>
      </c>
      <c r="Y20" s="905">
        <v>9.0</v>
      </c>
      <c r="Z20" s="905">
        <v>9.0</v>
      </c>
      <c r="AA20" s="905">
        <v>9.0</v>
      </c>
      <c r="AB20" s="898">
        <v>12.0</v>
      </c>
      <c r="AC20" s="971"/>
      <c r="AD20" s="971"/>
      <c r="AE20" s="971"/>
      <c r="AF20" s="905">
        <v>9.0</v>
      </c>
      <c r="AG20" s="898">
        <v>12.0</v>
      </c>
      <c r="AH20" s="905">
        <v>9.0</v>
      </c>
      <c r="AI20" s="905"/>
      <c r="AJ20" s="404">
        <f t="shared" si="1"/>
        <v>23</v>
      </c>
      <c r="AK20" s="1030">
        <v>1.0</v>
      </c>
    </row>
    <row r="21" ht="15.0" customHeight="1">
      <c r="A21" s="19">
        <v>19.0</v>
      </c>
      <c r="B21" s="1148" t="s">
        <v>32</v>
      </c>
      <c r="C21" s="32"/>
      <c r="D21" s="863" t="s">
        <v>792</v>
      </c>
      <c r="E21" s="898">
        <v>12.0</v>
      </c>
      <c r="F21" s="905"/>
      <c r="G21" s="905">
        <v>9.0</v>
      </c>
      <c r="H21" s="905">
        <v>9.0</v>
      </c>
      <c r="I21" s="971"/>
      <c r="J21" s="898">
        <v>12.0</v>
      </c>
      <c r="K21" s="905">
        <v>9.0</v>
      </c>
      <c r="L21" s="898">
        <v>12.0</v>
      </c>
      <c r="M21" s="905">
        <v>9.0</v>
      </c>
      <c r="N21" s="905">
        <v>9.0</v>
      </c>
      <c r="O21" s="905">
        <v>9.0</v>
      </c>
      <c r="P21" s="971"/>
      <c r="Q21" s="971"/>
      <c r="R21" s="905">
        <v>9.0</v>
      </c>
      <c r="S21" s="905">
        <v>9.0</v>
      </c>
      <c r="T21" s="905">
        <v>9.0</v>
      </c>
      <c r="U21" s="905">
        <v>9.0</v>
      </c>
      <c r="V21" s="898">
        <v>12.0</v>
      </c>
      <c r="W21" s="971">
        <v>9.0</v>
      </c>
      <c r="X21" s="971"/>
      <c r="Y21" s="905">
        <v>9.0</v>
      </c>
      <c r="Z21" s="905"/>
      <c r="AA21" s="898">
        <v>12.0</v>
      </c>
      <c r="AB21" s="905">
        <v>9.0</v>
      </c>
      <c r="AC21" s="905">
        <v>9.0</v>
      </c>
      <c r="AD21" s="971"/>
      <c r="AE21" s="971"/>
      <c r="AF21" s="905">
        <v>9.0</v>
      </c>
      <c r="AG21" s="905">
        <v>9.0</v>
      </c>
      <c r="AH21" s="898">
        <v>12.0</v>
      </c>
      <c r="AI21" s="905"/>
      <c r="AJ21" s="404">
        <f t="shared" si="1"/>
        <v>22</v>
      </c>
      <c r="AK21" s="1030">
        <v>1.0</v>
      </c>
    </row>
    <row r="22" ht="15.0" customHeight="1">
      <c r="A22" s="19">
        <v>20.0</v>
      </c>
      <c r="B22" s="1042" t="s">
        <v>992</v>
      </c>
      <c r="C22" s="32"/>
      <c r="D22" s="863" t="s">
        <v>792</v>
      </c>
      <c r="E22" s="905">
        <v>9.0</v>
      </c>
      <c r="F22" s="905">
        <v>9.0</v>
      </c>
      <c r="G22" s="905">
        <v>9.0</v>
      </c>
      <c r="H22" s="898">
        <v>12.0</v>
      </c>
      <c r="I22" s="971">
        <v>9.0</v>
      </c>
      <c r="J22" s="971"/>
      <c r="K22" s="905"/>
      <c r="L22" s="905">
        <v>9.0</v>
      </c>
      <c r="M22" s="898">
        <v>12.0</v>
      </c>
      <c r="N22" s="905">
        <v>9.0</v>
      </c>
      <c r="O22" s="905">
        <v>9.0</v>
      </c>
      <c r="P22" s="971"/>
      <c r="Q22" s="971"/>
      <c r="R22" s="898">
        <v>12.0</v>
      </c>
      <c r="S22" s="905">
        <v>9.0</v>
      </c>
      <c r="T22" s="905"/>
      <c r="U22" s="905">
        <v>9.0</v>
      </c>
      <c r="V22" s="905">
        <v>9.0</v>
      </c>
      <c r="W22" s="971"/>
      <c r="X22" s="898">
        <v>12.0</v>
      </c>
      <c r="Y22" s="905">
        <v>9.0</v>
      </c>
      <c r="Z22" s="898">
        <v>12.0</v>
      </c>
      <c r="AA22" s="905">
        <v>9.0</v>
      </c>
      <c r="AB22" s="898" t="s">
        <v>193</v>
      </c>
      <c r="AC22" s="905">
        <v>9.0</v>
      </c>
      <c r="AD22" s="971"/>
      <c r="AE22" s="971"/>
      <c r="AF22" s="905">
        <v>9.0</v>
      </c>
      <c r="AG22" s="905">
        <v>9.0</v>
      </c>
      <c r="AH22" s="905">
        <v>9.0</v>
      </c>
      <c r="AI22" s="905"/>
      <c r="AJ22" s="404">
        <f t="shared" si="1"/>
        <v>21</v>
      </c>
      <c r="AK22" s="1030">
        <v>1.0</v>
      </c>
    </row>
    <row r="23" ht="15.0" customHeight="1">
      <c r="A23" s="19">
        <v>21.0</v>
      </c>
      <c r="B23" s="1148" t="s">
        <v>33</v>
      </c>
      <c r="C23" s="32"/>
      <c r="D23" s="863" t="s">
        <v>792</v>
      </c>
      <c r="E23" s="905">
        <v>9.0</v>
      </c>
      <c r="F23" s="905">
        <v>9.0</v>
      </c>
      <c r="G23" s="905">
        <v>9.0</v>
      </c>
      <c r="H23" s="905">
        <v>9.0</v>
      </c>
      <c r="I23" s="971"/>
      <c r="J23" s="971">
        <v>9.0</v>
      </c>
      <c r="K23" s="905">
        <v>9.0</v>
      </c>
      <c r="L23" s="905">
        <v>9.0</v>
      </c>
      <c r="M23" s="905">
        <v>9.0</v>
      </c>
      <c r="N23" s="898">
        <v>12.0</v>
      </c>
      <c r="O23" s="971"/>
      <c r="P23" s="971"/>
      <c r="Q23" s="981"/>
      <c r="R23" s="978"/>
      <c r="S23" s="978"/>
      <c r="T23" s="978"/>
      <c r="U23" s="978"/>
      <c r="V23" s="978"/>
      <c r="W23" s="988"/>
      <c r="X23" s="988"/>
      <c r="Y23" s="978"/>
      <c r="Z23" s="978"/>
      <c r="AA23" s="978"/>
      <c r="AB23" s="978"/>
      <c r="AC23" s="978"/>
      <c r="AD23" s="978"/>
      <c r="AE23" s="988"/>
      <c r="AF23" s="898">
        <v>12.0</v>
      </c>
      <c r="AG23" s="905">
        <v>9.0</v>
      </c>
      <c r="AH23" s="905">
        <v>9.0</v>
      </c>
      <c r="AI23" s="905"/>
      <c r="AJ23" s="404">
        <f t="shared" si="1"/>
        <v>12</v>
      </c>
      <c r="AK23" s="1030">
        <v>1.0</v>
      </c>
    </row>
    <row r="24" ht="15.0" customHeight="1">
      <c r="A24" s="19">
        <v>22.0</v>
      </c>
      <c r="B24" s="1148" t="s">
        <v>886</v>
      </c>
      <c r="C24" s="32"/>
      <c r="D24" s="863" t="s">
        <v>792</v>
      </c>
      <c r="E24" s="905">
        <v>9.0</v>
      </c>
      <c r="F24" s="905">
        <v>9.0</v>
      </c>
      <c r="G24" s="905" t="s">
        <v>193</v>
      </c>
      <c r="H24" s="905">
        <v>9.0</v>
      </c>
      <c r="I24" s="981"/>
      <c r="J24" s="971"/>
      <c r="K24" s="905">
        <v>9.0</v>
      </c>
      <c r="L24" s="905"/>
      <c r="M24" s="905"/>
      <c r="N24" s="905"/>
      <c r="O24" s="898">
        <v>12.0</v>
      </c>
      <c r="P24" s="971">
        <v>9.0</v>
      </c>
      <c r="Q24" s="971"/>
      <c r="R24" s="905">
        <v>9.0</v>
      </c>
      <c r="S24" s="898">
        <v>12.0</v>
      </c>
      <c r="T24" s="905" t="s">
        <v>193</v>
      </c>
      <c r="U24" s="905" t="s">
        <v>193</v>
      </c>
      <c r="V24" s="1274">
        <v>9.0</v>
      </c>
      <c r="W24" s="981"/>
      <c r="X24" s="981"/>
      <c r="Y24" s="1274">
        <v>9.0</v>
      </c>
      <c r="Z24" s="1274">
        <v>9.0</v>
      </c>
      <c r="AA24" s="1274">
        <v>9.0</v>
      </c>
      <c r="AB24" s="1274">
        <v>9.0</v>
      </c>
      <c r="AC24" s="1274">
        <v>9.0</v>
      </c>
      <c r="AD24" s="971"/>
      <c r="AE24" s="971"/>
      <c r="AF24" s="1274">
        <v>9.0</v>
      </c>
      <c r="AG24" s="1274">
        <v>9.0</v>
      </c>
      <c r="AH24" s="1274">
        <v>9.0</v>
      </c>
      <c r="AI24" s="905"/>
      <c r="AJ24" s="404">
        <f t="shared" si="1"/>
        <v>17</v>
      </c>
      <c r="AK24" s="1030">
        <v>1.0</v>
      </c>
    </row>
    <row r="25" ht="15.0" customHeight="1">
      <c r="A25" s="19">
        <v>23.0</v>
      </c>
      <c r="B25" s="1148" t="s">
        <v>165</v>
      </c>
      <c r="C25" s="32"/>
      <c r="D25" s="863" t="s">
        <v>792</v>
      </c>
      <c r="E25" s="898">
        <v>12.0</v>
      </c>
      <c r="F25" s="905">
        <v>9.0</v>
      </c>
      <c r="G25" s="905">
        <v>9.0</v>
      </c>
      <c r="H25" s="905">
        <v>9.0</v>
      </c>
      <c r="I25" s="898">
        <v>12.0</v>
      </c>
      <c r="J25" s="971"/>
      <c r="K25" s="905">
        <v>9.0</v>
      </c>
      <c r="L25" s="905">
        <v>9.0</v>
      </c>
      <c r="M25" s="905"/>
      <c r="N25" s="898">
        <v>12.0</v>
      </c>
      <c r="O25" s="905">
        <v>9.0</v>
      </c>
      <c r="P25" s="971"/>
      <c r="Q25" s="971"/>
      <c r="R25" s="898">
        <v>12.0</v>
      </c>
      <c r="S25" s="905">
        <v>9.0</v>
      </c>
      <c r="T25" s="905">
        <v>9.0</v>
      </c>
      <c r="U25" s="905">
        <v>9.0</v>
      </c>
      <c r="V25" s="905">
        <v>9.0</v>
      </c>
      <c r="W25" s="971">
        <v>9.0</v>
      </c>
      <c r="X25" s="971"/>
      <c r="Y25" s="905"/>
      <c r="Z25" s="905">
        <v>9.0</v>
      </c>
      <c r="AA25" s="905">
        <v>9.0</v>
      </c>
      <c r="AB25" s="905">
        <v>9.0</v>
      </c>
      <c r="AC25" s="898">
        <v>12.0</v>
      </c>
      <c r="AD25" s="971"/>
      <c r="AE25" s="971"/>
      <c r="AF25" s="905">
        <v>9.0</v>
      </c>
      <c r="AG25" s="905">
        <v>9.0</v>
      </c>
      <c r="AH25" s="898">
        <v>12.0</v>
      </c>
      <c r="AI25" s="905"/>
      <c r="AJ25" s="404">
        <f t="shared" si="1"/>
        <v>22</v>
      </c>
      <c r="AK25" s="1030">
        <v>1.0</v>
      </c>
    </row>
    <row r="26" ht="14.25" customHeight="1">
      <c r="A26" s="19">
        <v>24.0</v>
      </c>
      <c r="B26" s="1148" t="s">
        <v>687</v>
      </c>
      <c r="C26" s="32"/>
      <c r="D26" s="863" t="s">
        <v>792</v>
      </c>
      <c r="E26" s="905">
        <v>9.0</v>
      </c>
      <c r="F26" s="905" t="s">
        <v>193</v>
      </c>
      <c r="G26" s="905">
        <v>9.0</v>
      </c>
      <c r="H26" s="905">
        <v>9.0</v>
      </c>
      <c r="I26" s="971"/>
      <c r="J26" s="971">
        <v>9.0</v>
      </c>
      <c r="K26" s="905"/>
      <c r="L26" s="905">
        <v>9.0</v>
      </c>
      <c r="M26" s="905">
        <v>9.0</v>
      </c>
      <c r="N26" s="905">
        <v>9.0</v>
      </c>
      <c r="O26" s="905">
        <v>9.0</v>
      </c>
      <c r="P26" s="971">
        <v>9.0</v>
      </c>
      <c r="Q26" s="971"/>
      <c r="R26" s="905">
        <v>9.0</v>
      </c>
      <c r="S26" s="905">
        <v>9.0</v>
      </c>
      <c r="T26" s="905">
        <v>9.0</v>
      </c>
      <c r="U26" s="905"/>
      <c r="V26" s="898">
        <v>12.0</v>
      </c>
      <c r="W26" s="981"/>
      <c r="X26" s="971"/>
      <c r="Y26" s="898">
        <v>12.0</v>
      </c>
      <c r="Z26" s="905">
        <v>9.0</v>
      </c>
      <c r="AA26" s="905">
        <v>9.0</v>
      </c>
      <c r="AB26" s="905">
        <v>9.0</v>
      </c>
      <c r="AC26" s="905"/>
      <c r="AD26" s="971"/>
      <c r="AE26" s="898">
        <v>12.0</v>
      </c>
      <c r="AF26" s="905">
        <v>9.0</v>
      </c>
      <c r="AG26" s="905">
        <v>9.0</v>
      </c>
      <c r="AH26" s="905">
        <v>9.0</v>
      </c>
      <c r="AI26" s="905"/>
      <c r="AJ26" s="404">
        <f t="shared" si="1"/>
        <v>21</v>
      </c>
      <c r="AK26" s="1030">
        <v>1.0</v>
      </c>
    </row>
    <row r="27" ht="15.0" customHeight="1">
      <c r="A27" s="19">
        <v>25.0</v>
      </c>
      <c r="B27" s="1148" t="s">
        <v>37</v>
      </c>
      <c r="C27" s="32"/>
      <c r="D27" s="863" t="s">
        <v>792</v>
      </c>
      <c r="E27" s="905">
        <v>9.0</v>
      </c>
      <c r="F27" s="905">
        <v>9.0</v>
      </c>
      <c r="G27" s="905">
        <v>9.0</v>
      </c>
      <c r="H27" s="971"/>
      <c r="I27" s="971"/>
      <c r="J27" s="971"/>
      <c r="K27" s="905">
        <v>9.0</v>
      </c>
      <c r="L27" s="898">
        <v>12.0</v>
      </c>
      <c r="M27" s="905">
        <v>9.0</v>
      </c>
      <c r="N27" s="905">
        <v>9.0</v>
      </c>
      <c r="O27" s="905">
        <v>9.0</v>
      </c>
      <c r="P27" s="971"/>
      <c r="Q27" s="971">
        <v>9.0</v>
      </c>
      <c r="R27" s="898">
        <v>12.0</v>
      </c>
      <c r="S27" s="905">
        <v>9.0</v>
      </c>
      <c r="T27" s="905">
        <v>9.0</v>
      </c>
      <c r="U27" s="905">
        <v>9.0</v>
      </c>
      <c r="V27" s="905">
        <v>9.0</v>
      </c>
      <c r="W27" s="971"/>
      <c r="X27" s="971"/>
      <c r="Y27" s="905">
        <v>9.0</v>
      </c>
      <c r="Z27" s="898">
        <v>12.0</v>
      </c>
      <c r="AA27" s="905">
        <v>9.0</v>
      </c>
      <c r="AB27" s="905">
        <v>9.0</v>
      </c>
      <c r="AC27" s="905">
        <v>9.0</v>
      </c>
      <c r="AD27" s="898">
        <v>12.0</v>
      </c>
      <c r="AE27" s="971"/>
      <c r="AF27" s="1045"/>
      <c r="AG27" s="905">
        <v>9.0</v>
      </c>
      <c r="AH27" s="1099"/>
      <c r="AI27" s="905"/>
      <c r="AJ27" s="404">
        <f t="shared" si="1"/>
        <v>21</v>
      </c>
      <c r="AK27" s="1030">
        <v>1.0</v>
      </c>
    </row>
    <row r="28" ht="15.0" customHeight="1">
      <c r="A28" s="19">
        <v>26.0</v>
      </c>
      <c r="B28" s="1489" t="s">
        <v>993</v>
      </c>
      <c r="C28" s="32"/>
      <c r="D28" s="863" t="s">
        <v>792</v>
      </c>
      <c r="E28" s="898">
        <v>12.0</v>
      </c>
      <c r="F28" s="905">
        <v>9.0</v>
      </c>
      <c r="G28" s="905">
        <v>9.0</v>
      </c>
      <c r="H28" s="905">
        <v>9.0</v>
      </c>
      <c r="I28" s="971"/>
      <c r="J28" s="971"/>
      <c r="K28" s="905">
        <v>9.0</v>
      </c>
      <c r="L28" s="905">
        <v>9.0</v>
      </c>
      <c r="M28" s="898">
        <v>12.0</v>
      </c>
      <c r="N28" s="905">
        <v>9.0</v>
      </c>
      <c r="O28" s="905">
        <v>9.0</v>
      </c>
      <c r="P28" s="971">
        <v>9.0</v>
      </c>
      <c r="Q28" s="971"/>
      <c r="R28" s="905"/>
      <c r="S28" s="905">
        <v>9.0</v>
      </c>
      <c r="T28" s="898">
        <v>12.0</v>
      </c>
      <c r="U28" s="898">
        <v>12.0</v>
      </c>
      <c r="V28" s="905">
        <v>9.0</v>
      </c>
      <c r="W28" s="971"/>
      <c r="X28" s="971"/>
      <c r="Y28" s="898">
        <v>12.0</v>
      </c>
      <c r="Z28" s="905">
        <v>9.0</v>
      </c>
      <c r="AA28" s="905">
        <v>9.0</v>
      </c>
      <c r="AB28" s="905"/>
      <c r="AC28" s="905">
        <v>9.0</v>
      </c>
      <c r="AD28" s="971"/>
      <c r="AE28" s="971">
        <v>9.0</v>
      </c>
      <c r="AF28" s="905">
        <v>9.0</v>
      </c>
      <c r="AG28" s="905">
        <v>9.0</v>
      </c>
      <c r="AH28" s="905">
        <v>9.0</v>
      </c>
      <c r="AI28" s="905"/>
      <c r="AJ28" s="404">
        <f t="shared" si="1"/>
        <v>22</v>
      </c>
      <c r="AK28" s="1030">
        <v>1.0</v>
      </c>
    </row>
    <row r="29" ht="15.75" customHeight="1">
      <c r="A29" s="19">
        <v>27.0</v>
      </c>
      <c r="B29" s="1489" t="s">
        <v>1002</v>
      </c>
      <c r="C29" s="32"/>
      <c r="D29" s="863" t="s">
        <v>792</v>
      </c>
      <c r="E29" s="905">
        <v>9.0</v>
      </c>
      <c r="F29" s="905">
        <v>9.0</v>
      </c>
      <c r="G29" s="905">
        <v>9.0</v>
      </c>
      <c r="H29" s="905">
        <v>9.0</v>
      </c>
      <c r="I29" s="971"/>
      <c r="J29" s="971"/>
      <c r="K29" s="905">
        <v>9.0</v>
      </c>
      <c r="L29" s="905">
        <v>9.0</v>
      </c>
      <c r="M29" s="905">
        <v>9.0</v>
      </c>
      <c r="N29" s="905">
        <v>9.0</v>
      </c>
      <c r="O29" s="898">
        <v>12.0</v>
      </c>
      <c r="P29" s="971"/>
      <c r="Q29" s="971">
        <v>9.0</v>
      </c>
      <c r="R29" s="905">
        <v>9.0</v>
      </c>
      <c r="S29" s="905">
        <v>9.0</v>
      </c>
      <c r="T29" s="905"/>
      <c r="U29" s="905">
        <v>9.0</v>
      </c>
      <c r="V29" s="905">
        <v>9.0</v>
      </c>
      <c r="W29" s="971"/>
      <c r="X29" s="898">
        <v>12.0</v>
      </c>
      <c r="Y29" s="905">
        <v>9.0</v>
      </c>
      <c r="Z29" s="905">
        <v>9.0</v>
      </c>
      <c r="AA29" s="898">
        <v>12.0</v>
      </c>
      <c r="AB29" s="905"/>
      <c r="AC29" s="898" t="s">
        <v>193</v>
      </c>
      <c r="AD29" s="971">
        <v>9.0</v>
      </c>
      <c r="AE29" s="971"/>
      <c r="AF29" s="905"/>
      <c r="AG29" s="905">
        <v>9.0</v>
      </c>
      <c r="AH29" s="905">
        <v>9.0</v>
      </c>
      <c r="AI29" s="905"/>
      <c r="AJ29" s="404">
        <f t="shared" si="1"/>
        <v>21</v>
      </c>
      <c r="AK29" s="1030">
        <v>1.0</v>
      </c>
    </row>
    <row r="30" ht="15.75" customHeight="1">
      <c r="A30" s="19">
        <v>28.0</v>
      </c>
      <c r="B30" s="1489" t="s">
        <v>1003</v>
      </c>
      <c r="C30" s="32"/>
      <c r="D30" s="863" t="s">
        <v>792</v>
      </c>
      <c r="E30" s="905">
        <v>9.0</v>
      </c>
      <c r="F30" s="905">
        <v>9.0</v>
      </c>
      <c r="G30" s="905">
        <v>9.0</v>
      </c>
      <c r="H30" s="905">
        <v>9.0</v>
      </c>
      <c r="I30" s="971"/>
      <c r="J30" s="971"/>
      <c r="K30" s="905">
        <v>9.0</v>
      </c>
      <c r="L30" s="905">
        <v>9.0</v>
      </c>
      <c r="M30" s="905">
        <v>9.0</v>
      </c>
      <c r="N30" s="905">
        <v>9.0</v>
      </c>
      <c r="O30" s="905">
        <v>9.0</v>
      </c>
      <c r="P30" s="971"/>
      <c r="Q30" s="971"/>
      <c r="R30" s="905">
        <v>9.0</v>
      </c>
      <c r="S30" s="905">
        <v>9.0</v>
      </c>
      <c r="T30" s="905">
        <v>9.0</v>
      </c>
      <c r="U30" s="905">
        <v>9.0</v>
      </c>
      <c r="V30" s="905">
        <v>9.0</v>
      </c>
      <c r="W30" s="971">
        <v>9.0</v>
      </c>
      <c r="X30" s="971"/>
      <c r="Y30" s="905"/>
      <c r="Z30" s="925"/>
      <c r="AA30" s="925"/>
      <c r="AB30" s="926"/>
      <c r="AC30" s="925"/>
      <c r="AD30" s="925"/>
      <c r="AE30" s="925"/>
      <c r="AF30" s="925"/>
      <c r="AG30" s="925"/>
      <c r="AH30" s="925"/>
      <c r="AI30" s="905"/>
      <c r="AJ30" s="404">
        <f t="shared" si="1"/>
        <v>15</v>
      </c>
      <c r="AK30" s="1030">
        <v>1.0</v>
      </c>
    </row>
    <row r="31" ht="16.5" customHeight="1">
      <c r="A31" s="19">
        <v>29.0</v>
      </c>
      <c r="B31" s="1469" t="s">
        <v>875</v>
      </c>
      <c r="C31" s="71"/>
      <c r="D31" s="930"/>
      <c r="E31" s="905"/>
      <c r="F31" s="905"/>
      <c r="G31" s="905"/>
      <c r="H31" s="905"/>
      <c r="I31" s="971"/>
      <c r="J31" s="971"/>
      <c r="K31" s="905"/>
      <c r="L31" s="905"/>
      <c r="M31" s="905"/>
      <c r="N31" s="905"/>
      <c r="O31" s="905"/>
      <c r="P31" s="971"/>
      <c r="Q31" s="971"/>
      <c r="R31" s="905"/>
      <c r="S31" s="905"/>
      <c r="T31" s="905"/>
      <c r="U31" s="905"/>
      <c r="V31" s="905"/>
      <c r="W31" s="971"/>
      <c r="X31" s="971"/>
      <c r="Y31" s="905"/>
      <c r="Z31" s="905"/>
      <c r="AA31" s="905"/>
      <c r="AB31" s="905"/>
      <c r="AC31" s="905"/>
      <c r="AD31" s="971"/>
      <c r="AE31" s="971"/>
      <c r="AF31" s="905"/>
      <c r="AG31" s="905"/>
      <c r="AH31" s="905"/>
      <c r="AI31" s="905"/>
      <c r="AJ31" s="404">
        <f t="shared" si="1"/>
        <v>0</v>
      </c>
      <c r="AK31" s="1030">
        <v>0.0</v>
      </c>
    </row>
    <row r="32" ht="15.75" customHeight="1">
      <c r="A32" s="260"/>
      <c r="B32" s="423"/>
      <c r="C32" s="112"/>
      <c r="D32" s="1311" t="s">
        <v>1004</v>
      </c>
      <c r="E32" s="1311">
        <f t="shared" ref="E32:AI32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21</v>
      </c>
      <c r="F32" s="1311">
        <f t="shared" si="2"/>
        <v>21</v>
      </c>
      <c r="G32" s="1311">
        <f t="shared" si="2"/>
        <v>22</v>
      </c>
      <c r="H32" s="1311">
        <f t="shared" si="2"/>
        <v>17</v>
      </c>
      <c r="I32" s="1311">
        <f t="shared" si="2"/>
        <v>5</v>
      </c>
      <c r="J32" s="1311">
        <f t="shared" si="2"/>
        <v>4</v>
      </c>
      <c r="K32" s="1311">
        <f t="shared" si="2"/>
        <v>19</v>
      </c>
      <c r="L32" s="1311">
        <f t="shared" si="2"/>
        <v>17</v>
      </c>
      <c r="M32" s="1311">
        <f t="shared" si="2"/>
        <v>15</v>
      </c>
      <c r="N32" s="1311">
        <f t="shared" si="2"/>
        <v>17</v>
      </c>
      <c r="O32" s="1311">
        <f t="shared" si="2"/>
        <v>19</v>
      </c>
      <c r="P32" s="1311">
        <f t="shared" si="2"/>
        <v>4</v>
      </c>
      <c r="Q32" s="1311">
        <f t="shared" si="2"/>
        <v>3</v>
      </c>
      <c r="R32" s="1311">
        <f t="shared" si="2"/>
        <v>16</v>
      </c>
      <c r="S32" s="1311">
        <f t="shared" si="2"/>
        <v>18</v>
      </c>
      <c r="T32" s="1311">
        <f t="shared" si="2"/>
        <v>17</v>
      </c>
      <c r="U32" s="1311">
        <f t="shared" si="2"/>
        <v>17</v>
      </c>
      <c r="V32" s="1311">
        <f t="shared" si="2"/>
        <v>16</v>
      </c>
      <c r="W32" s="1311">
        <f t="shared" si="2"/>
        <v>5</v>
      </c>
      <c r="X32" s="1311">
        <f t="shared" si="2"/>
        <v>3</v>
      </c>
      <c r="Y32" s="1311">
        <f t="shared" si="2"/>
        <v>14</v>
      </c>
      <c r="Z32" s="1311">
        <f t="shared" si="2"/>
        <v>16</v>
      </c>
      <c r="AA32" s="1311">
        <f t="shared" si="2"/>
        <v>14</v>
      </c>
      <c r="AB32" s="1311">
        <f t="shared" si="2"/>
        <v>14</v>
      </c>
      <c r="AC32" s="1311">
        <f t="shared" si="2"/>
        <v>14</v>
      </c>
      <c r="AD32" s="1311">
        <f t="shared" si="2"/>
        <v>4</v>
      </c>
      <c r="AE32" s="1311">
        <f t="shared" si="2"/>
        <v>3</v>
      </c>
      <c r="AF32" s="1311">
        <f t="shared" si="2"/>
        <v>10</v>
      </c>
      <c r="AG32" s="1311">
        <f t="shared" si="2"/>
        <v>17</v>
      </c>
      <c r="AH32" s="1311">
        <f t="shared" si="2"/>
        <v>18</v>
      </c>
      <c r="AI32" s="1311">
        <f t="shared" si="2"/>
        <v>0</v>
      </c>
      <c r="AJ32" s="1075"/>
      <c r="AK32" s="1452">
        <f>SUM(AK3:AK29)</f>
        <v>27</v>
      </c>
    </row>
    <row r="33" ht="15.75" customHeight="1">
      <c r="A33" s="260"/>
      <c r="B33" s="423"/>
      <c r="C33" s="112"/>
      <c r="D33" s="1311" t="s">
        <v>1005</v>
      </c>
      <c r="E33" s="1311">
        <f t="shared" ref="E33:AI33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4</v>
      </c>
      <c r="F33" s="1311">
        <f t="shared" si="3"/>
        <v>4</v>
      </c>
      <c r="G33" s="1311">
        <f t="shared" si="3"/>
        <v>3</v>
      </c>
      <c r="H33" s="1311">
        <f t="shared" si="3"/>
        <v>5</v>
      </c>
      <c r="I33" s="1311">
        <f t="shared" si="3"/>
        <v>3</v>
      </c>
      <c r="J33" s="1311">
        <f t="shared" si="3"/>
        <v>3</v>
      </c>
      <c r="K33" s="1311">
        <f t="shared" si="3"/>
        <v>4</v>
      </c>
      <c r="L33" s="1311">
        <f t="shared" si="3"/>
        <v>5</v>
      </c>
      <c r="M33" s="1311">
        <f t="shared" si="3"/>
        <v>4</v>
      </c>
      <c r="N33" s="1311">
        <f t="shared" si="3"/>
        <v>5</v>
      </c>
      <c r="O33" s="1311">
        <f t="shared" si="3"/>
        <v>5</v>
      </c>
      <c r="P33" s="1311">
        <f t="shared" si="3"/>
        <v>3</v>
      </c>
      <c r="Q33" s="1311">
        <f t="shared" si="3"/>
        <v>3</v>
      </c>
      <c r="R33" s="1311">
        <f t="shared" si="3"/>
        <v>5</v>
      </c>
      <c r="S33" s="1311">
        <f t="shared" si="3"/>
        <v>4</v>
      </c>
      <c r="T33" s="1311">
        <f t="shared" si="3"/>
        <v>5</v>
      </c>
      <c r="U33" s="1311">
        <f t="shared" si="3"/>
        <v>5</v>
      </c>
      <c r="V33" s="1311">
        <f t="shared" si="3"/>
        <v>4</v>
      </c>
      <c r="W33" s="1311">
        <f t="shared" si="3"/>
        <v>3</v>
      </c>
      <c r="X33" s="1311">
        <f t="shared" si="3"/>
        <v>3</v>
      </c>
      <c r="Y33" s="1311">
        <f t="shared" si="3"/>
        <v>5</v>
      </c>
      <c r="Z33" s="1311">
        <f t="shared" si="3"/>
        <v>4</v>
      </c>
      <c r="AA33" s="1311">
        <f t="shared" si="3"/>
        <v>5</v>
      </c>
      <c r="AB33" s="1311">
        <f t="shared" si="3"/>
        <v>4</v>
      </c>
      <c r="AC33" s="1311">
        <f t="shared" si="3"/>
        <v>4</v>
      </c>
      <c r="AD33" s="1311">
        <f t="shared" si="3"/>
        <v>3</v>
      </c>
      <c r="AE33" s="1311">
        <f t="shared" si="3"/>
        <v>2</v>
      </c>
      <c r="AF33" s="1311">
        <f t="shared" si="3"/>
        <v>5</v>
      </c>
      <c r="AG33" s="1311">
        <f t="shared" si="3"/>
        <v>4</v>
      </c>
      <c r="AH33" s="1311">
        <f t="shared" si="3"/>
        <v>3</v>
      </c>
      <c r="AI33" s="1311">
        <f t="shared" si="3"/>
        <v>0</v>
      </c>
      <c r="AJ33" s="1075"/>
      <c r="AK33" s="257"/>
    </row>
    <row r="34" ht="15.75" customHeight="1">
      <c r="A34" s="260"/>
      <c r="B34" s="1470" t="s">
        <v>947</v>
      </c>
      <c r="C34" s="112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257"/>
    </row>
    <row r="35" ht="15.75" customHeight="1">
      <c r="A35" s="819">
        <v>1.0</v>
      </c>
      <c r="B35" s="1316" t="s">
        <v>884</v>
      </c>
      <c r="C35" s="1317" t="s">
        <v>736</v>
      </c>
      <c r="D35" s="863" t="s">
        <v>792</v>
      </c>
      <c r="E35" s="1318">
        <v>24.0</v>
      </c>
      <c r="F35" s="1265"/>
      <c r="G35" s="1265"/>
      <c r="H35" s="1318">
        <v>24.0</v>
      </c>
      <c r="I35" s="1318">
        <v>24.0</v>
      </c>
      <c r="J35" s="971"/>
      <c r="K35" s="905"/>
      <c r="L35" s="1318">
        <v>24.0</v>
      </c>
      <c r="M35" s="1318">
        <v>24.0</v>
      </c>
      <c r="N35" s="905"/>
      <c r="O35" s="905"/>
      <c r="P35" s="1318">
        <v>24.0</v>
      </c>
      <c r="Q35" s="1318">
        <v>24.0</v>
      </c>
      <c r="R35" s="905"/>
      <c r="S35" s="905"/>
      <c r="T35" s="1318">
        <v>24.0</v>
      </c>
      <c r="U35" s="1318">
        <v>24.0</v>
      </c>
      <c r="V35" s="905"/>
      <c r="W35" s="971"/>
      <c r="X35" s="1318">
        <v>24.0</v>
      </c>
      <c r="Y35" s="1318">
        <v>24.0</v>
      </c>
      <c r="Z35" s="905"/>
      <c r="AA35" s="905"/>
      <c r="AB35" s="1318">
        <v>24.0</v>
      </c>
      <c r="AC35" s="1318">
        <v>24.0</v>
      </c>
      <c r="AD35" s="971"/>
      <c r="AE35" s="971"/>
      <c r="AF35" s="1318">
        <v>24.0</v>
      </c>
      <c r="AG35" s="1318">
        <v>24.0</v>
      </c>
      <c r="AH35" s="1265"/>
      <c r="AI35" s="1265"/>
      <c r="AJ35" s="404">
        <f t="shared" ref="AJ35:AJ38" si="4">COUNT(E35:AI35)</f>
        <v>15</v>
      </c>
      <c r="AK35" s="257"/>
    </row>
    <row r="36" ht="15.75" customHeight="1">
      <c r="A36" s="819">
        <v>2.0</v>
      </c>
      <c r="B36" s="1401" t="s">
        <v>883</v>
      </c>
      <c r="C36" s="32"/>
      <c r="D36" s="863" t="s">
        <v>792</v>
      </c>
      <c r="E36" s="1265"/>
      <c r="F36" s="1318">
        <v>24.0</v>
      </c>
      <c r="G36" s="1318">
        <v>24.0</v>
      </c>
      <c r="H36" s="1265"/>
      <c r="I36" s="971"/>
      <c r="J36" s="1318">
        <v>24.0</v>
      </c>
      <c r="K36" s="1318">
        <v>24.0</v>
      </c>
      <c r="L36" s="905"/>
      <c r="M36" s="905"/>
      <c r="N36" s="1318">
        <v>24.0</v>
      </c>
      <c r="O36" s="1318">
        <v>24.0</v>
      </c>
      <c r="P36" s="971"/>
      <c r="Q36" s="971"/>
      <c r="R36" s="1318">
        <v>24.0</v>
      </c>
      <c r="S36" s="1318">
        <v>24.0</v>
      </c>
      <c r="T36" s="905"/>
      <c r="U36" s="905"/>
      <c r="V36" s="1318">
        <v>24.0</v>
      </c>
      <c r="W36" s="1318">
        <v>24.0</v>
      </c>
      <c r="X36" s="971"/>
      <c r="Y36" s="905"/>
      <c r="Z36" s="1318">
        <v>24.0</v>
      </c>
      <c r="AA36" s="1318">
        <v>24.0</v>
      </c>
      <c r="AB36" s="905"/>
      <c r="AC36" s="905"/>
      <c r="AD36" s="1318">
        <v>24.0</v>
      </c>
      <c r="AE36" s="1318">
        <v>24.0</v>
      </c>
      <c r="AF36" s="905"/>
      <c r="AG36" s="905"/>
      <c r="AH36" s="1318">
        <v>24.0</v>
      </c>
      <c r="AI36" s="1318"/>
      <c r="AJ36" s="404">
        <f t="shared" si="4"/>
        <v>15</v>
      </c>
      <c r="AK36" s="257"/>
    </row>
    <row r="37" ht="15.75" customHeight="1">
      <c r="A37" s="819">
        <v>3.0</v>
      </c>
      <c r="B37" s="1402" t="s">
        <v>948</v>
      </c>
      <c r="C37" s="32"/>
      <c r="D37" s="930" t="s">
        <v>792</v>
      </c>
      <c r="E37" s="905">
        <v>9.0</v>
      </c>
      <c r="F37" s="905">
        <v>9.0</v>
      </c>
      <c r="G37" s="905">
        <v>9.0</v>
      </c>
      <c r="H37" s="905">
        <v>9.0</v>
      </c>
      <c r="I37" s="971">
        <v>9.0</v>
      </c>
      <c r="J37" s="971"/>
      <c r="K37" s="905"/>
      <c r="L37" s="905">
        <v>9.0</v>
      </c>
      <c r="M37" s="905">
        <v>9.0</v>
      </c>
      <c r="N37" s="905">
        <v>9.0</v>
      </c>
      <c r="O37" s="905">
        <v>9.0</v>
      </c>
      <c r="P37" s="971"/>
      <c r="Q37" s="971"/>
      <c r="R37" s="905">
        <v>9.0</v>
      </c>
      <c r="S37" s="905">
        <v>9.0</v>
      </c>
      <c r="T37" s="905">
        <v>9.0</v>
      </c>
      <c r="U37" s="905">
        <v>9.0</v>
      </c>
      <c r="V37" s="905">
        <v>9.0</v>
      </c>
      <c r="W37" s="971">
        <v>9.0</v>
      </c>
      <c r="X37" s="971"/>
      <c r="Y37" s="905"/>
      <c r="Z37" s="905">
        <v>9.0</v>
      </c>
      <c r="AA37" s="905">
        <v>9.0</v>
      </c>
      <c r="AB37" s="905">
        <v>9.0</v>
      </c>
      <c r="AC37" s="905">
        <v>9.0</v>
      </c>
      <c r="AD37" s="971"/>
      <c r="AE37" s="971"/>
      <c r="AF37" s="905">
        <v>9.0</v>
      </c>
      <c r="AG37" s="905">
        <v>9.0</v>
      </c>
      <c r="AH37" s="905">
        <v>9.0</v>
      </c>
      <c r="AI37" s="905"/>
      <c r="AJ37" s="404">
        <f t="shared" si="4"/>
        <v>22</v>
      </c>
      <c r="AK37" s="257"/>
    </row>
    <row r="38" ht="15.75" customHeight="1">
      <c r="A38" s="1504">
        <v>4.0</v>
      </c>
      <c r="B38" s="1148" t="s">
        <v>885</v>
      </c>
      <c r="C38" s="71"/>
      <c r="D38" s="863" t="s">
        <v>792</v>
      </c>
      <c r="E38" s="905">
        <v>9.0</v>
      </c>
      <c r="F38" s="905">
        <v>9.0</v>
      </c>
      <c r="G38" s="905">
        <v>9.0</v>
      </c>
      <c r="H38" s="905">
        <v>9.0</v>
      </c>
      <c r="I38" s="971"/>
      <c r="J38" s="971"/>
      <c r="K38" s="905">
        <v>9.0</v>
      </c>
      <c r="L38" s="905">
        <v>9.0</v>
      </c>
      <c r="M38" s="905">
        <v>9.0</v>
      </c>
      <c r="N38" s="905">
        <v>9.0</v>
      </c>
      <c r="O38" s="905">
        <v>9.0</v>
      </c>
      <c r="P38" s="971">
        <v>9.0</v>
      </c>
      <c r="Q38" s="971"/>
      <c r="R38" s="905"/>
      <c r="S38" s="905">
        <v>9.0</v>
      </c>
      <c r="T38" s="905">
        <v>9.0</v>
      </c>
      <c r="U38" s="905">
        <v>9.0</v>
      </c>
      <c r="V38" s="905">
        <v>9.0</v>
      </c>
      <c r="W38" s="971"/>
      <c r="X38" s="971"/>
      <c r="Y38" s="905">
        <v>9.0</v>
      </c>
      <c r="Z38" s="905">
        <v>9.0</v>
      </c>
      <c r="AA38" s="905">
        <v>9.0</v>
      </c>
      <c r="AB38" s="978"/>
      <c r="AC38" s="978"/>
      <c r="AD38" s="978"/>
      <c r="AE38" s="978"/>
      <c r="AF38" s="978"/>
      <c r="AG38" s="978"/>
      <c r="AH38" s="978"/>
      <c r="AI38" s="905"/>
      <c r="AJ38" s="404">
        <f t="shared" si="4"/>
        <v>17</v>
      </c>
      <c r="AK38" s="423"/>
    </row>
    <row r="39" ht="15.75" customHeight="1">
      <c r="A39" s="423"/>
      <c r="B39" s="423"/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423"/>
    </row>
    <row r="40" ht="15.75" hidden="1" customHeight="1">
      <c r="A40" s="260"/>
      <c r="B40" s="423"/>
      <c r="C40" s="112"/>
      <c r="D40" s="1150" t="s">
        <v>925</v>
      </c>
      <c r="E40" s="1150" t="str">
        <f t="shared" ref="E40:AH40" si="5">if(E71=9,+1,+0)+if(E72=9,+1,+0)+if(E73=9,+1,+0)+if(E74=9,+1,+0)+if(E75=9,+1,+0)+if(E77=9,1,+0)+if(E78=9,+1,+0)+if(E79=9,+1,+0)+if(E85=9,+1,+0)+if(E86=9,+1,+0)+if(E89=9,+1,+0)+if(E90=9,+1,+0)+if(E81=9,+1,+0)+if(E82=9,+1,+0)+if(E83=9,+1,+0)+if(E96=9,+1,+0)+if(E97=9,+1,+0)+if(E98=9,+1,+0)+if(E99=9,+1,+0)+if(E100=9,+1,+0)+if(E101=9,+1,+0)+if(E102=9,+1,+0)+if(E103=9,+1,+0)+if(E93=9,+1,+0)+if(#REF!=9,+1,+0)+if(E104=9,+1,+0)+if(E106=9,+1,+0)+if(E107=9,+1,+0)+if(E109=9,+1,+0)+if(E111=9,+1,+0)+if(E112=9,+1,+0)+if(E113=9,+1,+0)</f>
        <v>#REF!</v>
      </c>
      <c r="F40" s="1150" t="str">
        <f t="shared" si="5"/>
        <v>#REF!</v>
      </c>
      <c r="G40" s="1150" t="str">
        <f t="shared" si="5"/>
        <v>#REF!</v>
      </c>
      <c r="H40" s="1150" t="str">
        <f t="shared" si="5"/>
        <v>#REF!</v>
      </c>
      <c r="I40" s="1150" t="str">
        <f t="shared" si="5"/>
        <v>#REF!</v>
      </c>
      <c r="J40" s="1150" t="str">
        <f t="shared" si="5"/>
        <v>#REF!</v>
      </c>
      <c r="K40" s="1150" t="str">
        <f t="shared" si="5"/>
        <v>#REF!</v>
      </c>
      <c r="L40" s="1150" t="str">
        <f t="shared" si="5"/>
        <v>#REF!</v>
      </c>
      <c r="M40" s="1150" t="str">
        <f t="shared" si="5"/>
        <v>#REF!</v>
      </c>
      <c r="N40" s="1150" t="str">
        <f t="shared" si="5"/>
        <v>#REF!</v>
      </c>
      <c r="O40" s="1150" t="str">
        <f t="shared" si="5"/>
        <v>#REF!</v>
      </c>
      <c r="P40" s="1150" t="str">
        <f t="shared" si="5"/>
        <v>#REF!</v>
      </c>
      <c r="Q40" s="1150" t="str">
        <f t="shared" si="5"/>
        <v>#REF!</v>
      </c>
      <c r="R40" s="1150" t="str">
        <f t="shared" si="5"/>
        <v>#REF!</v>
      </c>
      <c r="S40" s="1150" t="str">
        <f t="shared" si="5"/>
        <v>#REF!</v>
      </c>
      <c r="T40" s="1150" t="str">
        <f t="shared" si="5"/>
        <v>#REF!</v>
      </c>
      <c r="U40" s="1150" t="str">
        <f t="shared" si="5"/>
        <v>#REF!</v>
      </c>
      <c r="V40" s="1150" t="str">
        <f t="shared" si="5"/>
        <v>#REF!</v>
      </c>
      <c r="W40" s="1150" t="str">
        <f t="shared" si="5"/>
        <v>#REF!</v>
      </c>
      <c r="X40" s="1150" t="str">
        <f t="shared" si="5"/>
        <v>#REF!</v>
      </c>
      <c r="Y40" s="1150" t="str">
        <f t="shared" si="5"/>
        <v>#REF!</v>
      </c>
      <c r="Z40" s="1150" t="str">
        <f t="shared" si="5"/>
        <v>#REF!</v>
      </c>
      <c r="AA40" s="1150" t="str">
        <f t="shared" si="5"/>
        <v>#REF!</v>
      </c>
      <c r="AB40" s="1150" t="str">
        <f t="shared" si="5"/>
        <v>#REF!</v>
      </c>
      <c r="AC40" s="1150" t="str">
        <f t="shared" si="5"/>
        <v>#REF!</v>
      </c>
      <c r="AD40" s="1150" t="str">
        <f t="shared" si="5"/>
        <v>#REF!</v>
      </c>
      <c r="AE40" s="1150" t="str">
        <f t="shared" si="5"/>
        <v>#REF!</v>
      </c>
      <c r="AF40" s="1150" t="str">
        <f t="shared" si="5"/>
        <v>#REF!</v>
      </c>
      <c r="AG40" s="1150" t="str">
        <f t="shared" si="5"/>
        <v>#REF!</v>
      </c>
      <c r="AH40" s="1150" t="str">
        <f t="shared" si="5"/>
        <v>#REF!</v>
      </c>
      <c r="AI40" s="1150" t="str">
        <f>if(AI71=9,+1,+0)+if(AI72=9,+1,+0)+if(AI73=9,+1,+0)+if(AI74=9,+1,+0)+if(AI75=9,+1,+0)+if(#REF!=9,+1,+0)+if(AI77=9,1,+0)+if(AI78=9,+1,+0)+if(AI79=9,+1,+0)+if(AI85=9,+1,+0)+if(AI86=9,+1,+0)+if(AI89=9,+1,+0)+if(AI90=9,+1,+0)+if(AI81=9,+1,+0)+if(AI82=9,+1,+0)+if(AI83=9,+1,+0)+if(AI96=9,+1,+0)+if(AI97=9,+1,+0)+if(AI98=9,+1,+0)+if(AI99=9,+1,+0)+if(AI100=9,+1,+0)+if(AI101=9,+1,+0)+if(AI102=9,+1,+0)+if(AI103=9,+1,+0)+if(AI93=9,+1,+0)+if(#REF!=9,+1,+0)+if(AI104=9,+1,+0)+if(AI106=9,+1,+0)+if(AI107=9,+1,+0)+if(AI109=9,+1,+0)+if(AI111=9,+1,+0)+if(AI112=9,+1,+0)+if(AI113=9,+1,+0)</f>
        <v>#REF!</v>
      </c>
      <c r="AJ40" s="1150"/>
      <c r="AK40" s="257"/>
    </row>
    <row r="41" ht="15.75" hidden="1" customHeight="1">
      <c r="A41" s="260"/>
      <c r="B41" s="423"/>
      <c r="C41" s="112"/>
      <c r="D41" s="1002" t="s">
        <v>926</v>
      </c>
      <c r="E41" s="1002" t="str">
        <f t="shared" ref="E41:AH41" si="6">if(E71=12,+1,+0)+if(E72=12,+1,+0)+if(E73=12,+1,+0)+if(E74=12,+1,+0)+if(E75=12,+1,+0)+if(E77=12,1,+0)+if(E78=12,+1,+0)+if(E79=12,+1,+0)+if(E85=12,+1,+0)+if(E86=12,+1,+0)+if(E89=12,+1,+0)+if(E90=12,+1,+0)+if(E81=12,+1,+0)+if(E82=12,+1,+0)+if(E83=12,+1,+0)+if(E96=12,+1,+0)+if(E97=12,+1,+0)+if(E98=12,+1,+0)+if(E99=12,+1,+0)+if(E100=12,+1,+0)+if(E101=12,+1,+0)+if(E102=12,+1,+0)+if(E103=12,+1,+0)+if(E93=12,+1,+0)+if(#REF!=12,+1,+0)+if(E104=12,+1,+0)+if(E106=12,+1,+0)+if(E107=12,+1,+0)+if(E109=12,+1,+0)+if(E111=12,+1,+0)+if(E112=12,+1,+0)+if(E113=12,+1,+0)</f>
        <v>#REF!</v>
      </c>
      <c r="F41" s="1002" t="str">
        <f t="shared" si="6"/>
        <v>#REF!</v>
      </c>
      <c r="G41" s="1002" t="str">
        <f t="shared" si="6"/>
        <v>#REF!</v>
      </c>
      <c r="H41" s="1002" t="str">
        <f t="shared" si="6"/>
        <v>#REF!</v>
      </c>
      <c r="I41" s="1002" t="str">
        <f t="shared" si="6"/>
        <v>#REF!</v>
      </c>
      <c r="J41" s="1002" t="str">
        <f t="shared" si="6"/>
        <v>#REF!</v>
      </c>
      <c r="K41" s="1002" t="str">
        <f t="shared" si="6"/>
        <v>#REF!</v>
      </c>
      <c r="L41" s="1002" t="str">
        <f t="shared" si="6"/>
        <v>#REF!</v>
      </c>
      <c r="M41" s="1002" t="str">
        <f t="shared" si="6"/>
        <v>#REF!</v>
      </c>
      <c r="N41" s="1002" t="str">
        <f t="shared" si="6"/>
        <v>#REF!</v>
      </c>
      <c r="O41" s="1002" t="str">
        <f t="shared" si="6"/>
        <v>#REF!</v>
      </c>
      <c r="P41" s="1002" t="str">
        <f t="shared" si="6"/>
        <v>#REF!</v>
      </c>
      <c r="Q41" s="1002" t="str">
        <f t="shared" si="6"/>
        <v>#REF!</v>
      </c>
      <c r="R41" s="1002" t="str">
        <f t="shared" si="6"/>
        <v>#REF!</v>
      </c>
      <c r="S41" s="1002" t="str">
        <f t="shared" si="6"/>
        <v>#REF!</v>
      </c>
      <c r="T41" s="1002" t="str">
        <f t="shared" si="6"/>
        <v>#REF!</v>
      </c>
      <c r="U41" s="1002" t="str">
        <f t="shared" si="6"/>
        <v>#REF!</v>
      </c>
      <c r="V41" s="1002" t="str">
        <f t="shared" si="6"/>
        <v>#REF!</v>
      </c>
      <c r="W41" s="1002" t="str">
        <f t="shared" si="6"/>
        <v>#REF!</v>
      </c>
      <c r="X41" s="1002" t="str">
        <f t="shared" si="6"/>
        <v>#REF!</v>
      </c>
      <c r="Y41" s="1002" t="str">
        <f t="shared" si="6"/>
        <v>#REF!</v>
      </c>
      <c r="Z41" s="1002" t="str">
        <f t="shared" si="6"/>
        <v>#REF!</v>
      </c>
      <c r="AA41" s="1002" t="str">
        <f t="shared" si="6"/>
        <v>#REF!</v>
      </c>
      <c r="AB41" s="1002" t="str">
        <f t="shared" si="6"/>
        <v>#REF!</v>
      </c>
      <c r="AC41" s="1002" t="str">
        <f t="shared" si="6"/>
        <v>#REF!</v>
      </c>
      <c r="AD41" s="1002" t="str">
        <f t="shared" si="6"/>
        <v>#REF!</v>
      </c>
      <c r="AE41" s="1002" t="str">
        <f t="shared" si="6"/>
        <v>#REF!</v>
      </c>
      <c r="AF41" s="1002" t="str">
        <f t="shared" si="6"/>
        <v>#REF!</v>
      </c>
      <c r="AG41" s="1002" t="str">
        <f t="shared" si="6"/>
        <v>#REF!</v>
      </c>
      <c r="AH41" s="1002" t="str">
        <f t="shared" si="6"/>
        <v>#REF!</v>
      </c>
      <c r="AI41" s="1002"/>
      <c r="AJ41" s="1002"/>
      <c r="AK41" s="257"/>
    </row>
    <row r="42" ht="29.25" hidden="1" customHeight="1">
      <c r="A42" s="260"/>
      <c r="B42" s="423"/>
      <c r="C42" s="112"/>
      <c r="D42" s="1284" t="s">
        <v>847</v>
      </c>
      <c r="E42" s="1285" t="str">
        <f t="shared" ref="E42:AI42" si="7">E32+E40</f>
        <v>#REF!</v>
      </c>
      <c r="F42" s="1285" t="str">
        <f t="shared" si="7"/>
        <v>#REF!</v>
      </c>
      <c r="G42" s="1285" t="str">
        <f t="shared" si="7"/>
        <v>#REF!</v>
      </c>
      <c r="H42" s="1285" t="str">
        <f t="shared" si="7"/>
        <v>#REF!</v>
      </c>
      <c r="I42" s="1285" t="str">
        <f t="shared" si="7"/>
        <v>#REF!</v>
      </c>
      <c r="J42" s="1285" t="str">
        <f t="shared" si="7"/>
        <v>#REF!</v>
      </c>
      <c r="K42" s="1285" t="str">
        <f t="shared" si="7"/>
        <v>#REF!</v>
      </c>
      <c r="L42" s="1285" t="str">
        <f t="shared" si="7"/>
        <v>#REF!</v>
      </c>
      <c r="M42" s="1285" t="str">
        <f t="shared" si="7"/>
        <v>#REF!</v>
      </c>
      <c r="N42" s="1285" t="str">
        <f t="shared" si="7"/>
        <v>#REF!</v>
      </c>
      <c r="O42" s="1285" t="str">
        <f t="shared" si="7"/>
        <v>#REF!</v>
      </c>
      <c r="P42" s="1285" t="str">
        <f t="shared" si="7"/>
        <v>#REF!</v>
      </c>
      <c r="Q42" s="1285" t="str">
        <f t="shared" si="7"/>
        <v>#REF!</v>
      </c>
      <c r="R42" s="1285" t="str">
        <f t="shared" si="7"/>
        <v>#REF!</v>
      </c>
      <c r="S42" s="1285" t="str">
        <f t="shared" si="7"/>
        <v>#REF!</v>
      </c>
      <c r="T42" s="1285" t="str">
        <f t="shared" si="7"/>
        <v>#REF!</v>
      </c>
      <c r="U42" s="1285" t="str">
        <f t="shared" si="7"/>
        <v>#REF!</v>
      </c>
      <c r="V42" s="1285" t="str">
        <f t="shared" si="7"/>
        <v>#REF!</v>
      </c>
      <c r="W42" s="1285" t="str">
        <f t="shared" si="7"/>
        <v>#REF!</v>
      </c>
      <c r="X42" s="1285" t="str">
        <f t="shared" si="7"/>
        <v>#REF!</v>
      </c>
      <c r="Y42" s="1285" t="str">
        <f t="shared" si="7"/>
        <v>#REF!</v>
      </c>
      <c r="Z42" s="1285" t="str">
        <f t="shared" si="7"/>
        <v>#REF!</v>
      </c>
      <c r="AA42" s="1285" t="str">
        <f t="shared" si="7"/>
        <v>#REF!</v>
      </c>
      <c r="AB42" s="1285" t="str">
        <f t="shared" si="7"/>
        <v>#REF!</v>
      </c>
      <c r="AC42" s="1285" t="str">
        <f t="shared" si="7"/>
        <v>#REF!</v>
      </c>
      <c r="AD42" s="1285" t="str">
        <f t="shared" si="7"/>
        <v>#REF!</v>
      </c>
      <c r="AE42" s="1285" t="str">
        <f t="shared" si="7"/>
        <v>#REF!</v>
      </c>
      <c r="AF42" s="1285" t="str">
        <f t="shared" si="7"/>
        <v>#REF!</v>
      </c>
      <c r="AG42" s="1285" t="str">
        <f t="shared" si="7"/>
        <v>#REF!</v>
      </c>
      <c r="AH42" s="1285" t="str">
        <f t="shared" si="7"/>
        <v>#REF!</v>
      </c>
      <c r="AI42" s="1285" t="str">
        <f t="shared" si="7"/>
        <v>#REF!</v>
      </c>
      <c r="AJ42" s="1285"/>
      <c r="AK42" s="257"/>
    </row>
    <row r="43" ht="15.75" customHeight="1">
      <c r="A43" s="260"/>
      <c r="B43" s="423"/>
      <c r="C43" s="112"/>
      <c r="D43" s="1286" t="s">
        <v>1014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1491" t="s">
        <v>1015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127"/>
      <c r="AK43" s="257"/>
    </row>
    <row r="44" ht="15.75" customHeight="1">
      <c r="A44" s="260"/>
      <c r="B44" s="423"/>
      <c r="C44" s="112"/>
      <c r="D44" s="222"/>
      <c r="U44" s="222"/>
      <c r="AJ44" s="223"/>
      <c r="AK44" s="257"/>
    </row>
    <row r="45" ht="15.75" customHeight="1">
      <c r="A45" s="260"/>
      <c r="B45" s="423"/>
      <c r="C45" s="112"/>
      <c r="D45" s="222"/>
      <c r="U45" s="222"/>
      <c r="AJ45" s="223"/>
      <c r="AK45" s="257"/>
    </row>
    <row r="46" ht="15.75" customHeight="1">
      <c r="A46" s="260"/>
      <c r="B46" s="423"/>
      <c r="C46" s="112"/>
      <c r="D46" s="222"/>
      <c r="U46" s="222"/>
      <c r="AJ46" s="223"/>
      <c r="AK46" s="257"/>
    </row>
    <row r="47" ht="8.25" customHeight="1">
      <c r="A47" s="260"/>
      <c r="B47" s="423"/>
      <c r="C47" s="112"/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8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30"/>
      <c r="AK47" s="257"/>
    </row>
    <row r="48" ht="15.75" hidden="1" customHeight="1">
      <c r="A48" s="1187">
        <v>1.0</v>
      </c>
      <c r="B48" s="759" t="s">
        <v>676</v>
      </c>
      <c r="C48" s="31"/>
      <c r="D48" s="930"/>
      <c r="E48" s="905">
        <v>9.0</v>
      </c>
      <c r="F48" s="905">
        <v>9.0</v>
      </c>
      <c r="G48" s="905">
        <v>9.0</v>
      </c>
      <c r="H48" s="971"/>
      <c r="I48" s="971"/>
      <c r="J48" s="905">
        <v>9.0</v>
      </c>
      <c r="K48" s="905">
        <v>9.0</v>
      </c>
      <c r="L48" s="905">
        <v>9.0</v>
      </c>
      <c r="M48" s="905">
        <v>9.0</v>
      </c>
      <c r="N48" s="905">
        <v>9.0</v>
      </c>
      <c r="O48" s="971"/>
      <c r="P48" s="971"/>
      <c r="Q48" s="905">
        <v>9.0</v>
      </c>
      <c r="R48" s="905">
        <v>9.0</v>
      </c>
      <c r="S48" s="905">
        <v>9.0</v>
      </c>
      <c r="T48" s="905">
        <v>9.0</v>
      </c>
      <c r="U48" s="905">
        <v>9.0</v>
      </c>
      <c r="V48" s="971"/>
      <c r="W48" s="971"/>
      <c r="X48" s="905">
        <v>9.0</v>
      </c>
      <c r="Y48" s="905">
        <v>9.0</v>
      </c>
      <c r="Z48" s="905">
        <v>9.0</v>
      </c>
      <c r="AA48" s="905">
        <v>9.0</v>
      </c>
      <c r="AB48" s="905">
        <v>9.0</v>
      </c>
      <c r="AC48" s="971"/>
      <c r="AD48" s="971"/>
      <c r="AE48" s="905">
        <v>9.0</v>
      </c>
      <c r="AF48" s="905">
        <v>9.0</v>
      </c>
      <c r="AG48" s="905">
        <v>9.0</v>
      </c>
      <c r="AH48" s="905">
        <v>9.0</v>
      </c>
      <c r="AI48" s="905"/>
      <c r="AJ48" s="404">
        <f t="shared" ref="AJ48:AJ52" si="8">COUNT(E48:AI48)</f>
        <v>22</v>
      </c>
      <c r="AK48" s="257"/>
    </row>
    <row r="49" ht="15.75" hidden="1" customHeight="1">
      <c r="A49" s="1187">
        <v>2.0</v>
      </c>
      <c r="B49" s="858" t="s">
        <v>849</v>
      </c>
      <c r="C49" s="31"/>
      <c r="D49" s="915"/>
      <c r="E49" s="905">
        <v>9.0</v>
      </c>
      <c r="F49" s="905">
        <v>9.0</v>
      </c>
      <c r="G49" s="905">
        <v>9.0</v>
      </c>
      <c r="H49" s="971"/>
      <c r="I49" s="971"/>
      <c r="J49" s="905">
        <v>9.0</v>
      </c>
      <c r="K49" s="905">
        <v>9.0</v>
      </c>
      <c r="L49" s="905">
        <v>9.0</v>
      </c>
      <c r="M49" s="905">
        <v>9.0</v>
      </c>
      <c r="N49" s="905">
        <v>9.0</v>
      </c>
      <c r="O49" s="971"/>
      <c r="P49" s="971"/>
      <c r="Q49" s="905">
        <v>9.0</v>
      </c>
      <c r="R49" s="905">
        <v>9.0</v>
      </c>
      <c r="S49" s="905">
        <v>9.0</v>
      </c>
      <c r="T49" s="905">
        <v>9.0</v>
      </c>
      <c r="U49" s="905">
        <v>9.0</v>
      </c>
      <c r="V49" s="971"/>
      <c r="W49" s="971"/>
      <c r="X49" s="905">
        <v>9.0</v>
      </c>
      <c r="Y49" s="905">
        <v>9.0</v>
      </c>
      <c r="Z49" s="905">
        <v>9.0</v>
      </c>
      <c r="AA49" s="905">
        <v>9.0</v>
      </c>
      <c r="AB49" s="905">
        <v>9.0</v>
      </c>
      <c r="AC49" s="971"/>
      <c r="AD49" s="971"/>
      <c r="AE49" s="905">
        <v>9.0</v>
      </c>
      <c r="AF49" s="905">
        <v>9.0</v>
      </c>
      <c r="AG49" s="905">
        <v>9.0</v>
      </c>
      <c r="AH49" s="905">
        <v>9.0</v>
      </c>
      <c r="AI49" s="905"/>
      <c r="AJ49" s="404">
        <f t="shared" si="8"/>
        <v>22</v>
      </c>
      <c r="AK49" s="257"/>
    </row>
    <row r="50" ht="15.75" hidden="1" customHeight="1">
      <c r="A50" s="1187">
        <v>3.0</v>
      </c>
      <c r="B50" s="858" t="s">
        <v>954</v>
      </c>
      <c r="C50" s="31"/>
      <c r="D50" s="915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404">
        <f t="shared" si="8"/>
        <v>22</v>
      </c>
      <c r="AK50" s="257"/>
    </row>
    <row r="51" ht="15.75" hidden="1" customHeight="1">
      <c r="A51" s="1187">
        <v>4.0</v>
      </c>
      <c r="B51" s="858" t="s">
        <v>851</v>
      </c>
      <c r="C51" s="31"/>
      <c r="D51" s="821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404">
        <f t="shared" si="8"/>
        <v>22</v>
      </c>
      <c r="AK51" s="257"/>
    </row>
    <row r="52" ht="15.75" hidden="1" customHeight="1">
      <c r="A52" s="1185">
        <v>5.0</v>
      </c>
      <c r="B52" s="858" t="s">
        <v>955</v>
      </c>
      <c r="C52" s="31"/>
      <c r="D52" s="821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404">
        <f t="shared" si="8"/>
        <v>22</v>
      </c>
      <c r="AK52" s="257"/>
    </row>
    <row r="53" ht="15.75" hidden="1" customHeight="1">
      <c r="A53" s="1187"/>
      <c r="B53" s="858"/>
      <c r="C53" s="31"/>
      <c r="D53" s="821"/>
      <c r="E53" s="971"/>
      <c r="F53" s="905"/>
      <c r="G53" s="905"/>
      <c r="H53" s="905"/>
      <c r="I53" s="905"/>
      <c r="J53" s="905"/>
      <c r="K53" s="971"/>
      <c r="L53" s="971"/>
      <c r="M53" s="905"/>
      <c r="N53" s="905"/>
      <c r="O53" s="905"/>
      <c r="P53" s="905"/>
      <c r="Q53" s="905"/>
      <c r="R53" s="971"/>
      <c r="S53" s="971"/>
      <c r="T53" s="905"/>
      <c r="U53" s="905"/>
      <c r="V53" s="905"/>
      <c r="W53" s="905"/>
      <c r="X53" s="905"/>
      <c r="Y53" s="981"/>
      <c r="Z53" s="981"/>
      <c r="AA53" s="905"/>
      <c r="AB53" s="905"/>
      <c r="AC53" s="905"/>
      <c r="AD53" s="905"/>
      <c r="AE53" s="905"/>
      <c r="AF53" s="981"/>
      <c r="AG53" s="981"/>
      <c r="AH53" s="905"/>
      <c r="AI53" s="905"/>
      <c r="AJ53" s="404">
        <f>COUNT(D53:AI53)</f>
        <v>0</v>
      </c>
      <c r="AK53" s="257"/>
    </row>
    <row r="54" ht="15.75" customHeight="1">
      <c r="A54" s="79"/>
      <c r="B54" s="306"/>
      <c r="C54" s="79"/>
      <c r="D54" s="82"/>
      <c r="E54" s="82"/>
      <c r="F54" s="83"/>
      <c r="G54" s="84"/>
      <c r="H54" s="82"/>
      <c r="I54" s="82"/>
      <c r="J54" s="82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112"/>
      <c r="V54" s="112"/>
      <c r="W54" s="79"/>
      <c r="X54" s="79"/>
      <c r="Y54" s="79"/>
      <c r="Z54" s="79"/>
      <c r="AA54" s="112"/>
      <c r="AB54" s="112"/>
      <c r="AC54" s="112"/>
      <c r="AD54" s="79"/>
      <c r="AE54" s="79"/>
      <c r="AF54" s="79"/>
      <c r="AG54" s="79"/>
      <c r="AH54" s="79"/>
      <c r="AI54" s="79"/>
      <c r="AJ54" s="82"/>
      <c r="AK54" s="92"/>
    </row>
    <row r="55" ht="15.75" customHeight="1">
      <c r="A55" s="306"/>
      <c r="B55" s="306"/>
      <c r="C55" s="1237"/>
      <c r="D55" s="1190" t="s">
        <v>42</v>
      </c>
      <c r="E55" s="1010">
        <v>9.0</v>
      </c>
      <c r="F55" s="83"/>
      <c r="G55" s="88"/>
      <c r="H55" s="79" t="s">
        <v>44</v>
      </c>
      <c r="I55" s="82"/>
      <c r="J55" s="82"/>
      <c r="K55" s="82"/>
      <c r="L55" s="82"/>
      <c r="M55" s="95"/>
      <c r="N55" s="79" t="s">
        <v>51</v>
      </c>
      <c r="Q55" s="79"/>
      <c r="S55" s="1506"/>
      <c r="T55" s="1510" t="s">
        <v>1008</v>
      </c>
      <c r="U55" s="1154"/>
      <c r="V55" s="1154"/>
      <c r="AB55" s="112"/>
      <c r="AC55" s="112"/>
      <c r="AD55" s="79"/>
      <c r="AE55" s="79"/>
      <c r="AF55" s="79"/>
      <c r="AG55" s="79"/>
      <c r="AH55" s="79"/>
      <c r="AI55" s="79"/>
      <c r="AJ55" s="82"/>
      <c r="AK55" s="92"/>
    </row>
    <row r="56" ht="15.75" customHeight="1">
      <c r="A56" s="306"/>
      <c r="B56" s="306"/>
      <c r="C56" s="1237"/>
      <c r="D56" s="1190" t="s">
        <v>48</v>
      </c>
      <c r="E56" s="1192">
        <v>12.0</v>
      </c>
      <c r="F56" s="83"/>
      <c r="G56" s="90"/>
      <c r="H56" s="79" t="s">
        <v>45</v>
      </c>
      <c r="I56" s="82"/>
      <c r="J56" s="82"/>
      <c r="K56" s="82"/>
      <c r="L56" s="82"/>
      <c r="M56" s="485"/>
      <c r="N56" s="486" t="s">
        <v>310</v>
      </c>
      <c r="R56" s="82"/>
      <c r="S56" s="1507" t="s">
        <v>774</v>
      </c>
      <c r="T56" s="1510" t="s">
        <v>1009</v>
      </c>
      <c r="U56" s="112"/>
      <c r="V56" s="1154"/>
      <c r="W56" s="1062"/>
      <c r="X56" s="1063"/>
      <c r="Y56" s="79"/>
      <c r="Z56" s="79"/>
      <c r="AA56" s="87"/>
      <c r="AB56" s="112"/>
      <c r="AC56" s="112"/>
      <c r="AD56" s="79"/>
      <c r="AE56" s="79"/>
      <c r="AF56" s="79"/>
      <c r="AG56" s="79"/>
      <c r="AH56" s="79"/>
      <c r="AI56" s="79"/>
      <c r="AJ56" s="82"/>
      <c r="AK56" s="92"/>
    </row>
    <row r="57" ht="15.75" customHeight="1">
      <c r="A57" s="306"/>
      <c r="B57" s="306"/>
      <c r="C57" s="1237"/>
      <c r="D57" s="1194" t="s">
        <v>795</v>
      </c>
      <c r="E57" s="1195" t="s">
        <v>193</v>
      </c>
      <c r="F57" s="83"/>
      <c r="G57" s="256"/>
      <c r="H57" s="82" t="s">
        <v>46</v>
      </c>
      <c r="M57" s="1287"/>
      <c r="N57" s="1288" t="s">
        <v>899</v>
      </c>
      <c r="O57" s="82"/>
      <c r="P57" s="82"/>
      <c r="Q57" s="82"/>
      <c r="R57" s="82"/>
      <c r="S57" s="1277"/>
      <c r="T57" s="1510" t="s">
        <v>1010</v>
      </c>
      <c r="U57" s="112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82"/>
      <c r="AK57" s="1242"/>
    </row>
    <row r="58" ht="16.5" customHeight="1">
      <c r="A58" s="103"/>
      <c r="B58" s="104"/>
      <c r="C58" s="103"/>
      <c r="F58" s="83"/>
      <c r="AK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05">
        <v>9.0</v>
      </c>
      <c r="F59" s="905">
        <v>9.0</v>
      </c>
      <c r="G59" s="905">
        <v>9.0</v>
      </c>
      <c r="H59" s="905">
        <v>9.0</v>
      </c>
      <c r="I59" s="971"/>
      <c r="J59" s="971"/>
      <c r="K59" s="905">
        <v>9.0</v>
      </c>
      <c r="L59" s="905">
        <v>9.0</v>
      </c>
      <c r="M59" s="905">
        <v>9.0</v>
      </c>
      <c r="N59" s="905">
        <v>9.0</v>
      </c>
      <c r="O59" s="905">
        <v>9.0</v>
      </c>
      <c r="P59" s="971"/>
      <c r="Q59" s="971"/>
      <c r="R59" s="905">
        <v>9.0</v>
      </c>
      <c r="S59" s="905">
        <v>9.0</v>
      </c>
      <c r="T59" s="905">
        <v>9.0</v>
      </c>
      <c r="U59" s="905">
        <v>9.0</v>
      </c>
      <c r="V59" s="905">
        <v>9.0</v>
      </c>
      <c r="W59" s="971"/>
      <c r="X59" s="971"/>
      <c r="Y59" s="905">
        <v>9.0</v>
      </c>
      <c r="Z59" s="905">
        <v>9.0</v>
      </c>
      <c r="AA59" s="905">
        <v>9.0</v>
      </c>
      <c r="AB59" s="905">
        <v>9.0</v>
      </c>
      <c r="AC59" s="905">
        <v>9.0</v>
      </c>
      <c r="AD59" s="971"/>
      <c r="AE59" s="971"/>
      <c r="AF59" s="905">
        <v>9.0</v>
      </c>
      <c r="AG59" s="905">
        <v>9.0</v>
      </c>
      <c r="AH59" s="905">
        <v>9.0</v>
      </c>
      <c r="AI59" s="905"/>
      <c r="AJ59" s="404">
        <f t="shared" ref="AJ59:AJ69" si="9">COUNT(E59:AI59)</f>
        <v>22</v>
      </c>
      <c r="AK59" s="257"/>
    </row>
    <row r="60" ht="16.5" customHeight="1">
      <c r="A60" s="807">
        <v>2.0</v>
      </c>
      <c r="B60" s="807" t="s">
        <v>852</v>
      </c>
      <c r="C60" s="807" t="s">
        <v>987</v>
      </c>
      <c r="D60" s="869">
        <v>8.9220211441E10</v>
      </c>
      <c r="E60" s="905">
        <v>9.0</v>
      </c>
      <c r="F60" s="905">
        <v>9.0</v>
      </c>
      <c r="G60" s="905">
        <v>9.0</v>
      </c>
      <c r="H60" s="905">
        <v>9.0</v>
      </c>
      <c r="I60" s="971"/>
      <c r="J60" s="971"/>
      <c r="K60" s="905">
        <v>9.0</v>
      </c>
      <c r="L60" s="905">
        <v>9.0</v>
      </c>
      <c r="M60" s="905">
        <v>9.0</v>
      </c>
      <c r="N60" s="905">
        <v>9.0</v>
      </c>
      <c r="O60" s="905">
        <v>9.0</v>
      </c>
      <c r="P60" s="971"/>
      <c r="Q60" s="971"/>
      <c r="R60" s="905">
        <v>9.0</v>
      </c>
      <c r="S60" s="905">
        <v>9.0</v>
      </c>
      <c r="T60" s="905">
        <v>9.0</v>
      </c>
      <c r="U60" s="905">
        <v>9.0</v>
      </c>
      <c r="V60" s="905">
        <v>9.0</v>
      </c>
      <c r="W60" s="971"/>
      <c r="X60" s="971"/>
      <c r="Y60" s="905">
        <v>9.0</v>
      </c>
      <c r="Z60" s="905">
        <v>9.0</v>
      </c>
      <c r="AA60" s="905">
        <v>9.0</v>
      </c>
      <c r="AB60" s="905">
        <v>9.0</v>
      </c>
      <c r="AC60" s="905">
        <v>9.0</v>
      </c>
      <c r="AD60" s="971"/>
      <c r="AE60" s="971"/>
      <c r="AF60" s="905">
        <v>9.0</v>
      </c>
      <c r="AG60" s="905">
        <v>9.0</v>
      </c>
      <c r="AH60" s="905">
        <v>9.0</v>
      </c>
      <c r="AI60" s="905"/>
      <c r="AJ60" s="404">
        <f t="shared" si="9"/>
        <v>22</v>
      </c>
      <c r="AK60" s="257"/>
    </row>
    <row r="61" ht="16.5" customHeight="1">
      <c r="A61" s="19">
        <v>3.0</v>
      </c>
      <c r="B61" s="819" t="s">
        <v>854</v>
      </c>
      <c r="C61" s="807" t="s">
        <v>855</v>
      </c>
      <c r="D61" s="1197">
        <v>8.9220200813E10</v>
      </c>
      <c r="E61" s="905">
        <v>9.0</v>
      </c>
      <c r="F61" s="905">
        <v>9.0</v>
      </c>
      <c r="G61" s="905">
        <v>9.0</v>
      </c>
      <c r="H61" s="905">
        <v>9.0</v>
      </c>
      <c r="I61" s="971"/>
      <c r="J61" s="971"/>
      <c r="K61" s="905">
        <v>9.0</v>
      </c>
      <c r="L61" s="905">
        <v>9.0</v>
      </c>
      <c r="M61" s="905">
        <v>9.0</v>
      </c>
      <c r="N61" s="905">
        <v>9.0</v>
      </c>
      <c r="O61" s="905">
        <v>9.0</v>
      </c>
      <c r="P61" s="971"/>
      <c r="Q61" s="971"/>
      <c r="R61" s="905">
        <v>9.0</v>
      </c>
      <c r="S61" s="905">
        <v>9.0</v>
      </c>
      <c r="T61" s="905">
        <v>9.0</v>
      </c>
      <c r="U61" s="905">
        <v>9.0</v>
      </c>
      <c r="V61" s="905">
        <v>9.0</v>
      </c>
      <c r="W61" s="971"/>
      <c r="X61" s="971"/>
      <c r="Y61" s="905">
        <v>9.0</v>
      </c>
      <c r="Z61" s="905">
        <v>9.0</v>
      </c>
      <c r="AA61" s="905">
        <v>9.0</v>
      </c>
      <c r="AB61" s="905">
        <v>9.0</v>
      </c>
      <c r="AC61" s="905">
        <v>9.0</v>
      </c>
      <c r="AD61" s="971"/>
      <c r="AE61" s="971"/>
      <c r="AF61" s="905">
        <v>9.0</v>
      </c>
      <c r="AG61" s="905">
        <v>9.0</v>
      </c>
      <c r="AH61" s="905">
        <v>9.0</v>
      </c>
      <c r="AI61" s="905"/>
      <c r="AJ61" s="404">
        <f t="shared" si="9"/>
        <v>22</v>
      </c>
      <c r="AK61" s="257"/>
    </row>
    <row r="62" ht="16.5" customHeight="1">
      <c r="A62" s="807">
        <v>4.0</v>
      </c>
      <c r="B62" s="19" t="s">
        <v>73</v>
      </c>
      <c r="C62" s="1202" t="s">
        <v>981</v>
      </c>
      <c r="D62" s="869">
        <v>8.9220318285E10</v>
      </c>
      <c r="E62" s="1283">
        <v>9.0</v>
      </c>
      <c r="F62" s="1283">
        <v>9.0</v>
      </c>
      <c r="G62" s="905">
        <v>9.0</v>
      </c>
      <c r="H62" s="905">
        <v>9.0</v>
      </c>
      <c r="I62" s="971" t="s">
        <v>677</v>
      </c>
      <c r="J62" s="971" t="s">
        <v>677</v>
      </c>
      <c r="K62" s="1283">
        <v>9.0</v>
      </c>
      <c r="L62" s="905">
        <v>9.0</v>
      </c>
      <c r="M62" s="905">
        <v>9.0</v>
      </c>
      <c r="N62" s="1283">
        <v>9.0</v>
      </c>
      <c r="O62" s="1283">
        <v>9.0</v>
      </c>
      <c r="P62" s="971"/>
      <c r="Q62" s="971"/>
      <c r="R62" s="905">
        <v>9.0</v>
      </c>
      <c r="S62" s="1283">
        <v>9.0</v>
      </c>
      <c r="T62" s="1283">
        <v>9.0</v>
      </c>
      <c r="U62" s="905">
        <v>9.0</v>
      </c>
      <c r="V62" s="905">
        <v>9.0</v>
      </c>
      <c r="W62" s="971" t="s">
        <v>677</v>
      </c>
      <c r="X62" s="971" t="s">
        <v>677</v>
      </c>
      <c r="Y62" s="1283">
        <v>9.0</v>
      </c>
      <c r="Z62" s="905">
        <v>9.0</v>
      </c>
      <c r="AA62" s="905">
        <v>9.0</v>
      </c>
      <c r="AB62" s="1283">
        <v>9.0</v>
      </c>
      <c r="AC62" s="1283">
        <v>9.0</v>
      </c>
      <c r="AD62" s="971"/>
      <c r="AE62" s="971"/>
      <c r="AF62" s="905">
        <v>9.0</v>
      </c>
      <c r="AG62" s="1283">
        <v>9.0</v>
      </c>
      <c r="AH62" s="1283">
        <v>9.0</v>
      </c>
      <c r="AI62" s="905"/>
      <c r="AJ62" s="404">
        <f t="shared" si="9"/>
        <v>22</v>
      </c>
      <c r="AK62" s="257"/>
    </row>
    <row r="63" ht="16.5" customHeight="1">
      <c r="A63" s="807">
        <v>5.0</v>
      </c>
      <c r="B63" s="19" t="s">
        <v>69</v>
      </c>
      <c r="C63" s="807" t="s">
        <v>332</v>
      </c>
      <c r="D63" s="869">
        <v>8.9220318242E10</v>
      </c>
      <c r="E63" s="905">
        <v>9.0</v>
      </c>
      <c r="F63" s="905">
        <v>9.0</v>
      </c>
      <c r="G63" s="1283">
        <v>9.0</v>
      </c>
      <c r="H63" s="1283">
        <v>9.0</v>
      </c>
      <c r="I63" s="971"/>
      <c r="J63" s="971"/>
      <c r="K63" s="905">
        <v>9.0</v>
      </c>
      <c r="L63" s="1283">
        <v>9.0</v>
      </c>
      <c r="M63" s="1283">
        <v>9.0</v>
      </c>
      <c r="N63" s="905">
        <v>9.0</v>
      </c>
      <c r="O63" s="905">
        <v>9.0</v>
      </c>
      <c r="P63" s="971" t="s">
        <v>677</v>
      </c>
      <c r="Q63" s="971" t="s">
        <v>677</v>
      </c>
      <c r="R63" s="1283">
        <v>9.0</v>
      </c>
      <c r="S63" s="905">
        <v>9.0</v>
      </c>
      <c r="T63" s="905">
        <v>9.0</v>
      </c>
      <c r="U63" s="1283">
        <v>9.0</v>
      </c>
      <c r="V63" s="1283">
        <v>9.0</v>
      </c>
      <c r="W63" s="971"/>
      <c r="X63" s="971"/>
      <c r="Y63" s="905">
        <v>9.0</v>
      </c>
      <c r="Z63" s="1283">
        <v>9.0</v>
      </c>
      <c r="AA63" s="1283">
        <v>9.0</v>
      </c>
      <c r="AB63" s="905">
        <v>9.0</v>
      </c>
      <c r="AC63" s="905">
        <v>9.0</v>
      </c>
      <c r="AD63" s="971" t="s">
        <v>677</v>
      </c>
      <c r="AE63" s="971" t="s">
        <v>677</v>
      </c>
      <c r="AF63" s="1283">
        <v>9.0</v>
      </c>
      <c r="AG63" s="905">
        <v>9.0</v>
      </c>
      <c r="AH63" s="905">
        <v>9.0</v>
      </c>
      <c r="AI63" s="1283"/>
      <c r="AJ63" s="404">
        <f t="shared" si="9"/>
        <v>22</v>
      </c>
      <c r="AK63" s="257"/>
    </row>
    <row r="64" ht="16.5" customHeight="1">
      <c r="A64" s="807">
        <v>6.0</v>
      </c>
      <c r="B64" s="807" t="s">
        <v>958</v>
      </c>
      <c r="C64" s="19" t="s">
        <v>70</v>
      </c>
      <c r="D64" s="871">
        <v>8.9221277764E10</v>
      </c>
      <c r="E64" s="905">
        <v>9.0</v>
      </c>
      <c r="F64" s="905">
        <v>9.0</v>
      </c>
      <c r="G64" s="905">
        <v>9.0</v>
      </c>
      <c r="H64" s="905">
        <v>9.0</v>
      </c>
      <c r="I64" s="971"/>
      <c r="J64" s="971"/>
      <c r="K64" s="905">
        <v>9.0</v>
      </c>
      <c r="L64" s="905">
        <v>9.0</v>
      </c>
      <c r="M64" s="905">
        <v>9.0</v>
      </c>
      <c r="N64" s="905">
        <v>9.0</v>
      </c>
      <c r="O64" s="905">
        <v>9.0</v>
      </c>
      <c r="P64" s="971"/>
      <c r="Q64" s="971"/>
      <c r="R64" s="905">
        <v>9.0</v>
      </c>
      <c r="S64" s="905">
        <v>9.0</v>
      </c>
      <c r="T64" s="905">
        <v>9.0</v>
      </c>
      <c r="U64" s="905">
        <v>9.0</v>
      </c>
      <c r="V64" s="905">
        <v>9.0</v>
      </c>
      <c r="W64" s="971"/>
      <c r="X64" s="971"/>
      <c r="Y64" s="905">
        <v>9.0</v>
      </c>
      <c r="Z64" s="905">
        <v>9.0</v>
      </c>
      <c r="AA64" s="905">
        <v>9.0</v>
      </c>
      <c r="AB64" s="905">
        <v>9.0</v>
      </c>
      <c r="AC64" s="905">
        <v>9.0</v>
      </c>
      <c r="AD64" s="971"/>
      <c r="AE64" s="971"/>
      <c r="AF64" s="905">
        <v>9.0</v>
      </c>
      <c r="AG64" s="905">
        <v>9.0</v>
      </c>
      <c r="AH64" s="905">
        <v>9.0</v>
      </c>
      <c r="AI64" s="905"/>
      <c r="AJ64" s="404">
        <f t="shared" si="9"/>
        <v>22</v>
      </c>
      <c r="AK64" s="257"/>
    </row>
    <row r="65" ht="16.5" customHeight="1">
      <c r="A65" s="807">
        <v>7.0</v>
      </c>
      <c r="B65" s="807" t="s">
        <v>997</v>
      </c>
      <c r="C65" s="19" t="s">
        <v>70</v>
      </c>
      <c r="D65" s="869">
        <v>8.9221946634E10</v>
      </c>
      <c r="E65" s="905"/>
      <c r="F65" s="905">
        <v>12.0</v>
      </c>
      <c r="G65" s="905">
        <v>12.0</v>
      </c>
      <c r="H65" s="905"/>
      <c r="I65" s="971"/>
      <c r="J65" s="971">
        <v>12.0</v>
      </c>
      <c r="K65" s="905">
        <v>12.0</v>
      </c>
      <c r="L65" s="905"/>
      <c r="M65" s="905"/>
      <c r="N65" s="905">
        <v>12.0</v>
      </c>
      <c r="O65" s="905">
        <v>12.0</v>
      </c>
      <c r="P65" s="971"/>
      <c r="Q65" s="971"/>
      <c r="R65" s="905">
        <v>12.0</v>
      </c>
      <c r="S65" s="905">
        <v>12.0</v>
      </c>
      <c r="T65" s="905"/>
      <c r="U65" s="905"/>
      <c r="V65" s="905">
        <v>12.0</v>
      </c>
      <c r="W65" s="971">
        <v>12.0</v>
      </c>
      <c r="X65" s="971"/>
      <c r="Y65" s="905"/>
      <c r="Z65" s="905">
        <v>12.0</v>
      </c>
      <c r="AA65" s="905">
        <v>12.0</v>
      </c>
      <c r="AB65" s="905"/>
      <c r="AC65" s="905"/>
      <c r="AD65" s="971">
        <v>12.0</v>
      </c>
      <c r="AE65" s="971">
        <v>12.0</v>
      </c>
      <c r="AF65" s="905"/>
      <c r="AG65" s="905"/>
      <c r="AH65" s="905">
        <v>12.0</v>
      </c>
      <c r="AI65" s="905"/>
      <c r="AJ65" s="404">
        <f t="shared" si="9"/>
        <v>15</v>
      </c>
      <c r="AK65" s="257"/>
    </row>
    <row r="66" ht="16.5" customHeight="1">
      <c r="A66" s="807">
        <v>8.0</v>
      </c>
      <c r="B66" s="1492" t="s">
        <v>998</v>
      </c>
      <c r="C66" s="19" t="s">
        <v>70</v>
      </c>
      <c r="D66" s="871">
        <v>8.9222018045E10</v>
      </c>
      <c r="E66" s="905">
        <v>12.0</v>
      </c>
      <c r="F66" s="905"/>
      <c r="G66" s="905"/>
      <c r="H66" s="905">
        <v>12.0</v>
      </c>
      <c r="I66" s="971">
        <v>12.0</v>
      </c>
      <c r="J66" s="971"/>
      <c r="K66" s="905"/>
      <c r="L66" s="905">
        <v>12.0</v>
      </c>
      <c r="M66" s="905">
        <v>12.0</v>
      </c>
      <c r="N66" s="905"/>
      <c r="O66" s="905"/>
      <c r="P66" s="971">
        <v>12.0</v>
      </c>
      <c r="Q66" s="971">
        <v>12.0</v>
      </c>
      <c r="R66" s="905"/>
      <c r="S66" s="905"/>
      <c r="T66" s="905">
        <v>12.0</v>
      </c>
      <c r="U66" s="905">
        <v>12.0</v>
      </c>
      <c r="V66" s="905"/>
      <c r="W66" s="971"/>
      <c r="X66" s="971">
        <v>12.0</v>
      </c>
      <c r="Y66" s="905">
        <v>12.0</v>
      </c>
      <c r="Z66" s="905"/>
      <c r="AA66" s="905"/>
      <c r="AB66" s="905">
        <v>12.0</v>
      </c>
      <c r="AC66" s="905">
        <v>12.0</v>
      </c>
      <c r="AD66" s="971"/>
      <c r="AE66" s="971"/>
      <c r="AF66" s="905">
        <v>12.0</v>
      </c>
      <c r="AG66" s="905">
        <v>12.0</v>
      </c>
      <c r="AH66" s="905"/>
      <c r="AI66" s="905"/>
      <c r="AJ66" s="404">
        <f t="shared" si="9"/>
        <v>15</v>
      </c>
      <c r="AK66" s="257"/>
    </row>
    <row r="67" ht="16.5" customHeight="1">
      <c r="A67" s="807">
        <v>9.0</v>
      </c>
      <c r="B67" s="807" t="s">
        <v>783</v>
      </c>
      <c r="C67" s="1202" t="s">
        <v>784</v>
      </c>
      <c r="D67" s="871">
        <v>8.9226140064E10</v>
      </c>
      <c r="E67" s="978"/>
      <c r="F67" s="978"/>
      <c r="G67" s="978"/>
      <c r="H67" s="978"/>
      <c r="I67" s="978"/>
      <c r="J67" s="978"/>
      <c r="K67" s="978"/>
      <c r="L67" s="905">
        <v>9.0</v>
      </c>
      <c r="M67" s="905">
        <v>9.0</v>
      </c>
      <c r="N67" s="905">
        <v>9.0</v>
      </c>
      <c r="O67" s="905">
        <v>9.0</v>
      </c>
      <c r="P67" s="971"/>
      <c r="Q67" s="971"/>
      <c r="R67" s="905">
        <v>9.0</v>
      </c>
      <c r="S67" s="905">
        <v>9.0</v>
      </c>
      <c r="T67" s="905">
        <v>9.0</v>
      </c>
      <c r="U67" s="905">
        <v>9.0</v>
      </c>
      <c r="V67" s="905">
        <v>9.0</v>
      </c>
      <c r="W67" s="971"/>
      <c r="X67" s="971"/>
      <c r="Y67" s="905">
        <v>9.0</v>
      </c>
      <c r="Z67" s="905">
        <v>9.0</v>
      </c>
      <c r="AA67" s="905">
        <v>9.0</v>
      </c>
      <c r="AB67" s="905">
        <v>9.0</v>
      </c>
      <c r="AC67" s="905">
        <v>9.0</v>
      </c>
      <c r="AD67" s="971"/>
      <c r="AE67" s="971"/>
      <c r="AF67" s="905">
        <v>9.0</v>
      </c>
      <c r="AG67" s="905">
        <v>9.0</v>
      </c>
      <c r="AH67" s="905">
        <v>9.0</v>
      </c>
      <c r="AI67" s="905"/>
      <c r="AJ67" s="404">
        <f t="shared" si="9"/>
        <v>17</v>
      </c>
      <c r="AK67" s="257"/>
    </row>
    <row r="68" ht="16.5" customHeight="1">
      <c r="A68" s="807">
        <v>10.0</v>
      </c>
      <c r="B68" s="807" t="s">
        <v>857</v>
      </c>
      <c r="C68" s="1202" t="s">
        <v>784</v>
      </c>
      <c r="D68" s="871">
        <v>8.9220220031E10</v>
      </c>
      <c r="E68" s="905">
        <v>9.0</v>
      </c>
      <c r="F68" s="905">
        <v>9.0</v>
      </c>
      <c r="G68" s="905">
        <v>9.0</v>
      </c>
      <c r="H68" s="905">
        <v>9.0</v>
      </c>
      <c r="I68" s="971"/>
      <c r="J68" s="971"/>
      <c r="K68" s="905">
        <v>9.0</v>
      </c>
      <c r="L68" s="905">
        <v>9.0</v>
      </c>
      <c r="M68" s="905">
        <v>9.0</v>
      </c>
      <c r="N68" s="905">
        <v>9.0</v>
      </c>
      <c r="O68" s="905">
        <v>9.0</v>
      </c>
      <c r="P68" s="971"/>
      <c r="Q68" s="971"/>
      <c r="R68" s="905">
        <v>9.0</v>
      </c>
      <c r="S68" s="905">
        <v>9.0</v>
      </c>
      <c r="T68" s="905">
        <v>9.0</v>
      </c>
      <c r="U68" s="905">
        <v>9.0</v>
      </c>
      <c r="V68" s="905">
        <v>9.0</v>
      </c>
      <c r="W68" s="971"/>
      <c r="X68" s="971"/>
      <c r="Y68" s="905">
        <v>9.0</v>
      </c>
      <c r="Z68" s="905">
        <v>9.0</v>
      </c>
      <c r="AA68" s="905">
        <v>9.0</v>
      </c>
      <c r="AB68" s="905">
        <v>9.0</v>
      </c>
      <c r="AC68" s="905">
        <v>9.0</v>
      </c>
      <c r="AD68" s="971"/>
      <c r="AE68" s="971"/>
      <c r="AF68" s="905">
        <v>9.0</v>
      </c>
      <c r="AG68" s="905">
        <v>9.0</v>
      </c>
      <c r="AH68" s="905">
        <v>9.0</v>
      </c>
      <c r="AI68" s="905"/>
      <c r="AJ68" s="404">
        <f t="shared" si="9"/>
        <v>22</v>
      </c>
      <c r="AK68" s="257"/>
    </row>
    <row r="69" ht="16.5" customHeight="1">
      <c r="A69" s="807">
        <v>11.0</v>
      </c>
      <c r="B69" s="807" t="s">
        <v>938</v>
      </c>
      <c r="C69" s="1202" t="s">
        <v>904</v>
      </c>
      <c r="D69" s="871">
        <v>8.9221945883E10</v>
      </c>
      <c r="E69" s="905">
        <v>9.0</v>
      </c>
      <c r="F69" s="905">
        <v>9.0</v>
      </c>
      <c r="G69" s="905">
        <v>9.0</v>
      </c>
      <c r="H69" s="905">
        <v>9.0</v>
      </c>
      <c r="I69" s="971"/>
      <c r="J69" s="971"/>
      <c r="K69" s="905">
        <v>9.0</v>
      </c>
      <c r="L69" s="905">
        <v>9.0</v>
      </c>
      <c r="M69" s="905">
        <v>9.0</v>
      </c>
      <c r="N69" s="905">
        <v>9.0</v>
      </c>
      <c r="O69" s="905">
        <v>9.0</v>
      </c>
      <c r="P69" s="971"/>
      <c r="Q69" s="971"/>
      <c r="R69" s="905">
        <v>9.0</v>
      </c>
      <c r="S69" s="905">
        <v>9.0</v>
      </c>
      <c r="T69" s="905">
        <v>9.0</v>
      </c>
      <c r="U69" s="905">
        <v>9.0</v>
      </c>
      <c r="V69" s="905">
        <v>9.0</v>
      </c>
      <c r="W69" s="971"/>
      <c r="X69" s="971"/>
      <c r="Y69" s="905">
        <v>9.0</v>
      </c>
      <c r="Z69" s="905">
        <v>9.0</v>
      </c>
      <c r="AA69" s="905">
        <v>9.0</v>
      </c>
      <c r="AB69" s="905">
        <v>9.0</v>
      </c>
      <c r="AC69" s="905">
        <v>9.0</v>
      </c>
      <c r="AD69" s="971"/>
      <c r="AE69" s="971"/>
      <c r="AF69" s="905">
        <v>9.0</v>
      </c>
      <c r="AG69" s="905">
        <v>9.0</v>
      </c>
      <c r="AH69" s="905">
        <v>9.0</v>
      </c>
      <c r="AI69" s="905"/>
      <c r="AJ69" s="404">
        <f t="shared" si="9"/>
        <v>22</v>
      </c>
      <c r="AK69" s="92"/>
    </row>
    <row r="70" ht="16.5" customHeight="1">
      <c r="A70" s="79"/>
      <c r="B70" s="82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82"/>
      <c r="AK70" s="92"/>
    </row>
    <row r="71" ht="16.5" customHeight="1">
      <c r="A71" s="19">
        <v>1.0</v>
      </c>
      <c r="B71" s="819" t="s">
        <v>680</v>
      </c>
      <c r="C71" s="113" t="s">
        <v>56</v>
      </c>
      <c r="D71" s="930" t="s">
        <v>792</v>
      </c>
      <c r="E71" s="1511">
        <v>9.0</v>
      </c>
      <c r="F71" s="1511">
        <v>9.0</v>
      </c>
      <c r="G71" s="1511">
        <v>9.0</v>
      </c>
      <c r="H71" s="1512"/>
      <c r="I71" s="1513"/>
      <c r="J71" s="1514">
        <v>9.0</v>
      </c>
      <c r="K71" s="1511">
        <v>9.0</v>
      </c>
      <c r="L71" s="1511">
        <v>9.0</v>
      </c>
      <c r="M71" s="1511">
        <v>9.0</v>
      </c>
      <c r="N71" s="1511">
        <v>9.0</v>
      </c>
      <c r="O71" s="1511">
        <v>9.0</v>
      </c>
      <c r="P71" s="1513"/>
      <c r="Q71" s="1513"/>
      <c r="R71" s="1511">
        <v>9.0</v>
      </c>
      <c r="S71" s="1511">
        <v>9.0</v>
      </c>
      <c r="T71" s="1511">
        <v>9.0</v>
      </c>
      <c r="U71" s="1511">
        <v>9.0</v>
      </c>
      <c r="V71" s="1511">
        <v>9.0</v>
      </c>
      <c r="W71" s="1514">
        <v>9.0</v>
      </c>
      <c r="X71" s="1513"/>
      <c r="Y71" s="1512"/>
      <c r="Z71" s="1511">
        <v>9.0</v>
      </c>
      <c r="AA71" s="1511">
        <v>9.0</v>
      </c>
      <c r="AB71" s="1511">
        <v>9.0</v>
      </c>
      <c r="AC71" s="1511">
        <v>9.0</v>
      </c>
      <c r="AD71" s="1513"/>
      <c r="AE71" s="1513"/>
      <c r="AF71" s="1511">
        <v>9.0</v>
      </c>
      <c r="AG71" s="1511">
        <v>9.0</v>
      </c>
      <c r="AH71" s="1511">
        <v>9.0</v>
      </c>
      <c r="AI71" s="905"/>
      <c r="AJ71" s="404">
        <f t="shared" ref="AJ71:AJ75" si="10">COUNT(E71:AI71)</f>
        <v>22</v>
      </c>
      <c r="AK71" s="257"/>
    </row>
    <row r="72" ht="16.5" customHeight="1">
      <c r="A72" s="807">
        <v>2.0</v>
      </c>
      <c r="B72" s="819" t="s">
        <v>339</v>
      </c>
      <c r="C72" s="32"/>
      <c r="D72" s="863" t="s">
        <v>792</v>
      </c>
      <c r="E72" s="1511">
        <v>9.0</v>
      </c>
      <c r="F72" s="1511">
        <v>9.0</v>
      </c>
      <c r="G72" s="1511">
        <v>9.0</v>
      </c>
      <c r="H72" s="1511">
        <v>9.0</v>
      </c>
      <c r="I72" s="1513"/>
      <c r="J72" s="1513"/>
      <c r="K72" s="1511">
        <v>9.0</v>
      </c>
      <c r="L72" s="1511">
        <v>9.0</v>
      </c>
      <c r="M72" s="1511">
        <v>9.0</v>
      </c>
      <c r="N72" s="1511">
        <v>9.0</v>
      </c>
      <c r="O72" s="1511">
        <v>9.0</v>
      </c>
      <c r="P72" s="1513"/>
      <c r="Q72" s="1513"/>
      <c r="R72" s="1511">
        <v>9.0</v>
      </c>
      <c r="S72" s="1511">
        <v>9.0</v>
      </c>
      <c r="T72" s="1511">
        <v>9.0</v>
      </c>
      <c r="U72" s="1511">
        <v>9.0</v>
      </c>
      <c r="V72" s="1511"/>
      <c r="W72" s="1513"/>
      <c r="X72" s="1514">
        <v>9.0</v>
      </c>
      <c r="Y72" s="1511">
        <v>9.0</v>
      </c>
      <c r="Z72" s="1511">
        <v>9.0</v>
      </c>
      <c r="AA72" s="1511">
        <v>9.0</v>
      </c>
      <c r="AB72" s="1511">
        <v>9.0</v>
      </c>
      <c r="AC72" s="1511">
        <v>9.0</v>
      </c>
      <c r="AD72" s="1513"/>
      <c r="AE72" s="1513"/>
      <c r="AF72" s="1511">
        <v>9.0</v>
      </c>
      <c r="AG72" s="1511">
        <v>9.0</v>
      </c>
      <c r="AH72" s="1511">
        <v>9.0</v>
      </c>
      <c r="AI72" s="905"/>
      <c r="AJ72" s="404">
        <f t="shared" si="10"/>
        <v>22</v>
      </c>
      <c r="AK72" s="257"/>
    </row>
    <row r="73" ht="16.5" customHeight="1">
      <c r="A73" s="807">
        <v>3.0</v>
      </c>
      <c r="B73" s="819" t="s">
        <v>905</v>
      </c>
      <c r="C73" s="32"/>
      <c r="D73" s="863" t="s">
        <v>792</v>
      </c>
      <c r="E73" s="1511">
        <v>9.0</v>
      </c>
      <c r="F73" s="1511">
        <v>9.0</v>
      </c>
      <c r="G73" s="1511">
        <v>9.0</v>
      </c>
      <c r="H73" s="1511">
        <v>9.0</v>
      </c>
      <c r="I73" s="1513"/>
      <c r="J73" s="1513"/>
      <c r="K73" s="1511">
        <v>9.0</v>
      </c>
      <c r="L73" s="1511">
        <v>9.0</v>
      </c>
      <c r="M73" s="1511">
        <v>9.0</v>
      </c>
      <c r="N73" s="1511">
        <v>9.0</v>
      </c>
      <c r="O73" s="1512"/>
      <c r="P73" s="1513"/>
      <c r="Q73" s="1514">
        <v>9.0</v>
      </c>
      <c r="R73" s="1511">
        <v>9.0</v>
      </c>
      <c r="S73" s="1511">
        <v>9.0</v>
      </c>
      <c r="T73" s="1511">
        <v>9.0</v>
      </c>
      <c r="U73" s="1511">
        <v>9.0</v>
      </c>
      <c r="V73" s="1511">
        <v>9.0</v>
      </c>
      <c r="W73" s="1513"/>
      <c r="X73" s="1513"/>
      <c r="Y73" s="1511">
        <v>9.0</v>
      </c>
      <c r="Z73" s="1511">
        <v>9.0</v>
      </c>
      <c r="AA73" s="1511">
        <v>9.0</v>
      </c>
      <c r="AB73" s="1515">
        <v>9.0</v>
      </c>
      <c r="AC73" s="1511">
        <v>9.0</v>
      </c>
      <c r="AD73" s="1514">
        <v>9.0</v>
      </c>
      <c r="AE73" s="1513"/>
      <c r="AF73" s="1512"/>
      <c r="AG73" s="1511">
        <v>9.0</v>
      </c>
      <c r="AH73" s="1511">
        <v>9.0</v>
      </c>
      <c r="AI73" s="905"/>
      <c r="AJ73" s="404">
        <f t="shared" si="10"/>
        <v>22</v>
      </c>
      <c r="AK73" s="257"/>
    </row>
    <row r="74" ht="16.5" customHeight="1">
      <c r="A74" s="19">
        <v>4.0</v>
      </c>
      <c r="B74" s="819" t="s">
        <v>59</v>
      </c>
      <c r="C74" s="32"/>
      <c r="D74" s="863" t="s">
        <v>792</v>
      </c>
      <c r="E74" s="1511">
        <v>9.0</v>
      </c>
      <c r="F74" s="1511">
        <v>9.0</v>
      </c>
      <c r="G74" s="1511">
        <v>9.0</v>
      </c>
      <c r="H74" s="1511">
        <v>9.0</v>
      </c>
      <c r="I74" s="1514">
        <v>9.0</v>
      </c>
      <c r="J74" s="1513"/>
      <c r="K74" s="1516"/>
      <c r="L74" s="132"/>
      <c r="M74" s="1517"/>
      <c r="N74" s="1517"/>
      <c r="O74" s="1517"/>
      <c r="P74" s="1517"/>
      <c r="Q74" s="1517"/>
      <c r="R74" s="1517"/>
      <c r="S74" s="1517"/>
      <c r="T74" s="1516"/>
      <c r="U74" s="132"/>
      <c r="V74" s="1517"/>
      <c r="W74" s="1517"/>
      <c r="X74" s="1517"/>
      <c r="Y74" s="1511">
        <v>9.0</v>
      </c>
      <c r="Z74" s="1511">
        <v>9.0</v>
      </c>
      <c r="AA74" s="1511">
        <v>9.0</v>
      </c>
      <c r="AB74" s="1511">
        <v>9.0</v>
      </c>
      <c r="AC74" s="1512"/>
      <c r="AD74" s="1513"/>
      <c r="AE74" s="1514">
        <v>9.0</v>
      </c>
      <c r="AF74" s="1511">
        <v>9.0</v>
      </c>
      <c r="AG74" s="1511">
        <v>9.0</v>
      </c>
      <c r="AH74" s="1511">
        <v>9.0</v>
      </c>
      <c r="AI74" s="905"/>
      <c r="AJ74" s="404">
        <f t="shared" si="10"/>
        <v>13</v>
      </c>
      <c r="AK74" s="257"/>
    </row>
    <row r="75" ht="16.5" customHeight="1">
      <c r="A75" s="807">
        <v>5.0</v>
      </c>
      <c r="B75" s="819" t="s">
        <v>906</v>
      </c>
      <c r="C75" s="71"/>
      <c r="D75" s="930" t="s">
        <v>792</v>
      </c>
      <c r="E75" s="1515">
        <v>9.0</v>
      </c>
      <c r="F75" s="1515">
        <v>9.0</v>
      </c>
      <c r="G75" s="1515">
        <v>9.0</v>
      </c>
      <c r="H75" s="1511">
        <v>9.0</v>
      </c>
      <c r="I75" s="1513"/>
      <c r="J75" s="1513"/>
      <c r="K75" s="1511">
        <v>9.0</v>
      </c>
      <c r="L75" s="1511">
        <v>9.0</v>
      </c>
      <c r="M75" s="1511">
        <v>9.0</v>
      </c>
      <c r="N75" s="1511">
        <v>9.0</v>
      </c>
      <c r="O75" s="1511">
        <v>9.0</v>
      </c>
      <c r="P75" s="1514">
        <v>9.0</v>
      </c>
      <c r="Q75" s="1513"/>
      <c r="R75" s="1512"/>
      <c r="S75" s="1511">
        <v>9.0</v>
      </c>
      <c r="T75" s="1511">
        <v>9.0</v>
      </c>
      <c r="U75" s="1511">
        <v>9.0</v>
      </c>
      <c r="V75" s="1511">
        <v>9.0</v>
      </c>
      <c r="W75" s="1513"/>
      <c r="X75" s="1513"/>
      <c r="Y75" s="1518"/>
      <c r="Z75" s="1518"/>
      <c r="AA75" s="1517"/>
      <c r="AB75" s="1517"/>
      <c r="AC75" s="1517"/>
      <c r="AD75" s="1517"/>
      <c r="AE75" s="1517"/>
      <c r="AF75" s="1517"/>
      <c r="AG75" s="1517"/>
      <c r="AH75" s="1517"/>
      <c r="AI75" s="905"/>
      <c r="AJ75" s="404">
        <f t="shared" si="10"/>
        <v>14</v>
      </c>
      <c r="AK75" s="257"/>
    </row>
    <row r="76" ht="16.5" customHeight="1">
      <c r="A76" s="79"/>
      <c r="B76" s="423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015"/>
      <c r="AI76" s="1015"/>
      <c r="AJ76" s="82"/>
      <c r="AK76" s="92"/>
    </row>
    <row r="77" ht="16.5" customHeight="1">
      <c r="A77" s="807">
        <v>6.0</v>
      </c>
      <c r="B77" s="300" t="s">
        <v>60</v>
      </c>
      <c r="C77" s="113" t="s">
        <v>61</v>
      </c>
      <c r="D77" s="863" t="s">
        <v>792</v>
      </c>
      <c r="E77" s="1390">
        <v>9.0</v>
      </c>
      <c r="F77" s="1390">
        <v>9.0</v>
      </c>
      <c r="G77" s="1391"/>
      <c r="H77" s="900">
        <v>9.0</v>
      </c>
      <c r="I77" s="974">
        <v>9.0</v>
      </c>
      <c r="J77" s="974">
        <v>9.0</v>
      </c>
      <c r="K77" s="1390">
        <v>9.0</v>
      </c>
      <c r="L77" s="1391"/>
      <c r="M77" s="900">
        <v>9.0</v>
      </c>
      <c r="N77" s="1390">
        <v>9.0</v>
      </c>
      <c r="O77" s="1390">
        <v>9.0</v>
      </c>
      <c r="P77" s="1108"/>
      <c r="Q77" s="1108"/>
      <c r="R77" s="900">
        <v>9.0</v>
      </c>
      <c r="S77" s="1390">
        <v>9.0</v>
      </c>
      <c r="T77" s="1390">
        <v>9.0</v>
      </c>
      <c r="U77" s="900">
        <v>9.0</v>
      </c>
      <c r="V77" s="1390">
        <v>9.0</v>
      </c>
      <c r="W77" s="1108"/>
      <c r="X77" s="1108"/>
      <c r="Y77" s="900">
        <v>9.0</v>
      </c>
      <c r="Z77" s="1390">
        <v>9.0</v>
      </c>
      <c r="AA77" s="1390">
        <v>9.0</v>
      </c>
      <c r="AB77" s="900">
        <v>9.0</v>
      </c>
      <c r="AC77" s="1391"/>
      <c r="AD77" s="974">
        <v>9.0</v>
      </c>
      <c r="AE77" s="974">
        <v>9.0</v>
      </c>
      <c r="AF77" s="1391"/>
      <c r="AG77" s="900">
        <v>9.0</v>
      </c>
      <c r="AH77" s="1390">
        <v>9.0</v>
      </c>
      <c r="AI77" s="905"/>
      <c r="AJ77" s="404">
        <f t="shared" ref="AJ77:AJ79" si="11">COUNT(E77:AI77)</f>
        <v>22</v>
      </c>
      <c r="AK77" s="257"/>
    </row>
    <row r="78" ht="16.5" customHeight="1">
      <c r="A78" s="807">
        <v>7.0</v>
      </c>
      <c r="B78" s="829" t="s">
        <v>36</v>
      </c>
      <c r="C78" s="32"/>
      <c r="D78" s="863" t="s">
        <v>792</v>
      </c>
      <c r="E78" s="1519">
        <v>9.0</v>
      </c>
      <c r="F78" s="1519">
        <v>9.0</v>
      </c>
      <c r="G78" s="1519">
        <v>9.0</v>
      </c>
      <c r="H78" s="1519">
        <v>9.0</v>
      </c>
      <c r="I78" s="1519">
        <v>9.0</v>
      </c>
      <c r="J78" s="1519">
        <v>9.0</v>
      </c>
      <c r="K78" s="1391"/>
      <c r="L78" s="900">
        <v>9.0</v>
      </c>
      <c r="M78" s="1390">
        <v>9.0</v>
      </c>
      <c r="N78" s="1390">
        <v>9.0</v>
      </c>
      <c r="O78" s="900">
        <v>9.0</v>
      </c>
      <c r="P78" s="1108"/>
      <c r="Q78" s="1108"/>
      <c r="R78" s="1390">
        <v>9.0</v>
      </c>
      <c r="S78" s="1390">
        <v>9.0</v>
      </c>
      <c r="T78" s="900">
        <v>9.0</v>
      </c>
      <c r="U78" s="1390"/>
      <c r="V78" s="1390">
        <v>9.0</v>
      </c>
      <c r="W78" s="974">
        <v>9.0</v>
      </c>
      <c r="X78" s="974">
        <v>9.0</v>
      </c>
      <c r="Y78" s="1391"/>
      <c r="Z78" s="1391"/>
      <c r="AA78" s="1390">
        <v>9.0</v>
      </c>
      <c r="AB78" s="1390">
        <v>9.0</v>
      </c>
      <c r="AC78" s="900">
        <v>9.0</v>
      </c>
      <c r="AD78" s="1108"/>
      <c r="AE78" s="1108"/>
      <c r="AF78" s="1390">
        <v>9.0</v>
      </c>
      <c r="AG78" s="1390">
        <v>9.0</v>
      </c>
      <c r="AH78" s="900">
        <v>9.0</v>
      </c>
      <c r="AI78" s="905"/>
      <c r="AJ78" s="404">
        <f t="shared" si="11"/>
        <v>22</v>
      </c>
      <c r="AK78" s="257"/>
    </row>
    <row r="79" ht="16.5" customHeight="1">
      <c r="A79" s="807">
        <v>8.0</v>
      </c>
      <c r="B79" s="829" t="s">
        <v>879</v>
      </c>
      <c r="C79" s="71"/>
      <c r="D79" s="930" t="s">
        <v>792</v>
      </c>
      <c r="E79" s="1520">
        <v>9.0</v>
      </c>
      <c r="F79" s="1390">
        <v>9.0</v>
      </c>
      <c r="G79" s="1390">
        <v>9.0</v>
      </c>
      <c r="H79" s="1390">
        <v>9.0</v>
      </c>
      <c r="I79" s="1108"/>
      <c r="J79" s="1108"/>
      <c r="K79" s="900">
        <v>9.0</v>
      </c>
      <c r="L79" s="1390">
        <v>9.0</v>
      </c>
      <c r="M79" s="1390">
        <v>9.0</v>
      </c>
      <c r="N79" s="900">
        <v>9.0</v>
      </c>
      <c r="O79" s="1391"/>
      <c r="P79" s="974">
        <v>9.0</v>
      </c>
      <c r="Q79" s="974">
        <v>9.0</v>
      </c>
      <c r="R79" s="1391"/>
      <c r="S79" s="900">
        <v>9.0</v>
      </c>
      <c r="T79" s="1390">
        <v>9.0</v>
      </c>
      <c r="U79" s="1390">
        <v>9.0</v>
      </c>
      <c r="V79" s="900">
        <v>9.0</v>
      </c>
      <c r="W79" s="1108"/>
      <c r="X79" s="1108"/>
      <c r="Y79" s="1390">
        <v>9.0</v>
      </c>
      <c r="Z79" s="900">
        <v>9.0</v>
      </c>
      <c r="AA79" s="900">
        <v>9.0</v>
      </c>
      <c r="AB79" s="1390">
        <v>9.0</v>
      </c>
      <c r="AC79" s="1390">
        <v>9.0</v>
      </c>
      <c r="AD79" s="1108"/>
      <c r="AE79" s="1108"/>
      <c r="AF79" s="900">
        <v>9.0</v>
      </c>
      <c r="AG79" s="1390">
        <v>9.0</v>
      </c>
      <c r="AH79" s="1390">
        <v>9.0</v>
      </c>
      <c r="AI79" s="905"/>
      <c r="AJ79" s="404">
        <f t="shared" si="11"/>
        <v>22</v>
      </c>
      <c r="AK79" s="257"/>
    </row>
    <row r="80" ht="16.5" customHeight="1">
      <c r="A80" s="79"/>
      <c r="B80" s="423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121"/>
      <c r="AK80" s="259"/>
    </row>
    <row r="81" ht="16.5" customHeight="1">
      <c r="A81" s="1010">
        <v>9.0</v>
      </c>
      <c r="B81" s="46" t="s">
        <v>102</v>
      </c>
      <c r="C81" s="1257" t="s">
        <v>804</v>
      </c>
      <c r="D81" s="863" t="s">
        <v>792</v>
      </c>
      <c r="E81" s="905">
        <v>9.0</v>
      </c>
      <c r="F81" s="905">
        <v>9.0</v>
      </c>
      <c r="G81" s="900">
        <v>9.0</v>
      </c>
      <c r="H81" s="905"/>
      <c r="I81" s="971"/>
      <c r="J81" s="971">
        <v>9.0</v>
      </c>
      <c r="K81" s="900">
        <v>9.0</v>
      </c>
      <c r="L81" s="905">
        <v>9.0</v>
      </c>
      <c r="M81" s="900">
        <v>9.0</v>
      </c>
      <c r="N81" s="900">
        <v>9.0</v>
      </c>
      <c r="O81" s="905"/>
      <c r="P81" s="971"/>
      <c r="Q81" s="971">
        <v>9.0</v>
      </c>
      <c r="R81" s="900">
        <v>9.0</v>
      </c>
      <c r="S81" s="905">
        <v>9.0</v>
      </c>
      <c r="T81" s="905">
        <v>9.0</v>
      </c>
      <c r="U81" s="900">
        <v>9.0</v>
      </c>
      <c r="V81" s="905"/>
      <c r="W81" s="971"/>
      <c r="X81" s="971">
        <v>9.0</v>
      </c>
      <c r="Y81" s="900">
        <v>9.0</v>
      </c>
      <c r="Z81" s="905">
        <v>9.0</v>
      </c>
      <c r="AA81" s="900">
        <v>9.0</v>
      </c>
      <c r="AB81" s="900">
        <v>9.0</v>
      </c>
      <c r="AC81" s="905"/>
      <c r="AD81" s="971"/>
      <c r="AE81" s="971">
        <v>9.0</v>
      </c>
      <c r="AF81" s="900">
        <v>9.0</v>
      </c>
      <c r="AG81" s="905">
        <v>9.0</v>
      </c>
      <c r="AH81" s="905">
        <v>9.0</v>
      </c>
      <c r="AI81" s="900"/>
      <c r="AJ81" s="404">
        <f t="shared" ref="AJ81:AJ83" si="12">COUNT(E81:AI81)</f>
        <v>22</v>
      </c>
      <c r="AK81" s="259"/>
    </row>
    <row r="82" ht="16.5" customHeight="1">
      <c r="A82" s="1010">
        <v>10.0</v>
      </c>
      <c r="B82" s="1364" t="s">
        <v>105</v>
      </c>
      <c r="C82" s="32"/>
      <c r="D82" s="863" t="s">
        <v>792</v>
      </c>
      <c r="E82" s="905">
        <v>9.0</v>
      </c>
      <c r="F82" s="905">
        <v>9.0</v>
      </c>
      <c r="G82" s="905">
        <v>9.0</v>
      </c>
      <c r="H82" s="905">
        <v>9.0</v>
      </c>
      <c r="I82" s="971"/>
      <c r="J82" s="971"/>
      <c r="K82" s="905">
        <v>9.0</v>
      </c>
      <c r="L82" s="905">
        <v>9.0</v>
      </c>
      <c r="M82" s="905">
        <v>9.0</v>
      </c>
      <c r="N82" s="905">
        <v>9.0</v>
      </c>
      <c r="O82" s="905">
        <v>9.0</v>
      </c>
      <c r="P82" s="971"/>
      <c r="Q82" s="971"/>
      <c r="R82" s="905">
        <v>9.0</v>
      </c>
      <c r="S82" s="905">
        <v>9.0</v>
      </c>
      <c r="T82" s="905">
        <v>9.0</v>
      </c>
      <c r="U82" s="905">
        <v>9.0</v>
      </c>
      <c r="V82" s="905">
        <v>9.0</v>
      </c>
      <c r="W82" s="971"/>
      <c r="X82" s="971"/>
      <c r="Y82" s="905">
        <v>9.0</v>
      </c>
      <c r="Z82" s="905">
        <v>9.0</v>
      </c>
      <c r="AA82" s="905">
        <v>9.0</v>
      </c>
      <c r="AB82" s="905">
        <v>9.0</v>
      </c>
      <c r="AC82" s="905">
        <v>9.0</v>
      </c>
      <c r="AD82" s="971"/>
      <c r="AE82" s="971"/>
      <c r="AF82" s="905">
        <v>9.0</v>
      </c>
      <c r="AG82" s="905">
        <v>9.0</v>
      </c>
      <c r="AH82" s="905">
        <v>9.0</v>
      </c>
      <c r="AI82" s="905"/>
      <c r="AJ82" s="404">
        <f t="shared" si="12"/>
        <v>22</v>
      </c>
      <c r="AK82" s="259"/>
    </row>
    <row r="83" ht="16.5" customHeight="1">
      <c r="A83" s="1010">
        <v>11.0</v>
      </c>
      <c r="B83" s="819" t="s">
        <v>858</v>
      </c>
      <c r="C83" s="71"/>
      <c r="D83" s="863" t="s">
        <v>792</v>
      </c>
      <c r="E83" s="900">
        <v>9.0</v>
      </c>
      <c r="F83" s="900">
        <v>9.0</v>
      </c>
      <c r="G83" s="905">
        <v>9.0</v>
      </c>
      <c r="H83" s="900">
        <v>9.0</v>
      </c>
      <c r="I83" s="971">
        <v>9.0</v>
      </c>
      <c r="J83" s="971"/>
      <c r="K83" s="905"/>
      <c r="L83" s="900">
        <v>9.0</v>
      </c>
      <c r="M83" s="905">
        <v>9.0</v>
      </c>
      <c r="N83" s="905">
        <v>9.0</v>
      </c>
      <c r="O83" s="900">
        <v>9.0</v>
      </c>
      <c r="P83" s="971">
        <v>9.0</v>
      </c>
      <c r="Q83" s="971"/>
      <c r="R83" s="905"/>
      <c r="S83" s="900">
        <v>9.0</v>
      </c>
      <c r="T83" s="900">
        <v>9.0</v>
      </c>
      <c r="U83" s="905">
        <v>9.0</v>
      </c>
      <c r="V83" s="900">
        <v>9.0</v>
      </c>
      <c r="W83" s="971">
        <v>9.0</v>
      </c>
      <c r="X83" s="971"/>
      <c r="Y83" s="905"/>
      <c r="Z83" s="900">
        <v>9.0</v>
      </c>
      <c r="AA83" s="905">
        <v>9.0</v>
      </c>
      <c r="AB83" s="905">
        <v>9.0</v>
      </c>
      <c r="AC83" s="900">
        <v>9.0</v>
      </c>
      <c r="AD83" s="971">
        <v>9.0</v>
      </c>
      <c r="AE83" s="971"/>
      <c r="AF83" s="905"/>
      <c r="AG83" s="900">
        <v>9.0</v>
      </c>
      <c r="AH83" s="900">
        <v>9.0</v>
      </c>
      <c r="AI83" s="905"/>
      <c r="AJ83" s="404">
        <f t="shared" si="12"/>
        <v>22</v>
      </c>
      <c r="AK83" s="259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121"/>
      <c r="AK84" s="259"/>
    </row>
    <row r="85" ht="16.5" customHeight="1">
      <c r="A85" s="807">
        <v>12.0</v>
      </c>
      <c r="B85" s="939" t="s">
        <v>768</v>
      </c>
      <c r="C85" s="113" t="s">
        <v>65</v>
      </c>
      <c r="D85" s="863" t="s">
        <v>792</v>
      </c>
      <c r="E85" s="905">
        <v>9.0</v>
      </c>
      <c r="F85" s="905">
        <v>9.0</v>
      </c>
      <c r="G85" s="905">
        <v>9.0</v>
      </c>
      <c r="H85" s="905"/>
      <c r="I85" s="971"/>
      <c r="J85" s="971">
        <v>9.0</v>
      </c>
      <c r="K85" s="905">
        <v>9.0</v>
      </c>
      <c r="L85" s="905">
        <v>9.0</v>
      </c>
      <c r="M85" s="905">
        <v>9.0</v>
      </c>
      <c r="N85" s="905">
        <v>9.0</v>
      </c>
      <c r="O85" s="905"/>
      <c r="P85" s="971"/>
      <c r="Q85" s="971">
        <v>9.0</v>
      </c>
      <c r="R85" s="905">
        <v>9.0</v>
      </c>
      <c r="S85" s="905">
        <v>9.0</v>
      </c>
      <c r="T85" s="905">
        <v>9.0</v>
      </c>
      <c r="U85" s="905">
        <v>9.0</v>
      </c>
      <c r="V85" s="905"/>
      <c r="W85" s="971"/>
      <c r="X85" s="971">
        <v>9.0</v>
      </c>
      <c r="Y85" s="905">
        <v>9.0</v>
      </c>
      <c r="Z85" s="905">
        <v>9.0</v>
      </c>
      <c r="AA85" s="905">
        <v>9.0</v>
      </c>
      <c r="AB85" s="905">
        <v>9.0</v>
      </c>
      <c r="AC85" s="905"/>
      <c r="AD85" s="971"/>
      <c r="AE85" s="971">
        <v>9.0</v>
      </c>
      <c r="AF85" s="905">
        <v>9.0</v>
      </c>
      <c r="AG85" s="905">
        <v>9.0</v>
      </c>
      <c r="AH85" s="905">
        <v>9.0</v>
      </c>
      <c r="AI85" s="905"/>
      <c r="AJ85" s="404">
        <f t="shared" ref="AJ85:AJ87" si="13">COUNT(E85:AI85)</f>
        <v>22</v>
      </c>
      <c r="AK85" s="257"/>
    </row>
    <row r="86" ht="16.5" customHeight="1">
      <c r="A86" s="807">
        <v>13.0</v>
      </c>
      <c r="B86" s="300" t="s">
        <v>66</v>
      </c>
      <c r="C86" s="71"/>
      <c r="D86" s="863" t="s">
        <v>792</v>
      </c>
      <c r="E86" s="905">
        <v>9.0</v>
      </c>
      <c r="F86" s="905">
        <v>9.0</v>
      </c>
      <c r="G86" s="905">
        <v>9.0</v>
      </c>
      <c r="H86" s="905">
        <v>9.0</v>
      </c>
      <c r="I86" s="971">
        <v>9.0</v>
      </c>
      <c r="J86" s="971"/>
      <c r="K86" s="905"/>
      <c r="L86" s="905">
        <v>9.0</v>
      </c>
      <c r="M86" s="905">
        <v>9.0</v>
      </c>
      <c r="N86" s="905">
        <v>9.0</v>
      </c>
      <c r="O86" s="905">
        <v>9.0</v>
      </c>
      <c r="P86" s="971">
        <v>9.0</v>
      </c>
      <c r="Q86" s="971"/>
      <c r="R86" s="905"/>
      <c r="S86" s="905">
        <v>9.0</v>
      </c>
      <c r="T86" s="905">
        <v>9.0</v>
      </c>
      <c r="U86" s="905">
        <v>9.0</v>
      </c>
      <c r="V86" s="905">
        <v>9.0</v>
      </c>
      <c r="W86" s="971">
        <v>9.0</v>
      </c>
      <c r="X86" s="971"/>
      <c r="Y86" s="905"/>
      <c r="Z86" s="905">
        <v>9.0</v>
      </c>
      <c r="AA86" s="905">
        <v>9.0</v>
      </c>
      <c r="AB86" s="905">
        <v>9.0</v>
      </c>
      <c r="AC86" s="905">
        <v>9.0</v>
      </c>
      <c r="AD86" s="971">
        <v>9.0</v>
      </c>
      <c r="AE86" s="971"/>
      <c r="AF86" s="905"/>
      <c r="AG86" s="905">
        <v>9.0</v>
      </c>
      <c r="AH86" s="905">
        <v>9.0</v>
      </c>
      <c r="AI86" s="905"/>
      <c r="AJ86" s="404">
        <f t="shared" si="13"/>
        <v>22</v>
      </c>
      <c r="AK86" s="257"/>
    </row>
    <row r="87" ht="16.5" customHeight="1">
      <c r="A87" s="807">
        <v>14.0</v>
      </c>
      <c r="B87" s="1481" t="s">
        <v>982</v>
      </c>
      <c r="C87" s="1482" t="s">
        <v>983</v>
      </c>
      <c r="D87" s="863" t="s">
        <v>792</v>
      </c>
      <c r="E87" s="905">
        <v>9.0</v>
      </c>
      <c r="F87" s="905">
        <v>9.0</v>
      </c>
      <c r="G87" s="905">
        <v>9.0</v>
      </c>
      <c r="H87" s="905">
        <v>9.0</v>
      </c>
      <c r="I87" s="971"/>
      <c r="J87" s="971"/>
      <c r="K87" s="905">
        <v>9.0</v>
      </c>
      <c r="L87" s="905">
        <v>9.0</v>
      </c>
      <c r="M87" s="905">
        <v>9.0</v>
      </c>
      <c r="N87" s="905">
        <v>9.0</v>
      </c>
      <c r="O87" s="905">
        <v>9.0</v>
      </c>
      <c r="P87" s="971"/>
      <c r="Q87" s="971"/>
      <c r="R87" s="905">
        <v>9.0</v>
      </c>
      <c r="S87" s="905">
        <v>9.0</v>
      </c>
      <c r="T87" s="905">
        <v>9.0</v>
      </c>
      <c r="U87" s="905">
        <v>9.0</v>
      </c>
      <c r="V87" s="905">
        <v>9.0</v>
      </c>
      <c r="W87" s="971"/>
      <c r="X87" s="971"/>
      <c r="Y87" s="905">
        <v>9.0</v>
      </c>
      <c r="Z87" s="905">
        <v>9.0</v>
      </c>
      <c r="AA87" s="905">
        <v>9.0</v>
      </c>
      <c r="AB87" s="905">
        <v>9.0</v>
      </c>
      <c r="AC87" s="905">
        <v>9.0</v>
      </c>
      <c r="AD87" s="971"/>
      <c r="AE87" s="971"/>
      <c r="AF87" s="905">
        <v>9.0</v>
      </c>
      <c r="AG87" s="905">
        <v>9.0</v>
      </c>
      <c r="AH87" s="905">
        <v>9.0</v>
      </c>
      <c r="AI87" s="905"/>
      <c r="AJ87" s="1484">
        <f t="shared" si="13"/>
        <v>22</v>
      </c>
      <c r="AK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878"/>
      <c r="AK88" s="257"/>
    </row>
    <row r="89" ht="16.5" customHeight="1">
      <c r="A89" s="807">
        <v>15.0</v>
      </c>
      <c r="B89" s="829" t="s">
        <v>880</v>
      </c>
      <c r="C89" s="1071" t="s">
        <v>1016</v>
      </c>
      <c r="D89" s="863" t="s">
        <v>792</v>
      </c>
      <c r="E89" s="905">
        <v>9.0</v>
      </c>
      <c r="F89" s="905">
        <v>9.0</v>
      </c>
      <c r="G89" s="905">
        <v>9.0</v>
      </c>
      <c r="H89" s="905">
        <v>9.0</v>
      </c>
      <c r="I89" s="971">
        <v>9.0</v>
      </c>
      <c r="J89" s="971"/>
      <c r="K89" s="905"/>
      <c r="L89" s="905">
        <v>9.0</v>
      </c>
      <c r="M89" s="905">
        <v>9.0</v>
      </c>
      <c r="N89" s="905">
        <v>9.0</v>
      </c>
      <c r="O89" s="905">
        <v>9.0</v>
      </c>
      <c r="P89" s="971">
        <v>9.0</v>
      </c>
      <c r="Q89" s="971"/>
      <c r="R89" s="905"/>
      <c r="S89" s="905">
        <v>9.0</v>
      </c>
      <c r="T89" s="905">
        <v>9.0</v>
      </c>
      <c r="U89" s="905">
        <v>9.0</v>
      </c>
      <c r="V89" s="905">
        <v>9.0</v>
      </c>
      <c r="W89" s="971">
        <v>9.0</v>
      </c>
      <c r="X89" s="971"/>
      <c r="Y89" s="905"/>
      <c r="Z89" s="905">
        <v>9.0</v>
      </c>
      <c r="AA89" s="905">
        <v>9.0</v>
      </c>
      <c r="AB89" s="905">
        <v>9.0</v>
      </c>
      <c r="AC89" s="905">
        <v>9.0</v>
      </c>
      <c r="AD89" s="971">
        <v>9.0</v>
      </c>
      <c r="AE89" s="971"/>
      <c r="AF89" s="905"/>
      <c r="AG89" s="905">
        <v>9.0</v>
      </c>
      <c r="AH89" s="905">
        <v>9.0</v>
      </c>
      <c r="AI89" s="905"/>
      <c r="AJ89" s="404">
        <f t="shared" ref="AJ89:AJ91" si="14">COUNT(E89:AI89)</f>
        <v>22</v>
      </c>
      <c r="AK89" s="257"/>
    </row>
    <row r="90" ht="16.5" customHeight="1">
      <c r="A90" s="807">
        <v>16.0</v>
      </c>
      <c r="B90" s="829" t="s">
        <v>732</v>
      </c>
      <c r="C90" s="32"/>
      <c r="D90" s="863" t="s">
        <v>792</v>
      </c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404">
        <f t="shared" si="14"/>
        <v>0</v>
      </c>
      <c r="AK90" s="257"/>
    </row>
    <row r="91" ht="16.5" customHeight="1">
      <c r="A91" s="807">
        <v>17.0</v>
      </c>
      <c r="B91" s="829" t="s">
        <v>1011</v>
      </c>
      <c r="C91" s="71"/>
      <c r="D91" s="863" t="s">
        <v>792</v>
      </c>
      <c r="E91" s="905">
        <v>9.0</v>
      </c>
      <c r="F91" s="905">
        <v>9.0</v>
      </c>
      <c r="G91" s="905">
        <v>9.0</v>
      </c>
      <c r="H91" s="905"/>
      <c r="I91" s="971"/>
      <c r="J91" s="971">
        <v>9.0</v>
      </c>
      <c r="K91" s="905">
        <v>9.0</v>
      </c>
      <c r="L91" s="905">
        <v>9.0</v>
      </c>
      <c r="M91" s="905">
        <v>9.0</v>
      </c>
      <c r="N91" s="905">
        <v>9.0</v>
      </c>
      <c r="O91" s="905"/>
      <c r="P91" s="971"/>
      <c r="Q91" s="971">
        <v>9.0</v>
      </c>
      <c r="R91" s="905">
        <v>9.0</v>
      </c>
      <c r="S91" s="905">
        <v>9.0</v>
      </c>
      <c r="T91" s="905">
        <v>9.0</v>
      </c>
      <c r="U91" s="905">
        <v>9.0</v>
      </c>
      <c r="V91" s="905"/>
      <c r="W91" s="971"/>
      <c r="X91" s="971">
        <v>9.0</v>
      </c>
      <c r="Y91" s="905">
        <v>9.0</v>
      </c>
      <c r="Z91" s="905">
        <v>9.0</v>
      </c>
      <c r="AA91" s="905">
        <v>9.0</v>
      </c>
      <c r="AB91" s="905">
        <v>9.0</v>
      </c>
      <c r="AC91" s="905"/>
      <c r="AD91" s="971"/>
      <c r="AE91" s="971">
        <v>9.0</v>
      </c>
      <c r="AF91" s="905">
        <v>9.0</v>
      </c>
      <c r="AG91" s="905">
        <v>9.0</v>
      </c>
      <c r="AH91" s="905">
        <v>9.0</v>
      </c>
      <c r="AI91" s="905"/>
      <c r="AJ91" s="404">
        <f t="shared" si="14"/>
        <v>22</v>
      </c>
      <c r="AK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237"/>
      <c r="AK92" s="237"/>
    </row>
    <row r="93" ht="16.5" customHeight="1">
      <c r="A93" s="1010">
        <v>17.0</v>
      </c>
      <c r="B93" s="1291" t="s">
        <v>112</v>
      </c>
      <c r="C93" s="1462" t="s">
        <v>806</v>
      </c>
      <c r="D93" s="863" t="s">
        <v>792</v>
      </c>
      <c r="E93" s="905">
        <v>9.0</v>
      </c>
      <c r="F93" s="905">
        <v>9.0</v>
      </c>
      <c r="G93" s="905">
        <v>9.0</v>
      </c>
      <c r="H93" s="905">
        <v>9.0</v>
      </c>
      <c r="I93" s="971">
        <v>9.0</v>
      </c>
      <c r="J93" s="971"/>
      <c r="K93" s="1033">
        <v>9.0</v>
      </c>
      <c r="L93" s="905">
        <v>9.0</v>
      </c>
      <c r="M93" s="905">
        <v>9.0</v>
      </c>
      <c r="N93" s="905">
        <v>9.0</v>
      </c>
      <c r="O93" s="905">
        <v>9.0</v>
      </c>
      <c r="P93" s="971">
        <v>9.0</v>
      </c>
      <c r="Q93" s="971"/>
      <c r="R93" s="905"/>
      <c r="S93" s="905">
        <v>9.0</v>
      </c>
      <c r="T93" s="905">
        <v>9.0</v>
      </c>
      <c r="U93" s="905">
        <v>9.0</v>
      </c>
      <c r="V93" s="905">
        <v>9.0</v>
      </c>
      <c r="W93" s="971">
        <v>9.0</v>
      </c>
      <c r="X93" s="971"/>
      <c r="Y93" s="905"/>
      <c r="Z93" s="905">
        <v>9.0</v>
      </c>
      <c r="AA93" s="905">
        <v>9.0</v>
      </c>
      <c r="AB93" s="905">
        <v>9.0</v>
      </c>
      <c r="AC93" s="905">
        <v>9.0</v>
      </c>
      <c r="AD93" s="1033">
        <v>9.0</v>
      </c>
      <c r="AE93" s="1033">
        <v>9.0</v>
      </c>
      <c r="AF93" s="905">
        <v>9.0</v>
      </c>
      <c r="AG93" s="905">
        <v>9.0</v>
      </c>
      <c r="AH93" s="905">
        <v>9.0</v>
      </c>
      <c r="AI93" s="905"/>
      <c r="AJ93" s="404">
        <f t="shared" ref="AJ93:AJ94" si="15">COUNT(E93:AI93)</f>
        <v>25</v>
      </c>
      <c r="AK93" s="237"/>
    </row>
    <row r="94" ht="16.5" customHeight="1">
      <c r="A94" s="1010">
        <v>18.0</v>
      </c>
      <c r="B94" s="1463" t="s">
        <v>940</v>
      </c>
      <c r="C94" s="71"/>
      <c r="D94" s="863" t="s">
        <v>792</v>
      </c>
      <c r="E94" s="905">
        <v>9.0</v>
      </c>
      <c r="F94" s="905">
        <v>9.0</v>
      </c>
      <c r="G94" s="905">
        <v>9.0</v>
      </c>
      <c r="H94" s="905"/>
      <c r="I94" s="971"/>
      <c r="J94" s="971">
        <v>9.0</v>
      </c>
      <c r="K94" s="905">
        <v>9.0</v>
      </c>
      <c r="L94" s="905">
        <v>9.0</v>
      </c>
      <c r="M94" s="905">
        <v>9.0</v>
      </c>
      <c r="N94" s="905">
        <v>9.0</v>
      </c>
      <c r="O94" s="905"/>
      <c r="P94" s="971"/>
      <c r="Q94" s="971">
        <v>9.0</v>
      </c>
      <c r="R94" s="905">
        <v>9.0</v>
      </c>
      <c r="S94" s="905">
        <v>9.0</v>
      </c>
      <c r="T94" s="905">
        <v>9.0</v>
      </c>
      <c r="U94" s="905">
        <v>9.0</v>
      </c>
      <c r="V94" s="905">
        <v>9.0</v>
      </c>
      <c r="W94" s="971"/>
      <c r="X94" s="971">
        <v>9.0</v>
      </c>
      <c r="Y94" s="905">
        <v>9.0</v>
      </c>
      <c r="Z94" s="905">
        <v>9.0</v>
      </c>
      <c r="AA94" s="905">
        <v>9.0</v>
      </c>
      <c r="AB94" s="905">
        <v>9.0</v>
      </c>
      <c r="AC94" s="905"/>
      <c r="AD94" s="971"/>
      <c r="AE94" s="971"/>
      <c r="AF94" s="905"/>
      <c r="AG94" s="905"/>
      <c r="AH94" s="905"/>
      <c r="AI94" s="905"/>
      <c r="AJ94" s="404">
        <f t="shared" si="15"/>
        <v>19</v>
      </c>
      <c r="AK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237"/>
      <c r="AK95" s="237"/>
    </row>
    <row r="96" ht="16.5" customHeight="1">
      <c r="A96" s="1010">
        <v>19.0</v>
      </c>
      <c r="B96" s="1366" t="s">
        <v>798</v>
      </c>
      <c r="C96" s="1261" t="s">
        <v>292</v>
      </c>
      <c r="D96" s="863" t="s">
        <v>792</v>
      </c>
      <c r="E96" s="905">
        <v>9.0</v>
      </c>
      <c r="F96" s="905">
        <v>9.0</v>
      </c>
      <c r="G96" s="905">
        <v>9.0</v>
      </c>
      <c r="H96" s="905">
        <v>9.0</v>
      </c>
      <c r="I96" s="971"/>
      <c r="J96" s="971"/>
      <c r="K96" s="905">
        <v>9.0</v>
      </c>
      <c r="L96" s="905">
        <v>9.0</v>
      </c>
      <c r="M96" s="905">
        <v>9.0</v>
      </c>
      <c r="N96" s="905">
        <v>9.0</v>
      </c>
      <c r="O96" s="905">
        <v>9.0</v>
      </c>
      <c r="P96" s="971"/>
      <c r="Q96" s="971"/>
      <c r="R96" s="905">
        <v>9.0</v>
      </c>
      <c r="S96" s="905">
        <v>9.0</v>
      </c>
      <c r="T96" s="905">
        <v>9.0</v>
      </c>
      <c r="U96" s="905">
        <v>9.0</v>
      </c>
      <c r="V96" s="905">
        <v>9.0</v>
      </c>
      <c r="W96" s="971"/>
      <c r="X96" s="971"/>
      <c r="Y96" s="905">
        <v>9.0</v>
      </c>
      <c r="Z96" s="905">
        <v>9.0</v>
      </c>
      <c r="AA96" s="905">
        <v>9.0</v>
      </c>
      <c r="AB96" s="905">
        <v>9.0</v>
      </c>
      <c r="AC96" s="905">
        <v>9.0</v>
      </c>
      <c r="AD96" s="971"/>
      <c r="AE96" s="971"/>
      <c r="AF96" s="905">
        <v>9.0</v>
      </c>
      <c r="AG96" s="905">
        <v>9.0</v>
      </c>
      <c r="AH96" s="905">
        <v>9.0</v>
      </c>
      <c r="AI96" s="905"/>
      <c r="AJ96" s="404">
        <f t="shared" ref="AJ96:AJ113" si="16">COUNT(E96:AI96)</f>
        <v>22</v>
      </c>
      <c r="AK96" s="237"/>
    </row>
    <row r="97" ht="16.5" customHeight="1">
      <c r="A97" s="1010">
        <v>20.0</v>
      </c>
      <c r="B97" s="1366" t="s">
        <v>799</v>
      </c>
      <c r="C97" s="1010" t="s">
        <v>820</v>
      </c>
      <c r="D97" s="863" t="s">
        <v>792</v>
      </c>
      <c r="E97" s="905">
        <v>9.0</v>
      </c>
      <c r="F97" s="905">
        <v>9.0</v>
      </c>
      <c r="G97" s="905">
        <v>9.0</v>
      </c>
      <c r="H97" s="905">
        <v>9.0</v>
      </c>
      <c r="I97" s="971"/>
      <c r="J97" s="971"/>
      <c r="K97" s="905">
        <v>9.0</v>
      </c>
      <c r="L97" s="905">
        <v>9.0</v>
      </c>
      <c r="M97" s="905">
        <v>9.0</v>
      </c>
      <c r="N97" s="905">
        <v>9.0</v>
      </c>
      <c r="O97" s="905">
        <v>9.0</v>
      </c>
      <c r="P97" s="971"/>
      <c r="Q97" s="971"/>
      <c r="R97" s="905">
        <v>9.0</v>
      </c>
      <c r="S97" s="905">
        <v>9.0</v>
      </c>
      <c r="T97" s="905">
        <v>9.0</v>
      </c>
      <c r="U97" s="905">
        <v>9.0</v>
      </c>
      <c r="V97" s="905">
        <v>9.0</v>
      </c>
      <c r="W97" s="971"/>
      <c r="X97" s="971"/>
      <c r="Y97" s="905">
        <v>9.0</v>
      </c>
      <c r="Z97" s="905">
        <v>9.0</v>
      </c>
      <c r="AA97" s="905">
        <v>9.0</v>
      </c>
      <c r="AB97" s="905">
        <v>9.0</v>
      </c>
      <c r="AC97" s="905">
        <v>9.0</v>
      </c>
      <c r="AD97" s="971"/>
      <c r="AE97" s="971"/>
      <c r="AF97" s="905">
        <v>9.0</v>
      </c>
      <c r="AG97" s="905">
        <v>9.0</v>
      </c>
      <c r="AH97" s="905">
        <v>9.0</v>
      </c>
      <c r="AI97" s="905"/>
      <c r="AJ97" s="404">
        <f t="shared" si="16"/>
        <v>22</v>
      </c>
      <c r="AK97" s="237"/>
    </row>
    <row r="98" ht="16.5" customHeight="1">
      <c r="A98" s="1010">
        <v>21.0</v>
      </c>
      <c r="B98" s="1366" t="s">
        <v>800</v>
      </c>
      <c r="C98" s="1261" t="s">
        <v>91</v>
      </c>
      <c r="D98" s="863" t="s">
        <v>792</v>
      </c>
      <c r="E98" s="905">
        <v>9.0</v>
      </c>
      <c r="F98" s="905">
        <v>9.0</v>
      </c>
      <c r="G98" s="905">
        <v>9.0</v>
      </c>
      <c r="H98" s="905">
        <v>9.0</v>
      </c>
      <c r="I98" s="971"/>
      <c r="J98" s="971"/>
      <c r="K98" s="905">
        <v>9.0</v>
      </c>
      <c r="L98" s="905">
        <v>9.0</v>
      </c>
      <c r="M98" s="905">
        <v>9.0</v>
      </c>
      <c r="N98" s="905">
        <v>9.0</v>
      </c>
      <c r="O98" s="905">
        <v>9.0</v>
      </c>
      <c r="P98" s="971"/>
      <c r="Q98" s="971"/>
      <c r="R98" s="905">
        <v>9.0</v>
      </c>
      <c r="S98" s="905">
        <v>9.0</v>
      </c>
      <c r="T98" s="905">
        <v>9.0</v>
      </c>
      <c r="U98" s="905">
        <v>9.0</v>
      </c>
      <c r="V98" s="905">
        <v>9.0</v>
      </c>
      <c r="W98" s="971"/>
      <c r="X98" s="971"/>
      <c r="Y98" s="905">
        <v>9.0</v>
      </c>
      <c r="Z98" s="905">
        <v>9.0</v>
      </c>
      <c r="AA98" s="905">
        <v>9.0</v>
      </c>
      <c r="AB98" s="905">
        <v>9.0</v>
      </c>
      <c r="AC98" s="905">
        <v>9.0</v>
      </c>
      <c r="AD98" s="971"/>
      <c r="AE98" s="971"/>
      <c r="AF98" s="905">
        <v>9.0</v>
      </c>
      <c r="AG98" s="905">
        <v>9.0</v>
      </c>
      <c r="AH98" s="905">
        <v>9.0</v>
      </c>
      <c r="AI98" s="905"/>
      <c r="AJ98" s="404">
        <f t="shared" si="16"/>
        <v>22</v>
      </c>
      <c r="AK98" s="237"/>
    </row>
    <row r="99" ht="16.5" customHeight="1">
      <c r="A99" s="1010">
        <v>22.0</v>
      </c>
      <c r="B99" s="1366" t="s">
        <v>821</v>
      </c>
      <c r="C99" s="1261" t="s">
        <v>296</v>
      </c>
      <c r="D99" s="863" t="s">
        <v>792</v>
      </c>
      <c r="E99" s="1045"/>
      <c r="F99" s="1045"/>
      <c r="G99" s="905">
        <v>9.0</v>
      </c>
      <c r="H99" s="905">
        <v>9.0</v>
      </c>
      <c r="I99" s="971"/>
      <c r="J99" s="971"/>
      <c r="K99" s="905">
        <v>9.0</v>
      </c>
      <c r="L99" s="1045"/>
      <c r="M99" s="1045"/>
      <c r="N99" s="905">
        <v>9.0</v>
      </c>
      <c r="O99" s="905">
        <v>9.0</v>
      </c>
      <c r="P99" s="971"/>
      <c r="Q99" s="971"/>
      <c r="R99" s="905">
        <v>9.0</v>
      </c>
      <c r="S99" s="905">
        <v>9.0</v>
      </c>
      <c r="T99" s="905">
        <v>9.0</v>
      </c>
      <c r="U99" s="905">
        <v>9.0</v>
      </c>
      <c r="V99" s="905">
        <v>9.0</v>
      </c>
      <c r="W99" s="971"/>
      <c r="X99" s="971"/>
      <c r="Y99" s="905">
        <v>9.0</v>
      </c>
      <c r="Z99" s="905">
        <v>9.0</v>
      </c>
      <c r="AA99" s="905">
        <v>9.0</v>
      </c>
      <c r="AB99" s="905">
        <v>9.0</v>
      </c>
      <c r="AC99" s="905">
        <v>9.0</v>
      </c>
      <c r="AD99" s="971"/>
      <c r="AE99" s="971"/>
      <c r="AF99" s="905">
        <v>9.0</v>
      </c>
      <c r="AG99" s="905">
        <v>9.0</v>
      </c>
      <c r="AH99" s="905">
        <v>9.0</v>
      </c>
      <c r="AI99" s="905"/>
      <c r="AJ99" s="404">
        <f t="shared" si="16"/>
        <v>18</v>
      </c>
      <c r="AK99" s="237"/>
    </row>
    <row r="100" ht="16.5" customHeight="1">
      <c r="A100" s="1010">
        <v>23.0</v>
      </c>
      <c r="B100" s="1366" t="s">
        <v>801</v>
      </c>
      <c r="C100" s="1010" t="s">
        <v>867</v>
      </c>
      <c r="D100" s="863" t="s">
        <v>792</v>
      </c>
      <c r="E100" s="905">
        <v>9.0</v>
      </c>
      <c r="F100" s="905">
        <v>9.0</v>
      </c>
      <c r="G100" s="905">
        <v>9.0</v>
      </c>
      <c r="H100" s="905">
        <v>9.0</v>
      </c>
      <c r="I100" s="971"/>
      <c r="J100" s="971"/>
      <c r="K100" s="905">
        <v>9.0</v>
      </c>
      <c r="L100" s="905">
        <v>9.0</v>
      </c>
      <c r="M100" s="905">
        <v>9.0</v>
      </c>
      <c r="N100" s="905">
        <v>9.0</v>
      </c>
      <c r="O100" s="905">
        <v>9.0</v>
      </c>
      <c r="P100" s="971"/>
      <c r="Q100" s="971"/>
      <c r="R100" s="905">
        <v>9.0</v>
      </c>
      <c r="S100" s="905">
        <v>9.0</v>
      </c>
      <c r="T100" s="905">
        <v>9.0</v>
      </c>
      <c r="U100" s="905">
        <v>9.0</v>
      </c>
      <c r="V100" s="905">
        <v>9.0</v>
      </c>
      <c r="W100" s="971"/>
      <c r="X100" s="971"/>
      <c r="Y100" s="905">
        <v>9.0</v>
      </c>
      <c r="Z100" s="905">
        <v>9.0</v>
      </c>
      <c r="AA100" s="905">
        <v>9.0</v>
      </c>
      <c r="AB100" s="905">
        <v>9.0</v>
      </c>
      <c r="AC100" s="905">
        <v>9.0</v>
      </c>
      <c r="AD100" s="971"/>
      <c r="AE100" s="971"/>
      <c r="AF100" s="905">
        <v>9.0</v>
      </c>
      <c r="AG100" s="905">
        <v>9.0</v>
      </c>
      <c r="AH100" s="905">
        <v>9.0</v>
      </c>
      <c r="AI100" s="905"/>
      <c r="AJ100" s="404">
        <f t="shared" si="16"/>
        <v>22</v>
      </c>
      <c r="AK100" s="237"/>
    </row>
    <row r="101" ht="16.5" customHeight="1">
      <c r="A101" s="1010">
        <v>24.0</v>
      </c>
      <c r="B101" s="1366" t="s">
        <v>802</v>
      </c>
      <c r="C101" s="1010" t="s">
        <v>757</v>
      </c>
      <c r="D101" s="863" t="s">
        <v>792</v>
      </c>
      <c r="E101" s="905">
        <v>9.0</v>
      </c>
      <c r="F101" s="905">
        <v>9.0</v>
      </c>
      <c r="G101" s="905">
        <v>9.0</v>
      </c>
      <c r="H101" s="905">
        <v>9.0</v>
      </c>
      <c r="I101" s="971"/>
      <c r="J101" s="971"/>
      <c r="K101" s="905">
        <v>9.0</v>
      </c>
      <c r="L101" s="905">
        <v>9.0</v>
      </c>
      <c r="M101" s="905">
        <v>9.0</v>
      </c>
      <c r="N101" s="905">
        <v>9.0</v>
      </c>
      <c r="O101" s="905">
        <v>9.0</v>
      </c>
      <c r="P101" s="971"/>
      <c r="Q101" s="971"/>
      <c r="R101" s="1045"/>
      <c r="S101" s="1045"/>
      <c r="T101" s="905">
        <v>9.0</v>
      </c>
      <c r="U101" s="905">
        <v>9.0</v>
      </c>
      <c r="V101" s="905">
        <v>9.0</v>
      </c>
      <c r="W101" s="971"/>
      <c r="X101" s="971"/>
      <c r="Y101" s="905">
        <v>9.0</v>
      </c>
      <c r="Z101" s="905">
        <v>9.0</v>
      </c>
      <c r="AA101" s="905">
        <v>9.0</v>
      </c>
      <c r="AB101" s="905">
        <v>9.0</v>
      </c>
      <c r="AC101" s="905">
        <v>9.0</v>
      </c>
      <c r="AD101" s="971"/>
      <c r="AE101" s="971"/>
      <c r="AF101" s="905">
        <v>9.0</v>
      </c>
      <c r="AG101" s="905">
        <v>9.0</v>
      </c>
      <c r="AH101" s="905">
        <v>9.0</v>
      </c>
      <c r="AI101" s="905"/>
      <c r="AJ101" s="404">
        <f t="shared" si="16"/>
        <v>20</v>
      </c>
      <c r="AK101" s="237"/>
    </row>
    <row r="102" ht="16.5" customHeight="1">
      <c r="A102" s="1010">
        <v>25.0</v>
      </c>
      <c r="B102" s="1366" t="s">
        <v>803</v>
      </c>
      <c r="C102" s="1264" t="s">
        <v>769</v>
      </c>
      <c r="D102" s="863" t="s">
        <v>792</v>
      </c>
      <c r="E102" s="978"/>
      <c r="F102" s="978"/>
      <c r="G102" s="978"/>
      <c r="H102" s="978"/>
      <c r="I102" s="978"/>
      <c r="J102" s="978"/>
      <c r="K102" s="905">
        <v>9.0</v>
      </c>
      <c r="L102" s="905">
        <v>9.0</v>
      </c>
      <c r="M102" s="905">
        <v>9.0</v>
      </c>
      <c r="N102" s="905">
        <v>9.0</v>
      </c>
      <c r="O102" s="905">
        <v>9.0</v>
      </c>
      <c r="P102" s="971"/>
      <c r="Q102" s="971"/>
      <c r="R102" s="905">
        <v>9.0</v>
      </c>
      <c r="S102" s="905">
        <v>9.0</v>
      </c>
      <c r="T102" s="905">
        <v>9.0</v>
      </c>
      <c r="U102" s="905">
        <v>9.0</v>
      </c>
      <c r="V102" s="905">
        <v>9.0</v>
      </c>
      <c r="W102" s="971"/>
      <c r="X102" s="971"/>
      <c r="Y102" s="905">
        <v>9.0</v>
      </c>
      <c r="Z102" s="905">
        <v>9.0</v>
      </c>
      <c r="AA102" s="905">
        <v>9.0</v>
      </c>
      <c r="AB102" s="905">
        <v>9.0</v>
      </c>
      <c r="AC102" s="905">
        <v>9.0</v>
      </c>
      <c r="AD102" s="971"/>
      <c r="AE102" s="971"/>
      <c r="AF102" s="905">
        <v>9.0</v>
      </c>
      <c r="AG102" s="905">
        <v>9.0</v>
      </c>
      <c r="AH102" s="905">
        <v>9.0</v>
      </c>
      <c r="AI102" s="905"/>
      <c r="AJ102" s="404">
        <f t="shared" si="16"/>
        <v>18</v>
      </c>
      <c r="AK102" s="237"/>
    </row>
    <row r="103" ht="16.5" customHeight="1">
      <c r="A103" s="1010">
        <v>26.0</v>
      </c>
      <c r="B103" s="1366" t="s">
        <v>805</v>
      </c>
      <c r="C103" s="1010" t="s">
        <v>930</v>
      </c>
      <c r="D103" s="863" t="s">
        <v>792</v>
      </c>
      <c r="E103" s="905">
        <v>9.0</v>
      </c>
      <c r="F103" s="905">
        <v>9.0</v>
      </c>
      <c r="G103" s="905">
        <v>9.0</v>
      </c>
      <c r="H103" s="905">
        <v>9.0</v>
      </c>
      <c r="I103" s="971"/>
      <c r="J103" s="971"/>
      <c r="K103" s="905">
        <v>9.0</v>
      </c>
      <c r="L103" s="905">
        <v>9.0</v>
      </c>
      <c r="M103" s="905">
        <v>9.0</v>
      </c>
      <c r="N103" s="905">
        <v>9.0</v>
      </c>
      <c r="O103" s="905">
        <v>9.0</v>
      </c>
      <c r="P103" s="971"/>
      <c r="Q103" s="971"/>
      <c r="R103" s="978"/>
      <c r="S103" s="978"/>
      <c r="T103" s="978"/>
      <c r="U103" s="978"/>
      <c r="V103" s="978"/>
      <c r="W103" s="978"/>
      <c r="X103" s="978"/>
      <c r="Y103" s="978"/>
      <c r="Z103" s="978"/>
      <c r="AA103" s="978"/>
      <c r="AB103" s="978"/>
      <c r="AC103" s="978"/>
      <c r="AD103" s="978"/>
      <c r="AE103" s="978"/>
      <c r="AF103" s="905">
        <v>9.0</v>
      </c>
      <c r="AG103" s="905">
        <v>9.0</v>
      </c>
      <c r="AH103" s="905">
        <v>9.0</v>
      </c>
      <c r="AI103" s="905"/>
      <c r="AJ103" s="404">
        <f t="shared" si="16"/>
        <v>12</v>
      </c>
      <c r="AK103" s="237"/>
    </row>
    <row r="104" ht="16.5" customHeight="1">
      <c r="A104" s="1010">
        <v>27.0</v>
      </c>
      <c r="B104" s="1366" t="s">
        <v>807</v>
      </c>
      <c r="C104" s="1261" t="s">
        <v>297</v>
      </c>
      <c r="D104" s="863" t="s">
        <v>792</v>
      </c>
      <c r="E104" s="978"/>
      <c r="F104" s="978"/>
      <c r="G104" s="978"/>
      <c r="H104" s="978"/>
      <c r="I104" s="978"/>
      <c r="J104" s="978"/>
      <c r="K104" s="905">
        <v>9.0</v>
      </c>
      <c r="L104" s="905">
        <v>9.0</v>
      </c>
      <c r="M104" s="905">
        <v>9.0</v>
      </c>
      <c r="N104" s="905">
        <v>9.0</v>
      </c>
      <c r="O104" s="905">
        <v>9.0</v>
      </c>
      <c r="P104" s="971"/>
      <c r="Q104" s="971"/>
      <c r="R104" s="905">
        <v>9.0</v>
      </c>
      <c r="S104" s="905">
        <v>9.0</v>
      </c>
      <c r="T104" s="905">
        <v>9.0</v>
      </c>
      <c r="U104" s="905">
        <v>9.0</v>
      </c>
      <c r="V104" s="905">
        <v>9.0</v>
      </c>
      <c r="W104" s="971"/>
      <c r="X104" s="971"/>
      <c r="Y104" s="905">
        <v>9.0</v>
      </c>
      <c r="Z104" s="905">
        <v>9.0</v>
      </c>
      <c r="AA104" s="905">
        <v>9.0</v>
      </c>
      <c r="AB104" s="905">
        <v>9.0</v>
      </c>
      <c r="AC104" s="905">
        <v>9.0</v>
      </c>
      <c r="AD104" s="971"/>
      <c r="AE104" s="971"/>
      <c r="AF104" s="905">
        <v>9.0</v>
      </c>
      <c r="AG104" s="905">
        <v>9.0</v>
      </c>
      <c r="AH104" s="905">
        <v>9.0</v>
      </c>
      <c r="AI104" s="905"/>
      <c r="AJ104" s="404">
        <f t="shared" si="16"/>
        <v>18</v>
      </c>
      <c r="AK104" s="237"/>
    </row>
    <row r="105" ht="16.5" customHeight="1">
      <c r="A105" s="1010">
        <v>28.0</v>
      </c>
      <c r="B105" s="1366" t="s">
        <v>907</v>
      </c>
      <c r="C105" s="861" t="s">
        <v>941</v>
      </c>
      <c r="D105" s="863" t="s">
        <v>792</v>
      </c>
      <c r="E105" s="905">
        <v>9.0</v>
      </c>
      <c r="F105" s="905">
        <v>9.0</v>
      </c>
      <c r="G105" s="905">
        <v>9.0</v>
      </c>
      <c r="H105" s="905">
        <v>9.0</v>
      </c>
      <c r="I105" s="971"/>
      <c r="J105" s="971"/>
      <c r="K105" s="905">
        <v>9.0</v>
      </c>
      <c r="L105" s="905">
        <v>9.0</v>
      </c>
      <c r="M105" s="905">
        <v>9.0</v>
      </c>
      <c r="N105" s="905">
        <v>9.0</v>
      </c>
      <c r="O105" s="905">
        <v>9.0</v>
      </c>
      <c r="P105" s="971"/>
      <c r="Q105" s="971"/>
      <c r="R105" s="905">
        <v>9.0</v>
      </c>
      <c r="S105" s="905">
        <v>9.0</v>
      </c>
      <c r="T105" s="905">
        <v>9.0</v>
      </c>
      <c r="U105" s="1045"/>
      <c r="V105" s="905">
        <v>9.0</v>
      </c>
      <c r="W105" s="971"/>
      <c r="X105" s="971"/>
      <c r="Y105" s="905">
        <v>9.0</v>
      </c>
      <c r="Z105" s="905">
        <v>9.0</v>
      </c>
      <c r="AA105" s="905">
        <v>9.0</v>
      </c>
      <c r="AB105" s="905">
        <v>9.0</v>
      </c>
      <c r="AC105" s="905">
        <v>9.0</v>
      </c>
      <c r="AD105" s="971"/>
      <c r="AE105" s="971"/>
      <c r="AF105" s="905">
        <v>9.0</v>
      </c>
      <c r="AG105" s="905">
        <v>9.0</v>
      </c>
      <c r="AH105" s="905">
        <v>9.0</v>
      </c>
      <c r="AI105" s="905"/>
      <c r="AJ105" s="404">
        <f t="shared" si="16"/>
        <v>21</v>
      </c>
      <c r="AK105" s="237"/>
    </row>
    <row r="106" ht="16.5" customHeight="1">
      <c r="A106" s="1010">
        <v>29.0</v>
      </c>
      <c r="B106" s="1366" t="s">
        <v>808</v>
      </c>
      <c r="C106" s="1265" t="s">
        <v>119</v>
      </c>
      <c r="D106" s="863" t="s">
        <v>792</v>
      </c>
      <c r="E106" s="905">
        <v>9.0</v>
      </c>
      <c r="F106" s="905">
        <v>9.0</v>
      </c>
      <c r="G106" s="905">
        <v>9.0</v>
      </c>
      <c r="H106" s="905">
        <v>9.0</v>
      </c>
      <c r="I106" s="971"/>
      <c r="J106" s="971"/>
      <c r="K106" s="905">
        <v>9.0</v>
      </c>
      <c r="L106" s="905">
        <v>9.0</v>
      </c>
      <c r="M106" s="905">
        <v>9.0</v>
      </c>
      <c r="N106" s="905">
        <v>9.0</v>
      </c>
      <c r="O106" s="905">
        <v>9.0</v>
      </c>
      <c r="P106" s="971"/>
      <c r="Q106" s="971"/>
      <c r="R106" s="905">
        <v>9.0</v>
      </c>
      <c r="S106" s="905">
        <v>9.0</v>
      </c>
      <c r="T106" s="905">
        <v>9.0</v>
      </c>
      <c r="U106" s="905">
        <v>9.0</v>
      </c>
      <c r="V106" s="905">
        <v>9.0</v>
      </c>
      <c r="W106" s="971"/>
      <c r="X106" s="971"/>
      <c r="Y106" s="905">
        <v>9.0</v>
      </c>
      <c r="Z106" s="905">
        <v>9.0</v>
      </c>
      <c r="AA106" s="905">
        <v>9.0</v>
      </c>
      <c r="AB106" s="905">
        <v>9.0</v>
      </c>
      <c r="AC106" s="905">
        <v>9.0</v>
      </c>
      <c r="AD106" s="971"/>
      <c r="AE106" s="971"/>
      <c r="AF106" s="905">
        <v>9.0</v>
      </c>
      <c r="AG106" s="905">
        <v>9.0</v>
      </c>
      <c r="AH106" s="905">
        <v>9.0</v>
      </c>
      <c r="AI106" s="905"/>
      <c r="AJ106" s="404">
        <f t="shared" si="16"/>
        <v>22</v>
      </c>
      <c r="AK106" s="237"/>
    </row>
    <row r="107" ht="16.5" customHeight="1">
      <c r="A107" s="1010">
        <v>30.0</v>
      </c>
      <c r="B107" s="1366" t="s">
        <v>809</v>
      </c>
      <c r="C107" s="1010" t="s">
        <v>1012</v>
      </c>
      <c r="D107" s="863" t="s">
        <v>792</v>
      </c>
      <c r="E107" s="905">
        <v>9.0</v>
      </c>
      <c r="F107" s="905">
        <v>9.0</v>
      </c>
      <c r="G107" s="905">
        <v>9.0</v>
      </c>
      <c r="H107" s="905">
        <v>9.0</v>
      </c>
      <c r="I107" s="971"/>
      <c r="J107" s="971"/>
      <c r="K107" s="905">
        <v>9.0</v>
      </c>
      <c r="L107" s="905">
        <v>9.0</v>
      </c>
      <c r="M107" s="905">
        <v>9.0</v>
      </c>
      <c r="N107" s="905">
        <v>9.0</v>
      </c>
      <c r="O107" s="905">
        <v>9.0</v>
      </c>
      <c r="P107" s="971"/>
      <c r="Q107" s="971"/>
      <c r="R107" s="905">
        <v>9.0</v>
      </c>
      <c r="S107" s="905">
        <v>9.0</v>
      </c>
      <c r="T107" s="905">
        <v>9.0</v>
      </c>
      <c r="U107" s="905">
        <v>9.0</v>
      </c>
      <c r="V107" s="905">
        <v>9.0</v>
      </c>
      <c r="W107" s="971"/>
      <c r="X107" s="971"/>
      <c r="Y107" s="905">
        <v>9.0</v>
      </c>
      <c r="Z107" s="1124"/>
      <c r="AA107" s="1124"/>
      <c r="AB107" s="1124"/>
      <c r="AC107" s="1124"/>
      <c r="AD107" s="1124"/>
      <c r="AE107" s="1124"/>
      <c r="AF107" s="1124"/>
      <c r="AG107" s="1124"/>
      <c r="AH107" s="1124"/>
      <c r="AI107" s="905"/>
      <c r="AJ107" s="404">
        <f t="shared" si="16"/>
        <v>15</v>
      </c>
      <c r="AK107" s="237"/>
    </row>
    <row r="108" ht="16.5" customHeight="1">
      <c r="A108" s="1010">
        <v>31.0</v>
      </c>
      <c r="B108" s="1366" t="s">
        <v>809</v>
      </c>
      <c r="C108" s="1010" t="s">
        <v>1017</v>
      </c>
      <c r="D108" s="863" t="s">
        <v>792</v>
      </c>
      <c r="E108" s="905"/>
      <c r="F108" s="905"/>
      <c r="G108" s="905"/>
      <c r="H108" s="905"/>
      <c r="I108" s="971"/>
      <c r="J108" s="971"/>
      <c r="K108" s="905"/>
      <c r="L108" s="905"/>
      <c r="M108" s="905"/>
      <c r="N108" s="905"/>
      <c r="O108" s="905"/>
      <c r="P108" s="971"/>
      <c r="Q108" s="971"/>
      <c r="R108" s="905"/>
      <c r="S108" s="905"/>
      <c r="T108" s="905"/>
      <c r="U108" s="905"/>
      <c r="V108" s="905"/>
      <c r="W108" s="971"/>
      <c r="X108" s="971"/>
      <c r="Y108" s="905"/>
      <c r="Z108" s="905"/>
      <c r="AA108" s="905"/>
      <c r="AB108" s="905"/>
      <c r="AC108" s="905"/>
      <c r="AD108" s="971"/>
      <c r="AE108" s="971"/>
      <c r="AF108" s="905">
        <v>9.0</v>
      </c>
      <c r="AG108" s="905">
        <v>9.0</v>
      </c>
      <c r="AH108" s="905">
        <v>9.0</v>
      </c>
      <c r="AI108" s="905"/>
      <c r="AJ108" s="404">
        <f t="shared" si="16"/>
        <v>3</v>
      </c>
      <c r="AK108" s="237"/>
    </row>
    <row r="109" ht="16.5" customHeight="1">
      <c r="A109" s="1010">
        <v>32.0</v>
      </c>
      <c r="B109" s="1366" t="s">
        <v>811</v>
      </c>
      <c r="C109" s="1261" t="s">
        <v>741</v>
      </c>
      <c r="D109" s="863" t="s">
        <v>792</v>
      </c>
      <c r="E109" s="905">
        <v>9.0</v>
      </c>
      <c r="F109" s="905">
        <v>9.0</v>
      </c>
      <c r="G109" s="905">
        <v>9.0</v>
      </c>
      <c r="H109" s="905">
        <v>9.0</v>
      </c>
      <c r="I109" s="971"/>
      <c r="J109" s="971"/>
      <c r="K109" s="1099"/>
      <c r="L109" s="1099"/>
      <c r="M109" s="1099"/>
      <c r="N109" s="1099"/>
      <c r="O109" s="1099"/>
      <c r="P109" s="1099"/>
      <c r="Q109" s="1099"/>
      <c r="R109" s="1099"/>
      <c r="S109" s="1099"/>
      <c r="T109" s="1099"/>
      <c r="U109" s="1099"/>
      <c r="V109" s="1099"/>
      <c r="W109" s="1099"/>
      <c r="X109" s="1099"/>
      <c r="Y109" s="1099"/>
      <c r="Z109" s="1099"/>
      <c r="AA109" s="1099"/>
      <c r="AB109" s="1099"/>
      <c r="AC109" s="1099"/>
      <c r="AD109" s="1099"/>
      <c r="AE109" s="1099"/>
      <c r="AF109" s="1099"/>
      <c r="AG109" s="1099"/>
      <c r="AH109" s="1099"/>
      <c r="AI109" s="905"/>
      <c r="AJ109" s="404">
        <f t="shared" si="16"/>
        <v>4</v>
      </c>
      <c r="AK109" s="237"/>
    </row>
    <row r="110" ht="16.5" customHeight="1">
      <c r="A110" s="1010">
        <v>33.0</v>
      </c>
      <c r="B110" s="1366" t="s">
        <v>811</v>
      </c>
      <c r="C110" s="1010" t="s">
        <v>1018</v>
      </c>
      <c r="D110" s="863" t="s">
        <v>792</v>
      </c>
      <c r="E110" s="905"/>
      <c r="F110" s="905"/>
      <c r="G110" s="905"/>
      <c r="H110" s="905"/>
      <c r="I110" s="971"/>
      <c r="J110" s="971"/>
      <c r="K110" s="905"/>
      <c r="L110" s="905"/>
      <c r="M110" s="905"/>
      <c r="N110" s="905"/>
      <c r="O110" s="905"/>
      <c r="P110" s="971"/>
      <c r="Q110" s="971"/>
      <c r="R110" s="905"/>
      <c r="S110" s="905"/>
      <c r="T110" s="905"/>
      <c r="U110" s="905"/>
      <c r="V110" s="905"/>
      <c r="W110" s="971"/>
      <c r="X110" s="971"/>
      <c r="Y110" s="905">
        <v>9.0</v>
      </c>
      <c r="Z110" s="905">
        <v>9.0</v>
      </c>
      <c r="AA110" s="905">
        <v>9.0</v>
      </c>
      <c r="AB110" s="905">
        <v>9.0</v>
      </c>
      <c r="AC110" s="905">
        <v>9.0</v>
      </c>
      <c r="AD110" s="971"/>
      <c r="AE110" s="971"/>
      <c r="AF110" s="905">
        <v>9.0</v>
      </c>
      <c r="AG110" s="905">
        <v>9.0</v>
      </c>
      <c r="AH110" s="905">
        <v>9.0</v>
      </c>
      <c r="AI110" s="905"/>
      <c r="AJ110" s="404">
        <f t="shared" si="16"/>
        <v>8</v>
      </c>
      <c r="AK110" s="237"/>
    </row>
    <row r="111" ht="16.5" customHeight="1">
      <c r="A111" s="1010">
        <v>34.0</v>
      </c>
      <c r="B111" s="1366" t="s">
        <v>814</v>
      </c>
      <c r="C111" s="1261" t="s">
        <v>815</v>
      </c>
      <c r="D111" s="863" t="s">
        <v>792</v>
      </c>
      <c r="E111" s="905">
        <v>9.0</v>
      </c>
      <c r="F111" s="905">
        <v>9.0</v>
      </c>
      <c r="G111" s="905">
        <v>9.0</v>
      </c>
      <c r="H111" s="905">
        <v>9.0</v>
      </c>
      <c r="I111" s="971"/>
      <c r="J111" s="971"/>
      <c r="K111" s="978"/>
      <c r="L111" s="978"/>
      <c r="M111" s="978"/>
      <c r="N111" s="978"/>
      <c r="O111" s="978"/>
      <c r="P111" s="978"/>
      <c r="Q111" s="978"/>
      <c r="R111" s="978"/>
      <c r="S111" s="978"/>
      <c r="T111" s="978"/>
      <c r="U111" s="978"/>
      <c r="V111" s="978"/>
      <c r="W111" s="978"/>
      <c r="X111" s="978"/>
      <c r="Y111" s="905">
        <v>9.0</v>
      </c>
      <c r="Z111" s="905">
        <v>9.0</v>
      </c>
      <c r="AA111" s="905">
        <v>9.0</v>
      </c>
      <c r="AB111" s="905">
        <v>9.0</v>
      </c>
      <c r="AC111" s="905">
        <v>9.0</v>
      </c>
      <c r="AD111" s="971"/>
      <c r="AE111" s="971"/>
      <c r="AF111" s="905">
        <v>9.0</v>
      </c>
      <c r="AG111" s="905">
        <v>9.0</v>
      </c>
      <c r="AH111" s="905">
        <v>9.0</v>
      </c>
      <c r="AI111" s="905"/>
      <c r="AJ111" s="404">
        <f t="shared" si="16"/>
        <v>12</v>
      </c>
      <c r="AK111" s="237"/>
    </row>
    <row r="112" ht="16.5" customHeight="1">
      <c r="A112" s="1010">
        <v>35.0</v>
      </c>
      <c r="B112" s="1366" t="s">
        <v>812</v>
      </c>
      <c r="C112" s="1010" t="s">
        <v>140</v>
      </c>
      <c r="D112" s="863" t="s">
        <v>792</v>
      </c>
      <c r="E112" s="905">
        <v>9.0</v>
      </c>
      <c r="F112" s="905">
        <v>9.0</v>
      </c>
      <c r="G112" s="905">
        <v>9.0</v>
      </c>
      <c r="H112" s="905">
        <v>9.0</v>
      </c>
      <c r="I112" s="971"/>
      <c r="J112" s="971"/>
      <c r="K112" s="905">
        <v>9.0</v>
      </c>
      <c r="L112" s="905">
        <v>9.0</v>
      </c>
      <c r="M112" s="905">
        <v>9.0</v>
      </c>
      <c r="N112" s="905">
        <v>9.0</v>
      </c>
      <c r="O112" s="905">
        <v>9.0</v>
      </c>
      <c r="P112" s="971"/>
      <c r="Q112" s="971"/>
      <c r="R112" s="905">
        <v>9.0</v>
      </c>
      <c r="S112" s="905">
        <v>9.0</v>
      </c>
      <c r="T112" s="905">
        <v>9.0</v>
      </c>
      <c r="U112" s="905">
        <v>9.0</v>
      </c>
      <c r="V112" s="905">
        <v>9.0</v>
      </c>
      <c r="W112" s="971"/>
      <c r="X112" s="971" t="s">
        <v>1019</v>
      </c>
      <c r="Y112" s="905">
        <v>9.0</v>
      </c>
      <c r="Z112" s="905">
        <v>9.0</v>
      </c>
      <c r="AA112" s="905">
        <v>9.0</v>
      </c>
      <c r="AB112" s="905">
        <v>9.0</v>
      </c>
      <c r="AC112" s="905">
        <v>9.0</v>
      </c>
      <c r="AD112" s="971"/>
      <c r="AE112" s="971"/>
      <c r="AF112" s="905">
        <v>9.0</v>
      </c>
      <c r="AG112" s="905">
        <v>9.0</v>
      </c>
      <c r="AH112" s="905">
        <v>9.0</v>
      </c>
      <c r="AI112" s="905"/>
      <c r="AJ112" s="404">
        <f t="shared" si="16"/>
        <v>22</v>
      </c>
      <c r="AK112" s="237"/>
    </row>
    <row r="113" ht="16.5" customHeight="1">
      <c r="A113" s="1010">
        <v>36.0</v>
      </c>
      <c r="B113" s="1366" t="s">
        <v>813</v>
      </c>
      <c r="C113" s="1010" t="s">
        <v>286</v>
      </c>
      <c r="D113" s="863" t="s">
        <v>792</v>
      </c>
      <c r="E113" s="905">
        <v>9.0</v>
      </c>
      <c r="F113" s="905">
        <v>9.0</v>
      </c>
      <c r="G113" s="905">
        <v>9.0</v>
      </c>
      <c r="H113" s="905">
        <v>9.0</v>
      </c>
      <c r="I113" s="971"/>
      <c r="J113" s="971"/>
      <c r="K113" s="905">
        <v>9.0</v>
      </c>
      <c r="L113" s="905">
        <v>9.0</v>
      </c>
      <c r="M113" s="905">
        <v>9.0</v>
      </c>
      <c r="N113" s="905">
        <v>9.0</v>
      </c>
      <c r="O113" s="905">
        <v>9.0</v>
      </c>
      <c r="P113" s="971"/>
      <c r="Q113" s="971"/>
      <c r="R113" s="905">
        <v>9.0</v>
      </c>
      <c r="S113" s="905">
        <v>9.0</v>
      </c>
      <c r="T113" s="905">
        <v>9.0</v>
      </c>
      <c r="U113" s="905">
        <v>9.0</v>
      </c>
      <c r="V113" s="905">
        <v>9.0</v>
      </c>
      <c r="W113" s="971"/>
      <c r="X113" s="971"/>
      <c r="Y113" s="905">
        <v>9.0</v>
      </c>
      <c r="Z113" s="905">
        <v>9.0</v>
      </c>
      <c r="AA113" s="905">
        <v>9.0</v>
      </c>
      <c r="AB113" s="905">
        <v>9.0</v>
      </c>
      <c r="AC113" s="905">
        <v>9.0</v>
      </c>
      <c r="AD113" s="971"/>
      <c r="AE113" s="971"/>
      <c r="AF113" s="905">
        <v>9.0</v>
      </c>
      <c r="AG113" s="905">
        <v>9.0</v>
      </c>
      <c r="AH113" s="905">
        <v>9.0</v>
      </c>
      <c r="AI113" s="905"/>
      <c r="AJ113" s="404">
        <f t="shared" si="16"/>
        <v>22</v>
      </c>
      <c r="AK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1486"/>
      <c r="AI114" s="1486"/>
      <c r="AJ114" s="89"/>
      <c r="AK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89"/>
      <c r="AK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89"/>
      <c r="AK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89"/>
      <c r="AK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89"/>
      <c r="AK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89"/>
      <c r="AK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89"/>
      <c r="AK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89"/>
      <c r="AK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89"/>
      <c r="AK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905"/>
      <c r="AI123" s="905"/>
      <c r="AJ123" s="89"/>
      <c r="AK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905"/>
      <c r="AI124" s="905"/>
      <c r="AJ124" s="89"/>
      <c r="AK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</sheetData>
  <mergeCells count="14">
    <mergeCell ref="K74:L74"/>
    <mergeCell ref="T74:U74"/>
    <mergeCell ref="C77:C79"/>
    <mergeCell ref="C81:C83"/>
    <mergeCell ref="C85:C86"/>
    <mergeCell ref="C89:C91"/>
    <mergeCell ref="C93:C94"/>
    <mergeCell ref="C1:AH1"/>
    <mergeCell ref="C3:C31"/>
    <mergeCell ref="C35:C38"/>
    <mergeCell ref="D43:T47"/>
    <mergeCell ref="U43:AJ47"/>
    <mergeCell ref="N56:Q56"/>
    <mergeCell ref="C71:C75"/>
  </mergeCells>
  <conditionalFormatting sqref="AJ3:AJ31 AJ35:AJ38 AJ59:AJ69 AJ71:AJ75 AJ77:AJ79 AJ81:AJ83 AJ85:AJ87 AJ89:AJ91 AJ93:AJ94 AJ96:AJ113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14"/>
    <col customWidth="1" min="3" max="3" width="14.86"/>
    <col customWidth="1" min="4" max="4" width="11.43"/>
    <col customWidth="1" min="5" max="19" width="5.86"/>
    <col customWidth="1" min="20" max="20" width="6.29"/>
    <col customWidth="1" min="21" max="36" width="5.86"/>
    <col customWidth="1" min="37" max="37" width="7.14"/>
    <col customWidth="1" min="38" max="38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1020</v>
      </c>
      <c r="E2" s="897">
        <v>1.0</v>
      </c>
      <c r="F2" s="297">
        <v>2.0</v>
      </c>
      <c r="G2" s="327">
        <v>3.0</v>
      </c>
      <c r="H2" s="166">
        <v>4.0</v>
      </c>
      <c r="I2" s="328">
        <v>5.0</v>
      </c>
      <c r="J2" s="328">
        <v>6.0</v>
      </c>
      <c r="K2" s="212">
        <v>7.0</v>
      </c>
      <c r="L2" s="165">
        <v>8.0</v>
      </c>
      <c r="M2" s="165">
        <v>9.0</v>
      </c>
      <c r="N2" s="166">
        <v>10.0</v>
      </c>
      <c r="O2" s="166">
        <v>11.0</v>
      </c>
      <c r="P2" s="970">
        <v>12.0</v>
      </c>
      <c r="Q2" s="165">
        <v>13.0</v>
      </c>
      <c r="R2" s="165">
        <v>14.0</v>
      </c>
      <c r="S2" s="165">
        <v>15.0</v>
      </c>
      <c r="T2" s="165">
        <v>16.0</v>
      </c>
      <c r="U2" s="166">
        <v>17.0</v>
      </c>
      <c r="V2" s="166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6">
        <v>24.0</v>
      </c>
      <c r="AC2" s="166">
        <v>25.0</v>
      </c>
      <c r="AD2" s="165">
        <v>26.0</v>
      </c>
      <c r="AE2" s="165">
        <v>27.0</v>
      </c>
      <c r="AF2" s="165">
        <v>28.0</v>
      </c>
      <c r="AG2" s="165">
        <v>29.0</v>
      </c>
      <c r="AH2" s="897">
        <v>30.0</v>
      </c>
      <c r="AI2" s="891">
        <v>31.0</v>
      </c>
      <c r="AJ2" s="891">
        <v>1.0</v>
      </c>
      <c r="AK2" s="404" t="s">
        <v>274</v>
      </c>
      <c r="AL2" s="404" t="s">
        <v>274</v>
      </c>
    </row>
    <row r="3" ht="15.0" customHeight="1">
      <c r="A3" s="19">
        <v>1.0</v>
      </c>
      <c r="B3" s="1301" t="s">
        <v>1021</v>
      </c>
      <c r="C3" s="22" t="s">
        <v>736</v>
      </c>
      <c r="D3" s="930" t="s">
        <v>792</v>
      </c>
      <c r="E3" s="905"/>
      <c r="F3" s="898">
        <v>12.0</v>
      </c>
      <c r="G3" s="971">
        <v>9.0</v>
      </c>
      <c r="H3" s="971"/>
      <c r="I3" s="905">
        <v>9.0</v>
      </c>
      <c r="J3" s="905">
        <v>9.0</v>
      </c>
      <c r="K3" s="905">
        <v>9.0</v>
      </c>
      <c r="L3" s="905">
        <v>9.0</v>
      </c>
      <c r="M3" s="905">
        <v>9.0</v>
      </c>
      <c r="N3" s="971"/>
      <c r="O3" s="971"/>
      <c r="P3" s="898">
        <v>12.0</v>
      </c>
      <c r="Q3" s="905">
        <v>9.0</v>
      </c>
      <c r="R3" s="905">
        <v>9.0</v>
      </c>
      <c r="S3" s="905">
        <v>9.0</v>
      </c>
      <c r="T3" s="905"/>
      <c r="U3" s="971"/>
      <c r="V3" s="898">
        <v>12.0</v>
      </c>
      <c r="W3" s="905">
        <v>9.0</v>
      </c>
      <c r="X3" s="905">
        <v>9.0</v>
      </c>
      <c r="Y3" s="905">
        <v>9.0</v>
      </c>
      <c r="Z3" s="905">
        <v>9.0</v>
      </c>
      <c r="AA3" s="898">
        <v>12.0</v>
      </c>
      <c r="AB3" s="971"/>
      <c r="AC3" s="971"/>
      <c r="AD3" s="905">
        <v>9.0</v>
      </c>
      <c r="AE3" s="905">
        <v>9.0</v>
      </c>
      <c r="AF3" s="905">
        <v>9.0</v>
      </c>
      <c r="AG3" s="905">
        <v>9.0</v>
      </c>
      <c r="AH3" s="905">
        <v>9.0</v>
      </c>
      <c r="AI3" s="898">
        <v>12.0</v>
      </c>
      <c r="AJ3" s="971"/>
      <c r="AK3" s="404">
        <f t="shared" ref="AK3:AK8" si="1">COUNT(E3:AI3)</f>
        <v>23</v>
      </c>
      <c r="AL3" s="1030">
        <v>1.0</v>
      </c>
    </row>
    <row r="4" ht="15.0" customHeight="1">
      <c r="A4" s="19">
        <v>2.0</v>
      </c>
      <c r="B4" s="1521" t="s">
        <v>826</v>
      </c>
      <c r="C4" s="32"/>
      <c r="D4" s="863" t="s">
        <v>792</v>
      </c>
      <c r="E4" s="905">
        <v>9.0</v>
      </c>
      <c r="F4" s="905">
        <v>9.0</v>
      </c>
      <c r="G4" s="971"/>
      <c r="H4" s="898">
        <v>12.0</v>
      </c>
      <c r="I4" s="898">
        <v>12.0</v>
      </c>
      <c r="J4" s="905">
        <v>9.0</v>
      </c>
      <c r="K4" s="898" t="s">
        <v>193</v>
      </c>
      <c r="L4" s="905">
        <v>9.0</v>
      </c>
      <c r="M4" s="1031"/>
      <c r="N4" s="971"/>
      <c r="O4" s="971"/>
      <c r="P4" s="905"/>
      <c r="Q4" s="898">
        <v>12.0</v>
      </c>
      <c r="R4" s="905">
        <v>9.0</v>
      </c>
      <c r="S4" s="905">
        <v>9.0</v>
      </c>
      <c r="T4" s="905">
        <v>9.0</v>
      </c>
      <c r="U4" s="971">
        <v>9.0</v>
      </c>
      <c r="V4" s="971">
        <v>9.0</v>
      </c>
      <c r="W4" s="898" t="s">
        <v>193</v>
      </c>
      <c r="X4" s="898">
        <v>12.0</v>
      </c>
      <c r="Y4" s="905">
        <v>9.0</v>
      </c>
      <c r="Z4" s="905">
        <v>9.0</v>
      </c>
      <c r="AA4" s="905">
        <v>9.0</v>
      </c>
      <c r="AB4" s="971"/>
      <c r="AC4" s="898">
        <v>9.0</v>
      </c>
      <c r="AD4" s="905"/>
      <c r="AE4" s="905">
        <v>9.0</v>
      </c>
      <c r="AF4" s="905">
        <v>9.0</v>
      </c>
      <c r="AG4" s="898">
        <v>12.0</v>
      </c>
      <c r="AH4" s="905">
        <v>9.0</v>
      </c>
      <c r="AI4" s="971"/>
      <c r="AJ4" s="971"/>
      <c r="AK4" s="404">
        <f t="shared" si="1"/>
        <v>21</v>
      </c>
      <c r="AL4" s="1030">
        <v>1.0</v>
      </c>
    </row>
    <row r="5" ht="13.5" customHeight="1">
      <c r="A5" s="19">
        <v>3.0</v>
      </c>
      <c r="B5" s="1521" t="s">
        <v>921</v>
      </c>
      <c r="C5" s="32"/>
      <c r="D5" s="863" t="s">
        <v>792</v>
      </c>
      <c r="E5" s="905">
        <v>9.0</v>
      </c>
      <c r="F5" s="905">
        <v>9.0</v>
      </c>
      <c r="G5" s="898">
        <v>12.0</v>
      </c>
      <c r="H5" s="971"/>
      <c r="I5" s="905"/>
      <c r="J5" s="905">
        <v>9.0</v>
      </c>
      <c r="K5" s="905">
        <v>9.0</v>
      </c>
      <c r="L5" s="898">
        <v>12.0</v>
      </c>
      <c r="M5" s="905">
        <v>9.0</v>
      </c>
      <c r="N5" s="971"/>
      <c r="O5" s="971"/>
      <c r="P5" s="905">
        <v>9.0</v>
      </c>
      <c r="Q5" s="905">
        <v>9.0</v>
      </c>
      <c r="R5" s="898">
        <v>12.0</v>
      </c>
      <c r="S5" s="905"/>
      <c r="T5" s="905">
        <v>9.0</v>
      </c>
      <c r="U5" s="971"/>
      <c r="V5" s="971">
        <v>9.0</v>
      </c>
      <c r="W5" s="898">
        <v>12.0</v>
      </c>
      <c r="X5" s="905">
        <v>9.0</v>
      </c>
      <c r="Y5" s="905">
        <v>9.0</v>
      </c>
      <c r="Z5" s="905">
        <v>9.0</v>
      </c>
      <c r="AA5" s="905">
        <v>9.0</v>
      </c>
      <c r="AB5" s="971"/>
      <c r="AC5" s="971"/>
      <c r="AD5" s="905">
        <v>9.0</v>
      </c>
      <c r="AE5" s="905">
        <v>9.0</v>
      </c>
      <c r="AF5" s="905">
        <v>9.0</v>
      </c>
      <c r="AG5" s="905">
        <v>9.0</v>
      </c>
      <c r="AH5" s="905">
        <v>9.0</v>
      </c>
      <c r="AI5" s="898">
        <v>12.0</v>
      </c>
      <c r="AJ5" s="971"/>
      <c r="AK5" s="404">
        <f t="shared" si="1"/>
        <v>23</v>
      </c>
      <c r="AL5" s="1030">
        <v>1.0</v>
      </c>
    </row>
    <row r="6" ht="15.0" customHeight="1">
      <c r="A6" s="19">
        <v>4.0</v>
      </c>
      <c r="B6" s="1521" t="s">
        <v>989</v>
      </c>
      <c r="C6" s="32"/>
      <c r="D6" s="863" t="s">
        <v>792</v>
      </c>
      <c r="E6" s="905">
        <v>9.0</v>
      </c>
      <c r="F6" s="905">
        <v>9.0</v>
      </c>
      <c r="G6" s="971"/>
      <c r="H6" s="971"/>
      <c r="I6" s="905">
        <v>9.0</v>
      </c>
      <c r="J6" s="905">
        <v>9.0</v>
      </c>
      <c r="K6" s="898">
        <v>12.0</v>
      </c>
      <c r="L6" s="905">
        <v>9.0</v>
      </c>
      <c r="M6" s="905">
        <v>9.0</v>
      </c>
      <c r="N6" s="898">
        <v>12.0</v>
      </c>
      <c r="O6" s="971"/>
      <c r="P6" s="905">
        <v>9.0</v>
      </c>
      <c r="Q6" s="905">
        <v>9.0</v>
      </c>
      <c r="R6" s="905"/>
      <c r="S6" s="898">
        <v>12.0</v>
      </c>
      <c r="T6" s="905">
        <v>9.0</v>
      </c>
      <c r="U6" s="971"/>
      <c r="V6" s="971"/>
      <c r="W6" s="898">
        <v>12.0</v>
      </c>
      <c r="X6" s="905">
        <v>9.0</v>
      </c>
      <c r="Y6" s="905">
        <v>9.0</v>
      </c>
      <c r="Z6" s="905">
        <v>9.0</v>
      </c>
      <c r="AA6" s="905"/>
      <c r="AB6" s="971"/>
      <c r="AC6" s="898">
        <v>12.0</v>
      </c>
      <c r="AD6" s="905">
        <v>9.0</v>
      </c>
      <c r="AE6" s="905">
        <v>9.0</v>
      </c>
      <c r="AF6" s="905">
        <v>9.0</v>
      </c>
      <c r="AG6" s="905">
        <v>9.0</v>
      </c>
      <c r="AH6" s="898">
        <v>12.0</v>
      </c>
      <c r="AI6" s="971"/>
      <c r="AJ6" s="971"/>
      <c r="AK6" s="404">
        <f t="shared" si="1"/>
        <v>22</v>
      </c>
      <c r="AL6" s="1030">
        <v>1.0</v>
      </c>
    </row>
    <row r="7" ht="15.0" customHeight="1">
      <c r="A7" s="19">
        <v>5.0</v>
      </c>
      <c r="B7" s="1521" t="s">
        <v>990</v>
      </c>
      <c r="C7" s="32"/>
      <c r="D7" s="863" t="s">
        <v>792</v>
      </c>
      <c r="E7" s="898">
        <v>12.0</v>
      </c>
      <c r="F7" s="905">
        <v>9.0</v>
      </c>
      <c r="G7" s="971">
        <v>9.0</v>
      </c>
      <c r="H7" s="971">
        <v>9.0</v>
      </c>
      <c r="I7" s="905">
        <v>9.0</v>
      </c>
      <c r="J7" s="905"/>
      <c r="K7" s="905"/>
      <c r="L7" s="905">
        <v>9.0</v>
      </c>
      <c r="M7" s="905">
        <v>9.0</v>
      </c>
      <c r="N7" s="971"/>
      <c r="O7" s="971">
        <v>9.0</v>
      </c>
      <c r="P7" s="905">
        <v>9.0</v>
      </c>
      <c r="Q7" s="905"/>
      <c r="R7" s="905">
        <v>9.0</v>
      </c>
      <c r="S7" s="905">
        <v>9.0</v>
      </c>
      <c r="T7" s="898">
        <v>12.0</v>
      </c>
      <c r="U7" s="971"/>
      <c r="V7" s="971"/>
      <c r="W7" s="905">
        <v>9.0</v>
      </c>
      <c r="X7" s="905">
        <v>9.0</v>
      </c>
      <c r="Y7" s="898">
        <v>12.0</v>
      </c>
      <c r="Z7" s="905"/>
      <c r="AA7" s="905">
        <v>9.0</v>
      </c>
      <c r="AB7" s="898">
        <v>12.0</v>
      </c>
      <c r="AC7" s="971"/>
      <c r="AD7" s="905"/>
      <c r="AE7" s="905">
        <v>9.0</v>
      </c>
      <c r="AF7" s="905">
        <v>9.0</v>
      </c>
      <c r="AG7" s="898">
        <v>12.0</v>
      </c>
      <c r="AH7" s="905">
        <v>9.0</v>
      </c>
      <c r="AI7" s="971">
        <v>9.0</v>
      </c>
      <c r="AJ7" s="971"/>
      <c r="AK7" s="404">
        <f t="shared" si="1"/>
        <v>22</v>
      </c>
      <c r="AL7" s="1030">
        <v>1.0</v>
      </c>
    </row>
    <row r="8" ht="15.0" customHeight="1">
      <c r="A8" s="19">
        <v>6.0</v>
      </c>
      <c r="B8" s="1521" t="s">
        <v>827</v>
      </c>
      <c r="C8" s="32"/>
      <c r="D8" s="863" t="s">
        <v>792</v>
      </c>
      <c r="E8" s="905">
        <v>9.0</v>
      </c>
      <c r="F8" s="898">
        <v>12.0</v>
      </c>
      <c r="G8" s="971"/>
      <c r="H8" s="971"/>
      <c r="I8" s="898">
        <v>12.0</v>
      </c>
      <c r="J8" s="905">
        <v>9.0</v>
      </c>
      <c r="K8" s="905">
        <v>9.0</v>
      </c>
      <c r="L8" s="905">
        <v>9.0</v>
      </c>
      <c r="M8" s="905">
        <v>9.0</v>
      </c>
      <c r="N8" s="971"/>
      <c r="O8" s="971">
        <v>9.0</v>
      </c>
      <c r="P8" s="898">
        <v>12.0</v>
      </c>
      <c r="Q8" s="905"/>
      <c r="R8" s="905">
        <v>9.0</v>
      </c>
      <c r="S8" s="905">
        <v>9.0</v>
      </c>
      <c r="T8" s="905">
        <v>9.0</v>
      </c>
      <c r="U8" s="971"/>
      <c r="V8" s="971"/>
      <c r="W8" s="905">
        <v>9.0</v>
      </c>
      <c r="X8" s="905">
        <v>9.0</v>
      </c>
      <c r="Y8" s="905">
        <v>9.0</v>
      </c>
      <c r="Z8" s="898">
        <v>12.0</v>
      </c>
      <c r="AA8" s="905"/>
      <c r="AB8" s="971"/>
      <c r="AC8" s="971">
        <v>9.0</v>
      </c>
      <c r="AD8" s="905">
        <v>9.0</v>
      </c>
      <c r="AE8" s="905">
        <v>9.0</v>
      </c>
      <c r="AF8" s="898">
        <v>12.0</v>
      </c>
      <c r="AG8" s="905">
        <v>9.0</v>
      </c>
      <c r="AH8" s="905">
        <v>9.0</v>
      </c>
      <c r="AI8" s="971"/>
      <c r="AJ8" s="971"/>
      <c r="AK8" s="404">
        <f t="shared" si="1"/>
        <v>22</v>
      </c>
      <c r="AL8" s="1030">
        <v>1.0</v>
      </c>
    </row>
    <row r="9" ht="15.0" customHeight="1">
      <c r="A9" s="19">
        <v>7.0</v>
      </c>
      <c r="B9" s="1521" t="s">
        <v>198</v>
      </c>
      <c r="C9" s="32"/>
      <c r="D9" s="863" t="s">
        <v>792</v>
      </c>
      <c r="E9" s="898" t="s">
        <v>193</v>
      </c>
      <c r="F9" s="905">
        <v>9.0</v>
      </c>
      <c r="G9" s="971"/>
      <c r="H9" s="971"/>
      <c r="I9" s="905">
        <v>9.0</v>
      </c>
      <c r="J9" s="905">
        <v>9.0</v>
      </c>
      <c r="K9" s="905">
        <v>9.0</v>
      </c>
      <c r="L9" s="905">
        <v>9.0</v>
      </c>
      <c r="M9" s="905">
        <v>9.0</v>
      </c>
      <c r="N9" s="898">
        <v>12.0</v>
      </c>
      <c r="O9" s="971"/>
      <c r="P9" s="898">
        <v>12.0</v>
      </c>
      <c r="Q9" s="905">
        <v>9.0</v>
      </c>
      <c r="R9" s="1033">
        <v>12.0</v>
      </c>
      <c r="S9" s="905">
        <v>9.0</v>
      </c>
      <c r="T9" s="905">
        <v>9.0</v>
      </c>
      <c r="U9" s="971"/>
      <c r="V9" s="971"/>
      <c r="W9" s="898">
        <v>12.0</v>
      </c>
      <c r="X9" s="905">
        <v>9.0</v>
      </c>
      <c r="Y9" s="905">
        <v>9.0</v>
      </c>
      <c r="Z9" s="905"/>
      <c r="AA9" s="905">
        <v>9.0</v>
      </c>
      <c r="AB9" s="971"/>
      <c r="AC9" s="898">
        <v>12.0</v>
      </c>
      <c r="AD9" s="905">
        <v>9.0</v>
      </c>
      <c r="AE9" s="898">
        <v>12.0</v>
      </c>
      <c r="AF9" s="905">
        <v>9.0</v>
      </c>
      <c r="AG9" s="905">
        <v>9.0</v>
      </c>
      <c r="AH9" s="905"/>
      <c r="AI9" s="971"/>
      <c r="AJ9" s="971">
        <v>9.0</v>
      </c>
      <c r="AK9" s="404">
        <f>COUNT(E9:AJ9)</f>
        <v>22</v>
      </c>
      <c r="AL9" s="1030">
        <v>1.0</v>
      </c>
    </row>
    <row r="10" ht="15.0" customHeight="1">
      <c r="A10" s="19">
        <v>8.0</v>
      </c>
      <c r="B10" s="1521" t="s">
        <v>973</v>
      </c>
      <c r="C10" s="32"/>
      <c r="D10" s="863" t="s">
        <v>792</v>
      </c>
      <c r="E10" s="905">
        <v>9.0</v>
      </c>
      <c r="F10" s="905">
        <v>9.0</v>
      </c>
      <c r="G10" s="971"/>
      <c r="H10" s="971"/>
      <c r="I10" s="898">
        <v>12.0</v>
      </c>
      <c r="J10" s="905">
        <v>9.0</v>
      </c>
      <c r="K10" s="905">
        <v>9.0</v>
      </c>
      <c r="L10" s="905">
        <v>9.0</v>
      </c>
      <c r="M10" s="905">
        <v>9.0</v>
      </c>
      <c r="N10" s="898">
        <v>12.0</v>
      </c>
      <c r="O10" s="971"/>
      <c r="P10" s="905">
        <v>9.0</v>
      </c>
      <c r="Q10" s="898">
        <v>12.0</v>
      </c>
      <c r="R10" s="905">
        <v>9.0</v>
      </c>
      <c r="S10" s="905"/>
      <c r="T10" s="905">
        <v>9.0</v>
      </c>
      <c r="U10" s="971"/>
      <c r="V10" s="971"/>
      <c r="W10" s="898">
        <v>12.0</v>
      </c>
      <c r="X10" s="905">
        <v>9.0</v>
      </c>
      <c r="Y10" s="905">
        <v>9.0</v>
      </c>
      <c r="Z10" s="905">
        <v>9.0</v>
      </c>
      <c r="AA10" s="1033">
        <v>9.0</v>
      </c>
      <c r="AB10" s="971"/>
      <c r="AC10" s="971">
        <v>9.0</v>
      </c>
      <c r="AD10" s="905">
        <v>9.0</v>
      </c>
      <c r="AE10" s="905">
        <v>9.0</v>
      </c>
      <c r="AF10" s="905">
        <v>9.0</v>
      </c>
      <c r="AG10" s="905">
        <v>9.0</v>
      </c>
      <c r="AH10" s="898">
        <v>12.0</v>
      </c>
      <c r="AI10" s="971"/>
      <c r="AJ10" s="971"/>
      <c r="AK10" s="404">
        <f>COUNT(E10:AI10)</f>
        <v>23</v>
      </c>
      <c r="AL10" s="1030">
        <v>1.0</v>
      </c>
    </row>
    <row r="11" ht="14.25" customHeight="1">
      <c r="A11" s="19">
        <v>9.0</v>
      </c>
      <c r="B11" s="1521" t="s">
        <v>23</v>
      </c>
      <c r="C11" s="32"/>
      <c r="D11" s="863" t="s">
        <v>792</v>
      </c>
      <c r="E11" s="905">
        <v>9.0</v>
      </c>
      <c r="F11" s="905"/>
      <c r="G11" s="971"/>
      <c r="H11" s="898">
        <v>12.0</v>
      </c>
      <c r="I11" s="905">
        <v>9.0</v>
      </c>
      <c r="J11" s="905">
        <v>9.0</v>
      </c>
      <c r="K11" s="905">
        <v>9.0</v>
      </c>
      <c r="L11" s="905">
        <v>9.0</v>
      </c>
      <c r="M11" s="905">
        <v>9.0</v>
      </c>
      <c r="N11" s="971"/>
      <c r="O11" s="971"/>
      <c r="P11" s="905">
        <v>9.0</v>
      </c>
      <c r="Q11" s="905">
        <v>9.0</v>
      </c>
      <c r="R11" s="898">
        <v>12.0</v>
      </c>
      <c r="S11" s="905">
        <v>9.0</v>
      </c>
      <c r="T11" s="905">
        <v>9.0</v>
      </c>
      <c r="U11" s="971">
        <v>9.0</v>
      </c>
      <c r="V11" s="971"/>
      <c r="W11" s="905">
        <v>9.0</v>
      </c>
      <c r="X11" s="905">
        <v>9.0</v>
      </c>
      <c r="Y11" s="905"/>
      <c r="Z11" s="898">
        <v>12.0</v>
      </c>
      <c r="AA11" s="905">
        <v>9.0</v>
      </c>
      <c r="AB11" s="971"/>
      <c r="AC11" s="971"/>
      <c r="AD11" s="898">
        <v>12.0</v>
      </c>
      <c r="AE11" s="905">
        <v>9.0</v>
      </c>
      <c r="AF11" s="905">
        <v>9.0</v>
      </c>
      <c r="AG11" s="905">
        <v>9.0</v>
      </c>
      <c r="AH11" s="905"/>
      <c r="AI11" s="971"/>
      <c r="AJ11" s="898">
        <v>12.0</v>
      </c>
      <c r="AK11" s="404">
        <f>COUNT(E11:AJ11)</f>
        <v>22</v>
      </c>
      <c r="AL11" s="1030">
        <v>1.0</v>
      </c>
    </row>
    <row r="12" ht="15.0" customHeight="1">
      <c r="A12" s="19">
        <v>10.0</v>
      </c>
      <c r="B12" s="1521" t="s">
        <v>991</v>
      </c>
      <c r="C12" s="32"/>
      <c r="D12" s="863" t="s">
        <v>792</v>
      </c>
      <c r="E12" s="905">
        <v>9.0</v>
      </c>
      <c r="F12" s="898">
        <v>12.0</v>
      </c>
      <c r="G12" s="971">
        <v>9.0</v>
      </c>
      <c r="H12" s="971"/>
      <c r="I12" s="905">
        <v>9.0</v>
      </c>
      <c r="J12" s="898" t="s">
        <v>193</v>
      </c>
      <c r="K12" s="1033" t="s">
        <v>193</v>
      </c>
      <c r="L12" s="905">
        <v>9.0</v>
      </c>
      <c r="M12" s="898" t="s">
        <v>193</v>
      </c>
      <c r="N12" s="971"/>
      <c r="O12" s="971"/>
      <c r="P12" s="905">
        <v>9.0</v>
      </c>
      <c r="Q12" s="905">
        <v>9.0</v>
      </c>
      <c r="R12" s="898" t="s">
        <v>193</v>
      </c>
      <c r="S12" s="898">
        <v>12.0</v>
      </c>
      <c r="T12" s="1033">
        <v>12.0</v>
      </c>
      <c r="U12" s="971"/>
      <c r="V12" s="898">
        <v>12.0</v>
      </c>
      <c r="W12" s="905">
        <v>9.0</v>
      </c>
      <c r="X12" s="905">
        <v>9.0</v>
      </c>
      <c r="Y12" s="898">
        <v>12.0</v>
      </c>
      <c r="Z12" s="905">
        <v>9.0</v>
      </c>
      <c r="AA12" s="905">
        <v>9.0</v>
      </c>
      <c r="AB12" s="971"/>
      <c r="AC12" s="971"/>
      <c r="AD12" s="905">
        <v>9.0</v>
      </c>
      <c r="AE12" s="905">
        <v>9.0</v>
      </c>
      <c r="AF12" s="905">
        <v>9.0</v>
      </c>
      <c r="AG12" s="905">
        <v>9.0</v>
      </c>
      <c r="AH12" s="898">
        <v>12.0</v>
      </c>
      <c r="AI12" s="971">
        <v>9.0</v>
      </c>
      <c r="AJ12" s="971"/>
      <c r="AK12" s="404">
        <f t="shared" ref="AK12:AK15" si="2">COUNT(E12:AI12)</f>
        <v>21</v>
      </c>
      <c r="AL12" s="1030">
        <v>1.0</v>
      </c>
    </row>
    <row r="13" ht="15.0" customHeight="1">
      <c r="A13" s="19">
        <v>11.0</v>
      </c>
      <c r="B13" s="1521" t="s">
        <v>278</v>
      </c>
      <c r="C13" s="32"/>
      <c r="D13" s="863" t="s">
        <v>792</v>
      </c>
      <c r="E13" s="978"/>
      <c r="F13" s="978"/>
      <c r="G13" s="978"/>
      <c r="H13" s="978"/>
      <c r="I13" s="905">
        <v>9.0</v>
      </c>
      <c r="J13" s="905" t="s">
        <v>962</v>
      </c>
      <c r="K13" s="1045"/>
      <c r="L13" s="1045"/>
      <c r="M13" s="905"/>
      <c r="N13" s="971"/>
      <c r="O13" s="898">
        <v>12.0</v>
      </c>
      <c r="P13" s="905">
        <v>9.0</v>
      </c>
      <c r="Q13" s="905">
        <v>9.0</v>
      </c>
      <c r="R13" s="905">
        <v>9.0</v>
      </c>
      <c r="S13" s="905">
        <v>9.0</v>
      </c>
      <c r="T13" s="898">
        <v>12.0</v>
      </c>
      <c r="U13" s="971"/>
      <c r="V13" s="971"/>
      <c r="W13" s="905">
        <v>9.0</v>
      </c>
      <c r="X13" s="898">
        <v>12.0</v>
      </c>
      <c r="Y13" s="905">
        <v>9.0</v>
      </c>
      <c r="Z13" s="905">
        <v>9.0</v>
      </c>
      <c r="AA13" s="905">
        <v>9.0</v>
      </c>
      <c r="AB13" s="898">
        <v>12.0</v>
      </c>
      <c r="AC13" s="971"/>
      <c r="AD13" s="905">
        <v>9.0</v>
      </c>
      <c r="AE13" s="905">
        <v>9.0</v>
      </c>
      <c r="AF13" s="905"/>
      <c r="AG13" s="898">
        <v>12.0</v>
      </c>
      <c r="AH13" s="905">
        <v>9.0</v>
      </c>
      <c r="AI13" s="971"/>
      <c r="AJ13" s="971"/>
      <c r="AK13" s="404">
        <f t="shared" si="2"/>
        <v>17</v>
      </c>
      <c r="AL13" s="1030">
        <v>1.0</v>
      </c>
    </row>
    <row r="14" ht="15.0" customHeight="1">
      <c r="A14" s="19">
        <v>12.0</v>
      </c>
      <c r="B14" s="1521" t="s">
        <v>200</v>
      </c>
      <c r="C14" s="32"/>
      <c r="D14" s="863" t="s">
        <v>792</v>
      </c>
      <c r="E14" s="905">
        <v>9.0</v>
      </c>
      <c r="F14" s="905">
        <v>9.0</v>
      </c>
      <c r="G14" s="971"/>
      <c r="H14" s="971"/>
      <c r="I14" s="905">
        <v>9.0</v>
      </c>
      <c r="J14" s="905">
        <v>9.0</v>
      </c>
      <c r="K14" s="905">
        <v>9.0</v>
      </c>
      <c r="L14" s="898">
        <v>12.0</v>
      </c>
      <c r="M14" s="905">
        <v>9.0</v>
      </c>
      <c r="N14" s="971">
        <v>9.0</v>
      </c>
      <c r="O14" s="971"/>
      <c r="P14" s="905"/>
      <c r="Q14" s="905">
        <v>9.0</v>
      </c>
      <c r="R14" s="905">
        <v>9.0</v>
      </c>
      <c r="S14" s="905">
        <v>9.0</v>
      </c>
      <c r="T14" s="905">
        <v>9.0</v>
      </c>
      <c r="U14" s="898">
        <v>12.0</v>
      </c>
      <c r="V14" s="971"/>
      <c r="W14" s="905"/>
      <c r="X14" s="898">
        <v>12.0</v>
      </c>
      <c r="Y14" s="905">
        <v>9.0</v>
      </c>
      <c r="Z14" s="905">
        <v>9.0</v>
      </c>
      <c r="AA14" s="905">
        <v>9.0</v>
      </c>
      <c r="AB14" s="971"/>
      <c r="AC14" s="971"/>
      <c r="AD14" s="905">
        <v>9.0</v>
      </c>
      <c r="AE14" s="905">
        <v>9.0</v>
      </c>
      <c r="AF14" s="898">
        <v>12.0</v>
      </c>
      <c r="AG14" s="905">
        <v>9.0</v>
      </c>
      <c r="AH14" s="905">
        <v>9.0</v>
      </c>
      <c r="AI14" s="971"/>
      <c r="AJ14" s="971"/>
      <c r="AK14" s="404">
        <f t="shared" si="2"/>
        <v>22</v>
      </c>
      <c r="AL14" s="1030">
        <v>1.0</v>
      </c>
    </row>
    <row r="15" ht="15.0" customHeight="1">
      <c r="A15" s="19">
        <v>13.0</v>
      </c>
      <c r="B15" s="1521" t="s">
        <v>841</v>
      </c>
      <c r="C15" s="32"/>
      <c r="D15" s="863" t="s">
        <v>792</v>
      </c>
      <c r="E15" s="978"/>
      <c r="F15" s="978"/>
      <c r="G15" s="978"/>
      <c r="H15" s="978"/>
      <c r="I15" s="978"/>
      <c r="J15" s="978"/>
      <c r="K15" s="978"/>
      <c r="L15" s="905">
        <v>9.0</v>
      </c>
      <c r="M15" s="905">
        <v>9.0</v>
      </c>
      <c r="N15" s="898">
        <v>12.0</v>
      </c>
      <c r="O15" s="971"/>
      <c r="P15" s="1033">
        <v>12.0</v>
      </c>
      <c r="Q15" s="905">
        <v>9.0</v>
      </c>
      <c r="R15" s="905">
        <v>9.0</v>
      </c>
      <c r="S15" s="905">
        <v>9.0</v>
      </c>
      <c r="T15" s="905">
        <v>9.0</v>
      </c>
      <c r="U15" s="971"/>
      <c r="V15" s="971">
        <v>9.0</v>
      </c>
      <c r="W15" s="898">
        <v>12.0</v>
      </c>
      <c r="X15" s="905">
        <v>9.0</v>
      </c>
      <c r="Y15" s="905">
        <v>9.0</v>
      </c>
      <c r="Z15" s="905"/>
      <c r="AA15" s="898" t="s">
        <v>193</v>
      </c>
      <c r="AB15" s="1033">
        <v>12.0</v>
      </c>
      <c r="AC15" s="971"/>
      <c r="AD15" s="905">
        <v>9.0</v>
      </c>
      <c r="AE15" s="898">
        <v>12.0</v>
      </c>
      <c r="AF15" s="905">
        <v>9.0</v>
      </c>
      <c r="AG15" s="905">
        <v>9.0</v>
      </c>
      <c r="AH15" s="905">
        <v>9.0</v>
      </c>
      <c r="AI15" s="898">
        <v>12.0</v>
      </c>
      <c r="AJ15" s="971"/>
      <c r="AK15" s="404">
        <f t="shared" si="2"/>
        <v>19</v>
      </c>
      <c r="AL15" s="1030">
        <v>1.0</v>
      </c>
    </row>
    <row r="16" ht="15.0" customHeight="1">
      <c r="A16" s="19">
        <v>14.0</v>
      </c>
      <c r="B16" s="1521" t="s">
        <v>27</v>
      </c>
      <c r="C16" s="32"/>
      <c r="D16" s="863" t="s">
        <v>792</v>
      </c>
      <c r="E16" s="898">
        <v>12.0</v>
      </c>
      <c r="F16" s="905"/>
      <c r="G16" s="971"/>
      <c r="H16" s="971">
        <v>9.0</v>
      </c>
      <c r="I16" s="905">
        <v>9.0</v>
      </c>
      <c r="J16" s="898">
        <v>12.0</v>
      </c>
      <c r="K16" s="905">
        <v>9.0</v>
      </c>
      <c r="L16" s="905">
        <v>9.0</v>
      </c>
      <c r="M16" s="905">
        <v>9.0</v>
      </c>
      <c r="N16" s="971"/>
      <c r="O16" s="971"/>
      <c r="P16" s="905">
        <v>9.0</v>
      </c>
      <c r="Q16" s="898">
        <v>12.0</v>
      </c>
      <c r="R16" s="905">
        <v>9.0</v>
      </c>
      <c r="S16" s="905">
        <v>9.0</v>
      </c>
      <c r="T16" s="905">
        <v>9.0</v>
      </c>
      <c r="U16" s="898">
        <v>12.0</v>
      </c>
      <c r="V16" s="971"/>
      <c r="W16" s="925"/>
      <c r="X16" s="925"/>
      <c r="Y16" s="925"/>
      <c r="Z16" s="905">
        <v>9.0</v>
      </c>
      <c r="AA16" s="905">
        <v>9.0</v>
      </c>
      <c r="AB16" s="971"/>
      <c r="AC16" s="971"/>
      <c r="AD16" s="898" t="s">
        <v>193</v>
      </c>
      <c r="AE16" s="905">
        <v>9.0</v>
      </c>
      <c r="AF16" s="905"/>
      <c r="AG16" s="905">
        <v>9.0</v>
      </c>
      <c r="AH16" s="905">
        <v>9.0</v>
      </c>
      <c r="AI16" s="971">
        <v>9.0</v>
      </c>
      <c r="AJ16" s="971"/>
      <c r="AK16" s="404">
        <f>COUNT(E16:AJ16)</f>
        <v>19</v>
      </c>
      <c r="AL16" s="1030">
        <v>1.0</v>
      </c>
    </row>
    <row r="17" ht="15.0" customHeight="1">
      <c r="A17" s="19">
        <v>15.0</v>
      </c>
      <c r="B17" s="1521" t="s">
        <v>28</v>
      </c>
      <c r="C17" s="32"/>
      <c r="D17" s="863" t="s">
        <v>792</v>
      </c>
      <c r="E17" s="905">
        <v>9.0</v>
      </c>
      <c r="F17" s="898">
        <v>12.0</v>
      </c>
      <c r="G17" s="971"/>
      <c r="H17" s="971"/>
      <c r="I17" s="898">
        <v>12.0</v>
      </c>
      <c r="J17" s="905">
        <v>9.0</v>
      </c>
      <c r="K17" s="905">
        <v>9.0</v>
      </c>
      <c r="L17" s="905">
        <v>9.0</v>
      </c>
      <c r="M17" s="905">
        <v>9.0</v>
      </c>
      <c r="N17" s="971">
        <v>9.0</v>
      </c>
      <c r="O17" s="971"/>
      <c r="P17" s="978"/>
      <c r="Q17" s="978"/>
      <c r="R17" s="978"/>
      <c r="S17" s="978"/>
      <c r="T17" s="978"/>
      <c r="U17" s="978"/>
      <c r="V17" s="978"/>
      <c r="W17" s="978"/>
      <c r="X17" s="978"/>
      <c r="Y17" s="978"/>
      <c r="Z17" s="978"/>
      <c r="AA17" s="978"/>
      <c r="AB17" s="978"/>
      <c r="AC17" s="978"/>
      <c r="AD17" s="905"/>
      <c r="AE17" s="905">
        <v>9.0</v>
      </c>
      <c r="AF17" s="905">
        <v>9.0</v>
      </c>
      <c r="AG17" s="905"/>
      <c r="AH17" s="905">
        <v>9.0</v>
      </c>
      <c r="AI17" s="898">
        <v>12.0</v>
      </c>
      <c r="AJ17" s="971"/>
      <c r="AK17" s="404">
        <f t="shared" ref="AK17:AK20" si="3">COUNT(E17:AI17)</f>
        <v>12</v>
      </c>
      <c r="AL17" s="1030">
        <v>1.0</v>
      </c>
    </row>
    <row r="18" ht="15.0" customHeight="1">
      <c r="A18" s="19">
        <v>16.0</v>
      </c>
      <c r="B18" s="1522" t="s">
        <v>1003</v>
      </c>
      <c r="C18" s="32"/>
      <c r="D18" s="863" t="s">
        <v>792</v>
      </c>
      <c r="E18" s="925"/>
      <c r="F18" s="925"/>
      <c r="G18" s="971"/>
      <c r="H18" s="971"/>
      <c r="I18" s="905">
        <v>9.0</v>
      </c>
      <c r="J18" s="905">
        <v>9.0</v>
      </c>
      <c r="K18" s="905">
        <v>9.0</v>
      </c>
      <c r="L18" s="905">
        <v>9.0</v>
      </c>
      <c r="M18" s="898">
        <v>12.0</v>
      </c>
      <c r="N18" s="971"/>
      <c r="O18" s="971"/>
      <c r="P18" s="905">
        <v>9.0</v>
      </c>
      <c r="Q18" s="905">
        <v>9.0</v>
      </c>
      <c r="R18" s="898">
        <v>12.0</v>
      </c>
      <c r="S18" s="905">
        <v>9.0</v>
      </c>
      <c r="T18" s="905">
        <v>9.0</v>
      </c>
      <c r="U18" s="971">
        <v>9.0</v>
      </c>
      <c r="V18" s="971"/>
      <c r="W18" s="905"/>
      <c r="X18" s="905">
        <v>9.0</v>
      </c>
      <c r="Y18" s="898">
        <v>12.0</v>
      </c>
      <c r="Z18" s="905">
        <v>9.0</v>
      </c>
      <c r="AA18" s="905">
        <v>9.0</v>
      </c>
      <c r="AB18" s="1033">
        <v>12.0</v>
      </c>
      <c r="AC18" s="971"/>
      <c r="AD18" s="905">
        <v>9.0</v>
      </c>
      <c r="AE18" s="905">
        <v>9.0</v>
      </c>
      <c r="AF18" s="905">
        <v>9.0</v>
      </c>
      <c r="AG18" s="905">
        <v>9.0</v>
      </c>
      <c r="AH18" s="898">
        <v>12.0</v>
      </c>
      <c r="AI18" s="971">
        <v>9.0</v>
      </c>
      <c r="AJ18" s="971"/>
      <c r="AK18" s="404">
        <f t="shared" si="3"/>
        <v>22</v>
      </c>
      <c r="AL18" s="1030">
        <v>1.0</v>
      </c>
    </row>
    <row r="19" ht="15.0" customHeight="1">
      <c r="A19" s="19">
        <v>17.0</v>
      </c>
      <c r="B19" s="1521" t="s">
        <v>312</v>
      </c>
      <c r="C19" s="32"/>
      <c r="D19" s="863" t="s">
        <v>792</v>
      </c>
      <c r="E19" s="905">
        <v>9.0</v>
      </c>
      <c r="F19" s="905">
        <v>9.0</v>
      </c>
      <c r="G19" s="971"/>
      <c r="H19" s="971"/>
      <c r="I19" s="905">
        <v>9.0</v>
      </c>
      <c r="J19" s="905">
        <v>9.0</v>
      </c>
      <c r="K19" s="905">
        <v>9.0</v>
      </c>
      <c r="L19" s="898">
        <v>12.0</v>
      </c>
      <c r="M19" s="905"/>
      <c r="N19" s="971"/>
      <c r="O19" s="898">
        <v>12.0</v>
      </c>
      <c r="P19" s="905">
        <v>9.0</v>
      </c>
      <c r="Q19" s="905">
        <v>9.0</v>
      </c>
      <c r="R19" s="905">
        <v>9.0</v>
      </c>
      <c r="S19" s="898">
        <v>12.0</v>
      </c>
      <c r="T19" s="905">
        <v>9.0</v>
      </c>
      <c r="U19" s="971"/>
      <c r="V19" s="971"/>
      <c r="W19" s="905">
        <v>9.0</v>
      </c>
      <c r="X19" s="905">
        <v>9.0</v>
      </c>
      <c r="Y19" s="978"/>
      <c r="Z19" s="978"/>
      <c r="AA19" s="978"/>
      <c r="AB19" s="988"/>
      <c r="AC19" s="978"/>
      <c r="AD19" s="978"/>
      <c r="AE19" s="978"/>
      <c r="AF19" s="905">
        <v>9.0</v>
      </c>
      <c r="AG19" s="898">
        <v>12.0</v>
      </c>
      <c r="AH19" s="905">
        <v>9.0</v>
      </c>
      <c r="AI19" s="971"/>
      <c r="AJ19" s="971"/>
      <c r="AK19" s="404">
        <f t="shared" si="3"/>
        <v>17</v>
      </c>
      <c r="AL19" s="1030">
        <v>1.0</v>
      </c>
    </row>
    <row r="20" ht="15.0" customHeight="1">
      <c r="A20" s="19">
        <v>18.0</v>
      </c>
      <c r="B20" s="1522" t="s">
        <v>1002</v>
      </c>
      <c r="C20" s="32"/>
      <c r="D20" s="863" t="s">
        <v>792</v>
      </c>
      <c r="E20" s="905">
        <v>9.0</v>
      </c>
      <c r="F20" s="905">
        <v>9.0</v>
      </c>
      <c r="G20" s="971"/>
      <c r="H20" s="971"/>
      <c r="I20" s="905">
        <v>9.0</v>
      </c>
      <c r="J20" s="905">
        <v>9.0</v>
      </c>
      <c r="K20" s="898">
        <v>12.0</v>
      </c>
      <c r="L20" s="905">
        <v>9.0</v>
      </c>
      <c r="M20" s="905">
        <v>9.0</v>
      </c>
      <c r="N20" s="971">
        <v>9.0</v>
      </c>
      <c r="O20" s="971"/>
      <c r="P20" s="905"/>
      <c r="Q20" s="905">
        <v>9.0</v>
      </c>
      <c r="R20" s="905">
        <v>9.0</v>
      </c>
      <c r="S20" s="905">
        <v>9.0</v>
      </c>
      <c r="T20" s="898">
        <v>12.0</v>
      </c>
      <c r="U20" s="971"/>
      <c r="V20" s="971"/>
      <c r="W20" s="905">
        <v>9.0</v>
      </c>
      <c r="X20" s="905">
        <v>9.0</v>
      </c>
      <c r="Y20" s="905">
        <v>9.0</v>
      </c>
      <c r="Z20" s="898">
        <v>12.0</v>
      </c>
      <c r="AA20" s="905">
        <v>9.0</v>
      </c>
      <c r="AB20" s="971"/>
      <c r="AC20" s="971">
        <v>9.0</v>
      </c>
      <c r="AD20" s="905">
        <v>9.0</v>
      </c>
      <c r="AE20" s="905"/>
      <c r="AF20" s="898">
        <v>12.0</v>
      </c>
      <c r="AG20" s="905">
        <v>9.0</v>
      </c>
      <c r="AH20" s="905">
        <v>9.0</v>
      </c>
      <c r="AI20" s="971"/>
      <c r="AJ20" s="971"/>
      <c r="AK20" s="404">
        <f t="shared" si="3"/>
        <v>22</v>
      </c>
      <c r="AL20" s="1030">
        <v>1.0</v>
      </c>
    </row>
    <row r="21" ht="15.0" customHeight="1">
      <c r="A21" s="19">
        <v>19.0</v>
      </c>
      <c r="B21" s="1521" t="s">
        <v>124</v>
      </c>
      <c r="C21" s="32"/>
      <c r="D21" s="863" t="s">
        <v>792</v>
      </c>
      <c r="E21" s="905">
        <v>9.0</v>
      </c>
      <c r="F21" s="905"/>
      <c r="G21" s="971"/>
      <c r="H21" s="971">
        <v>9.0</v>
      </c>
      <c r="I21" s="905">
        <v>9.0</v>
      </c>
      <c r="J21" s="898">
        <v>12.0</v>
      </c>
      <c r="K21" s="905">
        <v>9.0</v>
      </c>
      <c r="L21" s="905">
        <v>9.0</v>
      </c>
      <c r="M21" s="905">
        <v>9.0</v>
      </c>
      <c r="N21" s="971"/>
      <c r="O21" s="971"/>
      <c r="P21" s="905">
        <v>9.0</v>
      </c>
      <c r="Q21" s="905">
        <v>9.0</v>
      </c>
      <c r="R21" s="905">
        <v>9.0</v>
      </c>
      <c r="S21" s="905">
        <v>9.0</v>
      </c>
      <c r="T21" s="905">
        <v>9.0</v>
      </c>
      <c r="U21" s="898">
        <v>12.0</v>
      </c>
      <c r="V21" s="971"/>
      <c r="W21" s="905">
        <v>9.0</v>
      </c>
      <c r="X21" s="905">
        <v>9.0</v>
      </c>
      <c r="Y21" s="905"/>
      <c r="Z21" s="905">
        <v>9.0</v>
      </c>
      <c r="AA21" s="898">
        <v>12.0</v>
      </c>
      <c r="AB21" s="971"/>
      <c r="AC21" s="971"/>
      <c r="AD21" s="905">
        <v>9.0</v>
      </c>
      <c r="AE21" s="898">
        <v>12.0</v>
      </c>
      <c r="AF21" s="905">
        <v>9.0</v>
      </c>
      <c r="AG21" s="905">
        <v>9.0</v>
      </c>
      <c r="AH21" s="905"/>
      <c r="AI21" s="971"/>
      <c r="AJ21" s="898">
        <v>12.0</v>
      </c>
      <c r="AK21" s="404">
        <f t="shared" ref="AK21:AK23" si="4">COUNT(E21:AJ21)</f>
        <v>22</v>
      </c>
      <c r="AL21" s="1030">
        <v>1.0</v>
      </c>
    </row>
    <row r="22" ht="15.0" customHeight="1">
      <c r="A22" s="19">
        <v>20.0</v>
      </c>
      <c r="B22" s="1521" t="s">
        <v>32</v>
      </c>
      <c r="C22" s="32"/>
      <c r="D22" s="863" t="s">
        <v>792</v>
      </c>
      <c r="E22" s="905">
        <v>9.0</v>
      </c>
      <c r="F22" s="905">
        <v>9.0</v>
      </c>
      <c r="G22" s="898" t="s">
        <v>193</v>
      </c>
      <c r="H22" s="971"/>
      <c r="I22" s="905"/>
      <c r="J22" s="905">
        <v>9.0</v>
      </c>
      <c r="K22" s="905">
        <v>9.0</v>
      </c>
      <c r="L22" s="905">
        <v>9.0</v>
      </c>
      <c r="M22" s="898">
        <v>12.0</v>
      </c>
      <c r="N22" s="971"/>
      <c r="O22" s="971"/>
      <c r="P22" s="898">
        <v>12.0</v>
      </c>
      <c r="Q22" s="905">
        <v>9.0</v>
      </c>
      <c r="R22" s="905">
        <v>9.0</v>
      </c>
      <c r="S22" s="905">
        <v>9.0</v>
      </c>
      <c r="T22" s="905"/>
      <c r="U22" s="971"/>
      <c r="V22" s="898">
        <v>12.0</v>
      </c>
      <c r="W22" s="905">
        <v>9.0</v>
      </c>
      <c r="X22" s="905">
        <v>9.0</v>
      </c>
      <c r="Y22" s="905">
        <v>9.0</v>
      </c>
      <c r="Z22" s="905">
        <v>9.0</v>
      </c>
      <c r="AA22" s="905">
        <v>9.0</v>
      </c>
      <c r="AB22" s="971"/>
      <c r="AC22" s="971"/>
      <c r="AD22" s="898">
        <v>12.0</v>
      </c>
      <c r="AE22" s="905">
        <v>9.0</v>
      </c>
      <c r="AF22" s="905"/>
      <c r="AG22" s="905">
        <v>9.0</v>
      </c>
      <c r="AH22" s="905">
        <v>9.0</v>
      </c>
      <c r="AI22" s="971"/>
      <c r="AJ22" s="971">
        <v>9.0</v>
      </c>
      <c r="AK22" s="404">
        <f t="shared" si="4"/>
        <v>21</v>
      </c>
      <c r="AL22" s="1030">
        <v>1.0</v>
      </c>
    </row>
    <row r="23" ht="15.0" customHeight="1">
      <c r="A23" s="19">
        <v>21.0</v>
      </c>
      <c r="B23" s="1521" t="s">
        <v>992</v>
      </c>
      <c r="C23" s="32"/>
      <c r="D23" s="863" t="s">
        <v>792</v>
      </c>
      <c r="E23" s="898">
        <v>12.0</v>
      </c>
      <c r="F23" s="905">
        <v>9.0</v>
      </c>
      <c r="G23" s="971"/>
      <c r="H23" s="971">
        <v>9.0</v>
      </c>
      <c r="I23" s="898">
        <v>12.0</v>
      </c>
      <c r="J23" s="905">
        <v>9.0</v>
      </c>
      <c r="K23" s="905"/>
      <c r="L23" s="905">
        <v>9.0</v>
      </c>
      <c r="M23" s="905">
        <v>9.0</v>
      </c>
      <c r="N23" s="971"/>
      <c r="O23" s="971"/>
      <c r="P23" s="905">
        <v>9.0</v>
      </c>
      <c r="Q23" s="898">
        <v>12.0</v>
      </c>
      <c r="R23" s="905">
        <v>9.0</v>
      </c>
      <c r="S23" s="905">
        <v>9.0</v>
      </c>
      <c r="T23" s="905">
        <v>9.0</v>
      </c>
      <c r="U23" s="971">
        <v>9.0</v>
      </c>
      <c r="V23" s="971"/>
      <c r="W23" s="905"/>
      <c r="X23" s="905">
        <v>9.0</v>
      </c>
      <c r="Y23" s="898">
        <v>12.0</v>
      </c>
      <c r="Z23" s="905">
        <v>9.0</v>
      </c>
      <c r="AA23" s="905">
        <v>9.0</v>
      </c>
      <c r="AB23" s="971"/>
      <c r="AC23" s="971"/>
      <c r="AD23" s="898">
        <v>12.0</v>
      </c>
      <c r="AE23" s="905">
        <v>9.0</v>
      </c>
      <c r="AF23" s="905">
        <v>9.0</v>
      </c>
      <c r="AG23" s="905">
        <v>9.0</v>
      </c>
      <c r="AH23" s="905"/>
      <c r="AI23" s="971"/>
      <c r="AJ23" s="898">
        <v>12.0</v>
      </c>
      <c r="AK23" s="404">
        <f t="shared" si="4"/>
        <v>22</v>
      </c>
      <c r="AL23" s="1030">
        <v>1.0</v>
      </c>
    </row>
    <row r="24" ht="15.0" customHeight="1">
      <c r="A24" s="19">
        <v>22.0</v>
      </c>
      <c r="B24" s="1521" t="s">
        <v>33</v>
      </c>
      <c r="C24" s="32"/>
      <c r="D24" s="863" t="s">
        <v>792</v>
      </c>
      <c r="E24" s="905">
        <v>9.0</v>
      </c>
      <c r="F24" s="905">
        <v>9.0</v>
      </c>
      <c r="G24" s="898">
        <v>12.0</v>
      </c>
      <c r="H24" s="971"/>
      <c r="I24" s="905"/>
      <c r="J24" s="905">
        <v>9.0</v>
      </c>
      <c r="K24" s="905">
        <v>9.0</v>
      </c>
      <c r="L24" s="905">
        <v>9.0</v>
      </c>
      <c r="M24" s="898">
        <v>12.0</v>
      </c>
      <c r="N24" s="971"/>
      <c r="O24" s="971"/>
      <c r="P24" s="905"/>
      <c r="Q24" s="925"/>
      <c r="R24" s="926"/>
      <c r="S24" s="925"/>
      <c r="T24" s="925"/>
      <c r="U24" s="925"/>
      <c r="V24" s="925"/>
      <c r="W24" s="925"/>
      <c r="X24" s="905">
        <v>9.0</v>
      </c>
      <c r="Y24" s="905">
        <v>9.0</v>
      </c>
      <c r="Z24" s="905">
        <v>9.0</v>
      </c>
      <c r="AA24" s="898">
        <v>12.0</v>
      </c>
      <c r="AB24" s="971">
        <v>9.0</v>
      </c>
      <c r="AC24" s="971"/>
      <c r="AD24" s="905">
        <v>9.0</v>
      </c>
      <c r="AE24" s="905">
        <v>9.0</v>
      </c>
      <c r="AF24" s="905">
        <v>9.0</v>
      </c>
      <c r="AG24" s="905"/>
      <c r="AH24" s="898">
        <v>12.0</v>
      </c>
      <c r="AI24" s="971">
        <v>9.0</v>
      </c>
      <c r="AJ24" s="971"/>
      <c r="AK24" s="404">
        <f t="shared" ref="AK24:AK25" si="5">COUNT(E24:AI24)</f>
        <v>17</v>
      </c>
      <c r="AL24" s="1030">
        <v>1.0</v>
      </c>
    </row>
    <row r="25" ht="15.0" customHeight="1">
      <c r="A25" s="19">
        <v>23.0</v>
      </c>
      <c r="B25" s="1521" t="s">
        <v>886</v>
      </c>
      <c r="C25" s="32"/>
      <c r="D25" s="863" t="s">
        <v>792</v>
      </c>
      <c r="E25" s="1523">
        <v>9.0</v>
      </c>
      <c r="F25" s="1524">
        <v>9.0</v>
      </c>
      <c r="G25" s="971"/>
      <c r="H25" s="971"/>
      <c r="I25" s="898">
        <v>12.0</v>
      </c>
      <c r="J25" s="905">
        <v>9.0</v>
      </c>
      <c r="K25" s="905">
        <v>9.0</v>
      </c>
      <c r="L25" s="898">
        <v>12.0</v>
      </c>
      <c r="M25" s="905"/>
      <c r="N25" s="971"/>
      <c r="O25" s="971">
        <v>9.0</v>
      </c>
      <c r="P25" s="905">
        <v>9.0</v>
      </c>
      <c r="Q25" s="905">
        <v>9.0</v>
      </c>
      <c r="R25" s="905">
        <v>9.0</v>
      </c>
      <c r="S25" s="898">
        <v>12.0</v>
      </c>
      <c r="T25" s="898" t="s">
        <v>193</v>
      </c>
      <c r="U25" s="971"/>
      <c r="V25" s="971"/>
      <c r="W25" s="905">
        <v>9.0</v>
      </c>
      <c r="X25" s="905">
        <v>9.0</v>
      </c>
      <c r="Y25" s="905">
        <v>9.0</v>
      </c>
      <c r="Z25" s="905">
        <v>9.0</v>
      </c>
      <c r="AA25" s="905">
        <v>9.0</v>
      </c>
      <c r="AB25" s="1033"/>
      <c r="AC25" s="1033"/>
      <c r="AD25" s="905">
        <v>9.0</v>
      </c>
      <c r="AE25" s="905">
        <v>9.0</v>
      </c>
      <c r="AF25" s="905">
        <v>9.0</v>
      </c>
      <c r="AG25" s="905">
        <v>9.0</v>
      </c>
      <c r="AH25" s="905">
        <v>9.0</v>
      </c>
      <c r="AI25" s="971"/>
      <c r="AJ25" s="971"/>
      <c r="AK25" s="404">
        <f t="shared" si="5"/>
        <v>21</v>
      </c>
      <c r="AL25" s="1030">
        <v>1.0</v>
      </c>
    </row>
    <row r="26" ht="14.25" customHeight="1">
      <c r="A26" s="19">
        <v>24.0</v>
      </c>
      <c r="B26" s="1521" t="s">
        <v>165</v>
      </c>
      <c r="C26" s="32"/>
      <c r="D26" s="863" t="s">
        <v>792</v>
      </c>
      <c r="E26" s="905">
        <v>9.0</v>
      </c>
      <c r="F26" s="905">
        <v>9.0</v>
      </c>
      <c r="G26" s="971"/>
      <c r="H26" s="898">
        <v>12.0</v>
      </c>
      <c r="I26" s="905">
        <v>9.0</v>
      </c>
      <c r="J26" s="905"/>
      <c r="K26" s="898">
        <v>12.0</v>
      </c>
      <c r="L26" s="905">
        <v>9.0</v>
      </c>
      <c r="M26" s="905">
        <v>9.0</v>
      </c>
      <c r="N26" s="971"/>
      <c r="O26" s="971"/>
      <c r="P26" s="905">
        <v>9.0</v>
      </c>
      <c r="Q26" s="905">
        <v>9.0</v>
      </c>
      <c r="R26" s="905">
        <v>9.0</v>
      </c>
      <c r="S26" s="905">
        <v>9.0</v>
      </c>
      <c r="T26" s="898">
        <v>12.0</v>
      </c>
      <c r="U26" s="971">
        <v>9.0</v>
      </c>
      <c r="V26" s="971"/>
      <c r="W26" s="905"/>
      <c r="X26" s="898">
        <v>12.0</v>
      </c>
      <c r="Y26" s="905">
        <v>9.0</v>
      </c>
      <c r="Z26" s="905">
        <v>9.0</v>
      </c>
      <c r="AA26" s="905">
        <v>9.0</v>
      </c>
      <c r="AB26" s="971"/>
      <c r="AC26" s="971"/>
      <c r="AD26" s="898">
        <v>12.0</v>
      </c>
      <c r="AE26" s="905">
        <v>9.0</v>
      </c>
      <c r="AF26" s="905">
        <v>9.0</v>
      </c>
      <c r="AG26" s="905">
        <v>9.0</v>
      </c>
      <c r="AH26" s="905"/>
      <c r="AI26" s="971"/>
      <c r="AJ26" s="971">
        <v>9.0</v>
      </c>
      <c r="AK26" s="404">
        <f>COUNT(E26:AJ26)</f>
        <v>22</v>
      </c>
      <c r="AL26" s="1030">
        <v>1.0</v>
      </c>
    </row>
    <row r="27" ht="15.0" customHeight="1">
      <c r="A27" s="19">
        <v>25.0</v>
      </c>
      <c r="B27" s="1521" t="s">
        <v>687</v>
      </c>
      <c r="C27" s="32"/>
      <c r="D27" s="863" t="s">
        <v>792</v>
      </c>
      <c r="E27" s="905">
        <v>9.0</v>
      </c>
      <c r="F27" s="898">
        <v>12.0</v>
      </c>
      <c r="G27" s="971">
        <v>9.0</v>
      </c>
      <c r="H27" s="971"/>
      <c r="I27" s="978"/>
      <c r="J27" s="978"/>
      <c r="K27" s="978"/>
      <c r="L27" s="978"/>
      <c r="M27" s="978"/>
      <c r="N27" s="978"/>
      <c r="O27" s="978"/>
      <c r="P27" s="905"/>
      <c r="Q27" s="905">
        <v>9.0</v>
      </c>
      <c r="R27" s="905">
        <v>9.0</v>
      </c>
      <c r="S27" s="905">
        <v>9.0</v>
      </c>
      <c r="T27" s="905"/>
      <c r="U27" s="971"/>
      <c r="V27" s="971">
        <v>9.0</v>
      </c>
      <c r="W27" s="905">
        <v>9.0</v>
      </c>
      <c r="X27" s="905">
        <v>9.0</v>
      </c>
      <c r="Y27" s="905">
        <v>9.0</v>
      </c>
      <c r="Z27" s="905">
        <v>9.0</v>
      </c>
      <c r="AA27" s="898">
        <v>12.0</v>
      </c>
      <c r="AB27" s="971">
        <v>9.0</v>
      </c>
      <c r="AC27" s="971"/>
      <c r="AD27" s="905">
        <v>9.0</v>
      </c>
      <c r="AE27" s="898">
        <v>12.0</v>
      </c>
      <c r="AF27" s="905">
        <v>9.0</v>
      </c>
      <c r="AG27" s="905"/>
      <c r="AH27" s="905">
        <v>9.0</v>
      </c>
      <c r="AI27" s="971"/>
      <c r="AJ27" s="971"/>
      <c r="AK27" s="404">
        <f t="shared" ref="AK27:AK31" si="6">COUNT(E27:AI27)</f>
        <v>17</v>
      </c>
      <c r="AL27" s="1030">
        <v>1.0</v>
      </c>
    </row>
    <row r="28" ht="15.0" customHeight="1">
      <c r="A28" s="19">
        <v>26.0</v>
      </c>
      <c r="B28" s="1301" t="s">
        <v>1022</v>
      </c>
      <c r="C28" s="32"/>
      <c r="D28" s="863" t="s">
        <v>792</v>
      </c>
      <c r="E28" s="898">
        <v>12.0</v>
      </c>
      <c r="F28" s="905">
        <v>9.0</v>
      </c>
      <c r="G28" s="971"/>
      <c r="H28" s="971"/>
      <c r="I28" s="905">
        <v>9.0</v>
      </c>
      <c r="J28" s="898">
        <v>12.0</v>
      </c>
      <c r="K28" s="905">
        <v>9.0</v>
      </c>
      <c r="L28" s="905">
        <v>9.0</v>
      </c>
      <c r="M28" s="905">
        <v>9.0</v>
      </c>
      <c r="N28" s="971">
        <v>9.0</v>
      </c>
      <c r="O28" s="971"/>
      <c r="P28" s="905">
        <v>9.0</v>
      </c>
      <c r="Q28" s="905">
        <v>9.0</v>
      </c>
      <c r="R28" s="905"/>
      <c r="S28" s="905"/>
      <c r="T28" s="1523">
        <v>9.0</v>
      </c>
      <c r="U28" s="971"/>
      <c r="V28" s="971"/>
      <c r="W28" s="1523">
        <v>9.0</v>
      </c>
      <c r="X28" s="905">
        <v>9.0</v>
      </c>
      <c r="Y28" s="905">
        <v>9.0</v>
      </c>
      <c r="Z28" s="898">
        <v>12.0</v>
      </c>
      <c r="AA28" s="905">
        <v>9.0</v>
      </c>
      <c r="AB28" s="971">
        <v>9.0</v>
      </c>
      <c r="AC28" s="971"/>
      <c r="AD28" s="905">
        <v>9.0</v>
      </c>
      <c r="AE28" s="905">
        <v>9.0</v>
      </c>
      <c r="AF28" s="898">
        <v>12.0</v>
      </c>
      <c r="AG28" s="905">
        <v>9.0</v>
      </c>
      <c r="AH28" s="905">
        <v>9.0</v>
      </c>
      <c r="AI28" s="971"/>
      <c r="AJ28" s="971"/>
      <c r="AK28" s="404">
        <f t="shared" si="6"/>
        <v>22</v>
      </c>
      <c r="AL28" s="1030">
        <v>1.0</v>
      </c>
    </row>
    <row r="29" ht="15.75" customHeight="1">
      <c r="A29" s="19">
        <v>27.0</v>
      </c>
      <c r="B29" s="1489" t="s">
        <v>1023</v>
      </c>
      <c r="C29" s="32"/>
      <c r="D29" s="930"/>
      <c r="E29" s="905"/>
      <c r="F29" s="905"/>
      <c r="G29" s="971"/>
      <c r="H29" s="971"/>
      <c r="I29" s="905"/>
      <c r="J29" s="905"/>
      <c r="K29" s="905"/>
      <c r="L29" s="905"/>
      <c r="M29" s="905"/>
      <c r="N29" s="971"/>
      <c r="O29" s="971"/>
      <c r="P29" s="905"/>
      <c r="Q29" s="905"/>
      <c r="R29" s="905"/>
      <c r="S29" s="905"/>
      <c r="T29" s="905"/>
      <c r="U29" s="971"/>
      <c r="V29" s="971"/>
      <c r="W29" s="905"/>
      <c r="X29" s="905"/>
      <c r="Y29" s="905"/>
      <c r="Z29" s="905"/>
      <c r="AA29" s="905"/>
      <c r="AB29" s="971"/>
      <c r="AC29" s="971"/>
      <c r="AD29" s="905">
        <v>9.0</v>
      </c>
      <c r="AE29" s="905">
        <v>9.0</v>
      </c>
      <c r="AF29" s="905">
        <v>9.0</v>
      </c>
      <c r="AG29" s="905">
        <v>9.0</v>
      </c>
      <c r="AH29" s="905">
        <v>9.0</v>
      </c>
      <c r="AI29" s="971"/>
      <c r="AJ29" s="971"/>
      <c r="AK29" s="404">
        <f t="shared" si="6"/>
        <v>5</v>
      </c>
      <c r="AL29" s="1030">
        <v>0.0</v>
      </c>
    </row>
    <row r="30" ht="15.75" customHeight="1">
      <c r="A30" s="19">
        <v>28.0</v>
      </c>
      <c r="B30" s="1469" t="s">
        <v>875</v>
      </c>
      <c r="C30" s="32"/>
      <c r="D30" s="930"/>
      <c r="E30" s="905"/>
      <c r="F30" s="905"/>
      <c r="G30" s="971"/>
      <c r="H30" s="971"/>
      <c r="I30" s="905"/>
      <c r="J30" s="905"/>
      <c r="K30" s="905"/>
      <c r="L30" s="905"/>
      <c r="M30" s="905"/>
      <c r="N30" s="971"/>
      <c r="O30" s="971"/>
      <c r="P30" s="905"/>
      <c r="Q30" s="905"/>
      <c r="R30" s="905"/>
      <c r="S30" s="905"/>
      <c r="T30" s="905"/>
      <c r="U30" s="971"/>
      <c r="V30" s="971"/>
      <c r="W30" s="905"/>
      <c r="X30" s="905"/>
      <c r="Y30" s="905"/>
      <c r="Z30" s="905"/>
      <c r="AA30" s="905"/>
      <c r="AB30" s="971"/>
      <c r="AC30" s="971"/>
      <c r="AD30" s="905"/>
      <c r="AE30" s="905"/>
      <c r="AF30" s="905"/>
      <c r="AG30" s="905"/>
      <c r="AH30" s="905"/>
      <c r="AI30" s="971"/>
      <c r="AJ30" s="971"/>
      <c r="AK30" s="404">
        <f t="shared" si="6"/>
        <v>0</v>
      </c>
      <c r="AL30" s="1030">
        <v>0.0</v>
      </c>
    </row>
    <row r="31" ht="16.5" customHeight="1">
      <c r="A31" s="19">
        <v>29.0</v>
      </c>
      <c r="B31" s="1469" t="s">
        <v>875</v>
      </c>
      <c r="C31" s="71"/>
      <c r="D31" s="930"/>
      <c r="E31" s="905"/>
      <c r="F31" s="905"/>
      <c r="G31" s="971"/>
      <c r="H31" s="971"/>
      <c r="I31" s="905"/>
      <c r="J31" s="905"/>
      <c r="K31" s="905"/>
      <c r="L31" s="905"/>
      <c r="M31" s="905"/>
      <c r="N31" s="971"/>
      <c r="O31" s="971"/>
      <c r="P31" s="905"/>
      <c r="Q31" s="905"/>
      <c r="R31" s="905"/>
      <c r="S31" s="905"/>
      <c r="T31" s="905"/>
      <c r="U31" s="971"/>
      <c r="V31" s="971"/>
      <c r="W31" s="905"/>
      <c r="X31" s="905"/>
      <c r="Y31" s="905"/>
      <c r="Z31" s="905"/>
      <c r="AA31" s="905"/>
      <c r="AB31" s="971"/>
      <c r="AC31" s="971"/>
      <c r="AD31" s="905"/>
      <c r="AE31" s="905"/>
      <c r="AF31" s="905"/>
      <c r="AG31" s="905"/>
      <c r="AH31" s="905"/>
      <c r="AI31" s="971"/>
      <c r="AJ31" s="971"/>
      <c r="AK31" s="404">
        <f t="shared" si="6"/>
        <v>0</v>
      </c>
      <c r="AL31" s="1030">
        <v>0.0</v>
      </c>
    </row>
    <row r="32" ht="15.75" customHeight="1">
      <c r="A32" s="260"/>
      <c r="B32" s="423"/>
      <c r="C32" s="112"/>
      <c r="D32" s="1311" t="s">
        <v>1004</v>
      </c>
      <c r="E32" s="1311">
        <f t="shared" ref="E32:AJ32" si="7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17</v>
      </c>
      <c r="F32" s="1311">
        <f t="shared" si="7"/>
        <v>15</v>
      </c>
      <c r="G32" s="1311">
        <f t="shared" si="7"/>
        <v>4</v>
      </c>
      <c r="H32" s="1311">
        <f t="shared" si="7"/>
        <v>4</v>
      </c>
      <c r="I32" s="1311">
        <f t="shared" si="7"/>
        <v>15</v>
      </c>
      <c r="J32" s="1311">
        <f t="shared" si="7"/>
        <v>17</v>
      </c>
      <c r="K32" s="1311">
        <f t="shared" si="7"/>
        <v>16</v>
      </c>
      <c r="L32" s="1311">
        <f t="shared" si="7"/>
        <v>20</v>
      </c>
      <c r="M32" s="1311">
        <f t="shared" si="7"/>
        <v>17</v>
      </c>
      <c r="N32" s="1311">
        <f t="shared" si="7"/>
        <v>4</v>
      </c>
      <c r="O32" s="1311">
        <f t="shared" si="7"/>
        <v>3</v>
      </c>
      <c r="P32" s="1311">
        <f t="shared" si="7"/>
        <v>15</v>
      </c>
      <c r="Q32" s="1311">
        <f t="shared" si="7"/>
        <v>18</v>
      </c>
      <c r="R32" s="1311">
        <f t="shared" si="7"/>
        <v>17</v>
      </c>
      <c r="S32" s="1311">
        <f t="shared" si="7"/>
        <v>17</v>
      </c>
      <c r="T32" s="1311">
        <f t="shared" si="7"/>
        <v>15</v>
      </c>
      <c r="U32" s="1311">
        <f t="shared" si="7"/>
        <v>5</v>
      </c>
      <c r="V32" s="1311">
        <f t="shared" si="7"/>
        <v>4</v>
      </c>
      <c r="W32" s="1311">
        <f t="shared" si="7"/>
        <v>13</v>
      </c>
      <c r="X32" s="1311">
        <f t="shared" si="7"/>
        <v>20</v>
      </c>
      <c r="Y32" s="1311">
        <f t="shared" si="7"/>
        <v>17</v>
      </c>
      <c r="Z32" s="1311">
        <f t="shared" si="7"/>
        <v>17</v>
      </c>
      <c r="AA32" s="1311">
        <f t="shared" si="7"/>
        <v>17</v>
      </c>
      <c r="AB32" s="1311">
        <f t="shared" si="7"/>
        <v>3</v>
      </c>
      <c r="AC32" s="1311">
        <f t="shared" si="7"/>
        <v>4</v>
      </c>
      <c r="AD32" s="1311">
        <f t="shared" si="7"/>
        <v>18</v>
      </c>
      <c r="AE32" s="1311">
        <f t="shared" si="7"/>
        <v>21</v>
      </c>
      <c r="AF32" s="1311">
        <f t="shared" si="7"/>
        <v>20</v>
      </c>
      <c r="AG32" s="1311">
        <f t="shared" si="7"/>
        <v>20</v>
      </c>
      <c r="AH32" s="1311">
        <f t="shared" si="7"/>
        <v>17</v>
      </c>
      <c r="AI32" s="1311">
        <f t="shared" si="7"/>
        <v>5</v>
      </c>
      <c r="AJ32" s="1311">
        <f t="shared" si="7"/>
        <v>3</v>
      </c>
      <c r="AK32" s="1075"/>
      <c r="AL32" s="1452">
        <f>SUM(AL3:AL29)</f>
        <v>26</v>
      </c>
    </row>
    <row r="33" ht="15.75" customHeight="1">
      <c r="A33" s="260"/>
      <c r="B33" s="423"/>
      <c r="C33" s="112"/>
      <c r="D33" s="1311" t="s">
        <v>1005</v>
      </c>
      <c r="E33" s="1311">
        <f t="shared" ref="E33:AJ33" si="8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4</v>
      </c>
      <c r="F33" s="1311">
        <f t="shared" si="8"/>
        <v>5</v>
      </c>
      <c r="G33" s="1311">
        <f t="shared" si="8"/>
        <v>2</v>
      </c>
      <c r="H33" s="1311">
        <f t="shared" si="8"/>
        <v>3</v>
      </c>
      <c r="I33" s="1311">
        <f t="shared" si="8"/>
        <v>6</v>
      </c>
      <c r="J33" s="1311">
        <f t="shared" si="8"/>
        <v>3</v>
      </c>
      <c r="K33" s="1311">
        <f t="shared" si="8"/>
        <v>3</v>
      </c>
      <c r="L33" s="1311">
        <f t="shared" si="8"/>
        <v>4</v>
      </c>
      <c r="M33" s="1311">
        <f t="shared" si="8"/>
        <v>3</v>
      </c>
      <c r="N33" s="1311">
        <f t="shared" si="8"/>
        <v>4</v>
      </c>
      <c r="O33" s="1311">
        <f t="shared" si="8"/>
        <v>2</v>
      </c>
      <c r="P33" s="1311">
        <f t="shared" si="8"/>
        <v>5</v>
      </c>
      <c r="Q33" s="1311">
        <f t="shared" si="8"/>
        <v>4</v>
      </c>
      <c r="R33" s="1311">
        <f t="shared" si="8"/>
        <v>4</v>
      </c>
      <c r="S33" s="1311">
        <f t="shared" si="8"/>
        <v>4</v>
      </c>
      <c r="T33" s="1311">
        <f t="shared" si="8"/>
        <v>5</v>
      </c>
      <c r="U33" s="1311">
        <f t="shared" si="8"/>
        <v>3</v>
      </c>
      <c r="V33" s="1311">
        <f t="shared" si="8"/>
        <v>3</v>
      </c>
      <c r="W33" s="1311">
        <f t="shared" si="8"/>
        <v>5</v>
      </c>
      <c r="X33" s="1311">
        <f t="shared" si="8"/>
        <v>4</v>
      </c>
      <c r="Y33" s="1311">
        <f t="shared" si="8"/>
        <v>4</v>
      </c>
      <c r="Z33" s="1311">
        <f t="shared" si="8"/>
        <v>4</v>
      </c>
      <c r="AA33" s="1311">
        <f t="shared" si="8"/>
        <v>4</v>
      </c>
      <c r="AB33" s="1311">
        <f t="shared" si="8"/>
        <v>4</v>
      </c>
      <c r="AC33" s="1311">
        <f t="shared" si="8"/>
        <v>2</v>
      </c>
      <c r="AD33" s="1311">
        <f t="shared" si="8"/>
        <v>4</v>
      </c>
      <c r="AE33" s="1311">
        <f t="shared" si="8"/>
        <v>4</v>
      </c>
      <c r="AF33" s="1311">
        <f t="shared" si="8"/>
        <v>4</v>
      </c>
      <c r="AG33" s="1311">
        <f t="shared" si="8"/>
        <v>4</v>
      </c>
      <c r="AH33" s="1311">
        <f t="shared" si="8"/>
        <v>5</v>
      </c>
      <c r="AI33" s="1311">
        <f t="shared" si="8"/>
        <v>4</v>
      </c>
      <c r="AJ33" s="1311">
        <f t="shared" si="8"/>
        <v>3</v>
      </c>
      <c r="AK33" s="1075"/>
      <c r="AL33" s="257"/>
    </row>
    <row r="34" ht="15.75" customHeight="1">
      <c r="A34" s="260"/>
      <c r="B34" s="1470" t="s">
        <v>947</v>
      </c>
      <c r="C34" s="112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257"/>
    </row>
    <row r="35" ht="15.75" customHeight="1">
      <c r="A35" s="819">
        <v>1.0</v>
      </c>
      <c r="B35" s="1316" t="s">
        <v>884</v>
      </c>
      <c r="C35" s="1317" t="s">
        <v>736</v>
      </c>
      <c r="D35" s="863" t="s">
        <v>792</v>
      </c>
      <c r="E35" s="905"/>
      <c r="F35" s="1318">
        <v>24.0</v>
      </c>
      <c r="G35" s="1318">
        <v>24.0</v>
      </c>
      <c r="H35" s="971"/>
      <c r="I35" s="905"/>
      <c r="J35" s="1318">
        <v>24.0</v>
      </c>
      <c r="K35" s="1318">
        <v>24.0</v>
      </c>
      <c r="L35" s="905"/>
      <c r="M35" s="905"/>
      <c r="N35" s="1525"/>
      <c r="O35" s="1525"/>
      <c r="P35" s="978"/>
      <c r="Q35" s="978"/>
      <c r="R35" s="1525"/>
      <c r="S35" s="1525"/>
      <c r="T35" s="978"/>
      <c r="U35" s="978"/>
      <c r="V35" s="1525"/>
      <c r="W35" s="1070">
        <v>24.0</v>
      </c>
      <c r="X35" s="1070">
        <v>24.0</v>
      </c>
      <c r="Y35" s="978"/>
      <c r="Z35" s="1525"/>
      <c r="AA35" s="1070">
        <v>24.0</v>
      </c>
      <c r="AB35" s="1318">
        <v>24.0</v>
      </c>
      <c r="AC35" s="971"/>
      <c r="AD35" s="905"/>
      <c r="AE35" s="1070">
        <v>9.0</v>
      </c>
      <c r="AF35" s="905"/>
      <c r="AG35" s="1318">
        <v>24.0</v>
      </c>
      <c r="AH35" s="1318">
        <v>24.0</v>
      </c>
      <c r="AI35" s="971"/>
      <c r="AJ35" s="971"/>
      <c r="AK35" s="404">
        <f t="shared" ref="AK35:AK38" si="9">COUNT(E35:AI35)</f>
        <v>11</v>
      </c>
      <c r="AL35" s="257"/>
    </row>
    <row r="36" ht="15.75" customHeight="1">
      <c r="A36" s="819">
        <v>2.0</v>
      </c>
      <c r="B36" s="1401" t="s">
        <v>883</v>
      </c>
      <c r="C36" s="32"/>
      <c r="D36" s="863" t="s">
        <v>792</v>
      </c>
      <c r="E36" s="1318">
        <v>24.0</v>
      </c>
      <c r="F36" s="905"/>
      <c r="G36" s="971"/>
      <c r="H36" s="1318">
        <v>24.0</v>
      </c>
      <c r="I36" s="1318">
        <v>24.0</v>
      </c>
      <c r="J36" s="905"/>
      <c r="K36" s="905"/>
      <c r="L36" s="1318">
        <v>24.0</v>
      </c>
      <c r="M36" s="1318">
        <v>24.0</v>
      </c>
      <c r="N36" s="971"/>
      <c r="O36" s="971"/>
      <c r="P36" s="1318">
        <v>24.0</v>
      </c>
      <c r="Q36" s="1318">
        <v>24.0</v>
      </c>
      <c r="R36" s="905"/>
      <c r="S36" s="905"/>
      <c r="T36" s="1318">
        <v>24.0</v>
      </c>
      <c r="U36" s="737"/>
      <c r="V36" s="737"/>
      <c r="W36" s="737"/>
      <c r="X36" s="737"/>
      <c r="Y36" s="737"/>
      <c r="Z36" s="737"/>
      <c r="AA36" s="737"/>
      <c r="AB36" s="737"/>
      <c r="AC36" s="737"/>
      <c r="AD36" s="737"/>
      <c r="AE36" s="1318">
        <v>24.0</v>
      </c>
      <c r="AF36" s="1318">
        <v>24.0</v>
      </c>
      <c r="AG36" s="905"/>
      <c r="AH36" s="905"/>
      <c r="AI36" s="1318">
        <v>24.0</v>
      </c>
      <c r="AJ36" s="1318">
        <v>24.0</v>
      </c>
      <c r="AK36" s="404">
        <f t="shared" si="9"/>
        <v>11</v>
      </c>
      <c r="AL36" s="257"/>
    </row>
    <row r="37" ht="15.75" customHeight="1">
      <c r="A37" s="819">
        <v>3.0</v>
      </c>
      <c r="B37" s="1402" t="s">
        <v>948</v>
      </c>
      <c r="C37" s="32"/>
      <c r="D37" s="863" t="s">
        <v>792</v>
      </c>
      <c r="E37" s="905">
        <v>9.0</v>
      </c>
      <c r="F37" s="905">
        <v>9.0</v>
      </c>
      <c r="G37" s="971"/>
      <c r="H37" s="971"/>
      <c r="I37" s="905">
        <v>9.0</v>
      </c>
      <c r="J37" s="905">
        <v>9.0</v>
      </c>
      <c r="K37" s="905">
        <v>9.0</v>
      </c>
      <c r="L37" s="905">
        <v>9.0</v>
      </c>
      <c r="M37" s="905">
        <v>9.0</v>
      </c>
      <c r="N37" s="1318">
        <v>24.0</v>
      </c>
      <c r="O37" s="1318">
        <v>24.0</v>
      </c>
      <c r="P37" s="905"/>
      <c r="Q37" s="905"/>
      <c r="R37" s="1318">
        <v>24.0</v>
      </c>
      <c r="S37" s="1318">
        <v>24.0</v>
      </c>
      <c r="T37" s="905"/>
      <c r="U37" s="1318">
        <v>24.0</v>
      </c>
      <c r="V37" s="1318">
        <v>24.0</v>
      </c>
      <c r="W37" s="905"/>
      <c r="X37" s="905"/>
      <c r="Y37" s="1318">
        <v>24.0</v>
      </c>
      <c r="Z37" s="1318">
        <v>24.0</v>
      </c>
      <c r="AA37" s="905"/>
      <c r="AB37" s="971"/>
      <c r="AC37" s="1318">
        <v>24.0</v>
      </c>
      <c r="AD37" s="1318">
        <v>24.0</v>
      </c>
      <c r="AE37" s="905"/>
      <c r="AF37" s="905"/>
      <c r="AG37" s="905">
        <v>9.0</v>
      </c>
      <c r="AH37" s="905">
        <v>9.0</v>
      </c>
      <c r="AI37" s="971"/>
      <c r="AJ37" s="971"/>
      <c r="AK37" s="404">
        <f t="shared" si="9"/>
        <v>19</v>
      </c>
      <c r="AL37" s="257"/>
    </row>
    <row r="38" ht="15.75" customHeight="1">
      <c r="A38" s="1504">
        <v>4.0</v>
      </c>
      <c r="B38" s="1148" t="s">
        <v>885</v>
      </c>
      <c r="C38" s="71"/>
      <c r="D38" s="863" t="s">
        <v>792</v>
      </c>
      <c r="E38" s="978"/>
      <c r="F38" s="978"/>
      <c r="G38" s="978"/>
      <c r="H38" s="978"/>
      <c r="I38" s="978"/>
      <c r="J38" s="978"/>
      <c r="K38" s="978"/>
      <c r="L38" s="905">
        <v>9.0</v>
      </c>
      <c r="M38" s="905">
        <v>9.0</v>
      </c>
      <c r="N38" s="971"/>
      <c r="O38" s="971"/>
      <c r="P38" s="905">
        <v>9.0</v>
      </c>
      <c r="Q38" s="905">
        <v>9.0</v>
      </c>
      <c r="R38" s="905">
        <v>9.0</v>
      </c>
      <c r="S38" s="905">
        <v>9.0</v>
      </c>
      <c r="T38" s="905">
        <v>9.0</v>
      </c>
      <c r="U38" s="971"/>
      <c r="V38" s="971"/>
      <c r="W38" s="905">
        <v>9.0</v>
      </c>
      <c r="X38" s="905">
        <v>9.0</v>
      </c>
      <c r="Y38" s="905">
        <v>9.0</v>
      </c>
      <c r="Z38" s="905">
        <v>9.0</v>
      </c>
      <c r="AA38" s="905">
        <v>9.0</v>
      </c>
      <c r="AB38" s="971"/>
      <c r="AC38" s="971"/>
      <c r="AD38" s="905">
        <v>9.0</v>
      </c>
      <c r="AE38" s="905">
        <v>9.0</v>
      </c>
      <c r="AF38" s="905">
        <v>9.0</v>
      </c>
      <c r="AG38" s="905">
        <v>9.0</v>
      </c>
      <c r="AH38" s="905">
        <v>9.0</v>
      </c>
      <c r="AI38" s="971"/>
      <c r="AJ38" s="971"/>
      <c r="AK38" s="404">
        <f t="shared" si="9"/>
        <v>17</v>
      </c>
      <c r="AL38" s="423"/>
    </row>
    <row r="39" ht="15.75" customHeight="1">
      <c r="A39" s="423"/>
      <c r="B39" s="423"/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423"/>
      <c r="AL39" s="423"/>
    </row>
    <row r="40" ht="15.75" hidden="1" customHeight="1">
      <c r="A40" s="260"/>
      <c r="B40" s="423"/>
      <c r="C40" s="112"/>
      <c r="D40" s="1150" t="s">
        <v>925</v>
      </c>
      <c r="E40" s="1150" t="str">
        <f t="shared" ref="E40:AH40" si="10">if(E71=9,+1,+0)+if(E72=9,+1,+0)+if(E73=9,+1,+0)+if(E74=9,+1,+0)+if(E75=9,+1,+0)+if(E77=9,1,+0)+if(E78=9,+1,+0)+if(E79=9,+1,+0)+if(E85=9,+1,+0)+if(E86=9,+1,+0)+if(E89=9,+1,+0)+if(E90=9,+1,+0)+if(E81=9,+1,+0)+if(E82=9,+1,+0)+if(E83=9,+1,+0)+if(E96=9,+1,+0)+if(E97=9,+1,+0)+if(E98=9,+1,+0)+if(E99=9,+1,+0)+if(E100=9,+1,+0)+if(E101=9,+1,+0)+if(E102=9,+1,+0)+if(E103=9,+1,+0)+if(E93=9,+1,+0)+if(#REF!=9,+1,+0)+if(E104=9,+1,+0)+if(E106=9,+1,+0)+if(E107=9,+1,+0)+if(E108=9,+1,+0)+if(E109=9,+1,+0)+if(E110=9,+1,+0)+if(E111=9,+1,+0)</f>
        <v>#REF!</v>
      </c>
      <c r="F40" s="1150" t="str">
        <f t="shared" si="10"/>
        <v>#REF!</v>
      </c>
      <c r="G40" s="1150" t="str">
        <f t="shared" si="10"/>
        <v>#REF!</v>
      </c>
      <c r="H40" s="1150" t="str">
        <f t="shared" si="10"/>
        <v>#REF!</v>
      </c>
      <c r="I40" s="1150" t="str">
        <f t="shared" si="10"/>
        <v>#REF!</v>
      </c>
      <c r="J40" s="1150" t="str">
        <f t="shared" si="10"/>
        <v>#REF!</v>
      </c>
      <c r="K40" s="1150" t="str">
        <f t="shared" si="10"/>
        <v>#REF!</v>
      </c>
      <c r="L40" s="1150" t="str">
        <f t="shared" si="10"/>
        <v>#REF!</v>
      </c>
      <c r="M40" s="1150" t="str">
        <f t="shared" si="10"/>
        <v>#REF!</v>
      </c>
      <c r="N40" s="1150" t="str">
        <f t="shared" si="10"/>
        <v>#REF!</v>
      </c>
      <c r="O40" s="1150" t="str">
        <f t="shared" si="10"/>
        <v>#REF!</v>
      </c>
      <c r="P40" s="1150" t="str">
        <f t="shared" si="10"/>
        <v>#REF!</v>
      </c>
      <c r="Q40" s="1150" t="str">
        <f t="shared" si="10"/>
        <v>#REF!</v>
      </c>
      <c r="R40" s="1150" t="str">
        <f t="shared" si="10"/>
        <v>#REF!</v>
      </c>
      <c r="S40" s="1150" t="str">
        <f t="shared" si="10"/>
        <v>#REF!</v>
      </c>
      <c r="T40" s="1150" t="str">
        <f t="shared" si="10"/>
        <v>#REF!</v>
      </c>
      <c r="U40" s="1150" t="str">
        <f t="shared" si="10"/>
        <v>#REF!</v>
      </c>
      <c r="V40" s="1150" t="str">
        <f t="shared" si="10"/>
        <v>#REF!</v>
      </c>
      <c r="W40" s="1150" t="str">
        <f t="shared" si="10"/>
        <v>#REF!</v>
      </c>
      <c r="X40" s="1150" t="str">
        <f t="shared" si="10"/>
        <v>#REF!</v>
      </c>
      <c r="Y40" s="1150" t="str">
        <f t="shared" si="10"/>
        <v>#REF!</v>
      </c>
      <c r="Z40" s="1150" t="str">
        <f t="shared" si="10"/>
        <v>#REF!</v>
      </c>
      <c r="AA40" s="1150" t="str">
        <f t="shared" si="10"/>
        <v>#REF!</v>
      </c>
      <c r="AB40" s="1150" t="str">
        <f t="shared" si="10"/>
        <v>#REF!</v>
      </c>
      <c r="AC40" s="1150" t="str">
        <f t="shared" si="10"/>
        <v>#REF!</v>
      </c>
      <c r="AD40" s="1150" t="str">
        <f t="shared" si="10"/>
        <v>#REF!</v>
      </c>
      <c r="AE40" s="1150" t="str">
        <f t="shared" si="10"/>
        <v>#REF!</v>
      </c>
      <c r="AF40" s="1150" t="str">
        <f t="shared" si="10"/>
        <v>#REF!</v>
      </c>
      <c r="AG40" s="1150" t="str">
        <f t="shared" si="10"/>
        <v>#REF!</v>
      </c>
      <c r="AH40" s="1150" t="str">
        <f t="shared" si="10"/>
        <v>#REF!</v>
      </c>
      <c r="AI40" s="1150" t="str">
        <f>if(AI71=9,+1,+0)+if(AI72=9,+1,+0)+if(AI73=9,+1,+0)+if(AI74=9,+1,+0)+if(AI75=9,+1,+0)+if(#REF!=9,+1,+0)+if(AI77=9,1,+0)+if(AI78=9,+1,+0)+if(AI79=9,+1,+0)+if(AI85=9,+1,+0)+if(AI86=9,+1,+0)+if(AI89=9,+1,+0)+if(AI90=9,+1,+0)+if(AI81=9,+1,+0)+if(AI82=9,+1,+0)+if(AI83=9,+1,+0)+if(AI96=9,+1,+0)+if(AI97=9,+1,+0)+if(AI98=9,+1,+0)+if(AI99=9,+1,+0)+if(AI100=9,+1,+0)+if(AI101=9,+1,+0)+if(AI102=9,+1,+0)+if(AI103=9,+1,+0)+if(AI93=9,+1,+0)+if(#REF!=9,+1,+0)+if(AI104=9,+1,+0)+if(AI106=9,+1,+0)+if(AI107=9,+1,+0)+if(AI108=9,+1,+0)+if(AI109=9,+1,+0)+if(AI110=9,+1,+0)+if(AI111=9,+1,+0)</f>
        <v>#REF!</v>
      </c>
      <c r="AJ40" s="1150"/>
      <c r="AK40" s="1150"/>
      <c r="AL40" s="257"/>
    </row>
    <row r="41" ht="15.75" hidden="1" customHeight="1">
      <c r="A41" s="260"/>
      <c r="B41" s="423"/>
      <c r="C41" s="112"/>
      <c r="D41" s="1002" t="s">
        <v>926</v>
      </c>
      <c r="E41" s="1002" t="str">
        <f t="shared" ref="E41:AH41" si="11">if(E71=12,+1,+0)+if(E72=12,+1,+0)+if(E73=12,+1,+0)+if(E74=12,+1,+0)+if(E75=12,+1,+0)+if(E77=12,1,+0)+if(E78=12,+1,+0)+if(E79=12,+1,+0)+if(E85=12,+1,+0)+if(E86=12,+1,+0)+if(E89=12,+1,+0)+if(E90=12,+1,+0)+if(E81=12,+1,+0)+if(E82=12,+1,+0)+if(E83=12,+1,+0)+if(E96=12,+1,+0)+if(E97=12,+1,+0)+if(E98=12,+1,+0)+if(E99=12,+1,+0)+if(E100=12,+1,+0)+if(E101=12,+1,+0)+if(E102=12,+1,+0)+if(E103=12,+1,+0)+if(E93=12,+1,+0)+if(#REF!=12,+1,+0)+if(E104=12,+1,+0)+if(E106=12,+1,+0)+if(E107=12,+1,+0)+if(E108=12,+1,+0)+if(E109=12,+1,+0)+if(E110=12,+1,+0)+if(E111=12,+1,+0)</f>
        <v>#REF!</v>
      </c>
      <c r="F41" s="1002" t="str">
        <f t="shared" si="11"/>
        <v>#REF!</v>
      </c>
      <c r="G41" s="1002" t="str">
        <f t="shared" si="11"/>
        <v>#REF!</v>
      </c>
      <c r="H41" s="1002" t="str">
        <f t="shared" si="11"/>
        <v>#REF!</v>
      </c>
      <c r="I41" s="1002" t="str">
        <f t="shared" si="11"/>
        <v>#REF!</v>
      </c>
      <c r="J41" s="1002" t="str">
        <f t="shared" si="11"/>
        <v>#REF!</v>
      </c>
      <c r="K41" s="1002" t="str">
        <f t="shared" si="11"/>
        <v>#REF!</v>
      </c>
      <c r="L41" s="1002" t="str">
        <f t="shared" si="11"/>
        <v>#REF!</v>
      </c>
      <c r="M41" s="1002" t="str">
        <f t="shared" si="11"/>
        <v>#REF!</v>
      </c>
      <c r="N41" s="1002" t="str">
        <f t="shared" si="11"/>
        <v>#REF!</v>
      </c>
      <c r="O41" s="1002" t="str">
        <f t="shared" si="11"/>
        <v>#REF!</v>
      </c>
      <c r="P41" s="1002" t="str">
        <f t="shared" si="11"/>
        <v>#REF!</v>
      </c>
      <c r="Q41" s="1002" t="str">
        <f t="shared" si="11"/>
        <v>#REF!</v>
      </c>
      <c r="R41" s="1002" t="str">
        <f t="shared" si="11"/>
        <v>#REF!</v>
      </c>
      <c r="S41" s="1002" t="str">
        <f t="shared" si="11"/>
        <v>#REF!</v>
      </c>
      <c r="T41" s="1002" t="str">
        <f t="shared" si="11"/>
        <v>#REF!</v>
      </c>
      <c r="U41" s="1002" t="str">
        <f t="shared" si="11"/>
        <v>#REF!</v>
      </c>
      <c r="V41" s="1002" t="str">
        <f t="shared" si="11"/>
        <v>#REF!</v>
      </c>
      <c r="W41" s="1002" t="str">
        <f t="shared" si="11"/>
        <v>#REF!</v>
      </c>
      <c r="X41" s="1002" t="str">
        <f t="shared" si="11"/>
        <v>#REF!</v>
      </c>
      <c r="Y41" s="1002" t="str">
        <f t="shared" si="11"/>
        <v>#REF!</v>
      </c>
      <c r="Z41" s="1002" t="str">
        <f t="shared" si="11"/>
        <v>#REF!</v>
      </c>
      <c r="AA41" s="1002" t="str">
        <f t="shared" si="11"/>
        <v>#REF!</v>
      </c>
      <c r="AB41" s="1002" t="str">
        <f t="shared" si="11"/>
        <v>#REF!</v>
      </c>
      <c r="AC41" s="1002" t="str">
        <f t="shared" si="11"/>
        <v>#REF!</v>
      </c>
      <c r="AD41" s="1002" t="str">
        <f t="shared" si="11"/>
        <v>#REF!</v>
      </c>
      <c r="AE41" s="1002" t="str">
        <f t="shared" si="11"/>
        <v>#REF!</v>
      </c>
      <c r="AF41" s="1002" t="str">
        <f t="shared" si="11"/>
        <v>#REF!</v>
      </c>
      <c r="AG41" s="1002" t="str">
        <f t="shared" si="11"/>
        <v>#REF!</v>
      </c>
      <c r="AH41" s="1002" t="str">
        <f t="shared" si="11"/>
        <v>#REF!</v>
      </c>
      <c r="AI41" s="1002"/>
      <c r="AJ41" s="1002"/>
      <c r="AK41" s="1002"/>
      <c r="AL41" s="257"/>
    </row>
    <row r="42" ht="29.25" hidden="1" customHeight="1">
      <c r="A42" s="260"/>
      <c r="B42" s="423"/>
      <c r="C42" s="112"/>
      <c r="D42" s="1284" t="s">
        <v>847</v>
      </c>
      <c r="E42" s="1285" t="str">
        <f t="shared" ref="E42:AI42" si="12">E32+E40</f>
        <v>#REF!</v>
      </c>
      <c r="F42" s="1285" t="str">
        <f t="shared" si="12"/>
        <v>#REF!</v>
      </c>
      <c r="G42" s="1285" t="str">
        <f t="shared" si="12"/>
        <v>#REF!</v>
      </c>
      <c r="H42" s="1285" t="str">
        <f t="shared" si="12"/>
        <v>#REF!</v>
      </c>
      <c r="I42" s="1285" t="str">
        <f t="shared" si="12"/>
        <v>#REF!</v>
      </c>
      <c r="J42" s="1285" t="str">
        <f t="shared" si="12"/>
        <v>#REF!</v>
      </c>
      <c r="K42" s="1285" t="str">
        <f t="shared" si="12"/>
        <v>#REF!</v>
      </c>
      <c r="L42" s="1285" t="str">
        <f t="shared" si="12"/>
        <v>#REF!</v>
      </c>
      <c r="M42" s="1285" t="str">
        <f t="shared" si="12"/>
        <v>#REF!</v>
      </c>
      <c r="N42" s="1285" t="str">
        <f t="shared" si="12"/>
        <v>#REF!</v>
      </c>
      <c r="O42" s="1285" t="str">
        <f t="shared" si="12"/>
        <v>#REF!</v>
      </c>
      <c r="P42" s="1285" t="str">
        <f t="shared" si="12"/>
        <v>#REF!</v>
      </c>
      <c r="Q42" s="1285" t="str">
        <f t="shared" si="12"/>
        <v>#REF!</v>
      </c>
      <c r="R42" s="1285" t="str">
        <f t="shared" si="12"/>
        <v>#REF!</v>
      </c>
      <c r="S42" s="1285" t="str">
        <f t="shared" si="12"/>
        <v>#REF!</v>
      </c>
      <c r="T42" s="1285" t="str">
        <f t="shared" si="12"/>
        <v>#REF!</v>
      </c>
      <c r="U42" s="1285" t="str">
        <f t="shared" si="12"/>
        <v>#REF!</v>
      </c>
      <c r="V42" s="1285" t="str">
        <f t="shared" si="12"/>
        <v>#REF!</v>
      </c>
      <c r="W42" s="1285" t="str">
        <f t="shared" si="12"/>
        <v>#REF!</v>
      </c>
      <c r="X42" s="1285" t="str">
        <f t="shared" si="12"/>
        <v>#REF!</v>
      </c>
      <c r="Y42" s="1285" t="str">
        <f t="shared" si="12"/>
        <v>#REF!</v>
      </c>
      <c r="Z42" s="1285" t="str">
        <f t="shared" si="12"/>
        <v>#REF!</v>
      </c>
      <c r="AA42" s="1285" t="str">
        <f t="shared" si="12"/>
        <v>#REF!</v>
      </c>
      <c r="AB42" s="1285" t="str">
        <f t="shared" si="12"/>
        <v>#REF!</v>
      </c>
      <c r="AC42" s="1285" t="str">
        <f t="shared" si="12"/>
        <v>#REF!</v>
      </c>
      <c r="AD42" s="1285" t="str">
        <f t="shared" si="12"/>
        <v>#REF!</v>
      </c>
      <c r="AE42" s="1285" t="str">
        <f t="shared" si="12"/>
        <v>#REF!</v>
      </c>
      <c r="AF42" s="1285" t="str">
        <f t="shared" si="12"/>
        <v>#REF!</v>
      </c>
      <c r="AG42" s="1285" t="str">
        <f t="shared" si="12"/>
        <v>#REF!</v>
      </c>
      <c r="AH42" s="1285" t="str">
        <f t="shared" si="12"/>
        <v>#REF!</v>
      </c>
      <c r="AI42" s="1285" t="str">
        <f t="shared" si="12"/>
        <v>#REF!</v>
      </c>
      <c r="AJ42" s="1285"/>
      <c r="AK42" s="1285"/>
      <c r="AL42" s="257"/>
    </row>
    <row r="43" ht="15.75" customHeight="1">
      <c r="A43" s="260"/>
      <c r="B43" s="423"/>
      <c r="C43" s="112"/>
      <c r="D43" s="1286" t="s">
        <v>1024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1491" t="s">
        <v>1025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127"/>
      <c r="AL43" s="257"/>
    </row>
    <row r="44" ht="15.75" customHeight="1">
      <c r="A44" s="260"/>
      <c r="B44" s="423"/>
      <c r="C44" s="112"/>
      <c r="D44" s="222"/>
      <c r="U44" s="222"/>
      <c r="AK44" s="223"/>
      <c r="AL44" s="257"/>
    </row>
    <row r="45" ht="15.75" customHeight="1">
      <c r="A45" s="260"/>
      <c r="B45" s="423"/>
      <c r="C45" s="112"/>
      <c r="D45" s="222"/>
      <c r="U45" s="222"/>
      <c r="AK45" s="223"/>
      <c r="AL45" s="257"/>
    </row>
    <row r="46" ht="15.75" customHeight="1">
      <c r="A46" s="260"/>
      <c r="B46" s="423"/>
      <c r="C46" s="112"/>
      <c r="D46" s="222"/>
      <c r="U46" s="222"/>
      <c r="AK46" s="223"/>
      <c r="AL46" s="257"/>
    </row>
    <row r="47" ht="8.25" customHeight="1">
      <c r="A47" s="260"/>
      <c r="B47" s="423"/>
      <c r="C47" s="112"/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8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30"/>
      <c r="AL47" s="257"/>
    </row>
    <row r="48" ht="15.75" hidden="1" customHeight="1">
      <c r="A48" s="1187">
        <v>1.0</v>
      </c>
      <c r="B48" s="759" t="s">
        <v>676</v>
      </c>
      <c r="C48" s="31"/>
      <c r="D48" s="930"/>
      <c r="E48" s="905">
        <v>9.0</v>
      </c>
      <c r="F48" s="905">
        <v>9.0</v>
      </c>
      <c r="G48" s="905">
        <v>9.0</v>
      </c>
      <c r="H48" s="971"/>
      <c r="I48" s="971"/>
      <c r="J48" s="905">
        <v>9.0</v>
      </c>
      <c r="K48" s="905">
        <v>9.0</v>
      </c>
      <c r="L48" s="905">
        <v>9.0</v>
      </c>
      <c r="M48" s="905">
        <v>9.0</v>
      </c>
      <c r="N48" s="905">
        <v>9.0</v>
      </c>
      <c r="O48" s="971"/>
      <c r="P48" s="971"/>
      <c r="Q48" s="905">
        <v>9.0</v>
      </c>
      <c r="R48" s="905">
        <v>9.0</v>
      </c>
      <c r="S48" s="905">
        <v>9.0</v>
      </c>
      <c r="T48" s="905">
        <v>9.0</v>
      </c>
      <c r="U48" s="905">
        <v>9.0</v>
      </c>
      <c r="V48" s="971"/>
      <c r="W48" s="971"/>
      <c r="X48" s="905">
        <v>9.0</v>
      </c>
      <c r="Y48" s="905">
        <v>9.0</v>
      </c>
      <c r="Z48" s="905">
        <v>9.0</v>
      </c>
      <c r="AA48" s="905">
        <v>9.0</v>
      </c>
      <c r="AB48" s="905">
        <v>9.0</v>
      </c>
      <c r="AC48" s="971"/>
      <c r="AD48" s="971"/>
      <c r="AE48" s="905">
        <v>9.0</v>
      </c>
      <c r="AF48" s="905">
        <v>9.0</v>
      </c>
      <c r="AG48" s="905">
        <v>9.0</v>
      </c>
      <c r="AH48" s="905">
        <v>9.0</v>
      </c>
      <c r="AI48" s="905"/>
      <c r="AJ48" s="905"/>
      <c r="AK48" s="404">
        <f t="shared" ref="AK48:AK52" si="13">COUNT(E48:AI48)</f>
        <v>22</v>
      </c>
      <c r="AL48" s="257"/>
    </row>
    <row r="49" ht="15.75" hidden="1" customHeight="1">
      <c r="A49" s="1187">
        <v>2.0</v>
      </c>
      <c r="B49" s="759" t="s">
        <v>676</v>
      </c>
      <c r="C49" s="31"/>
      <c r="D49" s="915"/>
      <c r="E49" s="905">
        <v>9.0</v>
      </c>
      <c r="F49" s="905">
        <v>9.0</v>
      </c>
      <c r="G49" s="905">
        <v>9.0</v>
      </c>
      <c r="H49" s="971"/>
      <c r="I49" s="971"/>
      <c r="J49" s="905">
        <v>9.0</v>
      </c>
      <c r="K49" s="905">
        <v>9.0</v>
      </c>
      <c r="L49" s="905">
        <v>9.0</v>
      </c>
      <c r="M49" s="905">
        <v>9.0</v>
      </c>
      <c r="N49" s="905">
        <v>9.0</v>
      </c>
      <c r="O49" s="971"/>
      <c r="P49" s="971"/>
      <c r="Q49" s="905">
        <v>9.0</v>
      </c>
      <c r="R49" s="905">
        <v>9.0</v>
      </c>
      <c r="S49" s="905">
        <v>9.0</v>
      </c>
      <c r="T49" s="905">
        <v>9.0</v>
      </c>
      <c r="U49" s="905">
        <v>9.0</v>
      </c>
      <c r="V49" s="971"/>
      <c r="W49" s="971"/>
      <c r="X49" s="905">
        <v>9.0</v>
      </c>
      <c r="Y49" s="905">
        <v>9.0</v>
      </c>
      <c r="Z49" s="905">
        <v>9.0</v>
      </c>
      <c r="AA49" s="905">
        <v>9.0</v>
      </c>
      <c r="AB49" s="905">
        <v>9.0</v>
      </c>
      <c r="AC49" s="971"/>
      <c r="AD49" s="971"/>
      <c r="AE49" s="905">
        <v>9.0</v>
      </c>
      <c r="AF49" s="905">
        <v>9.0</v>
      </c>
      <c r="AG49" s="905">
        <v>9.0</v>
      </c>
      <c r="AH49" s="905">
        <v>9.0</v>
      </c>
      <c r="AI49" s="905"/>
      <c r="AJ49" s="905"/>
      <c r="AK49" s="404">
        <f t="shared" si="13"/>
        <v>22</v>
      </c>
      <c r="AL49" s="257"/>
    </row>
    <row r="50" ht="15.75" hidden="1" customHeight="1">
      <c r="A50" s="1187">
        <v>3.0</v>
      </c>
      <c r="B50" s="858" t="s">
        <v>954</v>
      </c>
      <c r="C50" s="31"/>
      <c r="D50" s="915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905"/>
      <c r="AK50" s="404">
        <f t="shared" si="13"/>
        <v>22</v>
      </c>
      <c r="AL50" s="257"/>
    </row>
    <row r="51" ht="15.75" hidden="1" customHeight="1">
      <c r="A51" s="1187">
        <v>4.0</v>
      </c>
      <c r="B51" s="858" t="s">
        <v>851</v>
      </c>
      <c r="C51" s="31"/>
      <c r="D51" s="821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905"/>
      <c r="AK51" s="404">
        <f t="shared" si="13"/>
        <v>22</v>
      </c>
      <c r="AL51" s="257"/>
    </row>
    <row r="52" ht="15.75" hidden="1" customHeight="1">
      <c r="A52" s="1185">
        <v>5.0</v>
      </c>
      <c r="B52" s="858" t="s">
        <v>955</v>
      </c>
      <c r="C52" s="31"/>
      <c r="D52" s="821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905"/>
      <c r="AK52" s="404">
        <f t="shared" si="13"/>
        <v>22</v>
      </c>
      <c r="AL52" s="257"/>
    </row>
    <row r="53" ht="15.75" hidden="1" customHeight="1">
      <c r="A53" s="1187"/>
      <c r="B53" s="858"/>
      <c r="C53" s="31"/>
      <c r="D53" s="821"/>
      <c r="E53" s="971"/>
      <c r="F53" s="905"/>
      <c r="G53" s="905"/>
      <c r="H53" s="905"/>
      <c r="I53" s="905"/>
      <c r="J53" s="905"/>
      <c r="K53" s="971"/>
      <c r="L53" s="971"/>
      <c r="M53" s="905"/>
      <c r="N53" s="905"/>
      <c r="O53" s="905"/>
      <c r="P53" s="905"/>
      <c r="Q53" s="905"/>
      <c r="R53" s="971"/>
      <c r="S53" s="971"/>
      <c r="T53" s="905"/>
      <c r="U53" s="905"/>
      <c r="V53" s="905"/>
      <c r="W53" s="905"/>
      <c r="X53" s="905"/>
      <c r="Y53" s="981"/>
      <c r="Z53" s="981"/>
      <c r="AA53" s="905"/>
      <c r="AB53" s="905"/>
      <c r="AC53" s="905"/>
      <c r="AD53" s="905"/>
      <c r="AE53" s="905"/>
      <c r="AF53" s="981"/>
      <c r="AG53" s="981"/>
      <c r="AH53" s="905"/>
      <c r="AI53" s="905"/>
      <c r="AJ53" s="905"/>
      <c r="AK53" s="404">
        <f>COUNT(D53:AI53)</f>
        <v>0</v>
      </c>
      <c r="AL53" s="257"/>
    </row>
    <row r="54" ht="15.75" customHeight="1">
      <c r="A54" s="79"/>
      <c r="B54" s="306"/>
      <c r="C54" s="79"/>
      <c r="D54" s="82"/>
      <c r="E54" s="82"/>
      <c r="F54" s="83"/>
      <c r="G54" s="84"/>
      <c r="H54" s="82"/>
      <c r="I54" s="82"/>
      <c r="J54" s="82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112"/>
      <c r="V54" s="112"/>
      <c r="W54" s="79"/>
      <c r="X54" s="79"/>
      <c r="Y54" s="79"/>
      <c r="Z54" s="79"/>
      <c r="AA54" s="112"/>
      <c r="AB54" s="112"/>
      <c r="AC54" s="112"/>
      <c r="AD54" s="79"/>
      <c r="AE54" s="79"/>
      <c r="AF54" s="79"/>
      <c r="AG54" s="79"/>
      <c r="AH54" s="79"/>
      <c r="AI54" s="79"/>
      <c r="AJ54" s="79"/>
      <c r="AK54" s="82"/>
      <c r="AL54" s="92"/>
    </row>
    <row r="55" ht="15.75" customHeight="1">
      <c r="A55" s="306"/>
      <c r="B55" s="306"/>
      <c r="C55" s="1237"/>
      <c r="D55" s="1190" t="s">
        <v>42</v>
      </c>
      <c r="E55" s="1010">
        <v>9.0</v>
      </c>
      <c r="F55" s="83"/>
      <c r="G55" s="88"/>
      <c r="H55" s="79" t="s">
        <v>44</v>
      </c>
      <c r="I55" s="82"/>
      <c r="J55" s="82"/>
      <c r="K55" s="82"/>
      <c r="L55" s="82"/>
      <c r="M55" s="95"/>
      <c r="N55" s="79" t="s">
        <v>51</v>
      </c>
      <c r="Q55" s="79"/>
      <c r="S55" s="1506"/>
      <c r="T55" s="1510" t="s">
        <v>1008</v>
      </c>
      <c r="U55" s="1154"/>
      <c r="V55" s="1154"/>
      <c r="AB55" s="112"/>
      <c r="AC55" s="112"/>
      <c r="AD55" s="79"/>
      <c r="AE55" s="79"/>
      <c r="AF55" s="79"/>
      <c r="AG55" s="79"/>
      <c r="AH55" s="79"/>
      <c r="AI55" s="79"/>
      <c r="AJ55" s="79"/>
      <c r="AK55" s="82"/>
      <c r="AL55" s="92"/>
    </row>
    <row r="56" ht="15.75" customHeight="1">
      <c r="A56" s="306"/>
      <c r="B56" s="306"/>
      <c r="C56" s="1237"/>
      <c r="D56" s="1190" t="s">
        <v>48</v>
      </c>
      <c r="E56" s="1192">
        <v>12.0</v>
      </c>
      <c r="F56" s="83"/>
      <c r="G56" s="90"/>
      <c r="H56" s="79" t="s">
        <v>45</v>
      </c>
      <c r="I56" s="82"/>
      <c r="J56" s="82"/>
      <c r="K56" s="82"/>
      <c r="L56" s="82"/>
      <c r="M56" s="485"/>
      <c r="N56" s="486" t="s">
        <v>310</v>
      </c>
      <c r="R56" s="82"/>
      <c r="S56" s="1507" t="s">
        <v>774</v>
      </c>
      <c r="T56" s="1510" t="s">
        <v>1009</v>
      </c>
      <c r="U56" s="112"/>
      <c r="V56" s="1154"/>
      <c r="W56" s="1062"/>
      <c r="X56" s="1063"/>
      <c r="Y56" s="79"/>
      <c r="Z56" s="79"/>
      <c r="AA56" s="87"/>
      <c r="AB56" s="112"/>
      <c r="AC56" s="112"/>
      <c r="AD56" s="79"/>
      <c r="AE56" s="79"/>
      <c r="AF56" s="79"/>
      <c r="AG56" s="79"/>
      <c r="AH56" s="79"/>
      <c r="AI56" s="79"/>
      <c r="AJ56" s="79"/>
      <c r="AK56" s="82"/>
      <c r="AL56" s="92"/>
    </row>
    <row r="57" ht="15.75" customHeight="1">
      <c r="A57" s="306"/>
      <c r="B57" s="306"/>
      <c r="C57" s="1237"/>
      <c r="D57" s="1194" t="s">
        <v>795</v>
      </c>
      <c r="E57" s="1195" t="s">
        <v>193</v>
      </c>
      <c r="F57" s="83"/>
      <c r="G57" s="256"/>
      <c r="H57" s="82" t="s">
        <v>46</v>
      </c>
      <c r="M57" s="1287"/>
      <c r="N57" s="1288" t="s">
        <v>899</v>
      </c>
      <c r="O57" s="82"/>
      <c r="P57" s="82"/>
      <c r="Q57" s="82"/>
      <c r="R57" s="82"/>
      <c r="S57" s="1277"/>
      <c r="T57" s="1510" t="s">
        <v>947</v>
      </c>
      <c r="U57" s="112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79"/>
      <c r="AK57" s="82"/>
      <c r="AL57" s="1242"/>
    </row>
    <row r="58" ht="16.5" customHeight="1">
      <c r="A58" s="103"/>
      <c r="B58" s="104"/>
      <c r="C58" s="103"/>
      <c r="F58" s="83"/>
      <c r="AL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05">
        <v>9.0</v>
      </c>
      <c r="F59" s="905">
        <v>9.0</v>
      </c>
      <c r="G59" s="971"/>
      <c r="H59" s="971"/>
      <c r="I59" s="905">
        <v>9.0</v>
      </c>
      <c r="J59" s="905">
        <v>9.0</v>
      </c>
      <c r="K59" s="905">
        <v>9.0</v>
      </c>
      <c r="L59" s="905">
        <v>9.0</v>
      </c>
      <c r="M59" s="905">
        <v>9.0</v>
      </c>
      <c r="N59" s="971"/>
      <c r="O59" s="971"/>
      <c r="P59" s="905">
        <v>9.0</v>
      </c>
      <c r="Q59" s="905">
        <v>9.0</v>
      </c>
      <c r="R59" s="905">
        <v>9.0</v>
      </c>
      <c r="S59" s="905">
        <v>9.0</v>
      </c>
      <c r="T59" s="905">
        <v>9.0</v>
      </c>
      <c r="U59" s="971"/>
      <c r="V59" s="971"/>
      <c r="W59" s="905">
        <v>9.0</v>
      </c>
      <c r="X59" s="905">
        <v>9.0</v>
      </c>
      <c r="Y59" s="905">
        <v>9.0</v>
      </c>
      <c r="Z59" s="905">
        <v>9.0</v>
      </c>
      <c r="AA59" s="905">
        <v>9.0</v>
      </c>
      <c r="AB59" s="971"/>
      <c r="AC59" s="971"/>
      <c r="AD59" s="905">
        <v>9.0</v>
      </c>
      <c r="AE59" s="905">
        <v>9.0</v>
      </c>
      <c r="AF59" s="905">
        <v>9.0</v>
      </c>
      <c r="AG59" s="905">
        <v>9.0</v>
      </c>
      <c r="AH59" s="905">
        <v>9.0</v>
      </c>
      <c r="AI59" s="971"/>
      <c r="AJ59" s="971"/>
      <c r="AK59" s="404">
        <f t="shared" ref="AK59:AK62" si="14">COUNT(E59:AI59)</f>
        <v>22</v>
      </c>
      <c r="AL59" s="257"/>
    </row>
    <row r="60" ht="16.5" customHeight="1">
      <c r="A60" s="807">
        <v>2.0</v>
      </c>
      <c r="B60" s="807" t="s">
        <v>852</v>
      </c>
      <c r="C60" s="807" t="s">
        <v>987</v>
      </c>
      <c r="D60" s="869">
        <v>8.9220211441E10</v>
      </c>
      <c r="E60" s="905">
        <v>9.0</v>
      </c>
      <c r="F60" s="905">
        <v>9.0</v>
      </c>
      <c r="G60" s="971"/>
      <c r="H60" s="971"/>
      <c r="I60" s="905">
        <v>9.0</v>
      </c>
      <c r="J60" s="905">
        <v>9.0</v>
      </c>
      <c r="K60" s="905">
        <v>9.0</v>
      </c>
      <c r="L60" s="905">
        <v>9.0</v>
      </c>
      <c r="M60" s="905">
        <v>9.0</v>
      </c>
      <c r="N60" s="971"/>
      <c r="O60" s="971"/>
      <c r="P60" s="905">
        <v>9.0</v>
      </c>
      <c r="Q60" s="905">
        <v>9.0</v>
      </c>
      <c r="R60" s="905">
        <v>9.0</v>
      </c>
      <c r="S60" s="905">
        <v>9.0</v>
      </c>
      <c r="T60" s="905">
        <v>9.0</v>
      </c>
      <c r="U60" s="971"/>
      <c r="V60" s="971"/>
      <c r="W60" s="905">
        <v>9.0</v>
      </c>
      <c r="X60" s="905">
        <v>9.0</v>
      </c>
      <c r="Y60" s="905">
        <v>9.0</v>
      </c>
      <c r="Z60" s="905">
        <v>9.0</v>
      </c>
      <c r="AA60" s="905">
        <v>9.0</v>
      </c>
      <c r="AB60" s="971"/>
      <c r="AC60" s="971"/>
      <c r="AD60" s="905">
        <v>9.0</v>
      </c>
      <c r="AE60" s="905">
        <v>9.0</v>
      </c>
      <c r="AF60" s="905">
        <v>9.0</v>
      </c>
      <c r="AG60" s="905">
        <v>9.0</v>
      </c>
      <c r="AH60" s="905">
        <v>9.0</v>
      </c>
      <c r="AI60" s="971"/>
      <c r="AJ60" s="971"/>
      <c r="AK60" s="404">
        <f t="shared" si="14"/>
        <v>22</v>
      </c>
      <c r="AL60" s="257"/>
    </row>
    <row r="61" ht="16.5" customHeight="1">
      <c r="A61" s="19">
        <v>3.0</v>
      </c>
      <c r="B61" s="819" t="s">
        <v>854</v>
      </c>
      <c r="C61" s="807" t="s">
        <v>855</v>
      </c>
      <c r="D61" s="1197">
        <v>8.9220200813E10</v>
      </c>
      <c r="E61" s="905">
        <v>9.0</v>
      </c>
      <c r="F61" s="905">
        <v>9.0</v>
      </c>
      <c r="G61" s="971"/>
      <c r="H61" s="971"/>
      <c r="I61" s="905">
        <v>9.0</v>
      </c>
      <c r="J61" s="905">
        <v>9.0</v>
      </c>
      <c r="K61" s="905">
        <v>9.0</v>
      </c>
      <c r="L61" s="905">
        <v>9.0</v>
      </c>
      <c r="M61" s="905">
        <v>9.0</v>
      </c>
      <c r="N61" s="971"/>
      <c r="O61" s="971"/>
      <c r="P61" s="905">
        <v>9.0</v>
      </c>
      <c r="Q61" s="905">
        <v>9.0</v>
      </c>
      <c r="R61" s="905">
        <v>9.0</v>
      </c>
      <c r="S61" s="905">
        <v>9.0</v>
      </c>
      <c r="T61" s="905">
        <v>9.0</v>
      </c>
      <c r="U61" s="971"/>
      <c r="V61" s="971"/>
      <c r="W61" s="905">
        <v>9.0</v>
      </c>
      <c r="X61" s="905">
        <v>9.0</v>
      </c>
      <c r="Y61" s="905">
        <v>9.0</v>
      </c>
      <c r="Z61" s="905">
        <v>9.0</v>
      </c>
      <c r="AA61" s="905">
        <v>9.0</v>
      </c>
      <c r="AB61" s="971"/>
      <c r="AC61" s="971"/>
      <c r="AD61" s="905">
        <v>9.0</v>
      </c>
      <c r="AE61" s="905">
        <v>9.0</v>
      </c>
      <c r="AF61" s="905">
        <v>9.0</v>
      </c>
      <c r="AG61" s="905">
        <v>9.0</v>
      </c>
      <c r="AH61" s="905">
        <v>9.0</v>
      </c>
      <c r="AI61" s="971"/>
      <c r="AJ61" s="971"/>
      <c r="AK61" s="404">
        <f t="shared" si="14"/>
        <v>22</v>
      </c>
      <c r="AL61" s="257"/>
    </row>
    <row r="62" ht="16.5" customHeight="1">
      <c r="A62" s="807">
        <v>4.0</v>
      </c>
      <c r="B62" s="19" t="s">
        <v>73</v>
      </c>
      <c r="C62" s="1202" t="s">
        <v>981</v>
      </c>
      <c r="D62" s="869">
        <v>8.9220318285E10</v>
      </c>
      <c r="E62" s="905">
        <v>9.0</v>
      </c>
      <c r="F62" s="905">
        <v>9.0</v>
      </c>
      <c r="G62" s="971" t="s">
        <v>677</v>
      </c>
      <c r="H62" s="971" t="s">
        <v>677</v>
      </c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V62" s="978"/>
      <c r="W62" s="905">
        <v>9.0</v>
      </c>
      <c r="X62" s="1283">
        <v>9.0</v>
      </c>
      <c r="Y62" s="1283">
        <v>9.0</v>
      </c>
      <c r="Z62" s="905">
        <v>9.0</v>
      </c>
      <c r="AA62" s="905">
        <v>9.0</v>
      </c>
      <c r="AB62" s="971" t="s">
        <v>677</v>
      </c>
      <c r="AC62" s="971" t="s">
        <v>677</v>
      </c>
      <c r="AD62" s="1283">
        <v>9.0</v>
      </c>
      <c r="AE62" s="905">
        <v>9.0</v>
      </c>
      <c r="AF62" s="905">
        <v>9.0</v>
      </c>
      <c r="AG62" s="1283">
        <v>9.0</v>
      </c>
      <c r="AH62" s="1283">
        <v>9.0</v>
      </c>
      <c r="AI62" s="971"/>
      <c r="AJ62" s="971"/>
      <c r="AK62" s="404">
        <f t="shared" si="14"/>
        <v>12</v>
      </c>
      <c r="AL62" s="257"/>
    </row>
    <row r="63" ht="16.5" customHeight="1">
      <c r="A63" s="807">
        <v>5.0</v>
      </c>
      <c r="B63" s="19" t="s">
        <v>69</v>
      </c>
      <c r="C63" s="807" t="s">
        <v>332</v>
      </c>
      <c r="D63" s="869">
        <v>8.9220318242E10</v>
      </c>
      <c r="E63" s="1283">
        <v>9.0</v>
      </c>
      <c r="F63" s="1283">
        <v>9.0</v>
      </c>
      <c r="G63" s="971"/>
      <c r="H63" s="971"/>
      <c r="I63" s="905">
        <v>9.0</v>
      </c>
      <c r="J63" s="905">
        <v>9.0</v>
      </c>
      <c r="K63" s="905">
        <v>9.0</v>
      </c>
      <c r="L63" s="905">
        <v>9.0</v>
      </c>
      <c r="M63" s="905">
        <v>9.0</v>
      </c>
      <c r="N63" s="971" t="s">
        <v>677</v>
      </c>
      <c r="O63" s="971" t="s">
        <v>677</v>
      </c>
      <c r="P63" s="905">
        <v>9.0</v>
      </c>
      <c r="Q63" s="905">
        <v>9.0</v>
      </c>
      <c r="R63" s="905">
        <v>9.0</v>
      </c>
      <c r="S63" s="905">
        <v>9.0</v>
      </c>
      <c r="T63" s="905">
        <v>9.0</v>
      </c>
      <c r="U63" s="971" t="s">
        <v>677</v>
      </c>
      <c r="V63" s="971" t="s">
        <v>677</v>
      </c>
      <c r="W63" s="1283">
        <v>9.0</v>
      </c>
      <c r="X63" s="905">
        <v>9.0</v>
      </c>
      <c r="Y63" s="905">
        <v>9.0</v>
      </c>
      <c r="Z63" s="1283">
        <v>9.0</v>
      </c>
      <c r="AA63" s="1283">
        <v>9.0</v>
      </c>
      <c r="AB63" s="971"/>
      <c r="AC63" s="971"/>
      <c r="AD63" s="905">
        <v>9.0</v>
      </c>
      <c r="AE63" s="1283">
        <v>9.0</v>
      </c>
      <c r="AF63" s="1283">
        <v>9.0</v>
      </c>
      <c r="AG63" s="905">
        <v>9.0</v>
      </c>
      <c r="AH63" s="905">
        <v>9.0</v>
      </c>
      <c r="AI63" s="971" t="s">
        <v>677</v>
      </c>
      <c r="AJ63" s="971" t="s">
        <v>677</v>
      </c>
      <c r="AK63" s="404">
        <f>COUNT(E63:AJ63)</f>
        <v>22</v>
      </c>
      <c r="AL63" s="257"/>
    </row>
    <row r="64" ht="16.5" customHeight="1">
      <c r="A64" s="807">
        <v>6.0</v>
      </c>
      <c r="B64" s="807" t="s">
        <v>958</v>
      </c>
      <c r="C64" s="19" t="s">
        <v>70</v>
      </c>
      <c r="D64" s="871">
        <v>8.9221277764E10</v>
      </c>
      <c r="E64" s="905">
        <v>9.0</v>
      </c>
      <c r="F64" s="905">
        <v>9.0</v>
      </c>
      <c r="G64" s="971"/>
      <c r="H64" s="971"/>
      <c r="I64" s="905">
        <v>9.0</v>
      </c>
      <c r="J64" s="905">
        <v>9.0</v>
      </c>
      <c r="K64" s="905">
        <v>9.0</v>
      </c>
      <c r="L64" s="905">
        <v>9.0</v>
      </c>
      <c r="M64" s="905">
        <v>9.0</v>
      </c>
      <c r="N64" s="971"/>
      <c r="O64" s="971"/>
      <c r="P64" s="905">
        <v>9.0</v>
      </c>
      <c r="Q64" s="905">
        <v>9.0</v>
      </c>
      <c r="R64" s="905">
        <v>9.0</v>
      </c>
      <c r="S64" s="905">
        <v>9.0</v>
      </c>
      <c r="T64" s="905">
        <v>9.0</v>
      </c>
      <c r="U64" s="971"/>
      <c r="V64" s="971"/>
      <c r="W64" s="905">
        <v>9.0</v>
      </c>
      <c r="X64" s="905">
        <v>9.0</v>
      </c>
      <c r="Y64" s="905">
        <v>9.0</v>
      </c>
      <c r="Z64" s="905">
        <v>9.0</v>
      </c>
      <c r="AA64" s="905">
        <v>9.0</v>
      </c>
      <c r="AB64" s="971"/>
      <c r="AC64" s="971"/>
      <c r="AD64" s="905">
        <v>9.0</v>
      </c>
      <c r="AE64" s="905">
        <v>9.0</v>
      </c>
      <c r="AF64" s="905">
        <v>9.0</v>
      </c>
      <c r="AG64" s="905">
        <v>9.0</v>
      </c>
      <c r="AH64" s="905">
        <v>9.0</v>
      </c>
      <c r="AI64" s="971"/>
      <c r="AJ64" s="971"/>
      <c r="AK64" s="404">
        <f>COUNT(E64:AI64)</f>
        <v>22</v>
      </c>
      <c r="AL64" s="257"/>
    </row>
    <row r="65" ht="16.5" customHeight="1">
      <c r="A65" s="807">
        <v>7.0</v>
      </c>
      <c r="B65" s="807" t="s">
        <v>997</v>
      </c>
      <c r="C65" s="19" t="s">
        <v>70</v>
      </c>
      <c r="D65" s="869">
        <v>8.9221946634E10</v>
      </c>
      <c r="E65" s="905">
        <v>12.0</v>
      </c>
      <c r="F65" s="905"/>
      <c r="G65" s="971"/>
      <c r="H65" s="971">
        <v>12.0</v>
      </c>
      <c r="I65" s="905">
        <v>12.0</v>
      </c>
      <c r="J65" s="905"/>
      <c r="K65" s="905"/>
      <c r="L65" s="905">
        <v>12.0</v>
      </c>
      <c r="M65" s="905">
        <v>12.0</v>
      </c>
      <c r="N65" s="971"/>
      <c r="O65" s="971"/>
      <c r="P65" s="905">
        <v>12.0</v>
      </c>
      <c r="Q65" s="905">
        <v>12.0</v>
      </c>
      <c r="R65" s="905">
        <v>12.0</v>
      </c>
      <c r="S65" s="905"/>
      <c r="T65" s="905"/>
      <c r="U65" s="971"/>
      <c r="V65" s="971">
        <v>12.0</v>
      </c>
      <c r="W65" s="905">
        <v>12.0</v>
      </c>
      <c r="X65" s="905"/>
      <c r="Y65" s="905"/>
      <c r="Z65" s="905">
        <v>12.0</v>
      </c>
      <c r="AA65" s="905">
        <v>12.0</v>
      </c>
      <c r="AB65" s="971"/>
      <c r="AC65" s="971"/>
      <c r="AD65" s="905">
        <v>12.0</v>
      </c>
      <c r="AE65" s="905">
        <v>12.0</v>
      </c>
      <c r="AF65" s="905"/>
      <c r="AG65" s="905"/>
      <c r="AH65" s="905">
        <v>12.0</v>
      </c>
      <c r="AI65" s="971">
        <v>12.0</v>
      </c>
      <c r="AJ65" s="971"/>
      <c r="AK65" s="404">
        <f t="shared" ref="AK65:AK66" si="15">COUNT(E65:AJ65)</f>
        <v>16</v>
      </c>
      <c r="AL65" s="257"/>
    </row>
    <row r="66" ht="16.5" customHeight="1">
      <c r="A66" s="807">
        <v>8.0</v>
      </c>
      <c r="B66" s="1492" t="s">
        <v>998</v>
      </c>
      <c r="C66" s="19" t="s">
        <v>70</v>
      </c>
      <c r="D66" s="871">
        <v>8.9222018045E10</v>
      </c>
      <c r="E66" s="905"/>
      <c r="F66" s="905">
        <v>12.0</v>
      </c>
      <c r="G66" s="971">
        <v>12.0</v>
      </c>
      <c r="H66" s="971"/>
      <c r="I66" s="905"/>
      <c r="J66" s="905">
        <v>12.0</v>
      </c>
      <c r="K66" s="905">
        <v>12.0</v>
      </c>
      <c r="L66" s="905"/>
      <c r="M66" s="905"/>
      <c r="N66" s="971">
        <v>12.0</v>
      </c>
      <c r="O66" s="971">
        <v>12.0</v>
      </c>
      <c r="P66" s="905"/>
      <c r="Q66" s="905"/>
      <c r="R66" s="905"/>
      <c r="S66" s="905">
        <v>12.0</v>
      </c>
      <c r="T66" s="905">
        <v>12.0</v>
      </c>
      <c r="U66" s="971">
        <v>12.0</v>
      </c>
      <c r="V66" s="971"/>
      <c r="W66" s="905"/>
      <c r="X66" s="905">
        <v>12.0</v>
      </c>
      <c r="Y66" s="905"/>
      <c r="Z66" s="905"/>
      <c r="AA66" s="905"/>
      <c r="AB66" s="971">
        <v>12.0</v>
      </c>
      <c r="AC66" s="971">
        <v>12.0</v>
      </c>
      <c r="AD66" s="905"/>
      <c r="AE66" s="905"/>
      <c r="AF66" s="905">
        <v>12.0</v>
      </c>
      <c r="AG66" s="905">
        <v>12.0</v>
      </c>
      <c r="AH66" s="905"/>
      <c r="AI66" s="971"/>
      <c r="AJ66" s="971">
        <v>12.0</v>
      </c>
      <c r="AK66" s="404">
        <f t="shared" si="15"/>
        <v>15</v>
      </c>
      <c r="AL66" s="257"/>
    </row>
    <row r="67" ht="16.5" customHeight="1">
      <c r="A67" s="807">
        <v>9.0</v>
      </c>
      <c r="B67" s="807" t="s">
        <v>783</v>
      </c>
      <c r="C67" s="1202" t="s">
        <v>784</v>
      </c>
      <c r="D67" s="871">
        <v>8.9226140064E10</v>
      </c>
      <c r="E67" s="905">
        <v>9.0</v>
      </c>
      <c r="F67" s="905">
        <v>9.0</v>
      </c>
      <c r="G67" s="971"/>
      <c r="H67" s="971"/>
      <c r="I67" s="905">
        <v>9.0</v>
      </c>
      <c r="J67" s="905">
        <v>9.0</v>
      </c>
      <c r="K67" s="905">
        <v>9.0</v>
      </c>
      <c r="L67" s="905">
        <v>9.0</v>
      </c>
      <c r="M67" s="905">
        <v>9.0</v>
      </c>
      <c r="N67" s="971"/>
      <c r="O67" s="971"/>
      <c r="P67" s="905">
        <v>9.0</v>
      </c>
      <c r="Q67" s="905">
        <v>9.0</v>
      </c>
      <c r="R67" s="905">
        <v>9.0</v>
      </c>
      <c r="S67" s="905">
        <v>9.0</v>
      </c>
      <c r="T67" s="905">
        <v>9.0</v>
      </c>
      <c r="U67" s="971"/>
      <c r="V67" s="971"/>
      <c r="W67" s="905">
        <v>9.0</v>
      </c>
      <c r="X67" s="905">
        <v>9.0</v>
      </c>
      <c r="Y67" s="905">
        <v>9.0</v>
      </c>
      <c r="Z67" s="905">
        <v>9.0</v>
      </c>
      <c r="AA67" s="905">
        <v>9.0</v>
      </c>
      <c r="AB67" s="971"/>
      <c r="AC67" s="971"/>
      <c r="AD67" s="905">
        <v>9.0</v>
      </c>
      <c r="AE67" s="905">
        <v>9.0</v>
      </c>
      <c r="AF67" s="905">
        <v>9.0</v>
      </c>
      <c r="AG67" s="905">
        <v>9.0</v>
      </c>
      <c r="AH67" s="905">
        <v>9.0</v>
      </c>
      <c r="AI67" s="971"/>
      <c r="AJ67" s="971"/>
      <c r="AK67" s="404">
        <f t="shared" ref="AK67:AK69" si="16">COUNT(E67:AI67)</f>
        <v>22</v>
      </c>
      <c r="AL67" s="257"/>
    </row>
    <row r="68" ht="16.5" customHeight="1">
      <c r="A68" s="807">
        <v>10.0</v>
      </c>
      <c r="B68" s="807" t="s">
        <v>857</v>
      </c>
      <c r="C68" s="1202" t="s">
        <v>784</v>
      </c>
      <c r="D68" s="871">
        <v>8.9220220031E10</v>
      </c>
      <c r="E68" s="905">
        <v>9.0</v>
      </c>
      <c r="F68" s="905">
        <v>9.0</v>
      </c>
      <c r="G68" s="971"/>
      <c r="H68" s="971"/>
      <c r="I68" s="905">
        <v>9.0</v>
      </c>
      <c r="J68" s="905">
        <v>9.0</v>
      </c>
      <c r="K68" s="905">
        <v>9.0</v>
      </c>
      <c r="L68" s="905">
        <v>9.0</v>
      </c>
      <c r="M68" s="905">
        <v>9.0</v>
      </c>
      <c r="N68" s="971"/>
      <c r="O68" s="971"/>
      <c r="P68" s="905">
        <v>9.0</v>
      </c>
      <c r="Q68" s="905">
        <v>9.0</v>
      </c>
      <c r="R68" s="905">
        <v>9.0</v>
      </c>
      <c r="S68" s="905">
        <v>9.0</v>
      </c>
      <c r="T68" s="905">
        <v>9.0</v>
      </c>
      <c r="U68" s="971"/>
      <c r="V68" s="971"/>
      <c r="W68" s="905">
        <v>9.0</v>
      </c>
      <c r="X68" s="905">
        <v>9.0</v>
      </c>
      <c r="Y68" s="905">
        <v>9.0</v>
      </c>
      <c r="Z68" s="905">
        <v>9.0</v>
      </c>
      <c r="AA68" s="905">
        <v>9.0</v>
      </c>
      <c r="AB68" s="971"/>
      <c r="AC68" s="971"/>
      <c r="AD68" s="905">
        <v>9.0</v>
      </c>
      <c r="AE68" s="905">
        <v>9.0</v>
      </c>
      <c r="AF68" s="905">
        <v>9.0</v>
      </c>
      <c r="AG68" s="905">
        <v>9.0</v>
      </c>
      <c r="AH68" s="905">
        <v>9.0</v>
      </c>
      <c r="AI68" s="971"/>
      <c r="AJ68" s="971"/>
      <c r="AK68" s="404">
        <f t="shared" si="16"/>
        <v>22</v>
      </c>
      <c r="AL68" s="257"/>
    </row>
    <row r="69" ht="16.5" customHeight="1">
      <c r="A69" s="807">
        <v>11.0</v>
      </c>
      <c r="B69" s="807" t="s">
        <v>938</v>
      </c>
      <c r="C69" s="1202" t="s">
        <v>904</v>
      </c>
      <c r="D69" s="871">
        <v>8.9221945883E10</v>
      </c>
      <c r="E69" s="905">
        <v>9.0</v>
      </c>
      <c r="F69" s="905">
        <v>9.0</v>
      </c>
      <c r="G69" s="971"/>
      <c r="H69" s="971"/>
      <c r="I69" s="905">
        <v>9.0</v>
      </c>
      <c r="J69" s="905">
        <v>9.0</v>
      </c>
      <c r="K69" s="905">
        <v>9.0</v>
      </c>
      <c r="L69" s="905">
        <v>9.0</v>
      </c>
      <c r="M69" s="905">
        <v>9.0</v>
      </c>
      <c r="N69" s="971"/>
      <c r="O69" s="971"/>
      <c r="P69" s="905">
        <v>9.0</v>
      </c>
      <c r="Q69" s="905">
        <v>9.0</v>
      </c>
      <c r="R69" s="905">
        <v>9.0</v>
      </c>
      <c r="S69" s="905">
        <v>9.0</v>
      </c>
      <c r="T69" s="905">
        <v>9.0</v>
      </c>
      <c r="U69" s="971"/>
      <c r="V69" s="971"/>
      <c r="W69" s="905">
        <v>9.0</v>
      </c>
      <c r="X69" s="905">
        <v>9.0</v>
      </c>
      <c r="Y69" s="905">
        <v>9.0</v>
      </c>
      <c r="Z69" s="905">
        <v>9.0</v>
      </c>
      <c r="AA69" s="905">
        <v>9.0</v>
      </c>
      <c r="AB69" s="971"/>
      <c r="AC69" s="971"/>
      <c r="AD69" s="905">
        <v>9.0</v>
      </c>
      <c r="AE69" s="905">
        <v>9.0</v>
      </c>
      <c r="AF69" s="905">
        <v>9.0</v>
      </c>
      <c r="AG69" s="905">
        <v>9.0</v>
      </c>
      <c r="AH69" s="905">
        <v>9.0</v>
      </c>
      <c r="AI69" s="971"/>
      <c r="AJ69" s="971"/>
      <c r="AK69" s="404">
        <f t="shared" si="16"/>
        <v>22</v>
      </c>
      <c r="AL69" s="92"/>
    </row>
    <row r="70" ht="16.5" customHeight="1">
      <c r="A70" s="79"/>
      <c r="B70" s="82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260"/>
      <c r="AK70" s="82"/>
      <c r="AL70" s="92"/>
    </row>
    <row r="71" ht="16.5" customHeight="1">
      <c r="A71" s="19">
        <v>1.0</v>
      </c>
      <c r="B71" s="819" t="s">
        <v>680</v>
      </c>
      <c r="C71" s="113" t="s">
        <v>56</v>
      </c>
      <c r="D71" s="930" t="s">
        <v>792</v>
      </c>
      <c r="E71" s="905"/>
      <c r="F71" s="905">
        <v>9.0</v>
      </c>
      <c r="G71" s="1458"/>
      <c r="H71" s="971">
        <v>9.0</v>
      </c>
      <c r="I71" s="1110"/>
      <c r="J71" s="925"/>
      <c r="K71" s="925"/>
      <c r="L71" s="925"/>
      <c r="M71" s="925"/>
      <c r="N71" s="1509"/>
      <c r="O71" s="1509"/>
      <c r="P71" s="925"/>
      <c r="Q71" s="925"/>
      <c r="R71" s="925"/>
      <c r="S71" s="925"/>
      <c r="T71" s="1526"/>
      <c r="U71" s="1526"/>
      <c r="V71" s="1527"/>
      <c r="W71" s="1527"/>
      <c r="X71" s="1526"/>
      <c r="Y71" s="1526"/>
      <c r="Z71" s="1526"/>
      <c r="AA71" s="1526"/>
      <c r="AB71" s="1526"/>
      <c r="AC71" s="1526"/>
      <c r="AD71" s="1526"/>
      <c r="AE71" s="905">
        <v>9.0</v>
      </c>
      <c r="AF71" s="905">
        <v>9.0</v>
      </c>
      <c r="AG71" s="905">
        <v>9.0</v>
      </c>
      <c r="AH71" s="905">
        <v>9.0</v>
      </c>
      <c r="AI71" s="1458"/>
      <c r="AJ71" s="971">
        <v>9.0</v>
      </c>
      <c r="AK71" s="404">
        <f>COUNT(E71:AJ71)</f>
        <v>7</v>
      </c>
      <c r="AL71" s="257"/>
    </row>
    <row r="72" ht="16.5" customHeight="1">
      <c r="A72" s="807">
        <v>2.0</v>
      </c>
      <c r="B72" s="819" t="s">
        <v>339</v>
      </c>
      <c r="C72" s="32"/>
      <c r="D72" s="863" t="s">
        <v>792</v>
      </c>
      <c r="E72" s="905">
        <v>9.0</v>
      </c>
      <c r="F72" s="905">
        <v>9.0</v>
      </c>
      <c r="G72" s="971">
        <v>9.0</v>
      </c>
      <c r="H72" s="1458"/>
      <c r="I72" s="1110"/>
      <c r="J72" s="905">
        <v>9.0</v>
      </c>
      <c r="K72" s="905">
        <v>9.0</v>
      </c>
      <c r="L72" s="905">
        <v>9.0</v>
      </c>
      <c r="M72" s="905">
        <v>9.0</v>
      </c>
      <c r="N72" s="1458"/>
      <c r="O72" s="1458"/>
      <c r="P72" s="905">
        <v>9.0</v>
      </c>
      <c r="Q72" s="905">
        <v>9.0</v>
      </c>
      <c r="R72" s="905">
        <v>9.0</v>
      </c>
      <c r="S72" s="905">
        <v>9.0</v>
      </c>
      <c r="T72" s="905">
        <v>9.0</v>
      </c>
      <c r="U72" s="1033">
        <v>9.0</v>
      </c>
      <c r="V72" s="1458"/>
      <c r="W72" s="905">
        <v>9.0</v>
      </c>
      <c r="X72" s="905">
        <v>9.0</v>
      </c>
      <c r="Y72" s="905">
        <v>9.0</v>
      </c>
      <c r="Z72" s="905">
        <v>9.0</v>
      </c>
      <c r="AA72" s="1110"/>
      <c r="AB72" s="1458"/>
      <c r="AC72" s="971">
        <v>9.0</v>
      </c>
      <c r="AD72" s="905">
        <v>9.0</v>
      </c>
      <c r="AE72" s="905">
        <v>9.0</v>
      </c>
      <c r="AF72" s="905">
        <v>9.0</v>
      </c>
      <c r="AG72" s="905">
        <v>9.0</v>
      </c>
      <c r="AH72" s="905">
        <v>9.0</v>
      </c>
      <c r="AI72" s="1458"/>
      <c r="AJ72" s="971"/>
      <c r="AK72" s="404">
        <f t="shared" ref="AK72:AK75" si="17">COUNT(E72:AI72)</f>
        <v>23</v>
      </c>
      <c r="AL72" s="257"/>
    </row>
    <row r="73" ht="16.5" customHeight="1">
      <c r="A73" s="807">
        <v>3.0</v>
      </c>
      <c r="B73" s="819" t="s">
        <v>905</v>
      </c>
      <c r="C73" s="32"/>
      <c r="D73" s="863" t="s">
        <v>792</v>
      </c>
      <c r="E73" s="905">
        <v>9.0</v>
      </c>
      <c r="F73" s="905">
        <v>9.0</v>
      </c>
      <c r="G73" s="1458"/>
      <c r="H73" s="1458"/>
      <c r="I73" s="905">
        <v>9.0</v>
      </c>
      <c r="J73" s="905">
        <v>9.0</v>
      </c>
      <c r="K73" s="905">
        <v>9.0</v>
      </c>
      <c r="L73" s="905">
        <v>9.0</v>
      </c>
      <c r="M73" s="1110"/>
      <c r="N73" s="1458"/>
      <c r="O73" s="971">
        <v>9.0</v>
      </c>
      <c r="P73" s="1528"/>
      <c r="Q73" s="1528"/>
      <c r="R73" s="1528"/>
      <c r="S73" s="1528"/>
      <c r="T73" s="1528"/>
      <c r="U73" s="1528"/>
      <c r="V73" s="1528"/>
      <c r="W73" s="1528"/>
      <c r="X73" s="1528"/>
      <c r="Y73" s="1528"/>
      <c r="Z73" s="1528"/>
      <c r="AA73" s="1528"/>
      <c r="AB73" s="1528"/>
      <c r="AC73" s="1528"/>
      <c r="AD73" s="905">
        <v>9.0</v>
      </c>
      <c r="AE73" s="905">
        <v>9.0</v>
      </c>
      <c r="AF73" s="905">
        <v>9.0</v>
      </c>
      <c r="AG73" s="905">
        <v>9.0</v>
      </c>
      <c r="AH73" s="905">
        <v>9.0</v>
      </c>
      <c r="AI73" s="971">
        <v>9.0</v>
      </c>
      <c r="AJ73" s="971"/>
      <c r="AK73" s="404">
        <f t="shared" si="17"/>
        <v>13</v>
      </c>
      <c r="AL73" s="257"/>
    </row>
    <row r="74" ht="16.5" customHeight="1">
      <c r="A74" s="19">
        <v>4.0</v>
      </c>
      <c r="B74" s="819" t="s">
        <v>59</v>
      </c>
      <c r="C74" s="32"/>
      <c r="D74" s="863" t="s">
        <v>792</v>
      </c>
      <c r="E74" s="905">
        <v>9.0</v>
      </c>
      <c r="F74" s="905">
        <v>9.0</v>
      </c>
      <c r="G74" s="1458"/>
      <c r="H74" s="1458"/>
      <c r="I74" s="905">
        <v>9.0</v>
      </c>
      <c r="J74" s="905">
        <v>9.0</v>
      </c>
      <c r="K74" s="905">
        <v>9.0</v>
      </c>
      <c r="L74" s="905">
        <v>9.0</v>
      </c>
      <c r="M74" s="905">
        <v>9.0</v>
      </c>
      <c r="N74" s="971">
        <v>9.0</v>
      </c>
      <c r="O74" s="1458"/>
      <c r="P74" s="1033">
        <v>9.0</v>
      </c>
      <c r="Q74" s="905">
        <v>9.0</v>
      </c>
      <c r="R74" s="905">
        <v>9.0</v>
      </c>
      <c r="S74" s="905">
        <v>9.0</v>
      </c>
      <c r="T74" s="905">
        <v>9.0</v>
      </c>
      <c r="U74" s="1458"/>
      <c r="V74" s="1458"/>
      <c r="W74" s="905">
        <v>9.0</v>
      </c>
      <c r="X74" s="905">
        <v>9.0</v>
      </c>
      <c r="Y74" s="905">
        <v>9.0</v>
      </c>
      <c r="Z74" s="905">
        <v>9.0</v>
      </c>
      <c r="AA74" s="905">
        <v>9.0</v>
      </c>
      <c r="AB74" s="971">
        <v>9.0</v>
      </c>
      <c r="AC74" s="1033">
        <v>9.0</v>
      </c>
      <c r="AD74" s="1110"/>
      <c r="AE74" s="905">
        <v>9.0</v>
      </c>
      <c r="AF74" s="905">
        <v>9.0</v>
      </c>
      <c r="AG74" s="905">
        <v>9.0</v>
      </c>
      <c r="AH74" s="905">
        <v>9.0</v>
      </c>
      <c r="AI74" s="1458"/>
      <c r="AJ74" s="971"/>
      <c r="AK74" s="404">
        <f t="shared" si="17"/>
        <v>24</v>
      </c>
      <c r="AL74" s="257"/>
    </row>
    <row r="75" ht="16.5" customHeight="1">
      <c r="A75" s="807">
        <v>5.0</v>
      </c>
      <c r="B75" s="819" t="s">
        <v>906</v>
      </c>
      <c r="C75" s="71"/>
      <c r="D75" s="930"/>
      <c r="E75" s="1528"/>
      <c r="F75" s="1528"/>
      <c r="G75" s="1528"/>
      <c r="H75" s="1528"/>
      <c r="I75" s="905">
        <v>9.0</v>
      </c>
      <c r="J75" s="905">
        <v>9.0</v>
      </c>
      <c r="K75" s="905">
        <v>9.0</v>
      </c>
      <c r="L75" s="905">
        <v>9.0</v>
      </c>
      <c r="M75" s="905">
        <v>9.0</v>
      </c>
      <c r="N75" s="1458"/>
      <c r="O75" s="1458"/>
      <c r="P75" s="905">
        <v>9.0</v>
      </c>
      <c r="Q75" s="905">
        <v>9.0</v>
      </c>
      <c r="R75" s="905">
        <v>9.0</v>
      </c>
      <c r="S75" s="905">
        <v>9.0</v>
      </c>
      <c r="T75" s="905">
        <v>9.0</v>
      </c>
      <c r="U75" s="1458"/>
      <c r="V75" s="971">
        <v>9.0</v>
      </c>
      <c r="W75" s="905">
        <v>9.0</v>
      </c>
      <c r="X75" s="905">
        <v>9.0</v>
      </c>
      <c r="Y75" s="905">
        <v>9.0</v>
      </c>
      <c r="Z75" s="905">
        <v>9.0</v>
      </c>
      <c r="AA75" s="905">
        <v>9.0</v>
      </c>
      <c r="AB75" s="1458"/>
      <c r="AC75" s="1458"/>
      <c r="AD75" s="905">
        <v>9.0</v>
      </c>
      <c r="AE75" s="905"/>
      <c r="AF75" s="905">
        <v>9.0</v>
      </c>
      <c r="AG75" s="905">
        <v>9.0</v>
      </c>
      <c r="AH75" s="905">
        <v>9.0</v>
      </c>
      <c r="AI75" s="1458"/>
      <c r="AJ75" s="971"/>
      <c r="AK75" s="404">
        <f t="shared" si="17"/>
        <v>20</v>
      </c>
      <c r="AL75" s="257"/>
    </row>
    <row r="76" ht="16.5" customHeight="1">
      <c r="A76" s="79"/>
      <c r="B76" s="423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015"/>
      <c r="AI76" s="1015"/>
      <c r="AJ76" s="1015"/>
      <c r="AK76" s="82"/>
      <c r="AL76" s="92"/>
    </row>
    <row r="77" ht="16.5" customHeight="1">
      <c r="A77" s="807">
        <v>6.0</v>
      </c>
      <c r="B77" s="300" t="s">
        <v>60</v>
      </c>
      <c r="C77" s="113" t="s">
        <v>61</v>
      </c>
      <c r="D77" s="863" t="s">
        <v>792</v>
      </c>
      <c r="E77" s="1480"/>
      <c r="F77" s="1480"/>
      <c r="G77" s="1480"/>
      <c r="H77" s="1480"/>
      <c r="I77" s="1480"/>
      <c r="J77" s="1480"/>
      <c r="K77" s="1480"/>
      <c r="L77" s="1480"/>
      <c r="M77" s="1480"/>
      <c r="N77" s="1480"/>
      <c r="O77" s="1480"/>
      <c r="P77" s="1480"/>
      <c r="Q77" s="1480"/>
      <c r="R77" s="1480"/>
      <c r="S77" s="1459"/>
      <c r="T77" s="900">
        <v>9.0</v>
      </c>
      <c r="U77" s="974">
        <v>9.0</v>
      </c>
      <c r="V77" s="974">
        <v>9.0</v>
      </c>
      <c r="W77" s="1459"/>
      <c r="X77" s="1390">
        <v>9.0</v>
      </c>
      <c r="Y77" s="1390">
        <v>9.0</v>
      </c>
      <c r="Z77" s="900">
        <v>9.0</v>
      </c>
      <c r="AA77" s="1390">
        <v>9.0</v>
      </c>
      <c r="AB77" s="1108"/>
      <c r="AC77" s="1108"/>
      <c r="AD77" s="1390">
        <v>9.0</v>
      </c>
      <c r="AE77" s="900">
        <v>9.0</v>
      </c>
      <c r="AF77" s="1390">
        <v>9.0</v>
      </c>
      <c r="AG77" s="1390"/>
      <c r="AH77" s="900">
        <v>9.0</v>
      </c>
      <c r="AI77" s="974">
        <v>9.0</v>
      </c>
      <c r="AJ77" s="974">
        <v>9.0</v>
      </c>
      <c r="AK77" s="404">
        <f t="shared" ref="AK77:AK78" si="18">COUNT(E77:AJ77)</f>
        <v>13</v>
      </c>
      <c r="AL77" s="257"/>
    </row>
    <row r="78" ht="16.5" customHeight="1">
      <c r="A78" s="807">
        <v>7.0</v>
      </c>
      <c r="B78" s="829" t="s">
        <v>36</v>
      </c>
      <c r="C78" s="32"/>
      <c r="D78" s="863" t="s">
        <v>792</v>
      </c>
      <c r="E78" s="900">
        <v>9.0</v>
      </c>
      <c r="F78" s="911">
        <v>9.0</v>
      </c>
      <c r="G78" s="1108"/>
      <c r="H78" s="1108"/>
      <c r="I78" s="1390">
        <v>9.0</v>
      </c>
      <c r="J78" s="1390">
        <v>9.0</v>
      </c>
      <c r="K78" s="900">
        <v>9.0</v>
      </c>
      <c r="L78" s="1390">
        <v>9.0</v>
      </c>
      <c r="M78" s="1391"/>
      <c r="N78" s="974">
        <v>9.0</v>
      </c>
      <c r="O78" s="974">
        <v>9.0</v>
      </c>
      <c r="P78" s="1391"/>
      <c r="Q78" s="900">
        <v>9.0</v>
      </c>
      <c r="R78" s="1390">
        <v>9.0</v>
      </c>
      <c r="S78" s="900">
        <v>9.0</v>
      </c>
      <c r="T78" s="1390">
        <v>9.0</v>
      </c>
      <c r="U78" s="1108"/>
      <c r="V78" s="1108"/>
      <c r="W78" s="1390">
        <v>9.0</v>
      </c>
      <c r="X78" s="900">
        <v>9.0</v>
      </c>
      <c r="Y78" s="1390">
        <v>9.0</v>
      </c>
      <c r="Z78" s="1390">
        <v>9.0</v>
      </c>
      <c r="AA78" s="900">
        <v>9.0</v>
      </c>
      <c r="AB78" s="1108"/>
      <c r="AC78" s="1108"/>
      <c r="AD78" s="900">
        <v>9.0</v>
      </c>
      <c r="AE78" s="1390">
        <v>9.0</v>
      </c>
      <c r="AF78" s="900">
        <v>9.0</v>
      </c>
      <c r="AG78" s="1390">
        <v>9.0</v>
      </c>
      <c r="AH78" s="1390">
        <v>9.0</v>
      </c>
      <c r="AI78" s="974"/>
      <c r="AJ78" s="974"/>
      <c r="AK78" s="404">
        <f t="shared" si="18"/>
        <v>22</v>
      </c>
      <c r="AL78" s="257"/>
    </row>
    <row r="79" ht="16.5" customHeight="1">
      <c r="A79" s="807">
        <v>8.0</v>
      </c>
      <c r="B79" s="829" t="s">
        <v>879</v>
      </c>
      <c r="C79" s="71"/>
      <c r="D79" s="863" t="s">
        <v>792</v>
      </c>
      <c r="E79" s="1390">
        <v>9.0</v>
      </c>
      <c r="F79" s="1391"/>
      <c r="G79" s="974">
        <v>9.0</v>
      </c>
      <c r="H79" s="974">
        <v>9.0</v>
      </c>
      <c r="I79" s="1391"/>
      <c r="J79" s="900">
        <v>9.0</v>
      </c>
      <c r="K79" s="1390">
        <v>9.0</v>
      </c>
      <c r="L79" s="900">
        <v>9.0</v>
      </c>
      <c r="M79" s="1390">
        <v>9.0</v>
      </c>
      <c r="N79" s="1108"/>
      <c r="O79" s="1108"/>
      <c r="P79" s="1390">
        <v>9.0</v>
      </c>
      <c r="Q79" s="1390">
        <v>9.0</v>
      </c>
      <c r="R79" s="900">
        <v>9.0</v>
      </c>
      <c r="S79" s="1390">
        <v>9.0</v>
      </c>
      <c r="T79" s="1390">
        <v>9.0</v>
      </c>
      <c r="U79" s="1108"/>
      <c r="V79" s="1108"/>
      <c r="W79" s="900">
        <v>9.0</v>
      </c>
      <c r="X79" s="1390">
        <v>9.0</v>
      </c>
      <c r="Y79" s="900">
        <v>9.0</v>
      </c>
      <c r="Z79" s="1390">
        <v>9.0</v>
      </c>
      <c r="AA79" s="1391"/>
      <c r="AB79" s="974">
        <v>9.0</v>
      </c>
      <c r="AC79" s="974">
        <v>9.0</v>
      </c>
      <c r="AD79" s="1459"/>
      <c r="AE79" s="1390">
        <v>9.0</v>
      </c>
      <c r="AF79" s="1390">
        <v>9.0</v>
      </c>
      <c r="AG79" s="900">
        <v>9.0</v>
      </c>
      <c r="AH79" s="1390">
        <v>9.0</v>
      </c>
      <c r="AI79" s="1108"/>
      <c r="AJ79" s="974"/>
      <c r="AK79" s="404">
        <f>COUNT(E79:AI79)</f>
        <v>22</v>
      </c>
      <c r="AL79" s="257"/>
    </row>
    <row r="80" ht="16.5" customHeight="1">
      <c r="A80" s="79"/>
      <c r="B80" s="423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121"/>
      <c r="AL80" s="259"/>
    </row>
    <row r="81" ht="16.5" customHeight="1">
      <c r="A81" s="1010">
        <v>9.0</v>
      </c>
      <c r="B81" s="46" t="s">
        <v>102</v>
      </c>
      <c r="C81" s="1257" t="s">
        <v>804</v>
      </c>
      <c r="D81" s="863" t="s">
        <v>792</v>
      </c>
      <c r="E81" s="900">
        <v>9.0</v>
      </c>
      <c r="F81" s="900">
        <v>9.0</v>
      </c>
      <c r="G81" s="971">
        <v>9.0</v>
      </c>
      <c r="H81" s="971"/>
      <c r="I81" s="905"/>
      <c r="J81" s="905">
        <v>9.0</v>
      </c>
      <c r="K81" s="900">
        <v>9.0</v>
      </c>
      <c r="L81" s="900">
        <v>9.0</v>
      </c>
      <c r="M81" s="905"/>
      <c r="N81" s="971"/>
      <c r="O81" s="971">
        <v>9.0</v>
      </c>
      <c r="P81" s="900">
        <v>9.0</v>
      </c>
      <c r="Q81" s="905">
        <v>9.0</v>
      </c>
      <c r="R81" s="905">
        <v>9.0</v>
      </c>
      <c r="S81" s="900">
        <v>9.0</v>
      </c>
      <c r="T81" s="905">
        <v>9.0</v>
      </c>
      <c r="U81" s="971"/>
      <c r="V81" s="971"/>
      <c r="W81" s="908"/>
      <c r="X81" s="978"/>
      <c r="Y81" s="908"/>
      <c r="Z81" s="908"/>
      <c r="AA81" s="978"/>
      <c r="AB81" s="978"/>
      <c r="AC81" s="978"/>
      <c r="AD81" s="908"/>
      <c r="AE81" s="978"/>
      <c r="AF81" s="978"/>
      <c r="AG81" s="908"/>
      <c r="AH81" s="978"/>
      <c r="AI81" s="978"/>
      <c r="AJ81" s="978"/>
      <c r="AK81" s="404">
        <f>COUNT(E81:AI81)</f>
        <v>12</v>
      </c>
      <c r="AL81" s="259"/>
    </row>
    <row r="82" ht="16.5" customHeight="1">
      <c r="A82" s="1010">
        <v>10.0</v>
      </c>
      <c r="B82" s="1364" t="s">
        <v>105</v>
      </c>
      <c r="C82" s="32"/>
      <c r="D82" s="863" t="s">
        <v>792</v>
      </c>
      <c r="E82" s="905">
        <v>9.0</v>
      </c>
      <c r="F82" s="905">
        <v>9.0</v>
      </c>
      <c r="G82" s="971"/>
      <c r="H82" s="971"/>
      <c r="I82" s="905">
        <v>9.0</v>
      </c>
      <c r="J82" s="905">
        <v>9.0</v>
      </c>
      <c r="K82" s="905">
        <v>9.0</v>
      </c>
      <c r="L82" s="905">
        <v>9.0</v>
      </c>
      <c r="M82" s="905">
        <v>9.0</v>
      </c>
      <c r="N82" s="971"/>
      <c r="O82" s="971"/>
      <c r="P82" s="905">
        <v>9.0</v>
      </c>
      <c r="Q82" s="905">
        <v>9.0</v>
      </c>
      <c r="R82" s="905">
        <v>9.0</v>
      </c>
      <c r="S82" s="905">
        <v>9.0</v>
      </c>
      <c r="T82" s="905"/>
      <c r="U82" s="971"/>
      <c r="V82" s="971">
        <v>9.0</v>
      </c>
      <c r="W82" s="900">
        <v>9.0</v>
      </c>
      <c r="X82" s="905">
        <v>9.0</v>
      </c>
      <c r="Y82" s="900">
        <v>9.0</v>
      </c>
      <c r="Z82" s="900">
        <v>9.0</v>
      </c>
      <c r="AA82" s="905"/>
      <c r="AB82" s="971"/>
      <c r="AC82" s="971">
        <v>9.0</v>
      </c>
      <c r="AD82" s="900">
        <v>9.0</v>
      </c>
      <c r="AE82" s="905">
        <v>9.0</v>
      </c>
      <c r="AF82" s="737"/>
      <c r="AG82" s="1050"/>
      <c r="AH82" s="925"/>
      <c r="AI82" s="925"/>
      <c r="AJ82" s="925"/>
      <c r="AK82" s="404">
        <f t="shared" ref="AK82:AK83" si="19">COUNT(E82:AJ82)</f>
        <v>19</v>
      </c>
      <c r="AL82" s="259"/>
    </row>
    <row r="83" ht="16.5" customHeight="1">
      <c r="A83" s="1010">
        <v>11.0</v>
      </c>
      <c r="B83" s="819" t="s">
        <v>858</v>
      </c>
      <c r="C83" s="71"/>
      <c r="D83" s="863" t="s">
        <v>792</v>
      </c>
      <c r="E83" s="905">
        <v>9.0</v>
      </c>
      <c r="F83" s="905"/>
      <c r="G83" s="971"/>
      <c r="H83" s="971">
        <v>9.0</v>
      </c>
      <c r="I83" s="900">
        <v>9.0</v>
      </c>
      <c r="J83" s="900">
        <v>9.0</v>
      </c>
      <c r="K83" s="905">
        <v>9.0</v>
      </c>
      <c r="L83" s="905">
        <v>9.0</v>
      </c>
      <c r="M83" s="900">
        <v>9.0</v>
      </c>
      <c r="N83" s="971">
        <v>9.0</v>
      </c>
      <c r="O83" s="971"/>
      <c r="P83" s="905"/>
      <c r="Q83" s="900">
        <v>9.0</v>
      </c>
      <c r="R83" s="900">
        <v>9.0</v>
      </c>
      <c r="S83" s="905">
        <v>9.0</v>
      </c>
      <c r="T83" s="900">
        <v>9.0</v>
      </c>
      <c r="U83" s="971">
        <v>9.0</v>
      </c>
      <c r="V83" s="971"/>
      <c r="W83" s="905"/>
      <c r="X83" s="900">
        <v>9.0</v>
      </c>
      <c r="Y83" s="905">
        <v>9.0</v>
      </c>
      <c r="Z83" s="905">
        <v>9.0</v>
      </c>
      <c r="AA83" s="900">
        <v>9.0</v>
      </c>
      <c r="AB83" s="971">
        <v>9.0</v>
      </c>
      <c r="AC83" s="971"/>
      <c r="AD83" s="905"/>
      <c r="AE83" s="900">
        <v>9.0</v>
      </c>
      <c r="AF83" s="900">
        <v>9.0</v>
      </c>
      <c r="AG83" s="905">
        <v>9.0</v>
      </c>
      <c r="AH83" s="900">
        <v>9.0</v>
      </c>
      <c r="AI83" s="971">
        <v>9.0</v>
      </c>
      <c r="AJ83" s="1033">
        <v>9.0</v>
      </c>
      <c r="AK83" s="404">
        <f t="shared" si="19"/>
        <v>24</v>
      </c>
      <c r="AL83" s="259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259"/>
      <c r="AK84" s="121"/>
      <c r="AL84" s="259"/>
    </row>
    <row r="85" ht="16.5" customHeight="1">
      <c r="A85" s="807">
        <v>12.0</v>
      </c>
      <c r="B85" s="939" t="s">
        <v>768</v>
      </c>
      <c r="C85" s="113" t="s">
        <v>65</v>
      </c>
      <c r="D85" s="863" t="s">
        <v>792</v>
      </c>
      <c r="E85" s="905">
        <v>9.0</v>
      </c>
      <c r="F85" s="905"/>
      <c r="G85" s="971"/>
      <c r="H85" s="971">
        <v>9.0</v>
      </c>
      <c r="I85" s="905">
        <v>9.0</v>
      </c>
      <c r="J85" s="905">
        <v>9.0</v>
      </c>
      <c r="K85" s="905">
        <v>9.0</v>
      </c>
      <c r="L85" s="905">
        <v>9.0</v>
      </c>
      <c r="M85" s="905"/>
      <c r="N85" s="971"/>
      <c r="O85" s="971">
        <v>9.0</v>
      </c>
      <c r="P85" s="905">
        <v>9.0</v>
      </c>
      <c r="Q85" s="905">
        <v>9.0</v>
      </c>
      <c r="R85" s="905">
        <v>9.0</v>
      </c>
      <c r="S85" s="905">
        <v>9.0</v>
      </c>
      <c r="T85" s="905"/>
      <c r="U85" s="971">
        <v>9.0</v>
      </c>
      <c r="V85" s="971">
        <v>9.0</v>
      </c>
      <c r="W85" s="905">
        <v>9.0</v>
      </c>
      <c r="X85" s="905">
        <v>9.0</v>
      </c>
      <c r="Y85" s="905"/>
      <c r="Z85" s="905">
        <v>9.0</v>
      </c>
      <c r="AA85" s="905"/>
      <c r="AB85" s="971"/>
      <c r="AC85" s="971">
        <v>9.0</v>
      </c>
      <c r="AD85" s="905">
        <v>9.0</v>
      </c>
      <c r="AE85" s="905">
        <v>9.0</v>
      </c>
      <c r="AF85" s="905">
        <v>9.0</v>
      </c>
      <c r="AG85" s="905">
        <v>9.0</v>
      </c>
      <c r="AH85" s="905"/>
      <c r="AI85" s="971"/>
      <c r="AJ85" s="971">
        <v>9.0</v>
      </c>
      <c r="AK85" s="404">
        <f>COUNT(E85:AJ85)</f>
        <v>22</v>
      </c>
      <c r="AL85" s="257"/>
    </row>
    <row r="86" ht="16.5" customHeight="1">
      <c r="A86" s="807">
        <v>13.0</v>
      </c>
      <c r="B86" s="300" t="s">
        <v>66</v>
      </c>
      <c r="C86" s="71"/>
      <c r="D86" s="863" t="s">
        <v>792</v>
      </c>
      <c r="E86" s="905">
        <v>9.0</v>
      </c>
      <c r="F86" s="905">
        <v>9.0</v>
      </c>
      <c r="G86" s="971">
        <v>9.0</v>
      </c>
      <c r="H86" s="971"/>
      <c r="I86" s="905"/>
      <c r="J86" s="905">
        <v>9.0</v>
      </c>
      <c r="K86" s="905">
        <v>9.0</v>
      </c>
      <c r="L86" s="905">
        <v>9.0</v>
      </c>
      <c r="M86" s="905">
        <v>9.0</v>
      </c>
      <c r="N86" s="971">
        <v>9.0</v>
      </c>
      <c r="O86" s="971"/>
      <c r="P86" s="905"/>
      <c r="Q86" s="905">
        <v>9.0</v>
      </c>
      <c r="R86" s="905">
        <v>9.0</v>
      </c>
      <c r="S86" s="905">
        <v>9.0</v>
      </c>
      <c r="T86" s="905">
        <v>9.0</v>
      </c>
      <c r="U86" s="1374"/>
      <c r="V86" s="971"/>
      <c r="W86" s="905"/>
      <c r="X86" s="905">
        <v>9.0</v>
      </c>
      <c r="Y86" s="905">
        <v>9.0</v>
      </c>
      <c r="Z86" s="905">
        <v>9.0</v>
      </c>
      <c r="AA86" s="905">
        <v>9.0</v>
      </c>
      <c r="AB86" s="971">
        <v>9.0</v>
      </c>
      <c r="AC86" s="971"/>
      <c r="AD86" s="905"/>
      <c r="AE86" s="905">
        <v>9.0</v>
      </c>
      <c r="AF86" s="905">
        <v>9.0</v>
      </c>
      <c r="AG86" s="905">
        <v>9.0</v>
      </c>
      <c r="AH86" s="905">
        <v>9.0</v>
      </c>
      <c r="AI86" s="971">
        <v>9.0</v>
      </c>
      <c r="AJ86" s="971"/>
      <c r="AK86" s="404">
        <f t="shared" ref="AK86:AK87" si="20">COUNT(E86:AI86)</f>
        <v>22</v>
      </c>
      <c r="AL86" s="257"/>
    </row>
    <row r="87" ht="16.5" customHeight="1">
      <c r="A87" s="807">
        <v>14.0</v>
      </c>
      <c r="B87" s="1481" t="s">
        <v>982</v>
      </c>
      <c r="C87" s="1482" t="s">
        <v>983</v>
      </c>
      <c r="D87" s="863" t="s">
        <v>792</v>
      </c>
      <c r="E87" s="905">
        <v>9.0</v>
      </c>
      <c r="F87" s="905">
        <v>9.0</v>
      </c>
      <c r="G87" s="971"/>
      <c r="H87" s="971"/>
      <c r="I87" s="905">
        <v>9.0</v>
      </c>
      <c r="J87" s="905">
        <v>9.0</v>
      </c>
      <c r="K87" s="905">
        <v>9.0</v>
      </c>
      <c r="L87" s="905">
        <v>9.0</v>
      </c>
      <c r="M87" s="905">
        <v>9.0</v>
      </c>
      <c r="N87" s="971"/>
      <c r="O87" s="971"/>
      <c r="P87" s="905">
        <v>9.0</v>
      </c>
      <c r="Q87" s="905">
        <v>9.0</v>
      </c>
      <c r="R87" s="905">
        <v>9.0</v>
      </c>
      <c r="S87" s="905">
        <v>9.0</v>
      </c>
      <c r="T87" s="905">
        <v>9.0</v>
      </c>
      <c r="U87" s="971"/>
      <c r="V87" s="971"/>
      <c r="W87" s="905">
        <v>9.0</v>
      </c>
      <c r="X87" s="905">
        <v>9.0</v>
      </c>
      <c r="Y87" s="905">
        <v>9.0</v>
      </c>
      <c r="Z87" s="905">
        <v>9.0</v>
      </c>
      <c r="AA87" s="905">
        <v>9.0</v>
      </c>
      <c r="AB87" s="971"/>
      <c r="AC87" s="971"/>
      <c r="AD87" s="905">
        <v>9.0</v>
      </c>
      <c r="AE87" s="905">
        <v>9.0</v>
      </c>
      <c r="AF87" s="905">
        <v>9.0</v>
      </c>
      <c r="AG87" s="905">
        <v>9.0</v>
      </c>
      <c r="AH87" s="905">
        <v>9.0</v>
      </c>
      <c r="AI87" s="971"/>
      <c r="AJ87" s="971"/>
      <c r="AK87" s="1484">
        <f t="shared" si="20"/>
        <v>22</v>
      </c>
      <c r="AL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878"/>
      <c r="AL88" s="257"/>
    </row>
    <row r="89" ht="16.5" customHeight="1">
      <c r="A89" s="807">
        <v>15.0</v>
      </c>
      <c r="B89" s="829" t="s">
        <v>880</v>
      </c>
      <c r="C89" s="1071" t="s">
        <v>1016</v>
      </c>
      <c r="D89" s="863" t="s">
        <v>792</v>
      </c>
      <c r="E89" s="905">
        <v>9.0</v>
      </c>
      <c r="F89" s="905">
        <v>9.0</v>
      </c>
      <c r="G89" s="971">
        <v>9.0</v>
      </c>
      <c r="H89" s="971"/>
      <c r="I89" s="905"/>
      <c r="J89" s="905">
        <v>9.0</v>
      </c>
      <c r="K89" s="905">
        <v>9.0</v>
      </c>
      <c r="L89" s="905">
        <v>9.0</v>
      </c>
      <c r="M89" s="905">
        <v>9.0</v>
      </c>
      <c r="N89" s="971">
        <v>9.0</v>
      </c>
      <c r="O89" s="971"/>
      <c r="P89" s="905"/>
      <c r="Q89" s="978"/>
      <c r="R89" s="978"/>
      <c r="S89" s="978"/>
      <c r="T89" s="978"/>
      <c r="U89" s="978"/>
      <c r="V89" s="978"/>
      <c r="W89" s="978"/>
      <c r="X89" s="978"/>
      <c r="Y89" s="978"/>
      <c r="Z89" s="978"/>
      <c r="AA89" s="978"/>
      <c r="AB89" s="978"/>
      <c r="AC89" s="978"/>
      <c r="AD89" s="978"/>
      <c r="AE89" s="905">
        <v>9.0</v>
      </c>
      <c r="AF89" s="905">
        <v>9.0</v>
      </c>
      <c r="AG89" s="905">
        <v>9.0</v>
      </c>
      <c r="AH89" s="905">
        <v>9.0</v>
      </c>
      <c r="AI89" s="971">
        <v>9.0</v>
      </c>
      <c r="AJ89" s="971"/>
      <c r="AK89" s="404">
        <f t="shared" ref="AK89:AK91" si="21">COUNT(E89:AI89)</f>
        <v>13</v>
      </c>
      <c r="AL89" s="257"/>
    </row>
    <row r="90" ht="16.5" customHeight="1">
      <c r="A90" s="807">
        <v>16.0</v>
      </c>
      <c r="B90" s="829" t="s">
        <v>1011</v>
      </c>
      <c r="C90" s="32"/>
      <c r="D90" s="863" t="s">
        <v>792</v>
      </c>
      <c r="E90" s="905">
        <v>9.0</v>
      </c>
      <c r="F90" s="905"/>
      <c r="G90" s="971"/>
      <c r="H90" s="971">
        <v>9.0</v>
      </c>
      <c r="I90" s="905">
        <v>9.0</v>
      </c>
      <c r="J90" s="905">
        <v>9.0</v>
      </c>
      <c r="K90" s="905">
        <v>9.0</v>
      </c>
      <c r="L90" s="905">
        <v>9.0</v>
      </c>
      <c r="M90" s="905"/>
      <c r="N90" s="971"/>
      <c r="O90" s="971">
        <v>9.0</v>
      </c>
      <c r="P90" s="905">
        <v>9.0</v>
      </c>
      <c r="Q90" s="905">
        <v>9.0</v>
      </c>
      <c r="R90" s="905">
        <v>9.0</v>
      </c>
      <c r="S90" s="905">
        <v>9.0</v>
      </c>
      <c r="T90" s="1033">
        <v>9.0</v>
      </c>
      <c r="U90" s="971"/>
      <c r="V90" s="971">
        <v>9.0</v>
      </c>
      <c r="W90" s="905">
        <v>9.0</v>
      </c>
      <c r="X90" s="905">
        <v>9.0</v>
      </c>
      <c r="Y90" s="905">
        <v>9.0</v>
      </c>
      <c r="Z90" s="905">
        <v>9.0</v>
      </c>
      <c r="AA90" s="1033">
        <v>9.0</v>
      </c>
      <c r="AB90" s="1033">
        <v>9.0</v>
      </c>
      <c r="AC90" s="971">
        <v>9.0</v>
      </c>
      <c r="AD90" s="905">
        <v>9.0</v>
      </c>
      <c r="AE90" s="905">
        <v>9.0</v>
      </c>
      <c r="AF90" s="905">
        <v>9.0</v>
      </c>
      <c r="AG90" s="905">
        <v>9.0</v>
      </c>
      <c r="AH90" s="905"/>
      <c r="AI90" s="971"/>
      <c r="AJ90" s="971"/>
      <c r="AK90" s="404">
        <f t="shared" si="21"/>
        <v>24</v>
      </c>
      <c r="AL90" s="257"/>
    </row>
    <row r="91" ht="16.5" customHeight="1">
      <c r="A91" s="807">
        <v>17.0</v>
      </c>
      <c r="B91" s="829" t="s">
        <v>732</v>
      </c>
      <c r="C91" s="71"/>
      <c r="D91" s="1070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  <c r="AH91" s="978"/>
      <c r="AI91" s="978"/>
      <c r="AJ91" s="978"/>
      <c r="AK91" s="404">
        <f t="shared" si="21"/>
        <v>0</v>
      </c>
      <c r="AL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237"/>
      <c r="AL92" s="237"/>
    </row>
    <row r="93" ht="16.5" customHeight="1">
      <c r="A93" s="1010">
        <v>17.0</v>
      </c>
      <c r="B93" s="1291" t="s">
        <v>112</v>
      </c>
      <c r="C93" s="1462" t="s">
        <v>806</v>
      </c>
      <c r="D93" s="863" t="s">
        <v>792</v>
      </c>
      <c r="E93" s="905">
        <v>9.0</v>
      </c>
      <c r="F93" s="905">
        <v>9.0</v>
      </c>
      <c r="G93" s="971"/>
      <c r="H93" s="971"/>
      <c r="I93" s="905">
        <v>9.0</v>
      </c>
      <c r="J93" s="905">
        <v>9.0</v>
      </c>
      <c r="K93" s="905">
        <v>9.0</v>
      </c>
      <c r="L93" s="905">
        <v>9.0</v>
      </c>
      <c r="M93" s="905">
        <v>9.0</v>
      </c>
      <c r="N93" s="971">
        <v>9.0</v>
      </c>
      <c r="O93" s="971"/>
      <c r="P93" s="905"/>
      <c r="Q93" s="905">
        <v>9.0</v>
      </c>
      <c r="R93" s="905">
        <v>9.0</v>
      </c>
      <c r="S93" s="905">
        <v>9.0</v>
      </c>
      <c r="T93" s="905">
        <v>9.0</v>
      </c>
      <c r="U93" s="971">
        <v>9.0</v>
      </c>
      <c r="V93" s="971"/>
      <c r="W93" s="905"/>
      <c r="X93" s="905">
        <v>9.0</v>
      </c>
      <c r="Y93" s="905">
        <v>9.0</v>
      </c>
      <c r="Z93" s="905">
        <v>9.0</v>
      </c>
      <c r="AA93" s="905">
        <v>9.0</v>
      </c>
      <c r="AB93" s="971">
        <v>9.0</v>
      </c>
      <c r="AC93" s="971"/>
      <c r="AD93" s="905"/>
      <c r="AE93" s="905">
        <v>9.0</v>
      </c>
      <c r="AF93" s="905">
        <v>9.0</v>
      </c>
      <c r="AG93" s="905">
        <v>9.0</v>
      </c>
      <c r="AH93" s="905">
        <v>9.0</v>
      </c>
      <c r="AI93" s="971">
        <v>9.0</v>
      </c>
      <c r="AJ93" s="971"/>
      <c r="AK93" s="404">
        <f t="shared" ref="AK93:AK94" si="22">COUNT(E93:AI93)</f>
        <v>23</v>
      </c>
      <c r="AL93" s="237"/>
    </row>
    <row r="94" ht="16.5" customHeight="1">
      <c r="A94" s="1010">
        <v>18.0</v>
      </c>
      <c r="B94" s="1463" t="s">
        <v>1026</v>
      </c>
      <c r="C94" s="71"/>
      <c r="D94" s="1070"/>
      <c r="E94" s="905"/>
      <c r="F94" s="905"/>
      <c r="G94" s="971"/>
      <c r="H94" s="971"/>
      <c r="I94" s="905">
        <v>9.0</v>
      </c>
      <c r="J94" s="905">
        <v>9.0</v>
      </c>
      <c r="K94" s="905">
        <v>9.0</v>
      </c>
      <c r="L94" s="905">
        <v>9.0</v>
      </c>
      <c r="M94" s="905"/>
      <c r="N94" s="971"/>
      <c r="O94" s="971">
        <v>9.0</v>
      </c>
      <c r="P94" s="905">
        <v>9.0</v>
      </c>
      <c r="Q94" s="905">
        <v>9.0</v>
      </c>
      <c r="R94" s="905">
        <v>9.0</v>
      </c>
      <c r="S94" s="905">
        <v>9.0</v>
      </c>
      <c r="T94" s="905"/>
      <c r="U94" s="971"/>
      <c r="V94" s="971">
        <v>9.0</v>
      </c>
      <c r="W94" s="905">
        <v>9.0</v>
      </c>
      <c r="X94" s="905">
        <v>9.0</v>
      </c>
      <c r="Y94" s="905">
        <v>9.0</v>
      </c>
      <c r="Z94" s="905">
        <v>9.0</v>
      </c>
      <c r="AA94" s="905"/>
      <c r="AB94" s="971"/>
      <c r="AC94" s="971">
        <v>9.0</v>
      </c>
      <c r="AD94" s="905">
        <v>9.0</v>
      </c>
      <c r="AE94" s="905">
        <v>9.0</v>
      </c>
      <c r="AF94" s="905">
        <v>9.0</v>
      </c>
      <c r="AG94" s="905">
        <v>9.0</v>
      </c>
      <c r="AH94" s="905"/>
      <c r="AI94" s="971"/>
      <c r="AJ94" s="971"/>
      <c r="AK94" s="404">
        <f t="shared" si="22"/>
        <v>19</v>
      </c>
      <c r="AL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237"/>
      <c r="AL95" s="237"/>
    </row>
    <row r="96" ht="16.5" customHeight="1">
      <c r="A96" s="1010">
        <v>19.0</v>
      </c>
      <c r="B96" s="1366" t="s">
        <v>798</v>
      </c>
      <c r="C96" s="1261"/>
      <c r="D96" s="863" t="s">
        <v>792</v>
      </c>
      <c r="E96" s="905">
        <v>9.0</v>
      </c>
      <c r="F96" s="905">
        <v>9.0</v>
      </c>
      <c r="G96" s="971"/>
      <c r="H96" s="971"/>
      <c r="I96" s="905">
        <v>9.0</v>
      </c>
      <c r="J96" s="905">
        <v>9.0</v>
      </c>
      <c r="K96" s="905">
        <v>9.0</v>
      </c>
      <c r="L96" s="905">
        <v>9.0</v>
      </c>
      <c r="M96" s="905">
        <v>9.0</v>
      </c>
      <c r="N96" s="971"/>
      <c r="O96" s="971"/>
      <c r="P96" s="905"/>
      <c r="Q96" s="905"/>
      <c r="R96" s="905"/>
      <c r="S96" s="905"/>
      <c r="T96" s="905"/>
      <c r="U96" s="971"/>
      <c r="V96" s="971"/>
      <c r="W96" s="905"/>
      <c r="X96" s="905"/>
      <c r="Y96" s="905"/>
      <c r="Z96" s="905"/>
      <c r="AA96" s="905"/>
      <c r="AB96" s="971"/>
      <c r="AC96" s="971"/>
      <c r="AD96" s="905"/>
      <c r="AE96" s="905"/>
      <c r="AF96" s="905"/>
      <c r="AG96" s="905"/>
      <c r="AH96" s="905"/>
      <c r="AI96" s="971"/>
      <c r="AJ96" s="971"/>
      <c r="AK96" s="404">
        <f t="shared" ref="AK96:AK111" si="23">COUNT(E96:AI96)</f>
        <v>7</v>
      </c>
      <c r="AL96" s="237"/>
    </row>
    <row r="97" ht="16.5" customHeight="1">
      <c r="A97" s="1010">
        <v>20.0</v>
      </c>
      <c r="B97" s="1366" t="s">
        <v>799</v>
      </c>
      <c r="C97" s="1010" t="s">
        <v>820</v>
      </c>
      <c r="D97" s="863" t="s">
        <v>792</v>
      </c>
      <c r="E97" s="905">
        <v>9.0</v>
      </c>
      <c r="F97" s="905">
        <v>9.0</v>
      </c>
      <c r="G97" s="971"/>
      <c r="H97" s="971"/>
      <c r="I97" s="905">
        <v>9.0</v>
      </c>
      <c r="J97" s="905">
        <v>9.0</v>
      </c>
      <c r="K97" s="905">
        <v>9.0</v>
      </c>
      <c r="L97" s="905">
        <v>9.0</v>
      </c>
      <c r="M97" s="905">
        <v>9.0</v>
      </c>
      <c r="N97" s="971"/>
      <c r="O97" s="971"/>
      <c r="P97" s="905">
        <v>9.0</v>
      </c>
      <c r="Q97" s="905">
        <v>9.0</v>
      </c>
      <c r="R97" s="905">
        <v>9.0</v>
      </c>
      <c r="S97" s="905">
        <v>9.0</v>
      </c>
      <c r="T97" s="905">
        <v>9.0</v>
      </c>
      <c r="U97" s="971"/>
      <c r="V97" s="971"/>
      <c r="W97" s="905">
        <v>9.0</v>
      </c>
      <c r="X97" s="905">
        <v>9.0</v>
      </c>
      <c r="Y97" s="905">
        <v>9.0</v>
      </c>
      <c r="Z97" s="905">
        <v>9.0</v>
      </c>
      <c r="AA97" s="905">
        <v>9.0</v>
      </c>
      <c r="AB97" s="971"/>
      <c r="AC97" s="971"/>
      <c r="AD97" s="905">
        <v>9.0</v>
      </c>
      <c r="AE97" s="905">
        <v>9.0</v>
      </c>
      <c r="AF97" s="905">
        <v>9.0</v>
      </c>
      <c r="AG97" s="905">
        <v>9.0</v>
      </c>
      <c r="AH97" s="905">
        <v>9.0</v>
      </c>
      <c r="AI97" s="971"/>
      <c r="AJ97" s="971"/>
      <c r="AK97" s="404">
        <f t="shared" si="23"/>
        <v>22</v>
      </c>
      <c r="AL97" s="237"/>
    </row>
    <row r="98" ht="16.5" customHeight="1">
      <c r="A98" s="1010">
        <v>21.0</v>
      </c>
      <c r="B98" s="1366" t="s">
        <v>800</v>
      </c>
      <c r="C98" s="1261" t="s">
        <v>91</v>
      </c>
      <c r="D98" s="863" t="s">
        <v>792</v>
      </c>
      <c r="E98" s="905">
        <v>9.0</v>
      </c>
      <c r="F98" s="905">
        <v>9.0</v>
      </c>
      <c r="G98" s="971"/>
      <c r="H98" s="971"/>
      <c r="I98" s="905">
        <v>9.0</v>
      </c>
      <c r="J98" s="905">
        <v>9.0</v>
      </c>
      <c r="K98" s="905">
        <v>9.0</v>
      </c>
      <c r="L98" s="905">
        <v>9.0</v>
      </c>
      <c r="M98" s="905">
        <v>9.0</v>
      </c>
      <c r="N98" s="971"/>
      <c r="O98" s="971"/>
      <c r="P98" s="905">
        <v>9.0</v>
      </c>
      <c r="Q98" s="905">
        <v>9.0</v>
      </c>
      <c r="R98" s="905">
        <v>9.0</v>
      </c>
      <c r="S98" s="905">
        <v>9.0</v>
      </c>
      <c r="T98" s="905">
        <v>9.0</v>
      </c>
      <c r="U98" s="971"/>
      <c r="V98" s="971"/>
      <c r="W98" s="905">
        <v>9.0</v>
      </c>
      <c r="X98" s="905">
        <v>9.0</v>
      </c>
      <c r="Y98" s="905">
        <v>9.0</v>
      </c>
      <c r="Z98" s="905">
        <v>9.0</v>
      </c>
      <c r="AA98" s="905">
        <v>9.0</v>
      </c>
      <c r="AB98" s="971"/>
      <c r="AC98" s="971"/>
      <c r="AD98" s="905">
        <v>9.0</v>
      </c>
      <c r="AE98" s="905">
        <v>9.0</v>
      </c>
      <c r="AF98" s="905">
        <v>9.0</v>
      </c>
      <c r="AG98" s="905">
        <v>9.0</v>
      </c>
      <c r="AH98" s="905">
        <v>9.0</v>
      </c>
      <c r="AI98" s="971"/>
      <c r="AJ98" s="971"/>
      <c r="AK98" s="404">
        <f t="shared" si="23"/>
        <v>22</v>
      </c>
      <c r="AL98" s="237"/>
    </row>
    <row r="99" ht="16.5" customHeight="1">
      <c r="A99" s="1010">
        <v>22.0</v>
      </c>
      <c r="B99" s="1366" t="s">
        <v>821</v>
      </c>
      <c r="C99" s="1261" t="s">
        <v>296</v>
      </c>
      <c r="D99" s="863" t="s">
        <v>792</v>
      </c>
      <c r="E99" s="905">
        <v>9.0</v>
      </c>
      <c r="F99" s="905">
        <v>9.0</v>
      </c>
      <c r="G99" s="971"/>
      <c r="H99" s="971"/>
      <c r="I99" s="978"/>
      <c r="J99" s="978"/>
      <c r="K99" s="978"/>
      <c r="L99" s="978"/>
      <c r="M99" s="978"/>
      <c r="N99" s="978"/>
      <c r="O99" s="978"/>
      <c r="P99" s="978"/>
      <c r="Q99" s="978"/>
      <c r="R99" s="978"/>
      <c r="S99" s="978"/>
      <c r="T99" s="978"/>
      <c r="U99" s="978"/>
      <c r="V99" s="978"/>
      <c r="W99" s="905">
        <v>9.0</v>
      </c>
      <c r="X99" s="905">
        <v>9.0</v>
      </c>
      <c r="Y99" s="905">
        <v>9.0</v>
      </c>
      <c r="Z99" s="905">
        <v>9.0</v>
      </c>
      <c r="AA99" s="905">
        <v>9.0</v>
      </c>
      <c r="AB99" s="971"/>
      <c r="AC99" s="971"/>
      <c r="AD99" s="905">
        <v>9.0</v>
      </c>
      <c r="AE99" s="905">
        <v>9.0</v>
      </c>
      <c r="AF99" s="905">
        <v>9.0</v>
      </c>
      <c r="AG99" s="905">
        <v>9.0</v>
      </c>
      <c r="AH99" s="905">
        <v>9.0</v>
      </c>
      <c r="AI99" s="971"/>
      <c r="AJ99" s="971"/>
      <c r="AK99" s="404">
        <f t="shared" si="23"/>
        <v>12</v>
      </c>
      <c r="AL99" s="237"/>
    </row>
    <row r="100" ht="16.5" customHeight="1">
      <c r="A100" s="1010">
        <v>23.0</v>
      </c>
      <c r="B100" s="1366" t="s">
        <v>801</v>
      </c>
      <c r="C100" s="1010" t="s">
        <v>867</v>
      </c>
      <c r="D100" s="863" t="s">
        <v>792</v>
      </c>
      <c r="E100" s="905">
        <v>9.0</v>
      </c>
      <c r="F100" s="905">
        <v>9.0</v>
      </c>
      <c r="G100" s="971"/>
      <c r="H100" s="971"/>
      <c r="I100" s="905">
        <v>9.0</v>
      </c>
      <c r="J100" s="905">
        <v>9.0</v>
      </c>
      <c r="K100" s="905">
        <v>9.0</v>
      </c>
      <c r="L100" s="905">
        <v>9.0</v>
      </c>
      <c r="M100" s="905">
        <v>9.0</v>
      </c>
      <c r="N100" s="971"/>
      <c r="O100" s="971"/>
      <c r="P100" s="905">
        <v>9.0</v>
      </c>
      <c r="Q100" s="905">
        <v>9.0</v>
      </c>
      <c r="R100" s="905">
        <v>9.0</v>
      </c>
      <c r="S100" s="905">
        <v>9.0</v>
      </c>
      <c r="T100" s="905">
        <v>9.0</v>
      </c>
      <c r="U100" s="971"/>
      <c r="V100" s="971"/>
      <c r="W100" s="905">
        <v>9.0</v>
      </c>
      <c r="X100" s="905">
        <v>9.0</v>
      </c>
      <c r="Y100" s="905">
        <v>9.0</v>
      </c>
      <c r="Z100" s="905">
        <v>9.0</v>
      </c>
      <c r="AA100" s="905">
        <v>9.0</v>
      </c>
      <c r="AB100" s="971"/>
      <c r="AC100" s="971"/>
      <c r="AD100" s="905">
        <v>9.0</v>
      </c>
      <c r="AE100" s="905">
        <v>9.0</v>
      </c>
      <c r="AF100" s="905">
        <v>9.0</v>
      </c>
      <c r="AG100" s="905">
        <v>9.0</v>
      </c>
      <c r="AH100" s="905">
        <v>9.0</v>
      </c>
      <c r="AI100" s="971"/>
      <c r="AJ100" s="971"/>
      <c r="AK100" s="404">
        <f t="shared" si="23"/>
        <v>22</v>
      </c>
      <c r="AL100" s="237"/>
    </row>
    <row r="101" ht="16.5" customHeight="1">
      <c r="A101" s="1010">
        <v>24.0</v>
      </c>
      <c r="B101" s="1366" t="s">
        <v>802</v>
      </c>
      <c r="C101" s="1010" t="s">
        <v>757</v>
      </c>
      <c r="D101" s="863" t="s">
        <v>792</v>
      </c>
      <c r="E101" s="905">
        <v>9.0</v>
      </c>
      <c r="F101" s="905">
        <v>9.0</v>
      </c>
      <c r="G101" s="971"/>
      <c r="H101" s="971"/>
      <c r="I101" s="905">
        <v>9.0</v>
      </c>
      <c r="J101" s="905">
        <v>9.0</v>
      </c>
      <c r="K101" s="905">
        <v>9.0</v>
      </c>
      <c r="L101" s="905">
        <v>9.0</v>
      </c>
      <c r="M101" s="905">
        <v>9.0</v>
      </c>
      <c r="N101" s="971"/>
      <c r="O101" s="971"/>
      <c r="P101" s="905">
        <v>9.0</v>
      </c>
      <c r="Q101" s="905">
        <v>9.0</v>
      </c>
      <c r="R101" s="905">
        <v>9.0</v>
      </c>
      <c r="S101" s="905">
        <v>9.0</v>
      </c>
      <c r="T101" s="905">
        <v>9.0</v>
      </c>
      <c r="U101" s="971"/>
      <c r="V101" s="971"/>
      <c r="W101" s="905">
        <v>9.0</v>
      </c>
      <c r="X101" s="905">
        <v>9.0</v>
      </c>
      <c r="Y101" s="905">
        <v>9.0</v>
      </c>
      <c r="Z101" s="905">
        <v>9.0</v>
      </c>
      <c r="AA101" s="1045"/>
      <c r="AB101" s="971"/>
      <c r="AC101" s="971"/>
      <c r="AD101" s="905">
        <v>9.0</v>
      </c>
      <c r="AE101" s="905">
        <v>9.0</v>
      </c>
      <c r="AF101" s="905">
        <v>9.0</v>
      </c>
      <c r="AG101" s="905">
        <v>9.0</v>
      </c>
      <c r="AH101" s="905">
        <v>9.0</v>
      </c>
      <c r="AI101" s="971"/>
      <c r="AJ101" s="971"/>
      <c r="AK101" s="404">
        <f t="shared" si="23"/>
        <v>21</v>
      </c>
      <c r="AL101" s="237"/>
    </row>
    <row r="102" ht="16.5" customHeight="1">
      <c r="A102" s="1010">
        <v>25.0</v>
      </c>
      <c r="B102" s="1366" t="s">
        <v>803</v>
      </c>
      <c r="C102" s="1264" t="s">
        <v>769</v>
      </c>
      <c r="D102" s="863" t="s">
        <v>792</v>
      </c>
      <c r="E102" s="905">
        <v>9.0</v>
      </c>
      <c r="F102" s="905">
        <v>9.0</v>
      </c>
      <c r="G102" s="971"/>
      <c r="H102" s="971"/>
      <c r="I102" s="905">
        <v>9.0</v>
      </c>
      <c r="J102" s="905">
        <v>9.0</v>
      </c>
      <c r="K102" s="905">
        <v>9.0</v>
      </c>
      <c r="L102" s="905">
        <v>9.0</v>
      </c>
      <c r="M102" s="905">
        <v>9.0</v>
      </c>
      <c r="N102" s="971"/>
      <c r="O102" s="971"/>
      <c r="P102" s="905">
        <v>9.0</v>
      </c>
      <c r="Q102" s="905">
        <v>9.0</v>
      </c>
      <c r="R102" s="905">
        <v>9.0</v>
      </c>
      <c r="S102" s="905">
        <v>9.0</v>
      </c>
      <c r="T102" s="905">
        <v>9.0</v>
      </c>
      <c r="U102" s="971"/>
      <c r="V102" s="971"/>
      <c r="W102" s="905">
        <v>9.0</v>
      </c>
      <c r="X102" s="905">
        <v>9.0</v>
      </c>
      <c r="Y102" s="905">
        <v>9.0</v>
      </c>
      <c r="Z102" s="905">
        <v>9.0</v>
      </c>
      <c r="AA102" s="905">
        <v>9.0</v>
      </c>
      <c r="AB102" s="971"/>
      <c r="AC102" s="971"/>
      <c r="AD102" s="905">
        <v>9.0</v>
      </c>
      <c r="AE102" s="905">
        <v>9.0</v>
      </c>
      <c r="AF102" s="905">
        <v>9.0</v>
      </c>
      <c r="AG102" s="905">
        <v>9.0</v>
      </c>
      <c r="AH102" s="905">
        <v>9.0</v>
      </c>
      <c r="AI102" s="971"/>
      <c r="AJ102" s="971"/>
      <c r="AK102" s="404">
        <f t="shared" si="23"/>
        <v>22</v>
      </c>
      <c r="AL102" s="237"/>
    </row>
    <row r="103" ht="16.5" customHeight="1">
      <c r="A103" s="1010">
        <v>26.0</v>
      </c>
      <c r="B103" s="1366" t="s">
        <v>805</v>
      </c>
      <c r="C103" s="1010" t="s">
        <v>930</v>
      </c>
      <c r="D103" s="863" t="s">
        <v>792</v>
      </c>
      <c r="E103" s="905">
        <v>9.0</v>
      </c>
      <c r="F103" s="905">
        <v>9.0</v>
      </c>
      <c r="G103" s="971"/>
      <c r="H103" s="971"/>
      <c r="I103" s="905">
        <v>9.0</v>
      </c>
      <c r="J103" s="905">
        <v>9.0</v>
      </c>
      <c r="K103" s="905">
        <v>9.0</v>
      </c>
      <c r="L103" s="905">
        <v>9.0</v>
      </c>
      <c r="M103" s="905">
        <v>9.0</v>
      </c>
      <c r="N103" s="971"/>
      <c r="O103" s="971"/>
      <c r="P103" s="905">
        <v>9.0</v>
      </c>
      <c r="Q103" s="905">
        <v>9.0</v>
      </c>
      <c r="R103" s="905">
        <v>9.0</v>
      </c>
      <c r="S103" s="905">
        <v>9.0</v>
      </c>
      <c r="T103" s="905">
        <v>9.0</v>
      </c>
      <c r="U103" s="971"/>
      <c r="V103" s="971"/>
      <c r="W103" s="905">
        <v>9.0</v>
      </c>
      <c r="X103" s="905">
        <v>9.0</v>
      </c>
      <c r="Y103" s="905">
        <v>9.0</v>
      </c>
      <c r="Z103" s="905">
        <v>9.0</v>
      </c>
      <c r="AA103" s="905">
        <v>9.0</v>
      </c>
      <c r="AB103" s="971"/>
      <c r="AC103" s="971"/>
      <c r="AD103" s="905">
        <v>9.0</v>
      </c>
      <c r="AE103" s="905">
        <v>9.0</v>
      </c>
      <c r="AF103" s="905">
        <v>9.0</v>
      </c>
      <c r="AG103" s="905">
        <v>9.0</v>
      </c>
      <c r="AH103" s="905">
        <v>9.0</v>
      </c>
      <c r="AI103" s="971"/>
      <c r="AJ103" s="971"/>
      <c r="AK103" s="404">
        <f t="shared" si="23"/>
        <v>22</v>
      </c>
      <c r="AL103" s="237"/>
    </row>
    <row r="104" ht="16.5" customHeight="1">
      <c r="A104" s="1010">
        <v>27.0</v>
      </c>
      <c r="B104" s="1366" t="s">
        <v>807</v>
      </c>
      <c r="C104" s="1261" t="s">
        <v>297</v>
      </c>
      <c r="D104" s="863" t="s">
        <v>792</v>
      </c>
      <c r="E104" s="905">
        <v>9.0</v>
      </c>
      <c r="F104" s="905">
        <v>9.0</v>
      </c>
      <c r="G104" s="971"/>
      <c r="H104" s="971"/>
      <c r="I104" s="905">
        <v>9.0</v>
      </c>
      <c r="J104" s="905">
        <v>9.0</v>
      </c>
      <c r="K104" s="905">
        <v>9.0</v>
      </c>
      <c r="L104" s="905">
        <v>9.0</v>
      </c>
      <c r="M104" s="905">
        <v>9.0</v>
      </c>
      <c r="N104" s="971"/>
      <c r="O104" s="971"/>
      <c r="P104" s="905">
        <v>9.0</v>
      </c>
      <c r="Q104" s="905">
        <v>9.0</v>
      </c>
      <c r="R104" s="905">
        <v>9.0</v>
      </c>
      <c r="S104" s="905">
        <v>9.0</v>
      </c>
      <c r="T104" s="905">
        <v>9.0</v>
      </c>
      <c r="U104" s="971"/>
      <c r="V104" s="971"/>
      <c r="W104" s="905">
        <v>9.0</v>
      </c>
      <c r="X104" s="905">
        <v>9.0</v>
      </c>
      <c r="Y104" s="905">
        <v>9.0</v>
      </c>
      <c r="Z104" s="905">
        <v>9.0</v>
      </c>
      <c r="AA104" s="905">
        <v>9.0</v>
      </c>
      <c r="AB104" s="971"/>
      <c r="AC104" s="971"/>
      <c r="AD104" s="905">
        <v>9.0</v>
      </c>
      <c r="AE104" s="905">
        <v>9.0</v>
      </c>
      <c r="AF104" s="905">
        <v>9.0</v>
      </c>
      <c r="AG104" s="905">
        <v>9.0</v>
      </c>
      <c r="AH104" s="905">
        <v>9.0</v>
      </c>
      <c r="AI104" s="971"/>
      <c r="AJ104" s="971"/>
      <c r="AK104" s="404">
        <f t="shared" si="23"/>
        <v>22</v>
      </c>
      <c r="AL104" s="237"/>
    </row>
    <row r="105" ht="16.5" customHeight="1">
      <c r="A105" s="1010">
        <v>28.0</v>
      </c>
      <c r="B105" s="1366" t="s">
        <v>907</v>
      </c>
      <c r="C105" s="861" t="s">
        <v>941</v>
      </c>
      <c r="D105" s="863" t="s">
        <v>792</v>
      </c>
      <c r="E105" s="905">
        <v>9.0</v>
      </c>
      <c r="F105" s="905">
        <v>9.0</v>
      </c>
      <c r="G105" s="971"/>
      <c r="H105" s="971"/>
      <c r="I105" s="905">
        <v>9.0</v>
      </c>
      <c r="J105" s="905">
        <v>9.0</v>
      </c>
      <c r="K105" s="905">
        <v>9.0</v>
      </c>
      <c r="L105" s="905">
        <v>9.0</v>
      </c>
      <c r="M105" s="905">
        <v>9.0</v>
      </c>
      <c r="N105" s="971"/>
      <c r="O105" s="971"/>
      <c r="P105" s="905">
        <v>9.0</v>
      </c>
      <c r="Q105" s="905">
        <v>9.0</v>
      </c>
      <c r="R105" s="905">
        <v>9.0</v>
      </c>
      <c r="S105" s="905">
        <v>9.0</v>
      </c>
      <c r="T105" s="905">
        <v>9.0</v>
      </c>
      <c r="U105" s="971"/>
      <c r="V105" s="971"/>
      <c r="W105" s="905">
        <v>9.0</v>
      </c>
      <c r="X105" s="905">
        <v>9.0</v>
      </c>
      <c r="Y105" s="905">
        <v>9.0</v>
      </c>
      <c r="Z105" s="905">
        <v>9.0</v>
      </c>
      <c r="AA105" s="905">
        <v>9.0</v>
      </c>
      <c r="AB105" s="971"/>
      <c r="AC105" s="971"/>
      <c r="AD105" s="905">
        <v>9.0</v>
      </c>
      <c r="AE105" s="905">
        <v>9.0</v>
      </c>
      <c r="AF105" s="905">
        <v>9.0</v>
      </c>
      <c r="AG105" s="925"/>
      <c r="AH105" s="925"/>
      <c r="AI105" s="925"/>
      <c r="AJ105" s="925"/>
      <c r="AK105" s="404">
        <f t="shared" si="23"/>
        <v>20</v>
      </c>
      <c r="AL105" s="237"/>
    </row>
    <row r="106" ht="16.5" customHeight="1">
      <c r="A106" s="1010">
        <v>29.0</v>
      </c>
      <c r="B106" s="1366" t="s">
        <v>808</v>
      </c>
      <c r="C106" s="1265" t="s">
        <v>119</v>
      </c>
      <c r="D106" s="863" t="s">
        <v>792</v>
      </c>
      <c r="E106" s="905">
        <v>9.0</v>
      </c>
      <c r="F106" s="905">
        <v>9.0</v>
      </c>
      <c r="G106" s="971"/>
      <c r="H106" s="971"/>
      <c r="I106" s="905">
        <v>9.0</v>
      </c>
      <c r="J106" s="905">
        <v>9.0</v>
      </c>
      <c r="K106" s="905">
        <v>9.0</v>
      </c>
      <c r="L106" s="905">
        <v>9.0</v>
      </c>
      <c r="M106" s="905">
        <v>9.0</v>
      </c>
      <c r="N106" s="971"/>
      <c r="O106" s="971"/>
      <c r="P106" s="905">
        <v>9.0</v>
      </c>
      <c r="Q106" s="905">
        <v>9.0</v>
      </c>
      <c r="R106" s="905">
        <v>9.0</v>
      </c>
      <c r="S106" s="905">
        <v>9.0</v>
      </c>
      <c r="T106" s="905">
        <v>9.0</v>
      </c>
      <c r="U106" s="971"/>
      <c r="V106" s="971"/>
      <c r="W106" s="905">
        <v>9.0</v>
      </c>
      <c r="X106" s="905">
        <v>9.0</v>
      </c>
      <c r="Y106" s="905">
        <v>9.0</v>
      </c>
      <c r="Z106" s="905">
        <v>9.0</v>
      </c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404">
        <f t="shared" si="23"/>
        <v>16</v>
      </c>
      <c r="AL106" s="237"/>
    </row>
    <row r="107" ht="16.5" customHeight="1">
      <c r="A107" s="1010">
        <v>30.0</v>
      </c>
      <c r="B107" s="1366" t="s">
        <v>809</v>
      </c>
      <c r="C107" s="1010" t="s">
        <v>1017</v>
      </c>
      <c r="D107" s="863" t="s">
        <v>792</v>
      </c>
      <c r="E107" s="905">
        <v>9.0</v>
      </c>
      <c r="F107" s="905">
        <v>9.0</v>
      </c>
      <c r="G107" s="971"/>
      <c r="H107" s="971"/>
      <c r="I107" s="905">
        <v>9.0</v>
      </c>
      <c r="J107" s="905">
        <v>9.0</v>
      </c>
      <c r="K107" s="905">
        <v>9.0</v>
      </c>
      <c r="L107" s="905">
        <v>9.0</v>
      </c>
      <c r="M107" s="905">
        <v>9.0</v>
      </c>
      <c r="N107" s="971"/>
      <c r="O107" s="971"/>
      <c r="P107" s="905">
        <v>9.0</v>
      </c>
      <c r="Q107" s="905">
        <v>9.0</v>
      </c>
      <c r="R107" s="905">
        <v>9.0</v>
      </c>
      <c r="S107" s="905">
        <v>9.0</v>
      </c>
      <c r="T107" s="905">
        <v>9.0</v>
      </c>
      <c r="U107" s="971"/>
      <c r="V107" s="971"/>
      <c r="W107" s="905">
        <v>9.0</v>
      </c>
      <c r="X107" s="905">
        <v>9.0</v>
      </c>
      <c r="Y107" s="905">
        <v>9.0</v>
      </c>
      <c r="Z107" s="905">
        <v>9.0</v>
      </c>
      <c r="AA107" s="905">
        <v>9.0</v>
      </c>
      <c r="AB107" s="971"/>
      <c r="AC107" s="971"/>
      <c r="AD107" s="905">
        <v>9.0</v>
      </c>
      <c r="AE107" s="905">
        <v>9.0</v>
      </c>
      <c r="AF107" s="905">
        <v>9.0</v>
      </c>
      <c r="AG107" s="905">
        <v>9.0</v>
      </c>
      <c r="AH107" s="905">
        <v>9.0</v>
      </c>
      <c r="AI107" s="971"/>
      <c r="AJ107" s="971"/>
      <c r="AK107" s="404">
        <f t="shared" si="23"/>
        <v>22</v>
      </c>
      <c r="AL107" s="237"/>
    </row>
    <row r="108" ht="16.5" customHeight="1">
      <c r="A108" s="1010">
        <v>31.0</v>
      </c>
      <c r="B108" s="1366" t="s">
        <v>811</v>
      </c>
      <c r="C108" s="1010" t="s">
        <v>1018</v>
      </c>
      <c r="D108" s="863" t="s">
        <v>792</v>
      </c>
      <c r="E108" s="905">
        <v>9.0</v>
      </c>
      <c r="F108" s="905">
        <v>9.0</v>
      </c>
      <c r="G108" s="971"/>
      <c r="H108" s="971"/>
      <c r="I108" s="905">
        <v>9.0</v>
      </c>
      <c r="J108" s="905">
        <v>9.0</v>
      </c>
      <c r="K108" s="905">
        <v>9.0</v>
      </c>
      <c r="L108" s="905">
        <v>9.0</v>
      </c>
      <c r="M108" s="905">
        <v>9.0</v>
      </c>
      <c r="N108" s="971"/>
      <c r="O108" s="971"/>
      <c r="P108" s="905">
        <v>9.0</v>
      </c>
      <c r="Q108" s="905">
        <v>9.0</v>
      </c>
      <c r="R108" s="905">
        <v>9.0</v>
      </c>
      <c r="S108" s="905">
        <v>9.0</v>
      </c>
      <c r="T108" s="905">
        <v>9.0</v>
      </c>
      <c r="U108" s="971"/>
      <c r="V108" s="971"/>
      <c r="W108" s="905">
        <v>9.0</v>
      </c>
      <c r="X108" s="905">
        <v>9.0</v>
      </c>
      <c r="Y108" s="905">
        <v>9.0</v>
      </c>
      <c r="Z108" s="905">
        <v>9.0</v>
      </c>
      <c r="AA108" s="905">
        <v>9.0</v>
      </c>
      <c r="AB108" s="971"/>
      <c r="AC108" s="971"/>
      <c r="AD108" s="905">
        <v>9.0</v>
      </c>
      <c r="AE108" s="905">
        <v>9.0</v>
      </c>
      <c r="AF108" s="905">
        <v>9.0</v>
      </c>
      <c r="AG108" s="905">
        <v>9.0</v>
      </c>
      <c r="AH108" s="905">
        <v>9.0</v>
      </c>
      <c r="AI108" s="971"/>
      <c r="AJ108" s="971"/>
      <c r="AK108" s="404">
        <f t="shared" si="23"/>
        <v>22</v>
      </c>
      <c r="AL108" s="237"/>
    </row>
    <row r="109" ht="16.5" customHeight="1">
      <c r="A109" s="1010">
        <v>32.0</v>
      </c>
      <c r="B109" s="1366" t="s">
        <v>814</v>
      </c>
      <c r="C109" s="1261" t="s">
        <v>815</v>
      </c>
      <c r="D109" s="930" t="s">
        <v>792</v>
      </c>
      <c r="E109" s="905">
        <v>9.0</v>
      </c>
      <c r="F109" s="905">
        <v>9.0</v>
      </c>
      <c r="G109" s="971"/>
      <c r="H109" s="971"/>
      <c r="I109" s="905">
        <v>9.0</v>
      </c>
      <c r="J109" s="905">
        <v>9.0</v>
      </c>
      <c r="K109" s="905">
        <v>9.0</v>
      </c>
      <c r="L109" s="905">
        <v>9.0</v>
      </c>
      <c r="M109" s="905">
        <v>9.0</v>
      </c>
      <c r="N109" s="971"/>
      <c r="O109" s="971"/>
      <c r="P109" s="905">
        <v>9.0</v>
      </c>
      <c r="Q109" s="905">
        <v>9.0</v>
      </c>
      <c r="R109" s="905">
        <v>9.0</v>
      </c>
      <c r="S109" s="905">
        <v>9.0</v>
      </c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05">
        <v>9.0</v>
      </c>
      <c r="AH109" s="905">
        <v>9.0</v>
      </c>
      <c r="AI109" s="971"/>
      <c r="AJ109" s="971"/>
      <c r="AK109" s="404">
        <f t="shared" si="23"/>
        <v>13</v>
      </c>
      <c r="AL109" s="237"/>
    </row>
    <row r="110" ht="16.5" customHeight="1">
      <c r="A110" s="1010">
        <v>33.0</v>
      </c>
      <c r="B110" s="1366" t="s">
        <v>812</v>
      </c>
      <c r="C110" s="1010" t="s">
        <v>140</v>
      </c>
      <c r="D110" s="863" t="s">
        <v>792</v>
      </c>
      <c r="E110" s="905">
        <v>9.0</v>
      </c>
      <c r="F110" s="905">
        <v>9.0</v>
      </c>
      <c r="G110" s="971"/>
      <c r="H110" s="971"/>
      <c r="I110" s="905">
        <v>9.0</v>
      </c>
      <c r="J110" s="905">
        <v>9.0</v>
      </c>
      <c r="K110" s="905">
        <v>9.0</v>
      </c>
      <c r="L110" s="905">
        <v>9.0</v>
      </c>
      <c r="M110" s="905">
        <v>9.0</v>
      </c>
      <c r="N110" s="971"/>
      <c r="O110" s="971"/>
      <c r="P110" s="905">
        <v>9.0</v>
      </c>
      <c r="Q110" s="905">
        <v>9.0</v>
      </c>
      <c r="R110" s="905">
        <v>9.0</v>
      </c>
      <c r="S110" s="905">
        <v>9.0</v>
      </c>
      <c r="T110" s="905">
        <v>9.0</v>
      </c>
      <c r="U110" s="971"/>
      <c r="V110" s="971"/>
      <c r="W110" s="905">
        <v>9.0</v>
      </c>
      <c r="X110" s="905">
        <v>9.0</v>
      </c>
      <c r="Y110" s="905">
        <v>9.0</v>
      </c>
      <c r="Z110" s="905">
        <v>9.0</v>
      </c>
      <c r="AA110" s="905">
        <v>9.0</v>
      </c>
      <c r="AB110" s="971"/>
      <c r="AC110" s="971"/>
      <c r="AD110" s="905">
        <v>9.0</v>
      </c>
      <c r="AE110" s="905">
        <v>9.0</v>
      </c>
      <c r="AF110" s="905">
        <v>9.0</v>
      </c>
      <c r="AG110" s="905">
        <v>9.0</v>
      </c>
      <c r="AH110" s="905">
        <v>9.0</v>
      </c>
      <c r="AI110" s="971"/>
      <c r="AJ110" s="971"/>
      <c r="AK110" s="404">
        <f t="shared" si="23"/>
        <v>22</v>
      </c>
      <c r="AL110" s="237"/>
    </row>
    <row r="111" ht="16.5" customHeight="1">
      <c r="A111" s="1010">
        <v>34.0</v>
      </c>
      <c r="B111" s="1366" t="s">
        <v>813</v>
      </c>
      <c r="C111" s="1010" t="s">
        <v>286</v>
      </c>
      <c r="D111" s="863" t="s">
        <v>792</v>
      </c>
      <c r="E111" s="905">
        <v>9.0</v>
      </c>
      <c r="F111" s="905">
        <v>9.0</v>
      </c>
      <c r="G111" s="971"/>
      <c r="H111" s="971"/>
      <c r="I111" s="905">
        <v>9.0</v>
      </c>
      <c r="J111" s="905">
        <v>9.0</v>
      </c>
      <c r="K111" s="905">
        <v>9.0</v>
      </c>
      <c r="L111" s="905">
        <v>9.0</v>
      </c>
      <c r="M111" s="905">
        <v>9.0</v>
      </c>
      <c r="N111" s="971"/>
      <c r="O111" s="971"/>
      <c r="P111" s="905">
        <v>9.0</v>
      </c>
      <c r="Q111" s="905">
        <v>9.0</v>
      </c>
      <c r="R111" s="905">
        <v>9.0</v>
      </c>
      <c r="S111" s="905">
        <v>9.0</v>
      </c>
      <c r="T111" s="905">
        <v>9.0</v>
      </c>
      <c r="U111" s="971"/>
      <c r="V111" s="971"/>
      <c r="W111" s="905">
        <v>9.0</v>
      </c>
      <c r="X111" s="905">
        <v>9.0</v>
      </c>
      <c r="Y111" s="905">
        <v>9.0</v>
      </c>
      <c r="Z111" s="905">
        <v>9.0</v>
      </c>
      <c r="AA111" s="905">
        <v>9.0</v>
      </c>
      <c r="AB111" s="971"/>
      <c r="AC111" s="971"/>
      <c r="AD111" s="905">
        <v>9.0</v>
      </c>
      <c r="AE111" s="905">
        <v>9.0</v>
      </c>
      <c r="AF111" s="905">
        <v>9.0</v>
      </c>
      <c r="AG111" s="905">
        <v>9.0</v>
      </c>
      <c r="AH111" s="905">
        <v>9.0</v>
      </c>
      <c r="AI111" s="971"/>
      <c r="AJ111" s="971"/>
      <c r="AK111" s="404">
        <f t="shared" si="23"/>
        <v>22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905"/>
      <c r="AI113" s="905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905"/>
      <c r="AI114" s="905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2">
    <mergeCell ref="C77:C79"/>
    <mergeCell ref="C81:C83"/>
    <mergeCell ref="C85:C86"/>
    <mergeCell ref="C89:C91"/>
    <mergeCell ref="C93:C94"/>
    <mergeCell ref="C1:AH1"/>
    <mergeCell ref="C3:C31"/>
    <mergeCell ref="C35:C38"/>
    <mergeCell ref="D43:T47"/>
    <mergeCell ref="U43:AK47"/>
    <mergeCell ref="N56:Q56"/>
    <mergeCell ref="C71:C75"/>
  </mergeCells>
  <conditionalFormatting sqref="AK3:AK31 AK35:AK38 AK59:AK69 AK71:AK75 AK77:AK79 AK81:AK83 AK85:AK87 AK89:AK91 AK93:AK94 AK96:AK111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14"/>
    <col customWidth="1" min="3" max="3" width="14.86"/>
    <col customWidth="1" min="4" max="4" width="11.43"/>
    <col customWidth="1" min="5" max="8" width="5.86"/>
    <col customWidth="1" min="9" max="9" width="5.43"/>
    <col customWidth="1" min="10" max="19" width="5.86"/>
    <col customWidth="1" min="20" max="20" width="6.29"/>
    <col customWidth="1" min="21" max="34" width="5.86"/>
    <col customWidth="1" hidden="1" min="35" max="36" width="5.86"/>
    <col customWidth="1" min="37" max="37" width="7.14"/>
    <col customWidth="1" min="38" max="38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1027</v>
      </c>
      <c r="E2" s="969">
        <v>1.0</v>
      </c>
      <c r="F2" s="297">
        <v>2.0</v>
      </c>
      <c r="G2" s="297">
        <v>3.0</v>
      </c>
      <c r="H2" s="166">
        <v>4.0</v>
      </c>
      <c r="I2" s="328">
        <v>5.0</v>
      </c>
      <c r="J2" s="328">
        <v>6.0</v>
      </c>
      <c r="K2" s="209">
        <v>7.0</v>
      </c>
      <c r="L2" s="166">
        <v>8.0</v>
      </c>
      <c r="M2" s="165">
        <v>9.0</v>
      </c>
      <c r="N2" s="165">
        <v>10.0</v>
      </c>
      <c r="O2" s="165">
        <v>11.0</v>
      </c>
      <c r="P2" s="970">
        <v>12.0</v>
      </c>
      <c r="Q2" s="165">
        <v>13.0</v>
      </c>
      <c r="R2" s="166">
        <v>14.0</v>
      </c>
      <c r="S2" s="166">
        <v>15.0</v>
      </c>
      <c r="T2" s="165">
        <v>16.0</v>
      </c>
      <c r="U2" s="165">
        <v>17.0</v>
      </c>
      <c r="V2" s="165">
        <v>18.0</v>
      </c>
      <c r="W2" s="165">
        <v>19.0</v>
      </c>
      <c r="X2" s="165">
        <v>20.0</v>
      </c>
      <c r="Y2" s="166">
        <v>21.0</v>
      </c>
      <c r="Z2" s="166">
        <v>22.0</v>
      </c>
      <c r="AA2" s="165">
        <v>23.0</v>
      </c>
      <c r="AB2" s="165">
        <v>24.0</v>
      </c>
      <c r="AC2" s="165">
        <v>25.0</v>
      </c>
      <c r="AD2" s="165">
        <v>26.0</v>
      </c>
      <c r="AE2" s="165">
        <v>27.0</v>
      </c>
      <c r="AF2" s="166">
        <v>28.0</v>
      </c>
      <c r="AG2" s="166">
        <v>29.0</v>
      </c>
      <c r="AH2" s="897">
        <v>30.0</v>
      </c>
      <c r="AI2" s="970"/>
      <c r="AJ2" s="970"/>
      <c r="AK2" s="404" t="s">
        <v>274</v>
      </c>
      <c r="AL2" s="404" t="s">
        <v>274</v>
      </c>
    </row>
    <row r="3" ht="14.25" customHeight="1">
      <c r="A3" s="19">
        <v>1.0</v>
      </c>
      <c r="B3" s="1301" t="s">
        <v>1021</v>
      </c>
      <c r="C3" s="22" t="s">
        <v>736</v>
      </c>
      <c r="D3" s="930" t="s">
        <v>792</v>
      </c>
      <c r="E3" s="1529"/>
      <c r="F3" s="905"/>
      <c r="G3" s="905">
        <v>9.0</v>
      </c>
      <c r="H3" s="1178">
        <v>12.0</v>
      </c>
      <c r="I3" s="905"/>
      <c r="J3" s="905">
        <v>9.0</v>
      </c>
      <c r="K3" s="971"/>
      <c r="L3" s="971">
        <v>9.0</v>
      </c>
      <c r="M3" s="905">
        <v>9.0</v>
      </c>
      <c r="N3" s="905"/>
      <c r="O3" s="905">
        <v>9.0</v>
      </c>
      <c r="P3" s="905">
        <v>9.0</v>
      </c>
      <c r="Q3" s="1178">
        <v>12.0</v>
      </c>
      <c r="R3" s="971"/>
      <c r="S3" s="971"/>
      <c r="T3" s="905" t="s">
        <v>193</v>
      </c>
      <c r="U3" s="905">
        <v>9.0</v>
      </c>
      <c r="V3" s="905">
        <v>9.0</v>
      </c>
      <c r="W3" s="905">
        <v>9.0</v>
      </c>
      <c r="X3" s="905">
        <v>9.0</v>
      </c>
      <c r="Y3" s="1178">
        <v>12.0</v>
      </c>
      <c r="Z3" s="971"/>
      <c r="AA3" s="1178">
        <v>12.0</v>
      </c>
      <c r="AB3" s="1178">
        <v>12.0</v>
      </c>
      <c r="AC3" s="905">
        <v>9.0</v>
      </c>
      <c r="AD3" s="905">
        <v>9.0</v>
      </c>
      <c r="AE3" s="905">
        <v>9.0</v>
      </c>
      <c r="AF3" s="971"/>
      <c r="AG3" s="971"/>
      <c r="AH3" s="1045"/>
      <c r="AI3" s="905"/>
      <c r="AJ3" s="905"/>
      <c r="AK3" s="404">
        <f t="shared" ref="AK3:AK31" si="1">COUNT(E3:AI3)</f>
        <v>18</v>
      </c>
      <c r="AL3" s="1030">
        <v>1.0</v>
      </c>
    </row>
    <row r="4" ht="15.0" customHeight="1">
      <c r="A4" s="19">
        <v>2.0</v>
      </c>
      <c r="B4" s="1521" t="s">
        <v>826</v>
      </c>
      <c r="C4" s="32"/>
      <c r="D4" s="863" t="s">
        <v>792</v>
      </c>
      <c r="E4" s="1188"/>
      <c r="F4" s="905">
        <v>9.0</v>
      </c>
      <c r="G4" s="905">
        <v>9.0</v>
      </c>
      <c r="H4" s="971"/>
      <c r="I4" s="905">
        <v>9.0</v>
      </c>
      <c r="J4" s="1178">
        <v>12.0</v>
      </c>
      <c r="K4" s="971">
        <v>9.0</v>
      </c>
      <c r="L4" s="971"/>
      <c r="M4" s="905">
        <v>9.0</v>
      </c>
      <c r="N4" s="905">
        <v>9.0</v>
      </c>
      <c r="O4" s="905">
        <v>9.0</v>
      </c>
      <c r="P4" s="1178">
        <v>12.0</v>
      </c>
      <c r="Q4" s="905">
        <v>9.0</v>
      </c>
      <c r="R4" s="971"/>
      <c r="S4" s="971"/>
      <c r="T4" s="978"/>
      <c r="U4" s="978"/>
      <c r="V4" s="978"/>
      <c r="W4" s="978"/>
      <c r="X4" s="978"/>
      <c r="Y4" s="978"/>
      <c r="Z4" s="978"/>
      <c r="AA4" s="905">
        <v>9.0</v>
      </c>
      <c r="AB4" s="905"/>
      <c r="AC4" s="905">
        <v>9.0</v>
      </c>
      <c r="AD4" s="1178">
        <v>12.0</v>
      </c>
      <c r="AE4" s="905">
        <v>9.0</v>
      </c>
      <c r="AF4" s="971"/>
      <c r="AG4" s="971"/>
      <c r="AH4" s="1178">
        <v>12.0</v>
      </c>
      <c r="AI4" s="905"/>
      <c r="AJ4" s="905"/>
      <c r="AK4" s="404">
        <f t="shared" si="1"/>
        <v>15</v>
      </c>
      <c r="AL4" s="1030">
        <v>1.0</v>
      </c>
    </row>
    <row r="5" ht="13.5" customHeight="1">
      <c r="A5" s="19">
        <v>3.0</v>
      </c>
      <c r="B5" s="1521" t="s">
        <v>921</v>
      </c>
      <c r="C5" s="32"/>
      <c r="D5" s="863" t="s">
        <v>792</v>
      </c>
      <c r="E5" s="1188"/>
      <c r="F5" s="905"/>
      <c r="G5" s="905"/>
      <c r="H5" s="971">
        <v>9.0</v>
      </c>
      <c r="I5" s="1178">
        <v>12.0</v>
      </c>
      <c r="J5" s="905">
        <v>9.0</v>
      </c>
      <c r="K5" s="971"/>
      <c r="L5" s="971"/>
      <c r="M5" s="905">
        <v>9.0</v>
      </c>
      <c r="N5" s="905">
        <v>9.0</v>
      </c>
      <c r="O5" s="1178">
        <v>12.0</v>
      </c>
      <c r="P5" s="905">
        <v>9.0</v>
      </c>
      <c r="Q5" s="905">
        <v>9.0</v>
      </c>
      <c r="R5" s="971">
        <v>9.0</v>
      </c>
      <c r="S5" s="971"/>
      <c r="T5" s="905">
        <v>9.0</v>
      </c>
      <c r="U5" s="905"/>
      <c r="V5" s="1178">
        <v>12.0</v>
      </c>
      <c r="W5" s="905">
        <v>9.0</v>
      </c>
      <c r="X5" s="905">
        <v>9.0</v>
      </c>
      <c r="Y5" s="971"/>
      <c r="Z5" s="971"/>
      <c r="AA5" s="905">
        <v>9.0</v>
      </c>
      <c r="AB5" s="905">
        <v>9.0</v>
      </c>
      <c r="AC5" s="1178">
        <v>12.0</v>
      </c>
      <c r="AD5" s="905">
        <v>9.0</v>
      </c>
      <c r="AE5" s="905"/>
      <c r="AF5" s="971"/>
      <c r="AG5" s="1178">
        <v>12.0</v>
      </c>
      <c r="AH5" s="905">
        <v>9.0</v>
      </c>
      <c r="AI5" s="905"/>
      <c r="AJ5" s="905"/>
      <c r="AK5" s="404">
        <f t="shared" si="1"/>
        <v>19</v>
      </c>
      <c r="AL5" s="1030">
        <v>1.0</v>
      </c>
    </row>
    <row r="6" ht="15.0" customHeight="1">
      <c r="A6" s="19">
        <v>4.0</v>
      </c>
      <c r="B6" s="1521" t="s">
        <v>989</v>
      </c>
      <c r="C6" s="32"/>
      <c r="D6" s="863" t="s">
        <v>792</v>
      </c>
      <c r="E6" s="1188"/>
      <c r="F6" s="905">
        <v>9.0</v>
      </c>
      <c r="G6" s="1178">
        <v>12.0</v>
      </c>
      <c r="H6" s="971">
        <v>9.0</v>
      </c>
      <c r="I6" s="905">
        <v>9.0</v>
      </c>
      <c r="J6" s="905">
        <v>9.0</v>
      </c>
      <c r="K6" s="971">
        <v>9.0</v>
      </c>
      <c r="L6" s="971"/>
      <c r="M6" s="905"/>
      <c r="N6" s="1178">
        <v>12.0</v>
      </c>
      <c r="O6" s="905">
        <v>9.0</v>
      </c>
      <c r="P6" s="905">
        <v>9.0</v>
      </c>
      <c r="Q6" s="905">
        <v>9.0</v>
      </c>
      <c r="R6" s="971"/>
      <c r="S6" s="971"/>
      <c r="T6" s="905">
        <v>9.0</v>
      </c>
      <c r="U6" s="1178">
        <v>12.0</v>
      </c>
      <c r="V6" s="905">
        <v>9.0</v>
      </c>
      <c r="W6" s="905">
        <v>9.0</v>
      </c>
      <c r="X6" s="905">
        <v>9.0</v>
      </c>
      <c r="Y6" s="971">
        <v>9.0</v>
      </c>
      <c r="Z6" s="971"/>
      <c r="AA6" s="905">
        <v>9.0</v>
      </c>
      <c r="AB6" s="905">
        <v>9.0</v>
      </c>
      <c r="AC6" s="905">
        <v>9.0</v>
      </c>
      <c r="AD6" s="905"/>
      <c r="AE6" s="925"/>
      <c r="AF6" s="925"/>
      <c r="AG6" s="925"/>
      <c r="AH6" s="1530"/>
      <c r="AI6" s="905"/>
      <c r="AJ6" s="905"/>
      <c r="AK6" s="404">
        <f t="shared" si="1"/>
        <v>19</v>
      </c>
      <c r="AL6" s="1030">
        <v>1.0</v>
      </c>
    </row>
    <row r="7" ht="15.0" customHeight="1">
      <c r="A7" s="19">
        <v>5.0</v>
      </c>
      <c r="B7" s="1521" t="s">
        <v>990</v>
      </c>
      <c r="C7" s="32"/>
      <c r="D7" s="863" t="s">
        <v>792</v>
      </c>
      <c r="E7" s="1188"/>
      <c r="F7" s="1178">
        <v>12.0</v>
      </c>
      <c r="G7" s="905">
        <v>9.0</v>
      </c>
      <c r="H7" s="971"/>
      <c r="I7" s="905">
        <v>9.0</v>
      </c>
      <c r="J7" s="905">
        <v>9.0</v>
      </c>
      <c r="K7" s="1178">
        <v>12.0</v>
      </c>
      <c r="L7" s="971"/>
      <c r="M7" s="905"/>
      <c r="N7" s="905"/>
      <c r="O7" s="905">
        <v>9.0</v>
      </c>
      <c r="P7" s="1045"/>
      <c r="Q7" s="1045"/>
      <c r="R7" s="971"/>
      <c r="S7" s="971"/>
      <c r="T7" s="1045"/>
      <c r="U7" s="1045"/>
      <c r="V7" s="1045"/>
      <c r="W7" s="1178">
        <v>12.0</v>
      </c>
      <c r="X7" s="905">
        <v>9.0</v>
      </c>
      <c r="Y7" s="971"/>
      <c r="Z7" s="1178">
        <v>12.0</v>
      </c>
      <c r="AA7" s="905">
        <v>9.0</v>
      </c>
      <c r="AB7" s="905">
        <v>9.0</v>
      </c>
      <c r="AC7" s="905">
        <v>9.0</v>
      </c>
      <c r="AD7" s="1178">
        <v>12.0</v>
      </c>
      <c r="AE7" s="905">
        <v>9.0</v>
      </c>
      <c r="AF7" s="971"/>
      <c r="AG7" s="1178">
        <v>12.0</v>
      </c>
      <c r="AH7" s="905">
        <v>9.0</v>
      </c>
      <c r="AI7" s="905"/>
      <c r="AJ7" s="905"/>
      <c r="AK7" s="404">
        <f t="shared" si="1"/>
        <v>16</v>
      </c>
      <c r="AL7" s="1030">
        <v>1.0</v>
      </c>
    </row>
    <row r="8" ht="15.0" customHeight="1">
      <c r="A8" s="19">
        <v>6.0</v>
      </c>
      <c r="B8" s="1521" t="s">
        <v>827</v>
      </c>
      <c r="C8" s="32"/>
      <c r="D8" s="863" t="s">
        <v>792</v>
      </c>
      <c r="E8" s="1188"/>
      <c r="F8" s="905">
        <v>9.0</v>
      </c>
      <c r="G8" s="1178">
        <v>12.0</v>
      </c>
      <c r="H8" s="971"/>
      <c r="I8" s="905"/>
      <c r="J8" s="905"/>
      <c r="K8" s="971"/>
      <c r="L8" s="971">
        <v>9.0</v>
      </c>
      <c r="M8" s="905">
        <v>9.0</v>
      </c>
      <c r="N8" s="905">
        <v>9.0</v>
      </c>
      <c r="O8" s="905">
        <v>9.0</v>
      </c>
      <c r="P8" s="905">
        <v>9.0</v>
      </c>
      <c r="Q8" s="1178">
        <v>12.0</v>
      </c>
      <c r="R8" s="971"/>
      <c r="S8" s="1178">
        <v>12.0</v>
      </c>
      <c r="T8" s="905">
        <v>9.0</v>
      </c>
      <c r="U8" s="905">
        <v>9.0</v>
      </c>
      <c r="V8" s="905"/>
      <c r="W8" s="905">
        <v>9.0</v>
      </c>
      <c r="X8" s="1178">
        <v>12.0</v>
      </c>
      <c r="Y8" s="971"/>
      <c r="Z8" s="971">
        <v>9.0</v>
      </c>
      <c r="AA8" s="905">
        <v>9.0</v>
      </c>
      <c r="AB8" s="905">
        <v>9.0</v>
      </c>
      <c r="AC8" s="905">
        <v>9.0</v>
      </c>
      <c r="AD8" s="905">
        <v>9.0</v>
      </c>
      <c r="AE8" s="1178">
        <v>12.0</v>
      </c>
      <c r="AF8" s="971"/>
      <c r="AG8" s="971"/>
      <c r="AH8" s="905">
        <v>9.0</v>
      </c>
      <c r="AI8" s="905"/>
      <c r="AJ8" s="905"/>
      <c r="AK8" s="404">
        <f t="shared" si="1"/>
        <v>20</v>
      </c>
      <c r="AL8" s="1030">
        <v>1.0</v>
      </c>
    </row>
    <row r="9" ht="15.0" customHeight="1">
      <c r="A9" s="19">
        <v>7.0</v>
      </c>
      <c r="B9" s="1521" t="s">
        <v>198</v>
      </c>
      <c r="C9" s="32"/>
      <c r="D9" s="863" t="s">
        <v>792</v>
      </c>
      <c r="E9" s="1188">
        <v>9.0</v>
      </c>
      <c r="F9" s="978"/>
      <c r="G9" s="978"/>
      <c r="H9" s="978"/>
      <c r="I9" s="978"/>
      <c r="J9" s="978"/>
      <c r="K9" s="978"/>
      <c r="L9" s="978"/>
      <c r="M9" s="978"/>
      <c r="N9" s="978"/>
      <c r="O9" s="978"/>
      <c r="P9" s="978"/>
      <c r="Q9" s="978"/>
      <c r="R9" s="978"/>
      <c r="S9" s="978"/>
      <c r="T9" s="978"/>
      <c r="U9" s="1178">
        <v>12.0</v>
      </c>
      <c r="V9" s="905">
        <v>9.0</v>
      </c>
      <c r="W9" s="905">
        <v>9.0</v>
      </c>
      <c r="X9" s="905">
        <v>9.0</v>
      </c>
      <c r="Y9" s="971"/>
      <c r="Z9" s="971"/>
      <c r="AA9" s="905">
        <v>9.0</v>
      </c>
      <c r="AB9" s="905">
        <v>9.0</v>
      </c>
      <c r="AC9" s="1178">
        <v>12.0</v>
      </c>
      <c r="AD9" s="905"/>
      <c r="AE9" s="905">
        <v>9.0</v>
      </c>
      <c r="AF9" s="1178">
        <v>12.0</v>
      </c>
      <c r="AG9" s="971"/>
      <c r="AH9" s="905">
        <v>9.0</v>
      </c>
      <c r="AI9" s="905"/>
      <c r="AJ9" s="905"/>
      <c r="AK9" s="404">
        <f t="shared" si="1"/>
        <v>11</v>
      </c>
      <c r="AL9" s="1030">
        <v>1.0</v>
      </c>
    </row>
    <row r="10" ht="15.0" customHeight="1">
      <c r="A10" s="19">
        <v>8.0</v>
      </c>
      <c r="B10" s="1521" t="s">
        <v>973</v>
      </c>
      <c r="C10" s="32"/>
      <c r="D10" s="863" t="s">
        <v>792</v>
      </c>
      <c r="E10" s="1188"/>
      <c r="F10" s="905">
        <v>9.0</v>
      </c>
      <c r="G10" s="905">
        <v>9.0</v>
      </c>
      <c r="H10" s="1178">
        <v>12.0</v>
      </c>
      <c r="I10" s="905">
        <v>9.0</v>
      </c>
      <c r="J10" s="905">
        <v>9.0</v>
      </c>
      <c r="K10" s="971">
        <v>9.0</v>
      </c>
      <c r="L10" s="971"/>
      <c r="M10" s="905"/>
      <c r="N10" s="905">
        <v>9.0</v>
      </c>
      <c r="O10" s="905">
        <v>9.0</v>
      </c>
      <c r="P10" s="1178">
        <v>12.0</v>
      </c>
      <c r="Q10" s="905">
        <v>9.0</v>
      </c>
      <c r="R10" s="971"/>
      <c r="S10" s="971"/>
      <c r="T10" s="1178">
        <v>12.0</v>
      </c>
      <c r="U10" s="905">
        <v>9.0</v>
      </c>
      <c r="V10" s="905">
        <v>9.0</v>
      </c>
      <c r="W10" s="905">
        <v>9.0</v>
      </c>
      <c r="X10" s="905">
        <v>9.0</v>
      </c>
      <c r="Y10" s="1178">
        <v>12.0</v>
      </c>
      <c r="Z10" s="971"/>
      <c r="AA10" s="1178">
        <v>12.0</v>
      </c>
      <c r="AB10" s="905"/>
      <c r="AC10" s="905">
        <v>9.0</v>
      </c>
      <c r="AD10" s="905">
        <v>9.0</v>
      </c>
      <c r="AE10" s="905">
        <v>9.0</v>
      </c>
      <c r="AF10" s="971"/>
      <c r="AG10" s="971"/>
      <c r="AH10" s="905">
        <v>9.0</v>
      </c>
      <c r="AI10" s="905"/>
      <c r="AJ10" s="905"/>
      <c r="AK10" s="404">
        <f t="shared" si="1"/>
        <v>21</v>
      </c>
      <c r="AL10" s="1030">
        <v>1.0</v>
      </c>
    </row>
    <row r="11" ht="14.25" customHeight="1">
      <c r="A11" s="19">
        <v>9.0</v>
      </c>
      <c r="B11" s="1521" t="s">
        <v>23</v>
      </c>
      <c r="C11" s="32"/>
      <c r="D11" s="863" t="s">
        <v>792</v>
      </c>
      <c r="E11" s="1178">
        <v>12.0</v>
      </c>
      <c r="F11" s="905">
        <v>9.0</v>
      </c>
      <c r="G11" s="905">
        <v>9.0</v>
      </c>
      <c r="H11" s="971"/>
      <c r="I11" s="1178">
        <v>12.0</v>
      </c>
      <c r="J11" s="905">
        <v>9.0</v>
      </c>
      <c r="K11" s="971"/>
      <c r="L11" s="971"/>
      <c r="M11" s="905">
        <v>9.0</v>
      </c>
      <c r="N11" s="1178">
        <v>12.0</v>
      </c>
      <c r="O11" s="905"/>
      <c r="P11" s="905">
        <v>9.0</v>
      </c>
      <c r="Q11" s="905">
        <v>9.0</v>
      </c>
      <c r="R11" s="1178">
        <v>12.0</v>
      </c>
      <c r="S11" s="971"/>
      <c r="T11" s="905">
        <v>9.0</v>
      </c>
      <c r="U11" s="1283">
        <v>9.0</v>
      </c>
      <c r="V11" s="1178">
        <v>12.0</v>
      </c>
      <c r="W11" s="905">
        <v>9.0</v>
      </c>
      <c r="X11" s="905">
        <v>9.0</v>
      </c>
      <c r="Y11" s="971"/>
      <c r="Z11" s="971"/>
      <c r="AA11" s="905">
        <v>9.0</v>
      </c>
      <c r="AB11" s="1178">
        <v>12.0</v>
      </c>
      <c r="AC11" s="905"/>
      <c r="AD11" s="905">
        <v>9.0</v>
      </c>
      <c r="AE11" s="905">
        <v>9.0</v>
      </c>
      <c r="AF11" s="971">
        <v>9.0</v>
      </c>
      <c r="AG11" s="971"/>
      <c r="AH11" s="1178">
        <v>12.0</v>
      </c>
      <c r="AI11" s="905"/>
      <c r="AJ11" s="905"/>
      <c r="AK11" s="404">
        <f t="shared" si="1"/>
        <v>21</v>
      </c>
      <c r="AL11" s="1030">
        <v>2.0</v>
      </c>
    </row>
    <row r="12" ht="15.0" customHeight="1">
      <c r="A12" s="19">
        <v>10.0</v>
      </c>
      <c r="B12" s="1521" t="s">
        <v>991</v>
      </c>
      <c r="C12" s="32"/>
      <c r="D12" s="863" t="s">
        <v>792</v>
      </c>
      <c r="E12" s="1188"/>
      <c r="F12" s="905">
        <v>9.0</v>
      </c>
      <c r="G12" s="905">
        <v>9.0</v>
      </c>
      <c r="H12" s="1178">
        <v>12.0</v>
      </c>
      <c r="I12" s="905">
        <v>9.0</v>
      </c>
      <c r="J12" s="905"/>
      <c r="K12" s="971"/>
      <c r="L12" s="971"/>
      <c r="M12" s="905">
        <v>9.0</v>
      </c>
      <c r="N12" s="905">
        <v>9.0</v>
      </c>
      <c r="O12" s="1178">
        <v>12.0</v>
      </c>
      <c r="P12" s="905"/>
      <c r="Q12" s="905">
        <v>9.0</v>
      </c>
      <c r="R12" s="971"/>
      <c r="S12" s="1178">
        <v>12.0</v>
      </c>
      <c r="T12" s="905">
        <v>9.0</v>
      </c>
      <c r="U12" s="905">
        <v>9.0</v>
      </c>
      <c r="V12" s="905">
        <v>9.0</v>
      </c>
      <c r="W12" s="1178">
        <v>12.0</v>
      </c>
      <c r="X12" s="905">
        <v>9.0</v>
      </c>
      <c r="Y12" s="971"/>
      <c r="Z12" s="971"/>
      <c r="AA12" s="1531"/>
      <c r="AB12" s="1531"/>
      <c r="AC12" s="1531"/>
      <c r="AD12" s="1531"/>
      <c r="AE12" s="1531"/>
      <c r="AF12" s="1531"/>
      <c r="AG12" s="1531"/>
      <c r="AH12" s="1531"/>
      <c r="AI12" s="905"/>
      <c r="AJ12" s="905"/>
      <c r="AK12" s="404">
        <f t="shared" si="1"/>
        <v>14</v>
      </c>
      <c r="AL12" s="1030">
        <v>1.0</v>
      </c>
    </row>
    <row r="13" ht="15.0" customHeight="1">
      <c r="A13" s="19">
        <v>11.0</v>
      </c>
      <c r="B13" s="1521" t="s">
        <v>278</v>
      </c>
      <c r="C13" s="32"/>
      <c r="D13" s="863" t="s">
        <v>792</v>
      </c>
      <c r="E13" s="1188"/>
      <c r="F13" s="905">
        <v>9.0</v>
      </c>
      <c r="G13" s="905">
        <v>9.0</v>
      </c>
      <c r="H13" s="971"/>
      <c r="I13" s="905"/>
      <c r="J13" s="1178">
        <v>12.0</v>
      </c>
      <c r="K13" s="971"/>
      <c r="L13" s="1178">
        <v>12.0</v>
      </c>
      <c r="M13" s="905">
        <v>9.0</v>
      </c>
      <c r="N13" s="905">
        <v>9.0</v>
      </c>
      <c r="O13" s="905">
        <v>9.0</v>
      </c>
      <c r="P13" s="905">
        <v>9.0</v>
      </c>
      <c r="Q13" s="905">
        <v>9.0</v>
      </c>
      <c r="R13" s="971"/>
      <c r="S13" s="971"/>
      <c r="T13" s="1532">
        <v>43862.0</v>
      </c>
      <c r="U13" s="1283">
        <v>9.0</v>
      </c>
      <c r="V13" s="1283">
        <v>9.0</v>
      </c>
      <c r="W13" s="1283">
        <v>9.0</v>
      </c>
      <c r="X13" s="905"/>
      <c r="Y13" s="971"/>
      <c r="Z13" s="971">
        <v>9.0</v>
      </c>
      <c r="AA13" s="905">
        <v>9.0</v>
      </c>
      <c r="AB13" s="1283">
        <v>9.0</v>
      </c>
      <c r="AC13" s="1283">
        <v>9.0</v>
      </c>
      <c r="AD13" s="1283">
        <v>9.0</v>
      </c>
      <c r="AE13" s="905">
        <v>9.0</v>
      </c>
      <c r="AF13" s="971"/>
      <c r="AG13" s="971"/>
      <c r="AH13" s="1178">
        <v>12.0</v>
      </c>
      <c r="AI13" s="905"/>
      <c r="AJ13" s="905"/>
      <c r="AK13" s="404">
        <f t="shared" si="1"/>
        <v>20</v>
      </c>
      <c r="AL13" s="1030">
        <v>1.0</v>
      </c>
    </row>
    <row r="14" ht="15.0" customHeight="1">
      <c r="A14" s="19">
        <v>12.0</v>
      </c>
      <c r="B14" s="1521" t="s">
        <v>200</v>
      </c>
      <c r="C14" s="32"/>
      <c r="D14" s="863" t="s">
        <v>792</v>
      </c>
      <c r="E14" s="1188"/>
      <c r="F14" s="905"/>
      <c r="G14" s="905"/>
      <c r="H14" s="971">
        <v>9.0</v>
      </c>
      <c r="I14" s="1178">
        <v>12.0</v>
      </c>
      <c r="J14" s="905">
        <v>9.0</v>
      </c>
      <c r="K14" s="971">
        <v>9.0</v>
      </c>
      <c r="L14" s="971"/>
      <c r="M14" s="905">
        <v>9.0</v>
      </c>
      <c r="N14" s="905">
        <v>9.0</v>
      </c>
      <c r="O14" s="905">
        <v>9.0</v>
      </c>
      <c r="P14" s="905">
        <v>9.0</v>
      </c>
      <c r="Q14" s="1178">
        <v>12.0</v>
      </c>
      <c r="R14" s="971"/>
      <c r="S14" s="971"/>
      <c r="T14" s="978"/>
      <c r="U14" s="978"/>
      <c r="V14" s="978"/>
      <c r="W14" s="978"/>
      <c r="X14" s="1533"/>
      <c r="Y14" s="978"/>
      <c r="Z14" s="978"/>
      <c r="AA14" s="978"/>
      <c r="AB14" s="978"/>
      <c r="AC14" s="978"/>
      <c r="AD14" s="1533"/>
      <c r="AE14" s="978"/>
      <c r="AF14" s="978"/>
      <c r="AG14" s="978"/>
      <c r="AH14" s="978"/>
      <c r="AI14" s="905"/>
      <c r="AJ14" s="905"/>
      <c r="AK14" s="404">
        <f t="shared" si="1"/>
        <v>9</v>
      </c>
      <c r="AL14" s="1030">
        <v>1.0</v>
      </c>
    </row>
    <row r="15" ht="15.0" customHeight="1">
      <c r="A15" s="19">
        <v>13.0</v>
      </c>
      <c r="B15" s="1521" t="s">
        <v>841</v>
      </c>
      <c r="C15" s="32"/>
      <c r="D15" s="863" t="s">
        <v>792</v>
      </c>
      <c r="E15" s="1188"/>
      <c r="F15" s="905"/>
      <c r="G15" s="905"/>
      <c r="H15" s="971"/>
      <c r="I15" s="905">
        <v>9.0</v>
      </c>
      <c r="J15" s="1178">
        <v>12.0</v>
      </c>
      <c r="K15" s="971"/>
      <c r="L15" s="971"/>
      <c r="M15" s="1178">
        <v>12.0</v>
      </c>
      <c r="N15" s="905">
        <v>9.0</v>
      </c>
      <c r="O15" s="905"/>
      <c r="P15" s="905">
        <v>9.0</v>
      </c>
      <c r="Q15" s="905">
        <v>9.0</v>
      </c>
      <c r="R15" s="971">
        <v>9.0</v>
      </c>
      <c r="S15" s="971"/>
      <c r="T15" s="905">
        <v>9.0</v>
      </c>
      <c r="U15" s="1178">
        <v>12.0</v>
      </c>
      <c r="V15" s="905">
        <v>9.0</v>
      </c>
      <c r="W15" s="905">
        <v>9.0</v>
      </c>
      <c r="X15" s="905">
        <v>9.0</v>
      </c>
      <c r="Y15" s="971">
        <v>9.0</v>
      </c>
      <c r="Z15" s="971"/>
      <c r="AA15" s="1178">
        <v>12.0</v>
      </c>
      <c r="AB15" s="905">
        <v>9.0</v>
      </c>
      <c r="AC15" s="905">
        <v>9.0</v>
      </c>
      <c r="AD15" s="905"/>
      <c r="AE15" s="905">
        <v>9.0</v>
      </c>
      <c r="AF15" s="1178">
        <v>12.0</v>
      </c>
      <c r="AG15" s="971"/>
      <c r="AH15" s="905">
        <v>9.0</v>
      </c>
      <c r="AI15" s="905"/>
      <c r="AJ15" s="905"/>
      <c r="AK15" s="404">
        <f t="shared" si="1"/>
        <v>19</v>
      </c>
      <c r="AL15" s="1030">
        <v>1.0</v>
      </c>
    </row>
    <row r="16" ht="15.0" customHeight="1">
      <c r="A16" s="19">
        <v>14.0</v>
      </c>
      <c r="B16" s="1521" t="s">
        <v>27</v>
      </c>
      <c r="C16" s="32"/>
      <c r="D16" s="863" t="s">
        <v>792</v>
      </c>
      <c r="E16" s="1188"/>
      <c r="F16" s="905"/>
      <c r="G16" s="905"/>
      <c r="H16" s="1178">
        <v>12.0</v>
      </c>
      <c r="I16" s="905">
        <v>9.0</v>
      </c>
      <c r="J16" s="905">
        <v>9.0</v>
      </c>
      <c r="K16" s="971"/>
      <c r="L16" s="971"/>
      <c r="M16" s="905">
        <v>9.0</v>
      </c>
      <c r="N16" s="905">
        <v>9.0</v>
      </c>
      <c r="O16" s="905">
        <v>9.0</v>
      </c>
      <c r="P16" s="1178">
        <v>12.0</v>
      </c>
      <c r="Q16" s="905"/>
      <c r="R16" s="971"/>
      <c r="S16" s="1178">
        <v>12.0</v>
      </c>
      <c r="T16" s="905">
        <v>9.0</v>
      </c>
      <c r="U16" s="905">
        <v>9.0</v>
      </c>
      <c r="V16" s="905">
        <v>9.0</v>
      </c>
      <c r="W16" s="905">
        <v>9.0</v>
      </c>
      <c r="X16" s="905">
        <v>9.0</v>
      </c>
      <c r="Y16" s="971"/>
      <c r="Z16" s="971"/>
      <c r="AA16" s="905">
        <v>9.0</v>
      </c>
      <c r="AB16" s="905">
        <v>9.0</v>
      </c>
      <c r="AC16" s="905"/>
      <c r="AD16" s="905">
        <v>9.0</v>
      </c>
      <c r="AE16" s="1178">
        <v>12.0</v>
      </c>
      <c r="AF16" s="971"/>
      <c r="AG16" s="1178">
        <v>12.0</v>
      </c>
      <c r="AH16" s="905">
        <v>9.0</v>
      </c>
      <c r="AI16" s="905"/>
      <c r="AJ16" s="905"/>
      <c r="AK16" s="404">
        <f t="shared" si="1"/>
        <v>19</v>
      </c>
      <c r="AL16" s="1030">
        <v>1.0</v>
      </c>
    </row>
    <row r="17" ht="15.0" customHeight="1">
      <c r="A17" s="19">
        <v>15.0</v>
      </c>
      <c r="B17" s="1521" t="s">
        <v>28</v>
      </c>
      <c r="C17" s="32"/>
      <c r="D17" s="863" t="s">
        <v>792</v>
      </c>
      <c r="E17" s="1188"/>
      <c r="F17" s="1178">
        <v>12.0</v>
      </c>
      <c r="G17" s="905">
        <v>9.0</v>
      </c>
      <c r="H17" s="971"/>
      <c r="I17" s="905">
        <v>9.0</v>
      </c>
      <c r="J17" s="905">
        <v>9.0</v>
      </c>
      <c r="K17" s="971"/>
      <c r="L17" s="971"/>
      <c r="M17" s="905">
        <v>9.0</v>
      </c>
      <c r="N17" s="905">
        <v>9.0</v>
      </c>
      <c r="O17" s="1178">
        <v>12.0</v>
      </c>
      <c r="P17" s="905">
        <v>9.0</v>
      </c>
      <c r="Q17" s="905"/>
      <c r="R17" s="971"/>
      <c r="S17" s="971">
        <v>9.0</v>
      </c>
      <c r="T17" s="905">
        <v>9.0</v>
      </c>
      <c r="U17" s="905">
        <v>9.0</v>
      </c>
      <c r="V17" s="905">
        <v>9.0</v>
      </c>
      <c r="W17" s="1178">
        <v>12.0</v>
      </c>
      <c r="X17" s="905">
        <v>9.0</v>
      </c>
      <c r="Y17" s="971"/>
      <c r="Z17" s="971"/>
      <c r="AA17" s="1178">
        <v>12.0</v>
      </c>
      <c r="AB17" s="905">
        <v>9.0</v>
      </c>
      <c r="AC17" s="905"/>
      <c r="AD17" s="905">
        <v>9.0</v>
      </c>
      <c r="AE17" s="905">
        <v>9.0</v>
      </c>
      <c r="AF17" s="971">
        <v>9.0</v>
      </c>
      <c r="AG17" s="971"/>
      <c r="AH17" s="905">
        <v>9.0</v>
      </c>
      <c r="AI17" s="905"/>
      <c r="AJ17" s="905"/>
      <c r="AK17" s="404">
        <f t="shared" si="1"/>
        <v>20</v>
      </c>
      <c r="AL17" s="1030">
        <v>1.0</v>
      </c>
    </row>
    <row r="18" ht="15.0" customHeight="1">
      <c r="A18" s="19">
        <v>16.0</v>
      </c>
      <c r="B18" s="1301" t="s">
        <v>1028</v>
      </c>
      <c r="C18" s="32"/>
      <c r="D18" s="863" t="s">
        <v>792</v>
      </c>
      <c r="E18" s="1188"/>
      <c r="F18" s="905"/>
      <c r="G18" s="1178">
        <v>12.0</v>
      </c>
      <c r="H18" s="971">
        <v>9.0</v>
      </c>
      <c r="I18" s="905">
        <v>9.0</v>
      </c>
      <c r="J18" s="905">
        <v>9.0</v>
      </c>
      <c r="K18" s="971"/>
      <c r="L18" s="971"/>
      <c r="M18" s="1178">
        <v>12.0</v>
      </c>
      <c r="N18" s="905">
        <v>9.0</v>
      </c>
      <c r="O18" s="905">
        <v>9.0</v>
      </c>
      <c r="P18" s="905">
        <v>9.0</v>
      </c>
      <c r="Q18" s="905">
        <v>9.0</v>
      </c>
      <c r="R18" s="971">
        <v>9.0</v>
      </c>
      <c r="S18" s="971"/>
      <c r="T18" s="905">
        <v>9.0</v>
      </c>
      <c r="U18" s="905">
        <v>9.0</v>
      </c>
      <c r="V18" s="905">
        <v>9.0</v>
      </c>
      <c r="W18" s="905"/>
      <c r="X18" s="1178">
        <v>12.0</v>
      </c>
      <c r="Y18" s="971"/>
      <c r="Z18" s="971"/>
      <c r="AA18" s="905">
        <v>9.0</v>
      </c>
      <c r="AB18" s="1178">
        <v>12.0</v>
      </c>
      <c r="AC18" s="905">
        <v>9.0</v>
      </c>
      <c r="AD18" s="905">
        <v>9.0</v>
      </c>
      <c r="AE18" s="905"/>
      <c r="AF18" s="971"/>
      <c r="AG18" s="971">
        <v>9.0</v>
      </c>
      <c r="AH18" s="905">
        <v>9.0</v>
      </c>
      <c r="AI18" s="905"/>
      <c r="AJ18" s="905"/>
      <c r="AK18" s="404">
        <f t="shared" si="1"/>
        <v>20</v>
      </c>
      <c r="AL18" s="1030">
        <v>1.0</v>
      </c>
    </row>
    <row r="19" ht="15.0" customHeight="1">
      <c r="A19" s="19">
        <v>17.0</v>
      </c>
      <c r="B19" s="1521" t="s">
        <v>312</v>
      </c>
      <c r="C19" s="32"/>
      <c r="D19" s="863" t="s">
        <v>792</v>
      </c>
      <c r="E19" s="1188"/>
      <c r="F19" s="1043" t="s">
        <v>193</v>
      </c>
      <c r="G19" s="1033">
        <v>9.0</v>
      </c>
      <c r="H19" s="971">
        <v>9.0</v>
      </c>
      <c r="I19" s="905">
        <v>9.0</v>
      </c>
      <c r="J19" s="1043" t="s">
        <v>193</v>
      </c>
      <c r="K19" s="971"/>
      <c r="L19" s="1178">
        <v>12.0</v>
      </c>
      <c r="M19" s="905">
        <v>9.0</v>
      </c>
      <c r="N19" s="905"/>
      <c r="O19" s="905">
        <v>9.0</v>
      </c>
      <c r="P19" s="905">
        <v>9.0</v>
      </c>
      <c r="Q19" s="905">
        <v>9.0</v>
      </c>
      <c r="R19" s="1033">
        <v>9.0</v>
      </c>
      <c r="S19" s="971"/>
      <c r="T19" s="1178">
        <v>12.0</v>
      </c>
      <c r="U19" s="905">
        <v>9.0</v>
      </c>
      <c r="V19" s="905">
        <v>9.0</v>
      </c>
      <c r="W19" s="905">
        <v>9.0</v>
      </c>
      <c r="X19" s="905">
        <v>9.0</v>
      </c>
      <c r="Y19" s="971">
        <v>9.0</v>
      </c>
      <c r="Z19" s="971"/>
      <c r="AA19" s="1033">
        <v>9.0</v>
      </c>
      <c r="AB19" s="905">
        <v>9.0</v>
      </c>
      <c r="AC19" s="1178">
        <v>12.0</v>
      </c>
      <c r="AD19" s="905">
        <v>9.0</v>
      </c>
      <c r="AE19" s="905">
        <v>9.0</v>
      </c>
      <c r="AF19" s="971"/>
      <c r="AG19" s="971"/>
      <c r="AH19" s="1043" t="s">
        <v>193</v>
      </c>
      <c r="AI19" s="905"/>
      <c r="AJ19" s="905"/>
      <c r="AK19" s="404">
        <f t="shared" si="1"/>
        <v>20</v>
      </c>
      <c r="AL19" s="1030">
        <v>1.0</v>
      </c>
    </row>
    <row r="20" ht="15.0" customHeight="1">
      <c r="A20" s="19">
        <v>18.0</v>
      </c>
      <c r="B20" s="1301" t="s">
        <v>1029</v>
      </c>
      <c r="C20" s="32"/>
      <c r="D20" s="863" t="s">
        <v>792</v>
      </c>
      <c r="E20" s="1188"/>
      <c r="F20" s="905">
        <v>9.0</v>
      </c>
      <c r="G20" s="1178">
        <v>12.0</v>
      </c>
      <c r="H20" s="971">
        <v>9.0</v>
      </c>
      <c r="I20" s="905">
        <v>9.0</v>
      </c>
      <c r="J20" s="905">
        <v>9.0</v>
      </c>
      <c r="K20" s="1178">
        <v>12.0</v>
      </c>
      <c r="L20" s="971"/>
      <c r="M20" s="905">
        <v>9.0</v>
      </c>
      <c r="N20" s="1178">
        <v>12.0</v>
      </c>
      <c r="O20" s="905"/>
      <c r="P20" s="905">
        <v>9.0</v>
      </c>
      <c r="Q20" s="905">
        <v>9.0</v>
      </c>
      <c r="R20" s="971"/>
      <c r="S20" s="971"/>
      <c r="T20" s="905">
        <v>9.0</v>
      </c>
      <c r="U20" s="1178">
        <v>12.0</v>
      </c>
      <c r="V20" s="905">
        <v>9.0</v>
      </c>
      <c r="W20" s="905">
        <v>9.0</v>
      </c>
      <c r="X20" s="905"/>
      <c r="Y20" s="971"/>
      <c r="Z20" s="1178">
        <v>12.0</v>
      </c>
      <c r="AA20" s="905">
        <v>9.0</v>
      </c>
      <c r="AB20" s="905">
        <v>9.0</v>
      </c>
      <c r="AC20" s="905">
        <v>9.0</v>
      </c>
      <c r="AD20" s="1178">
        <v>12.0</v>
      </c>
      <c r="AE20" s="905">
        <v>9.0</v>
      </c>
      <c r="AF20" s="971">
        <v>9.0</v>
      </c>
      <c r="AG20" s="971"/>
      <c r="AH20" s="905"/>
      <c r="AI20" s="905"/>
      <c r="AJ20" s="905"/>
      <c r="AK20" s="404">
        <f t="shared" si="1"/>
        <v>21</v>
      </c>
      <c r="AL20" s="1030">
        <v>1.0</v>
      </c>
    </row>
    <row r="21" ht="15.0" customHeight="1">
      <c r="A21" s="19">
        <v>19.0</v>
      </c>
      <c r="B21" s="1521" t="s">
        <v>124</v>
      </c>
      <c r="C21" s="32"/>
      <c r="D21" s="863" t="s">
        <v>792</v>
      </c>
      <c r="E21" s="1178">
        <v>12.0</v>
      </c>
      <c r="F21" s="905">
        <v>9.0</v>
      </c>
      <c r="G21" s="905">
        <v>9.0</v>
      </c>
      <c r="H21" s="971"/>
      <c r="I21" s="905">
        <v>9.0</v>
      </c>
      <c r="J21" s="1178">
        <v>12.0</v>
      </c>
      <c r="K21" s="971"/>
      <c r="L21" s="971"/>
      <c r="M21" s="905">
        <v>9.0</v>
      </c>
      <c r="N21" s="905">
        <v>9.0</v>
      </c>
      <c r="O21" s="905">
        <v>9.0</v>
      </c>
      <c r="P21" s="905">
        <v>9.0</v>
      </c>
      <c r="Q21" s="1178">
        <v>12.0</v>
      </c>
      <c r="R21" s="971"/>
      <c r="S21" s="971">
        <v>9.0</v>
      </c>
      <c r="T21" s="905">
        <v>9.0</v>
      </c>
      <c r="U21" s="905">
        <v>9.0</v>
      </c>
      <c r="V21" s="1178">
        <v>12.0</v>
      </c>
      <c r="W21" s="905">
        <v>9.0</v>
      </c>
      <c r="X21" s="905">
        <v>9.0</v>
      </c>
      <c r="Y21" s="971"/>
      <c r="Z21" s="971"/>
      <c r="AA21" s="905"/>
      <c r="AB21" s="905">
        <v>9.0</v>
      </c>
      <c r="AC21" s="905">
        <v>9.0</v>
      </c>
      <c r="AD21" s="905">
        <v>9.0</v>
      </c>
      <c r="AE21" s="905">
        <v>9.0</v>
      </c>
      <c r="AF21" s="1178">
        <v>12.0</v>
      </c>
      <c r="AG21" s="971"/>
      <c r="AH21" s="905"/>
      <c r="AI21" s="905"/>
      <c r="AJ21" s="905"/>
      <c r="AK21" s="404">
        <f t="shared" si="1"/>
        <v>21</v>
      </c>
      <c r="AL21" s="1030">
        <v>1.0</v>
      </c>
    </row>
    <row r="22" ht="15.0" customHeight="1">
      <c r="A22" s="19">
        <v>20.0</v>
      </c>
      <c r="B22" s="1521" t="s">
        <v>32</v>
      </c>
      <c r="C22" s="32"/>
      <c r="D22" s="863" t="s">
        <v>792</v>
      </c>
      <c r="E22" s="1188">
        <v>9.0</v>
      </c>
      <c r="F22" s="1178">
        <v>12.0</v>
      </c>
      <c r="G22" s="905">
        <v>9.0</v>
      </c>
      <c r="H22" s="971"/>
      <c r="I22" s="905">
        <v>9.0</v>
      </c>
      <c r="J22" s="905">
        <v>9.0</v>
      </c>
      <c r="K22" s="971"/>
      <c r="L22" s="971"/>
      <c r="M22" s="1178">
        <v>12.0</v>
      </c>
      <c r="N22" s="905">
        <v>9.0</v>
      </c>
      <c r="O22" s="905">
        <v>9.0</v>
      </c>
      <c r="P22" s="905">
        <v>9.0</v>
      </c>
      <c r="Q22" s="905">
        <v>9.0</v>
      </c>
      <c r="R22" s="1178">
        <v>12.0</v>
      </c>
      <c r="S22" s="971"/>
      <c r="T22" s="905"/>
      <c r="U22" s="905">
        <v>9.0</v>
      </c>
      <c r="V22" s="905">
        <v>9.0</v>
      </c>
      <c r="W22" s="1178">
        <v>12.0</v>
      </c>
      <c r="X22" s="905">
        <v>9.0</v>
      </c>
      <c r="Y22" s="971"/>
      <c r="Z22" s="971"/>
      <c r="AA22" s="905">
        <v>9.0</v>
      </c>
      <c r="AB22" s="905">
        <v>9.0</v>
      </c>
      <c r="AC22" s="905">
        <v>9.0</v>
      </c>
      <c r="AD22" s="905"/>
      <c r="AE22" s="1178">
        <v>12.0</v>
      </c>
      <c r="AF22" s="971"/>
      <c r="AG22" s="971">
        <v>9.0</v>
      </c>
      <c r="AH22" s="905">
        <v>9.0</v>
      </c>
      <c r="AI22" s="905"/>
      <c r="AJ22" s="905"/>
      <c r="AK22" s="404">
        <f t="shared" si="1"/>
        <v>21</v>
      </c>
      <c r="AL22" s="1030">
        <v>1.0</v>
      </c>
    </row>
    <row r="23" ht="15.0" customHeight="1">
      <c r="A23" s="19">
        <v>21.0</v>
      </c>
      <c r="B23" s="1521" t="s">
        <v>992</v>
      </c>
      <c r="C23" s="32"/>
      <c r="D23" s="863" t="s">
        <v>792</v>
      </c>
      <c r="E23" s="1178">
        <v>12.0</v>
      </c>
      <c r="F23" s="905">
        <v>9.0</v>
      </c>
      <c r="G23" s="905">
        <v>9.0</v>
      </c>
      <c r="H23" s="971">
        <v>9.0</v>
      </c>
      <c r="I23" s="905"/>
      <c r="J23" s="905">
        <v>9.0</v>
      </c>
      <c r="K23" s="971"/>
      <c r="L23" s="971"/>
      <c r="M23" s="905">
        <v>9.0</v>
      </c>
      <c r="N23" s="905">
        <v>9.0</v>
      </c>
      <c r="O23" s="905">
        <v>9.0</v>
      </c>
      <c r="P23" s="905"/>
      <c r="Q23" s="1178">
        <v>12.0</v>
      </c>
      <c r="R23" s="971">
        <v>9.0</v>
      </c>
      <c r="S23" s="971"/>
      <c r="T23" s="978"/>
      <c r="U23" s="978"/>
      <c r="V23" s="978"/>
      <c r="W23" s="978"/>
      <c r="X23" s="978"/>
      <c r="Y23" s="978"/>
      <c r="Z23" s="978"/>
      <c r="AA23" s="978"/>
      <c r="AB23" s="978"/>
      <c r="AC23" s="978"/>
      <c r="AD23" s="978"/>
      <c r="AE23" s="978"/>
      <c r="AF23" s="978"/>
      <c r="AG23" s="978"/>
      <c r="AH23" s="905">
        <v>9.0</v>
      </c>
      <c r="AI23" s="905"/>
      <c r="AJ23" s="905"/>
      <c r="AK23" s="404">
        <f t="shared" si="1"/>
        <v>11</v>
      </c>
      <c r="AL23" s="1030">
        <v>1.0</v>
      </c>
    </row>
    <row r="24" ht="15.0" customHeight="1">
      <c r="A24" s="19">
        <v>22.0</v>
      </c>
      <c r="B24" s="1521" t="s">
        <v>33</v>
      </c>
      <c r="C24" s="32"/>
      <c r="D24" s="863" t="s">
        <v>792</v>
      </c>
      <c r="E24" s="1188"/>
      <c r="F24" s="905">
        <v>9.0</v>
      </c>
      <c r="G24" s="905">
        <v>9.0</v>
      </c>
      <c r="H24" s="971"/>
      <c r="I24" s="1178">
        <v>12.0</v>
      </c>
      <c r="J24" s="905">
        <v>9.0</v>
      </c>
      <c r="K24" s="971"/>
      <c r="L24" s="971"/>
      <c r="M24" s="905">
        <v>9.0</v>
      </c>
      <c r="N24" s="905">
        <v>9.0</v>
      </c>
      <c r="O24" s="905">
        <v>9.0</v>
      </c>
      <c r="P24" s="1178">
        <v>12.0</v>
      </c>
      <c r="Q24" s="905">
        <v>9.0</v>
      </c>
      <c r="R24" s="971"/>
      <c r="S24" s="971">
        <v>9.0</v>
      </c>
      <c r="T24" s="905">
        <v>9.0</v>
      </c>
      <c r="U24" s="905"/>
      <c r="V24" s="905">
        <v>9.0</v>
      </c>
      <c r="W24" s="905">
        <v>9.0</v>
      </c>
      <c r="X24" s="1178">
        <v>12.0</v>
      </c>
      <c r="Y24" s="971"/>
      <c r="Z24" s="971"/>
      <c r="AA24" s="1178">
        <v>12.0</v>
      </c>
      <c r="AB24" s="905">
        <v>9.0</v>
      </c>
      <c r="AC24" s="905">
        <v>9.0</v>
      </c>
      <c r="AD24" s="905">
        <v>9.0</v>
      </c>
      <c r="AE24" s="905"/>
      <c r="AF24" s="971"/>
      <c r="AG24" s="971">
        <v>9.0</v>
      </c>
      <c r="AH24" s="1178">
        <v>12.0</v>
      </c>
      <c r="AI24" s="905"/>
      <c r="AJ24" s="905"/>
      <c r="AK24" s="404">
        <f t="shared" si="1"/>
        <v>20</v>
      </c>
      <c r="AL24" s="1030">
        <v>1.0</v>
      </c>
    </row>
    <row r="25" ht="15.0" customHeight="1">
      <c r="A25" s="19">
        <v>23.0</v>
      </c>
      <c r="B25" s="1521" t="s">
        <v>886</v>
      </c>
      <c r="C25" s="32"/>
      <c r="D25" s="863" t="s">
        <v>792</v>
      </c>
      <c r="E25" s="1188"/>
      <c r="F25" s="978"/>
      <c r="G25" s="978"/>
      <c r="H25" s="978"/>
      <c r="I25" s="978"/>
      <c r="J25" s="978"/>
      <c r="K25" s="978"/>
      <c r="L25" s="978"/>
      <c r="M25" s="978"/>
      <c r="N25" s="978"/>
      <c r="O25" s="978"/>
      <c r="P25" s="978"/>
      <c r="Q25" s="978"/>
      <c r="R25" s="978"/>
      <c r="S25" s="978"/>
      <c r="T25" s="978"/>
      <c r="U25" s="905">
        <v>9.0</v>
      </c>
      <c r="V25" s="905">
        <v>9.0</v>
      </c>
      <c r="W25" s="905">
        <v>9.0</v>
      </c>
      <c r="X25" s="905">
        <v>9.0</v>
      </c>
      <c r="Y25" s="971"/>
      <c r="Z25" s="971">
        <v>9.0</v>
      </c>
      <c r="AA25" s="905">
        <v>9.0</v>
      </c>
      <c r="AB25" s="905"/>
      <c r="AC25" s="1178">
        <v>12.0</v>
      </c>
      <c r="AD25" s="905">
        <v>9.0</v>
      </c>
      <c r="AE25" s="905">
        <v>9.0</v>
      </c>
      <c r="AF25" s="971"/>
      <c r="AG25" s="971"/>
      <c r="AH25" s="905">
        <v>9.0</v>
      </c>
      <c r="AI25" s="905"/>
      <c r="AJ25" s="905"/>
      <c r="AK25" s="404">
        <f t="shared" si="1"/>
        <v>10</v>
      </c>
      <c r="AL25" s="1030">
        <v>1.0</v>
      </c>
    </row>
    <row r="26" ht="14.25" customHeight="1">
      <c r="A26" s="19">
        <v>24.0</v>
      </c>
      <c r="B26" s="1521" t="s">
        <v>165</v>
      </c>
      <c r="C26" s="32"/>
      <c r="D26" s="863" t="s">
        <v>792</v>
      </c>
      <c r="E26" s="1188">
        <v>9.0</v>
      </c>
      <c r="F26" s="905">
        <v>9.0</v>
      </c>
      <c r="G26" s="905"/>
      <c r="H26" s="971">
        <v>9.0</v>
      </c>
      <c r="I26" s="905">
        <v>9.0</v>
      </c>
      <c r="J26" s="1178">
        <v>12.0</v>
      </c>
      <c r="K26" s="971"/>
      <c r="L26" s="971"/>
      <c r="M26" s="905">
        <v>9.0</v>
      </c>
      <c r="N26" s="905">
        <v>9.0</v>
      </c>
      <c r="O26" s="1178">
        <v>12.0</v>
      </c>
      <c r="P26" s="905">
        <v>9.0</v>
      </c>
      <c r="Q26" s="905">
        <v>9.0</v>
      </c>
      <c r="R26" s="1178">
        <v>12.0</v>
      </c>
      <c r="S26" s="971"/>
      <c r="T26" s="1178">
        <v>12.0</v>
      </c>
      <c r="U26" s="905">
        <v>9.0</v>
      </c>
      <c r="V26" s="905"/>
      <c r="W26" s="905">
        <v>9.0</v>
      </c>
      <c r="X26" s="905">
        <v>9.0</v>
      </c>
      <c r="Y26" s="971"/>
      <c r="Z26" s="971"/>
      <c r="AA26" s="905">
        <v>9.0</v>
      </c>
      <c r="AB26" s="1178">
        <v>12.0</v>
      </c>
      <c r="AC26" s="905">
        <v>9.0</v>
      </c>
      <c r="AD26" s="905">
        <v>9.0</v>
      </c>
      <c r="AE26" s="905">
        <v>9.0</v>
      </c>
      <c r="AF26" s="971">
        <v>9.0</v>
      </c>
      <c r="AG26" s="971"/>
      <c r="AH26" s="905"/>
      <c r="AI26" s="905"/>
      <c r="AJ26" s="905"/>
      <c r="AK26" s="404">
        <f t="shared" si="1"/>
        <v>21</v>
      </c>
      <c r="AL26" s="1030">
        <v>1.0</v>
      </c>
    </row>
    <row r="27" ht="15.0" customHeight="1">
      <c r="A27" s="19">
        <v>25.0</v>
      </c>
      <c r="B27" s="1521" t="s">
        <v>687</v>
      </c>
      <c r="C27" s="32"/>
      <c r="D27" s="863" t="s">
        <v>792</v>
      </c>
      <c r="E27" s="1188"/>
      <c r="F27" s="905">
        <v>9.0</v>
      </c>
      <c r="G27" s="905">
        <v>9.0</v>
      </c>
      <c r="H27" s="971"/>
      <c r="I27" s="905">
        <v>9.0</v>
      </c>
      <c r="J27" s="905">
        <v>9.0</v>
      </c>
      <c r="K27" s="1178">
        <v>12.0</v>
      </c>
      <c r="L27" s="971"/>
      <c r="M27" s="905"/>
      <c r="N27" s="1205" t="s">
        <v>193</v>
      </c>
      <c r="O27" s="905">
        <v>9.0</v>
      </c>
      <c r="P27" s="905">
        <v>9.0</v>
      </c>
      <c r="Q27" s="905">
        <v>9.0</v>
      </c>
      <c r="R27" s="971"/>
      <c r="S27" s="971"/>
      <c r="T27" s="905">
        <v>9.0</v>
      </c>
      <c r="U27" s="905">
        <v>9.0</v>
      </c>
      <c r="V27" s="905">
        <v>9.0</v>
      </c>
      <c r="W27" s="905"/>
      <c r="X27" s="1178">
        <v>12.0</v>
      </c>
      <c r="Y27" s="1033">
        <v>9.0</v>
      </c>
      <c r="Z27" s="1178">
        <v>12.0</v>
      </c>
      <c r="AA27" s="905">
        <v>9.0</v>
      </c>
      <c r="AB27" s="905">
        <v>9.0</v>
      </c>
      <c r="AC27" s="905">
        <v>9.0</v>
      </c>
      <c r="AD27" s="905">
        <v>9.0</v>
      </c>
      <c r="AE27" s="1178">
        <v>12.0</v>
      </c>
      <c r="AF27" s="971"/>
      <c r="AG27" s="971"/>
      <c r="AH27" s="905">
        <v>9.0</v>
      </c>
      <c r="AI27" s="905"/>
      <c r="AJ27" s="905"/>
      <c r="AK27" s="404">
        <f t="shared" si="1"/>
        <v>20</v>
      </c>
      <c r="AL27" s="1030">
        <v>1.0</v>
      </c>
    </row>
    <row r="28" ht="15.0" customHeight="1">
      <c r="A28" s="19">
        <v>26.0</v>
      </c>
      <c r="B28" s="1301" t="s">
        <v>1022</v>
      </c>
      <c r="C28" s="32"/>
      <c r="D28" s="863" t="s">
        <v>792</v>
      </c>
      <c r="E28" s="1188"/>
      <c r="F28" s="1178">
        <v>12.0</v>
      </c>
      <c r="G28" s="905">
        <v>9.0</v>
      </c>
      <c r="H28" s="971">
        <v>9.0</v>
      </c>
      <c r="I28" s="905"/>
      <c r="J28" s="905"/>
      <c r="K28" s="971"/>
      <c r="L28" s="971">
        <v>9.0</v>
      </c>
      <c r="M28" s="1178">
        <v>12.0</v>
      </c>
      <c r="N28" s="905">
        <v>9.0</v>
      </c>
      <c r="O28" s="905">
        <v>9.0</v>
      </c>
      <c r="P28" s="905">
        <v>9.0</v>
      </c>
      <c r="Q28" s="905">
        <v>9.0</v>
      </c>
      <c r="R28" s="971"/>
      <c r="S28" s="971"/>
      <c r="T28" s="1178">
        <v>12.0</v>
      </c>
      <c r="U28" s="905">
        <v>9.0</v>
      </c>
      <c r="V28" s="905"/>
      <c r="W28" s="905">
        <v>9.0</v>
      </c>
      <c r="X28" s="905">
        <v>9.0</v>
      </c>
      <c r="Y28" s="971">
        <v>9.0</v>
      </c>
      <c r="Z28" s="971"/>
      <c r="AA28" s="905">
        <v>9.0</v>
      </c>
      <c r="AB28" s="905">
        <v>9.0</v>
      </c>
      <c r="AC28" s="905">
        <v>9.0</v>
      </c>
      <c r="AD28" s="905">
        <v>9.0</v>
      </c>
      <c r="AE28" s="1178">
        <v>12.0</v>
      </c>
      <c r="AF28" s="971"/>
      <c r="AG28" s="971"/>
      <c r="AH28" s="905">
        <v>9.0</v>
      </c>
      <c r="AI28" s="905"/>
      <c r="AJ28" s="905"/>
      <c r="AK28" s="404">
        <f t="shared" si="1"/>
        <v>20</v>
      </c>
      <c r="AL28" s="1030">
        <v>1.0</v>
      </c>
    </row>
    <row r="29" ht="15.75" customHeight="1">
      <c r="A29" s="19">
        <v>27.0</v>
      </c>
      <c r="B29" s="1489" t="s">
        <v>1023</v>
      </c>
      <c r="C29" s="32"/>
      <c r="D29" s="930" t="s">
        <v>792</v>
      </c>
      <c r="E29" s="1188"/>
      <c r="F29" s="905">
        <v>9.0</v>
      </c>
      <c r="G29" s="905">
        <v>9.0</v>
      </c>
      <c r="H29" s="971"/>
      <c r="I29" s="905">
        <v>9.0</v>
      </c>
      <c r="J29" s="905">
        <v>9.0</v>
      </c>
      <c r="K29" s="971"/>
      <c r="L29" s="971"/>
      <c r="M29" s="905">
        <v>9.0</v>
      </c>
      <c r="N29" s="905">
        <v>9.0</v>
      </c>
      <c r="O29" s="905">
        <v>9.0</v>
      </c>
      <c r="P29" s="905">
        <v>9.0</v>
      </c>
      <c r="Q29" s="905">
        <v>9.0</v>
      </c>
      <c r="R29" s="971"/>
      <c r="S29" s="971"/>
      <c r="T29" s="905">
        <v>9.0</v>
      </c>
      <c r="U29" s="905">
        <v>9.0</v>
      </c>
      <c r="V29" s="1178">
        <v>12.0</v>
      </c>
      <c r="W29" s="905"/>
      <c r="X29" s="905">
        <v>9.0</v>
      </c>
      <c r="Y29" s="1178">
        <v>12.0</v>
      </c>
      <c r="Z29" s="971"/>
      <c r="AA29" s="905">
        <v>9.0</v>
      </c>
      <c r="AB29" s="905">
        <v>9.0</v>
      </c>
      <c r="AC29" s="905">
        <v>9.0</v>
      </c>
      <c r="AD29" s="1178">
        <v>12.0</v>
      </c>
      <c r="AE29" s="905">
        <v>9.0</v>
      </c>
      <c r="AF29" s="971"/>
      <c r="AG29" s="971"/>
      <c r="AH29" s="905">
        <v>9.0</v>
      </c>
      <c r="AI29" s="905"/>
      <c r="AJ29" s="905"/>
      <c r="AK29" s="404">
        <f t="shared" si="1"/>
        <v>20</v>
      </c>
      <c r="AL29" s="1030">
        <v>1.0</v>
      </c>
    </row>
    <row r="30" ht="15.75" customHeight="1">
      <c r="A30" s="19">
        <v>28.0</v>
      </c>
      <c r="B30" s="1489" t="s">
        <v>1030</v>
      </c>
      <c r="C30" s="32"/>
      <c r="D30" s="930"/>
      <c r="E30" s="1188"/>
      <c r="F30" s="905"/>
      <c r="G30" s="905"/>
      <c r="H30" s="971"/>
      <c r="I30" s="905"/>
      <c r="J30" s="905"/>
      <c r="K30" s="971"/>
      <c r="L30" s="971"/>
      <c r="M30" s="905"/>
      <c r="N30" s="905"/>
      <c r="O30" s="905">
        <v>9.0</v>
      </c>
      <c r="P30" s="905">
        <v>9.0</v>
      </c>
      <c r="Q30" s="905">
        <v>9.0</v>
      </c>
      <c r="R30" s="971"/>
      <c r="S30" s="971"/>
      <c r="T30" s="905">
        <v>9.0</v>
      </c>
      <c r="U30" s="1283">
        <v>9.0</v>
      </c>
      <c r="V30" s="905">
        <v>9.0</v>
      </c>
      <c r="W30" s="905">
        <v>9.0</v>
      </c>
      <c r="X30" s="905">
        <v>9.0</v>
      </c>
      <c r="Y30" s="971"/>
      <c r="Z30" s="971"/>
      <c r="AA30" s="905">
        <v>9.0</v>
      </c>
      <c r="AB30" s="905">
        <v>9.0</v>
      </c>
      <c r="AC30" s="905">
        <v>9.0</v>
      </c>
      <c r="AD30" s="905">
        <v>9.0</v>
      </c>
      <c r="AE30" s="905">
        <v>9.0</v>
      </c>
      <c r="AF30" s="971"/>
      <c r="AG30" s="971"/>
      <c r="AH30" s="905">
        <v>9.0</v>
      </c>
      <c r="AI30" s="905"/>
      <c r="AJ30" s="905"/>
      <c r="AK30" s="404">
        <f t="shared" si="1"/>
        <v>14</v>
      </c>
      <c r="AL30" s="1030">
        <v>0.0</v>
      </c>
    </row>
    <row r="31" ht="16.5" customHeight="1">
      <c r="A31" s="19">
        <v>29.0</v>
      </c>
      <c r="B31" s="1469" t="s">
        <v>875</v>
      </c>
      <c r="C31" s="71"/>
      <c r="D31" s="930"/>
      <c r="E31" s="1188"/>
      <c r="F31" s="905"/>
      <c r="G31" s="905"/>
      <c r="H31" s="971"/>
      <c r="I31" s="905"/>
      <c r="J31" s="905"/>
      <c r="K31" s="971"/>
      <c r="L31" s="971"/>
      <c r="M31" s="905"/>
      <c r="N31" s="905"/>
      <c r="O31" s="905"/>
      <c r="P31" s="905"/>
      <c r="Q31" s="905"/>
      <c r="R31" s="971"/>
      <c r="S31" s="971"/>
      <c r="T31" s="905"/>
      <c r="U31" s="905"/>
      <c r="V31" s="905"/>
      <c r="W31" s="905"/>
      <c r="X31" s="905"/>
      <c r="Y31" s="971"/>
      <c r="Z31" s="971"/>
      <c r="AA31" s="905"/>
      <c r="AB31" s="905"/>
      <c r="AC31" s="905"/>
      <c r="AD31" s="905"/>
      <c r="AE31" s="905"/>
      <c r="AF31" s="971"/>
      <c r="AG31" s="971"/>
      <c r="AH31" s="905"/>
      <c r="AI31" s="905"/>
      <c r="AJ31" s="905"/>
      <c r="AK31" s="404">
        <f t="shared" si="1"/>
        <v>0</v>
      </c>
      <c r="AL31" s="1030">
        <v>0.0</v>
      </c>
    </row>
    <row r="32" ht="15.75" customHeight="1">
      <c r="A32" s="260"/>
      <c r="B32" s="423"/>
      <c r="C32" s="112"/>
      <c r="D32" s="1311" t="s">
        <v>1004</v>
      </c>
      <c r="E32" s="1311">
        <f t="shared" ref="E32:AJ32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3</v>
      </c>
      <c r="F32" s="1311">
        <f t="shared" si="2"/>
        <v>14</v>
      </c>
      <c r="G32" s="1311">
        <f t="shared" si="2"/>
        <v>16</v>
      </c>
      <c r="H32" s="1311">
        <f t="shared" si="2"/>
        <v>9</v>
      </c>
      <c r="I32" s="1311">
        <f t="shared" si="2"/>
        <v>16</v>
      </c>
      <c r="J32" s="1311">
        <f t="shared" si="2"/>
        <v>16</v>
      </c>
      <c r="K32" s="1311">
        <f t="shared" si="2"/>
        <v>4</v>
      </c>
      <c r="L32" s="1311">
        <f t="shared" si="2"/>
        <v>3</v>
      </c>
      <c r="M32" s="1311">
        <f t="shared" si="2"/>
        <v>17</v>
      </c>
      <c r="N32" s="1311">
        <f t="shared" si="2"/>
        <v>18</v>
      </c>
      <c r="O32" s="1311">
        <f t="shared" si="2"/>
        <v>19</v>
      </c>
      <c r="P32" s="1311">
        <f t="shared" si="2"/>
        <v>19</v>
      </c>
      <c r="Q32" s="1311">
        <f t="shared" si="2"/>
        <v>18</v>
      </c>
      <c r="R32" s="1311">
        <f t="shared" si="2"/>
        <v>5</v>
      </c>
      <c r="S32" s="1311">
        <f t="shared" si="2"/>
        <v>3</v>
      </c>
      <c r="T32" s="1311">
        <f t="shared" si="2"/>
        <v>15</v>
      </c>
      <c r="U32" s="1311">
        <f t="shared" si="2"/>
        <v>18</v>
      </c>
      <c r="V32" s="1311">
        <f t="shared" si="2"/>
        <v>17</v>
      </c>
      <c r="W32" s="1311">
        <f t="shared" si="2"/>
        <v>18</v>
      </c>
      <c r="X32" s="1311">
        <f t="shared" si="2"/>
        <v>19</v>
      </c>
      <c r="Y32" s="1311">
        <f t="shared" si="2"/>
        <v>5</v>
      </c>
      <c r="Z32" s="1311">
        <f t="shared" si="2"/>
        <v>3</v>
      </c>
      <c r="AA32" s="1311">
        <f t="shared" si="2"/>
        <v>19</v>
      </c>
      <c r="AB32" s="1311">
        <f t="shared" si="2"/>
        <v>18</v>
      </c>
      <c r="AC32" s="1311">
        <f t="shared" si="2"/>
        <v>18</v>
      </c>
      <c r="AD32" s="1311">
        <f t="shared" si="2"/>
        <v>17</v>
      </c>
      <c r="AE32" s="1311">
        <f t="shared" si="2"/>
        <v>16</v>
      </c>
      <c r="AF32" s="1311">
        <f t="shared" si="2"/>
        <v>4</v>
      </c>
      <c r="AG32" s="1311">
        <f t="shared" si="2"/>
        <v>3</v>
      </c>
      <c r="AH32" s="1311">
        <f t="shared" si="2"/>
        <v>16</v>
      </c>
      <c r="AI32" s="1311">
        <f t="shared" si="2"/>
        <v>0</v>
      </c>
      <c r="AJ32" s="1311">
        <f t="shared" si="2"/>
        <v>0</v>
      </c>
      <c r="AK32" s="1075"/>
      <c r="AL32" s="1452">
        <f>SUM(AL3:AL29)</f>
        <v>28</v>
      </c>
    </row>
    <row r="33" ht="15.75" customHeight="1">
      <c r="A33" s="260"/>
      <c r="B33" s="423"/>
      <c r="C33" s="112"/>
      <c r="D33" s="1311" t="s">
        <v>1005</v>
      </c>
      <c r="E33" s="1311">
        <f t="shared" ref="E33:AJ33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3</v>
      </c>
      <c r="F33" s="1311">
        <f t="shared" si="3"/>
        <v>4</v>
      </c>
      <c r="G33" s="1311">
        <f t="shared" si="3"/>
        <v>4</v>
      </c>
      <c r="H33" s="1311">
        <f t="shared" si="3"/>
        <v>4</v>
      </c>
      <c r="I33" s="1311">
        <f t="shared" si="3"/>
        <v>4</v>
      </c>
      <c r="J33" s="1311">
        <f t="shared" si="3"/>
        <v>5</v>
      </c>
      <c r="K33" s="1311">
        <f t="shared" si="3"/>
        <v>3</v>
      </c>
      <c r="L33" s="1311">
        <f t="shared" si="3"/>
        <v>2</v>
      </c>
      <c r="M33" s="1311">
        <f t="shared" si="3"/>
        <v>4</v>
      </c>
      <c r="N33" s="1311">
        <f t="shared" si="3"/>
        <v>3</v>
      </c>
      <c r="O33" s="1311">
        <f t="shared" si="3"/>
        <v>4</v>
      </c>
      <c r="P33" s="1311">
        <f t="shared" si="3"/>
        <v>4</v>
      </c>
      <c r="Q33" s="1311">
        <f t="shared" si="3"/>
        <v>5</v>
      </c>
      <c r="R33" s="1311">
        <f t="shared" si="3"/>
        <v>3</v>
      </c>
      <c r="S33" s="1311">
        <f t="shared" si="3"/>
        <v>3</v>
      </c>
      <c r="T33" s="1311">
        <f t="shared" si="3"/>
        <v>4</v>
      </c>
      <c r="U33" s="1311">
        <f t="shared" si="3"/>
        <v>4</v>
      </c>
      <c r="V33" s="1311">
        <f t="shared" si="3"/>
        <v>4</v>
      </c>
      <c r="W33" s="1311">
        <f t="shared" si="3"/>
        <v>4</v>
      </c>
      <c r="X33" s="1311">
        <f t="shared" si="3"/>
        <v>4</v>
      </c>
      <c r="Y33" s="1311">
        <f t="shared" si="3"/>
        <v>3</v>
      </c>
      <c r="Z33" s="1311">
        <f t="shared" si="3"/>
        <v>3</v>
      </c>
      <c r="AA33" s="1311">
        <f t="shared" si="3"/>
        <v>5</v>
      </c>
      <c r="AB33" s="1311">
        <f t="shared" si="3"/>
        <v>4</v>
      </c>
      <c r="AC33" s="1311">
        <f t="shared" si="3"/>
        <v>4</v>
      </c>
      <c r="AD33" s="1311">
        <f t="shared" si="3"/>
        <v>4</v>
      </c>
      <c r="AE33" s="1311">
        <f t="shared" si="3"/>
        <v>5</v>
      </c>
      <c r="AF33" s="1311">
        <f t="shared" si="3"/>
        <v>3</v>
      </c>
      <c r="AG33" s="1311">
        <f t="shared" si="3"/>
        <v>3</v>
      </c>
      <c r="AH33" s="1311">
        <f t="shared" si="3"/>
        <v>4</v>
      </c>
      <c r="AI33" s="1311">
        <f t="shared" si="3"/>
        <v>0</v>
      </c>
      <c r="AJ33" s="1311">
        <f t="shared" si="3"/>
        <v>0</v>
      </c>
      <c r="AK33" s="1075"/>
      <c r="AL33" s="257"/>
    </row>
    <row r="34" ht="15.75" customHeight="1">
      <c r="A34" s="260"/>
      <c r="B34" s="1470" t="s">
        <v>947</v>
      </c>
      <c r="C34" s="112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257"/>
    </row>
    <row r="35" ht="15.75" customHeight="1">
      <c r="A35" s="819">
        <v>1.0</v>
      </c>
      <c r="B35" s="1316" t="s">
        <v>884</v>
      </c>
      <c r="C35" s="1317" t="s">
        <v>736</v>
      </c>
      <c r="D35" s="930" t="s">
        <v>792</v>
      </c>
      <c r="E35" s="840"/>
      <c r="F35" s="1534">
        <v>24.0</v>
      </c>
      <c r="G35" s="1534">
        <v>24.0</v>
      </c>
      <c r="H35" s="840"/>
      <c r="I35" s="1265"/>
      <c r="J35" s="1318">
        <v>24.0</v>
      </c>
      <c r="K35" s="1318">
        <v>24.0</v>
      </c>
      <c r="L35" s="971"/>
      <c r="M35" s="1265"/>
      <c r="N35" s="1318">
        <v>24.0</v>
      </c>
      <c r="O35" s="1318">
        <v>24.0</v>
      </c>
      <c r="P35" s="1265"/>
      <c r="Q35" s="1265"/>
      <c r="R35" s="1318">
        <v>24.0</v>
      </c>
      <c r="S35" s="1318">
        <v>24.0</v>
      </c>
      <c r="T35" s="1265"/>
      <c r="U35" s="1265"/>
      <c r="V35" s="1318">
        <v>24.0</v>
      </c>
      <c r="W35" s="1318">
        <v>24.0</v>
      </c>
      <c r="X35" s="1265"/>
      <c r="Y35" s="971"/>
      <c r="Z35" s="1318">
        <v>24.0</v>
      </c>
      <c r="AA35" s="1318">
        <v>24.0</v>
      </c>
      <c r="AB35" s="1265"/>
      <c r="AC35" s="1265"/>
      <c r="AD35" s="1318">
        <v>24.0</v>
      </c>
      <c r="AE35" s="1318">
        <v>24.0</v>
      </c>
      <c r="AF35" s="971"/>
      <c r="AG35" s="971"/>
      <c r="AH35" s="1318">
        <v>24.0</v>
      </c>
      <c r="AI35" s="1265"/>
      <c r="AJ35" s="1265"/>
      <c r="AK35" s="404">
        <f t="shared" ref="AK35:AK38" si="4">COUNT(E35:AI35)</f>
        <v>15</v>
      </c>
      <c r="AL35" s="257"/>
    </row>
    <row r="36" ht="15.75" customHeight="1">
      <c r="A36" s="819">
        <v>2.0</v>
      </c>
      <c r="B36" s="1401" t="s">
        <v>883</v>
      </c>
      <c r="C36" s="32"/>
      <c r="D36" s="863" t="s">
        <v>792</v>
      </c>
      <c r="E36" s="1318">
        <v>24.0</v>
      </c>
      <c r="F36" s="905"/>
      <c r="G36" s="905"/>
      <c r="H36" s="1318">
        <v>24.0</v>
      </c>
      <c r="I36" s="1318">
        <v>24.0</v>
      </c>
      <c r="J36" s="1265"/>
      <c r="K36" s="971"/>
      <c r="L36" s="1318">
        <v>24.0</v>
      </c>
      <c r="M36" s="1318">
        <v>24.0</v>
      </c>
      <c r="N36" s="1265"/>
      <c r="O36" s="1265"/>
      <c r="P36" s="1318">
        <v>24.0</v>
      </c>
      <c r="Q36" s="1318">
        <v>24.0</v>
      </c>
      <c r="R36" s="971"/>
      <c r="S36" s="971"/>
      <c r="T36" s="1318">
        <v>24.0</v>
      </c>
      <c r="U36" s="1318">
        <v>24.0</v>
      </c>
      <c r="V36" s="1265"/>
      <c r="W36" s="1265"/>
      <c r="X36" s="1318">
        <v>24.0</v>
      </c>
      <c r="Y36" s="1318">
        <v>24.0</v>
      </c>
      <c r="Z36" s="971"/>
      <c r="AA36" s="1265"/>
      <c r="AB36" s="1318">
        <v>24.0</v>
      </c>
      <c r="AC36" s="1318">
        <v>24.0</v>
      </c>
      <c r="AD36" s="1265"/>
      <c r="AE36" s="1265"/>
      <c r="AF36" s="1318">
        <v>24.0</v>
      </c>
      <c r="AG36" s="1318">
        <v>24.0</v>
      </c>
      <c r="AH36" s="1265"/>
      <c r="AI36" s="1265"/>
      <c r="AJ36" s="1265"/>
      <c r="AK36" s="404">
        <f t="shared" si="4"/>
        <v>15</v>
      </c>
      <c r="AL36" s="257"/>
    </row>
    <row r="37" ht="15.75" customHeight="1">
      <c r="A37" s="819">
        <v>3.0</v>
      </c>
      <c r="B37" s="1402" t="s">
        <v>948</v>
      </c>
      <c r="C37" s="32"/>
      <c r="D37" s="930" t="s">
        <v>792</v>
      </c>
      <c r="E37" s="971"/>
      <c r="F37" s="905"/>
      <c r="G37" s="905">
        <v>9.0</v>
      </c>
      <c r="H37" s="971">
        <v>9.0</v>
      </c>
      <c r="I37" s="905">
        <v>9.0</v>
      </c>
      <c r="J37" s="905"/>
      <c r="K37" s="971"/>
      <c r="L37" s="971"/>
      <c r="M37" s="905">
        <v>9.0</v>
      </c>
      <c r="N37" s="905">
        <v>9.0</v>
      </c>
      <c r="O37" s="905">
        <v>9.0</v>
      </c>
      <c r="P37" s="905">
        <v>9.0</v>
      </c>
      <c r="Q37" s="905">
        <v>9.0</v>
      </c>
      <c r="R37" s="971">
        <v>9.0</v>
      </c>
      <c r="S37" s="971"/>
      <c r="T37" s="905"/>
      <c r="U37" s="905">
        <v>9.0</v>
      </c>
      <c r="V37" s="905">
        <v>9.0</v>
      </c>
      <c r="W37" s="905">
        <v>9.0</v>
      </c>
      <c r="X37" s="905">
        <v>9.0</v>
      </c>
      <c r="Y37" s="971"/>
      <c r="Z37" s="971"/>
      <c r="AA37" s="905">
        <v>9.0</v>
      </c>
      <c r="AB37" s="905">
        <v>9.0</v>
      </c>
      <c r="AC37" s="905">
        <v>9.0</v>
      </c>
      <c r="AD37" s="905">
        <v>9.0</v>
      </c>
      <c r="AE37" s="905">
        <v>9.0</v>
      </c>
      <c r="AF37" s="971">
        <v>9.0</v>
      </c>
      <c r="AG37" s="971"/>
      <c r="AH37" s="905"/>
      <c r="AI37" s="905"/>
      <c r="AJ37" s="905"/>
      <c r="AK37" s="404">
        <f t="shared" si="4"/>
        <v>19</v>
      </c>
      <c r="AL37" s="257"/>
    </row>
    <row r="38" ht="15.75" customHeight="1">
      <c r="A38" s="1504">
        <v>4.0</v>
      </c>
      <c r="B38" s="1148" t="s">
        <v>885</v>
      </c>
      <c r="C38" s="71"/>
      <c r="D38" s="863" t="s">
        <v>792</v>
      </c>
      <c r="E38" s="971"/>
      <c r="F38" s="905">
        <v>9.0</v>
      </c>
      <c r="G38" s="905">
        <v>9.0</v>
      </c>
      <c r="H38" s="971"/>
      <c r="I38" s="905">
        <v>9.0</v>
      </c>
      <c r="J38" s="905">
        <v>9.0</v>
      </c>
      <c r="K38" s="971">
        <v>9.0</v>
      </c>
      <c r="L38" s="971"/>
      <c r="M38" s="905"/>
      <c r="N38" s="905">
        <v>9.0</v>
      </c>
      <c r="O38" s="905">
        <v>9.0</v>
      </c>
      <c r="P38" s="905">
        <v>9.0</v>
      </c>
      <c r="Q38" s="905">
        <v>9.0</v>
      </c>
      <c r="R38" s="971"/>
      <c r="S38" s="971"/>
      <c r="T38" s="905">
        <v>9.0</v>
      </c>
      <c r="U38" s="905">
        <v>9.0</v>
      </c>
      <c r="V38" s="905">
        <v>9.0</v>
      </c>
      <c r="W38" s="905">
        <v>9.0</v>
      </c>
      <c r="X38" s="905">
        <v>9.0</v>
      </c>
      <c r="Y38" s="971">
        <v>9.0</v>
      </c>
      <c r="Z38" s="971"/>
      <c r="AA38" s="905"/>
      <c r="AB38" s="905">
        <v>9.0</v>
      </c>
      <c r="AC38" s="1033" t="s">
        <v>193</v>
      </c>
      <c r="AD38" s="905">
        <v>9.0</v>
      </c>
      <c r="AE38" s="905">
        <v>9.0</v>
      </c>
      <c r="AF38" s="971"/>
      <c r="AG38" s="971"/>
      <c r="AH38" s="905">
        <v>9.0</v>
      </c>
      <c r="AI38" s="905"/>
      <c r="AJ38" s="905"/>
      <c r="AK38" s="404">
        <f t="shared" si="4"/>
        <v>19</v>
      </c>
      <c r="AL38" s="423"/>
    </row>
    <row r="39" ht="15.75" customHeight="1">
      <c r="A39" s="423"/>
      <c r="B39" s="423"/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423"/>
      <c r="AL39" s="423"/>
    </row>
    <row r="40" ht="15.75" hidden="1" customHeight="1">
      <c r="A40" s="260"/>
      <c r="B40" s="423"/>
      <c r="C40" s="112"/>
      <c r="D40" s="1150" t="s">
        <v>925</v>
      </c>
      <c r="E40" s="1150" t="str">
        <f t="shared" ref="E40:AH40" si="5">if(E71=9,+1,+0)+if(E72=9,+1,+0)+if(E73=9,+1,+0)+if(E74=9,+1,+0)+if(E75=9,+1,+0)+if(E77=9,1,+0)+if(E78=9,+1,+0)+if(E79=9,+1,+0)+if(E85=9,+1,+0)+if(E86=9,+1,+0)+if(E89=9,+1,+0)+if(E90=9,+1,+0)+if(E81=9,+1,+0)+if(E82=9,+1,+0)+if(E83=9,+1,+0)+if(E96=9,+1,+0)+if(E97=9,+1,+0)+if(E98=9,+1,+0)+if(E99=9,+1,+0)+if(E100=9,+1,+0)+if(E101=9,+1,+0)+if(E102=9,+1,+0)+if(E103=9,+1,+0)+if(E93=9,+1,+0)+if(#REF!=9,+1,+0)+if(E104=9,+1,+0)+if(E106=9,+1,+0)+if(E107=9,+1,+0)+if(E108=9,+1,+0)+if(E109=9,+1,+0)+if(E110=9,+1,+0)+if(E111=9,+1,+0)</f>
        <v>#REF!</v>
      </c>
      <c r="F40" s="1150" t="str">
        <f t="shared" si="5"/>
        <v>#REF!</v>
      </c>
      <c r="G40" s="1150" t="str">
        <f t="shared" si="5"/>
        <v>#REF!</v>
      </c>
      <c r="H40" s="1150" t="str">
        <f t="shared" si="5"/>
        <v>#REF!</v>
      </c>
      <c r="I40" s="1150" t="str">
        <f t="shared" si="5"/>
        <v>#REF!</v>
      </c>
      <c r="J40" s="1150" t="str">
        <f t="shared" si="5"/>
        <v>#REF!</v>
      </c>
      <c r="K40" s="1150" t="str">
        <f t="shared" si="5"/>
        <v>#REF!</v>
      </c>
      <c r="L40" s="1150" t="str">
        <f t="shared" si="5"/>
        <v>#REF!</v>
      </c>
      <c r="M40" s="1150" t="str">
        <f t="shared" si="5"/>
        <v>#REF!</v>
      </c>
      <c r="N40" s="1150" t="str">
        <f t="shared" si="5"/>
        <v>#REF!</v>
      </c>
      <c r="O40" s="1150" t="str">
        <f t="shared" si="5"/>
        <v>#REF!</v>
      </c>
      <c r="P40" s="1150" t="str">
        <f t="shared" si="5"/>
        <v>#REF!</v>
      </c>
      <c r="Q40" s="1150" t="str">
        <f t="shared" si="5"/>
        <v>#REF!</v>
      </c>
      <c r="R40" s="1150" t="str">
        <f t="shared" si="5"/>
        <v>#REF!</v>
      </c>
      <c r="S40" s="1150" t="str">
        <f t="shared" si="5"/>
        <v>#REF!</v>
      </c>
      <c r="T40" s="1150" t="str">
        <f t="shared" si="5"/>
        <v>#REF!</v>
      </c>
      <c r="U40" s="1150" t="str">
        <f t="shared" si="5"/>
        <v>#REF!</v>
      </c>
      <c r="V40" s="1150" t="str">
        <f t="shared" si="5"/>
        <v>#REF!</v>
      </c>
      <c r="W40" s="1150" t="str">
        <f t="shared" si="5"/>
        <v>#REF!</v>
      </c>
      <c r="X40" s="1150" t="str">
        <f t="shared" si="5"/>
        <v>#REF!</v>
      </c>
      <c r="Y40" s="1150" t="str">
        <f t="shared" si="5"/>
        <v>#REF!</v>
      </c>
      <c r="Z40" s="1150" t="str">
        <f t="shared" si="5"/>
        <v>#REF!</v>
      </c>
      <c r="AA40" s="1150" t="str">
        <f t="shared" si="5"/>
        <v>#REF!</v>
      </c>
      <c r="AB40" s="1150" t="str">
        <f t="shared" si="5"/>
        <v>#REF!</v>
      </c>
      <c r="AC40" s="1150" t="str">
        <f t="shared" si="5"/>
        <v>#REF!</v>
      </c>
      <c r="AD40" s="1150" t="str">
        <f t="shared" si="5"/>
        <v>#REF!</v>
      </c>
      <c r="AE40" s="1150" t="str">
        <f t="shared" si="5"/>
        <v>#REF!</v>
      </c>
      <c r="AF40" s="1150" t="str">
        <f t="shared" si="5"/>
        <v>#REF!</v>
      </c>
      <c r="AG40" s="1150" t="str">
        <f t="shared" si="5"/>
        <v>#REF!</v>
      </c>
      <c r="AH40" s="1150" t="str">
        <f t="shared" si="5"/>
        <v>#REF!</v>
      </c>
      <c r="AI40" s="1150" t="str">
        <f>if(AI71=9,+1,+0)+if(AI72=9,+1,+0)+if(AI73=9,+1,+0)+if(AI74=9,+1,+0)+if(AI75=9,+1,+0)+if(#REF!=9,+1,+0)+if(AI77=9,1,+0)+if(AI78=9,+1,+0)+if(AI79=9,+1,+0)+if(AI85=9,+1,+0)+if(AI86=9,+1,+0)+if(AI89=9,+1,+0)+if(AI90=9,+1,+0)+if(AI81=9,+1,+0)+if(AI82=9,+1,+0)+if(AI83=9,+1,+0)+if(AI96=9,+1,+0)+if(AI97=9,+1,+0)+if(AI98=9,+1,+0)+if(AI99=9,+1,+0)+if(AI100=9,+1,+0)+if(AI101=9,+1,+0)+if(AI102=9,+1,+0)+if(AI103=9,+1,+0)+if(AI93=9,+1,+0)+if(#REF!=9,+1,+0)+if(AI104=9,+1,+0)+if(AI106=9,+1,+0)+if(AI107=9,+1,+0)+if(AI108=9,+1,+0)+if(AI109=9,+1,+0)+if(AI110=9,+1,+0)+if(AI111=9,+1,+0)</f>
        <v>#REF!</v>
      </c>
      <c r="AJ40" s="1150"/>
      <c r="AK40" s="1150"/>
      <c r="AL40" s="257"/>
    </row>
    <row r="41" ht="15.75" hidden="1" customHeight="1">
      <c r="A41" s="260"/>
      <c r="B41" s="423"/>
      <c r="C41" s="112"/>
      <c r="D41" s="1002" t="s">
        <v>926</v>
      </c>
      <c r="E41" s="1002" t="str">
        <f t="shared" ref="E41:AH41" si="6">if(E71=12,+1,+0)+if(E72=12,+1,+0)+if(E73=12,+1,+0)+if(E74=12,+1,+0)+if(E75=12,+1,+0)+if(E77=12,1,+0)+if(E78=12,+1,+0)+if(E79=12,+1,+0)+if(E85=12,+1,+0)+if(E86=12,+1,+0)+if(E89=12,+1,+0)+if(E90=12,+1,+0)+if(E81=12,+1,+0)+if(E82=12,+1,+0)+if(E83=12,+1,+0)+if(E96=12,+1,+0)+if(E97=12,+1,+0)+if(E98=12,+1,+0)+if(E99=12,+1,+0)+if(E100=12,+1,+0)+if(E101=12,+1,+0)+if(E102=12,+1,+0)+if(E103=12,+1,+0)+if(E93=12,+1,+0)+if(#REF!=12,+1,+0)+if(E104=12,+1,+0)+if(E106=12,+1,+0)+if(E107=12,+1,+0)+if(E108=12,+1,+0)+if(E109=12,+1,+0)+if(E110=12,+1,+0)+if(E111=12,+1,+0)</f>
        <v>#REF!</v>
      </c>
      <c r="F41" s="1002" t="str">
        <f t="shared" si="6"/>
        <v>#REF!</v>
      </c>
      <c r="G41" s="1002" t="str">
        <f t="shared" si="6"/>
        <v>#REF!</v>
      </c>
      <c r="H41" s="1002" t="str">
        <f t="shared" si="6"/>
        <v>#REF!</v>
      </c>
      <c r="I41" s="1002" t="str">
        <f t="shared" si="6"/>
        <v>#REF!</v>
      </c>
      <c r="J41" s="1002" t="str">
        <f t="shared" si="6"/>
        <v>#REF!</v>
      </c>
      <c r="K41" s="1002" t="str">
        <f t="shared" si="6"/>
        <v>#REF!</v>
      </c>
      <c r="L41" s="1002" t="str">
        <f t="shared" si="6"/>
        <v>#REF!</v>
      </c>
      <c r="M41" s="1002" t="str">
        <f t="shared" si="6"/>
        <v>#REF!</v>
      </c>
      <c r="N41" s="1002" t="str">
        <f t="shared" si="6"/>
        <v>#REF!</v>
      </c>
      <c r="O41" s="1002" t="str">
        <f t="shared" si="6"/>
        <v>#REF!</v>
      </c>
      <c r="P41" s="1002" t="str">
        <f t="shared" si="6"/>
        <v>#REF!</v>
      </c>
      <c r="Q41" s="1002" t="str">
        <f t="shared" si="6"/>
        <v>#REF!</v>
      </c>
      <c r="R41" s="1002" t="str">
        <f t="shared" si="6"/>
        <v>#REF!</v>
      </c>
      <c r="S41" s="1002" t="str">
        <f t="shared" si="6"/>
        <v>#REF!</v>
      </c>
      <c r="T41" s="1002" t="str">
        <f t="shared" si="6"/>
        <v>#REF!</v>
      </c>
      <c r="U41" s="1002" t="str">
        <f t="shared" si="6"/>
        <v>#REF!</v>
      </c>
      <c r="V41" s="1002" t="str">
        <f t="shared" si="6"/>
        <v>#REF!</v>
      </c>
      <c r="W41" s="1002" t="str">
        <f t="shared" si="6"/>
        <v>#REF!</v>
      </c>
      <c r="X41" s="1002" t="str">
        <f t="shared" si="6"/>
        <v>#REF!</v>
      </c>
      <c r="Y41" s="1002" t="str">
        <f t="shared" si="6"/>
        <v>#REF!</v>
      </c>
      <c r="Z41" s="1002" t="str">
        <f t="shared" si="6"/>
        <v>#REF!</v>
      </c>
      <c r="AA41" s="1002" t="str">
        <f t="shared" si="6"/>
        <v>#REF!</v>
      </c>
      <c r="AB41" s="1002" t="str">
        <f t="shared" si="6"/>
        <v>#REF!</v>
      </c>
      <c r="AC41" s="1002" t="str">
        <f t="shared" si="6"/>
        <v>#REF!</v>
      </c>
      <c r="AD41" s="1002" t="str">
        <f t="shared" si="6"/>
        <v>#REF!</v>
      </c>
      <c r="AE41" s="1002" t="str">
        <f t="shared" si="6"/>
        <v>#REF!</v>
      </c>
      <c r="AF41" s="1002" t="str">
        <f t="shared" si="6"/>
        <v>#REF!</v>
      </c>
      <c r="AG41" s="1002" t="str">
        <f t="shared" si="6"/>
        <v>#REF!</v>
      </c>
      <c r="AH41" s="1002" t="str">
        <f t="shared" si="6"/>
        <v>#REF!</v>
      </c>
      <c r="AI41" s="1002"/>
      <c r="AJ41" s="1002"/>
      <c r="AK41" s="1002"/>
      <c r="AL41" s="257"/>
    </row>
    <row r="42" ht="29.25" hidden="1" customHeight="1">
      <c r="A42" s="260"/>
      <c r="B42" s="423"/>
      <c r="C42" s="112"/>
      <c r="D42" s="1284" t="s">
        <v>847</v>
      </c>
      <c r="E42" s="1285" t="str">
        <f t="shared" ref="E42:AI42" si="7">E32+E40</f>
        <v>#REF!</v>
      </c>
      <c r="F42" s="1285" t="str">
        <f t="shared" si="7"/>
        <v>#REF!</v>
      </c>
      <c r="G42" s="1285" t="str">
        <f t="shared" si="7"/>
        <v>#REF!</v>
      </c>
      <c r="H42" s="1285" t="str">
        <f t="shared" si="7"/>
        <v>#REF!</v>
      </c>
      <c r="I42" s="1285" t="str">
        <f t="shared" si="7"/>
        <v>#REF!</v>
      </c>
      <c r="J42" s="1285" t="str">
        <f t="shared" si="7"/>
        <v>#REF!</v>
      </c>
      <c r="K42" s="1285" t="str">
        <f t="shared" si="7"/>
        <v>#REF!</v>
      </c>
      <c r="L42" s="1285" t="str">
        <f t="shared" si="7"/>
        <v>#REF!</v>
      </c>
      <c r="M42" s="1285" t="str">
        <f t="shared" si="7"/>
        <v>#REF!</v>
      </c>
      <c r="N42" s="1285" t="str">
        <f t="shared" si="7"/>
        <v>#REF!</v>
      </c>
      <c r="O42" s="1285" t="str">
        <f t="shared" si="7"/>
        <v>#REF!</v>
      </c>
      <c r="P42" s="1285" t="str">
        <f t="shared" si="7"/>
        <v>#REF!</v>
      </c>
      <c r="Q42" s="1285" t="str">
        <f t="shared" si="7"/>
        <v>#REF!</v>
      </c>
      <c r="R42" s="1285" t="str">
        <f t="shared" si="7"/>
        <v>#REF!</v>
      </c>
      <c r="S42" s="1285" t="str">
        <f t="shared" si="7"/>
        <v>#REF!</v>
      </c>
      <c r="T42" s="1285" t="str">
        <f t="shared" si="7"/>
        <v>#REF!</v>
      </c>
      <c r="U42" s="1285" t="str">
        <f t="shared" si="7"/>
        <v>#REF!</v>
      </c>
      <c r="V42" s="1285" t="str">
        <f t="shared" si="7"/>
        <v>#REF!</v>
      </c>
      <c r="W42" s="1285" t="str">
        <f t="shared" si="7"/>
        <v>#REF!</v>
      </c>
      <c r="X42" s="1285" t="str">
        <f t="shared" si="7"/>
        <v>#REF!</v>
      </c>
      <c r="Y42" s="1285" t="str">
        <f t="shared" si="7"/>
        <v>#REF!</v>
      </c>
      <c r="Z42" s="1285" t="str">
        <f t="shared" si="7"/>
        <v>#REF!</v>
      </c>
      <c r="AA42" s="1285" t="str">
        <f t="shared" si="7"/>
        <v>#REF!</v>
      </c>
      <c r="AB42" s="1285" t="str">
        <f t="shared" si="7"/>
        <v>#REF!</v>
      </c>
      <c r="AC42" s="1285" t="str">
        <f t="shared" si="7"/>
        <v>#REF!</v>
      </c>
      <c r="AD42" s="1285" t="str">
        <f t="shared" si="7"/>
        <v>#REF!</v>
      </c>
      <c r="AE42" s="1285" t="str">
        <f t="shared" si="7"/>
        <v>#REF!</v>
      </c>
      <c r="AF42" s="1285" t="str">
        <f t="shared" si="7"/>
        <v>#REF!</v>
      </c>
      <c r="AG42" s="1285" t="str">
        <f t="shared" si="7"/>
        <v>#REF!</v>
      </c>
      <c r="AH42" s="1285" t="str">
        <f t="shared" si="7"/>
        <v>#REF!</v>
      </c>
      <c r="AI42" s="1285" t="str">
        <f t="shared" si="7"/>
        <v>#REF!</v>
      </c>
      <c r="AJ42" s="1285"/>
      <c r="AK42" s="1285"/>
      <c r="AL42" s="257"/>
    </row>
    <row r="43" ht="15.75" customHeight="1">
      <c r="A43" s="260"/>
      <c r="B43" s="423"/>
      <c r="C43" s="112"/>
      <c r="D43" s="1286" t="s">
        <v>1031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1491" t="s">
        <v>1032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127"/>
      <c r="AL43" s="257"/>
    </row>
    <row r="44" ht="15.75" customHeight="1">
      <c r="A44" s="260"/>
      <c r="B44" s="423"/>
      <c r="C44" s="112"/>
      <c r="D44" s="222"/>
      <c r="U44" s="222"/>
      <c r="AK44" s="223"/>
      <c r="AL44" s="257"/>
    </row>
    <row r="45" ht="15.75" customHeight="1">
      <c r="A45" s="260"/>
      <c r="B45" s="423"/>
      <c r="C45" s="112"/>
      <c r="D45" s="222"/>
      <c r="U45" s="222"/>
      <c r="AK45" s="223"/>
      <c r="AL45" s="257"/>
    </row>
    <row r="46" ht="15.75" customHeight="1">
      <c r="A46" s="260"/>
      <c r="B46" s="423"/>
      <c r="C46" s="112"/>
      <c r="D46" s="222"/>
      <c r="U46" s="222"/>
      <c r="AK46" s="223"/>
      <c r="AL46" s="257"/>
    </row>
    <row r="47" ht="8.25" customHeight="1">
      <c r="A47" s="260"/>
      <c r="B47" s="423"/>
      <c r="C47" s="112"/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8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30"/>
      <c r="AL47" s="257"/>
    </row>
    <row r="48" ht="15.75" hidden="1" customHeight="1">
      <c r="A48" s="1187">
        <v>1.0</v>
      </c>
      <c r="B48" s="759" t="s">
        <v>676</v>
      </c>
      <c r="C48" s="31"/>
      <c r="D48" s="930"/>
      <c r="E48" s="905">
        <v>9.0</v>
      </c>
      <c r="F48" s="905">
        <v>9.0</v>
      </c>
      <c r="G48" s="905">
        <v>9.0</v>
      </c>
      <c r="H48" s="971"/>
      <c r="I48" s="971"/>
      <c r="J48" s="905">
        <v>9.0</v>
      </c>
      <c r="K48" s="905">
        <v>9.0</v>
      </c>
      <c r="L48" s="905">
        <v>9.0</v>
      </c>
      <c r="M48" s="905">
        <v>9.0</v>
      </c>
      <c r="N48" s="905">
        <v>9.0</v>
      </c>
      <c r="O48" s="971"/>
      <c r="P48" s="971"/>
      <c r="Q48" s="905">
        <v>9.0</v>
      </c>
      <c r="R48" s="905">
        <v>9.0</v>
      </c>
      <c r="S48" s="905">
        <v>9.0</v>
      </c>
      <c r="T48" s="905">
        <v>9.0</v>
      </c>
      <c r="U48" s="905">
        <v>9.0</v>
      </c>
      <c r="V48" s="971"/>
      <c r="W48" s="971"/>
      <c r="X48" s="905">
        <v>9.0</v>
      </c>
      <c r="Y48" s="905">
        <v>9.0</v>
      </c>
      <c r="Z48" s="905">
        <v>9.0</v>
      </c>
      <c r="AA48" s="905">
        <v>9.0</v>
      </c>
      <c r="AB48" s="905">
        <v>9.0</v>
      </c>
      <c r="AC48" s="971"/>
      <c r="AD48" s="971"/>
      <c r="AE48" s="905">
        <v>9.0</v>
      </c>
      <c r="AF48" s="905">
        <v>9.0</v>
      </c>
      <c r="AG48" s="905">
        <v>9.0</v>
      </c>
      <c r="AH48" s="905">
        <v>9.0</v>
      </c>
      <c r="AI48" s="905"/>
      <c r="AJ48" s="905"/>
      <c r="AK48" s="404">
        <f t="shared" ref="AK48:AK52" si="8">COUNT(E48:AI48)</f>
        <v>22</v>
      </c>
      <c r="AL48" s="257"/>
    </row>
    <row r="49" ht="15.75" hidden="1" customHeight="1">
      <c r="A49" s="1187">
        <v>2.0</v>
      </c>
      <c r="B49" s="759" t="s">
        <v>676</v>
      </c>
      <c r="C49" s="31"/>
      <c r="D49" s="915"/>
      <c r="E49" s="905">
        <v>9.0</v>
      </c>
      <c r="F49" s="905">
        <v>9.0</v>
      </c>
      <c r="G49" s="905">
        <v>9.0</v>
      </c>
      <c r="H49" s="971"/>
      <c r="I49" s="971"/>
      <c r="J49" s="905">
        <v>9.0</v>
      </c>
      <c r="K49" s="905">
        <v>9.0</v>
      </c>
      <c r="L49" s="905">
        <v>9.0</v>
      </c>
      <c r="M49" s="905">
        <v>9.0</v>
      </c>
      <c r="N49" s="905">
        <v>9.0</v>
      </c>
      <c r="O49" s="971"/>
      <c r="P49" s="971"/>
      <c r="Q49" s="905">
        <v>9.0</v>
      </c>
      <c r="R49" s="905">
        <v>9.0</v>
      </c>
      <c r="S49" s="905">
        <v>9.0</v>
      </c>
      <c r="T49" s="905">
        <v>9.0</v>
      </c>
      <c r="U49" s="905">
        <v>9.0</v>
      </c>
      <c r="V49" s="971"/>
      <c r="W49" s="971"/>
      <c r="X49" s="905">
        <v>9.0</v>
      </c>
      <c r="Y49" s="905">
        <v>9.0</v>
      </c>
      <c r="Z49" s="905">
        <v>9.0</v>
      </c>
      <c r="AA49" s="905">
        <v>9.0</v>
      </c>
      <c r="AB49" s="905">
        <v>9.0</v>
      </c>
      <c r="AC49" s="971"/>
      <c r="AD49" s="971"/>
      <c r="AE49" s="905">
        <v>9.0</v>
      </c>
      <c r="AF49" s="905">
        <v>9.0</v>
      </c>
      <c r="AG49" s="905">
        <v>9.0</v>
      </c>
      <c r="AH49" s="905">
        <v>9.0</v>
      </c>
      <c r="AI49" s="905"/>
      <c r="AJ49" s="905"/>
      <c r="AK49" s="404">
        <f t="shared" si="8"/>
        <v>22</v>
      </c>
      <c r="AL49" s="257"/>
    </row>
    <row r="50" ht="15.75" hidden="1" customHeight="1">
      <c r="A50" s="1187">
        <v>3.0</v>
      </c>
      <c r="B50" s="858" t="s">
        <v>954</v>
      </c>
      <c r="C50" s="31"/>
      <c r="D50" s="915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905"/>
      <c r="AK50" s="404">
        <f t="shared" si="8"/>
        <v>22</v>
      </c>
      <c r="AL50" s="257"/>
    </row>
    <row r="51" ht="15.75" hidden="1" customHeight="1">
      <c r="A51" s="1187">
        <v>4.0</v>
      </c>
      <c r="B51" s="858" t="s">
        <v>851</v>
      </c>
      <c r="C51" s="31"/>
      <c r="D51" s="821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905"/>
      <c r="AK51" s="404">
        <f t="shared" si="8"/>
        <v>22</v>
      </c>
      <c r="AL51" s="257"/>
    </row>
    <row r="52" ht="15.75" hidden="1" customHeight="1">
      <c r="A52" s="1185">
        <v>5.0</v>
      </c>
      <c r="B52" s="858" t="s">
        <v>955</v>
      </c>
      <c r="C52" s="31"/>
      <c r="D52" s="821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905"/>
      <c r="AK52" s="404">
        <f t="shared" si="8"/>
        <v>22</v>
      </c>
      <c r="AL52" s="257"/>
    </row>
    <row r="53" ht="15.75" hidden="1" customHeight="1">
      <c r="A53" s="1187"/>
      <c r="B53" s="858"/>
      <c r="C53" s="31"/>
      <c r="D53" s="821"/>
      <c r="E53" s="971"/>
      <c r="F53" s="905"/>
      <c r="G53" s="905"/>
      <c r="H53" s="905"/>
      <c r="I53" s="905"/>
      <c r="J53" s="905"/>
      <c r="K53" s="971"/>
      <c r="L53" s="971"/>
      <c r="M53" s="905"/>
      <c r="N53" s="905"/>
      <c r="O53" s="905"/>
      <c r="P53" s="905"/>
      <c r="Q53" s="905"/>
      <c r="R53" s="971"/>
      <c r="S53" s="971"/>
      <c r="T53" s="905"/>
      <c r="U53" s="905"/>
      <c r="V53" s="905"/>
      <c r="W53" s="905"/>
      <c r="X53" s="905"/>
      <c r="Y53" s="981"/>
      <c r="Z53" s="981"/>
      <c r="AA53" s="905"/>
      <c r="AB53" s="905"/>
      <c r="AC53" s="905"/>
      <c r="AD53" s="905"/>
      <c r="AE53" s="905"/>
      <c r="AF53" s="981"/>
      <c r="AG53" s="981"/>
      <c r="AH53" s="905"/>
      <c r="AI53" s="905"/>
      <c r="AJ53" s="905"/>
      <c r="AK53" s="404">
        <f>COUNT(D53:AI53)</f>
        <v>0</v>
      </c>
      <c r="AL53" s="257"/>
    </row>
    <row r="54" ht="15.75" customHeight="1">
      <c r="A54" s="79"/>
      <c r="B54" s="306"/>
      <c r="C54" s="79"/>
      <c r="D54" s="82"/>
      <c r="E54" s="82"/>
      <c r="F54" s="83"/>
      <c r="G54" s="84"/>
      <c r="H54" s="82"/>
      <c r="I54" s="82"/>
      <c r="J54" s="82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112"/>
      <c r="V54" s="112"/>
      <c r="W54" s="79"/>
      <c r="X54" s="79"/>
      <c r="Y54" s="79"/>
      <c r="Z54" s="79"/>
      <c r="AA54" s="112"/>
      <c r="AB54" s="112"/>
      <c r="AC54" s="112"/>
      <c r="AD54" s="79"/>
      <c r="AE54" s="79"/>
      <c r="AF54" s="79"/>
      <c r="AG54" s="79"/>
      <c r="AH54" s="79"/>
      <c r="AI54" s="79"/>
      <c r="AJ54" s="79"/>
      <c r="AK54" s="82"/>
      <c r="AL54" s="92"/>
    </row>
    <row r="55" ht="15.75" customHeight="1">
      <c r="A55" s="306"/>
      <c r="B55" s="306"/>
      <c r="C55" s="1237"/>
      <c r="D55" s="1190" t="s">
        <v>42</v>
      </c>
      <c r="E55" s="1010">
        <v>9.0</v>
      </c>
      <c r="F55" s="83"/>
      <c r="G55" s="422"/>
      <c r="H55" s="79" t="s">
        <v>44</v>
      </c>
      <c r="I55" s="82"/>
      <c r="J55" s="82"/>
      <c r="K55" s="82"/>
      <c r="L55" s="82"/>
      <c r="M55" s="737"/>
      <c r="N55" s="79" t="s">
        <v>51</v>
      </c>
      <c r="Q55" s="79"/>
      <c r="S55" s="1535"/>
      <c r="U55" s="1154"/>
      <c r="V55" s="1154"/>
      <c r="AB55" s="112"/>
      <c r="AC55" s="112"/>
      <c r="AD55" s="79"/>
      <c r="AE55" s="79"/>
      <c r="AF55" s="79"/>
      <c r="AG55" s="79"/>
      <c r="AH55" s="79"/>
      <c r="AI55" s="79"/>
      <c r="AJ55" s="79"/>
      <c r="AK55" s="82"/>
      <c r="AL55" s="92"/>
    </row>
    <row r="56" ht="15.75" customHeight="1">
      <c r="A56" s="306"/>
      <c r="B56" s="306"/>
      <c r="C56" s="1237"/>
      <c r="D56" s="1190" t="s">
        <v>48</v>
      </c>
      <c r="E56" s="1192">
        <v>12.0</v>
      </c>
      <c r="F56" s="83"/>
      <c r="G56" s="354"/>
      <c r="H56" s="79" t="s">
        <v>45</v>
      </c>
      <c r="I56" s="82"/>
      <c r="J56" s="82"/>
      <c r="K56" s="82"/>
      <c r="L56" s="82"/>
      <c r="M56" s="1536"/>
      <c r="N56" s="486" t="s">
        <v>310</v>
      </c>
      <c r="R56" s="82"/>
      <c r="S56" s="984"/>
      <c r="U56" s="112"/>
      <c r="V56" s="1154"/>
      <c r="W56" s="1062"/>
      <c r="X56" s="1063"/>
      <c r="Y56" s="79"/>
      <c r="Z56" s="79"/>
      <c r="AA56" s="87"/>
      <c r="AB56" s="112"/>
      <c r="AC56" s="112"/>
      <c r="AD56" s="79"/>
      <c r="AE56" s="79"/>
      <c r="AF56" s="79"/>
      <c r="AG56" s="79"/>
      <c r="AH56" s="79"/>
      <c r="AI56" s="79"/>
      <c r="AJ56" s="79"/>
      <c r="AK56" s="82"/>
      <c r="AL56" s="92"/>
    </row>
    <row r="57" ht="15.75" customHeight="1">
      <c r="A57" s="306"/>
      <c r="B57" s="306"/>
      <c r="C57" s="1237"/>
      <c r="D57" s="1194" t="s">
        <v>795</v>
      </c>
      <c r="E57" s="1195" t="s">
        <v>193</v>
      </c>
      <c r="F57" s="83"/>
      <c r="G57" s="1508"/>
      <c r="H57" s="82" t="s">
        <v>46</v>
      </c>
      <c r="M57" s="1537"/>
      <c r="N57" s="1288" t="s">
        <v>1033</v>
      </c>
      <c r="O57" s="82"/>
      <c r="P57" s="82"/>
      <c r="Q57" s="82"/>
      <c r="R57" s="82"/>
      <c r="S57" s="1277"/>
      <c r="T57" s="1510" t="s">
        <v>1034</v>
      </c>
      <c r="U57" s="112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79"/>
      <c r="AK57" s="82"/>
      <c r="AL57" s="1242"/>
    </row>
    <row r="58" ht="16.5" customHeight="1">
      <c r="A58" s="103"/>
      <c r="B58" s="104"/>
      <c r="C58" s="103"/>
      <c r="F58" s="83"/>
      <c r="AL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71"/>
      <c r="F59" s="905">
        <v>9.0</v>
      </c>
      <c r="G59" s="905">
        <v>9.0</v>
      </c>
      <c r="H59" s="971"/>
      <c r="I59" s="905">
        <v>9.0</v>
      </c>
      <c r="J59" s="905">
        <v>9.0</v>
      </c>
      <c r="K59" s="971"/>
      <c r="L59" s="971"/>
      <c r="M59" s="905">
        <v>9.0</v>
      </c>
      <c r="N59" s="905">
        <v>9.0</v>
      </c>
      <c r="O59" s="905">
        <v>9.0</v>
      </c>
      <c r="P59" s="905">
        <v>9.0</v>
      </c>
      <c r="Q59" s="905">
        <v>9.0</v>
      </c>
      <c r="R59" s="971"/>
      <c r="S59" s="971"/>
      <c r="T59" s="905">
        <v>9.0</v>
      </c>
      <c r="U59" s="905">
        <v>9.0</v>
      </c>
      <c r="V59" s="905">
        <v>9.0</v>
      </c>
      <c r="W59" s="905">
        <v>9.0</v>
      </c>
      <c r="X59" s="905">
        <v>9.0</v>
      </c>
      <c r="Y59" s="971"/>
      <c r="Z59" s="971"/>
      <c r="AA59" s="905">
        <v>9.0</v>
      </c>
      <c r="AB59" s="905">
        <v>9.0</v>
      </c>
      <c r="AC59" s="905">
        <v>9.0</v>
      </c>
      <c r="AD59" s="905">
        <v>9.0</v>
      </c>
      <c r="AE59" s="905">
        <v>9.0</v>
      </c>
      <c r="AF59" s="971"/>
      <c r="AG59" s="971"/>
      <c r="AH59" s="905">
        <v>9.0</v>
      </c>
      <c r="AI59" s="905"/>
      <c r="AJ59" s="905"/>
      <c r="AK59" s="404">
        <f t="shared" ref="AK59:AK62" si="9">COUNT(E59:AI59)</f>
        <v>20</v>
      </c>
      <c r="AL59" s="257"/>
    </row>
    <row r="60" ht="16.5" customHeight="1">
      <c r="A60" s="807">
        <v>2.0</v>
      </c>
      <c r="B60" s="807" t="s">
        <v>852</v>
      </c>
      <c r="C60" s="807" t="s">
        <v>987</v>
      </c>
      <c r="D60" s="869">
        <v>8.9220211441E10</v>
      </c>
      <c r="E60" s="971"/>
      <c r="F60" s="905">
        <v>9.0</v>
      </c>
      <c r="G60" s="905">
        <v>9.0</v>
      </c>
      <c r="H60" s="971"/>
      <c r="I60" s="905">
        <v>9.0</v>
      </c>
      <c r="J60" s="905">
        <v>9.0</v>
      </c>
      <c r="K60" s="971"/>
      <c r="L60" s="971"/>
      <c r="M60" s="905">
        <v>9.0</v>
      </c>
      <c r="N60" s="905">
        <v>9.0</v>
      </c>
      <c r="O60" s="905">
        <v>9.0</v>
      </c>
      <c r="P60" s="905">
        <v>9.0</v>
      </c>
      <c r="Q60" s="905">
        <v>9.0</v>
      </c>
      <c r="R60" s="971"/>
      <c r="S60" s="971"/>
      <c r="T60" s="905">
        <v>9.0</v>
      </c>
      <c r="U60" s="905">
        <v>9.0</v>
      </c>
      <c r="V60" s="905">
        <v>9.0</v>
      </c>
      <c r="W60" s="905">
        <v>9.0</v>
      </c>
      <c r="X60" s="905">
        <v>9.0</v>
      </c>
      <c r="Y60" s="971"/>
      <c r="Z60" s="971"/>
      <c r="AA60" s="905">
        <v>9.0</v>
      </c>
      <c r="AB60" s="905">
        <v>9.0</v>
      </c>
      <c r="AC60" s="905">
        <v>9.0</v>
      </c>
      <c r="AD60" s="905">
        <v>9.0</v>
      </c>
      <c r="AE60" s="905">
        <v>9.0</v>
      </c>
      <c r="AF60" s="971"/>
      <c r="AG60" s="971"/>
      <c r="AH60" s="905">
        <v>9.0</v>
      </c>
      <c r="AI60" s="905"/>
      <c r="AJ60" s="905"/>
      <c r="AK60" s="404">
        <f t="shared" si="9"/>
        <v>20</v>
      </c>
      <c r="AL60" s="257"/>
    </row>
    <row r="61" ht="16.5" customHeight="1">
      <c r="A61" s="19">
        <v>3.0</v>
      </c>
      <c r="B61" s="819" t="s">
        <v>854</v>
      </c>
      <c r="C61" s="807" t="s">
        <v>855</v>
      </c>
      <c r="D61" s="1197">
        <v>8.9220200813E10</v>
      </c>
      <c r="E61" s="971"/>
      <c r="F61" s="905">
        <v>9.0</v>
      </c>
      <c r="G61" s="905">
        <v>9.0</v>
      </c>
      <c r="H61" s="971"/>
      <c r="I61" s="905">
        <v>9.0</v>
      </c>
      <c r="J61" s="905">
        <v>9.0</v>
      </c>
      <c r="K61" s="971"/>
      <c r="L61" s="971"/>
      <c r="M61" s="905">
        <v>9.0</v>
      </c>
      <c r="N61" s="905">
        <v>9.0</v>
      </c>
      <c r="O61" s="905">
        <v>9.0</v>
      </c>
      <c r="P61" s="905">
        <v>9.0</v>
      </c>
      <c r="Q61" s="905">
        <v>9.0</v>
      </c>
      <c r="R61" s="971"/>
      <c r="S61" s="971"/>
      <c r="T61" s="905">
        <v>9.0</v>
      </c>
      <c r="U61" s="905">
        <v>9.0</v>
      </c>
      <c r="V61" s="905">
        <v>9.0</v>
      </c>
      <c r="W61" s="905">
        <v>9.0</v>
      </c>
      <c r="X61" s="905">
        <v>9.0</v>
      </c>
      <c r="Y61" s="971"/>
      <c r="Z61" s="971"/>
      <c r="AA61" s="905">
        <v>9.0</v>
      </c>
      <c r="AB61" s="905">
        <v>9.0</v>
      </c>
      <c r="AC61" s="905">
        <v>9.0</v>
      </c>
      <c r="AD61" s="905">
        <v>9.0</v>
      </c>
      <c r="AE61" s="905">
        <v>9.0</v>
      </c>
      <c r="AF61" s="971"/>
      <c r="AG61" s="971"/>
      <c r="AH61" s="905">
        <v>9.0</v>
      </c>
      <c r="AI61" s="905"/>
      <c r="AJ61" s="905"/>
      <c r="AK61" s="404">
        <f t="shared" si="9"/>
        <v>20</v>
      </c>
      <c r="AL61" s="257"/>
    </row>
    <row r="62" ht="16.5" customHeight="1">
      <c r="A62" s="807">
        <v>4.0</v>
      </c>
      <c r="B62" s="19" t="s">
        <v>73</v>
      </c>
      <c r="C62" s="1202" t="s">
        <v>981</v>
      </c>
      <c r="D62" s="869">
        <v>8.9220318285E10</v>
      </c>
      <c r="E62" s="971"/>
      <c r="F62" s="905">
        <v>9.0</v>
      </c>
      <c r="G62" s="905">
        <v>9.0</v>
      </c>
      <c r="H62" s="971"/>
      <c r="I62" s="905">
        <v>9.0</v>
      </c>
      <c r="J62" s="905">
        <v>9.0</v>
      </c>
      <c r="K62" s="971"/>
      <c r="L62" s="971"/>
      <c r="M62" s="905">
        <v>9.0</v>
      </c>
      <c r="N62" s="905">
        <v>9.0</v>
      </c>
      <c r="O62" s="905">
        <v>9.0</v>
      </c>
      <c r="P62" s="905">
        <v>9.0</v>
      </c>
      <c r="Q62" s="905">
        <v>9.0</v>
      </c>
      <c r="R62" s="971"/>
      <c r="S62" s="971"/>
      <c r="T62" s="905">
        <v>9.0</v>
      </c>
      <c r="U62" s="905">
        <v>9.0</v>
      </c>
      <c r="V62" s="905">
        <v>9.0</v>
      </c>
      <c r="W62" s="905">
        <v>9.0</v>
      </c>
      <c r="X62" s="905">
        <v>9.0</v>
      </c>
      <c r="Y62" s="971"/>
      <c r="Z62" s="971"/>
      <c r="AA62" s="905">
        <v>9.0</v>
      </c>
      <c r="AB62" s="905">
        <v>9.0</v>
      </c>
      <c r="AC62" s="905">
        <v>9.0</v>
      </c>
      <c r="AD62" s="905">
        <v>9.0</v>
      </c>
      <c r="AE62" s="905">
        <v>9.0</v>
      </c>
      <c r="AF62" s="971"/>
      <c r="AG62" s="971"/>
      <c r="AH62" s="905">
        <v>9.0</v>
      </c>
      <c r="AI62" s="905"/>
      <c r="AJ62" s="905"/>
      <c r="AK62" s="404">
        <f t="shared" si="9"/>
        <v>20</v>
      </c>
      <c r="AL62" s="257"/>
    </row>
    <row r="63" ht="16.5" customHeight="1">
      <c r="A63" s="807">
        <v>5.0</v>
      </c>
      <c r="B63" s="19" t="s">
        <v>69</v>
      </c>
      <c r="C63" s="807" t="s">
        <v>332</v>
      </c>
      <c r="D63" s="869">
        <v>8.9220318242E10</v>
      </c>
      <c r="E63" s="971"/>
      <c r="F63" s="905">
        <v>9.0</v>
      </c>
      <c r="G63" s="905">
        <v>9.0</v>
      </c>
      <c r="H63" s="971"/>
      <c r="I63" s="905">
        <v>9.0</v>
      </c>
      <c r="J63" s="905">
        <v>9.0</v>
      </c>
      <c r="K63" s="971"/>
      <c r="L63" s="971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05">
        <v>9.0</v>
      </c>
      <c r="AB63" s="905">
        <v>9.0</v>
      </c>
      <c r="AC63" s="905">
        <v>9.0</v>
      </c>
      <c r="AD63" s="905">
        <v>9.0</v>
      </c>
      <c r="AE63" s="905">
        <v>9.0</v>
      </c>
      <c r="AF63" s="971"/>
      <c r="AG63" s="971"/>
      <c r="AH63" s="905">
        <v>9.0</v>
      </c>
      <c r="AI63" s="905"/>
      <c r="AJ63" s="905"/>
      <c r="AK63" s="404">
        <f>COUNT(E63:AJ63)</f>
        <v>10</v>
      </c>
      <c r="AL63" s="257"/>
    </row>
    <row r="64" ht="16.5" customHeight="1">
      <c r="A64" s="807">
        <v>6.0</v>
      </c>
      <c r="B64" s="807" t="s">
        <v>958</v>
      </c>
      <c r="C64" s="19" t="s">
        <v>70</v>
      </c>
      <c r="D64" s="871">
        <v>8.9221277764E10</v>
      </c>
      <c r="E64" s="971"/>
      <c r="F64" s="905">
        <v>9.0</v>
      </c>
      <c r="G64" s="905">
        <v>9.0</v>
      </c>
      <c r="H64" s="971"/>
      <c r="I64" s="905">
        <v>9.0</v>
      </c>
      <c r="J64" s="905">
        <v>9.0</v>
      </c>
      <c r="K64" s="971"/>
      <c r="L64" s="971"/>
      <c r="M64" s="905">
        <v>9.0</v>
      </c>
      <c r="N64" s="905">
        <v>9.0</v>
      </c>
      <c r="O64" s="905">
        <v>9.0</v>
      </c>
      <c r="P64" s="905">
        <v>9.0</v>
      </c>
      <c r="Q64" s="905">
        <v>9.0</v>
      </c>
      <c r="R64" s="971"/>
      <c r="S64" s="971"/>
      <c r="T64" s="905">
        <v>9.0</v>
      </c>
      <c r="U64" s="905">
        <v>9.0</v>
      </c>
      <c r="V64" s="905">
        <v>9.0</v>
      </c>
      <c r="W64" s="905">
        <v>9.0</v>
      </c>
      <c r="X64" s="905">
        <v>9.0</v>
      </c>
      <c r="Y64" s="971"/>
      <c r="Z64" s="971"/>
      <c r="AA64" s="905">
        <v>9.0</v>
      </c>
      <c r="AB64" s="905">
        <v>9.0</v>
      </c>
      <c r="AC64" s="905">
        <v>9.0</v>
      </c>
      <c r="AD64" s="905">
        <v>9.0</v>
      </c>
      <c r="AE64" s="905">
        <v>9.0</v>
      </c>
      <c r="AF64" s="971"/>
      <c r="AG64" s="971"/>
      <c r="AH64" s="905">
        <v>9.0</v>
      </c>
      <c r="AI64" s="905"/>
      <c r="AJ64" s="905"/>
      <c r="AK64" s="404">
        <f>COUNT(E64:AI64)</f>
        <v>20</v>
      </c>
      <c r="AL64" s="257"/>
    </row>
    <row r="65" ht="16.5" customHeight="1">
      <c r="A65" s="807">
        <v>7.0</v>
      </c>
      <c r="B65" s="807" t="s">
        <v>997</v>
      </c>
      <c r="C65" s="19" t="s">
        <v>70</v>
      </c>
      <c r="D65" s="869">
        <v>8.9221946634E10</v>
      </c>
      <c r="E65" s="971"/>
      <c r="F65" s="905"/>
      <c r="G65" s="905">
        <v>12.0</v>
      </c>
      <c r="H65" s="971">
        <v>12.0</v>
      </c>
      <c r="I65" s="905">
        <v>12.0</v>
      </c>
      <c r="J65" s="905"/>
      <c r="K65" s="971"/>
      <c r="L65" s="971"/>
      <c r="M65" s="905">
        <v>12.0</v>
      </c>
      <c r="N65" s="905">
        <v>12.0</v>
      </c>
      <c r="O65" s="905"/>
      <c r="P65" s="905"/>
      <c r="Q65" s="905">
        <v>12.0</v>
      </c>
      <c r="R65" s="971">
        <v>12.0</v>
      </c>
      <c r="S65" s="971"/>
      <c r="T65" s="905"/>
      <c r="U65" s="905">
        <v>12.0</v>
      </c>
      <c r="V65" s="905">
        <v>12.0</v>
      </c>
      <c r="W65" s="905"/>
      <c r="X65" s="905"/>
      <c r="Y65" s="971">
        <v>12.0</v>
      </c>
      <c r="Z65" s="971">
        <v>12.0</v>
      </c>
      <c r="AA65" s="905"/>
      <c r="AB65" s="905"/>
      <c r="AC65" s="905">
        <v>12.0</v>
      </c>
      <c r="AD65" s="905">
        <v>12.0</v>
      </c>
      <c r="AE65" s="905"/>
      <c r="AF65" s="971"/>
      <c r="AG65" s="971">
        <v>12.0</v>
      </c>
      <c r="AH65" s="905">
        <v>12.0</v>
      </c>
      <c r="AI65" s="905"/>
      <c r="AJ65" s="905"/>
      <c r="AK65" s="404">
        <f>COUNT(E65:AJ65)</f>
        <v>15</v>
      </c>
      <c r="AL65" s="257"/>
    </row>
    <row r="66" ht="16.5" customHeight="1">
      <c r="A66" s="807">
        <v>8.0</v>
      </c>
      <c r="B66" s="1492" t="s">
        <v>998</v>
      </c>
      <c r="C66" s="19" t="s">
        <v>70</v>
      </c>
      <c r="D66" s="871">
        <v>8.9222018045E10</v>
      </c>
      <c r="E66" s="971">
        <v>12.0</v>
      </c>
      <c r="F66" s="905">
        <v>12.0</v>
      </c>
      <c r="G66" s="905"/>
      <c r="H66" s="971"/>
      <c r="I66" s="905"/>
      <c r="J66" s="905">
        <v>12.0</v>
      </c>
      <c r="K66" s="971">
        <v>12.0</v>
      </c>
      <c r="L66" s="971">
        <v>12.0</v>
      </c>
      <c r="M66" s="905"/>
      <c r="N66" s="905"/>
      <c r="O66" s="905">
        <v>12.0</v>
      </c>
      <c r="P66" s="905">
        <v>12.0</v>
      </c>
      <c r="Q66" s="905"/>
      <c r="R66" s="971"/>
      <c r="S66" s="971">
        <v>12.0</v>
      </c>
      <c r="T66" s="905">
        <v>12.0</v>
      </c>
      <c r="U66" s="905"/>
      <c r="V66" s="905"/>
      <c r="W66" s="905">
        <v>12.0</v>
      </c>
      <c r="X66" s="905">
        <v>12.0</v>
      </c>
      <c r="Y66" s="971"/>
      <c r="Z66" s="971"/>
      <c r="AA66" s="905">
        <v>12.0</v>
      </c>
      <c r="AB66" s="905">
        <v>12.0</v>
      </c>
      <c r="AC66" s="905"/>
      <c r="AD66" s="905"/>
      <c r="AE66" s="905">
        <v>12.0</v>
      </c>
      <c r="AF66" s="971">
        <v>12.0</v>
      </c>
      <c r="AG66" s="971"/>
      <c r="AH66" s="905"/>
      <c r="AI66" s="905"/>
      <c r="AJ66" s="905"/>
      <c r="AK66" s="404">
        <f t="shared" ref="AK66:AK69" si="10">COUNT(E66:AI66)</f>
        <v>15</v>
      </c>
      <c r="AL66" s="257"/>
    </row>
    <row r="67" ht="16.5" customHeight="1">
      <c r="A67" s="807">
        <v>9.0</v>
      </c>
      <c r="B67" s="807" t="s">
        <v>783</v>
      </c>
      <c r="C67" s="1202" t="s">
        <v>784</v>
      </c>
      <c r="D67" s="871">
        <v>8.9226140064E10</v>
      </c>
      <c r="E67" s="971"/>
      <c r="F67" s="905">
        <v>9.0</v>
      </c>
      <c r="G67" s="905">
        <v>9.0</v>
      </c>
      <c r="H67" s="971"/>
      <c r="I67" s="905">
        <v>9.0</v>
      </c>
      <c r="J67" s="905">
        <v>9.0</v>
      </c>
      <c r="K67" s="971"/>
      <c r="L67" s="971"/>
      <c r="M67" s="905">
        <v>9.0</v>
      </c>
      <c r="N67" s="905">
        <v>9.0</v>
      </c>
      <c r="O67" s="905">
        <v>9.0</v>
      </c>
      <c r="P67" s="905">
        <v>9.0</v>
      </c>
      <c r="Q67" s="905">
        <v>9.0</v>
      </c>
      <c r="R67" s="971"/>
      <c r="S67" s="971"/>
      <c r="T67" s="905">
        <v>9.0</v>
      </c>
      <c r="U67" s="905">
        <v>9.0</v>
      </c>
      <c r="V67" s="905">
        <v>9.0</v>
      </c>
      <c r="W67" s="905">
        <v>9.0</v>
      </c>
      <c r="X67" s="905">
        <v>9.0</v>
      </c>
      <c r="Y67" s="971"/>
      <c r="Z67" s="971"/>
      <c r="AA67" s="905">
        <v>9.0</v>
      </c>
      <c r="AB67" s="905">
        <v>9.0</v>
      </c>
      <c r="AC67" s="905">
        <v>9.0</v>
      </c>
      <c r="AD67" s="905">
        <v>9.0</v>
      </c>
      <c r="AE67" s="905">
        <v>9.0</v>
      </c>
      <c r="AF67" s="971"/>
      <c r="AG67" s="971"/>
      <c r="AH67" s="905">
        <v>9.0</v>
      </c>
      <c r="AI67" s="905"/>
      <c r="AJ67" s="905"/>
      <c r="AK67" s="404">
        <f t="shared" si="10"/>
        <v>20</v>
      </c>
      <c r="AL67" s="257"/>
    </row>
    <row r="68" ht="16.5" customHeight="1">
      <c r="A68" s="807">
        <v>10.0</v>
      </c>
      <c r="B68" s="807" t="s">
        <v>857</v>
      </c>
      <c r="C68" s="1202" t="s">
        <v>784</v>
      </c>
      <c r="D68" s="871">
        <v>8.9220220031E10</v>
      </c>
      <c r="E68" s="971"/>
      <c r="F68" s="905">
        <v>9.0</v>
      </c>
      <c r="G68" s="905">
        <v>9.0</v>
      </c>
      <c r="H68" s="971"/>
      <c r="I68" s="905">
        <v>9.0</v>
      </c>
      <c r="J68" s="905">
        <v>9.0</v>
      </c>
      <c r="K68" s="971"/>
      <c r="L68" s="971"/>
      <c r="M68" s="905">
        <v>9.0</v>
      </c>
      <c r="N68" s="905">
        <v>9.0</v>
      </c>
      <c r="O68" s="905">
        <v>9.0</v>
      </c>
      <c r="P68" s="905">
        <v>9.0</v>
      </c>
      <c r="Q68" s="905">
        <v>9.0</v>
      </c>
      <c r="R68" s="971"/>
      <c r="S68" s="971"/>
      <c r="T68" s="905">
        <v>9.0</v>
      </c>
      <c r="U68" s="905">
        <v>9.0</v>
      </c>
      <c r="V68" s="905">
        <v>9.0</v>
      </c>
      <c r="W68" s="905">
        <v>9.0</v>
      </c>
      <c r="X68" s="905">
        <v>9.0</v>
      </c>
      <c r="Y68" s="971"/>
      <c r="Z68" s="971"/>
      <c r="AA68" s="905">
        <v>9.0</v>
      </c>
      <c r="AB68" s="905">
        <v>9.0</v>
      </c>
      <c r="AC68" s="905">
        <v>9.0</v>
      </c>
      <c r="AD68" s="905">
        <v>9.0</v>
      </c>
      <c r="AE68" s="905">
        <v>9.0</v>
      </c>
      <c r="AF68" s="971"/>
      <c r="AG68" s="971"/>
      <c r="AH68" s="905">
        <v>9.0</v>
      </c>
      <c r="AI68" s="905"/>
      <c r="AJ68" s="905"/>
      <c r="AK68" s="404">
        <f t="shared" si="10"/>
        <v>20</v>
      </c>
      <c r="AL68" s="257"/>
    </row>
    <row r="69" ht="16.5" customHeight="1">
      <c r="A69" s="807">
        <v>11.0</v>
      </c>
      <c r="B69" s="807" t="s">
        <v>938</v>
      </c>
      <c r="C69" s="1202" t="s">
        <v>904</v>
      </c>
      <c r="D69" s="871">
        <v>8.9221945883E10</v>
      </c>
      <c r="E69" s="971"/>
      <c r="F69" s="905">
        <v>9.0</v>
      </c>
      <c r="G69" s="905">
        <v>9.0</v>
      </c>
      <c r="H69" s="971"/>
      <c r="I69" s="905">
        <v>9.0</v>
      </c>
      <c r="J69" s="905">
        <v>9.0</v>
      </c>
      <c r="K69" s="971"/>
      <c r="L69" s="971"/>
      <c r="M69" s="905">
        <v>9.0</v>
      </c>
      <c r="N69" s="905">
        <v>9.0</v>
      </c>
      <c r="O69" s="905">
        <v>9.0</v>
      </c>
      <c r="P69" s="905">
        <v>9.0</v>
      </c>
      <c r="Q69" s="905">
        <v>9.0</v>
      </c>
      <c r="R69" s="971"/>
      <c r="S69" s="971"/>
      <c r="T69" s="905">
        <v>9.0</v>
      </c>
      <c r="U69" s="905">
        <v>9.0</v>
      </c>
      <c r="V69" s="905">
        <v>9.0</v>
      </c>
      <c r="W69" s="905">
        <v>9.0</v>
      </c>
      <c r="X69" s="905">
        <v>9.0</v>
      </c>
      <c r="Y69" s="971"/>
      <c r="Z69" s="971"/>
      <c r="AA69" s="905">
        <v>9.0</v>
      </c>
      <c r="AB69" s="905">
        <v>9.0</v>
      </c>
      <c r="AC69" s="905">
        <v>9.0</v>
      </c>
      <c r="AD69" s="905">
        <v>9.0</v>
      </c>
      <c r="AE69" s="905">
        <v>9.0</v>
      </c>
      <c r="AF69" s="971"/>
      <c r="AG69" s="971"/>
      <c r="AH69" s="905">
        <v>9.0</v>
      </c>
      <c r="AI69" s="905"/>
      <c r="AJ69" s="905"/>
      <c r="AK69" s="404">
        <f t="shared" si="10"/>
        <v>20</v>
      </c>
      <c r="AL69" s="92"/>
    </row>
    <row r="70" ht="16.5" customHeight="1">
      <c r="A70" s="79"/>
      <c r="B70" s="82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260"/>
      <c r="AK70" s="82"/>
      <c r="AL70" s="92"/>
    </row>
    <row r="71" ht="16.5" customHeight="1">
      <c r="A71" s="19">
        <v>1.0</v>
      </c>
      <c r="B71" s="819" t="s">
        <v>680</v>
      </c>
      <c r="C71" s="113" t="s">
        <v>56</v>
      </c>
      <c r="D71" s="863" t="s">
        <v>792</v>
      </c>
      <c r="E71" s="971">
        <v>9.0</v>
      </c>
      <c r="F71" s="905">
        <v>9.0</v>
      </c>
      <c r="G71" s="905">
        <v>9.0</v>
      </c>
      <c r="H71" s="1458"/>
      <c r="I71" s="905">
        <v>9.0</v>
      </c>
      <c r="J71" s="905">
        <v>9.0</v>
      </c>
      <c r="K71" s="1458"/>
      <c r="L71" s="1458"/>
      <c r="M71" s="905">
        <v>9.0</v>
      </c>
      <c r="N71" s="905">
        <v>9.0</v>
      </c>
      <c r="O71" s="905">
        <v>9.0</v>
      </c>
      <c r="P71" s="905">
        <v>9.0</v>
      </c>
      <c r="Q71" s="905">
        <v>9.0</v>
      </c>
      <c r="R71" s="971">
        <v>9.0</v>
      </c>
      <c r="S71" s="1458"/>
      <c r="T71" s="1110"/>
      <c r="U71" s="905">
        <v>9.0</v>
      </c>
      <c r="V71" s="905">
        <v>9.0</v>
      </c>
      <c r="W71" s="905">
        <v>9.0</v>
      </c>
      <c r="X71" s="905">
        <v>9.0</v>
      </c>
      <c r="Y71" s="1458"/>
      <c r="Z71" s="1458"/>
      <c r="AA71" s="905">
        <v>9.0</v>
      </c>
      <c r="AB71" s="905">
        <v>9.0</v>
      </c>
      <c r="AC71" s="905">
        <v>9.0</v>
      </c>
      <c r="AD71" s="905">
        <v>9.0</v>
      </c>
      <c r="AE71" s="1110"/>
      <c r="AF71" s="1458"/>
      <c r="AG71" s="971">
        <v>9.0</v>
      </c>
      <c r="AH71" s="905">
        <v>9.0</v>
      </c>
      <c r="AI71" s="905"/>
      <c r="AJ71" s="905"/>
      <c r="AK71" s="404">
        <f>COUNT(E71:AJ71)</f>
        <v>21</v>
      </c>
      <c r="AL71" s="257"/>
    </row>
    <row r="72" ht="16.5" customHeight="1">
      <c r="A72" s="807">
        <v>2.0</v>
      </c>
      <c r="B72" s="819" t="s">
        <v>339</v>
      </c>
      <c r="C72" s="32"/>
      <c r="D72" s="863" t="s">
        <v>792</v>
      </c>
      <c r="E72" s="1458"/>
      <c r="F72" s="905">
        <v>9.0</v>
      </c>
      <c r="G72" s="905">
        <v>9.0</v>
      </c>
      <c r="H72" s="971">
        <v>9.0</v>
      </c>
      <c r="I72" s="905">
        <v>9.0</v>
      </c>
      <c r="J72" s="905">
        <v>9.0</v>
      </c>
      <c r="K72" s="1458"/>
      <c r="L72" s="1458"/>
      <c r="M72" s="1033">
        <v>9.0</v>
      </c>
      <c r="N72" s="905">
        <v>9.0</v>
      </c>
      <c r="O72" s="905">
        <v>9.0</v>
      </c>
      <c r="P72" s="905">
        <v>9.0</v>
      </c>
      <c r="Q72" s="905">
        <v>9.0</v>
      </c>
      <c r="R72" s="1458"/>
      <c r="S72" s="1458"/>
      <c r="T72" s="905">
        <v>9.0</v>
      </c>
      <c r="U72" s="905">
        <v>9.0</v>
      </c>
      <c r="V72" s="905">
        <v>9.0</v>
      </c>
      <c r="W72" s="905">
        <v>9.0</v>
      </c>
      <c r="X72" s="905">
        <v>9.0</v>
      </c>
      <c r="Y72" s="1458"/>
      <c r="Z72" s="1458"/>
      <c r="AA72" s="905">
        <v>9.0</v>
      </c>
      <c r="AB72" s="905">
        <v>9.0</v>
      </c>
      <c r="AC72" s="905">
        <v>9.0</v>
      </c>
      <c r="AD72" s="905">
        <v>9.0</v>
      </c>
      <c r="AE72" s="905">
        <v>9.0</v>
      </c>
      <c r="AF72" s="1458"/>
      <c r="AG72" s="1458"/>
      <c r="AH72" s="905">
        <v>9.0</v>
      </c>
      <c r="AI72" s="905"/>
      <c r="AJ72" s="905"/>
      <c r="AK72" s="404">
        <f t="shared" ref="AK72:AK75" si="11">COUNT(E72:AI72)</f>
        <v>21</v>
      </c>
      <c r="AL72" s="257"/>
    </row>
    <row r="73" ht="16.5" customHeight="1">
      <c r="A73" s="807">
        <v>3.0</v>
      </c>
      <c r="B73" s="819" t="s">
        <v>905</v>
      </c>
      <c r="C73" s="32"/>
      <c r="D73" s="863" t="s">
        <v>792</v>
      </c>
      <c r="E73" s="1458"/>
      <c r="F73" s="1110"/>
      <c r="G73" s="905">
        <v>9.0</v>
      </c>
      <c r="H73" s="1458"/>
      <c r="I73" s="905">
        <v>9.0</v>
      </c>
      <c r="J73" s="905">
        <v>9.0</v>
      </c>
      <c r="K73" s="1458"/>
      <c r="L73" s="1458"/>
      <c r="M73" s="905">
        <v>9.0</v>
      </c>
      <c r="N73" s="905">
        <v>9.0</v>
      </c>
      <c r="O73" s="905">
        <v>9.0</v>
      </c>
      <c r="P73" s="905">
        <v>9.0</v>
      </c>
      <c r="Q73" s="1110"/>
      <c r="R73" s="1458"/>
      <c r="S73" s="971">
        <v>9.0</v>
      </c>
      <c r="T73" s="905">
        <v>9.0</v>
      </c>
      <c r="U73" s="905">
        <v>9.0</v>
      </c>
      <c r="V73" s="905">
        <v>9.0</v>
      </c>
      <c r="W73" s="905">
        <v>9.0</v>
      </c>
      <c r="X73" s="905">
        <v>9.0</v>
      </c>
      <c r="Y73" s="1458"/>
      <c r="Z73" s="1458"/>
      <c r="AA73" s="905">
        <v>9.0</v>
      </c>
      <c r="AB73" s="905">
        <v>9.0</v>
      </c>
      <c r="AC73" s="905">
        <v>9.0</v>
      </c>
      <c r="AD73" s="905">
        <v>9.0</v>
      </c>
      <c r="AE73" s="905">
        <v>9.0</v>
      </c>
      <c r="AF73" s="971">
        <v>9.0</v>
      </c>
      <c r="AG73" s="1458"/>
      <c r="AH73" s="1110"/>
      <c r="AI73" s="905"/>
      <c r="AJ73" s="905"/>
      <c r="AK73" s="404">
        <f t="shared" si="11"/>
        <v>19</v>
      </c>
      <c r="AL73" s="257"/>
    </row>
    <row r="74" ht="16.5" customHeight="1">
      <c r="A74" s="19">
        <v>4.0</v>
      </c>
      <c r="B74" s="819" t="s">
        <v>59</v>
      </c>
      <c r="C74" s="32"/>
      <c r="D74" s="863" t="s">
        <v>792</v>
      </c>
      <c r="E74" s="1458"/>
      <c r="F74" s="905">
        <v>9.0</v>
      </c>
      <c r="G74" s="905">
        <v>9.0</v>
      </c>
      <c r="H74" s="1458"/>
      <c r="I74" s="905">
        <v>9.0</v>
      </c>
      <c r="J74" s="1110"/>
      <c r="K74" s="1458"/>
      <c r="L74" s="971">
        <v>9.0</v>
      </c>
      <c r="M74" s="905">
        <v>9.0</v>
      </c>
      <c r="N74" s="905">
        <v>9.0</v>
      </c>
      <c r="O74" s="905">
        <v>9.0</v>
      </c>
      <c r="P74" s="905">
        <v>9.0</v>
      </c>
      <c r="Q74" s="905">
        <v>9.0</v>
      </c>
      <c r="R74" s="1458"/>
      <c r="S74" s="1458"/>
      <c r="T74" s="905">
        <v>9.0</v>
      </c>
      <c r="U74" s="905">
        <v>9.0</v>
      </c>
      <c r="V74" s="905">
        <v>9.0</v>
      </c>
      <c r="W74" s="905">
        <v>9.0</v>
      </c>
      <c r="X74" s="905">
        <v>9.0</v>
      </c>
      <c r="Y74" s="971">
        <v>9.0</v>
      </c>
      <c r="Z74" s="1458"/>
      <c r="AA74" s="1110"/>
      <c r="AB74" s="905">
        <v>9.0</v>
      </c>
      <c r="AC74" s="905">
        <v>9.0</v>
      </c>
      <c r="AD74" s="905">
        <v>9.0</v>
      </c>
      <c r="AE74" s="905">
        <v>9.0</v>
      </c>
      <c r="AF74" s="1458"/>
      <c r="AG74" s="1458"/>
      <c r="AH74" s="905">
        <v>9.0</v>
      </c>
      <c r="AI74" s="905"/>
      <c r="AJ74" s="905"/>
      <c r="AK74" s="404">
        <f t="shared" si="11"/>
        <v>20</v>
      </c>
      <c r="AL74" s="257"/>
    </row>
    <row r="75" ht="16.5" customHeight="1">
      <c r="A75" s="807">
        <v>5.0</v>
      </c>
      <c r="B75" s="819" t="s">
        <v>906</v>
      </c>
      <c r="C75" s="71"/>
      <c r="D75" s="863" t="s">
        <v>792</v>
      </c>
      <c r="E75" s="1458"/>
      <c r="F75" s="905">
        <v>9.0</v>
      </c>
      <c r="G75" s="905">
        <v>9.0</v>
      </c>
      <c r="H75" s="1458"/>
      <c r="I75" s="905">
        <v>9.0</v>
      </c>
      <c r="J75" s="905">
        <v>9.0</v>
      </c>
      <c r="K75" s="971">
        <v>9.0</v>
      </c>
      <c r="L75" s="1458"/>
      <c r="M75" s="1110"/>
      <c r="N75" s="905">
        <v>9.0</v>
      </c>
      <c r="O75" s="905">
        <v>9.0</v>
      </c>
      <c r="P75" s="905">
        <v>9.0</v>
      </c>
      <c r="Q75" s="905">
        <v>9.0</v>
      </c>
      <c r="R75" s="1458"/>
      <c r="S75" s="1458"/>
      <c r="T75" s="905">
        <v>9.0</v>
      </c>
      <c r="U75" s="905">
        <v>9.0</v>
      </c>
      <c r="V75" s="905">
        <v>9.0</v>
      </c>
      <c r="W75" s="905">
        <v>9.0</v>
      </c>
      <c r="X75" s="1110"/>
      <c r="Y75" s="1458"/>
      <c r="Z75" s="971">
        <v>9.0</v>
      </c>
      <c r="AA75" s="905">
        <v>9.0</v>
      </c>
      <c r="AB75" s="905">
        <v>9.0</v>
      </c>
      <c r="AC75" s="905">
        <v>9.0</v>
      </c>
      <c r="AD75" s="905">
        <v>9.0</v>
      </c>
      <c r="AE75" s="905">
        <v>9.0</v>
      </c>
      <c r="AF75" s="1458"/>
      <c r="AG75" s="1458"/>
      <c r="AH75" s="925"/>
      <c r="AI75" s="905"/>
      <c r="AJ75" s="905"/>
      <c r="AK75" s="404">
        <f t="shared" si="11"/>
        <v>19</v>
      </c>
      <c r="AL75" s="257"/>
    </row>
    <row r="76" ht="16.5" customHeight="1">
      <c r="A76" s="79"/>
      <c r="B76" s="423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015"/>
      <c r="AI76" s="1015"/>
      <c r="AJ76" s="1015"/>
      <c r="AK76" s="82"/>
      <c r="AL76" s="92"/>
    </row>
    <row r="77" ht="16.5" customHeight="1">
      <c r="A77" s="807">
        <v>6.0</v>
      </c>
      <c r="B77" s="300" t="s">
        <v>60</v>
      </c>
      <c r="C77" s="113" t="s">
        <v>61</v>
      </c>
      <c r="D77" s="863" t="s">
        <v>792</v>
      </c>
      <c r="E77" s="971">
        <v>9.0</v>
      </c>
      <c r="F77" s="1110"/>
      <c r="G77" s="1538">
        <v>9.0</v>
      </c>
      <c r="H77" s="971">
        <v>9.0</v>
      </c>
      <c r="I77" s="905">
        <v>9.0</v>
      </c>
      <c r="J77" s="905">
        <v>9.0</v>
      </c>
      <c r="K77" s="1458"/>
      <c r="L77" s="1458"/>
      <c r="M77" s="905">
        <v>9.0</v>
      </c>
      <c r="N77" s="1538">
        <v>9.0</v>
      </c>
      <c r="O77" s="905"/>
      <c r="P77" s="905">
        <v>9.0</v>
      </c>
      <c r="Q77" s="1538">
        <v>9.0</v>
      </c>
      <c r="R77" s="1458"/>
      <c r="S77" s="1458"/>
      <c r="T77" s="905">
        <v>9.0</v>
      </c>
      <c r="U77" s="905">
        <v>9.0</v>
      </c>
      <c r="V77" s="1538">
        <v>9.0</v>
      </c>
      <c r="W77" s="905">
        <v>9.0</v>
      </c>
      <c r="X77" s="905">
        <v>9.0</v>
      </c>
      <c r="Y77" s="1458"/>
      <c r="Z77" s="1458"/>
      <c r="AA77" s="1538">
        <v>9.0</v>
      </c>
      <c r="AB77" s="905">
        <v>9.0</v>
      </c>
      <c r="AC77" s="1538">
        <v>9.0</v>
      </c>
      <c r="AD77" s="905">
        <v>9.0</v>
      </c>
      <c r="AE77" s="1110"/>
      <c r="AF77" s="971">
        <v>9.0</v>
      </c>
      <c r="AG77" s="971">
        <v>9.0</v>
      </c>
      <c r="AH77" s="1110"/>
      <c r="AI77" s="905"/>
      <c r="AJ77" s="905"/>
      <c r="AK77" s="404">
        <f>COUNT(E77:AI77)</f>
        <v>20</v>
      </c>
      <c r="AL77" s="257"/>
    </row>
    <row r="78" ht="16.5" customHeight="1">
      <c r="A78" s="807">
        <v>7.0</v>
      </c>
      <c r="B78" s="829" t="s">
        <v>36</v>
      </c>
      <c r="C78" s="32"/>
      <c r="D78" s="863" t="s">
        <v>792</v>
      </c>
      <c r="E78" s="1458"/>
      <c r="F78" s="905">
        <v>9.0</v>
      </c>
      <c r="G78" s="905">
        <v>9.0</v>
      </c>
      <c r="H78" s="1458"/>
      <c r="I78" s="1110"/>
      <c r="J78" s="1538">
        <v>9.0</v>
      </c>
      <c r="K78" s="971">
        <v>9.0</v>
      </c>
      <c r="L78" s="971">
        <v>9.0</v>
      </c>
      <c r="M78" s="1538">
        <v>9.0</v>
      </c>
      <c r="N78" s="1110"/>
      <c r="O78" s="1538">
        <v>9.0</v>
      </c>
      <c r="P78" s="905">
        <v>9.0</v>
      </c>
      <c r="Q78" s="905">
        <v>9.0</v>
      </c>
      <c r="R78" s="1458"/>
      <c r="S78" s="1458"/>
      <c r="T78" s="1538">
        <v>9.0</v>
      </c>
      <c r="U78" s="905">
        <v>9.0</v>
      </c>
      <c r="V78" s="905">
        <v>9.0</v>
      </c>
      <c r="W78" s="1538">
        <v>9.0</v>
      </c>
      <c r="X78" s="1110"/>
      <c r="Y78" s="971">
        <v>9.0</v>
      </c>
      <c r="Z78" s="971">
        <v>9.0</v>
      </c>
      <c r="AA78" s="1110"/>
      <c r="AB78" s="905">
        <v>9.0</v>
      </c>
      <c r="AC78" s="905">
        <v>9.0</v>
      </c>
      <c r="AD78" s="1538">
        <v>9.0</v>
      </c>
      <c r="AE78" s="905">
        <v>9.0</v>
      </c>
      <c r="AF78" s="1458"/>
      <c r="AG78" s="1458"/>
      <c r="AH78" s="1539"/>
      <c r="AI78" s="905"/>
      <c r="AJ78" s="905"/>
      <c r="AK78" s="404">
        <f>COUNT(E78:AJ78)</f>
        <v>19</v>
      </c>
      <c r="AL78" s="257"/>
    </row>
    <row r="79" ht="16.5" customHeight="1">
      <c r="A79" s="807">
        <v>8.0</v>
      </c>
      <c r="B79" s="829" t="s">
        <v>879</v>
      </c>
      <c r="C79" s="71"/>
      <c r="D79" s="863" t="s">
        <v>792</v>
      </c>
      <c r="E79" s="1458"/>
      <c r="F79" s="1528"/>
      <c r="G79" s="1528"/>
      <c r="H79" s="1528"/>
      <c r="I79" s="1528"/>
      <c r="J79" s="1528"/>
      <c r="K79" s="978"/>
      <c r="L79" s="1528"/>
      <c r="M79" s="978"/>
      <c r="N79" s="905">
        <v>9.0</v>
      </c>
      <c r="O79" s="905">
        <v>9.0</v>
      </c>
      <c r="P79" s="1538">
        <v>9.0</v>
      </c>
      <c r="Q79" s="1110"/>
      <c r="R79" s="971">
        <v>9.0</v>
      </c>
      <c r="S79" s="971">
        <v>9.0</v>
      </c>
      <c r="T79" s="1110"/>
      <c r="U79" s="1538">
        <v>9.0</v>
      </c>
      <c r="V79" s="905">
        <v>9.0</v>
      </c>
      <c r="W79" s="905">
        <v>9.0</v>
      </c>
      <c r="X79" s="1538">
        <v>9.0</v>
      </c>
      <c r="Y79" s="1458"/>
      <c r="Z79" s="1458"/>
      <c r="AA79" s="905">
        <v>9.0</v>
      </c>
      <c r="AB79" s="1538">
        <v>9.0</v>
      </c>
      <c r="AC79" s="905">
        <v>9.0</v>
      </c>
      <c r="AD79" s="905">
        <v>9.0</v>
      </c>
      <c r="AE79" s="1538">
        <v>9.0</v>
      </c>
      <c r="AF79" s="1458"/>
      <c r="AG79" s="1458"/>
      <c r="AH79" s="905">
        <v>9.0</v>
      </c>
      <c r="AI79" s="905"/>
      <c r="AJ79" s="905"/>
      <c r="AK79" s="404">
        <f>COUNT(E79:AI79)</f>
        <v>15</v>
      </c>
      <c r="AL79" s="257"/>
    </row>
    <row r="80" ht="16.5" customHeight="1">
      <c r="A80" s="79"/>
      <c r="B80" s="423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121"/>
      <c r="AL80" s="259"/>
    </row>
    <row r="81" ht="16.5" customHeight="1">
      <c r="A81" s="1010">
        <v>9.0</v>
      </c>
      <c r="B81" s="46" t="s">
        <v>102</v>
      </c>
      <c r="C81" s="1257" t="s">
        <v>804</v>
      </c>
      <c r="D81" s="863" t="s">
        <v>792</v>
      </c>
      <c r="E81" s="978"/>
      <c r="F81" s="1538">
        <v>9.0</v>
      </c>
      <c r="G81" s="1540">
        <v>9.0</v>
      </c>
      <c r="H81" s="971">
        <v>9.0</v>
      </c>
      <c r="I81" s="1538">
        <v>9.0</v>
      </c>
      <c r="J81" s="1540"/>
      <c r="K81" s="1159"/>
      <c r="L81" s="1159">
        <v>9.0</v>
      </c>
      <c r="M81" s="1538">
        <v>9.0</v>
      </c>
      <c r="N81" s="1540">
        <v>9.0</v>
      </c>
      <c r="O81" s="1538">
        <v>9.0</v>
      </c>
      <c r="P81" s="1540"/>
      <c r="Q81" s="1540"/>
      <c r="R81" s="1159"/>
      <c r="S81" s="1159">
        <v>9.0</v>
      </c>
      <c r="T81" s="1541">
        <v>9.0</v>
      </c>
      <c r="U81" s="1540">
        <v>9.0</v>
      </c>
      <c r="V81" s="1538">
        <v>9.0</v>
      </c>
      <c r="W81" s="1538">
        <v>9.0</v>
      </c>
      <c r="X81" s="1540"/>
      <c r="Y81" s="1159"/>
      <c r="Z81" s="1159">
        <v>9.0</v>
      </c>
      <c r="AA81" s="1538">
        <v>9.0</v>
      </c>
      <c r="AB81" s="1540">
        <v>9.0</v>
      </c>
      <c r="AC81" s="1540">
        <v>9.0</v>
      </c>
      <c r="AD81" s="1538">
        <v>9.0</v>
      </c>
      <c r="AE81" s="1540"/>
      <c r="AF81" s="1159"/>
      <c r="AG81" s="1159">
        <v>9.0</v>
      </c>
      <c r="AH81" s="1538">
        <v>9.0</v>
      </c>
      <c r="AI81" s="905"/>
      <c r="AJ81" s="905"/>
      <c r="AK81" s="404">
        <f t="shared" ref="AK81:AK83" si="12">COUNT(E81:AI81)</f>
        <v>20</v>
      </c>
      <c r="AL81" s="259"/>
    </row>
    <row r="82" ht="16.5" customHeight="1">
      <c r="A82" s="1010">
        <v>10.0</v>
      </c>
      <c r="B82" s="1364" t="s">
        <v>105</v>
      </c>
      <c r="C82" s="32"/>
      <c r="D82" s="863" t="s">
        <v>792</v>
      </c>
      <c r="E82" s="925"/>
      <c r="F82" s="1542"/>
      <c r="G82" s="1542"/>
      <c r="H82" s="1509"/>
      <c r="I82" s="1542"/>
      <c r="J82" s="1542"/>
      <c r="K82" s="1159"/>
      <c r="L82" s="1159"/>
      <c r="M82" s="1540">
        <v>9.0</v>
      </c>
      <c r="N82" s="1540">
        <v>9.0</v>
      </c>
      <c r="O82" s="1540">
        <v>9.0</v>
      </c>
      <c r="P82" s="1540">
        <v>9.0</v>
      </c>
      <c r="Q82" s="1540">
        <v>9.0</v>
      </c>
      <c r="R82" s="1159"/>
      <c r="S82" s="1159"/>
      <c r="T82" s="1540">
        <v>9.0</v>
      </c>
      <c r="U82" s="1540">
        <v>9.0</v>
      </c>
      <c r="V82" s="1540">
        <v>9.0</v>
      </c>
      <c r="W82" s="1540">
        <v>9.0</v>
      </c>
      <c r="X82" s="1540">
        <v>9.0</v>
      </c>
      <c r="Y82" s="1159"/>
      <c r="Z82" s="1159"/>
      <c r="AA82" s="1540">
        <v>9.0</v>
      </c>
      <c r="AB82" s="1540">
        <v>9.0</v>
      </c>
      <c r="AC82" s="1540">
        <v>9.0</v>
      </c>
      <c r="AD82" s="1540">
        <v>9.0</v>
      </c>
      <c r="AE82" s="1540">
        <v>9.0</v>
      </c>
      <c r="AF82" s="1159"/>
      <c r="AG82" s="1159"/>
      <c r="AH82" s="905">
        <v>9.0</v>
      </c>
      <c r="AI82" s="905"/>
      <c r="AJ82" s="905"/>
      <c r="AK82" s="404">
        <f t="shared" si="12"/>
        <v>16</v>
      </c>
      <c r="AL82" s="259"/>
    </row>
    <row r="83" ht="16.5" customHeight="1">
      <c r="A83" s="1010">
        <v>11.0</v>
      </c>
      <c r="B83" s="819" t="s">
        <v>858</v>
      </c>
      <c r="C83" s="71"/>
      <c r="D83" s="863" t="s">
        <v>792</v>
      </c>
      <c r="E83" s="971">
        <v>9.0</v>
      </c>
      <c r="F83" s="1540"/>
      <c r="G83" s="1538">
        <v>9.0</v>
      </c>
      <c r="H83" s="1458"/>
      <c r="I83" s="1540"/>
      <c r="J83" s="1538">
        <v>9.0</v>
      </c>
      <c r="K83" s="1159">
        <v>9.0</v>
      </c>
      <c r="L83" s="1159"/>
      <c r="M83" s="1540"/>
      <c r="N83" s="1538">
        <v>9.0</v>
      </c>
      <c r="O83" s="1540">
        <v>9.0</v>
      </c>
      <c r="P83" s="1538">
        <v>9.0</v>
      </c>
      <c r="Q83" s="1538">
        <v>9.0</v>
      </c>
      <c r="R83" s="1159">
        <v>9.0</v>
      </c>
      <c r="S83" s="1159"/>
      <c r="T83" s="1540"/>
      <c r="U83" s="1538">
        <v>9.0</v>
      </c>
      <c r="V83" s="1540">
        <v>9.0</v>
      </c>
      <c r="W83" s="1540">
        <v>9.0</v>
      </c>
      <c r="X83" s="1538">
        <v>9.0</v>
      </c>
      <c r="Y83" s="1159">
        <v>9.0</v>
      </c>
      <c r="Z83" s="1159"/>
      <c r="AA83" s="1540"/>
      <c r="AB83" s="1538">
        <v>9.0</v>
      </c>
      <c r="AC83" s="1538">
        <v>9.0</v>
      </c>
      <c r="AD83" s="1540">
        <v>9.0</v>
      </c>
      <c r="AE83" s="1538">
        <v>9.0</v>
      </c>
      <c r="AF83" s="1159">
        <v>9.0</v>
      </c>
      <c r="AG83" s="1159"/>
      <c r="AH83" s="905"/>
      <c r="AI83" s="905"/>
      <c r="AJ83" s="905"/>
      <c r="AK83" s="404">
        <f t="shared" si="12"/>
        <v>19</v>
      </c>
      <c r="AL83" s="259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259"/>
      <c r="AK84" s="121"/>
      <c r="AL84" s="259"/>
    </row>
    <row r="85" ht="16.5" customHeight="1">
      <c r="A85" s="807">
        <v>12.0</v>
      </c>
      <c r="B85" s="939" t="s">
        <v>768</v>
      </c>
      <c r="C85" s="113" t="s">
        <v>65</v>
      </c>
      <c r="D85" s="930" t="s">
        <v>792</v>
      </c>
      <c r="E85" s="1458">
        <v>9.0</v>
      </c>
      <c r="F85" s="1110">
        <v>9.0</v>
      </c>
      <c r="G85" s="905">
        <v>9.0</v>
      </c>
      <c r="H85" s="1458"/>
      <c r="I85" s="905">
        <v>9.0</v>
      </c>
      <c r="J85" s="1110"/>
      <c r="K85" s="1458"/>
      <c r="L85" s="1458">
        <v>9.0</v>
      </c>
      <c r="M85" s="1110">
        <v>9.0</v>
      </c>
      <c r="N85" s="905">
        <v>9.0</v>
      </c>
      <c r="O85" s="905">
        <v>9.0</v>
      </c>
      <c r="P85" s="905">
        <v>9.0</v>
      </c>
      <c r="Q85" s="1033">
        <v>9.0</v>
      </c>
      <c r="R85" s="1033">
        <v>9.0</v>
      </c>
      <c r="S85" s="1458">
        <v>9.0</v>
      </c>
      <c r="T85" s="1110">
        <v>9.0</v>
      </c>
      <c r="U85" s="905">
        <v>9.0</v>
      </c>
      <c r="V85" s="905">
        <v>9.0</v>
      </c>
      <c r="W85" s="905">
        <v>9.0</v>
      </c>
      <c r="X85" s="1033">
        <v>9.0</v>
      </c>
      <c r="Y85" s="1033">
        <v>9.0</v>
      </c>
      <c r="Z85" s="1458">
        <v>9.0</v>
      </c>
      <c r="AA85" s="1110">
        <v>9.0</v>
      </c>
      <c r="AB85" s="905">
        <v>9.0</v>
      </c>
      <c r="AC85" s="905">
        <v>9.0</v>
      </c>
      <c r="AD85" s="905">
        <v>9.0</v>
      </c>
      <c r="AE85" s="1033">
        <v>9.0</v>
      </c>
      <c r="AF85" s="1033">
        <v>9.0</v>
      </c>
      <c r="AG85" s="1458">
        <v>9.0</v>
      </c>
      <c r="AH85" s="1110">
        <v>9.0</v>
      </c>
      <c r="AI85" s="905"/>
      <c r="AJ85" s="905"/>
      <c r="AK85" s="404">
        <f t="shared" ref="AK85:AK87" si="13">COUNT(E85:AI85)</f>
        <v>27</v>
      </c>
      <c r="AL85" s="257"/>
    </row>
    <row r="86" ht="16.5" customHeight="1">
      <c r="A86" s="807">
        <v>13.0</v>
      </c>
      <c r="B86" s="300" t="s">
        <v>66</v>
      </c>
      <c r="C86" s="71"/>
      <c r="D86" s="863" t="s">
        <v>792</v>
      </c>
      <c r="E86" s="1458"/>
      <c r="F86" s="1110"/>
      <c r="G86" s="905">
        <v>9.0</v>
      </c>
      <c r="H86" s="971">
        <v>9.0</v>
      </c>
      <c r="I86" s="905">
        <v>9.0</v>
      </c>
      <c r="J86" s="1110">
        <v>9.0</v>
      </c>
      <c r="K86" s="1458">
        <v>9.0</v>
      </c>
      <c r="L86" s="1458"/>
      <c r="M86" s="1110"/>
      <c r="N86" s="905"/>
      <c r="O86" s="925"/>
      <c r="P86" s="925"/>
      <c r="Q86" s="1509"/>
      <c r="R86" s="1509"/>
      <c r="S86" s="1509"/>
      <c r="T86" s="1509"/>
      <c r="U86" s="1509"/>
      <c r="V86" s="1509"/>
      <c r="W86" s="1509"/>
      <c r="X86" s="1509"/>
      <c r="Y86" s="1509"/>
      <c r="Z86" s="1509"/>
      <c r="AA86" s="1509"/>
      <c r="AB86" s="925"/>
      <c r="AC86" s="925"/>
      <c r="AD86" s="925"/>
      <c r="AE86" s="925"/>
      <c r="AF86" s="1509"/>
      <c r="AG86" s="1509"/>
      <c r="AH86" s="1509"/>
      <c r="AI86" s="905"/>
      <c r="AJ86" s="905"/>
      <c r="AK86" s="404">
        <f t="shared" si="13"/>
        <v>5</v>
      </c>
      <c r="AL86" s="257"/>
    </row>
    <row r="87" ht="16.5" customHeight="1">
      <c r="A87" s="807">
        <v>14.0</v>
      </c>
      <c r="B87" s="1481" t="s">
        <v>982</v>
      </c>
      <c r="C87" s="1482" t="s">
        <v>983</v>
      </c>
      <c r="D87" s="863" t="s">
        <v>792</v>
      </c>
      <c r="E87" s="971"/>
      <c r="F87" s="905">
        <v>9.0</v>
      </c>
      <c r="G87" s="905">
        <v>9.0</v>
      </c>
      <c r="H87" s="1458"/>
      <c r="I87" s="905">
        <v>9.0</v>
      </c>
      <c r="J87" s="905">
        <v>9.0</v>
      </c>
      <c r="K87" s="971"/>
      <c r="L87" s="971"/>
      <c r="M87" s="905">
        <v>9.0</v>
      </c>
      <c r="N87" s="905">
        <v>9.0</v>
      </c>
      <c r="O87" s="905">
        <v>9.0</v>
      </c>
      <c r="P87" s="905">
        <v>9.0</v>
      </c>
      <c r="Q87" s="905">
        <v>9.0</v>
      </c>
      <c r="R87" s="971"/>
      <c r="S87" s="971"/>
      <c r="T87" s="905">
        <v>9.0</v>
      </c>
      <c r="U87" s="905">
        <v>9.0</v>
      </c>
      <c r="V87" s="905">
        <v>9.0</v>
      </c>
      <c r="W87" s="905">
        <v>9.0</v>
      </c>
      <c r="X87" s="905">
        <v>9.0</v>
      </c>
      <c r="Y87" s="971"/>
      <c r="Z87" s="971"/>
      <c r="AA87" s="905">
        <v>9.0</v>
      </c>
      <c r="AB87" s="905">
        <v>9.0</v>
      </c>
      <c r="AC87" s="905">
        <v>9.0</v>
      </c>
      <c r="AD87" s="905">
        <v>9.0</v>
      </c>
      <c r="AE87" s="905">
        <v>9.0</v>
      </c>
      <c r="AF87" s="971"/>
      <c r="AG87" s="971"/>
      <c r="AH87" s="905">
        <v>9.0</v>
      </c>
      <c r="AI87" s="905"/>
      <c r="AJ87" s="905"/>
      <c r="AK87" s="1484">
        <f t="shared" si="13"/>
        <v>20</v>
      </c>
      <c r="AL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878"/>
      <c r="AL88" s="257"/>
    </row>
    <row r="89" ht="16.5" customHeight="1">
      <c r="A89" s="807">
        <v>15.0</v>
      </c>
      <c r="B89" s="829" t="s">
        <v>880</v>
      </c>
      <c r="C89" s="1071" t="s">
        <v>1016</v>
      </c>
      <c r="D89" s="863" t="s">
        <v>792</v>
      </c>
      <c r="E89" s="1543"/>
      <c r="F89" s="1540"/>
      <c r="G89" s="905">
        <v>9.0</v>
      </c>
      <c r="H89" s="971">
        <v>9.0</v>
      </c>
      <c r="I89" s="905">
        <v>9.0</v>
      </c>
      <c r="J89" s="1540">
        <v>9.0</v>
      </c>
      <c r="K89" s="1543">
        <v>9.0</v>
      </c>
      <c r="L89" s="1543"/>
      <c r="M89" s="1540"/>
      <c r="N89" s="905"/>
      <c r="O89" s="905">
        <v>9.0</v>
      </c>
      <c r="P89" s="905">
        <v>9.0</v>
      </c>
      <c r="Q89" s="1540">
        <v>9.0</v>
      </c>
      <c r="R89" s="1543">
        <v>9.0</v>
      </c>
      <c r="S89" s="1543"/>
      <c r="T89" s="1540"/>
      <c r="U89" s="905">
        <v>9.0</v>
      </c>
      <c r="V89" s="905">
        <v>9.0</v>
      </c>
      <c r="W89" s="905">
        <v>9.0</v>
      </c>
      <c r="X89" s="1540">
        <v>9.0</v>
      </c>
      <c r="Y89" s="1543">
        <v>9.0</v>
      </c>
      <c r="Z89" s="1543"/>
      <c r="AA89" s="1540"/>
      <c r="AB89" s="905">
        <v>9.0</v>
      </c>
      <c r="AC89" s="905">
        <v>9.0</v>
      </c>
      <c r="AD89" s="905">
        <v>9.0</v>
      </c>
      <c r="AE89" s="1540">
        <v>9.0</v>
      </c>
      <c r="AF89" s="1543">
        <v>9.0</v>
      </c>
      <c r="AG89" s="1543"/>
      <c r="AH89" s="1540"/>
      <c r="AI89" s="905"/>
      <c r="AJ89" s="905"/>
      <c r="AK89" s="404">
        <f t="shared" ref="AK89:AK91" si="14">COUNT(E89:AI89)</f>
        <v>19</v>
      </c>
      <c r="AL89" s="257"/>
    </row>
    <row r="90" ht="16.5" customHeight="1">
      <c r="A90" s="807">
        <v>16.0</v>
      </c>
      <c r="B90" s="829" t="s">
        <v>1011</v>
      </c>
      <c r="C90" s="32"/>
      <c r="D90" s="863" t="s">
        <v>792</v>
      </c>
      <c r="E90" s="1543">
        <v>9.0</v>
      </c>
      <c r="F90" s="1540">
        <v>9.0</v>
      </c>
      <c r="G90" s="905">
        <v>9.0</v>
      </c>
      <c r="H90" s="1458"/>
      <c r="I90" s="905">
        <v>9.0</v>
      </c>
      <c r="J90" s="1540"/>
      <c r="K90" s="1543"/>
      <c r="L90" s="1543">
        <v>9.0</v>
      </c>
      <c r="M90" s="1540">
        <v>9.0</v>
      </c>
      <c r="N90" s="905">
        <v>9.0</v>
      </c>
      <c r="O90" s="905">
        <v>9.0</v>
      </c>
      <c r="P90" s="905">
        <v>9.0</v>
      </c>
      <c r="Q90" s="1540"/>
      <c r="R90" s="1543"/>
      <c r="S90" s="1543">
        <v>9.0</v>
      </c>
      <c r="T90" s="1540">
        <v>9.0</v>
      </c>
      <c r="U90" s="905">
        <v>9.0</v>
      </c>
      <c r="V90" s="905">
        <v>9.0</v>
      </c>
      <c r="W90" s="905">
        <v>9.0</v>
      </c>
      <c r="X90" s="1540"/>
      <c r="Y90" s="1543"/>
      <c r="Z90" s="1543">
        <v>9.0</v>
      </c>
      <c r="AA90" s="1540">
        <v>9.0</v>
      </c>
      <c r="AB90" s="905">
        <v>9.0</v>
      </c>
      <c r="AC90" s="905">
        <v>9.0</v>
      </c>
      <c r="AD90" s="905">
        <v>9.0</v>
      </c>
      <c r="AE90" s="1540"/>
      <c r="AF90" s="1543"/>
      <c r="AG90" s="1543">
        <v>9.0</v>
      </c>
      <c r="AH90" s="1540">
        <v>9.0</v>
      </c>
      <c r="AI90" s="905"/>
      <c r="AJ90" s="905"/>
      <c r="AK90" s="404">
        <f t="shared" si="14"/>
        <v>21</v>
      </c>
      <c r="AL90" s="257"/>
    </row>
    <row r="91" ht="16.5" customHeight="1">
      <c r="A91" s="807">
        <v>17.0</v>
      </c>
      <c r="B91" s="829" t="s">
        <v>732</v>
      </c>
      <c r="C91" s="71"/>
      <c r="D91" s="1070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  <c r="AH91" s="978"/>
      <c r="AI91" s="905"/>
      <c r="AJ91" s="905"/>
      <c r="AK91" s="404">
        <f t="shared" si="14"/>
        <v>0</v>
      </c>
      <c r="AL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237"/>
      <c r="AL92" s="237"/>
    </row>
    <row r="93" ht="16.5" customHeight="1">
      <c r="A93" s="1010">
        <v>18.0</v>
      </c>
      <c r="B93" s="1291" t="s">
        <v>112</v>
      </c>
      <c r="C93" s="1462" t="s">
        <v>806</v>
      </c>
      <c r="D93" s="863" t="s">
        <v>792</v>
      </c>
      <c r="E93" s="1543"/>
      <c r="F93" s="1540"/>
      <c r="G93" s="905">
        <v>9.0</v>
      </c>
      <c r="H93" s="971">
        <v>9.0</v>
      </c>
      <c r="I93" s="905">
        <v>9.0</v>
      </c>
      <c r="J93" s="1540">
        <v>9.0</v>
      </c>
      <c r="K93" s="1543">
        <v>9.0</v>
      </c>
      <c r="L93" s="1543"/>
      <c r="M93" s="1540"/>
      <c r="N93" s="905">
        <v>9.0</v>
      </c>
      <c r="O93" s="905">
        <v>9.0</v>
      </c>
      <c r="P93" s="905">
        <v>9.0</v>
      </c>
      <c r="Q93" s="1540">
        <v>9.0</v>
      </c>
      <c r="R93" s="1543">
        <v>9.0</v>
      </c>
      <c r="S93" s="1543"/>
      <c r="T93" s="1189">
        <v>9.0</v>
      </c>
      <c r="U93" s="905"/>
      <c r="V93" s="905"/>
      <c r="W93" s="905">
        <v>9.0</v>
      </c>
      <c r="X93" s="1540">
        <v>9.0</v>
      </c>
      <c r="Y93" s="1543">
        <v>9.0</v>
      </c>
      <c r="Z93" s="1543"/>
      <c r="AA93" s="1540"/>
      <c r="AB93" s="905">
        <v>9.0</v>
      </c>
      <c r="AC93" s="905">
        <v>9.0</v>
      </c>
      <c r="AD93" s="905">
        <v>9.0</v>
      </c>
      <c r="AE93" s="1540">
        <v>9.0</v>
      </c>
      <c r="AF93" s="1543">
        <v>9.0</v>
      </c>
      <c r="AG93" s="1543"/>
      <c r="AH93" s="1540"/>
      <c r="AI93" s="905"/>
      <c r="AJ93" s="905"/>
      <c r="AK93" s="404">
        <f t="shared" ref="AK93:AK94" si="15">COUNT(E93:AI93)</f>
        <v>19</v>
      </c>
      <c r="AL93" s="237"/>
    </row>
    <row r="94" ht="16.5" customHeight="1">
      <c r="A94" s="1010">
        <v>19.0</v>
      </c>
      <c r="B94" s="1463" t="s">
        <v>1026</v>
      </c>
      <c r="C94" s="71"/>
      <c r="D94" s="863" t="s">
        <v>792</v>
      </c>
      <c r="E94" s="1543">
        <v>9.0</v>
      </c>
      <c r="F94" s="1540">
        <v>9.0</v>
      </c>
      <c r="G94" s="905">
        <v>9.0</v>
      </c>
      <c r="H94" s="1458"/>
      <c r="I94" s="905">
        <v>9.0</v>
      </c>
      <c r="J94" s="1540"/>
      <c r="K94" s="1543"/>
      <c r="L94" s="1543">
        <v>9.0</v>
      </c>
      <c r="M94" s="1540">
        <v>9.0</v>
      </c>
      <c r="N94" s="905">
        <v>9.0</v>
      </c>
      <c r="O94" s="905">
        <v>9.0</v>
      </c>
      <c r="P94" s="905">
        <v>9.0</v>
      </c>
      <c r="Q94" s="1540"/>
      <c r="R94" s="1543"/>
      <c r="S94" s="1543">
        <v>9.0</v>
      </c>
      <c r="T94" s="1540">
        <v>9.0</v>
      </c>
      <c r="U94" s="905">
        <v>9.0</v>
      </c>
      <c r="V94" s="905">
        <v>9.0</v>
      </c>
      <c r="W94" s="905">
        <v>9.0</v>
      </c>
      <c r="X94" s="1540"/>
      <c r="Y94" s="1543"/>
      <c r="Z94" s="1543">
        <v>9.0</v>
      </c>
      <c r="AA94" s="1540">
        <v>9.0</v>
      </c>
      <c r="AB94" s="905">
        <v>9.0</v>
      </c>
      <c r="AC94" s="905">
        <v>9.0</v>
      </c>
      <c r="AD94" s="905">
        <v>9.0</v>
      </c>
      <c r="AE94" s="1540"/>
      <c r="AF94" s="1543"/>
      <c r="AG94" s="1543">
        <v>9.0</v>
      </c>
      <c r="AH94" s="1540">
        <v>9.0</v>
      </c>
      <c r="AI94" s="905"/>
      <c r="AJ94" s="905"/>
      <c r="AK94" s="404">
        <f t="shared" si="15"/>
        <v>21</v>
      </c>
      <c r="AL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237"/>
      <c r="AL95" s="237"/>
    </row>
    <row r="96" ht="16.5" customHeight="1">
      <c r="A96" s="1010">
        <v>20.0</v>
      </c>
      <c r="B96" s="1366" t="s">
        <v>798</v>
      </c>
      <c r="C96" s="1261"/>
      <c r="D96" s="863" t="s">
        <v>792</v>
      </c>
      <c r="E96" s="971"/>
      <c r="F96" s="905"/>
      <c r="G96" s="905"/>
      <c r="H96" s="1458"/>
      <c r="I96" s="905"/>
      <c r="J96" s="905"/>
      <c r="K96" s="971"/>
      <c r="L96" s="971"/>
      <c r="M96" s="905"/>
      <c r="N96" s="905"/>
      <c r="O96" s="905"/>
      <c r="P96" s="905"/>
      <c r="Q96" s="905"/>
      <c r="R96" s="971"/>
      <c r="S96" s="971"/>
      <c r="T96" s="905"/>
      <c r="U96" s="905"/>
      <c r="V96" s="905"/>
      <c r="W96" s="905"/>
      <c r="X96" s="905"/>
      <c r="Y96" s="971"/>
      <c r="Z96" s="971"/>
      <c r="AA96" s="905"/>
      <c r="AB96" s="905"/>
      <c r="AC96" s="905"/>
      <c r="AD96" s="905"/>
      <c r="AE96" s="905"/>
      <c r="AF96" s="971"/>
      <c r="AG96" s="971"/>
      <c r="AH96" s="905"/>
      <c r="AI96" s="905"/>
      <c r="AJ96" s="905"/>
      <c r="AK96" s="404">
        <f t="shared" ref="AK96:AK111" si="16">COUNT(E96:AI96)</f>
        <v>0</v>
      </c>
      <c r="AL96" s="237"/>
    </row>
    <row r="97" ht="16.5" customHeight="1">
      <c r="A97" s="1010">
        <v>21.0</v>
      </c>
      <c r="B97" s="1366" t="s">
        <v>799</v>
      </c>
      <c r="C97" s="1010" t="s">
        <v>820</v>
      </c>
      <c r="D97" s="863" t="s">
        <v>792</v>
      </c>
      <c r="E97" s="971"/>
      <c r="F97" s="905">
        <v>9.0</v>
      </c>
      <c r="G97" s="905">
        <v>9.0</v>
      </c>
      <c r="H97" s="1458"/>
      <c r="I97" s="905">
        <v>9.0</v>
      </c>
      <c r="J97" s="905">
        <v>9.0</v>
      </c>
      <c r="K97" s="971"/>
      <c r="L97" s="971"/>
      <c r="M97" s="905">
        <v>9.0</v>
      </c>
      <c r="N97" s="905">
        <v>9.0</v>
      </c>
      <c r="O97" s="905">
        <v>9.0</v>
      </c>
      <c r="P97" s="905">
        <v>9.0</v>
      </c>
      <c r="Q97" s="905">
        <v>9.0</v>
      </c>
      <c r="R97" s="971"/>
      <c r="S97" s="971"/>
      <c r="T97" s="905">
        <v>9.0</v>
      </c>
      <c r="U97" s="905">
        <v>9.0</v>
      </c>
      <c r="V97" s="905">
        <v>9.0</v>
      </c>
      <c r="W97" s="905">
        <v>9.0</v>
      </c>
      <c r="X97" s="905">
        <v>9.0</v>
      </c>
      <c r="Y97" s="971"/>
      <c r="Z97" s="971"/>
      <c r="AA97" s="905">
        <v>9.0</v>
      </c>
      <c r="AB97" s="905">
        <v>9.0</v>
      </c>
      <c r="AC97" s="905">
        <v>9.0</v>
      </c>
      <c r="AD97" s="905">
        <v>9.0</v>
      </c>
      <c r="AE97" s="905">
        <v>9.0</v>
      </c>
      <c r="AF97" s="971"/>
      <c r="AG97" s="971"/>
      <c r="AH97" s="905">
        <v>9.0</v>
      </c>
      <c r="AI97" s="905"/>
      <c r="AJ97" s="905"/>
      <c r="AK97" s="404">
        <f t="shared" si="16"/>
        <v>20</v>
      </c>
      <c r="AL97" s="237"/>
    </row>
    <row r="98" ht="16.5" customHeight="1">
      <c r="A98" s="1010">
        <v>22.0</v>
      </c>
      <c r="B98" s="1366" t="s">
        <v>800</v>
      </c>
      <c r="C98" s="1261" t="s">
        <v>91</v>
      </c>
      <c r="D98" s="863" t="s">
        <v>792</v>
      </c>
      <c r="E98" s="971"/>
      <c r="F98" s="905">
        <v>9.0</v>
      </c>
      <c r="G98" s="905">
        <v>9.0</v>
      </c>
      <c r="H98" s="1458"/>
      <c r="I98" s="905">
        <v>9.0</v>
      </c>
      <c r="J98" s="905">
        <v>9.0</v>
      </c>
      <c r="K98" s="971"/>
      <c r="L98" s="971"/>
      <c r="M98" s="905">
        <v>9.0</v>
      </c>
      <c r="N98" s="905">
        <v>9.0</v>
      </c>
      <c r="O98" s="905">
        <v>9.0</v>
      </c>
      <c r="P98" s="905">
        <v>9.0</v>
      </c>
      <c r="Q98" s="905">
        <v>9.0</v>
      </c>
      <c r="R98" s="971"/>
      <c r="S98" s="971"/>
      <c r="T98" s="905">
        <v>9.0</v>
      </c>
      <c r="U98" s="905">
        <v>9.0</v>
      </c>
      <c r="V98" s="905">
        <v>9.0</v>
      </c>
      <c r="W98" s="905">
        <v>9.0</v>
      </c>
      <c r="X98" s="905">
        <v>9.0</v>
      </c>
      <c r="Y98" s="971"/>
      <c r="Z98" s="971"/>
      <c r="AA98" s="905">
        <v>9.0</v>
      </c>
      <c r="AB98" s="905">
        <v>9.0</v>
      </c>
      <c r="AC98" s="905">
        <v>9.0</v>
      </c>
      <c r="AD98" s="905">
        <v>9.0</v>
      </c>
      <c r="AE98" s="905">
        <v>9.0</v>
      </c>
      <c r="AF98" s="971"/>
      <c r="AG98" s="971"/>
      <c r="AH98" s="905">
        <v>9.0</v>
      </c>
      <c r="AI98" s="905"/>
      <c r="AJ98" s="905"/>
      <c r="AK98" s="404">
        <f t="shared" si="16"/>
        <v>20</v>
      </c>
      <c r="AL98" s="237"/>
    </row>
    <row r="99" ht="16.5" customHeight="1">
      <c r="A99" s="1010">
        <v>23.0</v>
      </c>
      <c r="B99" s="1366" t="s">
        <v>821</v>
      </c>
      <c r="C99" s="1261" t="s">
        <v>296</v>
      </c>
      <c r="D99" s="863" t="s">
        <v>792</v>
      </c>
      <c r="E99" s="971"/>
      <c r="F99" s="905">
        <v>9.0</v>
      </c>
      <c r="G99" s="905">
        <v>9.0</v>
      </c>
      <c r="H99" s="1458"/>
      <c r="I99" s="905">
        <v>9.0</v>
      </c>
      <c r="J99" s="905">
        <v>9.0</v>
      </c>
      <c r="K99" s="971"/>
      <c r="L99" s="971"/>
      <c r="M99" s="905">
        <v>9.0</v>
      </c>
      <c r="N99" s="905">
        <v>9.0</v>
      </c>
      <c r="O99" s="905">
        <v>9.0</v>
      </c>
      <c r="P99" s="905">
        <v>9.0</v>
      </c>
      <c r="Q99" s="905">
        <v>9.0</v>
      </c>
      <c r="R99" s="971"/>
      <c r="S99" s="971"/>
      <c r="T99" s="905">
        <v>9.0</v>
      </c>
      <c r="U99" s="905">
        <v>9.0</v>
      </c>
      <c r="V99" s="905">
        <v>9.0</v>
      </c>
      <c r="W99" s="905">
        <v>9.0</v>
      </c>
      <c r="X99" s="905">
        <v>9.0</v>
      </c>
      <c r="Y99" s="971"/>
      <c r="Z99" s="971"/>
      <c r="AA99" s="905">
        <v>9.0</v>
      </c>
      <c r="AB99" s="905">
        <v>9.0</v>
      </c>
      <c r="AC99" s="905">
        <v>9.0</v>
      </c>
      <c r="AD99" s="905">
        <v>9.0</v>
      </c>
      <c r="AE99" s="905">
        <v>9.0</v>
      </c>
      <c r="AF99" s="971"/>
      <c r="AG99" s="971"/>
      <c r="AH99" s="905">
        <v>9.0</v>
      </c>
      <c r="AI99" s="905"/>
      <c r="AJ99" s="905"/>
      <c r="AK99" s="404">
        <f t="shared" si="16"/>
        <v>20</v>
      </c>
      <c r="AL99" s="237"/>
    </row>
    <row r="100" ht="16.5" customHeight="1">
      <c r="A100" s="1010">
        <v>24.0</v>
      </c>
      <c r="B100" s="1366" t="s">
        <v>801</v>
      </c>
      <c r="C100" s="1010" t="s">
        <v>867</v>
      </c>
      <c r="D100" s="863" t="s">
        <v>792</v>
      </c>
      <c r="E100" s="971"/>
      <c r="F100" s="905">
        <v>9.0</v>
      </c>
      <c r="G100" s="905">
        <v>9.0</v>
      </c>
      <c r="H100" s="1458"/>
      <c r="I100" s="905">
        <v>9.0</v>
      </c>
      <c r="J100" s="905">
        <v>9.0</v>
      </c>
      <c r="K100" s="971"/>
      <c r="L100" s="971"/>
      <c r="M100" s="905">
        <v>9.0</v>
      </c>
      <c r="N100" s="905">
        <v>9.0</v>
      </c>
      <c r="O100" s="905">
        <v>9.0</v>
      </c>
      <c r="P100" s="905">
        <v>9.0</v>
      </c>
      <c r="Q100" s="905">
        <v>9.0</v>
      </c>
      <c r="R100" s="971"/>
      <c r="S100" s="971"/>
      <c r="T100" s="905">
        <v>9.0</v>
      </c>
      <c r="U100" s="905">
        <v>9.0</v>
      </c>
      <c r="V100" s="905">
        <v>9.0</v>
      </c>
      <c r="W100" s="905">
        <v>9.0</v>
      </c>
      <c r="X100" s="905">
        <v>9.0</v>
      </c>
      <c r="Y100" s="971"/>
      <c r="Z100" s="971"/>
      <c r="AA100" s="905">
        <v>9.0</v>
      </c>
      <c r="AB100" s="905">
        <v>9.0</v>
      </c>
      <c r="AC100" s="905">
        <v>9.0</v>
      </c>
      <c r="AD100" s="905">
        <v>9.0</v>
      </c>
      <c r="AE100" s="905">
        <v>9.0</v>
      </c>
      <c r="AF100" s="971"/>
      <c r="AG100" s="971"/>
      <c r="AH100" s="905">
        <v>9.0</v>
      </c>
      <c r="AI100" s="905"/>
      <c r="AJ100" s="905"/>
      <c r="AK100" s="404">
        <f t="shared" si="16"/>
        <v>20</v>
      </c>
      <c r="AL100" s="237"/>
    </row>
    <row r="101" ht="16.5" customHeight="1">
      <c r="A101" s="1010">
        <v>25.0</v>
      </c>
      <c r="B101" s="1366" t="s">
        <v>802</v>
      </c>
      <c r="C101" s="1010" t="s">
        <v>757</v>
      </c>
      <c r="D101" s="863" t="s">
        <v>792</v>
      </c>
      <c r="E101" s="971"/>
      <c r="F101" s="905">
        <v>9.0</v>
      </c>
      <c r="G101" s="905">
        <v>9.0</v>
      </c>
      <c r="H101" s="1458"/>
      <c r="I101" s="905">
        <v>9.0</v>
      </c>
      <c r="J101" s="905">
        <v>9.0</v>
      </c>
      <c r="K101" s="971"/>
      <c r="L101" s="971"/>
      <c r="M101" s="905">
        <v>9.0</v>
      </c>
      <c r="N101" s="905">
        <v>9.0</v>
      </c>
      <c r="O101" s="905">
        <v>9.0</v>
      </c>
      <c r="P101" s="905">
        <v>9.0</v>
      </c>
      <c r="Q101" s="905">
        <v>9.0</v>
      </c>
      <c r="R101" s="971"/>
      <c r="S101" s="971"/>
      <c r="T101" s="905">
        <v>9.0</v>
      </c>
      <c r="U101" s="905">
        <v>9.0</v>
      </c>
      <c r="V101" s="905">
        <v>9.0</v>
      </c>
      <c r="W101" s="905">
        <v>9.0</v>
      </c>
      <c r="X101" s="905">
        <v>9.0</v>
      </c>
      <c r="Y101" s="971"/>
      <c r="Z101" s="971"/>
      <c r="AA101" s="905">
        <v>9.0</v>
      </c>
      <c r="AB101" s="905">
        <v>9.0</v>
      </c>
      <c r="AC101" s="905">
        <v>9.0</v>
      </c>
      <c r="AD101" s="905">
        <v>9.0</v>
      </c>
      <c r="AE101" s="905">
        <v>9.0</v>
      </c>
      <c r="AF101" s="971"/>
      <c r="AG101" s="971"/>
      <c r="AH101" s="905">
        <v>9.0</v>
      </c>
      <c r="AI101" s="905"/>
      <c r="AJ101" s="905"/>
      <c r="AK101" s="404">
        <f t="shared" si="16"/>
        <v>20</v>
      </c>
      <c r="AL101" s="237"/>
    </row>
    <row r="102" ht="16.5" customHeight="1">
      <c r="A102" s="1010">
        <v>26.0</v>
      </c>
      <c r="B102" s="1366" t="s">
        <v>803</v>
      </c>
      <c r="C102" s="1264" t="s">
        <v>769</v>
      </c>
      <c r="D102" s="863" t="s">
        <v>792</v>
      </c>
      <c r="E102" s="971"/>
      <c r="F102" s="905">
        <v>9.0</v>
      </c>
      <c r="G102" s="905">
        <v>9.0</v>
      </c>
      <c r="H102" s="1458"/>
      <c r="I102" s="905">
        <v>9.0</v>
      </c>
      <c r="J102" s="905">
        <v>9.0</v>
      </c>
      <c r="K102" s="971"/>
      <c r="L102" s="971"/>
      <c r="M102" s="905">
        <v>9.0</v>
      </c>
      <c r="N102" s="905">
        <v>9.0</v>
      </c>
      <c r="O102" s="905">
        <v>9.0</v>
      </c>
      <c r="P102" s="905">
        <v>9.0</v>
      </c>
      <c r="Q102" s="905">
        <v>9.0</v>
      </c>
      <c r="R102" s="971"/>
      <c r="S102" s="971"/>
      <c r="T102" s="905">
        <v>9.0</v>
      </c>
      <c r="U102" s="905">
        <v>9.0</v>
      </c>
      <c r="V102" s="905">
        <v>9.0</v>
      </c>
      <c r="W102" s="905">
        <v>9.0</v>
      </c>
      <c r="X102" s="905">
        <v>9.0</v>
      </c>
      <c r="Y102" s="971"/>
      <c r="Z102" s="971"/>
      <c r="AA102" s="905">
        <v>9.0</v>
      </c>
      <c r="AB102" s="905">
        <v>9.0</v>
      </c>
      <c r="AC102" s="905">
        <v>9.0</v>
      </c>
      <c r="AD102" s="905">
        <v>9.0</v>
      </c>
      <c r="AE102" s="905">
        <v>9.0</v>
      </c>
      <c r="AF102" s="971"/>
      <c r="AG102" s="971"/>
      <c r="AH102" s="925"/>
      <c r="AI102" s="905"/>
      <c r="AJ102" s="905"/>
      <c r="AK102" s="404">
        <f t="shared" si="16"/>
        <v>19</v>
      </c>
      <c r="AL102" s="237"/>
    </row>
    <row r="103" ht="16.5" customHeight="1">
      <c r="A103" s="1010">
        <v>27.0</v>
      </c>
      <c r="B103" s="1366" t="s">
        <v>805</v>
      </c>
      <c r="C103" s="1010" t="s">
        <v>930</v>
      </c>
      <c r="D103" s="863" t="s">
        <v>792</v>
      </c>
      <c r="E103" s="971"/>
      <c r="F103" s="905">
        <v>9.0</v>
      </c>
      <c r="G103" s="905">
        <v>9.0</v>
      </c>
      <c r="H103" s="1458"/>
      <c r="I103" s="905">
        <v>9.0</v>
      </c>
      <c r="J103" s="905">
        <v>9.0</v>
      </c>
      <c r="K103" s="971"/>
      <c r="L103" s="971"/>
      <c r="M103" s="905">
        <v>9.0</v>
      </c>
      <c r="N103" s="905">
        <v>9.0</v>
      </c>
      <c r="O103" s="905">
        <v>9.0</v>
      </c>
      <c r="P103" s="905">
        <v>9.0</v>
      </c>
      <c r="Q103" s="905">
        <v>9.0</v>
      </c>
      <c r="R103" s="971"/>
      <c r="S103" s="971"/>
      <c r="T103" s="905">
        <v>9.0</v>
      </c>
      <c r="U103" s="905">
        <v>9.0</v>
      </c>
      <c r="V103" s="905">
        <v>9.0</v>
      </c>
      <c r="W103" s="905">
        <v>9.0</v>
      </c>
      <c r="X103" s="905">
        <v>9.0</v>
      </c>
      <c r="Y103" s="971"/>
      <c r="Z103" s="971"/>
      <c r="AA103" s="905">
        <v>9.0</v>
      </c>
      <c r="AB103" s="905">
        <v>9.0</v>
      </c>
      <c r="AC103" s="905">
        <v>9.0</v>
      </c>
      <c r="AD103" s="905">
        <v>9.0</v>
      </c>
      <c r="AE103" s="905">
        <v>9.0</v>
      </c>
      <c r="AF103" s="971"/>
      <c r="AG103" s="971"/>
      <c r="AH103" s="905">
        <v>9.0</v>
      </c>
      <c r="AI103" s="905"/>
      <c r="AJ103" s="905"/>
      <c r="AK103" s="404">
        <f t="shared" si="16"/>
        <v>20</v>
      </c>
      <c r="AL103" s="237"/>
    </row>
    <row r="104" ht="16.5" customHeight="1">
      <c r="A104" s="1010">
        <v>28.0</v>
      </c>
      <c r="B104" s="1366" t="s">
        <v>807</v>
      </c>
      <c r="C104" s="1261" t="s">
        <v>297</v>
      </c>
      <c r="D104" s="863" t="s">
        <v>792</v>
      </c>
      <c r="E104" s="971"/>
      <c r="F104" s="905">
        <v>9.0</v>
      </c>
      <c r="G104" s="905">
        <v>9.0</v>
      </c>
      <c r="H104" s="1458"/>
      <c r="I104" s="905">
        <v>9.0</v>
      </c>
      <c r="J104" s="905">
        <v>9.0</v>
      </c>
      <c r="K104" s="971"/>
      <c r="L104" s="971"/>
      <c r="M104" s="905">
        <v>9.0</v>
      </c>
      <c r="N104" s="905">
        <v>9.0</v>
      </c>
      <c r="O104" s="905">
        <v>9.0</v>
      </c>
      <c r="P104" s="905">
        <v>9.0</v>
      </c>
      <c r="Q104" s="905">
        <v>9.0</v>
      </c>
      <c r="R104" s="971"/>
      <c r="S104" s="971"/>
      <c r="T104" s="905">
        <v>9.0</v>
      </c>
      <c r="U104" s="905">
        <v>9.0</v>
      </c>
      <c r="V104" s="905">
        <v>9.0</v>
      </c>
      <c r="W104" s="905">
        <v>9.0</v>
      </c>
      <c r="X104" s="905">
        <v>9.0</v>
      </c>
      <c r="Y104" s="971"/>
      <c r="Z104" s="971"/>
      <c r="AA104" s="905">
        <v>9.0</v>
      </c>
      <c r="AB104" s="905">
        <v>9.0</v>
      </c>
      <c r="AC104" s="905">
        <v>9.0</v>
      </c>
      <c r="AD104" s="905">
        <v>9.0</v>
      </c>
      <c r="AE104" s="905">
        <v>9.0</v>
      </c>
      <c r="AF104" s="971"/>
      <c r="AG104" s="971"/>
      <c r="AH104" s="905">
        <v>9.0</v>
      </c>
      <c r="AI104" s="905"/>
      <c r="AJ104" s="905"/>
      <c r="AK104" s="404">
        <f t="shared" si="16"/>
        <v>20</v>
      </c>
      <c r="AL104" s="237"/>
    </row>
    <row r="105" ht="16.5" customHeight="1">
      <c r="A105" s="1010">
        <v>29.0</v>
      </c>
      <c r="B105" s="1366" t="s">
        <v>907</v>
      </c>
      <c r="C105" s="861" t="s">
        <v>941</v>
      </c>
      <c r="D105" s="863" t="s">
        <v>792</v>
      </c>
      <c r="E105" s="925"/>
      <c r="F105" s="925"/>
      <c r="G105" s="925"/>
      <c r="H105" s="1509"/>
      <c r="I105" s="925"/>
      <c r="J105" s="925"/>
      <c r="K105" s="925"/>
      <c r="L105" s="925"/>
      <c r="M105" s="925"/>
      <c r="N105" s="925"/>
      <c r="O105" s="925"/>
      <c r="P105" s="925"/>
      <c r="Q105" s="925"/>
      <c r="R105" s="925"/>
      <c r="S105" s="925"/>
      <c r="T105" s="925"/>
      <c r="U105" s="925"/>
      <c r="V105" s="925"/>
      <c r="W105" s="925"/>
      <c r="X105" s="925"/>
      <c r="Y105" s="971"/>
      <c r="Z105" s="971"/>
      <c r="AA105" s="905">
        <v>9.0</v>
      </c>
      <c r="AB105" s="905">
        <v>9.0</v>
      </c>
      <c r="AC105" s="905">
        <v>9.0</v>
      </c>
      <c r="AD105" s="905">
        <v>9.0</v>
      </c>
      <c r="AE105" s="905">
        <v>9.0</v>
      </c>
      <c r="AF105" s="971"/>
      <c r="AG105" s="971"/>
      <c r="AH105" s="905">
        <v>9.0</v>
      </c>
      <c r="AI105" s="905"/>
      <c r="AJ105" s="905"/>
      <c r="AK105" s="404">
        <f t="shared" si="16"/>
        <v>6</v>
      </c>
      <c r="AL105" s="237"/>
    </row>
    <row r="106" ht="16.5" customHeight="1">
      <c r="A106" s="1010">
        <v>30.0</v>
      </c>
      <c r="B106" s="1366" t="s">
        <v>808</v>
      </c>
      <c r="C106" s="1265" t="s">
        <v>119</v>
      </c>
      <c r="D106" s="863" t="s">
        <v>792</v>
      </c>
      <c r="E106" s="978"/>
      <c r="F106" s="978"/>
      <c r="G106" s="978"/>
      <c r="H106" s="1528"/>
      <c r="I106" s="978"/>
      <c r="J106" s="978"/>
      <c r="K106" s="971"/>
      <c r="L106" s="971"/>
      <c r="M106" s="905">
        <v>9.0</v>
      </c>
      <c r="N106" s="905">
        <v>9.0</v>
      </c>
      <c r="O106" s="905">
        <v>9.0</v>
      </c>
      <c r="P106" s="905">
        <v>9.0</v>
      </c>
      <c r="Q106" s="905">
        <v>9.0</v>
      </c>
      <c r="R106" s="971"/>
      <c r="S106" s="971"/>
      <c r="T106" s="905">
        <v>9.0</v>
      </c>
      <c r="U106" s="905">
        <v>9.0</v>
      </c>
      <c r="V106" s="905">
        <v>9.0</v>
      </c>
      <c r="W106" s="905">
        <v>9.0</v>
      </c>
      <c r="X106" s="905">
        <v>9.0</v>
      </c>
      <c r="Y106" s="971"/>
      <c r="Z106" s="971"/>
      <c r="AA106" s="905">
        <v>9.0</v>
      </c>
      <c r="AB106" s="905">
        <v>9.0</v>
      </c>
      <c r="AC106" s="905">
        <v>9.0</v>
      </c>
      <c r="AD106" s="905">
        <v>9.0</v>
      </c>
      <c r="AE106" s="905">
        <v>9.0</v>
      </c>
      <c r="AF106" s="971"/>
      <c r="AG106" s="971"/>
      <c r="AH106" s="905">
        <v>9.0</v>
      </c>
      <c r="AI106" s="905"/>
      <c r="AJ106" s="905"/>
      <c r="AK106" s="404">
        <f t="shared" si="16"/>
        <v>16</v>
      </c>
      <c r="AL106" s="237"/>
    </row>
    <row r="107" ht="16.5" customHeight="1">
      <c r="A107" s="1010">
        <v>31.0</v>
      </c>
      <c r="B107" s="1366" t="s">
        <v>809</v>
      </c>
      <c r="C107" s="1010" t="s">
        <v>1017</v>
      </c>
      <c r="D107" s="863" t="s">
        <v>792</v>
      </c>
      <c r="E107" s="971"/>
      <c r="F107" s="905">
        <v>9.0</v>
      </c>
      <c r="G107" s="905">
        <v>9.0</v>
      </c>
      <c r="H107" s="1458"/>
      <c r="I107" s="905">
        <v>9.0</v>
      </c>
      <c r="J107" s="905">
        <v>9.0</v>
      </c>
      <c r="K107" s="971"/>
      <c r="L107" s="971"/>
      <c r="M107" s="905">
        <v>9.0</v>
      </c>
      <c r="N107" s="905">
        <v>9.0</v>
      </c>
      <c r="O107" s="905">
        <v>9.0</v>
      </c>
      <c r="P107" s="905">
        <v>9.0</v>
      </c>
      <c r="Q107" s="905">
        <v>9.0</v>
      </c>
      <c r="R107" s="971"/>
      <c r="S107" s="971"/>
      <c r="T107" s="905">
        <v>9.0</v>
      </c>
      <c r="U107" s="905">
        <v>9.0</v>
      </c>
      <c r="V107" s="905">
        <v>9.0</v>
      </c>
      <c r="W107" s="905">
        <v>9.0</v>
      </c>
      <c r="X107" s="905">
        <v>9.0</v>
      </c>
      <c r="Y107" s="971"/>
      <c r="Z107" s="971"/>
      <c r="AA107" s="905">
        <v>9.0</v>
      </c>
      <c r="AB107" s="905">
        <v>9.0</v>
      </c>
      <c r="AC107" s="905">
        <v>9.0</v>
      </c>
      <c r="AD107" s="905">
        <v>9.0</v>
      </c>
      <c r="AE107" s="905">
        <v>9.0</v>
      </c>
      <c r="AF107" s="971"/>
      <c r="AG107" s="971"/>
      <c r="AH107" s="905">
        <v>9.0</v>
      </c>
      <c r="AI107" s="905"/>
      <c r="AJ107" s="905"/>
      <c r="AK107" s="404">
        <f t="shared" si="16"/>
        <v>20</v>
      </c>
      <c r="AL107" s="237"/>
    </row>
    <row r="108" ht="16.5" customHeight="1">
      <c r="A108" s="1010">
        <v>32.0</v>
      </c>
      <c r="B108" s="1366" t="s">
        <v>811</v>
      </c>
      <c r="C108" s="1010" t="s">
        <v>1018</v>
      </c>
      <c r="D108" s="863" t="s">
        <v>792</v>
      </c>
      <c r="E108" s="971"/>
      <c r="F108" s="905">
        <v>9.0</v>
      </c>
      <c r="G108" s="905">
        <v>9.0</v>
      </c>
      <c r="H108" s="1458"/>
      <c r="I108" s="905">
        <v>9.0</v>
      </c>
      <c r="J108" s="905">
        <v>9.0</v>
      </c>
      <c r="K108" s="971"/>
      <c r="L108" s="971"/>
      <c r="M108" s="905">
        <v>9.0</v>
      </c>
      <c r="N108" s="905">
        <v>9.0</v>
      </c>
      <c r="O108" s="905">
        <v>9.0</v>
      </c>
      <c r="P108" s="905">
        <v>9.0</v>
      </c>
      <c r="Q108" s="905">
        <v>9.0</v>
      </c>
      <c r="R108" s="971"/>
      <c r="S108" s="971"/>
      <c r="T108" s="905">
        <v>9.0</v>
      </c>
      <c r="U108" s="905">
        <v>9.0</v>
      </c>
      <c r="V108" s="905">
        <v>9.0</v>
      </c>
      <c r="W108" s="905">
        <v>9.0</v>
      </c>
      <c r="X108" s="905">
        <v>9.0</v>
      </c>
      <c r="Y108" s="971"/>
      <c r="Z108" s="971"/>
      <c r="AA108" s="905">
        <v>9.0</v>
      </c>
      <c r="AB108" s="905">
        <v>9.0</v>
      </c>
      <c r="AC108" s="905">
        <v>9.0</v>
      </c>
      <c r="AD108" s="905">
        <v>9.0</v>
      </c>
      <c r="AE108" s="905">
        <v>9.0</v>
      </c>
      <c r="AF108" s="971"/>
      <c r="AG108" s="971"/>
      <c r="AH108" s="905">
        <v>9.0</v>
      </c>
      <c r="AI108" s="905"/>
      <c r="AJ108" s="905"/>
      <c r="AK108" s="404">
        <f t="shared" si="16"/>
        <v>20</v>
      </c>
      <c r="AL108" s="237"/>
    </row>
    <row r="109" ht="16.5" customHeight="1">
      <c r="A109" s="1010">
        <v>33.0</v>
      </c>
      <c r="B109" s="1366" t="s">
        <v>814</v>
      </c>
      <c r="C109" s="1261" t="s">
        <v>815</v>
      </c>
      <c r="D109" s="863" t="s">
        <v>792</v>
      </c>
      <c r="E109" s="971"/>
      <c r="F109" s="905">
        <v>9.0</v>
      </c>
      <c r="G109" s="905">
        <v>9.0</v>
      </c>
      <c r="H109" s="1458"/>
      <c r="I109" s="905">
        <v>9.0</v>
      </c>
      <c r="J109" s="905">
        <v>9.0</v>
      </c>
      <c r="K109" s="971"/>
      <c r="L109" s="971"/>
      <c r="M109" s="905">
        <v>9.0</v>
      </c>
      <c r="N109" s="905">
        <v>9.0</v>
      </c>
      <c r="O109" s="905">
        <v>9.0</v>
      </c>
      <c r="P109" s="905">
        <v>9.0</v>
      </c>
      <c r="Q109" s="905">
        <v>9.0</v>
      </c>
      <c r="R109" s="971"/>
      <c r="S109" s="971"/>
      <c r="T109" s="905">
        <v>9.0</v>
      </c>
      <c r="U109" s="905">
        <v>9.0</v>
      </c>
      <c r="V109" s="905">
        <v>9.0</v>
      </c>
      <c r="W109" s="905">
        <v>9.0</v>
      </c>
      <c r="X109" s="905">
        <v>9.0</v>
      </c>
      <c r="Y109" s="971"/>
      <c r="Z109" s="971"/>
      <c r="AA109" s="905">
        <v>9.0</v>
      </c>
      <c r="AB109" s="905">
        <v>9.0</v>
      </c>
      <c r="AC109" s="905">
        <v>9.0</v>
      </c>
      <c r="AD109" s="905">
        <v>9.0</v>
      </c>
      <c r="AE109" s="905">
        <v>9.0</v>
      </c>
      <c r="AF109" s="971"/>
      <c r="AG109" s="971"/>
      <c r="AH109" s="905">
        <v>9.0</v>
      </c>
      <c r="AI109" s="905"/>
      <c r="AJ109" s="905"/>
      <c r="AK109" s="404">
        <f t="shared" si="16"/>
        <v>20</v>
      </c>
      <c r="AL109" s="237"/>
    </row>
    <row r="110" ht="16.5" customHeight="1">
      <c r="A110" s="1010">
        <v>34.0</v>
      </c>
      <c r="B110" s="1366" t="s">
        <v>812</v>
      </c>
      <c r="C110" s="1010" t="s">
        <v>140</v>
      </c>
      <c r="D110" s="863" t="s">
        <v>792</v>
      </c>
      <c r="E110" s="971"/>
      <c r="F110" s="905">
        <v>9.0</v>
      </c>
      <c r="G110" s="905">
        <v>9.0</v>
      </c>
      <c r="H110" s="1458"/>
      <c r="I110" s="905">
        <v>9.0</v>
      </c>
      <c r="J110" s="905">
        <v>9.0</v>
      </c>
      <c r="K110" s="971"/>
      <c r="L110" s="971"/>
      <c r="M110" s="905">
        <v>9.0</v>
      </c>
      <c r="N110" s="905">
        <v>9.0</v>
      </c>
      <c r="O110" s="905">
        <v>9.0</v>
      </c>
      <c r="P110" s="905">
        <v>9.0</v>
      </c>
      <c r="Q110" s="905">
        <v>9.0</v>
      </c>
      <c r="R110" s="971"/>
      <c r="S110" s="971"/>
      <c r="T110" s="905">
        <v>9.0</v>
      </c>
      <c r="U110" s="905">
        <v>9.0</v>
      </c>
      <c r="V110" s="905">
        <v>9.0</v>
      </c>
      <c r="W110" s="905">
        <v>9.0</v>
      </c>
      <c r="X110" s="905">
        <v>9.0</v>
      </c>
      <c r="Y110" s="971"/>
      <c r="Z110" s="971"/>
      <c r="AA110" s="905">
        <v>9.0</v>
      </c>
      <c r="AB110" s="905">
        <v>9.0</v>
      </c>
      <c r="AC110" s="905">
        <v>9.0</v>
      </c>
      <c r="AD110" s="905">
        <v>9.0</v>
      </c>
      <c r="AE110" s="905">
        <v>9.0</v>
      </c>
      <c r="AF110" s="971"/>
      <c r="AG110" s="971"/>
      <c r="AH110" s="905">
        <v>9.0</v>
      </c>
      <c r="AI110" s="905"/>
      <c r="AJ110" s="905"/>
      <c r="AK110" s="404">
        <f t="shared" si="16"/>
        <v>20</v>
      </c>
      <c r="AL110" s="237"/>
    </row>
    <row r="111" ht="16.5" customHeight="1">
      <c r="A111" s="1010">
        <v>35.0</v>
      </c>
      <c r="B111" s="1366" t="s">
        <v>813</v>
      </c>
      <c r="C111" s="1010" t="s">
        <v>286</v>
      </c>
      <c r="D111" s="863" t="s">
        <v>792</v>
      </c>
      <c r="E111" s="971"/>
      <c r="F111" s="905">
        <v>9.0</v>
      </c>
      <c r="G111" s="905">
        <v>9.0</v>
      </c>
      <c r="H111" s="1458"/>
      <c r="I111" s="905">
        <v>9.0</v>
      </c>
      <c r="J111" s="905">
        <v>9.0</v>
      </c>
      <c r="K111" s="971"/>
      <c r="L111" s="971"/>
      <c r="M111" s="905">
        <v>9.0</v>
      </c>
      <c r="N111" s="905">
        <v>9.0</v>
      </c>
      <c r="O111" s="905">
        <v>9.0</v>
      </c>
      <c r="P111" s="905">
        <v>9.0</v>
      </c>
      <c r="Q111" s="905">
        <v>9.0</v>
      </c>
      <c r="R111" s="971"/>
      <c r="S111" s="971"/>
      <c r="T111" s="905">
        <v>9.0</v>
      </c>
      <c r="U111" s="905">
        <v>9.0</v>
      </c>
      <c r="V111" s="905">
        <v>9.0</v>
      </c>
      <c r="W111" s="905">
        <v>9.0</v>
      </c>
      <c r="X111" s="905">
        <v>9.0</v>
      </c>
      <c r="Y111" s="971"/>
      <c r="Z111" s="971"/>
      <c r="AA111" s="905">
        <v>9.0</v>
      </c>
      <c r="AB111" s="905">
        <v>9.0</v>
      </c>
      <c r="AC111" s="905">
        <v>9.0</v>
      </c>
      <c r="AD111" s="905">
        <v>9.0</v>
      </c>
      <c r="AE111" s="905">
        <v>9.0</v>
      </c>
      <c r="AF111" s="971"/>
      <c r="AG111" s="971"/>
      <c r="AH111" s="925"/>
      <c r="AI111" s="905"/>
      <c r="AJ111" s="905"/>
      <c r="AK111" s="404">
        <f t="shared" si="16"/>
        <v>19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905"/>
      <c r="AI113" s="905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905"/>
      <c r="AI114" s="905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2">
    <mergeCell ref="C77:C79"/>
    <mergeCell ref="C81:C83"/>
    <mergeCell ref="C85:C86"/>
    <mergeCell ref="C89:C91"/>
    <mergeCell ref="C93:C94"/>
    <mergeCell ref="C1:AH1"/>
    <mergeCell ref="C3:C31"/>
    <mergeCell ref="C35:C38"/>
    <mergeCell ref="D43:T47"/>
    <mergeCell ref="U43:AK47"/>
    <mergeCell ref="N56:Q56"/>
    <mergeCell ref="C71:C75"/>
  </mergeCells>
  <conditionalFormatting sqref="AK3:AK31 AK35:AK38 AK59:AK69 AK71:AK75 AK77:AK79 AK81:AK83 AK85:AK87 AK89:AK91 AK93:AK94 AK96:AK111">
    <cfRule type="colorScale" priority="1">
      <colorScale>
        <cfvo type="formula" val="18"/>
        <cfvo type="formula" val="20"/>
        <cfvo type="formula" val="22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16.14"/>
    <col customWidth="1" min="4" max="4" width="11.86"/>
    <col customWidth="1" min="5" max="8" width="5.86"/>
    <col customWidth="1" min="9" max="9" width="5.71"/>
    <col customWidth="1" min="10" max="19" width="5.86"/>
    <col customWidth="1" min="20" max="20" width="6.29"/>
    <col customWidth="1" min="21" max="35" width="5.86"/>
    <col customWidth="1" hidden="1" min="36" max="36" width="5.86"/>
    <col customWidth="1" min="37" max="37" width="7.14"/>
    <col customWidth="1" min="38" max="38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1035</v>
      </c>
      <c r="E2" s="897">
        <v>1.0</v>
      </c>
      <c r="F2" s="297">
        <v>2.0</v>
      </c>
      <c r="G2" s="297">
        <v>3.0</v>
      </c>
      <c r="H2" s="165">
        <v>4.0</v>
      </c>
      <c r="I2" s="298">
        <v>5.0</v>
      </c>
      <c r="J2" s="298">
        <v>6.0</v>
      </c>
      <c r="K2" s="212">
        <v>7.0</v>
      </c>
      <c r="L2" s="165">
        <v>8.0</v>
      </c>
      <c r="M2" s="165">
        <v>9.0</v>
      </c>
      <c r="N2" s="165">
        <v>10.0</v>
      </c>
      <c r="O2" s="165">
        <v>11.0</v>
      </c>
      <c r="P2" s="891">
        <v>12.0</v>
      </c>
      <c r="Q2" s="166">
        <v>13.0</v>
      </c>
      <c r="R2" s="165">
        <v>14.0</v>
      </c>
      <c r="S2" s="165">
        <v>15.0</v>
      </c>
      <c r="T2" s="165">
        <v>16.0</v>
      </c>
      <c r="U2" s="165">
        <v>17.0</v>
      </c>
      <c r="V2" s="165">
        <v>18.0</v>
      </c>
      <c r="W2" s="166">
        <v>19.0</v>
      </c>
      <c r="X2" s="166">
        <v>20.0</v>
      </c>
      <c r="Y2" s="165">
        <v>21.0</v>
      </c>
      <c r="Z2" s="165">
        <v>22.0</v>
      </c>
      <c r="AA2" s="165">
        <v>23.0</v>
      </c>
      <c r="AB2" s="165">
        <v>24.0</v>
      </c>
      <c r="AC2" s="165">
        <v>25.0</v>
      </c>
      <c r="AD2" s="166">
        <v>26.0</v>
      </c>
      <c r="AE2" s="166">
        <v>27.0</v>
      </c>
      <c r="AF2" s="165">
        <v>28.0</v>
      </c>
      <c r="AG2" s="165">
        <v>29.0</v>
      </c>
      <c r="AH2" s="897">
        <v>30.0</v>
      </c>
      <c r="AI2" s="970">
        <v>31.0</v>
      </c>
      <c r="AJ2" s="970"/>
      <c r="AK2" s="404" t="s">
        <v>274</v>
      </c>
      <c r="AL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3" t="s">
        <v>792</v>
      </c>
      <c r="E3" s="1045"/>
      <c r="F3" s="1045"/>
      <c r="G3" s="905">
        <v>9.0</v>
      </c>
      <c r="H3" s="905">
        <v>9.0</v>
      </c>
      <c r="I3" s="971">
        <v>9.0</v>
      </c>
      <c r="J3" s="971"/>
      <c r="K3" s="1189"/>
      <c r="L3" s="1178">
        <v>12.0</v>
      </c>
      <c r="M3" s="905">
        <v>9.0</v>
      </c>
      <c r="N3" s="905">
        <v>9.0</v>
      </c>
      <c r="O3" s="1178">
        <v>12.0</v>
      </c>
      <c r="P3" s="971"/>
      <c r="Q3" s="971"/>
      <c r="R3" s="1189">
        <v>9.0</v>
      </c>
      <c r="S3" s="905">
        <v>9.0</v>
      </c>
      <c r="T3" s="905">
        <v>9.0</v>
      </c>
      <c r="U3" s="905">
        <v>9.0</v>
      </c>
      <c r="V3" s="905">
        <v>9.0</v>
      </c>
      <c r="W3" s="1178">
        <v>12.0</v>
      </c>
      <c r="X3" s="971"/>
      <c r="Y3" s="1189">
        <v>9.0</v>
      </c>
      <c r="Z3" s="1178">
        <v>12.0</v>
      </c>
      <c r="AA3" s="905"/>
      <c r="AB3" s="905">
        <v>9.0</v>
      </c>
      <c r="AC3" s="905">
        <v>9.0</v>
      </c>
      <c r="AD3" s="971"/>
      <c r="AE3" s="971"/>
      <c r="AF3" s="1544"/>
      <c r="AG3" s="1545"/>
      <c r="AH3" s="905">
        <v>9.0</v>
      </c>
      <c r="AI3" s="905">
        <v>9.0</v>
      </c>
      <c r="AJ3" s="905"/>
      <c r="AK3" s="404">
        <f t="shared" ref="AK3:AK31" si="1">COUNT(E3:AI3)</f>
        <v>19</v>
      </c>
      <c r="AL3" s="1030">
        <v>1.0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189">
        <v>9.0</v>
      </c>
      <c r="F4" s="905">
        <v>9.0</v>
      </c>
      <c r="G4" s="905">
        <v>9.0</v>
      </c>
      <c r="H4" s="905">
        <v>9.0</v>
      </c>
      <c r="I4" s="898" t="s">
        <v>193</v>
      </c>
      <c r="J4" s="971"/>
      <c r="K4" s="1547">
        <v>9.0</v>
      </c>
      <c r="L4" s="905">
        <v>9.0</v>
      </c>
      <c r="M4" s="905">
        <v>9.0</v>
      </c>
      <c r="N4" s="898" t="s">
        <v>193</v>
      </c>
      <c r="O4" s="905">
        <v>9.0</v>
      </c>
      <c r="P4" s="971">
        <v>9.0</v>
      </c>
      <c r="Q4" s="971"/>
      <c r="R4" s="1547">
        <v>9.0</v>
      </c>
      <c r="S4" s="898" t="s">
        <v>193</v>
      </c>
      <c r="T4" s="905">
        <v>9.0</v>
      </c>
      <c r="U4" s="905">
        <v>9.0</v>
      </c>
      <c r="V4" s="905">
        <v>9.0</v>
      </c>
      <c r="W4" s="971"/>
      <c r="X4" s="971">
        <v>9.0</v>
      </c>
      <c r="Y4" s="905">
        <v>9.0</v>
      </c>
      <c r="Z4" s="1033">
        <v>9.0</v>
      </c>
      <c r="AA4" s="905">
        <v>9.0</v>
      </c>
      <c r="AB4" s="1178">
        <v>12.0</v>
      </c>
      <c r="AC4" s="905">
        <v>9.0</v>
      </c>
      <c r="AD4" s="971"/>
      <c r="AE4" s="1033">
        <v>12.0</v>
      </c>
      <c r="AF4" s="905">
        <v>9.0</v>
      </c>
      <c r="AG4" s="905">
        <v>9.0</v>
      </c>
      <c r="AH4" s="905">
        <v>9.0</v>
      </c>
      <c r="AI4" s="905">
        <v>9.0</v>
      </c>
      <c r="AJ4" s="905"/>
      <c r="AK4" s="404">
        <f t="shared" si="1"/>
        <v>24</v>
      </c>
      <c r="AL4" s="1030">
        <v>1.0</v>
      </c>
    </row>
    <row r="5" ht="13.5" customHeight="1">
      <c r="A5" s="19">
        <v>3.0</v>
      </c>
      <c r="B5" s="1546" t="s">
        <v>921</v>
      </c>
      <c r="C5" s="32"/>
      <c r="D5" s="863" t="s">
        <v>792</v>
      </c>
      <c r="E5" s="1189">
        <v>9.0</v>
      </c>
      <c r="F5" s="905">
        <v>9.0</v>
      </c>
      <c r="G5" s="905">
        <v>9.0</v>
      </c>
      <c r="H5" s="1178">
        <v>12.0</v>
      </c>
      <c r="I5" s="971"/>
      <c r="J5" s="971"/>
      <c r="K5" s="1189">
        <v>9.0</v>
      </c>
      <c r="L5" s="905">
        <v>9.0</v>
      </c>
      <c r="M5" s="1178">
        <v>12.0</v>
      </c>
      <c r="N5" s="905"/>
      <c r="O5" s="905">
        <v>9.0</v>
      </c>
      <c r="P5" s="971"/>
      <c r="Q5" s="898" t="s">
        <v>193</v>
      </c>
      <c r="R5" s="1189">
        <v>9.0</v>
      </c>
      <c r="S5" s="905">
        <v>9.0</v>
      </c>
      <c r="T5" s="1178">
        <v>12.0</v>
      </c>
      <c r="U5" s="905">
        <v>9.0</v>
      </c>
      <c r="V5" s="905">
        <v>9.0</v>
      </c>
      <c r="W5" s="971"/>
      <c r="X5" s="971"/>
      <c r="Y5" s="1189">
        <v>9.0</v>
      </c>
      <c r="Z5" s="1178">
        <v>12.0</v>
      </c>
      <c r="AA5" s="905">
        <v>9.0</v>
      </c>
      <c r="AB5" s="905">
        <v>9.0</v>
      </c>
      <c r="AC5" s="905">
        <v>9.0</v>
      </c>
      <c r="AD5" s="1178">
        <v>12.0</v>
      </c>
      <c r="AE5" s="971">
        <v>9.0</v>
      </c>
      <c r="AF5" s="905"/>
      <c r="AG5" s="905">
        <v>9.0</v>
      </c>
      <c r="AH5" s="1178">
        <v>12.0</v>
      </c>
      <c r="AI5" s="905"/>
      <c r="AJ5" s="905"/>
      <c r="AK5" s="404">
        <f t="shared" si="1"/>
        <v>22</v>
      </c>
      <c r="AL5" s="1030">
        <v>1.0</v>
      </c>
    </row>
    <row r="6" ht="15.0" customHeight="1">
      <c r="A6" s="19">
        <v>4.0</v>
      </c>
      <c r="B6" s="1546" t="s">
        <v>989</v>
      </c>
      <c r="C6" s="32"/>
      <c r="D6" s="863" t="s">
        <v>792</v>
      </c>
      <c r="E6" s="1548"/>
      <c r="F6" s="925"/>
      <c r="G6" s="1178">
        <v>12.0</v>
      </c>
      <c r="H6" s="905">
        <v>9.0</v>
      </c>
      <c r="I6" s="971">
        <v>9.0</v>
      </c>
      <c r="J6" s="971"/>
      <c r="K6" s="1189"/>
      <c r="L6" s="1178">
        <v>12.0</v>
      </c>
      <c r="M6" s="905">
        <v>9.0</v>
      </c>
      <c r="N6" s="905">
        <v>9.0</v>
      </c>
      <c r="O6" s="905">
        <v>9.0</v>
      </c>
      <c r="P6" s="971"/>
      <c r="Q6" s="971"/>
      <c r="R6" s="1178">
        <v>12.0</v>
      </c>
      <c r="S6" s="905">
        <v>9.0</v>
      </c>
      <c r="T6" s="905"/>
      <c r="U6" s="1178">
        <v>12.0</v>
      </c>
      <c r="V6" s="905">
        <v>9.0</v>
      </c>
      <c r="W6" s="971"/>
      <c r="X6" s="1043">
        <v>11.0</v>
      </c>
      <c r="Y6" s="1189">
        <v>9.0</v>
      </c>
      <c r="Z6" s="905">
        <v>9.0</v>
      </c>
      <c r="AA6" s="1178">
        <v>12.0</v>
      </c>
      <c r="AB6" s="905">
        <v>9.0</v>
      </c>
      <c r="AC6" s="905">
        <v>9.0</v>
      </c>
      <c r="AD6" s="971"/>
      <c r="AE6" s="971"/>
      <c r="AF6" s="905">
        <v>9.0</v>
      </c>
      <c r="AG6" s="905">
        <v>9.0</v>
      </c>
      <c r="AH6" s="905">
        <v>9.0</v>
      </c>
      <c r="AI6" s="1178">
        <v>12.0</v>
      </c>
      <c r="AJ6" s="905"/>
      <c r="AK6" s="404">
        <f t="shared" si="1"/>
        <v>21</v>
      </c>
      <c r="AL6" s="1030">
        <v>1.0</v>
      </c>
    </row>
    <row r="7" ht="15.0" customHeight="1">
      <c r="A7" s="19">
        <v>5.0</v>
      </c>
      <c r="B7" s="1546" t="s">
        <v>990</v>
      </c>
      <c r="C7" s="32"/>
      <c r="D7" s="866" t="s">
        <v>792</v>
      </c>
      <c r="E7" s="1189">
        <v>9.0</v>
      </c>
      <c r="F7" s="1178">
        <v>12.0</v>
      </c>
      <c r="G7" s="905"/>
      <c r="H7" s="905">
        <v>9.0</v>
      </c>
      <c r="I7" s="1178">
        <v>12.0</v>
      </c>
      <c r="J7" s="971"/>
      <c r="K7" s="1178">
        <v>12.0</v>
      </c>
      <c r="L7" s="905">
        <v>9.0</v>
      </c>
      <c r="M7" s="905">
        <v>9.0</v>
      </c>
      <c r="N7" s="905">
        <v>9.0</v>
      </c>
      <c r="O7" s="905">
        <v>9.0</v>
      </c>
      <c r="P7" s="971">
        <v>9.0</v>
      </c>
      <c r="Q7" s="971"/>
      <c r="R7" s="1189"/>
      <c r="S7" s="905">
        <v>9.0</v>
      </c>
      <c r="T7" s="905">
        <v>9.0</v>
      </c>
      <c r="U7" s="905">
        <v>9.0</v>
      </c>
      <c r="V7" s="1178">
        <v>12.0</v>
      </c>
      <c r="W7" s="971">
        <v>9.0</v>
      </c>
      <c r="X7" s="971"/>
      <c r="Y7" s="1178">
        <v>12.0</v>
      </c>
      <c r="Z7" s="905">
        <v>9.0</v>
      </c>
      <c r="AA7" s="905"/>
      <c r="AB7" s="925"/>
      <c r="AC7" s="1530"/>
      <c r="AD7" s="925"/>
      <c r="AE7" s="1530"/>
      <c r="AF7" s="925"/>
      <c r="AG7" s="905">
        <v>9.0</v>
      </c>
      <c r="AH7" s="905">
        <v>9.0</v>
      </c>
      <c r="AI7" s="1178">
        <v>12.0</v>
      </c>
      <c r="AJ7" s="905"/>
      <c r="AK7" s="404">
        <f t="shared" si="1"/>
        <v>20</v>
      </c>
      <c r="AL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1178">
        <v>12.0</v>
      </c>
      <c r="F8" s="905">
        <v>9.0</v>
      </c>
      <c r="G8" s="905"/>
      <c r="H8" s="905">
        <v>9.0</v>
      </c>
      <c r="I8" s="971"/>
      <c r="J8" s="971">
        <v>9.0</v>
      </c>
      <c r="K8" s="1189">
        <v>9.0</v>
      </c>
      <c r="L8" s="905">
        <v>9.0</v>
      </c>
      <c r="M8" s="905">
        <v>9.0</v>
      </c>
      <c r="N8" s="1178">
        <v>12.0</v>
      </c>
      <c r="O8" s="905">
        <v>9.0</v>
      </c>
      <c r="P8" s="971"/>
      <c r="Q8" s="971"/>
      <c r="R8" s="1189">
        <v>9.0</v>
      </c>
      <c r="S8" s="1043" t="s">
        <v>193</v>
      </c>
      <c r="T8" s="905">
        <v>9.0</v>
      </c>
      <c r="U8" s="905">
        <v>9.0</v>
      </c>
      <c r="V8" s="905">
        <v>9.0</v>
      </c>
      <c r="W8" s="971">
        <v>9.0</v>
      </c>
      <c r="X8" s="971"/>
      <c r="Y8" s="1033">
        <v>9.0</v>
      </c>
      <c r="Z8" s="905">
        <v>9.0</v>
      </c>
      <c r="AA8" s="905">
        <v>9.0</v>
      </c>
      <c r="AB8" s="1178">
        <v>12.0</v>
      </c>
      <c r="AC8" s="905">
        <v>9.0</v>
      </c>
      <c r="AD8" s="971">
        <v>9.0</v>
      </c>
      <c r="AE8" s="971"/>
      <c r="AF8" s="905">
        <v>9.0</v>
      </c>
      <c r="AG8" s="905">
        <v>9.0</v>
      </c>
      <c r="AH8" s="905">
        <v>9.0</v>
      </c>
      <c r="AI8" s="905"/>
      <c r="AJ8" s="905"/>
      <c r="AK8" s="404">
        <f t="shared" si="1"/>
        <v>23</v>
      </c>
      <c r="AL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1178">
        <v>12.0</v>
      </c>
      <c r="F9" s="905">
        <v>9.0</v>
      </c>
      <c r="G9" s="905">
        <v>9.0</v>
      </c>
      <c r="H9" s="905">
        <v>9.0</v>
      </c>
      <c r="I9" s="971"/>
      <c r="J9" s="971"/>
      <c r="K9" s="1189">
        <v>9.0</v>
      </c>
      <c r="L9" s="905">
        <v>9.0</v>
      </c>
      <c r="M9" s="905">
        <v>9.0</v>
      </c>
      <c r="N9" s="905">
        <v>9.0</v>
      </c>
      <c r="O9" s="1178">
        <v>12.0</v>
      </c>
      <c r="P9" s="971">
        <v>9.0</v>
      </c>
      <c r="Q9" s="971"/>
      <c r="R9" s="1547">
        <v>9.0</v>
      </c>
      <c r="S9" s="905">
        <v>9.0</v>
      </c>
      <c r="T9" s="905">
        <v>9.0</v>
      </c>
      <c r="U9" s="905">
        <v>9.0</v>
      </c>
      <c r="V9" s="1178">
        <v>12.0</v>
      </c>
      <c r="W9" s="971"/>
      <c r="X9" s="971"/>
      <c r="Y9" s="1178">
        <v>12.0</v>
      </c>
      <c r="Z9" s="905">
        <v>9.0</v>
      </c>
      <c r="AA9" s="905">
        <v>9.0</v>
      </c>
      <c r="AB9" s="1547">
        <v>9.0</v>
      </c>
      <c r="AC9" s="905">
        <v>9.0</v>
      </c>
      <c r="AD9" s="971"/>
      <c r="AE9" s="971">
        <v>9.0</v>
      </c>
      <c r="AF9" s="905">
        <v>9.0</v>
      </c>
      <c r="AG9" s="905">
        <v>9.0</v>
      </c>
      <c r="AH9" s="898" t="s">
        <v>193</v>
      </c>
      <c r="AI9" s="905">
        <v>9.0</v>
      </c>
      <c r="AJ9" s="905"/>
      <c r="AK9" s="404">
        <f t="shared" si="1"/>
        <v>24</v>
      </c>
      <c r="AL9" s="1030">
        <v>1.0</v>
      </c>
    </row>
    <row r="10" ht="15.0" customHeight="1">
      <c r="A10" s="19">
        <v>8.0</v>
      </c>
      <c r="B10" s="1546" t="s">
        <v>973</v>
      </c>
      <c r="C10" s="32"/>
      <c r="D10" s="930" t="s">
        <v>974</v>
      </c>
      <c r="E10" s="1277">
        <v>9.0</v>
      </c>
      <c r="F10" s="1277">
        <v>12.0</v>
      </c>
      <c r="G10" s="1277">
        <v>9.0</v>
      </c>
      <c r="H10" s="1277">
        <v>9.0</v>
      </c>
      <c r="I10" s="971"/>
      <c r="J10" s="1178">
        <v>12.0</v>
      </c>
      <c r="K10" s="1277">
        <v>9.0</v>
      </c>
      <c r="L10" s="1547">
        <v>9.0</v>
      </c>
      <c r="M10" s="1277">
        <v>12.0</v>
      </c>
      <c r="N10" s="1277">
        <v>9.0</v>
      </c>
      <c r="O10" s="1277">
        <v>9.0</v>
      </c>
      <c r="P10" s="971"/>
      <c r="Q10" s="971"/>
      <c r="R10" s="1277">
        <v>9.0</v>
      </c>
      <c r="S10" s="1277">
        <v>9.0</v>
      </c>
      <c r="T10" s="1277">
        <v>9.0</v>
      </c>
      <c r="U10" s="1277">
        <v>12.0</v>
      </c>
      <c r="V10" s="1277">
        <v>9.0</v>
      </c>
      <c r="W10" s="971">
        <v>9.0</v>
      </c>
      <c r="X10" s="971"/>
      <c r="Y10" s="1189"/>
      <c r="Z10" s="1549">
        <v>12.0</v>
      </c>
      <c r="AA10" s="1277">
        <v>9.0</v>
      </c>
      <c r="AB10" s="1277">
        <v>9.0</v>
      </c>
      <c r="AC10" s="1277">
        <v>9.0</v>
      </c>
      <c r="AD10" s="971"/>
      <c r="AE10" s="971"/>
      <c r="AF10" s="1277">
        <v>9.0</v>
      </c>
      <c r="AG10" s="1277">
        <v>9.0</v>
      </c>
      <c r="AH10" s="1277">
        <v>9.0</v>
      </c>
      <c r="AI10" s="1277">
        <v>9.0</v>
      </c>
      <c r="AJ10" s="905"/>
      <c r="AK10" s="404">
        <f t="shared" si="1"/>
        <v>24</v>
      </c>
      <c r="AL10" s="1030">
        <v>1.0</v>
      </c>
    </row>
    <row r="11" ht="14.25" customHeight="1">
      <c r="A11" s="19">
        <v>9.0</v>
      </c>
      <c r="B11" s="1546" t="s">
        <v>23</v>
      </c>
      <c r="C11" s="32"/>
      <c r="D11" s="863" t="s">
        <v>792</v>
      </c>
      <c r="E11" s="1189">
        <v>9.0</v>
      </c>
      <c r="F11" s="905">
        <v>9.0</v>
      </c>
      <c r="G11" s="905">
        <v>9.0</v>
      </c>
      <c r="H11" s="905">
        <v>9.0</v>
      </c>
      <c r="I11" s="971">
        <v>9.0</v>
      </c>
      <c r="J11" s="971"/>
      <c r="K11" s="1178">
        <v>12.0</v>
      </c>
      <c r="L11" s="905">
        <v>9.0</v>
      </c>
      <c r="M11" s="905"/>
      <c r="N11" s="905">
        <v>9.0</v>
      </c>
      <c r="O11" s="905">
        <v>9.0</v>
      </c>
      <c r="P11" s="971"/>
      <c r="Q11" s="971"/>
      <c r="R11" s="1189">
        <v>9.0</v>
      </c>
      <c r="S11" s="905">
        <v>9.0</v>
      </c>
      <c r="T11" s="905"/>
      <c r="U11" s="905">
        <v>9.0</v>
      </c>
      <c r="V11" s="905">
        <v>9.0</v>
      </c>
      <c r="W11" s="1178">
        <v>12.0</v>
      </c>
      <c r="X11" s="971"/>
      <c r="Y11" s="1189">
        <v>9.0</v>
      </c>
      <c r="Z11" s="905">
        <v>9.0</v>
      </c>
      <c r="AA11" s="1178">
        <v>12.0</v>
      </c>
      <c r="AB11" s="905">
        <v>9.0</v>
      </c>
      <c r="AC11" s="978"/>
      <c r="AD11" s="978"/>
      <c r="AE11" s="978"/>
      <c r="AF11" s="978"/>
      <c r="AG11" s="978"/>
      <c r="AH11" s="978"/>
      <c r="AI11" s="978"/>
      <c r="AJ11" s="905"/>
      <c r="AK11" s="404">
        <f t="shared" si="1"/>
        <v>18</v>
      </c>
      <c r="AL11" s="1030">
        <v>1.0</v>
      </c>
    </row>
    <row r="12" ht="15.0" customHeight="1">
      <c r="A12" s="19">
        <v>10.0</v>
      </c>
      <c r="B12" s="1550" t="s">
        <v>1036</v>
      </c>
      <c r="C12" s="32"/>
      <c r="D12" s="863" t="s">
        <v>792</v>
      </c>
      <c r="E12" s="1189">
        <v>9.0</v>
      </c>
      <c r="F12" s="905">
        <v>9.0</v>
      </c>
      <c r="G12" s="905">
        <v>9.0</v>
      </c>
      <c r="H12" s="1178">
        <v>12.0</v>
      </c>
      <c r="I12" s="971">
        <v>9.0</v>
      </c>
      <c r="J12" s="971"/>
      <c r="K12" s="1548"/>
      <c r="L12" s="1530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  <c r="X12" s="925"/>
      <c r="Y12" s="925"/>
      <c r="Z12" s="905">
        <v>9.0</v>
      </c>
      <c r="AA12" s="905">
        <v>9.0</v>
      </c>
      <c r="AB12" s="1178">
        <v>12.0</v>
      </c>
      <c r="AC12" s="905">
        <v>9.0</v>
      </c>
      <c r="AD12" s="971">
        <v>9.0</v>
      </c>
      <c r="AE12" s="971"/>
      <c r="AF12" s="1178">
        <v>12.0</v>
      </c>
      <c r="AG12" s="905">
        <v>9.0</v>
      </c>
      <c r="AH12" s="905"/>
      <c r="AI12" s="905"/>
      <c r="AJ12" s="905"/>
      <c r="AK12" s="404">
        <f t="shared" si="1"/>
        <v>12</v>
      </c>
      <c r="AL12" s="1030">
        <v>1.0</v>
      </c>
    </row>
    <row r="13" ht="15.0" customHeight="1">
      <c r="A13" s="19">
        <v>11.0</v>
      </c>
      <c r="B13" s="1546" t="s">
        <v>991</v>
      </c>
      <c r="C13" s="32"/>
      <c r="D13" s="863" t="s">
        <v>792</v>
      </c>
      <c r="E13" s="1551"/>
      <c r="F13" s="1552"/>
      <c r="G13" s="1552"/>
      <c r="H13" s="1552"/>
      <c r="I13" s="1552"/>
      <c r="J13" s="1552"/>
      <c r="K13" s="1551"/>
      <c r="L13" s="1552"/>
      <c r="M13" s="1552"/>
      <c r="N13" s="1552"/>
      <c r="O13" s="1552"/>
      <c r="P13" s="1552"/>
      <c r="Q13" s="1552"/>
      <c r="R13" s="1189"/>
      <c r="S13" s="1189"/>
      <c r="T13" s="1178">
        <v>12.0</v>
      </c>
      <c r="U13" s="905">
        <v>9.0</v>
      </c>
      <c r="V13" s="905">
        <v>9.0</v>
      </c>
      <c r="W13" s="971"/>
      <c r="X13" s="971"/>
      <c r="Y13" s="1189">
        <v>9.0</v>
      </c>
      <c r="Z13" s="905">
        <v>9.0</v>
      </c>
      <c r="AA13" s="1178">
        <v>12.0</v>
      </c>
      <c r="AB13" s="905">
        <v>9.0</v>
      </c>
      <c r="AC13" s="905">
        <v>9.0</v>
      </c>
      <c r="AD13" s="971"/>
      <c r="AE13" s="1178">
        <v>12.0</v>
      </c>
      <c r="AF13" s="905">
        <v>9.0</v>
      </c>
      <c r="AG13" s="1283" t="s">
        <v>193</v>
      </c>
      <c r="AH13" s="905">
        <v>9.0</v>
      </c>
      <c r="AI13" s="1178">
        <v>12.0</v>
      </c>
      <c r="AJ13" s="905"/>
      <c r="AK13" s="404">
        <f t="shared" si="1"/>
        <v>12</v>
      </c>
      <c r="AL13" s="1030">
        <v>1.0</v>
      </c>
    </row>
    <row r="14" ht="15.0" customHeight="1">
      <c r="A14" s="19">
        <v>12.0</v>
      </c>
      <c r="B14" s="1546" t="s">
        <v>278</v>
      </c>
      <c r="C14" s="32"/>
      <c r="D14" s="863" t="s">
        <v>792</v>
      </c>
      <c r="E14" s="1189">
        <v>9.0</v>
      </c>
      <c r="F14" s="905">
        <v>9.0</v>
      </c>
      <c r="G14" s="1178">
        <v>12.0</v>
      </c>
      <c r="H14" s="905">
        <v>9.0</v>
      </c>
      <c r="I14" s="971"/>
      <c r="J14" s="971">
        <v>9.0</v>
      </c>
      <c r="K14" s="1189">
        <v>9.0</v>
      </c>
      <c r="L14" s="905"/>
      <c r="M14" s="905">
        <v>9.0</v>
      </c>
      <c r="N14" s="905">
        <v>9.0</v>
      </c>
      <c r="O14" s="1178">
        <v>12.0</v>
      </c>
      <c r="P14" s="971"/>
      <c r="Q14" s="971"/>
      <c r="R14" s="1178">
        <v>12.0</v>
      </c>
      <c r="S14" s="905">
        <v>9.0</v>
      </c>
      <c r="T14" s="905">
        <v>9.0</v>
      </c>
      <c r="U14" s="905">
        <v>9.0</v>
      </c>
      <c r="V14" s="905">
        <v>9.0</v>
      </c>
      <c r="W14" s="1178">
        <v>12.0</v>
      </c>
      <c r="X14" s="971"/>
      <c r="Y14" s="1189"/>
      <c r="Z14" s="905">
        <v>9.0</v>
      </c>
      <c r="AA14" s="905">
        <v>9.0</v>
      </c>
      <c r="AB14" s="905">
        <v>9.0</v>
      </c>
      <c r="AC14" s="1178">
        <v>12.0</v>
      </c>
      <c r="AD14" s="971"/>
      <c r="AE14" s="971"/>
      <c r="AF14" s="905">
        <v>9.0</v>
      </c>
      <c r="AG14" s="905">
        <v>9.0</v>
      </c>
      <c r="AH14" s="905">
        <v>9.0</v>
      </c>
      <c r="AI14" s="905">
        <v>9.0</v>
      </c>
      <c r="AJ14" s="905"/>
      <c r="AK14" s="404">
        <f t="shared" si="1"/>
        <v>23</v>
      </c>
      <c r="AL14" s="1030">
        <v>1.0</v>
      </c>
    </row>
    <row r="15" ht="15.0" customHeight="1">
      <c r="A15" s="19">
        <v>13.0</v>
      </c>
      <c r="B15" s="1550" t="s">
        <v>1037</v>
      </c>
      <c r="C15" s="32"/>
      <c r="D15" s="863" t="s">
        <v>792</v>
      </c>
      <c r="E15" s="1189">
        <v>9.0</v>
      </c>
      <c r="F15" s="905">
        <v>9.0</v>
      </c>
      <c r="G15" s="905">
        <v>9.0</v>
      </c>
      <c r="H15" s="905">
        <v>9.0</v>
      </c>
      <c r="I15" s="971"/>
      <c r="J15" s="971"/>
      <c r="K15" s="1189">
        <v>9.0</v>
      </c>
      <c r="L15" s="1124"/>
      <c r="M15" s="1124"/>
      <c r="N15" s="1553"/>
      <c r="O15" s="1124"/>
      <c r="P15" s="1124"/>
      <c r="Q15" s="1124"/>
      <c r="R15" s="1554"/>
      <c r="S15" s="1124"/>
      <c r="T15" s="1124"/>
      <c r="U15" s="1124"/>
      <c r="V15" s="1553"/>
      <c r="W15" s="1124"/>
      <c r="X15" s="1124"/>
      <c r="Y15" s="1554"/>
      <c r="Z15" s="1124"/>
      <c r="AA15" s="1124"/>
      <c r="AB15" s="1124"/>
      <c r="AC15" s="1124"/>
      <c r="AD15" s="1124"/>
      <c r="AE15" s="1124"/>
      <c r="AF15" s="1553"/>
      <c r="AG15" s="1124"/>
      <c r="AH15" s="1124"/>
      <c r="AI15" s="1124"/>
      <c r="AJ15" s="905"/>
      <c r="AK15" s="404">
        <f t="shared" si="1"/>
        <v>5</v>
      </c>
      <c r="AL15" s="1030">
        <v>0.0</v>
      </c>
    </row>
    <row r="16" ht="15.0" customHeight="1">
      <c r="A16" s="19">
        <v>14.0</v>
      </c>
      <c r="B16" s="1546" t="s">
        <v>200</v>
      </c>
      <c r="C16" s="32"/>
      <c r="D16" s="863" t="s">
        <v>792</v>
      </c>
      <c r="E16" s="1207"/>
      <c r="F16" s="978"/>
      <c r="G16" s="978"/>
      <c r="H16" s="978"/>
      <c r="I16" s="978"/>
      <c r="J16" s="978"/>
      <c r="K16" s="1207"/>
      <c r="L16" s="978"/>
      <c r="M16" s="978"/>
      <c r="N16" s="978"/>
      <c r="O16" s="978"/>
      <c r="P16" s="978"/>
      <c r="Q16" s="971"/>
      <c r="R16" s="1189">
        <v>9.0</v>
      </c>
      <c r="S16" s="1178">
        <v>12.0</v>
      </c>
      <c r="T16" s="905">
        <v>9.0</v>
      </c>
      <c r="U16" s="905"/>
      <c r="V16" s="905">
        <v>9.0</v>
      </c>
      <c r="W16" s="971"/>
      <c r="X16" s="1178">
        <v>12.0</v>
      </c>
      <c r="Y16" s="1189">
        <v>9.0</v>
      </c>
      <c r="Z16" s="905">
        <v>9.0</v>
      </c>
      <c r="AA16" s="905">
        <v>9.0</v>
      </c>
      <c r="AB16" s="905">
        <v>9.0</v>
      </c>
      <c r="AC16" s="1178">
        <v>12.0</v>
      </c>
      <c r="AD16" s="971"/>
      <c r="AE16" s="971"/>
      <c r="AF16" s="905">
        <v>9.0</v>
      </c>
      <c r="AG16" s="1178">
        <v>12.0</v>
      </c>
      <c r="AH16" s="905">
        <v>9.0</v>
      </c>
      <c r="AI16" s="905">
        <v>9.0</v>
      </c>
      <c r="AJ16" s="905"/>
      <c r="AK16" s="404">
        <f t="shared" si="1"/>
        <v>14</v>
      </c>
      <c r="AL16" s="1030">
        <v>1.0</v>
      </c>
    </row>
    <row r="17" ht="15.0" customHeight="1">
      <c r="A17" s="19">
        <v>15.0</v>
      </c>
      <c r="B17" s="1546" t="s">
        <v>841</v>
      </c>
      <c r="C17" s="32"/>
      <c r="D17" s="863" t="s">
        <v>792</v>
      </c>
      <c r="E17" s="1189">
        <v>9.0</v>
      </c>
      <c r="F17" s="1178">
        <v>12.0</v>
      </c>
      <c r="G17" s="905">
        <v>9.0</v>
      </c>
      <c r="H17" s="905"/>
      <c r="I17" s="971"/>
      <c r="J17" s="971"/>
      <c r="K17" s="1189">
        <v>9.0</v>
      </c>
      <c r="L17" s="905">
        <v>9.0</v>
      </c>
      <c r="M17" s="1178">
        <v>12.0</v>
      </c>
      <c r="N17" s="905">
        <v>9.0</v>
      </c>
      <c r="O17" s="905">
        <v>9.0</v>
      </c>
      <c r="P17" s="971"/>
      <c r="Q17" s="971"/>
      <c r="R17" s="1189">
        <v>9.0</v>
      </c>
      <c r="S17" s="905">
        <v>9.0</v>
      </c>
      <c r="T17" s="905">
        <v>9.0</v>
      </c>
      <c r="U17" s="1178">
        <v>12.0</v>
      </c>
      <c r="V17" s="1178">
        <v>12.0</v>
      </c>
      <c r="W17" s="971"/>
      <c r="X17" s="971"/>
      <c r="Y17" s="1178">
        <v>12.0</v>
      </c>
      <c r="Z17" s="905">
        <v>9.0</v>
      </c>
      <c r="AA17" s="905">
        <v>9.0</v>
      </c>
      <c r="AB17" s="905">
        <v>9.0</v>
      </c>
      <c r="AC17" s="905">
        <v>9.0</v>
      </c>
      <c r="AD17" s="1178">
        <v>12.0</v>
      </c>
      <c r="AE17" s="971"/>
      <c r="AF17" s="905">
        <v>9.0</v>
      </c>
      <c r="AG17" s="905">
        <v>9.0</v>
      </c>
      <c r="AH17" s="1178">
        <v>12.0</v>
      </c>
      <c r="AI17" s="905">
        <v>9.0</v>
      </c>
      <c r="AJ17" s="905"/>
      <c r="AK17" s="404">
        <f t="shared" si="1"/>
        <v>23</v>
      </c>
      <c r="AL17" s="1030">
        <v>1.0</v>
      </c>
    </row>
    <row r="18" ht="15.0" customHeight="1">
      <c r="A18" s="19">
        <v>16.0</v>
      </c>
      <c r="B18" s="1546" t="s">
        <v>27</v>
      </c>
      <c r="C18" s="32"/>
      <c r="D18" s="863" t="s">
        <v>792</v>
      </c>
      <c r="E18" s="1189">
        <v>9.0</v>
      </c>
      <c r="F18" s="905">
        <v>9.0</v>
      </c>
      <c r="G18" s="905">
        <v>9.0</v>
      </c>
      <c r="H18" s="905">
        <v>9.0</v>
      </c>
      <c r="I18" s="971"/>
      <c r="J18" s="971"/>
      <c r="K18" s="1189">
        <v>9.0</v>
      </c>
      <c r="L18" s="1178">
        <v>12.0</v>
      </c>
      <c r="M18" s="905">
        <v>9.0</v>
      </c>
      <c r="N18" s="905">
        <v>9.0</v>
      </c>
      <c r="O18" s="905">
        <v>9.0</v>
      </c>
      <c r="P18" s="971"/>
      <c r="Q18" s="1178">
        <v>12.0</v>
      </c>
      <c r="R18" s="1189">
        <v>9.0</v>
      </c>
      <c r="S18" s="905"/>
      <c r="T18" s="1178">
        <v>12.0</v>
      </c>
      <c r="U18" s="905">
        <v>9.0</v>
      </c>
      <c r="V18" s="905">
        <v>9.0</v>
      </c>
      <c r="W18" s="971"/>
      <c r="X18" s="971"/>
      <c r="Y18" s="1189">
        <v>9.0</v>
      </c>
      <c r="Z18" s="905">
        <v>9.0</v>
      </c>
      <c r="AA18" s="905">
        <v>9.0</v>
      </c>
      <c r="AB18" s="905">
        <v>9.0</v>
      </c>
      <c r="AC18" s="905">
        <v>9.0</v>
      </c>
      <c r="AD18" s="1178">
        <v>12.0</v>
      </c>
      <c r="AE18" s="971"/>
      <c r="AF18" s="905">
        <v>9.0</v>
      </c>
      <c r="AG18" s="905">
        <v>9.0</v>
      </c>
      <c r="AH18" s="905">
        <v>9.0</v>
      </c>
      <c r="AI18" s="905"/>
      <c r="AJ18" s="905"/>
      <c r="AK18" s="404">
        <f t="shared" si="1"/>
        <v>23</v>
      </c>
      <c r="AL18" s="1030">
        <v>1.0</v>
      </c>
    </row>
    <row r="19" ht="15.0" customHeight="1">
      <c r="A19" s="19">
        <v>17.0</v>
      </c>
      <c r="B19" s="1546" t="s">
        <v>28</v>
      </c>
      <c r="C19" s="32"/>
      <c r="D19" s="863" t="s">
        <v>792</v>
      </c>
      <c r="E19" s="1178">
        <v>12.0</v>
      </c>
      <c r="F19" s="905">
        <v>9.0</v>
      </c>
      <c r="G19" s="905">
        <v>9.0</v>
      </c>
      <c r="H19" s="905">
        <v>9.0</v>
      </c>
      <c r="I19" s="971"/>
      <c r="J19" s="971"/>
      <c r="K19" s="1178">
        <v>12.0</v>
      </c>
      <c r="L19" s="1043" t="s">
        <v>193</v>
      </c>
      <c r="M19" s="905">
        <v>9.0</v>
      </c>
      <c r="N19" s="905">
        <v>9.0</v>
      </c>
      <c r="O19" s="905">
        <v>9.0</v>
      </c>
      <c r="P19" s="971">
        <v>9.0</v>
      </c>
      <c r="Q19" s="971"/>
      <c r="R19" s="1189"/>
      <c r="S19" s="905">
        <v>9.0</v>
      </c>
      <c r="T19" s="905">
        <v>9.0</v>
      </c>
      <c r="U19" s="905">
        <v>9.0</v>
      </c>
      <c r="V19" s="1178">
        <v>12.0</v>
      </c>
      <c r="W19" s="971"/>
      <c r="X19" s="971"/>
      <c r="Y19" s="1189">
        <v>9.0</v>
      </c>
      <c r="Z19" s="905">
        <v>9.0</v>
      </c>
      <c r="AA19" s="905">
        <v>9.0</v>
      </c>
      <c r="AB19" s="1178">
        <v>12.0</v>
      </c>
      <c r="AC19" s="905">
        <v>9.0</v>
      </c>
      <c r="AD19" s="971"/>
      <c r="AE19" s="1178">
        <v>12.0</v>
      </c>
      <c r="AF19" s="905">
        <v>9.0</v>
      </c>
      <c r="AG19" s="905"/>
      <c r="AH19" s="905">
        <v>9.0</v>
      </c>
      <c r="AI19" s="905">
        <v>9.0</v>
      </c>
      <c r="AJ19" s="905"/>
      <c r="AK19" s="404">
        <f t="shared" si="1"/>
        <v>22</v>
      </c>
      <c r="AL19" s="1030">
        <v>1.0</v>
      </c>
    </row>
    <row r="20" ht="15.0" customHeight="1">
      <c r="A20" s="19">
        <v>18.0</v>
      </c>
      <c r="B20" s="1215" t="s">
        <v>1028</v>
      </c>
      <c r="C20" s="32"/>
      <c r="D20" s="863" t="s">
        <v>792</v>
      </c>
      <c r="E20" s="1189">
        <v>9.0</v>
      </c>
      <c r="F20" s="905">
        <v>9.0</v>
      </c>
      <c r="G20" s="1178">
        <v>12.0</v>
      </c>
      <c r="H20" s="905">
        <v>9.0</v>
      </c>
      <c r="I20" s="971"/>
      <c r="J20" s="971"/>
      <c r="K20" s="1189">
        <v>9.0</v>
      </c>
      <c r="L20" s="905">
        <v>9.0</v>
      </c>
      <c r="M20" s="905">
        <v>9.0</v>
      </c>
      <c r="N20" s="1178">
        <v>12.0</v>
      </c>
      <c r="O20" s="905">
        <v>9.0</v>
      </c>
      <c r="P20" s="971"/>
      <c r="Q20" s="1043" t="s">
        <v>193</v>
      </c>
      <c r="R20" s="1178">
        <v>12.0</v>
      </c>
      <c r="S20" s="905">
        <v>9.0</v>
      </c>
      <c r="T20" s="1033">
        <v>9.0</v>
      </c>
      <c r="U20" s="905">
        <v>9.0</v>
      </c>
      <c r="V20" s="905">
        <v>9.0</v>
      </c>
      <c r="W20" s="971"/>
      <c r="X20" s="971">
        <v>9.0</v>
      </c>
      <c r="Y20" s="1178">
        <v>12.0</v>
      </c>
      <c r="Z20" s="905">
        <v>9.0</v>
      </c>
      <c r="AA20" s="905">
        <v>9.0</v>
      </c>
      <c r="AB20" s="905">
        <v>9.0</v>
      </c>
      <c r="AC20" s="905">
        <v>9.0</v>
      </c>
      <c r="AD20" s="971">
        <v>9.0</v>
      </c>
      <c r="AE20" s="971"/>
      <c r="AF20" s="905">
        <v>9.0</v>
      </c>
      <c r="AG20" s="1283" t="s">
        <v>193</v>
      </c>
      <c r="AH20" s="905"/>
      <c r="AI20" s="905"/>
      <c r="AJ20" s="905"/>
      <c r="AK20" s="404">
        <f t="shared" si="1"/>
        <v>22</v>
      </c>
      <c r="AL20" s="1030">
        <v>1.0</v>
      </c>
    </row>
    <row r="21" ht="15.0" customHeight="1">
      <c r="A21" s="19">
        <v>19.0</v>
      </c>
      <c r="B21" s="1546" t="s">
        <v>312</v>
      </c>
      <c r="C21" s="32"/>
      <c r="D21" s="863" t="s">
        <v>792</v>
      </c>
      <c r="E21" s="1189">
        <v>9.0</v>
      </c>
      <c r="F21" s="905">
        <v>9.0</v>
      </c>
      <c r="G21" s="905">
        <v>9.0</v>
      </c>
      <c r="H21" s="905"/>
      <c r="I21" s="971"/>
      <c r="J21" s="1178">
        <v>12.0</v>
      </c>
      <c r="K21" s="1189">
        <v>9.0</v>
      </c>
      <c r="L21" s="905">
        <v>9.0</v>
      </c>
      <c r="M21" s="905">
        <v>9.0</v>
      </c>
      <c r="N21" s="905">
        <v>9.0</v>
      </c>
      <c r="O21" s="1178">
        <v>12.0</v>
      </c>
      <c r="P21" s="971"/>
      <c r="Q21" s="971"/>
      <c r="R21" s="1189">
        <v>9.0</v>
      </c>
      <c r="S21" s="905">
        <v>9.0</v>
      </c>
      <c r="T21" s="905">
        <v>9.0</v>
      </c>
      <c r="U21" s="905">
        <v>9.0</v>
      </c>
      <c r="V21" s="905">
        <v>9.0</v>
      </c>
      <c r="W21" s="971"/>
      <c r="X21" s="898" t="s">
        <v>193</v>
      </c>
      <c r="Y21" s="1189">
        <v>9.0</v>
      </c>
      <c r="Z21" s="1178">
        <v>12.0</v>
      </c>
      <c r="AA21" s="905"/>
      <c r="AB21" s="905">
        <v>9.0</v>
      </c>
      <c r="AC21" s="905">
        <v>9.0</v>
      </c>
      <c r="AD21" s="971"/>
      <c r="AE21" s="971"/>
      <c r="AF21" s="1178">
        <v>12.0</v>
      </c>
      <c r="AG21" s="905">
        <v>9.0</v>
      </c>
      <c r="AH21" s="905">
        <v>9.0</v>
      </c>
      <c r="AI21" s="905">
        <v>9.0</v>
      </c>
      <c r="AJ21" s="905"/>
      <c r="AK21" s="404">
        <f t="shared" si="1"/>
        <v>22</v>
      </c>
      <c r="AL21" s="1030">
        <v>1.0</v>
      </c>
    </row>
    <row r="22" ht="15.0" customHeight="1">
      <c r="A22" s="19">
        <v>20.0</v>
      </c>
      <c r="B22" s="1215" t="s">
        <v>1029</v>
      </c>
      <c r="C22" s="32"/>
      <c r="D22" s="863" t="s">
        <v>792</v>
      </c>
      <c r="E22" s="1189">
        <v>9.0</v>
      </c>
      <c r="F22" s="905">
        <v>9.0</v>
      </c>
      <c r="G22" s="905">
        <v>9.0</v>
      </c>
      <c r="H22" s="1178">
        <v>12.0</v>
      </c>
      <c r="I22" s="971"/>
      <c r="J22" s="971"/>
      <c r="K22" s="1189">
        <v>9.0</v>
      </c>
      <c r="L22" s="905">
        <v>9.0</v>
      </c>
      <c r="M22" s="1178">
        <v>12.0</v>
      </c>
      <c r="N22" s="905">
        <v>9.0</v>
      </c>
      <c r="O22" s="905"/>
      <c r="P22" s="971"/>
      <c r="Q22" s="1178">
        <v>12.0</v>
      </c>
      <c r="R22" s="1189">
        <v>9.0</v>
      </c>
      <c r="S22" s="905">
        <v>9.0</v>
      </c>
      <c r="T22" s="905">
        <v>9.0</v>
      </c>
      <c r="U22" s="1178">
        <v>12.0</v>
      </c>
      <c r="V22" s="905">
        <v>9.0</v>
      </c>
      <c r="W22" s="971"/>
      <c r="X22" s="971"/>
      <c r="Y22" s="1189">
        <v>9.0</v>
      </c>
      <c r="Z22" s="905">
        <v>9.0</v>
      </c>
      <c r="AA22" s="1178">
        <v>12.0</v>
      </c>
      <c r="AB22" s="905">
        <v>9.0</v>
      </c>
      <c r="AC22" s="905">
        <v>9.0</v>
      </c>
      <c r="AD22" s="971"/>
      <c r="AE22" s="971"/>
      <c r="AF22" s="905">
        <v>9.0</v>
      </c>
      <c r="AG22" s="1178">
        <v>12.0</v>
      </c>
      <c r="AH22" s="905">
        <v>9.0</v>
      </c>
      <c r="AI22" s="905">
        <v>9.0</v>
      </c>
      <c r="AJ22" s="905"/>
      <c r="AK22" s="404">
        <f t="shared" si="1"/>
        <v>23</v>
      </c>
      <c r="AL22" s="1030">
        <v>1.0</v>
      </c>
    </row>
    <row r="23" ht="15.0" customHeight="1">
      <c r="A23" s="19">
        <v>21.0</v>
      </c>
      <c r="B23" s="1546" t="s">
        <v>124</v>
      </c>
      <c r="C23" s="32"/>
      <c r="D23" s="863" t="s">
        <v>792</v>
      </c>
      <c r="E23" s="1189">
        <v>9.0</v>
      </c>
      <c r="F23" s="1043" t="s">
        <v>193</v>
      </c>
      <c r="G23" s="905">
        <v>9.0</v>
      </c>
      <c r="H23" s="1178">
        <v>12.0</v>
      </c>
      <c r="I23" s="971"/>
      <c r="J23" s="971"/>
      <c r="K23" s="1189">
        <v>9.0</v>
      </c>
      <c r="L23" s="1178">
        <v>12.0</v>
      </c>
      <c r="M23" s="905">
        <v>9.0</v>
      </c>
      <c r="N23" s="905">
        <v>9.0</v>
      </c>
      <c r="O23" s="905">
        <v>9.0</v>
      </c>
      <c r="P23" s="1178">
        <v>12.0</v>
      </c>
      <c r="Q23" s="971"/>
      <c r="R23" s="1189"/>
      <c r="S23" s="905">
        <v>9.0</v>
      </c>
      <c r="T23" s="1178">
        <v>12.0</v>
      </c>
      <c r="U23" s="905">
        <v>9.0</v>
      </c>
      <c r="V23" s="905">
        <v>9.0</v>
      </c>
      <c r="W23" s="971"/>
      <c r="X23" s="971"/>
      <c r="Y23" s="1189">
        <v>9.0</v>
      </c>
      <c r="Z23" s="905">
        <v>9.0</v>
      </c>
      <c r="AA23" s="905">
        <v>9.0</v>
      </c>
      <c r="AB23" s="1178">
        <v>12.0</v>
      </c>
      <c r="AC23" s="1178">
        <v>12.0</v>
      </c>
      <c r="AD23" s="971">
        <v>9.0</v>
      </c>
      <c r="AE23" s="971"/>
      <c r="AF23" s="905">
        <v>9.0</v>
      </c>
      <c r="AG23" s="905">
        <v>9.0</v>
      </c>
      <c r="AH23" s="1178">
        <v>12.0</v>
      </c>
      <c r="AI23" s="905"/>
      <c r="AJ23" s="905"/>
      <c r="AK23" s="404">
        <f t="shared" si="1"/>
        <v>22</v>
      </c>
      <c r="AL23" s="1030">
        <v>1.0</v>
      </c>
    </row>
    <row r="24" ht="15.0" customHeight="1">
      <c r="A24" s="19">
        <v>22.0</v>
      </c>
      <c r="B24" s="1546" t="s">
        <v>32</v>
      </c>
      <c r="C24" s="32"/>
      <c r="D24" s="863" t="s">
        <v>792</v>
      </c>
      <c r="E24" s="1189">
        <v>9.0</v>
      </c>
      <c r="F24" s="905">
        <v>9.0</v>
      </c>
      <c r="G24" s="1178">
        <v>12.0</v>
      </c>
      <c r="H24" s="905">
        <v>9.0</v>
      </c>
      <c r="I24" s="971"/>
      <c r="J24" s="971"/>
      <c r="K24" s="1178">
        <v>12.0</v>
      </c>
      <c r="L24" s="905">
        <v>9.0</v>
      </c>
      <c r="M24" s="905">
        <v>9.0</v>
      </c>
      <c r="N24" s="905">
        <v>9.0</v>
      </c>
      <c r="O24" s="905"/>
      <c r="P24" s="971"/>
      <c r="Q24" s="971">
        <v>9.0</v>
      </c>
      <c r="R24" s="1189">
        <v>9.0</v>
      </c>
      <c r="S24" s="1178">
        <v>12.0</v>
      </c>
      <c r="T24" s="905">
        <v>9.0</v>
      </c>
      <c r="U24" s="905">
        <v>9.0</v>
      </c>
      <c r="V24" s="905">
        <v>9.0</v>
      </c>
      <c r="W24" s="971"/>
      <c r="X24" s="971"/>
      <c r="Y24" s="1189">
        <v>9.0</v>
      </c>
      <c r="Z24" s="905">
        <v>9.0</v>
      </c>
      <c r="AA24" s="905">
        <v>9.0</v>
      </c>
      <c r="AB24" s="905">
        <v>9.0</v>
      </c>
      <c r="AC24" s="905">
        <v>9.0</v>
      </c>
      <c r="AD24" s="971">
        <v>9.0</v>
      </c>
      <c r="AE24" s="971"/>
      <c r="AF24" s="905">
        <v>9.0</v>
      </c>
      <c r="AG24" s="905">
        <v>9.0</v>
      </c>
      <c r="AH24" s="905"/>
      <c r="AI24" s="905">
        <v>9.0</v>
      </c>
      <c r="AJ24" s="905"/>
      <c r="AK24" s="404">
        <f t="shared" si="1"/>
        <v>23</v>
      </c>
      <c r="AL24" s="1030">
        <v>1.0</v>
      </c>
    </row>
    <row r="25" ht="15.0" customHeight="1">
      <c r="A25" s="19">
        <v>23.0</v>
      </c>
      <c r="B25" s="1546" t="s">
        <v>992</v>
      </c>
      <c r="C25" s="32"/>
      <c r="D25" s="863" t="s">
        <v>792</v>
      </c>
      <c r="E25" s="1189">
        <v>9.0</v>
      </c>
      <c r="F25" s="1178">
        <v>12.0</v>
      </c>
      <c r="G25" s="905">
        <v>9.0</v>
      </c>
      <c r="H25" s="905">
        <v>9.0</v>
      </c>
      <c r="I25" s="1178">
        <v>12.0</v>
      </c>
      <c r="J25" s="971"/>
      <c r="K25" s="1548"/>
      <c r="L25" s="925"/>
      <c r="M25" s="925"/>
      <c r="N25" s="925"/>
      <c r="O25" s="1530"/>
      <c r="P25" s="1530"/>
      <c r="Q25" s="1530"/>
      <c r="R25" s="1530"/>
      <c r="S25" s="1530"/>
      <c r="T25" s="1530"/>
      <c r="U25" s="1530"/>
      <c r="V25" s="1530"/>
      <c r="W25" s="1530"/>
      <c r="X25" s="1530"/>
      <c r="Y25" s="1189">
        <v>9.0</v>
      </c>
      <c r="Z25" s="905">
        <v>9.0</v>
      </c>
      <c r="AA25" s="905">
        <v>9.0</v>
      </c>
      <c r="AB25" s="905">
        <v>9.0</v>
      </c>
      <c r="AC25" s="1178">
        <v>12.0</v>
      </c>
      <c r="AD25" s="1033">
        <v>9.0</v>
      </c>
      <c r="AE25" s="971"/>
      <c r="AF25" s="905">
        <v>9.0</v>
      </c>
      <c r="AG25" s="1283" t="s">
        <v>193</v>
      </c>
      <c r="AH25" s="905">
        <v>9.0</v>
      </c>
      <c r="AI25" s="1178">
        <v>12.0</v>
      </c>
      <c r="AJ25" s="905"/>
      <c r="AK25" s="404">
        <f t="shared" si="1"/>
        <v>14</v>
      </c>
      <c r="AL25" s="1030">
        <v>1.0</v>
      </c>
    </row>
    <row r="26" ht="14.25" customHeight="1">
      <c r="A26" s="19">
        <v>24.0</v>
      </c>
      <c r="B26" s="1546" t="s">
        <v>33</v>
      </c>
      <c r="C26" s="32"/>
      <c r="D26" s="863" t="s">
        <v>792</v>
      </c>
      <c r="E26" s="1189">
        <v>9.0</v>
      </c>
      <c r="F26" s="905">
        <v>9.0</v>
      </c>
      <c r="G26" s="905">
        <v>9.0</v>
      </c>
      <c r="H26" s="905">
        <v>9.0</v>
      </c>
      <c r="I26" s="971"/>
      <c r="J26" s="971"/>
      <c r="K26" s="1178">
        <v>12.0</v>
      </c>
      <c r="L26" s="905">
        <v>9.0</v>
      </c>
      <c r="M26" s="905">
        <v>9.0</v>
      </c>
      <c r="N26" s="905">
        <v>9.0</v>
      </c>
      <c r="O26" s="905"/>
      <c r="P26" s="971"/>
      <c r="Q26" s="971">
        <v>9.0</v>
      </c>
      <c r="R26" s="1189">
        <v>9.0</v>
      </c>
      <c r="S26" s="905">
        <v>9.0</v>
      </c>
      <c r="T26" s="905">
        <v>9.0</v>
      </c>
      <c r="U26" s="905">
        <v>9.0</v>
      </c>
      <c r="V26" s="1178">
        <v>12.0</v>
      </c>
      <c r="W26" s="971"/>
      <c r="X26" s="971"/>
      <c r="Y26" s="1189">
        <v>9.0</v>
      </c>
      <c r="Z26" s="1178">
        <v>12.0</v>
      </c>
      <c r="AA26" s="905">
        <v>9.0</v>
      </c>
      <c r="AB26" s="905">
        <v>9.0</v>
      </c>
      <c r="AC26" s="905">
        <v>9.0</v>
      </c>
      <c r="AD26" s="1178">
        <v>12.0</v>
      </c>
      <c r="AE26" s="971"/>
      <c r="AF26" s="905">
        <v>9.0</v>
      </c>
      <c r="AG26" s="905">
        <v>9.0</v>
      </c>
      <c r="AH26" s="1178">
        <v>12.0</v>
      </c>
      <c r="AI26" s="905"/>
      <c r="AJ26" s="905"/>
      <c r="AK26" s="404">
        <f t="shared" si="1"/>
        <v>23</v>
      </c>
      <c r="AL26" s="1030">
        <v>1.0</v>
      </c>
    </row>
    <row r="27" ht="15.0" customHeight="1">
      <c r="A27" s="19">
        <v>25.0</v>
      </c>
      <c r="B27" s="1546" t="s">
        <v>886</v>
      </c>
      <c r="C27" s="32"/>
      <c r="D27" s="866" t="s">
        <v>792</v>
      </c>
      <c r="E27" s="1178">
        <v>12.0</v>
      </c>
      <c r="F27" s="905">
        <v>9.0</v>
      </c>
      <c r="G27" s="905">
        <v>9.0</v>
      </c>
      <c r="H27" s="905"/>
      <c r="I27" s="971"/>
      <c r="J27" s="1178">
        <v>12.0</v>
      </c>
      <c r="K27" s="1189">
        <v>9.0</v>
      </c>
      <c r="L27" s="905"/>
      <c r="M27" s="905">
        <v>9.0</v>
      </c>
      <c r="N27" s="1178">
        <v>12.0</v>
      </c>
      <c r="O27" s="905">
        <v>9.0</v>
      </c>
      <c r="P27" s="1178">
        <v>12.0</v>
      </c>
      <c r="Q27" s="971"/>
      <c r="R27" s="1189"/>
      <c r="S27" s="1189"/>
      <c r="T27" s="905">
        <v>9.0</v>
      </c>
      <c r="U27" s="1178">
        <v>12.0</v>
      </c>
      <c r="V27" s="1555"/>
      <c r="W27" s="1556"/>
      <c r="X27" s="1555"/>
      <c r="Y27" s="1557"/>
      <c r="Z27" s="1555"/>
      <c r="AA27" s="1555"/>
      <c r="AB27" s="1556"/>
      <c r="AC27" s="1555"/>
      <c r="AD27" s="1555"/>
      <c r="AE27" s="1555"/>
      <c r="AF27" s="1556"/>
      <c r="AG27" s="1556"/>
      <c r="AH27" s="1556"/>
      <c r="AI27" s="1556"/>
      <c r="AJ27" s="905"/>
      <c r="AK27" s="404">
        <f t="shared" si="1"/>
        <v>11</v>
      </c>
      <c r="AL27" s="1030">
        <v>1.0</v>
      </c>
    </row>
    <row r="28" ht="15.0" customHeight="1">
      <c r="A28" s="19">
        <v>26.0</v>
      </c>
      <c r="B28" s="1546" t="s">
        <v>165</v>
      </c>
      <c r="C28" s="32"/>
      <c r="D28" s="863" t="s">
        <v>792</v>
      </c>
      <c r="E28" s="1189">
        <v>9.0</v>
      </c>
      <c r="F28" s="905">
        <v>9.0</v>
      </c>
      <c r="G28" s="905">
        <v>9.0</v>
      </c>
      <c r="H28" s="1178">
        <v>12.0</v>
      </c>
      <c r="I28" s="971"/>
      <c r="J28" s="971"/>
      <c r="K28" s="1189">
        <v>9.0</v>
      </c>
      <c r="L28" s="1178">
        <v>12.0</v>
      </c>
      <c r="M28" s="1043" t="s">
        <v>193</v>
      </c>
      <c r="N28" s="905">
        <v>9.0</v>
      </c>
      <c r="O28" s="905">
        <v>9.0</v>
      </c>
      <c r="P28" s="971">
        <v>9.0</v>
      </c>
      <c r="Q28" s="971"/>
      <c r="R28" s="1189">
        <v>9.0</v>
      </c>
      <c r="S28" s="1033">
        <v>9.0</v>
      </c>
      <c r="T28" s="1178">
        <v>12.0</v>
      </c>
      <c r="U28" s="905">
        <v>9.0</v>
      </c>
      <c r="V28" s="905">
        <v>9.0</v>
      </c>
      <c r="W28" s="971"/>
      <c r="X28" s="971"/>
      <c r="Y28" s="1178">
        <v>12.0</v>
      </c>
      <c r="Z28" s="905">
        <v>9.0</v>
      </c>
      <c r="AA28" s="905">
        <v>9.0</v>
      </c>
      <c r="AB28" s="905">
        <v>9.0</v>
      </c>
      <c r="AC28" s="905"/>
      <c r="AD28" s="971"/>
      <c r="AE28" s="971">
        <v>9.0</v>
      </c>
      <c r="AF28" s="905">
        <v>9.0</v>
      </c>
      <c r="AG28" s="905">
        <v>9.0</v>
      </c>
      <c r="AH28" s="905">
        <v>9.0</v>
      </c>
      <c r="AI28" s="1178">
        <v>12.0</v>
      </c>
      <c r="AJ28" s="905"/>
      <c r="AK28" s="404">
        <f t="shared" si="1"/>
        <v>23</v>
      </c>
      <c r="AL28" s="1030">
        <v>1.0</v>
      </c>
    </row>
    <row r="29" ht="15.75" customHeight="1">
      <c r="A29" s="19">
        <v>27.0</v>
      </c>
      <c r="B29" s="1546" t="s">
        <v>687</v>
      </c>
      <c r="C29" s="32"/>
      <c r="D29" s="863" t="s">
        <v>792</v>
      </c>
      <c r="E29" s="1189">
        <v>9.0</v>
      </c>
      <c r="F29" s="905">
        <v>9.0</v>
      </c>
      <c r="G29" s="905">
        <v>9.0</v>
      </c>
      <c r="H29" s="905"/>
      <c r="I29" s="971"/>
      <c r="J29" s="971">
        <v>9.0</v>
      </c>
      <c r="K29" s="1189">
        <v>9.0</v>
      </c>
      <c r="L29" s="905">
        <v>9.0</v>
      </c>
      <c r="M29" s="905">
        <v>9.0</v>
      </c>
      <c r="N29" s="905">
        <v>9.0</v>
      </c>
      <c r="O29" s="1178">
        <v>12.0</v>
      </c>
      <c r="P29" s="971"/>
      <c r="Q29" s="971"/>
      <c r="R29" s="1189">
        <v>9.0</v>
      </c>
      <c r="S29" s="1043" t="s">
        <v>193</v>
      </c>
      <c r="T29" s="905">
        <v>9.0</v>
      </c>
      <c r="U29" s="905">
        <v>9.0</v>
      </c>
      <c r="V29" s="905">
        <v>9.0</v>
      </c>
      <c r="W29" s="971">
        <v>9.0</v>
      </c>
      <c r="X29" s="971"/>
      <c r="Y29" s="1189"/>
      <c r="Z29" s="905">
        <v>9.0</v>
      </c>
      <c r="AA29" s="905">
        <v>9.0</v>
      </c>
      <c r="AB29" s="905">
        <v>9.0</v>
      </c>
      <c r="AC29" s="1178">
        <v>12.0</v>
      </c>
      <c r="AD29" s="971">
        <v>9.0</v>
      </c>
      <c r="AE29" s="971"/>
      <c r="AF29" s="905">
        <v>9.0</v>
      </c>
      <c r="AG29" s="1178">
        <v>12.0</v>
      </c>
      <c r="AH29" s="925"/>
      <c r="AI29" s="925"/>
      <c r="AJ29" s="905"/>
      <c r="AK29" s="404">
        <f t="shared" si="1"/>
        <v>21</v>
      </c>
      <c r="AL29" s="1030">
        <v>1.0</v>
      </c>
    </row>
    <row r="30" ht="15.75" customHeight="1">
      <c r="A30" s="19">
        <v>28.0</v>
      </c>
      <c r="B30" s="1215" t="s">
        <v>1022</v>
      </c>
      <c r="C30" s="32"/>
      <c r="D30" s="863" t="s">
        <v>792</v>
      </c>
      <c r="E30" s="1189"/>
      <c r="F30" s="905">
        <v>9.0</v>
      </c>
      <c r="G30" s="905">
        <v>9.0</v>
      </c>
      <c r="H30" s="905">
        <v>9.0</v>
      </c>
      <c r="I30" s="1178">
        <v>12.0</v>
      </c>
      <c r="J30" s="971"/>
      <c r="K30" s="1189">
        <v>9.0</v>
      </c>
      <c r="L30" s="905">
        <v>9.0</v>
      </c>
      <c r="M30" s="905">
        <v>9.0</v>
      </c>
      <c r="N30" s="905">
        <v>9.0</v>
      </c>
      <c r="O30" s="905">
        <v>9.0</v>
      </c>
      <c r="P30" s="971"/>
      <c r="Q30" s="971"/>
      <c r="R30" s="1178">
        <v>12.0</v>
      </c>
      <c r="S30" s="905">
        <v>9.0</v>
      </c>
      <c r="T30" s="905">
        <v>9.0</v>
      </c>
      <c r="U30" s="905"/>
      <c r="V30" s="1178">
        <v>12.0</v>
      </c>
      <c r="W30" s="971"/>
      <c r="X30" s="971">
        <v>9.0</v>
      </c>
      <c r="Y30" s="1189">
        <v>9.0</v>
      </c>
      <c r="Z30" s="905">
        <v>9.0</v>
      </c>
      <c r="AA30" s="1178">
        <v>12.0</v>
      </c>
      <c r="AB30" s="905">
        <v>9.0</v>
      </c>
      <c r="AC30" s="905">
        <v>9.0</v>
      </c>
      <c r="AD30" s="971"/>
      <c r="AE30" s="971"/>
      <c r="AF30" s="1178">
        <v>12.0</v>
      </c>
      <c r="AG30" s="905">
        <v>9.0</v>
      </c>
      <c r="AH30" s="905">
        <v>9.0</v>
      </c>
      <c r="AI30" s="905">
        <v>9.0</v>
      </c>
      <c r="AJ30" s="905"/>
      <c r="AK30" s="404">
        <f t="shared" si="1"/>
        <v>23</v>
      </c>
      <c r="AL30" s="1030">
        <v>1.0</v>
      </c>
    </row>
    <row r="31" ht="16.5" customHeight="1">
      <c r="A31" s="19">
        <v>29.0</v>
      </c>
      <c r="B31" s="1469" t="s">
        <v>875</v>
      </c>
      <c r="C31" s="71"/>
      <c r="D31" s="930"/>
      <c r="E31" s="1189"/>
      <c r="F31" s="905"/>
      <c r="G31" s="905"/>
      <c r="H31" s="905"/>
      <c r="I31" s="971"/>
      <c r="J31" s="971"/>
      <c r="K31" s="1189"/>
      <c r="L31" s="905"/>
      <c r="M31" s="905"/>
      <c r="N31" s="905"/>
      <c r="O31" s="905"/>
      <c r="P31" s="971"/>
      <c r="Q31" s="971"/>
      <c r="R31" s="1189"/>
      <c r="S31" s="905"/>
      <c r="T31" s="905"/>
      <c r="U31" s="905"/>
      <c r="V31" s="905"/>
      <c r="W31" s="971"/>
      <c r="X31" s="971"/>
      <c r="Y31" s="1189"/>
      <c r="Z31" s="905"/>
      <c r="AA31" s="905"/>
      <c r="AB31" s="905"/>
      <c r="AC31" s="905"/>
      <c r="AD31" s="971"/>
      <c r="AE31" s="971"/>
      <c r="AF31" s="905"/>
      <c r="AG31" s="905"/>
      <c r="AH31" s="905"/>
      <c r="AI31" s="905"/>
      <c r="AJ31" s="905"/>
      <c r="AK31" s="404">
        <f t="shared" si="1"/>
        <v>0</v>
      </c>
      <c r="AL31" s="1030">
        <v>0.0</v>
      </c>
    </row>
    <row r="32" ht="15.75" customHeight="1">
      <c r="A32" s="260"/>
      <c r="B32" s="423"/>
      <c r="C32" s="112"/>
      <c r="D32" s="1311" t="s">
        <v>1004</v>
      </c>
      <c r="E32" s="1311">
        <f t="shared" ref="E32:AJ32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19</v>
      </c>
      <c r="F32" s="1311">
        <f t="shared" si="2"/>
        <v>19</v>
      </c>
      <c r="G32" s="1311">
        <f t="shared" si="2"/>
        <v>20</v>
      </c>
      <c r="H32" s="1311">
        <f t="shared" si="2"/>
        <v>17</v>
      </c>
      <c r="I32" s="1311">
        <f t="shared" si="2"/>
        <v>4</v>
      </c>
      <c r="J32" s="1311">
        <f t="shared" si="2"/>
        <v>3</v>
      </c>
      <c r="K32" s="1311">
        <f t="shared" si="2"/>
        <v>17</v>
      </c>
      <c r="L32" s="1311">
        <f t="shared" si="2"/>
        <v>15</v>
      </c>
      <c r="M32" s="1311">
        <f t="shared" si="2"/>
        <v>17</v>
      </c>
      <c r="N32" s="1311">
        <f t="shared" si="2"/>
        <v>18</v>
      </c>
      <c r="O32" s="1311">
        <f t="shared" si="2"/>
        <v>15</v>
      </c>
      <c r="P32" s="1311">
        <f t="shared" si="2"/>
        <v>5</v>
      </c>
      <c r="Q32" s="1311">
        <f t="shared" si="2"/>
        <v>2</v>
      </c>
      <c r="R32" s="1311">
        <f t="shared" si="2"/>
        <v>16</v>
      </c>
      <c r="S32" s="1311">
        <f t="shared" si="2"/>
        <v>17</v>
      </c>
      <c r="T32" s="1311">
        <f t="shared" si="2"/>
        <v>18</v>
      </c>
      <c r="U32" s="1311">
        <f t="shared" si="2"/>
        <v>18</v>
      </c>
      <c r="V32" s="1311">
        <f t="shared" si="2"/>
        <v>18</v>
      </c>
      <c r="W32" s="1311">
        <f t="shared" si="2"/>
        <v>4</v>
      </c>
      <c r="X32" s="1311">
        <f t="shared" si="2"/>
        <v>3</v>
      </c>
      <c r="Y32" s="1311">
        <f t="shared" si="2"/>
        <v>17</v>
      </c>
      <c r="Z32" s="1311">
        <f t="shared" si="2"/>
        <v>21</v>
      </c>
      <c r="AA32" s="1311">
        <f t="shared" si="2"/>
        <v>18</v>
      </c>
      <c r="AB32" s="1311">
        <f t="shared" si="2"/>
        <v>20</v>
      </c>
      <c r="AC32" s="1311">
        <f t="shared" si="2"/>
        <v>18</v>
      </c>
      <c r="AD32" s="1311">
        <f t="shared" si="2"/>
        <v>7</v>
      </c>
      <c r="AE32" s="1311">
        <f t="shared" si="2"/>
        <v>3</v>
      </c>
      <c r="AF32" s="1311">
        <f t="shared" si="2"/>
        <v>19</v>
      </c>
      <c r="AG32" s="1311">
        <f t="shared" si="2"/>
        <v>17</v>
      </c>
      <c r="AH32" s="1311">
        <f t="shared" si="2"/>
        <v>16</v>
      </c>
      <c r="AI32" s="1311">
        <f t="shared" si="2"/>
        <v>12</v>
      </c>
      <c r="AJ32" s="1311">
        <f t="shared" si="2"/>
        <v>0</v>
      </c>
      <c r="AK32" s="1075"/>
      <c r="AL32" s="1452">
        <f>SUM(AL3:AL29)</f>
        <v>26</v>
      </c>
    </row>
    <row r="33" ht="15.75" customHeight="1">
      <c r="A33" s="260"/>
      <c r="B33" s="423"/>
      <c r="C33" s="112"/>
      <c r="D33" s="1311" t="s">
        <v>1005</v>
      </c>
      <c r="E33" s="1311">
        <f t="shared" ref="E33:AJ33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4</v>
      </c>
      <c r="F33" s="1311">
        <f t="shared" si="3"/>
        <v>4</v>
      </c>
      <c r="G33" s="1311">
        <f t="shared" si="3"/>
        <v>4</v>
      </c>
      <c r="H33" s="1311">
        <f t="shared" si="3"/>
        <v>5</v>
      </c>
      <c r="I33" s="1311">
        <f t="shared" si="3"/>
        <v>3</v>
      </c>
      <c r="J33" s="1311">
        <f t="shared" si="3"/>
        <v>3</v>
      </c>
      <c r="K33" s="1311">
        <f t="shared" si="3"/>
        <v>5</v>
      </c>
      <c r="L33" s="1311">
        <f t="shared" si="3"/>
        <v>5</v>
      </c>
      <c r="M33" s="1311">
        <f t="shared" si="3"/>
        <v>4</v>
      </c>
      <c r="N33" s="1311">
        <f t="shared" si="3"/>
        <v>3</v>
      </c>
      <c r="O33" s="1311">
        <f t="shared" si="3"/>
        <v>5</v>
      </c>
      <c r="P33" s="1311">
        <f t="shared" si="3"/>
        <v>2</v>
      </c>
      <c r="Q33" s="1311">
        <f t="shared" si="3"/>
        <v>2</v>
      </c>
      <c r="R33" s="1311">
        <f t="shared" si="3"/>
        <v>4</v>
      </c>
      <c r="S33" s="1311">
        <f t="shared" si="3"/>
        <v>2</v>
      </c>
      <c r="T33" s="1311">
        <f t="shared" si="3"/>
        <v>5</v>
      </c>
      <c r="U33" s="1311">
        <f t="shared" si="3"/>
        <v>5</v>
      </c>
      <c r="V33" s="1311">
        <f t="shared" si="3"/>
        <v>6</v>
      </c>
      <c r="W33" s="1311">
        <f t="shared" si="3"/>
        <v>3</v>
      </c>
      <c r="X33" s="1311">
        <f t="shared" si="3"/>
        <v>1</v>
      </c>
      <c r="Y33" s="1311">
        <f t="shared" si="3"/>
        <v>5</v>
      </c>
      <c r="Z33" s="1311">
        <f t="shared" si="3"/>
        <v>5</v>
      </c>
      <c r="AA33" s="1311">
        <f t="shared" si="3"/>
        <v>5</v>
      </c>
      <c r="AB33" s="1311">
        <f t="shared" si="3"/>
        <v>5</v>
      </c>
      <c r="AC33" s="1311">
        <f t="shared" si="3"/>
        <v>5</v>
      </c>
      <c r="AD33" s="1311">
        <f t="shared" si="3"/>
        <v>4</v>
      </c>
      <c r="AE33" s="1311">
        <f t="shared" si="3"/>
        <v>3</v>
      </c>
      <c r="AF33" s="1311">
        <f t="shared" si="3"/>
        <v>3</v>
      </c>
      <c r="AG33" s="1311">
        <f t="shared" si="3"/>
        <v>3</v>
      </c>
      <c r="AH33" s="1311">
        <f t="shared" si="3"/>
        <v>4</v>
      </c>
      <c r="AI33" s="1311">
        <f t="shared" si="3"/>
        <v>5</v>
      </c>
      <c r="AJ33" s="1311">
        <f t="shared" si="3"/>
        <v>0</v>
      </c>
      <c r="AK33" s="1075"/>
      <c r="AL33" s="257"/>
    </row>
    <row r="34" ht="15.75" customHeight="1">
      <c r="A34" s="260"/>
      <c r="B34" s="1470" t="s">
        <v>947</v>
      </c>
      <c r="C34" s="112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257"/>
    </row>
    <row r="35" ht="15.75" customHeight="1">
      <c r="A35" s="819">
        <v>1.0</v>
      </c>
      <c r="B35" s="1316" t="s">
        <v>884</v>
      </c>
      <c r="C35" s="1317" t="s">
        <v>736</v>
      </c>
      <c r="D35" s="863" t="s">
        <v>792</v>
      </c>
      <c r="E35" s="1318">
        <v>24.0</v>
      </c>
      <c r="F35" s="905"/>
      <c r="G35" s="905"/>
      <c r="H35" s="1318">
        <v>24.0</v>
      </c>
      <c r="I35" s="1318">
        <v>24.0</v>
      </c>
      <c r="J35" s="971"/>
      <c r="K35" s="1189"/>
      <c r="L35" s="1318">
        <v>24.0</v>
      </c>
      <c r="M35" s="1318">
        <v>24.0</v>
      </c>
      <c r="N35" s="905"/>
      <c r="O35" s="905"/>
      <c r="P35" s="1318">
        <v>24.0</v>
      </c>
      <c r="Q35" s="1318">
        <v>24.0</v>
      </c>
      <c r="R35" s="1189"/>
      <c r="S35" s="905"/>
      <c r="T35" s="1318">
        <v>24.0</v>
      </c>
      <c r="U35" s="1318">
        <v>24.0</v>
      </c>
      <c r="V35" s="905"/>
      <c r="W35" s="971"/>
      <c r="X35" s="1318">
        <v>24.0</v>
      </c>
      <c r="Y35" s="1318">
        <v>24.0</v>
      </c>
      <c r="Z35" s="905"/>
      <c r="AA35" s="905"/>
      <c r="AB35" s="1318">
        <v>24.0</v>
      </c>
      <c r="AC35" s="1318">
        <v>24.0</v>
      </c>
      <c r="AD35" s="971"/>
      <c r="AE35" s="971"/>
      <c r="AF35" s="1318">
        <v>24.0</v>
      </c>
      <c r="AG35" s="1318">
        <v>24.0</v>
      </c>
      <c r="AH35" s="905"/>
      <c r="AI35" s="905"/>
      <c r="AJ35" s="1265"/>
      <c r="AK35" s="404">
        <f t="shared" ref="AK35:AK38" si="4">COUNT(E35:AI35)</f>
        <v>15</v>
      </c>
      <c r="AL35" s="257"/>
    </row>
    <row r="36" ht="15.75" customHeight="1">
      <c r="A36" s="819">
        <v>2.0</v>
      </c>
      <c r="B36" s="1401" t="s">
        <v>883</v>
      </c>
      <c r="C36" s="32"/>
      <c r="D36" s="863" t="s">
        <v>792</v>
      </c>
      <c r="E36" s="1189"/>
      <c r="F36" s="1318">
        <v>24.0</v>
      </c>
      <c r="G36" s="1318">
        <v>24.0</v>
      </c>
      <c r="H36" s="905"/>
      <c r="I36" s="971"/>
      <c r="J36" s="1318">
        <v>24.0</v>
      </c>
      <c r="K36" s="1318">
        <v>24.0</v>
      </c>
      <c r="L36" s="905"/>
      <c r="M36" s="905"/>
      <c r="N36" s="1318">
        <v>24.0</v>
      </c>
      <c r="O36" s="1318">
        <v>24.0</v>
      </c>
      <c r="P36" s="971"/>
      <c r="Q36" s="971"/>
      <c r="R36" s="1318">
        <v>24.0</v>
      </c>
      <c r="S36" s="1318">
        <v>24.0</v>
      </c>
      <c r="T36" s="905"/>
      <c r="U36" s="905"/>
      <c r="V36" s="1318">
        <v>24.0</v>
      </c>
      <c r="W36" s="1318">
        <v>24.0</v>
      </c>
      <c r="X36" s="971"/>
      <c r="Y36" s="1189"/>
      <c r="Z36" s="1318">
        <v>24.0</v>
      </c>
      <c r="AA36" s="1318">
        <v>24.0</v>
      </c>
      <c r="AB36" s="905"/>
      <c r="AC36" s="905"/>
      <c r="AD36" s="1318">
        <v>24.0</v>
      </c>
      <c r="AE36" s="1318">
        <v>24.0</v>
      </c>
      <c r="AF36" s="905"/>
      <c r="AG36" s="905"/>
      <c r="AH36" s="1318">
        <v>24.0</v>
      </c>
      <c r="AI36" s="1318">
        <v>24.0</v>
      </c>
      <c r="AJ36" s="1265"/>
      <c r="AK36" s="404">
        <f t="shared" si="4"/>
        <v>16</v>
      </c>
      <c r="AL36" s="257"/>
    </row>
    <row r="37" ht="15.75" customHeight="1">
      <c r="A37" s="819">
        <v>3.0</v>
      </c>
      <c r="B37" s="1402" t="s">
        <v>948</v>
      </c>
      <c r="C37" s="32"/>
      <c r="D37" s="863" t="s">
        <v>792</v>
      </c>
      <c r="E37" s="905">
        <v>9.0</v>
      </c>
      <c r="F37" s="905">
        <v>9.0</v>
      </c>
      <c r="G37" s="905">
        <v>9.0</v>
      </c>
      <c r="H37" s="905">
        <v>9.0</v>
      </c>
      <c r="I37" s="971"/>
      <c r="J37" s="971"/>
      <c r="K37" s="905">
        <v>9.0</v>
      </c>
      <c r="L37" s="905">
        <v>9.0</v>
      </c>
      <c r="M37" s="905">
        <v>9.0</v>
      </c>
      <c r="N37" s="905">
        <v>9.0</v>
      </c>
      <c r="O37" s="905"/>
      <c r="P37" s="971">
        <v>9.0</v>
      </c>
      <c r="Q37" s="971"/>
      <c r="R37" s="905">
        <v>9.0</v>
      </c>
      <c r="S37" s="905">
        <v>9.0</v>
      </c>
      <c r="T37" s="905">
        <v>9.0</v>
      </c>
      <c r="U37" s="905">
        <v>9.0</v>
      </c>
      <c r="V37" s="905">
        <v>9.0</v>
      </c>
      <c r="W37" s="971"/>
      <c r="X37" s="971"/>
      <c r="Y37" s="905">
        <v>9.0</v>
      </c>
      <c r="Z37" s="905">
        <v>9.0</v>
      </c>
      <c r="AA37" s="905">
        <v>9.0</v>
      </c>
      <c r="AB37" s="905">
        <v>9.0</v>
      </c>
      <c r="AC37" s="905">
        <v>9.0</v>
      </c>
      <c r="AD37" s="971">
        <v>9.0</v>
      </c>
      <c r="AE37" s="971"/>
      <c r="AF37" s="905"/>
      <c r="AG37" s="905">
        <v>9.0</v>
      </c>
      <c r="AH37" s="905">
        <v>9.0</v>
      </c>
      <c r="AI37" s="905">
        <v>9.0</v>
      </c>
      <c r="AJ37" s="905"/>
      <c r="AK37" s="404">
        <f t="shared" si="4"/>
        <v>23</v>
      </c>
      <c r="AL37" s="257"/>
    </row>
    <row r="38" ht="15.75" customHeight="1">
      <c r="A38" s="1504">
        <v>4.0</v>
      </c>
      <c r="B38" s="1148" t="s">
        <v>885</v>
      </c>
      <c r="C38" s="71"/>
      <c r="D38" s="863" t="s">
        <v>792</v>
      </c>
      <c r="E38" s="905">
        <v>9.0</v>
      </c>
      <c r="F38" s="905">
        <v>9.0</v>
      </c>
      <c r="G38" s="905">
        <v>9.0</v>
      </c>
      <c r="H38" s="905">
        <v>9.0</v>
      </c>
      <c r="I38" s="971">
        <v>9.0</v>
      </c>
      <c r="J38" s="971"/>
      <c r="K38" s="905"/>
      <c r="L38" s="905">
        <v>9.0</v>
      </c>
      <c r="M38" s="905">
        <v>9.0</v>
      </c>
      <c r="N38" s="905">
        <v>9.0</v>
      </c>
      <c r="O38" s="905">
        <v>9.0</v>
      </c>
      <c r="P38" s="971"/>
      <c r="Q38" s="971"/>
      <c r="R38" s="905">
        <v>9.0</v>
      </c>
      <c r="S38" s="905">
        <v>9.0</v>
      </c>
      <c r="T38" s="905">
        <v>9.0</v>
      </c>
      <c r="U38" s="905">
        <v>9.0</v>
      </c>
      <c r="V38" s="905">
        <v>9.0</v>
      </c>
      <c r="W38" s="971">
        <v>9.0</v>
      </c>
      <c r="X38" s="971"/>
      <c r="Y38" s="905"/>
      <c r="Z38" s="905">
        <v>9.0</v>
      </c>
      <c r="AA38" s="905">
        <v>9.0</v>
      </c>
      <c r="AB38" s="905">
        <v>9.0</v>
      </c>
      <c r="AC38" s="905">
        <v>9.0</v>
      </c>
      <c r="AD38" s="971"/>
      <c r="AE38" s="971"/>
      <c r="AF38" s="905">
        <v>9.0</v>
      </c>
      <c r="AG38" s="905">
        <v>9.0</v>
      </c>
      <c r="AH38" s="905">
        <v>9.0</v>
      </c>
      <c r="AI38" s="905">
        <v>9.0</v>
      </c>
      <c r="AJ38" s="905"/>
      <c r="AK38" s="404">
        <f t="shared" si="4"/>
        <v>23</v>
      </c>
      <c r="AL38" s="423"/>
    </row>
    <row r="39" ht="15.75" customHeight="1">
      <c r="A39" s="423"/>
      <c r="B39" s="423"/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  <c r="S39" s="423"/>
      <c r="T39" s="423"/>
      <c r="U39" s="423"/>
      <c r="V39" s="423"/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423"/>
      <c r="AL39" s="423"/>
    </row>
    <row r="40" ht="15.75" hidden="1" customHeight="1">
      <c r="A40" s="260"/>
      <c r="B40" s="423"/>
      <c r="C40" s="112"/>
      <c r="D40" s="1150" t="s">
        <v>925</v>
      </c>
      <c r="E40" s="1150" t="str">
        <f t="shared" ref="E40:AH40" si="5">if(E71=9,+1,+0)+if(E72=9,+1,+0)+if(E73=9,+1,+0)+if(E74=9,+1,+0)+if(E75=9,+1,+0)+if(E77=9,1,+0)+if(E78=9,+1,+0)+if(E79=9,+1,+0)+if(E85=9,+1,+0)+if(E86=9,+1,+0)+if(E89=9,+1,+0)+if(E90=9,+1,+0)+if(E81=9,+1,+0)+if(E82=9,+1,+0)+if(E83=9,+1,+0)+if(E96=9,+1,+0)+if(E97=9,+1,+0)+if(E98=9,+1,+0)+if(E99=9,+1,+0)+if(E100=9,+1,+0)+if(E101=9,+1,+0)+if(E102=9,+1,+0)+if(E103=9,+1,+0)+if(E93=9,+1,+0)+if(#REF!=9,+1,+0)+if(E104=9,+1,+0)+if(E106=9,+1,+0)+if(E107=9,+1,+0)+if(E108=9,+1,+0)+if(E109=9,+1,+0)+if(E110=9,+1,+0)+if(E111=9,+1,+0)</f>
        <v>#REF!</v>
      </c>
      <c r="F40" s="1150" t="str">
        <f t="shared" si="5"/>
        <v>#REF!</v>
      </c>
      <c r="G40" s="1150" t="str">
        <f t="shared" si="5"/>
        <v>#REF!</v>
      </c>
      <c r="H40" s="1150" t="str">
        <f t="shared" si="5"/>
        <v>#REF!</v>
      </c>
      <c r="I40" s="1150" t="str">
        <f t="shared" si="5"/>
        <v>#REF!</v>
      </c>
      <c r="J40" s="1150" t="str">
        <f t="shared" si="5"/>
        <v>#REF!</v>
      </c>
      <c r="K40" s="1150" t="str">
        <f t="shared" si="5"/>
        <v>#REF!</v>
      </c>
      <c r="L40" s="1150" t="str">
        <f t="shared" si="5"/>
        <v>#REF!</v>
      </c>
      <c r="M40" s="1150" t="str">
        <f t="shared" si="5"/>
        <v>#REF!</v>
      </c>
      <c r="N40" s="1150" t="str">
        <f t="shared" si="5"/>
        <v>#REF!</v>
      </c>
      <c r="O40" s="1150" t="str">
        <f t="shared" si="5"/>
        <v>#REF!</v>
      </c>
      <c r="P40" s="1150" t="str">
        <f t="shared" si="5"/>
        <v>#REF!</v>
      </c>
      <c r="Q40" s="1150" t="str">
        <f t="shared" si="5"/>
        <v>#REF!</v>
      </c>
      <c r="R40" s="1150" t="str">
        <f t="shared" si="5"/>
        <v>#REF!</v>
      </c>
      <c r="S40" s="1150" t="str">
        <f t="shared" si="5"/>
        <v>#REF!</v>
      </c>
      <c r="T40" s="1150" t="str">
        <f t="shared" si="5"/>
        <v>#REF!</v>
      </c>
      <c r="U40" s="1150" t="str">
        <f t="shared" si="5"/>
        <v>#REF!</v>
      </c>
      <c r="V40" s="1150" t="str">
        <f t="shared" si="5"/>
        <v>#REF!</v>
      </c>
      <c r="W40" s="1150" t="str">
        <f t="shared" si="5"/>
        <v>#REF!</v>
      </c>
      <c r="X40" s="1150" t="str">
        <f t="shared" si="5"/>
        <v>#REF!</v>
      </c>
      <c r="Y40" s="1150" t="str">
        <f t="shared" si="5"/>
        <v>#REF!</v>
      </c>
      <c r="Z40" s="1150" t="str">
        <f t="shared" si="5"/>
        <v>#REF!</v>
      </c>
      <c r="AA40" s="1150" t="str">
        <f t="shared" si="5"/>
        <v>#REF!</v>
      </c>
      <c r="AB40" s="1150" t="str">
        <f t="shared" si="5"/>
        <v>#REF!</v>
      </c>
      <c r="AC40" s="1150" t="str">
        <f t="shared" si="5"/>
        <v>#REF!</v>
      </c>
      <c r="AD40" s="1150" t="str">
        <f t="shared" si="5"/>
        <v>#REF!</v>
      </c>
      <c r="AE40" s="1150" t="str">
        <f t="shared" si="5"/>
        <v>#REF!</v>
      </c>
      <c r="AF40" s="1150" t="str">
        <f t="shared" si="5"/>
        <v>#REF!</v>
      </c>
      <c r="AG40" s="1150" t="str">
        <f t="shared" si="5"/>
        <v>#REF!</v>
      </c>
      <c r="AH40" s="1150" t="str">
        <f t="shared" si="5"/>
        <v>#REF!</v>
      </c>
      <c r="AI40" s="1150" t="str">
        <f>if(AI71=9,+1,+0)+if(AI72=9,+1,+0)+if(AI73=9,+1,+0)+if(AI74=9,+1,+0)+if(AI75=9,+1,+0)+if(#REF!=9,+1,+0)+if(AI77=9,1,+0)+if(AI78=9,+1,+0)+if(AI79=9,+1,+0)+if(AI85=9,+1,+0)+if(AI86=9,+1,+0)+if(AI89=9,+1,+0)+if(AI90=9,+1,+0)+if(AI81=9,+1,+0)+if(AI82=9,+1,+0)+if(AI83=9,+1,+0)+if(AI96=9,+1,+0)+if(AI97=9,+1,+0)+if(AI98=9,+1,+0)+if(AI99=9,+1,+0)+if(AI100=9,+1,+0)+if(AI101=9,+1,+0)+if(AI102=9,+1,+0)+if(AI103=9,+1,+0)+if(AI93=9,+1,+0)+if(#REF!=9,+1,+0)+if(AI104=9,+1,+0)+if(AI106=9,+1,+0)+if(AI107=9,+1,+0)+if(AI108=9,+1,+0)+if(AI109=9,+1,+0)+if(AI110=9,+1,+0)+if(AI111=9,+1,+0)</f>
        <v>#REF!</v>
      </c>
      <c r="AJ40" s="1150"/>
      <c r="AK40" s="1150"/>
      <c r="AL40" s="257"/>
    </row>
    <row r="41" ht="15.75" hidden="1" customHeight="1">
      <c r="A41" s="260"/>
      <c r="B41" s="423"/>
      <c r="C41" s="112"/>
      <c r="D41" s="1002" t="s">
        <v>926</v>
      </c>
      <c r="E41" s="1002" t="str">
        <f t="shared" ref="E41:AH41" si="6">if(E71=12,+1,+0)+if(E72=12,+1,+0)+if(E73=12,+1,+0)+if(E74=12,+1,+0)+if(E75=12,+1,+0)+if(E77=12,1,+0)+if(E78=12,+1,+0)+if(E79=12,+1,+0)+if(E85=12,+1,+0)+if(E86=12,+1,+0)+if(E89=12,+1,+0)+if(E90=12,+1,+0)+if(E81=12,+1,+0)+if(E82=12,+1,+0)+if(E83=12,+1,+0)+if(E96=12,+1,+0)+if(E97=12,+1,+0)+if(E98=12,+1,+0)+if(E99=12,+1,+0)+if(E100=12,+1,+0)+if(E101=12,+1,+0)+if(E102=12,+1,+0)+if(E103=12,+1,+0)+if(E93=12,+1,+0)+if(#REF!=12,+1,+0)+if(E104=12,+1,+0)+if(E106=12,+1,+0)+if(E107=12,+1,+0)+if(E108=12,+1,+0)+if(E109=12,+1,+0)+if(E110=12,+1,+0)+if(E111=12,+1,+0)</f>
        <v>#REF!</v>
      </c>
      <c r="F41" s="1002" t="str">
        <f t="shared" si="6"/>
        <v>#REF!</v>
      </c>
      <c r="G41" s="1002" t="str">
        <f t="shared" si="6"/>
        <v>#REF!</v>
      </c>
      <c r="H41" s="1002" t="str">
        <f t="shared" si="6"/>
        <v>#REF!</v>
      </c>
      <c r="I41" s="1002" t="str">
        <f t="shared" si="6"/>
        <v>#REF!</v>
      </c>
      <c r="J41" s="1002" t="str">
        <f t="shared" si="6"/>
        <v>#REF!</v>
      </c>
      <c r="K41" s="1002" t="str">
        <f t="shared" si="6"/>
        <v>#REF!</v>
      </c>
      <c r="L41" s="1002" t="str">
        <f t="shared" si="6"/>
        <v>#REF!</v>
      </c>
      <c r="M41" s="1002" t="str">
        <f t="shared" si="6"/>
        <v>#REF!</v>
      </c>
      <c r="N41" s="1002" t="str">
        <f t="shared" si="6"/>
        <v>#REF!</v>
      </c>
      <c r="O41" s="1002" t="str">
        <f t="shared" si="6"/>
        <v>#REF!</v>
      </c>
      <c r="P41" s="1002" t="str">
        <f t="shared" si="6"/>
        <v>#REF!</v>
      </c>
      <c r="Q41" s="1002" t="str">
        <f t="shared" si="6"/>
        <v>#REF!</v>
      </c>
      <c r="R41" s="1002" t="str">
        <f t="shared" si="6"/>
        <v>#REF!</v>
      </c>
      <c r="S41" s="1002" t="str">
        <f t="shared" si="6"/>
        <v>#REF!</v>
      </c>
      <c r="T41" s="1002" t="str">
        <f t="shared" si="6"/>
        <v>#REF!</v>
      </c>
      <c r="U41" s="1002" t="str">
        <f t="shared" si="6"/>
        <v>#REF!</v>
      </c>
      <c r="V41" s="1002" t="str">
        <f t="shared" si="6"/>
        <v>#REF!</v>
      </c>
      <c r="W41" s="1002" t="str">
        <f t="shared" si="6"/>
        <v>#REF!</v>
      </c>
      <c r="X41" s="1002" t="str">
        <f t="shared" si="6"/>
        <v>#REF!</v>
      </c>
      <c r="Y41" s="1002" t="str">
        <f t="shared" si="6"/>
        <v>#REF!</v>
      </c>
      <c r="Z41" s="1002" t="str">
        <f t="shared" si="6"/>
        <v>#REF!</v>
      </c>
      <c r="AA41" s="1002" t="str">
        <f t="shared" si="6"/>
        <v>#REF!</v>
      </c>
      <c r="AB41" s="1002" t="str">
        <f t="shared" si="6"/>
        <v>#REF!</v>
      </c>
      <c r="AC41" s="1002" t="str">
        <f t="shared" si="6"/>
        <v>#REF!</v>
      </c>
      <c r="AD41" s="1002" t="str">
        <f t="shared" si="6"/>
        <v>#REF!</v>
      </c>
      <c r="AE41" s="1002" t="str">
        <f t="shared" si="6"/>
        <v>#REF!</v>
      </c>
      <c r="AF41" s="1002" t="str">
        <f t="shared" si="6"/>
        <v>#REF!</v>
      </c>
      <c r="AG41" s="1002" t="str">
        <f t="shared" si="6"/>
        <v>#REF!</v>
      </c>
      <c r="AH41" s="1002" t="str">
        <f t="shared" si="6"/>
        <v>#REF!</v>
      </c>
      <c r="AI41" s="1002"/>
      <c r="AJ41" s="1002"/>
      <c r="AK41" s="1002"/>
      <c r="AL41" s="257"/>
    </row>
    <row r="42" ht="29.25" hidden="1" customHeight="1">
      <c r="A42" s="260"/>
      <c r="B42" s="423"/>
      <c r="C42" s="112"/>
      <c r="D42" s="1284" t="s">
        <v>847</v>
      </c>
      <c r="E42" s="1285" t="str">
        <f t="shared" ref="E42:AI42" si="7">E32+E40</f>
        <v>#REF!</v>
      </c>
      <c r="F42" s="1285" t="str">
        <f t="shared" si="7"/>
        <v>#REF!</v>
      </c>
      <c r="G42" s="1285" t="str">
        <f t="shared" si="7"/>
        <v>#REF!</v>
      </c>
      <c r="H42" s="1285" t="str">
        <f t="shared" si="7"/>
        <v>#REF!</v>
      </c>
      <c r="I42" s="1285" t="str">
        <f t="shared" si="7"/>
        <v>#REF!</v>
      </c>
      <c r="J42" s="1285" t="str">
        <f t="shared" si="7"/>
        <v>#REF!</v>
      </c>
      <c r="K42" s="1285" t="str">
        <f t="shared" si="7"/>
        <v>#REF!</v>
      </c>
      <c r="L42" s="1285" t="str">
        <f t="shared" si="7"/>
        <v>#REF!</v>
      </c>
      <c r="M42" s="1285" t="str">
        <f t="shared" si="7"/>
        <v>#REF!</v>
      </c>
      <c r="N42" s="1285" t="str">
        <f t="shared" si="7"/>
        <v>#REF!</v>
      </c>
      <c r="O42" s="1285" t="str">
        <f t="shared" si="7"/>
        <v>#REF!</v>
      </c>
      <c r="P42" s="1285" t="str">
        <f t="shared" si="7"/>
        <v>#REF!</v>
      </c>
      <c r="Q42" s="1285" t="str">
        <f t="shared" si="7"/>
        <v>#REF!</v>
      </c>
      <c r="R42" s="1285" t="str">
        <f t="shared" si="7"/>
        <v>#REF!</v>
      </c>
      <c r="S42" s="1285" t="str">
        <f t="shared" si="7"/>
        <v>#REF!</v>
      </c>
      <c r="T42" s="1285" t="str">
        <f t="shared" si="7"/>
        <v>#REF!</v>
      </c>
      <c r="U42" s="1285" t="str">
        <f t="shared" si="7"/>
        <v>#REF!</v>
      </c>
      <c r="V42" s="1285" t="str">
        <f t="shared" si="7"/>
        <v>#REF!</v>
      </c>
      <c r="W42" s="1285" t="str">
        <f t="shared" si="7"/>
        <v>#REF!</v>
      </c>
      <c r="X42" s="1285" t="str">
        <f t="shared" si="7"/>
        <v>#REF!</v>
      </c>
      <c r="Y42" s="1285" t="str">
        <f t="shared" si="7"/>
        <v>#REF!</v>
      </c>
      <c r="Z42" s="1285" t="str">
        <f t="shared" si="7"/>
        <v>#REF!</v>
      </c>
      <c r="AA42" s="1285" t="str">
        <f t="shared" si="7"/>
        <v>#REF!</v>
      </c>
      <c r="AB42" s="1285" t="str">
        <f t="shared" si="7"/>
        <v>#REF!</v>
      </c>
      <c r="AC42" s="1285" t="str">
        <f t="shared" si="7"/>
        <v>#REF!</v>
      </c>
      <c r="AD42" s="1285" t="str">
        <f t="shared" si="7"/>
        <v>#REF!</v>
      </c>
      <c r="AE42" s="1285" t="str">
        <f t="shared" si="7"/>
        <v>#REF!</v>
      </c>
      <c r="AF42" s="1285" t="str">
        <f t="shared" si="7"/>
        <v>#REF!</v>
      </c>
      <c r="AG42" s="1285" t="str">
        <f t="shared" si="7"/>
        <v>#REF!</v>
      </c>
      <c r="AH42" s="1285" t="str">
        <f t="shared" si="7"/>
        <v>#REF!</v>
      </c>
      <c r="AI42" s="1285" t="str">
        <f t="shared" si="7"/>
        <v>#REF!</v>
      </c>
      <c r="AJ42" s="1285"/>
      <c r="AK42" s="1285"/>
      <c r="AL42" s="257"/>
    </row>
    <row r="43" ht="15.75" customHeight="1">
      <c r="A43" s="260"/>
      <c r="B43" s="423"/>
      <c r="C43" s="112"/>
      <c r="D43" s="1286" t="s">
        <v>1038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1491" t="s">
        <v>1039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127"/>
      <c r="AL43" s="257"/>
    </row>
    <row r="44" ht="15.75" customHeight="1">
      <c r="A44" s="260"/>
      <c r="B44" s="423"/>
      <c r="C44" s="112"/>
      <c r="D44" s="222"/>
      <c r="U44" s="222"/>
      <c r="AK44" s="223"/>
      <c r="AL44" s="257"/>
    </row>
    <row r="45" ht="15.75" customHeight="1">
      <c r="A45" s="260"/>
      <c r="B45" s="423"/>
      <c r="C45" s="112"/>
      <c r="D45" s="222"/>
      <c r="U45" s="222"/>
      <c r="AK45" s="223"/>
      <c r="AL45" s="257"/>
    </row>
    <row r="46" ht="15.75" customHeight="1">
      <c r="A46" s="260"/>
      <c r="B46" s="423"/>
      <c r="C46" s="112"/>
      <c r="D46" s="222"/>
      <c r="U46" s="222"/>
      <c r="AK46" s="223"/>
      <c r="AL46" s="257"/>
    </row>
    <row r="47" ht="8.25" customHeight="1">
      <c r="A47" s="260"/>
      <c r="B47" s="423"/>
      <c r="C47" s="112"/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8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30"/>
      <c r="AL47" s="257"/>
    </row>
    <row r="48" ht="15.75" hidden="1" customHeight="1">
      <c r="A48" s="1187">
        <v>1.0</v>
      </c>
      <c r="B48" s="759" t="s">
        <v>676</v>
      </c>
      <c r="C48" s="31"/>
      <c r="D48" s="930"/>
      <c r="E48" s="905">
        <v>9.0</v>
      </c>
      <c r="F48" s="905">
        <v>9.0</v>
      </c>
      <c r="G48" s="905">
        <v>9.0</v>
      </c>
      <c r="H48" s="971"/>
      <c r="I48" s="971"/>
      <c r="J48" s="905">
        <v>9.0</v>
      </c>
      <c r="K48" s="905">
        <v>9.0</v>
      </c>
      <c r="L48" s="905">
        <v>9.0</v>
      </c>
      <c r="M48" s="905">
        <v>9.0</v>
      </c>
      <c r="N48" s="905">
        <v>9.0</v>
      </c>
      <c r="O48" s="971"/>
      <c r="P48" s="971"/>
      <c r="Q48" s="905">
        <v>9.0</v>
      </c>
      <c r="R48" s="905">
        <v>9.0</v>
      </c>
      <c r="S48" s="905">
        <v>9.0</v>
      </c>
      <c r="T48" s="905">
        <v>9.0</v>
      </c>
      <c r="U48" s="905">
        <v>9.0</v>
      </c>
      <c r="V48" s="971"/>
      <c r="W48" s="971"/>
      <c r="X48" s="905">
        <v>9.0</v>
      </c>
      <c r="Y48" s="905">
        <v>9.0</v>
      </c>
      <c r="Z48" s="905">
        <v>9.0</v>
      </c>
      <c r="AA48" s="905">
        <v>9.0</v>
      </c>
      <c r="AB48" s="905">
        <v>9.0</v>
      </c>
      <c r="AC48" s="971"/>
      <c r="AD48" s="971"/>
      <c r="AE48" s="905">
        <v>9.0</v>
      </c>
      <c r="AF48" s="905">
        <v>9.0</v>
      </c>
      <c r="AG48" s="905">
        <v>9.0</v>
      </c>
      <c r="AH48" s="905">
        <v>9.0</v>
      </c>
      <c r="AI48" s="905"/>
      <c r="AJ48" s="905"/>
      <c r="AK48" s="404">
        <f t="shared" ref="AK48:AK52" si="8">COUNT(E48:AI48)</f>
        <v>22</v>
      </c>
      <c r="AL48" s="257"/>
    </row>
    <row r="49" ht="15.75" hidden="1" customHeight="1">
      <c r="A49" s="1187">
        <v>2.0</v>
      </c>
      <c r="B49" s="759" t="s">
        <v>676</v>
      </c>
      <c r="C49" s="31"/>
      <c r="D49" s="915"/>
      <c r="E49" s="905">
        <v>9.0</v>
      </c>
      <c r="F49" s="905">
        <v>9.0</v>
      </c>
      <c r="G49" s="905">
        <v>9.0</v>
      </c>
      <c r="H49" s="971"/>
      <c r="I49" s="971"/>
      <c r="J49" s="905">
        <v>9.0</v>
      </c>
      <c r="K49" s="905">
        <v>9.0</v>
      </c>
      <c r="L49" s="905">
        <v>9.0</v>
      </c>
      <c r="M49" s="905">
        <v>9.0</v>
      </c>
      <c r="N49" s="905">
        <v>9.0</v>
      </c>
      <c r="O49" s="971"/>
      <c r="P49" s="971"/>
      <c r="Q49" s="905">
        <v>9.0</v>
      </c>
      <c r="R49" s="905">
        <v>9.0</v>
      </c>
      <c r="S49" s="905">
        <v>9.0</v>
      </c>
      <c r="T49" s="905">
        <v>9.0</v>
      </c>
      <c r="U49" s="905">
        <v>9.0</v>
      </c>
      <c r="V49" s="971"/>
      <c r="W49" s="971"/>
      <c r="X49" s="905">
        <v>9.0</v>
      </c>
      <c r="Y49" s="905">
        <v>9.0</v>
      </c>
      <c r="Z49" s="905">
        <v>9.0</v>
      </c>
      <c r="AA49" s="905">
        <v>9.0</v>
      </c>
      <c r="AB49" s="905">
        <v>9.0</v>
      </c>
      <c r="AC49" s="971"/>
      <c r="AD49" s="971"/>
      <c r="AE49" s="905">
        <v>9.0</v>
      </c>
      <c r="AF49" s="905">
        <v>9.0</v>
      </c>
      <c r="AG49" s="905">
        <v>9.0</v>
      </c>
      <c r="AH49" s="905">
        <v>9.0</v>
      </c>
      <c r="AI49" s="905"/>
      <c r="AJ49" s="905"/>
      <c r="AK49" s="404">
        <f t="shared" si="8"/>
        <v>22</v>
      </c>
      <c r="AL49" s="257"/>
    </row>
    <row r="50" ht="15.75" hidden="1" customHeight="1">
      <c r="A50" s="1187">
        <v>3.0</v>
      </c>
      <c r="B50" s="858" t="s">
        <v>954</v>
      </c>
      <c r="C50" s="31"/>
      <c r="D50" s="915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905"/>
      <c r="AK50" s="404">
        <f t="shared" si="8"/>
        <v>22</v>
      </c>
      <c r="AL50" s="257"/>
    </row>
    <row r="51" ht="15.75" hidden="1" customHeight="1">
      <c r="A51" s="1187">
        <v>4.0</v>
      </c>
      <c r="B51" s="858" t="s">
        <v>851</v>
      </c>
      <c r="C51" s="31"/>
      <c r="D51" s="821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905"/>
      <c r="AK51" s="404">
        <f t="shared" si="8"/>
        <v>22</v>
      </c>
      <c r="AL51" s="257"/>
    </row>
    <row r="52" ht="15.75" hidden="1" customHeight="1">
      <c r="A52" s="1185">
        <v>5.0</v>
      </c>
      <c r="B52" s="858" t="s">
        <v>955</v>
      </c>
      <c r="C52" s="31"/>
      <c r="D52" s="821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905"/>
      <c r="AK52" s="404">
        <f t="shared" si="8"/>
        <v>22</v>
      </c>
      <c r="AL52" s="257"/>
    </row>
    <row r="53" ht="15.75" hidden="1" customHeight="1">
      <c r="A53" s="1187"/>
      <c r="B53" s="858"/>
      <c r="C53" s="31"/>
      <c r="D53" s="821"/>
      <c r="E53" s="971"/>
      <c r="F53" s="905"/>
      <c r="G53" s="905"/>
      <c r="H53" s="905"/>
      <c r="I53" s="905"/>
      <c r="J53" s="905"/>
      <c r="K53" s="971"/>
      <c r="L53" s="971"/>
      <c r="M53" s="905"/>
      <c r="N53" s="905"/>
      <c r="O53" s="905"/>
      <c r="P53" s="905"/>
      <c r="Q53" s="905"/>
      <c r="R53" s="971"/>
      <c r="S53" s="971"/>
      <c r="T53" s="905"/>
      <c r="U53" s="905"/>
      <c r="V53" s="905"/>
      <c r="W53" s="905"/>
      <c r="X53" s="905"/>
      <c r="Y53" s="981"/>
      <c r="Z53" s="981"/>
      <c r="AA53" s="905"/>
      <c r="AB53" s="905"/>
      <c r="AC53" s="905"/>
      <c r="AD53" s="905"/>
      <c r="AE53" s="905"/>
      <c r="AF53" s="981"/>
      <c r="AG53" s="981"/>
      <c r="AH53" s="905"/>
      <c r="AI53" s="905"/>
      <c r="AJ53" s="905"/>
      <c r="AK53" s="404">
        <f>COUNT(D53:AI53)</f>
        <v>0</v>
      </c>
      <c r="AL53" s="257"/>
    </row>
    <row r="54" ht="15.75" customHeight="1">
      <c r="A54" s="79"/>
      <c r="B54" s="306"/>
      <c r="C54" s="79"/>
      <c r="D54" s="82"/>
      <c r="E54" s="82"/>
      <c r="F54" s="83"/>
      <c r="G54" s="84"/>
      <c r="H54" s="82"/>
      <c r="I54" s="82"/>
      <c r="J54" s="82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112"/>
      <c r="V54" s="112"/>
      <c r="W54" s="79"/>
      <c r="X54" s="79"/>
      <c r="Y54" s="79"/>
      <c r="Z54" s="79"/>
      <c r="AA54" s="112"/>
      <c r="AB54" s="112"/>
      <c r="AC54" s="112"/>
      <c r="AD54" s="79"/>
      <c r="AE54" s="79"/>
      <c r="AF54" s="79"/>
      <c r="AG54" s="79"/>
      <c r="AH54" s="79"/>
      <c r="AI54" s="79"/>
      <c r="AJ54" s="79"/>
      <c r="AK54" s="82"/>
      <c r="AL54" s="92"/>
    </row>
    <row r="55" ht="15.75" customHeight="1">
      <c r="A55" s="306"/>
      <c r="B55" s="306"/>
      <c r="C55" s="1237"/>
      <c r="D55" s="1190" t="s">
        <v>42</v>
      </c>
      <c r="E55" s="1010">
        <v>9.0</v>
      </c>
      <c r="F55" s="83"/>
      <c r="G55" s="422"/>
      <c r="H55" s="79" t="s">
        <v>44</v>
      </c>
      <c r="I55" s="82"/>
      <c r="J55" s="82"/>
      <c r="K55" s="82"/>
      <c r="L55" s="82"/>
      <c r="M55" s="737"/>
      <c r="N55" s="79" t="s">
        <v>51</v>
      </c>
      <c r="Q55" s="79"/>
      <c r="S55" s="1558"/>
      <c r="T55" s="1510" t="s">
        <v>1040</v>
      </c>
      <c r="U55" s="1154"/>
      <c r="V55" s="1154"/>
      <c r="AB55" s="112"/>
      <c r="AC55" s="112"/>
      <c r="AD55" s="79"/>
      <c r="AE55" s="79"/>
      <c r="AF55" s="79"/>
      <c r="AG55" s="79"/>
      <c r="AH55" s="79"/>
      <c r="AI55" s="79"/>
      <c r="AJ55" s="79"/>
      <c r="AK55" s="82"/>
      <c r="AL55" s="92"/>
    </row>
    <row r="56" ht="15.75" customHeight="1">
      <c r="A56" s="306"/>
      <c r="B56" s="306"/>
      <c r="C56" s="1237"/>
      <c r="D56" s="1190" t="s">
        <v>48</v>
      </c>
      <c r="E56" s="1192">
        <v>12.0</v>
      </c>
      <c r="F56" s="83"/>
      <c r="G56" s="354"/>
      <c r="H56" s="79" t="s">
        <v>45</v>
      </c>
      <c r="I56" s="82"/>
      <c r="J56" s="82"/>
      <c r="K56" s="82"/>
      <c r="L56" s="82"/>
      <c r="M56" s="1536"/>
      <c r="N56" s="486" t="s">
        <v>310</v>
      </c>
      <c r="R56" s="82"/>
      <c r="S56" s="984"/>
      <c r="U56" s="112"/>
      <c r="V56" s="1154"/>
      <c r="W56" s="1062"/>
      <c r="X56" s="1063"/>
      <c r="Y56" s="79"/>
      <c r="Z56" s="79"/>
      <c r="AA56" s="87"/>
      <c r="AB56" s="112"/>
      <c r="AC56" s="112"/>
      <c r="AD56" s="79"/>
      <c r="AE56" s="79"/>
      <c r="AF56" s="79"/>
      <c r="AG56" s="79"/>
      <c r="AH56" s="79"/>
      <c r="AI56" s="79"/>
      <c r="AJ56" s="79"/>
      <c r="AK56" s="82"/>
      <c r="AL56" s="92"/>
    </row>
    <row r="57" ht="15.75" customHeight="1">
      <c r="A57" s="306"/>
      <c r="B57" s="306"/>
      <c r="C57" s="1237"/>
      <c r="D57" s="1194" t="s">
        <v>795</v>
      </c>
      <c r="E57" s="1195" t="s">
        <v>193</v>
      </c>
      <c r="F57" s="83"/>
      <c r="G57" s="1508"/>
      <c r="H57" s="82" t="s">
        <v>46</v>
      </c>
      <c r="M57" s="1537"/>
      <c r="N57" s="1288" t="s">
        <v>1033</v>
      </c>
      <c r="O57" s="82"/>
      <c r="P57" s="82"/>
      <c r="Q57" s="82"/>
      <c r="R57" s="82"/>
      <c r="S57" s="1277"/>
      <c r="T57" s="1510" t="s">
        <v>1034</v>
      </c>
      <c r="U57" s="112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79"/>
      <c r="AK57" s="82"/>
      <c r="AL57" s="1242"/>
    </row>
    <row r="58" ht="16.5" customHeight="1">
      <c r="A58" s="103"/>
      <c r="B58" s="104"/>
      <c r="C58" s="103"/>
      <c r="F58" s="83"/>
      <c r="AL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1189">
        <v>9.0</v>
      </c>
      <c r="F59" s="905">
        <v>9.0</v>
      </c>
      <c r="G59" s="905">
        <v>9.0</v>
      </c>
      <c r="H59" s="905">
        <v>9.0</v>
      </c>
      <c r="I59" s="971"/>
      <c r="J59" s="971"/>
      <c r="K59" s="1189">
        <v>9.0</v>
      </c>
      <c r="L59" s="905">
        <v>9.0</v>
      </c>
      <c r="M59" s="905">
        <v>9.0</v>
      </c>
      <c r="N59" s="905">
        <v>9.0</v>
      </c>
      <c r="O59" s="905">
        <v>9.0</v>
      </c>
      <c r="P59" s="971"/>
      <c r="Q59" s="971"/>
      <c r="R59" s="1189">
        <v>9.0</v>
      </c>
      <c r="S59" s="905">
        <v>9.0</v>
      </c>
      <c r="T59" s="905">
        <v>9.0</v>
      </c>
      <c r="U59" s="905">
        <v>9.0</v>
      </c>
      <c r="V59" s="905">
        <v>9.0</v>
      </c>
      <c r="W59" s="971"/>
      <c r="X59" s="971"/>
      <c r="Y59" s="1189">
        <v>9.0</v>
      </c>
      <c r="Z59" s="905">
        <v>9.0</v>
      </c>
      <c r="AA59" s="905">
        <v>9.0</v>
      </c>
      <c r="AB59" s="905">
        <v>9.0</v>
      </c>
      <c r="AC59" s="905">
        <v>9.0</v>
      </c>
      <c r="AD59" s="971"/>
      <c r="AE59" s="971"/>
      <c r="AF59" s="905">
        <v>9.0</v>
      </c>
      <c r="AG59" s="905">
        <v>9.0</v>
      </c>
      <c r="AH59" s="905">
        <v>9.0</v>
      </c>
      <c r="AI59" s="905">
        <v>9.0</v>
      </c>
      <c r="AJ59" s="905"/>
      <c r="AK59" s="404">
        <f t="shared" ref="AK59:AK62" si="9">COUNT(E59:AI59)</f>
        <v>23</v>
      </c>
      <c r="AL59" s="257"/>
    </row>
    <row r="60" ht="16.5" customHeight="1">
      <c r="A60" s="807">
        <v>2.0</v>
      </c>
      <c r="B60" s="807" t="s">
        <v>852</v>
      </c>
      <c r="C60" s="807" t="s">
        <v>987</v>
      </c>
      <c r="D60" s="869">
        <v>8.9220211441E10</v>
      </c>
      <c r="E60" s="1189">
        <v>9.0</v>
      </c>
      <c r="F60" s="905">
        <v>9.0</v>
      </c>
      <c r="G60" s="905">
        <v>9.0</v>
      </c>
      <c r="H60" s="905">
        <v>9.0</v>
      </c>
      <c r="I60" s="971"/>
      <c r="J60" s="971"/>
      <c r="K60" s="1189">
        <v>9.0</v>
      </c>
      <c r="L60" s="905">
        <v>9.0</v>
      </c>
      <c r="M60" s="905">
        <v>9.0</v>
      </c>
      <c r="N60" s="905">
        <v>9.0</v>
      </c>
      <c r="O60" s="905">
        <v>9.0</v>
      </c>
      <c r="P60" s="971"/>
      <c r="Q60" s="971"/>
      <c r="R60" s="1189">
        <v>9.0</v>
      </c>
      <c r="S60" s="905">
        <v>9.0</v>
      </c>
      <c r="T60" s="905">
        <v>9.0</v>
      </c>
      <c r="U60" s="905">
        <v>9.0</v>
      </c>
      <c r="V60" s="905">
        <v>9.0</v>
      </c>
      <c r="W60" s="971"/>
      <c r="X60" s="971"/>
      <c r="Y60" s="1189">
        <v>9.0</v>
      </c>
      <c r="Z60" s="905">
        <v>9.0</v>
      </c>
      <c r="AA60" s="905">
        <v>9.0</v>
      </c>
      <c r="AB60" s="905">
        <v>9.0</v>
      </c>
      <c r="AC60" s="905">
        <v>9.0</v>
      </c>
      <c r="AD60" s="971"/>
      <c r="AE60" s="971"/>
      <c r="AF60" s="905">
        <v>9.0</v>
      </c>
      <c r="AG60" s="905">
        <v>9.0</v>
      </c>
      <c r="AH60" s="905">
        <v>9.0</v>
      </c>
      <c r="AI60" s="905">
        <v>9.0</v>
      </c>
      <c r="AJ60" s="905"/>
      <c r="AK60" s="404">
        <f t="shared" si="9"/>
        <v>23</v>
      </c>
      <c r="AL60" s="257"/>
    </row>
    <row r="61" ht="16.5" customHeight="1">
      <c r="A61" s="19">
        <v>3.0</v>
      </c>
      <c r="B61" s="819" t="s">
        <v>854</v>
      </c>
      <c r="C61" s="807" t="s">
        <v>855</v>
      </c>
      <c r="D61" s="1197">
        <v>8.9220200813E10</v>
      </c>
      <c r="E61" s="1189">
        <v>9.0</v>
      </c>
      <c r="F61" s="905">
        <v>9.0</v>
      </c>
      <c r="G61" s="905">
        <v>9.0</v>
      </c>
      <c r="H61" s="905">
        <v>9.0</v>
      </c>
      <c r="I61" s="971"/>
      <c r="J61" s="971"/>
      <c r="K61" s="1189">
        <v>9.0</v>
      </c>
      <c r="L61" s="905">
        <v>9.0</v>
      </c>
      <c r="M61" s="905">
        <v>9.0</v>
      </c>
      <c r="N61" s="905">
        <v>9.0</v>
      </c>
      <c r="O61" s="905">
        <v>9.0</v>
      </c>
      <c r="P61" s="971"/>
      <c r="Q61" s="971"/>
      <c r="R61" s="1189">
        <v>9.0</v>
      </c>
      <c r="S61" s="905">
        <v>9.0</v>
      </c>
      <c r="T61" s="905">
        <v>9.0</v>
      </c>
      <c r="U61" s="905">
        <v>9.0</v>
      </c>
      <c r="V61" s="905">
        <v>9.0</v>
      </c>
      <c r="W61" s="971"/>
      <c r="X61" s="971"/>
      <c r="Y61" s="1189">
        <v>9.0</v>
      </c>
      <c r="Z61" s="905">
        <v>9.0</v>
      </c>
      <c r="AA61" s="905">
        <v>9.0</v>
      </c>
      <c r="AB61" s="905">
        <v>9.0</v>
      </c>
      <c r="AC61" s="905">
        <v>9.0</v>
      </c>
      <c r="AD61" s="971"/>
      <c r="AE61" s="971"/>
      <c r="AF61" s="905">
        <v>9.0</v>
      </c>
      <c r="AG61" s="905">
        <v>9.0</v>
      </c>
      <c r="AH61" s="905">
        <v>9.0</v>
      </c>
      <c r="AI61" s="905">
        <v>9.0</v>
      </c>
      <c r="AJ61" s="905"/>
      <c r="AK61" s="404">
        <f t="shared" si="9"/>
        <v>23</v>
      </c>
      <c r="AL61" s="257"/>
    </row>
    <row r="62" ht="16.5" customHeight="1">
      <c r="A62" s="807">
        <v>4.0</v>
      </c>
      <c r="B62" s="19" t="s">
        <v>73</v>
      </c>
      <c r="C62" s="1202" t="s">
        <v>981</v>
      </c>
      <c r="D62" s="869">
        <v>8.9220318285E10</v>
      </c>
      <c r="E62" s="1189">
        <v>9.0</v>
      </c>
      <c r="F62" s="905">
        <v>9.0</v>
      </c>
      <c r="G62" s="905">
        <v>9.0</v>
      </c>
      <c r="H62" s="905">
        <v>9.0</v>
      </c>
      <c r="I62" s="971"/>
      <c r="J62" s="971"/>
      <c r="K62" s="1189">
        <v>9.0</v>
      </c>
      <c r="L62" s="905">
        <v>9.0</v>
      </c>
      <c r="M62" s="905">
        <v>9.0</v>
      </c>
      <c r="N62" s="905">
        <v>9.0</v>
      </c>
      <c r="O62" s="905">
        <v>9.0</v>
      </c>
      <c r="P62" s="971"/>
      <c r="Q62" s="971"/>
      <c r="R62" s="1189">
        <v>9.0</v>
      </c>
      <c r="S62" s="905">
        <v>9.0</v>
      </c>
      <c r="T62" s="905">
        <v>9.0</v>
      </c>
      <c r="U62" s="905">
        <v>9.0</v>
      </c>
      <c r="V62" s="905">
        <v>9.0</v>
      </c>
      <c r="W62" s="971"/>
      <c r="X62" s="971"/>
      <c r="Y62" s="1189">
        <v>9.0</v>
      </c>
      <c r="Z62" s="905">
        <v>9.0</v>
      </c>
      <c r="AA62" s="905">
        <v>9.0</v>
      </c>
      <c r="AB62" s="905">
        <v>9.0</v>
      </c>
      <c r="AC62" s="905">
        <v>9.0</v>
      </c>
      <c r="AD62" s="971"/>
      <c r="AE62" s="971"/>
      <c r="AF62" s="905">
        <v>9.0</v>
      </c>
      <c r="AG62" s="905">
        <v>9.0</v>
      </c>
      <c r="AH62" s="905">
        <v>9.0</v>
      </c>
      <c r="AI62" s="905">
        <v>9.0</v>
      </c>
      <c r="AJ62" s="905"/>
      <c r="AK62" s="404">
        <f t="shared" si="9"/>
        <v>23</v>
      </c>
      <c r="AL62" s="257"/>
    </row>
    <row r="63" ht="16.5" customHeight="1">
      <c r="A63" s="807">
        <v>5.0</v>
      </c>
      <c r="B63" s="19" t="s">
        <v>69</v>
      </c>
      <c r="C63" s="807" t="s">
        <v>332</v>
      </c>
      <c r="D63" s="869">
        <v>8.9220318242E10</v>
      </c>
      <c r="E63" s="1189">
        <v>9.0</v>
      </c>
      <c r="F63" s="905">
        <v>9.0</v>
      </c>
      <c r="G63" s="905">
        <v>9.0</v>
      </c>
      <c r="H63" s="905">
        <v>9.0</v>
      </c>
      <c r="I63" s="971"/>
      <c r="J63" s="971"/>
      <c r="K63" s="1189">
        <v>9.0</v>
      </c>
      <c r="L63" s="905">
        <v>9.0</v>
      </c>
      <c r="M63" s="905">
        <v>9.0</v>
      </c>
      <c r="N63" s="905">
        <v>9.0</v>
      </c>
      <c r="O63" s="905">
        <v>9.0</v>
      </c>
      <c r="P63" s="971"/>
      <c r="Q63" s="971"/>
      <c r="R63" s="1189">
        <v>9.0</v>
      </c>
      <c r="S63" s="905">
        <v>9.0</v>
      </c>
      <c r="T63" s="905">
        <v>9.0</v>
      </c>
      <c r="U63" s="905">
        <v>9.0</v>
      </c>
      <c r="V63" s="905">
        <v>9.0</v>
      </c>
      <c r="W63" s="971"/>
      <c r="X63" s="971"/>
      <c r="Y63" s="1189">
        <v>9.0</v>
      </c>
      <c r="Z63" s="905">
        <v>9.0</v>
      </c>
      <c r="AA63" s="905">
        <v>9.0</v>
      </c>
      <c r="AB63" s="905">
        <v>9.0</v>
      </c>
      <c r="AC63" s="905">
        <v>9.0</v>
      </c>
      <c r="AD63" s="971"/>
      <c r="AE63" s="971"/>
      <c r="AF63" s="905">
        <v>9.0</v>
      </c>
      <c r="AG63" s="905">
        <v>9.0</v>
      </c>
      <c r="AH63" s="905">
        <v>9.0</v>
      </c>
      <c r="AI63" s="905">
        <v>9.0</v>
      </c>
      <c r="AJ63" s="905"/>
      <c r="AK63" s="404">
        <f>COUNT(E63:AJ63)</f>
        <v>23</v>
      </c>
      <c r="AL63" s="257"/>
    </row>
    <row r="64" ht="16.5" customHeight="1">
      <c r="A64" s="807">
        <v>6.0</v>
      </c>
      <c r="B64" s="807" t="s">
        <v>958</v>
      </c>
      <c r="C64" s="19" t="s">
        <v>70</v>
      </c>
      <c r="D64" s="871">
        <v>8.9221277764E10</v>
      </c>
      <c r="E64" s="1189">
        <v>9.0</v>
      </c>
      <c r="F64" s="905">
        <v>9.0</v>
      </c>
      <c r="G64" s="905">
        <v>9.0</v>
      </c>
      <c r="H64" s="905">
        <v>9.0</v>
      </c>
      <c r="I64" s="971"/>
      <c r="J64" s="971"/>
      <c r="K64" s="1189">
        <v>9.0</v>
      </c>
      <c r="L64" s="905">
        <v>9.0</v>
      </c>
      <c r="M64" s="905">
        <v>9.0</v>
      </c>
      <c r="N64" s="905">
        <v>9.0</v>
      </c>
      <c r="O64" s="905">
        <v>9.0</v>
      </c>
      <c r="P64" s="971"/>
      <c r="Q64" s="971"/>
      <c r="R64" s="1189">
        <v>9.0</v>
      </c>
      <c r="S64" s="905">
        <v>9.0</v>
      </c>
      <c r="T64" s="905">
        <v>9.0</v>
      </c>
      <c r="U64" s="905">
        <v>9.0</v>
      </c>
      <c r="V64" s="905">
        <v>9.0</v>
      </c>
      <c r="W64" s="971"/>
      <c r="X64" s="971"/>
      <c r="Y64" s="1189">
        <v>9.0</v>
      </c>
      <c r="Z64" s="905">
        <v>9.0</v>
      </c>
      <c r="AA64" s="905">
        <v>9.0</v>
      </c>
      <c r="AB64" s="905">
        <v>9.0</v>
      </c>
      <c r="AC64" s="905">
        <v>9.0</v>
      </c>
      <c r="AD64" s="971"/>
      <c r="AE64" s="971"/>
      <c r="AF64" s="905">
        <v>9.0</v>
      </c>
      <c r="AG64" s="905">
        <v>9.0</v>
      </c>
      <c r="AH64" s="905">
        <v>9.0</v>
      </c>
      <c r="AI64" s="905">
        <v>9.0</v>
      </c>
      <c r="AJ64" s="905"/>
      <c r="AK64" s="404">
        <f>COUNT(E64:AI64)</f>
        <v>23</v>
      </c>
      <c r="AL64" s="257"/>
    </row>
    <row r="65" ht="16.5" customHeight="1">
      <c r="A65" s="807">
        <v>7.0</v>
      </c>
      <c r="B65" s="807" t="s">
        <v>997</v>
      </c>
      <c r="C65" s="19" t="s">
        <v>70</v>
      </c>
      <c r="D65" s="869">
        <v>8.9221946634E10</v>
      </c>
      <c r="E65" s="1189"/>
      <c r="F65" s="905"/>
      <c r="G65" s="905">
        <v>12.0</v>
      </c>
      <c r="H65" s="905">
        <v>12.0</v>
      </c>
      <c r="I65" s="971"/>
      <c r="J65" s="971"/>
      <c r="K65" s="1189">
        <v>12.0</v>
      </c>
      <c r="L65" s="905">
        <v>12.0</v>
      </c>
      <c r="M65" s="905"/>
      <c r="N65" s="905"/>
      <c r="O65" s="905">
        <v>12.0</v>
      </c>
      <c r="P65" s="971">
        <v>12.0</v>
      </c>
      <c r="Q65" s="971"/>
      <c r="R65" s="1189"/>
      <c r="S65" s="905">
        <v>12.0</v>
      </c>
      <c r="T65" s="905">
        <v>12.0</v>
      </c>
      <c r="U65" s="905"/>
      <c r="V65" s="905"/>
      <c r="W65" s="971">
        <v>12.0</v>
      </c>
      <c r="X65" s="971">
        <v>12.0</v>
      </c>
      <c r="Y65" s="1189"/>
      <c r="Z65" s="905"/>
      <c r="AA65" s="905">
        <v>12.0</v>
      </c>
      <c r="AB65" s="905">
        <v>12.0</v>
      </c>
      <c r="AC65" s="905"/>
      <c r="AD65" s="971"/>
      <c r="AE65" s="971">
        <v>12.0</v>
      </c>
      <c r="AF65" s="905">
        <v>12.0</v>
      </c>
      <c r="AG65" s="905"/>
      <c r="AH65" s="905"/>
      <c r="AI65" s="905">
        <v>12.0</v>
      </c>
      <c r="AJ65" s="905"/>
      <c r="AK65" s="404">
        <f>COUNT(E65:AJ65)</f>
        <v>15</v>
      </c>
      <c r="AL65" s="257"/>
    </row>
    <row r="66" ht="16.5" customHeight="1">
      <c r="A66" s="807">
        <v>8.0</v>
      </c>
      <c r="B66" s="1492" t="s">
        <v>998</v>
      </c>
      <c r="C66" s="19" t="s">
        <v>70</v>
      </c>
      <c r="D66" s="871">
        <v>8.9222018045E10</v>
      </c>
      <c r="E66" s="1189">
        <v>12.0</v>
      </c>
      <c r="F66" s="905">
        <v>12.0</v>
      </c>
      <c r="G66" s="905"/>
      <c r="H66" s="905"/>
      <c r="I66" s="971">
        <v>12.0</v>
      </c>
      <c r="J66" s="971">
        <v>12.0</v>
      </c>
      <c r="K66" s="1189"/>
      <c r="L66" s="905"/>
      <c r="M66" s="905">
        <v>12.0</v>
      </c>
      <c r="N66" s="905">
        <v>12.0</v>
      </c>
      <c r="O66" s="905"/>
      <c r="P66" s="971"/>
      <c r="Q66" s="971">
        <v>12.0</v>
      </c>
      <c r="R66" s="1189">
        <v>12.0</v>
      </c>
      <c r="S66" s="905"/>
      <c r="T66" s="905"/>
      <c r="U66" s="905">
        <v>12.0</v>
      </c>
      <c r="V66" s="905">
        <v>12.0</v>
      </c>
      <c r="W66" s="971"/>
      <c r="X66" s="971"/>
      <c r="Y66" s="1189">
        <v>12.0</v>
      </c>
      <c r="Z66" s="905">
        <v>12.0</v>
      </c>
      <c r="AA66" s="905"/>
      <c r="AB66" s="905"/>
      <c r="AC66" s="905">
        <v>12.0</v>
      </c>
      <c r="AD66" s="971">
        <v>12.0</v>
      </c>
      <c r="AE66" s="971"/>
      <c r="AF66" s="905"/>
      <c r="AG66" s="905">
        <v>12.0</v>
      </c>
      <c r="AH66" s="905">
        <v>12.0</v>
      </c>
      <c r="AI66" s="905"/>
      <c r="AJ66" s="905"/>
      <c r="AK66" s="404">
        <f t="shared" ref="AK66:AK69" si="10">COUNT(E66:AI66)</f>
        <v>16</v>
      </c>
      <c r="AL66" s="257"/>
    </row>
    <row r="67" ht="16.5" customHeight="1">
      <c r="A67" s="807">
        <v>9.0</v>
      </c>
      <c r="B67" s="807" t="s">
        <v>783</v>
      </c>
      <c r="C67" s="1202" t="s">
        <v>784</v>
      </c>
      <c r="D67" s="871">
        <v>8.9226140064E10</v>
      </c>
      <c r="E67" s="1189">
        <v>9.0</v>
      </c>
      <c r="F67" s="905">
        <v>9.0</v>
      </c>
      <c r="G67" s="905">
        <v>9.0</v>
      </c>
      <c r="H67" s="905">
        <v>9.0</v>
      </c>
      <c r="I67" s="971"/>
      <c r="J67" s="971"/>
      <c r="K67" s="1189">
        <v>9.0</v>
      </c>
      <c r="L67" s="905">
        <v>9.0</v>
      </c>
      <c r="M67" s="905">
        <v>9.0</v>
      </c>
      <c r="N67" s="905">
        <v>9.0</v>
      </c>
      <c r="O67" s="905">
        <v>9.0</v>
      </c>
      <c r="P67" s="971"/>
      <c r="Q67" s="971"/>
      <c r="R67" s="1189">
        <v>9.0</v>
      </c>
      <c r="S67" s="905">
        <v>9.0</v>
      </c>
      <c r="T67" s="905">
        <v>9.0</v>
      </c>
      <c r="U67" s="905">
        <v>9.0</v>
      </c>
      <c r="V67" s="905">
        <v>9.0</v>
      </c>
      <c r="W67" s="971"/>
      <c r="X67" s="971"/>
      <c r="Y67" s="1189">
        <v>9.0</v>
      </c>
      <c r="Z67" s="905">
        <v>9.0</v>
      </c>
      <c r="AA67" s="905">
        <v>9.0</v>
      </c>
      <c r="AB67" s="905">
        <v>9.0</v>
      </c>
      <c r="AC67" s="905">
        <v>9.0</v>
      </c>
      <c r="AD67" s="971"/>
      <c r="AE67" s="971"/>
      <c r="AF67" s="905">
        <v>9.0</v>
      </c>
      <c r="AG67" s="905">
        <v>9.0</v>
      </c>
      <c r="AH67" s="905">
        <v>9.0</v>
      </c>
      <c r="AI67" s="905">
        <v>9.0</v>
      </c>
      <c r="AJ67" s="905"/>
      <c r="AK67" s="404">
        <f t="shared" si="10"/>
        <v>23</v>
      </c>
      <c r="AL67" s="257"/>
    </row>
    <row r="68" ht="16.5" customHeight="1">
      <c r="A68" s="807">
        <v>10.0</v>
      </c>
      <c r="B68" s="807" t="s">
        <v>857</v>
      </c>
      <c r="C68" s="1202" t="s">
        <v>784</v>
      </c>
      <c r="D68" s="871">
        <v>8.9220220031E10</v>
      </c>
      <c r="E68" s="1189">
        <v>9.0</v>
      </c>
      <c r="F68" s="905">
        <v>9.0</v>
      </c>
      <c r="G68" s="905">
        <v>9.0</v>
      </c>
      <c r="H68" s="905">
        <v>9.0</v>
      </c>
      <c r="I68" s="971"/>
      <c r="J68" s="971"/>
      <c r="K68" s="1189">
        <v>9.0</v>
      </c>
      <c r="L68" s="905">
        <v>9.0</v>
      </c>
      <c r="M68" s="905">
        <v>9.0</v>
      </c>
      <c r="N68" s="905">
        <v>9.0</v>
      </c>
      <c r="O68" s="905">
        <v>9.0</v>
      </c>
      <c r="P68" s="971"/>
      <c r="Q68" s="971"/>
      <c r="R68" s="1189">
        <v>9.0</v>
      </c>
      <c r="S68" s="905">
        <v>9.0</v>
      </c>
      <c r="T68" s="905">
        <v>9.0</v>
      </c>
      <c r="U68" s="905">
        <v>9.0</v>
      </c>
      <c r="V68" s="905">
        <v>9.0</v>
      </c>
      <c r="W68" s="971"/>
      <c r="X68" s="971"/>
      <c r="Y68" s="1189">
        <v>9.0</v>
      </c>
      <c r="Z68" s="905">
        <v>9.0</v>
      </c>
      <c r="AA68" s="905">
        <v>9.0</v>
      </c>
      <c r="AB68" s="905">
        <v>9.0</v>
      </c>
      <c r="AC68" s="905">
        <v>9.0</v>
      </c>
      <c r="AD68" s="971"/>
      <c r="AE68" s="971"/>
      <c r="AF68" s="905">
        <v>9.0</v>
      </c>
      <c r="AG68" s="905">
        <v>9.0</v>
      </c>
      <c r="AH68" s="905">
        <v>9.0</v>
      </c>
      <c r="AI68" s="905">
        <v>9.0</v>
      </c>
      <c r="AJ68" s="905"/>
      <c r="AK68" s="404">
        <f t="shared" si="10"/>
        <v>23</v>
      </c>
      <c r="AL68" s="257"/>
    </row>
    <row r="69" ht="16.5" customHeight="1">
      <c r="A69" s="807">
        <v>11.0</v>
      </c>
      <c r="B69" s="807" t="s">
        <v>938</v>
      </c>
      <c r="C69" s="1202" t="s">
        <v>904</v>
      </c>
      <c r="D69" s="871">
        <v>8.9221945883E10</v>
      </c>
      <c r="E69" s="1189">
        <v>9.0</v>
      </c>
      <c r="F69" s="905">
        <v>9.0</v>
      </c>
      <c r="G69" s="905">
        <v>9.0</v>
      </c>
      <c r="H69" s="905">
        <v>9.0</v>
      </c>
      <c r="I69" s="971"/>
      <c r="J69" s="971"/>
      <c r="K69" s="1189">
        <v>9.0</v>
      </c>
      <c r="L69" s="905">
        <v>9.0</v>
      </c>
      <c r="M69" s="905">
        <v>9.0</v>
      </c>
      <c r="N69" s="905">
        <v>9.0</v>
      </c>
      <c r="O69" s="905">
        <v>9.0</v>
      </c>
      <c r="P69" s="971"/>
      <c r="Q69" s="971"/>
      <c r="R69" s="1189">
        <v>9.0</v>
      </c>
      <c r="S69" s="905">
        <v>9.0</v>
      </c>
      <c r="T69" s="905">
        <v>9.0</v>
      </c>
      <c r="U69" s="905">
        <v>9.0</v>
      </c>
      <c r="V69" s="905">
        <v>9.0</v>
      </c>
      <c r="W69" s="971"/>
      <c r="X69" s="971"/>
      <c r="Y69" s="1189">
        <v>9.0</v>
      </c>
      <c r="Z69" s="905">
        <v>9.0</v>
      </c>
      <c r="AA69" s="905">
        <v>9.0</v>
      </c>
      <c r="AB69" s="905">
        <v>9.0</v>
      </c>
      <c r="AC69" s="905">
        <v>9.0</v>
      </c>
      <c r="AD69" s="971"/>
      <c r="AE69" s="971"/>
      <c r="AF69" s="905">
        <v>9.0</v>
      </c>
      <c r="AG69" s="905">
        <v>9.0</v>
      </c>
      <c r="AH69" s="905">
        <v>9.0</v>
      </c>
      <c r="AI69" s="905">
        <v>9.0</v>
      </c>
      <c r="AJ69" s="905"/>
      <c r="AK69" s="404">
        <f t="shared" si="10"/>
        <v>23</v>
      </c>
      <c r="AL69" s="92"/>
    </row>
    <row r="70" ht="16.5" customHeight="1">
      <c r="A70" s="79"/>
      <c r="B70" s="82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260"/>
      <c r="AK70" s="82"/>
      <c r="AL70" s="92"/>
    </row>
    <row r="71" ht="16.5" customHeight="1">
      <c r="A71" s="19">
        <v>1.0</v>
      </c>
      <c r="B71" s="819" t="s">
        <v>680</v>
      </c>
      <c r="C71" s="113" t="s">
        <v>56</v>
      </c>
      <c r="D71" s="866" t="s">
        <v>792</v>
      </c>
      <c r="E71" s="1409">
        <v>9.0</v>
      </c>
      <c r="F71" s="1410">
        <v>9.0</v>
      </c>
      <c r="G71" s="1410">
        <v>9.0</v>
      </c>
      <c r="H71" s="1410">
        <v>9.0</v>
      </c>
      <c r="I71" s="1471"/>
      <c r="J71" s="1471"/>
      <c r="K71" s="1410">
        <v>9.0</v>
      </c>
      <c r="L71" s="1410">
        <v>9.0</v>
      </c>
      <c r="M71" s="1410">
        <v>9.0</v>
      </c>
      <c r="N71" s="1410">
        <v>9.0</v>
      </c>
      <c r="O71" s="1410">
        <v>9.0</v>
      </c>
      <c r="P71" s="1411">
        <v>9.0</v>
      </c>
      <c r="Q71" s="1471"/>
      <c r="R71" s="1472"/>
      <c r="S71" s="1410">
        <v>9.0</v>
      </c>
      <c r="T71" s="1410">
        <v>9.0</v>
      </c>
      <c r="U71" s="1410">
        <v>9.0</v>
      </c>
      <c r="V71" s="1410">
        <v>9.0</v>
      </c>
      <c r="W71" s="1471"/>
      <c r="X71" s="1471"/>
      <c r="Y71" s="1410">
        <v>9.0</v>
      </c>
      <c r="Z71" s="1410">
        <v>9.0</v>
      </c>
      <c r="AA71" s="1410">
        <v>9.0</v>
      </c>
      <c r="AB71" s="1410">
        <v>9.0</v>
      </c>
      <c r="AC71" s="1472"/>
      <c r="AD71" s="1471"/>
      <c r="AE71" s="1411">
        <v>9.0</v>
      </c>
      <c r="AF71" s="1410">
        <v>9.0</v>
      </c>
      <c r="AG71" s="1410">
        <v>9.0</v>
      </c>
      <c r="AH71" s="1410">
        <v>9.0</v>
      </c>
      <c r="AI71" s="1410">
        <v>9.0</v>
      </c>
      <c r="AJ71" s="905"/>
      <c r="AK71" s="404">
        <f>COUNT(E71:AJ71)</f>
        <v>23</v>
      </c>
      <c r="AL71" s="257"/>
    </row>
    <row r="72" ht="16.5" customHeight="1">
      <c r="A72" s="807">
        <v>2.0</v>
      </c>
      <c r="B72" s="819" t="s">
        <v>339</v>
      </c>
      <c r="C72" s="32"/>
      <c r="D72" s="863" t="s">
        <v>792</v>
      </c>
      <c r="E72" s="1413">
        <v>9.0</v>
      </c>
      <c r="F72" s="1414">
        <v>9.0</v>
      </c>
      <c r="G72" s="1414">
        <v>9.0</v>
      </c>
      <c r="H72" s="1414">
        <v>9.0</v>
      </c>
      <c r="I72" s="1474"/>
      <c r="J72" s="1474"/>
      <c r="K72" s="1414">
        <v>9.0</v>
      </c>
      <c r="L72" s="1414">
        <v>9.0</v>
      </c>
      <c r="M72" s="1414">
        <v>9.0</v>
      </c>
      <c r="N72" s="1414">
        <v>9.0</v>
      </c>
      <c r="O72" s="1414">
        <v>9.0</v>
      </c>
      <c r="P72" s="1474"/>
      <c r="Q72" s="1474"/>
      <c r="R72" s="1414">
        <v>9.0</v>
      </c>
      <c r="S72" s="1414">
        <v>9.0</v>
      </c>
      <c r="T72" s="1414">
        <v>9.0</v>
      </c>
      <c r="U72" s="1414">
        <v>9.0</v>
      </c>
      <c r="V72" s="1414">
        <v>9.0</v>
      </c>
      <c r="W72" s="1474"/>
      <c r="X72" s="1474"/>
      <c r="Y72" s="1414">
        <v>9.0</v>
      </c>
      <c r="Z72" s="1414">
        <v>9.0</v>
      </c>
      <c r="AA72" s="1414">
        <v>9.0</v>
      </c>
      <c r="AB72" s="1414">
        <v>9.0</v>
      </c>
      <c r="AC72" s="1414">
        <v>9.0</v>
      </c>
      <c r="AD72" s="1474"/>
      <c r="AE72" s="1474"/>
      <c r="AF72" s="1414">
        <v>9.0</v>
      </c>
      <c r="AG72" s="1414">
        <v>9.0</v>
      </c>
      <c r="AH72" s="1414">
        <v>9.0</v>
      </c>
      <c r="AI72" s="1414">
        <v>9.0</v>
      </c>
      <c r="AJ72" s="905"/>
      <c r="AK72" s="404">
        <f t="shared" ref="AK72:AK75" si="11">COUNT(E72:AI72)</f>
        <v>23</v>
      </c>
      <c r="AL72" s="257"/>
    </row>
    <row r="73" ht="16.5" customHeight="1">
      <c r="A73" s="807">
        <v>3.0</v>
      </c>
      <c r="B73" s="819" t="s">
        <v>905</v>
      </c>
      <c r="C73" s="32"/>
      <c r="D73" s="866" t="s">
        <v>792</v>
      </c>
      <c r="E73" s="1413">
        <v>9.0</v>
      </c>
      <c r="F73" s="1414">
        <v>9.0</v>
      </c>
      <c r="G73" s="1414">
        <v>9.0</v>
      </c>
      <c r="H73" s="1414">
        <v>9.0</v>
      </c>
      <c r="I73" s="1474"/>
      <c r="J73" s="1474"/>
      <c r="K73" s="1414">
        <v>9.0</v>
      </c>
      <c r="L73" s="1414">
        <v>9.0</v>
      </c>
      <c r="M73" s="1414">
        <v>9.0</v>
      </c>
      <c r="N73" s="1414">
        <v>9.0</v>
      </c>
      <c r="O73" s="1476"/>
      <c r="P73" s="1474"/>
      <c r="Q73" s="1415">
        <v>9.0</v>
      </c>
      <c r="R73" s="1414">
        <v>9.0</v>
      </c>
      <c r="S73" s="1414">
        <v>9.0</v>
      </c>
      <c r="T73" s="1414">
        <v>9.0</v>
      </c>
      <c r="U73" s="1414">
        <v>9.0</v>
      </c>
      <c r="V73" s="1414">
        <v>9.0</v>
      </c>
      <c r="W73" s="1474"/>
      <c r="X73" s="1474"/>
      <c r="Y73" s="1414">
        <v>9.0</v>
      </c>
      <c r="Z73" s="1414">
        <v>9.0</v>
      </c>
      <c r="AA73" s="1414">
        <v>9.0</v>
      </c>
      <c r="AB73" s="1414">
        <v>9.0</v>
      </c>
      <c r="AC73" s="1414">
        <v>9.0</v>
      </c>
      <c r="AD73" s="1415">
        <v>9.0</v>
      </c>
      <c r="AE73" s="1474"/>
      <c r="AF73" s="1476"/>
      <c r="AG73" s="1414">
        <v>9.0</v>
      </c>
      <c r="AH73" s="1414">
        <v>9.0</v>
      </c>
      <c r="AI73" s="1414">
        <v>9.0</v>
      </c>
      <c r="AJ73" s="905"/>
      <c r="AK73" s="404">
        <f t="shared" si="11"/>
        <v>23</v>
      </c>
      <c r="AL73" s="257"/>
    </row>
    <row r="74" ht="16.5" customHeight="1">
      <c r="A74" s="19">
        <v>4.0</v>
      </c>
      <c r="B74" s="819" t="s">
        <v>59</v>
      </c>
      <c r="C74" s="32"/>
      <c r="D74" s="863" t="s">
        <v>792</v>
      </c>
      <c r="E74" s="1413">
        <v>9.0</v>
      </c>
      <c r="F74" s="1414">
        <v>9.0</v>
      </c>
      <c r="G74" s="1414">
        <v>9.0</v>
      </c>
      <c r="H74" s="1476"/>
      <c r="I74" s="1415">
        <v>9.0</v>
      </c>
      <c r="J74" s="1415">
        <v>9.0</v>
      </c>
      <c r="K74" s="1414">
        <v>9.0</v>
      </c>
      <c r="L74" s="1414">
        <v>9.0</v>
      </c>
      <c r="M74" s="1414">
        <v>9.0</v>
      </c>
      <c r="N74" s="1414">
        <v>9.0</v>
      </c>
      <c r="O74" s="1414">
        <v>9.0</v>
      </c>
      <c r="P74" s="1474"/>
      <c r="Q74" s="1474"/>
      <c r="R74" s="1414">
        <v>9.0</v>
      </c>
      <c r="S74" s="1414">
        <v>9.0</v>
      </c>
      <c r="T74" s="1414">
        <v>9.0</v>
      </c>
      <c r="U74" s="1414">
        <v>9.0</v>
      </c>
      <c r="V74" s="1414">
        <v>9.0</v>
      </c>
      <c r="W74" s="1474"/>
      <c r="X74" s="1474"/>
      <c r="Y74" s="1476"/>
      <c r="Z74" s="1414">
        <v>9.0</v>
      </c>
      <c r="AA74" s="1414">
        <v>9.0</v>
      </c>
      <c r="AB74" s="1414">
        <v>9.0</v>
      </c>
      <c r="AC74" s="1414">
        <v>9.0</v>
      </c>
      <c r="AD74" s="1474"/>
      <c r="AE74" s="1474"/>
      <c r="AF74" s="1414">
        <v>9.0</v>
      </c>
      <c r="AG74" s="1414">
        <v>9.0</v>
      </c>
      <c r="AH74" s="1414">
        <v>9.0</v>
      </c>
      <c r="AI74" s="1414">
        <v>9.0</v>
      </c>
      <c r="AJ74" s="905"/>
      <c r="AK74" s="404">
        <f t="shared" si="11"/>
        <v>23</v>
      </c>
      <c r="AL74" s="257"/>
    </row>
    <row r="75" ht="16.5" customHeight="1">
      <c r="A75" s="807">
        <v>5.0</v>
      </c>
      <c r="B75" s="819" t="s">
        <v>906</v>
      </c>
      <c r="C75" s="71"/>
      <c r="D75" s="866" t="s">
        <v>792</v>
      </c>
      <c r="E75" s="1559"/>
      <c r="F75" s="1560"/>
      <c r="G75" s="1560"/>
      <c r="H75" s="1559"/>
      <c r="I75" s="1474"/>
      <c r="J75" s="1474"/>
      <c r="K75" s="1414">
        <v>9.0</v>
      </c>
      <c r="L75" s="1414">
        <v>9.0</v>
      </c>
      <c r="M75" s="1414">
        <v>9.0</v>
      </c>
      <c r="N75" s="1414">
        <v>9.0</v>
      </c>
      <c r="O75" s="1414">
        <v>9.0</v>
      </c>
      <c r="P75" s="1474"/>
      <c r="Q75" s="1474"/>
      <c r="R75" s="1414">
        <v>9.0</v>
      </c>
      <c r="S75" s="1414">
        <v>9.0</v>
      </c>
      <c r="T75" s="1414">
        <v>9.0</v>
      </c>
      <c r="U75" s="1414">
        <v>9.0</v>
      </c>
      <c r="V75" s="1476"/>
      <c r="W75" s="1415">
        <v>9.0</v>
      </c>
      <c r="X75" s="1415">
        <v>9.0</v>
      </c>
      <c r="Y75" s="1414">
        <v>9.0</v>
      </c>
      <c r="Z75" s="1414">
        <v>9.0</v>
      </c>
      <c r="AA75" s="1414">
        <v>9.0</v>
      </c>
      <c r="AB75" s="1414">
        <v>9.0</v>
      </c>
      <c r="AC75" s="1414">
        <v>9.0</v>
      </c>
      <c r="AD75" s="1474"/>
      <c r="AE75" s="1474"/>
      <c r="AF75" s="1414">
        <v>9.0</v>
      </c>
      <c r="AG75" s="1414">
        <v>9.0</v>
      </c>
      <c r="AH75" s="1414">
        <v>9.0</v>
      </c>
      <c r="AI75" s="1414">
        <v>9.0</v>
      </c>
      <c r="AJ75" s="905"/>
      <c r="AK75" s="404">
        <f t="shared" si="11"/>
        <v>20</v>
      </c>
      <c r="AL75" s="257"/>
    </row>
    <row r="76" ht="16.5" customHeight="1">
      <c r="A76" s="79"/>
      <c r="B76" s="423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015"/>
      <c r="AI76" s="1015"/>
      <c r="AJ76" s="1015"/>
      <c r="AK76" s="82"/>
      <c r="AL76" s="92"/>
    </row>
    <row r="77" ht="16.5" customHeight="1">
      <c r="A77" s="807">
        <v>6.0</v>
      </c>
      <c r="B77" s="300" t="s">
        <v>60</v>
      </c>
      <c r="C77" s="113" t="s">
        <v>61</v>
      </c>
      <c r="D77" s="863" t="s">
        <v>792</v>
      </c>
      <c r="E77" s="1561">
        <v>9.0</v>
      </c>
      <c r="F77" s="1562">
        <v>9.0</v>
      </c>
      <c r="G77" s="1563">
        <v>9.0</v>
      </c>
      <c r="H77" s="1562">
        <v>9.0</v>
      </c>
      <c r="I77" s="1564"/>
      <c r="J77" s="1564"/>
      <c r="K77" s="1562">
        <v>9.0</v>
      </c>
      <c r="L77" s="1562">
        <v>9.0</v>
      </c>
      <c r="M77" s="1563">
        <v>9.0</v>
      </c>
      <c r="N77" s="1562">
        <v>9.0</v>
      </c>
      <c r="O77" s="1565">
        <v>9.0</v>
      </c>
      <c r="P77" s="1564"/>
      <c r="Q77" s="1564"/>
      <c r="R77" s="1563">
        <v>9.0</v>
      </c>
      <c r="S77" s="1562">
        <v>9.0</v>
      </c>
      <c r="T77" s="1565">
        <v>9.0</v>
      </c>
      <c r="U77" s="1417"/>
      <c r="V77" s="1566"/>
      <c r="W77" s="1567">
        <v>9.0</v>
      </c>
      <c r="X77" s="1567">
        <v>9.0</v>
      </c>
      <c r="Y77" s="1562">
        <v>9.0</v>
      </c>
      <c r="Z77" s="1563">
        <v>9.0</v>
      </c>
      <c r="AA77" s="1562">
        <v>9.0</v>
      </c>
      <c r="AB77" s="1562">
        <v>9.0</v>
      </c>
      <c r="AC77" s="1563">
        <v>9.0</v>
      </c>
      <c r="AD77" s="1564"/>
      <c r="AE77" s="1564"/>
      <c r="AF77" s="1562">
        <v>9.0</v>
      </c>
      <c r="AG77" s="1562">
        <v>9.0</v>
      </c>
      <c r="AH77" s="1563">
        <v>9.0</v>
      </c>
      <c r="AI77" s="1562">
        <v>9.0</v>
      </c>
      <c r="AJ77" s="905"/>
      <c r="AK77" s="404">
        <f>COUNT(E77:AI77)</f>
        <v>23</v>
      </c>
      <c r="AL77" s="257"/>
    </row>
    <row r="78" ht="16.5" customHeight="1">
      <c r="A78" s="807">
        <v>7.0</v>
      </c>
      <c r="B78" s="829" t="s">
        <v>36</v>
      </c>
      <c r="C78" s="32"/>
      <c r="D78" s="863" t="s">
        <v>792</v>
      </c>
      <c r="E78" s="1568"/>
      <c r="F78" s="1569"/>
      <c r="G78" s="1569"/>
      <c r="H78" s="1569"/>
      <c r="I78" s="1569"/>
      <c r="J78" s="1569"/>
      <c r="K78" s="1570"/>
      <c r="L78" s="1417">
        <v>9.0</v>
      </c>
      <c r="M78" s="1417">
        <v>9.0</v>
      </c>
      <c r="N78" s="1565">
        <v>9.0</v>
      </c>
      <c r="O78" s="1417">
        <v>9.0</v>
      </c>
      <c r="P78" s="942">
        <v>9.0</v>
      </c>
      <c r="Q78" s="942">
        <v>9.0</v>
      </c>
      <c r="R78" s="1571"/>
      <c r="S78" s="1571"/>
      <c r="T78" s="1417">
        <v>9.0</v>
      </c>
      <c r="U78" s="1417">
        <v>9.0</v>
      </c>
      <c r="V78" s="1565">
        <v>9.0</v>
      </c>
      <c r="W78" s="1572"/>
      <c r="X78" s="1572"/>
      <c r="Y78" s="1417">
        <v>9.0</v>
      </c>
      <c r="Z78" s="1417">
        <v>9.0</v>
      </c>
      <c r="AA78" s="1565">
        <v>9.0</v>
      </c>
      <c r="AB78" s="1417">
        <v>9.0</v>
      </c>
      <c r="AC78" s="1417">
        <v>9.0</v>
      </c>
      <c r="AD78" s="1572"/>
      <c r="AE78" s="1572"/>
      <c r="AF78" s="1565">
        <v>9.0</v>
      </c>
      <c r="AG78" s="1417">
        <v>9.0</v>
      </c>
      <c r="AH78" s="1417">
        <v>9.0</v>
      </c>
      <c r="AI78" s="1565">
        <v>9.0</v>
      </c>
      <c r="AJ78" s="905"/>
      <c r="AK78" s="404">
        <f>COUNT(E78:AJ78)</f>
        <v>18</v>
      </c>
      <c r="AL78" s="257"/>
    </row>
    <row r="79" ht="16.5" customHeight="1">
      <c r="A79" s="807">
        <v>8.0</v>
      </c>
      <c r="B79" s="829" t="s">
        <v>879</v>
      </c>
      <c r="C79" s="71"/>
      <c r="D79" s="863" t="s">
        <v>792</v>
      </c>
      <c r="E79" s="1416">
        <v>9.0</v>
      </c>
      <c r="F79" s="1565">
        <v>9.0</v>
      </c>
      <c r="G79" s="1417">
        <v>9.0</v>
      </c>
      <c r="H79" s="1571"/>
      <c r="I79" s="942">
        <v>9.0</v>
      </c>
      <c r="J79" s="942">
        <v>9.0</v>
      </c>
      <c r="K79" s="1417">
        <v>9.0</v>
      </c>
      <c r="L79" s="1565">
        <v>9.0</v>
      </c>
      <c r="M79" s="1417">
        <v>9.0</v>
      </c>
      <c r="N79" s="1417">
        <v>9.0</v>
      </c>
      <c r="O79" s="1417"/>
      <c r="P79" s="1572"/>
      <c r="Q79" s="1572"/>
      <c r="R79" s="1417">
        <v>9.0</v>
      </c>
      <c r="S79" s="1565">
        <v>9.0</v>
      </c>
      <c r="T79" s="1417">
        <v>9.0</v>
      </c>
      <c r="U79" s="1563">
        <v>9.0</v>
      </c>
      <c r="V79" s="1417">
        <v>9.0</v>
      </c>
      <c r="W79" s="1572"/>
      <c r="X79" s="1572"/>
      <c r="Y79" s="1565">
        <v>9.0</v>
      </c>
      <c r="Z79" s="1417">
        <v>9.0</v>
      </c>
      <c r="AA79" s="1417">
        <v>9.0</v>
      </c>
      <c r="AB79" s="1565">
        <v>9.0</v>
      </c>
      <c r="AC79" s="1571"/>
      <c r="AD79" s="942">
        <v>9.0</v>
      </c>
      <c r="AE79" s="942">
        <v>9.0</v>
      </c>
      <c r="AF79" s="1571"/>
      <c r="AG79" s="1565">
        <v>9.0</v>
      </c>
      <c r="AH79" s="1417">
        <v>9.0</v>
      </c>
      <c r="AI79" s="1417">
        <v>9.0</v>
      </c>
      <c r="AJ79" s="905"/>
      <c r="AK79" s="404">
        <f>COUNT(E79:AI79)</f>
        <v>23</v>
      </c>
      <c r="AL79" s="257"/>
    </row>
    <row r="80" ht="16.5" customHeight="1">
      <c r="A80" s="79"/>
      <c r="B80" s="423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121"/>
      <c r="AL80" s="259"/>
    </row>
    <row r="81" ht="16.5" customHeight="1">
      <c r="A81" s="1010">
        <v>9.0</v>
      </c>
      <c r="B81" s="46" t="s">
        <v>102</v>
      </c>
      <c r="C81" s="1257" t="s">
        <v>804</v>
      </c>
      <c r="D81" s="863" t="s">
        <v>792</v>
      </c>
      <c r="E81" s="1573">
        <v>9.0</v>
      </c>
      <c r="F81" s="1538">
        <v>9.0</v>
      </c>
      <c r="G81" s="1538">
        <v>9.0</v>
      </c>
      <c r="H81" s="1540"/>
      <c r="I81" s="1159"/>
      <c r="J81" s="1159">
        <v>9.0</v>
      </c>
      <c r="K81" s="1538">
        <v>9.0</v>
      </c>
      <c r="L81" s="1540">
        <v>9.0</v>
      </c>
      <c r="M81" s="1540">
        <v>9.0</v>
      </c>
      <c r="N81" s="1538">
        <v>9.0</v>
      </c>
      <c r="O81" s="1540"/>
      <c r="P81" s="1159"/>
      <c r="Q81" s="1159">
        <v>9.0</v>
      </c>
      <c r="R81" s="1538">
        <v>9.0</v>
      </c>
      <c r="S81" s="1573">
        <v>9.0</v>
      </c>
      <c r="T81" s="1538">
        <v>9.0</v>
      </c>
      <c r="U81" s="1538">
        <v>9.0</v>
      </c>
      <c r="V81" s="1540"/>
      <c r="W81" s="1159"/>
      <c r="X81" s="1159">
        <v>9.0</v>
      </c>
      <c r="Y81" s="1538">
        <v>9.0</v>
      </c>
      <c r="Z81" s="1540">
        <v>9.0</v>
      </c>
      <c r="AA81" s="1540">
        <v>9.0</v>
      </c>
      <c r="AB81" s="1538">
        <v>9.0</v>
      </c>
      <c r="AC81" s="1540"/>
      <c r="AD81" s="1159"/>
      <c r="AE81" s="1159">
        <v>9.0</v>
      </c>
      <c r="AF81" s="1538">
        <v>9.0</v>
      </c>
      <c r="AG81" s="1573">
        <v>9.0</v>
      </c>
      <c r="AH81" s="1538">
        <v>9.0</v>
      </c>
      <c r="AI81" s="1538">
        <v>9.0</v>
      </c>
      <c r="AJ81" s="905"/>
      <c r="AK81" s="404">
        <f t="shared" ref="AK81:AK83" si="12">COUNT(E81:AI81)</f>
        <v>23</v>
      </c>
      <c r="AL81" s="259"/>
    </row>
    <row r="82" ht="16.5" customHeight="1">
      <c r="A82" s="1010">
        <v>10.0</v>
      </c>
      <c r="B82" s="1364" t="s">
        <v>105</v>
      </c>
      <c r="C82" s="32"/>
      <c r="D82" s="863" t="s">
        <v>792</v>
      </c>
      <c r="E82" s="1538">
        <v>9.0</v>
      </c>
      <c r="F82" s="1540">
        <v>9.0</v>
      </c>
      <c r="G82" s="1540">
        <v>9.0</v>
      </c>
      <c r="H82" s="1538">
        <v>9.0</v>
      </c>
      <c r="I82" s="1203">
        <v>9.0</v>
      </c>
      <c r="J82" s="1159"/>
      <c r="K82" s="1540"/>
      <c r="L82" s="1538">
        <v>9.0</v>
      </c>
      <c r="M82" s="1538">
        <v>9.0</v>
      </c>
      <c r="N82" s="1540">
        <v>9.0</v>
      </c>
      <c r="O82" s="1540">
        <v>9.0</v>
      </c>
      <c r="P82" s="1203">
        <v>9.0</v>
      </c>
      <c r="Q82" s="1159"/>
      <c r="R82" s="1540"/>
      <c r="S82" s="1540">
        <v>9.0</v>
      </c>
      <c r="T82" s="1540">
        <v>9.0</v>
      </c>
      <c r="U82" s="1540">
        <v>9.0</v>
      </c>
      <c r="V82" s="1540">
        <v>9.0</v>
      </c>
      <c r="W82" s="1159"/>
      <c r="X82" s="1159"/>
      <c r="Y82" s="1540">
        <v>9.0</v>
      </c>
      <c r="Z82" s="1540">
        <v>9.0</v>
      </c>
      <c r="AA82" s="1540">
        <v>9.0</v>
      </c>
      <c r="AB82" s="1540">
        <v>9.0</v>
      </c>
      <c r="AC82" s="1540">
        <v>9.0</v>
      </c>
      <c r="AD82" s="1159"/>
      <c r="AE82" s="1159"/>
      <c r="AF82" s="1540">
        <v>9.0</v>
      </c>
      <c r="AG82" s="1540">
        <v>9.0</v>
      </c>
      <c r="AH82" s="1540">
        <v>9.0</v>
      </c>
      <c r="AI82" s="1540">
        <v>9.0</v>
      </c>
      <c r="AJ82" s="905"/>
      <c r="AK82" s="404">
        <f t="shared" si="12"/>
        <v>23</v>
      </c>
      <c r="AL82" s="259"/>
    </row>
    <row r="83" ht="16.5" customHeight="1">
      <c r="A83" s="1010">
        <v>11.0</v>
      </c>
      <c r="B83" s="819" t="s">
        <v>858</v>
      </c>
      <c r="C83" s="71"/>
      <c r="D83" s="863" t="s">
        <v>792</v>
      </c>
      <c r="E83" s="1574"/>
      <c r="F83" s="1542"/>
      <c r="G83" s="1542"/>
      <c r="H83" s="1574"/>
      <c r="I83" s="1575"/>
      <c r="J83" s="1575"/>
      <c r="K83" s="1542"/>
      <c r="L83" s="1542"/>
      <c r="M83" s="1542"/>
      <c r="N83" s="1575"/>
      <c r="O83" s="1542"/>
      <c r="P83" s="1542"/>
      <c r="Q83" s="1542"/>
      <c r="R83" s="1542"/>
      <c r="S83" s="1538">
        <v>9.0</v>
      </c>
      <c r="T83" s="1540">
        <v>9.0</v>
      </c>
      <c r="U83" s="1540">
        <v>9.0</v>
      </c>
      <c r="V83" s="1538">
        <v>9.0</v>
      </c>
      <c r="W83" s="1159">
        <v>9.0</v>
      </c>
      <c r="X83" s="1159"/>
      <c r="Y83" s="1540"/>
      <c r="Z83" s="1538">
        <v>9.0</v>
      </c>
      <c r="AA83" s="1538">
        <v>9.0</v>
      </c>
      <c r="AB83" s="1540">
        <v>9.0</v>
      </c>
      <c r="AC83" s="1538">
        <v>9.0</v>
      </c>
      <c r="AD83" s="1159">
        <v>9.0</v>
      </c>
      <c r="AE83" s="1159"/>
      <c r="AF83" s="1540"/>
      <c r="AG83" s="1538">
        <v>9.0</v>
      </c>
      <c r="AH83" s="1540">
        <v>9.0</v>
      </c>
      <c r="AI83" s="1540">
        <v>9.0</v>
      </c>
      <c r="AJ83" s="905"/>
      <c r="AK83" s="404">
        <f t="shared" si="12"/>
        <v>13</v>
      </c>
      <c r="AL83" s="259"/>
    </row>
    <row r="84" ht="16.5" customHeight="1">
      <c r="A84" s="79"/>
      <c r="B84" s="423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259"/>
      <c r="AK84" s="121"/>
      <c r="AL84" s="259"/>
    </row>
    <row r="85" ht="16.5" customHeight="1">
      <c r="A85" s="807">
        <v>12.0</v>
      </c>
      <c r="B85" s="939" t="s">
        <v>768</v>
      </c>
      <c r="C85" s="113" t="s">
        <v>65</v>
      </c>
      <c r="D85" s="863" t="s">
        <v>792</v>
      </c>
      <c r="E85" s="1189">
        <v>9.0</v>
      </c>
      <c r="F85" s="905">
        <v>9.0</v>
      </c>
      <c r="G85" s="905">
        <v>9.0</v>
      </c>
      <c r="H85" s="1110"/>
      <c r="I85" s="1458"/>
      <c r="J85" s="1458">
        <v>9.0</v>
      </c>
      <c r="K85" s="1110">
        <v>9.0</v>
      </c>
      <c r="L85" s="905">
        <v>9.0</v>
      </c>
      <c r="M85" s="905">
        <v>9.0</v>
      </c>
      <c r="N85" s="905">
        <v>9.0</v>
      </c>
      <c r="O85" s="1110"/>
      <c r="P85" s="1458"/>
      <c r="Q85" s="1458">
        <v>9.0</v>
      </c>
      <c r="R85" s="1110">
        <v>9.0</v>
      </c>
      <c r="S85" s="905">
        <v>9.0</v>
      </c>
      <c r="T85" s="905">
        <v>9.0</v>
      </c>
      <c r="U85" s="905">
        <v>9.0</v>
      </c>
      <c r="V85" s="1110"/>
      <c r="W85" s="1458"/>
      <c r="X85" s="1458">
        <v>9.0</v>
      </c>
      <c r="Y85" s="1110">
        <v>9.0</v>
      </c>
      <c r="Z85" s="905">
        <v>9.0</v>
      </c>
      <c r="AA85" s="905">
        <v>9.0</v>
      </c>
      <c r="AB85" s="905">
        <v>9.0</v>
      </c>
      <c r="AC85" s="1110"/>
      <c r="AD85" s="1458"/>
      <c r="AE85" s="1458">
        <v>9.0</v>
      </c>
      <c r="AF85" s="1110">
        <v>9.0</v>
      </c>
      <c r="AG85" s="905">
        <v>9.0</v>
      </c>
      <c r="AH85" s="905">
        <v>9.0</v>
      </c>
      <c r="AI85" s="905">
        <v>9.0</v>
      </c>
      <c r="AJ85" s="905"/>
      <c r="AK85" s="404">
        <f t="shared" ref="AK85:AK87" si="13">COUNT(E85:AI85)</f>
        <v>23</v>
      </c>
      <c r="AL85" s="257"/>
    </row>
    <row r="86" ht="16.5" customHeight="1">
      <c r="A86" s="807">
        <v>13.0</v>
      </c>
      <c r="B86" s="300" t="s">
        <v>66</v>
      </c>
      <c r="C86" s="71"/>
      <c r="D86" s="863" t="s">
        <v>792</v>
      </c>
      <c r="E86" s="1189">
        <v>9.0</v>
      </c>
      <c r="F86" s="905">
        <v>9.0</v>
      </c>
      <c r="G86" s="905">
        <v>9.0</v>
      </c>
      <c r="H86" s="1110">
        <v>9.0</v>
      </c>
      <c r="I86" s="1458">
        <v>9.0</v>
      </c>
      <c r="J86" s="1458"/>
      <c r="K86" s="1110"/>
      <c r="L86" s="905">
        <v>9.0</v>
      </c>
      <c r="M86" s="905">
        <v>9.0</v>
      </c>
      <c r="N86" s="905">
        <v>9.0</v>
      </c>
      <c r="O86" s="1110">
        <v>9.0</v>
      </c>
      <c r="P86" s="1458">
        <v>9.0</v>
      </c>
      <c r="Q86" s="1458"/>
      <c r="R86" s="1110"/>
      <c r="S86" s="905">
        <v>9.0</v>
      </c>
      <c r="T86" s="905">
        <v>9.0</v>
      </c>
      <c r="U86" s="905">
        <v>9.0</v>
      </c>
      <c r="V86" s="1110">
        <v>9.0</v>
      </c>
      <c r="W86" s="1458">
        <v>9.0</v>
      </c>
      <c r="X86" s="1458"/>
      <c r="Y86" s="1110"/>
      <c r="Z86" s="905">
        <v>9.0</v>
      </c>
      <c r="AA86" s="905">
        <v>9.0</v>
      </c>
      <c r="AB86" s="905">
        <v>9.0</v>
      </c>
      <c r="AC86" s="1110">
        <v>9.0</v>
      </c>
      <c r="AD86" s="1458">
        <v>9.0</v>
      </c>
      <c r="AE86" s="1458"/>
      <c r="AF86" s="1110"/>
      <c r="AG86" s="905">
        <v>9.0</v>
      </c>
      <c r="AH86" s="905">
        <v>9.0</v>
      </c>
      <c r="AI86" s="905">
        <v>9.0</v>
      </c>
      <c r="AJ86" s="905"/>
      <c r="AK86" s="404">
        <f t="shared" si="13"/>
        <v>23</v>
      </c>
      <c r="AL86" s="257"/>
    </row>
    <row r="87" ht="16.5" customHeight="1">
      <c r="A87" s="807">
        <v>14.0</v>
      </c>
      <c r="B87" s="1481" t="s">
        <v>982</v>
      </c>
      <c r="C87" s="1482" t="s">
        <v>983</v>
      </c>
      <c r="D87" s="863" t="s">
        <v>792</v>
      </c>
      <c r="E87" s="1189">
        <v>9.0</v>
      </c>
      <c r="F87" s="905">
        <v>9.0</v>
      </c>
      <c r="G87" s="905">
        <v>9.0</v>
      </c>
      <c r="H87" s="905">
        <v>9.0</v>
      </c>
      <c r="I87" s="971"/>
      <c r="J87" s="971"/>
      <c r="K87" s="1189">
        <v>9.0</v>
      </c>
      <c r="L87" s="905">
        <v>9.0</v>
      </c>
      <c r="M87" s="905">
        <v>9.0</v>
      </c>
      <c r="N87" s="905">
        <v>9.0</v>
      </c>
      <c r="O87" s="905">
        <v>9.0</v>
      </c>
      <c r="P87" s="971"/>
      <c r="Q87" s="971"/>
      <c r="R87" s="1189">
        <v>9.0</v>
      </c>
      <c r="S87" s="905">
        <v>9.0</v>
      </c>
      <c r="T87" s="905">
        <v>9.0</v>
      </c>
      <c r="U87" s="905">
        <v>9.0</v>
      </c>
      <c r="V87" s="905">
        <v>9.0</v>
      </c>
      <c r="W87" s="971"/>
      <c r="X87" s="971"/>
      <c r="Y87" s="1189">
        <v>9.0</v>
      </c>
      <c r="Z87" s="905">
        <v>9.0</v>
      </c>
      <c r="AA87" s="905">
        <v>9.0</v>
      </c>
      <c r="AB87" s="905">
        <v>9.0</v>
      </c>
      <c r="AC87" s="905">
        <v>9.0</v>
      </c>
      <c r="AD87" s="971"/>
      <c r="AE87" s="971"/>
      <c r="AF87" s="905">
        <v>9.0</v>
      </c>
      <c r="AG87" s="905">
        <v>9.0</v>
      </c>
      <c r="AH87" s="905">
        <v>9.0</v>
      </c>
      <c r="AI87" s="905">
        <v>9.0</v>
      </c>
      <c r="AJ87" s="905"/>
      <c r="AK87" s="1484">
        <f t="shared" si="13"/>
        <v>23</v>
      </c>
      <c r="AL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878"/>
      <c r="AL88" s="257"/>
    </row>
    <row r="89" ht="16.5" customHeight="1">
      <c r="A89" s="807">
        <v>15.0</v>
      </c>
      <c r="B89" s="829" t="s">
        <v>880</v>
      </c>
      <c r="C89" s="1071" t="s">
        <v>1016</v>
      </c>
      <c r="D89" s="863" t="s">
        <v>792</v>
      </c>
      <c r="E89" s="1189">
        <v>9.0</v>
      </c>
      <c r="F89" s="905">
        <v>9.0</v>
      </c>
      <c r="G89" s="905">
        <v>9.0</v>
      </c>
      <c r="H89" s="1540">
        <v>9.0</v>
      </c>
      <c r="I89" s="1543">
        <v>9.0</v>
      </c>
      <c r="J89" s="1543"/>
      <c r="K89" s="1540"/>
      <c r="L89" s="905">
        <v>9.0</v>
      </c>
      <c r="M89" s="905">
        <v>9.0</v>
      </c>
      <c r="N89" s="905">
        <v>9.0</v>
      </c>
      <c r="O89" s="1540">
        <v>9.0</v>
      </c>
      <c r="P89" s="1543">
        <v>9.0</v>
      </c>
      <c r="Q89" s="1543"/>
      <c r="R89" s="1540"/>
      <c r="S89" s="905">
        <v>9.0</v>
      </c>
      <c r="T89" s="905">
        <v>9.0</v>
      </c>
      <c r="U89" s="905">
        <v>9.0</v>
      </c>
      <c r="V89" s="1540">
        <v>9.0</v>
      </c>
      <c r="W89" s="1543">
        <v>9.0</v>
      </c>
      <c r="X89" s="1543"/>
      <c r="Y89" s="1540"/>
      <c r="Z89" s="905">
        <v>9.0</v>
      </c>
      <c r="AA89" s="905">
        <v>9.0</v>
      </c>
      <c r="AB89" s="905">
        <v>9.0</v>
      </c>
      <c r="AC89" s="1540">
        <v>9.0</v>
      </c>
      <c r="AD89" s="1543">
        <v>9.0</v>
      </c>
      <c r="AE89" s="1543"/>
      <c r="AF89" s="1540"/>
      <c r="AG89" s="905">
        <v>9.0</v>
      </c>
      <c r="AH89" s="905">
        <v>9.0</v>
      </c>
      <c r="AI89" s="905">
        <v>9.0</v>
      </c>
      <c r="AJ89" s="905"/>
      <c r="AK89" s="404">
        <f t="shared" ref="AK89:AK91" si="14">COUNT(E89:AI89)</f>
        <v>23</v>
      </c>
      <c r="AL89" s="257"/>
    </row>
    <row r="90" ht="16.5" customHeight="1">
      <c r="A90" s="807">
        <v>16.0</v>
      </c>
      <c r="B90" s="829" t="s">
        <v>1011</v>
      </c>
      <c r="C90" s="32"/>
      <c r="D90" s="863" t="s">
        <v>792</v>
      </c>
      <c r="E90" s="1189">
        <v>9.0</v>
      </c>
      <c r="F90" s="905">
        <v>9.0</v>
      </c>
      <c r="G90" s="905">
        <v>9.0</v>
      </c>
      <c r="H90" s="1540"/>
      <c r="I90" s="1543"/>
      <c r="J90" s="1543">
        <v>9.0</v>
      </c>
      <c r="K90" s="1540">
        <v>9.0</v>
      </c>
      <c r="L90" s="905">
        <v>9.0</v>
      </c>
      <c r="M90" s="905">
        <v>9.0</v>
      </c>
      <c r="N90" s="905">
        <v>9.0</v>
      </c>
      <c r="O90" s="1540"/>
      <c r="P90" s="1543"/>
      <c r="Q90" s="1543">
        <v>9.0</v>
      </c>
      <c r="R90" s="1540">
        <v>9.0</v>
      </c>
      <c r="S90" s="905">
        <v>9.0</v>
      </c>
      <c r="T90" s="905">
        <v>9.0</v>
      </c>
      <c r="U90" s="905">
        <v>9.0</v>
      </c>
      <c r="V90" s="1540"/>
      <c r="W90" s="1543"/>
      <c r="X90" s="1543">
        <v>9.0</v>
      </c>
      <c r="Y90" s="1540">
        <v>9.0</v>
      </c>
      <c r="Z90" s="905">
        <v>9.0</v>
      </c>
      <c r="AA90" s="905">
        <v>9.0</v>
      </c>
      <c r="AB90" s="905">
        <v>9.0</v>
      </c>
      <c r="AC90" s="1540"/>
      <c r="AD90" s="1543"/>
      <c r="AE90" s="1543">
        <v>9.0</v>
      </c>
      <c r="AF90" s="1540">
        <v>9.0</v>
      </c>
      <c r="AG90" s="905">
        <v>9.0</v>
      </c>
      <c r="AH90" s="905">
        <v>9.0</v>
      </c>
      <c r="AI90" s="905">
        <v>9.0</v>
      </c>
      <c r="AJ90" s="905"/>
      <c r="AK90" s="404">
        <f t="shared" si="14"/>
        <v>23</v>
      </c>
      <c r="AL90" s="257"/>
    </row>
    <row r="91" ht="16.5" customHeight="1">
      <c r="A91" s="807">
        <v>17.0</v>
      </c>
      <c r="B91" s="829" t="s">
        <v>732</v>
      </c>
      <c r="C91" s="71"/>
      <c r="D91" s="863"/>
      <c r="E91" s="1207"/>
      <c r="F91" s="978"/>
      <c r="G91" s="978"/>
      <c r="H91" s="978"/>
      <c r="I91" s="978"/>
      <c r="J91" s="978"/>
      <c r="K91" s="1207"/>
      <c r="L91" s="978"/>
      <c r="M91" s="978"/>
      <c r="N91" s="978"/>
      <c r="O91" s="978"/>
      <c r="P91" s="978"/>
      <c r="Q91" s="978"/>
      <c r="R91" s="1207"/>
      <c r="S91" s="978"/>
      <c r="T91" s="978"/>
      <c r="U91" s="978"/>
      <c r="V91" s="978"/>
      <c r="W91" s="978"/>
      <c r="X91" s="978"/>
      <c r="Y91" s="1207"/>
      <c r="Z91" s="978"/>
      <c r="AA91" s="978"/>
      <c r="AB91" s="978"/>
      <c r="AC91" s="978"/>
      <c r="AD91" s="978"/>
      <c r="AE91" s="978"/>
      <c r="AF91" s="978"/>
      <c r="AG91" s="978"/>
      <c r="AH91" s="978"/>
      <c r="AI91" s="978"/>
      <c r="AJ91" s="905"/>
      <c r="AK91" s="404">
        <f t="shared" si="14"/>
        <v>0</v>
      </c>
      <c r="AL91" s="257"/>
    </row>
    <row r="92" ht="16.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237"/>
      <c r="AL92" s="237"/>
    </row>
    <row r="93" ht="16.5" customHeight="1">
      <c r="A93" s="1010">
        <v>17.0</v>
      </c>
      <c r="B93" s="1291" t="s">
        <v>112</v>
      </c>
      <c r="C93" s="1462" t="s">
        <v>806</v>
      </c>
      <c r="D93" s="866" t="s">
        <v>792</v>
      </c>
      <c r="E93" s="1189">
        <v>9.0</v>
      </c>
      <c r="F93" s="905">
        <v>9.0</v>
      </c>
      <c r="G93" s="905">
        <v>9.0</v>
      </c>
      <c r="H93" s="1540">
        <v>9.0</v>
      </c>
      <c r="I93" s="1543">
        <v>9.0</v>
      </c>
      <c r="J93" s="1543"/>
      <c r="K93" s="1540"/>
      <c r="L93" s="905">
        <v>9.0</v>
      </c>
      <c r="M93" s="905">
        <v>9.0</v>
      </c>
      <c r="N93" s="905">
        <v>9.0</v>
      </c>
      <c r="O93" s="1540">
        <v>9.0</v>
      </c>
      <c r="P93" s="1543">
        <v>9.0</v>
      </c>
      <c r="Q93" s="1543"/>
      <c r="R93" s="1540"/>
      <c r="S93" s="905">
        <v>9.0</v>
      </c>
      <c r="T93" s="905">
        <v>9.0</v>
      </c>
      <c r="U93" s="905">
        <v>9.0</v>
      </c>
      <c r="V93" s="1540">
        <v>9.0</v>
      </c>
      <c r="W93" s="1543">
        <v>9.0</v>
      </c>
      <c r="X93" s="1543"/>
      <c r="Y93" s="1540"/>
      <c r="Z93" s="905">
        <v>9.0</v>
      </c>
      <c r="AA93" s="905">
        <v>9.0</v>
      </c>
      <c r="AB93" s="905">
        <v>9.0</v>
      </c>
      <c r="AC93" s="1540">
        <v>9.0</v>
      </c>
      <c r="AD93" s="1543">
        <v>9.0</v>
      </c>
      <c r="AE93" s="1543"/>
      <c r="AF93" s="1540"/>
      <c r="AG93" s="905">
        <v>9.0</v>
      </c>
      <c r="AH93" s="905">
        <v>9.0</v>
      </c>
      <c r="AI93" s="905">
        <v>9.0</v>
      </c>
      <c r="AJ93" s="905"/>
      <c r="AK93" s="404">
        <f t="shared" ref="AK93:AK94" si="15">COUNT(E93:AI93)</f>
        <v>23</v>
      </c>
      <c r="AL93" s="237"/>
    </row>
    <row r="94" ht="16.5" customHeight="1">
      <c r="A94" s="1010">
        <v>18.0</v>
      </c>
      <c r="B94" s="1463" t="s">
        <v>1026</v>
      </c>
      <c r="C94" s="71"/>
      <c r="D94" s="863" t="s">
        <v>792</v>
      </c>
      <c r="E94" s="1189">
        <v>9.0</v>
      </c>
      <c r="F94" s="905">
        <v>9.0</v>
      </c>
      <c r="G94" s="905">
        <v>9.0</v>
      </c>
      <c r="H94" s="1540"/>
      <c r="I94" s="1543"/>
      <c r="J94" s="1543">
        <v>9.0</v>
      </c>
      <c r="K94" s="1540">
        <v>9.0</v>
      </c>
      <c r="L94" s="905">
        <v>9.0</v>
      </c>
      <c r="M94" s="905">
        <v>9.0</v>
      </c>
      <c r="N94" s="905">
        <v>9.0</v>
      </c>
      <c r="O94" s="1540"/>
      <c r="P94" s="1543"/>
      <c r="Q94" s="1543">
        <v>9.0</v>
      </c>
      <c r="R94" s="1540">
        <v>9.0</v>
      </c>
      <c r="S94" s="905">
        <v>9.0</v>
      </c>
      <c r="T94" s="905">
        <v>9.0</v>
      </c>
      <c r="U94" s="905">
        <v>9.0</v>
      </c>
      <c r="V94" s="1540"/>
      <c r="W94" s="1543"/>
      <c r="X94" s="1543">
        <v>9.0</v>
      </c>
      <c r="Y94" s="1540">
        <v>9.0</v>
      </c>
      <c r="Z94" s="905">
        <v>9.0</v>
      </c>
      <c r="AA94" s="905">
        <v>9.0</v>
      </c>
      <c r="AB94" s="905">
        <v>9.0</v>
      </c>
      <c r="AC94" s="1540"/>
      <c r="AD94" s="1543"/>
      <c r="AE94" s="1543">
        <v>9.0</v>
      </c>
      <c r="AF94" s="1540">
        <v>9.0</v>
      </c>
      <c r="AG94" s="905">
        <v>9.0</v>
      </c>
      <c r="AH94" s="905">
        <v>9.0</v>
      </c>
      <c r="AI94" s="905">
        <v>9.0</v>
      </c>
      <c r="AJ94" s="905"/>
      <c r="AK94" s="404">
        <f t="shared" si="15"/>
        <v>23</v>
      </c>
      <c r="AL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237"/>
      <c r="AL95" s="237"/>
    </row>
    <row r="96" ht="16.5" customHeight="1">
      <c r="A96" s="1010">
        <v>19.0</v>
      </c>
      <c r="B96" s="1366" t="s">
        <v>798</v>
      </c>
      <c r="C96" s="1010" t="s">
        <v>1041</v>
      </c>
      <c r="D96" s="863" t="s">
        <v>792</v>
      </c>
      <c r="E96" s="1189">
        <v>9.0</v>
      </c>
      <c r="F96" s="905">
        <v>9.0</v>
      </c>
      <c r="G96" s="905">
        <v>9.0</v>
      </c>
      <c r="H96" s="905">
        <v>9.0</v>
      </c>
      <c r="I96" s="971"/>
      <c r="J96" s="971"/>
      <c r="K96" s="1189">
        <v>9.0</v>
      </c>
      <c r="L96" s="905">
        <v>9.0</v>
      </c>
      <c r="M96" s="905">
        <v>9.0</v>
      </c>
      <c r="N96" s="905">
        <v>9.0</v>
      </c>
      <c r="O96" s="905">
        <v>9.0</v>
      </c>
      <c r="P96" s="971"/>
      <c r="Q96" s="971"/>
      <c r="R96" s="1189">
        <v>9.0</v>
      </c>
      <c r="S96" s="905">
        <v>9.0</v>
      </c>
      <c r="T96" s="905">
        <v>9.0</v>
      </c>
      <c r="U96" s="905">
        <v>9.0</v>
      </c>
      <c r="V96" s="905">
        <v>9.0</v>
      </c>
      <c r="W96" s="971"/>
      <c r="X96" s="971"/>
      <c r="Y96" s="1189">
        <v>9.0</v>
      </c>
      <c r="Z96" s="905">
        <v>9.0</v>
      </c>
      <c r="AA96" s="905">
        <v>9.0</v>
      </c>
      <c r="AB96" s="905">
        <v>9.0</v>
      </c>
      <c r="AC96" s="905">
        <v>9.0</v>
      </c>
      <c r="AD96" s="971"/>
      <c r="AE96" s="971"/>
      <c r="AF96" s="905">
        <v>9.0</v>
      </c>
      <c r="AG96" s="905">
        <v>9.0</v>
      </c>
      <c r="AH96" s="905">
        <v>9.0</v>
      </c>
      <c r="AI96" s="905">
        <v>9.0</v>
      </c>
      <c r="AJ96" s="905"/>
      <c r="AK96" s="404">
        <f t="shared" ref="AK96:AK111" si="16">COUNT(E96:AI96)</f>
        <v>23</v>
      </c>
      <c r="AL96" s="237"/>
    </row>
    <row r="97" ht="16.5" customHeight="1">
      <c r="A97" s="1010">
        <v>20.0</v>
      </c>
      <c r="B97" s="1366" t="s">
        <v>799</v>
      </c>
      <c r="C97" s="1010" t="s">
        <v>820</v>
      </c>
      <c r="D97" s="863" t="s">
        <v>792</v>
      </c>
      <c r="E97" s="1189">
        <v>9.0</v>
      </c>
      <c r="F97" s="905">
        <v>9.0</v>
      </c>
      <c r="G97" s="905">
        <v>9.0</v>
      </c>
      <c r="H97" s="905">
        <v>9.0</v>
      </c>
      <c r="I97" s="971"/>
      <c r="J97" s="971"/>
      <c r="K97" s="1189">
        <v>9.0</v>
      </c>
      <c r="L97" s="905">
        <v>9.0</v>
      </c>
      <c r="M97" s="905">
        <v>9.0</v>
      </c>
      <c r="N97" s="905">
        <v>9.0</v>
      </c>
      <c r="O97" s="905">
        <v>9.0</v>
      </c>
      <c r="P97" s="971"/>
      <c r="Q97" s="971"/>
      <c r="R97" s="1189">
        <v>9.0</v>
      </c>
      <c r="S97" s="905">
        <v>9.0</v>
      </c>
      <c r="T97" s="905">
        <v>9.0</v>
      </c>
      <c r="U97" s="905">
        <v>9.0</v>
      </c>
      <c r="V97" s="905">
        <v>9.0</v>
      </c>
      <c r="W97" s="971"/>
      <c r="X97" s="971"/>
      <c r="Y97" s="1189">
        <v>9.0</v>
      </c>
      <c r="Z97" s="905">
        <v>9.0</v>
      </c>
      <c r="AA97" s="905">
        <v>9.0</v>
      </c>
      <c r="AB97" s="905">
        <v>9.0</v>
      </c>
      <c r="AC97" s="905">
        <v>9.0</v>
      </c>
      <c r="AD97" s="971"/>
      <c r="AE97" s="971"/>
      <c r="AF97" s="905">
        <v>9.0</v>
      </c>
      <c r="AG97" s="905">
        <v>9.0</v>
      </c>
      <c r="AH97" s="905">
        <v>9.0</v>
      </c>
      <c r="AI97" s="905">
        <v>9.0</v>
      </c>
      <c r="AJ97" s="905"/>
      <c r="AK97" s="404">
        <f t="shared" si="16"/>
        <v>23</v>
      </c>
      <c r="AL97" s="237"/>
    </row>
    <row r="98" ht="16.5" customHeight="1">
      <c r="A98" s="1010">
        <v>21.0</v>
      </c>
      <c r="B98" s="1366" t="s">
        <v>800</v>
      </c>
      <c r="C98" s="1261" t="s">
        <v>91</v>
      </c>
      <c r="D98" s="863" t="s">
        <v>792</v>
      </c>
      <c r="E98" s="1189">
        <v>9.0</v>
      </c>
      <c r="F98" s="905">
        <v>9.0</v>
      </c>
      <c r="G98" s="905">
        <v>9.0</v>
      </c>
      <c r="H98" s="905">
        <v>9.0</v>
      </c>
      <c r="I98" s="971"/>
      <c r="J98" s="971"/>
      <c r="K98" s="1189">
        <v>9.0</v>
      </c>
      <c r="L98" s="905">
        <v>9.0</v>
      </c>
      <c r="M98" s="905">
        <v>9.0</v>
      </c>
      <c r="N98" s="905">
        <v>9.0</v>
      </c>
      <c r="O98" s="905">
        <v>9.0</v>
      </c>
      <c r="P98" s="971"/>
      <c r="Q98" s="971"/>
      <c r="R98" s="1189">
        <v>9.0</v>
      </c>
      <c r="S98" s="905">
        <v>9.0</v>
      </c>
      <c r="T98" s="905">
        <v>9.0</v>
      </c>
      <c r="U98" s="905">
        <v>9.0</v>
      </c>
      <c r="V98" s="905">
        <v>9.0</v>
      </c>
      <c r="W98" s="971"/>
      <c r="X98" s="971"/>
      <c r="Y98" s="1189">
        <v>9.0</v>
      </c>
      <c r="Z98" s="905">
        <v>9.0</v>
      </c>
      <c r="AA98" s="905">
        <v>9.0</v>
      </c>
      <c r="AB98" s="905">
        <v>9.0</v>
      </c>
      <c r="AC98" s="905">
        <v>9.0</v>
      </c>
      <c r="AD98" s="971"/>
      <c r="AE98" s="971"/>
      <c r="AF98" s="905">
        <v>9.0</v>
      </c>
      <c r="AG98" s="905">
        <v>9.0</v>
      </c>
      <c r="AH98" s="905">
        <v>9.0</v>
      </c>
      <c r="AI98" s="905">
        <v>9.0</v>
      </c>
      <c r="AJ98" s="905"/>
      <c r="AK98" s="404">
        <f t="shared" si="16"/>
        <v>23</v>
      </c>
      <c r="AL98" s="237"/>
    </row>
    <row r="99" ht="16.5" customHeight="1">
      <c r="A99" s="1010">
        <v>22.0</v>
      </c>
      <c r="B99" s="1366" t="s">
        <v>821</v>
      </c>
      <c r="C99" s="1261" t="s">
        <v>296</v>
      </c>
      <c r="D99" s="863" t="s">
        <v>792</v>
      </c>
      <c r="E99" s="1189">
        <v>9.0</v>
      </c>
      <c r="F99" s="905">
        <v>9.0</v>
      </c>
      <c r="G99" s="905">
        <v>9.0</v>
      </c>
      <c r="H99" s="905">
        <v>9.0</v>
      </c>
      <c r="I99" s="971"/>
      <c r="J99" s="971"/>
      <c r="K99" s="1189">
        <v>9.0</v>
      </c>
      <c r="L99" s="905">
        <v>9.0</v>
      </c>
      <c r="M99" s="905">
        <v>9.0</v>
      </c>
      <c r="N99" s="905">
        <v>9.0</v>
      </c>
      <c r="O99" s="905">
        <v>9.0</v>
      </c>
      <c r="P99" s="971"/>
      <c r="Q99" s="971"/>
      <c r="R99" s="1189">
        <v>9.0</v>
      </c>
      <c r="S99" s="905">
        <v>9.0</v>
      </c>
      <c r="T99" s="905">
        <v>9.0</v>
      </c>
      <c r="U99" s="905">
        <v>9.0</v>
      </c>
      <c r="V99" s="905">
        <v>9.0</v>
      </c>
      <c r="W99" s="971"/>
      <c r="X99" s="971"/>
      <c r="Y99" s="1189">
        <v>9.0</v>
      </c>
      <c r="Z99" s="905">
        <v>9.0</v>
      </c>
      <c r="AA99" s="905">
        <v>9.0</v>
      </c>
      <c r="AB99" s="905">
        <v>9.0</v>
      </c>
      <c r="AC99" s="905">
        <v>9.0</v>
      </c>
      <c r="AD99" s="971"/>
      <c r="AE99" s="971"/>
      <c r="AF99" s="905">
        <v>9.0</v>
      </c>
      <c r="AG99" s="905">
        <v>9.0</v>
      </c>
      <c r="AH99" s="905">
        <v>9.0</v>
      </c>
      <c r="AI99" s="905">
        <v>9.0</v>
      </c>
      <c r="AJ99" s="905"/>
      <c r="AK99" s="404">
        <f t="shared" si="16"/>
        <v>23</v>
      </c>
      <c r="AL99" s="237"/>
    </row>
    <row r="100" ht="16.5" customHeight="1">
      <c r="A100" s="1010">
        <v>23.0</v>
      </c>
      <c r="B100" s="1366" t="s">
        <v>801</v>
      </c>
      <c r="C100" s="1010" t="s">
        <v>867</v>
      </c>
      <c r="D100" s="863" t="s">
        <v>792</v>
      </c>
      <c r="E100" s="1189">
        <v>9.0</v>
      </c>
      <c r="F100" s="905">
        <v>9.0</v>
      </c>
      <c r="G100" s="905">
        <v>9.0</v>
      </c>
      <c r="H100" s="905">
        <v>9.0</v>
      </c>
      <c r="I100" s="971"/>
      <c r="J100" s="971"/>
      <c r="K100" s="1189">
        <v>9.0</v>
      </c>
      <c r="L100" s="905">
        <v>9.0</v>
      </c>
      <c r="M100" s="905">
        <v>9.0</v>
      </c>
      <c r="N100" s="905">
        <v>9.0</v>
      </c>
      <c r="O100" s="905">
        <v>9.0</v>
      </c>
      <c r="P100" s="971"/>
      <c r="Q100" s="971"/>
      <c r="R100" s="1189">
        <v>9.0</v>
      </c>
      <c r="S100" s="905">
        <v>9.0</v>
      </c>
      <c r="T100" s="905">
        <v>9.0</v>
      </c>
      <c r="U100" s="905">
        <v>9.0</v>
      </c>
      <c r="V100" s="905">
        <v>9.0</v>
      </c>
      <c r="W100" s="971"/>
      <c r="X100" s="971"/>
      <c r="Y100" s="1189">
        <v>9.0</v>
      </c>
      <c r="Z100" s="905">
        <v>9.0</v>
      </c>
      <c r="AA100" s="905">
        <v>9.0</v>
      </c>
      <c r="AB100" s="905">
        <v>9.0</v>
      </c>
      <c r="AC100" s="905">
        <v>9.0</v>
      </c>
      <c r="AD100" s="971"/>
      <c r="AE100" s="971"/>
      <c r="AF100" s="905">
        <v>9.0</v>
      </c>
      <c r="AG100" s="905">
        <v>9.0</v>
      </c>
      <c r="AH100" s="905">
        <v>9.0</v>
      </c>
      <c r="AI100" s="905">
        <v>9.0</v>
      </c>
      <c r="AJ100" s="905"/>
      <c r="AK100" s="404">
        <f t="shared" si="16"/>
        <v>23</v>
      </c>
      <c r="AL100" s="237"/>
    </row>
    <row r="101" ht="16.5" customHeight="1">
      <c r="A101" s="1010">
        <v>24.0</v>
      </c>
      <c r="B101" s="1366" t="s">
        <v>802</v>
      </c>
      <c r="C101" s="1010" t="s">
        <v>757</v>
      </c>
      <c r="D101" s="863" t="s">
        <v>792</v>
      </c>
      <c r="E101" s="1189">
        <v>9.0</v>
      </c>
      <c r="F101" s="905">
        <v>9.0</v>
      </c>
      <c r="G101" s="905">
        <v>9.0</v>
      </c>
      <c r="H101" s="905">
        <v>9.0</v>
      </c>
      <c r="I101" s="971"/>
      <c r="J101" s="971"/>
      <c r="K101" s="1189">
        <v>9.0</v>
      </c>
      <c r="L101" s="905">
        <v>9.0</v>
      </c>
      <c r="M101" s="905">
        <v>9.0</v>
      </c>
      <c r="N101" s="905">
        <v>9.0</v>
      </c>
      <c r="O101" s="905">
        <v>9.0</v>
      </c>
      <c r="P101" s="971"/>
      <c r="Q101" s="971"/>
      <c r="R101" s="1189">
        <v>9.0</v>
      </c>
      <c r="S101" s="905">
        <v>9.0</v>
      </c>
      <c r="T101" s="905">
        <v>9.0</v>
      </c>
      <c r="U101" s="905">
        <v>9.0</v>
      </c>
      <c r="V101" s="905">
        <v>9.0</v>
      </c>
      <c r="W101" s="971"/>
      <c r="X101" s="971"/>
      <c r="Y101" s="1189">
        <v>9.0</v>
      </c>
      <c r="Z101" s="905">
        <v>9.0</v>
      </c>
      <c r="AA101" s="905">
        <v>9.0</v>
      </c>
      <c r="AB101" s="905">
        <v>9.0</v>
      </c>
      <c r="AC101" s="905">
        <v>9.0</v>
      </c>
      <c r="AD101" s="971"/>
      <c r="AE101" s="971"/>
      <c r="AF101" s="905">
        <v>9.0</v>
      </c>
      <c r="AG101" s="905">
        <v>9.0</v>
      </c>
      <c r="AH101" s="905">
        <v>9.0</v>
      </c>
      <c r="AI101" s="905">
        <v>9.0</v>
      </c>
      <c r="AJ101" s="905"/>
      <c r="AK101" s="404">
        <f t="shared" si="16"/>
        <v>23</v>
      </c>
      <c r="AL101" s="237"/>
    </row>
    <row r="102" ht="16.5" customHeight="1">
      <c r="A102" s="1010">
        <v>25.0</v>
      </c>
      <c r="B102" s="1366" t="s">
        <v>803</v>
      </c>
      <c r="C102" s="1264" t="s">
        <v>769</v>
      </c>
      <c r="D102" s="863" t="s">
        <v>792</v>
      </c>
      <c r="E102" s="1189">
        <v>9.0</v>
      </c>
      <c r="F102" s="925"/>
      <c r="G102" s="925"/>
      <c r="H102" s="925"/>
      <c r="I102" s="925"/>
      <c r="J102" s="925"/>
      <c r="K102" s="925"/>
      <c r="L102" s="925"/>
      <c r="M102" s="925"/>
      <c r="N102" s="925"/>
      <c r="O102" s="925"/>
      <c r="P102" s="1576"/>
      <c r="Q102" s="1577"/>
      <c r="R102" s="1577"/>
      <c r="S102" s="1576"/>
      <c r="T102" s="1576"/>
      <c r="U102" s="905">
        <v>9.0</v>
      </c>
      <c r="V102" s="905">
        <v>9.0</v>
      </c>
      <c r="W102" s="971"/>
      <c r="X102" s="971"/>
      <c r="Y102" s="1189">
        <v>9.0</v>
      </c>
      <c r="Z102" s="905">
        <v>9.0</v>
      </c>
      <c r="AA102" s="905">
        <v>9.0</v>
      </c>
      <c r="AB102" s="905">
        <v>9.0</v>
      </c>
      <c r="AC102" s="905">
        <v>9.0</v>
      </c>
      <c r="AD102" s="971"/>
      <c r="AE102" s="971"/>
      <c r="AF102" s="905">
        <v>9.0</v>
      </c>
      <c r="AG102" s="905">
        <v>9.0</v>
      </c>
      <c r="AH102" s="905">
        <v>9.0</v>
      </c>
      <c r="AI102" s="905">
        <v>9.0</v>
      </c>
      <c r="AJ102" s="905"/>
      <c r="AK102" s="404">
        <f t="shared" si="16"/>
        <v>12</v>
      </c>
      <c r="AL102" s="237"/>
    </row>
    <row r="103" ht="16.5" customHeight="1">
      <c r="A103" s="1010">
        <v>26.0</v>
      </c>
      <c r="B103" s="1366" t="s">
        <v>805</v>
      </c>
      <c r="C103" s="1010" t="s">
        <v>930</v>
      </c>
      <c r="D103" s="863" t="s">
        <v>792</v>
      </c>
      <c r="E103" s="1189">
        <v>9.0</v>
      </c>
      <c r="F103" s="905">
        <v>9.0</v>
      </c>
      <c r="G103" s="905">
        <v>9.0</v>
      </c>
      <c r="H103" s="905">
        <v>9.0</v>
      </c>
      <c r="I103" s="971"/>
      <c r="J103" s="971"/>
      <c r="K103" s="1189">
        <v>9.0</v>
      </c>
      <c r="L103" s="905">
        <v>9.0</v>
      </c>
      <c r="M103" s="905">
        <v>9.0</v>
      </c>
      <c r="N103" s="905">
        <v>9.0</v>
      </c>
      <c r="O103" s="905">
        <v>9.0</v>
      </c>
      <c r="P103" s="971"/>
      <c r="Q103" s="971"/>
      <c r="R103" s="1189">
        <v>9.0</v>
      </c>
      <c r="S103" s="905">
        <v>9.0</v>
      </c>
      <c r="T103" s="905">
        <v>9.0</v>
      </c>
      <c r="U103" s="905">
        <v>9.0</v>
      </c>
      <c r="V103" s="905">
        <v>9.0</v>
      </c>
      <c r="W103" s="971"/>
      <c r="X103" s="971"/>
      <c r="Y103" s="1189">
        <v>9.0</v>
      </c>
      <c r="Z103" s="905">
        <v>9.0</v>
      </c>
      <c r="AA103" s="905">
        <v>9.0</v>
      </c>
      <c r="AB103" s="905">
        <v>9.0</v>
      </c>
      <c r="AC103" s="905">
        <v>9.0</v>
      </c>
      <c r="AD103" s="971"/>
      <c r="AE103" s="971"/>
      <c r="AF103" s="905">
        <v>9.0</v>
      </c>
      <c r="AG103" s="905">
        <v>9.0</v>
      </c>
      <c r="AH103" s="905">
        <v>9.0</v>
      </c>
      <c r="AI103" s="905">
        <v>9.0</v>
      </c>
      <c r="AJ103" s="905"/>
      <c r="AK103" s="404">
        <f t="shared" si="16"/>
        <v>23</v>
      </c>
      <c r="AL103" s="237"/>
    </row>
    <row r="104" ht="16.5" customHeight="1">
      <c r="A104" s="1010">
        <v>27.0</v>
      </c>
      <c r="B104" s="1366" t="s">
        <v>807</v>
      </c>
      <c r="C104" s="1261" t="s">
        <v>297</v>
      </c>
      <c r="D104" s="863" t="s">
        <v>792</v>
      </c>
      <c r="E104" s="1189">
        <v>9.0</v>
      </c>
      <c r="F104" s="905">
        <v>9.0</v>
      </c>
      <c r="G104" s="905">
        <v>9.0</v>
      </c>
      <c r="H104" s="905">
        <v>9.0</v>
      </c>
      <c r="I104" s="971"/>
      <c r="J104" s="971"/>
      <c r="K104" s="1189">
        <v>9.0</v>
      </c>
      <c r="L104" s="905">
        <v>9.0</v>
      </c>
      <c r="M104" s="905">
        <v>9.0</v>
      </c>
      <c r="N104" s="905">
        <v>9.0</v>
      </c>
      <c r="O104" s="905">
        <v>9.0</v>
      </c>
      <c r="P104" s="971"/>
      <c r="Q104" s="971"/>
      <c r="R104" s="1189">
        <v>9.0</v>
      </c>
      <c r="S104" s="905">
        <v>9.0</v>
      </c>
      <c r="T104" s="905">
        <v>9.0</v>
      </c>
      <c r="U104" s="905">
        <v>9.0</v>
      </c>
      <c r="V104" s="905">
        <v>9.0</v>
      </c>
      <c r="W104" s="971"/>
      <c r="X104" s="971"/>
      <c r="Y104" s="1189">
        <v>9.0</v>
      </c>
      <c r="Z104" s="905">
        <v>9.0</v>
      </c>
      <c r="AA104" s="905">
        <v>9.0</v>
      </c>
      <c r="AB104" s="905">
        <v>9.0</v>
      </c>
      <c r="AC104" s="905">
        <v>9.0</v>
      </c>
      <c r="AD104" s="971"/>
      <c r="AE104" s="971"/>
      <c r="AF104" s="905">
        <v>9.0</v>
      </c>
      <c r="AG104" s="905">
        <v>9.0</v>
      </c>
      <c r="AH104" s="905">
        <v>9.0</v>
      </c>
      <c r="AI104" s="905">
        <v>9.0</v>
      </c>
      <c r="AJ104" s="905"/>
      <c r="AK104" s="404">
        <f t="shared" si="16"/>
        <v>23</v>
      </c>
      <c r="AL104" s="237"/>
    </row>
    <row r="105" ht="16.5" customHeight="1">
      <c r="A105" s="1010">
        <v>28.0</v>
      </c>
      <c r="B105" s="1366" t="s">
        <v>907</v>
      </c>
      <c r="C105" s="861" t="s">
        <v>941</v>
      </c>
      <c r="D105" s="863" t="s">
        <v>792</v>
      </c>
      <c r="E105" s="1189">
        <v>9.0</v>
      </c>
      <c r="F105" s="905">
        <v>9.0</v>
      </c>
      <c r="G105" s="905">
        <v>9.0</v>
      </c>
      <c r="H105" s="905">
        <v>9.0</v>
      </c>
      <c r="I105" s="971"/>
      <c r="J105" s="971"/>
      <c r="K105" s="1189">
        <v>9.0</v>
      </c>
      <c r="L105" s="905">
        <v>9.0</v>
      </c>
      <c r="M105" s="905">
        <v>9.0</v>
      </c>
      <c r="N105" s="905">
        <v>9.0</v>
      </c>
      <c r="O105" s="905">
        <v>9.0</v>
      </c>
      <c r="P105" s="971"/>
      <c r="Q105" s="971"/>
      <c r="R105" s="1189">
        <v>9.0</v>
      </c>
      <c r="S105" s="905">
        <v>9.0</v>
      </c>
      <c r="T105" s="905">
        <v>9.0</v>
      </c>
      <c r="U105" s="905">
        <v>9.0</v>
      </c>
      <c r="V105" s="905">
        <v>9.0</v>
      </c>
      <c r="W105" s="971"/>
      <c r="X105" s="971"/>
      <c r="Y105" s="1189">
        <v>9.0</v>
      </c>
      <c r="Z105" s="905">
        <v>9.0</v>
      </c>
      <c r="AA105" s="905">
        <v>9.0</v>
      </c>
      <c r="AB105" s="905">
        <v>9.0</v>
      </c>
      <c r="AC105" s="905">
        <v>9.0</v>
      </c>
      <c r="AD105" s="971"/>
      <c r="AE105" s="971"/>
      <c r="AF105" s="905">
        <v>9.0</v>
      </c>
      <c r="AG105" s="905">
        <v>9.0</v>
      </c>
      <c r="AH105" s="905">
        <v>9.0</v>
      </c>
      <c r="AI105" s="905">
        <v>9.0</v>
      </c>
      <c r="AJ105" s="905"/>
      <c r="AK105" s="404">
        <f t="shared" si="16"/>
        <v>23</v>
      </c>
      <c r="AL105" s="237"/>
    </row>
    <row r="106" ht="16.5" customHeight="1">
      <c r="A106" s="1010">
        <v>29.0</v>
      </c>
      <c r="B106" s="1366" t="s">
        <v>808</v>
      </c>
      <c r="C106" s="1265" t="s">
        <v>119</v>
      </c>
      <c r="D106" s="863" t="s">
        <v>792</v>
      </c>
      <c r="E106" s="1189">
        <v>9.0</v>
      </c>
      <c r="F106" s="905">
        <v>9.0</v>
      </c>
      <c r="G106" s="905">
        <v>9.0</v>
      </c>
      <c r="H106" s="905">
        <v>9.0</v>
      </c>
      <c r="I106" s="971"/>
      <c r="J106" s="971"/>
      <c r="K106" s="1189">
        <v>9.0</v>
      </c>
      <c r="L106" s="905">
        <v>9.0</v>
      </c>
      <c r="M106" s="905">
        <v>9.0</v>
      </c>
      <c r="N106" s="905">
        <v>9.0</v>
      </c>
      <c r="O106" s="905">
        <v>9.0</v>
      </c>
      <c r="P106" s="971"/>
      <c r="Q106" s="971"/>
      <c r="R106" s="1189">
        <v>9.0</v>
      </c>
      <c r="S106" s="905">
        <v>9.0</v>
      </c>
      <c r="T106" s="905">
        <v>9.0</v>
      </c>
      <c r="U106" s="905">
        <v>9.0</v>
      </c>
      <c r="V106" s="905">
        <v>9.0</v>
      </c>
      <c r="W106" s="971"/>
      <c r="X106" s="971"/>
      <c r="Y106" s="1189">
        <v>9.0</v>
      </c>
      <c r="Z106" s="905">
        <v>9.0</v>
      </c>
      <c r="AA106" s="905">
        <v>9.0</v>
      </c>
      <c r="AB106" s="905">
        <v>9.0</v>
      </c>
      <c r="AC106" s="905">
        <v>9.0</v>
      </c>
      <c r="AD106" s="971"/>
      <c r="AE106" s="971"/>
      <c r="AF106" s="905">
        <v>9.0</v>
      </c>
      <c r="AG106" s="905">
        <v>9.0</v>
      </c>
      <c r="AH106" s="905">
        <v>9.0</v>
      </c>
      <c r="AI106" s="905">
        <v>9.0</v>
      </c>
      <c r="AJ106" s="905"/>
      <c r="AK106" s="404">
        <f t="shared" si="16"/>
        <v>23</v>
      </c>
      <c r="AL106" s="237"/>
    </row>
    <row r="107" ht="16.5" customHeight="1">
      <c r="A107" s="1010">
        <v>30.0</v>
      </c>
      <c r="B107" s="1366" t="s">
        <v>809</v>
      </c>
      <c r="C107" s="1010" t="s">
        <v>1017</v>
      </c>
      <c r="D107" s="863" t="s">
        <v>792</v>
      </c>
      <c r="E107" s="1189">
        <v>9.0</v>
      </c>
      <c r="F107" s="905">
        <v>9.0</v>
      </c>
      <c r="G107" s="905">
        <v>9.0</v>
      </c>
      <c r="H107" s="905">
        <v>9.0</v>
      </c>
      <c r="I107" s="971"/>
      <c r="J107" s="971"/>
      <c r="K107" s="1189">
        <v>9.0</v>
      </c>
      <c r="L107" s="905">
        <v>9.0</v>
      </c>
      <c r="M107" s="905">
        <v>9.0</v>
      </c>
      <c r="N107" s="905">
        <v>9.0</v>
      </c>
      <c r="O107" s="905">
        <v>9.0</v>
      </c>
      <c r="P107" s="971"/>
      <c r="Q107" s="971"/>
      <c r="R107" s="1189">
        <v>9.0</v>
      </c>
      <c r="S107" s="905">
        <v>9.0</v>
      </c>
      <c r="T107" s="905">
        <v>9.0</v>
      </c>
      <c r="U107" s="905">
        <v>9.0</v>
      </c>
      <c r="V107" s="905">
        <v>9.0</v>
      </c>
      <c r="W107" s="971"/>
      <c r="X107" s="971"/>
      <c r="Y107" s="1189">
        <v>9.0</v>
      </c>
      <c r="Z107" s="905">
        <v>9.0</v>
      </c>
      <c r="AA107" s="905">
        <v>9.0</v>
      </c>
      <c r="AB107" s="905">
        <v>9.0</v>
      </c>
      <c r="AC107" s="905">
        <v>9.0</v>
      </c>
      <c r="AD107" s="971"/>
      <c r="AE107" s="971"/>
      <c r="AF107" s="905">
        <v>9.0</v>
      </c>
      <c r="AG107" s="905">
        <v>9.0</v>
      </c>
      <c r="AH107" s="905">
        <v>9.0</v>
      </c>
      <c r="AI107" s="905">
        <v>9.0</v>
      </c>
      <c r="AJ107" s="905"/>
      <c r="AK107" s="404">
        <f t="shared" si="16"/>
        <v>23</v>
      </c>
      <c r="AL107" s="237"/>
    </row>
    <row r="108" ht="16.5" customHeight="1">
      <c r="A108" s="1010">
        <v>31.0</v>
      </c>
      <c r="B108" s="1366" t="s">
        <v>811</v>
      </c>
      <c r="C108" s="1010" t="s">
        <v>1018</v>
      </c>
      <c r="D108" s="863" t="s">
        <v>792</v>
      </c>
      <c r="E108" s="1189">
        <v>9.0</v>
      </c>
      <c r="F108" s="905">
        <v>9.0</v>
      </c>
      <c r="G108" s="905">
        <v>9.0</v>
      </c>
      <c r="H108" s="905">
        <v>9.0</v>
      </c>
      <c r="I108" s="971"/>
      <c r="J108" s="971"/>
      <c r="K108" s="1578"/>
      <c r="L108" s="1045"/>
      <c r="M108" s="1045"/>
      <c r="N108" s="905">
        <v>9.0</v>
      </c>
      <c r="O108" s="905">
        <v>9.0</v>
      </c>
      <c r="P108" s="971"/>
      <c r="Q108" s="971"/>
      <c r="R108" s="1189">
        <v>9.0</v>
      </c>
      <c r="S108" s="905">
        <v>9.0</v>
      </c>
      <c r="T108" s="905">
        <v>9.0</v>
      </c>
      <c r="U108" s="905">
        <v>9.0</v>
      </c>
      <c r="V108" s="905">
        <v>9.0</v>
      </c>
      <c r="W108" s="971"/>
      <c r="X108" s="971"/>
      <c r="Y108" s="1189">
        <v>9.0</v>
      </c>
      <c r="Z108" s="905">
        <v>9.0</v>
      </c>
      <c r="AA108" s="905">
        <v>9.0</v>
      </c>
      <c r="AB108" s="905">
        <v>9.0</v>
      </c>
      <c r="AC108" s="905">
        <v>9.0</v>
      </c>
      <c r="AD108" s="971"/>
      <c r="AE108" s="971"/>
      <c r="AF108" s="905">
        <v>9.0</v>
      </c>
      <c r="AG108" s="905">
        <v>9.0</v>
      </c>
      <c r="AH108" s="905">
        <v>9.0</v>
      </c>
      <c r="AI108" s="905">
        <v>9.0</v>
      </c>
      <c r="AJ108" s="905"/>
      <c r="AK108" s="404">
        <f t="shared" si="16"/>
        <v>20</v>
      </c>
      <c r="AL108" s="237"/>
    </row>
    <row r="109" ht="16.5" customHeight="1">
      <c r="A109" s="1010">
        <v>32.0</v>
      </c>
      <c r="B109" s="1366" t="s">
        <v>814</v>
      </c>
      <c r="C109" s="1261" t="s">
        <v>815</v>
      </c>
      <c r="D109" s="866" t="s">
        <v>792</v>
      </c>
      <c r="E109" s="1189">
        <v>9.0</v>
      </c>
      <c r="F109" s="1045"/>
      <c r="G109" s="1045"/>
      <c r="H109" s="1045"/>
      <c r="I109" s="971"/>
      <c r="J109" s="971"/>
      <c r="K109" s="1189">
        <v>9.0</v>
      </c>
      <c r="L109" s="905">
        <v>9.0</v>
      </c>
      <c r="M109" s="905">
        <v>9.0</v>
      </c>
      <c r="N109" s="905">
        <v>9.0</v>
      </c>
      <c r="O109" s="905">
        <v>9.0</v>
      </c>
      <c r="P109" s="971"/>
      <c r="Q109" s="971"/>
      <c r="R109" s="1189">
        <v>9.0</v>
      </c>
      <c r="S109" s="905">
        <v>9.0</v>
      </c>
      <c r="T109" s="905">
        <v>9.0</v>
      </c>
      <c r="U109" s="905">
        <v>9.0</v>
      </c>
      <c r="V109" s="905">
        <v>9.0</v>
      </c>
      <c r="W109" s="971"/>
      <c r="X109" s="971"/>
      <c r="Y109" s="1189">
        <v>9.0</v>
      </c>
      <c r="Z109" s="905">
        <v>9.0</v>
      </c>
      <c r="AA109" s="905">
        <v>9.0</v>
      </c>
      <c r="AB109" s="905">
        <v>9.0</v>
      </c>
      <c r="AC109" s="905">
        <v>9.0</v>
      </c>
      <c r="AD109" s="971"/>
      <c r="AE109" s="971"/>
      <c r="AF109" s="905">
        <v>9.0</v>
      </c>
      <c r="AG109" s="905">
        <v>9.0</v>
      </c>
      <c r="AH109" s="905">
        <v>9.0</v>
      </c>
      <c r="AI109" s="905">
        <v>9.0</v>
      </c>
      <c r="AJ109" s="905"/>
      <c r="AK109" s="404">
        <f t="shared" si="16"/>
        <v>20</v>
      </c>
      <c r="AL109" s="237"/>
    </row>
    <row r="110" ht="16.5" customHeight="1">
      <c r="A110" s="1010">
        <v>33.0</v>
      </c>
      <c r="B110" s="1366" t="s">
        <v>812</v>
      </c>
      <c r="C110" s="1010" t="s">
        <v>140</v>
      </c>
      <c r="D110" s="863" t="s">
        <v>792</v>
      </c>
      <c r="E110" s="1189">
        <v>9.0</v>
      </c>
      <c r="F110" s="905">
        <v>9.0</v>
      </c>
      <c r="G110" s="905">
        <v>9.0</v>
      </c>
      <c r="H110" s="905">
        <v>9.0</v>
      </c>
      <c r="I110" s="971"/>
      <c r="J110" s="971"/>
      <c r="K110" s="1189">
        <v>9.0</v>
      </c>
      <c r="L110" s="925"/>
      <c r="M110" s="925"/>
      <c r="N110" s="925"/>
      <c r="O110" s="925"/>
      <c r="P110" s="925"/>
      <c r="Q110" s="925"/>
      <c r="R110" s="925"/>
      <c r="S110" s="925"/>
      <c r="T110" s="905">
        <v>9.0</v>
      </c>
      <c r="U110" s="905">
        <v>9.0</v>
      </c>
      <c r="V110" s="905">
        <v>9.0</v>
      </c>
      <c r="W110" s="971"/>
      <c r="X110" s="971"/>
      <c r="Y110" s="1189">
        <v>9.0</v>
      </c>
      <c r="Z110" s="905">
        <v>9.0</v>
      </c>
      <c r="AA110" s="905">
        <v>9.0</v>
      </c>
      <c r="AB110" s="905">
        <v>9.0</v>
      </c>
      <c r="AC110" s="905">
        <v>9.0</v>
      </c>
      <c r="AD110" s="971"/>
      <c r="AE110" s="971"/>
      <c r="AF110" s="905">
        <v>9.0</v>
      </c>
      <c r="AG110" s="905">
        <v>9.0</v>
      </c>
      <c r="AH110" s="905">
        <v>9.0</v>
      </c>
      <c r="AI110" s="905">
        <v>9.0</v>
      </c>
      <c r="AJ110" s="905"/>
      <c r="AK110" s="404">
        <f t="shared" si="16"/>
        <v>17</v>
      </c>
      <c r="AL110" s="237"/>
    </row>
    <row r="111" ht="16.5" customHeight="1">
      <c r="A111" s="1010">
        <v>34.0</v>
      </c>
      <c r="B111" s="1366" t="s">
        <v>813</v>
      </c>
      <c r="C111" s="1010" t="s">
        <v>286</v>
      </c>
      <c r="D111" s="863" t="s">
        <v>792</v>
      </c>
      <c r="E111" s="925"/>
      <c r="F111" s="925"/>
      <c r="G111" s="925"/>
      <c r="H111" s="925"/>
      <c r="I111" s="925"/>
      <c r="J111" s="925"/>
      <c r="K111" s="925"/>
      <c r="L111" s="925"/>
      <c r="M111" s="925"/>
      <c r="N111" s="925"/>
      <c r="O111" s="925"/>
      <c r="P111" s="971"/>
      <c r="Q111" s="971"/>
      <c r="R111" s="1189">
        <v>9.0</v>
      </c>
      <c r="S111" s="905">
        <v>9.0</v>
      </c>
      <c r="T111" s="905">
        <v>9.0</v>
      </c>
      <c r="U111" s="905">
        <v>9.0</v>
      </c>
      <c r="V111" s="905">
        <v>9.0</v>
      </c>
      <c r="W111" s="971"/>
      <c r="X111" s="971"/>
      <c r="Y111" s="1189">
        <v>9.0</v>
      </c>
      <c r="Z111" s="905">
        <v>9.0</v>
      </c>
      <c r="AA111" s="905">
        <v>9.0</v>
      </c>
      <c r="AB111" s="905">
        <v>9.0</v>
      </c>
      <c r="AC111" s="905">
        <v>9.0</v>
      </c>
      <c r="AD111" s="971"/>
      <c r="AE111" s="971"/>
      <c r="AF111" s="905">
        <v>9.0</v>
      </c>
      <c r="AG111" s="905">
        <v>9.0</v>
      </c>
      <c r="AH111" s="905">
        <v>9.0</v>
      </c>
      <c r="AI111" s="905">
        <v>9.0</v>
      </c>
      <c r="AJ111" s="905"/>
      <c r="AK111" s="404">
        <f t="shared" si="16"/>
        <v>14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905"/>
      <c r="AI113" s="905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905"/>
      <c r="AI114" s="905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2">
    <mergeCell ref="C77:C79"/>
    <mergeCell ref="C81:C83"/>
    <mergeCell ref="C85:C86"/>
    <mergeCell ref="C89:C91"/>
    <mergeCell ref="C93:C94"/>
    <mergeCell ref="C1:AH1"/>
    <mergeCell ref="C3:C31"/>
    <mergeCell ref="C35:C38"/>
    <mergeCell ref="D43:T47"/>
    <mergeCell ref="U43:AK47"/>
    <mergeCell ref="N56:Q56"/>
    <mergeCell ref="C71:C75"/>
  </mergeCells>
  <conditionalFormatting sqref="AK3:AK31 AK35:AK38 AK59:AK69 AK71:AK75 AK77:AK79 AK81:AK83 AK85:AK87 AK89:AK91 AK93:AK94 AK96:AK111">
    <cfRule type="colorScale" priority="1">
      <colorScale>
        <cfvo type="formula" val="21"/>
        <cfvo type="formula" val="23"/>
        <cfvo type="formula" val="25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16.14"/>
    <col customWidth="1" min="4" max="4" width="8.57"/>
    <col customWidth="1" min="5" max="8" width="5.86"/>
    <col customWidth="1" min="9" max="9" width="5.71"/>
    <col customWidth="1" min="10" max="19" width="5.86"/>
    <col customWidth="1" min="20" max="20" width="6.29"/>
    <col customWidth="1" min="21" max="36" width="5.86"/>
    <col customWidth="1" min="37" max="37" width="7.14"/>
    <col customWidth="1" min="38" max="38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1042</v>
      </c>
      <c r="E2" s="969">
        <v>1.0</v>
      </c>
      <c r="F2" s="327">
        <v>2.0</v>
      </c>
      <c r="G2" s="327">
        <v>3.0</v>
      </c>
      <c r="H2" s="166">
        <v>4.0</v>
      </c>
      <c r="I2" s="298">
        <v>5.0</v>
      </c>
      <c r="J2" s="298">
        <v>6.0</v>
      </c>
      <c r="K2" s="209">
        <v>7.0</v>
      </c>
      <c r="L2" s="166">
        <v>8.0</v>
      </c>
      <c r="M2" s="166">
        <v>9.0</v>
      </c>
      <c r="N2" s="166">
        <v>10.0</v>
      </c>
      <c r="O2" s="165">
        <v>11.0</v>
      </c>
      <c r="P2" s="970">
        <v>12.0</v>
      </c>
      <c r="Q2" s="165">
        <v>13.0</v>
      </c>
      <c r="R2" s="165">
        <v>14.0</v>
      </c>
      <c r="S2" s="165">
        <v>15.0</v>
      </c>
      <c r="T2" s="166">
        <v>16.0</v>
      </c>
      <c r="U2" s="166">
        <v>17.0</v>
      </c>
      <c r="V2" s="165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6">
        <v>23.0</v>
      </c>
      <c r="AB2" s="166">
        <v>24.0</v>
      </c>
      <c r="AC2" s="165">
        <v>25.0</v>
      </c>
      <c r="AD2" s="165">
        <v>26.0</v>
      </c>
      <c r="AE2" s="165">
        <v>27.0</v>
      </c>
      <c r="AF2" s="165">
        <v>28.0</v>
      </c>
      <c r="AG2" s="165">
        <v>29.0</v>
      </c>
      <c r="AH2" s="969">
        <v>30.0</v>
      </c>
      <c r="AI2" s="891">
        <v>31.0</v>
      </c>
      <c r="AJ2" s="970">
        <v>1.0</v>
      </c>
      <c r="AK2" s="404" t="s">
        <v>274</v>
      </c>
      <c r="AL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3" t="s">
        <v>792</v>
      </c>
      <c r="E3" s="971"/>
      <c r="F3" s="971"/>
      <c r="G3" s="1033">
        <v>9.0</v>
      </c>
      <c r="H3" s="1033">
        <v>9.0</v>
      </c>
      <c r="I3" s="971">
        <v>9.0</v>
      </c>
      <c r="J3" s="971">
        <v>9.0</v>
      </c>
      <c r="K3" s="1255"/>
      <c r="L3" s="971"/>
      <c r="M3" s="971"/>
      <c r="N3" s="971"/>
      <c r="O3" s="1579"/>
      <c r="P3" s="978"/>
      <c r="Q3" s="978"/>
      <c r="R3" s="978"/>
      <c r="S3" s="978"/>
      <c r="T3" s="978"/>
      <c r="U3" s="978"/>
      <c r="V3" s="978"/>
      <c r="W3" s="978"/>
      <c r="X3" s="978"/>
      <c r="Y3" s="978"/>
      <c r="Z3" s="1579"/>
      <c r="AA3" s="978"/>
      <c r="AB3" s="978"/>
      <c r="AC3" s="905"/>
      <c r="AD3" s="905">
        <v>9.0</v>
      </c>
      <c r="AE3" s="1043">
        <v>12.0</v>
      </c>
      <c r="AF3" s="905">
        <v>9.0</v>
      </c>
      <c r="AG3" s="905">
        <v>9.0</v>
      </c>
      <c r="AH3" s="1043">
        <v>12.0</v>
      </c>
      <c r="AI3" s="971"/>
      <c r="AJ3" s="905">
        <v>9.0</v>
      </c>
      <c r="AK3" s="404">
        <f>COUNT(E3:AJ3)</f>
        <v>10</v>
      </c>
      <c r="AL3" s="1030">
        <v>1.0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255"/>
      <c r="F4" s="971"/>
      <c r="G4" s="971"/>
      <c r="H4" s="971"/>
      <c r="I4" s="1580"/>
      <c r="J4" s="1310"/>
      <c r="K4" s="1255"/>
      <c r="L4" s="971"/>
      <c r="M4" s="971"/>
      <c r="N4" s="1580"/>
      <c r="O4" s="905">
        <v>9.0</v>
      </c>
      <c r="P4" s="1033">
        <v>9.0</v>
      </c>
      <c r="Q4" s="1043">
        <v>12.0</v>
      </c>
      <c r="R4" s="898" t="s">
        <v>193</v>
      </c>
      <c r="S4" s="905">
        <v>9.0</v>
      </c>
      <c r="T4" s="1043">
        <v>12.0</v>
      </c>
      <c r="U4" s="971"/>
      <c r="V4" s="1043">
        <v>12.0</v>
      </c>
      <c r="W4" s="905">
        <v>9.0</v>
      </c>
      <c r="X4" s="905">
        <v>9.0</v>
      </c>
      <c r="Y4" s="898" t="s">
        <v>193</v>
      </c>
      <c r="Z4" s="905">
        <v>9.0</v>
      </c>
      <c r="AA4" s="971"/>
      <c r="AB4" s="971"/>
      <c r="AC4" s="905">
        <v>9.0</v>
      </c>
      <c r="AD4" s="905">
        <v>9.0</v>
      </c>
      <c r="AE4" s="898" t="s">
        <v>193</v>
      </c>
      <c r="AF4" s="898" t="s">
        <v>193</v>
      </c>
      <c r="AG4" s="905"/>
      <c r="AH4" s="1033">
        <v>9.0</v>
      </c>
      <c r="AI4" s="1043">
        <v>12.0</v>
      </c>
      <c r="AJ4" s="905">
        <v>9.0</v>
      </c>
      <c r="AK4" s="404">
        <f t="shared" ref="AK4:AK12" si="1">COUNT(E4:AI4)</f>
        <v>13</v>
      </c>
      <c r="AL4" s="1030">
        <v>1.0</v>
      </c>
    </row>
    <row r="5" ht="13.5" customHeight="1">
      <c r="A5" s="19">
        <v>3.0</v>
      </c>
      <c r="B5" s="1546" t="s">
        <v>921</v>
      </c>
      <c r="C5" s="32"/>
      <c r="D5" s="863" t="s">
        <v>792</v>
      </c>
      <c r="E5" s="1255"/>
      <c r="F5" s="971"/>
      <c r="G5" s="971"/>
      <c r="H5" s="1580"/>
      <c r="I5" s="1581">
        <v>9.0</v>
      </c>
      <c r="J5" s="1043">
        <v>12.0</v>
      </c>
      <c r="K5" s="1582"/>
      <c r="L5" s="971"/>
      <c r="M5" s="1580"/>
      <c r="N5" s="971"/>
      <c r="O5" s="1043">
        <v>12.0</v>
      </c>
      <c r="P5" s="1043">
        <v>12.0</v>
      </c>
      <c r="Q5" s="905"/>
      <c r="R5" s="905"/>
      <c r="S5" s="905">
        <v>9.0</v>
      </c>
      <c r="T5" s="971"/>
      <c r="U5" s="971"/>
      <c r="V5" s="905">
        <v>9.0</v>
      </c>
      <c r="W5" s="1043">
        <v>12.0</v>
      </c>
      <c r="X5" s="905">
        <v>9.0</v>
      </c>
      <c r="Y5" s="905">
        <v>9.0</v>
      </c>
      <c r="Z5" s="905">
        <v>9.0</v>
      </c>
      <c r="AA5" s="971"/>
      <c r="AB5" s="1043">
        <v>12.0</v>
      </c>
      <c r="AC5" s="1043">
        <v>12.0</v>
      </c>
      <c r="AD5" s="905">
        <v>9.0</v>
      </c>
      <c r="AE5" s="905">
        <v>9.0</v>
      </c>
      <c r="AF5" s="905">
        <v>9.0</v>
      </c>
      <c r="AG5" s="905">
        <v>9.0</v>
      </c>
      <c r="AH5" s="1580"/>
      <c r="AI5" s="971"/>
      <c r="AJ5" s="905">
        <v>9.0</v>
      </c>
      <c r="AK5" s="404">
        <f t="shared" si="1"/>
        <v>16</v>
      </c>
      <c r="AL5" s="1030">
        <v>1.0</v>
      </c>
    </row>
    <row r="6" ht="15.0" customHeight="1">
      <c r="A6" s="19">
        <v>4.0</v>
      </c>
      <c r="B6" s="1546" t="s">
        <v>989</v>
      </c>
      <c r="C6" s="32"/>
      <c r="D6" s="863" t="s">
        <v>792</v>
      </c>
      <c r="E6" s="1255"/>
      <c r="F6" s="971">
        <v>9.0</v>
      </c>
      <c r="G6" s="1043">
        <v>12.0</v>
      </c>
      <c r="H6" s="971"/>
      <c r="I6" s="971"/>
      <c r="J6" s="1252"/>
      <c r="K6" s="1582"/>
      <c r="L6" s="1580"/>
      <c r="M6" s="971"/>
      <c r="N6" s="971"/>
      <c r="O6" s="905">
        <v>9.0</v>
      </c>
      <c r="P6" s="905">
        <v>9.0</v>
      </c>
      <c r="Q6" s="905"/>
      <c r="R6" s="1043">
        <v>12.0</v>
      </c>
      <c r="S6" s="905">
        <v>9.0</v>
      </c>
      <c r="T6" s="971">
        <v>9.0</v>
      </c>
      <c r="U6" s="971"/>
      <c r="V6" s="905">
        <v>9.0</v>
      </c>
      <c r="W6" s="905"/>
      <c r="X6" s="905"/>
      <c r="Y6" s="905"/>
      <c r="Z6" s="1043">
        <v>12.0</v>
      </c>
      <c r="AA6" s="1580"/>
      <c r="AB6" s="971">
        <v>9.0</v>
      </c>
      <c r="AC6" s="905">
        <v>9.0</v>
      </c>
      <c r="AD6" s="1043">
        <v>12.0</v>
      </c>
      <c r="AE6" s="905">
        <v>9.0</v>
      </c>
      <c r="AF6" s="905">
        <v>9.0</v>
      </c>
      <c r="AG6" s="905">
        <v>9.0</v>
      </c>
      <c r="AH6" s="1043">
        <v>12.0</v>
      </c>
      <c r="AI6" s="971"/>
      <c r="AJ6" s="905"/>
      <c r="AK6" s="404">
        <f t="shared" si="1"/>
        <v>16</v>
      </c>
      <c r="AL6" s="1030">
        <v>1.0</v>
      </c>
    </row>
    <row r="7" ht="15.0" customHeight="1">
      <c r="A7" s="19">
        <v>5.0</v>
      </c>
      <c r="B7" s="1546" t="s">
        <v>990</v>
      </c>
      <c r="C7" s="32"/>
      <c r="D7" s="866"/>
      <c r="E7" s="1255"/>
      <c r="F7" s="1583">
        <v>12.0</v>
      </c>
      <c r="G7" s="1033">
        <v>9.0</v>
      </c>
      <c r="H7" s="971"/>
      <c r="I7" s="1580"/>
      <c r="J7" s="971"/>
      <c r="K7" s="1580"/>
      <c r="L7" s="971"/>
      <c r="M7" s="971"/>
      <c r="N7" s="1043">
        <v>12.0</v>
      </c>
      <c r="O7" s="905">
        <v>9.0</v>
      </c>
      <c r="P7" s="905">
        <v>9.0</v>
      </c>
      <c r="Q7" s="905">
        <v>9.0</v>
      </c>
      <c r="R7" s="905">
        <v>9.0</v>
      </c>
      <c r="S7" s="1043">
        <v>12.0</v>
      </c>
      <c r="T7" s="971"/>
      <c r="U7" s="971"/>
      <c r="V7" s="1033">
        <v>9.0</v>
      </c>
      <c r="W7" s="925"/>
      <c r="X7" s="925"/>
      <c r="Y7" s="925"/>
      <c r="Z7" s="925"/>
      <c r="AA7" s="925"/>
      <c r="AB7" s="925"/>
      <c r="AC7" s="925"/>
      <c r="AD7" s="925"/>
      <c r="AE7" s="925"/>
      <c r="AF7" s="925"/>
      <c r="AG7" s="925"/>
      <c r="AH7" s="925"/>
      <c r="AI7" s="925"/>
      <c r="AJ7" s="925"/>
      <c r="AK7" s="404">
        <f t="shared" si="1"/>
        <v>9</v>
      </c>
      <c r="AL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1580"/>
      <c r="F8" s="971"/>
      <c r="G8" s="971"/>
      <c r="H8" s="1033">
        <v>9.0</v>
      </c>
      <c r="I8" s="1583">
        <v>12.0</v>
      </c>
      <c r="J8" s="971"/>
      <c r="K8" s="1580"/>
      <c r="L8" s="971"/>
      <c r="M8" s="971"/>
      <c r="N8" s="1580"/>
      <c r="O8" s="1043">
        <v>12.0</v>
      </c>
      <c r="P8" s="905">
        <v>9.0</v>
      </c>
      <c r="Q8" s="905"/>
      <c r="R8" s="905"/>
      <c r="S8" s="905">
        <v>9.0</v>
      </c>
      <c r="T8" s="971"/>
      <c r="U8" s="1043">
        <v>12.0</v>
      </c>
      <c r="V8" s="905">
        <v>9.0</v>
      </c>
      <c r="W8" s="905">
        <v>9.0</v>
      </c>
      <c r="X8" s="905">
        <v>9.0</v>
      </c>
      <c r="Y8" s="1043">
        <v>12.0</v>
      </c>
      <c r="Z8" s="905">
        <v>9.0</v>
      </c>
      <c r="AA8" s="971">
        <v>9.0</v>
      </c>
      <c r="AB8" s="971"/>
      <c r="AC8" s="905">
        <v>9.0</v>
      </c>
      <c r="AD8" s="905">
        <v>9.0</v>
      </c>
      <c r="AE8" s="905">
        <v>9.0</v>
      </c>
      <c r="AF8" s="905">
        <v>9.0</v>
      </c>
      <c r="AG8" s="905">
        <v>9.0</v>
      </c>
      <c r="AH8" s="971"/>
      <c r="AI8" s="971"/>
      <c r="AJ8" s="905">
        <v>9.0</v>
      </c>
      <c r="AK8" s="404">
        <f t="shared" si="1"/>
        <v>17</v>
      </c>
      <c r="AL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1580"/>
      <c r="F9" s="971"/>
      <c r="G9" s="971"/>
      <c r="H9" s="971"/>
      <c r="I9" s="971"/>
      <c r="J9" s="1033">
        <v>9.0</v>
      </c>
      <c r="K9" s="1033">
        <v>9.0</v>
      </c>
      <c r="L9" s="971"/>
      <c r="M9" s="971"/>
      <c r="N9" s="971"/>
      <c r="O9" s="905">
        <v>9.0</v>
      </c>
      <c r="P9" s="905">
        <v>9.0</v>
      </c>
      <c r="Q9" s="1043">
        <v>12.0</v>
      </c>
      <c r="R9" s="905"/>
      <c r="S9" s="905">
        <v>9.0</v>
      </c>
      <c r="T9" s="971"/>
      <c r="U9" s="1043">
        <v>12.0</v>
      </c>
      <c r="V9" s="905">
        <v>9.0</v>
      </c>
      <c r="W9" s="905">
        <v>9.0</v>
      </c>
      <c r="X9" s="1043">
        <v>12.0</v>
      </c>
      <c r="Y9" s="905">
        <v>9.0</v>
      </c>
      <c r="Z9" s="905">
        <v>9.0</v>
      </c>
      <c r="AA9" s="971">
        <v>9.0</v>
      </c>
      <c r="AB9" s="971"/>
      <c r="AC9" s="905">
        <v>9.0</v>
      </c>
      <c r="AD9" s="905">
        <v>9.0</v>
      </c>
      <c r="AE9" s="1033" t="s">
        <v>193</v>
      </c>
      <c r="AF9" s="905"/>
      <c r="AG9" s="1043">
        <v>12.0</v>
      </c>
      <c r="AH9" s="971">
        <v>9.0</v>
      </c>
      <c r="AI9" s="971"/>
      <c r="AJ9" s="905">
        <v>9.0</v>
      </c>
      <c r="AK9" s="404">
        <f t="shared" si="1"/>
        <v>17</v>
      </c>
      <c r="AL9" s="1030">
        <v>1.0</v>
      </c>
    </row>
    <row r="10" ht="15.0" customHeight="1">
      <c r="A10" s="19">
        <v>8.0</v>
      </c>
      <c r="B10" s="1546" t="s">
        <v>973</v>
      </c>
      <c r="C10" s="32"/>
      <c r="D10" s="863" t="s">
        <v>792</v>
      </c>
      <c r="E10" s="971"/>
      <c r="F10" s="1033">
        <v>9.0</v>
      </c>
      <c r="G10" s="1033">
        <v>9.0</v>
      </c>
      <c r="H10" s="971"/>
      <c r="I10" s="971"/>
      <c r="J10" s="1580"/>
      <c r="K10" s="971"/>
      <c r="L10" s="971"/>
      <c r="M10" s="971"/>
      <c r="N10" s="971"/>
      <c r="O10" s="905">
        <v>9.0</v>
      </c>
      <c r="P10" s="1043">
        <v>12.0</v>
      </c>
      <c r="Q10" s="905">
        <v>9.0</v>
      </c>
      <c r="R10" s="905">
        <v>9.0</v>
      </c>
      <c r="S10" s="905">
        <v>9.0</v>
      </c>
      <c r="T10" s="1043">
        <v>12.0</v>
      </c>
      <c r="U10" s="1580"/>
      <c r="V10" s="905">
        <v>9.0</v>
      </c>
      <c r="W10" s="1033">
        <v>9.0</v>
      </c>
      <c r="X10" s="1033">
        <v>9.0</v>
      </c>
      <c r="Y10" s="905">
        <v>9.0</v>
      </c>
      <c r="Z10" s="1043">
        <v>12.0</v>
      </c>
      <c r="AA10" s="971"/>
      <c r="AB10" s="971"/>
      <c r="AC10" s="905">
        <v>9.0</v>
      </c>
      <c r="AD10" s="905">
        <v>9.0</v>
      </c>
      <c r="AE10" s="905">
        <v>9.0</v>
      </c>
      <c r="AF10" s="905">
        <v>9.0</v>
      </c>
      <c r="AG10" s="1043">
        <v>12.0</v>
      </c>
      <c r="AH10" s="971"/>
      <c r="AI10" s="1043">
        <v>12.0</v>
      </c>
      <c r="AJ10" s="905">
        <v>9.0</v>
      </c>
      <c r="AK10" s="404">
        <f t="shared" si="1"/>
        <v>19</v>
      </c>
      <c r="AL10" s="1030">
        <v>1.0</v>
      </c>
    </row>
    <row r="11" ht="14.25" customHeight="1">
      <c r="A11" s="19">
        <v>9.0</v>
      </c>
      <c r="B11" s="1546" t="s">
        <v>23</v>
      </c>
      <c r="C11" s="32"/>
      <c r="D11" s="863" t="s">
        <v>792</v>
      </c>
      <c r="E11" s="1255"/>
      <c r="F11" s="971"/>
      <c r="G11" s="971"/>
      <c r="H11" s="971"/>
      <c r="I11" s="971"/>
      <c r="J11" s="971"/>
      <c r="K11" s="971"/>
      <c r="L11" s="1033">
        <v>9.0</v>
      </c>
      <c r="M11" s="971"/>
      <c r="N11" s="971"/>
      <c r="O11" s="905">
        <v>9.0</v>
      </c>
      <c r="P11" s="905">
        <v>9.0</v>
      </c>
      <c r="Q11" s="905"/>
      <c r="R11" s="1043">
        <v>12.0</v>
      </c>
      <c r="S11" s="905">
        <v>9.0</v>
      </c>
      <c r="T11" s="971">
        <v>9.0</v>
      </c>
      <c r="U11" s="971"/>
      <c r="V11" s="905"/>
      <c r="W11" s="1043">
        <v>12.0</v>
      </c>
      <c r="X11" s="905">
        <v>9.0</v>
      </c>
      <c r="Y11" s="905">
        <v>9.0</v>
      </c>
      <c r="Z11" s="905">
        <v>9.0</v>
      </c>
      <c r="AA11" s="1580"/>
      <c r="AB11" s="971"/>
      <c r="AC11" s="1043">
        <v>12.0</v>
      </c>
      <c r="AD11" s="905">
        <v>9.0</v>
      </c>
      <c r="AE11" s="905">
        <v>9.0</v>
      </c>
      <c r="AF11" s="905">
        <v>9.0</v>
      </c>
      <c r="AG11" s="905">
        <v>9.0</v>
      </c>
      <c r="AH11" s="971"/>
      <c r="AI11" s="971">
        <v>9.0</v>
      </c>
      <c r="AJ11" s="905">
        <v>9.0</v>
      </c>
      <c r="AK11" s="404">
        <f t="shared" si="1"/>
        <v>16</v>
      </c>
      <c r="AL11" s="1030">
        <v>1.0</v>
      </c>
    </row>
    <row r="12" ht="15.0" customHeight="1">
      <c r="A12" s="19">
        <v>10.0</v>
      </c>
      <c r="B12" s="1550" t="s">
        <v>1036</v>
      </c>
      <c r="C12" s="32"/>
      <c r="D12" s="863" t="s">
        <v>792</v>
      </c>
      <c r="E12" s="1255">
        <v>9.0</v>
      </c>
      <c r="F12" s="1583">
        <v>12.0</v>
      </c>
      <c r="G12" s="971"/>
      <c r="H12" s="1580"/>
      <c r="I12" s="971"/>
      <c r="J12" s="971"/>
      <c r="K12" s="1255"/>
      <c r="L12" s="971"/>
      <c r="M12" s="971"/>
      <c r="N12" s="971"/>
      <c r="O12" s="905"/>
      <c r="P12" s="905"/>
      <c r="Q12" s="905">
        <v>9.0</v>
      </c>
      <c r="R12" s="905">
        <v>9.0</v>
      </c>
      <c r="S12" s="1043">
        <v>12.0</v>
      </c>
      <c r="T12" s="971">
        <v>9.0</v>
      </c>
      <c r="U12" s="971"/>
      <c r="V12" s="905">
        <v>9.0</v>
      </c>
      <c r="W12" s="1043">
        <v>12.0</v>
      </c>
      <c r="X12" s="1552"/>
      <c r="Y12" s="1552"/>
      <c r="Z12" s="1552"/>
      <c r="AA12" s="1584"/>
      <c r="AB12" s="1585"/>
      <c r="AC12" s="1585"/>
      <c r="AD12" s="1585"/>
      <c r="AE12" s="1585"/>
      <c r="AF12" s="1585"/>
      <c r="AG12" s="1585"/>
      <c r="AH12" s="1585"/>
      <c r="AI12" s="1585"/>
      <c r="AJ12" s="1585"/>
      <c r="AK12" s="404">
        <f t="shared" si="1"/>
        <v>8</v>
      </c>
      <c r="AL12" s="1030">
        <v>1.0</v>
      </c>
    </row>
    <row r="13" ht="15.0" customHeight="1">
      <c r="A13" s="19">
        <v>11.0</v>
      </c>
      <c r="B13" s="1546" t="s">
        <v>991</v>
      </c>
      <c r="C13" s="32"/>
      <c r="D13" s="866"/>
      <c r="E13" s="1255"/>
      <c r="F13" s="971"/>
      <c r="G13" s="1583">
        <v>12.0</v>
      </c>
      <c r="H13" s="1033">
        <v>9.0</v>
      </c>
      <c r="I13" s="971"/>
      <c r="J13" s="971"/>
      <c r="K13" s="1583">
        <v>12.0</v>
      </c>
      <c r="L13" s="1033">
        <v>9.0</v>
      </c>
      <c r="M13" s="971">
        <v>9.0</v>
      </c>
      <c r="N13" s="971"/>
      <c r="O13" s="905">
        <v>9.0</v>
      </c>
      <c r="P13" s="905">
        <v>9.0</v>
      </c>
      <c r="Q13" s="1033" t="s">
        <v>193</v>
      </c>
      <c r="R13" s="905"/>
      <c r="S13" s="905"/>
      <c r="T13" s="971"/>
      <c r="U13" s="971">
        <v>9.0</v>
      </c>
      <c r="V13" s="1043">
        <v>12.0</v>
      </c>
      <c r="W13" s="905">
        <v>9.0</v>
      </c>
      <c r="X13" s="898" t="s">
        <v>193</v>
      </c>
      <c r="Y13" s="905">
        <v>9.0</v>
      </c>
      <c r="Z13" s="905">
        <v>9.0</v>
      </c>
      <c r="AA13" s="971"/>
      <c r="AB13" s="971"/>
      <c r="AC13" s="905">
        <v>9.0</v>
      </c>
      <c r="AD13" s="1043">
        <v>12.0</v>
      </c>
      <c r="AE13" s="905">
        <v>9.0</v>
      </c>
      <c r="AF13" s="905">
        <v>9.0</v>
      </c>
      <c r="AG13" s="905">
        <v>9.0</v>
      </c>
      <c r="AH13" s="1043">
        <v>12.0</v>
      </c>
      <c r="AI13" s="971"/>
      <c r="AJ13" s="1450"/>
      <c r="AK13" s="404">
        <f>COUNT(E13:AJ13)</f>
        <v>18</v>
      </c>
      <c r="AL13" s="1030">
        <v>1.0</v>
      </c>
    </row>
    <row r="14" ht="15.0" customHeight="1">
      <c r="A14" s="19">
        <v>12.0</v>
      </c>
      <c r="B14" s="1546" t="s">
        <v>278</v>
      </c>
      <c r="C14" s="32"/>
      <c r="D14" s="866"/>
      <c r="E14" s="1255"/>
      <c r="F14" s="971"/>
      <c r="G14" s="1580"/>
      <c r="H14" s="971"/>
      <c r="I14" s="971"/>
      <c r="J14" s="971"/>
      <c r="K14" s="1255"/>
      <c r="L14" s="971"/>
      <c r="M14" s="971"/>
      <c r="N14" s="971">
        <v>9.0</v>
      </c>
      <c r="O14" s="905">
        <v>9.0</v>
      </c>
      <c r="P14" s="1043">
        <v>12.0</v>
      </c>
      <c r="Q14" s="905">
        <v>9.0</v>
      </c>
      <c r="R14" s="1033">
        <v>9.0</v>
      </c>
      <c r="S14" s="905">
        <v>9.0</v>
      </c>
      <c r="T14" s="971">
        <v>9.0</v>
      </c>
      <c r="U14" s="971"/>
      <c r="V14" s="905">
        <v>9.0</v>
      </c>
      <c r="W14" s="905">
        <v>9.0</v>
      </c>
      <c r="X14" s="1552"/>
      <c r="Y14" s="1552"/>
      <c r="Z14" s="1552"/>
      <c r="AA14" s="1584"/>
      <c r="AB14" s="1585"/>
      <c r="AC14" s="1585"/>
      <c r="AD14" s="1585"/>
      <c r="AE14" s="1585"/>
      <c r="AF14" s="1585"/>
      <c r="AG14" s="1585"/>
      <c r="AH14" s="1585"/>
      <c r="AI14" s="971"/>
      <c r="AJ14" s="905"/>
      <c r="AK14" s="404">
        <f t="shared" ref="AK14:AK30" si="2">COUNT(E14:AI14)</f>
        <v>9</v>
      </c>
      <c r="AL14" s="1030">
        <v>0.0</v>
      </c>
    </row>
    <row r="15" ht="15.0" customHeight="1">
      <c r="A15" s="19">
        <v>13.0</v>
      </c>
      <c r="B15" s="1546" t="s">
        <v>200</v>
      </c>
      <c r="C15" s="32"/>
      <c r="D15" s="863" t="s">
        <v>792</v>
      </c>
      <c r="E15" s="1255"/>
      <c r="F15" s="971"/>
      <c r="G15" s="971"/>
      <c r="H15" s="971"/>
      <c r="I15" s="971"/>
      <c r="J15" s="1043">
        <v>12.0</v>
      </c>
      <c r="K15" s="1255">
        <v>9.0</v>
      </c>
      <c r="L15" s="971"/>
      <c r="M15" s="971"/>
      <c r="N15" s="1580"/>
      <c r="O15" s="905">
        <v>9.0</v>
      </c>
      <c r="P15" s="905"/>
      <c r="Q15" s="905"/>
      <c r="R15" s="905">
        <v>9.0</v>
      </c>
      <c r="S15" s="905">
        <v>9.0</v>
      </c>
      <c r="T15" s="971"/>
      <c r="U15" s="971">
        <v>9.0</v>
      </c>
      <c r="V15" s="905">
        <v>9.0</v>
      </c>
      <c r="W15" s="905"/>
      <c r="X15" s="898" t="s">
        <v>193</v>
      </c>
      <c r="Y15" s="1043">
        <v>12.0</v>
      </c>
      <c r="Z15" s="905">
        <v>9.0</v>
      </c>
      <c r="AA15" s="971"/>
      <c r="AB15" s="971"/>
      <c r="AC15" s="905">
        <v>9.0</v>
      </c>
      <c r="AD15" s="905">
        <v>9.0</v>
      </c>
      <c r="AE15" s="905">
        <v>9.0</v>
      </c>
      <c r="AF15" s="905">
        <v>9.0</v>
      </c>
      <c r="AG15" s="1043">
        <v>12.0</v>
      </c>
      <c r="AH15" s="971">
        <v>9.0</v>
      </c>
      <c r="AI15" s="971"/>
      <c r="AJ15" s="905"/>
      <c r="AK15" s="404">
        <f t="shared" si="2"/>
        <v>15</v>
      </c>
      <c r="AL15" s="1030">
        <v>1.0</v>
      </c>
    </row>
    <row r="16" ht="15.0" customHeight="1">
      <c r="A16" s="19">
        <v>14.0</v>
      </c>
      <c r="B16" s="1546" t="s">
        <v>841</v>
      </c>
      <c r="C16" s="32"/>
      <c r="D16" s="866"/>
      <c r="E16" s="1255"/>
      <c r="F16" s="971"/>
      <c r="G16" s="971"/>
      <c r="H16" s="971"/>
      <c r="I16" s="971"/>
      <c r="J16" s="1033">
        <v>9.0</v>
      </c>
      <c r="K16" s="1043">
        <v>12.0</v>
      </c>
      <c r="L16" s="971"/>
      <c r="M16" s="971"/>
      <c r="N16" s="971"/>
      <c r="O16" s="905">
        <v>9.0</v>
      </c>
      <c r="P16" s="905"/>
      <c r="Q16" s="905"/>
      <c r="R16" s="1043">
        <v>12.0</v>
      </c>
      <c r="S16" s="1043">
        <v>12.0</v>
      </c>
      <c r="T16" s="971"/>
      <c r="U16" s="971"/>
      <c r="V16" s="905">
        <v>9.0</v>
      </c>
      <c r="W16" s="905">
        <v>9.0</v>
      </c>
      <c r="X16" s="905">
        <v>9.0</v>
      </c>
      <c r="Y16" s="905">
        <v>9.0</v>
      </c>
      <c r="Z16" s="1043">
        <v>12.0</v>
      </c>
      <c r="AA16" s="971">
        <v>9.0</v>
      </c>
      <c r="AB16" s="971"/>
      <c r="AC16" s="1043">
        <v>12.0</v>
      </c>
      <c r="AD16" s="898">
        <v>12.0</v>
      </c>
      <c r="AE16" s="905">
        <v>9.0</v>
      </c>
      <c r="AF16" s="905">
        <v>9.0</v>
      </c>
      <c r="AG16" s="905">
        <v>9.0</v>
      </c>
      <c r="AH16" s="971"/>
      <c r="AI16" s="971"/>
      <c r="AJ16" s="905">
        <v>9.0</v>
      </c>
      <c r="AK16" s="404">
        <f t="shared" si="2"/>
        <v>16</v>
      </c>
      <c r="AL16" s="1030">
        <v>1.0</v>
      </c>
    </row>
    <row r="17" ht="15.0" customHeight="1">
      <c r="A17" s="19">
        <v>15.0</v>
      </c>
      <c r="B17" s="1546" t="s">
        <v>27</v>
      </c>
      <c r="C17" s="32"/>
      <c r="D17" s="863" t="s">
        <v>792</v>
      </c>
      <c r="E17" s="1255"/>
      <c r="F17" s="1580"/>
      <c r="G17" s="971"/>
      <c r="H17" s="971"/>
      <c r="I17" s="971"/>
      <c r="J17" s="971"/>
      <c r="K17" s="1255">
        <v>9.0</v>
      </c>
      <c r="L17" s="971"/>
      <c r="M17" s="1580"/>
      <c r="N17" s="971"/>
      <c r="O17" s="905">
        <v>9.0</v>
      </c>
      <c r="P17" s="905">
        <v>9.0</v>
      </c>
      <c r="Q17" s="1043">
        <v>12.0</v>
      </c>
      <c r="R17" s="905"/>
      <c r="S17" s="905">
        <v>9.0</v>
      </c>
      <c r="T17" s="971"/>
      <c r="U17" s="1580"/>
      <c r="V17" s="1043">
        <v>12.0</v>
      </c>
      <c r="W17" s="905">
        <v>9.0</v>
      </c>
      <c r="X17" s="905">
        <v>9.0</v>
      </c>
      <c r="Y17" s="905">
        <v>9.0</v>
      </c>
      <c r="Z17" s="905"/>
      <c r="AA17" s="971"/>
      <c r="AB17" s="1043">
        <v>12.0</v>
      </c>
      <c r="AC17" s="905">
        <v>9.0</v>
      </c>
      <c r="AD17" s="1043">
        <v>12.0</v>
      </c>
      <c r="AE17" s="905">
        <v>9.0</v>
      </c>
      <c r="AF17" s="1043">
        <v>12.0</v>
      </c>
      <c r="AG17" s="905">
        <v>9.0</v>
      </c>
      <c r="AH17" s="1580"/>
      <c r="AI17" s="971"/>
      <c r="AJ17" s="1450"/>
      <c r="AK17" s="404">
        <f t="shared" si="2"/>
        <v>15</v>
      </c>
      <c r="AL17" s="1030">
        <v>1.0</v>
      </c>
    </row>
    <row r="18" ht="15.0" customHeight="1">
      <c r="A18" s="19">
        <v>16.0</v>
      </c>
      <c r="B18" s="1546" t="s">
        <v>28</v>
      </c>
      <c r="C18" s="32"/>
      <c r="D18" s="863" t="s">
        <v>792</v>
      </c>
      <c r="E18" s="1255"/>
      <c r="F18" s="971"/>
      <c r="G18" s="971"/>
      <c r="H18" s="971"/>
      <c r="I18" s="971"/>
      <c r="J18" s="971"/>
      <c r="K18" s="971">
        <v>9.0</v>
      </c>
      <c r="L18" s="1043">
        <v>12.0</v>
      </c>
      <c r="M18" s="971"/>
      <c r="N18" s="971"/>
      <c r="O18" s="905"/>
      <c r="P18" s="905"/>
      <c r="Q18" s="905">
        <v>9.0</v>
      </c>
      <c r="R18" s="905">
        <v>9.0</v>
      </c>
      <c r="S18" s="905">
        <v>9.0</v>
      </c>
      <c r="T18" s="1043">
        <v>12.0</v>
      </c>
      <c r="U18" s="971"/>
      <c r="V18" s="905">
        <v>9.0</v>
      </c>
      <c r="W18" s="1043">
        <v>12.0</v>
      </c>
      <c r="X18" s="905"/>
      <c r="Y18" s="905"/>
      <c r="Z18" s="905">
        <v>9.0</v>
      </c>
      <c r="AA18" s="1043">
        <v>12.0</v>
      </c>
      <c r="AB18" s="971"/>
      <c r="AC18" s="905">
        <v>9.0</v>
      </c>
      <c r="AD18" s="905">
        <v>9.0</v>
      </c>
      <c r="AE18" s="1043">
        <v>12.0</v>
      </c>
      <c r="AF18" s="905">
        <v>9.0</v>
      </c>
      <c r="AG18" s="905">
        <v>9.0</v>
      </c>
      <c r="AH18" s="971"/>
      <c r="AI18" s="971"/>
      <c r="AJ18" s="1043">
        <v>12.0</v>
      </c>
      <c r="AK18" s="404">
        <f t="shared" si="2"/>
        <v>15</v>
      </c>
      <c r="AL18" s="1030">
        <v>1.0</v>
      </c>
    </row>
    <row r="19" ht="15.0" customHeight="1">
      <c r="A19" s="19">
        <v>17.0</v>
      </c>
      <c r="B19" s="1215" t="s">
        <v>1028</v>
      </c>
      <c r="C19" s="32"/>
      <c r="D19" s="863" t="s">
        <v>792</v>
      </c>
      <c r="E19" s="1583">
        <v>12.0</v>
      </c>
      <c r="F19" s="1033">
        <v>9.0</v>
      </c>
      <c r="G19" s="971"/>
      <c r="H19" s="971"/>
      <c r="I19" s="971"/>
      <c r="J19" s="971"/>
      <c r="K19" s="1580"/>
      <c r="L19" s="971"/>
      <c r="M19" s="971"/>
      <c r="N19" s="971"/>
      <c r="O19" s="905"/>
      <c r="P19" s="905"/>
      <c r="Q19" s="1043">
        <v>12.0</v>
      </c>
      <c r="R19" s="905">
        <v>9.0</v>
      </c>
      <c r="S19" s="1056">
        <v>12.0</v>
      </c>
      <c r="T19" s="971"/>
      <c r="U19" s="971">
        <v>9.0</v>
      </c>
      <c r="V19" s="905"/>
      <c r="W19" s="905">
        <v>9.0</v>
      </c>
      <c r="X19" s="925"/>
      <c r="Y19" s="925"/>
      <c r="Z19" s="925"/>
      <c r="AA19" s="925"/>
      <c r="AB19" s="925"/>
      <c r="AC19" s="925"/>
      <c r="AD19" s="925"/>
      <c r="AE19" s="925"/>
      <c r="AF19" s="925"/>
      <c r="AG19" s="925"/>
      <c r="AH19" s="971">
        <v>9.0</v>
      </c>
      <c r="AI19" s="971">
        <v>9.0</v>
      </c>
      <c r="AJ19" s="905"/>
      <c r="AK19" s="404">
        <f t="shared" si="2"/>
        <v>9</v>
      </c>
      <c r="AL19" s="1030">
        <v>0.0</v>
      </c>
    </row>
    <row r="20" ht="15.0" customHeight="1">
      <c r="A20" s="19">
        <v>18.0</v>
      </c>
      <c r="B20" s="1546" t="s">
        <v>312</v>
      </c>
      <c r="C20" s="32"/>
      <c r="D20" s="863" t="s">
        <v>792</v>
      </c>
      <c r="E20" s="1255"/>
      <c r="F20" s="971"/>
      <c r="G20" s="1580"/>
      <c r="H20" s="971"/>
      <c r="I20" s="971"/>
      <c r="J20" s="971"/>
      <c r="K20" s="1255"/>
      <c r="L20" s="1583">
        <v>12.0</v>
      </c>
      <c r="M20" s="1033">
        <v>9.0</v>
      </c>
      <c r="N20" s="971"/>
      <c r="O20" s="905">
        <v>9.0</v>
      </c>
      <c r="P20" s="905">
        <v>9.0</v>
      </c>
      <c r="Q20" s="905">
        <v>9.0</v>
      </c>
      <c r="R20" s="905">
        <v>9.0</v>
      </c>
      <c r="S20" s="905">
        <v>9.0</v>
      </c>
      <c r="T20" s="1033">
        <v>9.0</v>
      </c>
      <c r="U20" s="971"/>
      <c r="V20" s="925"/>
      <c r="W20" s="925"/>
      <c r="X20" s="925"/>
      <c r="Y20" s="925"/>
      <c r="Z20" s="925"/>
      <c r="AA20" s="925"/>
      <c r="AB20" s="925"/>
      <c r="AC20" s="925"/>
      <c r="AD20" s="925"/>
      <c r="AE20" s="925"/>
      <c r="AF20" s="925"/>
      <c r="AG20" s="925"/>
      <c r="AH20" s="1033">
        <v>9.0</v>
      </c>
      <c r="AI20" s="1033">
        <v>9.0</v>
      </c>
      <c r="AJ20" s="905">
        <v>9.0</v>
      </c>
      <c r="AK20" s="404">
        <f t="shared" si="2"/>
        <v>10</v>
      </c>
      <c r="AL20" s="1030">
        <v>1.0</v>
      </c>
    </row>
    <row r="21" ht="15.0" customHeight="1">
      <c r="A21" s="19">
        <v>19.0</v>
      </c>
      <c r="B21" s="1215" t="s">
        <v>1029</v>
      </c>
      <c r="C21" s="32"/>
      <c r="D21" s="863" t="s">
        <v>792</v>
      </c>
      <c r="E21" s="1255"/>
      <c r="F21" s="971"/>
      <c r="G21" s="971"/>
      <c r="H21" s="1043">
        <v>12.0</v>
      </c>
      <c r="I21" s="971">
        <v>9.0</v>
      </c>
      <c r="J21" s="971"/>
      <c r="K21" s="1255"/>
      <c r="L21" s="971"/>
      <c r="M21" s="971"/>
      <c r="N21" s="971"/>
      <c r="O21" s="905"/>
      <c r="P21" s="905"/>
      <c r="Q21" s="905">
        <v>9.0</v>
      </c>
      <c r="R21" s="905">
        <v>9.0</v>
      </c>
      <c r="S21" s="1043">
        <v>12.0</v>
      </c>
      <c r="T21" s="971">
        <v>9.0</v>
      </c>
      <c r="U21" s="971"/>
      <c r="V21" s="1033">
        <v>9.0</v>
      </c>
      <c r="W21" s="905">
        <v>9.0</v>
      </c>
      <c r="X21" s="1043">
        <v>12.0</v>
      </c>
      <c r="Y21" s="905">
        <v>9.0</v>
      </c>
      <c r="Z21" s="905">
        <v>9.0</v>
      </c>
      <c r="AA21" s="971"/>
      <c r="AB21" s="971"/>
      <c r="AC21" s="1043">
        <v>12.0</v>
      </c>
      <c r="AD21" s="905">
        <v>9.0</v>
      </c>
      <c r="AE21" s="905">
        <v>9.0</v>
      </c>
      <c r="AF21" s="905">
        <v>9.0</v>
      </c>
      <c r="AG21" s="905"/>
      <c r="AH21" s="971"/>
      <c r="AI21" s="1043">
        <v>12.0</v>
      </c>
      <c r="AJ21" s="905">
        <v>9.0</v>
      </c>
      <c r="AK21" s="404">
        <f t="shared" si="2"/>
        <v>16</v>
      </c>
      <c r="AL21" s="1030">
        <v>0.0</v>
      </c>
    </row>
    <row r="22" ht="15.0" customHeight="1">
      <c r="A22" s="19">
        <v>20.0</v>
      </c>
      <c r="B22" s="1546" t="s">
        <v>124</v>
      </c>
      <c r="C22" s="32"/>
      <c r="D22" s="863" t="s">
        <v>792</v>
      </c>
      <c r="E22" s="1255"/>
      <c r="F22" s="971"/>
      <c r="G22" s="971"/>
      <c r="H22" s="1580"/>
      <c r="I22" s="1033">
        <v>9.0</v>
      </c>
      <c r="J22" s="971"/>
      <c r="K22" s="1255"/>
      <c r="L22" s="971">
        <v>9.0</v>
      </c>
      <c r="M22" s="971"/>
      <c r="N22" s="971"/>
      <c r="O22" s="1043">
        <v>12.0</v>
      </c>
      <c r="P22" s="905">
        <v>9.0</v>
      </c>
      <c r="Q22" s="905">
        <v>9.0</v>
      </c>
      <c r="R22" s="905">
        <v>9.0</v>
      </c>
      <c r="S22" s="905">
        <v>9.0</v>
      </c>
      <c r="T22" s="971"/>
      <c r="U22" s="1580"/>
      <c r="V22" s="905">
        <v>9.0</v>
      </c>
      <c r="W22" s="898" t="s">
        <v>193</v>
      </c>
      <c r="X22" s="905">
        <v>9.0</v>
      </c>
      <c r="Y22" s="898" t="s">
        <v>193</v>
      </c>
      <c r="Z22" s="1043">
        <v>12.0</v>
      </c>
      <c r="AA22" s="971"/>
      <c r="AB22" s="971"/>
      <c r="AC22" s="905"/>
      <c r="AD22" s="905">
        <v>9.0</v>
      </c>
      <c r="AE22" s="1043">
        <v>12.0</v>
      </c>
      <c r="AF22" s="905">
        <v>9.0</v>
      </c>
      <c r="AG22" s="905">
        <v>9.0</v>
      </c>
      <c r="AH22" s="971"/>
      <c r="AI22" s="971"/>
      <c r="AJ22" s="1043">
        <v>12.0</v>
      </c>
      <c r="AK22" s="404">
        <f t="shared" si="2"/>
        <v>14</v>
      </c>
      <c r="AL22" s="1030">
        <v>0.0</v>
      </c>
    </row>
    <row r="23" ht="15.0" customHeight="1">
      <c r="A23" s="19">
        <v>21.0</v>
      </c>
      <c r="B23" s="1546" t="s">
        <v>32</v>
      </c>
      <c r="C23" s="32"/>
      <c r="D23" s="863" t="s">
        <v>792</v>
      </c>
      <c r="E23" s="1255"/>
      <c r="F23" s="1586"/>
      <c r="G23" s="971"/>
      <c r="H23" s="1580"/>
      <c r="I23" s="971"/>
      <c r="J23" s="971"/>
      <c r="K23" s="1255"/>
      <c r="L23" s="1580"/>
      <c r="M23" s="971">
        <v>9.0</v>
      </c>
      <c r="N23" s="971"/>
      <c r="O23" s="1043">
        <v>12.0</v>
      </c>
      <c r="P23" s="905">
        <v>9.0</v>
      </c>
      <c r="Q23" s="905">
        <v>9.0</v>
      </c>
      <c r="R23" s="905">
        <v>9.0</v>
      </c>
      <c r="S23" s="905">
        <v>9.0</v>
      </c>
      <c r="T23" s="1580"/>
      <c r="U23" s="971"/>
      <c r="V23" s="1043">
        <v>12.0</v>
      </c>
      <c r="W23" s="905">
        <v>9.0</v>
      </c>
      <c r="X23" s="905">
        <v>9.0</v>
      </c>
      <c r="Y23" s="905"/>
      <c r="Z23" s="905"/>
      <c r="AA23" s="971"/>
      <c r="AB23" s="971">
        <v>9.0</v>
      </c>
      <c r="AC23" s="905">
        <v>9.0</v>
      </c>
      <c r="AD23" s="1043">
        <v>12.0</v>
      </c>
      <c r="AE23" s="905">
        <v>9.0</v>
      </c>
      <c r="AF23" s="905">
        <v>9.0</v>
      </c>
      <c r="AG23" s="905">
        <v>9.0</v>
      </c>
      <c r="AH23" s="1580"/>
      <c r="AI23" s="971"/>
      <c r="AJ23" s="905">
        <v>9.0</v>
      </c>
      <c r="AK23" s="404">
        <f t="shared" si="2"/>
        <v>15</v>
      </c>
      <c r="AL23" s="1030">
        <v>0.0</v>
      </c>
    </row>
    <row r="24" ht="15.0" customHeight="1">
      <c r="A24" s="19">
        <v>22.0</v>
      </c>
      <c r="B24" s="1546" t="s">
        <v>992</v>
      </c>
      <c r="C24" s="32"/>
      <c r="D24" s="863" t="s">
        <v>792</v>
      </c>
      <c r="E24" s="1255"/>
      <c r="F24" s="971"/>
      <c r="G24" s="1580"/>
      <c r="H24" s="1033">
        <v>9.0</v>
      </c>
      <c r="I24" s="1583">
        <v>12.0</v>
      </c>
      <c r="J24" s="971"/>
      <c r="K24" s="1580"/>
      <c r="L24" s="971"/>
      <c r="M24" s="971"/>
      <c r="N24" s="971"/>
      <c r="O24" s="905">
        <v>9.0</v>
      </c>
      <c r="P24" s="905">
        <v>9.0</v>
      </c>
      <c r="Q24" s="905">
        <v>9.0</v>
      </c>
      <c r="R24" s="905">
        <v>9.0</v>
      </c>
      <c r="S24" s="905"/>
      <c r="T24" s="971"/>
      <c r="U24" s="1043">
        <v>12.0</v>
      </c>
      <c r="V24" s="1043">
        <v>12.0</v>
      </c>
      <c r="W24" s="905">
        <v>9.0</v>
      </c>
      <c r="X24" s="905">
        <v>9.0</v>
      </c>
      <c r="Y24" s="1043">
        <v>12.0</v>
      </c>
      <c r="Z24" s="905">
        <v>9.0</v>
      </c>
      <c r="AA24" s="971"/>
      <c r="AB24" s="971">
        <v>9.0</v>
      </c>
      <c r="AC24" s="1043">
        <v>12.0</v>
      </c>
      <c r="AD24" s="905"/>
      <c r="AE24" s="1033">
        <v>9.0</v>
      </c>
      <c r="AF24" s="1043">
        <v>12.0</v>
      </c>
      <c r="AG24" s="905">
        <v>9.0</v>
      </c>
      <c r="AH24" s="1043">
        <v>12.0</v>
      </c>
      <c r="AI24" s="971"/>
      <c r="AJ24" s="905">
        <v>9.0</v>
      </c>
      <c r="AK24" s="404">
        <f t="shared" si="2"/>
        <v>18</v>
      </c>
      <c r="AL24" s="1030">
        <v>1.0</v>
      </c>
    </row>
    <row r="25" ht="15.0" customHeight="1">
      <c r="A25" s="19">
        <v>23.0</v>
      </c>
      <c r="B25" s="1546" t="s">
        <v>33</v>
      </c>
      <c r="C25" s="32"/>
      <c r="D25" s="863" t="s">
        <v>792</v>
      </c>
      <c r="E25" s="1255"/>
      <c r="F25" s="1580"/>
      <c r="G25" s="971"/>
      <c r="H25" s="971"/>
      <c r="I25" s="1580"/>
      <c r="J25" s="971"/>
      <c r="K25" s="1255"/>
      <c r="L25" s="971">
        <v>9.0</v>
      </c>
      <c r="M25" s="1043">
        <v>12.0</v>
      </c>
      <c r="N25" s="971"/>
      <c r="O25" s="905">
        <v>9.0</v>
      </c>
      <c r="P25" s="905">
        <v>9.0</v>
      </c>
      <c r="Q25" s="905">
        <v>9.0</v>
      </c>
      <c r="R25" s="1043">
        <v>12.0</v>
      </c>
      <c r="S25" s="905">
        <v>9.0</v>
      </c>
      <c r="T25" s="971"/>
      <c r="U25" s="971"/>
      <c r="V25" s="1043">
        <v>12.0</v>
      </c>
      <c r="W25" s="905">
        <v>9.0</v>
      </c>
      <c r="X25" s="905">
        <v>9.0</v>
      </c>
      <c r="Y25" s="905">
        <v>9.0</v>
      </c>
      <c r="Z25" s="905">
        <v>9.0</v>
      </c>
      <c r="AA25" s="898" t="s">
        <v>193</v>
      </c>
      <c r="AB25" s="971"/>
      <c r="AC25" s="905">
        <v>9.0</v>
      </c>
      <c r="AD25" s="905"/>
      <c r="AE25" s="905"/>
      <c r="AF25" s="905"/>
      <c r="AG25" s="1043">
        <v>12.0</v>
      </c>
      <c r="AH25" s="971"/>
      <c r="AI25" s="1580"/>
      <c r="AJ25" s="905">
        <v>9.0</v>
      </c>
      <c r="AK25" s="404">
        <f t="shared" si="2"/>
        <v>14</v>
      </c>
      <c r="AL25" s="1030">
        <v>0.0</v>
      </c>
    </row>
    <row r="26" ht="15.0" customHeight="1">
      <c r="A26" s="19">
        <v>24.0</v>
      </c>
      <c r="B26" s="1546" t="s">
        <v>165</v>
      </c>
      <c r="C26" s="32"/>
      <c r="D26" s="863" t="s">
        <v>792</v>
      </c>
      <c r="E26" s="1580"/>
      <c r="F26" s="971"/>
      <c r="G26" s="971"/>
      <c r="H26" s="971"/>
      <c r="I26" s="971"/>
      <c r="J26" s="1580"/>
      <c r="K26" s="1255"/>
      <c r="L26" s="971"/>
      <c r="M26" s="971">
        <v>9.0</v>
      </c>
      <c r="N26" s="1043">
        <v>12.0</v>
      </c>
      <c r="O26" s="905">
        <v>9.0</v>
      </c>
      <c r="P26" s="1043">
        <v>12.0</v>
      </c>
      <c r="Q26" s="905">
        <v>9.0</v>
      </c>
      <c r="R26" s="905"/>
      <c r="S26" s="905">
        <v>9.0</v>
      </c>
      <c r="T26" s="971"/>
      <c r="U26" s="1580"/>
      <c r="V26" s="905">
        <v>9.0</v>
      </c>
      <c r="W26" s="905">
        <v>9.0</v>
      </c>
      <c r="X26" s="1043">
        <v>12.0</v>
      </c>
      <c r="Y26" s="905">
        <v>9.0</v>
      </c>
      <c r="Z26" s="905">
        <v>9.0</v>
      </c>
      <c r="AA26" s="1043">
        <v>12.0</v>
      </c>
      <c r="AB26" s="971"/>
      <c r="AC26" s="1033">
        <v>9.0</v>
      </c>
      <c r="AD26" s="905">
        <v>9.0</v>
      </c>
      <c r="AE26" s="1043">
        <v>12.0</v>
      </c>
      <c r="AF26" s="898" t="s">
        <v>193</v>
      </c>
      <c r="AG26" s="905"/>
      <c r="AH26" s="971"/>
      <c r="AI26" s="971"/>
      <c r="AJ26" s="905">
        <v>9.0</v>
      </c>
      <c r="AK26" s="404">
        <f t="shared" si="2"/>
        <v>15</v>
      </c>
      <c r="AL26" s="1030">
        <v>1.0</v>
      </c>
    </row>
    <row r="27" ht="15.0" customHeight="1">
      <c r="A27" s="19">
        <v>25.0</v>
      </c>
      <c r="B27" s="1546" t="s">
        <v>687</v>
      </c>
      <c r="C27" s="32"/>
      <c r="D27" s="863" t="s">
        <v>792</v>
      </c>
      <c r="E27" s="1548"/>
      <c r="F27" s="925"/>
      <c r="G27" s="925"/>
      <c r="H27" s="1530"/>
      <c r="I27" s="925"/>
      <c r="J27" s="925"/>
      <c r="K27" s="1548"/>
      <c r="L27" s="1530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  <c r="X27" s="925"/>
      <c r="Y27" s="925"/>
      <c r="Z27" s="925"/>
      <c r="AA27" s="925"/>
      <c r="AB27" s="925"/>
      <c r="AC27" s="1587">
        <v>12.0</v>
      </c>
      <c r="AD27" s="1033">
        <v>9.0</v>
      </c>
      <c r="AE27" s="1587">
        <v>12.0</v>
      </c>
      <c r="AF27" s="898" t="s">
        <v>193</v>
      </c>
      <c r="AG27" s="905">
        <v>9.0</v>
      </c>
      <c r="AH27" s="971"/>
      <c r="AI27" s="971"/>
      <c r="AJ27" s="1043">
        <v>12.0</v>
      </c>
      <c r="AK27" s="404">
        <f t="shared" si="2"/>
        <v>4</v>
      </c>
      <c r="AL27" s="1030">
        <v>0.0</v>
      </c>
    </row>
    <row r="28" ht="15.75" customHeight="1">
      <c r="A28" s="19">
        <v>26.0</v>
      </c>
      <c r="B28" s="1215" t="s">
        <v>1022</v>
      </c>
      <c r="C28" s="32"/>
      <c r="D28" s="863" t="s">
        <v>792</v>
      </c>
      <c r="E28" s="1255"/>
      <c r="F28" s="971"/>
      <c r="G28" s="971"/>
      <c r="H28" s="1580"/>
      <c r="I28" s="971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  <c r="X28" s="925"/>
      <c r="Y28" s="925"/>
      <c r="Z28" s="1583">
        <v>12.0</v>
      </c>
      <c r="AA28" s="1583">
        <v>12.0</v>
      </c>
      <c r="AB28" s="1043">
        <v>12.0</v>
      </c>
      <c r="AC28" s="905">
        <v>9.0</v>
      </c>
      <c r="AD28" s="905">
        <v>9.0</v>
      </c>
      <c r="AE28" s="905">
        <v>9.0</v>
      </c>
      <c r="AF28" s="905"/>
      <c r="AG28" s="905">
        <v>9.0</v>
      </c>
      <c r="AH28" s="971"/>
      <c r="AI28" s="971">
        <v>9.0</v>
      </c>
      <c r="AJ28" s="905">
        <v>9.0</v>
      </c>
      <c r="AK28" s="404">
        <f t="shared" si="2"/>
        <v>8</v>
      </c>
      <c r="AL28" s="1030">
        <v>1.0</v>
      </c>
    </row>
    <row r="29" ht="15.75" customHeight="1">
      <c r="A29" s="19">
        <v>27.0</v>
      </c>
      <c r="B29" s="1469" t="s">
        <v>875</v>
      </c>
      <c r="C29" s="32"/>
      <c r="D29" s="866"/>
      <c r="E29" s="1255"/>
      <c r="F29" s="971"/>
      <c r="G29" s="971"/>
      <c r="H29" s="971"/>
      <c r="I29" s="1580"/>
      <c r="J29" s="971"/>
      <c r="K29" s="1255"/>
      <c r="L29" s="971"/>
      <c r="M29" s="971"/>
      <c r="N29" s="971"/>
      <c r="O29" s="905"/>
      <c r="P29" s="905"/>
      <c r="Q29" s="905"/>
      <c r="R29" s="1189"/>
      <c r="S29" s="905"/>
      <c r="T29" s="971"/>
      <c r="U29" s="971"/>
      <c r="V29" s="905"/>
      <c r="W29" s="905"/>
      <c r="X29" s="905"/>
      <c r="Y29" s="1189"/>
      <c r="Z29" s="905"/>
      <c r="AA29" s="971"/>
      <c r="AB29" s="971"/>
      <c r="AC29" s="905"/>
      <c r="AD29" s="905"/>
      <c r="AE29" s="905"/>
      <c r="AF29" s="905"/>
      <c r="AG29" s="905"/>
      <c r="AH29" s="971"/>
      <c r="AI29" s="971"/>
      <c r="AJ29" s="905"/>
      <c r="AK29" s="404">
        <f t="shared" si="2"/>
        <v>0</v>
      </c>
      <c r="AL29" s="1030">
        <v>0.0</v>
      </c>
    </row>
    <row r="30" ht="16.5" customHeight="1">
      <c r="A30" s="19">
        <v>28.0</v>
      </c>
      <c r="B30" s="1469" t="s">
        <v>875</v>
      </c>
      <c r="C30" s="71"/>
      <c r="D30" s="866"/>
      <c r="E30" s="1255"/>
      <c r="F30" s="971"/>
      <c r="G30" s="971"/>
      <c r="H30" s="971"/>
      <c r="I30" s="971"/>
      <c r="J30" s="971"/>
      <c r="K30" s="1255"/>
      <c r="L30" s="971"/>
      <c r="M30" s="971"/>
      <c r="N30" s="971"/>
      <c r="O30" s="905"/>
      <c r="P30" s="905"/>
      <c r="Q30" s="905"/>
      <c r="R30" s="1189"/>
      <c r="S30" s="905"/>
      <c r="T30" s="971"/>
      <c r="U30" s="971"/>
      <c r="V30" s="905"/>
      <c r="W30" s="905"/>
      <c r="X30" s="905"/>
      <c r="Y30" s="1189"/>
      <c r="Z30" s="905"/>
      <c r="AA30" s="971"/>
      <c r="AB30" s="971"/>
      <c r="AC30" s="905"/>
      <c r="AD30" s="905"/>
      <c r="AE30" s="905"/>
      <c r="AF30" s="905"/>
      <c r="AG30" s="905"/>
      <c r="AH30" s="971"/>
      <c r="AI30" s="971"/>
      <c r="AJ30" s="905"/>
      <c r="AK30" s="404">
        <f t="shared" si="2"/>
        <v>0</v>
      </c>
      <c r="AL30" s="1030">
        <v>0.0</v>
      </c>
    </row>
    <row r="31" ht="15.75" customHeight="1">
      <c r="A31" s="260"/>
      <c r="B31" s="423"/>
      <c r="C31" s="112"/>
      <c r="D31" s="1311" t="s">
        <v>1004</v>
      </c>
      <c r="E31" s="1311">
        <f t="shared" ref="E31:AJ31" si="3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</f>
        <v>1</v>
      </c>
      <c r="F31" s="1311">
        <f t="shared" si="3"/>
        <v>3</v>
      </c>
      <c r="G31" s="1311">
        <f t="shared" si="3"/>
        <v>3</v>
      </c>
      <c r="H31" s="1311">
        <f t="shared" si="3"/>
        <v>4</v>
      </c>
      <c r="I31" s="1311">
        <f t="shared" si="3"/>
        <v>4</v>
      </c>
      <c r="J31" s="1311">
        <f t="shared" si="3"/>
        <v>3</v>
      </c>
      <c r="K31" s="1311">
        <f t="shared" si="3"/>
        <v>4</v>
      </c>
      <c r="L31" s="1311">
        <f t="shared" si="3"/>
        <v>4</v>
      </c>
      <c r="M31" s="1311">
        <f t="shared" si="3"/>
        <v>4</v>
      </c>
      <c r="N31" s="1311">
        <f t="shared" si="3"/>
        <v>1</v>
      </c>
      <c r="O31" s="1311">
        <f t="shared" si="3"/>
        <v>15</v>
      </c>
      <c r="P31" s="1311">
        <f t="shared" si="3"/>
        <v>13</v>
      </c>
      <c r="Q31" s="1311">
        <f t="shared" si="3"/>
        <v>12</v>
      </c>
      <c r="R31" s="1311">
        <f t="shared" si="3"/>
        <v>12</v>
      </c>
      <c r="S31" s="1311">
        <f t="shared" si="3"/>
        <v>16</v>
      </c>
      <c r="T31" s="1311">
        <f t="shared" si="3"/>
        <v>6</v>
      </c>
      <c r="U31" s="1311">
        <f t="shared" si="3"/>
        <v>3</v>
      </c>
      <c r="V31" s="1311">
        <f t="shared" si="3"/>
        <v>14</v>
      </c>
      <c r="W31" s="1311">
        <f t="shared" si="3"/>
        <v>14</v>
      </c>
      <c r="X31" s="1311">
        <f t="shared" si="3"/>
        <v>11</v>
      </c>
      <c r="Y31" s="1311">
        <f t="shared" si="3"/>
        <v>10</v>
      </c>
      <c r="Z31" s="1311">
        <f t="shared" si="3"/>
        <v>12</v>
      </c>
      <c r="AA31" s="1311">
        <f t="shared" si="3"/>
        <v>3</v>
      </c>
      <c r="AB31" s="1311">
        <f t="shared" si="3"/>
        <v>3</v>
      </c>
      <c r="AC31" s="1311">
        <f t="shared" si="3"/>
        <v>13</v>
      </c>
      <c r="AD31" s="1311">
        <f t="shared" si="3"/>
        <v>14</v>
      </c>
      <c r="AE31" s="1311">
        <f t="shared" si="3"/>
        <v>13</v>
      </c>
      <c r="AF31" s="1311">
        <f t="shared" si="3"/>
        <v>13</v>
      </c>
      <c r="AG31" s="1311">
        <f t="shared" si="3"/>
        <v>14</v>
      </c>
      <c r="AH31" s="1311">
        <f t="shared" si="3"/>
        <v>5</v>
      </c>
      <c r="AI31" s="1311">
        <f t="shared" si="3"/>
        <v>4</v>
      </c>
      <c r="AJ31" s="1311">
        <f t="shared" si="3"/>
        <v>15</v>
      </c>
      <c r="AK31" s="1075"/>
      <c r="AL31" s="1452">
        <f>SUM(AL3:AL28)</f>
        <v>19</v>
      </c>
    </row>
    <row r="32" ht="15.75" customHeight="1">
      <c r="A32" s="260"/>
      <c r="B32" s="423"/>
      <c r="C32" s="112"/>
      <c r="D32" s="1311" t="s">
        <v>1005</v>
      </c>
      <c r="E32" s="1311">
        <f t="shared" ref="E32:AJ32" si="4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</f>
        <v>1</v>
      </c>
      <c r="F32" s="1311">
        <f t="shared" si="4"/>
        <v>2</v>
      </c>
      <c r="G32" s="1311">
        <f t="shared" si="4"/>
        <v>2</v>
      </c>
      <c r="H32" s="1311">
        <f t="shared" si="4"/>
        <v>1</v>
      </c>
      <c r="I32" s="1311">
        <f t="shared" si="4"/>
        <v>2</v>
      </c>
      <c r="J32" s="1311">
        <f t="shared" si="4"/>
        <v>2</v>
      </c>
      <c r="K32" s="1311">
        <f t="shared" si="4"/>
        <v>2</v>
      </c>
      <c r="L32" s="1311">
        <f t="shared" si="4"/>
        <v>2</v>
      </c>
      <c r="M32" s="1311">
        <f t="shared" si="4"/>
        <v>1</v>
      </c>
      <c r="N32" s="1311">
        <f t="shared" si="4"/>
        <v>2</v>
      </c>
      <c r="O32" s="1311">
        <f t="shared" si="4"/>
        <v>4</v>
      </c>
      <c r="P32" s="1311">
        <f t="shared" si="4"/>
        <v>4</v>
      </c>
      <c r="Q32" s="1311">
        <f t="shared" si="4"/>
        <v>4</v>
      </c>
      <c r="R32" s="1311">
        <f t="shared" si="4"/>
        <v>4</v>
      </c>
      <c r="S32" s="1311">
        <f t="shared" si="4"/>
        <v>5</v>
      </c>
      <c r="T32" s="1311">
        <f t="shared" si="4"/>
        <v>3</v>
      </c>
      <c r="U32" s="1311">
        <f t="shared" si="4"/>
        <v>3</v>
      </c>
      <c r="V32" s="1311">
        <f t="shared" si="4"/>
        <v>6</v>
      </c>
      <c r="W32" s="1311">
        <f t="shared" si="4"/>
        <v>4</v>
      </c>
      <c r="X32" s="1311">
        <f t="shared" si="4"/>
        <v>3</v>
      </c>
      <c r="Y32" s="1311">
        <f t="shared" si="4"/>
        <v>3</v>
      </c>
      <c r="Z32" s="1311">
        <f t="shared" si="4"/>
        <v>5</v>
      </c>
      <c r="AA32" s="1311">
        <f t="shared" si="4"/>
        <v>3</v>
      </c>
      <c r="AB32" s="1311">
        <f t="shared" si="4"/>
        <v>3</v>
      </c>
      <c r="AC32" s="1311">
        <f t="shared" si="4"/>
        <v>6</v>
      </c>
      <c r="AD32" s="1311">
        <f t="shared" si="4"/>
        <v>5</v>
      </c>
      <c r="AE32" s="1311">
        <f t="shared" si="4"/>
        <v>5</v>
      </c>
      <c r="AF32" s="1311">
        <f t="shared" si="4"/>
        <v>2</v>
      </c>
      <c r="AG32" s="1311">
        <f t="shared" si="4"/>
        <v>4</v>
      </c>
      <c r="AH32" s="1311">
        <f t="shared" si="4"/>
        <v>4</v>
      </c>
      <c r="AI32" s="1311">
        <f t="shared" si="4"/>
        <v>3</v>
      </c>
      <c r="AJ32" s="1311">
        <f t="shared" si="4"/>
        <v>3</v>
      </c>
      <c r="AK32" s="1075"/>
      <c r="AL32" s="257"/>
    </row>
    <row r="33" ht="15.75" customHeight="1">
      <c r="A33" s="260"/>
      <c r="B33" s="1470" t="s">
        <v>947</v>
      </c>
      <c r="C33" s="112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257"/>
    </row>
    <row r="34" ht="15.75" customHeight="1">
      <c r="A34" s="819">
        <v>1.0</v>
      </c>
      <c r="B34" s="1316" t="s">
        <v>884</v>
      </c>
      <c r="C34" s="1317" t="s">
        <v>736</v>
      </c>
      <c r="D34" s="863" t="s">
        <v>792</v>
      </c>
      <c r="E34" s="1318">
        <v>24.0</v>
      </c>
      <c r="F34" s="1318">
        <v>24.0</v>
      </c>
      <c r="G34" s="1255"/>
      <c r="H34" s="1580"/>
      <c r="I34" s="1318">
        <v>24.0</v>
      </c>
      <c r="J34" s="1318">
        <v>24.0</v>
      </c>
      <c r="K34" s="1255"/>
      <c r="L34" s="971"/>
      <c r="M34" s="1318">
        <v>24.0</v>
      </c>
      <c r="N34" s="1318">
        <v>24.0</v>
      </c>
      <c r="O34" s="905"/>
      <c r="P34" s="905"/>
      <c r="Q34" s="1318">
        <v>24.0</v>
      </c>
      <c r="R34" s="1318">
        <v>24.0</v>
      </c>
      <c r="S34" s="905"/>
      <c r="T34" s="971"/>
      <c r="U34" s="1318">
        <v>24.0</v>
      </c>
      <c r="V34" s="1318">
        <v>24.0</v>
      </c>
      <c r="W34" s="905"/>
      <c r="X34" s="905"/>
      <c r="Y34" s="1318">
        <v>24.0</v>
      </c>
      <c r="Z34" s="1318">
        <v>24.0</v>
      </c>
      <c r="AA34" s="1033">
        <v>9.0</v>
      </c>
      <c r="AB34" s="971"/>
      <c r="AC34" s="1318">
        <v>24.0</v>
      </c>
      <c r="AD34" s="1318">
        <v>24.0</v>
      </c>
      <c r="AE34" s="905"/>
      <c r="AF34" s="905"/>
      <c r="AG34" s="1318">
        <v>24.0</v>
      </c>
      <c r="AH34" s="1318">
        <v>24.0</v>
      </c>
      <c r="AI34" s="971"/>
      <c r="AJ34" s="1265"/>
      <c r="AK34" s="404">
        <f t="shared" ref="AK34:AK38" si="5">COUNT(E34:AI34)</f>
        <v>17</v>
      </c>
      <c r="AL34" s="257"/>
    </row>
    <row r="35" ht="15.75" customHeight="1">
      <c r="A35" s="819">
        <v>2.0</v>
      </c>
      <c r="B35" s="1401" t="s">
        <v>948</v>
      </c>
      <c r="C35" s="32"/>
      <c r="D35" s="863" t="s">
        <v>792</v>
      </c>
      <c r="E35" s="1255"/>
      <c r="F35" s="1256"/>
      <c r="G35" s="971"/>
      <c r="H35" s="971"/>
      <c r="I35" s="971"/>
      <c r="J35" s="971"/>
      <c r="K35" s="1318">
        <v>24.0</v>
      </c>
      <c r="L35" s="1318">
        <v>24.0</v>
      </c>
      <c r="M35" s="1033">
        <v>9.0</v>
      </c>
      <c r="N35" s="1033">
        <v>9.0</v>
      </c>
      <c r="O35" s="1318">
        <v>24.0</v>
      </c>
      <c r="P35" s="1318">
        <v>24.0</v>
      </c>
      <c r="Q35" s="905"/>
      <c r="R35" s="1033">
        <v>9.0</v>
      </c>
      <c r="S35" s="1318">
        <v>24.0</v>
      </c>
      <c r="T35" s="1318">
        <v>24.0</v>
      </c>
      <c r="U35" s="971"/>
      <c r="V35" s="905">
        <v>9.0</v>
      </c>
      <c r="W35" s="1318">
        <v>24.0</v>
      </c>
      <c r="X35" s="1318">
        <v>24.0</v>
      </c>
      <c r="Y35" s="1189"/>
      <c r="Z35" s="1033">
        <v>9.0</v>
      </c>
      <c r="AA35" s="1318">
        <v>24.0</v>
      </c>
      <c r="AB35" s="1318">
        <v>24.0</v>
      </c>
      <c r="AC35" s="905"/>
      <c r="AD35" s="905"/>
      <c r="AE35" s="1318">
        <v>24.0</v>
      </c>
      <c r="AF35" s="1318">
        <v>24.0</v>
      </c>
      <c r="AG35" s="905"/>
      <c r="AH35" s="1033">
        <v>9.0</v>
      </c>
      <c r="AI35" s="1318">
        <v>24.0</v>
      </c>
      <c r="AJ35" s="1318">
        <v>24.0</v>
      </c>
      <c r="AK35" s="404">
        <f t="shared" si="5"/>
        <v>19</v>
      </c>
      <c r="AL35" s="257"/>
    </row>
    <row r="36" ht="15.75" customHeight="1">
      <c r="A36" s="819">
        <v>3.0</v>
      </c>
      <c r="B36" s="1402" t="s">
        <v>883</v>
      </c>
      <c r="C36" s="32"/>
      <c r="D36" s="863" t="s">
        <v>792</v>
      </c>
      <c r="E36" s="1255"/>
      <c r="F36" s="971"/>
      <c r="G36" s="1318">
        <v>24.0</v>
      </c>
      <c r="H36" s="1318">
        <v>24.0</v>
      </c>
      <c r="I36" s="971"/>
      <c r="J36" s="971"/>
      <c r="K36" s="1255"/>
      <c r="L36" s="971"/>
      <c r="M36" s="971"/>
      <c r="N36" s="971"/>
      <c r="O36" s="905">
        <v>9.0</v>
      </c>
      <c r="P36" s="905">
        <v>9.0</v>
      </c>
      <c r="Q36" s="905">
        <v>9.0</v>
      </c>
      <c r="R36" s="905">
        <v>9.0</v>
      </c>
      <c r="S36" s="905">
        <v>9.0</v>
      </c>
      <c r="T36" s="971"/>
      <c r="U36" s="971"/>
      <c r="V36" s="905">
        <v>9.0</v>
      </c>
      <c r="W36" s="905">
        <v>9.0</v>
      </c>
      <c r="X36" s="905">
        <v>9.0</v>
      </c>
      <c r="Y36" s="905">
        <v>9.0</v>
      </c>
      <c r="Z36" s="905">
        <v>9.0</v>
      </c>
      <c r="AA36" s="971"/>
      <c r="AB36" s="971"/>
      <c r="AC36" s="905">
        <v>9.0</v>
      </c>
      <c r="AD36" s="905">
        <v>9.0</v>
      </c>
      <c r="AE36" s="905">
        <v>9.0</v>
      </c>
      <c r="AF36" s="905">
        <v>9.0</v>
      </c>
      <c r="AG36" s="905">
        <v>9.0</v>
      </c>
      <c r="AH36" s="971"/>
      <c r="AI36" s="971"/>
      <c r="AJ36" s="905">
        <v>9.0</v>
      </c>
      <c r="AK36" s="404">
        <f t="shared" si="5"/>
        <v>17</v>
      </c>
      <c r="AL36" s="257"/>
    </row>
    <row r="37" ht="15.75" customHeight="1">
      <c r="A37" s="1504">
        <v>4.0</v>
      </c>
      <c r="B37" s="1148" t="s">
        <v>885</v>
      </c>
      <c r="C37" s="32"/>
      <c r="D37" s="863" t="s">
        <v>792</v>
      </c>
      <c r="E37" s="1255"/>
      <c r="F37" s="971"/>
      <c r="G37" s="971"/>
      <c r="H37" s="971"/>
      <c r="I37" s="1580"/>
      <c r="J37" s="971"/>
      <c r="K37" s="1255"/>
      <c r="L37" s="971"/>
      <c r="M37" s="971"/>
      <c r="N37" s="971"/>
      <c r="O37" s="905">
        <v>9.0</v>
      </c>
      <c r="P37" s="905">
        <v>9.0</v>
      </c>
      <c r="Q37" s="905">
        <v>9.0</v>
      </c>
      <c r="R37" s="905">
        <v>9.0</v>
      </c>
      <c r="S37" s="905">
        <v>9.0</v>
      </c>
      <c r="T37" s="971"/>
      <c r="U37" s="971"/>
      <c r="V37" s="905">
        <v>9.0</v>
      </c>
      <c r="W37" s="905">
        <v>9.0</v>
      </c>
      <c r="X37" s="905">
        <v>9.0</v>
      </c>
      <c r="Y37" s="905">
        <v>9.0</v>
      </c>
      <c r="Z37" s="905">
        <v>9.0</v>
      </c>
      <c r="AA37" s="971"/>
      <c r="AB37" s="971"/>
      <c r="AC37" s="905">
        <v>9.0</v>
      </c>
      <c r="AD37" s="905">
        <v>9.0</v>
      </c>
      <c r="AE37" s="905">
        <v>9.0</v>
      </c>
      <c r="AF37" s="905">
        <v>9.0</v>
      </c>
      <c r="AG37" s="905">
        <v>9.0</v>
      </c>
      <c r="AH37" s="971"/>
      <c r="AI37" s="971"/>
      <c r="AJ37" s="905">
        <v>9.0</v>
      </c>
      <c r="AK37" s="404">
        <f t="shared" si="5"/>
        <v>15</v>
      </c>
      <c r="AL37" s="423"/>
    </row>
    <row r="38" ht="15.75" customHeight="1">
      <c r="A38" s="1504">
        <v>5.0</v>
      </c>
      <c r="B38" s="1148" t="s">
        <v>886</v>
      </c>
      <c r="C38" s="32"/>
      <c r="D38" s="863" t="s">
        <v>792</v>
      </c>
      <c r="E38" s="1555"/>
      <c r="F38" s="1555"/>
      <c r="G38" s="1556"/>
      <c r="H38" s="1033"/>
      <c r="I38" s="1033"/>
      <c r="J38" s="1588"/>
      <c r="K38" s="1588"/>
      <c r="L38" s="971"/>
      <c r="M38" s="1255"/>
      <c r="N38" s="1255"/>
      <c r="O38" s="1274">
        <v>9.0</v>
      </c>
      <c r="P38" s="1274">
        <v>9.0</v>
      </c>
      <c r="Q38" s="1274">
        <v>9.0</v>
      </c>
      <c r="R38" s="1274">
        <v>9.0</v>
      </c>
      <c r="S38" s="1274">
        <v>9.0</v>
      </c>
      <c r="T38" s="971"/>
      <c r="U38" s="971"/>
      <c r="V38" s="737"/>
      <c r="W38" s="737"/>
      <c r="X38" s="905">
        <v>9.0</v>
      </c>
      <c r="Y38" s="905">
        <v>9.0</v>
      </c>
      <c r="Z38" s="1033">
        <v>9.0</v>
      </c>
      <c r="AA38" s="971"/>
      <c r="AB38" s="971">
        <v>9.0</v>
      </c>
      <c r="AC38" s="905">
        <v>9.0</v>
      </c>
      <c r="AD38" s="905">
        <v>9.0</v>
      </c>
      <c r="AE38" s="905">
        <v>9.0</v>
      </c>
      <c r="AF38" s="905">
        <v>9.0</v>
      </c>
      <c r="AG38" s="905">
        <v>9.0</v>
      </c>
      <c r="AH38" s="1033">
        <v>9.0</v>
      </c>
      <c r="AI38" s="1033">
        <v>9.0</v>
      </c>
      <c r="AJ38" s="905">
        <v>9.0</v>
      </c>
      <c r="AK38" s="404">
        <f t="shared" si="5"/>
        <v>16</v>
      </c>
      <c r="AL38" s="423"/>
    </row>
    <row r="39" ht="15.75" customHeight="1">
      <c r="A39" s="1504">
        <v>6.0</v>
      </c>
      <c r="B39" s="1148" t="s">
        <v>1043</v>
      </c>
      <c r="C39" s="32"/>
      <c r="D39" s="866"/>
      <c r="E39" s="1255" t="s">
        <v>774</v>
      </c>
      <c r="F39" s="1255" t="s">
        <v>774</v>
      </c>
      <c r="G39" s="1255" t="s">
        <v>774</v>
      </c>
      <c r="H39" s="1255" t="s">
        <v>774</v>
      </c>
      <c r="I39" s="1255" t="s">
        <v>774</v>
      </c>
      <c r="J39" s="971"/>
      <c r="K39" s="1580"/>
      <c r="L39" s="971"/>
      <c r="M39" s="1586"/>
      <c r="N39" s="971"/>
      <c r="O39" s="905">
        <v>9.0</v>
      </c>
      <c r="P39" s="905">
        <v>9.0</v>
      </c>
      <c r="Q39" s="905">
        <v>9.0</v>
      </c>
      <c r="R39" s="905">
        <v>9.0</v>
      </c>
      <c r="S39" s="905">
        <v>9.0</v>
      </c>
      <c r="T39" s="971"/>
      <c r="U39" s="971"/>
      <c r="V39" s="905">
        <v>9.0</v>
      </c>
      <c r="W39" s="905">
        <v>9.0</v>
      </c>
      <c r="X39" s="905">
        <v>9.0</v>
      </c>
      <c r="Y39" s="905">
        <v>9.0</v>
      </c>
      <c r="Z39" s="905">
        <v>9.0</v>
      </c>
      <c r="AA39" s="971"/>
      <c r="AB39" s="971"/>
      <c r="AC39" s="905">
        <v>9.0</v>
      </c>
      <c r="AD39" s="905">
        <v>9.0</v>
      </c>
      <c r="AE39" s="905">
        <v>9.0</v>
      </c>
      <c r="AF39" s="905">
        <v>9.0</v>
      </c>
      <c r="AG39" s="905">
        <v>9.0</v>
      </c>
      <c r="AH39" s="971"/>
      <c r="AI39" s="971"/>
      <c r="AJ39" s="905">
        <v>9.0</v>
      </c>
      <c r="AK39" s="1589">
        <f>COUNT(E38:AI38)</f>
        <v>16</v>
      </c>
      <c r="AL39" s="423"/>
    </row>
    <row r="40" ht="15.75" customHeight="1">
      <c r="A40" s="1504">
        <v>7.0</v>
      </c>
      <c r="B40" s="1148" t="s">
        <v>1044</v>
      </c>
      <c r="C40" s="71"/>
      <c r="D40" s="866"/>
      <c r="E40" s="1255"/>
      <c r="F40" s="971"/>
      <c r="G40" s="971"/>
      <c r="H40" s="971"/>
      <c r="I40" s="971"/>
      <c r="J40" s="1255" t="s">
        <v>774</v>
      </c>
      <c r="K40" s="1255" t="s">
        <v>774</v>
      </c>
      <c r="L40" s="1255" t="s">
        <v>774</v>
      </c>
      <c r="M40" s="1255" t="s">
        <v>774</v>
      </c>
      <c r="N40" s="1255" t="s">
        <v>774</v>
      </c>
      <c r="O40" s="905">
        <v>9.0</v>
      </c>
      <c r="P40" s="905">
        <v>9.0</v>
      </c>
      <c r="Q40" s="905">
        <v>9.0</v>
      </c>
      <c r="R40" s="905">
        <v>9.0</v>
      </c>
      <c r="S40" s="905">
        <v>9.0</v>
      </c>
      <c r="T40" s="971"/>
      <c r="U40" s="971"/>
      <c r="V40" s="905">
        <v>9.0</v>
      </c>
      <c r="W40" s="905">
        <v>9.0</v>
      </c>
      <c r="X40" s="905">
        <v>9.0</v>
      </c>
      <c r="Y40" s="905">
        <v>9.0</v>
      </c>
      <c r="Z40" s="905">
        <v>9.0</v>
      </c>
      <c r="AA40" s="971"/>
      <c r="AB40" s="971"/>
      <c r="AC40" s="905">
        <v>9.0</v>
      </c>
      <c r="AD40" s="905">
        <v>9.0</v>
      </c>
      <c r="AE40" s="905">
        <v>9.0</v>
      </c>
      <c r="AF40" s="905">
        <v>9.0</v>
      </c>
      <c r="AG40" s="905">
        <v>9.0</v>
      </c>
      <c r="AH40" s="971"/>
      <c r="AI40" s="971"/>
      <c r="AJ40" s="905">
        <v>9.0</v>
      </c>
      <c r="AK40" s="404">
        <f>COUNT(E40:AI40)</f>
        <v>15</v>
      </c>
      <c r="AL40" s="423"/>
    </row>
    <row r="41" ht="15.75" customHeight="1">
      <c r="A41" s="423"/>
      <c r="B41" s="423"/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  <c r="S41" s="423"/>
      <c r="T41" s="423"/>
      <c r="U41" s="423"/>
      <c r="V41" s="423"/>
      <c r="W41" s="423"/>
      <c r="X41" s="423"/>
      <c r="Y41" s="423"/>
      <c r="Z41" s="423"/>
      <c r="AA41" s="423"/>
      <c r="AB41" s="423"/>
      <c r="AC41" s="423"/>
      <c r="AD41" s="423"/>
      <c r="AE41" s="423"/>
      <c r="AF41" s="423"/>
      <c r="AG41" s="423"/>
      <c r="AH41" s="423"/>
      <c r="AI41" s="423"/>
      <c r="AJ41" s="423"/>
      <c r="AK41" s="423"/>
      <c r="AL41" s="423"/>
    </row>
    <row r="42" ht="15.75" hidden="1" customHeight="1">
      <c r="A42" s="260"/>
      <c r="B42" s="423"/>
      <c r="C42" s="112"/>
      <c r="D42" s="1150" t="s">
        <v>925</v>
      </c>
      <c r="E42" s="1150" t="str">
        <f t="shared" ref="E42:AH42" si="6">if(E73=9,+1,+0)+if(E74=9,+1,+0)+if(E75=9,+1,+0)+if(E76=9,+1,+0)+if(E77=9,+1,+0)+if(E79=9,1,+0)+if(E80=9,+1,+0)+if(E81=9,+1,+0)+if(E87=9,+1,+0)+if(E88=9,+1,+0)+if(E91=9,+1,+0)+if(E92=9,+1,+0)+if(E83=9,+1,+0)+if(E84=9,+1,+0)+if(E85=9,+1,+0)+if(E98=9,+1,+0)+if(E99=9,+1,+0)+if(E100=9,+1,+0)+if(E101=9,+1,+0)+if(E102=9,+1,+0)+if(E103=9,+1,+0)+if(E104=9,+1,+0)+if(E105=9,+1,+0)+if(E95=9,+1,+0)+if(#REF!=9,+1,+0)+if(E106=9,+1,+0)+if(E108=9,+1,+0)+if(E109=9,+1,+0)+if(E110=9,+1,+0)+if(E111=9,+1,+0)+if(E112=9,+1,+0)+if(E113=9,+1,+0)</f>
        <v>#REF!</v>
      </c>
      <c r="F42" s="1150" t="str">
        <f t="shared" si="6"/>
        <v>#REF!</v>
      </c>
      <c r="G42" s="1150" t="str">
        <f t="shared" si="6"/>
        <v>#REF!</v>
      </c>
      <c r="H42" s="1150" t="str">
        <f t="shared" si="6"/>
        <v>#REF!</v>
      </c>
      <c r="I42" s="1150" t="str">
        <f t="shared" si="6"/>
        <v>#REF!</v>
      </c>
      <c r="J42" s="1150" t="str">
        <f t="shared" si="6"/>
        <v>#REF!</v>
      </c>
      <c r="K42" s="1150" t="str">
        <f t="shared" si="6"/>
        <v>#REF!</v>
      </c>
      <c r="L42" s="1150" t="str">
        <f t="shared" si="6"/>
        <v>#REF!</v>
      </c>
      <c r="M42" s="1150" t="str">
        <f t="shared" si="6"/>
        <v>#REF!</v>
      </c>
      <c r="N42" s="1150" t="str">
        <f t="shared" si="6"/>
        <v>#REF!</v>
      </c>
      <c r="O42" s="1150" t="str">
        <f t="shared" si="6"/>
        <v>#REF!</v>
      </c>
      <c r="P42" s="1150" t="str">
        <f t="shared" si="6"/>
        <v>#REF!</v>
      </c>
      <c r="Q42" s="1150" t="str">
        <f t="shared" si="6"/>
        <v>#REF!</v>
      </c>
      <c r="R42" s="1150" t="str">
        <f t="shared" si="6"/>
        <v>#REF!</v>
      </c>
      <c r="S42" s="1150" t="str">
        <f t="shared" si="6"/>
        <v>#REF!</v>
      </c>
      <c r="T42" s="1150" t="str">
        <f t="shared" si="6"/>
        <v>#REF!</v>
      </c>
      <c r="U42" s="1150" t="str">
        <f t="shared" si="6"/>
        <v>#REF!</v>
      </c>
      <c r="V42" s="1150" t="str">
        <f t="shared" si="6"/>
        <v>#REF!</v>
      </c>
      <c r="W42" s="1150" t="str">
        <f t="shared" si="6"/>
        <v>#REF!</v>
      </c>
      <c r="X42" s="1150" t="str">
        <f t="shared" si="6"/>
        <v>#REF!</v>
      </c>
      <c r="Y42" s="1150" t="str">
        <f t="shared" si="6"/>
        <v>#REF!</v>
      </c>
      <c r="Z42" s="1150" t="str">
        <f t="shared" si="6"/>
        <v>#REF!</v>
      </c>
      <c r="AA42" s="1150" t="str">
        <f t="shared" si="6"/>
        <v>#REF!</v>
      </c>
      <c r="AB42" s="1150" t="str">
        <f t="shared" si="6"/>
        <v>#REF!</v>
      </c>
      <c r="AC42" s="1150" t="str">
        <f t="shared" si="6"/>
        <v>#REF!</v>
      </c>
      <c r="AD42" s="1150" t="str">
        <f t="shared" si="6"/>
        <v>#REF!</v>
      </c>
      <c r="AE42" s="1150" t="str">
        <f t="shared" si="6"/>
        <v>#REF!</v>
      </c>
      <c r="AF42" s="1150" t="str">
        <f t="shared" si="6"/>
        <v>#REF!</v>
      </c>
      <c r="AG42" s="1150" t="str">
        <f t="shared" si="6"/>
        <v>#REF!</v>
      </c>
      <c r="AH42" s="1150" t="str">
        <f t="shared" si="6"/>
        <v>#REF!</v>
      </c>
      <c r="AI42" s="1150" t="str">
        <f>if(AI73=9,+1,+0)+if(AI74=9,+1,+0)+if(AI75=9,+1,+0)+if(AI76=9,+1,+0)+if(AI77=9,+1,+0)+if(#REF!=9,+1,+0)+if(AI79=9,1,+0)+if(AI80=9,+1,+0)+if(AI81=9,+1,+0)+if(AI87=9,+1,+0)+if(AI88=9,+1,+0)+if(AI91=9,+1,+0)+if(AI92=9,+1,+0)+if(AI83=9,+1,+0)+if(AI84=9,+1,+0)+if(AI85=9,+1,+0)+if(AI98=9,+1,+0)+if(AI99=9,+1,+0)+if(AI100=9,+1,+0)+if(AI101=9,+1,+0)+if(AI102=9,+1,+0)+if(AI103=9,+1,+0)+if(AI104=9,+1,+0)+if(AI105=9,+1,+0)+if(AI95=9,+1,+0)+if(#REF!=9,+1,+0)+if(AI106=9,+1,+0)+if(AI108=9,+1,+0)+if(AI109=9,+1,+0)+if(AI110=9,+1,+0)+if(AI111=9,+1,+0)+if(AI112=9,+1,+0)+if(AI113=9,+1,+0)</f>
        <v>#REF!</v>
      </c>
      <c r="AJ42" s="1150"/>
      <c r="AK42" s="1150"/>
      <c r="AL42" s="257"/>
    </row>
    <row r="43" ht="15.75" hidden="1" customHeight="1">
      <c r="A43" s="260"/>
      <c r="B43" s="423"/>
      <c r="C43" s="112"/>
      <c r="D43" s="1002" t="s">
        <v>926</v>
      </c>
      <c r="E43" s="1002" t="str">
        <f t="shared" ref="E43:AH43" si="7">if(E73=12,+1,+0)+if(E74=12,+1,+0)+if(E75=12,+1,+0)+if(E76=12,+1,+0)+if(E77=12,+1,+0)+if(E79=12,1,+0)+if(E80=12,+1,+0)+if(E81=12,+1,+0)+if(E87=12,+1,+0)+if(E88=12,+1,+0)+if(E91=12,+1,+0)+if(E92=12,+1,+0)+if(E83=12,+1,+0)+if(E84=12,+1,+0)+if(E85=12,+1,+0)+if(E98=12,+1,+0)+if(E99=12,+1,+0)+if(E100=12,+1,+0)+if(E101=12,+1,+0)+if(E102=12,+1,+0)+if(E103=12,+1,+0)+if(E104=12,+1,+0)+if(E105=12,+1,+0)+if(E95=12,+1,+0)+if(#REF!=12,+1,+0)+if(E106=12,+1,+0)+if(E108=12,+1,+0)+if(E109=12,+1,+0)+if(E110=12,+1,+0)+if(E111=12,+1,+0)+if(E112=12,+1,+0)+if(E113=12,+1,+0)</f>
        <v>#REF!</v>
      </c>
      <c r="F43" s="1002" t="str">
        <f t="shared" si="7"/>
        <v>#REF!</v>
      </c>
      <c r="G43" s="1002" t="str">
        <f t="shared" si="7"/>
        <v>#REF!</v>
      </c>
      <c r="H43" s="1002" t="str">
        <f t="shared" si="7"/>
        <v>#REF!</v>
      </c>
      <c r="I43" s="1002" t="str">
        <f t="shared" si="7"/>
        <v>#REF!</v>
      </c>
      <c r="J43" s="1002" t="str">
        <f t="shared" si="7"/>
        <v>#REF!</v>
      </c>
      <c r="K43" s="1002" t="str">
        <f t="shared" si="7"/>
        <v>#REF!</v>
      </c>
      <c r="L43" s="1002" t="str">
        <f t="shared" si="7"/>
        <v>#REF!</v>
      </c>
      <c r="M43" s="1002" t="str">
        <f t="shared" si="7"/>
        <v>#REF!</v>
      </c>
      <c r="N43" s="1002" t="str">
        <f t="shared" si="7"/>
        <v>#REF!</v>
      </c>
      <c r="O43" s="1002" t="str">
        <f t="shared" si="7"/>
        <v>#REF!</v>
      </c>
      <c r="P43" s="1002" t="str">
        <f t="shared" si="7"/>
        <v>#REF!</v>
      </c>
      <c r="Q43" s="1002" t="str">
        <f t="shared" si="7"/>
        <v>#REF!</v>
      </c>
      <c r="R43" s="1002" t="str">
        <f t="shared" si="7"/>
        <v>#REF!</v>
      </c>
      <c r="S43" s="1002" t="str">
        <f t="shared" si="7"/>
        <v>#REF!</v>
      </c>
      <c r="T43" s="1002" t="str">
        <f t="shared" si="7"/>
        <v>#REF!</v>
      </c>
      <c r="U43" s="1002" t="str">
        <f t="shared" si="7"/>
        <v>#REF!</v>
      </c>
      <c r="V43" s="1002" t="str">
        <f t="shared" si="7"/>
        <v>#REF!</v>
      </c>
      <c r="W43" s="1002" t="str">
        <f t="shared" si="7"/>
        <v>#REF!</v>
      </c>
      <c r="X43" s="1002" t="str">
        <f t="shared" si="7"/>
        <v>#REF!</v>
      </c>
      <c r="Y43" s="1002" t="str">
        <f t="shared" si="7"/>
        <v>#REF!</v>
      </c>
      <c r="Z43" s="1002" t="str">
        <f t="shared" si="7"/>
        <v>#REF!</v>
      </c>
      <c r="AA43" s="1002" t="str">
        <f t="shared" si="7"/>
        <v>#REF!</v>
      </c>
      <c r="AB43" s="1002" t="str">
        <f t="shared" si="7"/>
        <v>#REF!</v>
      </c>
      <c r="AC43" s="1002" t="str">
        <f t="shared" si="7"/>
        <v>#REF!</v>
      </c>
      <c r="AD43" s="1002" t="str">
        <f t="shared" si="7"/>
        <v>#REF!</v>
      </c>
      <c r="AE43" s="1002" t="str">
        <f t="shared" si="7"/>
        <v>#REF!</v>
      </c>
      <c r="AF43" s="1002" t="str">
        <f t="shared" si="7"/>
        <v>#REF!</v>
      </c>
      <c r="AG43" s="1002" t="str">
        <f t="shared" si="7"/>
        <v>#REF!</v>
      </c>
      <c r="AH43" s="1002" t="str">
        <f t="shared" si="7"/>
        <v>#REF!</v>
      </c>
      <c r="AI43" s="1002"/>
      <c r="AJ43" s="1002"/>
      <c r="AK43" s="1002"/>
      <c r="AL43" s="257"/>
    </row>
    <row r="44" ht="29.25" hidden="1" customHeight="1">
      <c r="A44" s="260"/>
      <c r="B44" s="423"/>
      <c r="C44" s="112"/>
      <c r="D44" s="1284" t="s">
        <v>847</v>
      </c>
      <c r="E44" s="1285" t="str">
        <f t="shared" ref="E44:AI44" si="8">E31+E42</f>
        <v>#REF!</v>
      </c>
      <c r="F44" s="1285" t="str">
        <f t="shared" si="8"/>
        <v>#REF!</v>
      </c>
      <c r="G44" s="1285" t="str">
        <f t="shared" si="8"/>
        <v>#REF!</v>
      </c>
      <c r="H44" s="1285" t="str">
        <f t="shared" si="8"/>
        <v>#REF!</v>
      </c>
      <c r="I44" s="1285" t="str">
        <f t="shared" si="8"/>
        <v>#REF!</v>
      </c>
      <c r="J44" s="1285" t="str">
        <f t="shared" si="8"/>
        <v>#REF!</v>
      </c>
      <c r="K44" s="1285" t="str">
        <f t="shared" si="8"/>
        <v>#REF!</v>
      </c>
      <c r="L44" s="1285" t="str">
        <f t="shared" si="8"/>
        <v>#REF!</v>
      </c>
      <c r="M44" s="1285" t="str">
        <f t="shared" si="8"/>
        <v>#REF!</v>
      </c>
      <c r="N44" s="1285" t="str">
        <f t="shared" si="8"/>
        <v>#REF!</v>
      </c>
      <c r="O44" s="1285" t="str">
        <f t="shared" si="8"/>
        <v>#REF!</v>
      </c>
      <c r="P44" s="1285" t="str">
        <f t="shared" si="8"/>
        <v>#REF!</v>
      </c>
      <c r="Q44" s="1285" t="str">
        <f t="shared" si="8"/>
        <v>#REF!</v>
      </c>
      <c r="R44" s="1285" t="str">
        <f t="shared" si="8"/>
        <v>#REF!</v>
      </c>
      <c r="S44" s="1285" t="str">
        <f t="shared" si="8"/>
        <v>#REF!</v>
      </c>
      <c r="T44" s="1285" t="str">
        <f t="shared" si="8"/>
        <v>#REF!</v>
      </c>
      <c r="U44" s="1285" t="str">
        <f t="shared" si="8"/>
        <v>#REF!</v>
      </c>
      <c r="V44" s="1285" t="str">
        <f t="shared" si="8"/>
        <v>#REF!</v>
      </c>
      <c r="W44" s="1285" t="str">
        <f t="shared" si="8"/>
        <v>#REF!</v>
      </c>
      <c r="X44" s="1285" t="str">
        <f t="shared" si="8"/>
        <v>#REF!</v>
      </c>
      <c r="Y44" s="1285" t="str">
        <f t="shared" si="8"/>
        <v>#REF!</v>
      </c>
      <c r="Z44" s="1285" t="str">
        <f t="shared" si="8"/>
        <v>#REF!</v>
      </c>
      <c r="AA44" s="1285" t="str">
        <f t="shared" si="8"/>
        <v>#REF!</v>
      </c>
      <c r="AB44" s="1285" t="str">
        <f t="shared" si="8"/>
        <v>#REF!</v>
      </c>
      <c r="AC44" s="1285" t="str">
        <f t="shared" si="8"/>
        <v>#REF!</v>
      </c>
      <c r="AD44" s="1285" t="str">
        <f t="shared" si="8"/>
        <v>#REF!</v>
      </c>
      <c r="AE44" s="1285" t="str">
        <f t="shared" si="8"/>
        <v>#REF!</v>
      </c>
      <c r="AF44" s="1285" t="str">
        <f t="shared" si="8"/>
        <v>#REF!</v>
      </c>
      <c r="AG44" s="1285" t="str">
        <f t="shared" si="8"/>
        <v>#REF!</v>
      </c>
      <c r="AH44" s="1285" t="str">
        <f t="shared" si="8"/>
        <v>#REF!</v>
      </c>
      <c r="AI44" s="1285" t="str">
        <f t="shared" si="8"/>
        <v>#REF!</v>
      </c>
      <c r="AJ44" s="1285"/>
      <c r="AK44" s="1285"/>
      <c r="AL44" s="257"/>
    </row>
    <row r="45" ht="15.75" customHeight="1">
      <c r="A45" s="260"/>
      <c r="B45" s="423"/>
      <c r="C45" s="112"/>
      <c r="D45" s="1286" t="s">
        <v>1045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1491" t="s">
        <v>1046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127"/>
      <c r="AL45" s="257"/>
    </row>
    <row r="46" ht="15.75" customHeight="1">
      <c r="A46" s="260"/>
      <c r="B46" s="423"/>
      <c r="C46" s="112"/>
      <c r="D46" s="222"/>
      <c r="U46" s="222"/>
      <c r="AK46" s="223"/>
      <c r="AL46" s="257"/>
    </row>
    <row r="47" ht="15.75" customHeight="1">
      <c r="A47" s="260"/>
      <c r="B47" s="423"/>
      <c r="C47" s="112"/>
      <c r="D47" s="222"/>
      <c r="U47" s="222"/>
      <c r="AK47" s="223"/>
      <c r="AL47" s="257"/>
    </row>
    <row r="48" ht="15.75" customHeight="1">
      <c r="A48" s="260"/>
      <c r="B48" s="423"/>
      <c r="C48" s="112"/>
      <c r="D48" s="222"/>
      <c r="U48" s="222"/>
      <c r="AK48" s="223"/>
      <c r="AL48" s="257"/>
    </row>
    <row r="49" ht="8.25" customHeight="1">
      <c r="A49" s="260"/>
      <c r="B49" s="423"/>
      <c r="C49" s="112"/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8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30"/>
      <c r="AL49" s="257"/>
    </row>
    <row r="50" ht="15.75" hidden="1" customHeight="1">
      <c r="A50" s="1187">
        <v>1.0</v>
      </c>
      <c r="B50" s="759" t="s">
        <v>676</v>
      </c>
      <c r="C50" s="31"/>
      <c r="D50" s="930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>
        <v>9.0</v>
      </c>
      <c r="AI50" s="905"/>
      <c r="AJ50" s="905"/>
      <c r="AK50" s="404">
        <f t="shared" ref="AK50:AK54" si="9">COUNT(E50:AI50)</f>
        <v>22</v>
      </c>
      <c r="AL50" s="257"/>
    </row>
    <row r="51" ht="15.75" hidden="1" customHeight="1">
      <c r="A51" s="1187">
        <v>2.0</v>
      </c>
      <c r="B51" s="759" t="s">
        <v>676</v>
      </c>
      <c r="C51" s="31"/>
      <c r="D51" s="915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>
        <v>9.0</v>
      </c>
      <c r="AI51" s="905"/>
      <c r="AJ51" s="905"/>
      <c r="AK51" s="404">
        <f t="shared" si="9"/>
        <v>22</v>
      </c>
      <c r="AL51" s="257"/>
    </row>
    <row r="52" ht="15.75" hidden="1" customHeight="1">
      <c r="A52" s="1187">
        <v>3.0</v>
      </c>
      <c r="B52" s="858" t="s">
        <v>954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>
        <v>9.0</v>
      </c>
      <c r="AI52" s="905"/>
      <c r="AJ52" s="905"/>
      <c r="AK52" s="404">
        <f t="shared" si="9"/>
        <v>22</v>
      </c>
      <c r="AL52" s="257"/>
    </row>
    <row r="53" ht="15.75" hidden="1" customHeight="1">
      <c r="A53" s="1187">
        <v>4.0</v>
      </c>
      <c r="B53" s="858" t="s">
        <v>851</v>
      </c>
      <c r="C53" s="31"/>
      <c r="D53" s="821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>
        <v>9.0</v>
      </c>
      <c r="AI53" s="905"/>
      <c r="AJ53" s="905"/>
      <c r="AK53" s="404">
        <f t="shared" si="9"/>
        <v>22</v>
      </c>
      <c r="AL53" s="257"/>
    </row>
    <row r="54" ht="15.75" hidden="1" customHeight="1">
      <c r="A54" s="1185">
        <v>5.0</v>
      </c>
      <c r="B54" s="858" t="s">
        <v>955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>
        <v>9.0</v>
      </c>
      <c r="AI54" s="905"/>
      <c r="AJ54" s="905"/>
      <c r="AK54" s="404">
        <f t="shared" si="9"/>
        <v>22</v>
      </c>
      <c r="AL54" s="257"/>
    </row>
    <row r="55" ht="15.75" hidden="1" customHeight="1">
      <c r="A55" s="1187"/>
      <c r="B55" s="858"/>
      <c r="C55" s="31"/>
      <c r="D55" s="821"/>
      <c r="E55" s="971"/>
      <c r="F55" s="905"/>
      <c r="G55" s="905"/>
      <c r="H55" s="905"/>
      <c r="I55" s="905"/>
      <c r="J55" s="905"/>
      <c r="K55" s="971"/>
      <c r="L55" s="971"/>
      <c r="M55" s="905"/>
      <c r="N55" s="905"/>
      <c r="O55" s="905"/>
      <c r="P55" s="905"/>
      <c r="Q55" s="905"/>
      <c r="R55" s="971"/>
      <c r="S55" s="971"/>
      <c r="T55" s="905"/>
      <c r="U55" s="905"/>
      <c r="V55" s="905"/>
      <c r="W55" s="905"/>
      <c r="X55" s="905"/>
      <c r="Y55" s="981"/>
      <c r="Z55" s="981"/>
      <c r="AA55" s="905"/>
      <c r="AB55" s="905"/>
      <c r="AC55" s="905"/>
      <c r="AD55" s="905"/>
      <c r="AE55" s="905"/>
      <c r="AF55" s="981"/>
      <c r="AG55" s="981"/>
      <c r="AH55" s="905"/>
      <c r="AI55" s="905"/>
      <c r="AJ55" s="905"/>
      <c r="AK55" s="404">
        <f>COUNT(D55:AI55)</f>
        <v>0</v>
      </c>
      <c r="AL55" s="257"/>
    </row>
    <row r="56" ht="15.75" customHeight="1">
      <c r="A56" s="79"/>
      <c r="B56" s="306"/>
      <c r="C56" s="79"/>
      <c r="D56" s="82"/>
      <c r="E56" s="82"/>
      <c r="F56" s="83"/>
      <c r="G56" s="84"/>
      <c r="H56" s="82"/>
      <c r="I56" s="82"/>
      <c r="J56" s="82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12"/>
      <c r="V56" s="112"/>
      <c r="W56" s="79"/>
      <c r="X56" s="79"/>
      <c r="Y56" s="79"/>
      <c r="Z56" s="79"/>
      <c r="AA56" s="112"/>
      <c r="AB56" s="112"/>
      <c r="AC56" s="112"/>
      <c r="AD56" s="79"/>
      <c r="AE56" s="79"/>
      <c r="AF56" s="79"/>
      <c r="AG56" s="79"/>
      <c r="AH56" s="79"/>
      <c r="AI56" s="79"/>
      <c r="AJ56" s="79"/>
      <c r="AK56" s="82"/>
      <c r="AL56" s="92"/>
    </row>
    <row r="57" ht="15.75" customHeight="1">
      <c r="A57" s="306"/>
      <c r="B57" s="306"/>
      <c r="C57" s="1237"/>
      <c r="D57" s="1190" t="s">
        <v>42</v>
      </c>
      <c r="E57" s="1010">
        <v>9.0</v>
      </c>
      <c r="F57" s="83"/>
      <c r="G57" s="422"/>
      <c r="H57" s="79" t="s">
        <v>44</v>
      </c>
      <c r="I57" s="82"/>
      <c r="J57" s="82"/>
      <c r="K57" s="82"/>
      <c r="L57" s="82"/>
      <c r="M57" s="737"/>
      <c r="N57" s="79" t="s">
        <v>51</v>
      </c>
      <c r="Q57" s="79"/>
      <c r="S57" s="1535"/>
      <c r="U57" s="1154"/>
      <c r="V57" s="1154"/>
      <c r="AB57" s="112"/>
      <c r="AC57" s="112"/>
      <c r="AD57" s="79"/>
      <c r="AE57" s="79"/>
      <c r="AF57" s="79"/>
      <c r="AG57" s="79"/>
      <c r="AH57" s="79"/>
      <c r="AI57" s="79"/>
      <c r="AJ57" s="79"/>
      <c r="AK57" s="82"/>
      <c r="AL57" s="92"/>
    </row>
    <row r="58" ht="15.75" customHeight="1">
      <c r="A58" s="306"/>
      <c r="B58" s="306"/>
      <c r="C58" s="1237"/>
      <c r="D58" s="1190" t="s">
        <v>48</v>
      </c>
      <c r="E58" s="1192">
        <v>12.0</v>
      </c>
      <c r="F58" s="83"/>
      <c r="G58" s="354"/>
      <c r="H58" s="79" t="s">
        <v>45</v>
      </c>
      <c r="I58" s="82"/>
      <c r="J58" s="82"/>
      <c r="K58" s="82"/>
      <c r="L58" s="82"/>
      <c r="M58" s="1536"/>
      <c r="N58" s="486" t="s">
        <v>310</v>
      </c>
      <c r="R58" s="82"/>
      <c r="S58" s="984"/>
      <c r="U58" s="112"/>
      <c r="V58" s="1154"/>
      <c r="W58" s="1062"/>
      <c r="X58" s="1063"/>
      <c r="Y58" s="79"/>
      <c r="Z58" s="79"/>
      <c r="AA58" s="87"/>
      <c r="AB58" s="112"/>
      <c r="AC58" s="112"/>
      <c r="AD58" s="79"/>
      <c r="AE58" s="79"/>
      <c r="AF58" s="79"/>
      <c r="AG58" s="79"/>
      <c r="AH58" s="79"/>
      <c r="AI58" s="79"/>
      <c r="AJ58" s="79"/>
      <c r="AK58" s="82"/>
      <c r="AL58" s="92"/>
    </row>
    <row r="59" ht="15.75" customHeight="1">
      <c r="A59" s="306"/>
      <c r="B59" s="306"/>
      <c r="C59" s="1237"/>
      <c r="D59" s="1194" t="s">
        <v>795</v>
      </c>
      <c r="E59" s="1195" t="s">
        <v>193</v>
      </c>
      <c r="F59" s="83"/>
      <c r="G59" s="1508"/>
      <c r="H59" s="82" t="s">
        <v>46</v>
      </c>
      <c r="M59" s="1537"/>
      <c r="N59" s="1288" t="s">
        <v>1033</v>
      </c>
      <c r="O59" s="82"/>
      <c r="P59" s="82"/>
      <c r="Q59" s="82"/>
      <c r="R59" s="82"/>
      <c r="S59" s="1277"/>
      <c r="T59" s="1510" t="s">
        <v>1034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79"/>
      <c r="AI59" s="79"/>
      <c r="AJ59" s="79"/>
      <c r="AK59" s="82"/>
      <c r="AL59" s="1242"/>
    </row>
    <row r="60" ht="16.5" customHeight="1">
      <c r="A60" s="103"/>
      <c r="B60" s="104"/>
      <c r="C60" s="103"/>
      <c r="F60" s="83"/>
      <c r="AL60" s="573"/>
    </row>
    <row r="61" ht="16.5" customHeight="1">
      <c r="A61" s="19">
        <v>1.0</v>
      </c>
      <c r="B61" s="807" t="s">
        <v>752</v>
      </c>
      <c r="C61" s="807" t="s">
        <v>866</v>
      </c>
      <c r="D61" s="869">
        <v>8.9220318245E10</v>
      </c>
      <c r="E61" s="1255"/>
      <c r="F61" s="971"/>
      <c r="G61" s="971"/>
      <c r="H61" s="971"/>
      <c r="I61" s="971"/>
      <c r="J61" s="971"/>
      <c r="K61" s="1255"/>
      <c r="L61" s="971"/>
      <c r="M61" s="971"/>
      <c r="N61" s="971"/>
      <c r="O61" s="905">
        <v>9.0</v>
      </c>
      <c r="P61" s="905">
        <v>9.0</v>
      </c>
      <c r="Q61" s="905">
        <v>9.0</v>
      </c>
      <c r="R61" s="905">
        <v>9.0</v>
      </c>
      <c r="S61" s="905">
        <v>9.0</v>
      </c>
      <c r="T61" s="971"/>
      <c r="U61" s="971"/>
      <c r="V61" s="905">
        <v>9.0</v>
      </c>
      <c r="W61" s="905">
        <v>9.0</v>
      </c>
      <c r="X61" s="905">
        <v>9.0</v>
      </c>
      <c r="Y61" s="905">
        <v>9.0</v>
      </c>
      <c r="Z61" s="905">
        <v>9.0</v>
      </c>
      <c r="AA61" s="971"/>
      <c r="AB61" s="971"/>
      <c r="AC61" s="905">
        <v>9.0</v>
      </c>
      <c r="AD61" s="905">
        <v>9.0</v>
      </c>
      <c r="AE61" s="905">
        <v>9.0</v>
      </c>
      <c r="AF61" s="905">
        <v>9.0</v>
      </c>
      <c r="AG61" s="905">
        <v>9.0</v>
      </c>
      <c r="AH61" s="971"/>
      <c r="AI61" s="971"/>
      <c r="AJ61" s="905">
        <v>9.0</v>
      </c>
      <c r="AK61" s="404">
        <f t="shared" ref="AK61:AK71" si="10">COUNT(E61:AI61)</f>
        <v>15</v>
      </c>
      <c r="AL61" s="257"/>
    </row>
    <row r="62" ht="16.5" customHeight="1">
      <c r="A62" s="807">
        <v>2.0</v>
      </c>
      <c r="B62" s="807" t="s">
        <v>852</v>
      </c>
      <c r="C62" s="807" t="s">
        <v>987</v>
      </c>
      <c r="D62" s="869">
        <v>8.9220211441E10</v>
      </c>
      <c r="E62" s="1255" t="s">
        <v>774</v>
      </c>
      <c r="F62" s="1255" t="s">
        <v>774</v>
      </c>
      <c r="G62" s="1255" t="s">
        <v>774</v>
      </c>
      <c r="H62" s="1255" t="s">
        <v>774</v>
      </c>
      <c r="I62" s="1255" t="s">
        <v>774</v>
      </c>
      <c r="J62" s="971"/>
      <c r="K62" s="1255"/>
      <c r="L62" s="971"/>
      <c r="M62" s="971"/>
      <c r="N62" s="971"/>
      <c r="O62" s="905">
        <v>9.0</v>
      </c>
      <c r="P62" s="905">
        <v>9.0</v>
      </c>
      <c r="Q62" s="905">
        <v>9.0</v>
      </c>
      <c r="R62" s="905">
        <v>9.0</v>
      </c>
      <c r="S62" s="905">
        <v>9.0</v>
      </c>
      <c r="T62" s="971"/>
      <c r="U62" s="971"/>
      <c r="V62" s="905">
        <v>9.0</v>
      </c>
      <c r="W62" s="905">
        <v>9.0</v>
      </c>
      <c r="X62" s="905">
        <v>9.0</v>
      </c>
      <c r="Y62" s="905">
        <v>9.0</v>
      </c>
      <c r="Z62" s="905">
        <v>9.0</v>
      </c>
      <c r="AA62" s="971"/>
      <c r="AB62" s="971"/>
      <c r="AC62" s="905">
        <v>9.0</v>
      </c>
      <c r="AD62" s="905">
        <v>9.0</v>
      </c>
      <c r="AE62" s="905">
        <v>9.0</v>
      </c>
      <c r="AF62" s="905">
        <v>9.0</v>
      </c>
      <c r="AG62" s="905">
        <v>9.0</v>
      </c>
      <c r="AH62" s="971"/>
      <c r="AI62" s="971"/>
      <c r="AJ62" s="905">
        <v>9.0</v>
      </c>
      <c r="AK62" s="404">
        <f t="shared" si="10"/>
        <v>15</v>
      </c>
      <c r="AL62" s="257"/>
    </row>
    <row r="63" ht="16.5" customHeight="1">
      <c r="A63" s="19">
        <v>3.0</v>
      </c>
      <c r="B63" s="819" t="s">
        <v>854</v>
      </c>
      <c r="C63" s="807" t="s">
        <v>1047</v>
      </c>
      <c r="D63" s="1197">
        <v>8.9220200813E10</v>
      </c>
      <c r="E63" s="1255"/>
      <c r="F63" s="971"/>
      <c r="G63" s="971"/>
      <c r="H63" s="971"/>
      <c r="I63" s="971"/>
      <c r="J63" s="1255" t="s">
        <v>774</v>
      </c>
      <c r="K63" s="1255" t="s">
        <v>774</v>
      </c>
      <c r="L63" s="1255" t="s">
        <v>774</v>
      </c>
      <c r="M63" s="1255" t="s">
        <v>774</v>
      </c>
      <c r="N63" s="1255" t="s">
        <v>774</v>
      </c>
      <c r="O63" s="905">
        <v>9.0</v>
      </c>
      <c r="P63" s="905">
        <v>9.0</v>
      </c>
      <c r="Q63" s="905">
        <v>9.0</v>
      </c>
      <c r="R63" s="905">
        <v>9.0</v>
      </c>
      <c r="S63" s="905">
        <v>9.0</v>
      </c>
      <c r="T63" s="971"/>
      <c r="U63" s="971"/>
      <c r="V63" s="905">
        <v>9.0</v>
      </c>
      <c r="W63" s="905">
        <v>9.0</v>
      </c>
      <c r="X63" s="905">
        <v>9.0</v>
      </c>
      <c r="Y63" s="905">
        <v>9.0</v>
      </c>
      <c r="Z63" s="905">
        <v>9.0</v>
      </c>
      <c r="AA63" s="971"/>
      <c r="AB63" s="971"/>
      <c r="AC63" s="905">
        <v>9.0</v>
      </c>
      <c r="AD63" s="905">
        <v>9.0</v>
      </c>
      <c r="AE63" s="905">
        <v>9.0</v>
      </c>
      <c r="AF63" s="905">
        <v>9.0</v>
      </c>
      <c r="AG63" s="905">
        <v>9.0</v>
      </c>
      <c r="AH63" s="971"/>
      <c r="AI63" s="971"/>
      <c r="AJ63" s="905">
        <v>9.0</v>
      </c>
      <c r="AK63" s="404">
        <f t="shared" si="10"/>
        <v>15</v>
      </c>
      <c r="AL63" s="257"/>
    </row>
    <row r="64" ht="16.5" customHeight="1">
      <c r="A64" s="807">
        <v>4.0</v>
      </c>
      <c r="B64" s="19" t="s">
        <v>73</v>
      </c>
      <c r="C64" s="1202" t="s">
        <v>981</v>
      </c>
      <c r="D64" s="869">
        <v>8.9220318285E10</v>
      </c>
      <c r="E64" s="1255"/>
      <c r="F64" s="971"/>
      <c r="G64" s="971"/>
      <c r="H64" s="971"/>
      <c r="I64" s="1580"/>
      <c r="J64" s="971"/>
      <c r="K64" s="1255"/>
      <c r="L64" s="971"/>
      <c r="M64" s="971"/>
      <c r="N64" s="971"/>
      <c r="O64" s="905">
        <v>9.0</v>
      </c>
      <c r="P64" s="905">
        <v>9.0</v>
      </c>
      <c r="Q64" s="905">
        <v>9.0</v>
      </c>
      <c r="R64" s="905">
        <v>9.0</v>
      </c>
      <c r="S64" s="905">
        <v>9.0</v>
      </c>
      <c r="T64" s="971"/>
      <c r="U64" s="971"/>
      <c r="V64" s="905">
        <v>9.0</v>
      </c>
      <c r="W64" s="905">
        <v>9.0</v>
      </c>
      <c r="X64" s="905">
        <v>9.0</v>
      </c>
      <c r="Y64" s="905">
        <v>9.0</v>
      </c>
      <c r="Z64" s="905">
        <v>9.0</v>
      </c>
      <c r="AA64" s="971"/>
      <c r="AB64" s="971"/>
      <c r="AC64" s="978"/>
      <c r="AD64" s="978"/>
      <c r="AE64" s="978"/>
      <c r="AF64" s="978"/>
      <c r="AG64" s="978"/>
      <c r="AH64" s="978"/>
      <c r="AI64" s="978"/>
      <c r="AJ64" s="978"/>
      <c r="AK64" s="404">
        <f t="shared" si="10"/>
        <v>10</v>
      </c>
      <c r="AL64" s="257"/>
    </row>
    <row r="65" ht="16.5" customHeight="1">
      <c r="A65" s="807">
        <v>5.0</v>
      </c>
      <c r="B65" s="19" t="s">
        <v>69</v>
      </c>
      <c r="C65" s="807" t="s">
        <v>332</v>
      </c>
      <c r="D65" s="869">
        <v>8.9220318242E10</v>
      </c>
      <c r="E65" s="1255"/>
      <c r="F65" s="971"/>
      <c r="G65" s="971"/>
      <c r="H65" s="971"/>
      <c r="I65" s="971"/>
      <c r="J65" s="971"/>
      <c r="K65" s="1255"/>
      <c r="L65" s="971"/>
      <c r="M65" s="971"/>
      <c r="N65" s="971"/>
      <c r="O65" s="905">
        <v>9.0</v>
      </c>
      <c r="P65" s="905">
        <v>9.0</v>
      </c>
      <c r="Q65" s="905">
        <v>9.0</v>
      </c>
      <c r="R65" s="905">
        <v>9.0</v>
      </c>
      <c r="S65" s="905">
        <v>9.0</v>
      </c>
      <c r="T65" s="971"/>
      <c r="U65" s="971"/>
      <c r="V65" s="905">
        <v>9.0</v>
      </c>
      <c r="W65" s="905">
        <v>9.0</v>
      </c>
      <c r="X65" s="905">
        <v>9.0</v>
      </c>
      <c r="Y65" s="905">
        <v>9.0</v>
      </c>
      <c r="Z65" s="905">
        <v>9.0</v>
      </c>
      <c r="AA65" s="971"/>
      <c r="AB65" s="971"/>
      <c r="AC65" s="905">
        <v>9.0</v>
      </c>
      <c r="AD65" s="905">
        <v>9.0</v>
      </c>
      <c r="AE65" s="905">
        <v>9.0</v>
      </c>
      <c r="AF65" s="905">
        <v>9.0</v>
      </c>
      <c r="AG65" s="905">
        <v>9.0</v>
      </c>
      <c r="AH65" s="971"/>
      <c r="AI65" s="971"/>
      <c r="AJ65" s="905">
        <v>9.0</v>
      </c>
      <c r="AK65" s="404">
        <f t="shared" si="10"/>
        <v>15</v>
      </c>
      <c r="AL65" s="257"/>
    </row>
    <row r="66" ht="16.5" customHeight="1">
      <c r="A66" s="807">
        <v>6.0</v>
      </c>
      <c r="B66" s="807" t="s">
        <v>958</v>
      </c>
      <c r="C66" s="19" t="s">
        <v>70</v>
      </c>
      <c r="D66" s="871">
        <v>8.9221277764E10</v>
      </c>
      <c r="E66" s="1255"/>
      <c r="F66" s="971"/>
      <c r="G66" s="971"/>
      <c r="H66" s="971"/>
      <c r="I66" s="1580"/>
      <c r="J66" s="971"/>
      <c r="K66" s="1255"/>
      <c r="L66" s="971"/>
      <c r="M66" s="971"/>
      <c r="N66" s="971"/>
      <c r="O66" s="905">
        <v>9.0</v>
      </c>
      <c r="P66" s="905">
        <v>9.0</v>
      </c>
      <c r="Q66" s="905">
        <v>9.0</v>
      </c>
      <c r="R66" s="905">
        <v>9.0</v>
      </c>
      <c r="S66" s="905">
        <v>9.0</v>
      </c>
      <c r="T66" s="971"/>
      <c r="U66" s="971"/>
      <c r="V66" s="905">
        <v>9.0</v>
      </c>
      <c r="W66" s="905">
        <v>9.0</v>
      </c>
      <c r="X66" s="905">
        <v>9.0</v>
      </c>
      <c r="Y66" s="905">
        <v>9.0</v>
      </c>
      <c r="Z66" s="905">
        <v>9.0</v>
      </c>
      <c r="AA66" s="971"/>
      <c r="AB66" s="971"/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971"/>
      <c r="AI66" s="971"/>
      <c r="AJ66" s="905">
        <v>9.0</v>
      </c>
      <c r="AK66" s="404">
        <f t="shared" si="10"/>
        <v>15</v>
      </c>
      <c r="AL66" s="257"/>
    </row>
    <row r="67" ht="16.5" customHeight="1">
      <c r="A67" s="807">
        <v>7.0</v>
      </c>
      <c r="B67" s="807" t="s">
        <v>997</v>
      </c>
      <c r="C67" s="19" t="s">
        <v>70</v>
      </c>
      <c r="D67" s="869">
        <v>8.9221946634E10</v>
      </c>
      <c r="E67" s="971">
        <v>12.0</v>
      </c>
      <c r="F67" s="971"/>
      <c r="G67" s="971"/>
      <c r="H67" s="971">
        <v>12.0</v>
      </c>
      <c r="I67" s="971">
        <v>12.0</v>
      </c>
      <c r="J67" s="971"/>
      <c r="K67" s="1255"/>
      <c r="L67" s="971">
        <v>12.0</v>
      </c>
      <c r="M67" s="971">
        <v>12.0</v>
      </c>
      <c r="N67" s="971"/>
      <c r="O67" s="905"/>
      <c r="P67" s="905">
        <v>12.0</v>
      </c>
      <c r="Q67" s="905">
        <v>12.0</v>
      </c>
      <c r="R67" s="905"/>
      <c r="S67" s="905"/>
      <c r="T67" s="971">
        <v>12.0</v>
      </c>
      <c r="U67" s="971">
        <v>12.0</v>
      </c>
      <c r="V67" s="905"/>
      <c r="W67" s="905"/>
      <c r="X67" s="905">
        <v>12.0</v>
      </c>
      <c r="Y67" s="905">
        <v>12.0</v>
      </c>
      <c r="Z67" s="905"/>
      <c r="AA67" s="971"/>
      <c r="AB67" s="971">
        <v>12.0</v>
      </c>
      <c r="AC67" s="905">
        <v>12.0</v>
      </c>
      <c r="AD67" s="905"/>
      <c r="AE67" s="905"/>
      <c r="AF67" s="905">
        <v>12.0</v>
      </c>
      <c r="AG67" s="905">
        <v>12.0</v>
      </c>
      <c r="AH67" s="971"/>
      <c r="AI67" s="971"/>
      <c r="AJ67" s="905">
        <v>12.0</v>
      </c>
      <c r="AK67" s="404">
        <f t="shared" si="10"/>
        <v>15</v>
      </c>
      <c r="AL67" s="257"/>
    </row>
    <row r="68" ht="16.5" customHeight="1">
      <c r="A68" s="807">
        <v>8.0</v>
      </c>
      <c r="B68" s="1492" t="s">
        <v>998</v>
      </c>
      <c r="C68" s="19" t="s">
        <v>70</v>
      </c>
      <c r="D68" s="871">
        <v>8.9222018045E10</v>
      </c>
      <c r="E68" s="1255"/>
      <c r="F68" s="971">
        <v>12.0</v>
      </c>
      <c r="G68" s="971">
        <v>12.0</v>
      </c>
      <c r="H68" s="971"/>
      <c r="I68" s="1580"/>
      <c r="J68" s="971">
        <v>12.0</v>
      </c>
      <c r="K68" s="971">
        <v>12.0</v>
      </c>
      <c r="L68" s="971"/>
      <c r="M68" s="971"/>
      <c r="N68" s="971">
        <v>12.0</v>
      </c>
      <c r="O68" s="905">
        <v>12.0</v>
      </c>
      <c r="P68" s="905"/>
      <c r="Q68" s="905"/>
      <c r="R68" s="905">
        <v>12.0</v>
      </c>
      <c r="S68" s="905">
        <v>12.0</v>
      </c>
      <c r="T68" s="971"/>
      <c r="U68" s="971"/>
      <c r="V68" s="905">
        <v>12.0</v>
      </c>
      <c r="W68" s="905">
        <v>12.0</v>
      </c>
      <c r="X68" s="905"/>
      <c r="Y68" s="905"/>
      <c r="Z68" s="905">
        <v>12.0</v>
      </c>
      <c r="AA68" s="971">
        <v>12.0</v>
      </c>
      <c r="AB68" s="971"/>
      <c r="AC68" s="905"/>
      <c r="AD68" s="905">
        <v>12.0</v>
      </c>
      <c r="AE68" s="905">
        <v>12.0</v>
      </c>
      <c r="AF68" s="905"/>
      <c r="AG68" s="905"/>
      <c r="AH68" s="971">
        <v>12.0</v>
      </c>
      <c r="AI68" s="971">
        <v>12.0</v>
      </c>
      <c r="AJ68" s="905"/>
      <c r="AK68" s="404">
        <f t="shared" si="10"/>
        <v>16</v>
      </c>
      <c r="AL68" s="257"/>
    </row>
    <row r="69" ht="16.5" customHeight="1">
      <c r="A69" s="807">
        <v>9.0</v>
      </c>
      <c r="B69" s="807" t="s">
        <v>783</v>
      </c>
      <c r="C69" s="1202" t="s">
        <v>784</v>
      </c>
      <c r="D69" s="871">
        <v>8.9226140064E10</v>
      </c>
      <c r="E69" s="1255"/>
      <c r="F69" s="971"/>
      <c r="G69" s="971"/>
      <c r="H69" s="971"/>
      <c r="I69" s="971"/>
      <c r="J69" s="971"/>
      <c r="K69" s="1255"/>
      <c r="L69" s="971"/>
      <c r="M69" s="971"/>
      <c r="N69" s="971"/>
      <c r="O69" s="905">
        <v>9.0</v>
      </c>
      <c r="P69" s="905">
        <v>9.0</v>
      </c>
      <c r="Q69" s="905">
        <v>9.0</v>
      </c>
      <c r="R69" s="905">
        <v>9.0</v>
      </c>
      <c r="S69" s="905">
        <v>9.0</v>
      </c>
      <c r="T69" s="971"/>
      <c r="U69" s="971"/>
      <c r="V69" s="905">
        <v>9.0</v>
      </c>
      <c r="W69" s="905">
        <v>9.0</v>
      </c>
      <c r="X69" s="905">
        <v>9.0</v>
      </c>
      <c r="Y69" s="905">
        <v>9.0</v>
      </c>
      <c r="Z69" s="905">
        <v>9.0</v>
      </c>
      <c r="AA69" s="971"/>
      <c r="AB69" s="971"/>
      <c r="AC69" s="905">
        <v>9.0</v>
      </c>
      <c r="AD69" s="905">
        <v>9.0</v>
      </c>
      <c r="AE69" s="905">
        <v>9.0</v>
      </c>
      <c r="AF69" s="905">
        <v>9.0</v>
      </c>
      <c r="AG69" s="905">
        <v>9.0</v>
      </c>
      <c r="AH69" s="971"/>
      <c r="AI69" s="971"/>
      <c r="AJ69" s="905">
        <v>9.0</v>
      </c>
      <c r="AK69" s="404">
        <f t="shared" si="10"/>
        <v>15</v>
      </c>
      <c r="AL69" s="257"/>
    </row>
    <row r="70" ht="16.5" customHeight="1">
      <c r="A70" s="807">
        <v>10.0</v>
      </c>
      <c r="B70" s="807" t="s">
        <v>857</v>
      </c>
      <c r="C70" s="1202" t="s">
        <v>784</v>
      </c>
      <c r="D70" s="871">
        <v>8.9220220031E10</v>
      </c>
      <c r="E70" s="1255"/>
      <c r="F70" s="971"/>
      <c r="G70" s="971"/>
      <c r="H70" s="971"/>
      <c r="I70" s="1580"/>
      <c r="J70" s="971"/>
      <c r="K70" s="1255"/>
      <c r="L70" s="971"/>
      <c r="M70" s="971"/>
      <c r="N70" s="971"/>
      <c r="O70" s="905">
        <v>9.0</v>
      </c>
      <c r="P70" s="905">
        <v>9.0</v>
      </c>
      <c r="Q70" s="905">
        <v>9.0</v>
      </c>
      <c r="R70" s="905">
        <v>9.0</v>
      </c>
      <c r="S70" s="905">
        <v>9.0</v>
      </c>
      <c r="T70" s="971"/>
      <c r="U70" s="971"/>
      <c r="V70" s="905">
        <v>9.0</v>
      </c>
      <c r="W70" s="905">
        <v>9.0</v>
      </c>
      <c r="X70" s="905">
        <v>9.0</v>
      </c>
      <c r="Y70" s="905">
        <v>9.0</v>
      </c>
      <c r="Z70" s="905">
        <v>9.0</v>
      </c>
      <c r="AA70" s="971"/>
      <c r="AB70" s="971"/>
      <c r="AC70" s="905">
        <v>9.0</v>
      </c>
      <c r="AD70" s="905">
        <v>9.0</v>
      </c>
      <c r="AE70" s="905">
        <v>9.0</v>
      </c>
      <c r="AF70" s="905">
        <v>9.0</v>
      </c>
      <c r="AG70" s="905">
        <v>9.0</v>
      </c>
      <c r="AH70" s="971"/>
      <c r="AI70" s="971"/>
      <c r="AJ70" s="905">
        <v>9.0</v>
      </c>
      <c r="AK70" s="404">
        <f t="shared" si="10"/>
        <v>15</v>
      </c>
      <c r="AL70" s="257"/>
    </row>
    <row r="71" ht="16.5" customHeight="1">
      <c r="A71" s="807">
        <v>11.0</v>
      </c>
      <c r="B71" s="807" t="s">
        <v>938</v>
      </c>
      <c r="C71" s="1202" t="s">
        <v>904</v>
      </c>
      <c r="D71" s="871">
        <v>8.9221945883E10</v>
      </c>
      <c r="E71" s="1255"/>
      <c r="F71" s="971"/>
      <c r="G71" s="971"/>
      <c r="H71" s="971"/>
      <c r="I71" s="971"/>
      <c r="J71" s="971"/>
      <c r="K71" s="1255"/>
      <c r="L71" s="971"/>
      <c r="M71" s="971"/>
      <c r="N71" s="971"/>
      <c r="O71" s="905">
        <v>9.0</v>
      </c>
      <c r="P71" s="905">
        <v>9.0</v>
      </c>
      <c r="Q71" s="905">
        <v>9.0</v>
      </c>
      <c r="R71" s="905">
        <v>9.0</v>
      </c>
      <c r="S71" s="905">
        <v>9.0</v>
      </c>
      <c r="T71" s="971"/>
      <c r="U71" s="971"/>
      <c r="V71" s="905">
        <v>9.0</v>
      </c>
      <c r="W71" s="905">
        <v>9.0</v>
      </c>
      <c r="X71" s="905">
        <v>9.0</v>
      </c>
      <c r="Y71" s="905">
        <v>9.0</v>
      </c>
      <c r="Z71" s="905">
        <v>9.0</v>
      </c>
      <c r="AA71" s="971"/>
      <c r="AB71" s="971"/>
      <c r="AC71" s="905">
        <v>9.0</v>
      </c>
      <c r="AD71" s="905">
        <v>9.0</v>
      </c>
      <c r="AE71" s="905">
        <v>9.0</v>
      </c>
      <c r="AF71" s="905">
        <v>9.0</v>
      </c>
      <c r="AG71" s="905">
        <v>9.0</v>
      </c>
      <c r="AH71" s="971"/>
      <c r="AI71" s="971"/>
      <c r="AJ71" s="905">
        <v>9.0</v>
      </c>
      <c r="AK71" s="404">
        <f t="shared" si="10"/>
        <v>15</v>
      </c>
      <c r="AL71" s="92"/>
    </row>
    <row r="72" ht="16.5" customHeight="1">
      <c r="A72" s="79"/>
      <c r="B72" s="82"/>
      <c r="C72" s="79"/>
      <c r="D72" s="79"/>
      <c r="E72" s="260"/>
      <c r="F72" s="237"/>
      <c r="G72" s="1408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37"/>
      <c r="V72" s="237"/>
      <c r="W72" s="260"/>
      <c r="X72" s="260"/>
      <c r="Y72" s="260"/>
      <c r="Z72" s="260"/>
      <c r="AA72" s="237"/>
      <c r="AB72" s="237"/>
      <c r="AC72" s="237"/>
      <c r="AD72" s="260"/>
      <c r="AE72" s="260"/>
      <c r="AF72" s="260"/>
      <c r="AG72" s="260"/>
      <c r="AH72" s="260"/>
      <c r="AI72" s="260"/>
      <c r="AJ72" s="260"/>
      <c r="AK72" s="82"/>
      <c r="AL72" s="92"/>
    </row>
    <row r="73" ht="16.5" customHeight="1">
      <c r="A73" s="19">
        <v>1.0</v>
      </c>
      <c r="B73" s="819" t="s">
        <v>680</v>
      </c>
      <c r="C73" s="113" t="s">
        <v>56</v>
      </c>
      <c r="D73" s="863" t="s">
        <v>792</v>
      </c>
      <c r="E73" s="1471"/>
      <c r="F73" s="1471"/>
      <c r="G73" s="1590">
        <v>9.0</v>
      </c>
      <c r="H73" s="1471"/>
      <c r="I73" s="1471"/>
      <c r="J73" s="1471"/>
      <c r="K73" s="1590">
        <v>9.0</v>
      </c>
      <c r="L73" s="1471"/>
      <c r="M73" s="1471"/>
      <c r="N73" s="1471"/>
      <c r="O73" s="1410">
        <v>9.0</v>
      </c>
      <c r="P73" s="1410">
        <v>9.0</v>
      </c>
      <c r="Q73" s="1410">
        <v>9.0</v>
      </c>
      <c r="R73" s="1410">
        <v>9.0</v>
      </c>
      <c r="S73" s="1410">
        <v>9.0</v>
      </c>
      <c r="T73" s="1411">
        <v>9.0</v>
      </c>
      <c r="U73" s="1471"/>
      <c r="V73" s="1472"/>
      <c r="W73" s="1410">
        <v>9.0</v>
      </c>
      <c r="X73" s="1410">
        <v>9.0</v>
      </c>
      <c r="Y73" s="1410">
        <v>9.0</v>
      </c>
      <c r="Z73" s="1410">
        <v>9.0</v>
      </c>
      <c r="AA73" s="1471"/>
      <c r="AB73" s="1471"/>
      <c r="AC73" s="1410">
        <v>9.0</v>
      </c>
      <c r="AD73" s="1410">
        <v>9.0</v>
      </c>
      <c r="AE73" s="1410">
        <v>9.0</v>
      </c>
      <c r="AF73" s="1410">
        <v>9.0</v>
      </c>
      <c r="AG73" s="1472"/>
      <c r="AH73" s="1471"/>
      <c r="AI73" s="1411">
        <v>9.0</v>
      </c>
      <c r="AJ73" s="905">
        <v>9.0</v>
      </c>
      <c r="AK73" s="404">
        <f t="shared" ref="AK73:AK77" si="11">COUNT(E73:AI73)</f>
        <v>17</v>
      </c>
      <c r="AL73" s="257"/>
    </row>
    <row r="74" ht="16.5" customHeight="1">
      <c r="A74" s="807">
        <v>2.0</v>
      </c>
      <c r="B74" s="819" t="s">
        <v>339</v>
      </c>
      <c r="C74" s="32"/>
      <c r="D74" s="863" t="s">
        <v>792</v>
      </c>
      <c r="E74" s="1474"/>
      <c r="F74" s="1474"/>
      <c r="G74" s="1474"/>
      <c r="H74" s="1474"/>
      <c r="I74" s="1474"/>
      <c r="J74" s="1474"/>
      <c r="K74" s="1474"/>
      <c r="L74" s="1474"/>
      <c r="M74" s="1474"/>
      <c r="N74" s="1474"/>
      <c r="O74" s="1414">
        <v>9.0</v>
      </c>
      <c r="P74" s="1414">
        <v>9.0</v>
      </c>
      <c r="Q74" s="1414">
        <v>9.0</v>
      </c>
      <c r="R74" s="1414">
        <v>9.0</v>
      </c>
      <c r="S74" s="1414">
        <v>9.0</v>
      </c>
      <c r="T74" s="1474"/>
      <c r="U74" s="1474"/>
      <c r="V74" s="1414">
        <v>9.0</v>
      </c>
      <c r="W74" s="1414">
        <v>9.0</v>
      </c>
      <c r="X74" s="1414">
        <v>9.0</v>
      </c>
      <c r="Y74" s="1414">
        <v>9.0</v>
      </c>
      <c r="Z74" s="1414">
        <v>9.0</v>
      </c>
      <c r="AA74" s="1474"/>
      <c r="AB74" s="1474"/>
      <c r="AC74" s="1414">
        <v>9.0</v>
      </c>
      <c r="AD74" s="1414">
        <v>9.0</v>
      </c>
      <c r="AE74" s="1414">
        <v>9.0</v>
      </c>
      <c r="AF74" s="1414">
        <v>9.0</v>
      </c>
      <c r="AG74" s="1414">
        <v>9.0</v>
      </c>
      <c r="AH74" s="1474"/>
      <c r="AI74" s="1474"/>
      <c r="AJ74" s="905">
        <v>9.0</v>
      </c>
      <c r="AK74" s="404">
        <f t="shared" si="11"/>
        <v>15</v>
      </c>
      <c r="AL74" s="257"/>
    </row>
    <row r="75" ht="16.5" customHeight="1">
      <c r="A75" s="807">
        <v>3.0</v>
      </c>
      <c r="B75" s="819" t="s">
        <v>905</v>
      </c>
      <c r="C75" s="32"/>
      <c r="D75" s="863" t="s">
        <v>792</v>
      </c>
      <c r="E75" s="1496"/>
      <c r="F75" s="1474"/>
      <c r="G75" s="1474"/>
      <c r="H75" s="1591">
        <v>9.0</v>
      </c>
      <c r="I75" s="1474"/>
      <c r="J75" s="1474"/>
      <c r="K75" s="1474"/>
      <c r="L75" s="1591">
        <v>9.0</v>
      </c>
      <c r="M75" s="1474"/>
      <c r="N75" s="1474"/>
      <c r="O75" s="1414">
        <v>9.0</v>
      </c>
      <c r="P75" s="1414">
        <v>9.0</v>
      </c>
      <c r="Q75" s="1414">
        <v>9.0</v>
      </c>
      <c r="R75" s="1414">
        <v>9.0</v>
      </c>
      <c r="S75" s="1476"/>
      <c r="T75" s="1474"/>
      <c r="U75" s="1415">
        <v>9.0</v>
      </c>
      <c r="V75" s="1414">
        <v>9.0</v>
      </c>
      <c r="W75" s="1414">
        <v>9.0</v>
      </c>
      <c r="X75" s="1414">
        <v>9.0</v>
      </c>
      <c r="Y75" s="1414">
        <v>9.0</v>
      </c>
      <c r="Z75" s="1414">
        <v>9.0</v>
      </c>
      <c r="AA75" s="1474"/>
      <c r="AB75" s="1474"/>
      <c r="AC75" s="1414">
        <v>9.0</v>
      </c>
      <c r="AD75" s="1414">
        <v>9.0</v>
      </c>
      <c r="AE75" s="1414">
        <v>9.0</v>
      </c>
      <c r="AF75" s="1414">
        <v>9.0</v>
      </c>
      <c r="AG75" s="1414">
        <v>9.0</v>
      </c>
      <c r="AH75" s="1415">
        <v>9.0</v>
      </c>
      <c r="AI75" s="1474"/>
      <c r="AJ75" s="905"/>
      <c r="AK75" s="404">
        <f t="shared" si="11"/>
        <v>18</v>
      </c>
      <c r="AL75" s="257"/>
    </row>
    <row r="76" ht="16.5" customHeight="1">
      <c r="A76" s="19">
        <v>4.0</v>
      </c>
      <c r="B76" s="819" t="s">
        <v>59</v>
      </c>
      <c r="C76" s="32"/>
      <c r="D76" s="863" t="s">
        <v>792</v>
      </c>
      <c r="E76" s="1474"/>
      <c r="F76" s="1591">
        <v>9.0</v>
      </c>
      <c r="G76" s="1474"/>
      <c r="H76" s="1474"/>
      <c r="I76" s="1474"/>
      <c r="J76" s="1591">
        <v>9.0</v>
      </c>
      <c r="K76" s="1474"/>
      <c r="L76" s="1474"/>
      <c r="M76" s="1474"/>
      <c r="N76" s="1415">
        <v>9.0</v>
      </c>
      <c r="O76" s="1414">
        <v>9.0</v>
      </c>
      <c r="P76" s="1414">
        <v>9.0</v>
      </c>
      <c r="Q76" s="1414">
        <v>9.0</v>
      </c>
      <c r="R76" s="1414">
        <v>9.0</v>
      </c>
      <c r="S76" s="1414">
        <v>9.0</v>
      </c>
      <c r="T76" s="1474"/>
      <c r="U76" s="1474"/>
      <c r="V76" s="1414">
        <v>9.0</v>
      </c>
      <c r="W76" s="1414">
        <v>9.0</v>
      </c>
      <c r="X76" s="1414">
        <v>9.0</v>
      </c>
      <c r="Y76" s="1414">
        <v>9.0</v>
      </c>
      <c r="Z76" s="1414">
        <v>9.0</v>
      </c>
      <c r="AA76" s="1415">
        <v>9.0</v>
      </c>
      <c r="AB76" s="1474"/>
      <c r="AC76" s="1476"/>
      <c r="AD76" s="1414">
        <v>9.0</v>
      </c>
      <c r="AE76" s="1414">
        <v>9.0</v>
      </c>
      <c r="AF76" s="1414">
        <v>9.0</v>
      </c>
      <c r="AG76" s="1414">
        <v>9.0</v>
      </c>
      <c r="AH76" s="1474"/>
      <c r="AI76" s="1474"/>
      <c r="AJ76" s="905">
        <v>9.0</v>
      </c>
      <c r="AK76" s="404">
        <f t="shared" si="11"/>
        <v>18</v>
      </c>
      <c r="AL76" s="257"/>
    </row>
    <row r="77" ht="16.5" customHeight="1">
      <c r="A77" s="807">
        <v>5.0</v>
      </c>
      <c r="B77" s="819" t="s">
        <v>906</v>
      </c>
      <c r="C77" s="71"/>
      <c r="D77" s="863" t="s">
        <v>792</v>
      </c>
      <c r="E77" s="1592">
        <v>9.0</v>
      </c>
      <c r="F77" s="1572"/>
      <c r="G77" s="1572"/>
      <c r="H77" s="1572"/>
      <c r="I77" s="1591">
        <v>9.0</v>
      </c>
      <c r="J77" s="1474"/>
      <c r="K77" s="1474"/>
      <c r="L77" s="1474"/>
      <c r="M77" s="1415">
        <v>9.0</v>
      </c>
      <c r="N77" s="1474"/>
      <c r="O77" s="1414">
        <v>9.0</v>
      </c>
      <c r="P77" s="1414">
        <v>9.0</v>
      </c>
      <c r="Q77" s="1414">
        <v>9.0</v>
      </c>
      <c r="R77" s="1414">
        <v>9.0</v>
      </c>
      <c r="S77" s="1414">
        <v>9.0</v>
      </c>
      <c r="T77" s="1474"/>
      <c r="U77" s="1474"/>
      <c r="V77" s="1414">
        <v>9.0</v>
      </c>
      <c r="W77" s="1414">
        <v>9.0</v>
      </c>
      <c r="X77" s="1414">
        <v>9.0</v>
      </c>
      <c r="Y77" s="1414">
        <v>9.0</v>
      </c>
      <c r="Z77" s="1476"/>
      <c r="AA77" s="1474"/>
      <c r="AB77" s="1415">
        <v>9.0</v>
      </c>
      <c r="AC77" s="1414">
        <v>9.0</v>
      </c>
      <c r="AD77" s="1414">
        <v>9.0</v>
      </c>
      <c r="AE77" s="1414">
        <v>9.0</v>
      </c>
      <c r="AF77" s="1414">
        <v>9.0</v>
      </c>
      <c r="AG77" s="1414">
        <v>9.0</v>
      </c>
      <c r="AH77" s="1474"/>
      <c r="AI77" s="1474"/>
      <c r="AJ77" s="905">
        <v>9.0</v>
      </c>
      <c r="AK77" s="404">
        <f t="shared" si="11"/>
        <v>18</v>
      </c>
      <c r="AL77" s="257"/>
    </row>
    <row r="78" ht="16.5" customHeight="1">
      <c r="A78" s="79"/>
      <c r="B78" s="423"/>
      <c r="C78" s="121"/>
      <c r="D78" s="237"/>
      <c r="E78" s="1270"/>
      <c r="F78" s="1270"/>
      <c r="G78" s="1270"/>
      <c r="H78" s="1270"/>
      <c r="I78" s="1270"/>
      <c r="J78" s="1075"/>
      <c r="K78" s="1075"/>
      <c r="L78" s="1270"/>
      <c r="M78" s="1270"/>
      <c r="N78" s="1270"/>
      <c r="O78" s="1270"/>
      <c r="P78" s="1270"/>
      <c r="Q78" s="1075"/>
      <c r="R78" s="1075"/>
      <c r="S78" s="1270"/>
      <c r="T78" s="1270"/>
      <c r="U78" s="1270"/>
      <c r="V78" s="1270"/>
      <c r="W78" s="1270"/>
      <c r="X78" s="1075"/>
      <c r="Y78" s="1075"/>
      <c r="Z78" s="1270"/>
      <c r="AA78" s="1270"/>
      <c r="AB78" s="1270"/>
      <c r="AC78" s="1270"/>
      <c r="AD78" s="1270"/>
      <c r="AE78" s="1075"/>
      <c r="AF78" s="1075"/>
      <c r="AG78" s="1270"/>
      <c r="AH78" s="1015"/>
      <c r="AI78" s="1015"/>
      <c r="AJ78" s="1015"/>
      <c r="AK78" s="82"/>
      <c r="AL78" s="92"/>
    </row>
    <row r="79" ht="16.5" customHeight="1">
      <c r="A79" s="807">
        <v>6.0</v>
      </c>
      <c r="B79" s="300" t="s">
        <v>60</v>
      </c>
      <c r="C79" s="1071" t="s">
        <v>782</v>
      </c>
      <c r="D79" s="863" t="s">
        <v>792</v>
      </c>
      <c r="E79" s="1108"/>
      <c r="F79" s="1108"/>
      <c r="G79" s="1108"/>
      <c r="H79" s="974">
        <v>9.0</v>
      </c>
      <c r="I79" s="974">
        <v>9.0</v>
      </c>
      <c r="J79" s="974">
        <v>9.0</v>
      </c>
      <c r="K79" s="1108"/>
      <c r="L79" s="1108"/>
      <c r="M79" s="1108"/>
      <c r="N79" s="1108"/>
      <c r="O79" s="900">
        <v>9.0</v>
      </c>
      <c r="P79" s="1390">
        <v>9.0</v>
      </c>
      <c r="Q79" s="1390">
        <v>9.0</v>
      </c>
      <c r="R79" s="900">
        <v>9.0</v>
      </c>
      <c r="S79" s="1390">
        <v>9.0</v>
      </c>
      <c r="T79" s="1108"/>
      <c r="U79" s="1108"/>
      <c r="V79" s="937">
        <v>9.0</v>
      </c>
      <c r="W79" s="1390">
        <v>9.0</v>
      </c>
      <c r="X79" s="900">
        <v>9.0</v>
      </c>
      <c r="Y79" s="1391"/>
      <c r="Z79" s="937">
        <v>9.0</v>
      </c>
      <c r="AA79" s="974">
        <v>9.0</v>
      </c>
      <c r="AB79" s="974">
        <v>9.0</v>
      </c>
      <c r="AC79" s="937">
        <v>9.0</v>
      </c>
      <c r="AD79" s="1391"/>
      <c r="AE79" s="900">
        <v>9.0</v>
      </c>
      <c r="AF79" s="1390">
        <v>9.0</v>
      </c>
      <c r="AG79" s="900">
        <v>9.0</v>
      </c>
      <c r="AH79" s="1108"/>
      <c r="AI79" s="1108"/>
      <c r="AJ79" s="905">
        <v>9.0</v>
      </c>
      <c r="AK79" s="404">
        <f t="shared" ref="AK79:AK81" si="12">COUNT(E79:AI79)</f>
        <v>18</v>
      </c>
      <c r="AL79" s="257"/>
    </row>
    <row r="80" ht="16.5" customHeight="1">
      <c r="A80" s="807">
        <v>7.0</v>
      </c>
      <c r="B80" s="829" t="s">
        <v>36</v>
      </c>
      <c r="C80" s="32"/>
      <c r="D80" s="863" t="s">
        <v>792</v>
      </c>
      <c r="E80" s="1108"/>
      <c r="F80" s="1108"/>
      <c r="G80" s="1108"/>
      <c r="H80" s="1108"/>
      <c r="I80" s="1108"/>
      <c r="J80" s="1108"/>
      <c r="K80" s="974">
        <v>9.0</v>
      </c>
      <c r="L80" s="974">
        <v>9.0</v>
      </c>
      <c r="M80" s="974">
        <v>9.0</v>
      </c>
      <c r="N80" s="974">
        <v>9.0</v>
      </c>
      <c r="O80" s="1391"/>
      <c r="P80" s="937">
        <v>9.0</v>
      </c>
      <c r="Q80" s="937">
        <v>9.0</v>
      </c>
      <c r="R80" s="1390">
        <v>9.0</v>
      </c>
      <c r="S80" s="1390">
        <v>9.0</v>
      </c>
      <c r="T80" s="1033">
        <v>9.0</v>
      </c>
      <c r="U80" s="1108"/>
      <c r="V80" s="1390">
        <v>9.0</v>
      </c>
      <c r="W80" s="900">
        <v>9.0</v>
      </c>
      <c r="X80" s="1390">
        <v>9.0</v>
      </c>
      <c r="Y80" s="937">
        <v>9.0</v>
      </c>
      <c r="Z80" s="1390">
        <v>9.0</v>
      </c>
      <c r="AA80" s="1033">
        <v>9.0</v>
      </c>
      <c r="AB80" s="974">
        <v>9.0</v>
      </c>
      <c r="AC80" s="900">
        <v>9.0</v>
      </c>
      <c r="AD80" s="1390">
        <v>9.0</v>
      </c>
      <c r="AE80" s="1390">
        <v>9.0</v>
      </c>
      <c r="AF80" s="1391"/>
      <c r="AG80" s="1033">
        <v>9.0</v>
      </c>
      <c r="AH80" s="974">
        <v>9.0</v>
      </c>
      <c r="AI80" s="974">
        <v>9.0</v>
      </c>
      <c r="AJ80" s="905"/>
      <c r="AK80" s="404">
        <f t="shared" si="12"/>
        <v>22</v>
      </c>
      <c r="AL80" s="257"/>
    </row>
    <row r="81" ht="16.5" customHeight="1">
      <c r="A81" s="807">
        <v>8.0</v>
      </c>
      <c r="B81" s="829" t="s">
        <v>879</v>
      </c>
      <c r="C81" s="71"/>
      <c r="D81" s="863" t="s">
        <v>792</v>
      </c>
      <c r="E81" s="974">
        <v>9.0</v>
      </c>
      <c r="F81" s="974">
        <v>9.0</v>
      </c>
      <c r="G81" s="974">
        <v>9.0</v>
      </c>
      <c r="H81" s="1108"/>
      <c r="I81" s="1108"/>
      <c r="J81" s="1108"/>
      <c r="K81" s="1108"/>
      <c r="L81" s="1108"/>
      <c r="M81" s="1108"/>
      <c r="N81" s="1108"/>
      <c r="O81" s="1390">
        <v>9.0</v>
      </c>
      <c r="P81" s="900">
        <v>9.0</v>
      </c>
      <c r="Q81" s="900">
        <v>9.0</v>
      </c>
      <c r="R81" s="1391"/>
      <c r="S81" s="937">
        <v>9.0</v>
      </c>
      <c r="T81" s="974">
        <v>9.0</v>
      </c>
      <c r="U81" s="974">
        <v>9.0</v>
      </c>
      <c r="V81" s="900">
        <v>9.0</v>
      </c>
      <c r="W81" s="1391"/>
      <c r="X81" s="1391"/>
      <c r="Y81" s="1390">
        <v>9.0</v>
      </c>
      <c r="Z81" s="900">
        <v>9.0</v>
      </c>
      <c r="AA81" s="1108"/>
      <c r="AB81" s="1108"/>
      <c r="AC81" s="1390">
        <v>9.0</v>
      </c>
      <c r="AD81" s="900">
        <v>9.0</v>
      </c>
      <c r="AE81" s="1033">
        <v>9.0</v>
      </c>
      <c r="AF81" s="1050"/>
      <c r="AG81" s="923"/>
      <c r="AH81" s="1560"/>
      <c r="AI81" s="1560"/>
      <c r="AJ81" s="925"/>
      <c r="AK81" s="404">
        <f t="shared" si="12"/>
        <v>15</v>
      </c>
      <c r="AL81" s="257"/>
    </row>
    <row r="82" ht="16.5" customHeight="1">
      <c r="A82" s="79"/>
      <c r="B82" s="423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259"/>
      <c r="AK82" s="121"/>
      <c r="AL82" s="259"/>
    </row>
    <row r="83" ht="16.5" customHeight="1">
      <c r="A83" s="1010">
        <v>9.0</v>
      </c>
      <c r="B83" s="46" t="s">
        <v>102</v>
      </c>
      <c r="C83" s="1257" t="s">
        <v>804</v>
      </c>
      <c r="D83" s="863" t="s">
        <v>792</v>
      </c>
      <c r="E83" s="1255"/>
      <c r="F83" s="971"/>
      <c r="G83" s="971"/>
      <c r="H83" s="971"/>
      <c r="I83" s="971"/>
      <c r="J83" s="971"/>
      <c r="K83" s="1255">
        <v>9.0</v>
      </c>
      <c r="L83" s="971">
        <v>9.0</v>
      </c>
      <c r="M83" s="971">
        <v>9.0</v>
      </c>
      <c r="N83" s="971"/>
      <c r="O83" s="1538">
        <v>9.0</v>
      </c>
      <c r="P83" s="1540"/>
      <c r="Q83" s="1538">
        <v>9.0</v>
      </c>
      <c r="R83" s="1538">
        <v>9.0</v>
      </c>
      <c r="S83" s="1540"/>
      <c r="T83" s="1159"/>
      <c r="U83" s="1159">
        <v>9.0</v>
      </c>
      <c r="V83" s="1538">
        <v>9.0</v>
      </c>
      <c r="W83" s="1540"/>
      <c r="X83" s="1540">
        <v>9.0</v>
      </c>
      <c r="Y83" s="1538">
        <v>9.0</v>
      </c>
      <c r="Z83" s="1540"/>
      <c r="AA83" s="1159"/>
      <c r="AB83" s="1159">
        <v>9.0</v>
      </c>
      <c r="AC83" s="1538">
        <v>9.0</v>
      </c>
      <c r="AD83" s="1033">
        <v>9.0</v>
      </c>
      <c r="AE83" s="1538">
        <v>9.0</v>
      </c>
      <c r="AF83" s="1538">
        <v>9.0</v>
      </c>
      <c r="AG83" s="1540"/>
      <c r="AH83" s="1159"/>
      <c r="AI83" s="1159">
        <v>9.0</v>
      </c>
      <c r="AJ83" s="905">
        <v>9.0</v>
      </c>
      <c r="AK83" s="404">
        <f t="shared" ref="AK83:AK85" si="13">COUNT(E83:AI83)</f>
        <v>16</v>
      </c>
      <c r="AL83" s="259"/>
    </row>
    <row r="84" ht="16.5" customHeight="1">
      <c r="A84" s="1010">
        <v>10.0</v>
      </c>
      <c r="B84" s="1364" t="s">
        <v>105</v>
      </c>
      <c r="C84" s="32"/>
      <c r="D84" s="863" t="s">
        <v>792</v>
      </c>
      <c r="E84" s="1255"/>
      <c r="F84" s="971"/>
      <c r="G84" s="971"/>
      <c r="H84" s="971">
        <v>9.0</v>
      </c>
      <c r="I84" s="971">
        <v>9.0</v>
      </c>
      <c r="J84" s="971">
        <v>9.0</v>
      </c>
      <c r="K84" s="1255"/>
      <c r="L84" s="971"/>
      <c r="M84" s="971"/>
      <c r="N84" s="971">
        <v>9.0</v>
      </c>
      <c r="O84" s="1540">
        <v>9.0</v>
      </c>
      <c r="P84" s="1540">
        <v>9.0</v>
      </c>
      <c r="Q84" s="1547">
        <v>9.0</v>
      </c>
      <c r="R84" s="1540">
        <v>9.0</v>
      </c>
      <c r="S84" s="1540">
        <v>9.0</v>
      </c>
      <c r="T84" s="1159"/>
      <c r="U84" s="1159"/>
      <c r="V84" s="1593"/>
      <c r="W84" s="1593"/>
      <c r="X84" s="1593"/>
      <c r="Y84" s="1593"/>
      <c r="Z84" s="1593"/>
      <c r="AA84" s="1204"/>
      <c r="AB84" s="1204"/>
      <c r="AC84" s="1593"/>
      <c r="AD84" s="1593"/>
      <c r="AE84" s="1033">
        <v>9.0</v>
      </c>
      <c r="AF84" s="1033">
        <v>9.0</v>
      </c>
      <c r="AG84" s="1033">
        <v>9.0</v>
      </c>
      <c r="AH84" s="1159"/>
      <c r="AI84" s="1159"/>
      <c r="AJ84" s="905">
        <v>9.0</v>
      </c>
      <c r="AK84" s="404">
        <f t="shared" si="13"/>
        <v>12</v>
      </c>
      <c r="AL84" s="259"/>
    </row>
    <row r="85" ht="16.5" customHeight="1">
      <c r="A85" s="1010">
        <v>11.0</v>
      </c>
      <c r="B85" s="819" t="s">
        <v>858</v>
      </c>
      <c r="C85" s="71"/>
      <c r="D85" s="863" t="s">
        <v>792</v>
      </c>
      <c r="E85" s="1255">
        <v>9.0</v>
      </c>
      <c r="F85" s="971">
        <v>9.0</v>
      </c>
      <c r="G85" s="971">
        <v>9.0</v>
      </c>
      <c r="H85" s="971"/>
      <c r="I85" s="1580"/>
      <c r="J85" s="971"/>
      <c r="K85" s="1255"/>
      <c r="L85" s="971"/>
      <c r="M85" s="971"/>
      <c r="N85" s="971"/>
      <c r="O85" s="1189"/>
      <c r="P85" s="1538">
        <v>9.0</v>
      </c>
      <c r="Q85" s="1540">
        <v>9.0</v>
      </c>
      <c r="R85" s="1540"/>
      <c r="S85" s="1538">
        <v>9.0</v>
      </c>
      <c r="T85" s="1159">
        <v>9.0</v>
      </c>
      <c r="U85" s="1159"/>
      <c r="V85" s="1540"/>
      <c r="W85" s="1538">
        <v>9.0</v>
      </c>
      <c r="X85" s="1538">
        <v>9.0</v>
      </c>
      <c r="Y85" s="1540"/>
      <c r="Z85" s="1538">
        <v>9.0</v>
      </c>
      <c r="AA85" s="1159">
        <v>9.0</v>
      </c>
      <c r="AB85" s="1159"/>
      <c r="AC85" s="1540"/>
      <c r="AD85" s="1538">
        <v>9.0</v>
      </c>
      <c r="AE85" s="1540">
        <v>9.0</v>
      </c>
      <c r="AF85" s="1540">
        <v>9.0</v>
      </c>
      <c r="AG85" s="1538">
        <v>9.0</v>
      </c>
      <c r="AH85" s="1159">
        <v>9.0</v>
      </c>
      <c r="AI85" s="1159"/>
      <c r="AJ85" s="905"/>
      <c r="AK85" s="404">
        <f t="shared" si="13"/>
        <v>16</v>
      </c>
      <c r="AL85" s="259"/>
    </row>
    <row r="86" ht="16.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259"/>
      <c r="AK86" s="121"/>
      <c r="AL86" s="259"/>
    </row>
    <row r="87" ht="16.5" customHeight="1">
      <c r="A87" s="807">
        <v>12.0</v>
      </c>
      <c r="B87" s="939" t="s">
        <v>768</v>
      </c>
      <c r="C87" s="113" t="s">
        <v>65</v>
      </c>
      <c r="D87" s="866"/>
      <c r="E87" s="1547">
        <v>9.0</v>
      </c>
      <c r="F87" s="1547">
        <v>9.0</v>
      </c>
      <c r="G87" s="1547">
        <v>9.0</v>
      </c>
      <c r="H87" s="1547">
        <v>9.0</v>
      </c>
      <c r="I87" s="1547">
        <v>9.0</v>
      </c>
      <c r="J87" s="1255"/>
      <c r="K87" s="1255"/>
      <c r="L87" s="1255"/>
      <c r="M87" s="1255"/>
      <c r="N87" s="1255"/>
      <c r="O87" s="905">
        <v>9.0</v>
      </c>
      <c r="P87" s="905">
        <v>9.0</v>
      </c>
      <c r="Q87" s="905">
        <v>9.0</v>
      </c>
      <c r="R87" s="905">
        <v>9.0</v>
      </c>
      <c r="S87" s="1110"/>
      <c r="T87" s="1458"/>
      <c r="U87" s="1458">
        <v>9.0</v>
      </c>
      <c r="V87" s="1110">
        <v>9.0</v>
      </c>
      <c r="W87" s="905">
        <v>9.0</v>
      </c>
      <c r="X87" s="905">
        <v>9.0</v>
      </c>
      <c r="Y87" s="905">
        <v>9.0</v>
      </c>
      <c r="Z87" s="1110"/>
      <c r="AA87" s="1458"/>
      <c r="AB87" s="1458">
        <v>9.0</v>
      </c>
      <c r="AC87" s="1110">
        <v>9.0</v>
      </c>
      <c r="AD87" s="905">
        <v>9.0</v>
      </c>
      <c r="AE87" s="905">
        <v>9.0</v>
      </c>
      <c r="AF87" s="905">
        <v>9.0</v>
      </c>
      <c r="AG87" s="1110"/>
      <c r="AH87" s="1458"/>
      <c r="AI87" s="1458">
        <v>9.0</v>
      </c>
      <c r="AJ87" s="905">
        <v>9.0</v>
      </c>
      <c r="AK87" s="404">
        <f t="shared" ref="AK87:AK89" si="14">COUNT(E87:AI87)</f>
        <v>20</v>
      </c>
      <c r="AL87" s="257"/>
    </row>
    <row r="88" ht="16.5" customHeight="1">
      <c r="A88" s="807">
        <v>13.0</v>
      </c>
      <c r="B88" s="300" t="s">
        <v>66</v>
      </c>
      <c r="C88" s="71"/>
      <c r="D88" s="863" t="s">
        <v>792</v>
      </c>
      <c r="E88" s="1255"/>
      <c r="F88" s="1255"/>
      <c r="G88" s="1255"/>
      <c r="H88" s="1255"/>
      <c r="I88" s="1255"/>
      <c r="J88" s="1547">
        <v>9.0</v>
      </c>
      <c r="K88" s="1547">
        <v>9.0</v>
      </c>
      <c r="L88" s="1547">
        <v>9.0</v>
      </c>
      <c r="M88" s="1255">
        <v>9.0</v>
      </c>
      <c r="N88" s="1255">
        <v>9.0</v>
      </c>
      <c r="O88" s="905"/>
      <c r="P88" s="905">
        <v>9.0</v>
      </c>
      <c r="Q88" s="905">
        <v>9.0</v>
      </c>
      <c r="R88" s="905">
        <v>9.0</v>
      </c>
      <c r="S88" s="1110">
        <v>9.0</v>
      </c>
      <c r="T88" s="1458">
        <v>9.0</v>
      </c>
      <c r="U88" s="1458"/>
      <c r="V88" s="1110"/>
      <c r="W88" s="905">
        <v>9.0</v>
      </c>
      <c r="X88" s="905">
        <v>9.0</v>
      </c>
      <c r="Y88" s="905">
        <v>9.0</v>
      </c>
      <c r="Z88" s="1110">
        <v>9.0</v>
      </c>
      <c r="AA88" s="1458">
        <v>9.0</v>
      </c>
      <c r="AB88" s="1458"/>
      <c r="AC88" s="1110"/>
      <c r="AD88" s="905">
        <v>9.0</v>
      </c>
      <c r="AE88" s="905">
        <v>9.0</v>
      </c>
      <c r="AF88" s="905">
        <v>9.0</v>
      </c>
      <c r="AG88" s="1110">
        <v>9.0</v>
      </c>
      <c r="AH88" s="1458">
        <v>9.0</v>
      </c>
      <c r="AI88" s="1458"/>
      <c r="AJ88" s="905"/>
      <c r="AK88" s="404">
        <f t="shared" si="14"/>
        <v>20</v>
      </c>
      <c r="AL88" s="257"/>
    </row>
    <row r="89" ht="16.5" customHeight="1">
      <c r="A89" s="807">
        <v>14.0</v>
      </c>
      <c r="B89" s="1481" t="s">
        <v>982</v>
      </c>
      <c r="C89" s="1482" t="s">
        <v>983</v>
      </c>
      <c r="D89" s="866"/>
      <c r="E89" s="1255"/>
      <c r="F89" s="971"/>
      <c r="G89" s="971"/>
      <c r="H89" s="971"/>
      <c r="I89" s="1580"/>
      <c r="J89" s="971"/>
      <c r="K89" s="1255"/>
      <c r="L89" s="971"/>
      <c r="M89" s="971"/>
      <c r="N89" s="971"/>
      <c r="O89" s="905">
        <v>9.0</v>
      </c>
      <c r="P89" s="905">
        <v>9.0</v>
      </c>
      <c r="Q89" s="905">
        <v>9.0</v>
      </c>
      <c r="R89" s="905">
        <v>9.0</v>
      </c>
      <c r="S89" s="905">
        <v>9.0</v>
      </c>
      <c r="T89" s="971"/>
      <c r="U89" s="971"/>
      <c r="V89" s="905">
        <v>9.0</v>
      </c>
      <c r="W89" s="905">
        <v>9.0</v>
      </c>
      <c r="X89" s="905">
        <v>9.0</v>
      </c>
      <c r="Y89" s="905">
        <v>9.0</v>
      </c>
      <c r="Z89" s="905">
        <v>9.0</v>
      </c>
      <c r="AA89" s="971"/>
      <c r="AB89" s="971"/>
      <c r="AC89" s="905">
        <v>9.0</v>
      </c>
      <c r="AD89" s="905">
        <v>9.0</v>
      </c>
      <c r="AE89" s="905">
        <v>9.0</v>
      </c>
      <c r="AF89" s="905">
        <v>9.0</v>
      </c>
      <c r="AG89" s="905">
        <v>9.0</v>
      </c>
      <c r="AH89" s="971"/>
      <c r="AI89" s="971"/>
      <c r="AJ89" s="905">
        <v>9.0</v>
      </c>
      <c r="AK89" s="404">
        <f t="shared" si="14"/>
        <v>15</v>
      </c>
      <c r="AL89" s="1485"/>
    </row>
    <row r="90" ht="16.5" customHeight="1">
      <c r="A90" s="872"/>
      <c r="B90" s="260"/>
      <c r="C90" s="875"/>
      <c r="D90" s="877"/>
      <c r="E90" s="1075"/>
      <c r="F90" s="1075"/>
      <c r="G90" s="1075"/>
      <c r="H90" s="1075"/>
      <c r="I90" s="1075"/>
      <c r="J90" s="1075"/>
      <c r="K90" s="1075"/>
      <c r="L90" s="1075"/>
      <c r="M90" s="1075"/>
      <c r="N90" s="1075"/>
      <c r="O90" s="1075"/>
      <c r="P90" s="1075"/>
      <c r="Q90" s="1075"/>
      <c r="R90" s="1075"/>
      <c r="S90" s="1075"/>
      <c r="T90" s="1075"/>
      <c r="U90" s="1075"/>
      <c r="V90" s="1075"/>
      <c r="W90" s="1075"/>
      <c r="X90" s="1075"/>
      <c r="Y90" s="1075"/>
      <c r="Z90" s="1075"/>
      <c r="AA90" s="1075"/>
      <c r="AB90" s="1075"/>
      <c r="AC90" s="1075"/>
      <c r="AD90" s="1075"/>
      <c r="AE90" s="1075"/>
      <c r="AF90" s="1075"/>
      <c r="AG90" s="1075"/>
      <c r="AH90" s="1075"/>
      <c r="AI90" s="1075"/>
      <c r="AJ90" s="1075"/>
      <c r="AK90" s="878"/>
      <c r="AL90" s="257"/>
    </row>
    <row r="91" ht="16.5" customHeight="1">
      <c r="A91" s="807">
        <v>15.0</v>
      </c>
      <c r="B91" s="829" t="s">
        <v>880</v>
      </c>
      <c r="C91" s="1071" t="s">
        <v>1016</v>
      </c>
      <c r="D91" s="863" t="s">
        <v>792</v>
      </c>
      <c r="E91" s="1255"/>
      <c r="F91" s="971"/>
      <c r="G91" s="1033">
        <v>9.0</v>
      </c>
      <c r="H91" s="1033">
        <v>9.0</v>
      </c>
      <c r="I91" s="971"/>
      <c r="J91" s="971"/>
      <c r="K91" s="1033">
        <v>9.0</v>
      </c>
      <c r="L91" s="1033">
        <v>9.0</v>
      </c>
      <c r="M91" s="971"/>
      <c r="N91" s="971"/>
      <c r="O91" s="905">
        <v>9.0</v>
      </c>
      <c r="P91" s="905">
        <v>9.0</v>
      </c>
      <c r="Q91" s="905">
        <v>9.0</v>
      </c>
      <c r="R91" s="905">
        <v>9.0</v>
      </c>
      <c r="S91" s="1540">
        <v>9.0</v>
      </c>
      <c r="T91" s="1543">
        <v>9.0</v>
      </c>
      <c r="U91" s="1543"/>
      <c r="V91" s="1540"/>
      <c r="W91" s="905">
        <v>9.0</v>
      </c>
      <c r="X91" s="905">
        <v>9.0</v>
      </c>
      <c r="Y91" s="905">
        <v>9.0</v>
      </c>
      <c r="Z91" s="1540">
        <v>9.0</v>
      </c>
      <c r="AA91" s="1543">
        <v>9.0</v>
      </c>
      <c r="AB91" s="1543"/>
      <c r="AC91" s="1540"/>
      <c r="AD91" s="905">
        <v>9.0</v>
      </c>
      <c r="AE91" s="905">
        <v>9.0</v>
      </c>
      <c r="AF91" s="905">
        <v>9.0</v>
      </c>
      <c r="AG91" s="1540">
        <v>9.0</v>
      </c>
      <c r="AH91" s="1543">
        <v>9.0</v>
      </c>
      <c r="AI91" s="1543"/>
      <c r="AJ91" s="905"/>
      <c r="AK91" s="404">
        <f t="shared" ref="AK91:AK93" si="15">COUNT(E91:AI91)</f>
        <v>20</v>
      </c>
      <c r="AL91" s="257"/>
    </row>
    <row r="92" ht="16.5" customHeight="1">
      <c r="A92" s="807">
        <v>16.0</v>
      </c>
      <c r="B92" s="829" t="s">
        <v>1011</v>
      </c>
      <c r="C92" s="32"/>
      <c r="D92" s="863" t="s">
        <v>792</v>
      </c>
      <c r="E92" s="1547">
        <v>9.0</v>
      </c>
      <c r="F92" s="1033">
        <v>9.0</v>
      </c>
      <c r="G92" s="971"/>
      <c r="H92" s="971"/>
      <c r="I92" s="1033">
        <v>9.0</v>
      </c>
      <c r="J92" s="1033">
        <v>9.0</v>
      </c>
      <c r="K92" s="971"/>
      <c r="L92" s="971"/>
      <c r="M92" s="971">
        <v>9.0</v>
      </c>
      <c r="N92" s="971">
        <v>9.0</v>
      </c>
      <c r="O92" s="905">
        <v>9.0</v>
      </c>
      <c r="P92" s="905">
        <v>9.0</v>
      </c>
      <c r="Q92" s="905">
        <v>9.0</v>
      </c>
      <c r="R92" s="905">
        <v>9.0</v>
      </c>
      <c r="S92" s="1540"/>
      <c r="T92" s="1543"/>
      <c r="U92" s="1543">
        <v>9.0</v>
      </c>
      <c r="V92" s="1540">
        <v>9.0</v>
      </c>
      <c r="W92" s="905">
        <v>9.0</v>
      </c>
      <c r="X92" s="905">
        <v>9.0</v>
      </c>
      <c r="Y92" s="905">
        <v>9.0</v>
      </c>
      <c r="Z92" s="1033">
        <v>9.0</v>
      </c>
      <c r="AA92" s="1543"/>
      <c r="AB92" s="1543">
        <v>9.0</v>
      </c>
      <c r="AC92" s="1540">
        <v>9.0</v>
      </c>
      <c r="AD92" s="905">
        <v>9.0</v>
      </c>
      <c r="AE92" s="905">
        <v>9.0</v>
      </c>
      <c r="AF92" s="905">
        <v>9.0</v>
      </c>
      <c r="AG92" s="1540"/>
      <c r="AH92" s="1543"/>
      <c r="AI92" s="1543">
        <v>9.0</v>
      </c>
      <c r="AJ92" s="905">
        <v>9.0</v>
      </c>
      <c r="AK92" s="404">
        <f t="shared" si="15"/>
        <v>22</v>
      </c>
      <c r="AL92" s="257"/>
    </row>
    <row r="93" ht="16.5" customHeight="1">
      <c r="A93" s="807">
        <v>17.0</v>
      </c>
      <c r="B93" s="829" t="s">
        <v>732</v>
      </c>
      <c r="C93" s="71"/>
      <c r="D93" s="863"/>
      <c r="E93" s="1207"/>
      <c r="F93" s="978"/>
      <c r="G93" s="978"/>
      <c r="H93" s="978"/>
      <c r="I93" s="1533"/>
      <c r="J93" s="978"/>
      <c r="K93" s="1207"/>
      <c r="L93" s="978"/>
      <c r="M93" s="978"/>
      <c r="N93" s="978"/>
      <c r="O93" s="978"/>
      <c r="P93" s="978"/>
      <c r="Q93" s="978"/>
      <c r="R93" s="978"/>
      <c r="S93" s="978"/>
      <c r="T93" s="978"/>
      <c r="U93" s="978"/>
      <c r="V93" s="978"/>
      <c r="W93" s="978"/>
      <c r="X93" s="978"/>
      <c r="Y93" s="978"/>
      <c r="Z93" s="978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404">
        <f t="shared" si="15"/>
        <v>0</v>
      </c>
      <c r="AL93" s="25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1077"/>
      <c r="AK94" s="237"/>
      <c r="AL94" s="237"/>
    </row>
    <row r="95" ht="16.5" customHeight="1">
      <c r="A95" s="1010">
        <v>17.0</v>
      </c>
      <c r="B95" s="1291" t="s">
        <v>112</v>
      </c>
      <c r="C95" s="1462" t="s">
        <v>806</v>
      </c>
      <c r="D95" s="866"/>
      <c r="E95" s="1255"/>
      <c r="F95" s="971"/>
      <c r="G95" s="1033">
        <v>9.0</v>
      </c>
      <c r="H95" s="1033">
        <v>9.0</v>
      </c>
      <c r="I95" s="971"/>
      <c r="J95" s="971"/>
      <c r="K95" s="1033">
        <v>9.0</v>
      </c>
      <c r="L95" s="1033">
        <v>9.0</v>
      </c>
      <c r="M95" s="971">
        <v>9.0</v>
      </c>
      <c r="N95" s="971"/>
      <c r="O95" s="905"/>
      <c r="P95" s="905">
        <v>9.0</v>
      </c>
      <c r="Q95" s="905">
        <v>9.0</v>
      </c>
      <c r="R95" s="905">
        <v>9.0</v>
      </c>
      <c r="S95" s="1540">
        <v>9.0</v>
      </c>
      <c r="T95" s="1543">
        <v>9.0</v>
      </c>
      <c r="U95" s="1543"/>
      <c r="V95" s="1540"/>
      <c r="W95" s="905">
        <v>9.0</v>
      </c>
      <c r="X95" s="905">
        <v>9.0</v>
      </c>
      <c r="Y95" s="905">
        <v>9.0</v>
      </c>
      <c r="Z95" s="1540">
        <v>9.0</v>
      </c>
      <c r="AA95" s="1543">
        <v>9.0</v>
      </c>
      <c r="AB95" s="1543"/>
      <c r="AC95" s="1540"/>
      <c r="AD95" s="905">
        <v>9.0</v>
      </c>
      <c r="AE95" s="905">
        <v>9.0</v>
      </c>
      <c r="AF95" s="905">
        <v>9.0</v>
      </c>
      <c r="AG95" s="1540">
        <v>9.0</v>
      </c>
      <c r="AH95" s="1543">
        <v>9.0</v>
      </c>
      <c r="AI95" s="1543"/>
      <c r="AJ95" s="905"/>
      <c r="AK95" s="404">
        <f t="shared" ref="AK95:AK96" si="16">COUNT(E95:AI95)</f>
        <v>20</v>
      </c>
      <c r="AL95" s="237"/>
    </row>
    <row r="96" ht="16.5" customHeight="1">
      <c r="A96" s="1010">
        <v>18.0</v>
      </c>
      <c r="B96" s="1463" t="s">
        <v>1026</v>
      </c>
      <c r="C96" s="71"/>
      <c r="D96" s="863" t="s">
        <v>792</v>
      </c>
      <c r="E96" s="1547">
        <v>9.0</v>
      </c>
      <c r="F96" s="1033">
        <v>9.0</v>
      </c>
      <c r="G96" s="971"/>
      <c r="H96" s="971"/>
      <c r="I96" s="1033">
        <v>9.0</v>
      </c>
      <c r="J96" s="1033">
        <v>9.0</v>
      </c>
      <c r="K96" s="971"/>
      <c r="L96" s="971"/>
      <c r="M96" s="971"/>
      <c r="N96" s="971">
        <v>9.0</v>
      </c>
      <c r="O96" s="905">
        <v>9.0</v>
      </c>
      <c r="P96" s="905">
        <v>9.0</v>
      </c>
      <c r="Q96" s="905">
        <v>9.0</v>
      </c>
      <c r="R96" s="905">
        <v>9.0</v>
      </c>
      <c r="S96" s="1540"/>
      <c r="T96" s="1543"/>
      <c r="U96" s="1543">
        <v>9.0</v>
      </c>
      <c r="V96" s="1540">
        <v>9.0</v>
      </c>
      <c r="W96" s="905">
        <v>9.0</v>
      </c>
      <c r="X96" s="905">
        <v>9.0</v>
      </c>
      <c r="Y96" s="905">
        <v>9.0</v>
      </c>
      <c r="Z96" s="1540"/>
      <c r="AA96" s="1543"/>
      <c r="AB96" s="1543">
        <v>9.0</v>
      </c>
      <c r="AC96" s="1540">
        <v>9.0</v>
      </c>
      <c r="AD96" s="905">
        <v>9.0</v>
      </c>
      <c r="AE96" s="905">
        <v>9.0</v>
      </c>
      <c r="AF96" s="905">
        <v>9.0</v>
      </c>
      <c r="AG96" s="1540"/>
      <c r="AH96" s="1543"/>
      <c r="AI96" s="1543">
        <v>9.0</v>
      </c>
      <c r="AJ96" s="905">
        <v>9.0</v>
      </c>
      <c r="AK96" s="404">
        <f t="shared" si="16"/>
        <v>20</v>
      </c>
      <c r="AL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237"/>
      <c r="AL97" s="237"/>
    </row>
    <row r="98" ht="16.5" customHeight="1">
      <c r="A98" s="1010">
        <v>19.0</v>
      </c>
      <c r="B98" s="1366" t="s">
        <v>798</v>
      </c>
      <c r="C98" s="1010" t="s">
        <v>1041</v>
      </c>
      <c r="D98" s="866"/>
      <c r="E98" s="1547"/>
      <c r="F98" s="1033"/>
      <c r="G98" s="1033"/>
      <c r="H98" s="1033"/>
      <c r="I98" s="1033"/>
      <c r="J98" s="1033"/>
      <c r="K98" s="1547"/>
      <c r="L98" s="1033"/>
      <c r="M98" s="971"/>
      <c r="N98" s="971"/>
      <c r="O98" s="905">
        <v>9.0</v>
      </c>
      <c r="P98" s="905">
        <v>9.0</v>
      </c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05">
        <v>9.0</v>
      </c>
      <c r="AF98" s="905">
        <v>9.0</v>
      </c>
      <c r="AG98" s="905">
        <v>9.0</v>
      </c>
      <c r="AH98" s="971"/>
      <c r="AI98" s="971"/>
      <c r="AJ98" s="905">
        <v>9.0</v>
      </c>
      <c r="AK98" s="404">
        <f t="shared" ref="AK98:AK113" si="17">COUNT(E98:AI98)</f>
        <v>5</v>
      </c>
      <c r="AL98" s="237"/>
    </row>
    <row r="99" ht="16.5" customHeight="1">
      <c r="A99" s="1010">
        <v>20.0</v>
      </c>
      <c r="B99" s="1366" t="s">
        <v>799</v>
      </c>
      <c r="C99" s="1010" t="s">
        <v>820</v>
      </c>
      <c r="D99" s="863" t="s">
        <v>792</v>
      </c>
      <c r="E99" s="1547"/>
      <c r="F99" s="1033"/>
      <c r="G99" s="1033"/>
      <c r="H99" s="1033"/>
      <c r="I99" s="1588"/>
      <c r="J99" s="1033"/>
      <c r="K99" s="1547"/>
      <c r="L99" s="1033"/>
      <c r="M99" s="971"/>
      <c r="N99" s="971"/>
      <c r="O99" s="905">
        <v>9.0</v>
      </c>
      <c r="P99" s="905">
        <v>9.0</v>
      </c>
      <c r="Q99" s="905">
        <v>9.0</v>
      </c>
      <c r="R99" s="905">
        <v>9.0</v>
      </c>
      <c r="S99" s="905">
        <v>9.0</v>
      </c>
      <c r="T99" s="971"/>
      <c r="U99" s="971"/>
      <c r="V99" s="905">
        <v>9.0</v>
      </c>
      <c r="W99" s="905">
        <v>9.0</v>
      </c>
      <c r="X99" s="905">
        <v>9.0</v>
      </c>
      <c r="Y99" s="905">
        <v>9.0</v>
      </c>
      <c r="Z99" s="905">
        <v>9.0</v>
      </c>
      <c r="AA99" s="971"/>
      <c r="AB99" s="971"/>
      <c r="AC99" s="905">
        <v>9.0</v>
      </c>
      <c r="AD99" s="905">
        <v>9.0</v>
      </c>
      <c r="AE99" s="905">
        <v>9.0</v>
      </c>
      <c r="AF99" s="905">
        <v>9.0</v>
      </c>
      <c r="AG99" s="905">
        <v>9.0</v>
      </c>
      <c r="AH99" s="971"/>
      <c r="AI99" s="971"/>
      <c r="AJ99" s="905">
        <v>9.0</v>
      </c>
      <c r="AK99" s="404">
        <f t="shared" si="17"/>
        <v>15</v>
      </c>
      <c r="AL99" s="237"/>
    </row>
    <row r="100" ht="16.5" customHeight="1">
      <c r="A100" s="1010">
        <v>21.0</v>
      </c>
      <c r="B100" s="1366" t="s">
        <v>800</v>
      </c>
      <c r="C100" s="1261" t="s">
        <v>91</v>
      </c>
      <c r="D100" s="863" t="s">
        <v>792</v>
      </c>
      <c r="E100" s="1547"/>
      <c r="F100" s="1033"/>
      <c r="G100" s="1033"/>
      <c r="H100" s="1033"/>
      <c r="I100" s="1033"/>
      <c r="J100" s="1033"/>
      <c r="K100" s="1547"/>
      <c r="L100" s="1033"/>
      <c r="M100" s="971"/>
      <c r="N100" s="971"/>
      <c r="O100" s="905">
        <v>9.0</v>
      </c>
      <c r="P100" s="905">
        <v>9.0</v>
      </c>
      <c r="Q100" s="905">
        <v>9.0</v>
      </c>
      <c r="R100" s="905">
        <v>9.0</v>
      </c>
      <c r="S100" s="905">
        <v>9.0</v>
      </c>
      <c r="T100" s="971"/>
      <c r="U100" s="971"/>
      <c r="V100" s="905">
        <v>9.0</v>
      </c>
      <c r="W100" s="905">
        <v>9.0</v>
      </c>
      <c r="X100" s="905">
        <v>9.0</v>
      </c>
      <c r="Y100" s="905">
        <v>9.0</v>
      </c>
      <c r="Z100" s="905">
        <v>9.0</v>
      </c>
      <c r="AA100" s="971"/>
      <c r="AB100" s="971"/>
      <c r="AC100" s="905">
        <v>9.0</v>
      </c>
      <c r="AD100" s="905">
        <v>9.0</v>
      </c>
      <c r="AE100" s="905">
        <v>9.0</v>
      </c>
      <c r="AF100" s="905">
        <v>9.0</v>
      </c>
      <c r="AG100" s="905">
        <v>9.0</v>
      </c>
      <c r="AH100" s="971"/>
      <c r="AI100" s="971"/>
      <c r="AJ100" s="905">
        <v>9.0</v>
      </c>
      <c r="AK100" s="404">
        <f t="shared" si="17"/>
        <v>15</v>
      </c>
      <c r="AL100" s="237"/>
    </row>
    <row r="101" ht="16.5" customHeight="1">
      <c r="A101" s="1010">
        <v>22.0</v>
      </c>
      <c r="B101" s="1366" t="s">
        <v>821</v>
      </c>
      <c r="C101" s="1261" t="s">
        <v>296</v>
      </c>
      <c r="D101" s="863" t="s">
        <v>792</v>
      </c>
      <c r="E101" s="1547"/>
      <c r="F101" s="1033"/>
      <c r="G101" s="1033"/>
      <c r="H101" s="1033"/>
      <c r="I101" s="1588"/>
      <c r="J101" s="1033"/>
      <c r="K101" s="1547"/>
      <c r="L101" s="1033"/>
      <c r="M101" s="971"/>
      <c r="N101" s="971"/>
      <c r="O101" s="905">
        <v>9.0</v>
      </c>
      <c r="P101" s="905">
        <v>9.0</v>
      </c>
      <c r="Q101" s="905">
        <v>9.0</v>
      </c>
      <c r="R101" s="905">
        <v>9.0</v>
      </c>
      <c r="S101" s="905">
        <v>9.0</v>
      </c>
      <c r="T101" s="971"/>
      <c r="U101" s="971"/>
      <c r="V101" s="905">
        <v>9.0</v>
      </c>
      <c r="W101" s="905">
        <v>9.0</v>
      </c>
      <c r="X101" s="905">
        <v>9.0</v>
      </c>
      <c r="Y101" s="905">
        <v>9.0</v>
      </c>
      <c r="Z101" s="905">
        <v>9.0</v>
      </c>
      <c r="AA101" s="971"/>
      <c r="AB101" s="971"/>
      <c r="AC101" s="905">
        <v>9.0</v>
      </c>
      <c r="AD101" s="905">
        <v>9.0</v>
      </c>
      <c r="AE101" s="905">
        <v>9.0</v>
      </c>
      <c r="AF101" s="905">
        <v>9.0</v>
      </c>
      <c r="AG101" s="905">
        <v>9.0</v>
      </c>
      <c r="AH101" s="971"/>
      <c r="AI101" s="971"/>
      <c r="AJ101" s="905">
        <v>9.0</v>
      </c>
      <c r="AK101" s="404">
        <f t="shared" si="17"/>
        <v>15</v>
      </c>
      <c r="AL101" s="237"/>
    </row>
    <row r="102" ht="16.5" customHeight="1">
      <c r="A102" s="1010">
        <v>23.0</v>
      </c>
      <c r="B102" s="1366" t="s">
        <v>801</v>
      </c>
      <c r="C102" s="1010" t="s">
        <v>867</v>
      </c>
      <c r="D102" s="863" t="s">
        <v>792</v>
      </c>
      <c r="E102" s="1547"/>
      <c r="F102" s="1033"/>
      <c r="G102" s="1033"/>
      <c r="H102" s="1033"/>
      <c r="I102" s="1033"/>
      <c r="J102" s="1033"/>
      <c r="K102" s="1547"/>
      <c r="L102" s="1033"/>
      <c r="M102" s="971"/>
      <c r="N102" s="971"/>
      <c r="O102" s="905">
        <v>9.0</v>
      </c>
      <c r="P102" s="905">
        <v>9.0</v>
      </c>
      <c r="Q102" s="905">
        <v>9.0</v>
      </c>
      <c r="R102" s="905">
        <v>9.0</v>
      </c>
      <c r="S102" s="905">
        <v>9.0</v>
      </c>
      <c r="T102" s="971"/>
      <c r="U102" s="971"/>
      <c r="V102" s="905">
        <v>9.0</v>
      </c>
      <c r="W102" s="905">
        <v>9.0</v>
      </c>
      <c r="X102" s="905">
        <v>9.0</v>
      </c>
      <c r="Y102" s="905">
        <v>9.0</v>
      </c>
      <c r="Z102" s="905">
        <v>9.0</v>
      </c>
      <c r="AA102" s="971"/>
      <c r="AB102" s="971"/>
      <c r="AC102" s="905">
        <v>9.0</v>
      </c>
      <c r="AD102" s="905">
        <v>9.0</v>
      </c>
      <c r="AE102" s="905">
        <v>9.0</v>
      </c>
      <c r="AF102" s="905">
        <v>9.0</v>
      </c>
      <c r="AG102" s="905">
        <v>9.0</v>
      </c>
      <c r="AH102" s="971"/>
      <c r="AI102" s="971"/>
      <c r="AJ102" s="905">
        <v>9.0</v>
      </c>
      <c r="AK102" s="404">
        <f t="shared" si="17"/>
        <v>15</v>
      </c>
      <c r="AL102" s="237"/>
    </row>
    <row r="103" ht="16.5" customHeight="1">
      <c r="A103" s="1010">
        <v>24.0</v>
      </c>
      <c r="B103" s="1366" t="s">
        <v>802</v>
      </c>
      <c r="C103" s="1010" t="s">
        <v>757</v>
      </c>
      <c r="D103" s="863" t="s">
        <v>792</v>
      </c>
      <c r="E103" s="1547"/>
      <c r="F103" s="1033"/>
      <c r="G103" s="1033"/>
      <c r="H103" s="1033"/>
      <c r="I103" s="1588"/>
      <c r="J103" s="1033"/>
      <c r="K103" s="1547"/>
      <c r="L103" s="1033"/>
      <c r="M103" s="971"/>
      <c r="N103" s="971"/>
      <c r="O103" s="905">
        <v>9.0</v>
      </c>
      <c r="P103" s="905">
        <v>9.0</v>
      </c>
      <c r="Q103" s="905">
        <v>9.0</v>
      </c>
      <c r="R103" s="905">
        <v>9.0</v>
      </c>
      <c r="S103" s="905">
        <v>9.0</v>
      </c>
      <c r="T103" s="971"/>
      <c r="U103" s="971"/>
      <c r="V103" s="905">
        <v>9.0</v>
      </c>
      <c r="W103" s="905">
        <v>9.0</v>
      </c>
      <c r="X103" s="905">
        <v>9.0</v>
      </c>
      <c r="Y103" s="905">
        <v>9.0</v>
      </c>
      <c r="Z103" s="905">
        <v>9.0</v>
      </c>
      <c r="AA103" s="971"/>
      <c r="AB103" s="971"/>
      <c r="AC103" s="905">
        <v>9.0</v>
      </c>
      <c r="AD103" s="905">
        <v>9.0</v>
      </c>
      <c r="AE103" s="905">
        <v>9.0</v>
      </c>
      <c r="AF103" s="905">
        <v>9.0</v>
      </c>
      <c r="AG103" s="905">
        <v>9.0</v>
      </c>
      <c r="AH103" s="971"/>
      <c r="AI103" s="971"/>
      <c r="AJ103" s="905">
        <v>9.0</v>
      </c>
      <c r="AK103" s="404">
        <f t="shared" si="17"/>
        <v>15</v>
      </c>
      <c r="AL103" s="237"/>
    </row>
    <row r="104" ht="16.5" customHeight="1">
      <c r="A104" s="1010">
        <v>25.0</v>
      </c>
      <c r="B104" s="1366" t="s">
        <v>803</v>
      </c>
      <c r="C104" s="1264" t="s">
        <v>769</v>
      </c>
      <c r="D104" s="863" t="s">
        <v>792</v>
      </c>
      <c r="E104" s="1547"/>
      <c r="F104" s="1033"/>
      <c r="G104" s="1033"/>
      <c r="H104" s="1033"/>
      <c r="I104" s="1033"/>
      <c r="J104" s="1033"/>
      <c r="K104" s="1547"/>
      <c r="L104" s="1033"/>
      <c r="M104" s="971"/>
      <c r="N104" s="971"/>
      <c r="O104" s="905">
        <v>9.0</v>
      </c>
      <c r="P104" s="905">
        <v>9.0</v>
      </c>
      <c r="Q104" s="905">
        <v>9.0</v>
      </c>
      <c r="R104" s="905">
        <v>9.0</v>
      </c>
      <c r="S104" s="905">
        <v>9.0</v>
      </c>
      <c r="T104" s="971"/>
      <c r="U104" s="971"/>
      <c r="V104" s="905">
        <v>9.0</v>
      </c>
      <c r="W104" s="905">
        <v>9.0</v>
      </c>
      <c r="X104" s="905">
        <v>9.0</v>
      </c>
      <c r="Y104" s="905">
        <v>9.0</v>
      </c>
      <c r="Z104" s="905">
        <v>9.0</v>
      </c>
      <c r="AA104" s="971"/>
      <c r="AB104" s="971"/>
      <c r="AC104" s="905">
        <v>9.0</v>
      </c>
      <c r="AD104" s="905">
        <v>9.0</v>
      </c>
      <c r="AE104" s="905">
        <v>9.0</v>
      </c>
      <c r="AF104" s="905">
        <v>9.0</v>
      </c>
      <c r="AG104" s="905">
        <v>9.0</v>
      </c>
      <c r="AH104" s="971"/>
      <c r="AI104" s="971"/>
      <c r="AJ104" s="905">
        <v>9.0</v>
      </c>
      <c r="AK104" s="404">
        <f t="shared" si="17"/>
        <v>15</v>
      </c>
      <c r="AL104" s="237"/>
    </row>
    <row r="105" ht="16.5" customHeight="1">
      <c r="A105" s="1010">
        <v>26.0</v>
      </c>
      <c r="B105" s="1366" t="s">
        <v>805</v>
      </c>
      <c r="C105" s="1010" t="s">
        <v>930</v>
      </c>
      <c r="D105" s="863" t="s">
        <v>792</v>
      </c>
      <c r="E105" s="1547"/>
      <c r="F105" s="1033"/>
      <c r="G105" s="1033"/>
      <c r="H105" s="1033"/>
      <c r="I105" s="1588"/>
      <c r="J105" s="1033"/>
      <c r="K105" s="1547"/>
      <c r="L105" s="1033"/>
      <c r="M105" s="971"/>
      <c r="N105" s="971"/>
      <c r="O105" s="905">
        <v>9.0</v>
      </c>
      <c r="P105" s="905">
        <v>9.0</v>
      </c>
      <c r="Q105" s="905">
        <v>9.0</v>
      </c>
      <c r="R105" s="905">
        <v>9.0</v>
      </c>
      <c r="S105" s="905">
        <v>9.0</v>
      </c>
      <c r="T105" s="971"/>
      <c r="U105" s="971"/>
      <c r="V105" s="905">
        <v>9.0</v>
      </c>
      <c r="W105" s="905">
        <v>9.0</v>
      </c>
      <c r="X105" s="905">
        <v>9.0</v>
      </c>
      <c r="Y105" s="905">
        <v>9.0</v>
      </c>
      <c r="Z105" s="905">
        <v>9.0</v>
      </c>
      <c r="AA105" s="971"/>
      <c r="AB105" s="971"/>
      <c r="AC105" s="905">
        <v>9.0</v>
      </c>
      <c r="AD105" s="905">
        <v>9.0</v>
      </c>
      <c r="AE105" s="905">
        <v>9.0</v>
      </c>
      <c r="AF105" s="905">
        <v>9.0</v>
      </c>
      <c r="AG105" s="905">
        <v>9.0</v>
      </c>
      <c r="AH105" s="971"/>
      <c r="AI105" s="971"/>
      <c r="AJ105" s="905">
        <v>9.0</v>
      </c>
      <c r="AK105" s="404">
        <f t="shared" si="17"/>
        <v>15</v>
      </c>
      <c r="AL105" s="237"/>
    </row>
    <row r="106" ht="16.5" customHeight="1">
      <c r="A106" s="1010">
        <v>27.0</v>
      </c>
      <c r="B106" s="1366" t="s">
        <v>807</v>
      </c>
      <c r="C106" s="1261" t="s">
        <v>297</v>
      </c>
      <c r="D106" s="863" t="s">
        <v>792</v>
      </c>
      <c r="E106" s="1547"/>
      <c r="F106" s="1033"/>
      <c r="G106" s="1033"/>
      <c r="H106" s="1033"/>
      <c r="I106" s="1033"/>
      <c r="J106" s="1033"/>
      <c r="K106" s="1547"/>
      <c r="L106" s="1033"/>
      <c r="M106" s="971"/>
      <c r="N106" s="971"/>
      <c r="O106" s="925"/>
      <c r="P106" s="925"/>
      <c r="Q106" s="925"/>
      <c r="R106" s="925"/>
      <c r="S106" s="925"/>
      <c r="T106" s="925"/>
      <c r="U106" s="925"/>
      <c r="V106" s="925"/>
      <c r="W106" s="925"/>
      <c r="X106" s="925"/>
      <c r="Y106" s="925"/>
      <c r="Z106" s="925"/>
      <c r="AA106" s="971"/>
      <c r="AB106" s="971"/>
      <c r="AC106" s="1033">
        <v>9.0</v>
      </c>
      <c r="AD106" s="905">
        <v>9.0</v>
      </c>
      <c r="AE106" s="905">
        <v>9.0</v>
      </c>
      <c r="AF106" s="905">
        <v>9.0</v>
      </c>
      <c r="AG106" s="905">
        <v>9.0</v>
      </c>
      <c r="AH106" s="971"/>
      <c r="AI106" s="971"/>
      <c r="AJ106" s="905">
        <v>9.0</v>
      </c>
      <c r="AK106" s="404">
        <f t="shared" si="17"/>
        <v>5</v>
      </c>
      <c r="AL106" s="237"/>
    </row>
    <row r="107" ht="16.5" customHeight="1">
      <c r="A107" s="1010">
        <v>28.0</v>
      </c>
      <c r="B107" s="1366" t="s">
        <v>907</v>
      </c>
      <c r="C107" s="861" t="s">
        <v>941</v>
      </c>
      <c r="D107" s="863" t="s">
        <v>792</v>
      </c>
      <c r="E107" s="1547"/>
      <c r="F107" s="1033"/>
      <c r="G107" s="1033"/>
      <c r="H107" s="1033"/>
      <c r="I107" s="1588"/>
      <c r="J107" s="1033"/>
      <c r="K107" s="1547"/>
      <c r="L107" s="1033"/>
      <c r="M107" s="971"/>
      <c r="N107" s="971"/>
      <c r="O107" s="905">
        <v>9.0</v>
      </c>
      <c r="P107" s="905">
        <v>9.0</v>
      </c>
      <c r="Q107" s="905">
        <v>9.0</v>
      </c>
      <c r="R107" s="905">
        <v>9.0</v>
      </c>
      <c r="S107" s="905">
        <v>9.0</v>
      </c>
      <c r="T107" s="971"/>
      <c r="U107" s="971"/>
      <c r="V107" s="905">
        <v>9.0</v>
      </c>
      <c r="W107" s="905">
        <v>9.0</v>
      </c>
      <c r="X107" s="905">
        <v>9.0</v>
      </c>
      <c r="Y107" s="905">
        <v>9.0</v>
      </c>
      <c r="Z107" s="905">
        <v>9.0</v>
      </c>
      <c r="AA107" s="971"/>
      <c r="AB107" s="971"/>
      <c r="AC107" s="905">
        <v>9.0</v>
      </c>
      <c r="AD107" s="905">
        <v>9.0</v>
      </c>
      <c r="AE107" s="905">
        <v>9.0</v>
      </c>
      <c r="AF107" s="905">
        <v>9.0</v>
      </c>
      <c r="AG107" s="905">
        <v>9.0</v>
      </c>
      <c r="AH107" s="971"/>
      <c r="AI107" s="971"/>
      <c r="AJ107" s="905">
        <v>9.0</v>
      </c>
      <c r="AK107" s="404">
        <f t="shared" si="17"/>
        <v>15</v>
      </c>
      <c r="AL107" s="237"/>
    </row>
    <row r="108" ht="16.5" customHeight="1">
      <c r="A108" s="1010">
        <v>29.0</v>
      </c>
      <c r="B108" s="1366" t="s">
        <v>808</v>
      </c>
      <c r="C108" s="1265" t="s">
        <v>119</v>
      </c>
      <c r="D108" s="863" t="s">
        <v>792</v>
      </c>
      <c r="E108" s="1547"/>
      <c r="F108" s="1033"/>
      <c r="G108" s="1033"/>
      <c r="H108" s="1033"/>
      <c r="I108" s="1033"/>
      <c r="J108" s="1033"/>
      <c r="K108" s="1547"/>
      <c r="L108" s="1033"/>
      <c r="M108" s="971"/>
      <c r="N108" s="971"/>
      <c r="O108" s="905">
        <v>9.0</v>
      </c>
      <c r="P108" s="905">
        <v>9.0</v>
      </c>
      <c r="Q108" s="905">
        <v>9.0</v>
      </c>
      <c r="R108" s="905">
        <v>9.0</v>
      </c>
      <c r="S108" s="905">
        <v>9.0</v>
      </c>
      <c r="T108" s="971"/>
      <c r="U108" s="971"/>
      <c r="V108" s="905">
        <v>9.0</v>
      </c>
      <c r="W108" s="905">
        <v>9.0</v>
      </c>
      <c r="X108" s="905">
        <v>9.0</v>
      </c>
      <c r="Y108" s="905">
        <v>9.0</v>
      </c>
      <c r="Z108" s="905">
        <v>9.0</v>
      </c>
      <c r="AA108" s="971"/>
      <c r="AB108" s="971"/>
      <c r="AC108" s="905">
        <v>9.0</v>
      </c>
      <c r="AD108" s="905">
        <v>9.0</v>
      </c>
      <c r="AE108" s="905">
        <v>9.0</v>
      </c>
      <c r="AF108" s="905">
        <v>9.0</v>
      </c>
      <c r="AG108" s="905">
        <v>9.0</v>
      </c>
      <c r="AH108" s="971"/>
      <c r="AI108" s="971"/>
      <c r="AJ108" s="905">
        <v>9.0</v>
      </c>
      <c r="AK108" s="404">
        <f t="shared" si="17"/>
        <v>15</v>
      </c>
      <c r="AL108" s="237"/>
    </row>
    <row r="109" ht="16.5" customHeight="1">
      <c r="A109" s="1010">
        <v>30.0</v>
      </c>
      <c r="B109" s="1366" t="s">
        <v>809</v>
      </c>
      <c r="C109" s="1010" t="s">
        <v>1017</v>
      </c>
      <c r="D109" s="863" t="s">
        <v>792</v>
      </c>
      <c r="E109" s="1547"/>
      <c r="F109" s="1033"/>
      <c r="G109" s="1033"/>
      <c r="H109" s="1033"/>
      <c r="I109" s="1588"/>
      <c r="J109" s="1033"/>
      <c r="K109" s="1547"/>
      <c r="L109" s="1033"/>
      <c r="M109" s="971"/>
      <c r="N109" s="971"/>
      <c r="O109" s="905">
        <v>9.0</v>
      </c>
      <c r="P109" s="905">
        <v>9.0</v>
      </c>
      <c r="Q109" s="905">
        <v>9.0</v>
      </c>
      <c r="R109" s="905">
        <v>9.0</v>
      </c>
      <c r="S109" s="905">
        <v>9.0</v>
      </c>
      <c r="T109" s="971"/>
      <c r="U109" s="971"/>
      <c r="V109" s="905">
        <v>9.0</v>
      </c>
      <c r="W109" s="905">
        <v>9.0</v>
      </c>
      <c r="X109" s="905">
        <v>9.0</v>
      </c>
      <c r="Y109" s="905">
        <v>9.0</v>
      </c>
      <c r="Z109" s="905">
        <v>9.0</v>
      </c>
      <c r="AA109" s="971"/>
      <c r="AB109" s="971"/>
      <c r="AC109" s="905">
        <v>9.0</v>
      </c>
      <c r="AD109" s="905">
        <v>9.0</v>
      </c>
      <c r="AE109" s="905">
        <v>9.0</v>
      </c>
      <c r="AF109" s="905">
        <v>9.0</v>
      </c>
      <c r="AG109" s="905">
        <v>9.0</v>
      </c>
      <c r="AH109" s="971"/>
      <c r="AI109" s="971"/>
      <c r="AJ109" s="905">
        <v>9.0</v>
      </c>
      <c r="AK109" s="404">
        <f t="shared" si="17"/>
        <v>15</v>
      </c>
      <c r="AL109" s="237"/>
    </row>
    <row r="110" ht="16.5" customHeight="1">
      <c r="A110" s="1010">
        <v>31.0</v>
      </c>
      <c r="B110" s="1366" t="s">
        <v>811</v>
      </c>
      <c r="C110" s="1010" t="s">
        <v>1018</v>
      </c>
      <c r="D110" s="863" t="s">
        <v>792</v>
      </c>
      <c r="E110" s="1547"/>
      <c r="F110" s="1033"/>
      <c r="G110" s="1033"/>
      <c r="H110" s="1033"/>
      <c r="I110" s="1033"/>
      <c r="J110" s="1033"/>
      <c r="K110" s="1547"/>
      <c r="L110" s="1033"/>
      <c r="M110" s="971"/>
      <c r="N110" s="971"/>
      <c r="O110" s="905">
        <v>9.0</v>
      </c>
      <c r="P110" s="905">
        <v>9.0</v>
      </c>
      <c r="Q110" s="905">
        <v>9.0</v>
      </c>
      <c r="R110" s="905">
        <v>9.0</v>
      </c>
      <c r="S110" s="905">
        <v>9.0</v>
      </c>
      <c r="T110" s="971"/>
      <c r="U110" s="971"/>
      <c r="V110" s="905">
        <v>9.0</v>
      </c>
      <c r="W110" s="905">
        <v>9.0</v>
      </c>
      <c r="X110" s="905">
        <v>9.0</v>
      </c>
      <c r="Y110" s="905">
        <v>9.0</v>
      </c>
      <c r="Z110" s="905">
        <v>9.0</v>
      </c>
      <c r="AA110" s="971"/>
      <c r="AB110" s="971"/>
      <c r="AC110" s="905">
        <v>9.0</v>
      </c>
      <c r="AD110" s="905">
        <v>9.0</v>
      </c>
      <c r="AE110" s="905">
        <v>9.0</v>
      </c>
      <c r="AF110" s="905">
        <v>9.0</v>
      </c>
      <c r="AG110" s="905">
        <v>9.0</v>
      </c>
      <c r="AH110" s="971"/>
      <c r="AI110" s="971"/>
      <c r="AJ110" s="905">
        <v>9.0</v>
      </c>
      <c r="AK110" s="404">
        <f t="shared" si="17"/>
        <v>15</v>
      </c>
      <c r="AL110" s="237"/>
    </row>
    <row r="111" ht="16.5" customHeight="1">
      <c r="A111" s="1010">
        <v>32.0</v>
      </c>
      <c r="B111" s="1366" t="s">
        <v>814</v>
      </c>
      <c r="C111" s="1261" t="s">
        <v>815</v>
      </c>
      <c r="D111" s="863" t="s">
        <v>792</v>
      </c>
      <c r="E111" s="1547"/>
      <c r="F111" s="1033"/>
      <c r="G111" s="1033"/>
      <c r="H111" s="1033"/>
      <c r="I111" s="1588"/>
      <c r="J111" s="1033"/>
      <c r="K111" s="1547"/>
      <c r="L111" s="1033"/>
      <c r="M111" s="971"/>
      <c r="N111" s="971"/>
      <c r="O111" s="905">
        <v>9.0</v>
      </c>
      <c r="P111" s="905">
        <v>9.0</v>
      </c>
      <c r="Q111" s="905">
        <v>9.0</v>
      </c>
      <c r="R111" s="905">
        <v>9.0</v>
      </c>
      <c r="S111" s="905">
        <v>9.0</v>
      </c>
      <c r="T111" s="971"/>
      <c r="U111" s="971"/>
      <c r="V111" s="905">
        <v>9.0</v>
      </c>
      <c r="W111" s="905">
        <v>9.0</v>
      </c>
      <c r="X111" s="905">
        <v>9.0</v>
      </c>
      <c r="Y111" s="905">
        <v>9.0</v>
      </c>
      <c r="Z111" s="905">
        <v>9.0</v>
      </c>
      <c r="AA111" s="971"/>
      <c r="AB111" s="971"/>
      <c r="AC111" s="905">
        <v>9.0</v>
      </c>
      <c r="AD111" s="905">
        <v>9.0</v>
      </c>
      <c r="AE111" s="905">
        <v>9.0</v>
      </c>
      <c r="AF111" s="905">
        <v>9.0</v>
      </c>
      <c r="AG111" s="905">
        <v>9.0</v>
      </c>
      <c r="AH111" s="971"/>
      <c r="AI111" s="971"/>
      <c r="AJ111" s="905">
        <v>9.0</v>
      </c>
      <c r="AK111" s="404">
        <f t="shared" si="17"/>
        <v>15</v>
      </c>
      <c r="AL111" s="237"/>
    </row>
    <row r="112" ht="16.5" customHeight="1">
      <c r="A112" s="1010">
        <v>33.0</v>
      </c>
      <c r="B112" s="1366" t="s">
        <v>812</v>
      </c>
      <c r="C112" s="1010" t="s">
        <v>140</v>
      </c>
      <c r="D112" s="863" t="s">
        <v>792</v>
      </c>
      <c r="E112" s="1547"/>
      <c r="F112" s="1033"/>
      <c r="G112" s="1033"/>
      <c r="H112" s="1033"/>
      <c r="I112" s="1033"/>
      <c r="J112" s="1033"/>
      <c r="K112" s="1547"/>
      <c r="L112" s="1033"/>
      <c r="M112" s="971"/>
      <c r="N112" s="971"/>
      <c r="O112" s="905">
        <v>9.0</v>
      </c>
      <c r="P112" s="905">
        <v>9.0</v>
      </c>
      <c r="Q112" s="905">
        <v>9.0</v>
      </c>
      <c r="R112" s="905">
        <v>9.0</v>
      </c>
      <c r="S112" s="905">
        <v>9.0</v>
      </c>
      <c r="T112" s="971"/>
      <c r="U112" s="971"/>
      <c r="V112" s="905">
        <v>9.0</v>
      </c>
      <c r="W112" s="905">
        <v>9.0</v>
      </c>
      <c r="X112" s="905">
        <v>9.0</v>
      </c>
      <c r="Y112" s="905">
        <v>9.0</v>
      </c>
      <c r="Z112" s="905">
        <v>9.0</v>
      </c>
      <c r="AA112" s="971"/>
      <c r="AB112" s="971"/>
      <c r="AC112" s="905">
        <v>9.0</v>
      </c>
      <c r="AD112" s="905">
        <v>9.0</v>
      </c>
      <c r="AE112" s="905">
        <v>9.0</v>
      </c>
      <c r="AF112" s="905">
        <v>9.0</v>
      </c>
      <c r="AG112" s="905">
        <v>9.0</v>
      </c>
      <c r="AH112" s="971"/>
      <c r="AI112" s="971"/>
      <c r="AJ112" s="905">
        <v>9.0</v>
      </c>
      <c r="AK112" s="404">
        <f t="shared" si="17"/>
        <v>15</v>
      </c>
      <c r="AL112" s="237"/>
    </row>
    <row r="113" ht="16.5" customHeight="1">
      <c r="A113" s="1010">
        <v>34.0</v>
      </c>
      <c r="B113" s="1366" t="s">
        <v>813</v>
      </c>
      <c r="C113" s="1010" t="s">
        <v>286</v>
      </c>
      <c r="D113" s="863" t="s">
        <v>792</v>
      </c>
      <c r="E113" s="1547"/>
      <c r="F113" s="1033"/>
      <c r="G113" s="1033"/>
      <c r="H113" s="1033"/>
      <c r="I113" s="1588"/>
      <c r="J113" s="1033"/>
      <c r="K113" s="1547"/>
      <c r="L113" s="1033"/>
      <c r="M113" s="971"/>
      <c r="N113" s="971"/>
      <c r="O113" s="905">
        <v>9.0</v>
      </c>
      <c r="P113" s="905">
        <v>9.0</v>
      </c>
      <c r="Q113" s="905">
        <v>9.0</v>
      </c>
      <c r="R113" s="905">
        <v>9.0</v>
      </c>
      <c r="S113" s="905">
        <v>9.0</v>
      </c>
      <c r="T113" s="971"/>
      <c r="U113" s="971"/>
      <c r="V113" s="905">
        <v>9.0</v>
      </c>
      <c r="W113" s="905">
        <v>9.0</v>
      </c>
      <c r="X113" s="905">
        <v>9.0</v>
      </c>
      <c r="Y113" s="905">
        <v>9.0</v>
      </c>
      <c r="Z113" s="905">
        <v>9.0</v>
      </c>
      <c r="AA113" s="971"/>
      <c r="AB113" s="971"/>
      <c r="AC113" s="905">
        <v>9.0</v>
      </c>
      <c r="AD113" s="905">
        <v>9.0</v>
      </c>
      <c r="AE113" s="905">
        <v>9.0</v>
      </c>
      <c r="AF113" s="905">
        <v>9.0</v>
      </c>
      <c r="AG113" s="905">
        <v>9.0</v>
      </c>
      <c r="AH113" s="971"/>
      <c r="AI113" s="971"/>
      <c r="AJ113" s="905">
        <v>9.0</v>
      </c>
      <c r="AK113" s="404">
        <f t="shared" si="17"/>
        <v>15</v>
      </c>
      <c r="AL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1486"/>
      <c r="AI114" s="1486"/>
      <c r="AJ114" s="1486"/>
      <c r="AK114" s="89"/>
      <c r="AL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905"/>
      <c r="AI115" s="905"/>
      <c r="AJ115" s="1270"/>
      <c r="AK115" s="89"/>
      <c r="AL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905"/>
      <c r="AI116" s="905"/>
      <c r="AJ116" s="1270"/>
      <c r="AK116" s="89"/>
      <c r="AL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905"/>
      <c r="AI117" s="905"/>
      <c r="AJ117" s="1270"/>
      <c r="AK117" s="89"/>
      <c r="AL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905"/>
      <c r="AI118" s="905"/>
      <c r="AJ118" s="1270"/>
      <c r="AK118" s="89"/>
      <c r="AL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905"/>
      <c r="AI119" s="905"/>
      <c r="AJ119" s="1270"/>
      <c r="AK119" s="89"/>
      <c r="AL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905"/>
      <c r="AI120" s="905"/>
      <c r="AJ120" s="1270"/>
      <c r="AK120" s="89"/>
      <c r="AL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905"/>
      <c r="AI121" s="905"/>
      <c r="AJ121" s="1270"/>
      <c r="AK121" s="89"/>
      <c r="AL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905"/>
      <c r="AI122" s="905"/>
      <c r="AJ122" s="1270"/>
      <c r="AK122" s="89"/>
      <c r="AL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905"/>
      <c r="AI123" s="905"/>
      <c r="AJ123" s="1270"/>
      <c r="AK123" s="89"/>
      <c r="AL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905"/>
      <c r="AI124" s="905"/>
      <c r="AJ124" s="1270"/>
      <c r="AK124" s="89"/>
      <c r="AL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  <c r="AL125" s="89"/>
    </row>
  </sheetData>
  <mergeCells count="12">
    <mergeCell ref="C79:C81"/>
    <mergeCell ref="C83:C85"/>
    <mergeCell ref="C87:C88"/>
    <mergeCell ref="C91:C93"/>
    <mergeCell ref="C95:C96"/>
    <mergeCell ref="C1:AH1"/>
    <mergeCell ref="C3:C30"/>
    <mergeCell ref="C34:C40"/>
    <mergeCell ref="D45:T49"/>
    <mergeCell ref="U45:AK49"/>
    <mergeCell ref="N58:Q58"/>
    <mergeCell ref="C73:C77"/>
  </mergeCells>
  <conditionalFormatting sqref="AK3:AK30 AK34:AK40 AK61:AK71 AK73:AK77 AK79:AK81 AK83:AK85 AK87:AK89 AK91:AK93 AK95:AK96 AK98:AK113">
    <cfRule type="colorScale" priority="1">
      <colorScale>
        <cfvo type="formula" val="13"/>
        <cfvo type="formula" val="15"/>
        <cfvo type="formula" val="17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16.14"/>
    <col customWidth="1" min="4" max="4" width="8.57"/>
    <col customWidth="1" min="5" max="8" width="5.86"/>
    <col customWidth="1" min="9" max="9" width="5.71"/>
    <col customWidth="1" min="10" max="19" width="5.86"/>
    <col customWidth="1" min="20" max="20" width="6.29"/>
    <col customWidth="1" min="21" max="33" width="5.86"/>
    <col customWidth="1" min="34" max="34" width="7.14"/>
    <col customWidth="1" min="35" max="35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896"/>
      <c r="AI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1042</v>
      </c>
      <c r="E2" s="897">
        <v>1.0</v>
      </c>
      <c r="F2" s="297">
        <v>2.0</v>
      </c>
      <c r="G2" s="297">
        <v>3.0</v>
      </c>
      <c r="H2" s="165">
        <v>4.0</v>
      </c>
      <c r="I2" s="328">
        <v>5.0</v>
      </c>
      <c r="J2" s="298">
        <v>6.0</v>
      </c>
      <c r="K2" s="209">
        <v>7.0</v>
      </c>
      <c r="L2" s="165">
        <v>8.0</v>
      </c>
      <c r="M2" s="165">
        <v>9.0</v>
      </c>
      <c r="N2" s="165">
        <v>10.0</v>
      </c>
      <c r="O2" s="165">
        <v>11.0</v>
      </c>
      <c r="P2" s="970">
        <v>12.0</v>
      </c>
      <c r="Q2" s="166">
        <v>13.0</v>
      </c>
      <c r="R2" s="166">
        <v>14.0</v>
      </c>
      <c r="S2" s="165">
        <v>15.0</v>
      </c>
      <c r="T2" s="165">
        <v>16.0</v>
      </c>
      <c r="U2" s="165">
        <v>17.0</v>
      </c>
      <c r="V2" s="165">
        <v>18.0</v>
      </c>
      <c r="W2" s="165">
        <v>19.0</v>
      </c>
      <c r="X2" s="165">
        <v>20.0</v>
      </c>
      <c r="Y2" s="166">
        <v>21.0</v>
      </c>
      <c r="Z2" s="166">
        <v>22.0</v>
      </c>
      <c r="AA2" s="166">
        <v>23.0</v>
      </c>
      <c r="AB2" s="165">
        <v>24.0</v>
      </c>
      <c r="AC2" s="165">
        <v>25.0</v>
      </c>
      <c r="AD2" s="165">
        <v>26.0</v>
      </c>
      <c r="AE2" s="166">
        <v>27.0</v>
      </c>
      <c r="AF2" s="166">
        <v>28.0</v>
      </c>
      <c r="AG2" s="970">
        <v>1.0</v>
      </c>
      <c r="AH2" s="404" t="s">
        <v>274</v>
      </c>
      <c r="AI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6"/>
      <c r="E3" s="905">
        <v>9.0</v>
      </c>
      <c r="F3" s="905"/>
      <c r="G3" s="905">
        <v>9.0</v>
      </c>
      <c r="H3" s="905">
        <v>9.0</v>
      </c>
      <c r="I3" s="1594">
        <v>12.0</v>
      </c>
      <c r="J3" s="971"/>
      <c r="K3" s="1255"/>
      <c r="L3" s="905">
        <v>9.0</v>
      </c>
      <c r="M3" s="905">
        <v>9.0</v>
      </c>
      <c r="N3" s="905">
        <v>9.0</v>
      </c>
      <c r="O3" s="1594">
        <v>12.0</v>
      </c>
      <c r="P3" s="905">
        <v>9.0</v>
      </c>
      <c r="Q3" s="971">
        <v>9.0</v>
      </c>
      <c r="R3" s="971"/>
      <c r="S3" s="905">
        <v>9.0</v>
      </c>
      <c r="T3" s="1594">
        <v>12.0</v>
      </c>
      <c r="U3" s="905"/>
      <c r="V3" s="905">
        <v>9.0</v>
      </c>
      <c r="W3" s="905">
        <v>9.0</v>
      </c>
      <c r="X3" s="905"/>
      <c r="Y3" s="971"/>
      <c r="Z3" s="1595"/>
      <c r="AA3" s="971"/>
      <c r="AB3" s="1594">
        <v>12.0</v>
      </c>
      <c r="AC3" s="905">
        <v>9.0</v>
      </c>
      <c r="AD3" s="905"/>
      <c r="AE3" s="971"/>
      <c r="AF3" s="354"/>
      <c r="AG3" s="354"/>
      <c r="AH3" s="404">
        <f t="shared" ref="AH3:AH9" si="1">COUNT(E3:AF3)</f>
        <v>16</v>
      </c>
      <c r="AI3" s="1030">
        <v>1.0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110">
        <v>9.0</v>
      </c>
      <c r="F4" s="905">
        <v>9.0</v>
      </c>
      <c r="G4" s="905">
        <v>9.0</v>
      </c>
      <c r="H4" s="1594">
        <v>12.0</v>
      </c>
      <c r="I4" s="905">
        <v>9.0</v>
      </c>
      <c r="J4" s="971"/>
      <c r="K4" s="1255"/>
      <c r="L4" s="905">
        <v>9.0</v>
      </c>
      <c r="M4" s="905">
        <v>9.0</v>
      </c>
      <c r="N4" s="1594">
        <v>12.0</v>
      </c>
      <c r="O4" s="905">
        <v>9.0</v>
      </c>
      <c r="P4" s="905">
        <v>9.0</v>
      </c>
      <c r="Q4" s="1208" t="s">
        <v>193</v>
      </c>
      <c r="R4" s="971"/>
      <c r="S4" s="905">
        <v>9.0</v>
      </c>
      <c r="T4" s="905">
        <v>9.0</v>
      </c>
      <c r="U4" s="905">
        <v>9.0</v>
      </c>
      <c r="V4" s="1033">
        <v>9.0</v>
      </c>
      <c r="W4" s="905">
        <v>9.0</v>
      </c>
      <c r="X4" s="1594">
        <v>12.0</v>
      </c>
      <c r="Y4" s="971"/>
      <c r="Z4" s="1595"/>
      <c r="AA4" s="971"/>
      <c r="AB4" s="905">
        <v>9.0</v>
      </c>
      <c r="AC4" s="1594">
        <v>12.0</v>
      </c>
      <c r="AD4" s="905"/>
      <c r="AE4" s="971"/>
      <c r="AF4" s="971">
        <v>9.0</v>
      </c>
      <c r="AG4" s="905">
        <v>9.0</v>
      </c>
      <c r="AH4" s="404">
        <f t="shared" si="1"/>
        <v>19</v>
      </c>
      <c r="AI4" s="1030">
        <v>1.0</v>
      </c>
    </row>
    <row r="5" ht="13.5" customHeight="1">
      <c r="A5" s="19">
        <v>3.0</v>
      </c>
      <c r="B5" s="1546" t="s">
        <v>921</v>
      </c>
      <c r="C5" s="32"/>
      <c r="D5" s="863" t="s">
        <v>792</v>
      </c>
      <c r="E5" s="1110">
        <v>9.0</v>
      </c>
      <c r="F5" s="905">
        <v>9.0</v>
      </c>
      <c r="G5" s="1594">
        <v>12.0</v>
      </c>
      <c r="H5" s="905"/>
      <c r="I5" s="905">
        <v>9.0</v>
      </c>
      <c r="J5" s="1594">
        <v>12.0</v>
      </c>
      <c r="K5" s="1255"/>
      <c r="L5" s="905">
        <v>9.0</v>
      </c>
      <c r="M5" s="1594">
        <v>12.0</v>
      </c>
      <c r="N5" s="905">
        <v>9.0</v>
      </c>
      <c r="O5" s="905">
        <v>9.0</v>
      </c>
      <c r="P5" s="905">
        <v>9.0</v>
      </c>
      <c r="Q5" s="971"/>
      <c r="R5" s="971"/>
      <c r="S5" s="905">
        <v>9.0</v>
      </c>
      <c r="T5" s="905">
        <v>9.0</v>
      </c>
      <c r="U5" s="905">
        <v>9.0</v>
      </c>
      <c r="V5" s="905">
        <v>9.0</v>
      </c>
      <c r="W5" s="1594">
        <v>12.0</v>
      </c>
      <c r="X5" s="905">
        <v>9.0</v>
      </c>
      <c r="Y5" s="1594">
        <v>12.0</v>
      </c>
      <c r="Z5" s="1595"/>
      <c r="AA5" s="971"/>
      <c r="AB5" s="905"/>
      <c r="AC5" s="905">
        <v>9.0</v>
      </c>
      <c r="AD5" s="1594">
        <v>12.0</v>
      </c>
      <c r="AE5" s="971"/>
      <c r="AF5" s="971"/>
      <c r="AG5" s="1594">
        <v>12.0</v>
      </c>
      <c r="AH5" s="404">
        <f t="shared" si="1"/>
        <v>19</v>
      </c>
      <c r="AI5" s="1030">
        <v>1.0</v>
      </c>
    </row>
    <row r="6" ht="15.0" customHeight="1">
      <c r="A6" s="19">
        <v>4.0</v>
      </c>
      <c r="B6" s="1546" t="s">
        <v>989</v>
      </c>
      <c r="C6" s="32"/>
      <c r="D6" s="866"/>
      <c r="E6" s="1110"/>
      <c r="F6" s="1596"/>
      <c r="G6" s="925"/>
      <c r="H6" s="925"/>
      <c r="I6" s="925"/>
      <c r="J6" s="971"/>
      <c r="K6" s="1033">
        <v>9.0</v>
      </c>
      <c r="L6" s="1594">
        <v>12.0</v>
      </c>
      <c r="M6" s="905">
        <v>9.0</v>
      </c>
      <c r="N6" s="905">
        <v>9.0</v>
      </c>
      <c r="O6" s="905">
        <v>9.0</v>
      </c>
      <c r="P6" s="905">
        <v>9.0</v>
      </c>
      <c r="Q6" s="971">
        <v>9.0</v>
      </c>
      <c r="R6" s="971"/>
      <c r="S6" s="978"/>
      <c r="T6" s="978"/>
      <c r="U6" s="978"/>
      <c r="V6" s="1597"/>
      <c r="W6" s="978"/>
      <c r="X6" s="978"/>
      <c r="Y6" s="978"/>
      <c r="Z6" s="1595"/>
      <c r="AA6" s="1598">
        <v>12.0</v>
      </c>
      <c r="AB6" s="905">
        <v>9.0</v>
      </c>
      <c r="AC6" s="905">
        <v>9.0</v>
      </c>
      <c r="AD6" s="905">
        <v>9.0</v>
      </c>
      <c r="AE6" s="1594">
        <v>12.0</v>
      </c>
      <c r="AF6" s="971"/>
      <c r="AG6" s="905"/>
      <c r="AH6" s="404">
        <f t="shared" si="1"/>
        <v>12</v>
      </c>
      <c r="AI6" s="1030">
        <v>1.0</v>
      </c>
    </row>
    <row r="7" ht="15.0" customHeight="1">
      <c r="A7" s="19">
        <v>5.0</v>
      </c>
      <c r="B7" s="1546" t="s">
        <v>990</v>
      </c>
      <c r="C7" s="32"/>
      <c r="D7" s="866"/>
      <c r="E7" s="925"/>
      <c r="F7" s="925"/>
      <c r="G7" s="905">
        <v>9.0</v>
      </c>
      <c r="H7" s="905">
        <v>9.0</v>
      </c>
      <c r="I7" s="1033">
        <v>9.0</v>
      </c>
      <c r="J7" s="971"/>
      <c r="K7" s="1594">
        <v>12.0</v>
      </c>
      <c r="L7" s="905">
        <v>9.0</v>
      </c>
      <c r="M7" s="905">
        <v>9.0</v>
      </c>
      <c r="N7" s="905"/>
      <c r="O7" s="905">
        <v>9.0</v>
      </c>
      <c r="P7" s="1594">
        <v>12.0</v>
      </c>
      <c r="Q7" s="971"/>
      <c r="R7" s="971"/>
      <c r="S7" s="905">
        <v>9.0</v>
      </c>
      <c r="T7" s="905">
        <v>9.0</v>
      </c>
      <c r="U7" s="1594">
        <v>12.0</v>
      </c>
      <c r="V7" s="905">
        <v>9.0</v>
      </c>
      <c r="W7" s="1208" t="s">
        <v>193</v>
      </c>
      <c r="X7" s="905">
        <v>9.0</v>
      </c>
      <c r="Y7" s="971"/>
      <c r="Z7" s="1594">
        <v>12.0</v>
      </c>
      <c r="AA7" s="1033">
        <v>9.0</v>
      </c>
      <c r="AB7" s="905">
        <v>9.0</v>
      </c>
      <c r="AC7" s="905">
        <v>9.0</v>
      </c>
      <c r="AD7" s="1594">
        <v>12.0</v>
      </c>
      <c r="AE7" s="971"/>
      <c r="AF7" s="971"/>
      <c r="AG7" s="905">
        <v>9.0</v>
      </c>
      <c r="AH7" s="404">
        <f t="shared" si="1"/>
        <v>18</v>
      </c>
      <c r="AI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1208" t="s">
        <v>193</v>
      </c>
      <c r="F8" s="905">
        <v>9.0</v>
      </c>
      <c r="G8" s="905">
        <v>9.0</v>
      </c>
      <c r="H8" s="905">
        <v>9.0</v>
      </c>
      <c r="I8" s="1594">
        <v>12.0</v>
      </c>
      <c r="J8" s="971"/>
      <c r="K8" s="1255"/>
      <c r="L8" s="905">
        <v>9.0</v>
      </c>
      <c r="M8" s="905">
        <v>9.0</v>
      </c>
      <c r="N8" s="905"/>
      <c r="O8" s="1594">
        <v>12.0</v>
      </c>
      <c r="P8" s="905">
        <v>9.0</v>
      </c>
      <c r="Q8" s="971"/>
      <c r="R8" s="1594">
        <v>12.0</v>
      </c>
      <c r="S8" s="905">
        <v>9.0</v>
      </c>
      <c r="T8" s="1594">
        <v>12.0</v>
      </c>
      <c r="U8" s="905">
        <v>9.0</v>
      </c>
      <c r="V8" s="905">
        <v>9.0</v>
      </c>
      <c r="W8" s="905">
        <v>9.0</v>
      </c>
      <c r="X8" s="905">
        <v>9.0</v>
      </c>
      <c r="Y8" s="971"/>
      <c r="Z8" s="1595"/>
      <c r="AA8" s="971"/>
      <c r="AB8" s="1208" t="s">
        <v>193</v>
      </c>
      <c r="AC8" s="905">
        <v>9.0</v>
      </c>
      <c r="AD8" s="905">
        <v>9.0</v>
      </c>
      <c r="AE8" s="971">
        <v>9.0</v>
      </c>
      <c r="AF8" s="971"/>
      <c r="AG8" s="905"/>
      <c r="AH8" s="404">
        <f t="shared" si="1"/>
        <v>18</v>
      </c>
      <c r="AI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1110">
        <v>9.0</v>
      </c>
      <c r="F9" s="905">
        <v>9.0</v>
      </c>
      <c r="G9" s="905">
        <v>9.0</v>
      </c>
      <c r="H9" s="905">
        <v>9.0</v>
      </c>
      <c r="I9" s="1208" t="s">
        <v>193</v>
      </c>
      <c r="J9" s="971"/>
      <c r="K9" s="1255">
        <v>9.0</v>
      </c>
      <c r="L9" s="905">
        <v>9.0</v>
      </c>
      <c r="M9" s="905">
        <v>9.0</v>
      </c>
      <c r="N9" s="1208" t="s">
        <v>193</v>
      </c>
      <c r="O9" s="905">
        <v>9.0</v>
      </c>
      <c r="P9" s="905"/>
      <c r="Q9" s="971"/>
      <c r="R9" s="971"/>
      <c r="S9" s="1594">
        <v>12.0</v>
      </c>
      <c r="T9" s="905">
        <v>9.0</v>
      </c>
      <c r="U9" s="905">
        <v>9.0</v>
      </c>
      <c r="V9" s="905">
        <v>9.0</v>
      </c>
      <c r="W9" s="905">
        <v>9.0</v>
      </c>
      <c r="X9" s="905">
        <v>9.0</v>
      </c>
      <c r="Y9" s="971"/>
      <c r="Z9" s="1595"/>
      <c r="AA9" s="1598">
        <v>12.0</v>
      </c>
      <c r="AB9" s="1594">
        <v>12.0</v>
      </c>
      <c r="AC9" s="905"/>
      <c r="AD9" s="905">
        <v>9.0</v>
      </c>
      <c r="AE9" s="971"/>
      <c r="AF9" s="1594">
        <v>12.0</v>
      </c>
      <c r="AG9" s="905">
        <v>9.0</v>
      </c>
      <c r="AH9" s="404">
        <f t="shared" si="1"/>
        <v>18</v>
      </c>
      <c r="AI9" s="1030">
        <v>1.0</v>
      </c>
    </row>
    <row r="10" ht="14.25" customHeight="1">
      <c r="A10" s="19">
        <v>8.0</v>
      </c>
      <c r="B10" s="1546" t="s">
        <v>23</v>
      </c>
      <c r="C10" s="32"/>
      <c r="D10" s="863" t="s">
        <v>792</v>
      </c>
      <c r="E10" s="1599">
        <v>9.0</v>
      </c>
      <c r="F10" s="905">
        <v>9.0</v>
      </c>
      <c r="G10" s="905">
        <v>9.0</v>
      </c>
      <c r="H10" s="1594">
        <v>12.0</v>
      </c>
      <c r="I10" s="925"/>
      <c r="J10" s="925"/>
      <c r="K10" s="925"/>
      <c r="L10" s="925"/>
      <c r="M10" s="925"/>
      <c r="N10" s="925"/>
      <c r="O10" s="925"/>
      <c r="P10" s="925"/>
      <c r="Q10" s="971"/>
      <c r="R10" s="971"/>
      <c r="S10" s="905">
        <v>9.0</v>
      </c>
      <c r="T10" s="905">
        <v>9.0</v>
      </c>
      <c r="U10" s="905">
        <v>9.0</v>
      </c>
      <c r="V10" s="905"/>
      <c r="W10" s="905">
        <v>9.0</v>
      </c>
      <c r="X10" s="1594">
        <v>12.0</v>
      </c>
      <c r="Y10" s="971"/>
      <c r="Z10" s="1595"/>
      <c r="AA10" s="971"/>
      <c r="AB10" s="905">
        <v>9.0</v>
      </c>
      <c r="AC10" s="905">
        <v>9.0</v>
      </c>
      <c r="AD10" s="905">
        <v>9.0</v>
      </c>
      <c r="AE10" s="971">
        <v>9.0</v>
      </c>
      <c r="AF10" s="971"/>
      <c r="AG10" s="905">
        <v>9.0</v>
      </c>
      <c r="AH10" s="404">
        <f>COUNT(E10:AG10)</f>
        <v>14</v>
      </c>
      <c r="AI10" s="1030">
        <v>1.0</v>
      </c>
    </row>
    <row r="11" ht="15.0" customHeight="1">
      <c r="A11" s="19">
        <v>9.0</v>
      </c>
      <c r="B11" s="1600" t="s">
        <v>1048</v>
      </c>
      <c r="C11" s="32"/>
      <c r="D11" s="863" t="s">
        <v>792</v>
      </c>
      <c r="E11" s="1585"/>
      <c r="F11" s="1585"/>
      <c r="G11" s="1585"/>
      <c r="H11" s="905"/>
      <c r="I11" s="905"/>
      <c r="J11" s="971"/>
      <c r="K11" s="1255"/>
      <c r="L11" s="1594">
        <v>12.0</v>
      </c>
      <c r="M11" s="905">
        <v>9.0</v>
      </c>
      <c r="N11" s="1208" t="s">
        <v>193</v>
      </c>
      <c r="O11" s="905">
        <v>9.0</v>
      </c>
      <c r="P11" s="905">
        <v>9.0</v>
      </c>
      <c r="Q11" s="971"/>
      <c r="R11" s="971">
        <v>9.0</v>
      </c>
      <c r="S11" s="905">
        <v>9.0</v>
      </c>
      <c r="T11" s="905"/>
      <c r="U11" s="905">
        <v>9.0</v>
      </c>
      <c r="V11" s="905">
        <v>9.0</v>
      </c>
      <c r="W11" s="1594">
        <v>12.0</v>
      </c>
      <c r="X11" s="905">
        <v>9.0</v>
      </c>
      <c r="Y11" s="971">
        <v>9.0</v>
      </c>
      <c r="Z11" s="1595"/>
      <c r="AA11" s="971"/>
      <c r="AB11" s="905">
        <v>9.0</v>
      </c>
      <c r="AC11" s="905">
        <v>9.0</v>
      </c>
      <c r="AD11" s="905">
        <v>9.0</v>
      </c>
      <c r="AE11" s="971">
        <v>9.0</v>
      </c>
      <c r="AF11" s="971"/>
      <c r="AG11" s="905">
        <v>9.0</v>
      </c>
      <c r="AH11" s="404">
        <f t="shared" ref="AH11:AH13" si="2">COUNT(E11:AF11)</f>
        <v>15</v>
      </c>
      <c r="AI11" s="1030">
        <v>1.0</v>
      </c>
    </row>
    <row r="12" ht="15.0" customHeight="1">
      <c r="A12" s="19">
        <v>10.0</v>
      </c>
      <c r="B12" s="1546" t="s">
        <v>991</v>
      </c>
      <c r="C12" s="32"/>
      <c r="D12" s="863" t="s">
        <v>792</v>
      </c>
      <c r="E12" s="978"/>
      <c r="F12" s="978"/>
      <c r="G12" s="978"/>
      <c r="H12" s="978"/>
      <c r="I12" s="978"/>
      <c r="J12" s="978"/>
      <c r="K12" s="1207"/>
      <c r="L12" s="978"/>
      <c r="M12" s="978"/>
      <c r="N12" s="978"/>
      <c r="O12" s="978"/>
      <c r="P12" s="978"/>
      <c r="Q12" s="978"/>
      <c r="R12" s="978"/>
      <c r="S12" s="905">
        <v>9.0</v>
      </c>
      <c r="T12" s="905">
        <v>9.0</v>
      </c>
      <c r="U12" s="905">
        <v>9.0</v>
      </c>
      <c r="V12" s="1594">
        <v>12.0</v>
      </c>
      <c r="W12" s="905"/>
      <c r="X12" s="905">
        <v>9.0</v>
      </c>
      <c r="Y12" s="971"/>
      <c r="Z12" s="1594">
        <v>12.0</v>
      </c>
      <c r="AA12" s="971"/>
      <c r="AB12" s="905">
        <v>9.0</v>
      </c>
      <c r="AC12" s="905">
        <v>9.0</v>
      </c>
      <c r="AD12" s="1594">
        <v>12.0</v>
      </c>
      <c r="AE12" s="971"/>
      <c r="AF12" s="971"/>
      <c r="AG12" s="1594">
        <v>12.0</v>
      </c>
      <c r="AH12" s="404">
        <f t="shared" si="2"/>
        <v>9</v>
      </c>
      <c r="AI12" s="1030">
        <v>1.0</v>
      </c>
    </row>
    <row r="13" ht="15.0" customHeight="1">
      <c r="A13" s="19">
        <v>11.0</v>
      </c>
      <c r="B13" s="1546" t="s">
        <v>278</v>
      </c>
      <c r="C13" s="32"/>
      <c r="D13" s="863" t="s">
        <v>792</v>
      </c>
      <c r="E13" s="905"/>
      <c r="F13" s="905"/>
      <c r="G13" s="905">
        <v>9.0</v>
      </c>
      <c r="H13" s="1208" t="s">
        <v>193</v>
      </c>
      <c r="I13" s="905">
        <v>9.0</v>
      </c>
      <c r="J13" s="971"/>
      <c r="K13" s="1594">
        <v>12.0</v>
      </c>
      <c r="L13" s="905">
        <v>9.0</v>
      </c>
      <c r="M13" s="905">
        <v>9.0</v>
      </c>
      <c r="N13" s="905">
        <v>9.0</v>
      </c>
      <c r="O13" s="905">
        <v>9.0</v>
      </c>
      <c r="P13" s="1594">
        <v>12.0</v>
      </c>
      <c r="Q13" s="971"/>
      <c r="R13" s="971"/>
      <c r="S13" s="905">
        <v>9.0</v>
      </c>
      <c r="T13" s="905">
        <v>9.0</v>
      </c>
      <c r="U13" s="1594">
        <v>12.0</v>
      </c>
      <c r="V13" s="905">
        <v>9.0</v>
      </c>
      <c r="W13" s="905">
        <v>9.0</v>
      </c>
      <c r="X13" s="905">
        <v>9.0</v>
      </c>
      <c r="Y13" s="971"/>
      <c r="Z13" s="1595"/>
      <c r="AA13" s="971"/>
      <c r="AB13" s="905">
        <v>9.0</v>
      </c>
      <c r="AC13" s="905">
        <v>9.0</v>
      </c>
      <c r="AD13" s="905">
        <v>9.0</v>
      </c>
      <c r="AE13" s="1594">
        <v>12.0</v>
      </c>
      <c r="AF13" s="971"/>
      <c r="AG13" s="905"/>
      <c r="AH13" s="404">
        <f t="shared" si="2"/>
        <v>18</v>
      </c>
      <c r="AI13" s="1030">
        <v>1.0</v>
      </c>
    </row>
    <row r="14" ht="15.0" customHeight="1">
      <c r="A14" s="19">
        <v>12.0</v>
      </c>
      <c r="B14" s="1546" t="s">
        <v>200</v>
      </c>
      <c r="C14" s="32"/>
      <c r="D14" s="863" t="s">
        <v>792</v>
      </c>
      <c r="E14" s="1046"/>
      <c r="F14" s="905">
        <v>9.0</v>
      </c>
      <c r="G14" s="1594">
        <v>12.0</v>
      </c>
      <c r="H14" s="905">
        <v>9.0</v>
      </c>
      <c r="I14" s="905">
        <v>9.0</v>
      </c>
      <c r="J14" s="971"/>
      <c r="K14" s="1255"/>
      <c r="L14" s="905">
        <v>9.0</v>
      </c>
      <c r="M14" s="905">
        <v>9.0</v>
      </c>
      <c r="N14" s="905">
        <v>9.0</v>
      </c>
      <c r="O14" s="1594">
        <v>12.0</v>
      </c>
      <c r="P14" s="905">
        <v>9.0</v>
      </c>
      <c r="Q14" s="971"/>
      <c r="R14" s="971">
        <v>9.0</v>
      </c>
      <c r="S14" s="1594">
        <v>12.0</v>
      </c>
      <c r="T14" s="905">
        <v>9.0</v>
      </c>
      <c r="U14" s="905"/>
      <c r="V14" s="1594">
        <v>12.0</v>
      </c>
      <c r="W14" s="905">
        <v>9.0</v>
      </c>
      <c r="X14" s="905">
        <v>9.0</v>
      </c>
      <c r="Y14" s="971"/>
      <c r="Z14" s="1595"/>
      <c r="AA14" s="971"/>
      <c r="AB14" s="905"/>
      <c r="AC14" s="1283" t="s">
        <v>774</v>
      </c>
      <c r="AD14" s="905"/>
      <c r="AE14" s="971"/>
      <c r="AF14" s="971"/>
      <c r="AG14" s="1283" t="s">
        <v>774</v>
      </c>
      <c r="AH14" s="404">
        <f>COUNT(E14:AG14)</f>
        <v>15</v>
      </c>
      <c r="AI14" s="1030">
        <v>1.0</v>
      </c>
    </row>
    <row r="15" ht="15.0" customHeight="1">
      <c r="A15" s="19">
        <v>13.0</v>
      </c>
      <c r="B15" s="1546" t="s">
        <v>841</v>
      </c>
      <c r="C15" s="32"/>
      <c r="D15" s="863" t="s">
        <v>792</v>
      </c>
      <c r="E15" s="1046">
        <v>9.0</v>
      </c>
      <c r="F15" s="1594">
        <v>12.0</v>
      </c>
      <c r="G15" s="905">
        <v>9.0</v>
      </c>
      <c r="H15" s="905">
        <v>9.0</v>
      </c>
      <c r="I15" s="905">
        <v>9.0</v>
      </c>
      <c r="J15" s="971"/>
      <c r="K15" s="1255"/>
      <c r="L15" s="905"/>
      <c r="M15" s="905">
        <v>9.0</v>
      </c>
      <c r="N15" s="1594">
        <v>12.0</v>
      </c>
      <c r="O15" s="905">
        <v>9.0</v>
      </c>
      <c r="P15" s="905">
        <v>9.0</v>
      </c>
      <c r="Q15" s="1594">
        <v>12.0</v>
      </c>
      <c r="R15" s="971"/>
      <c r="S15" s="905">
        <v>9.0</v>
      </c>
      <c r="T15" s="905">
        <v>9.0</v>
      </c>
      <c r="U15" s="1594">
        <v>12.0</v>
      </c>
      <c r="V15" s="905"/>
      <c r="W15" s="905">
        <v>9.0</v>
      </c>
      <c r="X15" s="905">
        <v>9.0</v>
      </c>
      <c r="Y15" s="971"/>
      <c r="Z15" s="1255">
        <v>9.0</v>
      </c>
      <c r="AA15" s="971"/>
      <c r="AB15" s="905">
        <v>9.0</v>
      </c>
      <c r="AC15" s="905">
        <v>9.0</v>
      </c>
      <c r="AD15" s="905">
        <v>9.0</v>
      </c>
      <c r="AE15" s="971"/>
      <c r="AF15" s="971"/>
      <c r="AG15" s="905">
        <v>9.0</v>
      </c>
      <c r="AH15" s="404">
        <f t="shared" ref="AH15:AH26" si="3">COUNT(E15:AF15)</f>
        <v>19</v>
      </c>
      <c r="AI15" s="1030">
        <v>1.0</v>
      </c>
    </row>
    <row r="16" ht="15.0" customHeight="1">
      <c r="A16" s="19">
        <v>14.0</v>
      </c>
      <c r="B16" s="1546" t="s">
        <v>27</v>
      </c>
      <c r="C16" s="32"/>
      <c r="D16" s="863" t="s">
        <v>792</v>
      </c>
      <c r="E16" s="978"/>
      <c r="F16" s="978"/>
      <c r="G16" s="978"/>
      <c r="H16" s="978"/>
      <c r="I16" s="978"/>
      <c r="J16" s="978"/>
      <c r="K16" s="1207"/>
      <c r="L16" s="978"/>
      <c r="M16" s="978"/>
      <c r="N16" s="978"/>
      <c r="O16" s="978"/>
      <c r="P16" s="978"/>
      <c r="Q16" s="978"/>
      <c r="R16" s="978"/>
      <c r="S16" s="1594">
        <v>12.0</v>
      </c>
      <c r="T16" s="905">
        <v>9.0</v>
      </c>
      <c r="U16" s="905">
        <v>9.0</v>
      </c>
      <c r="V16" s="905">
        <v>9.0</v>
      </c>
      <c r="W16" s="905">
        <v>9.0</v>
      </c>
      <c r="X16" s="1594">
        <v>12.0</v>
      </c>
      <c r="Y16" s="971"/>
      <c r="Z16" s="1595"/>
      <c r="AA16" s="971"/>
      <c r="AB16" s="1601">
        <v>44228.0</v>
      </c>
      <c r="AC16" s="905"/>
      <c r="AD16" s="905">
        <v>9.0</v>
      </c>
      <c r="AE16" s="971"/>
      <c r="AF16" s="971">
        <v>9.0</v>
      </c>
      <c r="AG16" s="905">
        <v>9.0</v>
      </c>
      <c r="AH16" s="404">
        <f t="shared" si="3"/>
        <v>9</v>
      </c>
      <c r="AI16" s="1030">
        <v>1.0</v>
      </c>
    </row>
    <row r="17" ht="15.0" customHeight="1">
      <c r="A17" s="19">
        <v>15.0</v>
      </c>
      <c r="B17" s="1546" t="s">
        <v>28</v>
      </c>
      <c r="C17" s="32"/>
      <c r="D17" s="863" t="s">
        <v>792</v>
      </c>
      <c r="E17" s="1594">
        <v>12.0</v>
      </c>
      <c r="F17" s="905">
        <v>9.0</v>
      </c>
      <c r="G17" s="905">
        <v>9.0</v>
      </c>
      <c r="H17" s="905"/>
      <c r="I17" s="905">
        <v>9.0</v>
      </c>
      <c r="J17" s="971">
        <v>9.0</v>
      </c>
      <c r="K17" s="1255"/>
      <c r="L17" s="905">
        <v>9.0</v>
      </c>
      <c r="M17" s="1594">
        <v>12.0</v>
      </c>
      <c r="N17" s="905">
        <v>9.0</v>
      </c>
      <c r="O17" s="905">
        <v>9.0</v>
      </c>
      <c r="P17" s="905">
        <v>9.0</v>
      </c>
      <c r="Q17" s="971"/>
      <c r="R17" s="971"/>
      <c r="S17" s="1594">
        <v>12.0</v>
      </c>
      <c r="T17" s="905">
        <v>9.0</v>
      </c>
      <c r="U17" s="905">
        <v>9.0</v>
      </c>
      <c r="V17" s="905">
        <v>9.0</v>
      </c>
      <c r="W17" s="905">
        <v>9.0</v>
      </c>
      <c r="X17" s="905"/>
      <c r="Y17" s="971"/>
      <c r="Z17" s="1594">
        <v>12.0</v>
      </c>
      <c r="AA17" s="1033" t="s">
        <v>193</v>
      </c>
      <c r="AB17" s="905">
        <v>9.0</v>
      </c>
      <c r="AC17" s="905">
        <v>9.0</v>
      </c>
      <c r="AD17" s="1594">
        <v>12.0</v>
      </c>
      <c r="AE17" s="971"/>
      <c r="AF17" s="971"/>
      <c r="AG17" s="1594">
        <v>12.0</v>
      </c>
      <c r="AH17" s="404">
        <f t="shared" si="3"/>
        <v>19</v>
      </c>
      <c r="AI17" s="1030">
        <v>1.0</v>
      </c>
    </row>
    <row r="18" ht="15.0" customHeight="1">
      <c r="A18" s="19">
        <v>16.0</v>
      </c>
      <c r="B18" s="1215" t="s">
        <v>1028</v>
      </c>
      <c r="C18" s="32"/>
      <c r="D18" s="863" t="s">
        <v>792</v>
      </c>
      <c r="E18" s="1046"/>
      <c r="F18" s="905"/>
      <c r="G18" s="905">
        <v>9.0</v>
      </c>
      <c r="H18" s="1594">
        <v>12.0</v>
      </c>
      <c r="I18" s="905">
        <v>9.0</v>
      </c>
      <c r="J18" s="971"/>
      <c r="K18" s="1255"/>
      <c r="L18" s="1594">
        <v>12.0</v>
      </c>
      <c r="M18" s="905">
        <v>9.0</v>
      </c>
      <c r="N18" s="905">
        <v>9.0</v>
      </c>
      <c r="O18" s="905">
        <v>9.0</v>
      </c>
      <c r="P18" s="905">
        <v>9.0</v>
      </c>
      <c r="Q18" s="971"/>
      <c r="R18" s="971">
        <v>9.0</v>
      </c>
      <c r="S18" s="905">
        <v>9.0</v>
      </c>
      <c r="T18" s="1594">
        <v>12.0</v>
      </c>
      <c r="U18" s="905"/>
      <c r="V18" s="905">
        <v>9.0</v>
      </c>
      <c r="W18" s="905">
        <v>9.0</v>
      </c>
      <c r="X18" s="905"/>
      <c r="Y18" s="971"/>
      <c r="Z18" s="971">
        <v>9.0</v>
      </c>
      <c r="AA18" s="971"/>
      <c r="AB18" s="905"/>
      <c r="AC18" s="1594">
        <v>12.0</v>
      </c>
      <c r="AD18" s="905">
        <v>9.0</v>
      </c>
      <c r="AE18" s="971">
        <v>9.0</v>
      </c>
      <c r="AF18" s="971"/>
      <c r="AG18" s="905">
        <v>9.0</v>
      </c>
      <c r="AH18" s="404">
        <f t="shared" si="3"/>
        <v>17</v>
      </c>
      <c r="AI18" s="1030">
        <v>1.0</v>
      </c>
    </row>
    <row r="19" ht="15.0" customHeight="1">
      <c r="A19" s="19">
        <v>17.0</v>
      </c>
      <c r="B19" s="1546" t="s">
        <v>312</v>
      </c>
      <c r="C19" s="32"/>
      <c r="D19" s="863" t="s">
        <v>792</v>
      </c>
      <c r="E19" s="1046">
        <v>9.0</v>
      </c>
      <c r="F19" s="905">
        <v>9.0</v>
      </c>
      <c r="G19" s="1594">
        <v>12.0</v>
      </c>
      <c r="H19" s="905">
        <v>9.0</v>
      </c>
      <c r="I19" s="1033">
        <v>9.0</v>
      </c>
      <c r="J19" s="971"/>
      <c r="K19" s="1255">
        <v>9.0</v>
      </c>
      <c r="L19" s="905">
        <v>9.0</v>
      </c>
      <c r="M19" s="905">
        <v>9.0</v>
      </c>
      <c r="N19" s="905">
        <v>9.0</v>
      </c>
      <c r="O19" s="905">
        <v>9.0</v>
      </c>
      <c r="P19" s="1594">
        <v>12.0</v>
      </c>
      <c r="Q19" s="971"/>
      <c r="R19" s="971"/>
      <c r="S19" s="905">
        <v>9.0</v>
      </c>
      <c r="T19" s="905">
        <v>9.0</v>
      </c>
      <c r="U19" s="1594">
        <v>12.0</v>
      </c>
      <c r="V19" s="905">
        <v>9.0</v>
      </c>
      <c r="W19" s="905"/>
      <c r="X19" s="905">
        <v>9.0</v>
      </c>
      <c r="Y19" s="971">
        <v>9.0</v>
      </c>
      <c r="Z19" s="1033">
        <v>9.0</v>
      </c>
      <c r="AA19" s="1033">
        <v>9.0</v>
      </c>
      <c r="AB19" s="905">
        <v>9.0</v>
      </c>
      <c r="AC19" s="1208" t="s">
        <v>193</v>
      </c>
      <c r="AD19" s="905">
        <v>9.0</v>
      </c>
      <c r="AE19" s="971"/>
      <c r="AF19" s="971"/>
      <c r="AG19" s="905">
        <v>9.0</v>
      </c>
      <c r="AH19" s="404">
        <f t="shared" si="3"/>
        <v>21</v>
      </c>
      <c r="AI19" s="1030">
        <v>1.0</v>
      </c>
    </row>
    <row r="20" ht="15.0" customHeight="1">
      <c r="A20" s="19">
        <v>18.0</v>
      </c>
      <c r="B20" s="1215" t="s">
        <v>1029</v>
      </c>
      <c r="C20" s="32"/>
      <c r="D20" s="863" t="s">
        <v>792</v>
      </c>
      <c r="E20" s="1046">
        <v>9.0</v>
      </c>
      <c r="F20" s="1594">
        <v>12.0</v>
      </c>
      <c r="G20" s="905">
        <v>9.0</v>
      </c>
      <c r="H20" s="905">
        <v>9.0</v>
      </c>
      <c r="I20" s="905">
        <v>9.0</v>
      </c>
      <c r="J20" s="971"/>
      <c r="K20" s="1255"/>
      <c r="L20" s="905">
        <v>9.0</v>
      </c>
      <c r="M20" s="905">
        <v>9.0</v>
      </c>
      <c r="N20" s="905">
        <v>9.0</v>
      </c>
      <c r="O20" s="1594">
        <v>12.0</v>
      </c>
      <c r="P20" s="905">
        <v>9.0</v>
      </c>
      <c r="Q20" s="971">
        <v>9.0</v>
      </c>
      <c r="R20" s="971"/>
      <c r="S20" s="905">
        <v>9.0</v>
      </c>
      <c r="T20" s="905"/>
      <c r="U20" s="905">
        <v>9.0</v>
      </c>
      <c r="V20" s="1594">
        <v>12.0</v>
      </c>
      <c r="W20" s="905">
        <v>9.0</v>
      </c>
      <c r="X20" s="905">
        <v>9.0</v>
      </c>
      <c r="Y20" s="971"/>
      <c r="Z20" s="1595"/>
      <c r="AA20" s="971"/>
      <c r="AB20" s="1594">
        <v>12.0</v>
      </c>
      <c r="AC20" s="905">
        <v>9.0</v>
      </c>
      <c r="AD20" s="905"/>
      <c r="AE20" s="971"/>
      <c r="AF20" s="1594">
        <v>12.0</v>
      </c>
      <c r="AG20" s="905">
        <v>9.0</v>
      </c>
      <c r="AH20" s="404">
        <f t="shared" si="3"/>
        <v>19</v>
      </c>
      <c r="AI20" s="1030">
        <v>1.0</v>
      </c>
    </row>
    <row r="21" ht="15.0" customHeight="1">
      <c r="A21" s="19">
        <v>19.0</v>
      </c>
      <c r="B21" s="1546" t="s">
        <v>124</v>
      </c>
      <c r="C21" s="32"/>
      <c r="D21" s="863" t="s">
        <v>792</v>
      </c>
      <c r="E21" s="1594">
        <v>12.0</v>
      </c>
      <c r="F21" s="905">
        <v>9.0</v>
      </c>
      <c r="G21" s="905">
        <v>9.0</v>
      </c>
      <c r="H21" s="905">
        <v>9.0</v>
      </c>
      <c r="I21" s="905">
        <v>9.0</v>
      </c>
      <c r="J21" s="1594">
        <v>12.0</v>
      </c>
      <c r="K21" s="1255"/>
      <c r="L21" s="905">
        <v>9.0</v>
      </c>
      <c r="M21" s="905"/>
      <c r="N21" s="905"/>
      <c r="O21" s="905"/>
      <c r="P21" s="905">
        <v>9.0</v>
      </c>
      <c r="Q21" s="971"/>
      <c r="R21" s="971"/>
      <c r="S21" s="905">
        <v>9.0</v>
      </c>
      <c r="T21" s="905">
        <v>9.0</v>
      </c>
      <c r="U21" s="905">
        <v>9.0</v>
      </c>
      <c r="V21" s="905">
        <v>9.0</v>
      </c>
      <c r="W21" s="1594">
        <v>12.0</v>
      </c>
      <c r="X21" s="905">
        <v>9.0</v>
      </c>
      <c r="Y21" s="1594">
        <v>12.0</v>
      </c>
      <c r="Z21" s="1595"/>
      <c r="AA21" s="1595"/>
      <c r="AB21" s="905">
        <v>9.0</v>
      </c>
      <c r="AC21" s="905">
        <v>9.0</v>
      </c>
      <c r="AD21" s="905">
        <v>9.0</v>
      </c>
      <c r="AE21" s="1598">
        <v>12.0</v>
      </c>
      <c r="AF21" s="971"/>
      <c r="AG21" s="1594">
        <v>12.0</v>
      </c>
      <c r="AH21" s="404">
        <f t="shared" si="3"/>
        <v>19</v>
      </c>
      <c r="AI21" s="1030">
        <v>1.0</v>
      </c>
    </row>
    <row r="22" ht="15.0" customHeight="1">
      <c r="A22" s="19">
        <v>20.0</v>
      </c>
      <c r="B22" s="1546" t="s">
        <v>32</v>
      </c>
      <c r="C22" s="32"/>
      <c r="D22" s="863" t="s">
        <v>792</v>
      </c>
      <c r="E22" s="1046">
        <v>9.0</v>
      </c>
      <c r="F22" s="905">
        <v>9.0</v>
      </c>
      <c r="G22" s="905">
        <v>9.0</v>
      </c>
      <c r="H22" s="905"/>
      <c r="I22" s="905"/>
      <c r="J22" s="971">
        <v>9.0</v>
      </c>
      <c r="K22" s="1594">
        <v>12.0</v>
      </c>
      <c r="L22" s="905">
        <v>9.0</v>
      </c>
      <c r="M22" s="1594">
        <v>12.0</v>
      </c>
      <c r="N22" s="905">
        <v>9.0</v>
      </c>
      <c r="O22" s="905">
        <v>9.0</v>
      </c>
      <c r="P22" s="905">
        <v>9.0</v>
      </c>
      <c r="Q22" s="971"/>
      <c r="R22" s="971"/>
      <c r="S22" s="905">
        <v>9.0</v>
      </c>
      <c r="T22" s="905">
        <v>9.0</v>
      </c>
      <c r="U22" s="905">
        <v>9.0</v>
      </c>
      <c r="V22" s="905">
        <v>9.0</v>
      </c>
      <c r="W22" s="905">
        <v>9.0</v>
      </c>
      <c r="X22" s="1594">
        <v>12.0</v>
      </c>
      <c r="Y22" s="971">
        <v>9.0</v>
      </c>
      <c r="Z22" s="1595"/>
      <c r="AA22" s="971"/>
      <c r="AB22" s="905"/>
      <c r="AC22" s="905">
        <v>9.0</v>
      </c>
      <c r="AD22" s="1594">
        <v>12.0</v>
      </c>
      <c r="AE22" s="971"/>
      <c r="AF22" s="971"/>
      <c r="AG22" s="905">
        <v>9.0</v>
      </c>
      <c r="AH22" s="404">
        <f t="shared" si="3"/>
        <v>19</v>
      </c>
      <c r="AI22" s="1030">
        <v>1.0</v>
      </c>
    </row>
    <row r="23" ht="15.0" customHeight="1">
      <c r="A23" s="19">
        <v>21.0</v>
      </c>
      <c r="B23" s="1546" t="s">
        <v>992</v>
      </c>
      <c r="C23" s="32"/>
      <c r="D23" s="863" t="s">
        <v>792</v>
      </c>
      <c r="E23" s="1056">
        <v>9.0</v>
      </c>
      <c r="F23" s="905">
        <v>9.0</v>
      </c>
      <c r="G23" s="905"/>
      <c r="H23" s="905">
        <v>9.0</v>
      </c>
      <c r="I23" s="1594">
        <v>12.0</v>
      </c>
      <c r="J23" s="971"/>
      <c r="K23" s="1255"/>
      <c r="L23" s="1594">
        <v>12.0</v>
      </c>
      <c r="M23" s="905">
        <v>9.0</v>
      </c>
      <c r="N23" s="905">
        <v>9.0</v>
      </c>
      <c r="O23" s="905">
        <v>9.0</v>
      </c>
      <c r="P23" s="905">
        <v>9.0</v>
      </c>
      <c r="Q23" s="1208" t="s">
        <v>193</v>
      </c>
      <c r="R23" s="971"/>
      <c r="S23" s="905"/>
      <c r="T23" s="905">
        <v>9.0</v>
      </c>
      <c r="U23" s="905">
        <v>9.0</v>
      </c>
      <c r="V23" s="905">
        <v>9.0</v>
      </c>
      <c r="W23" s="905">
        <v>9.0</v>
      </c>
      <c r="X23" s="1594">
        <v>12.0</v>
      </c>
      <c r="Y23" s="971"/>
      <c r="Z23" s="1595"/>
      <c r="AA23" s="971"/>
      <c r="AB23" s="905">
        <v>9.0</v>
      </c>
      <c r="AC23" s="905"/>
      <c r="AD23" s="905">
        <v>9.0</v>
      </c>
      <c r="AE23" s="971"/>
      <c r="AF23" s="971">
        <v>9.0</v>
      </c>
      <c r="AG23" s="905">
        <v>9.0</v>
      </c>
      <c r="AH23" s="404">
        <f t="shared" si="3"/>
        <v>17</v>
      </c>
      <c r="AI23" s="1030">
        <v>1.0</v>
      </c>
    </row>
    <row r="24" ht="15.0" customHeight="1">
      <c r="A24" s="19">
        <v>22.0</v>
      </c>
      <c r="B24" s="1546" t="s">
        <v>33</v>
      </c>
      <c r="C24" s="32"/>
      <c r="D24" s="863" t="s">
        <v>792</v>
      </c>
      <c r="E24" s="1046">
        <v>9.0</v>
      </c>
      <c r="F24" s="905">
        <v>9.0</v>
      </c>
      <c r="G24" s="1594">
        <v>12.0</v>
      </c>
      <c r="H24" s="905">
        <v>9.0</v>
      </c>
      <c r="I24" s="905">
        <v>9.0</v>
      </c>
      <c r="J24" s="971"/>
      <c r="K24" s="1255"/>
      <c r="L24" s="1594">
        <v>12.0</v>
      </c>
      <c r="M24" s="905">
        <v>9.0</v>
      </c>
      <c r="N24" s="905"/>
      <c r="O24" s="905">
        <v>9.0</v>
      </c>
      <c r="P24" s="905">
        <v>9.0</v>
      </c>
      <c r="Q24" s="971"/>
      <c r="R24" s="1594">
        <v>12.0</v>
      </c>
      <c r="S24" s="905">
        <v>9.0</v>
      </c>
      <c r="T24" s="905">
        <v>9.0</v>
      </c>
      <c r="U24" s="905">
        <v>9.0</v>
      </c>
      <c r="V24" s="905">
        <v>9.0</v>
      </c>
      <c r="W24" s="1594">
        <v>12.0</v>
      </c>
      <c r="X24" s="905">
        <v>9.0</v>
      </c>
      <c r="Y24" s="971"/>
      <c r="Z24" s="1595"/>
      <c r="AA24" s="971"/>
      <c r="AB24" s="905">
        <v>9.0</v>
      </c>
      <c r="AC24" s="905">
        <v>9.0</v>
      </c>
      <c r="AD24" s="905">
        <v>9.0</v>
      </c>
      <c r="AE24" s="1594">
        <v>12.0</v>
      </c>
      <c r="AF24" s="971"/>
      <c r="AG24" s="905"/>
      <c r="AH24" s="404">
        <f t="shared" si="3"/>
        <v>20</v>
      </c>
      <c r="AI24" s="1030">
        <v>1.0</v>
      </c>
    </row>
    <row r="25" ht="15.0" customHeight="1">
      <c r="A25" s="19">
        <v>23.0</v>
      </c>
      <c r="B25" s="1546" t="s">
        <v>165</v>
      </c>
      <c r="C25" s="32"/>
      <c r="D25" s="863" t="s">
        <v>792</v>
      </c>
      <c r="E25" s="1046">
        <v>9.0</v>
      </c>
      <c r="F25" s="1594">
        <v>12.0</v>
      </c>
      <c r="G25" s="905">
        <v>9.0</v>
      </c>
      <c r="H25" s="905">
        <v>9.0</v>
      </c>
      <c r="I25" s="905">
        <v>9.0</v>
      </c>
      <c r="J25" s="1594">
        <v>12.0</v>
      </c>
      <c r="K25" s="1255"/>
      <c r="L25" s="905">
        <v>9.0</v>
      </c>
      <c r="M25" s="905"/>
      <c r="N25" s="905">
        <v>9.0</v>
      </c>
      <c r="O25" s="905">
        <v>9.0</v>
      </c>
      <c r="P25" s="1594">
        <v>12.0</v>
      </c>
      <c r="Q25" s="971"/>
      <c r="R25" s="971"/>
      <c r="S25" s="905">
        <v>9.0</v>
      </c>
      <c r="T25" s="905">
        <v>9.0</v>
      </c>
      <c r="U25" s="905">
        <v>9.0</v>
      </c>
      <c r="V25" s="1594">
        <v>12.0</v>
      </c>
      <c r="W25" s="905"/>
      <c r="X25" s="905">
        <v>9.0</v>
      </c>
      <c r="Y25" s="971">
        <v>9.0</v>
      </c>
      <c r="Z25" s="1595"/>
      <c r="AA25" s="971"/>
      <c r="AB25" s="905"/>
      <c r="AC25" s="1594">
        <v>12.0</v>
      </c>
      <c r="AD25" s="905">
        <v>9.0</v>
      </c>
      <c r="AE25" s="971"/>
      <c r="AF25" s="971">
        <v>9.0</v>
      </c>
      <c r="AG25" s="1594">
        <v>12.0</v>
      </c>
      <c r="AH25" s="404">
        <f t="shared" si="3"/>
        <v>19</v>
      </c>
      <c r="AI25" s="1030">
        <v>1.0</v>
      </c>
    </row>
    <row r="26" ht="15.0" customHeight="1">
      <c r="A26" s="19">
        <v>24.0</v>
      </c>
      <c r="B26" s="1546" t="s">
        <v>687</v>
      </c>
      <c r="C26" s="32"/>
      <c r="D26" s="863" t="s">
        <v>792</v>
      </c>
      <c r="E26" s="1594">
        <v>12.0</v>
      </c>
      <c r="F26" s="905">
        <v>9.0</v>
      </c>
      <c r="G26" s="905"/>
      <c r="H26" s="905">
        <v>9.0</v>
      </c>
      <c r="I26" s="905">
        <v>9.0</v>
      </c>
      <c r="J26" s="971">
        <v>9.0</v>
      </c>
      <c r="K26" s="1255"/>
      <c r="L26" s="905">
        <v>9.0</v>
      </c>
      <c r="M26" s="905">
        <v>9.0</v>
      </c>
      <c r="N26" s="905">
        <v>9.0</v>
      </c>
      <c r="O26" s="905">
        <v>9.0</v>
      </c>
      <c r="P26" s="1594">
        <v>12.0</v>
      </c>
      <c r="Q26" s="971"/>
      <c r="R26" s="971"/>
      <c r="S26" s="1594">
        <v>12.0</v>
      </c>
      <c r="T26" s="905">
        <v>9.0</v>
      </c>
      <c r="U26" s="905">
        <v>9.0</v>
      </c>
      <c r="V26" s="905"/>
      <c r="W26" s="905">
        <v>9.0</v>
      </c>
      <c r="X26" s="905">
        <v>9.0</v>
      </c>
      <c r="Y26" s="1594">
        <v>12.0</v>
      </c>
      <c r="Z26" s="1595"/>
      <c r="AA26" s="971"/>
      <c r="AB26" s="978"/>
      <c r="AC26" s="978"/>
      <c r="AD26" s="978"/>
      <c r="AE26" s="978"/>
      <c r="AF26" s="978"/>
      <c r="AG26" s="978"/>
      <c r="AH26" s="404">
        <f t="shared" si="3"/>
        <v>16</v>
      </c>
      <c r="AI26" s="1030">
        <v>1.0</v>
      </c>
    </row>
    <row r="27" ht="15.75" customHeight="1">
      <c r="A27" s="19">
        <v>25.0</v>
      </c>
      <c r="B27" s="1215" t="s">
        <v>1022</v>
      </c>
      <c r="C27" s="32"/>
      <c r="D27" s="863" t="s">
        <v>792</v>
      </c>
      <c r="E27" s="1046">
        <v>9.0</v>
      </c>
      <c r="F27" s="905">
        <v>9.0</v>
      </c>
      <c r="G27" s="905">
        <v>9.0</v>
      </c>
      <c r="H27" s="905">
        <v>9.0</v>
      </c>
      <c r="I27" s="1594">
        <v>12.0</v>
      </c>
      <c r="J27" s="971"/>
      <c r="K27" s="1255"/>
      <c r="L27" s="905">
        <v>9.0</v>
      </c>
      <c r="M27" s="1594">
        <v>12.0</v>
      </c>
      <c r="N27" s="905">
        <v>9.0</v>
      </c>
      <c r="O27" s="905">
        <v>9.0</v>
      </c>
      <c r="P27" s="905">
        <v>9.0</v>
      </c>
      <c r="Q27" s="971"/>
      <c r="R27" s="971"/>
      <c r="S27" s="905">
        <v>9.0</v>
      </c>
      <c r="T27" s="1594">
        <v>12.0</v>
      </c>
      <c r="U27" s="905">
        <v>9.0</v>
      </c>
      <c r="V27" s="905">
        <v>9.0</v>
      </c>
      <c r="W27" s="905">
        <v>9.0</v>
      </c>
      <c r="X27" s="905">
        <v>9.0</v>
      </c>
      <c r="Y27" s="971"/>
      <c r="Z27" s="1595"/>
      <c r="AA27" s="1602">
        <v>12.0</v>
      </c>
      <c r="AB27" s="1538">
        <v>12.0</v>
      </c>
      <c r="AC27" s="905"/>
      <c r="AD27" s="905">
        <v>9.0</v>
      </c>
      <c r="AE27" s="971">
        <v>9.0</v>
      </c>
      <c r="AF27" s="971"/>
      <c r="AG27" s="905">
        <v>9.0</v>
      </c>
      <c r="AH27" s="404">
        <f>COUNT(E27:AG27)</f>
        <v>21</v>
      </c>
      <c r="AI27" s="1030">
        <v>0.0</v>
      </c>
    </row>
    <row r="28" ht="15.75" customHeight="1">
      <c r="A28" s="19">
        <v>26.0</v>
      </c>
      <c r="B28" s="1603" t="s">
        <v>1049</v>
      </c>
      <c r="C28" s="32"/>
      <c r="D28" s="866"/>
      <c r="E28" s="905"/>
      <c r="F28" s="905"/>
      <c r="G28" s="905"/>
      <c r="H28" s="905"/>
      <c r="I28" s="905"/>
      <c r="J28" s="971"/>
      <c r="K28" s="1255"/>
      <c r="L28" s="905"/>
      <c r="M28" s="905"/>
      <c r="N28" s="905"/>
      <c r="O28" s="905"/>
      <c r="P28" s="905"/>
      <c r="Q28" s="971"/>
      <c r="R28" s="971"/>
      <c r="S28" s="1244">
        <v>9.0</v>
      </c>
      <c r="T28" s="1244">
        <v>9.0</v>
      </c>
      <c r="U28" s="1244">
        <v>9.0</v>
      </c>
      <c r="V28" s="1244">
        <v>9.0</v>
      </c>
      <c r="W28" s="1244">
        <v>9.0</v>
      </c>
      <c r="X28" s="1244">
        <v>9.0</v>
      </c>
      <c r="Y28" s="971"/>
      <c r="Z28" s="1586"/>
      <c r="AA28" s="971"/>
      <c r="AB28" s="1244">
        <v>9.0</v>
      </c>
      <c r="AC28" s="1244">
        <v>9.0</v>
      </c>
      <c r="AD28" s="1244">
        <v>9.0</v>
      </c>
      <c r="AE28" s="1310"/>
      <c r="AF28" s="1310"/>
      <c r="AG28" s="1244">
        <v>9.0</v>
      </c>
      <c r="AH28" s="404">
        <f t="shared" ref="AH28:AH29" si="4">COUNT(E28:AF28)</f>
        <v>9</v>
      </c>
      <c r="AI28" s="1030">
        <v>0.0</v>
      </c>
    </row>
    <row r="29" ht="16.5" customHeight="1">
      <c r="A29" s="19">
        <v>27.0</v>
      </c>
      <c r="B29" s="1469" t="s">
        <v>875</v>
      </c>
      <c r="C29" s="71"/>
      <c r="D29" s="866"/>
      <c r="E29" s="905"/>
      <c r="F29" s="905"/>
      <c r="G29" s="905"/>
      <c r="H29" s="905"/>
      <c r="I29" s="905"/>
      <c r="J29" s="971"/>
      <c r="K29" s="1255"/>
      <c r="L29" s="905"/>
      <c r="M29" s="905"/>
      <c r="N29" s="905"/>
      <c r="O29" s="905"/>
      <c r="P29" s="905"/>
      <c r="Q29" s="971"/>
      <c r="R29" s="971"/>
      <c r="S29" s="905"/>
      <c r="T29" s="905"/>
      <c r="U29" s="905"/>
      <c r="V29" s="905"/>
      <c r="W29" s="905"/>
      <c r="X29" s="905"/>
      <c r="Y29" s="971"/>
      <c r="Z29" s="1586"/>
      <c r="AA29" s="971"/>
      <c r="AB29" s="905"/>
      <c r="AC29" s="905"/>
      <c r="AD29" s="905"/>
      <c r="AE29" s="971"/>
      <c r="AF29" s="971"/>
      <c r="AG29" s="905"/>
      <c r="AH29" s="404">
        <f t="shared" si="4"/>
        <v>0</v>
      </c>
      <c r="AI29" s="1030">
        <v>0.0</v>
      </c>
    </row>
    <row r="30" ht="15.75" customHeight="1">
      <c r="A30" s="260"/>
      <c r="B30" s="423"/>
      <c r="C30" s="112"/>
      <c r="D30" s="1311" t="s">
        <v>1004</v>
      </c>
      <c r="E30" s="1311">
        <f t="shared" ref="E30:AG30" si="5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</f>
        <v>13</v>
      </c>
      <c r="F30" s="1311">
        <f t="shared" si="5"/>
        <v>14</v>
      </c>
      <c r="G30" s="1311">
        <f t="shared" si="5"/>
        <v>15</v>
      </c>
      <c r="H30" s="1311">
        <f t="shared" si="5"/>
        <v>14</v>
      </c>
      <c r="I30" s="1311">
        <f t="shared" si="5"/>
        <v>14</v>
      </c>
      <c r="J30" s="1311">
        <f t="shared" si="5"/>
        <v>3</v>
      </c>
      <c r="K30" s="1311">
        <f t="shared" si="5"/>
        <v>3</v>
      </c>
      <c r="L30" s="1311">
        <f t="shared" si="5"/>
        <v>16</v>
      </c>
      <c r="M30" s="1311">
        <f t="shared" si="5"/>
        <v>16</v>
      </c>
      <c r="N30" s="1311">
        <f t="shared" si="5"/>
        <v>14</v>
      </c>
      <c r="O30" s="1311">
        <f t="shared" si="5"/>
        <v>17</v>
      </c>
      <c r="P30" s="1311">
        <f t="shared" si="5"/>
        <v>16</v>
      </c>
      <c r="Q30" s="1311">
        <f t="shared" si="5"/>
        <v>3</v>
      </c>
      <c r="R30" s="1311">
        <f t="shared" si="5"/>
        <v>3</v>
      </c>
      <c r="S30" s="1311">
        <f t="shared" si="5"/>
        <v>19</v>
      </c>
      <c r="T30" s="1311">
        <f t="shared" si="5"/>
        <v>19</v>
      </c>
      <c r="U30" s="1311">
        <f t="shared" si="5"/>
        <v>18</v>
      </c>
      <c r="V30" s="1311">
        <f t="shared" si="5"/>
        <v>18</v>
      </c>
      <c r="W30" s="1311">
        <f t="shared" si="5"/>
        <v>17</v>
      </c>
      <c r="X30" s="1311">
        <f t="shared" si="5"/>
        <v>17</v>
      </c>
      <c r="Y30" s="1311">
        <f t="shared" si="5"/>
        <v>4</v>
      </c>
      <c r="Z30" s="1311">
        <f t="shared" si="5"/>
        <v>3</v>
      </c>
      <c r="AA30" s="1311">
        <f t="shared" si="5"/>
        <v>2</v>
      </c>
      <c r="AB30" s="1311">
        <f t="shared" si="5"/>
        <v>14</v>
      </c>
      <c r="AC30" s="1311">
        <f t="shared" si="5"/>
        <v>16</v>
      </c>
      <c r="AD30" s="1311">
        <f t="shared" si="5"/>
        <v>16</v>
      </c>
      <c r="AE30" s="1311">
        <f t="shared" si="5"/>
        <v>5</v>
      </c>
      <c r="AF30" s="1311">
        <f t="shared" si="5"/>
        <v>4</v>
      </c>
      <c r="AG30" s="1311">
        <f t="shared" si="5"/>
        <v>14</v>
      </c>
      <c r="AH30" s="1075"/>
      <c r="AI30" s="1452">
        <f>SUM(AI3:AI27)</f>
        <v>24</v>
      </c>
    </row>
    <row r="31" ht="15.75" customHeight="1">
      <c r="A31" s="260"/>
      <c r="B31" s="423"/>
      <c r="C31" s="112"/>
      <c r="D31" s="1311" t="s">
        <v>1005</v>
      </c>
      <c r="E31" s="1311">
        <f t="shared" ref="E31:AG31" si="6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</f>
        <v>3</v>
      </c>
      <c r="F31" s="1311">
        <f t="shared" si="6"/>
        <v>3</v>
      </c>
      <c r="G31" s="1311">
        <f t="shared" si="6"/>
        <v>4</v>
      </c>
      <c r="H31" s="1311">
        <f t="shared" si="6"/>
        <v>3</v>
      </c>
      <c r="I31" s="1311">
        <f t="shared" si="6"/>
        <v>4</v>
      </c>
      <c r="J31" s="1311">
        <f t="shared" si="6"/>
        <v>3</v>
      </c>
      <c r="K31" s="1311">
        <f t="shared" si="6"/>
        <v>3</v>
      </c>
      <c r="L31" s="1311">
        <f t="shared" si="6"/>
        <v>5</v>
      </c>
      <c r="M31" s="1311">
        <f t="shared" si="6"/>
        <v>4</v>
      </c>
      <c r="N31" s="1311">
        <f t="shared" si="6"/>
        <v>2</v>
      </c>
      <c r="O31" s="1311">
        <f t="shared" si="6"/>
        <v>4</v>
      </c>
      <c r="P31" s="1311">
        <f t="shared" si="6"/>
        <v>5</v>
      </c>
      <c r="Q31" s="1311">
        <f t="shared" si="6"/>
        <v>1</v>
      </c>
      <c r="R31" s="1311">
        <f t="shared" si="6"/>
        <v>2</v>
      </c>
      <c r="S31" s="1311">
        <f t="shared" si="6"/>
        <v>5</v>
      </c>
      <c r="T31" s="1311">
        <f t="shared" si="6"/>
        <v>4</v>
      </c>
      <c r="U31" s="1311">
        <f t="shared" si="6"/>
        <v>4</v>
      </c>
      <c r="V31" s="1311">
        <f t="shared" si="6"/>
        <v>4</v>
      </c>
      <c r="W31" s="1311">
        <f t="shared" si="6"/>
        <v>4</v>
      </c>
      <c r="X31" s="1311">
        <f t="shared" si="6"/>
        <v>5</v>
      </c>
      <c r="Y31" s="1311">
        <f t="shared" si="6"/>
        <v>3</v>
      </c>
      <c r="Z31" s="1311">
        <f t="shared" si="6"/>
        <v>3</v>
      </c>
      <c r="AA31" s="1311">
        <f t="shared" si="6"/>
        <v>3</v>
      </c>
      <c r="AB31" s="1311">
        <f t="shared" si="6"/>
        <v>4</v>
      </c>
      <c r="AC31" s="1311">
        <f t="shared" si="6"/>
        <v>3</v>
      </c>
      <c r="AD31" s="1311">
        <f t="shared" si="6"/>
        <v>5</v>
      </c>
      <c r="AE31" s="1311">
        <f t="shared" si="6"/>
        <v>4</v>
      </c>
      <c r="AF31" s="1311">
        <f t="shared" si="6"/>
        <v>2</v>
      </c>
      <c r="AG31" s="1311">
        <f t="shared" si="6"/>
        <v>5</v>
      </c>
      <c r="AH31" s="1075"/>
      <c r="AI31" s="257"/>
    </row>
    <row r="32" ht="15.75" customHeight="1">
      <c r="A32" s="260"/>
      <c r="B32" s="1470" t="s">
        <v>947</v>
      </c>
      <c r="C32" s="112"/>
      <c r="D32" s="1075"/>
      <c r="E32" s="1075"/>
      <c r="F32" s="1075"/>
      <c r="G32" s="1075"/>
      <c r="H32" s="1075"/>
      <c r="I32" s="1075"/>
      <c r="J32" s="1075"/>
      <c r="K32" s="1075"/>
      <c r="L32" s="1075"/>
      <c r="M32" s="1075"/>
      <c r="N32" s="1075"/>
      <c r="O32" s="1075"/>
      <c r="P32" s="1075"/>
      <c r="Q32" s="1075"/>
      <c r="R32" s="1075"/>
      <c r="S32" s="1075"/>
      <c r="T32" s="1075"/>
      <c r="U32" s="1075"/>
      <c r="V32" s="1075"/>
      <c r="W32" s="1075"/>
      <c r="X32" s="1075"/>
      <c r="Y32" s="1075"/>
      <c r="Z32" s="1075"/>
      <c r="AA32" s="1075"/>
      <c r="AB32" s="1075"/>
      <c r="AC32" s="1075"/>
      <c r="AD32" s="1075"/>
      <c r="AE32" s="1075"/>
      <c r="AF32" s="1075"/>
      <c r="AG32" s="1075"/>
      <c r="AH32" s="1075"/>
      <c r="AI32" s="257"/>
    </row>
    <row r="33" ht="15.75" customHeight="1">
      <c r="A33" s="819">
        <v>1.0</v>
      </c>
      <c r="B33" s="1316" t="s">
        <v>884</v>
      </c>
      <c r="C33" s="1317" t="s">
        <v>736</v>
      </c>
      <c r="D33" s="863" t="s">
        <v>792</v>
      </c>
      <c r="E33" s="905"/>
      <c r="F33" s="1318">
        <v>24.0</v>
      </c>
      <c r="G33" s="1318">
        <v>24.0</v>
      </c>
      <c r="H33" s="905"/>
      <c r="I33" s="905"/>
      <c r="J33" s="1318">
        <v>24.0</v>
      </c>
      <c r="K33" s="1318">
        <v>24.0</v>
      </c>
      <c r="L33" s="905"/>
      <c r="M33" s="905"/>
      <c r="N33" s="1318">
        <v>24.0</v>
      </c>
      <c r="O33" s="1318">
        <v>24.0</v>
      </c>
      <c r="P33" s="905"/>
      <c r="Q33" s="971"/>
      <c r="R33" s="1318">
        <v>24.0</v>
      </c>
      <c r="S33" s="1318">
        <v>24.0</v>
      </c>
      <c r="T33" s="1318">
        <v>24.0</v>
      </c>
      <c r="U33" s="1318">
        <v>24.0</v>
      </c>
      <c r="V33" s="1318">
        <v>24.0</v>
      </c>
      <c r="W33" s="1318">
        <v>24.0</v>
      </c>
      <c r="X33" s="1318">
        <v>24.0</v>
      </c>
      <c r="Y33" s="1318">
        <v>24.0</v>
      </c>
      <c r="Z33" s="1586"/>
      <c r="AA33" s="1586"/>
      <c r="AB33" s="905"/>
      <c r="AC33" s="1318">
        <v>24.0</v>
      </c>
      <c r="AD33" s="1318">
        <v>24.0</v>
      </c>
      <c r="AE33" s="971"/>
      <c r="AF33" s="971"/>
      <c r="AG33" s="1318">
        <v>24.0</v>
      </c>
      <c r="AH33" s="404">
        <f t="shared" ref="AH33:AH36" si="7">COUNT(E33:AF33)</f>
        <v>16</v>
      </c>
      <c r="AI33" s="257"/>
    </row>
    <row r="34" ht="15.75" customHeight="1">
      <c r="A34" s="819">
        <v>2.0</v>
      </c>
      <c r="B34" s="1401" t="s">
        <v>948</v>
      </c>
      <c r="C34" s="32"/>
      <c r="D34" s="863" t="s">
        <v>792</v>
      </c>
      <c r="E34" s="1318">
        <v>24.0</v>
      </c>
      <c r="F34" s="905"/>
      <c r="G34" s="905"/>
      <c r="H34" s="1318">
        <v>24.0</v>
      </c>
      <c r="I34" s="1318">
        <v>24.0</v>
      </c>
      <c r="J34" s="971"/>
      <c r="K34" s="1255"/>
      <c r="L34" s="1318">
        <v>24.0</v>
      </c>
      <c r="M34" s="1318">
        <v>24.0</v>
      </c>
      <c r="N34" s="905"/>
      <c r="O34" s="905"/>
      <c r="P34" s="1318">
        <v>24.0</v>
      </c>
      <c r="Q34" s="1318">
        <v>24.0</v>
      </c>
      <c r="R34" s="971"/>
      <c r="S34" s="1283">
        <v>9.0</v>
      </c>
      <c r="T34" s="1283">
        <v>9.0</v>
      </c>
      <c r="U34" s="1283">
        <v>9.0</v>
      </c>
      <c r="V34" s="1283">
        <v>9.0</v>
      </c>
      <c r="W34" s="1283">
        <v>9.0</v>
      </c>
      <c r="X34" s="1283">
        <v>9.0</v>
      </c>
      <c r="Y34" s="1547">
        <v>9.0</v>
      </c>
      <c r="Z34" s="1318">
        <v>24.0</v>
      </c>
      <c r="AA34" s="1318">
        <v>24.0</v>
      </c>
      <c r="AB34" s="1318">
        <v>24.0</v>
      </c>
      <c r="AC34" s="905"/>
      <c r="AD34" s="905"/>
      <c r="AE34" s="1318">
        <v>24.0</v>
      </c>
      <c r="AF34" s="1318">
        <v>24.0</v>
      </c>
      <c r="AG34" s="905"/>
      <c r="AH34" s="404">
        <f t="shared" si="7"/>
        <v>19</v>
      </c>
      <c r="AI34" s="257"/>
    </row>
    <row r="35" ht="15.75" customHeight="1">
      <c r="A35" s="819">
        <v>3.0</v>
      </c>
      <c r="B35" s="1402" t="s">
        <v>883</v>
      </c>
      <c r="C35" s="32"/>
      <c r="D35" s="863" t="s">
        <v>792</v>
      </c>
      <c r="E35" s="1244">
        <v>9.0</v>
      </c>
      <c r="F35" s="1244">
        <v>9.0</v>
      </c>
      <c r="G35" s="1244">
        <v>9.0</v>
      </c>
      <c r="H35" s="1244">
        <v>9.0</v>
      </c>
      <c r="I35" s="1244">
        <v>9.0</v>
      </c>
      <c r="J35" s="1310"/>
      <c r="K35" s="1246"/>
      <c r="L35" s="1244">
        <v>9.0</v>
      </c>
      <c r="M35" s="1244">
        <v>9.0</v>
      </c>
      <c r="N35" s="1244">
        <v>9.0</v>
      </c>
      <c r="O35" s="1244">
        <v>9.0</v>
      </c>
      <c r="P35" s="1244">
        <v>9.0</v>
      </c>
      <c r="Q35" s="1310"/>
      <c r="R35" s="1310"/>
      <c r="S35" s="1244">
        <v>9.0</v>
      </c>
      <c r="T35" s="1244">
        <v>9.0</v>
      </c>
      <c r="U35" s="1244">
        <v>9.0</v>
      </c>
      <c r="V35" s="1244">
        <v>9.0</v>
      </c>
      <c r="W35" s="1244">
        <v>9.0</v>
      </c>
      <c r="X35" s="1244">
        <v>9.0</v>
      </c>
      <c r="Y35" s="1310"/>
      <c r="Z35" s="1604"/>
      <c r="AA35" s="1310"/>
      <c r="AB35" s="1244">
        <v>9.0</v>
      </c>
      <c r="AC35" s="1244">
        <v>9.0</v>
      </c>
      <c r="AD35" s="1244">
        <v>9.0</v>
      </c>
      <c r="AE35" s="1310"/>
      <c r="AF35" s="1310"/>
      <c r="AG35" s="1244">
        <v>9.0</v>
      </c>
      <c r="AH35" s="1231">
        <f t="shared" si="7"/>
        <v>19</v>
      </c>
      <c r="AI35" s="257"/>
    </row>
    <row r="36" ht="15.75" customHeight="1">
      <c r="A36" s="1504">
        <v>4.0</v>
      </c>
      <c r="B36" s="1148" t="s">
        <v>885</v>
      </c>
      <c r="C36" s="32"/>
      <c r="D36" s="1605" t="s">
        <v>792</v>
      </c>
      <c r="E36" s="905">
        <v>9.0</v>
      </c>
      <c r="F36" s="905">
        <v>9.0</v>
      </c>
      <c r="G36" s="905">
        <v>9.0</v>
      </c>
      <c r="H36" s="905">
        <v>9.0</v>
      </c>
      <c r="I36" s="905">
        <v>9.0</v>
      </c>
      <c r="J36" s="971"/>
      <c r="K36" s="1255"/>
      <c r="L36" s="905">
        <v>9.0</v>
      </c>
      <c r="M36" s="905">
        <v>9.0</v>
      </c>
      <c r="N36" s="905">
        <v>9.0</v>
      </c>
      <c r="O36" s="905">
        <v>9.0</v>
      </c>
      <c r="P36" s="905">
        <v>9.0</v>
      </c>
      <c r="Q36" s="971"/>
      <c r="R36" s="1255"/>
      <c r="S36" s="905">
        <v>9.0</v>
      </c>
      <c r="T36" s="905">
        <v>9.0</v>
      </c>
      <c r="U36" s="905">
        <v>9.0</v>
      </c>
      <c r="V36" s="905">
        <v>9.0</v>
      </c>
      <c r="W36" s="905">
        <v>9.0</v>
      </c>
      <c r="X36" s="905">
        <v>9.0</v>
      </c>
      <c r="Y36" s="1586"/>
      <c r="Z36" s="1586"/>
      <c r="AA36" s="1586"/>
      <c r="AB36" s="905">
        <v>9.0</v>
      </c>
      <c r="AC36" s="905">
        <v>9.0</v>
      </c>
      <c r="AD36" s="905">
        <v>9.0</v>
      </c>
      <c r="AE36" s="971"/>
      <c r="AF36" s="1255"/>
      <c r="AG36" s="905">
        <v>9.0</v>
      </c>
      <c r="AH36" s="404">
        <f t="shared" si="7"/>
        <v>19</v>
      </c>
      <c r="AI36" s="423"/>
    </row>
    <row r="37" ht="15.75" customHeight="1">
      <c r="A37" s="1504">
        <v>5.0</v>
      </c>
      <c r="B37" s="1148" t="s">
        <v>886</v>
      </c>
      <c r="C37" s="32"/>
      <c r="D37" s="1605" t="s">
        <v>792</v>
      </c>
      <c r="E37" s="905">
        <v>9.0</v>
      </c>
      <c r="F37" s="905">
        <v>9.0</v>
      </c>
      <c r="G37" s="905">
        <v>9.0</v>
      </c>
      <c r="H37" s="905">
        <v>9.0</v>
      </c>
      <c r="I37" s="905">
        <v>9.0</v>
      </c>
      <c r="J37" s="971">
        <v>9.0</v>
      </c>
      <c r="K37" s="971">
        <v>9.0</v>
      </c>
      <c r="L37" s="905">
        <v>9.0</v>
      </c>
      <c r="M37" s="905"/>
      <c r="N37" s="905">
        <v>9.0</v>
      </c>
      <c r="O37" s="905">
        <v>9.0</v>
      </c>
      <c r="P37" s="905">
        <v>9.0</v>
      </c>
      <c r="Q37" s="1033">
        <v>9.0</v>
      </c>
      <c r="R37" s="1033">
        <v>9.0</v>
      </c>
      <c r="S37" s="905">
        <v>9.0</v>
      </c>
      <c r="T37" s="905">
        <v>9.0</v>
      </c>
      <c r="U37" s="905">
        <v>9.0</v>
      </c>
      <c r="V37" s="905">
        <v>9.0</v>
      </c>
      <c r="W37" s="905">
        <v>9.0</v>
      </c>
      <c r="X37" s="905">
        <v>9.0</v>
      </c>
      <c r="Y37" s="1586"/>
      <c r="Z37" s="1586"/>
      <c r="AA37" s="1586"/>
      <c r="AB37" s="905"/>
      <c r="AC37" s="905"/>
      <c r="AD37" s="905">
        <v>9.0</v>
      </c>
      <c r="AE37" s="1547">
        <v>9.0</v>
      </c>
      <c r="AF37" s="1547">
        <v>9.0</v>
      </c>
      <c r="AG37" s="905">
        <v>9.0</v>
      </c>
      <c r="AH37" s="404">
        <f>COUNT(E37:AG37)</f>
        <v>23</v>
      </c>
      <c r="AI37" s="423"/>
    </row>
    <row r="38" ht="15.75" customHeight="1">
      <c r="A38" s="1504">
        <v>6.0</v>
      </c>
      <c r="B38" s="1148" t="s">
        <v>1050</v>
      </c>
      <c r="C38" s="32"/>
      <c r="D38" s="1605" t="s">
        <v>792</v>
      </c>
      <c r="E38" s="905">
        <v>9.0</v>
      </c>
      <c r="F38" s="905">
        <v>9.0</v>
      </c>
      <c r="G38" s="905">
        <v>9.0</v>
      </c>
      <c r="H38" s="905">
        <v>9.0</v>
      </c>
      <c r="I38" s="905">
        <v>9.0</v>
      </c>
      <c r="J38" s="971"/>
      <c r="K38" s="1255"/>
      <c r="L38" s="905">
        <v>9.0</v>
      </c>
      <c r="M38" s="905">
        <v>9.0</v>
      </c>
      <c r="N38" s="905">
        <v>9.0</v>
      </c>
      <c r="O38" s="905">
        <v>9.0</v>
      </c>
      <c r="P38" s="905">
        <v>9.0</v>
      </c>
      <c r="Q38" s="971"/>
      <c r="R38" s="971"/>
      <c r="S38" s="905">
        <v>9.0</v>
      </c>
      <c r="T38" s="905">
        <v>9.0</v>
      </c>
      <c r="U38" s="905">
        <v>9.0</v>
      </c>
      <c r="V38" s="905">
        <v>9.0</v>
      </c>
      <c r="W38" s="905">
        <v>9.0</v>
      </c>
      <c r="X38" s="905">
        <v>9.0</v>
      </c>
      <c r="Y38" s="971"/>
      <c r="Z38" s="1547">
        <v>9.0</v>
      </c>
      <c r="AA38" s="971"/>
      <c r="AB38" s="905">
        <v>9.0</v>
      </c>
      <c r="AC38" s="905">
        <v>9.0</v>
      </c>
      <c r="AD38" s="905">
        <v>9.0</v>
      </c>
      <c r="AE38" s="971"/>
      <c r="AF38" s="971"/>
      <c r="AG38" s="905">
        <v>9.0</v>
      </c>
      <c r="AH38" s="404">
        <f t="shared" ref="AH38:AH41" si="8">COUNT(E38:AF38)</f>
        <v>20</v>
      </c>
      <c r="AI38" s="423"/>
    </row>
    <row r="39" ht="15.75" customHeight="1">
      <c r="A39" s="1504">
        <v>7.0</v>
      </c>
      <c r="B39" s="1148" t="s">
        <v>1044</v>
      </c>
      <c r="C39" s="32"/>
      <c r="D39" s="866"/>
      <c r="E39" s="1200">
        <v>9.0</v>
      </c>
      <c r="F39" s="1200">
        <v>9.0</v>
      </c>
      <c r="G39" s="1200">
        <v>9.0</v>
      </c>
      <c r="H39" s="1200">
        <v>9.0</v>
      </c>
      <c r="I39" s="1200">
        <v>9.0</v>
      </c>
      <c r="J39" s="1252"/>
      <c r="K39" s="1606"/>
      <c r="L39" s="1200">
        <v>9.0</v>
      </c>
      <c r="M39" s="1200">
        <v>9.0</v>
      </c>
      <c r="N39" s="1200">
        <v>9.0</v>
      </c>
      <c r="O39" s="1200">
        <v>9.0</v>
      </c>
      <c r="P39" s="1200">
        <v>9.0</v>
      </c>
      <c r="Q39" s="1252"/>
      <c r="R39" s="1252"/>
      <c r="S39" s="1200">
        <v>9.0</v>
      </c>
      <c r="T39" s="1200">
        <v>9.0</v>
      </c>
      <c r="U39" s="1200">
        <v>9.0</v>
      </c>
      <c r="V39" s="1200">
        <v>9.0</v>
      </c>
      <c r="W39" s="1200">
        <v>9.0</v>
      </c>
      <c r="X39" s="1200">
        <v>9.0</v>
      </c>
      <c r="Y39" s="1252"/>
      <c r="Z39" s="1607"/>
      <c r="AA39" s="1252"/>
      <c r="AB39" s="1200">
        <v>9.0</v>
      </c>
      <c r="AC39" s="1200">
        <v>9.0</v>
      </c>
      <c r="AD39" s="1200">
        <v>9.0</v>
      </c>
      <c r="AE39" s="1252"/>
      <c r="AF39" s="1252"/>
      <c r="AG39" s="1200">
        <v>9.0</v>
      </c>
      <c r="AH39" s="889">
        <f t="shared" si="8"/>
        <v>19</v>
      </c>
      <c r="AI39" s="423"/>
    </row>
    <row r="40" ht="15.0" customHeight="1">
      <c r="A40" s="19">
        <v>8.0</v>
      </c>
      <c r="B40" s="1148" t="s">
        <v>1043</v>
      </c>
      <c r="C40" s="32"/>
      <c r="D40" s="866"/>
      <c r="E40" s="905">
        <v>9.0</v>
      </c>
      <c r="F40" s="905">
        <v>9.0</v>
      </c>
      <c r="G40" s="905">
        <v>9.0</v>
      </c>
      <c r="H40" s="905">
        <v>9.0</v>
      </c>
      <c r="I40" s="905">
        <v>9.0</v>
      </c>
      <c r="J40" s="971"/>
      <c r="K40" s="1255"/>
      <c r="L40" s="905">
        <v>9.0</v>
      </c>
      <c r="M40" s="905">
        <v>9.0</v>
      </c>
      <c r="N40" s="905">
        <v>9.0</v>
      </c>
      <c r="O40" s="905">
        <v>9.0</v>
      </c>
      <c r="P40" s="905">
        <v>9.0</v>
      </c>
      <c r="Q40" s="971"/>
      <c r="R40" s="971"/>
      <c r="S40" s="905">
        <v>9.0</v>
      </c>
      <c r="T40" s="905">
        <v>9.0</v>
      </c>
      <c r="U40" s="905">
        <v>9.0</v>
      </c>
      <c r="V40" s="905">
        <v>9.0</v>
      </c>
      <c r="W40" s="905">
        <v>9.0</v>
      </c>
      <c r="X40" s="905">
        <v>9.0</v>
      </c>
      <c r="Y40" s="971"/>
      <c r="Z40" s="1586"/>
      <c r="AA40" s="971"/>
      <c r="AB40" s="905">
        <v>9.0</v>
      </c>
      <c r="AC40" s="905">
        <v>9.0</v>
      </c>
      <c r="AD40" s="905">
        <v>9.0</v>
      </c>
      <c r="AE40" s="971"/>
      <c r="AF40" s="971"/>
      <c r="AG40" s="905">
        <v>9.0</v>
      </c>
      <c r="AH40" s="404">
        <f t="shared" si="8"/>
        <v>19</v>
      </c>
      <c r="AI40" s="1030">
        <v>0.0</v>
      </c>
    </row>
    <row r="41" ht="15.75" customHeight="1">
      <c r="A41" s="819">
        <v>9.0</v>
      </c>
      <c r="B41" s="1469" t="s">
        <v>875</v>
      </c>
      <c r="C41" s="32"/>
      <c r="D41" s="866"/>
      <c r="E41" s="1265"/>
      <c r="F41" s="1265"/>
      <c r="G41" s="1265"/>
      <c r="H41" s="1265"/>
      <c r="I41" s="1265"/>
      <c r="J41" s="971"/>
      <c r="K41" s="1255"/>
      <c r="L41" s="1265"/>
      <c r="M41" s="1265"/>
      <c r="N41" s="1265"/>
      <c r="O41" s="1265"/>
      <c r="P41" s="1265"/>
      <c r="Q41" s="971"/>
      <c r="R41" s="971"/>
      <c r="S41" s="1265"/>
      <c r="T41" s="1265"/>
      <c r="U41" s="1265"/>
      <c r="V41" s="1265"/>
      <c r="W41" s="1265"/>
      <c r="X41" s="1265"/>
      <c r="Y41" s="971"/>
      <c r="Z41" s="1586"/>
      <c r="AA41" s="971"/>
      <c r="AB41" s="1265"/>
      <c r="AC41" s="1265"/>
      <c r="AD41" s="1265"/>
      <c r="AE41" s="971"/>
      <c r="AF41" s="971"/>
      <c r="AG41" s="1265"/>
      <c r="AH41" s="404">
        <f t="shared" si="8"/>
        <v>0</v>
      </c>
      <c r="AI41" s="257"/>
    </row>
    <row r="42" ht="15.75" hidden="1" customHeight="1">
      <c r="A42" s="260"/>
      <c r="B42" s="423"/>
      <c r="C42" s="112"/>
      <c r="D42" s="1150" t="s">
        <v>925</v>
      </c>
      <c r="E42" s="1150" t="str">
        <f t="shared" ref="E42:AG42" si="9">if(E73=9,+1,+0)+if(E74=9,+1,+0)+if(E75=9,+1,+0)+if(E76=9,+1,+0)+if(E77=9,+1,+0)+if(E79=9,1,+0)+if(E80=9,+1,+0)+if(E81=9,+1,+0)+if(E87=9,+1,+0)+if(E88=9,+1,+0)+if(E91=9,+1,+0)+if(E92=9,+1,+0)+if(E83=9,+1,+0)+if(E84=9,+1,+0)+if(E85=9,+1,+0)+if(E98=9,+1,+0)+if(E99=9,+1,+0)+if(E100=9,+1,+0)+if(E101=9,+1,+0)+if(E102=9,+1,+0)+if(E103=9,+1,+0)+if(E104=9,+1,+0)+if(E105=9,+1,+0)+if(E95=9,+1,+0)+if(#REF!=9,+1,+0)+if(E106=9,+1,+0)+if(E108=9,+1,+0)+if(E109=9,+1,+0)+if(E110=9,+1,+0)+if(E111=9,+1,+0)+if(E112=9,+1,+0)+if(E113=9,+1,+0)</f>
        <v>#REF!</v>
      </c>
      <c r="F42" s="1150" t="str">
        <f t="shared" si="9"/>
        <v>#REF!</v>
      </c>
      <c r="G42" s="1150" t="str">
        <f t="shared" si="9"/>
        <v>#REF!</v>
      </c>
      <c r="H42" s="1150" t="str">
        <f t="shared" si="9"/>
        <v>#REF!</v>
      </c>
      <c r="I42" s="1150" t="str">
        <f t="shared" si="9"/>
        <v>#REF!</v>
      </c>
      <c r="J42" s="1150" t="str">
        <f t="shared" si="9"/>
        <v>#REF!</v>
      </c>
      <c r="K42" s="1150" t="str">
        <f t="shared" si="9"/>
        <v>#REF!</v>
      </c>
      <c r="L42" s="1150" t="str">
        <f t="shared" si="9"/>
        <v>#REF!</v>
      </c>
      <c r="M42" s="1150" t="str">
        <f t="shared" si="9"/>
        <v>#REF!</v>
      </c>
      <c r="N42" s="1150" t="str">
        <f t="shared" si="9"/>
        <v>#REF!</v>
      </c>
      <c r="O42" s="1150" t="str">
        <f t="shared" si="9"/>
        <v>#REF!</v>
      </c>
      <c r="P42" s="1150" t="str">
        <f t="shared" si="9"/>
        <v>#REF!</v>
      </c>
      <c r="Q42" s="1150" t="str">
        <f t="shared" si="9"/>
        <v>#REF!</v>
      </c>
      <c r="R42" s="1150" t="str">
        <f t="shared" si="9"/>
        <v>#REF!</v>
      </c>
      <c r="S42" s="1150" t="str">
        <f t="shared" si="9"/>
        <v>#REF!</v>
      </c>
      <c r="T42" s="1150" t="str">
        <f t="shared" si="9"/>
        <v>#REF!</v>
      </c>
      <c r="U42" s="1150" t="str">
        <f t="shared" si="9"/>
        <v>#REF!</v>
      </c>
      <c r="V42" s="1150" t="str">
        <f t="shared" si="9"/>
        <v>#REF!</v>
      </c>
      <c r="W42" s="1150" t="str">
        <f t="shared" si="9"/>
        <v>#REF!</v>
      </c>
      <c r="X42" s="1150" t="str">
        <f t="shared" si="9"/>
        <v>#REF!</v>
      </c>
      <c r="Y42" s="1150" t="str">
        <f t="shared" si="9"/>
        <v>#REF!</v>
      </c>
      <c r="Z42" s="1150" t="str">
        <f t="shared" si="9"/>
        <v>#REF!</v>
      </c>
      <c r="AA42" s="1150" t="str">
        <f t="shared" si="9"/>
        <v>#REF!</v>
      </c>
      <c r="AB42" s="1150" t="str">
        <f t="shared" si="9"/>
        <v>#REF!</v>
      </c>
      <c r="AC42" s="1150" t="str">
        <f t="shared" si="9"/>
        <v>#REF!</v>
      </c>
      <c r="AD42" s="1150" t="str">
        <f t="shared" si="9"/>
        <v>#REF!</v>
      </c>
      <c r="AE42" s="1150" t="str">
        <f t="shared" si="9"/>
        <v>#REF!</v>
      </c>
      <c r="AF42" s="1150" t="str">
        <f t="shared" si="9"/>
        <v>#REF!</v>
      </c>
      <c r="AG42" s="1150" t="str">
        <f t="shared" si="9"/>
        <v>#REF!</v>
      </c>
      <c r="AH42" s="1150"/>
      <c r="AI42" s="257"/>
    </row>
    <row r="43" ht="15.75" hidden="1" customHeight="1">
      <c r="A43" s="260"/>
      <c r="B43" s="423"/>
      <c r="C43" s="112"/>
      <c r="D43" s="1002" t="s">
        <v>926</v>
      </c>
      <c r="E43" s="1002" t="str">
        <f t="shared" ref="E43:AG43" si="10">if(E73=12,+1,+0)+if(E74=12,+1,+0)+if(E75=12,+1,+0)+if(E76=12,+1,+0)+if(E77=12,+1,+0)+if(E79=12,1,+0)+if(E80=12,+1,+0)+if(E81=12,+1,+0)+if(E87=12,+1,+0)+if(E88=12,+1,+0)+if(E91=12,+1,+0)+if(E92=12,+1,+0)+if(E83=12,+1,+0)+if(E84=12,+1,+0)+if(E85=12,+1,+0)+if(E98=12,+1,+0)+if(E99=12,+1,+0)+if(E100=12,+1,+0)+if(E101=12,+1,+0)+if(E102=12,+1,+0)+if(E103=12,+1,+0)+if(E104=12,+1,+0)+if(E105=12,+1,+0)+if(E95=12,+1,+0)+if(#REF!=12,+1,+0)+if(E106=12,+1,+0)+if(E108=12,+1,+0)+if(E109=12,+1,+0)+if(E110=12,+1,+0)+if(E111=12,+1,+0)+if(E112=12,+1,+0)+if(E113=12,+1,+0)</f>
        <v>#REF!</v>
      </c>
      <c r="F43" s="1002" t="str">
        <f t="shared" si="10"/>
        <v>#REF!</v>
      </c>
      <c r="G43" s="1002" t="str">
        <f t="shared" si="10"/>
        <v>#REF!</v>
      </c>
      <c r="H43" s="1002" t="str">
        <f t="shared" si="10"/>
        <v>#REF!</v>
      </c>
      <c r="I43" s="1002" t="str">
        <f t="shared" si="10"/>
        <v>#REF!</v>
      </c>
      <c r="J43" s="1002" t="str">
        <f t="shared" si="10"/>
        <v>#REF!</v>
      </c>
      <c r="K43" s="1002" t="str">
        <f t="shared" si="10"/>
        <v>#REF!</v>
      </c>
      <c r="L43" s="1002" t="str">
        <f t="shared" si="10"/>
        <v>#REF!</v>
      </c>
      <c r="M43" s="1002" t="str">
        <f t="shared" si="10"/>
        <v>#REF!</v>
      </c>
      <c r="N43" s="1002" t="str">
        <f t="shared" si="10"/>
        <v>#REF!</v>
      </c>
      <c r="O43" s="1002" t="str">
        <f t="shared" si="10"/>
        <v>#REF!</v>
      </c>
      <c r="P43" s="1002" t="str">
        <f t="shared" si="10"/>
        <v>#REF!</v>
      </c>
      <c r="Q43" s="1002" t="str">
        <f t="shared" si="10"/>
        <v>#REF!</v>
      </c>
      <c r="R43" s="1002" t="str">
        <f t="shared" si="10"/>
        <v>#REF!</v>
      </c>
      <c r="S43" s="1002" t="str">
        <f t="shared" si="10"/>
        <v>#REF!</v>
      </c>
      <c r="T43" s="1002" t="str">
        <f t="shared" si="10"/>
        <v>#REF!</v>
      </c>
      <c r="U43" s="1002" t="str">
        <f t="shared" si="10"/>
        <v>#REF!</v>
      </c>
      <c r="V43" s="1002" t="str">
        <f t="shared" si="10"/>
        <v>#REF!</v>
      </c>
      <c r="W43" s="1002" t="str">
        <f t="shared" si="10"/>
        <v>#REF!</v>
      </c>
      <c r="X43" s="1002" t="str">
        <f t="shared" si="10"/>
        <v>#REF!</v>
      </c>
      <c r="Y43" s="1002" t="str">
        <f t="shared" si="10"/>
        <v>#REF!</v>
      </c>
      <c r="Z43" s="1002" t="str">
        <f t="shared" si="10"/>
        <v>#REF!</v>
      </c>
      <c r="AA43" s="1002" t="str">
        <f t="shared" si="10"/>
        <v>#REF!</v>
      </c>
      <c r="AB43" s="1002" t="str">
        <f t="shared" si="10"/>
        <v>#REF!</v>
      </c>
      <c r="AC43" s="1002" t="str">
        <f t="shared" si="10"/>
        <v>#REF!</v>
      </c>
      <c r="AD43" s="1002" t="str">
        <f t="shared" si="10"/>
        <v>#REF!</v>
      </c>
      <c r="AE43" s="1002" t="str">
        <f t="shared" si="10"/>
        <v>#REF!</v>
      </c>
      <c r="AF43" s="1002" t="str">
        <f t="shared" si="10"/>
        <v>#REF!</v>
      </c>
      <c r="AG43" s="1002" t="str">
        <f t="shared" si="10"/>
        <v>#REF!</v>
      </c>
      <c r="AH43" s="1002"/>
      <c r="AI43" s="257"/>
    </row>
    <row r="44" ht="29.25" hidden="1" customHeight="1">
      <c r="A44" s="260"/>
      <c r="B44" s="423"/>
      <c r="C44" s="112"/>
      <c r="D44" s="1284" t="s">
        <v>847</v>
      </c>
      <c r="E44" s="1285" t="str">
        <f t="shared" ref="E44:AG44" si="11">E30+E42</f>
        <v>#REF!</v>
      </c>
      <c r="F44" s="1285" t="str">
        <f t="shared" si="11"/>
        <v>#REF!</v>
      </c>
      <c r="G44" s="1285" t="str">
        <f t="shared" si="11"/>
        <v>#REF!</v>
      </c>
      <c r="H44" s="1285" t="str">
        <f t="shared" si="11"/>
        <v>#REF!</v>
      </c>
      <c r="I44" s="1285" t="str">
        <f t="shared" si="11"/>
        <v>#REF!</v>
      </c>
      <c r="J44" s="1285" t="str">
        <f t="shared" si="11"/>
        <v>#REF!</v>
      </c>
      <c r="K44" s="1285" t="str">
        <f t="shared" si="11"/>
        <v>#REF!</v>
      </c>
      <c r="L44" s="1285" t="str">
        <f t="shared" si="11"/>
        <v>#REF!</v>
      </c>
      <c r="M44" s="1285" t="str">
        <f t="shared" si="11"/>
        <v>#REF!</v>
      </c>
      <c r="N44" s="1285" t="str">
        <f t="shared" si="11"/>
        <v>#REF!</v>
      </c>
      <c r="O44" s="1285" t="str">
        <f t="shared" si="11"/>
        <v>#REF!</v>
      </c>
      <c r="P44" s="1285" t="str">
        <f t="shared" si="11"/>
        <v>#REF!</v>
      </c>
      <c r="Q44" s="1285" t="str">
        <f t="shared" si="11"/>
        <v>#REF!</v>
      </c>
      <c r="R44" s="1285" t="str">
        <f t="shared" si="11"/>
        <v>#REF!</v>
      </c>
      <c r="S44" s="1285" t="str">
        <f t="shared" si="11"/>
        <v>#REF!</v>
      </c>
      <c r="T44" s="1285" t="str">
        <f t="shared" si="11"/>
        <v>#REF!</v>
      </c>
      <c r="U44" s="1285" t="str">
        <f t="shared" si="11"/>
        <v>#REF!</v>
      </c>
      <c r="V44" s="1285" t="str">
        <f t="shared" si="11"/>
        <v>#REF!</v>
      </c>
      <c r="W44" s="1285" t="str">
        <f t="shared" si="11"/>
        <v>#REF!</v>
      </c>
      <c r="X44" s="1285" t="str">
        <f t="shared" si="11"/>
        <v>#REF!</v>
      </c>
      <c r="Y44" s="1285" t="str">
        <f t="shared" si="11"/>
        <v>#REF!</v>
      </c>
      <c r="Z44" s="1285" t="str">
        <f t="shared" si="11"/>
        <v>#REF!</v>
      </c>
      <c r="AA44" s="1285" t="str">
        <f t="shared" si="11"/>
        <v>#REF!</v>
      </c>
      <c r="AB44" s="1285" t="str">
        <f t="shared" si="11"/>
        <v>#REF!</v>
      </c>
      <c r="AC44" s="1285" t="str">
        <f t="shared" si="11"/>
        <v>#REF!</v>
      </c>
      <c r="AD44" s="1285" t="str">
        <f t="shared" si="11"/>
        <v>#REF!</v>
      </c>
      <c r="AE44" s="1285" t="str">
        <f t="shared" si="11"/>
        <v>#REF!</v>
      </c>
      <c r="AF44" s="1285" t="str">
        <f t="shared" si="11"/>
        <v>#REF!</v>
      </c>
      <c r="AG44" s="1285" t="str">
        <f t="shared" si="11"/>
        <v>#REF!</v>
      </c>
      <c r="AH44" s="1285"/>
      <c r="AI44" s="257"/>
    </row>
    <row r="45" ht="15.75" customHeight="1">
      <c r="A45" s="260"/>
      <c r="B45" s="423"/>
      <c r="C45" s="112"/>
      <c r="D45" s="1286" t="s">
        <v>1051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1491" t="s">
        <v>1052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127"/>
      <c r="AI45" s="257"/>
    </row>
    <row r="46" ht="15.75" customHeight="1">
      <c r="A46" s="260"/>
      <c r="B46" s="423"/>
      <c r="C46" s="112"/>
      <c r="D46" s="222"/>
      <c r="U46" s="222"/>
      <c r="AH46" s="223"/>
      <c r="AI46" s="257"/>
    </row>
    <row r="47" ht="15.75" customHeight="1">
      <c r="A47" s="260"/>
      <c r="B47" s="423"/>
      <c r="C47" s="112"/>
      <c r="D47" s="222"/>
      <c r="U47" s="222"/>
      <c r="AH47" s="223"/>
      <c r="AI47" s="257"/>
    </row>
    <row r="48" ht="15.75" customHeight="1">
      <c r="A48" s="260"/>
      <c r="B48" s="423"/>
      <c r="C48" s="112"/>
      <c r="D48" s="222"/>
      <c r="U48" s="222"/>
      <c r="AH48" s="223"/>
      <c r="AI48" s="257"/>
    </row>
    <row r="49" ht="8.25" customHeight="1">
      <c r="A49" s="260"/>
      <c r="B49" s="423"/>
      <c r="C49" s="112"/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8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30"/>
      <c r="AI49" s="257"/>
    </row>
    <row r="50" ht="15.75" hidden="1" customHeight="1">
      <c r="A50" s="1187">
        <v>1.0</v>
      </c>
      <c r="B50" s="759" t="s">
        <v>676</v>
      </c>
      <c r="C50" s="31"/>
      <c r="D50" s="930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404">
        <f t="shared" ref="AH50:AH54" si="12">COUNT(E50:AG50)</f>
        <v>21</v>
      </c>
      <c r="AI50" s="257"/>
    </row>
    <row r="51" ht="15.75" hidden="1" customHeight="1">
      <c r="A51" s="1187">
        <v>2.0</v>
      </c>
      <c r="B51" s="759" t="s">
        <v>676</v>
      </c>
      <c r="C51" s="31"/>
      <c r="D51" s="915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404">
        <f t="shared" si="12"/>
        <v>21</v>
      </c>
      <c r="AI51" s="257"/>
    </row>
    <row r="52" ht="15.75" hidden="1" customHeight="1">
      <c r="A52" s="1187">
        <v>3.0</v>
      </c>
      <c r="B52" s="858" t="s">
        <v>954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404">
        <f t="shared" si="12"/>
        <v>21</v>
      </c>
      <c r="AI52" s="257"/>
    </row>
    <row r="53" ht="15.75" hidden="1" customHeight="1">
      <c r="A53" s="1187">
        <v>4.0</v>
      </c>
      <c r="B53" s="858" t="s">
        <v>851</v>
      </c>
      <c r="C53" s="31"/>
      <c r="D53" s="821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404">
        <f t="shared" si="12"/>
        <v>21</v>
      </c>
      <c r="AI53" s="257"/>
    </row>
    <row r="54" ht="15.75" hidden="1" customHeight="1">
      <c r="A54" s="1185">
        <v>5.0</v>
      </c>
      <c r="B54" s="858" t="s">
        <v>955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404">
        <f t="shared" si="12"/>
        <v>21</v>
      </c>
      <c r="AI54" s="257"/>
    </row>
    <row r="55" ht="15.75" hidden="1" customHeight="1">
      <c r="A55" s="1187"/>
      <c r="B55" s="858"/>
      <c r="C55" s="31"/>
      <c r="D55" s="821"/>
      <c r="E55" s="971"/>
      <c r="F55" s="905"/>
      <c r="G55" s="905"/>
      <c r="H55" s="905"/>
      <c r="I55" s="905"/>
      <c r="J55" s="905"/>
      <c r="K55" s="971"/>
      <c r="L55" s="971"/>
      <c r="M55" s="905"/>
      <c r="N55" s="905"/>
      <c r="O55" s="905"/>
      <c r="P55" s="905"/>
      <c r="Q55" s="905"/>
      <c r="R55" s="971"/>
      <c r="S55" s="971"/>
      <c r="T55" s="905"/>
      <c r="U55" s="905"/>
      <c r="V55" s="905"/>
      <c r="W55" s="905"/>
      <c r="X55" s="905"/>
      <c r="Y55" s="981"/>
      <c r="Z55" s="981"/>
      <c r="AA55" s="905"/>
      <c r="AB55" s="905"/>
      <c r="AC55" s="905"/>
      <c r="AD55" s="905"/>
      <c r="AE55" s="905"/>
      <c r="AF55" s="981"/>
      <c r="AG55" s="981"/>
      <c r="AH55" s="404">
        <f>COUNT(D55:AG55)</f>
        <v>0</v>
      </c>
      <c r="AI55" s="257"/>
    </row>
    <row r="56" ht="15.75" customHeight="1">
      <c r="A56" s="79"/>
      <c r="B56" s="306"/>
      <c r="C56" s="79"/>
      <c r="D56" s="82"/>
      <c r="E56" s="82"/>
      <c r="F56" s="83"/>
      <c r="G56" s="84"/>
      <c r="H56" s="82"/>
      <c r="I56" s="82"/>
      <c r="J56" s="82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12"/>
      <c r="V56" s="112"/>
      <c r="W56" s="79"/>
      <c r="X56" s="79"/>
      <c r="Y56" s="79"/>
      <c r="Z56" s="79"/>
      <c r="AA56" s="112"/>
      <c r="AB56" s="112"/>
      <c r="AC56" s="112"/>
      <c r="AD56" s="79"/>
      <c r="AE56" s="79"/>
      <c r="AF56" s="79"/>
      <c r="AG56" s="79"/>
      <c r="AH56" s="82"/>
      <c r="AI56" s="92"/>
    </row>
    <row r="57" ht="15.75" customHeight="1">
      <c r="A57" s="306"/>
      <c r="B57" s="306"/>
      <c r="C57" s="1237"/>
      <c r="D57" s="1190" t="s">
        <v>42</v>
      </c>
      <c r="E57" s="1010">
        <v>9.0</v>
      </c>
      <c r="F57" s="83"/>
      <c r="G57" s="422"/>
      <c r="H57" s="79" t="s">
        <v>44</v>
      </c>
      <c r="I57" s="82"/>
      <c r="J57" s="82"/>
      <c r="K57" s="82"/>
      <c r="L57" s="82"/>
      <c r="M57" s="737"/>
      <c r="N57" s="79" t="s">
        <v>51</v>
      </c>
      <c r="Q57" s="79"/>
      <c r="S57" s="1535"/>
      <c r="U57" s="1154"/>
      <c r="V57" s="1154"/>
      <c r="AB57" s="112"/>
      <c r="AC57" s="112"/>
      <c r="AD57" s="79"/>
      <c r="AE57" s="79"/>
      <c r="AF57" s="79"/>
      <c r="AG57" s="79"/>
      <c r="AH57" s="82"/>
      <c r="AI57" s="92"/>
    </row>
    <row r="58" ht="15.75" customHeight="1">
      <c r="A58" s="306"/>
      <c r="B58" s="306"/>
      <c r="C58" s="1237"/>
      <c r="D58" s="1190" t="s">
        <v>48</v>
      </c>
      <c r="E58" s="1192">
        <v>12.0</v>
      </c>
      <c r="F58" s="83"/>
      <c r="G58" s="354"/>
      <c r="H58" s="79" t="s">
        <v>45</v>
      </c>
      <c r="I58" s="82"/>
      <c r="J58" s="82"/>
      <c r="K58" s="82"/>
      <c r="L58" s="82"/>
      <c r="M58" s="1536"/>
      <c r="N58" s="486" t="s">
        <v>310</v>
      </c>
      <c r="R58" s="82"/>
      <c r="S58" s="984"/>
      <c r="U58" s="112"/>
      <c r="V58" s="1154"/>
      <c r="W58" s="1062"/>
      <c r="X58" s="1063"/>
      <c r="Y58" s="79"/>
      <c r="Z58" s="79"/>
      <c r="AA58" s="87"/>
      <c r="AB58" s="112"/>
      <c r="AC58" s="112"/>
      <c r="AD58" s="79"/>
      <c r="AE58" s="79"/>
      <c r="AF58" s="79"/>
      <c r="AG58" s="79"/>
      <c r="AH58" s="82"/>
      <c r="AI58" s="92"/>
    </row>
    <row r="59" ht="15.75" customHeight="1">
      <c r="A59" s="306"/>
      <c r="B59" s="306"/>
      <c r="C59" s="1237"/>
      <c r="D59" s="1194" t="s">
        <v>795</v>
      </c>
      <c r="E59" s="1195" t="s">
        <v>193</v>
      </c>
      <c r="F59" s="83"/>
      <c r="G59" s="1508"/>
      <c r="H59" s="82" t="s">
        <v>46</v>
      </c>
      <c r="M59" s="1283" t="s">
        <v>774</v>
      </c>
      <c r="N59" s="1288" t="s">
        <v>899</v>
      </c>
      <c r="O59" s="82"/>
      <c r="P59" s="82"/>
      <c r="Q59" s="82"/>
      <c r="R59" s="82"/>
      <c r="S59" s="1277"/>
      <c r="T59" s="1510" t="s">
        <v>1034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82"/>
      <c r="AI59" s="1242"/>
    </row>
    <row r="60" ht="16.5" customHeight="1">
      <c r="A60" s="103"/>
      <c r="B60" s="104"/>
      <c r="C60" s="103"/>
      <c r="F60" s="83"/>
      <c r="AI60" s="573"/>
    </row>
    <row r="61" ht="16.5" customHeight="1">
      <c r="A61" s="19">
        <v>1.0</v>
      </c>
      <c r="B61" s="807" t="s">
        <v>752</v>
      </c>
      <c r="C61" s="807" t="s">
        <v>866</v>
      </c>
      <c r="D61" s="869">
        <v>8.9220318245E10</v>
      </c>
      <c r="E61" s="905">
        <v>9.0</v>
      </c>
      <c r="F61" s="905">
        <v>9.0</v>
      </c>
      <c r="G61" s="905">
        <v>9.0</v>
      </c>
      <c r="H61" s="905">
        <v>9.0</v>
      </c>
      <c r="I61" s="905">
        <v>9.0</v>
      </c>
      <c r="J61" s="971"/>
      <c r="K61" s="1255"/>
      <c r="L61" s="905">
        <v>9.0</v>
      </c>
      <c r="M61" s="905">
        <v>9.0</v>
      </c>
      <c r="N61" s="905">
        <v>9.0</v>
      </c>
      <c r="O61" s="905">
        <v>9.0</v>
      </c>
      <c r="P61" s="905">
        <v>9.0</v>
      </c>
      <c r="Q61" s="971"/>
      <c r="R61" s="971"/>
      <c r="S61" s="905">
        <v>9.0</v>
      </c>
      <c r="T61" s="905">
        <v>9.0</v>
      </c>
      <c r="U61" s="905">
        <v>9.0</v>
      </c>
      <c r="V61" s="905">
        <v>9.0</v>
      </c>
      <c r="W61" s="905">
        <v>9.0</v>
      </c>
      <c r="X61" s="905">
        <v>9.0</v>
      </c>
      <c r="Y61" s="971"/>
      <c r="Z61" s="1586"/>
      <c r="AA61" s="971"/>
      <c r="AB61" s="905">
        <v>9.0</v>
      </c>
      <c r="AC61" s="905">
        <v>9.0</v>
      </c>
      <c r="AD61" s="905">
        <v>9.0</v>
      </c>
      <c r="AE61" s="971"/>
      <c r="AF61" s="971"/>
      <c r="AG61" s="905">
        <v>9.0</v>
      </c>
      <c r="AH61" s="404">
        <f t="shared" ref="AH61:AH66" si="13">COUNT(E61:AF61)</f>
        <v>19</v>
      </c>
      <c r="AI61" s="257"/>
    </row>
    <row r="62" ht="16.5" customHeight="1">
      <c r="A62" s="807">
        <v>2.0</v>
      </c>
      <c r="B62" s="807" t="s">
        <v>852</v>
      </c>
      <c r="C62" s="807" t="s">
        <v>987</v>
      </c>
      <c r="D62" s="869">
        <v>8.9220211441E10</v>
      </c>
      <c r="E62" s="905">
        <v>9.0</v>
      </c>
      <c r="F62" s="905">
        <v>9.0</v>
      </c>
      <c r="G62" s="905">
        <v>9.0</v>
      </c>
      <c r="H62" s="905">
        <v>9.0</v>
      </c>
      <c r="I62" s="905">
        <v>9.0</v>
      </c>
      <c r="J62" s="971"/>
      <c r="K62" s="1255"/>
      <c r="L62" s="905">
        <v>9.0</v>
      </c>
      <c r="M62" s="905">
        <v>9.0</v>
      </c>
      <c r="N62" s="905">
        <v>9.0</v>
      </c>
      <c r="O62" s="905">
        <v>9.0</v>
      </c>
      <c r="P62" s="905">
        <v>9.0</v>
      </c>
      <c r="Q62" s="971"/>
      <c r="R62" s="971"/>
      <c r="S62" s="905">
        <v>9.0</v>
      </c>
      <c r="T62" s="905">
        <v>9.0</v>
      </c>
      <c r="U62" s="905">
        <v>9.0</v>
      </c>
      <c r="V62" s="905">
        <v>9.0</v>
      </c>
      <c r="W62" s="905">
        <v>9.0</v>
      </c>
      <c r="X62" s="905">
        <v>9.0</v>
      </c>
      <c r="Y62" s="971"/>
      <c r="Z62" s="1586"/>
      <c r="AA62" s="971"/>
      <c r="AB62" s="905">
        <v>9.0</v>
      </c>
      <c r="AC62" s="905">
        <v>9.0</v>
      </c>
      <c r="AD62" s="905">
        <v>9.0</v>
      </c>
      <c r="AE62" s="971"/>
      <c r="AF62" s="971"/>
      <c r="AG62" s="905">
        <v>9.0</v>
      </c>
      <c r="AH62" s="404">
        <f t="shared" si="13"/>
        <v>19</v>
      </c>
      <c r="AI62" s="257"/>
    </row>
    <row r="63" ht="16.5" customHeight="1">
      <c r="A63" s="19">
        <v>3.0</v>
      </c>
      <c r="B63" s="819" t="s">
        <v>854</v>
      </c>
      <c r="C63" s="807" t="s">
        <v>1047</v>
      </c>
      <c r="D63" s="1197">
        <v>8.9220200813E10</v>
      </c>
      <c r="E63" s="905">
        <v>9.0</v>
      </c>
      <c r="F63" s="905">
        <v>9.0</v>
      </c>
      <c r="G63" s="905">
        <v>9.0</v>
      </c>
      <c r="H63" s="905">
        <v>9.0</v>
      </c>
      <c r="I63" s="905">
        <v>9.0</v>
      </c>
      <c r="J63" s="971"/>
      <c r="K63" s="1255"/>
      <c r="L63" s="905">
        <v>9.0</v>
      </c>
      <c r="M63" s="905">
        <v>9.0</v>
      </c>
      <c r="N63" s="905">
        <v>9.0</v>
      </c>
      <c r="O63" s="905">
        <v>9.0</v>
      </c>
      <c r="P63" s="905">
        <v>9.0</v>
      </c>
      <c r="Q63" s="971"/>
      <c r="R63" s="971"/>
      <c r="S63" s="905">
        <v>9.0</v>
      </c>
      <c r="T63" s="905">
        <v>9.0</v>
      </c>
      <c r="U63" s="905">
        <v>9.0</v>
      </c>
      <c r="V63" s="905">
        <v>9.0</v>
      </c>
      <c r="W63" s="905">
        <v>9.0</v>
      </c>
      <c r="X63" s="905">
        <v>9.0</v>
      </c>
      <c r="Y63" s="971"/>
      <c r="Z63" s="1586"/>
      <c r="AA63" s="971"/>
      <c r="AB63" s="905">
        <v>9.0</v>
      </c>
      <c r="AC63" s="905">
        <v>9.0</v>
      </c>
      <c r="AD63" s="905">
        <v>9.0</v>
      </c>
      <c r="AE63" s="971"/>
      <c r="AF63" s="971"/>
      <c r="AG63" s="905">
        <v>9.0</v>
      </c>
      <c r="AH63" s="404">
        <f t="shared" si="13"/>
        <v>19</v>
      </c>
      <c r="AI63" s="257"/>
    </row>
    <row r="64" ht="16.5" customHeight="1">
      <c r="A64" s="807">
        <v>4.0</v>
      </c>
      <c r="B64" s="19" t="s">
        <v>73</v>
      </c>
      <c r="C64" s="1202" t="s">
        <v>981</v>
      </c>
      <c r="D64" s="869">
        <v>8.9220318285E10</v>
      </c>
      <c r="E64" s="978"/>
      <c r="F64" s="978"/>
      <c r="G64" s="978"/>
      <c r="H64" s="978"/>
      <c r="I64" s="978"/>
      <c r="J64" s="978"/>
      <c r="K64" s="1207"/>
      <c r="L64" s="978"/>
      <c r="M64" s="978"/>
      <c r="N64" s="978"/>
      <c r="O64" s="978"/>
      <c r="P64" s="978"/>
      <c r="Q64" s="978"/>
      <c r="R64" s="978"/>
      <c r="S64" s="978"/>
      <c r="T64" s="978"/>
      <c r="U64" s="978"/>
      <c r="V64" s="978"/>
      <c r="W64" s="978"/>
      <c r="X64" s="978"/>
      <c r="Y64" s="978"/>
      <c r="Z64" s="1586"/>
      <c r="AA64" s="971"/>
      <c r="AB64" s="905">
        <v>9.0</v>
      </c>
      <c r="AC64" s="905">
        <v>9.0</v>
      </c>
      <c r="AD64" s="905">
        <v>9.0</v>
      </c>
      <c r="AE64" s="971"/>
      <c r="AF64" s="971"/>
      <c r="AG64" s="905">
        <v>9.0</v>
      </c>
      <c r="AH64" s="404">
        <f t="shared" si="13"/>
        <v>3</v>
      </c>
      <c r="AI64" s="257"/>
    </row>
    <row r="65" ht="16.5" customHeight="1">
      <c r="A65" s="807">
        <v>5.0</v>
      </c>
      <c r="B65" s="19" t="s">
        <v>69</v>
      </c>
      <c r="C65" s="807" t="s">
        <v>332</v>
      </c>
      <c r="D65" s="869">
        <v>8.9220318242E10</v>
      </c>
      <c r="E65" s="905">
        <v>9.0</v>
      </c>
      <c r="F65" s="905">
        <v>9.0</v>
      </c>
      <c r="G65" s="905">
        <v>9.0</v>
      </c>
      <c r="H65" s="905">
        <v>9.0</v>
      </c>
      <c r="I65" s="905">
        <v>9.0</v>
      </c>
      <c r="J65" s="971"/>
      <c r="K65" s="1255"/>
      <c r="L65" s="905">
        <v>9.0</v>
      </c>
      <c r="M65" s="905">
        <v>9.0</v>
      </c>
      <c r="N65" s="905">
        <v>9.0</v>
      </c>
      <c r="O65" s="905">
        <v>9.0</v>
      </c>
      <c r="P65" s="905">
        <v>9.0</v>
      </c>
      <c r="Q65" s="971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905">
        <v>9.0</v>
      </c>
      <c r="Y65" s="971"/>
      <c r="Z65" s="1586"/>
      <c r="AA65" s="971"/>
      <c r="AB65" s="905">
        <v>9.0</v>
      </c>
      <c r="AC65" s="905">
        <v>9.0</v>
      </c>
      <c r="AD65" s="905">
        <v>9.0</v>
      </c>
      <c r="AE65" s="971"/>
      <c r="AF65" s="971"/>
      <c r="AG65" s="905">
        <v>9.0</v>
      </c>
      <c r="AH65" s="404">
        <f t="shared" si="13"/>
        <v>19</v>
      </c>
      <c r="AI65" s="257"/>
    </row>
    <row r="66" ht="16.5" customHeight="1">
      <c r="A66" s="807">
        <v>6.0</v>
      </c>
      <c r="B66" s="807" t="s">
        <v>958</v>
      </c>
      <c r="C66" s="19" t="s">
        <v>70</v>
      </c>
      <c r="D66" s="871">
        <v>8.9221277764E10</v>
      </c>
      <c r="E66" s="905">
        <v>9.0</v>
      </c>
      <c r="F66" s="905">
        <v>9.0</v>
      </c>
      <c r="G66" s="905">
        <v>9.0</v>
      </c>
      <c r="H66" s="905">
        <v>9.0</v>
      </c>
      <c r="I66" s="905">
        <v>9.0</v>
      </c>
      <c r="J66" s="971"/>
      <c r="K66" s="1255"/>
      <c r="L66" s="905">
        <v>9.0</v>
      </c>
      <c r="M66" s="905">
        <v>9.0</v>
      </c>
      <c r="N66" s="905">
        <v>9.0</v>
      </c>
      <c r="O66" s="905">
        <v>9.0</v>
      </c>
      <c r="P66" s="905">
        <v>9.0</v>
      </c>
      <c r="Q66" s="971"/>
      <c r="R66" s="971"/>
      <c r="S66" s="905">
        <v>9.0</v>
      </c>
      <c r="T66" s="905">
        <v>9.0</v>
      </c>
      <c r="U66" s="905">
        <v>9.0</v>
      </c>
      <c r="V66" s="905">
        <v>9.0</v>
      </c>
      <c r="W66" s="905">
        <v>9.0</v>
      </c>
      <c r="X66" s="905">
        <v>9.0</v>
      </c>
      <c r="Y66" s="971"/>
      <c r="Z66" s="1586"/>
      <c r="AA66" s="971"/>
      <c r="AB66" s="905">
        <v>9.0</v>
      </c>
      <c r="AC66" s="905">
        <v>9.0</v>
      </c>
      <c r="AD66" s="905">
        <v>9.0</v>
      </c>
      <c r="AE66" s="971"/>
      <c r="AF66" s="971"/>
      <c r="AG66" s="905">
        <v>9.0</v>
      </c>
      <c r="AH66" s="404">
        <f t="shared" si="13"/>
        <v>19</v>
      </c>
      <c r="AI66" s="257"/>
    </row>
    <row r="67" ht="16.5" customHeight="1">
      <c r="A67" s="807">
        <v>7.0</v>
      </c>
      <c r="B67" s="807" t="s">
        <v>997</v>
      </c>
      <c r="C67" s="19" t="s">
        <v>70</v>
      </c>
      <c r="D67" s="869">
        <v>8.9221946634E10</v>
      </c>
      <c r="E67" s="905">
        <v>12.0</v>
      </c>
      <c r="F67" s="905">
        <v>12.0</v>
      </c>
      <c r="G67" s="905"/>
      <c r="H67" s="905"/>
      <c r="I67" s="905">
        <v>12.0</v>
      </c>
      <c r="J67" s="971">
        <v>12.0</v>
      </c>
      <c r="K67" s="1255"/>
      <c r="L67" s="905"/>
      <c r="M67" s="905">
        <v>12.0</v>
      </c>
      <c r="N67" s="905">
        <v>12.0</v>
      </c>
      <c r="O67" s="905"/>
      <c r="P67" s="905"/>
      <c r="Q67" s="971">
        <v>12.0</v>
      </c>
      <c r="R67" s="971">
        <v>12.0</v>
      </c>
      <c r="S67" s="905"/>
      <c r="T67" s="905"/>
      <c r="U67" s="905">
        <v>12.0</v>
      </c>
      <c r="V67" s="905">
        <v>12.0</v>
      </c>
      <c r="W67" s="905"/>
      <c r="X67" s="905"/>
      <c r="Y67" s="971">
        <v>12.0</v>
      </c>
      <c r="Z67" s="1255">
        <v>12.0</v>
      </c>
      <c r="AA67" s="971"/>
      <c r="AB67" s="905"/>
      <c r="AC67" s="905">
        <v>12.0</v>
      </c>
      <c r="AD67" s="905">
        <v>12.0</v>
      </c>
      <c r="AE67" s="971"/>
      <c r="AF67" s="971"/>
      <c r="AG67" s="905">
        <v>12.0</v>
      </c>
      <c r="AH67" s="404">
        <f>COUNT(E67:AG67)</f>
        <v>15</v>
      </c>
      <c r="AI67" s="257"/>
    </row>
    <row r="68" ht="16.5" customHeight="1">
      <c r="A68" s="807">
        <v>8.0</v>
      </c>
      <c r="B68" s="1492" t="s">
        <v>998</v>
      </c>
      <c r="C68" s="19" t="s">
        <v>70</v>
      </c>
      <c r="D68" s="871">
        <v>8.9222018045E10</v>
      </c>
      <c r="E68" s="905"/>
      <c r="F68" s="905"/>
      <c r="G68" s="905">
        <v>12.0</v>
      </c>
      <c r="H68" s="905">
        <v>12.0</v>
      </c>
      <c r="I68" s="905"/>
      <c r="J68" s="971"/>
      <c r="K68" s="1255">
        <v>12.0</v>
      </c>
      <c r="L68" s="905">
        <v>12.0</v>
      </c>
      <c r="M68" s="905"/>
      <c r="N68" s="905"/>
      <c r="O68" s="905">
        <v>12.0</v>
      </c>
      <c r="P68" s="905">
        <v>12.0</v>
      </c>
      <c r="Q68" s="971"/>
      <c r="R68" s="971"/>
      <c r="S68" s="905">
        <v>12.0</v>
      </c>
      <c r="T68" s="905">
        <v>12.0</v>
      </c>
      <c r="U68" s="905"/>
      <c r="V68" s="905"/>
      <c r="W68" s="905">
        <v>12.0</v>
      </c>
      <c r="X68" s="905">
        <v>12.0</v>
      </c>
      <c r="Y68" s="971"/>
      <c r="Z68" s="1586"/>
      <c r="AA68" s="971">
        <v>12.0</v>
      </c>
      <c r="AB68" s="1045"/>
      <c r="AC68" s="905"/>
      <c r="AD68" s="905"/>
      <c r="AE68" s="971">
        <v>12.0</v>
      </c>
      <c r="AF68" s="971">
        <v>12.0</v>
      </c>
      <c r="AG68" s="905"/>
      <c r="AH68" s="404">
        <f t="shared" ref="AH68:AH71" si="14">COUNT(E68:AF68)</f>
        <v>13</v>
      </c>
      <c r="AI68" s="257"/>
    </row>
    <row r="69" ht="16.5" customHeight="1">
      <c r="A69" s="807">
        <v>9.0</v>
      </c>
      <c r="B69" s="807" t="s">
        <v>783</v>
      </c>
      <c r="C69" s="1202" t="s">
        <v>784</v>
      </c>
      <c r="D69" s="871">
        <v>8.9226140064E10</v>
      </c>
      <c r="E69" s="905">
        <v>9.0</v>
      </c>
      <c r="F69" s="905">
        <v>9.0</v>
      </c>
      <c r="G69" s="905">
        <v>9.0</v>
      </c>
      <c r="H69" s="905">
        <v>9.0</v>
      </c>
      <c r="I69" s="905">
        <v>9.0</v>
      </c>
      <c r="J69" s="971"/>
      <c r="K69" s="1255"/>
      <c r="L69" s="905">
        <v>9.0</v>
      </c>
      <c r="M69" s="905">
        <v>9.0</v>
      </c>
      <c r="N69" s="905">
        <v>9.0</v>
      </c>
      <c r="O69" s="905">
        <v>9.0</v>
      </c>
      <c r="P69" s="905">
        <v>9.0</v>
      </c>
      <c r="Q69" s="971"/>
      <c r="R69" s="971"/>
      <c r="S69" s="905">
        <v>9.0</v>
      </c>
      <c r="T69" s="905">
        <v>9.0</v>
      </c>
      <c r="U69" s="905">
        <v>9.0</v>
      </c>
      <c r="V69" s="905">
        <v>9.0</v>
      </c>
      <c r="W69" s="905">
        <v>9.0</v>
      </c>
      <c r="X69" s="905">
        <v>9.0</v>
      </c>
      <c r="Y69" s="971"/>
      <c r="Z69" s="1586"/>
      <c r="AA69" s="971"/>
      <c r="AB69" s="905">
        <v>9.0</v>
      </c>
      <c r="AC69" s="905">
        <v>9.0</v>
      </c>
      <c r="AD69" s="905">
        <v>9.0</v>
      </c>
      <c r="AE69" s="971"/>
      <c r="AF69" s="971"/>
      <c r="AG69" s="905">
        <v>9.0</v>
      </c>
      <c r="AH69" s="404">
        <f t="shared" si="14"/>
        <v>19</v>
      </c>
      <c r="AI69" s="257"/>
    </row>
    <row r="70" ht="16.5" customHeight="1">
      <c r="A70" s="807">
        <v>10.0</v>
      </c>
      <c r="B70" s="807" t="s">
        <v>857</v>
      </c>
      <c r="C70" s="1202" t="s">
        <v>784</v>
      </c>
      <c r="D70" s="871">
        <v>8.9220220031E10</v>
      </c>
      <c r="E70" s="905">
        <v>9.0</v>
      </c>
      <c r="F70" s="905">
        <v>9.0</v>
      </c>
      <c r="G70" s="905">
        <v>9.0</v>
      </c>
      <c r="H70" s="905">
        <v>9.0</v>
      </c>
      <c r="I70" s="905">
        <v>9.0</v>
      </c>
      <c r="J70" s="971"/>
      <c r="K70" s="1255"/>
      <c r="L70" s="905">
        <v>9.0</v>
      </c>
      <c r="M70" s="905">
        <v>9.0</v>
      </c>
      <c r="N70" s="905">
        <v>9.0</v>
      </c>
      <c r="O70" s="905">
        <v>9.0</v>
      </c>
      <c r="P70" s="905">
        <v>9.0</v>
      </c>
      <c r="Q70" s="971"/>
      <c r="R70" s="971"/>
      <c r="S70" s="905">
        <v>9.0</v>
      </c>
      <c r="T70" s="905">
        <v>9.0</v>
      </c>
      <c r="U70" s="905">
        <v>9.0</v>
      </c>
      <c r="V70" s="905">
        <v>9.0</v>
      </c>
      <c r="W70" s="905">
        <v>9.0</v>
      </c>
      <c r="X70" s="905">
        <v>9.0</v>
      </c>
      <c r="Y70" s="971"/>
      <c r="Z70" s="1586"/>
      <c r="AA70" s="971"/>
      <c r="AB70" s="905">
        <v>9.0</v>
      </c>
      <c r="AC70" s="905">
        <v>9.0</v>
      </c>
      <c r="AD70" s="905">
        <v>9.0</v>
      </c>
      <c r="AE70" s="971"/>
      <c r="AF70" s="971"/>
      <c r="AG70" s="905">
        <v>9.0</v>
      </c>
      <c r="AH70" s="404">
        <f t="shared" si="14"/>
        <v>19</v>
      </c>
      <c r="AI70" s="257"/>
    </row>
    <row r="71" ht="16.5" customHeight="1">
      <c r="A71" s="807">
        <v>11.0</v>
      </c>
      <c r="B71" s="807" t="s">
        <v>938</v>
      </c>
      <c r="C71" s="1202" t="s">
        <v>904</v>
      </c>
      <c r="D71" s="871">
        <v>8.9221945883E10</v>
      </c>
      <c r="E71" s="905">
        <v>9.0</v>
      </c>
      <c r="F71" s="905">
        <v>9.0</v>
      </c>
      <c r="G71" s="905">
        <v>9.0</v>
      </c>
      <c r="H71" s="905">
        <v>9.0</v>
      </c>
      <c r="I71" s="905">
        <v>9.0</v>
      </c>
      <c r="J71" s="971"/>
      <c r="K71" s="1255"/>
      <c r="L71" s="905">
        <v>9.0</v>
      </c>
      <c r="M71" s="905">
        <v>9.0</v>
      </c>
      <c r="N71" s="905">
        <v>9.0</v>
      </c>
      <c r="O71" s="905">
        <v>9.0</v>
      </c>
      <c r="P71" s="905">
        <v>9.0</v>
      </c>
      <c r="Q71" s="971"/>
      <c r="R71" s="971"/>
      <c r="S71" s="905">
        <v>9.0</v>
      </c>
      <c r="T71" s="905">
        <v>9.0</v>
      </c>
      <c r="U71" s="905">
        <v>9.0</v>
      </c>
      <c r="V71" s="905">
        <v>9.0</v>
      </c>
      <c r="W71" s="905">
        <v>9.0</v>
      </c>
      <c r="X71" s="905">
        <v>9.0</v>
      </c>
      <c r="Y71" s="971"/>
      <c r="Z71" s="1586"/>
      <c r="AA71" s="971"/>
      <c r="AB71" s="905">
        <v>9.0</v>
      </c>
      <c r="AC71" s="905">
        <v>9.0</v>
      </c>
      <c r="AD71" s="905">
        <v>9.0</v>
      </c>
      <c r="AE71" s="971"/>
      <c r="AF71" s="971"/>
      <c r="AG71" s="905">
        <v>9.0</v>
      </c>
      <c r="AH71" s="404">
        <f t="shared" si="14"/>
        <v>19</v>
      </c>
      <c r="AI71" s="92"/>
    </row>
    <row r="72" ht="16.5" customHeight="1">
      <c r="A72" s="79"/>
      <c r="B72" s="82"/>
      <c r="C72" s="79"/>
      <c r="D72" s="79"/>
      <c r="E72" s="260"/>
      <c r="F72" s="237"/>
      <c r="G72" s="1408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37"/>
      <c r="V72" s="237"/>
      <c r="W72" s="260"/>
      <c r="X72" s="260"/>
      <c r="Y72" s="260"/>
      <c r="Z72" s="260"/>
      <c r="AA72" s="237"/>
      <c r="AB72" s="237"/>
      <c r="AC72" s="237"/>
      <c r="AD72" s="260"/>
      <c r="AE72" s="260"/>
      <c r="AF72" s="260"/>
      <c r="AG72" s="260"/>
      <c r="AH72" s="82"/>
      <c r="AI72" s="92"/>
    </row>
    <row r="73" ht="16.5" customHeight="1">
      <c r="A73" s="19">
        <v>1.0</v>
      </c>
      <c r="B73" s="819" t="s">
        <v>680</v>
      </c>
      <c r="C73" s="113" t="s">
        <v>56</v>
      </c>
      <c r="D73" s="863" t="s">
        <v>792</v>
      </c>
      <c r="E73" s="1409">
        <v>9.0</v>
      </c>
      <c r="F73" s="1410">
        <v>9.0</v>
      </c>
      <c r="G73" s="1410">
        <v>9.0</v>
      </c>
      <c r="H73" s="1410">
        <v>9.0</v>
      </c>
      <c r="I73" s="1410">
        <v>9.0</v>
      </c>
      <c r="J73" s="1471"/>
      <c r="K73" s="1471"/>
      <c r="L73" s="1410">
        <v>9.0</v>
      </c>
      <c r="M73" s="1410">
        <v>9.0</v>
      </c>
      <c r="N73" s="1410">
        <v>9.0</v>
      </c>
      <c r="O73" s="1410">
        <v>9.0</v>
      </c>
      <c r="P73" s="1410">
        <v>9.0</v>
      </c>
      <c r="Q73" s="1411">
        <v>9.0</v>
      </c>
      <c r="R73" s="1471"/>
      <c r="S73" s="1503"/>
      <c r="T73" s="1410">
        <v>9.0</v>
      </c>
      <c r="U73" s="1410">
        <v>9.0</v>
      </c>
      <c r="V73" s="1608"/>
      <c r="W73" s="1609"/>
      <c r="X73" s="1610"/>
      <c r="Y73" s="1611"/>
      <c r="Z73" s="1611"/>
      <c r="AA73" s="1611"/>
      <c r="AB73" s="1611"/>
      <c r="AC73" s="1611"/>
      <c r="AD73" s="1611"/>
      <c r="AE73" s="1411">
        <v>9.0</v>
      </c>
      <c r="AF73" s="1471"/>
      <c r="AG73" s="911">
        <v>9.0</v>
      </c>
      <c r="AH73" s="404">
        <f t="shared" ref="AH73:AH77" si="15">COUNT(E73:AF73)</f>
        <v>14</v>
      </c>
      <c r="AI73" s="257"/>
    </row>
    <row r="74" ht="16.5" customHeight="1">
      <c r="A74" s="807">
        <v>2.0</v>
      </c>
      <c r="B74" s="819" t="s">
        <v>339</v>
      </c>
      <c r="C74" s="32"/>
      <c r="D74" s="866"/>
      <c r="E74" s="1413">
        <v>9.0</v>
      </c>
      <c r="F74" s="1414">
        <v>9.0</v>
      </c>
      <c r="G74" s="1414">
        <v>9.0</v>
      </c>
      <c r="H74" s="1414">
        <v>9.0</v>
      </c>
      <c r="I74" s="1414">
        <v>9.0</v>
      </c>
      <c r="J74" s="1474"/>
      <c r="K74" s="1474"/>
      <c r="L74" s="1414">
        <v>9.0</v>
      </c>
      <c r="M74" s="1414">
        <v>9.0</v>
      </c>
      <c r="N74" s="1414">
        <v>9.0</v>
      </c>
      <c r="O74" s="1414">
        <v>9.0</v>
      </c>
      <c r="P74" s="1414">
        <v>9.0</v>
      </c>
      <c r="Q74" s="1474"/>
      <c r="R74" s="1474"/>
      <c r="S74" s="1413">
        <v>9.0</v>
      </c>
      <c r="T74" s="1414">
        <v>9.0</v>
      </c>
      <c r="U74" s="1414">
        <v>9.0</v>
      </c>
      <c r="V74" s="1414">
        <v>9.0</v>
      </c>
      <c r="W74" s="1475">
        <v>9.0</v>
      </c>
      <c r="X74" s="1413">
        <v>9.0</v>
      </c>
      <c r="Y74" s="1474"/>
      <c r="Z74" s="1474"/>
      <c r="AA74" s="1474"/>
      <c r="AB74" s="1414">
        <v>9.0</v>
      </c>
      <c r="AC74" s="1414">
        <v>9.0</v>
      </c>
      <c r="AD74" s="1414">
        <v>9.0</v>
      </c>
      <c r="AE74" s="1474"/>
      <c r="AF74" s="1474"/>
      <c r="AG74" s="911">
        <v>9.0</v>
      </c>
      <c r="AH74" s="404">
        <f t="shared" si="15"/>
        <v>19</v>
      </c>
      <c r="AI74" s="257"/>
    </row>
    <row r="75" ht="16.5" customHeight="1">
      <c r="A75" s="807">
        <v>3.0</v>
      </c>
      <c r="B75" s="819" t="s">
        <v>905</v>
      </c>
      <c r="C75" s="32"/>
      <c r="D75" s="863" t="s">
        <v>792</v>
      </c>
      <c r="E75" s="1479"/>
      <c r="F75" s="1414">
        <v>9.0</v>
      </c>
      <c r="G75" s="1414">
        <v>9.0</v>
      </c>
      <c r="H75" s="1414">
        <v>9.0</v>
      </c>
      <c r="I75" s="1414">
        <v>9.0</v>
      </c>
      <c r="J75" s="1474"/>
      <c r="K75" s="1474"/>
      <c r="L75" s="1414">
        <v>9.0</v>
      </c>
      <c r="M75" s="1414">
        <v>9.0</v>
      </c>
      <c r="N75" s="1414">
        <v>9.0</v>
      </c>
      <c r="O75" s="1414">
        <v>9.0</v>
      </c>
      <c r="P75" s="1476"/>
      <c r="Q75" s="1474"/>
      <c r="R75" s="1415">
        <v>9.0</v>
      </c>
      <c r="S75" s="1413">
        <v>9.0</v>
      </c>
      <c r="T75" s="1414">
        <v>9.0</v>
      </c>
      <c r="U75" s="1414">
        <v>9.0</v>
      </c>
      <c r="V75" s="1414">
        <v>9.0</v>
      </c>
      <c r="W75" s="1475">
        <v>9.0</v>
      </c>
      <c r="X75" s="1413">
        <v>9.0</v>
      </c>
      <c r="Y75" s="1474"/>
      <c r="Z75" s="1474"/>
      <c r="AA75" s="1591">
        <v>9.0</v>
      </c>
      <c r="AB75" s="1414">
        <v>9.0</v>
      </c>
      <c r="AC75" s="1414">
        <v>9.0</v>
      </c>
      <c r="AD75" s="1414">
        <v>9.0</v>
      </c>
      <c r="AE75" s="1474"/>
      <c r="AF75" s="1474"/>
      <c r="AG75" s="911">
        <v>9.0</v>
      </c>
      <c r="AH75" s="404">
        <f t="shared" si="15"/>
        <v>19</v>
      </c>
      <c r="AI75" s="257"/>
    </row>
    <row r="76" ht="16.5" customHeight="1">
      <c r="A76" s="19">
        <v>4.0</v>
      </c>
      <c r="B76" s="819" t="s">
        <v>59</v>
      </c>
      <c r="C76" s="32"/>
      <c r="D76" s="863" t="s">
        <v>792</v>
      </c>
      <c r="E76" s="1413">
        <v>9.0</v>
      </c>
      <c r="F76" s="1414">
        <v>9.0</v>
      </c>
      <c r="G76" s="1414">
        <v>9.0</v>
      </c>
      <c r="H76" s="1414">
        <v>9.0</v>
      </c>
      <c r="I76" s="1476"/>
      <c r="J76" s="1474"/>
      <c r="K76" s="1415">
        <v>9.0</v>
      </c>
      <c r="L76" s="1414">
        <v>9.0</v>
      </c>
      <c r="M76" s="1414">
        <v>9.0</v>
      </c>
      <c r="N76" s="1414">
        <v>9.0</v>
      </c>
      <c r="O76" s="1414">
        <v>9.0</v>
      </c>
      <c r="P76" s="1414">
        <v>9.0</v>
      </c>
      <c r="Q76" s="1474"/>
      <c r="R76" s="1474"/>
      <c r="S76" s="1413">
        <v>9.0</v>
      </c>
      <c r="T76" s="1414">
        <v>9.0</v>
      </c>
      <c r="U76" s="1414">
        <v>9.0</v>
      </c>
      <c r="V76" s="1414">
        <v>9.0</v>
      </c>
      <c r="W76" s="1475">
        <v>9.0</v>
      </c>
      <c r="X76" s="1413">
        <v>9.0</v>
      </c>
      <c r="Y76" s="1415">
        <v>9.0</v>
      </c>
      <c r="Z76" s="1474"/>
      <c r="AA76" s="1474"/>
      <c r="AB76" s="1591">
        <v>9.0</v>
      </c>
      <c r="AC76" s="1414">
        <v>9.0</v>
      </c>
      <c r="AD76" s="1591">
        <v>9.0</v>
      </c>
      <c r="AE76" s="1474"/>
      <c r="AF76" s="1415">
        <v>9.0</v>
      </c>
      <c r="AG76" s="911">
        <v>9.0</v>
      </c>
      <c r="AH76" s="404">
        <f t="shared" si="15"/>
        <v>21</v>
      </c>
      <c r="AI76" s="257"/>
    </row>
    <row r="77" ht="16.5" customHeight="1">
      <c r="A77" s="807">
        <v>5.0</v>
      </c>
      <c r="B77" s="819" t="s">
        <v>906</v>
      </c>
      <c r="C77" s="71"/>
      <c r="D77" s="863" t="s">
        <v>792</v>
      </c>
      <c r="E77" s="1416">
        <v>9.0</v>
      </c>
      <c r="F77" s="1417">
        <v>9.0</v>
      </c>
      <c r="G77" s="1417">
        <v>9.0</v>
      </c>
      <c r="H77" s="1417">
        <v>9.0</v>
      </c>
      <c r="I77" s="1414">
        <v>9.0</v>
      </c>
      <c r="J77" s="1415">
        <v>9.0</v>
      </c>
      <c r="K77" s="1474"/>
      <c r="L77" s="1476"/>
      <c r="M77" s="1414">
        <v>9.0</v>
      </c>
      <c r="N77" s="1414">
        <v>9.0</v>
      </c>
      <c r="O77" s="1414">
        <v>9.0</v>
      </c>
      <c r="P77" s="1414">
        <v>9.0</v>
      </c>
      <c r="Q77" s="1474"/>
      <c r="R77" s="1474"/>
      <c r="S77" s="1413">
        <v>9.0</v>
      </c>
      <c r="T77" s="1414">
        <v>9.0</v>
      </c>
      <c r="U77" s="1414">
        <v>9.0</v>
      </c>
      <c r="V77" s="1414">
        <v>9.0</v>
      </c>
      <c r="W77" s="1475">
        <v>9.0</v>
      </c>
      <c r="X77" s="1479"/>
      <c r="Y77" s="1474"/>
      <c r="Z77" s="1415">
        <v>9.0</v>
      </c>
      <c r="AA77" s="1474"/>
      <c r="AB77" s="1414">
        <v>9.0</v>
      </c>
      <c r="AC77" s="1414">
        <v>9.0</v>
      </c>
      <c r="AD77" s="1414">
        <v>9.0</v>
      </c>
      <c r="AE77" s="1474"/>
      <c r="AF77" s="1474"/>
      <c r="AG77" s="911">
        <v>9.0</v>
      </c>
      <c r="AH77" s="404">
        <f t="shared" si="15"/>
        <v>19</v>
      </c>
      <c r="AI77" s="257"/>
    </row>
    <row r="78" ht="16.5" customHeight="1">
      <c r="A78" s="79"/>
      <c r="B78" s="423"/>
      <c r="C78" s="121"/>
      <c r="D78" s="237"/>
      <c r="E78" s="1270"/>
      <c r="F78" s="1270"/>
      <c r="G78" s="1270"/>
      <c r="H78" s="1270"/>
      <c r="I78" s="1270"/>
      <c r="J78" s="1075"/>
      <c r="K78" s="1075"/>
      <c r="L78" s="1270"/>
      <c r="M78" s="1270"/>
      <c r="N78" s="1270"/>
      <c r="O78" s="1270"/>
      <c r="P78" s="1270"/>
      <c r="Q78" s="1075"/>
      <c r="R78" s="1075"/>
      <c r="S78" s="1270"/>
      <c r="T78" s="1270"/>
      <c r="U78" s="1270"/>
      <c r="V78" s="1270"/>
      <c r="W78" s="1270"/>
      <c r="X78" s="1075"/>
      <c r="Y78" s="1075"/>
      <c r="Z78" s="1270"/>
      <c r="AA78" s="1270"/>
      <c r="AB78" s="1270"/>
      <c r="AC78" s="1270"/>
      <c r="AD78" s="1270"/>
      <c r="AE78" s="1075"/>
      <c r="AF78" s="1075"/>
      <c r="AG78" s="1270"/>
      <c r="AH78" s="82"/>
      <c r="AI78" s="92"/>
    </row>
    <row r="79" ht="16.5" customHeight="1">
      <c r="A79" s="807">
        <v>6.0</v>
      </c>
      <c r="B79" s="300" t="s">
        <v>60</v>
      </c>
      <c r="C79" s="1071" t="s">
        <v>782</v>
      </c>
      <c r="D79" s="863" t="s">
        <v>792</v>
      </c>
      <c r="E79" s="1538">
        <v>9.0</v>
      </c>
      <c r="F79" s="905">
        <v>9.0</v>
      </c>
      <c r="G79" s="1538">
        <v>9.0</v>
      </c>
      <c r="H79" s="905"/>
      <c r="I79" s="1538">
        <v>9.0</v>
      </c>
      <c r="J79" s="971">
        <v>9.0</v>
      </c>
      <c r="K79" s="1255">
        <v>9.0</v>
      </c>
      <c r="L79" s="905">
        <v>9.0</v>
      </c>
      <c r="M79" s="905"/>
      <c r="N79" s="905">
        <v>9.0</v>
      </c>
      <c r="O79" s="1538">
        <v>9.0</v>
      </c>
      <c r="P79" s="905">
        <v>9.0</v>
      </c>
      <c r="Q79" s="971"/>
      <c r="R79" s="971"/>
      <c r="S79" s="1538">
        <v>9.0</v>
      </c>
      <c r="T79" s="905">
        <v>9.0</v>
      </c>
      <c r="U79" s="905">
        <v>9.0</v>
      </c>
      <c r="V79" s="1538">
        <v>9.0</v>
      </c>
      <c r="W79" s="905"/>
      <c r="X79" s="905"/>
      <c r="Y79" s="971">
        <v>9.0</v>
      </c>
      <c r="Z79" s="971">
        <v>9.0</v>
      </c>
      <c r="AA79" s="971">
        <v>9.0</v>
      </c>
      <c r="AB79" s="905"/>
      <c r="AC79" s="905">
        <v>9.0</v>
      </c>
      <c r="AD79" s="1538">
        <v>9.0</v>
      </c>
      <c r="AE79" s="971"/>
      <c r="AF79" s="971"/>
      <c r="AG79" s="905">
        <v>9.0</v>
      </c>
      <c r="AH79" s="404">
        <f t="shared" ref="AH79:AH81" si="16">COUNT(E79:AF79)</f>
        <v>19</v>
      </c>
      <c r="AI79" s="257"/>
    </row>
    <row r="80" ht="16.5" customHeight="1">
      <c r="A80" s="807">
        <v>7.0</v>
      </c>
      <c r="B80" s="829" t="s">
        <v>36</v>
      </c>
      <c r="C80" s="32"/>
      <c r="D80" s="863" t="s">
        <v>792</v>
      </c>
      <c r="E80" s="905"/>
      <c r="F80" s="1538">
        <v>9.0</v>
      </c>
      <c r="G80" s="905">
        <v>9.0</v>
      </c>
      <c r="H80" s="1538">
        <v>9.0</v>
      </c>
      <c r="I80" s="905">
        <v>9.0</v>
      </c>
      <c r="J80" s="971"/>
      <c r="K80" s="1255"/>
      <c r="L80" s="1538">
        <v>9.0</v>
      </c>
      <c r="M80" s="905">
        <v>9.0</v>
      </c>
      <c r="N80" s="1538">
        <v>9.0</v>
      </c>
      <c r="O80" s="905">
        <v>9.0</v>
      </c>
      <c r="P80" s="905">
        <v>9.0</v>
      </c>
      <c r="Q80" s="971"/>
      <c r="R80" s="971"/>
      <c r="S80" s="905">
        <v>9.0</v>
      </c>
      <c r="T80" s="1538">
        <v>9.0</v>
      </c>
      <c r="U80" s="905">
        <v>9.0</v>
      </c>
      <c r="V80" s="905">
        <v>9.0</v>
      </c>
      <c r="W80" s="1538">
        <v>9.0</v>
      </c>
      <c r="X80" s="905">
        <v>9.0</v>
      </c>
      <c r="Y80" s="971"/>
      <c r="Z80" s="1586"/>
      <c r="AA80" s="971"/>
      <c r="AB80" s="1538">
        <v>9.0</v>
      </c>
      <c r="AC80" s="905">
        <v>9.0</v>
      </c>
      <c r="AD80" s="905"/>
      <c r="AE80" s="971">
        <v>9.0</v>
      </c>
      <c r="AF80" s="971">
        <v>9.0</v>
      </c>
      <c r="AG80" s="905">
        <v>9.0</v>
      </c>
      <c r="AH80" s="404">
        <f t="shared" si="16"/>
        <v>19</v>
      </c>
      <c r="AI80" s="257"/>
    </row>
    <row r="81" ht="16.5" customHeight="1">
      <c r="A81" s="807">
        <v>8.0</v>
      </c>
      <c r="B81" s="829" t="s">
        <v>879</v>
      </c>
      <c r="C81" s="71"/>
      <c r="D81" s="863" t="s">
        <v>792</v>
      </c>
      <c r="E81" s="925"/>
      <c r="F81" s="925"/>
      <c r="G81" s="925"/>
      <c r="H81" s="925"/>
      <c r="I81" s="925"/>
      <c r="J81" s="925"/>
      <c r="K81" s="925"/>
      <c r="L81" s="925"/>
      <c r="M81" s="905"/>
      <c r="N81" s="905">
        <v>9.0</v>
      </c>
      <c r="O81" s="905">
        <v>9.0</v>
      </c>
      <c r="P81" s="1538">
        <v>9.0</v>
      </c>
      <c r="Q81" s="971">
        <v>9.0</v>
      </c>
      <c r="R81" s="971">
        <v>9.0</v>
      </c>
      <c r="S81" s="905"/>
      <c r="T81" s="905">
        <v>9.0</v>
      </c>
      <c r="U81" s="1538">
        <v>9.0</v>
      </c>
      <c r="V81" s="905">
        <v>9.0</v>
      </c>
      <c r="W81" s="905">
        <v>9.0</v>
      </c>
      <c r="X81" s="1538">
        <v>9.0</v>
      </c>
      <c r="Y81" s="971"/>
      <c r="Z81" s="1586"/>
      <c r="AA81" s="971"/>
      <c r="AB81" s="905">
        <v>9.0</v>
      </c>
      <c r="AC81" s="1538">
        <v>9.0</v>
      </c>
      <c r="AD81" s="905">
        <v>9.0</v>
      </c>
      <c r="AE81" s="971"/>
      <c r="AF81" s="971"/>
      <c r="AG81" s="905">
        <v>9.0</v>
      </c>
      <c r="AH81" s="404">
        <f t="shared" si="16"/>
        <v>13</v>
      </c>
      <c r="AI81" s="257"/>
    </row>
    <row r="82" ht="16.5" customHeight="1">
      <c r="A82" s="79"/>
      <c r="B82" s="423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121"/>
      <c r="AI82" s="259"/>
    </row>
    <row r="83" ht="16.5" customHeight="1">
      <c r="A83" s="1010">
        <v>9.0</v>
      </c>
      <c r="B83" s="46" t="s">
        <v>102</v>
      </c>
      <c r="C83" s="1257" t="s">
        <v>804</v>
      </c>
      <c r="D83" s="863" t="s">
        <v>792</v>
      </c>
      <c r="E83" s="1538">
        <v>9.0</v>
      </c>
      <c r="F83" s="1573">
        <v>9.0</v>
      </c>
      <c r="G83" s="1538">
        <v>9.0</v>
      </c>
      <c r="H83" s="1538">
        <v>9.0</v>
      </c>
      <c r="I83" s="1540"/>
      <c r="J83" s="1159"/>
      <c r="K83" s="1159">
        <v>9.0</v>
      </c>
      <c r="L83" s="1538">
        <v>9.0</v>
      </c>
      <c r="M83" s="1540">
        <v>9.0</v>
      </c>
      <c r="N83" s="1540">
        <v>9.0</v>
      </c>
      <c r="O83" s="1538">
        <v>9.0</v>
      </c>
      <c r="P83" s="1540"/>
      <c r="Q83" s="1203"/>
      <c r="R83" s="1159">
        <v>9.0</v>
      </c>
      <c r="S83" s="1538">
        <v>9.0</v>
      </c>
      <c r="T83" s="1573">
        <v>9.0</v>
      </c>
      <c r="U83" s="1538">
        <v>9.0</v>
      </c>
      <c r="V83" s="1538">
        <v>9.0</v>
      </c>
      <c r="W83" s="905">
        <v>9.0</v>
      </c>
      <c r="X83" s="1189"/>
      <c r="Y83" s="1255"/>
      <c r="Z83" s="1255">
        <v>9.0</v>
      </c>
      <c r="AA83" s="1543"/>
      <c r="AB83" s="1538">
        <v>9.0</v>
      </c>
      <c r="AC83" s="1538">
        <v>9.0</v>
      </c>
      <c r="AD83" s="1540"/>
      <c r="AE83" s="1543"/>
      <c r="AF83" s="1255">
        <v>9.0</v>
      </c>
      <c r="AG83" s="1189">
        <v>9.0</v>
      </c>
      <c r="AH83" s="404">
        <f>COUNT(E83:AG83)</f>
        <v>20</v>
      </c>
      <c r="AI83" s="259"/>
    </row>
    <row r="84" ht="16.5" customHeight="1">
      <c r="A84" s="1010">
        <v>10.0</v>
      </c>
      <c r="B84" s="1364" t="s">
        <v>105</v>
      </c>
      <c r="C84" s="32"/>
      <c r="D84" s="866"/>
      <c r="E84" s="1540">
        <v>9.0</v>
      </c>
      <c r="F84" s="1540">
        <v>9.0</v>
      </c>
      <c r="G84" s="1540">
        <v>9.0</v>
      </c>
      <c r="H84" s="1540">
        <v>9.0</v>
      </c>
      <c r="I84" s="1540">
        <v>9.0</v>
      </c>
      <c r="J84" s="1159"/>
      <c r="K84" s="1159"/>
      <c r="L84" s="1540">
        <v>9.0</v>
      </c>
      <c r="M84" s="1538">
        <v>9.0</v>
      </c>
      <c r="N84" s="1538">
        <v>9.0</v>
      </c>
      <c r="O84" s="1540">
        <v>9.0</v>
      </c>
      <c r="P84" s="1540">
        <v>9.0</v>
      </c>
      <c r="Q84" s="1203"/>
      <c r="R84" s="1159"/>
      <c r="S84" s="1540"/>
      <c r="T84" s="1538">
        <v>9.0</v>
      </c>
      <c r="U84" s="1540">
        <v>9.0</v>
      </c>
      <c r="V84" s="1540">
        <v>9.0</v>
      </c>
      <c r="W84" s="905">
        <v>9.0</v>
      </c>
      <c r="X84" s="905">
        <v>9.0</v>
      </c>
      <c r="Y84" s="971"/>
      <c r="Z84" s="1586"/>
      <c r="AA84" s="971"/>
      <c r="AB84" s="905">
        <v>9.0</v>
      </c>
      <c r="AC84" s="905">
        <v>9.0</v>
      </c>
      <c r="AD84" s="905">
        <v>9.0</v>
      </c>
      <c r="AE84" s="971"/>
      <c r="AF84" s="971"/>
      <c r="AG84" s="905">
        <v>9.0</v>
      </c>
      <c r="AH84" s="404">
        <f t="shared" ref="AH84:AH85" si="17">COUNT(E84:AF84)</f>
        <v>18</v>
      </c>
      <c r="AI84" s="259"/>
    </row>
    <row r="85" ht="16.5" customHeight="1">
      <c r="A85" s="1010">
        <v>11.0</v>
      </c>
      <c r="B85" s="819" t="s">
        <v>858</v>
      </c>
      <c r="C85" s="71"/>
      <c r="D85" s="863" t="s">
        <v>792</v>
      </c>
      <c r="E85" s="1540"/>
      <c r="F85" s="1538">
        <v>9.0</v>
      </c>
      <c r="G85" s="1540">
        <v>9.0</v>
      </c>
      <c r="H85" s="1540">
        <v>9.0</v>
      </c>
      <c r="I85" s="1538">
        <v>9.0</v>
      </c>
      <c r="J85" s="1159">
        <v>9.0</v>
      </c>
      <c r="K85" s="1159"/>
      <c r="L85" s="1542"/>
      <c r="M85" s="1574"/>
      <c r="N85" s="1574"/>
      <c r="O85" s="1542"/>
      <c r="P85" s="1574"/>
      <c r="Q85" s="1591">
        <v>9.0</v>
      </c>
      <c r="R85" s="1574"/>
      <c r="S85" s="1574"/>
      <c r="T85" s="1574"/>
      <c r="U85" s="1574"/>
      <c r="V85" s="1540">
        <v>9.0</v>
      </c>
      <c r="W85" s="1538">
        <v>9.0</v>
      </c>
      <c r="X85" s="1538">
        <v>9.0</v>
      </c>
      <c r="Y85" s="1255">
        <v>9.0</v>
      </c>
      <c r="Z85" s="1255"/>
      <c r="AA85" s="1547">
        <v>9.0</v>
      </c>
      <c r="AB85" s="905"/>
      <c r="AC85" s="905">
        <v>9.0</v>
      </c>
      <c r="AD85" s="1538">
        <v>9.0</v>
      </c>
      <c r="AE85" s="1255">
        <v>9.0</v>
      </c>
      <c r="AF85" s="1543"/>
      <c r="AG85" s="1540"/>
      <c r="AH85" s="404">
        <f t="shared" si="17"/>
        <v>14</v>
      </c>
      <c r="AI85" s="259"/>
    </row>
    <row r="86" ht="16.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121"/>
      <c r="AI86" s="259"/>
    </row>
    <row r="87" ht="16.5" customHeight="1">
      <c r="A87" s="807">
        <v>12.0</v>
      </c>
      <c r="B87" s="939" t="s">
        <v>768</v>
      </c>
      <c r="C87" s="113" t="s">
        <v>65</v>
      </c>
      <c r="D87" s="866"/>
      <c r="E87" s="905">
        <v>9.0</v>
      </c>
      <c r="F87" s="905">
        <v>9.0</v>
      </c>
      <c r="G87" s="905">
        <v>9.0</v>
      </c>
      <c r="H87" s="905">
        <v>9.0</v>
      </c>
      <c r="I87" s="1110"/>
      <c r="J87" s="1458"/>
      <c r="K87" s="1458">
        <v>9.0</v>
      </c>
      <c r="L87" s="1110">
        <v>9.0</v>
      </c>
      <c r="M87" s="905">
        <v>9.0</v>
      </c>
      <c r="N87" s="905">
        <v>9.0</v>
      </c>
      <c r="O87" s="905">
        <v>9.0</v>
      </c>
      <c r="P87" s="1110"/>
      <c r="Q87" s="1458"/>
      <c r="R87" s="1458">
        <v>9.0</v>
      </c>
      <c r="S87" s="1110">
        <v>9.0</v>
      </c>
      <c r="T87" s="905">
        <v>9.0</v>
      </c>
      <c r="U87" s="905">
        <v>9.0</v>
      </c>
      <c r="V87" s="905">
        <v>9.0</v>
      </c>
      <c r="W87" s="905">
        <v>9.0</v>
      </c>
      <c r="X87" s="1110"/>
      <c r="Y87" s="1458"/>
      <c r="Z87" s="1458">
        <v>9.0</v>
      </c>
      <c r="AA87" s="971"/>
      <c r="AB87" s="905">
        <v>9.0</v>
      </c>
      <c r="AC87" s="905">
        <v>9.0</v>
      </c>
      <c r="AD87" s="1110"/>
      <c r="AE87" s="1458"/>
      <c r="AF87" s="1458">
        <v>9.0</v>
      </c>
      <c r="AG87" s="1110">
        <v>9.0</v>
      </c>
      <c r="AH87" s="404">
        <f t="shared" ref="AH87:AH89" si="18">COUNT(E87:AF87)</f>
        <v>19</v>
      </c>
      <c r="AI87" s="257"/>
    </row>
    <row r="88" ht="16.5" customHeight="1">
      <c r="A88" s="807">
        <v>13.0</v>
      </c>
      <c r="B88" s="300" t="s">
        <v>66</v>
      </c>
      <c r="C88" s="71"/>
      <c r="D88" s="866"/>
      <c r="E88" s="905"/>
      <c r="F88" s="905">
        <v>9.0</v>
      </c>
      <c r="G88" s="905">
        <v>9.0</v>
      </c>
      <c r="H88" s="905">
        <v>9.0</v>
      </c>
      <c r="I88" s="1110">
        <v>9.0</v>
      </c>
      <c r="J88" s="1458">
        <v>9.0</v>
      </c>
      <c r="K88" s="1458"/>
      <c r="L88" s="1110"/>
      <c r="M88" s="905">
        <v>9.0</v>
      </c>
      <c r="N88" s="905">
        <v>9.0</v>
      </c>
      <c r="O88" s="905">
        <v>9.0</v>
      </c>
      <c r="P88" s="1110">
        <v>9.0</v>
      </c>
      <c r="Q88" s="1458">
        <v>9.0</v>
      </c>
      <c r="R88" s="1458"/>
      <c r="S88" s="1110"/>
      <c r="T88" s="905">
        <v>9.0</v>
      </c>
      <c r="U88" s="905">
        <v>9.0</v>
      </c>
      <c r="V88" s="905">
        <v>9.0</v>
      </c>
      <c r="W88" s="905">
        <v>9.0</v>
      </c>
      <c r="X88" s="1110">
        <v>9.0</v>
      </c>
      <c r="Y88" s="1458">
        <v>9.0</v>
      </c>
      <c r="Z88" s="1458"/>
      <c r="AA88" s="1547">
        <v>9.0</v>
      </c>
      <c r="AB88" s="905">
        <v>9.0</v>
      </c>
      <c r="AC88" s="905"/>
      <c r="AD88" s="1110">
        <v>9.0</v>
      </c>
      <c r="AE88" s="1458">
        <v>9.0</v>
      </c>
      <c r="AF88" s="1458"/>
      <c r="AG88" s="1110"/>
      <c r="AH88" s="404">
        <f t="shared" si="18"/>
        <v>20</v>
      </c>
      <c r="AI88" s="257"/>
    </row>
    <row r="89" ht="16.5" customHeight="1">
      <c r="A89" s="807">
        <v>14.0</v>
      </c>
      <c r="B89" s="1481" t="s">
        <v>982</v>
      </c>
      <c r="C89" s="1482" t="s">
        <v>983</v>
      </c>
      <c r="D89" s="866"/>
      <c r="E89" s="905">
        <v>9.0</v>
      </c>
      <c r="F89" s="905">
        <v>9.0</v>
      </c>
      <c r="G89" s="905">
        <v>9.0</v>
      </c>
      <c r="H89" s="905">
        <v>9.0</v>
      </c>
      <c r="I89" s="905">
        <v>9.0</v>
      </c>
      <c r="J89" s="971"/>
      <c r="K89" s="1255"/>
      <c r="L89" s="905">
        <v>9.0</v>
      </c>
      <c r="M89" s="905">
        <v>9.0</v>
      </c>
      <c r="N89" s="905">
        <v>9.0</v>
      </c>
      <c r="O89" s="905">
        <v>9.0</v>
      </c>
      <c r="P89" s="905">
        <v>9.0</v>
      </c>
      <c r="Q89" s="971"/>
      <c r="R89" s="971"/>
      <c r="S89" s="905">
        <v>9.0</v>
      </c>
      <c r="T89" s="905">
        <v>9.0</v>
      </c>
      <c r="U89" s="905">
        <v>9.0</v>
      </c>
      <c r="V89" s="905">
        <v>9.0</v>
      </c>
      <c r="W89" s="905">
        <v>9.0</v>
      </c>
      <c r="X89" s="905">
        <v>9.0</v>
      </c>
      <c r="Y89" s="971"/>
      <c r="Z89" s="1586"/>
      <c r="AA89" s="971"/>
      <c r="AB89" s="905">
        <v>9.0</v>
      </c>
      <c r="AC89" s="905">
        <v>9.0</v>
      </c>
      <c r="AD89" s="905">
        <v>9.0</v>
      </c>
      <c r="AE89" s="971"/>
      <c r="AF89" s="971"/>
      <c r="AG89" s="905">
        <v>9.0</v>
      </c>
      <c r="AH89" s="404">
        <f t="shared" si="18"/>
        <v>19</v>
      </c>
      <c r="AI89" s="1485"/>
    </row>
    <row r="90" ht="16.5" customHeight="1">
      <c r="A90" s="872"/>
      <c r="B90" s="260"/>
      <c r="C90" s="875"/>
      <c r="D90" s="877"/>
      <c r="E90" s="1075"/>
      <c r="F90" s="1075"/>
      <c r="G90" s="1075"/>
      <c r="H90" s="1075"/>
      <c r="I90" s="1075"/>
      <c r="J90" s="1075"/>
      <c r="K90" s="1075"/>
      <c r="L90" s="1075"/>
      <c r="M90" s="1075"/>
      <c r="N90" s="1075"/>
      <c r="O90" s="1075"/>
      <c r="P90" s="1075"/>
      <c r="Q90" s="1075"/>
      <c r="R90" s="1075"/>
      <c r="S90" s="1075"/>
      <c r="T90" s="1075"/>
      <c r="U90" s="1075"/>
      <c r="V90" s="1075"/>
      <c r="W90" s="1075"/>
      <c r="X90" s="1075"/>
      <c r="Y90" s="1075"/>
      <c r="Z90" s="1075"/>
      <c r="AA90" s="1075"/>
      <c r="AB90" s="1075"/>
      <c r="AC90" s="1075"/>
      <c r="AD90" s="1075"/>
      <c r="AE90" s="1075"/>
      <c r="AF90" s="1075"/>
      <c r="AG90" s="1075"/>
      <c r="AH90" s="878"/>
      <c r="AI90" s="257"/>
    </row>
    <row r="91" ht="16.5" customHeight="1">
      <c r="A91" s="807">
        <v>15.0</v>
      </c>
      <c r="B91" s="829" t="s">
        <v>880</v>
      </c>
      <c r="C91" s="1071" t="s">
        <v>1016</v>
      </c>
      <c r="D91" s="863" t="s">
        <v>792</v>
      </c>
      <c r="E91" s="905"/>
      <c r="F91" s="905">
        <v>9.0</v>
      </c>
      <c r="G91" s="905">
        <v>9.0</v>
      </c>
      <c r="H91" s="905">
        <v>9.0</v>
      </c>
      <c r="I91" s="1540">
        <v>9.0</v>
      </c>
      <c r="J91" s="1543">
        <v>9.0</v>
      </c>
      <c r="K91" s="1543"/>
      <c r="L91" s="1540"/>
      <c r="M91" s="905">
        <v>9.0</v>
      </c>
      <c r="N91" s="905">
        <v>9.0</v>
      </c>
      <c r="O91" s="905">
        <v>9.0</v>
      </c>
      <c r="P91" s="1540">
        <v>9.0</v>
      </c>
      <c r="Q91" s="1543">
        <v>9.0</v>
      </c>
      <c r="R91" s="1543"/>
      <c r="S91" s="1540"/>
      <c r="T91" s="905">
        <v>9.0</v>
      </c>
      <c r="U91" s="905">
        <v>9.0</v>
      </c>
      <c r="V91" s="905">
        <v>9.0</v>
      </c>
      <c r="W91" s="905">
        <v>9.0</v>
      </c>
      <c r="X91" s="1189">
        <v>9.0</v>
      </c>
      <c r="Y91" s="1255"/>
      <c r="Z91" s="1543"/>
      <c r="AA91" s="1547">
        <v>9.0</v>
      </c>
      <c r="AB91" s="905"/>
      <c r="AC91" s="905">
        <v>9.0</v>
      </c>
      <c r="AD91" s="1540">
        <v>9.0</v>
      </c>
      <c r="AE91" s="1543">
        <v>9.0</v>
      </c>
      <c r="AF91" s="1543"/>
      <c r="AG91" s="1540"/>
      <c r="AH91" s="404">
        <f t="shared" ref="AH91:AH93" si="19">COUNT(E91:AF91)</f>
        <v>19</v>
      </c>
      <c r="AI91" s="257"/>
    </row>
    <row r="92" ht="16.5" customHeight="1">
      <c r="A92" s="807">
        <v>16.0</v>
      </c>
      <c r="B92" s="829" t="s">
        <v>1011</v>
      </c>
      <c r="C92" s="32"/>
      <c r="D92" s="863" t="s">
        <v>792</v>
      </c>
      <c r="E92" s="905">
        <v>9.0</v>
      </c>
      <c r="F92" s="905">
        <v>9.0</v>
      </c>
      <c r="G92" s="905">
        <v>9.0</v>
      </c>
      <c r="H92" s="905">
        <v>9.0</v>
      </c>
      <c r="I92" s="1540"/>
      <c r="J92" s="1543"/>
      <c r="K92" s="1543">
        <v>9.0</v>
      </c>
      <c r="L92" s="1540">
        <v>9.0</v>
      </c>
      <c r="M92" s="905">
        <v>9.0</v>
      </c>
      <c r="N92" s="905">
        <v>9.0</v>
      </c>
      <c r="O92" s="905">
        <v>9.0</v>
      </c>
      <c r="P92" s="1540"/>
      <c r="Q92" s="1543"/>
      <c r="R92" s="1543">
        <v>9.0</v>
      </c>
      <c r="S92" s="1540">
        <v>9.0</v>
      </c>
      <c r="T92" s="905">
        <v>9.0</v>
      </c>
      <c r="U92" s="905">
        <v>9.0</v>
      </c>
      <c r="V92" s="905">
        <v>9.0</v>
      </c>
      <c r="W92" s="905"/>
      <c r="X92" s="1540"/>
      <c r="Y92" s="1255">
        <v>9.0</v>
      </c>
      <c r="Z92" s="1255">
        <v>9.0</v>
      </c>
      <c r="AA92" s="1543"/>
      <c r="AB92" s="905">
        <v>9.0</v>
      </c>
      <c r="AC92" s="905">
        <v>9.0</v>
      </c>
      <c r="AD92" s="1540"/>
      <c r="AE92" s="1543"/>
      <c r="AF92" s="1543">
        <v>9.0</v>
      </c>
      <c r="AG92" s="1540">
        <v>9.0</v>
      </c>
      <c r="AH92" s="404">
        <f t="shared" si="19"/>
        <v>19</v>
      </c>
      <c r="AI92" s="257"/>
    </row>
    <row r="93" ht="16.5" customHeight="1">
      <c r="A93" s="807">
        <v>17.0</v>
      </c>
      <c r="B93" s="829" t="s">
        <v>732</v>
      </c>
      <c r="C93" s="71"/>
      <c r="D93" s="863"/>
      <c r="E93" s="978"/>
      <c r="F93" s="978"/>
      <c r="G93" s="978"/>
      <c r="H93" s="978"/>
      <c r="I93" s="978"/>
      <c r="J93" s="978"/>
      <c r="K93" s="1207"/>
      <c r="L93" s="978"/>
      <c r="M93" s="978"/>
      <c r="N93" s="978"/>
      <c r="O93" s="978"/>
      <c r="P93" s="978"/>
      <c r="Q93" s="978"/>
      <c r="R93" s="978"/>
      <c r="S93" s="978"/>
      <c r="T93" s="978"/>
      <c r="U93" s="978"/>
      <c r="V93" s="978"/>
      <c r="W93" s="978"/>
      <c r="X93" s="978"/>
      <c r="Y93" s="978"/>
      <c r="Z93" s="1579"/>
      <c r="AA93" s="978"/>
      <c r="AB93" s="978"/>
      <c r="AC93" s="978"/>
      <c r="AD93" s="978"/>
      <c r="AE93" s="978"/>
      <c r="AF93" s="978"/>
      <c r="AG93" s="978"/>
      <c r="AH93" s="404">
        <f t="shared" si="19"/>
        <v>0</v>
      </c>
      <c r="AI93" s="25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237"/>
      <c r="AI94" s="237"/>
    </row>
    <row r="95" ht="16.5" customHeight="1">
      <c r="A95" s="1010">
        <v>17.0</v>
      </c>
      <c r="B95" s="1291" t="s">
        <v>112</v>
      </c>
      <c r="C95" s="1462" t="s">
        <v>806</v>
      </c>
      <c r="D95" s="866"/>
      <c r="E95" s="905"/>
      <c r="F95" s="905">
        <v>9.0</v>
      </c>
      <c r="G95" s="905">
        <v>9.0</v>
      </c>
      <c r="H95" s="905">
        <v>9.0</v>
      </c>
      <c r="I95" s="1540">
        <v>9.0</v>
      </c>
      <c r="J95" s="1543">
        <v>9.0</v>
      </c>
      <c r="K95" s="1543"/>
      <c r="L95" s="1540"/>
      <c r="M95" s="905">
        <v>9.0</v>
      </c>
      <c r="N95" s="905">
        <v>9.0</v>
      </c>
      <c r="O95" s="905">
        <v>9.0</v>
      </c>
      <c r="P95" s="1540">
        <v>9.0</v>
      </c>
      <c r="Q95" s="1543">
        <v>9.0</v>
      </c>
      <c r="R95" s="1543"/>
      <c r="S95" s="1540"/>
      <c r="T95" s="905">
        <v>9.0</v>
      </c>
      <c r="U95" s="905">
        <v>9.0</v>
      </c>
      <c r="V95" s="905">
        <v>9.0</v>
      </c>
      <c r="W95" s="905">
        <v>9.0</v>
      </c>
      <c r="X95" s="1189">
        <v>9.0</v>
      </c>
      <c r="Y95" s="1255"/>
      <c r="Z95" s="1543"/>
      <c r="AA95" s="1547">
        <v>9.0</v>
      </c>
      <c r="AB95" s="905"/>
      <c r="AC95" s="905">
        <v>9.0</v>
      </c>
      <c r="AD95" s="1540">
        <v>9.0</v>
      </c>
      <c r="AE95" s="1543">
        <v>9.0</v>
      </c>
      <c r="AF95" s="1543"/>
      <c r="AG95" s="1540"/>
      <c r="AH95" s="404">
        <f t="shared" ref="AH95:AH96" si="20">COUNT(E95:AF95)</f>
        <v>19</v>
      </c>
      <c r="AI95" s="237"/>
    </row>
    <row r="96" ht="16.5" customHeight="1">
      <c r="A96" s="1010">
        <v>18.0</v>
      </c>
      <c r="B96" s="1463" t="s">
        <v>1026</v>
      </c>
      <c r="C96" s="71"/>
      <c r="D96" s="863" t="s">
        <v>792</v>
      </c>
      <c r="E96" s="905">
        <v>9.0</v>
      </c>
      <c r="F96" s="905">
        <v>9.0</v>
      </c>
      <c r="G96" s="905">
        <v>9.0</v>
      </c>
      <c r="H96" s="905">
        <v>9.0</v>
      </c>
      <c r="I96" s="1540"/>
      <c r="J96" s="1543"/>
      <c r="K96" s="1543">
        <v>9.0</v>
      </c>
      <c r="L96" s="1540">
        <v>9.0</v>
      </c>
      <c r="M96" s="905">
        <v>9.0</v>
      </c>
      <c r="N96" s="905">
        <v>9.0</v>
      </c>
      <c r="O96" s="905">
        <v>9.0</v>
      </c>
      <c r="P96" s="1540"/>
      <c r="Q96" s="1543"/>
      <c r="R96" s="1543">
        <v>9.0</v>
      </c>
      <c r="S96" s="1540">
        <v>9.0</v>
      </c>
      <c r="T96" s="905">
        <v>9.0</v>
      </c>
      <c r="U96" s="905">
        <v>9.0</v>
      </c>
      <c r="V96" s="905">
        <v>9.0</v>
      </c>
      <c r="W96" s="905"/>
      <c r="X96" s="1540"/>
      <c r="Y96" s="1255">
        <v>9.0</v>
      </c>
      <c r="Z96" s="1255">
        <v>9.0</v>
      </c>
      <c r="AA96" s="1543"/>
      <c r="AB96" s="905">
        <v>9.0</v>
      </c>
      <c r="AC96" s="905">
        <v>9.0</v>
      </c>
      <c r="AD96" s="1540"/>
      <c r="AE96" s="1543"/>
      <c r="AF96" s="1543">
        <v>9.0</v>
      </c>
      <c r="AG96" s="1540">
        <v>9.0</v>
      </c>
      <c r="AH96" s="404">
        <f t="shared" si="20"/>
        <v>19</v>
      </c>
      <c r="AI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237"/>
      <c r="AI97" s="237"/>
    </row>
    <row r="98" ht="16.5" customHeight="1">
      <c r="A98" s="1010">
        <v>19.0</v>
      </c>
      <c r="B98" s="1366" t="s">
        <v>798</v>
      </c>
      <c r="C98" s="1010" t="s">
        <v>1041</v>
      </c>
      <c r="D98" s="866"/>
      <c r="E98" s="905">
        <v>9.0</v>
      </c>
      <c r="F98" s="905">
        <v>9.0</v>
      </c>
      <c r="G98" s="905">
        <v>9.0</v>
      </c>
      <c r="H98" s="905">
        <v>9.0</v>
      </c>
      <c r="I98" s="905">
        <v>9.0</v>
      </c>
      <c r="J98" s="971"/>
      <c r="K98" s="1255"/>
      <c r="L98" s="905">
        <v>9.0</v>
      </c>
      <c r="M98" s="905">
        <v>9.0</v>
      </c>
      <c r="N98" s="905">
        <v>9.0</v>
      </c>
      <c r="O98" s="905">
        <v>9.0</v>
      </c>
      <c r="P98" s="905">
        <v>9.0</v>
      </c>
      <c r="Q98" s="971"/>
      <c r="R98" s="971"/>
      <c r="S98" s="905">
        <v>9.0</v>
      </c>
      <c r="T98" s="905">
        <v>9.0</v>
      </c>
      <c r="U98" s="905">
        <v>9.0</v>
      </c>
      <c r="V98" s="905">
        <v>9.0</v>
      </c>
      <c r="W98" s="905">
        <v>9.0</v>
      </c>
      <c r="X98" s="905">
        <v>9.0</v>
      </c>
      <c r="Y98" s="971"/>
      <c r="Z98" s="1586"/>
      <c r="AA98" s="971"/>
      <c r="AB98" s="905">
        <v>9.0</v>
      </c>
      <c r="AC98" s="905">
        <v>9.0</v>
      </c>
      <c r="AD98" s="905">
        <v>9.0</v>
      </c>
      <c r="AE98" s="971"/>
      <c r="AF98" s="971"/>
      <c r="AG98" s="905">
        <v>9.0</v>
      </c>
      <c r="AH98" s="404">
        <f t="shared" ref="AH98:AH113" si="21">COUNT(E98:AF98)</f>
        <v>19</v>
      </c>
      <c r="AI98" s="237"/>
    </row>
    <row r="99" ht="16.5" customHeight="1">
      <c r="A99" s="1010">
        <v>20.0</v>
      </c>
      <c r="B99" s="1366" t="s">
        <v>799</v>
      </c>
      <c r="C99" s="1010" t="s">
        <v>820</v>
      </c>
      <c r="D99" s="863" t="s">
        <v>792</v>
      </c>
      <c r="E99" s="905">
        <v>9.0</v>
      </c>
      <c r="F99" s="905">
        <v>9.0</v>
      </c>
      <c r="G99" s="905">
        <v>9.0</v>
      </c>
      <c r="H99" s="905">
        <v>9.0</v>
      </c>
      <c r="I99" s="905">
        <v>9.0</v>
      </c>
      <c r="J99" s="971"/>
      <c r="K99" s="1255"/>
      <c r="L99" s="905">
        <v>9.0</v>
      </c>
      <c r="M99" s="905">
        <v>9.0</v>
      </c>
      <c r="N99" s="905">
        <v>9.0</v>
      </c>
      <c r="O99" s="905">
        <v>9.0</v>
      </c>
      <c r="P99" s="905">
        <v>9.0</v>
      </c>
      <c r="Q99" s="971"/>
      <c r="R99" s="971"/>
      <c r="S99" s="905">
        <v>9.0</v>
      </c>
      <c r="T99" s="905">
        <v>9.0</v>
      </c>
      <c r="U99" s="905">
        <v>9.0</v>
      </c>
      <c r="V99" s="905">
        <v>9.0</v>
      </c>
      <c r="W99" s="905">
        <v>9.0</v>
      </c>
      <c r="X99" s="905">
        <v>9.0</v>
      </c>
      <c r="Y99" s="971"/>
      <c r="Z99" s="1586"/>
      <c r="AA99" s="971"/>
      <c r="AB99" s="905">
        <v>9.0</v>
      </c>
      <c r="AC99" s="905">
        <v>9.0</v>
      </c>
      <c r="AD99" s="905">
        <v>9.0</v>
      </c>
      <c r="AE99" s="971"/>
      <c r="AF99" s="971"/>
      <c r="AG99" s="905">
        <v>9.0</v>
      </c>
      <c r="AH99" s="404">
        <f t="shared" si="21"/>
        <v>19</v>
      </c>
      <c r="AI99" s="237"/>
    </row>
    <row r="100" ht="16.5" customHeight="1">
      <c r="A100" s="1010">
        <v>21.0</v>
      </c>
      <c r="B100" s="1366" t="s">
        <v>800</v>
      </c>
      <c r="C100" s="1261" t="s">
        <v>91</v>
      </c>
      <c r="D100" s="863" t="s">
        <v>792</v>
      </c>
      <c r="E100" s="905">
        <v>9.0</v>
      </c>
      <c r="F100" s="905">
        <v>9.0</v>
      </c>
      <c r="G100" s="905">
        <v>9.0</v>
      </c>
      <c r="H100" s="905">
        <v>9.0</v>
      </c>
      <c r="I100" s="905">
        <v>9.0</v>
      </c>
      <c r="J100" s="971"/>
      <c r="K100" s="1255"/>
      <c r="L100" s="905">
        <v>9.0</v>
      </c>
      <c r="M100" s="905">
        <v>9.0</v>
      </c>
      <c r="N100" s="905">
        <v>9.0</v>
      </c>
      <c r="O100" s="925"/>
      <c r="P100" s="925"/>
      <c r="Q100" s="925"/>
      <c r="R100" s="925"/>
      <c r="S100" s="925"/>
      <c r="T100" s="925"/>
      <c r="U100" s="925"/>
      <c r="V100" s="925"/>
      <c r="W100" s="925"/>
      <c r="X100" s="925"/>
      <c r="Y100" s="925"/>
      <c r="Z100" s="925"/>
      <c r="AA100" s="925"/>
      <c r="AB100" s="925"/>
      <c r="AC100" s="925"/>
      <c r="AD100" s="925"/>
      <c r="AE100" s="971"/>
      <c r="AF100" s="971"/>
      <c r="AG100" s="905">
        <v>9.0</v>
      </c>
      <c r="AH100" s="404">
        <f t="shared" si="21"/>
        <v>8</v>
      </c>
      <c r="AI100" s="237"/>
    </row>
    <row r="101" ht="16.5" customHeight="1">
      <c r="A101" s="1010">
        <v>22.0</v>
      </c>
      <c r="B101" s="1366" t="s">
        <v>821</v>
      </c>
      <c r="C101" s="1261" t="s">
        <v>296</v>
      </c>
      <c r="D101" s="863" t="s">
        <v>792</v>
      </c>
      <c r="E101" s="905">
        <v>9.0</v>
      </c>
      <c r="F101" s="905">
        <v>9.0</v>
      </c>
      <c r="G101" s="905">
        <v>9.0</v>
      </c>
      <c r="H101" s="905">
        <v>9.0</v>
      </c>
      <c r="I101" s="905">
        <v>9.0</v>
      </c>
      <c r="J101" s="971"/>
      <c r="K101" s="1255"/>
      <c r="L101" s="905">
        <v>9.0</v>
      </c>
      <c r="M101" s="905">
        <v>9.0</v>
      </c>
      <c r="N101" s="905">
        <v>9.0</v>
      </c>
      <c r="O101" s="905">
        <v>9.0</v>
      </c>
      <c r="P101" s="905">
        <v>9.0</v>
      </c>
      <c r="Q101" s="971"/>
      <c r="R101" s="971"/>
      <c r="S101" s="905">
        <v>9.0</v>
      </c>
      <c r="T101" s="905">
        <v>9.0</v>
      </c>
      <c r="U101" s="905">
        <v>9.0</v>
      </c>
      <c r="V101" s="905">
        <v>9.0</v>
      </c>
      <c r="W101" s="905">
        <v>9.0</v>
      </c>
      <c r="X101" s="905">
        <v>9.0</v>
      </c>
      <c r="Y101" s="971"/>
      <c r="Z101" s="1586"/>
      <c r="AA101" s="971"/>
      <c r="AB101" s="905">
        <v>9.0</v>
      </c>
      <c r="AC101" s="905">
        <v>9.0</v>
      </c>
      <c r="AD101" s="905">
        <v>9.0</v>
      </c>
      <c r="AE101" s="971"/>
      <c r="AF101" s="971"/>
      <c r="AG101" s="905">
        <v>9.0</v>
      </c>
      <c r="AH101" s="404">
        <f t="shared" si="21"/>
        <v>19</v>
      </c>
      <c r="AI101" s="237"/>
    </row>
    <row r="102" ht="16.5" customHeight="1">
      <c r="A102" s="1010">
        <v>23.0</v>
      </c>
      <c r="B102" s="1366" t="s">
        <v>801</v>
      </c>
      <c r="C102" s="1010" t="s">
        <v>867</v>
      </c>
      <c r="D102" s="863" t="s">
        <v>792</v>
      </c>
      <c r="E102" s="905">
        <v>9.0</v>
      </c>
      <c r="F102" s="905">
        <v>9.0</v>
      </c>
      <c r="G102" s="905">
        <v>9.0</v>
      </c>
      <c r="H102" s="905">
        <v>9.0</v>
      </c>
      <c r="I102" s="905">
        <v>9.0</v>
      </c>
      <c r="J102" s="971"/>
      <c r="K102" s="1255"/>
      <c r="L102" s="905">
        <v>9.0</v>
      </c>
      <c r="M102" s="905">
        <v>9.0</v>
      </c>
      <c r="N102" s="905">
        <v>9.0</v>
      </c>
      <c r="O102" s="905">
        <v>9.0</v>
      </c>
      <c r="P102" s="905">
        <v>9.0</v>
      </c>
      <c r="Q102" s="971"/>
      <c r="R102" s="971"/>
      <c r="S102" s="905">
        <v>9.0</v>
      </c>
      <c r="T102" s="905">
        <v>9.0</v>
      </c>
      <c r="U102" s="905">
        <v>9.0</v>
      </c>
      <c r="V102" s="905">
        <v>9.0</v>
      </c>
      <c r="W102" s="905">
        <v>9.0</v>
      </c>
      <c r="X102" s="905">
        <v>9.0</v>
      </c>
      <c r="Y102" s="971"/>
      <c r="Z102" s="1586"/>
      <c r="AA102" s="971"/>
      <c r="AB102" s="905">
        <v>9.0</v>
      </c>
      <c r="AC102" s="905">
        <v>9.0</v>
      </c>
      <c r="AD102" s="905">
        <v>9.0</v>
      </c>
      <c r="AE102" s="971"/>
      <c r="AF102" s="971"/>
      <c r="AG102" s="905">
        <v>9.0</v>
      </c>
      <c r="AH102" s="404">
        <f t="shared" si="21"/>
        <v>19</v>
      </c>
      <c r="AI102" s="237"/>
    </row>
    <row r="103" ht="16.5" customHeight="1">
      <c r="A103" s="1010">
        <v>24.0</v>
      </c>
      <c r="B103" s="1366" t="s">
        <v>802</v>
      </c>
      <c r="C103" s="1010" t="s">
        <v>757</v>
      </c>
      <c r="D103" s="863" t="s">
        <v>792</v>
      </c>
      <c r="E103" s="905">
        <v>9.0</v>
      </c>
      <c r="F103" s="905">
        <v>9.0</v>
      </c>
      <c r="G103" s="905">
        <v>9.0</v>
      </c>
      <c r="H103" s="905">
        <v>9.0</v>
      </c>
      <c r="I103" s="905">
        <v>9.0</v>
      </c>
      <c r="J103" s="971"/>
      <c r="K103" s="1255"/>
      <c r="L103" s="905">
        <v>9.0</v>
      </c>
      <c r="M103" s="905">
        <v>9.0</v>
      </c>
      <c r="N103" s="905">
        <v>9.0</v>
      </c>
      <c r="O103" s="905">
        <v>9.0</v>
      </c>
      <c r="P103" s="905">
        <v>9.0</v>
      </c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905">
        <v>9.0</v>
      </c>
      <c r="Y103" s="971"/>
      <c r="Z103" s="1586"/>
      <c r="AA103" s="971"/>
      <c r="AB103" s="905">
        <v>9.0</v>
      </c>
      <c r="AC103" s="905">
        <v>9.0</v>
      </c>
      <c r="AD103" s="905">
        <v>9.0</v>
      </c>
      <c r="AE103" s="971"/>
      <c r="AF103" s="971"/>
      <c r="AG103" s="905">
        <v>9.0</v>
      </c>
      <c r="AH103" s="404">
        <f t="shared" si="21"/>
        <v>19</v>
      </c>
      <c r="AI103" s="237"/>
    </row>
    <row r="104" ht="16.5" customHeight="1">
      <c r="A104" s="1010">
        <v>25.0</v>
      </c>
      <c r="B104" s="1366" t="s">
        <v>803</v>
      </c>
      <c r="C104" s="1264" t="s">
        <v>769</v>
      </c>
      <c r="D104" s="863" t="s">
        <v>792</v>
      </c>
      <c r="E104" s="905">
        <v>9.0</v>
      </c>
      <c r="F104" s="905">
        <v>9.0</v>
      </c>
      <c r="G104" s="905">
        <v>9.0</v>
      </c>
      <c r="H104" s="905">
        <v>9.0</v>
      </c>
      <c r="I104" s="905">
        <v>9.0</v>
      </c>
      <c r="J104" s="971"/>
      <c r="K104" s="1255"/>
      <c r="L104" s="905">
        <v>9.0</v>
      </c>
      <c r="M104" s="905">
        <v>9.0</v>
      </c>
      <c r="N104" s="905">
        <v>9.0</v>
      </c>
      <c r="O104" s="905">
        <v>9.0</v>
      </c>
      <c r="P104" s="905">
        <v>9.0</v>
      </c>
      <c r="Q104" s="971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05">
        <v>9.0</v>
      </c>
      <c r="X104" s="905">
        <v>9.0</v>
      </c>
      <c r="Y104" s="971"/>
      <c r="Z104" s="1586"/>
      <c r="AA104" s="971"/>
      <c r="AB104" s="905">
        <v>9.0</v>
      </c>
      <c r="AC104" s="905">
        <v>9.0</v>
      </c>
      <c r="AD104" s="905">
        <v>9.0</v>
      </c>
      <c r="AE104" s="971"/>
      <c r="AF104" s="971"/>
      <c r="AG104" s="905">
        <v>9.0</v>
      </c>
      <c r="AH104" s="404">
        <f t="shared" si="21"/>
        <v>19</v>
      </c>
      <c r="AI104" s="237"/>
    </row>
    <row r="105" ht="16.5" customHeight="1">
      <c r="A105" s="1010">
        <v>26.0</v>
      </c>
      <c r="B105" s="1366" t="s">
        <v>805</v>
      </c>
      <c r="C105" s="1010" t="s">
        <v>930</v>
      </c>
      <c r="D105" s="863" t="s">
        <v>792</v>
      </c>
      <c r="E105" s="905">
        <v>9.0</v>
      </c>
      <c r="F105" s="905">
        <v>9.0</v>
      </c>
      <c r="G105" s="905">
        <v>9.0</v>
      </c>
      <c r="H105" s="905">
        <v>9.0</v>
      </c>
      <c r="I105" s="905">
        <v>9.0</v>
      </c>
      <c r="J105" s="971"/>
      <c r="K105" s="1255"/>
      <c r="L105" s="905">
        <v>9.0</v>
      </c>
      <c r="M105" s="905">
        <v>9.0</v>
      </c>
      <c r="N105" s="905">
        <v>9.0</v>
      </c>
      <c r="O105" s="905">
        <v>9.0</v>
      </c>
      <c r="P105" s="905">
        <v>9.0</v>
      </c>
      <c r="Q105" s="971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05">
        <v>9.0</v>
      </c>
      <c r="X105" s="905">
        <v>9.0</v>
      </c>
      <c r="Y105" s="971"/>
      <c r="Z105" s="1586"/>
      <c r="AA105" s="971"/>
      <c r="AB105" s="905">
        <v>9.0</v>
      </c>
      <c r="AC105" s="905">
        <v>9.0</v>
      </c>
      <c r="AD105" s="905">
        <v>9.0</v>
      </c>
      <c r="AE105" s="971"/>
      <c r="AF105" s="971"/>
      <c r="AG105" s="905">
        <v>9.0</v>
      </c>
      <c r="AH105" s="404">
        <f t="shared" si="21"/>
        <v>19</v>
      </c>
      <c r="AI105" s="237"/>
    </row>
    <row r="106" ht="16.5" customHeight="1">
      <c r="A106" s="1010">
        <v>27.0</v>
      </c>
      <c r="B106" s="1366" t="s">
        <v>807</v>
      </c>
      <c r="C106" s="1261" t="s">
        <v>297</v>
      </c>
      <c r="D106" s="863" t="s">
        <v>792</v>
      </c>
      <c r="E106" s="905">
        <v>9.0</v>
      </c>
      <c r="F106" s="905">
        <v>9.0</v>
      </c>
      <c r="G106" s="905">
        <v>9.0</v>
      </c>
      <c r="H106" s="905">
        <v>9.0</v>
      </c>
      <c r="I106" s="905">
        <v>9.0</v>
      </c>
      <c r="J106" s="971"/>
      <c r="K106" s="1255"/>
      <c r="L106" s="905">
        <v>9.0</v>
      </c>
      <c r="M106" s="905">
        <v>9.0</v>
      </c>
      <c r="N106" s="905">
        <v>9.0</v>
      </c>
      <c r="O106" s="905">
        <v>9.0</v>
      </c>
      <c r="P106" s="905">
        <v>9.0</v>
      </c>
      <c r="Q106" s="971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05">
        <v>9.0</v>
      </c>
      <c r="X106" s="905">
        <v>9.0</v>
      </c>
      <c r="Y106" s="971"/>
      <c r="Z106" s="1586"/>
      <c r="AA106" s="971"/>
      <c r="AB106" s="905">
        <v>9.0</v>
      </c>
      <c r="AC106" s="905">
        <v>9.0</v>
      </c>
      <c r="AD106" s="905">
        <v>9.0</v>
      </c>
      <c r="AE106" s="971"/>
      <c r="AF106" s="971"/>
      <c r="AG106" s="905">
        <v>9.0</v>
      </c>
      <c r="AH106" s="404">
        <f t="shared" si="21"/>
        <v>19</v>
      </c>
      <c r="AI106" s="237"/>
    </row>
    <row r="107" ht="16.5" customHeight="1">
      <c r="A107" s="1010">
        <v>28.0</v>
      </c>
      <c r="B107" s="1366" t="s">
        <v>907</v>
      </c>
      <c r="C107" s="861" t="s">
        <v>941</v>
      </c>
      <c r="D107" s="863" t="s">
        <v>792</v>
      </c>
      <c r="E107" s="905">
        <v>9.0</v>
      </c>
      <c r="F107" s="905">
        <v>9.0</v>
      </c>
      <c r="G107" s="905">
        <v>9.0</v>
      </c>
      <c r="H107" s="905">
        <v>9.0</v>
      </c>
      <c r="I107" s="905">
        <v>9.0</v>
      </c>
      <c r="J107" s="971"/>
      <c r="K107" s="1255"/>
      <c r="L107" s="905">
        <v>9.0</v>
      </c>
      <c r="M107" s="905">
        <v>9.0</v>
      </c>
      <c r="N107" s="905">
        <v>9.0</v>
      </c>
      <c r="O107" s="905">
        <v>9.0</v>
      </c>
      <c r="P107" s="905">
        <v>9.0</v>
      </c>
      <c r="Q107" s="971"/>
      <c r="R107" s="971"/>
      <c r="S107" s="925"/>
      <c r="T107" s="925"/>
      <c r="U107" s="925"/>
      <c r="V107" s="925"/>
      <c r="W107" s="925"/>
      <c r="X107" s="1033">
        <v>9.0</v>
      </c>
      <c r="Y107" s="1033"/>
      <c r="Z107" s="1033"/>
      <c r="AA107" s="1033"/>
      <c r="AB107" s="925"/>
      <c r="AC107" s="905">
        <v>9.0</v>
      </c>
      <c r="AD107" s="905">
        <v>9.0</v>
      </c>
      <c r="AE107" s="971"/>
      <c r="AF107" s="971"/>
      <c r="AG107" s="905">
        <v>9.0</v>
      </c>
      <c r="AH107" s="404">
        <f t="shared" si="21"/>
        <v>13</v>
      </c>
      <c r="AI107" s="237"/>
    </row>
    <row r="108" ht="16.5" customHeight="1">
      <c r="A108" s="1010">
        <v>29.0</v>
      </c>
      <c r="B108" s="1366" t="s">
        <v>808</v>
      </c>
      <c r="C108" s="1265" t="s">
        <v>119</v>
      </c>
      <c r="D108" s="863" t="s">
        <v>792</v>
      </c>
      <c r="E108" s="905">
        <v>9.0</v>
      </c>
      <c r="F108" s="905">
        <v>9.0</v>
      </c>
      <c r="G108" s="905">
        <v>9.0</v>
      </c>
      <c r="H108" s="905">
        <v>9.0</v>
      </c>
      <c r="I108" s="905">
        <v>9.0</v>
      </c>
      <c r="J108" s="971"/>
      <c r="K108" s="1255"/>
      <c r="L108" s="905">
        <v>9.0</v>
      </c>
      <c r="M108" s="905">
        <v>9.0</v>
      </c>
      <c r="N108" s="905">
        <v>9.0</v>
      </c>
      <c r="O108" s="905">
        <v>9.0</v>
      </c>
      <c r="P108" s="905">
        <v>9.0</v>
      </c>
      <c r="Q108" s="971"/>
      <c r="R108" s="971"/>
      <c r="S108" s="905">
        <v>9.0</v>
      </c>
      <c r="T108" s="905">
        <v>9.0</v>
      </c>
      <c r="U108" s="905">
        <v>9.0</v>
      </c>
      <c r="V108" s="905">
        <v>9.0</v>
      </c>
      <c r="W108" s="905">
        <v>9.0</v>
      </c>
      <c r="X108" s="905">
        <v>9.0</v>
      </c>
      <c r="Y108" s="971"/>
      <c r="Z108" s="1586"/>
      <c r="AA108" s="971"/>
      <c r="AB108" s="905">
        <v>9.0</v>
      </c>
      <c r="AC108" s="905">
        <v>9.0</v>
      </c>
      <c r="AD108" s="905">
        <v>9.0</v>
      </c>
      <c r="AE108" s="971"/>
      <c r="AF108" s="971"/>
      <c r="AG108" s="905">
        <v>9.0</v>
      </c>
      <c r="AH108" s="404">
        <f t="shared" si="21"/>
        <v>19</v>
      </c>
      <c r="AI108" s="237"/>
    </row>
    <row r="109" ht="16.5" customHeight="1">
      <c r="A109" s="1010">
        <v>30.0</v>
      </c>
      <c r="B109" s="1366" t="s">
        <v>809</v>
      </c>
      <c r="C109" s="1010" t="s">
        <v>1017</v>
      </c>
      <c r="D109" s="863" t="s">
        <v>792</v>
      </c>
      <c r="E109" s="905">
        <v>9.0</v>
      </c>
      <c r="F109" s="905">
        <v>9.0</v>
      </c>
      <c r="G109" s="905">
        <v>9.0</v>
      </c>
      <c r="H109" s="905">
        <v>9.0</v>
      </c>
      <c r="I109" s="905">
        <v>9.0</v>
      </c>
      <c r="J109" s="971"/>
      <c r="K109" s="1255"/>
      <c r="L109" s="1045"/>
      <c r="M109" s="1045"/>
      <c r="N109" s="1045"/>
      <c r="O109" s="1045"/>
      <c r="P109" s="1045"/>
      <c r="Q109" s="1045"/>
      <c r="R109" s="1045"/>
      <c r="S109" s="1045"/>
      <c r="T109" s="1045"/>
      <c r="U109" s="1045"/>
      <c r="V109" s="1045"/>
      <c r="W109" s="905">
        <v>9.0</v>
      </c>
      <c r="X109" s="905">
        <v>9.0</v>
      </c>
      <c r="Y109" s="971"/>
      <c r="Z109" s="1586"/>
      <c r="AA109" s="971"/>
      <c r="AB109" s="905">
        <v>9.0</v>
      </c>
      <c r="AC109" s="905">
        <v>9.0</v>
      </c>
      <c r="AD109" s="905">
        <v>9.0</v>
      </c>
      <c r="AE109" s="971"/>
      <c r="AF109" s="971"/>
      <c r="AG109" s="905">
        <v>9.0</v>
      </c>
      <c r="AH109" s="404">
        <f t="shared" si="21"/>
        <v>10</v>
      </c>
      <c r="AI109" s="237"/>
    </row>
    <row r="110" ht="16.5" customHeight="1">
      <c r="A110" s="1010">
        <v>31.0</v>
      </c>
      <c r="B110" s="1366" t="s">
        <v>811</v>
      </c>
      <c r="C110" s="1010" t="s">
        <v>1018</v>
      </c>
      <c r="D110" s="863" t="s">
        <v>792</v>
      </c>
      <c r="E110" s="905">
        <v>9.0</v>
      </c>
      <c r="F110" s="905">
        <v>9.0</v>
      </c>
      <c r="G110" s="905">
        <v>9.0</v>
      </c>
      <c r="H110" s="905">
        <v>9.0</v>
      </c>
      <c r="I110" s="905">
        <v>9.0</v>
      </c>
      <c r="J110" s="971"/>
      <c r="K110" s="1255"/>
      <c r="L110" s="905">
        <v>9.0</v>
      </c>
      <c r="M110" s="905">
        <v>9.0</v>
      </c>
      <c r="N110" s="905">
        <v>9.0</v>
      </c>
      <c r="O110" s="905">
        <v>9.0</v>
      </c>
      <c r="P110" s="905">
        <v>9.0</v>
      </c>
      <c r="Q110" s="971"/>
      <c r="R110" s="971"/>
      <c r="S110" s="905">
        <v>9.0</v>
      </c>
      <c r="T110" s="905">
        <v>9.0</v>
      </c>
      <c r="U110" s="905">
        <v>9.0</v>
      </c>
      <c r="V110" s="905">
        <v>9.0</v>
      </c>
      <c r="W110" s="905">
        <v>9.0</v>
      </c>
      <c r="X110" s="905">
        <v>9.0</v>
      </c>
      <c r="Y110" s="971"/>
      <c r="Z110" s="1586"/>
      <c r="AA110" s="971"/>
      <c r="AB110" s="905">
        <v>9.0</v>
      </c>
      <c r="AC110" s="905">
        <v>9.0</v>
      </c>
      <c r="AD110" s="905">
        <v>9.0</v>
      </c>
      <c r="AE110" s="971"/>
      <c r="AF110" s="971"/>
      <c r="AG110" s="905">
        <v>9.0</v>
      </c>
      <c r="AH110" s="404">
        <f t="shared" si="21"/>
        <v>19</v>
      </c>
      <c r="AI110" s="237"/>
    </row>
    <row r="111" ht="16.5" customHeight="1">
      <c r="A111" s="1010">
        <v>32.0</v>
      </c>
      <c r="B111" s="1366" t="s">
        <v>814</v>
      </c>
      <c r="C111" s="1261" t="s">
        <v>815</v>
      </c>
      <c r="D111" s="863" t="s">
        <v>792</v>
      </c>
      <c r="E111" s="905">
        <v>9.0</v>
      </c>
      <c r="F111" s="905">
        <v>9.0</v>
      </c>
      <c r="G111" s="905">
        <v>9.0</v>
      </c>
      <c r="H111" s="905">
        <v>9.0</v>
      </c>
      <c r="I111" s="905">
        <v>9.0</v>
      </c>
      <c r="J111" s="971"/>
      <c r="K111" s="1255"/>
      <c r="L111" s="905">
        <v>9.0</v>
      </c>
      <c r="M111" s="905">
        <v>9.0</v>
      </c>
      <c r="N111" s="905">
        <v>9.0</v>
      </c>
      <c r="O111" s="905">
        <v>9.0</v>
      </c>
      <c r="P111" s="905">
        <v>9.0</v>
      </c>
      <c r="Q111" s="971"/>
      <c r="R111" s="971"/>
      <c r="S111" s="905">
        <v>9.0</v>
      </c>
      <c r="T111" s="1045"/>
      <c r="U111" s="1045"/>
      <c r="V111" s="905">
        <v>9.0</v>
      </c>
      <c r="W111" s="905">
        <v>9.0</v>
      </c>
      <c r="X111" s="905">
        <v>9.0</v>
      </c>
      <c r="Y111" s="971"/>
      <c r="Z111" s="1586"/>
      <c r="AA111" s="971"/>
      <c r="AB111" s="905">
        <v>9.0</v>
      </c>
      <c r="AC111" s="905">
        <v>9.0</v>
      </c>
      <c r="AD111" s="905">
        <v>9.0</v>
      </c>
      <c r="AE111" s="971"/>
      <c r="AF111" s="971"/>
      <c r="AG111" s="905">
        <v>9.0</v>
      </c>
      <c r="AH111" s="404">
        <f t="shared" si="21"/>
        <v>17</v>
      </c>
      <c r="AI111" s="237"/>
    </row>
    <row r="112" ht="16.5" customHeight="1">
      <c r="A112" s="1010">
        <v>33.0</v>
      </c>
      <c r="B112" s="1366" t="s">
        <v>812</v>
      </c>
      <c r="C112" s="1010" t="s">
        <v>140</v>
      </c>
      <c r="D112" s="863" t="s">
        <v>792</v>
      </c>
      <c r="E112" s="905">
        <v>9.0</v>
      </c>
      <c r="F112" s="905">
        <v>9.0</v>
      </c>
      <c r="G112" s="905">
        <v>9.0</v>
      </c>
      <c r="H112" s="905">
        <v>9.0</v>
      </c>
      <c r="I112" s="905">
        <v>9.0</v>
      </c>
      <c r="J112" s="971"/>
      <c r="K112" s="1255"/>
      <c r="L112" s="905">
        <v>9.0</v>
      </c>
      <c r="M112" s="905">
        <v>9.0</v>
      </c>
      <c r="N112" s="905">
        <v>9.0</v>
      </c>
      <c r="O112" s="905">
        <v>9.0</v>
      </c>
      <c r="P112" s="905">
        <v>9.0</v>
      </c>
      <c r="Q112" s="971"/>
      <c r="R112" s="971"/>
      <c r="S112" s="905">
        <v>9.0</v>
      </c>
      <c r="T112" s="905">
        <v>9.0</v>
      </c>
      <c r="U112" s="905">
        <v>9.0</v>
      </c>
      <c r="V112" s="905">
        <v>9.0</v>
      </c>
      <c r="W112" s="905">
        <v>9.0</v>
      </c>
      <c r="X112" s="905">
        <v>9.0</v>
      </c>
      <c r="Y112" s="971"/>
      <c r="Z112" s="1586"/>
      <c r="AA112" s="971"/>
      <c r="AB112" s="905">
        <v>9.0</v>
      </c>
      <c r="AC112" s="905">
        <v>9.0</v>
      </c>
      <c r="AD112" s="905">
        <v>9.0</v>
      </c>
      <c r="AE112" s="971"/>
      <c r="AF112" s="971"/>
      <c r="AG112" s="905">
        <v>9.0</v>
      </c>
      <c r="AH112" s="404">
        <f t="shared" si="21"/>
        <v>19</v>
      </c>
      <c r="AI112" s="237"/>
    </row>
    <row r="113" ht="16.5" customHeight="1">
      <c r="A113" s="1010">
        <v>34.0</v>
      </c>
      <c r="B113" s="1366" t="s">
        <v>813</v>
      </c>
      <c r="C113" s="1010" t="s">
        <v>286</v>
      </c>
      <c r="D113" s="863" t="s">
        <v>792</v>
      </c>
      <c r="E113" s="905">
        <v>9.0</v>
      </c>
      <c r="F113" s="905">
        <v>9.0</v>
      </c>
      <c r="G113" s="905">
        <v>9.0</v>
      </c>
      <c r="H113" s="905">
        <v>9.0</v>
      </c>
      <c r="I113" s="905">
        <v>9.0</v>
      </c>
      <c r="J113" s="971"/>
      <c r="K113" s="1255"/>
      <c r="L113" s="905">
        <v>9.0</v>
      </c>
      <c r="M113" s="905">
        <v>9.0</v>
      </c>
      <c r="N113" s="905">
        <v>9.0</v>
      </c>
      <c r="O113" s="905">
        <v>9.0</v>
      </c>
      <c r="P113" s="905">
        <v>9.0</v>
      </c>
      <c r="Q113" s="971"/>
      <c r="R113" s="971"/>
      <c r="S113" s="905">
        <v>9.0</v>
      </c>
      <c r="T113" s="905">
        <v>9.0</v>
      </c>
      <c r="U113" s="905">
        <v>9.0</v>
      </c>
      <c r="V113" s="905">
        <v>9.0</v>
      </c>
      <c r="W113" s="905">
        <v>9.0</v>
      </c>
      <c r="X113" s="905">
        <v>9.0</v>
      </c>
      <c r="Y113" s="971"/>
      <c r="Z113" s="1586"/>
      <c r="AA113" s="971"/>
      <c r="AB113" s="905">
        <v>9.0</v>
      </c>
      <c r="AC113" s="905">
        <v>9.0</v>
      </c>
      <c r="AD113" s="905">
        <v>9.0</v>
      </c>
      <c r="AE113" s="971"/>
      <c r="AF113" s="971"/>
      <c r="AG113" s="905">
        <v>9.0</v>
      </c>
      <c r="AH113" s="404">
        <f t="shared" si="21"/>
        <v>19</v>
      </c>
      <c r="AI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89"/>
      <c r="AI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89"/>
      <c r="AI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89"/>
      <c r="AI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89"/>
      <c r="AI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89"/>
      <c r="AI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89"/>
      <c r="AI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89"/>
      <c r="AI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89"/>
      <c r="AI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89"/>
      <c r="AI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89"/>
      <c r="AI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89"/>
      <c r="AI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</row>
  </sheetData>
  <mergeCells count="12">
    <mergeCell ref="C79:C81"/>
    <mergeCell ref="C83:C85"/>
    <mergeCell ref="C87:C88"/>
    <mergeCell ref="C91:C93"/>
    <mergeCell ref="C95:C96"/>
    <mergeCell ref="C1:AG1"/>
    <mergeCell ref="C3:C29"/>
    <mergeCell ref="C33:C41"/>
    <mergeCell ref="D45:T49"/>
    <mergeCell ref="U45:AH49"/>
    <mergeCell ref="N58:Q58"/>
    <mergeCell ref="C73:C77"/>
  </mergeCells>
  <conditionalFormatting sqref="AH3:AH29 AH33:AH41 AH61:AH71 AH73:AH77 AH79:AH81 AH83:AH85 AH87:AH89 AH91:AH93 AH95:AH96 AH98:AH113">
    <cfRule type="colorScale" priority="1">
      <colorScale>
        <cfvo type="formula" val="17"/>
        <cfvo type="formula" val="19"/>
        <cfvo type="formula" val="21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20.0"/>
    <col customWidth="1" min="4" max="4" width="8.57"/>
    <col customWidth="1" min="5" max="8" width="5.86"/>
    <col customWidth="1" min="9" max="9" width="5.71"/>
    <col customWidth="1" min="10" max="19" width="5.86"/>
    <col customWidth="1" min="20" max="20" width="6.29"/>
    <col customWidth="1" min="21" max="35" width="5.86"/>
    <col customWidth="1" min="36" max="36" width="7.14"/>
    <col customWidth="1" min="37" max="37" width="6.71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1042</v>
      </c>
      <c r="E2" s="897">
        <v>1.0</v>
      </c>
      <c r="F2" s="297">
        <v>2.0</v>
      </c>
      <c r="G2" s="297">
        <v>3.0</v>
      </c>
      <c r="H2" s="165">
        <v>4.0</v>
      </c>
      <c r="I2" s="328">
        <v>5.0</v>
      </c>
      <c r="J2" s="298">
        <v>6.0</v>
      </c>
      <c r="K2" s="209">
        <v>7.0</v>
      </c>
      <c r="L2" s="166">
        <v>8.0</v>
      </c>
      <c r="M2" s="165">
        <v>9.0</v>
      </c>
      <c r="N2" s="165">
        <v>10.0</v>
      </c>
      <c r="O2" s="165">
        <v>11.0</v>
      </c>
      <c r="P2" s="970">
        <v>12.0</v>
      </c>
      <c r="Q2" s="166">
        <v>13.0</v>
      </c>
      <c r="R2" s="166">
        <v>14.0</v>
      </c>
      <c r="S2" s="165">
        <v>15.0</v>
      </c>
      <c r="T2" s="165">
        <v>16.0</v>
      </c>
      <c r="U2" s="165">
        <v>17.0</v>
      </c>
      <c r="V2" s="165">
        <v>18.0</v>
      </c>
      <c r="W2" s="165">
        <v>19.0</v>
      </c>
      <c r="X2" s="166">
        <v>20.0</v>
      </c>
      <c r="Y2" s="166">
        <v>21.0</v>
      </c>
      <c r="Z2" s="165">
        <v>22.0</v>
      </c>
      <c r="AA2" s="165">
        <v>23.0</v>
      </c>
      <c r="AB2" s="165">
        <v>24.0</v>
      </c>
      <c r="AC2" s="165">
        <v>25.0</v>
      </c>
      <c r="AD2" s="165">
        <v>26.0</v>
      </c>
      <c r="AE2" s="166">
        <v>27.0</v>
      </c>
      <c r="AF2" s="166">
        <v>28.0</v>
      </c>
      <c r="AG2" s="970">
        <v>29.0</v>
      </c>
      <c r="AH2" s="970">
        <v>30.0</v>
      </c>
      <c r="AI2" s="970">
        <v>31.0</v>
      </c>
      <c r="AJ2" s="404" t="s">
        <v>274</v>
      </c>
      <c r="AK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3" t="s">
        <v>792</v>
      </c>
      <c r="E3" s="354"/>
      <c r="F3" s="354"/>
      <c r="G3" s="354"/>
      <c r="H3" s="1594">
        <v>12.0</v>
      </c>
      <c r="I3" s="905">
        <v>9.0</v>
      </c>
      <c r="J3" s="971"/>
      <c r="K3" s="971"/>
      <c r="L3" s="1594">
        <v>12.0</v>
      </c>
      <c r="M3" s="1594">
        <v>12.0</v>
      </c>
      <c r="N3" s="905">
        <v>9.0</v>
      </c>
      <c r="O3" s="905">
        <v>9.0</v>
      </c>
      <c r="P3" s="905">
        <v>9.0</v>
      </c>
      <c r="Q3" s="971"/>
      <c r="R3" s="1594">
        <v>12.0</v>
      </c>
      <c r="S3" s="905">
        <v>9.0</v>
      </c>
      <c r="T3" s="905"/>
      <c r="U3" s="905">
        <v>9.0</v>
      </c>
      <c r="V3" s="905">
        <v>9.0</v>
      </c>
      <c r="W3" s="1594">
        <v>12.0</v>
      </c>
      <c r="X3" s="1594">
        <v>12.0</v>
      </c>
      <c r="Y3" s="971"/>
      <c r="Z3" s="905">
        <v>9.0</v>
      </c>
      <c r="AA3" s="905"/>
      <c r="AB3" s="905"/>
      <c r="AC3" s="905">
        <v>9.0</v>
      </c>
      <c r="AD3" s="905">
        <v>9.0</v>
      </c>
      <c r="AE3" s="971"/>
      <c r="AF3" s="1594">
        <v>12.0</v>
      </c>
      <c r="AG3" s="905">
        <v>9.0</v>
      </c>
      <c r="AH3" s="905">
        <v>9.0</v>
      </c>
      <c r="AI3" s="905">
        <v>9.0</v>
      </c>
      <c r="AJ3" s="404">
        <f t="shared" ref="AJ3:AJ29" si="1">COUNT(E3:AI3)</f>
        <v>20</v>
      </c>
      <c r="AK3" s="1030">
        <v>1.0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905">
        <v>9.0</v>
      </c>
      <c r="F4" s="905">
        <v>9.0</v>
      </c>
      <c r="G4" s="1594">
        <v>12.0</v>
      </c>
      <c r="H4" s="905">
        <v>9.0</v>
      </c>
      <c r="I4" s="905">
        <v>9.0</v>
      </c>
      <c r="J4" s="971"/>
      <c r="K4" s="971"/>
      <c r="L4" s="971"/>
      <c r="M4" s="905">
        <v>9.0</v>
      </c>
      <c r="N4" s="905">
        <v>9.0</v>
      </c>
      <c r="O4" s="905">
        <v>9.0</v>
      </c>
      <c r="P4" s="905">
        <v>9.0</v>
      </c>
      <c r="Q4" s="1594">
        <v>12.0</v>
      </c>
      <c r="R4" s="971"/>
      <c r="S4" s="905">
        <v>9.0</v>
      </c>
      <c r="T4" s="905">
        <v>9.0</v>
      </c>
      <c r="U4" s="905"/>
      <c r="V4" s="905">
        <v>9.0</v>
      </c>
      <c r="W4" s="905">
        <v>9.0</v>
      </c>
      <c r="X4" s="971"/>
      <c r="Y4" s="971"/>
      <c r="Z4" s="1594">
        <v>12.0</v>
      </c>
      <c r="AA4" s="1208" t="s">
        <v>193</v>
      </c>
      <c r="AB4" s="905">
        <v>9.0</v>
      </c>
      <c r="AC4" s="905">
        <v>9.0</v>
      </c>
      <c r="AD4" s="1033">
        <v>9.0</v>
      </c>
      <c r="AE4" s="971"/>
      <c r="AF4" s="1538">
        <v>12.0</v>
      </c>
      <c r="AG4" s="905">
        <v>9.0</v>
      </c>
      <c r="AH4" s="905">
        <v>9.0</v>
      </c>
      <c r="AI4" s="1205" t="s">
        <v>193</v>
      </c>
      <c r="AJ4" s="404">
        <f t="shared" si="1"/>
        <v>21</v>
      </c>
      <c r="AK4" s="1030">
        <v>1.0</v>
      </c>
    </row>
    <row r="5" ht="16.5" customHeight="1">
      <c r="A5" s="19">
        <v>3.0</v>
      </c>
      <c r="B5" s="1546" t="s">
        <v>921</v>
      </c>
      <c r="C5" s="32"/>
      <c r="D5" s="863" t="s">
        <v>792</v>
      </c>
      <c r="E5" s="1594">
        <v>12.0</v>
      </c>
      <c r="F5" s="905">
        <v>9.0</v>
      </c>
      <c r="G5" s="905"/>
      <c r="H5" s="905">
        <v>9.0</v>
      </c>
      <c r="I5" s="905">
        <v>9.0</v>
      </c>
      <c r="J5" s="971"/>
      <c r="K5" s="1594">
        <v>12.0</v>
      </c>
      <c r="L5" s="971"/>
      <c r="M5" s="905">
        <v>9.0</v>
      </c>
      <c r="N5" s="905">
        <v>9.0</v>
      </c>
      <c r="O5" s="905">
        <v>9.0</v>
      </c>
      <c r="P5" s="1594">
        <v>12.0</v>
      </c>
      <c r="Q5" s="1594">
        <v>12.0</v>
      </c>
      <c r="R5" s="971"/>
      <c r="S5" s="905"/>
      <c r="T5" s="905">
        <v>9.0</v>
      </c>
      <c r="U5" s="905">
        <v>9.0</v>
      </c>
      <c r="V5" s="905">
        <v>9.0</v>
      </c>
      <c r="W5" s="905">
        <v>9.0</v>
      </c>
      <c r="X5" s="1594">
        <v>12.0</v>
      </c>
      <c r="Y5" s="971"/>
      <c r="Z5" s="905"/>
      <c r="AA5" s="1594">
        <v>12.0</v>
      </c>
      <c r="AB5" s="905">
        <v>9.0</v>
      </c>
      <c r="AC5" s="905">
        <v>9.0</v>
      </c>
      <c r="AD5" s="905">
        <v>9.0</v>
      </c>
      <c r="AE5" s="971"/>
      <c r="AF5" s="971"/>
      <c r="AG5" s="1594">
        <v>12.0</v>
      </c>
      <c r="AH5" s="905">
        <v>9.0</v>
      </c>
      <c r="AI5" s="905">
        <v>9.0</v>
      </c>
      <c r="AJ5" s="404">
        <f t="shared" si="1"/>
        <v>22</v>
      </c>
      <c r="AK5" s="1030">
        <v>1.0</v>
      </c>
    </row>
    <row r="6" ht="15.0" customHeight="1">
      <c r="A6" s="19">
        <v>4.0</v>
      </c>
      <c r="B6" s="1546" t="s">
        <v>989</v>
      </c>
      <c r="C6" s="32"/>
      <c r="D6" s="863" t="s">
        <v>792</v>
      </c>
      <c r="E6" s="905"/>
      <c r="F6" s="905">
        <v>9.0</v>
      </c>
      <c r="G6" s="905">
        <v>9.0</v>
      </c>
      <c r="H6" s="905">
        <v>9.0</v>
      </c>
      <c r="I6" s="1594">
        <v>12.0</v>
      </c>
      <c r="J6" s="971"/>
      <c r="K6" s="971"/>
      <c r="L6" s="971"/>
      <c r="M6" s="905">
        <v>9.0</v>
      </c>
      <c r="N6" s="905">
        <v>9.0</v>
      </c>
      <c r="O6" s="1594">
        <v>12.0</v>
      </c>
      <c r="P6" s="905">
        <v>9.0</v>
      </c>
      <c r="Q6" s="971">
        <v>9.0</v>
      </c>
      <c r="R6" s="971"/>
      <c r="S6" s="905"/>
      <c r="T6" s="905"/>
      <c r="U6" s="905">
        <v>9.0</v>
      </c>
      <c r="V6" s="905">
        <v>9.0</v>
      </c>
      <c r="W6" s="1594">
        <v>12.0</v>
      </c>
      <c r="X6" s="971">
        <v>9.0</v>
      </c>
      <c r="Y6" s="971"/>
      <c r="Z6" s="905">
        <v>9.0</v>
      </c>
      <c r="AA6" s="905">
        <v>9.0</v>
      </c>
      <c r="AB6" s="1594">
        <v>12.0</v>
      </c>
      <c r="AC6" s="905"/>
      <c r="AD6" s="905">
        <v>9.0</v>
      </c>
      <c r="AE6" s="971"/>
      <c r="AF6" s="971">
        <v>9.0</v>
      </c>
      <c r="AG6" s="905">
        <v>9.0</v>
      </c>
      <c r="AH6" s="1594">
        <v>12.0</v>
      </c>
      <c r="AI6" s="905">
        <v>9.0</v>
      </c>
      <c r="AJ6" s="404">
        <f t="shared" si="1"/>
        <v>21</v>
      </c>
      <c r="AK6" s="1030">
        <v>1.0</v>
      </c>
    </row>
    <row r="7" ht="15.0" customHeight="1">
      <c r="A7" s="19">
        <v>5.0</v>
      </c>
      <c r="B7" s="1546" t="s">
        <v>990</v>
      </c>
      <c r="C7" s="32"/>
      <c r="D7" s="863" t="s">
        <v>792</v>
      </c>
      <c r="E7" s="905">
        <v>9.0</v>
      </c>
      <c r="F7" s="905">
        <v>9.0</v>
      </c>
      <c r="G7" s="905">
        <v>9.0</v>
      </c>
      <c r="H7" s="1594">
        <v>12.0</v>
      </c>
      <c r="I7" s="905">
        <v>9.0</v>
      </c>
      <c r="J7" s="971">
        <v>9.0</v>
      </c>
      <c r="K7" s="971"/>
      <c r="L7" s="1033" t="s">
        <v>193</v>
      </c>
      <c r="M7" s="905">
        <v>9.0</v>
      </c>
      <c r="N7" s="1594">
        <v>12.0</v>
      </c>
      <c r="O7" s="905"/>
      <c r="P7" s="905">
        <v>9.0</v>
      </c>
      <c r="Q7" s="971"/>
      <c r="R7" s="971"/>
      <c r="S7" s="1594">
        <v>12.0</v>
      </c>
      <c r="T7" s="905">
        <v>9.0</v>
      </c>
      <c r="U7" s="905">
        <v>9.0</v>
      </c>
      <c r="V7" s="905">
        <v>9.0</v>
      </c>
      <c r="W7" s="905"/>
      <c r="X7" s="971"/>
      <c r="Y7" s="971">
        <v>9.0</v>
      </c>
      <c r="Z7" s="905">
        <v>9.0</v>
      </c>
      <c r="AA7" s="905">
        <v>9.0</v>
      </c>
      <c r="AB7" s="1205" t="s">
        <v>193</v>
      </c>
      <c r="AC7" s="1205" t="s">
        <v>193</v>
      </c>
      <c r="AD7" s="1205" t="s">
        <v>193</v>
      </c>
      <c r="AE7" s="971"/>
      <c r="AF7" s="971"/>
      <c r="AG7" s="1526"/>
      <c r="AH7" s="1526"/>
      <c r="AI7" s="1612"/>
      <c r="AJ7" s="404">
        <f t="shared" si="1"/>
        <v>16</v>
      </c>
      <c r="AK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905"/>
      <c r="F8" s="1594">
        <v>12.0</v>
      </c>
      <c r="G8" s="905">
        <v>9.0</v>
      </c>
      <c r="H8" s="905">
        <v>9.0</v>
      </c>
      <c r="I8" s="905">
        <v>9.0</v>
      </c>
      <c r="J8" s="971"/>
      <c r="K8" s="971"/>
      <c r="L8" s="1033">
        <v>12.0</v>
      </c>
      <c r="M8" s="1594">
        <v>12.0</v>
      </c>
      <c r="N8" s="905">
        <v>9.0</v>
      </c>
      <c r="O8" s="905">
        <v>9.0</v>
      </c>
      <c r="P8" s="905">
        <v>9.0</v>
      </c>
      <c r="Q8" s="971">
        <v>9.0</v>
      </c>
      <c r="R8" s="971"/>
      <c r="S8" s="905">
        <v>9.0</v>
      </c>
      <c r="T8" s="905">
        <v>9.0</v>
      </c>
      <c r="U8" s="905">
        <v>9.0</v>
      </c>
      <c r="V8" s="905"/>
      <c r="W8" s="1594">
        <v>12.0</v>
      </c>
      <c r="X8" s="971"/>
      <c r="Y8" s="971"/>
      <c r="Z8" s="905">
        <v>9.0</v>
      </c>
      <c r="AA8" s="905">
        <v>9.0</v>
      </c>
      <c r="AB8" s="905">
        <v>9.0</v>
      </c>
      <c r="AC8" s="1205" t="s">
        <v>193</v>
      </c>
      <c r="AD8" s="905"/>
      <c r="AE8" s="971"/>
      <c r="AF8" s="971">
        <v>9.0</v>
      </c>
      <c r="AG8" s="905">
        <v>9.0</v>
      </c>
      <c r="AH8" s="905">
        <v>9.0</v>
      </c>
      <c r="AI8" s="905">
        <v>9.0</v>
      </c>
      <c r="AJ8" s="404">
        <f t="shared" si="1"/>
        <v>21</v>
      </c>
      <c r="AK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1594">
        <v>12.0</v>
      </c>
      <c r="F9" s="905">
        <v>9.0</v>
      </c>
      <c r="G9" s="905">
        <v>9.0</v>
      </c>
      <c r="H9" s="905">
        <v>9.0</v>
      </c>
      <c r="I9" s="905">
        <v>9.0</v>
      </c>
      <c r="J9" s="971"/>
      <c r="K9" s="971"/>
      <c r="L9" s="971"/>
      <c r="M9" s="905">
        <v>9.0</v>
      </c>
      <c r="N9" s="905">
        <v>9.0</v>
      </c>
      <c r="O9" s="905">
        <v>9.0</v>
      </c>
      <c r="P9" s="905"/>
      <c r="Q9" s="971"/>
      <c r="R9" s="971">
        <v>9.0</v>
      </c>
      <c r="S9" s="1594">
        <v>12.0</v>
      </c>
      <c r="T9" s="905">
        <v>9.0</v>
      </c>
      <c r="U9" s="905">
        <v>9.0</v>
      </c>
      <c r="V9" s="905">
        <v>9.0</v>
      </c>
      <c r="W9" s="905">
        <v>9.0</v>
      </c>
      <c r="X9" s="1033">
        <v>9.0</v>
      </c>
      <c r="Y9" s="971"/>
      <c r="Z9" s="905">
        <v>9.0</v>
      </c>
      <c r="AA9" s="905">
        <v>9.0</v>
      </c>
      <c r="AB9" s="905">
        <v>9.0</v>
      </c>
      <c r="AC9" s="905">
        <v>9.0</v>
      </c>
      <c r="AD9" s="905">
        <v>9.0</v>
      </c>
      <c r="AE9" s="1594">
        <v>12.0</v>
      </c>
      <c r="AF9" s="971"/>
      <c r="AG9" s="905">
        <v>9.0</v>
      </c>
      <c r="AH9" s="905">
        <v>9.0</v>
      </c>
      <c r="AI9" s="1033" t="s">
        <v>193</v>
      </c>
      <c r="AJ9" s="404">
        <f t="shared" si="1"/>
        <v>23</v>
      </c>
      <c r="AK9" s="1030">
        <v>1.0</v>
      </c>
    </row>
    <row r="10" ht="17.25" customHeight="1">
      <c r="A10" s="19">
        <v>8.0</v>
      </c>
      <c r="B10" s="1546" t="s">
        <v>23</v>
      </c>
      <c r="C10" s="32"/>
      <c r="D10" s="863" t="s">
        <v>792</v>
      </c>
      <c r="E10" s="905">
        <v>9.0</v>
      </c>
      <c r="F10" s="905">
        <v>9.0</v>
      </c>
      <c r="G10" s="905">
        <v>9.0</v>
      </c>
      <c r="H10" s="905">
        <v>9.0</v>
      </c>
      <c r="I10" s="1594">
        <v>12.0</v>
      </c>
      <c r="J10" s="971"/>
      <c r="K10" s="971"/>
      <c r="L10" s="971"/>
      <c r="M10" s="905">
        <v>9.0</v>
      </c>
      <c r="N10" s="905">
        <v>9.0</v>
      </c>
      <c r="O10" s="905">
        <v>9.0</v>
      </c>
      <c r="P10" s="905">
        <v>9.0</v>
      </c>
      <c r="Q10" s="971">
        <v>9.0</v>
      </c>
      <c r="R10" s="971"/>
      <c r="S10" s="905"/>
      <c r="T10" s="1613">
        <v>9.0</v>
      </c>
      <c r="U10" s="1613">
        <v>9.0</v>
      </c>
      <c r="V10" s="1613">
        <v>9.0</v>
      </c>
      <c r="W10" s="1613">
        <v>9.0</v>
      </c>
      <c r="X10" s="971"/>
      <c r="Y10" s="971"/>
      <c r="Z10" s="1594">
        <v>12.0</v>
      </c>
      <c r="AA10" s="925"/>
      <c r="AB10" s="925"/>
      <c r="AC10" s="925"/>
      <c r="AD10" s="925"/>
      <c r="AE10" s="971"/>
      <c r="AF10" s="971"/>
      <c r="AG10" s="905">
        <v>9.0</v>
      </c>
      <c r="AH10" s="1594">
        <v>12.0</v>
      </c>
      <c r="AI10" s="905">
        <v>9.0</v>
      </c>
      <c r="AJ10" s="404">
        <f t="shared" si="1"/>
        <v>18</v>
      </c>
      <c r="AK10" s="1030">
        <v>1.0</v>
      </c>
    </row>
    <row r="11" ht="15.0" customHeight="1">
      <c r="A11" s="19">
        <v>9.0</v>
      </c>
      <c r="B11" s="1600" t="s">
        <v>1048</v>
      </c>
      <c r="C11" s="32"/>
      <c r="D11" s="863" t="s">
        <v>792</v>
      </c>
      <c r="E11" s="905">
        <v>9.0</v>
      </c>
      <c r="F11" s="905">
        <v>9.0</v>
      </c>
      <c r="G11" s="905">
        <v>9.0</v>
      </c>
      <c r="H11" s="1594">
        <v>12.0</v>
      </c>
      <c r="I11" s="905">
        <v>9.0</v>
      </c>
      <c r="J11" s="971"/>
      <c r="K11" s="971"/>
      <c r="L11" s="971"/>
      <c r="M11" s="905">
        <v>9.0</v>
      </c>
      <c r="N11" s="905">
        <v>9.0</v>
      </c>
      <c r="O11" s="1594">
        <v>12.0</v>
      </c>
      <c r="P11" s="905">
        <v>9.0</v>
      </c>
      <c r="Q11" s="971"/>
      <c r="R11" s="1594">
        <v>12.0</v>
      </c>
      <c r="S11" s="905">
        <v>9.0</v>
      </c>
      <c r="T11" s="905">
        <v>9.0</v>
      </c>
      <c r="U11" s="1594">
        <v>12.0</v>
      </c>
      <c r="V11" s="905">
        <v>9.0</v>
      </c>
      <c r="W11" s="905">
        <v>9.0</v>
      </c>
      <c r="X11" s="971"/>
      <c r="Y11" s="971"/>
      <c r="Z11" s="905">
        <v>9.0</v>
      </c>
      <c r="AA11" s="1594">
        <v>12.0</v>
      </c>
      <c r="AB11" s="905">
        <v>9.0</v>
      </c>
      <c r="AC11" s="905">
        <v>9.0</v>
      </c>
      <c r="AD11" s="905">
        <v>9.0</v>
      </c>
      <c r="AE11" s="971">
        <v>9.0</v>
      </c>
      <c r="AF11" s="971"/>
      <c r="AG11" s="905"/>
      <c r="AH11" s="905">
        <v>9.0</v>
      </c>
      <c r="AI11" s="905"/>
      <c r="AJ11" s="404">
        <f t="shared" si="1"/>
        <v>22</v>
      </c>
      <c r="AK11" s="1030">
        <v>1.0</v>
      </c>
    </row>
    <row r="12" ht="15.0" customHeight="1">
      <c r="A12" s="19">
        <v>10.0</v>
      </c>
      <c r="B12" s="1546" t="s">
        <v>991</v>
      </c>
      <c r="C12" s="32"/>
      <c r="D12" s="863" t="s">
        <v>792</v>
      </c>
      <c r="E12" s="1594">
        <v>12.0</v>
      </c>
      <c r="F12" s="905">
        <v>9.0</v>
      </c>
      <c r="G12" s="905">
        <v>9.0</v>
      </c>
      <c r="H12" s="905">
        <v>9.0</v>
      </c>
      <c r="I12" s="905"/>
      <c r="J12" s="1594">
        <v>12.0</v>
      </c>
      <c r="K12" s="971"/>
      <c r="L12" s="1033">
        <v>9.0</v>
      </c>
      <c r="M12" s="905"/>
      <c r="N12" s="1594">
        <v>12.0</v>
      </c>
      <c r="O12" s="905">
        <v>9.0</v>
      </c>
      <c r="P12" s="905">
        <v>9.0</v>
      </c>
      <c r="Q12" s="971"/>
      <c r="R12" s="971"/>
      <c r="S12" s="905">
        <v>9.0</v>
      </c>
      <c r="T12" s="905">
        <v>9.0</v>
      </c>
      <c r="U12" s="905">
        <v>9.0</v>
      </c>
      <c r="V12" s="1594">
        <v>12.0</v>
      </c>
      <c r="W12" s="905">
        <v>9.0</v>
      </c>
      <c r="X12" s="971"/>
      <c r="Y12" s="1594">
        <v>12.0</v>
      </c>
      <c r="Z12" s="905">
        <v>9.0</v>
      </c>
      <c r="AA12" s="905">
        <v>9.0</v>
      </c>
      <c r="AB12" s="1594">
        <v>12.0</v>
      </c>
      <c r="AC12" s="905">
        <v>9.0</v>
      </c>
      <c r="AD12" s="905">
        <v>9.0</v>
      </c>
      <c r="AE12" s="1033">
        <v>12.0</v>
      </c>
      <c r="AF12" s="1033">
        <v>9.0</v>
      </c>
      <c r="AG12" s="905">
        <v>9.0</v>
      </c>
      <c r="AH12" s="905">
        <v>9.0</v>
      </c>
      <c r="AI12" s="1594">
        <v>12.0</v>
      </c>
      <c r="AJ12" s="404">
        <f t="shared" si="1"/>
        <v>25</v>
      </c>
      <c r="AK12" s="1030">
        <v>1.0</v>
      </c>
    </row>
    <row r="13" ht="15.0" customHeight="1">
      <c r="A13" s="19">
        <v>11.0</v>
      </c>
      <c r="B13" s="1546" t="s">
        <v>278</v>
      </c>
      <c r="C13" s="32"/>
      <c r="D13" s="863" t="s">
        <v>792</v>
      </c>
      <c r="E13" s="905"/>
      <c r="F13" s="905">
        <v>9.0</v>
      </c>
      <c r="G13" s="1594">
        <v>12.0</v>
      </c>
      <c r="H13" s="905">
        <v>9.0</v>
      </c>
      <c r="I13" s="905"/>
      <c r="J13" s="971"/>
      <c r="K13" s="1594">
        <v>12.0</v>
      </c>
      <c r="L13" s="971"/>
      <c r="M13" s="1594">
        <v>12.0</v>
      </c>
      <c r="N13" s="905">
        <v>9.0</v>
      </c>
      <c r="O13" s="905">
        <v>9.0</v>
      </c>
      <c r="P13" s="905">
        <v>9.0</v>
      </c>
      <c r="Q13" s="971"/>
      <c r="R13" s="971"/>
      <c r="S13" s="1594">
        <v>12.0</v>
      </c>
      <c r="T13" s="905">
        <v>9.0</v>
      </c>
      <c r="U13" s="905">
        <v>9.0</v>
      </c>
      <c r="V13" s="905">
        <v>9.0</v>
      </c>
      <c r="W13" s="1594">
        <v>12.0</v>
      </c>
      <c r="X13" s="971">
        <v>9.0</v>
      </c>
      <c r="Y13" s="971"/>
      <c r="Z13" s="905"/>
      <c r="AA13" s="905">
        <v>9.0</v>
      </c>
      <c r="AB13" s="905">
        <v>9.0</v>
      </c>
      <c r="AC13" s="1594">
        <v>12.0</v>
      </c>
      <c r="AD13" s="905">
        <v>9.0</v>
      </c>
      <c r="AE13" s="971"/>
      <c r="AF13" s="971"/>
      <c r="AG13" s="905">
        <v>9.0</v>
      </c>
      <c r="AH13" s="905">
        <v>9.0</v>
      </c>
      <c r="AI13" s="905">
        <v>9.0</v>
      </c>
      <c r="AJ13" s="404">
        <f t="shared" si="1"/>
        <v>21</v>
      </c>
      <c r="AK13" s="1030">
        <v>1.0</v>
      </c>
    </row>
    <row r="14" ht="15.0" customHeight="1">
      <c r="A14" s="19">
        <v>12.0</v>
      </c>
      <c r="B14" s="1546" t="s">
        <v>200</v>
      </c>
      <c r="C14" s="32"/>
      <c r="D14" s="863" t="s">
        <v>792</v>
      </c>
      <c r="E14" s="905"/>
      <c r="F14" s="1594">
        <v>12.0</v>
      </c>
      <c r="G14" s="905">
        <v>9.0</v>
      </c>
      <c r="H14" s="905">
        <v>9.0</v>
      </c>
      <c r="I14" s="905">
        <v>9.0</v>
      </c>
      <c r="J14" s="971"/>
      <c r="K14" s="971"/>
      <c r="L14" s="971"/>
      <c r="M14" s="905">
        <v>9.0</v>
      </c>
      <c r="N14" s="905">
        <v>9.0</v>
      </c>
      <c r="O14" s="905">
        <v>9.0</v>
      </c>
      <c r="P14" s="905">
        <v>9.0</v>
      </c>
      <c r="Q14" s="971"/>
      <c r="R14" s="971"/>
      <c r="S14" s="905">
        <v>9.0</v>
      </c>
      <c r="T14" s="905">
        <v>9.0</v>
      </c>
      <c r="U14" s="905">
        <v>9.0</v>
      </c>
      <c r="V14" s="905">
        <v>9.0</v>
      </c>
      <c r="W14" s="905">
        <v>9.0</v>
      </c>
      <c r="X14" s="971"/>
      <c r="Y14" s="971"/>
      <c r="Z14" s="905">
        <v>9.0</v>
      </c>
      <c r="AA14" s="905">
        <v>9.0</v>
      </c>
      <c r="AB14" s="905">
        <v>9.0</v>
      </c>
      <c r="AC14" s="905">
        <v>9.0</v>
      </c>
      <c r="AD14" s="905">
        <v>9.0</v>
      </c>
      <c r="AE14" s="971"/>
      <c r="AF14" s="971"/>
      <c r="AG14" s="905">
        <v>9.0</v>
      </c>
      <c r="AH14" s="905">
        <v>9.0</v>
      </c>
      <c r="AI14" s="905">
        <v>9.0</v>
      </c>
      <c r="AJ14" s="404">
        <f t="shared" si="1"/>
        <v>21</v>
      </c>
      <c r="AK14" s="1030">
        <v>1.0</v>
      </c>
    </row>
    <row r="15" ht="14.25" customHeight="1">
      <c r="A15" s="19">
        <v>13.0</v>
      </c>
      <c r="B15" s="1546" t="s">
        <v>841</v>
      </c>
      <c r="C15" s="32"/>
      <c r="D15" s="863" t="s">
        <v>792</v>
      </c>
      <c r="E15" s="905">
        <v>9.0</v>
      </c>
      <c r="F15" s="905">
        <v>9.0</v>
      </c>
      <c r="G15" s="905">
        <v>9.0</v>
      </c>
      <c r="H15" s="905">
        <v>9.0</v>
      </c>
      <c r="I15" s="1594">
        <v>12.0</v>
      </c>
      <c r="J15" s="971">
        <v>9.0</v>
      </c>
      <c r="K15" s="971"/>
      <c r="L15" s="971"/>
      <c r="M15" s="905"/>
      <c r="N15" s="905">
        <v>9.0</v>
      </c>
      <c r="O15" s="905">
        <v>9.0</v>
      </c>
      <c r="P15" s="1594">
        <v>12.0</v>
      </c>
      <c r="Q15" s="971"/>
      <c r="R15" s="971"/>
      <c r="S15" s="905">
        <v>9.0</v>
      </c>
      <c r="T15" s="1594">
        <v>12.0</v>
      </c>
      <c r="U15" s="905"/>
      <c r="V15" s="905"/>
      <c r="W15" s="905">
        <v>9.0</v>
      </c>
      <c r="X15" s="971"/>
      <c r="Y15" s="1594">
        <v>12.0</v>
      </c>
      <c r="Z15" s="1594">
        <v>12.0</v>
      </c>
      <c r="AA15" s="905">
        <v>9.0</v>
      </c>
      <c r="AB15" s="905">
        <v>9.0</v>
      </c>
      <c r="AC15" s="905">
        <v>9.0</v>
      </c>
      <c r="AD15" s="905">
        <v>9.0</v>
      </c>
      <c r="AE15" s="971">
        <v>9.0</v>
      </c>
      <c r="AF15" s="971"/>
      <c r="AG15" s="1205" t="s">
        <v>193</v>
      </c>
      <c r="AH15" s="905">
        <v>9.0</v>
      </c>
      <c r="AI15" s="905">
        <v>9.0</v>
      </c>
      <c r="AJ15" s="404">
        <f t="shared" si="1"/>
        <v>21</v>
      </c>
      <c r="AK15" s="1030">
        <v>1.0</v>
      </c>
    </row>
    <row r="16" ht="15.0" customHeight="1">
      <c r="A16" s="19">
        <v>14.0</v>
      </c>
      <c r="B16" s="1546" t="s">
        <v>27</v>
      </c>
      <c r="C16" s="32"/>
      <c r="D16" s="863" t="s">
        <v>792</v>
      </c>
      <c r="E16" s="905">
        <v>9.0</v>
      </c>
      <c r="F16" s="925"/>
      <c r="G16" s="925"/>
      <c r="H16" s="1596"/>
      <c r="I16" s="905">
        <v>9.0</v>
      </c>
      <c r="J16" s="971"/>
      <c r="K16" s="971"/>
      <c r="L16" s="971"/>
      <c r="M16" s="905">
        <v>9.0</v>
      </c>
      <c r="N16" s="905"/>
      <c r="O16" s="1594">
        <v>12.0</v>
      </c>
      <c r="P16" s="905">
        <v>9.0</v>
      </c>
      <c r="Q16" s="971"/>
      <c r="R16" s="971">
        <v>9.0</v>
      </c>
      <c r="S16" s="905">
        <v>9.0</v>
      </c>
      <c r="T16" s="905">
        <v>9.0</v>
      </c>
      <c r="U16" s="1594">
        <v>12.0</v>
      </c>
      <c r="V16" s="905">
        <v>9.0</v>
      </c>
      <c r="W16" s="905">
        <v>9.0</v>
      </c>
      <c r="X16" s="971"/>
      <c r="Y16" s="971"/>
      <c r="Z16" s="905">
        <v>9.0</v>
      </c>
      <c r="AA16" s="905">
        <v>9.0</v>
      </c>
      <c r="AB16" s="905">
        <v>9.0</v>
      </c>
      <c r="AC16" s="905">
        <v>9.0</v>
      </c>
      <c r="AD16" s="1594">
        <v>12.0</v>
      </c>
      <c r="AE16" s="971">
        <v>9.0</v>
      </c>
      <c r="AF16" s="971"/>
      <c r="AG16" s="905"/>
      <c r="AH16" s="1594">
        <v>12.0</v>
      </c>
      <c r="AI16" s="905">
        <v>9.0</v>
      </c>
      <c r="AJ16" s="404">
        <f t="shared" si="1"/>
        <v>19</v>
      </c>
      <c r="AK16" s="1030">
        <v>1.0</v>
      </c>
    </row>
    <row r="17" ht="15.0" customHeight="1">
      <c r="A17" s="19">
        <v>15.0</v>
      </c>
      <c r="B17" s="1546" t="s">
        <v>28</v>
      </c>
      <c r="C17" s="32"/>
      <c r="D17" s="863" t="s">
        <v>792</v>
      </c>
      <c r="E17" s="1594">
        <v>12.0</v>
      </c>
      <c r="F17" s="905">
        <v>9.0</v>
      </c>
      <c r="G17" s="905">
        <v>9.0</v>
      </c>
      <c r="H17" s="905">
        <v>9.0</v>
      </c>
      <c r="I17" s="905">
        <v>9.0</v>
      </c>
      <c r="J17" s="1594">
        <v>12.0</v>
      </c>
      <c r="K17" s="971"/>
      <c r="L17" s="971"/>
      <c r="M17" s="905">
        <v>9.0</v>
      </c>
      <c r="N17" s="1594">
        <v>12.0</v>
      </c>
      <c r="O17" s="905"/>
      <c r="P17" s="905">
        <v>9.0</v>
      </c>
      <c r="Q17" s="971"/>
      <c r="R17" s="971"/>
      <c r="S17" s="905">
        <v>9.0</v>
      </c>
      <c r="T17" s="905">
        <v>9.0</v>
      </c>
      <c r="U17" s="905">
        <v>9.0</v>
      </c>
      <c r="V17" s="1594">
        <v>12.0</v>
      </c>
      <c r="W17" s="905"/>
      <c r="X17" s="971"/>
      <c r="Y17" s="971">
        <v>9.0</v>
      </c>
      <c r="Z17" s="1594">
        <v>12.0</v>
      </c>
      <c r="AA17" s="905">
        <v>9.0</v>
      </c>
      <c r="AB17" s="905">
        <v>9.0</v>
      </c>
      <c r="AC17" s="905">
        <v>9.0</v>
      </c>
      <c r="AD17" s="905">
        <v>9.0</v>
      </c>
      <c r="AE17" s="971"/>
      <c r="AF17" s="971"/>
      <c r="AG17" s="905">
        <v>9.0</v>
      </c>
      <c r="AH17" s="905">
        <v>9.0</v>
      </c>
      <c r="AI17" s="1594">
        <v>12.0</v>
      </c>
      <c r="AJ17" s="404">
        <f t="shared" si="1"/>
        <v>22</v>
      </c>
      <c r="AK17" s="1030">
        <v>1.0</v>
      </c>
    </row>
    <row r="18" ht="15.0" customHeight="1">
      <c r="A18" s="19">
        <v>16.0</v>
      </c>
      <c r="B18" s="1215" t="s">
        <v>1028</v>
      </c>
      <c r="C18" s="32"/>
      <c r="D18" s="863" t="s">
        <v>792</v>
      </c>
      <c r="E18" s="905">
        <v>9.0</v>
      </c>
      <c r="F18" s="905">
        <v>9.0</v>
      </c>
      <c r="G18" s="905">
        <v>9.0</v>
      </c>
      <c r="H18" s="905">
        <v>9.0</v>
      </c>
      <c r="I18" s="1594">
        <v>12.0</v>
      </c>
      <c r="J18" s="971">
        <v>9.0</v>
      </c>
      <c r="K18" s="971"/>
      <c r="L18" s="971"/>
      <c r="M18" s="905">
        <v>9.0</v>
      </c>
      <c r="N18" s="905"/>
      <c r="O18" s="905">
        <v>9.0</v>
      </c>
      <c r="P18" s="1594">
        <v>12.0</v>
      </c>
      <c r="Q18" s="971"/>
      <c r="R18" s="971"/>
      <c r="S18" s="925"/>
      <c r="T18" s="925"/>
      <c r="U18" s="925"/>
      <c r="V18" s="925"/>
      <c r="W18" s="925"/>
      <c r="X18" s="925"/>
      <c r="Y18" s="925"/>
      <c r="Z18" s="925"/>
      <c r="AA18" s="1596"/>
      <c r="AB18" s="925"/>
      <c r="AC18" s="905">
        <v>9.0</v>
      </c>
      <c r="AD18" s="905">
        <v>9.0</v>
      </c>
      <c r="AE18" s="971"/>
      <c r="AF18" s="971"/>
      <c r="AG18" s="905">
        <v>9.0</v>
      </c>
      <c r="AH18" s="905">
        <v>9.0</v>
      </c>
      <c r="AI18" s="905">
        <v>9.0</v>
      </c>
      <c r="AJ18" s="404">
        <f t="shared" si="1"/>
        <v>14</v>
      </c>
      <c r="AK18" s="1030">
        <v>1.0</v>
      </c>
    </row>
    <row r="19" ht="15.0" customHeight="1">
      <c r="A19" s="19">
        <v>17.0</v>
      </c>
      <c r="B19" s="1546" t="s">
        <v>312</v>
      </c>
      <c r="C19" s="32"/>
      <c r="D19" s="863" t="s">
        <v>792</v>
      </c>
      <c r="E19" s="905">
        <v>9.0</v>
      </c>
      <c r="F19" s="905">
        <v>9.0</v>
      </c>
      <c r="G19" s="1594">
        <v>12.0</v>
      </c>
      <c r="H19" s="905"/>
      <c r="I19" s="905">
        <v>9.0</v>
      </c>
      <c r="J19" s="971"/>
      <c r="K19" s="971">
        <v>9.0</v>
      </c>
      <c r="L19" s="1033">
        <v>9.0</v>
      </c>
      <c r="M19" s="905">
        <v>9.0</v>
      </c>
      <c r="N19" s="905">
        <v>9.0</v>
      </c>
      <c r="O19" s="905">
        <v>9.0</v>
      </c>
      <c r="P19" s="905">
        <v>9.0</v>
      </c>
      <c r="Q19" s="971"/>
      <c r="R19" s="971"/>
      <c r="S19" s="905">
        <v>9.0</v>
      </c>
      <c r="T19" s="1208" t="s">
        <v>193</v>
      </c>
      <c r="U19" s="905">
        <v>9.0</v>
      </c>
      <c r="V19" s="905">
        <v>9.0</v>
      </c>
      <c r="W19" s="905">
        <v>9.0</v>
      </c>
      <c r="X19" s="1208" t="s">
        <v>193</v>
      </c>
      <c r="Y19" s="971"/>
      <c r="Z19" s="905"/>
      <c r="AA19" s="1208" t="s">
        <v>193</v>
      </c>
      <c r="AB19" s="1594">
        <v>12.0</v>
      </c>
      <c r="AC19" s="905">
        <v>9.0</v>
      </c>
      <c r="AD19" s="905">
        <v>9.0</v>
      </c>
      <c r="AE19" s="971"/>
      <c r="AF19" s="971"/>
      <c r="AG19" s="1597"/>
      <c r="AH19" s="978"/>
      <c r="AI19" s="978"/>
      <c r="AJ19" s="404">
        <f t="shared" si="1"/>
        <v>17</v>
      </c>
      <c r="AK19" s="1030">
        <v>1.0</v>
      </c>
    </row>
    <row r="20" ht="15.0" customHeight="1">
      <c r="A20" s="19">
        <v>18.0</v>
      </c>
      <c r="B20" s="1215" t="s">
        <v>1029</v>
      </c>
      <c r="C20" s="32"/>
      <c r="D20" s="863" t="s">
        <v>792</v>
      </c>
      <c r="E20" s="905">
        <v>9.0</v>
      </c>
      <c r="F20" s="905">
        <v>9.0</v>
      </c>
      <c r="G20" s="925"/>
      <c r="H20" s="1596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1594">
        <v>12.0</v>
      </c>
      <c r="U20" s="905">
        <v>9.0</v>
      </c>
      <c r="V20" s="905">
        <v>9.0</v>
      </c>
      <c r="W20" s="905">
        <v>9.0</v>
      </c>
      <c r="X20" s="971"/>
      <c r="Y20" s="971"/>
      <c r="Z20" s="905">
        <v>9.0</v>
      </c>
      <c r="AA20" s="905">
        <v>9.0</v>
      </c>
      <c r="AB20" s="905">
        <v>9.0</v>
      </c>
      <c r="AC20" s="1208" t="s">
        <v>193</v>
      </c>
      <c r="AD20" s="905">
        <v>9.0</v>
      </c>
      <c r="AE20" s="1594">
        <v>12.0</v>
      </c>
      <c r="AF20" s="971"/>
      <c r="AG20" s="905">
        <v>9.0</v>
      </c>
      <c r="AH20" s="1594">
        <v>12.0</v>
      </c>
      <c r="AI20" s="905"/>
      <c r="AJ20" s="404">
        <f t="shared" si="1"/>
        <v>13</v>
      </c>
      <c r="AK20" s="1030">
        <v>1.0</v>
      </c>
    </row>
    <row r="21" ht="15.0" customHeight="1">
      <c r="A21" s="19">
        <v>19.0</v>
      </c>
      <c r="B21" s="1546" t="s">
        <v>124</v>
      </c>
      <c r="C21" s="32"/>
      <c r="D21" s="863" t="s">
        <v>792</v>
      </c>
      <c r="E21" s="905">
        <v>9.0</v>
      </c>
      <c r="F21" s="1594">
        <v>12.0</v>
      </c>
      <c r="G21" s="905">
        <v>9.0</v>
      </c>
      <c r="H21" s="905">
        <v>9.0</v>
      </c>
      <c r="I21" s="905"/>
      <c r="J21" s="971"/>
      <c r="K21" s="971">
        <v>9.0</v>
      </c>
      <c r="L21" s="971"/>
      <c r="M21" s="905">
        <v>9.0</v>
      </c>
      <c r="N21" s="905">
        <v>9.0</v>
      </c>
      <c r="O21" s="1594">
        <v>12.0</v>
      </c>
      <c r="P21" s="905">
        <v>9.0</v>
      </c>
      <c r="Q21" s="971"/>
      <c r="R21" s="971"/>
      <c r="S21" s="905">
        <v>9.0</v>
      </c>
      <c r="T21" s="905">
        <v>9.0</v>
      </c>
      <c r="U21" s="1594">
        <v>12.0</v>
      </c>
      <c r="V21" s="905">
        <v>9.0</v>
      </c>
      <c r="W21" s="905">
        <v>9.0</v>
      </c>
      <c r="X21" s="971">
        <v>9.0</v>
      </c>
      <c r="Y21" s="971"/>
      <c r="Z21" s="905">
        <v>9.0</v>
      </c>
      <c r="AA21" s="905">
        <v>9.0</v>
      </c>
      <c r="AB21" s="905"/>
      <c r="AC21" s="905">
        <v>9.0</v>
      </c>
      <c r="AD21" s="1594">
        <v>12.0</v>
      </c>
      <c r="AE21" s="971"/>
      <c r="AF21" s="971"/>
      <c r="AG21" s="905">
        <v>9.0</v>
      </c>
      <c r="AH21" s="905">
        <v>9.0</v>
      </c>
      <c r="AI21" s="1594">
        <v>12.0</v>
      </c>
      <c r="AJ21" s="404">
        <f t="shared" si="1"/>
        <v>22</v>
      </c>
      <c r="AK21" s="1030">
        <v>1.0</v>
      </c>
    </row>
    <row r="22" ht="15.0" customHeight="1">
      <c r="A22" s="19">
        <v>20.0</v>
      </c>
      <c r="B22" s="1546" t="s">
        <v>32</v>
      </c>
      <c r="C22" s="32"/>
      <c r="D22" s="863" t="s">
        <v>792</v>
      </c>
      <c r="E22" s="905">
        <v>9.0</v>
      </c>
      <c r="F22" s="1594">
        <v>12.0</v>
      </c>
      <c r="G22" s="905">
        <v>9.0</v>
      </c>
      <c r="H22" s="905">
        <v>9.0</v>
      </c>
      <c r="I22" s="905"/>
      <c r="J22" s="971"/>
      <c r="K22" s="1594">
        <v>12.0</v>
      </c>
      <c r="L22" s="971"/>
      <c r="M22" s="905">
        <v>9.0</v>
      </c>
      <c r="N22" s="1594">
        <v>12.0</v>
      </c>
      <c r="O22" s="905">
        <v>9.0</v>
      </c>
      <c r="P22" s="905">
        <v>9.0</v>
      </c>
      <c r="Q22" s="971"/>
      <c r="R22" s="971"/>
      <c r="S22" s="905">
        <v>9.0</v>
      </c>
      <c r="T22" s="905">
        <v>9.0</v>
      </c>
      <c r="U22" s="905">
        <v>9.0</v>
      </c>
      <c r="V22" s="1594">
        <v>12.0</v>
      </c>
      <c r="W22" s="905">
        <v>9.0</v>
      </c>
      <c r="X22" s="971">
        <v>9.0</v>
      </c>
      <c r="Y22" s="971"/>
      <c r="Z22" s="905">
        <v>9.0</v>
      </c>
      <c r="AA22" s="905"/>
      <c r="AB22" s="905">
        <v>9.0</v>
      </c>
      <c r="AC22" s="905">
        <v>9.0</v>
      </c>
      <c r="AD22" s="1594">
        <v>12.0</v>
      </c>
      <c r="AE22" s="971"/>
      <c r="AF22" s="971"/>
      <c r="AG22" s="1594">
        <v>12.0</v>
      </c>
      <c r="AH22" s="905">
        <v>9.0</v>
      </c>
      <c r="AI22" s="905">
        <v>9.0</v>
      </c>
      <c r="AJ22" s="404">
        <f t="shared" si="1"/>
        <v>22</v>
      </c>
      <c r="AK22" s="1030">
        <v>1.0</v>
      </c>
    </row>
    <row r="23" ht="15.0" customHeight="1">
      <c r="A23" s="19">
        <v>21.0</v>
      </c>
      <c r="B23" s="1546" t="s">
        <v>992</v>
      </c>
      <c r="C23" s="32"/>
      <c r="D23" s="863" t="s">
        <v>792</v>
      </c>
      <c r="E23" s="905">
        <v>9.0</v>
      </c>
      <c r="F23" s="905">
        <v>9.0</v>
      </c>
      <c r="G23" s="905">
        <v>9.0</v>
      </c>
      <c r="H23" s="905">
        <v>9.0</v>
      </c>
      <c r="I23" s="1594">
        <v>12.0</v>
      </c>
      <c r="J23" s="971"/>
      <c r="K23" s="971"/>
      <c r="L23" s="971"/>
      <c r="M23" s="1594">
        <v>12.0</v>
      </c>
      <c r="N23" s="905">
        <v>9.0</v>
      </c>
      <c r="O23" s="905">
        <v>9.0</v>
      </c>
      <c r="P23" s="905"/>
      <c r="Q23" s="971"/>
      <c r="R23" s="1594">
        <v>12.0</v>
      </c>
      <c r="S23" s="905">
        <v>9.0</v>
      </c>
      <c r="T23" s="905">
        <v>9.0</v>
      </c>
      <c r="U23" s="905">
        <v>9.0</v>
      </c>
      <c r="V23" s="905">
        <v>9.0</v>
      </c>
      <c r="W23" s="1594">
        <v>12.0</v>
      </c>
      <c r="X23" s="971"/>
      <c r="Y23" s="971"/>
      <c r="Z23" s="1594">
        <v>12.0</v>
      </c>
      <c r="AA23" s="905">
        <v>9.0</v>
      </c>
      <c r="AB23" s="905">
        <v>9.0</v>
      </c>
      <c r="AC23" s="905">
        <v>9.0</v>
      </c>
      <c r="AD23" s="905">
        <v>9.0</v>
      </c>
      <c r="AE23" s="971">
        <v>9.0</v>
      </c>
      <c r="AF23" s="971"/>
      <c r="AG23" s="905">
        <v>9.0</v>
      </c>
      <c r="AH23" s="905"/>
      <c r="AI23" s="1205" t="s">
        <v>193</v>
      </c>
      <c r="AJ23" s="404">
        <f t="shared" si="1"/>
        <v>21</v>
      </c>
      <c r="AK23" s="1030">
        <v>1.0</v>
      </c>
    </row>
    <row r="24" ht="15.0" customHeight="1">
      <c r="A24" s="19">
        <v>22.0</v>
      </c>
      <c r="B24" s="1546" t="s">
        <v>33</v>
      </c>
      <c r="C24" s="32"/>
      <c r="D24" s="863" t="s">
        <v>792</v>
      </c>
      <c r="E24" s="905"/>
      <c r="F24" s="905">
        <v>9.0</v>
      </c>
      <c r="G24" s="905">
        <v>9.0</v>
      </c>
      <c r="H24" s="1594">
        <v>12.0</v>
      </c>
      <c r="I24" s="905">
        <v>9.0</v>
      </c>
      <c r="J24" s="971"/>
      <c r="K24" s="971"/>
      <c r="L24" s="971"/>
      <c r="M24" s="905">
        <v>9.0</v>
      </c>
      <c r="N24" s="905">
        <v>9.0</v>
      </c>
      <c r="O24" s="905">
        <v>9.0</v>
      </c>
      <c r="P24" s="905">
        <v>9.0</v>
      </c>
      <c r="Q24" s="1594">
        <v>12.0</v>
      </c>
      <c r="R24" s="971"/>
      <c r="S24" s="1594">
        <v>12.0</v>
      </c>
      <c r="T24" s="905"/>
      <c r="U24" s="905">
        <v>9.0</v>
      </c>
      <c r="V24" s="905">
        <v>9.0</v>
      </c>
      <c r="W24" s="905">
        <v>9.0</v>
      </c>
      <c r="X24" s="971"/>
      <c r="Y24" s="971"/>
      <c r="Z24" s="905">
        <v>9.0</v>
      </c>
      <c r="AA24" s="1594">
        <v>12.0</v>
      </c>
      <c r="AB24" s="905">
        <v>9.0</v>
      </c>
      <c r="AC24" s="905">
        <v>9.0</v>
      </c>
      <c r="AD24" s="905"/>
      <c r="AE24" s="971"/>
      <c r="AF24" s="1594">
        <v>12.0</v>
      </c>
      <c r="AG24" s="905">
        <v>9.0</v>
      </c>
      <c r="AH24" s="905">
        <v>9.0</v>
      </c>
      <c r="AI24" s="905">
        <v>9.0</v>
      </c>
      <c r="AJ24" s="404">
        <f t="shared" si="1"/>
        <v>21</v>
      </c>
      <c r="AK24" s="1030">
        <v>1.0</v>
      </c>
    </row>
    <row r="25" ht="15.0" customHeight="1">
      <c r="A25" s="19">
        <v>23.0</v>
      </c>
      <c r="B25" s="1546" t="s">
        <v>165</v>
      </c>
      <c r="C25" s="32"/>
      <c r="D25" s="863" t="s">
        <v>792</v>
      </c>
      <c r="E25" s="1594">
        <v>12.0</v>
      </c>
      <c r="F25" s="905">
        <v>9.0</v>
      </c>
      <c r="G25" s="905">
        <v>9.0</v>
      </c>
      <c r="H25" s="905">
        <v>9.0</v>
      </c>
      <c r="I25" s="905"/>
      <c r="J25" s="971"/>
      <c r="K25" s="971">
        <v>9.0</v>
      </c>
      <c r="L25" s="971"/>
      <c r="M25" s="905">
        <v>9.0</v>
      </c>
      <c r="N25" s="905">
        <v>9.0</v>
      </c>
      <c r="O25" s="905">
        <v>9.0</v>
      </c>
      <c r="P25" s="1594">
        <v>12.0</v>
      </c>
      <c r="Q25" s="971"/>
      <c r="R25" s="971"/>
      <c r="S25" s="905">
        <v>9.0</v>
      </c>
      <c r="T25" s="1594">
        <v>12.0</v>
      </c>
      <c r="U25" s="905">
        <v>9.0</v>
      </c>
      <c r="V25" s="905">
        <v>9.0</v>
      </c>
      <c r="W25" s="905">
        <v>9.0</v>
      </c>
      <c r="X25" s="971"/>
      <c r="Y25" s="971"/>
      <c r="Z25" s="905">
        <v>9.0</v>
      </c>
      <c r="AA25" s="905">
        <v>9.0</v>
      </c>
      <c r="AB25" s="1594">
        <v>12.0</v>
      </c>
      <c r="AC25" s="905">
        <v>9.0</v>
      </c>
      <c r="AD25" s="905">
        <v>9.0</v>
      </c>
      <c r="AE25" s="1594">
        <v>12.0</v>
      </c>
      <c r="AF25" s="971"/>
      <c r="AG25" s="905"/>
      <c r="AH25" s="905">
        <v>9.0</v>
      </c>
      <c r="AI25" s="905">
        <v>9.0</v>
      </c>
      <c r="AJ25" s="404">
        <f t="shared" si="1"/>
        <v>22</v>
      </c>
      <c r="AK25" s="1030">
        <v>1.0</v>
      </c>
    </row>
    <row r="26" ht="15.0" customHeight="1">
      <c r="A26" s="19">
        <v>24.0</v>
      </c>
      <c r="B26" s="1546" t="s">
        <v>687</v>
      </c>
      <c r="C26" s="32"/>
      <c r="D26" s="863" t="s">
        <v>792</v>
      </c>
      <c r="E26" s="978"/>
      <c r="F26" s="978"/>
      <c r="G26" s="905">
        <v>9.0</v>
      </c>
      <c r="H26" s="905">
        <v>9.0</v>
      </c>
      <c r="I26" s="905">
        <v>9.0</v>
      </c>
      <c r="J26" s="1594">
        <v>12.0</v>
      </c>
      <c r="K26" s="971"/>
      <c r="L26" s="1033">
        <v>9.0</v>
      </c>
      <c r="M26" s="905"/>
      <c r="N26" s="905">
        <v>9.0</v>
      </c>
      <c r="O26" s="905">
        <v>9.0</v>
      </c>
      <c r="P26" s="905">
        <v>9.0</v>
      </c>
      <c r="Q26" s="971"/>
      <c r="R26" s="971"/>
      <c r="S26" s="905">
        <v>9.0</v>
      </c>
      <c r="T26" s="905">
        <v>9.0</v>
      </c>
      <c r="U26" s="1594">
        <v>12.0</v>
      </c>
      <c r="V26" s="905"/>
      <c r="W26" s="905">
        <v>9.0</v>
      </c>
      <c r="X26" s="971"/>
      <c r="Y26" s="1594">
        <v>12.0</v>
      </c>
      <c r="Z26" s="905">
        <v>9.0</v>
      </c>
      <c r="AA26" s="905">
        <v>9.0</v>
      </c>
      <c r="AB26" s="905">
        <v>9.0</v>
      </c>
      <c r="AC26" s="1594">
        <v>12.0</v>
      </c>
      <c r="AD26" s="905">
        <v>9.0</v>
      </c>
      <c r="AE26" s="971"/>
      <c r="AF26" s="971"/>
      <c r="AG26" s="1594">
        <v>12.0</v>
      </c>
      <c r="AH26" s="905">
        <v>9.0</v>
      </c>
      <c r="AI26" s="905">
        <v>9.0</v>
      </c>
      <c r="AJ26" s="404">
        <f t="shared" si="1"/>
        <v>21</v>
      </c>
      <c r="AK26" s="1030">
        <v>1.0</v>
      </c>
    </row>
    <row r="27" ht="15.75" customHeight="1">
      <c r="A27" s="19">
        <v>25.0</v>
      </c>
      <c r="B27" s="1215" t="s">
        <v>1022</v>
      </c>
      <c r="C27" s="32"/>
      <c r="D27" s="863" t="s">
        <v>792</v>
      </c>
      <c r="E27" s="905">
        <v>9.0</v>
      </c>
      <c r="F27" s="905"/>
      <c r="G27" s="1594">
        <v>12.0</v>
      </c>
      <c r="H27" s="905">
        <v>9.0</v>
      </c>
      <c r="I27" s="905">
        <v>9.0</v>
      </c>
      <c r="J27" s="971">
        <v>9.0</v>
      </c>
      <c r="K27" s="971"/>
      <c r="L27" s="971"/>
      <c r="M27" s="1594">
        <v>12.0</v>
      </c>
      <c r="N27" s="905">
        <v>9.0</v>
      </c>
      <c r="O27" s="905">
        <v>9.0</v>
      </c>
      <c r="P27" s="905"/>
      <c r="Q27" s="971"/>
      <c r="R27" s="971">
        <v>9.0</v>
      </c>
      <c r="S27" s="905">
        <v>9.0</v>
      </c>
      <c r="T27" s="905">
        <v>9.0</v>
      </c>
      <c r="U27" s="905">
        <v>9.0</v>
      </c>
      <c r="V27" s="1594">
        <v>12.0</v>
      </c>
      <c r="W27" s="905">
        <v>9.0</v>
      </c>
      <c r="X27" s="971"/>
      <c r="Y27" s="971"/>
      <c r="Z27" s="905">
        <v>9.0</v>
      </c>
      <c r="AA27" s="905">
        <v>9.0</v>
      </c>
      <c r="AB27" s="905">
        <v>9.0</v>
      </c>
      <c r="AC27" s="905">
        <v>9.0</v>
      </c>
      <c r="AD27" s="1594">
        <v>12.0</v>
      </c>
      <c r="AE27" s="971">
        <v>9.0</v>
      </c>
      <c r="AF27" s="971"/>
      <c r="AG27" s="905">
        <v>9.0</v>
      </c>
      <c r="AH27" s="905"/>
      <c r="AI27" s="1594">
        <v>12.0</v>
      </c>
      <c r="AJ27" s="404">
        <f t="shared" si="1"/>
        <v>22</v>
      </c>
      <c r="AK27" s="1030">
        <v>1.0</v>
      </c>
    </row>
    <row r="28" ht="15.75" customHeight="1">
      <c r="A28" s="19">
        <v>26.0</v>
      </c>
      <c r="B28" s="1603" t="s">
        <v>1049</v>
      </c>
      <c r="C28" s="32"/>
      <c r="D28" s="866"/>
      <c r="E28" s="905">
        <v>9.0</v>
      </c>
      <c r="F28" s="905">
        <v>9.0</v>
      </c>
      <c r="G28" s="905">
        <v>9.0</v>
      </c>
      <c r="H28" s="905">
        <v>9.0</v>
      </c>
      <c r="I28" s="905">
        <v>9.0</v>
      </c>
      <c r="J28" s="971"/>
      <c r="K28" s="971"/>
      <c r="L28" s="971"/>
      <c r="M28" s="905">
        <v>9.0</v>
      </c>
      <c r="N28" s="905">
        <v>9.0</v>
      </c>
      <c r="O28" s="905">
        <v>9.0</v>
      </c>
      <c r="P28" s="905">
        <v>9.0</v>
      </c>
      <c r="Q28" s="971"/>
      <c r="R28" s="971"/>
      <c r="S28" s="905">
        <v>9.0</v>
      </c>
      <c r="T28" s="1208" t="s">
        <v>193</v>
      </c>
      <c r="U28" s="905">
        <v>9.0</v>
      </c>
      <c r="V28" s="905">
        <v>9.0</v>
      </c>
      <c r="W28" s="905">
        <v>9.0</v>
      </c>
      <c r="X28" s="971"/>
      <c r="Y28" s="971"/>
      <c r="Z28" s="905">
        <v>9.0</v>
      </c>
      <c r="AA28" s="905">
        <v>9.0</v>
      </c>
      <c r="AB28" s="1045"/>
      <c r="AC28" s="905">
        <v>9.0</v>
      </c>
      <c r="AD28" s="905">
        <v>9.0</v>
      </c>
      <c r="AE28" s="971"/>
      <c r="AF28" s="971"/>
      <c r="AG28" s="905">
        <v>9.0</v>
      </c>
      <c r="AH28" s="905">
        <v>9.0</v>
      </c>
      <c r="AI28" s="905">
        <v>9.0</v>
      </c>
      <c r="AJ28" s="404">
        <f t="shared" si="1"/>
        <v>20</v>
      </c>
      <c r="AK28" s="1030">
        <v>1.0</v>
      </c>
    </row>
    <row r="29" ht="16.5" customHeight="1">
      <c r="A29" s="19">
        <v>27.0</v>
      </c>
      <c r="B29" s="1469" t="s">
        <v>875</v>
      </c>
      <c r="C29" s="71"/>
      <c r="D29" s="866"/>
      <c r="E29" s="905"/>
      <c r="F29" s="905"/>
      <c r="G29" s="905"/>
      <c r="H29" s="905"/>
      <c r="I29" s="1614"/>
      <c r="J29" s="971"/>
      <c r="K29" s="1255"/>
      <c r="L29" s="971"/>
      <c r="M29" s="905"/>
      <c r="N29" s="905"/>
      <c r="O29" s="1614"/>
      <c r="P29" s="905"/>
      <c r="Q29" s="971"/>
      <c r="R29" s="971"/>
      <c r="S29" s="905"/>
      <c r="T29" s="1614"/>
      <c r="U29" s="905"/>
      <c r="V29" s="905"/>
      <c r="W29" s="905"/>
      <c r="X29" s="971"/>
      <c r="Y29" s="971"/>
      <c r="Z29" s="1056"/>
      <c r="AA29" s="1614"/>
      <c r="AB29" s="1614"/>
      <c r="AC29" s="905"/>
      <c r="AD29" s="905"/>
      <c r="AE29" s="971"/>
      <c r="AF29" s="1615"/>
      <c r="AG29" s="905"/>
      <c r="AH29" s="905"/>
      <c r="AI29" s="905"/>
      <c r="AJ29" s="404">
        <f t="shared" si="1"/>
        <v>0</v>
      </c>
      <c r="AK29" s="1030">
        <v>0.0</v>
      </c>
    </row>
    <row r="30" ht="15.75" customHeight="1">
      <c r="A30" s="260"/>
      <c r="B30" s="423"/>
      <c r="C30" s="112"/>
      <c r="D30" s="1311" t="s">
        <v>1004</v>
      </c>
      <c r="E30" s="1311">
        <f t="shared" ref="E30:AI30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</f>
        <v>14</v>
      </c>
      <c r="F30" s="1311">
        <f t="shared" si="2"/>
        <v>18</v>
      </c>
      <c r="G30" s="1311">
        <f t="shared" si="2"/>
        <v>18</v>
      </c>
      <c r="H30" s="1311">
        <f t="shared" si="2"/>
        <v>19</v>
      </c>
      <c r="I30" s="1311">
        <f t="shared" si="2"/>
        <v>15</v>
      </c>
      <c r="J30" s="1311">
        <f t="shared" si="2"/>
        <v>4</v>
      </c>
      <c r="K30" s="1311">
        <f t="shared" si="2"/>
        <v>3</v>
      </c>
      <c r="L30" s="1311">
        <f t="shared" si="2"/>
        <v>3</v>
      </c>
      <c r="M30" s="1311">
        <f t="shared" si="2"/>
        <v>17</v>
      </c>
      <c r="N30" s="1311">
        <f t="shared" si="2"/>
        <v>19</v>
      </c>
      <c r="O30" s="1311">
        <f t="shared" si="2"/>
        <v>19</v>
      </c>
      <c r="P30" s="1311">
        <f t="shared" si="2"/>
        <v>18</v>
      </c>
      <c r="Q30" s="1311">
        <f t="shared" si="2"/>
        <v>3</v>
      </c>
      <c r="R30" s="1311">
        <f t="shared" si="2"/>
        <v>3</v>
      </c>
      <c r="S30" s="1311">
        <f t="shared" si="2"/>
        <v>17</v>
      </c>
      <c r="T30" s="1311">
        <f t="shared" si="2"/>
        <v>17</v>
      </c>
      <c r="U30" s="1311">
        <f t="shared" si="2"/>
        <v>19</v>
      </c>
      <c r="V30" s="1311">
        <f t="shared" si="2"/>
        <v>18</v>
      </c>
      <c r="W30" s="1311">
        <f t="shared" si="2"/>
        <v>18</v>
      </c>
      <c r="X30" s="1311">
        <f t="shared" si="2"/>
        <v>5</v>
      </c>
      <c r="Y30" s="1311">
        <f t="shared" si="2"/>
        <v>2</v>
      </c>
      <c r="Z30" s="1311">
        <f t="shared" si="2"/>
        <v>17</v>
      </c>
      <c r="AA30" s="1311">
        <f t="shared" si="2"/>
        <v>17</v>
      </c>
      <c r="AB30" s="1311">
        <f t="shared" si="2"/>
        <v>16</v>
      </c>
      <c r="AC30" s="1311">
        <f t="shared" si="2"/>
        <v>19</v>
      </c>
      <c r="AD30" s="1311">
        <f t="shared" si="2"/>
        <v>18</v>
      </c>
      <c r="AE30" s="1311">
        <f t="shared" si="2"/>
        <v>5</v>
      </c>
      <c r="AF30" s="1311">
        <f t="shared" si="2"/>
        <v>3</v>
      </c>
      <c r="AG30" s="1311">
        <f t="shared" si="2"/>
        <v>17</v>
      </c>
      <c r="AH30" s="1311">
        <f t="shared" si="2"/>
        <v>18</v>
      </c>
      <c r="AI30" s="1311">
        <f t="shared" si="2"/>
        <v>15</v>
      </c>
      <c r="AJ30" s="1075"/>
      <c r="AK30" s="1452">
        <f>SUM(AK3:AK27)</f>
        <v>25</v>
      </c>
    </row>
    <row r="31" ht="15.75" customHeight="1">
      <c r="A31" s="260"/>
      <c r="B31" s="423"/>
      <c r="C31" s="112"/>
      <c r="D31" s="1311" t="s">
        <v>1005</v>
      </c>
      <c r="E31" s="1311">
        <f t="shared" ref="E31:AI31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</f>
        <v>5</v>
      </c>
      <c r="F31" s="1311">
        <f t="shared" si="3"/>
        <v>4</v>
      </c>
      <c r="G31" s="1311">
        <f t="shared" si="3"/>
        <v>4</v>
      </c>
      <c r="H31" s="1311">
        <f t="shared" si="3"/>
        <v>4</v>
      </c>
      <c r="I31" s="1311">
        <f t="shared" si="3"/>
        <v>5</v>
      </c>
      <c r="J31" s="1311">
        <f t="shared" si="3"/>
        <v>3</v>
      </c>
      <c r="K31" s="1311">
        <f t="shared" si="3"/>
        <v>3</v>
      </c>
      <c r="L31" s="1311">
        <f t="shared" si="3"/>
        <v>2</v>
      </c>
      <c r="M31" s="1311">
        <f t="shared" si="3"/>
        <v>5</v>
      </c>
      <c r="N31" s="1311">
        <f t="shared" si="3"/>
        <v>4</v>
      </c>
      <c r="O31" s="1311">
        <f t="shared" si="3"/>
        <v>4</v>
      </c>
      <c r="P31" s="1311">
        <f t="shared" si="3"/>
        <v>4</v>
      </c>
      <c r="Q31" s="1311">
        <f t="shared" si="3"/>
        <v>3</v>
      </c>
      <c r="R31" s="1311">
        <f t="shared" si="3"/>
        <v>3</v>
      </c>
      <c r="S31" s="1311">
        <f t="shared" si="3"/>
        <v>4</v>
      </c>
      <c r="T31" s="1311">
        <f t="shared" si="3"/>
        <v>3</v>
      </c>
      <c r="U31" s="1311">
        <f t="shared" si="3"/>
        <v>4</v>
      </c>
      <c r="V31" s="1311">
        <f t="shared" si="3"/>
        <v>4</v>
      </c>
      <c r="W31" s="1311">
        <f t="shared" si="3"/>
        <v>5</v>
      </c>
      <c r="X31" s="1311">
        <f t="shared" si="3"/>
        <v>2</v>
      </c>
      <c r="Y31" s="1311">
        <f t="shared" si="3"/>
        <v>3</v>
      </c>
      <c r="Z31" s="1311">
        <f t="shared" si="3"/>
        <v>5</v>
      </c>
      <c r="AA31" s="1311">
        <f t="shared" si="3"/>
        <v>3</v>
      </c>
      <c r="AB31" s="1311">
        <f t="shared" si="3"/>
        <v>4</v>
      </c>
      <c r="AC31" s="1311">
        <f t="shared" si="3"/>
        <v>2</v>
      </c>
      <c r="AD31" s="1311">
        <f t="shared" si="3"/>
        <v>4</v>
      </c>
      <c r="AE31" s="1311">
        <f t="shared" si="3"/>
        <v>4</v>
      </c>
      <c r="AF31" s="1311">
        <f t="shared" si="3"/>
        <v>3</v>
      </c>
      <c r="AG31" s="1311">
        <f t="shared" si="3"/>
        <v>3</v>
      </c>
      <c r="AH31" s="1311">
        <f t="shared" si="3"/>
        <v>4</v>
      </c>
      <c r="AI31" s="1311">
        <f t="shared" si="3"/>
        <v>4</v>
      </c>
      <c r="AJ31" s="1075"/>
      <c r="AK31" s="257"/>
    </row>
    <row r="32" ht="15.75" customHeight="1">
      <c r="A32" s="260"/>
      <c r="B32" s="1470" t="s">
        <v>947</v>
      </c>
      <c r="C32" s="112"/>
      <c r="D32" s="1075"/>
      <c r="E32" s="1075"/>
      <c r="F32" s="1075"/>
      <c r="G32" s="1075"/>
      <c r="H32" s="1075"/>
      <c r="I32" s="1075"/>
      <c r="J32" s="1075"/>
      <c r="K32" s="1075"/>
      <c r="L32" s="1075"/>
      <c r="M32" s="1075"/>
      <c r="N32" s="1075"/>
      <c r="O32" s="1075"/>
      <c r="P32" s="1075"/>
      <c r="Q32" s="1075"/>
      <c r="R32" s="1075"/>
      <c r="S32" s="1075"/>
      <c r="T32" s="1075"/>
      <c r="U32" s="1075"/>
      <c r="V32" s="1075"/>
      <c r="W32" s="1075"/>
      <c r="X32" s="1075"/>
      <c r="Y32" s="1075"/>
      <c r="Z32" s="1075"/>
      <c r="AA32" s="1075"/>
      <c r="AB32" s="1075"/>
      <c r="AC32" s="1075"/>
      <c r="AD32" s="1075"/>
      <c r="AE32" s="1075"/>
      <c r="AF32" s="1075"/>
      <c r="AG32" s="1075"/>
      <c r="AH32" s="1075"/>
      <c r="AI32" s="1075"/>
      <c r="AJ32" s="1075"/>
      <c r="AK32" s="257"/>
    </row>
    <row r="33" ht="15.75" customHeight="1">
      <c r="A33" s="819">
        <v>1.0</v>
      </c>
      <c r="B33" s="1316" t="s">
        <v>884</v>
      </c>
      <c r="C33" s="1317" t="s">
        <v>736</v>
      </c>
      <c r="D33" s="866"/>
      <c r="E33" s="1318">
        <v>24.0</v>
      </c>
      <c r="F33" s="1318">
        <v>24.0</v>
      </c>
      <c r="G33" s="905"/>
      <c r="H33" s="905"/>
      <c r="I33" s="1318">
        <v>24.0</v>
      </c>
      <c r="J33" s="1318">
        <v>24.0</v>
      </c>
      <c r="K33" s="1255"/>
      <c r="L33" s="971"/>
      <c r="M33" s="905"/>
      <c r="N33" s="1318">
        <v>24.0</v>
      </c>
      <c r="O33" s="1318">
        <v>24.0</v>
      </c>
      <c r="P33" s="1614"/>
      <c r="Q33" s="1318">
        <v>24.0</v>
      </c>
      <c r="R33" s="1318">
        <v>24.0</v>
      </c>
      <c r="S33" s="905"/>
      <c r="T33" s="905"/>
      <c r="U33" s="1318">
        <v>24.0</v>
      </c>
      <c r="V33" s="1318">
        <v>24.0</v>
      </c>
      <c r="W33" s="905"/>
      <c r="X33" s="971"/>
      <c r="Y33" s="1318">
        <v>24.0</v>
      </c>
      <c r="Z33" s="1318">
        <v>24.0</v>
      </c>
      <c r="AA33" s="1614"/>
      <c r="AB33" s="1614"/>
      <c r="AC33" s="1318">
        <v>24.0</v>
      </c>
      <c r="AD33" s="1318">
        <v>24.0</v>
      </c>
      <c r="AE33" s="971"/>
      <c r="AF33" s="971"/>
      <c r="AG33" s="1318">
        <v>24.0</v>
      </c>
      <c r="AH33" s="1318">
        <v>24.0</v>
      </c>
      <c r="AI33" s="905"/>
      <c r="AJ33" s="1616">
        <f t="shared" ref="AJ33:AJ41" si="4">COUNT(E33:AI33)</f>
        <v>16</v>
      </c>
      <c r="AK33" s="257"/>
    </row>
    <row r="34" ht="15.75" customHeight="1">
      <c r="A34" s="819">
        <v>2.0</v>
      </c>
      <c r="B34" s="1401" t="s">
        <v>948</v>
      </c>
      <c r="C34" s="32"/>
      <c r="D34" s="863" t="s">
        <v>792</v>
      </c>
      <c r="E34" s="905"/>
      <c r="F34" s="905"/>
      <c r="G34" s="1318">
        <v>24.0</v>
      </c>
      <c r="H34" s="1318">
        <v>24.0</v>
      </c>
      <c r="I34" s="1614"/>
      <c r="J34" s="1255"/>
      <c r="K34" s="1318">
        <v>24.0</v>
      </c>
      <c r="L34" s="1318">
        <v>24.0</v>
      </c>
      <c r="M34" s="1318">
        <v>24.0</v>
      </c>
      <c r="N34" s="905"/>
      <c r="O34" s="905"/>
      <c r="P34" s="1318">
        <v>24.0</v>
      </c>
      <c r="Q34" s="971"/>
      <c r="R34" s="971"/>
      <c r="S34" s="1318">
        <v>24.0</v>
      </c>
      <c r="T34" s="1318">
        <v>24.0</v>
      </c>
      <c r="U34" s="905"/>
      <c r="V34" s="905"/>
      <c r="W34" s="1318">
        <v>24.0</v>
      </c>
      <c r="X34" s="1318">
        <v>24.0</v>
      </c>
      <c r="Y34" s="971"/>
      <c r="Z34" s="1614"/>
      <c r="AA34" s="1318">
        <v>24.0</v>
      </c>
      <c r="AB34" s="1318">
        <v>24.0</v>
      </c>
      <c r="AC34" s="905"/>
      <c r="AD34" s="905"/>
      <c r="AE34" s="1318">
        <v>24.0</v>
      </c>
      <c r="AF34" s="1318">
        <v>24.0</v>
      </c>
      <c r="AG34" s="905"/>
      <c r="AH34" s="905"/>
      <c r="AI34" s="1318">
        <v>24.0</v>
      </c>
      <c r="AJ34" s="1616">
        <f t="shared" si="4"/>
        <v>15</v>
      </c>
      <c r="AK34" s="257"/>
    </row>
    <row r="35" ht="15.75" customHeight="1">
      <c r="A35" s="819">
        <v>3.0</v>
      </c>
      <c r="B35" s="1402" t="s">
        <v>883</v>
      </c>
      <c r="C35" s="32"/>
      <c r="D35" s="863" t="s">
        <v>792</v>
      </c>
      <c r="E35" s="905">
        <v>9.0</v>
      </c>
      <c r="F35" s="905">
        <v>9.0</v>
      </c>
      <c r="G35" s="905">
        <v>9.0</v>
      </c>
      <c r="H35" s="905">
        <v>9.0</v>
      </c>
      <c r="I35" s="905">
        <v>9.0</v>
      </c>
      <c r="J35" s="971"/>
      <c r="K35" s="971"/>
      <c r="L35" s="971"/>
      <c r="M35" s="905">
        <v>9.0</v>
      </c>
      <c r="N35" s="905">
        <v>9.0</v>
      </c>
      <c r="O35" s="905">
        <v>9.0</v>
      </c>
      <c r="P35" s="905">
        <v>9.0</v>
      </c>
      <c r="Q35" s="971"/>
      <c r="R35" s="971"/>
      <c r="S35" s="905">
        <v>9.0</v>
      </c>
      <c r="T35" s="905">
        <v>9.0</v>
      </c>
      <c r="U35" s="905">
        <v>9.0</v>
      </c>
      <c r="V35" s="905">
        <v>9.0</v>
      </c>
      <c r="W35" s="905">
        <v>9.0</v>
      </c>
      <c r="X35" s="971"/>
      <c r="Y35" s="971"/>
      <c r="Z35" s="905">
        <v>9.0</v>
      </c>
      <c r="AA35" s="905">
        <v>9.0</v>
      </c>
      <c r="AB35" s="905">
        <v>9.0</v>
      </c>
      <c r="AC35" s="905">
        <v>9.0</v>
      </c>
      <c r="AD35" s="905">
        <v>9.0</v>
      </c>
      <c r="AE35" s="971"/>
      <c r="AF35" s="971"/>
      <c r="AG35" s="905">
        <v>9.0</v>
      </c>
      <c r="AH35" s="905">
        <v>9.0</v>
      </c>
      <c r="AI35" s="905">
        <v>9.0</v>
      </c>
      <c r="AJ35" s="1616">
        <f t="shared" si="4"/>
        <v>22</v>
      </c>
      <c r="AK35" s="257"/>
    </row>
    <row r="36" ht="15.75" customHeight="1">
      <c r="A36" s="1504">
        <v>4.0</v>
      </c>
      <c r="B36" s="1148" t="s">
        <v>885</v>
      </c>
      <c r="C36" s="32"/>
      <c r="D36" s="863" t="s">
        <v>792</v>
      </c>
      <c r="E36" s="905">
        <v>9.0</v>
      </c>
      <c r="F36" s="905">
        <v>9.0</v>
      </c>
      <c r="G36" s="905">
        <v>9.0</v>
      </c>
      <c r="H36" s="905">
        <v>9.0</v>
      </c>
      <c r="I36" s="905">
        <v>9.0</v>
      </c>
      <c r="J36" s="971"/>
      <c r="K36" s="971"/>
      <c r="L36" s="971"/>
      <c r="M36" s="905">
        <v>9.0</v>
      </c>
      <c r="N36" s="905">
        <v>9.0</v>
      </c>
      <c r="O36" s="905">
        <v>9.0</v>
      </c>
      <c r="P36" s="905">
        <v>9.0</v>
      </c>
      <c r="Q36" s="971">
        <v>9.0</v>
      </c>
      <c r="R36" s="971"/>
      <c r="S36" s="905"/>
      <c r="T36" s="905">
        <v>9.0</v>
      </c>
      <c r="U36" s="905">
        <v>9.0</v>
      </c>
      <c r="V36" s="905">
        <v>9.0</v>
      </c>
      <c r="W36" s="905">
        <v>9.0</v>
      </c>
      <c r="X36" s="971"/>
      <c r="Y36" s="971"/>
      <c r="Z36" s="905">
        <v>9.0</v>
      </c>
      <c r="AA36" s="905">
        <v>9.0</v>
      </c>
      <c r="AB36" s="905">
        <v>9.0</v>
      </c>
      <c r="AC36" s="905">
        <v>9.0</v>
      </c>
      <c r="AD36" s="905">
        <v>9.0</v>
      </c>
      <c r="AE36" s="971"/>
      <c r="AF36" s="971"/>
      <c r="AG36" s="905">
        <v>9.0</v>
      </c>
      <c r="AH36" s="905">
        <v>9.0</v>
      </c>
      <c r="AI36" s="905">
        <v>9.0</v>
      </c>
      <c r="AJ36" s="1616">
        <f t="shared" si="4"/>
        <v>22</v>
      </c>
      <c r="AK36" s="423"/>
    </row>
    <row r="37" ht="15.75" customHeight="1">
      <c r="A37" s="1504">
        <v>5.0</v>
      </c>
      <c r="B37" s="1148" t="s">
        <v>973</v>
      </c>
      <c r="C37" s="32"/>
      <c r="D37" s="863" t="s">
        <v>792</v>
      </c>
      <c r="E37" s="905">
        <v>9.0</v>
      </c>
      <c r="F37" s="905">
        <v>9.0</v>
      </c>
      <c r="G37" s="905">
        <v>9.0</v>
      </c>
      <c r="H37" s="905">
        <v>9.0</v>
      </c>
      <c r="I37" s="905">
        <v>9.0</v>
      </c>
      <c r="J37" s="971">
        <v>9.0</v>
      </c>
      <c r="K37" s="971"/>
      <c r="L37" s="971"/>
      <c r="M37" s="1033">
        <v>9.0</v>
      </c>
      <c r="N37" s="905">
        <v>9.0</v>
      </c>
      <c r="O37" s="905">
        <v>9.0</v>
      </c>
      <c r="P37" s="905">
        <v>9.0</v>
      </c>
      <c r="Q37" s="971"/>
      <c r="R37" s="971"/>
      <c r="S37" s="905">
        <v>9.0</v>
      </c>
      <c r="T37" s="905">
        <v>9.0</v>
      </c>
      <c r="U37" s="905">
        <v>9.0</v>
      </c>
      <c r="V37" s="905">
        <v>9.0</v>
      </c>
      <c r="W37" s="905">
        <v>9.0</v>
      </c>
      <c r="X37" s="971">
        <v>9.0</v>
      </c>
      <c r="Y37" s="971"/>
      <c r="Z37" s="1033">
        <v>9.0</v>
      </c>
      <c r="AA37" s="905">
        <v>9.0</v>
      </c>
      <c r="AB37" s="905">
        <v>9.0</v>
      </c>
      <c r="AC37" s="905">
        <v>9.0</v>
      </c>
      <c r="AD37" s="905">
        <v>9.0</v>
      </c>
      <c r="AE37" s="971">
        <v>12.0</v>
      </c>
      <c r="AF37" s="971"/>
      <c r="AG37" s="905">
        <v>9.0</v>
      </c>
      <c r="AH37" s="905">
        <v>9.0</v>
      </c>
      <c r="AI37" s="905">
        <v>9.0</v>
      </c>
      <c r="AJ37" s="1616">
        <f t="shared" si="4"/>
        <v>25</v>
      </c>
      <c r="AK37" s="423"/>
    </row>
    <row r="38" ht="15.75" customHeight="1">
      <c r="A38" s="1504">
        <v>6.0</v>
      </c>
      <c r="B38" s="1148" t="s">
        <v>886</v>
      </c>
      <c r="C38" s="32"/>
      <c r="D38" s="863" t="s">
        <v>792</v>
      </c>
      <c r="E38" s="905">
        <v>9.0</v>
      </c>
      <c r="F38" s="905">
        <v>9.0</v>
      </c>
      <c r="G38" s="905">
        <v>9.0</v>
      </c>
      <c r="H38" s="905">
        <v>9.0</v>
      </c>
      <c r="I38" s="905">
        <v>9.0</v>
      </c>
      <c r="J38" s="1033">
        <v>9.0</v>
      </c>
      <c r="K38" s="1033">
        <v>9.0</v>
      </c>
      <c r="L38" s="1033">
        <v>9.0</v>
      </c>
      <c r="M38" s="905">
        <v>9.0</v>
      </c>
      <c r="N38" s="905">
        <v>9.0</v>
      </c>
      <c r="O38" s="905">
        <v>9.0</v>
      </c>
      <c r="P38" s="905">
        <v>9.0</v>
      </c>
      <c r="Q38" s="1033">
        <v>9.0</v>
      </c>
      <c r="R38" s="1033">
        <v>9.0</v>
      </c>
      <c r="S38" s="905">
        <v>9.0</v>
      </c>
      <c r="T38" s="905">
        <v>9.0</v>
      </c>
      <c r="U38" s="905">
        <v>9.0</v>
      </c>
      <c r="V38" s="905">
        <v>9.0</v>
      </c>
      <c r="W38" s="905">
        <v>9.0</v>
      </c>
      <c r="X38" s="1033">
        <v>9.0</v>
      </c>
      <c r="Y38" s="1033">
        <v>9.0</v>
      </c>
      <c r="Z38" s="905">
        <v>9.0</v>
      </c>
      <c r="AA38" s="905">
        <v>9.0</v>
      </c>
      <c r="AB38" s="905">
        <v>9.0</v>
      </c>
      <c r="AC38" s="905">
        <v>9.0</v>
      </c>
      <c r="AD38" s="905">
        <v>9.0</v>
      </c>
      <c r="AE38" s="1033">
        <v>9.0</v>
      </c>
      <c r="AF38" s="971"/>
      <c r="AG38" s="905">
        <v>9.0</v>
      </c>
      <c r="AH38" s="905">
        <v>9.0</v>
      </c>
      <c r="AI38" s="905">
        <v>9.0</v>
      </c>
      <c r="AJ38" s="1616">
        <f t="shared" si="4"/>
        <v>30</v>
      </c>
      <c r="AK38" s="423"/>
    </row>
    <row r="39" ht="15.75" customHeight="1">
      <c r="A39" s="1504">
        <v>7.0</v>
      </c>
      <c r="B39" s="1148" t="s">
        <v>1044</v>
      </c>
      <c r="C39" s="32"/>
      <c r="D39" s="866"/>
      <c r="E39" s="905">
        <v>9.0</v>
      </c>
      <c r="F39" s="905">
        <v>9.0</v>
      </c>
      <c r="G39" s="905">
        <v>9.0</v>
      </c>
      <c r="H39" s="905">
        <v>9.0</v>
      </c>
      <c r="I39" s="905">
        <v>9.0</v>
      </c>
      <c r="J39" s="971"/>
      <c r="K39" s="971"/>
      <c r="L39" s="971"/>
      <c r="M39" s="905">
        <v>9.0</v>
      </c>
      <c r="N39" s="905">
        <v>9.0</v>
      </c>
      <c r="O39" s="905">
        <v>9.0</v>
      </c>
      <c r="P39" s="905">
        <v>9.0</v>
      </c>
      <c r="Q39" s="971"/>
      <c r="R39" s="971"/>
      <c r="S39" s="905">
        <v>9.0</v>
      </c>
      <c r="T39" s="905">
        <v>9.0</v>
      </c>
      <c r="U39" s="905">
        <v>9.0</v>
      </c>
      <c r="V39" s="905">
        <v>9.0</v>
      </c>
      <c r="W39" s="905">
        <v>9.0</v>
      </c>
      <c r="X39" s="971"/>
      <c r="Y39" s="971"/>
      <c r="Z39" s="905">
        <v>9.0</v>
      </c>
      <c r="AA39" s="905">
        <v>9.0</v>
      </c>
      <c r="AB39" s="905">
        <v>9.0</v>
      </c>
      <c r="AC39" s="905">
        <v>9.0</v>
      </c>
      <c r="AD39" s="905">
        <v>9.0</v>
      </c>
      <c r="AE39" s="971"/>
      <c r="AF39" s="971"/>
      <c r="AG39" s="905">
        <v>9.0</v>
      </c>
      <c r="AH39" s="905">
        <v>9.0</v>
      </c>
      <c r="AI39" s="905">
        <v>9.0</v>
      </c>
      <c r="AJ39" s="1616">
        <f t="shared" si="4"/>
        <v>22</v>
      </c>
      <c r="AK39" s="423"/>
    </row>
    <row r="40" ht="15.0" customHeight="1">
      <c r="A40" s="19">
        <v>8.0</v>
      </c>
      <c r="B40" s="1148" t="s">
        <v>1043</v>
      </c>
      <c r="C40" s="32"/>
      <c r="D40" s="866"/>
      <c r="E40" s="905">
        <v>9.0</v>
      </c>
      <c r="F40" s="905">
        <v>9.0</v>
      </c>
      <c r="G40" s="905">
        <v>9.0</v>
      </c>
      <c r="H40" s="905">
        <v>9.0</v>
      </c>
      <c r="I40" s="905">
        <v>9.0</v>
      </c>
      <c r="J40" s="971"/>
      <c r="K40" s="971"/>
      <c r="L40" s="971"/>
      <c r="M40" s="905">
        <v>9.0</v>
      </c>
      <c r="N40" s="905">
        <v>9.0</v>
      </c>
      <c r="O40" s="905">
        <v>9.0</v>
      </c>
      <c r="P40" s="905">
        <v>9.0</v>
      </c>
      <c r="Q40" s="971"/>
      <c r="R40" s="971"/>
      <c r="S40" s="905">
        <v>9.0</v>
      </c>
      <c r="T40" s="905">
        <v>9.0</v>
      </c>
      <c r="U40" s="905">
        <v>9.0</v>
      </c>
      <c r="V40" s="905">
        <v>9.0</v>
      </c>
      <c r="W40" s="905">
        <v>9.0</v>
      </c>
      <c r="X40" s="971"/>
      <c r="Y40" s="971"/>
      <c r="Z40" s="905">
        <v>9.0</v>
      </c>
      <c r="AA40" s="905">
        <v>9.0</v>
      </c>
      <c r="AB40" s="905">
        <v>9.0</v>
      </c>
      <c r="AC40" s="905">
        <v>9.0</v>
      </c>
      <c r="AD40" s="905">
        <v>9.0</v>
      </c>
      <c r="AE40" s="971"/>
      <c r="AF40" s="971"/>
      <c r="AG40" s="905">
        <v>9.0</v>
      </c>
      <c r="AH40" s="905">
        <v>9.0</v>
      </c>
      <c r="AI40" s="905">
        <v>9.0</v>
      </c>
      <c r="AJ40" s="1616">
        <f t="shared" si="4"/>
        <v>22</v>
      </c>
      <c r="AK40" s="423"/>
    </row>
    <row r="41" ht="15.75" customHeight="1">
      <c r="A41" s="819">
        <v>9.0</v>
      </c>
      <c r="B41" s="1469" t="s">
        <v>875</v>
      </c>
      <c r="C41" s="32"/>
      <c r="D41" s="866"/>
      <c r="E41" s="905">
        <v>9.0</v>
      </c>
      <c r="F41" s="905">
        <v>9.0</v>
      </c>
      <c r="G41" s="905">
        <v>9.0</v>
      </c>
      <c r="H41" s="905">
        <v>9.0</v>
      </c>
      <c r="I41" s="905">
        <v>9.0</v>
      </c>
      <c r="J41" s="971"/>
      <c r="K41" s="971"/>
      <c r="L41" s="971"/>
      <c r="M41" s="905">
        <v>9.0</v>
      </c>
      <c r="N41" s="905">
        <v>9.0</v>
      </c>
      <c r="O41" s="905">
        <v>9.0</v>
      </c>
      <c r="P41" s="905">
        <v>9.0</v>
      </c>
      <c r="Q41" s="971"/>
      <c r="R41" s="971"/>
      <c r="S41" s="905">
        <v>9.0</v>
      </c>
      <c r="T41" s="905">
        <v>9.0</v>
      </c>
      <c r="U41" s="905">
        <v>9.0</v>
      </c>
      <c r="V41" s="905">
        <v>9.0</v>
      </c>
      <c r="W41" s="905">
        <v>9.0</v>
      </c>
      <c r="X41" s="971"/>
      <c r="Y41" s="971"/>
      <c r="Z41" s="905">
        <v>9.0</v>
      </c>
      <c r="AA41" s="905">
        <v>9.0</v>
      </c>
      <c r="AB41" s="905">
        <v>9.0</v>
      </c>
      <c r="AC41" s="905">
        <v>9.0</v>
      </c>
      <c r="AD41" s="905">
        <v>9.0</v>
      </c>
      <c r="AE41" s="971"/>
      <c r="AF41" s="971"/>
      <c r="AG41" s="905">
        <v>9.0</v>
      </c>
      <c r="AH41" s="905">
        <v>9.0</v>
      </c>
      <c r="AI41" s="905">
        <v>9.0</v>
      </c>
      <c r="AJ41" s="1616">
        <f t="shared" si="4"/>
        <v>22</v>
      </c>
      <c r="AK41" s="257"/>
    </row>
    <row r="42" ht="15.75" hidden="1" customHeight="1">
      <c r="A42" s="260"/>
      <c r="B42" s="423"/>
      <c r="C42" s="112"/>
      <c r="D42" s="1150" t="s">
        <v>925</v>
      </c>
      <c r="E42" s="1150" t="str">
        <f t="shared" ref="E42:AG42" si="5">if(E73=9,+1,+0)+if(E74=9,+1,+0)+if(E75=9,+1,+0)+if(E76=9,+1,+0)+if(E77=9,+1,+0)+if(E79=9,1,+0)+if(E80=9,+1,+0)+if(E81=9,+1,+0)+if(E87=9,+1,+0)+if(E88=9,+1,+0)+if(E91=9,+1,+0)+if(E92=9,+1,+0)+if(E83=9,+1,+0)+if(E84=9,+1,+0)+if(E85=9,+1,+0)+if(E98=9,+1,+0)+if(E99=9,+1,+0)+if(E100=9,+1,+0)+if(E101=9,+1,+0)+if(E102=9,+1,+0)+if(E103=9,+1,+0)+if(E104=9,+1,+0)+if(E105=9,+1,+0)+if(E95=9,+1,+0)+if(#REF!=9,+1,+0)+if(E106=9,+1,+0)+if(E108=9,+1,+0)+if(E109=9,+1,+0)+if(E110=9,+1,+0)+if(E111=9,+1,+0)+if(E112=9,+1,+0)+if(E113=9,+1,+0)</f>
        <v>#REF!</v>
      </c>
      <c r="F42" s="1150" t="str">
        <f t="shared" si="5"/>
        <v>#REF!</v>
      </c>
      <c r="G42" s="1150" t="str">
        <f t="shared" si="5"/>
        <v>#REF!</v>
      </c>
      <c r="H42" s="1150" t="str">
        <f t="shared" si="5"/>
        <v>#REF!</v>
      </c>
      <c r="I42" s="1150" t="str">
        <f t="shared" si="5"/>
        <v>#REF!</v>
      </c>
      <c r="J42" s="1150" t="str">
        <f t="shared" si="5"/>
        <v>#REF!</v>
      </c>
      <c r="K42" s="1150" t="str">
        <f t="shared" si="5"/>
        <v>#REF!</v>
      </c>
      <c r="L42" s="1150" t="str">
        <f t="shared" si="5"/>
        <v>#REF!</v>
      </c>
      <c r="M42" s="1150" t="str">
        <f t="shared" si="5"/>
        <v>#REF!</v>
      </c>
      <c r="N42" s="1150" t="str">
        <f t="shared" si="5"/>
        <v>#REF!</v>
      </c>
      <c r="O42" s="1150" t="str">
        <f t="shared" si="5"/>
        <v>#REF!</v>
      </c>
      <c r="P42" s="1150" t="str">
        <f t="shared" si="5"/>
        <v>#REF!</v>
      </c>
      <c r="Q42" s="1150" t="str">
        <f t="shared" si="5"/>
        <v>#REF!</v>
      </c>
      <c r="R42" s="1150" t="str">
        <f t="shared" si="5"/>
        <v>#REF!</v>
      </c>
      <c r="S42" s="1150" t="str">
        <f t="shared" si="5"/>
        <v>#REF!</v>
      </c>
      <c r="T42" s="1150" t="str">
        <f t="shared" si="5"/>
        <v>#REF!</v>
      </c>
      <c r="U42" s="1150" t="str">
        <f t="shared" si="5"/>
        <v>#REF!</v>
      </c>
      <c r="V42" s="1150" t="str">
        <f t="shared" si="5"/>
        <v>#REF!</v>
      </c>
      <c r="W42" s="1150" t="str">
        <f t="shared" si="5"/>
        <v>#REF!</v>
      </c>
      <c r="X42" s="1150" t="str">
        <f t="shared" si="5"/>
        <v>#REF!</v>
      </c>
      <c r="Y42" s="1150" t="str">
        <f t="shared" si="5"/>
        <v>#REF!</v>
      </c>
      <c r="Z42" s="1150" t="str">
        <f t="shared" si="5"/>
        <v>#REF!</v>
      </c>
      <c r="AA42" s="1150" t="str">
        <f t="shared" si="5"/>
        <v>#REF!</v>
      </c>
      <c r="AB42" s="1150" t="str">
        <f t="shared" si="5"/>
        <v>#REF!</v>
      </c>
      <c r="AC42" s="1150" t="str">
        <f t="shared" si="5"/>
        <v>#REF!</v>
      </c>
      <c r="AD42" s="1150" t="str">
        <f t="shared" si="5"/>
        <v>#REF!</v>
      </c>
      <c r="AE42" s="1150" t="str">
        <f t="shared" si="5"/>
        <v>#REF!</v>
      </c>
      <c r="AF42" s="1150" t="str">
        <f t="shared" si="5"/>
        <v>#REF!</v>
      </c>
      <c r="AG42" s="1150" t="str">
        <f t="shared" si="5"/>
        <v>#REF!</v>
      </c>
      <c r="AH42" s="1150"/>
      <c r="AI42" s="1150"/>
      <c r="AJ42" s="1150"/>
      <c r="AK42" s="257"/>
    </row>
    <row r="43" ht="15.75" hidden="1" customHeight="1">
      <c r="A43" s="260"/>
      <c r="B43" s="423"/>
      <c r="C43" s="112"/>
      <c r="D43" s="1002" t="s">
        <v>926</v>
      </c>
      <c r="E43" s="1002" t="str">
        <f t="shared" ref="E43:AG43" si="6">if(E73=12,+1,+0)+if(E74=12,+1,+0)+if(E75=12,+1,+0)+if(E76=12,+1,+0)+if(E77=12,+1,+0)+if(E79=12,1,+0)+if(E80=12,+1,+0)+if(E81=12,+1,+0)+if(E87=12,+1,+0)+if(E88=12,+1,+0)+if(E91=12,+1,+0)+if(E92=12,+1,+0)+if(E83=12,+1,+0)+if(E84=12,+1,+0)+if(E85=12,+1,+0)+if(E98=12,+1,+0)+if(E99=12,+1,+0)+if(E100=12,+1,+0)+if(E101=12,+1,+0)+if(E102=12,+1,+0)+if(E103=12,+1,+0)+if(E104=12,+1,+0)+if(E105=12,+1,+0)+if(E95=12,+1,+0)+if(#REF!=12,+1,+0)+if(E106=12,+1,+0)+if(E108=12,+1,+0)+if(E109=12,+1,+0)+if(E110=12,+1,+0)+if(E111=12,+1,+0)+if(E112=12,+1,+0)+if(E113=12,+1,+0)</f>
        <v>#REF!</v>
      </c>
      <c r="F43" s="1002" t="str">
        <f t="shared" si="6"/>
        <v>#REF!</v>
      </c>
      <c r="G43" s="1002" t="str">
        <f t="shared" si="6"/>
        <v>#REF!</v>
      </c>
      <c r="H43" s="1002" t="str">
        <f t="shared" si="6"/>
        <v>#REF!</v>
      </c>
      <c r="I43" s="1002" t="str">
        <f t="shared" si="6"/>
        <v>#REF!</v>
      </c>
      <c r="J43" s="1002" t="str">
        <f t="shared" si="6"/>
        <v>#REF!</v>
      </c>
      <c r="K43" s="1002" t="str">
        <f t="shared" si="6"/>
        <v>#REF!</v>
      </c>
      <c r="L43" s="1002" t="str">
        <f t="shared" si="6"/>
        <v>#REF!</v>
      </c>
      <c r="M43" s="1002" t="str">
        <f t="shared" si="6"/>
        <v>#REF!</v>
      </c>
      <c r="N43" s="1002" t="str">
        <f t="shared" si="6"/>
        <v>#REF!</v>
      </c>
      <c r="O43" s="1002" t="str">
        <f t="shared" si="6"/>
        <v>#REF!</v>
      </c>
      <c r="P43" s="1002" t="str">
        <f t="shared" si="6"/>
        <v>#REF!</v>
      </c>
      <c r="Q43" s="1002" t="str">
        <f t="shared" si="6"/>
        <v>#REF!</v>
      </c>
      <c r="R43" s="1002" t="str">
        <f t="shared" si="6"/>
        <v>#REF!</v>
      </c>
      <c r="S43" s="1002" t="str">
        <f t="shared" si="6"/>
        <v>#REF!</v>
      </c>
      <c r="T43" s="1002" t="str">
        <f t="shared" si="6"/>
        <v>#REF!</v>
      </c>
      <c r="U43" s="1002" t="str">
        <f t="shared" si="6"/>
        <v>#REF!</v>
      </c>
      <c r="V43" s="1002" t="str">
        <f t="shared" si="6"/>
        <v>#REF!</v>
      </c>
      <c r="W43" s="1002" t="str">
        <f t="shared" si="6"/>
        <v>#REF!</v>
      </c>
      <c r="X43" s="1002" t="str">
        <f t="shared" si="6"/>
        <v>#REF!</v>
      </c>
      <c r="Y43" s="1002" t="str">
        <f t="shared" si="6"/>
        <v>#REF!</v>
      </c>
      <c r="Z43" s="1002" t="str">
        <f t="shared" si="6"/>
        <v>#REF!</v>
      </c>
      <c r="AA43" s="1002" t="str">
        <f t="shared" si="6"/>
        <v>#REF!</v>
      </c>
      <c r="AB43" s="1002" t="str">
        <f t="shared" si="6"/>
        <v>#REF!</v>
      </c>
      <c r="AC43" s="1002" t="str">
        <f t="shared" si="6"/>
        <v>#REF!</v>
      </c>
      <c r="AD43" s="1002" t="str">
        <f t="shared" si="6"/>
        <v>#REF!</v>
      </c>
      <c r="AE43" s="1002" t="str">
        <f t="shared" si="6"/>
        <v>#REF!</v>
      </c>
      <c r="AF43" s="1002" t="str">
        <f t="shared" si="6"/>
        <v>#REF!</v>
      </c>
      <c r="AG43" s="1002" t="str">
        <f t="shared" si="6"/>
        <v>#REF!</v>
      </c>
      <c r="AH43" s="1002"/>
      <c r="AI43" s="1002"/>
      <c r="AJ43" s="1002"/>
      <c r="AK43" s="257"/>
    </row>
    <row r="44" ht="29.25" hidden="1" customHeight="1">
      <c r="A44" s="260"/>
      <c r="B44" s="423"/>
      <c r="C44" s="112"/>
      <c r="D44" s="1284" t="s">
        <v>847</v>
      </c>
      <c r="E44" s="1285" t="str">
        <f t="shared" ref="E44:AG44" si="7">E30+E42</f>
        <v>#REF!</v>
      </c>
      <c r="F44" s="1285" t="str">
        <f t="shared" si="7"/>
        <v>#REF!</v>
      </c>
      <c r="G44" s="1285" t="str">
        <f t="shared" si="7"/>
        <v>#REF!</v>
      </c>
      <c r="H44" s="1285" t="str">
        <f t="shared" si="7"/>
        <v>#REF!</v>
      </c>
      <c r="I44" s="1285" t="str">
        <f t="shared" si="7"/>
        <v>#REF!</v>
      </c>
      <c r="J44" s="1285" t="str">
        <f t="shared" si="7"/>
        <v>#REF!</v>
      </c>
      <c r="K44" s="1285" t="str">
        <f t="shared" si="7"/>
        <v>#REF!</v>
      </c>
      <c r="L44" s="1285" t="str">
        <f t="shared" si="7"/>
        <v>#REF!</v>
      </c>
      <c r="M44" s="1285" t="str">
        <f t="shared" si="7"/>
        <v>#REF!</v>
      </c>
      <c r="N44" s="1285" t="str">
        <f t="shared" si="7"/>
        <v>#REF!</v>
      </c>
      <c r="O44" s="1285" t="str">
        <f t="shared" si="7"/>
        <v>#REF!</v>
      </c>
      <c r="P44" s="1285" t="str">
        <f t="shared" si="7"/>
        <v>#REF!</v>
      </c>
      <c r="Q44" s="1285" t="str">
        <f t="shared" si="7"/>
        <v>#REF!</v>
      </c>
      <c r="R44" s="1285" t="str">
        <f t="shared" si="7"/>
        <v>#REF!</v>
      </c>
      <c r="S44" s="1285" t="str">
        <f t="shared" si="7"/>
        <v>#REF!</v>
      </c>
      <c r="T44" s="1285" t="str">
        <f t="shared" si="7"/>
        <v>#REF!</v>
      </c>
      <c r="U44" s="1285" t="str">
        <f t="shared" si="7"/>
        <v>#REF!</v>
      </c>
      <c r="V44" s="1285" t="str">
        <f t="shared" si="7"/>
        <v>#REF!</v>
      </c>
      <c r="W44" s="1285" t="str">
        <f t="shared" si="7"/>
        <v>#REF!</v>
      </c>
      <c r="X44" s="1285" t="str">
        <f t="shared" si="7"/>
        <v>#REF!</v>
      </c>
      <c r="Y44" s="1285" t="str">
        <f t="shared" si="7"/>
        <v>#REF!</v>
      </c>
      <c r="Z44" s="1285" t="str">
        <f t="shared" si="7"/>
        <v>#REF!</v>
      </c>
      <c r="AA44" s="1285" t="str">
        <f t="shared" si="7"/>
        <v>#REF!</v>
      </c>
      <c r="AB44" s="1285" t="str">
        <f t="shared" si="7"/>
        <v>#REF!</v>
      </c>
      <c r="AC44" s="1285" t="str">
        <f t="shared" si="7"/>
        <v>#REF!</v>
      </c>
      <c r="AD44" s="1285" t="str">
        <f t="shared" si="7"/>
        <v>#REF!</v>
      </c>
      <c r="AE44" s="1285" t="str">
        <f t="shared" si="7"/>
        <v>#REF!</v>
      </c>
      <c r="AF44" s="1285" t="str">
        <f t="shared" si="7"/>
        <v>#REF!</v>
      </c>
      <c r="AG44" s="1285" t="str">
        <f t="shared" si="7"/>
        <v>#REF!</v>
      </c>
      <c r="AH44" s="1285"/>
      <c r="AI44" s="1285"/>
      <c r="AJ44" s="1285"/>
      <c r="AK44" s="257"/>
    </row>
    <row r="45" ht="15.75" customHeight="1">
      <c r="A45" s="260"/>
      <c r="B45" s="423"/>
      <c r="C45" s="112"/>
      <c r="D45" s="1286" t="s">
        <v>1053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1491" t="s">
        <v>1054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127"/>
      <c r="AK45" s="257"/>
    </row>
    <row r="46" ht="15.75" customHeight="1">
      <c r="A46" s="260"/>
      <c r="B46" s="423"/>
      <c r="C46" s="112"/>
      <c r="D46" s="222"/>
      <c r="U46" s="222"/>
      <c r="AJ46" s="223"/>
      <c r="AK46" s="257"/>
    </row>
    <row r="47" ht="15.75" customHeight="1">
      <c r="A47" s="260"/>
      <c r="B47" s="423"/>
      <c r="C47" s="112"/>
      <c r="D47" s="222"/>
      <c r="U47" s="222"/>
      <c r="AJ47" s="223"/>
      <c r="AK47" s="257"/>
    </row>
    <row r="48" ht="15.75" customHeight="1">
      <c r="A48" s="260"/>
      <c r="B48" s="423"/>
      <c r="C48" s="112"/>
      <c r="D48" s="222"/>
      <c r="U48" s="222"/>
      <c r="AJ48" s="223"/>
      <c r="AK48" s="257"/>
    </row>
    <row r="49" ht="8.25" customHeight="1">
      <c r="A49" s="260"/>
      <c r="B49" s="423"/>
      <c r="C49" s="112"/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8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30"/>
      <c r="AK49" s="257"/>
    </row>
    <row r="50" ht="15.75" hidden="1" customHeight="1">
      <c r="A50" s="1187">
        <v>1.0</v>
      </c>
      <c r="B50" s="759" t="s">
        <v>676</v>
      </c>
      <c r="C50" s="31"/>
      <c r="D50" s="930"/>
      <c r="E50" s="905">
        <v>9.0</v>
      </c>
      <c r="F50" s="905">
        <v>9.0</v>
      </c>
      <c r="G50" s="905">
        <v>9.0</v>
      </c>
      <c r="H50" s="971"/>
      <c r="I50" s="971"/>
      <c r="J50" s="905">
        <v>9.0</v>
      </c>
      <c r="K50" s="905">
        <v>9.0</v>
      </c>
      <c r="L50" s="905">
        <v>9.0</v>
      </c>
      <c r="M50" s="905">
        <v>9.0</v>
      </c>
      <c r="N50" s="905">
        <v>9.0</v>
      </c>
      <c r="O50" s="971"/>
      <c r="P50" s="971"/>
      <c r="Q50" s="905">
        <v>9.0</v>
      </c>
      <c r="R50" s="905">
        <v>9.0</v>
      </c>
      <c r="S50" s="905">
        <v>9.0</v>
      </c>
      <c r="T50" s="905">
        <v>9.0</v>
      </c>
      <c r="U50" s="905">
        <v>9.0</v>
      </c>
      <c r="V50" s="971"/>
      <c r="W50" s="971"/>
      <c r="X50" s="905">
        <v>9.0</v>
      </c>
      <c r="Y50" s="905">
        <v>9.0</v>
      </c>
      <c r="Z50" s="905">
        <v>9.0</v>
      </c>
      <c r="AA50" s="905">
        <v>9.0</v>
      </c>
      <c r="AB50" s="905">
        <v>9.0</v>
      </c>
      <c r="AC50" s="971"/>
      <c r="AD50" s="971"/>
      <c r="AE50" s="905">
        <v>9.0</v>
      </c>
      <c r="AF50" s="905">
        <v>9.0</v>
      </c>
      <c r="AG50" s="905">
        <v>9.0</v>
      </c>
      <c r="AH50" s="905"/>
      <c r="AI50" s="905"/>
      <c r="AJ50" s="404">
        <f t="shared" ref="AJ50:AJ54" si="8">COUNT(E50:AG50)</f>
        <v>21</v>
      </c>
      <c r="AK50" s="257"/>
    </row>
    <row r="51" ht="15.75" hidden="1" customHeight="1">
      <c r="A51" s="1187">
        <v>2.0</v>
      </c>
      <c r="B51" s="759" t="s">
        <v>676</v>
      </c>
      <c r="C51" s="31"/>
      <c r="D51" s="915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/>
      <c r="AI51" s="905"/>
      <c r="AJ51" s="404">
        <f t="shared" si="8"/>
        <v>21</v>
      </c>
      <c r="AK51" s="257"/>
    </row>
    <row r="52" ht="15.75" hidden="1" customHeight="1">
      <c r="A52" s="1187">
        <v>3.0</v>
      </c>
      <c r="B52" s="858" t="s">
        <v>954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/>
      <c r="AI52" s="905"/>
      <c r="AJ52" s="404">
        <f t="shared" si="8"/>
        <v>21</v>
      </c>
      <c r="AK52" s="257"/>
    </row>
    <row r="53" ht="15.75" hidden="1" customHeight="1">
      <c r="A53" s="1187">
        <v>4.0</v>
      </c>
      <c r="B53" s="858" t="s">
        <v>851</v>
      </c>
      <c r="C53" s="31"/>
      <c r="D53" s="821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/>
      <c r="AI53" s="905"/>
      <c r="AJ53" s="404">
        <f t="shared" si="8"/>
        <v>21</v>
      </c>
      <c r="AK53" s="257"/>
    </row>
    <row r="54" ht="15.75" hidden="1" customHeight="1">
      <c r="A54" s="1185">
        <v>5.0</v>
      </c>
      <c r="B54" s="858" t="s">
        <v>955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/>
      <c r="AI54" s="905"/>
      <c r="AJ54" s="404">
        <f t="shared" si="8"/>
        <v>21</v>
      </c>
      <c r="AK54" s="257"/>
    </row>
    <row r="55" ht="15.75" hidden="1" customHeight="1">
      <c r="A55" s="1187"/>
      <c r="B55" s="858"/>
      <c r="C55" s="31"/>
      <c r="D55" s="821"/>
      <c r="E55" s="971"/>
      <c r="F55" s="905"/>
      <c r="G55" s="905"/>
      <c r="H55" s="905"/>
      <c r="I55" s="905"/>
      <c r="J55" s="905"/>
      <c r="K55" s="971"/>
      <c r="L55" s="971"/>
      <c r="M55" s="905"/>
      <c r="N55" s="905"/>
      <c r="O55" s="905"/>
      <c r="P55" s="905"/>
      <c r="Q55" s="905"/>
      <c r="R55" s="971"/>
      <c r="S55" s="971"/>
      <c r="T55" s="905"/>
      <c r="U55" s="905"/>
      <c r="V55" s="905"/>
      <c r="W55" s="905"/>
      <c r="X55" s="905"/>
      <c r="Y55" s="981"/>
      <c r="Z55" s="981"/>
      <c r="AA55" s="905"/>
      <c r="AB55" s="905"/>
      <c r="AC55" s="905"/>
      <c r="AD55" s="905"/>
      <c r="AE55" s="905"/>
      <c r="AF55" s="981"/>
      <c r="AG55" s="981"/>
      <c r="AH55" s="981"/>
      <c r="AI55" s="981"/>
      <c r="AJ55" s="404">
        <f>COUNT(D55:AG55)</f>
        <v>0</v>
      </c>
      <c r="AK55" s="257"/>
    </row>
    <row r="56" ht="15.75" customHeight="1">
      <c r="A56" s="79"/>
      <c r="B56" s="306"/>
      <c r="C56" s="79"/>
      <c r="D56" s="82"/>
      <c r="E56" s="82"/>
      <c r="F56" s="83"/>
      <c r="G56" s="84"/>
      <c r="H56" s="82"/>
      <c r="I56" s="82"/>
      <c r="J56" s="82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12"/>
      <c r="V56" s="112"/>
      <c r="W56" s="79"/>
      <c r="X56" s="79"/>
      <c r="Y56" s="79"/>
      <c r="Z56" s="79"/>
      <c r="AA56" s="112"/>
      <c r="AB56" s="112"/>
      <c r="AC56" s="112"/>
      <c r="AD56" s="79"/>
      <c r="AE56" s="79"/>
      <c r="AF56" s="79"/>
      <c r="AG56" s="79"/>
      <c r="AH56" s="79"/>
      <c r="AI56" s="79"/>
      <c r="AJ56" s="82"/>
      <c r="AK56" s="92"/>
    </row>
    <row r="57" ht="15.75" customHeight="1">
      <c r="A57" s="306"/>
      <c r="B57" s="306"/>
      <c r="C57" s="1237"/>
      <c r="D57" s="1190" t="s">
        <v>42</v>
      </c>
      <c r="E57" s="1010">
        <v>9.0</v>
      </c>
      <c r="F57" s="83"/>
      <c r="G57" s="422"/>
      <c r="H57" s="79" t="s">
        <v>44</v>
      </c>
      <c r="I57" s="82"/>
      <c r="J57" s="82"/>
      <c r="K57" s="82"/>
      <c r="L57" s="82"/>
      <c r="M57" s="737"/>
      <c r="N57" s="79" t="s">
        <v>51</v>
      </c>
      <c r="Q57" s="79"/>
      <c r="S57" s="1535"/>
      <c r="U57" s="1154"/>
      <c r="V57" s="1154"/>
      <c r="AB57" s="112"/>
      <c r="AC57" s="112"/>
      <c r="AD57" s="79"/>
      <c r="AE57" s="79"/>
      <c r="AF57" s="79"/>
      <c r="AG57" s="79"/>
      <c r="AH57" s="79"/>
      <c r="AI57" s="79"/>
      <c r="AJ57" s="82"/>
      <c r="AK57" s="92"/>
    </row>
    <row r="58" ht="15.75" customHeight="1">
      <c r="A58" s="306"/>
      <c r="B58" s="306"/>
      <c r="C58" s="1237"/>
      <c r="D58" s="1190" t="s">
        <v>48</v>
      </c>
      <c r="E58" s="1192">
        <v>12.0</v>
      </c>
      <c r="F58" s="83"/>
      <c r="G58" s="354"/>
      <c r="H58" s="79" t="s">
        <v>45</v>
      </c>
      <c r="I58" s="82"/>
      <c r="J58" s="82"/>
      <c r="K58" s="82"/>
      <c r="L58" s="82"/>
      <c r="M58" s="1536"/>
      <c r="N58" s="486" t="s">
        <v>310</v>
      </c>
      <c r="R58" s="82"/>
      <c r="S58" s="984"/>
      <c r="U58" s="112"/>
      <c r="V58" s="1154"/>
      <c r="W58" s="1062"/>
      <c r="X58" s="1063"/>
      <c r="Y58" s="79"/>
      <c r="Z58" s="79"/>
      <c r="AA58" s="87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4" t="s">
        <v>795</v>
      </c>
      <c r="E59" s="1195" t="s">
        <v>193</v>
      </c>
      <c r="F59" s="83"/>
      <c r="G59" s="1508"/>
      <c r="H59" s="82" t="s">
        <v>46</v>
      </c>
      <c r="M59" s="1537"/>
      <c r="N59" s="1288" t="s">
        <v>1033</v>
      </c>
      <c r="O59" s="82"/>
      <c r="P59" s="82"/>
      <c r="Q59" s="82"/>
      <c r="R59" s="82"/>
      <c r="S59" s="1277"/>
      <c r="T59" s="1510" t="s">
        <v>1034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79"/>
      <c r="AI59" s="79"/>
      <c r="AJ59" s="82"/>
      <c r="AK59" s="1242"/>
    </row>
    <row r="60" ht="16.5" customHeight="1">
      <c r="A60" s="103"/>
      <c r="B60" s="104"/>
      <c r="C60" s="103"/>
      <c r="F60" s="83"/>
      <c r="AK60" s="573"/>
    </row>
    <row r="61" ht="16.5" customHeight="1">
      <c r="A61" s="19">
        <v>1.0</v>
      </c>
      <c r="B61" s="807" t="s">
        <v>752</v>
      </c>
      <c r="C61" s="807" t="s">
        <v>866</v>
      </c>
      <c r="D61" s="869">
        <v>8.9220318245E10</v>
      </c>
      <c r="E61" s="905">
        <v>9.0</v>
      </c>
      <c r="F61" s="905">
        <v>9.0</v>
      </c>
      <c r="G61" s="905">
        <v>9.0</v>
      </c>
      <c r="H61" s="905">
        <v>9.0</v>
      </c>
      <c r="I61" s="905">
        <v>9.0</v>
      </c>
      <c r="J61" s="971"/>
      <c r="K61" s="971"/>
      <c r="L61" s="971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05">
        <v>9.0</v>
      </c>
      <c r="AB61" s="905">
        <v>9.0</v>
      </c>
      <c r="AC61" s="905">
        <v>9.0</v>
      </c>
      <c r="AD61" s="905">
        <v>9.0</v>
      </c>
      <c r="AE61" s="971"/>
      <c r="AF61" s="971"/>
      <c r="AG61" s="905">
        <v>9.0</v>
      </c>
      <c r="AH61" s="905">
        <v>9.0</v>
      </c>
      <c r="AI61" s="905">
        <v>9.0</v>
      </c>
      <c r="AJ61" s="404">
        <f t="shared" ref="AJ61:AJ71" si="9">COUNT(E61:AI61)</f>
        <v>12</v>
      </c>
      <c r="AK61" s="257"/>
    </row>
    <row r="62" ht="16.5" customHeight="1">
      <c r="A62" s="807">
        <v>2.0</v>
      </c>
      <c r="B62" s="807" t="s">
        <v>852</v>
      </c>
      <c r="C62" s="807" t="s">
        <v>987</v>
      </c>
      <c r="D62" s="869">
        <v>8.9220211441E10</v>
      </c>
      <c r="E62" s="905">
        <v>9.0</v>
      </c>
      <c r="F62" s="905">
        <v>9.0</v>
      </c>
      <c r="G62" s="905">
        <v>9.0</v>
      </c>
      <c r="H62" s="905">
        <v>9.0</v>
      </c>
      <c r="I62" s="905">
        <v>9.0</v>
      </c>
      <c r="J62" s="971"/>
      <c r="K62" s="971"/>
      <c r="L62" s="971"/>
      <c r="M62" s="905">
        <v>9.0</v>
      </c>
      <c r="N62" s="905">
        <v>9.0</v>
      </c>
      <c r="O62" s="905">
        <v>9.0</v>
      </c>
      <c r="P62" s="905">
        <v>9.0</v>
      </c>
      <c r="Q62" s="971"/>
      <c r="R62" s="971"/>
      <c r="S62" s="905">
        <v>9.0</v>
      </c>
      <c r="T62" s="905">
        <v>9.0</v>
      </c>
      <c r="U62" s="905">
        <v>9.0</v>
      </c>
      <c r="V62" s="905">
        <v>9.0</v>
      </c>
      <c r="W62" s="905">
        <v>9.0</v>
      </c>
      <c r="X62" s="971"/>
      <c r="Y62" s="971"/>
      <c r="Z62" s="905">
        <v>9.0</v>
      </c>
      <c r="AA62" s="905">
        <v>9.0</v>
      </c>
      <c r="AB62" s="905">
        <v>9.0</v>
      </c>
      <c r="AC62" s="905">
        <v>9.0</v>
      </c>
      <c r="AD62" s="905">
        <v>9.0</v>
      </c>
      <c r="AE62" s="971"/>
      <c r="AF62" s="971"/>
      <c r="AG62" s="905">
        <v>9.0</v>
      </c>
      <c r="AH62" s="905">
        <v>9.0</v>
      </c>
      <c r="AI62" s="905">
        <v>9.0</v>
      </c>
      <c r="AJ62" s="404">
        <f t="shared" si="9"/>
        <v>22</v>
      </c>
      <c r="AK62" s="257"/>
    </row>
    <row r="63" ht="16.5" customHeight="1">
      <c r="A63" s="19">
        <v>3.0</v>
      </c>
      <c r="B63" s="819" t="s">
        <v>854</v>
      </c>
      <c r="C63" s="807" t="s">
        <v>1047</v>
      </c>
      <c r="D63" s="1197">
        <v>8.9220200813E10</v>
      </c>
      <c r="E63" s="905">
        <v>9.0</v>
      </c>
      <c r="F63" s="905">
        <v>9.0</v>
      </c>
      <c r="G63" s="905">
        <v>9.0</v>
      </c>
      <c r="H63" s="905">
        <v>9.0</v>
      </c>
      <c r="I63" s="905">
        <v>9.0</v>
      </c>
      <c r="J63" s="971"/>
      <c r="K63" s="971"/>
      <c r="L63" s="971"/>
      <c r="M63" s="905">
        <v>9.0</v>
      </c>
      <c r="N63" s="905">
        <v>9.0</v>
      </c>
      <c r="O63" s="905">
        <v>9.0</v>
      </c>
      <c r="P63" s="905">
        <v>9.0</v>
      </c>
      <c r="Q63" s="971"/>
      <c r="R63" s="971"/>
      <c r="S63" s="905">
        <v>9.0</v>
      </c>
      <c r="T63" s="905">
        <v>9.0</v>
      </c>
      <c r="U63" s="905">
        <v>9.0</v>
      </c>
      <c r="V63" s="905">
        <v>9.0</v>
      </c>
      <c r="W63" s="905">
        <v>9.0</v>
      </c>
      <c r="X63" s="971"/>
      <c r="Y63" s="971"/>
      <c r="Z63" s="905">
        <v>9.0</v>
      </c>
      <c r="AA63" s="905">
        <v>9.0</v>
      </c>
      <c r="AB63" s="905">
        <v>9.0</v>
      </c>
      <c r="AC63" s="905">
        <v>9.0</v>
      </c>
      <c r="AD63" s="905">
        <v>9.0</v>
      </c>
      <c r="AE63" s="971"/>
      <c r="AF63" s="971"/>
      <c r="AG63" s="905">
        <v>9.0</v>
      </c>
      <c r="AH63" s="905">
        <v>9.0</v>
      </c>
      <c r="AI63" s="905">
        <v>9.0</v>
      </c>
      <c r="AJ63" s="404">
        <f t="shared" si="9"/>
        <v>22</v>
      </c>
      <c r="AK63" s="257"/>
    </row>
    <row r="64" ht="16.5" customHeight="1">
      <c r="A64" s="807">
        <v>4.0</v>
      </c>
      <c r="B64" s="19" t="s">
        <v>73</v>
      </c>
      <c r="C64" s="1202" t="s">
        <v>981</v>
      </c>
      <c r="D64" s="869">
        <v>8.9220318285E10</v>
      </c>
      <c r="E64" s="905">
        <v>9.0</v>
      </c>
      <c r="F64" s="905">
        <v>9.0</v>
      </c>
      <c r="G64" s="905">
        <v>9.0</v>
      </c>
      <c r="H64" s="905">
        <v>9.0</v>
      </c>
      <c r="I64" s="905">
        <v>9.0</v>
      </c>
      <c r="J64" s="971"/>
      <c r="K64" s="971"/>
      <c r="L64" s="971">
        <v>12.0</v>
      </c>
      <c r="M64" s="905">
        <v>9.0</v>
      </c>
      <c r="N64" s="905">
        <v>9.0</v>
      </c>
      <c r="O64" s="905">
        <v>9.0</v>
      </c>
      <c r="P64" s="905">
        <v>9.0</v>
      </c>
      <c r="Q64" s="971"/>
      <c r="R64" s="971"/>
      <c r="S64" s="905">
        <v>9.0</v>
      </c>
      <c r="T64" s="905">
        <v>9.0</v>
      </c>
      <c r="U64" s="905">
        <v>9.0</v>
      </c>
      <c r="V64" s="905">
        <v>9.0</v>
      </c>
      <c r="W64" s="905">
        <v>9.0</v>
      </c>
      <c r="X64" s="971"/>
      <c r="Y64" s="971"/>
      <c r="Z64" s="905">
        <v>9.0</v>
      </c>
      <c r="AA64" s="905">
        <v>9.0</v>
      </c>
      <c r="AB64" s="905">
        <v>9.0</v>
      </c>
      <c r="AC64" s="905">
        <v>9.0</v>
      </c>
      <c r="AD64" s="905">
        <v>9.0</v>
      </c>
      <c r="AE64" s="971"/>
      <c r="AF64" s="971"/>
      <c r="AG64" s="905">
        <v>9.0</v>
      </c>
      <c r="AH64" s="905">
        <v>9.0</v>
      </c>
      <c r="AI64" s="905">
        <v>9.0</v>
      </c>
      <c r="AJ64" s="404">
        <f t="shared" si="9"/>
        <v>23</v>
      </c>
      <c r="AK64" s="257"/>
    </row>
    <row r="65" ht="16.5" customHeight="1">
      <c r="A65" s="807">
        <v>5.0</v>
      </c>
      <c r="B65" s="19" t="s">
        <v>69</v>
      </c>
      <c r="C65" s="807" t="s">
        <v>332</v>
      </c>
      <c r="D65" s="869">
        <v>8.9220318242E10</v>
      </c>
      <c r="E65" s="905">
        <v>9.0</v>
      </c>
      <c r="F65" s="905">
        <v>9.0</v>
      </c>
      <c r="G65" s="905">
        <v>12.0</v>
      </c>
      <c r="H65" s="905">
        <v>9.0</v>
      </c>
      <c r="I65" s="905">
        <v>9.0</v>
      </c>
      <c r="J65" s="971"/>
      <c r="K65" s="971"/>
      <c r="L65" s="971"/>
      <c r="M65" s="905">
        <v>9.0</v>
      </c>
      <c r="N65" s="905">
        <v>9.0</v>
      </c>
      <c r="O65" s="905">
        <v>9.0</v>
      </c>
      <c r="P65" s="905">
        <v>12.0</v>
      </c>
      <c r="Q65" s="971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971"/>
      <c r="Y65" s="971"/>
      <c r="Z65" s="905">
        <v>9.0</v>
      </c>
      <c r="AA65" s="905">
        <v>9.0</v>
      </c>
      <c r="AB65" s="905">
        <v>9.0</v>
      </c>
      <c r="AC65" s="905">
        <v>9.0</v>
      </c>
      <c r="AD65" s="905">
        <v>9.0</v>
      </c>
      <c r="AE65" s="971"/>
      <c r="AF65" s="971"/>
      <c r="AG65" s="905">
        <v>9.0</v>
      </c>
      <c r="AH65" s="905">
        <v>9.0</v>
      </c>
      <c r="AI65" s="905">
        <v>9.0</v>
      </c>
      <c r="AJ65" s="404">
        <f t="shared" si="9"/>
        <v>22</v>
      </c>
      <c r="AK65" s="257"/>
    </row>
    <row r="66" ht="16.5" customHeight="1">
      <c r="A66" s="807">
        <v>6.0</v>
      </c>
      <c r="B66" s="807" t="s">
        <v>958</v>
      </c>
      <c r="C66" s="19" t="s">
        <v>70</v>
      </c>
      <c r="D66" s="871">
        <v>8.9221277764E10</v>
      </c>
      <c r="E66" s="905">
        <v>9.0</v>
      </c>
      <c r="F66" s="905">
        <v>9.0</v>
      </c>
      <c r="G66" s="905">
        <v>9.0</v>
      </c>
      <c r="H66" s="905">
        <v>12.0</v>
      </c>
      <c r="I66" s="905">
        <v>9.0</v>
      </c>
      <c r="J66" s="971"/>
      <c r="K66" s="971"/>
      <c r="L66" s="971"/>
      <c r="M66" s="925"/>
      <c r="N66" s="925"/>
      <c r="O66" s="925"/>
      <c r="P66" s="925"/>
      <c r="Q66" s="925"/>
      <c r="R66" s="925"/>
      <c r="S66" s="925"/>
      <c r="T66" s="925"/>
      <c r="U66" s="925"/>
      <c r="V66" s="905">
        <v>9.0</v>
      </c>
      <c r="W66" s="905">
        <v>9.0</v>
      </c>
      <c r="X66" s="971"/>
      <c r="Y66" s="971"/>
      <c r="Z66" s="905">
        <v>9.0</v>
      </c>
      <c r="AA66" s="905">
        <v>9.0</v>
      </c>
      <c r="AB66" s="905">
        <v>9.0</v>
      </c>
      <c r="AC66" s="905">
        <v>9.0</v>
      </c>
      <c r="AD66" s="905">
        <v>9.0</v>
      </c>
      <c r="AE66" s="971"/>
      <c r="AF66" s="971"/>
      <c r="AG66" s="905">
        <v>9.0</v>
      </c>
      <c r="AH66" s="905">
        <v>9.0</v>
      </c>
      <c r="AI66" s="905">
        <v>9.0</v>
      </c>
      <c r="AJ66" s="404">
        <f t="shared" si="9"/>
        <v>15</v>
      </c>
      <c r="AK66" s="257"/>
    </row>
    <row r="67" ht="16.5" customHeight="1">
      <c r="A67" s="807">
        <v>7.0</v>
      </c>
      <c r="B67" s="807" t="s">
        <v>997</v>
      </c>
      <c r="C67" s="19" t="s">
        <v>70</v>
      </c>
      <c r="D67" s="869">
        <v>8.9221946634E10</v>
      </c>
      <c r="E67" s="905">
        <v>12.0</v>
      </c>
      <c r="F67" s="905">
        <v>12.0</v>
      </c>
      <c r="G67" s="905"/>
      <c r="H67" s="905"/>
      <c r="I67" s="905">
        <v>12.0</v>
      </c>
      <c r="J67" s="971">
        <v>12.0</v>
      </c>
      <c r="K67" s="971">
        <v>12.0</v>
      </c>
      <c r="L67" s="971"/>
      <c r="M67" s="905">
        <v>12.0</v>
      </c>
      <c r="N67" s="905">
        <v>12.0</v>
      </c>
      <c r="O67" s="905"/>
      <c r="P67" s="905"/>
      <c r="Q67" s="971">
        <v>12.0</v>
      </c>
      <c r="R67" s="971">
        <v>12.0</v>
      </c>
      <c r="S67" s="905"/>
      <c r="T67" s="905"/>
      <c r="U67" s="905">
        <v>12.0</v>
      </c>
      <c r="V67" s="905">
        <v>12.0</v>
      </c>
      <c r="W67" s="905"/>
      <c r="X67" s="971"/>
      <c r="Y67" s="971">
        <v>12.0</v>
      </c>
      <c r="Z67" s="905">
        <v>12.0</v>
      </c>
      <c r="AA67" s="905"/>
      <c r="AB67" s="905"/>
      <c r="AC67" s="905">
        <v>12.0</v>
      </c>
      <c r="AD67" s="905">
        <v>12.0</v>
      </c>
      <c r="AE67" s="971"/>
      <c r="AF67" s="971"/>
      <c r="AG67" s="905">
        <v>12.0</v>
      </c>
      <c r="AH67" s="905">
        <v>12.0</v>
      </c>
      <c r="AI67" s="905"/>
      <c r="AJ67" s="404">
        <f t="shared" si="9"/>
        <v>17</v>
      </c>
      <c r="AK67" s="257"/>
    </row>
    <row r="68" ht="16.5" customHeight="1">
      <c r="A68" s="807">
        <v>8.0</v>
      </c>
      <c r="B68" s="1492" t="s">
        <v>998</v>
      </c>
      <c r="C68" s="19" t="s">
        <v>70</v>
      </c>
      <c r="D68" s="871">
        <v>8.9222018045E10</v>
      </c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05">
        <v>12.0</v>
      </c>
      <c r="T68" s="905">
        <v>12.0</v>
      </c>
      <c r="U68" s="905"/>
      <c r="V68" s="905"/>
      <c r="W68" s="905">
        <v>12.0</v>
      </c>
      <c r="X68" s="971">
        <v>12.0</v>
      </c>
      <c r="Y68" s="971"/>
      <c r="Z68" s="905"/>
      <c r="AA68" s="905">
        <v>12.0</v>
      </c>
      <c r="AB68" s="905">
        <v>12.0</v>
      </c>
      <c r="AC68" s="905"/>
      <c r="AD68" s="905"/>
      <c r="AE68" s="971">
        <v>12.0</v>
      </c>
      <c r="AF68" s="971">
        <v>12.0</v>
      </c>
      <c r="AG68" s="905"/>
      <c r="AH68" s="905"/>
      <c r="AI68" s="905">
        <v>12.0</v>
      </c>
      <c r="AJ68" s="404">
        <f t="shared" si="9"/>
        <v>9</v>
      </c>
      <c r="AK68" s="257"/>
    </row>
    <row r="69" ht="16.5" customHeight="1">
      <c r="A69" s="807">
        <v>9.0</v>
      </c>
      <c r="B69" s="807" t="s">
        <v>783</v>
      </c>
      <c r="C69" s="1202" t="s">
        <v>784</v>
      </c>
      <c r="D69" s="871">
        <v>8.9226140064E10</v>
      </c>
      <c r="E69" s="905">
        <v>9.0</v>
      </c>
      <c r="F69" s="905">
        <v>9.0</v>
      </c>
      <c r="G69" s="905">
        <v>9.0</v>
      </c>
      <c r="H69" s="905">
        <v>9.0</v>
      </c>
      <c r="I69" s="905">
        <v>9.0</v>
      </c>
      <c r="J69" s="971"/>
      <c r="K69" s="971"/>
      <c r="L69" s="971"/>
      <c r="M69" s="905">
        <v>9.0</v>
      </c>
      <c r="N69" s="905">
        <v>9.0</v>
      </c>
      <c r="O69" s="905">
        <v>9.0</v>
      </c>
      <c r="P69" s="905">
        <v>9.0</v>
      </c>
      <c r="Q69" s="971"/>
      <c r="R69" s="971"/>
      <c r="S69" s="905">
        <v>9.0</v>
      </c>
      <c r="T69" s="905">
        <v>9.0</v>
      </c>
      <c r="U69" s="905">
        <v>9.0</v>
      </c>
      <c r="V69" s="905">
        <v>9.0</v>
      </c>
      <c r="W69" s="905">
        <v>9.0</v>
      </c>
      <c r="X69" s="971"/>
      <c r="Y69" s="971"/>
      <c r="Z69" s="905">
        <v>9.0</v>
      </c>
      <c r="AA69" s="905">
        <v>9.0</v>
      </c>
      <c r="AB69" s="905">
        <v>9.0</v>
      </c>
      <c r="AC69" s="905">
        <v>9.0</v>
      </c>
      <c r="AD69" s="905">
        <v>9.0</v>
      </c>
      <c r="AE69" s="971"/>
      <c r="AF69" s="971"/>
      <c r="AG69" s="905">
        <v>9.0</v>
      </c>
      <c r="AH69" s="905">
        <v>9.0</v>
      </c>
      <c r="AI69" s="905">
        <v>9.0</v>
      </c>
      <c r="AJ69" s="404">
        <f t="shared" si="9"/>
        <v>22</v>
      </c>
      <c r="AK69" s="257"/>
    </row>
    <row r="70" ht="16.5" customHeight="1">
      <c r="A70" s="807">
        <v>10.0</v>
      </c>
      <c r="B70" s="807" t="s">
        <v>857</v>
      </c>
      <c r="C70" s="1202" t="s">
        <v>784</v>
      </c>
      <c r="D70" s="871">
        <v>8.9220220031E10</v>
      </c>
      <c r="E70" s="905">
        <v>9.0</v>
      </c>
      <c r="F70" s="905">
        <v>9.0</v>
      </c>
      <c r="G70" s="905">
        <v>9.0</v>
      </c>
      <c r="H70" s="905">
        <v>9.0</v>
      </c>
      <c r="I70" s="905">
        <v>9.0</v>
      </c>
      <c r="J70" s="971"/>
      <c r="K70" s="971"/>
      <c r="L70" s="971"/>
      <c r="M70" s="905">
        <v>9.0</v>
      </c>
      <c r="N70" s="905">
        <v>9.0</v>
      </c>
      <c r="O70" s="905">
        <v>9.0</v>
      </c>
      <c r="P70" s="905">
        <v>9.0</v>
      </c>
      <c r="Q70" s="971"/>
      <c r="R70" s="971"/>
      <c r="S70" s="905">
        <v>9.0</v>
      </c>
      <c r="T70" s="905">
        <v>9.0</v>
      </c>
      <c r="U70" s="905">
        <v>9.0</v>
      </c>
      <c r="V70" s="905">
        <v>9.0</v>
      </c>
      <c r="W70" s="905">
        <v>9.0</v>
      </c>
      <c r="X70" s="971"/>
      <c r="Y70" s="971"/>
      <c r="Z70" s="905">
        <v>9.0</v>
      </c>
      <c r="AA70" s="905">
        <v>9.0</v>
      </c>
      <c r="AB70" s="905">
        <v>9.0</v>
      </c>
      <c r="AC70" s="905">
        <v>9.0</v>
      </c>
      <c r="AD70" s="905">
        <v>9.0</v>
      </c>
      <c r="AE70" s="971"/>
      <c r="AF70" s="971"/>
      <c r="AG70" s="905">
        <v>9.0</v>
      </c>
      <c r="AH70" s="905">
        <v>9.0</v>
      </c>
      <c r="AI70" s="905">
        <v>9.0</v>
      </c>
      <c r="AJ70" s="404">
        <f t="shared" si="9"/>
        <v>22</v>
      </c>
      <c r="AK70" s="257"/>
    </row>
    <row r="71" ht="16.5" customHeight="1">
      <c r="A71" s="807">
        <v>11.0</v>
      </c>
      <c r="B71" s="807" t="s">
        <v>938</v>
      </c>
      <c r="C71" s="1202" t="s">
        <v>904</v>
      </c>
      <c r="D71" s="871">
        <v>8.9221945883E10</v>
      </c>
      <c r="E71" s="905">
        <v>9.0</v>
      </c>
      <c r="F71" s="905">
        <v>9.0</v>
      </c>
      <c r="G71" s="905">
        <v>9.0</v>
      </c>
      <c r="H71" s="905">
        <v>9.0</v>
      </c>
      <c r="I71" s="905">
        <v>9.0</v>
      </c>
      <c r="J71" s="971"/>
      <c r="K71" s="971"/>
      <c r="L71" s="971"/>
      <c r="M71" s="905">
        <v>9.0</v>
      </c>
      <c r="N71" s="905">
        <v>9.0</v>
      </c>
      <c r="O71" s="905">
        <v>9.0</v>
      </c>
      <c r="P71" s="905">
        <v>9.0</v>
      </c>
      <c r="Q71" s="971"/>
      <c r="R71" s="971"/>
      <c r="S71" s="905">
        <v>9.0</v>
      </c>
      <c r="T71" s="905">
        <v>9.0</v>
      </c>
      <c r="U71" s="905">
        <v>9.0</v>
      </c>
      <c r="V71" s="905">
        <v>9.0</v>
      </c>
      <c r="W71" s="905">
        <v>9.0</v>
      </c>
      <c r="X71" s="971"/>
      <c r="Y71" s="971"/>
      <c r="Z71" s="905">
        <v>9.0</v>
      </c>
      <c r="AA71" s="905">
        <v>9.0</v>
      </c>
      <c r="AB71" s="905">
        <v>9.0</v>
      </c>
      <c r="AC71" s="905">
        <v>9.0</v>
      </c>
      <c r="AD71" s="905">
        <v>9.0</v>
      </c>
      <c r="AE71" s="971"/>
      <c r="AF71" s="971"/>
      <c r="AG71" s="905">
        <v>9.0</v>
      </c>
      <c r="AH71" s="905">
        <v>9.0</v>
      </c>
      <c r="AI71" s="905">
        <v>9.0</v>
      </c>
      <c r="AJ71" s="404">
        <f t="shared" si="9"/>
        <v>22</v>
      </c>
      <c r="AK71" s="92"/>
    </row>
    <row r="72" ht="16.5" customHeight="1">
      <c r="A72" s="79"/>
      <c r="B72" s="82"/>
      <c r="C72" s="79"/>
      <c r="D72" s="79"/>
      <c r="E72" s="260"/>
      <c r="F72" s="237"/>
      <c r="G72" s="1408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37"/>
      <c r="V72" s="237"/>
      <c r="W72" s="260"/>
      <c r="X72" s="260"/>
      <c r="Y72" s="260"/>
      <c r="Z72" s="260"/>
      <c r="AA72" s="237"/>
      <c r="AB72" s="237"/>
      <c r="AC72" s="237"/>
      <c r="AD72" s="260"/>
      <c r="AE72" s="260"/>
      <c r="AF72" s="260"/>
      <c r="AG72" s="260"/>
      <c r="AH72" s="260"/>
      <c r="AI72" s="260"/>
      <c r="AJ72" s="10"/>
      <c r="AK72" s="92"/>
    </row>
    <row r="73" ht="16.5" customHeight="1">
      <c r="A73" s="19">
        <v>1.0</v>
      </c>
      <c r="B73" s="819" t="s">
        <v>680</v>
      </c>
      <c r="C73" s="113" t="s">
        <v>56</v>
      </c>
      <c r="D73" s="863" t="s">
        <v>792</v>
      </c>
      <c r="E73" s="1503"/>
      <c r="F73" s="1410">
        <v>9.0</v>
      </c>
      <c r="G73" s="1410">
        <v>9.0</v>
      </c>
      <c r="H73" s="1410">
        <v>9.0</v>
      </c>
      <c r="I73" s="1410">
        <v>9.0</v>
      </c>
      <c r="J73" s="1471"/>
      <c r="K73" s="1471"/>
      <c r="L73" s="1590">
        <v>9.0</v>
      </c>
      <c r="M73" s="1410">
        <v>9.0</v>
      </c>
      <c r="N73" s="1410">
        <v>9.0</v>
      </c>
      <c r="O73" s="1410">
        <v>9.0</v>
      </c>
      <c r="P73" s="1410">
        <v>9.0</v>
      </c>
      <c r="Q73" s="1471"/>
      <c r="R73" s="1471"/>
      <c r="S73" s="1410">
        <v>9.0</v>
      </c>
      <c r="T73" s="1410">
        <v>9.0</v>
      </c>
      <c r="U73" s="1410">
        <v>9.0</v>
      </c>
      <c r="V73" s="1410">
        <v>9.0</v>
      </c>
      <c r="W73" s="1617"/>
      <c r="X73" s="1618"/>
      <c r="Y73" s="974">
        <v>9.0</v>
      </c>
      <c r="Z73" s="1410">
        <v>9.0</v>
      </c>
      <c r="AA73" s="1410">
        <v>9.0</v>
      </c>
      <c r="AB73" s="1410">
        <v>9.0</v>
      </c>
      <c r="AC73" s="1410">
        <v>9.0</v>
      </c>
      <c r="AD73" s="1410">
        <v>9.0</v>
      </c>
      <c r="AE73" s="1618"/>
      <c r="AF73" s="1618"/>
      <c r="AG73" s="1410">
        <v>9.0</v>
      </c>
      <c r="AH73" s="1410">
        <v>9.0</v>
      </c>
      <c r="AI73" s="1410">
        <v>9.0</v>
      </c>
      <c r="AJ73" s="404">
        <f t="shared" ref="AJ73:AJ77" si="10">COUNT(E73:AI73)</f>
        <v>22</v>
      </c>
      <c r="AK73" s="257"/>
    </row>
    <row r="74" ht="16.5" customHeight="1">
      <c r="A74" s="807">
        <v>2.0</v>
      </c>
      <c r="B74" s="819" t="s">
        <v>339</v>
      </c>
      <c r="C74" s="32"/>
      <c r="D74" s="863" t="s">
        <v>792</v>
      </c>
      <c r="E74" s="1413">
        <v>9.0</v>
      </c>
      <c r="F74" s="1414">
        <v>9.0</v>
      </c>
      <c r="G74" s="1414">
        <v>9.0</v>
      </c>
      <c r="H74" s="1414">
        <v>9.0</v>
      </c>
      <c r="I74" s="1414">
        <v>9.0</v>
      </c>
      <c r="J74" s="1474"/>
      <c r="K74" s="1474"/>
      <c r="L74" s="1474"/>
      <c r="M74" s="1414">
        <v>9.0</v>
      </c>
      <c r="N74" s="1414">
        <v>9.0</v>
      </c>
      <c r="O74" s="1414">
        <v>9.0</v>
      </c>
      <c r="P74" s="1414">
        <v>9.0</v>
      </c>
      <c r="Q74" s="1474"/>
      <c r="R74" s="1474"/>
      <c r="S74" s="1414">
        <v>9.0</v>
      </c>
      <c r="T74" s="1414">
        <v>9.0</v>
      </c>
      <c r="U74" s="1414">
        <v>9.0</v>
      </c>
      <c r="V74" s="1410">
        <v>9.0</v>
      </c>
      <c r="W74" s="1410">
        <v>9.0</v>
      </c>
      <c r="X74" s="1619"/>
      <c r="Y74" s="1620"/>
      <c r="Z74" s="1410">
        <v>9.0</v>
      </c>
      <c r="AA74" s="1410">
        <v>9.0</v>
      </c>
      <c r="AB74" s="1410">
        <v>9.0</v>
      </c>
      <c r="AC74" s="1410">
        <v>9.0</v>
      </c>
      <c r="AD74" s="1410">
        <v>9.0</v>
      </c>
      <c r="AE74" s="937">
        <v>9.0</v>
      </c>
      <c r="AF74" s="1621"/>
      <c r="AG74" s="1410">
        <v>9.0</v>
      </c>
      <c r="AH74" s="1410">
        <v>9.0</v>
      </c>
      <c r="AI74" s="1410">
        <v>9.0</v>
      </c>
      <c r="AJ74" s="404">
        <f t="shared" si="10"/>
        <v>23</v>
      </c>
      <c r="AK74" s="257"/>
    </row>
    <row r="75" ht="16.5" customHeight="1">
      <c r="A75" s="807">
        <v>3.0</v>
      </c>
      <c r="B75" s="819" t="s">
        <v>905</v>
      </c>
      <c r="C75" s="32"/>
      <c r="D75" s="863" t="s">
        <v>792</v>
      </c>
      <c r="E75" s="1413">
        <v>9.0</v>
      </c>
      <c r="F75" s="1414">
        <v>9.0</v>
      </c>
      <c r="G75" s="1414">
        <v>9.0</v>
      </c>
      <c r="H75" s="1414">
        <v>9.0</v>
      </c>
      <c r="I75" s="1476"/>
      <c r="J75" s="1474"/>
      <c r="K75" s="1415">
        <v>9.0</v>
      </c>
      <c r="L75" s="1474"/>
      <c r="M75" s="1414">
        <v>9.0</v>
      </c>
      <c r="N75" s="1414">
        <v>9.0</v>
      </c>
      <c r="O75" s="1414">
        <v>9.0</v>
      </c>
      <c r="P75" s="1414">
        <v>9.0</v>
      </c>
      <c r="Q75" s="1474"/>
      <c r="R75" s="1474"/>
      <c r="S75" s="1414">
        <v>9.0</v>
      </c>
      <c r="T75" s="1414">
        <v>9.0</v>
      </c>
      <c r="U75" s="1414">
        <v>9.0</v>
      </c>
      <c r="V75" s="1410">
        <v>9.0</v>
      </c>
      <c r="W75" s="1410">
        <v>9.0</v>
      </c>
      <c r="X75" s="974">
        <v>9.0</v>
      </c>
      <c r="Y75" s="1622"/>
      <c r="Z75" s="1623"/>
      <c r="AA75" s="1410">
        <v>9.0</v>
      </c>
      <c r="AB75" s="1410">
        <v>9.0</v>
      </c>
      <c r="AC75" s="1410">
        <v>9.0</v>
      </c>
      <c r="AD75" s="1410">
        <v>9.0</v>
      </c>
      <c r="AE75" s="1624"/>
      <c r="AF75" s="1625"/>
      <c r="AG75" s="1410">
        <v>9.0</v>
      </c>
      <c r="AH75" s="1410">
        <v>9.0</v>
      </c>
      <c r="AI75" s="1410">
        <v>9.0</v>
      </c>
      <c r="AJ75" s="404">
        <f t="shared" si="10"/>
        <v>22</v>
      </c>
      <c r="AK75" s="257"/>
    </row>
    <row r="76" ht="16.5" customHeight="1">
      <c r="A76" s="19">
        <v>4.0</v>
      </c>
      <c r="B76" s="819" t="s">
        <v>59</v>
      </c>
      <c r="C76" s="32"/>
      <c r="D76" s="863" t="s">
        <v>792</v>
      </c>
      <c r="E76" s="1413">
        <v>9.0</v>
      </c>
      <c r="F76" s="1414">
        <v>9.0</v>
      </c>
      <c r="G76" s="1414">
        <v>9.0</v>
      </c>
      <c r="H76" s="1414">
        <v>9.0</v>
      </c>
      <c r="I76" s="1414">
        <v>9.0</v>
      </c>
      <c r="J76" s="1474"/>
      <c r="K76" s="1474"/>
      <c r="L76" s="1474"/>
      <c r="M76" s="1414">
        <v>9.0</v>
      </c>
      <c r="N76" s="1414">
        <v>9.0</v>
      </c>
      <c r="O76" s="1414">
        <v>9.0</v>
      </c>
      <c r="P76" s="1414">
        <v>9.0</v>
      </c>
      <c r="Q76" s="1415">
        <v>9.0</v>
      </c>
      <c r="R76" s="1474"/>
      <c r="S76" s="1476"/>
      <c r="T76" s="1414">
        <v>9.0</v>
      </c>
      <c r="U76" s="1414">
        <v>9.0</v>
      </c>
      <c r="V76" s="1410">
        <v>9.0</v>
      </c>
      <c r="W76" s="1410">
        <v>9.0</v>
      </c>
      <c r="X76" s="1622"/>
      <c r="Y76" s="1622"/>
      <c r="Z76" s="1410">
        <v>9.0</v>
      </c>
      <c r="AA76" s="1410">
        <v>9.0</v>
      </c>
      <c r="AB76" s="1410">
        <v>9.0</v>
      </c>
      <c r="AC76" s="1410">
        <v>9.0</v>
      </c>
      <c r="AD76" s="1623"/>
      <c r="AE76" s="1622"/>
      <c r="AF76" s="974">
        <v>9.0</v>
      </c>
      <c r="AG76" s="1410">
        <v>9.0</v>
      </c>
      <c r="AH76" s="1410">
        <v>9.0</v>
      </c>
      <c r="AI76" s="1410">
        <v>9.0</v>
      </c>
      <c r="AJ76" s="404">
        <f t="shared" si="10"/>
        <v>22</v>
      </c>
      <c r="AK76" s="257"/>
    </row>
    <row r="77" ht="16.5" customHeight="1">
      <c r="A77" s="807">
        <v>5.0</v>
      </c>
      <c r="B77" s="819" t="s">
        <v>906</v>
      </c>
      <c r="C77" s="71"/>
      <c r="D77" s="863" t="s">
        <v>792</v>
      </c>
      <c r="E77" s="1416">
        <v>9.0</v>
      </c>
      <c r="F77" s="1417">
        <v>9.0</v>
      </c>
      <c r="G77" s="1417">
        <v>9.0</v>
      </c>
      <c r="H77" s="1417">
        <v>9.0</v>
      </c>
      <c r="I77" s="1414">
        <v>9.0</v>
      </c>
      <c r="J77" s="1415">
        <v>9.0</v>
      </c>
      <c r="K77" s="1474"/>
      <c r="L77" s="1474"/>
      <c r="M77" s="1476"/>
      <c r="N77" s="1414">
        <v>9.0</v>
      </c>
      <c r="O77" s="1414">
        <v>9.0</v>
      </c>
      <c r="P77" s="1476"/>
      <c r="Q77" s="1474"/>
      <c r="R77" s="1415">
        <v>9.0</v>
      </c>
      <c r="S77" s="1414">
        <v>9.0</v>
      </c>
      <c r="T77" s="1414">
        <v>9.0</v>
      </c>
      <c r="U77" s="1414">
        <v>9.0</v>
      </c>
      <c r="V77" s="978"/>
      <c r="W77" s="978"/>
      <c r="X77" s="978"/>
      <c r="Y77" s="978"/>
      <c r="Z77" s="978"/>
      <c r="AA77" s="978"/>
      <c r="AB77" s="978"/>
      <c r="AC77" s="978"/>
      <c r="AD77" s="978"/>
      <c r="AE77" s="978"/>
      <c r="AF77" s="978"/>
      <c r="AG77" s="978"/>
      <c r="AH77" s="978"/>
      <c r="AI77" s="978"/>
      <c r="AJ77" s="404">
        <f t="shared" si="10"/>
        <v>12</v>
      </c>
      <c r="AK77" s="257"/>
    </row>
    <row r="78" ht="16.5" customHeight="1">
      <c r="A78" s="79"/>
      <c r="B78" s="423"/>
      <c r="C78" s="121"/>
      <c r="D78" s="237"/>
      <c r="E78" s="1270"/>
      <c r="F78" s="1270"/>
      <c r="G78" s="1270"/>
      <c r="H78" s="1270"/>
      <c r="I78" s="1270"/>
      <c r="J78" s="1075"/>
      <c r="K78" s="1075"/>
      <c r="L78" s="1270"/>
      <c r="M78" s="1270"/>
      <c r="N78" s="1270"/>
      <c r="O78" s="1270"/>
      <c r="P78" s="1270"/>
      <c r="Q78" s="1075"/>
      <c r="R78" s="1075"/>
      <c r="S78" s="1270"/>
      <c r="T78" s="1270"/>
      <c r="U78" s="1270"/>
      <c r="V78" s="1270"/>
      <c r="W78" s="1270"/>
      <c r="X78" s="1075"/>
      <c r="Y78" s="1075"/>
      <c r="Z78" s="1270"/>
      <c r="AA78" s="1270"/>
      <c r="AB78" s="1270"/>
      <c r="AC78" s="1270"/>
      <c r="AD78" s="1270"/>
      <c r="AE78" s="1075"/>
      <c r="AF78" s="1075"/>
      <c r="AG78" s="1270"/>
      <c r="AH78" s="1270"/>
      <c r="AI78" s="1270"/>
      <c r="AJ78" s="82"/>
      <c r="AK78" s="92"/>
    </row>
    <row r="79" ht="16.5" customHeight="1">
      <c r="A79" s="807">
        <v>6.0</v>
      </c>
      <c r="B79" s="300" t="s">
        <v>60</v>
      </c>
      <c r="C79" s="1071" t="s">
        <v>782</v>
      </c>
      <c r="D79" s="863" t="s">
        <v>792</v>
      </c>
      <c r="E79" s="911">
        <v>9.0</v>
      </c>
      <c r="F79" s="911">
        <v>9.0</v>
      </c>
      <c r="G79" s="1626">
        <v>9.0</v>
      </c>
      <c r="H79" s="911">
        <v>9.0</v>
      </c>
      <c r="I79" s="911">
        <v>9.0</v>
      </c>
      <c r="J79" s="974"/>
      <c r="K79" s="974"/>
      <c r="L79" s="974"/>
      <c r="M79" s="911"/>
      <c r="N79" s="911">
        <v>9.0</v>
      </c>
      <c r="O79" s="911">
        <v>9.0</v>
      </c>
      <c r="P79" s="1626">
        <v>9.0</v>
      </c>
      <c r="Q79" s="974">
        <v>9.0</v>
      </c>
      <c r="R79" s="974">
        <v>9.0</v>
      </c>
      <c r="S79" s="911"/>
      <c r="T79" s="911">
        <v>9.0</v>
      </c>
      <c r="U79" s="1626">
        <v>9.0</v>
      </c>
      <c r="V79" s="911">
        <v>9.0</v>
      </c>
      <c r="W79" s="911">
        <v>9.0</v>
      </c>
      <c r="X79" s="974"/>
      <c r="Y79" s="974"/>
      <c r="Z79" s="1626">
        <v>9.0</v>
      </c>
      <c r="AA79" s="911">
        <v>9.0</v>
      </c>
      <c r="AB79" s="936"/>
      <c r="AC79" s="936"/>
      <c r="AD79" s="936"/>
      <c r="AE79" s="974"/>
      <c r="AF79" s="974"/>
      <c r="AG79" s="911">
        <v>9.0</v>
      </c>
      <c r="AH79" s="1626">
        <v>9.0</v>
      </c>
      <c r="AI79" s="911">
        <v>9.0</v>
      </c>
      <c r="AJ79" s="404">
        <f t="shared" ref="AJ79:AJ81" si="11">COUNT(E79:AF79)</f>
        <v>16</v>
      </c>
      <c r="AK79" s="257"/>
    </row>
    <row r="80" ht="16.5" customHeight="1">
      <c r="A80" s="807">
        <v>7.0</v>
      </c>
      <c r="B80" s="829" t="s">
        <v>36</v>
      </c>
      <c r="C80" s="32"/>
      <c r="D80" s="863" t="s">
        <v>792</v>
      </c>
      <c r="E80" s="911"/>
      <c r="F80" s="936"/>
      <c r="G80" s="936"/>
      <c r="H80" s="936"/>
      <c r="I80" s="936"/>
      <c r="J80" s="936"/>
      <c r="K80" s="936"/>
      <c r="L80" s="936"/>
      <c r="M80" s="911">
        <v>9.0</v>
      </c>
      <c r="N80" s="1626">
        <v>9.0</v>
      </c>
      <c r="O80" s="911">
        <v>9.0</v>
      </c>
      <c r="P80" s="936"/>
      <c r="Q80" s="974"/>
      <c r="R80" s="974"/>
      <c r="S80" s="1626">
        <v>9.0</v>
      </c>
      <c r="T80" s="911">
        <v>9.0</v>
      </c>
      <c r="U80" s="911">
        <v>9.0</v>
      </c>
      <c r="V80" s="1626">
        <v>9.0</v>
      </c>
      <c r="W80" s="911">
        <v>9.0</v>
      </c>
      <c r="X80" s="974">
        <v>9.0</v>
      </c>
      <c r="Y80" s="974">
        <v>9.0</v>
      </c>
      <c r="Z80" s="911"/>
      <c r="AA80" s="911"/>
      <c r="AB80" s="911">
        <v>9.0</v>
      </c>
      <c r="AC80" s="911">
        <v>9.0</v>
      </c>
      <c r="AD80" s="1626">
        <v>9.0</v>
      </c>
      <c r="AE80" s="974"/>
      <c r="AF80" s="974"/>
      <c r="AG80" s="1626">
        <v>9.0</v>
      </c>
      <c r="AH80" s="911">
        <v>9.0</v>
      </c>
      <c r="AI80" s="1626">
        <v>9.0</v>
      </c>
      <c r="AJ80" s="404">
        <f t="shared" si="11"/>
        <v>13</v>
      </c>
      <c r="AK80" s="257"/>
    </row>
    <row r="81" ht="16.5" customHeight="1">
      <c r="A81" s="807">
        <v>8.0</v>
      </c>
      <c r="B81" s="829" t="s">
        <v>879</v>
      </c>
      <c r="C81" s="71"/>
      <c r="D81" s="863" t="s">
        <v>792</v>
      </c>
      <c r="E81" s="911">
        <v>9.0</v>
      </c>
      <c r="F81" s="1626">
        <v>9.0</v>
      </c>
      <c r="G81" s="911">
        <v>9.0</v>
      </c>
      <c r="H81" s="911"/>
      <c r="I81" s="911">
        <v>9.0</v>
      </c>
      <c r="J81" s="974">
        <v>9.0</v>
      </c>
      <c r="K81" s="974">
        <v>9.0</v>
      </c>
      <c r="L81" s="1627">
        <v>9.0</v>
      </c>
      <c r="M81" s="1626">
        <v>9.0</v>
      </c>
      <c r="N81" s="911"/>
      <c r="O81" s="1626">
        <v>9.0</v>
      </c>
      <c r="P81" s="911">
        <v>9.0</v>
      </c>
      <c r="Q81" s="974"/>
      <c r="R81" s="974"/>
      <c r="S81" s="911">
        <v>9.0</v>
      </c>
      <c r="T81" s="1626">
        <v>9.0</v>
      </c>
      <c r="U81" s="911">
        <v>9.0</v>
      </c>
      <c r="V81" s="911">
        <v>9.0</v>
      </c>
      <c r="W81" s="1626">
        <v>9.0</v>
      </c>
      <c r="X81" s="974"/>
      <c r="Y81" s="974"/>
      <c r="Z81" s="911">
        <v>9.0</v>
      </c>
      <c r="AA81" s="911">
        <v>9.0</v>
      </c>
      <c r="AB81" s="1626">
        <v>9.0</v>
      </c>
      <c r="AC81" s="911">
        <v>9.0</v>
      </c>
      <c r="AD81" s="911"/>
      <c r="AE81" s="974">
        <v>9.0</v>
      </c>
      <c r="AF81" s="974">
        <v>9.0</v>
      </c>
      <c r="AG81" s="911"/>
      <c r="AH81" s="911">
        <v>9.0</v>
      </c>
      <c r="AI81" s="911">
        <v>9.0</v>
      </c>
      <c r="AJ81" s="404">
        <f t="shared" si="11"/>
        <v>21</v>
      </c>
      <c r="AK81" s="257"/>
    </row>
    <row r="82" ht="16.5" customHeight="1">
      <c r="A82" s="79"/>
      <c r="B82" s="423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121"/>
      <c r="AK82" s="259"/>
    </row>
    <row r="83" ht="16.5" customHeight="1">
      <c r="A83" s="1010">
        <v>9.0</v>
      </c>
      <c r="B83" s="46" t="s">
        <v>102</v>
      </c>
      <c r="C83" s="1257" t="s">
        <v>804</v>
      </c>
      <c r="D83" s="863" t="s">
        <v>792</v>
      </c>
      <c r="E83" s="1538">
        <v>9.0</v>
      </c>
      <c r="F83" s="1628">
        <v>9.0</v>
      </c>
      <c r="G83" s="1628">
        <v>9.0</v>
      </c>
      <c r="H83" s="1538">
        <v>9.0</v>
      </c>
      <c r="I83" s="1628"/>
      <c r="J83" s="1159"/>
      <c r="K83" s="1159">
        <v>9.0</v>
      </c>
      <c r="L83" s="1627">
        <v>9.0</v>
      </c>
      <c r="M83" s="1538">
        <v>9.0</v>
      </c>
      <c r="N83" s="905">
        <v>9.0</v>
      </c>
      <c r="O83" s="1538">
        <v>9.0</v>
      </c>
      <c r="P83" s="1628"/>
      <c r="Q83" s="1159"/>
      <c r="R83" s="1159">
        <v>9.0</v>
      </c>
      <c r="S83" s="1538">
        <v>9.0</v>
      </c>
      <c r="T83" s="1628">
        <v>9.0</v>
      </c>
      <c r="U83" s="1628">
        <v>9.0</v>
      </c>
      <c r="V83" s="1538">
        <v>9.0</v>
      </c>
      <c r="W83" s="1628"/>
      <c r="X83" s="1159"/>
      <c r="Y83" s="1159">
        <v>9.0</v>
      </c>
      <c r="Z83" s="1538">
        <v>9.0</v>
      </c>
      <c r="AA83" s="1540">
        <v>9.0</v>
      </c>
      <c r="AB83" s="1538">
        <v>9.0</v>
      </c>
      <c r="AC83" s="1538">
        <v>9.0</v>
      </c>
      <c r="AD83" s="1628"/>
      <c r="AE83" s="1159"/>
      <c r="AF83" s="1159">
        <v>9.0</v>
      </c>
      <c r="AG83" s="1538">
        <v>9.0</v>
      </c>
      <c r="AH83" s="1628">
        <v>9.0</v>
      </c>
      <c r="AI83" s="1628">
        <v>9.0</v>
      </c>
      <c r="AJ83" s="404">
        <f>COUNT(E83:AG83)</f>
        <v>21</v>
      </c>
      <c r="AK83" s="259"/>
    </row>
    <row r="84" ht="16.5" customHeight="1">
      <c r="A84" s="1010">
        <v>10.0</v>
      </c>
      <c r="B84" s="1364" t="s">
        <v>105</v>
      </c>
      <c r="C84" s="32"/>
      <c r="D84" s="866"/>
      <c r="E84" s="1628">
        <v>9.0</v>
      </c>
      <c r="F84" s="1628">
        <v>9.0</v>
      </c>
      <c r="G84" s="1628">
        <v>9.0</v>
      </c>
      <c r="H84" s="1628">
        <v>9.0</v>
      </c>
      <c r="I84" s="1628">
        <v>9.0</v>
      </c>
      <c r="J84" s="1159"/>
      <c r="K84" s="971"/>
      <c r="L84" s="971"/>
      <c r="M84" s="905">
        <v>9.0</v>
      </c>
      <c r="N84" s="905">
        <v>9.0</v>
      </c>
      <c r="O84" s="905">
        <v>9.0</v>
      </c>
      <c r="P84" s="1628">
        <v>9.0</v>
      </c>
      <c r="Q84" s="1159"/>
      <c r="R84" s="1159"/>
      <c r="S84" s="1628">
        <v>9.0</v>
      </c>
      <c r="T84" s="1628">
        <v>9.0</v>
      </c>
      <c r="U84" s="1628">
        <v>9.0</v>
      </c>
      <c r="V84" s="1628">
        <v>9.0</v>
      </c>
      <c r="W84" s="1628">
        <v>9.0</v>
      </c>
      <c r="X84" s="1159"/>
      <c r="Y84" s="1159"/>
      <c r="Z84" s="1628">
        <v>9.0</v>
      </c>
      <c r="AA84" s="1628">
        <v>9.0</v>
      </c>
      <c r="AB84" s="1628">
        <v>9.0</v>
      </c>
      <c r="AC84" s="1628">
        <v>9.0</v>
      </c>
      <c r="AD84" s="1628">
        <v>9.0</v>
      </c>
      <c r="AE84" s="1159"/>
      <c r="AF84" s="1159"/>
      <c r="AG84" s="1628">
        <v>9.0</v>
      </c>
      <c r="AH84" s="1628">
        <v>9.0</v>
      </c>
      <c r="AI84" s="1628">
        <v>9.0</v>
      </c>
      <c r="AJ84" s="404">
        <f t="shared" ref="AJ84:AJ85" si="12">COUNT(E84:AF84)</f>
        <v>19</v>
      </c>
      <c r="AK84" s="259"/>
    </row>
    <row r="85" ht="16.5" customHeight="1">
      <c r="A85" s="1010">
        <v>11.0</v>
      </c>
      <c r="B85" s="819" t="s">
        <v>858</v>
      </c>
      <c r="C85" s="71"/>
      <c r="D85" s="863" t="s">
        <v>792</v>
      </c>
      <c r="E85" s="1628"/>
      <c r="F85" s="1538">
        <v>9.0</v>
      </c>
      <c r="G85" s="1538">
        <v>9.0</v>
      </c>
      <c r="H85" s="1628">
        <v>9.0</v>
      </c>
      <c r="I85" s="1538">
        <v>9.0</v>
      </c>
      <c r="J85" s="1159">
        <v>9.0</v>
      </c>
      <c r="K85" s="971"/>
      <c r="L85" s="971"/>
      <c r="M85" s="905"/>
      <c r="N85" s="1538">
        <v>9.0</v>
      </c>
      <c r="O85" s="905">
        <v>9.0</v>
      </c>
      <c r="P85" s="1538">
        <v>9.0</v>
      </c>
      <c r="Q85" s="1159">
        <v>9.0</v>
      </c>
      <c r="R85" s="1159"/>
      <c r="S85" s="1628"/>
      <c r="T85" s="1538">
        <v>9.0</v>
      </c>
      <c r="U85" s="1538">
        <v>9.0</v>
      </c>
      <c r="V85" s="1628">
        <v>9.0</v>
      </c>
      <c r="W85" s="1538">
        <v>9.0</v>
      </c>
      <c r="X85" s="1159">
        <v>9.0</v>
      </c>
      <c r="Y85" s="1159"/>
      <c r="Z85" s="1628"/>
      <c r="AA85" s="1538">
        <v>9.0</v>
      </c>
      <c r="AB85" s="1628">
        <v>9.0</v>
      </c>
      <c r="AC85" s="1628">
        <v>9.0</v>
      </c>
      <c r="AD85" s="1538">
        <v>9.0</v>
      </c>
      <c r="AE85" s="1159">
        <v>9.0</v>
      </c>
      <c r="AF85" s="1159"/>
      <c r="AG85" s="1628"/>
      <c r="AH85" s="1538">
        <v>9.0</v>
      </c>
      <c r="AI85" s="1538">
        <v>9.0</v>
      </c>
      <c r="AJ85" s="404">
        <f t="shared" si="12"/>
        <v>19</v>
      </c>
      <c r="AK85" s="259"/>
    </row>
    <row r="86" ht="16.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121"/>
      <c r="AK86" s="259"/>
    </row>
    <row r="87" ht="16.5" customHeight="1">
      <c r="A87" s="807">
        <v>12.0</v>
      </c>
      <c r="B87" s="939" t="s">
        <v>768</v>
      </c>
      <c r="C87" s="113" t="s">
        <v>65</v>
      </c>
      <c r="D87" s="863" t="s">
        <v>792</v>
      </c>
      <c r="E87" s="905">
        <v>9.0</v>
      </c>
      <c r="F87" s="905">
        <v>9.0</v>
      </c>
      <c r="G87" s="905">
        <v>9.0</v>
      </c>
      <c r="H87" s="905">
        <v>9.0</v>
      </c>
      <c r="I87" s="1110"/>
      <c r="J87" s="1458"/>
      <c r="K87" s="1458">
        <v>9.0</v>
      </c>
      <c r="L87" s="1627">
        <v>9.0</v>
      </c>
      <c r="M87" s="905">
        <v>9.0</v>
      </c>
      <c r="N87" s="905">
        <v>9.0</v>
      </c>
      <c r="O87" s="905">
        <v>9.0</v>
      </c>
      <c r="P87" s="1110"/>
      <c r="Q87" s="1458"/>
      <c r="R87" s="1458">
        <v>9.0</v>
      </c>
      <c r="S87" s="1110">
        <v>9.0</v>
      </c>
      <c r="T87" s="905">
        <v>9.0</v>
      </c>
      <c r="U87" s="905">
        <v>9.0</v>
      </c>
      <c r="V87" s="905">
        <v>9.0</v>
      </c>
      <c r="W87" s="1110"/>
      <c r="X87" s="1458"/>
      <c r="Y87" s="1458">
        <v>9.0</v>
      </c>
      <c r="Z87" s="1110">
        <v>9.0</v>
      </c>
      <c r="AA87" s="905">
        <v>9.0</v>
      </c>
      <c r="AB87" s="905">
        <v>9.0</v>
      </c>
      <c r="AC87" s="905">
        <v>9.0</v>
      </c>
      <c r="AD87" s="1110"/>
      <c r="AE87" s="1458"/>
      <c r="AF87" s="1458">
        <v>9.0</v>
      </c>
      <c r="AG87" s="1110">
        <v>9.0</v>
      </c>
      <c r="AH87" s="905">
        <v>9.0</v>
      </c>
      <c r="AI87" s="905">
        <v>9.0</v>
      </c>
      <c r="AJ87" s="404">
        <f t="shared" ref="AJ87:AJ89" si="13">COUNT(E87:AF87)</f>
        <v>20</v>
      </c>
      <c r="AK87" s="257"/>
    </row>
    <row r="88" ht="16.5" customHeight="1">
      <c r="A88" s="807">
        <v>13.0</v>
      </c>
      <c r="B88" s="300" t="s">
        <v>66</v>
      </c>
      <c r="C88" s="71"/>
      <c r="D88" s="863" t="s">
        <v>792</v>
      </c>
      <c r="E88" s="905"/>
      <c r="F88" s="905">
        <v>9.0</v>
      </c>
      <c r="G88" s="905">
        <v>9.0</v>
      </c>
      <c r="H88" s="905">
        <v>9.0</v>
      </c>
      <c r="I88" s="1110">
        <v>9.0</v>
      </c>
      <c r="J88" s="1458">
        <v>9.0</v>
      </c>
      <c r="K88" s="1458"/>
      <c r="L88" s="971"/>
      <c r="M88" s="905"/>
      <c r="N88" s="905">
        <v>9.0</v>
      </c>
      <c r="O88" s="905">
        <v>9.0</v>
      </c>
      <c r="P88" s="1110">
        <v>9.0</v>
      </c>
      <c r="Q88" s="1458">
        <v>9.0</v>
      </c>
      <c r="R88" s="1458"/>
      <c r="S88" s="1110"/>
      <c r="T88" s="905">
        <v>9.0</v>
      </c>
      <c r="U88" s="905">
        <v>9.0</v>
      </c>
      <c r="V88" s="905">
        <v>9.0</v>
      </c>
      <c r="W88" s="1110">
        <v>9.0</v>
      </c>
      <c r="X88" s="1458">
        <v>9.0</v>
      </c>
      <c r="Y88" s="1458"/>
      <c r="Z88" s="1110"/>
      <c r="AA88" s="905">
        <v>9.0</v>
      </c>
      <c r="AB88" s="905">
        <v>9.0</v>
      </c>
      <c r="AC88" s="905">
        <v>9.0</v>
      </c>
      <c r="AD88" s="1110">
        <v>9.0</v>
      </c>
      <c r="AE88" s="1458">
        <v>9.0</v>
      </c>
      <c r="AF88" s="1458"/>
      <c r="AG88" s="1110"/>
      <c r="AH88" s="905">
        <v>9.0</v>
      </c>
      <c r="AI88" s="905">
        <v>9.0</v>
      </c>
      <c r="AJ88" s="404">
        <f t="shared" si="13"/>
        <v>19</v>
      </c>
      <c r="AK88" s="257"/>
    </row>
    <row r="89" ht="16.5" customHeight="1">
      <c r="A89" s="807">
        <v>14.0</v>
      </c>
      <c r="B89" s="1481" t="s">
        <v>982</v>
      </c>
      <c r="C89" s="1482" t="s">
        <v>983</v>
      </c>
      <c r="D89" s="863" t="s">
        <v>792</v>
      </c>
      <c r="E89" s="905">
        <v>9.0</v>
      </c>
      <c r="F89" s="905">
        <v>9.0</v>
      </c>
      <c r="G89" s="905">
        <v>9.0</v>
      </c>
      <c r="H89" s="905">
        <v>9.0</v>
      </c>
      <c r="I89" s="905">
        <v>9.0</v>
      </c>
      <c r="J89" s="971"/>
      <c r="K89" s="1255"/>
      <c r="L89" s="971"/>
      <c r="M89" s="905">
        <v>9.0</v>
      </c>
      <c r="N89" s="905">
        <v>9.0</v>
      </c>
      <c r="O89" s="905">
        <v>9.0</v>
      </c>
      <c r="P89" s="905">
        <v>9.0</v>
      </c>
      <c r="Q89" s="971"/>
      <c r="R89" s="1255"/>
      <c r="S89" s="905">
        <v>9.0</v>
      </c>
      <c r="T89" s="905">
        <v>9.0</v>
      </c>
      <c r="U89" s="905">
        <v>9.0</v>
      </c>
      <c r="V89" s="905">
        <v>9.0</v>
      </c>
      <c r="W89" s="905">
        <v>9.0</v>
      </c>
      <c r="X89" s="971"/>
      <c r="Y89" s="1255"/>
      <c r="Z89" s="905">
        <v>9.0</v>
      </c>
      <c r="AA89" s="905">
        <v>9.0</v>
      </c>
      <c r="AB89" s="905">
        <v>9.0</v>
      </c>
      <c r="AC89" s="905">
        <v>9.0</v>
      </c>
      <c r="AD89" s="905">
        <v>9.0</v>
      </c>
      <c r="AE89" s="971"/>
      <c r="AF89" s="1255"/>
      <c r="AG89" s="905">
        <v>9.0</v>
      </c>
      <c r="AH89" s="905">
        <v>9.0</v>
      </c>
      <c r="AI89" s="905">
        <v>9.0</v>
      </c>
      <c r="AJ89" s="404">
        <f t="shared" si="13"/>
        <v>19</v>
      </c>
      <c r="AK89" s="1485"/>
    </row>
    <row r="90" ht="16.5" customHeight="1">
      <c r="A90" s="872"/>
      <c r="B90" s="260"/>
      <c r="C90" s="875"/>
      <c r="D90" s="877"/>
      <c r="E90" s="1075"/>
      <c r="F90" s="1075"/>
      <c r="G90" s="1075"/>
      <c r="H90" s="1075"/>
      <c r="I90" s="1075"/>
      <c r="J90" s="1075"/>
      <c r="K90" s="1075"/>
      <c r="L90" s="1075"/>
      <c r="M90" s="1075"/>
      <c r="N90" s="1075"/>
      <c r="O90" s="1075"/>
      <c r="P90" s="1075"/>
      <c r="Q90" s="1075"/>
      <c r="R90" s="1075"/>
      <c r="S90" s="1075"/>
      <c r="T90" s="1075"/>
      <c r="U90" s="1075"/>
      <c r="V90" s="1075"/>
      <c r="W90" s="1075"/>
      <c r="X90" s="1075"/>
      <c r="Y90" s="1075"/>
      <c r="Z90" s="1075"/>
      <c r="AA90" s="1075"/>
      <c r="AB90" s="1075"/>
      <c r="AC90" s="1075"/>
      <c r="AD90" s="1075"/>
      <c r="AE90" s="1075"/>
      <c r="AF90" s="1075"/>
      <c r="AG90" s="1075"/>
      <c r="AH90" s="1075"/>
      <c r="AI90" s="1075"/>
      <c r="AJ90" s="878"/>
      <c r="AK90" s="257"/>
    </row>
    <row r="91" ht="16.5" customHeight="1">
      <c r="A91" s="807">
        <v>15.0</v>
      </c>
      <c r="B91" s="829" t="s">
        <v>880</v>
      </c>
      <c r="C91" s="1071" t="s">
        <v>1016</v>
      </c>
      <c r="D91" s="863" t="s">
        <v>792</v>
      </c>
      <c r="E91" s="905"/>
      <c r="F91" s="905">
        <v>9.0</v>
      </c>
      <c r="G91" s="905">
        <v>9.0</v>
      </c>
      <c r="H91" s="905">
        <v>9.0</v>
      </c>
      <c r="I91" s="1540">
        <v>9.0</v>
      </c>
      <c r="J91" s="1543">
        <v>9.0</v>
      </c>
      <c r="K91" s="1543"/>
      <c r="L91" s="971"/>
      <c r="M91" s="905"/>
      <c r="N91" s="905">
        <v>9.0</v>
      </c>
      <c r="O91" s="905">
        <v>9.0</v>
      </c>
      <c r="P91" s="1540">
        <v>9.0</v>
      </c>
      <c r="Q91" s="1543">
        <v>9.0</v>
      </c>
      <c r="R91" s="1543"/>
      <c r="S91" s="1540"/>
      <c r="T91" s="905">
        <v>9.0</v>
      </c>
      <c r="U91" s="905">
        <v>9.0</v>
      </c>
      <c r="V91" s="905">
        <v>9.0</v>
      </c>
      <c r="W91" s="1540">
        <v>9.0</v>
      </c>
      <c r="X91" s="1543">
        <v>9.0</v>
      </c>
      <c r="Y91" s="1543"/>
      <c r="Z91" s="1540"/>
      <c r="AA91" s="905">
        <v>9.0</v>
      </c>
      <c r="AB91" s="905">
        <v>9.0</v>
      </c>
      <c r="AC91" s="905">
        <v>9.0</v>
      </c>
      <c r="AD91" s="1540">
        <v>9.0</v>
      </c>
      <c r="AE91" s="1543">
        <v>9.0</v>
      </c>
      <c r="AF91" s="1543"/>
      <c r="AG91" s="1540"/>
      <c r="AH91" s="905">
        <v>9.0</v>
      </c>
      <c r="AI91" s="905">
        <v>9.0</v>
      </c>
      <c r="AJ91" s="404">
        <f t="shared" ref="AJ91:AJ93" si="14">COUNT(E91:AF91)</f>
        <v>19</v>
      </c>
      <c r="AK91" s="257"/>
    </row>
    <row r="92" ht="16.5" customHeight="1">
      <c r="A92" s="807">
        <v>16.0</v>
      </c>
      <c r="B92" s="829" t="s">
        <v>1011</v>
      </c>
      <c r="C92" s="32"/>
      <c r="D92" s="863" t="s">
        <v>792</v>
      </c>
      <c r="E92" s="905">
        <v>9.0</v>
      </c>
      <c r="F92" s="905">
        <v>9.0</v>
      </c>
      <c r="G92" s="905">
        <v>9.0</v>
      </c>
      <c r="H92" s="905">
        <v>9.0</v>
      </c>
      <c r="I92" s="1540"/>
      <c r="J92" s="1543"/>
      <c r="K92" s="1543">
        <v>9.0</v>
      </c>
      <c r="L92" s="1627">
        <v>9.0</v>
      </c>
      <c r="M92" s="905">
        <v>9.0</v>
      </c>
      <c r="N92" s="905">
        <v>9.0</v>
      </c>
      <c r="O92" s="905">
        <v>9.0</v>
      </c>
      <c r="P92" s="1540"/>
      <c r="Q92" s="1543"/>
      <c r="R92" s="1543">
        <v>9.0</v>
      </c>
      <c r="S92" s="1540">
        <v>9.0</v>
      </c>
      <c r="T92" s="905">
        <v>9.0</v>
      </c>
      <c r="U92" s="905">
        <v>9.0</v>
      </c>
      <c r="V92" s="905">
        <v>9.0</v>
      </c>
      <c r="W92" s="1540"/>
      <c r="X92" s="1543"/>
      <c r="Y92" s="1543">
        <v>9.0</v>
      </c>
      <c r="Z92" s="1540">
        <v>9.0</v>
      </c>
      <c r="AA92" s="905">
        <v>9.0</v>
      </c>
      <c r="AB92" s="905">
        <v>9.0</v>
      </c>
      <c r="AC92" s="905">
        <v>9.0</v>
      </c>
      <c r="AD92" s="1540"/>
      <c r="AE92" s="1543"/>
      <c r="AF92" s="1543">
        <v>9.0</v>
      </c>
      <c r="AG92" s="1540">
        <v>9.0</v>
      </c>
      <c r="AH92" s="905">
        <v>9.0</v>
      </c>
      <c r="AI92" s="905">
        <v>9.0</v>
      </c>
      <c r="AJ92" s="404">
        <f t="shared" si="14"/>
        <v>20</v>
      </c>
      <c r="AK92" s="257"/>
    </row>
    <row r="93" ht="15.75" customHeight="1">
      <c r="A93" s="807">
        <v>17.0</v>
      </c>
      <c r="B93" s="829" t="s">
        <v>732</v>
      </c>
      <c r="C93" s="71"/>
      <c r="D93" s="863"/>
      <c r="E93" s="978"/>
      <c r="F93" s="978"/>
      <c r="G93" s="978"/>
      <c r="H93" s="978"/>
      <c r="I93" s="978"/>
      <c r="J93" s="978"/>
      <c r="K93" s="1207"/>
      <c r="L93" s="978"/>
      <c r="M93" s="978"/>
      <c r="N93" s="978"/>
      <c r="O93" s="978"/>
      <c r="P93" s="978"/>
      <c r="Q93" s="978"/>
      <c r="R93" s="1207"/>
      <c r="S93" s="978"/>
      <c r="T93" s="978"/>
      <c r="U93" s="978"/>
      <c r="V93" s="978"/>
      <c r="W93" s="978"/>
      <c r="X93" s="978"/>
      <c r="Y93" s="1207"/>
      <c r="Z93" s="978"/>
      <c r="AA93" s="978"/>
      <c r="AB93" s="978"/>
      <c r="AC93" s="978"/>
      <c r="AD93" s="978"/>
      <c r="AE93" s="978"/>
      <c r="AF93" s="1207"/>
      <c r="AG93" s="978"/>
      <c r="AH93" s="978"/>
      <c r="AI93" s="978"/>
      <c r="AJ93" s="404">
        <f t="shared" si="14"/>
        <v>0</v>
      </c>
      <c r="AK93" s="257"/>
    </row>
    <row r="94" ht="15.7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237"/>
      <c r="AK94" s="237"/>
    </row>
    <row r="95" ht="16.5" customHeight="1">
      <c r="A95" s="1010">
        <v>18.0</v>
      </c>
      <c r="B95" s="1291" t="s">
        <v>112</v>
      </c>
      <c r="C95" s="1462" t="s">
        <v>806</v>
      </c>
      <c r="D95" s="866" t="s">
        <v>792</v>
      </c>
      <c r="E95" s="905"/>
      <c r="F95" s="905">
        <v>9.0</v>
      </c>
      <c r="G95" s="905">
        <v>9.0</v>
      </c>
      <c r="H95" s="905">
        <v>9.0</v>
      </c>
      <c r="I95" s="1540">
        <v>9.0</v>
      </c>
      <c r="J95" s="1543">
        <v>9.0</v>
      </c>
      <c r="K95" s="1543"/>
      <c r="L95" s="971"/>
      <c r="M95" s="905"/>
      <c r="N95" s="905">
        <v>9.0</v>
      </c>
      <c r="O95" s="905">
        <v>9.0</v>
      </c>
      <c r="P95" s="1540">
        <v>9.0</v>
      </c>
      <c r="Q95" s="1543">
        <v>9.0</v>
      </c>
      <c r="R95" s="1543"/>
      <c r="S95" s="1540"/>
      <c r="T95" s="905">
        <v>9.0</v>
      </c>
      <c r="U95" s="905">
        <v>9.0</v>
      </c>
      <c r="V95" s="905">
        <v>9.0</v>
      </c>
      <c r="W95" s="1540">
        <v>9.0</v>
      </c>
      <c r="X95" s="1543">
        <v>9.0</v>
      </c>
      <c r="Y95" s="1543"/>
      <c r="Z95" s="1540"/>
      <c r="AA95" s="905">
        <v>9.0</v>
      </c>
      <c r="AB95" s="905">
        <v>9.0</v>
      </c>
      <c r="AC95" s="905">
        <v>9.0</v>
      </c>
      <c r="AD95" s="1540">
        <v>9.0</v>
      </c>
      <c r="AE95" s="1543">
        <v>9.0</v>
      </c>
      <c r="AF95" s="1543"/>
      <c r="AG95" s="1540"/>
      <c r="AH95" s="905">
        <v>9.0</v>
      </c>
      <c r="AI95" s="905">
        <v>9.0</v>
      </c>
      <c r="AJ95" s="404">
        <f t="shared" ref="AJ95:AJ96" si="15">COUNT(E95:AF95)</f>
        <v>19</v>
      </c>
      <c r="AK95" s="237"/>
    </row>
    <row r="96" ht="16.5" customHeight="1">
      <c r="A96" s="1010">
        <v>19.0</v>
      </c>
      <c r="B96" s="1463" t="s">
        <v>1026</v>
      </c>
      <c r="C96" s="71"/>
      <c r="D96" s="863" t="s">
        <v>792</v>
      </c>
      <c r="E96" s="905">
        <v>9.0</v>
      </c>
      <c r="F96" s="905">
        <v>9.0</v>
      </c>
      <c r="G96" s="905">
        <v>9.0</v>
      </c>
      <c r="H96" s="905">
        <v>9.0</v>
      </c>
      <c r="I96" s="1540"/>
      <c r="J96" s="1543"/>
      <c r="K96" s="1543">
        <v>9.0</v>
      </c>
      <c r="L96" s="1627">
        <v>9.0</v>
      </c>
      <c r="M96" s="905">
        <v>9.0</v>
      </c>
      <c r="N96" s="905">
        <v>9.0</v>
      </c>
      <c r="O96" s="905">
        <v>9.0</v>
      </c>
      <c r="P96" s="1540"/>
      <c r="Q96" s="1543"/>
      <c r="R96" s="1543">
        <v>9.0</v>
      </c>
      <c r="S96" s="1540">
        <v>9.0</v>
      </c>
      <c r="T96" s="905">
        <v>9.0</v>
      </c>
      <c r="U96" s="905">
        <v>9.0</v>
      </c>
      <c r="V96" s="905">
        <v>9.0</v>
      </c>
      <c r="W96" s="1540"/>
      <c r="X96" s="1543"/>
      <c r="Y96" s="1543">
        <v>9.0</v>
      </c>
      <c r="Z96" s="1540">
        <v>9.0</v>
      </c>
      <c r="AA96" s="905">
        <v>9.0</v>
      </c>
      <c r="AB96" s="905">
        <v>9.0</v>
      </c>
      <c r="AC96" s="905">
        <v>9.0</v>
      </c>
      <c r="AD96" s="1540"/>
      <c r="AE96" s="1543"/>
      <c r="AF96" s="1543">
        <v>9.0</v>
      </c>
      <c r="AG96" s="1540">
        <v>9.0</v>
      </c>
      <c r="AH96" s="905">
        <v>9.0</v>
      </c>
      <c r="AI96" s="905">
        <v>9.0</v>
      </c>
      <c r="AJ96" s="404">
        <f t="shared" si="15"/>
        <v>20</v>
      </c>
      <c r="AK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237"/>
      <c r="AK97" s="237"/>
    </row>
    <row r="98" ht="16.5" customHeight="1">
      <c r="A98" s="1010">
        <v>20.0</v>
      </c>
      <c r="B98" s="1366" t="s">
        <v>798</v>
      </c>
      <c r="C98" s="1010" t="s">
        <v>1041</v>
      </c>
      <c r="D98" s="863" t="s">
        <v>792</v>
      </c>
      <c r="E98" s="905">
        <v>9.0</v>
      </c>
      <c r="F98" s="905">
        <v>9.0</v>
      </c>
      <c r="G98" s="905">
        <v>9.0</v>
      </c>
      <c r="H98" s="905">
        <v>9.0</v>
      </c>
      <c r="I98" s="905">
        <v>9.0</v>
      </c>
      <c r="J98" s="971"/>
      <c r="K98" s="971"/>
      <c r="L98" s="971"/>
      <c r="M98" s="905">
        <v>9.0</v>
      </c>
      <c r="N98" s="905">
        <v>9.0</v>
      </c>
      <c r="O98" s="905">
        <v>9.0</v>
      </c>
      <c r="P98" s="905">
        <v>9.0</v>
      </c>
      <c r="Q98" s="971"/>
      <c r="R98" s="971"/>
      <c r="S98" s="905">
        <v>9.0</v>
      </c>
      <c r="T98" s="905">
        <v>9.0</v>
      </c>
      <c r="U98" s="905">
        <v>9.0</v>
      </c>
      <c r="V98" s="905">
        <v>9.0</v>
      </c>
      <c r="W98" s="905">
        <v>9.0</v>
      </c>
      <c r="X98" s="971"/>
      <c r="Y98" s="971"/>
      <c r="Z98" s="905">
        <v>9.0</v>
      </c>
      <c r="AA98" s="905">
        <v>9.0</v>
      </c>
      <c r="AB98" s="905">
        <v>9.0</v>
      </c>
      <c r="AC98" s="905">
        <v>9.0</v>
      </c>
      <c r="AD98" s="905">
        <v>9.0</v>
      </c>
      <c r="AE98" s="971"/>
      <c r="AF98" s="971"/>
      <c r="AG98" s="905">
        <v>9.0</v>
      </c>
      <c r="AH98" s="905">
        <v>9.0</v>
      </c>
      <c r="AI98" s="905">
        <v>9.0</v>
      </c>
      <c r="AJ98" s="404">
        <f t="shared" ref="AJ98:AJ113" si="16">COUNT(E98:AF98)</f>
        <v>19</v>
      </c>
      <c r="AK98" s="237"/>
    </row>
    <row r="99" ht="16.5" customHeight="1">
      <c r="A99" s="1010">
        <v>21.0</v>
      </c>
      <c r="B99" s="1366" t="s">
        <v>799</v>
      </c>
      <c r="C99" s="1010" t="s">
        <v>820</v>
      </c>
      <c r="D99" s="863" t="s">
        <v>792</v>
      </c>
      <c r="E99" s="905">
        <v>9.0</v>
      </c>
      <c r="F99" s="905">
        <v>9.0</v>
      </c>
      <c r="G99" s="905">
        <v>9.0</v>
      </c>
      <c r="H99" s="905">
        <v>9.0</v>
      </c>
      <c r="I99" s="905">
        <v>9.0</v>
      </c>
      <c r="J99" s="971"/>
      <c r="K99" s="971"/>
      <c r="L99" s="971"/>
      <c r="M99" s="905">
        <v>9.0</v>
      </c>
      <c r="N99" s="905">
        <v>9.0</v>
      </c>
      <c r="O99" s="905">
        <v>9.0</v>
      </c>
      <c r="P99" s="905">
        <v>9.0</v>
      </c>
      <c r="Q99" s="971"/>
      <c r="R99" s="971"/>
      <c r="S99" s="905">
        <v>9.0</v>
      </c>
      <c r="T99" s="905">
        <v>9.0</v>
      </c>
      <c r="U99" s="905">
        <v>9.0</v>
      </c>
      <c r="V99" s="905">
        <v>9.0</v>
      </c>
      <c r="W99" s="905">
        <v>9.0</v>
      </c>
      <c r="X99" s="971"/>
      <c r="Y99" s="971"/>
      <c r="Z99" s="905">
        <v>9.0</v>
      </c>
      <c r="AA99" s="905">
        <v>9.0</v>
      </c>
      <c r="AB99" s="905">
        <v>9.0</v>
      </c>
      <c r="AC99" s="905">
        <v>9.0</v>
      </c>
      <c r="AD99" s="905">
        <v>9.0</v>
      </c>
      <c r="AE99" s="971"/>
      <c r="AF99" s="971"/>
      <c r="AG99" s="905">
        <v>9.0</v>
      </c>
      <c r="AH99" s="905">
        <v>9.0</v>
      </c>
      <c r="AI99" s="905">
        <v>9.0</v>
      </c>
      <c r="AJ99" s="404">
        <f t="shared" si="16"/>
        <v>19</v>
      </c>
      <c r="AK99" s="237"/>
    </row>
    <row r="100" ht="16.5" customHeight="1">
      <c r="A100" s="1010">
        <v>22.0</v>
      </c>
      <c r="B100" s="1366" t="s">
        <v>800</v>
      </c>
      <c r="C100" s="1261" t="s">
        <v>91</v>
      </c>
      <c r="D100" s="863" t="s">
        <v>792</v>
      </c>
      <c r="E100" s="905">
        <v>9.0</v>
      </c>
      <c r="F100" s="905">
        <v>9.0</v>
      </c>
      <c r="G100" s="905">
        <v>9.0</v>
      </c>
      <c r="H100" s="905">
        <v>9.0</v>
      </c>
      <c r="I100" s="905">
        <v>9.0</v>
      </c>
      <c r="J100" s="971"/>
      <c r="K100" s="971"/>
      <c r="L100" s="971"/>
      <c r="M100" s="905">
        <v>9.0</v>
      </c>
      <c r="N100" s="905">
        <v>9.0</v>
      </c>
      <c r="O100" s="905">
        <v>9.0</v>
      </c>
      <c r="P100" s="905">
        <v>9.0</v>
      </c>
      <c r="Q100" s="971"/>
      <c r="R100" s="971"/>
      <c r="S100" s="905">
        <v>9.0</v>
      </c>
      <c r="T100" s="905">
        <v>9.0</v>
      </c>
      <c r="U100" s="905">
        <v>9.0</v>
      </c>
      <c r="V100" s="905">
        <v>9.0</v>
      </c>
      <c r="W100" s="905">
        <v>9.0</v>
      </c>
      <c r="X100" s="971"/>
      <c r="Y100" s="971"/>
      <c r="Z100" s="905">
        <v>9.0</v>
      </c>
      <c r="AA100" s="905">
        <v>9.0</v>
      </c>
      <c r="AB100" s="905">
        <v>9.0</v>
      </c>
      <c r="AC100" s="905">
        <v>9.0</v>
      </c>
      <c r="AD100" s="905">
        <v>9.0</v>
      </c>
      <c r="AE100" s="971"/>
      <c r="AF100" s="971"/>
      <c r="AG100" s="905">
        <v>9.0</v>
      </c>
      <c r="AH100" s="905">
        <v>9.0</v>
      </c>
      <c r="AI100" s="905">
        <v>9.0</v>
      </c>
      <c r="AJ100" s="404">
        <f t="shared" si="16"/>
        <v>19</v>
      </c>
      <c r="AK100" s="237"/>
    </row>
    <row r="101" ht="16.5" customHeight="1">
      <c r="A101" s="1010">
        <v>23.0</v>
      </c>
      <c r="B101" s="1366" t="s">
        <v>821</v>
      </c>
      <c r="C101" s="1261" t="s">
        <v>296</v>
      </c>
      <c r="D101" s="863" t="s">
        <v>792</v>
      </c>
      <c r="E101" s="905">
        <v>9.0</v>
      </c>
      <c r="F101" s="905">
        <v>9.0</v>
      </c>
      <c r="G101" s="905">
        <v>9.0</v>
      </c>
      <c r="H101" s="905">
        <v>9.0</v>
      </c>
      <c r="I101" s="905">
        <v>9.0</v>
      </c>
      <c r="J101" s="971"/>
      <c r="K101" s="971"/>
      <c r="L101" s="971"/>
      <c r="M101" s="905">
        <v>9.0</v>
      </c>
      <c r="N101" s="905">
        <v>9.0</v>
      </c>
      <c r="O101" s="905">
        <v>9.0</v>
      </c>
      <c r="P101" s="905">
        <v>9.0</v>
      </c>
      <c r="Q101" s="971"/>
      <c r="R101" s="971"/>
      <c r="S101" s="905">
        <v>9.0</v>
      </c>
      <c r="T101" s="905">
        <v>9.0</v>
      </c>
      <c r="U101" s="905">
        <v>9.0</v>
      </c>
      <c r="V101" s="905">
        <v>9.0</v>
      </c>
      <c r="W101" s="905">
        <v>9.0</v>
      </c>
      <c r="X101" s="971"/>
      <c r="Y101" s="971"/>
      <c r="Z101" s="905">
        <v>9.0</v>
      </c>
      <c r="AA101" s="905">
        <v>9.0</v>
      </c>
      <c r="AB101" s="905">
        <v>9.0</v>
      </c>
      <c r="AC101" s="905">
        <v>9.0</v>
      </c>
      <c r="AD101" s="905">
        <v>9.0</v>
      </c>
      <c r="AE101" s="971"/>
      <c r="AF101" s="971"/>
      <c r="AG101" s="905">
        <v>9.0</v>
      </c>
      <c r="AH101" s="905">
        <v>9.0</v>
      </c>
      <c r="AI101" s="905">
        <v>9.0</v>
      </c>
      <c r="AJ101" s="404">
        <f t="shared" si="16"/>
        <v>19</v>
      </c>
      <c r="AK101" s="237"/>
    </row>
    <row r="102" ht="16.5" customHeight="1">
      <c r="A102" s="1010">
        <v>24.0</v>
      </c>
      <c r="B102" s="1366" t="s">
        <v>801</v>
      </c>
      <c r="C102" s="1010" t="s">
        <v>867</v>
      </c>
      <c r="D102" s="863" t="s">
        <v>792</v>
      </c>
      <c r="E102" s="905">
        <v>9.0</v>
      </c>
      <c r="F102" s="905">
        <v>9.0</v>
      </c>
      <c r="G102" s="905">
        <v>9.0</v>
      </c>
      <c r="H102" s="905">
        <v>9.0</v>
      </c>
      <c r="I102" s="905">
        <v>9.0</v>
      </c>
      <c r="J102" s="971"/>
      <c r="K102" s="971"/>
      <c r="L102" s="971"/>
      <c r="M102" s="905">
        <v>9.0</v>
      </c>
      <c r="N102" s="905">
        <v>9.0</v>
      </c>
      <c r="O102" s="905">
        <v>9.0</v>
      </c>
      <c r="P102" s="905">
        <v>9.0</v>
      </c>
      <c r="Q102" s="971"/>
      <c r="R102" s="971"/>
      <c r="S102" s="905">
        <v>9.0</v>
      </c>
      <c r="T102" s="905">
        <v>9.0</v>
      </c>
      <c r="U102" s="905">
        <v>9.0</v>
      </c>
      <c r="V102" s="905">
        <v>9.0</v>
      </c>
      <c r="W102" s="905">
        <v>9.0</v>
      </c>
      <c r="X102" s="971"/>
      <c r="Y102" s="971"/>
      <c r="Z102" s="905">
        <v>9.0</v>
      </c>
      <c r="AA102" s="905">
        <v>9.0</v>
      </c>
      <c r="AB102" s="905">
        <v>9.0</v>
      </c>
      <c r="AC102" s="905">
        <v>9.0</v>
      </c>
      <c r="AD102" s="905">
        <v>9.0</v>
      </c>
      <c r="AE102" s="971"/>
      <c r="AF102" s="971"/>
      <c r="AG102" s="905">
        <v>9.0</v>
      </c>
      <c r="AH102" s="905">
        <v>9.0</v>
      </c>
      <c r="AI102" s="905">
        <v>9.0</v>
      </c>
      <c r="AJ102" s="404">
        <f t="shared" si="16"/>
        <v>19</v>
      </c>
      <c r="AK102" s="237"/>
    </row>
    <row r="103" ht="16.5" customHeight="1">
      <c r="A103" s="1010">
        <v>25.0</v>
      </c>
      <c r="B103" s="1366" t="s">
        <v>802</v>
      </c>
      <c r="C103" s="1010" t="s">
        <v>757</v>
      </c>
      <c r="D103" s="863" t="s">
        <v>792</v>
      </c>
      <c r="E103" s="905">
        <v>9.0</v>
      </c>
      <c r="F103" s="905">
        <v>9.0</v>
      </c>
      <c r="G103" s="905">
        <v>9.0</v>
      </c>
      <c r="H103" s="905">
        <v>9.0</v>
      </c>
      <c r="I103" s="905">
        <v>9.0</v>
      </c>
      <c r="J103" s="971"/>
      <c r="K103" s="971"/>
      <c r="L103" s="971"/>
      <c r="M103" s="905">
        <v>9.0</v>
      </c>
      <c r="N103" s="905">
        <v>9.0</v>
      </c>
      <c r="O103" s="905">
        <v>9.0</v>
      </c>
      <c r="P103" s="905">
        <v>9.0</v>
      </c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971"/>
      <c r="Y103" s="971"/>
      <c r="Z103" s="978"/>
      <c r="AA103" s="978"/>
      <c r="AB103" s="978"/>
      <c r="AC103" s="978"/>
      <c r="AD103" s="978"/>
      <c r="AE103" s="978"/>
      <c r="AF103" s="978"/>
      <c r="AG103" s="905">
        <v>9.0</v>
      </c>
      <c r="AH103" s="905">
        <v>9.0</v>
      </c>
      <c r="AI103" s="905">
        <v>9.0</v>
      </c>
      <c r="AJ103" s="404">
        <f t="shared" si="16"/>
        <v>14</v>
      </c>
      <c r="AK103" s="237"/>
    </row>
    <row r="104" ht="16.5" customHeight="1">
      <c r="A104" s="1010">
        <v>26.0</v>
      </c>
      <c r="B104" s="1366" t="s">
        <v>803</v>
      </c>
      <c r="C104" s="1264" t="s">
        <v>769</v>
      </c>
      <c r="D104" s="863" t="s">
        <v>792</v>
      </c>
      <c r="E104" s="905">
        <v>9.0</v>
      </c>
      <c r="F104" s="905">
        <v>9.0</v>
      </c>
      <c r="G104" s="905">
        <v>9.0</v>
      </c>
      <c r="H104" s="905">
        <v>9.0</v>
      </c>
      <c r="I104" s="905">
        <v>9.0</v>
      </c>
      <c r="J104" s="971"/>
      <c r="K104" s="971"/>
      <c r="L104" s="971"/>
      <c r="M104" s="905">
        <v>9.0</v>
      </c>
      <c r="N104" s="905">
        <v>9.0</v>
      </c>
      <c r="O104" s="905">
        <v>9.0</v>
      </c>
      <c r="P104" s="905">
        <v>9.0</v>
      </c>
      <c r="Q104" s="971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05">
        <v>9.0</v>
      </c>
      <c r="X104" s="971"/>
      <c r="Y104" s="971"/>
      <c r="Z104" s="905">
        <v>9.0</v>
      </c>
      <c r="AA104" s="905">
        <v>9.0</v>
      </c>
      <c r="AB104" s="905">
        <v>9.0</v>
      </c>
      <c r="AC104" s="905">
        <v>9.0</v>
      </c>
      <c r="AD104" s="905">
        <v>9.0</v>
      </c>
      <c r="AE104" s="971"/>
      <c r="AF104" s="971"/>
      <c r="AG104" s="905">
        <v>9.0</v>
      </c>
      <c r="AH104" s="905">
        <v>9.0</v>
      </c>
      <c r="AI104" s="905">
        <v>9.0</v>
      </c>
      <c r="AJ104" s="404">
        <f t="shared" si="16"/>
        <v>19</v>
      </c>
      <c r="AK104" s="237"/>
    </row>
    <row r="105" ht="16.5" customHeight="1">
      <c r="A105" s="1010">
        <v>27.0</v>
      </c>
      <c r="B105" s="1366" t="s">
        <v>805</v>
      </c>
      <c r="C105" s="1010" t="s">
        <v>930</v>
      </c>
      <c r="D105" s="863" t="s">
        <v>792</v>
      </c>
      <c r="E105" s="905">
        <v>9.0</v>
      </c>
      <c r="F105" s="905">
        <v>9.0</v>
      </c>
      <c r="G105" s="905">
        <v>9.0</v>
      </c>
      <c r="H105" s="905">
        <v>9.0</v>
      </c>
      <c r="I105" s="905">
        <v>9.0</v>
      </c>
      <c r="J105" s="971"/>
      <c r="K105" s="971"/>
      <c r="L105" s="971"/>
      <c r="M105" s="905">
        <v>9.0</v>
      </c>
      <c r="N105" s="905">
        <v>9.0</v>
      </c>
      <c r="O105" s="905">
        <v>9.0</v>
      </c>
      <c r="P105" s="905">
        <v>9.0</v>
      </c>
      <c r="Q105" s="971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05">
        <v>9.0</v>
      </c>
      <c r="X105" s="971"/>
      <c r="Y105" s="971"/>
      <c r="Z105" s="905">
        <v>9.0</v>
      </c>
      <c r="AA105" s="905">
        <v>9.0</v>
      </c>
      <c r="AB105" s="905">
        <v>9.0</v>
      </c>
      <c r="AC105" s="905">
        <v>9.0</v>
      </c>
      <c r="AD105" s="905">
        <v>9.0</v>
      </c>
      <c r="AE105" s="971"/>
      <c r="AF105" s="971"/>
      <c r="AG105" s="905">
        <v>9.0</v>
      </c>
      <c r="AH105" s="905">
        <v>9.0</v>
      </c>
      <c r="AI105" s="905">
        <v>9.0</v>
      </c>
      <c r="AJ105" s="404">
        <f t="shared" si="16"/>
        <v>19</v>
      </c>
      <c r="AK105" s="237"/>
    </row>
    <row r="106" ht="16.5" customHeight="1">
      <c r="A106" s="1010">
        <v>28.0</v>
      </c>
      <c r="B106" s="1366" t="s">
        <v>807</v>
      </c>
      <c r="C106" s="1261" t="s">
        <v>297</v>
      </c>
      <c r="D106" s="863" t="s">
        <v>792</v>
      </c>
      <c r="E106" s="905">
        <v>9.0</v>
      </c>
      <c r="F106" s="905">
        <v>9.0</v>
      </c>
      <c r="G106" s="905">
        <v>9.0</v>
      </c>
      <c r="H106" s="905">
        <v>9.0</v>
      </c>
      <c r="I106" s="905">
        <v>9.0</v>
      </c>
      <c r="J106" s="971"/>
      <c r="K106" s="971"/>
      <c r="L106" s="971"/>
      <c r="M106" s="905">
        <v>9.0</v>
      </c>
      <c r="N106" s="905">
        <v>9.0</v>
      </c>
      <c r="O106" s="905">
        <v>9.0</v>
      </c>
      <c r="P106" s="905">
        <v>9.0</v>
      </c>
      <c r="Q106" s="971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05">
        <v>9.0</v>
      </c>
      <c r="X106" s="971"/>
      <c r="Y106" s="971"/>
      <c r="Z106" s="905">
        <v>9.0</v>
      </c>
      <c r="AA106" s="905">
        <v>9.0</v>
      </c>
      <c r="AB106" s="905">
        <v>9.0</v>
      </c>
      <c r="AC106" s="905">
        <v>9.0</v>
      </c>
      <c r="AD106" s="905">
        <v>9.0</v>
      </c>
      <c r="AE106" s="971"/>
      <c r="AF106" s="971"/>
      <c r="AG106" s="905">
        <v>9.0</v>
      </c>
      <c r="AH106" s="905">
        <v>9.0</v>
      </c>
      <c r="AI106" s="905">
        <v>9.0</v>
      </c>
      <c r="AJ106" s="404">
        <f t="shared" si="16"/>
        <v>19</v>
      </c>
      <c r="AK106" s="237"/>
    </row>
    <row r="107" ht="16.5" customHeight="1">
      <c r="A107" s="1010">
        <v>29.0</v>
      </c>
      <c r="B107" s="1366" t="s">
        <v>907</v>
      </c>
      <c r="C107" s="861" t="s">
        <v>941</v>
      </c>
      <c r="D107" s="863" t="s">
        <v>792</v>
      </c>
      <c r="E107" s="905">
        <v>9.0</v>
      </c>
      <c r="F107" s="905">
        <v>9.0</v>
      </c>
      <c r="G107" s="905">
        <v>9.0</v>
      </c>
      <c r="H107" s="905">
        <v>9.0</v>
      </c>
      <c r="I107" s="905">
        <v>9.0</v>
      </c>
      <c r="J107" s="971"/>
      <c r="K107" s="971"/>
      <c r="L107" s="971"/>
      <c r="M107" s="905">
        <v>9.0</v>
      </c>
      <c r="N107" s="905">
        <v>9.0</v>
      </c>
      <c r="O107" s="905">
        <v>9.0</v>
      </c>
      <c r="P107" s="905">
        <v>9.0</v>
      </c>
      <c r="Q107" s="971"/>
      <c r="R107" s="971"/>
      <c r="S107" s="905">
        <v>9.0</v>
      </c>
      <c r="T107" s="905">
        <v>9.0</v>
      </c>
      <c r="U107" s="905">
        <v>9.0</v>
      </c>
      <c r="V107" s="905">
        <v>9.0</v>
      </c>
      <c r="W107" s="905">
        <v>9.0</v>
      </c>
      <c r="X107" s="971"/>
      <c r="Y107" s="971"/>
      <c r="Z107" s="905">
        <v>9.0</v>
      </c>
      <c r="AA107" s="905">
        <v>9.0</v>
      </c>
      <c r="AB107" s="905">
        <v>9.0</v>
      </c>
      <c r="AC107" s="905">
        <v>9.0</v>
      </c>
      <c r="AD107" s="905">
        <v>9.0</v>
      </c>
      <c r="AE107" s="971"/>
      <c r="AF107" s="971"/>
      <c r="AG107" s="905">
        <v>9.0</v>
      </c>
      <c r="AH107" s="905">
        <v>9.0</v>
      </c>
      <c r="AI107" s="905">
        <v>9.0</v>
      </c>
      <c r="AJ107" s="404">
        <f t="shared" si="16"/>
        <v>19</v>
      </c>
      <c r="AK107" s="237"/>
    </row>
    <row r="108" ht="16.5" customHeight="1">
      <c r="A108" s="1010">
        <v>30.0</v>
      </c>
      <c r="B108" s="1366" t="s">
        <v>808</v>
      </c>
      <c r="C108" s="1265" t="s">
        <v>119</v>
      </c>
      <c r="D108" s="863" t="s">
        <v>792</v>
      </c>
      <c r="E108" s="905">
        <v>9.0</v>
      </c>
      <c r="F108" s="905">
        <v>9.0</v>
      </c>
      <c r="G108" s="905">
        <v>9.0</v>
      </c>
      <c r="H108" s="905">
        <v>9.0</v>
      </c>
      <c r="I108" s="905">
        <v>9.0</v>
      </c>
      <c r="J108" s="971"/>
      <c r="K108" s="971"/>
      <c r="L108" s="971"/>
      <c r="M108" s="905">
        <v>9.0</v>
      </c>
      <c r="N108" s="905">
        <v>9.0</v>
      </c>
      <c r="O108" s="905">
        <v>9.0</v>
      </c>
      <c r="P108" s="905">
        <v>9.0</v>
      </c>
      <c r="Q108" s="971"/>
      <c r="R108" s="971"/>
      <c r="S108" s="905">
        <v>9.0</v>
      </c>
      <c r="T108" s="905">
        <v>9.0</v>
      </c>
      <c r="U108" s="905">
        <v>9.0</v>
      </c>
      <c r="V108" s="905">
        <v>9.0</v>
      </c>
      <c r="W108" s="905">
        <v>9.0</v>
      </c>
      <c r="X108" s="971"/>
      <c r="Y108" s="971"/>
      <c r="Z108" s="905">
        <v>9.0</v>
      </c>
      <c r="AA108" s="905">
        <v>9.0</v>
      </c>
      <c r="AB108" s="905">
        <v>9.0</v>
      </c>
      <c r="AC108" s="905">
        <v>9.0</v>
      </c>
      <c r="AD108" s="905">
        <v>9.0</v>
      </c>
      <c r="AE108" s="971"/>
      <c r="AF108" s="971"/>
      <c r="AG108" s="905">
        <v>9.0</v>
      </c>
      <c r="AH108" s="905">
        <v>9.0</v>
      </c>
      <c r="AI108" s="905">
        <v>9.0</v>
      </c>
      <c r="AJ108" s="404">
        <f t="shared" si="16"/>
        <v>19</v>
      </c>
      <c r="AK108" s="237"/>
    </row>
    <row r="109" ht="16.5" customHeight="1">
      <c r="A109" s="1010">
        <v>31.0</v>
      </c>
      <c r="B109" s="1366" t="s">
        <v>809</v>
      </c>
      <c r="C109" s="1010" t="s">
        <v>1017</v>
      </c>
      <c r="D109" s="866"/>
      <c r="E109" s="905">
        <v>9.0</v>
      </c>
      <c r="F109" s="905">
        <v>9.0</v>
      </c>
      <c r="G109" s="905">
        <v>9.0</v>
      </c>
      <c r="H109" s="905">
        <v>9.0</v>
      </c>
      <c r="I109" s="905">
        <v>9.0</v>
      </c>
      <c r="J109" s="971"/>
      <c r="K109" s="971"/>
      <c r="L109" s="971"/>
      <c r="M109" s="905">
        <v>9.0</v>
      </c>
      <c r="N109" s="905">
        <v>9.0</v>
      </c>
      <c r="O109" s="905">
        <v>9.0</v>
      </c>
      <c r="P109" s="905">
        <v>9.0</v>
      </c>
      <c r="Q109" s="971"/>
      <c r="R109" s="971"/>
      <c r="S109" s="905">
        <v>9.0</v>
      </c>
      <c r="T109" s="905">
        <v>9.0</v>
      </c>
      <c r="U109" s="905">
        <v>9.0</v>
      </c>
      <c r="V109" s="905">
        <v>9.0</v>
      </c>
      <c r="W109" s="905">
        <v>9.0</v>
      </c>
      <c r="X109" s="971"/>
      <c r="Y109" s="971"/>
      <c r="Z109" s="925"/>
      <c r="AA109" s="905">
        <v>9.0</v>
      </c>
      <c r="AB109" s="905">
        <v>9.0</v>
      </c>
      <c r="AC109" s="905">
        <v>9.0</v>
      </c>
      <c r="AD109" s="905">
        <v>9.0</v>
      </c>
      <c r="AE109" s="971"/>
      <c r="AF109" s="971"/>
      <c r="AG109" s="905">
        <v>9.0</v>
      </c>
      <c r="AH109" s="905">
        <v>9.0</v>
      </c>
      <c r="AI109" s="905">
        <v>9.0</v>
      </c>
      <c r="AJ109" s="404">
        <f t="shared" si="16"/>
        <v>18</v>
      </c>
      <c r="AK109" s="237"/>
    </row>
    <row r="110" ht="16.5" customHeight="1">
      <c r="A110" s="1010">
        <v>32.0</v>
      </c>
      <c r="B110" s="1366" t="s">
        <v>811</v>
      </c>
      <c r="C110" s="1010" t="s">
        <v>1018</v>
      </c>
      <c r="D110" s="863" t="s">
        <v>792</v>
      </c>
      <c r="E110" s="905">
        <v>9.0</v>
      </c>
      <c r="F110" s="905">
        <v>9.0</v>
      </c>
      <c r="G110" s="905">
        <v>9.0</v>
      </c>
      <c r="H110" s="905">
        <v>9.0</v>
      </c>
      <c r="I110" s="905">
        <v>9.0</v>
      </c>
      <c r="J110" s="971"/>
      <c r="K110" s="971"/>
      <c r="L110" s="971"/>
      <c r="M110" s="905">
        <v>9.0</v>
      </c>
      <c r="N110" s="905">
        <v>9.0</v>
      </c>
      <c r="O110" s="905">
        <v>9.0</v>
      </c>
      <c r="P110" s="905">
        <v>9.0</v>
      </c>
      <c r="Q110" s="971"/>
      <c r="R110" s="971"/>
      <c r="S110" s="1045"/>
      <c r="T110" s="1045"/>
      <c r="U110" s="1045"/>
      <c r="V110" s="905">
        <v>9.0</v>
      </c>
      <c r="W110" s="905">
        <v>9.0</v>
      </c>
      <c r="X110" s="971"/>
      <c r="Y110" s="971"/>
      <c r="Z110" s="905">
        <v>9.0</v>
      </c>
      <c r="AA110" s="905">
        <v>9.0</v>
      </c>
      <c r="AB110" s="905">
        <v>9.0</v>
      </c>
      <c r="AC110" s="905">
        <v>9.0</v>
      </c>
      <c r="AD110" s="905">
        <v>9.0</v>
      </c>
      <c r="AE110" s="971"/>
      <c r="AF110" s="971"/>
      <c r="AG110" s="905">
        <v>9.0</v>
      </c>
      <c r="AH110" s="905">
        <v>9.0</v>
      </c>
      <c r="AI110" s="905">
        <v>9.0</v>
      </c>
      <c r="AJ110" s="404">
        <f t="shared" si="16"/>
        <v>16</v>
      </c>
      <c r="AK110" s="237"/>
    </row>
    <row r="111" ht="16.5" customHeight="1">
      <c r="A111" s="1010">
        <v>33.0</v>
      </c>
      <c r="B111" s="1366" t="s">
        <v>814</v>
      </c>
      <c r="C111" s="1261" t="s">
        <v>815</v>
      </c>
      <c r="D111" s="863" t="s">
        <v>792</v>
      </c>
      <c r="E111" s="905">
        <v>9.0</v>
      </c>
      <c r="F111" s="905">
        <v>9.0</v>
      </c>
      <c r="G111" s="905">
        <v>9.0</v>
      </c>
      <c r="H111" s="905">
        <v>9.0</v>
      </c>
      <c r="I111" s="905">
        <v>9.0</v>
      </c>
      <c r="J111" s="971"/>
      <c r="K111" s="971"/>
      <c r="L111" s="971"/>
      <c r="M111" s="905">
        <v>9.0</v>
      </c>
      <c r="N111" s="905">
        <v>9.0</v>
      </c>
      <c r="O111" s="978"/>
      <c r="P111" s="978"/>
      <c r="Q111" s="978"/>
      <c r="R111" s="978"/>
      <c r="S111" s="978"/>
      <c r="T111" s="978"/>
      <c r="U111" s="978"/>
      <c r="V111" s="978"/>
      <c r="W111" s="978"/>
      <c r="X111" s="978"/>
      <c r="Y111" s="978"/>
      <c r="Z111" s="978"/>
      <c r="AA111" s="978"/>
      <c r="AB111" s="978"/>
      <c r="AC111" s="978"/>
      <c r="AD111" s="905">
        <v>9.0</v>
      </c>
      <c r="AE111" s="971"/>
      <c r="AF111" s="971"/>
      <c r="AG111" s="905">
        <v>9.0</v>
      </c>
      <c r="AH111" s="905">
        <v>9.0</v>
      </c>
      <c r="AI111" s="905">
        <v>9.0</v>
      </c>
      <c r="AJ111" s="404">
        <f t="shared" si="16"/>
        <v>8</v>
      </c>
      <c r="AK111" s="237"/>
    </row>
    <row r="112" ht="16.5" customHeight="1">
      <c r="A112" s="1010">
        <v>34.0</v>
      </c>
      <c r="B112" s="1366" t="s">
        <v>812</v>
      </c>
      <c r="C112" s="1010" t="s">
        <v>140</v>
      </c>
      <c r="D112" s="863" t="s">
        <v>792</v>
      </c>
      <c r="E112" s="905">
        <v>9.0</v>
      </c>
      <c r="F112" s="905">
        <v>9.0</v>
      </c>
      <c r="G112" s="905">
        <v>9.0</v>
      </c>
      <c r="H112" s="905">
        <v>9.0</v>
      </c>
      <c r="I112" s="905">
        <v>9.0</v>
      </c>
      <c r="J112" s="971"/>
      <c r="K112" s="971"/>
      <c r="L112" s="971"/>
      <c r="M112" s="905">
        <v>9.0</v>
      </c>
      <c r="N112" s="905">
        <v>9.0</v>
      </c>
      <c r="O112" s="905">
        <v>9.0</v>
      </c>
      <c r="P112" s="905">
        <v>9.0</v>
      </c>
      <c r="Q112" s="971"/>
      <c r="R112" s="971"/>
      <c r="S112" s="905">
        <v>9.0</v>
      </c>
      <c r="T112" s="905">
        <v>9.0</v>
      </c>
      <c r="U112" s="905">
        <v>9.0</v>
      </c>
      <c r="V112" s="905">
        <v>9.0</v>
      </c>
      <c r="W112" s="905">
        <v>9.0</v>
      </c>
      <c r="X112" s="971"/>
      <c r="Y112" s="971"/>
      <c r="Z112" s="905">
        <v>9.0</v>
      </c>
      <c r="AA112" s="905">
        <v>9.0</v>
      </c>
      <c r="AB112" s="905">
        <v>9.0</v>
      </c>
      <c r="AC112" s="905">
        <v>9.0</v>
      </c>
      <c r="AD112" s="905">
        <v>9.0</v>
      </c>
      <c r="AE112" s="971"/>
      <c r="AF112" s="971"/>
      <c r="AG112" s="905">
        <v>9.0</v>
      </c>
      <c r="AH112" s="905">
        <v>9.0</v>
      </c>
      <c r="AI112" s="905">
        <v>9.0</v>
      </c>
      <c r="AJ112" s="404">
        <f t="shared" si="16"/>
        <v>19</v>
      </c>
      <c r="AK112" s="237"/>
    </row>
    <row r="113" ht="16.5" customHeight="1">
      <c r="A113" s="1010">
        <v>35.0</v>
      </c>
      <c r="B113" s="1366" t="s">
        <v>813</v>
      </c>
      <c r="C113" s="1010" t="s">
        <v>286</v>
      </c>
      <c r="D113" s="863" t="s">
        <v>792</v>
      </c>
      <c r="E113" s="905">
        <v>9.0</v>
      </c>
      <c r="F113" s="905">
        <v>9.0</v>
      </c>
      <c r="G113" s="905">
        <v>9.0</v>
      </c>
      <c r="H113" s="905">
        <v>9.0</v>
      </c>
      <c r="I113" s="905">
        <v>9.0</v>
      </c>
      <c r="J113" s="971"/>
      <c r="K113" s="971"/>
      <c r="L113" s="971"/>
      <c r="M113" s="905">
        <v>9.0</v>
      </c>
      <c r="N113" s="905">
        <v>9.0</v>
      </c>
      <c r="O113" s="905">
        <v>9.0</v>
      </c>
      <c r="P113" s="905">
        <v>9.0</v>
      </c>
      <c r="Q113" s="971"/>
      <c r="R113" s="971"/>
      <c r="S113" s="905">
        <v>9.0</v>
      </c>
      <c r="T113" s="905">
        <v>9.0</v>
      </c>
      <c r="U113" s="905">
        <v>9.0</v>
      </c>
      <c r="V113" s="905">
        <v>9.0</v>
      </c>
      <c r="W113" s="905">
        <v>9.0</v>
      </c>
      <c r="X113" s="971"/>
      <c r="Y113" s="971"/>
      <c r="Z113" s="905">
        <v>9.0</v>
      </c>
      <c r="AA113" s="905">
        <v>9.0</v>
      </c>
      <c r="AB113" s="905">
        <v>9.0</v>
      </c>
      <c r="AC113" s="905">
        <v>9.0</v>
      </c>
      <c r="AD113" s="905">
        <v>9.0</v>
      </c>
      <c r="AE113" s="971"/>
      <c r="AF113" s="971"/>
      <c r="AG113" s="905">
        <v>9.0</v>
      </c>
      <c r="AH113" s="905">
        <v>9.0</v>
      </c>
      <c r="AI113" s="905">
        <v>9.0</v>
      </c>
      <c r="AJ113" s="404">
        <f t="shared" si="16"/>
        <v>19</v>
      </c>
      <c r="AK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1486"/>
      <c r="AI114" s="1486"/>
      <c r="AJ114" s="89"/>
      <c r="AK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89"/>
      <c r="AK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89"/>
      <c r="AK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89"/>
      <c r="AK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89"/>
      <c r="AK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89"/>
      <c r="AK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89"/>
      <c r="AK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89"/>
      <c r="AK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89"/>
      <c r="AK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89"/>
      <c r="AK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1270"/>
      <c r="AI124" s="1270"/>
      <c r="AJ124" s="89"/>
      <c r="AK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</sheetData>
  <mergeCells count="12">
    <mergeCell ref="C79:C81"/>
    <mergeCell ref="C83:C85"/>
    <mergeCell ref="C87:C88"/>
    <mergeCell ref="C91:C93"/>
    <mergeCell ref="C95:C96"/>
    <mergeCell ref="C1:AG1"/>
    <mergeCell ref="C3:C29"/>
    <mergeCell ref="C33:C41"/>
    <mergeCell ref="D45:T49"/>
    <mergeCell ref="U45:AJ49"/>
    <mergeCell ref="N58:Q58"/>
    <mergeCell ref="C73:C77"/>
  </mergeCells>
  <conditionalFormatting sqref="AJ3:AJ29 AJ33:AJ41 AJ61:AJ77 AJ79:AJ81 AJ83:AJ85 AJ87:AJ89 AJ91:AJ93 AJ95:AJ96 AJ98:AJ113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17.14"/>
    <col customWidth="1" min="4" max="4" width="8.57"/>
    <col customWidth="1" min="5" max="8" width="5.86"/>
    <col customWidth="1" min="9" max="9" width="5.71"/>
    <col customWidth="1" min="10" max="19" width="5.86"/>
    <col customWidth="1" min="20" max="20" width="6.29"/>
    <col customWidth="1" min="21" max="34" width="5.86"/>
    <col customWidth="1" hidden="1" min="35" max="35" width="5.86"/>
    <col customWidth="1" min="36" max="36" width="7.14"/>
    <col customWidth="1" min="37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1042</v>
      </c>
      <c r="E2" s="897">
        <v>1.0</v>
      </c>
      <c r="F2" s="297">
        <v>2.0</v>
      </c>
      <c r="G2" s="327">
        <v>3.0</v>
      </c>
      <c r="H2" s="166">
        <v>4.0</v>
      </c>
      <c r="I2" s="328">
        <v>5.0</v>
      </c>
      <c r="J2" s="328">
        <v>6.0</v>
      </c>
      <c r="K2" s="212">
        <v>7.0</v>
      </c>
      <c r="L2" s="165">
        <v>8.0</v>
      </c>
      <c r="M2" s="165">
        <v>9.0</v>
      </c>
      <c r="N2" s="166">
        <v>10.0</v>
      </c>
      <c r="O2" s="166">
        <v>11.0</v>
      </c>
      <c r="P2" s="970">
        <v>12.0</v>
      </c>
      <c r="Q2" s="165">
        <v>13.0</v>
      </c>
      <c r="R2" s="165">
        <v>14.0</v>
      </c>
      <c r="S2" s="165">
        <v>15.0</v>
      </c>
      <c r="T2" s="165">
        <v>16.0</v>
      </c>
      <c r="U2" s="166">
        <v>17.0</v>
      </c>
      <c r="V2" s="166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6">
        <v>24.0</v>
      </c>
      <c r="AC2" s="166">
        <v>25.0</v>
      </c>
      <c r="AD2" s="165">
        <v>26.0</v>
      </c>
      <c r="AE2" s="165">
        <v>27.0</v>
      </c>
      <c r="AF2" s="165">
        <v>28.0</v>
      </c>
      <c r="AG2" s="970">
        <v>29.0</v>
      </c>
      <c r="AH2" s="970">
        <v>30.0</v>
      </c>
      <c r="AI2" s="970">
        <v>31.0</v>
      </c>
      <c r="AJ2" s="404" t="s">
        <v>274</v>
      </c>
      <c r="AK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6"/>
      <c r="E3" s="1271"/>
      <c r="F3" s="905"/>
      <c r="G3" s="971"/>
      <c r="H3" s="1615"/>
      <c r="I3" s="905"/>
      <c r="J3" s="1205">
        <v>12.0</v>
      </c>
      <c r="K3" s="905">
        <v>9.0</v>
      </c>
      <c r="L3" s="905">
        <v>9.0</v>
      </c>
      <c r="M3" s="1205">
        <v>12.0</v>
      </c>
      <c r="N3" s="971">
        <v>9.0</v>
      </c>
      <c r="O3" s="1615"/>
      <c r="P3" s="1205">
        <v>12.0</v>
      </c>
      <c r="Q3" s="905">
        <v>9.0</v>
      </c>
      <c r="R3" s="1205" t="s">
        <v>193</v>
      </c>
      <c r="S3" s="905"/>
      <c r="T3" s="905">
        <v>9.0</v>
      </c>
      <c r="U3" s="1205" t="s">
        <v>193</v>
      </c>
      <c r="V3" s="1629"/>
      <c r="W3" s="1205" t="s">
        <v>193</v>
      </c>
      <c r="X3" s="905">
        <v>9.0</v>
      </c>
      <c r="Y3" s="905">
        <v>9.0</v>
      </c>
      <c r="Z3" s="905">
        <v>9.0</v>
      </c>
      <c r="AA3" s="905">
        <v>9.0</v>
      </c>
      <c r="AB3" s="1205">
        <v>12.0</v>
      </c>
      <c r="AC3" s="1629"/>
      <c r="AD3" s="1205" t="s">
        <v>193</v>
      </c>
      <c r="AE3" s="905">
        <v>9.0</v>
      </c>
      <c r="AF3" s="1205">
        <v>12.0</v>
      </c>
      <c r="AG3" s="905">
        <v>9.0</v>
      </c>
      <c r="AH3" s="905">
        <v>9.0</v>
      </c>
      <c r="AI3" s="905"/>
      <c r="AJ3" s="404">
        <f t="shared" ref="AJ3:AJ29" si="1">COUNT(E3:AI3)</f>
        <v>17</v>
      </c>
      <c r="AK3" s="1030">
        <v>0.0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205" t="s">
        <v>193</v>
      </c>
      <c r="F4" s="905">
        <v>9.0</v>
      </c>
      <c r="G4" s="1615"/>
      <c r="H4" s="971"/>
      <c r="I4" s="905">
        <v>9.0</v>
      </c>
      <c r="J4" s="1283">
        <v>9.0</v>
      </c>
      <c r="K4" s="905">
        <v>9.0</v>
      </c>
      <c r="L4" s="905">
        <v>9.0</v>
      </c>
      <c r="M4" s="1205">
        <v>12.0</v>
      </c>
      <c r="N4" s="971">
        <v>9.0</v>
      </c>
      <c r="O4" s="1615"/>
      <c r="P4" s="905">
        <v>9.0</v>
      </c>
      <c r="Q4" s="905">
        <v>9.0</v>
      </c>
      <c r="R4" s="905"/>
      <c r="S4" s="905">
        <v>9.0</v>
      </c>
      <c r="T4" s="1205">
        <v>12.0</v>
      </c>
      <c r="U4" s="1629"/>
      <c r="V4" s="971"/>
      <c r="W4" s="978"/>
      <c r="X4" s="978"/>
      <c r="Y4" s="978"/>
      <c r="Z4" s="978"/>
      <c r="AA4" s="978"/>
      <c r="AB4" s="1630"/>
      <c r="AC4" s="978"/>
      <c r="AD4" s="1205">
        <v>12.0</v>
      </c>
      <c r="AE4" s="905">
        <v>9.0</v>
      </c>
      <c r="AF4" s="905">
        <v>9.0</v>
      </c>
      <c r="AG4" s="1205">
        <v>12.0</v>
      </c>
      <c r="AH4" s="905">
        <v>9.0</v>
      </c>
      <c r="AI4" s="905"/>
      <c r="AJ4" s="404">
        <f t="shared" si="1"/>
        <v>16</v>
      </c>
      <c r="AK4" s="1030">
        <v>1.0</v>
      </c>
    </row>
    <row r="5">
      <c r="A5" s="19">
        <v>3.0</v>
      </c>
      <c r="B5" s="1546" t="s">
        <v>921</v>
      </c>
      <c r="C5" s="32"/>
      <c r="D5" s="863" t="s">
        <v>792</v>
      </c>
      <c r="E5" s="905">
        <v>9.0</v>
      </c>
      <c r="F5" s="905">
        <v>9.0</v>
      </c>
      <c r="G5" s="971"/>
      <c r="H5" s="971">
        <v>9.0</v>
      </c>
      <c r="I5" s="1205">
        <v>12.0</v>
      </c>
      <c r="J5" s="905">
        <v>9.0</v>
      </c>
      <c r="K5" s="905">
        <v>9.0</v>
      </c>
      <c r="L5" s="905"/>
      <c r="M5" s="905">
        <v>9.0</v>
      </c>
      <c r="N5" s="422"/>
      <c r="O5" s="1615"/>
      <c r="P5" s="905">
        <v>9.0</v>
      </c>
      <c r="Q5" s="905">
        <v>9.0</v>
      </c>
      <c r="R5" s="1205">
        <v>12.0</v>
      </c>
      <c r="S5" s="905">
        <v>9.0</v>
      </c>
      <c r="T5" s="905">
        <v>9.0</v>
      </c>
      <c r="U5" s="1205">
        <v>12.0</v>
      </c>
      <c r="V5" s="1629"/>
      <c r="W5" s="905"/>
      <c r="X5" s="905">
        <v>9.0</v>
      </c>
      <c r="Y5" s="905">
        <v>9.0</v>
      </c>
      <c r="Z5" s="905">
        <v>9.0</v>
      </c>
      <c r="AA5" s="1205">
        <v>12.0</v>
      </c>
      <c r="AB5" s="1305"/>
      <c r="AC5" s="1629"/>
      <c r="AD5" s="905">
        <v>9.0</v>
      </c>
      <c r="AE5" s="1205">
        <v>12.0</v>
      </c>
      <c r="AF5" s="905">
        <v>9.0</v>
      </c>
      <c r="AG5" s="905">
        <v>9.0</v>
      </c>
      <c r="AH5" s="905">
        <v>9.0</v>
      </c>
      <c r="AI5" s="905"/>
      <c r="AJ5" s="404">
        <f t="shared" si="1"/>
        <v>22</v>
      </c>
      <c r="AK5" s="1030">
        <v>1.0</v>
      </c>
    </row>
    <row r="6" ht="15.0" customHeight="1">
      <c r="A6" s="19">
        <v>4.0</v>
      </c>
      <c r="B6" s="1546" t="s">
        <v>989</v>
      </c>
      <c r="C6" s="32"/>
      <c r="D6" s="863" t="s">
        <v>792</v>
      </c>
      <c r="E6" s="905">
        <v>9.0</v>
      </c>
      <c r="F6" s="905">
        <v>9.0</v>
      </c>
      <c r="G6" s="971"/>
      <c r="H6" s="971"/>
      <c r="I6" s="905">
        <v>9.0</v>
      </c>
      <c r="J6" s="1205">
        <v>12.0</v>
      </c>
      <c r="K6" s="905">
        <v>9.0</v>
      </c>
      <c r="L6" s="905">
        <v>9.0</v>
      </c>
      <c r="M6" s="905">
        <v>9.0</v>
      </c>
      <c r="N6" s="1124"/>
      <c r="O6" s="1124"/>
      <c r="P6" s="1124"/>
      <c r="Q6" s="1124"/>
      <c r="R6" s="1124"/>
      <c r="S6" s="1124"/>
      <c r="T6" s="1124"/>
      <c r="U6" s="1631"/>
      <c r="V6" s="1124"/>
      <c r="W6" s="1124"/>
      <c r="X6" s="1124"/>
      <c r="Y6" s="1124"/>
      <c r="Z6" s="1124"/>
      <c r="AA6" s="1124"/>
      <c r="AB6" s="1632"/>
      <c r="AC6" s="1124"/>
      <c r="AD6" s="1124"/>
      <c r="AE6" s="1124"/>
      <c r="AF6" s="1124"/>
      <c r="AG6" s="1124"/>
      <c r="AH6" s="1124"/>
      <c r="AI6" s="905"/>
      <c r="AJ6" s="404">
        <f t="shared" si="1"/>
        <v>7</v>
      </c>
      <c r="AK6" s="1030">
        <v>1.0</v>
      </c>
    </row>
    <row r="7" ht="15.0" customHeight="1">
      <c r="A7" s="19">
        <v>5.0</v>
      </c>
      <c r="B7" s="1546" t="s">
        <v>990</v>
      </c>
      <c r="C7" s="32"/>
      <c r="D7" s="863" t="s">
        <v>792</v>
      </c>
      <c r="E7" s="1633"/>
      <c r="F7" s="925"/>
      <c r="G7" s="1634"/>
      <c r="H7" s="1596"/>
      <c r="I7" s="925"/>
      <c r="J7" s="925"/>
      <c r="K7" s="925"/>
      <c r="L7" s="905">
        <v>9.0</v>
      </c>
      <c r="M7" s="905">
        <v>9.0</v>
      </c>
      <c r="N7" s="1205">
        <v>12.0</v>
      </c>
      <c r="O7" s="1615"/>
      <c r="P7" s="1205">
        <v>12.0</v>
      </c>
      <c r="Q7" s="1033">
        <v>9.0</v>
      </c>
      <c r="R7" s="905">
        <v>9.0</v>
      </c>
      <c r="S7" s="905">
        <v>9.0</v>
      </c>
      <c r="T7" s="905">
        <v>9.0</v>
      </c>
      <c r="U7" s="1033">
        <v>9.0</v>
      </c>
      <c r="V7" s="1243"/>
      <c r="W7" s="905">
        <v>9.0</v>
      </c>
      <c r="X7" s="905">
        <v>9.0</v>
      </c>
      <c r="Y7" s="1205" t="s">
        <v>193</v>
      </c>
      <c r="Z7" s="905">
        <v>9.0</v>
      </c>
      <c r="AA7" s="905">
        <v>9.0</v>
      </c>
      <c r="AB7" s="1205" t="s">
        <v>193</v>
      </c>
      <c r="AC7" s="1629"/>
      <c r="AD7" s="905"/>
      <c r="AE7" s="1205" t="s">
        <v>193</v>
      </c>
      <c r="AF7" s="1205">
        <v>12.0</v>
      </c>
      <c r="AG7" s="905">
        <v>9.0</v>
      </c>
      <c r="AH7" s="905">
        <v>9.0</v>
      </c>
      <c r="AI7" s="1614"/>
      <c r="AJ7" s="404">
        <f t="shared" si="1"/>
        <v>16</v>
      </c>
      <c r="AK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905">
        <v>9.0</v>
      </c>
      <c r="F8" s="905"/>
      <c r="G8" s="1243"/>
      <c r="H8" s="971">
        <v>9.0</v>
      </c>
      <c r="I8" s="905">
        <v>9.0</v>
      </c>
      <c r="J8" s="905">
        <v>9.0</v>
      </c>
      <c r="K8" s="905">
        <v>9.0</v>
      </c>
      <c r="L8" s="1205">
        <v>12.0</v>
      </c>
      <c r="M8" s="905">
        <v>9.0</v>
      </c>
      <c r="N8" s="971"/>
      <c r="O8" s="971"/>
      <c r="P8" s="905">
        <v>9.0</v>
      </c>
      <c r="Q8" s="905">
        <v>9.0</v>
      </c>
      <c r="R8" s="1205">
        <v>12.0</v>
      </c>
      <c r="S8" s="905">
        <v>9.0</v>
      </c>
      <c r="T8" s="905">
        <v>9.0</v>
      </c>
      <c r="U8" s="1099"/>
      <c r="V8" s="1099"/>
      <c r="W8" s="1099"/>
      <c r="X8" s="1635"/>
      <c r="Y8" s="1099"/>
      <c r="Z8" s="1099"/>
      <c r="AA8" s="1099"/>
      <c r="AB8" s="1099"/>
      <c r="AC8" s="1099"/>
      <c r="AD8" s="1099"/>
      <c r="AE8" s="1099"/>
      <c r="AF8" s="1099"/>
      <c r="AG8" s="1635"/>
      <c r="AH8" s="1099"/>
      <c r="AI8" s="905"/>
      <c r="AJ8" s="404">
        <f t="shared" si="1"/>
        <v>12</v>
      </c>
      <c r="AK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905">
        <v>9.0</v>
      </c>
      <c r="F9" s="1205">
        <v>12.0</v>
      </c>
      <c r="G9" s="422"/>
      <c r="H9" s="1615"/>
      <c r="I9" s="905">
        <v>9.0</v>
      </c>
      <c r="J9" s="905">
        <v>9.0</v>
      </c>
      <c r="K9" s="1205" t="s">
        <v>193</v>
      </c>
      <c r="L9" s="905">
        <v>9.0</v>
      </c>
      <c r="M9" s="1205">
        <v>12.0</v>
      </c>
      <c r="N9" s="1615"/>
      <c r="O9" s="1615"/>
      <c r="P9" s="1033">
        <v>9.0</v>
      </c>
      <c r="Q9" s="1205">
        <v>12.0</v>
      </c>
      <c r="R9" s="905">
        <v>9.0</v>
      </c>
      <c r="S9" s="905">
        <v>9.0</v>
      </c>
      <c r="T9" s="905">
        <v>9.0</v>
      </c>
      <c r="U9" s="1205">
        <v>12.0</v>
      </c>
      <c r="V9" s="1629"/>
      <c r="W9" s="1205">
        <v>12.0</v>
      </c>
      <c r="X9" s="905">
        <v>9.0</v>
      </c>
      <c r="Y9" s="905">
        <v>9.0</v>
      </c>
      <c r="Z9" s="905">
        <v>9.0</v>
      </c>
      <c r="AA9" s="905">
        <v>9.0</v>
      </c>
      <c r="AB9" s="1205">
        <v>12.0</v>
      </c>
      <c r="AC9" s="971"/>
      <c r="AD9" s="905">
        <v>9.0</v>
      </c>
      <c r="AE9" s="1033">
        <v>9.0</v>
      </c>
      <c r="AF9" s="905">
        <v>9.0</v>
      </c>
      <c r="AG9" s="905">
        <v>9.0</v>
      </c>
      <c r="AH9" s="1205">
        <v>12.0</v>
      </c>
      <c r="AI9" s="905"/>
      <c r="AJ9" s="404">
        <f t="shared" si="1"/>
        <v>23</v>
      </c>
      <c r="AK9" s="1030">
        <v>1.0</v>
      </c>
    </row>
    <row r="10" ht="14.25" customHeight="1">
      <c r="A10" s="19">
        <v>8.0</v>
      </c>
      <c r="B10" s="1546" t="s">
        <v>23</v>
      </c>
      <c r="C10" s="32"/>
      <c r="D10" s="863" t="s">
        <v>792</v>
      </c>
      <c r="E10" s="905">
        <v>9.0</v>
      </c>
      <c r="F10" s="905">
        <v>9.0</v>
      </c>
      <c r="G10" s="971"/>
      <c r="H10" s="971"/>
      <c r="I10" s="1205">
        <v>12.0</v>
      </c>
      <c r="J10" s="905">
        <v>9.0</v>
      </c>
      <c r="K10" s="905">
        <v>9.0</v>
      </c>
      <c r="L10" s="905">
        <v>9.0</v>
      </c>
      <c r="M10" s="905"/>
      <c r="N10" s="971"/>
      <c r="O10" s="971">
        <v>9.0</v>
      </c>
      <c r="P10" s="905">
        <v>9.0</v>
      </c>
      <c r="Q10" s="905">
        <v>9.0</v>
      </c>
      <c r="R10" s="905">
        <v>9.0</v>
      </c>
      <c r="S10" s="905">
        <v>9.0</v>
      </c>
      <c r="T10" s="1205">
        <v>12.0</v>
      </c>
      <c r="U10" s="1243"/>
      <c r="V10" s="971"/>
      <c r="W10" s="905">
        <v>9.0</v>
      </c>
      <c r="X10" s="905">
        <v>9.0</v>
      </c>
      <c r="Y10" s="1205">
        <v>12.0</v>
      </c>
      <c r="Z10" s="905">
        <v>9.0</v>
      </c>
      <c r="AA10" s="905">
        <v>9.0</v>
      </c>
      <c r="AB10" s="971">
        <v>9.0</v>
      </c>
      <c r="AC10" s="971"/>
      <c r="AD10" s="905">
        <v>9.0</v>
      </c>
      <c r="AE10" s="1205">
        <v>12.0</v>
      </c>
      <c r="AF10" s="905"/>
      <c r="AG10" s="905">
        <v>9.0</v>
      </c>
      <c r="AH10" s="905">
        <v>9.0</v>
      </c>
      <c r="AI10" s="905"/>
      <c r="AJ10" s="404">
        <f t="shared" si="1"/>
        <v>22</v>
      </c>
      <c r="AK10" s="1030">
        <v>1.0</v>
      </c>
    </row>
    <row r="11" ht="15.0" customHeight="1">
      <c r="A11" s="19">
        <v>9.0</v>
      </c>
      <c r="B11" s="1600" t="s">
        <v>1048</v>
      </c>
      <c r="C11" s="32"/>
      <c r="D11" s="863" t="s">
        <v>792</v>
      </c>
      <c r="E11" s="905">
        <v>9.0</v>
      </c>
      <c r="F11" s="1205">
        <v>12.0</v>
      </c>
      <c r="G11" s="422"/>
      <c r="H11" s="1615"/>
      <c r="I11" s="905">
        <v>9.0</v>
      </c>
      <c r="J11" s="1205" t="s">
        <v>193</v>
      </c>
      <c r="K11" s="905">
        <v>9.0</v>
      </c>
      <c r="L11" s="905"/>
      <c r="M11" s="905">
        <v>9.0</v>
      </c>
      <c r="N11" s="1205">
        <v>12.0</v>
      </c>
      <c r="O11" s="1615"/>
      <c r="P11" s="905">
        <v>9.0</v>
      </c>
      <c r="Q11" s="905">
        <v>9.0</v>
      </c>
      <c r="R11" s="905">
        <v>9.0</v>
      </c>
      <c r="S11" s="1205">
        <v>12.0</v>
      </c>
      <c r="T11" s="905">
        <v>9.0</v>
      </c>
      <c r="U11" s="1305"/>
      <c r="V11" s="1629"/>
      <c r="W11" s="905">
        <v>9.0</v>
      </c>
      <c r="X11" s="905">
        <v>9.0</v>
      </c>
      <c r="Y11" s="905">
        <v>9.0</v>
      </c>
      <c r="Z11" s="1205">
        <v>12.0</v>
      </c>
      <c r="AA11" s="905"/>
      <c r="AB11" s="971"/>
      <c r="AC11" s="1205">
        <v>12.0</v>
      </c>
      <c r="AD11" s="905">
        <v>9.0</v>
      </c>
      <c r="AE11" s="905">
        <v>9.0</v>
      </c>
      <c r="AF11" s="905">
        <v>9.0</v>
      </c>
      <c r="AG11" s="905">
        <v>9.0</v>
      </c>
      <c r="AH11" s="1205">
        <v>12.0</v>
      </c>
      <c r="AI11" s="905"/>
      <c r="AJ11" s="404">
        <f t="shared" si="1"/>
        <v>21</v>
      </c>
      <c r="AK11" s="1030">
        <v>1.0</v>
      </c>
    </row>
    <row r="12" ht="15.0" customHeight="1">
      <c r="A12" s="19">
        <v>10.0</v>
      </c>
      <c r="B12" s="1546" t="s">
        <v>991</v>
      </c>
      <c r="C12" s="32"/>
      <c r="D12" s="863" t="s">
        <v>792</v>
      </c>
      <c r="E12" s="905">
        <v>9.0</v>
      </c>
      <c r="F12" s="905">
        <v>9.0</v>
      </c>
      <c r="G12" s="971"/>
      <c r="H12" s="1547">
        <v>12.0</v>
      </c>
      <c r="I12" s="905">
        <v>9.0</v>
      </c>
      <c r="J12" s="1033">
        <v>9.0</v>
      </c>
      <c r="K12" s="1205">
        <v>12.0</v>
      </c>
      <c r="L12" s="905">
        <v>9.0</v>
      </c>
      <c r="M12" s="905">
        <v>9.0</v>
      </c>
      <c r="N12" s="1243"/>
      <c r="O12" s="971">
        <v>9.0</v>
      </c>
      <c r="P12" s="1205">
        <v>12.0</v>
      </c>
      <c r="Q12" s="905">
        <v>9.0</v>
      </c>
      <c r="R12" s="905">
        <v>9.0</v>
      </c>
      <c r="S12" s="905">
        <v>9.0</v>
      </c>
      <c r="T12" s="905">
        <v>9.0</v>
      </c>
      <c r="U12" s="971"/>
      <c r="V12" s="971"/>
      <c r="W12" s="905">
        <v>9.0</v>
      </c>
      <c r="X12" s="1205" t="s">
        <v>193</v>
      </c>
      <c r="Y12" s="905">
        <v>9.0</v>
      </c>
      <c r="Z12" s="905">
        <v>9.0</v>
      </c>
      <c r="AA12" s="1205">
        <v>12.0</v>
      </c>
      <c r="AB12" s="1243">
        <v>9.0</v>
      </c>
      <c r="AC12" s="971"/>
      <c r="AD12" s="905"/>
      <c r="AE12" s="905">
        <v>9.0</v>
      </c>
      <c r="AF12" s="1205">
        <v>12.0</v>
      </c>
      <c r="AG12" s="905">
        <v>9.0</v>
      </c>
      <c r="AH12" s="905">
        <v>9.0</v>
      </c>
      <c r="AI12" s="1614"/>
      <c r="AJ12" s="404">
        <f t="shared" si="1"/>
        <v>23</v>
      </c>
      <c r="AK12" s="1030">
        <v>1.0</v>
      </c>
    </row>
    <row r="13" ht="15.0" customHeight="1">
      <c r="A13" s="19">
        <v>11.0</v>
      </c>
      <c r="B13" s="1546" t="s">
        <v>278</v>
      </c>
      <c r="C13" s="32"/>
      <c r="D13" s="863" t="s">
        <v>792</v>
      </c>
      <c r="E13" s="905">
        <v>9.0</v>
      </c>
      <c r="F13" s="905">
        <v>9.0</v>
      </c>
      <c r="G13" s="1205">
        <v>12.0</v>
      </c>
      <c r="H13" s="1615"/>
      <c r="I13" s="905"/>
      <c r="J13" s="905">
        <v>9.0</v>
      </c>
      <c r="K13" s="905">
        <v>9.0</v>
      </c>
      <c r="L13" s="1205">
        <v>12.0</v>
      </c>
      <c r="M13" s="905">
        <v>9.0</v>
      </c>
      <c r="N13" s="422"/>
      <c r="O13" s="1615"/>
      <c r="P13" s="905">
        <v>9.0</v>
      </c>
      <c r="Q13" s="1205">
        <v>12.0</v>
      </c>
      <c r="R13" s="905">
        <v>9.0</v>
      </c>
      <c r="S13" s="905"/>
      <c r="T13" s="905">
        <v>9.0</v>
      </c>
      <c r="U13" s="971"/>
      <c r="V13" s="1243">
        <v>9.0</v>
      </c>
      <c r="W13" s="1205">
        <v>12.0</v>
      </c>
      <c r="X13" s="905">
        <v>9.0</v>
      </c>
      <c r="Y13" s="905">
        <v>9.0</v>
      </c>
      <c r="Z13" s="905">
        <v>9.0</v>
      </c>
      <c r="AA13" s="905">
        <v>9.0</v>
      </c>
      <c r="AB13" s="1305"/>
      <c r="AC13" s="1629"/>
      <c r="AD13" s="1205">
        <v>12.0</v>
      </c>
      <c r="AE13" s="905">
        <v>9.0</v>
      </c>
      <c r="AF13" s="905">
        <v>9.0</v>
      </c>
      <c r="AG13" s="905">
        <v>9.0</v>
      </c>
      <c r="AH13" s="905">
        <v>9.0</v>
      </c>
      <c r="AI13" s="905"/>
      <c r="AJ13" s="404">
        <f t="shared" si="1"/>
        <v>22</v>
      </c>
      <c r="AK13" s="1030">
        <v>1.0</v>
      </c>
    </row>
    <row r="14" ht="15.0" customHeight="1">
      <c r="A14" s="19">
        <v>12.0</v>
      </c>
      <c r="B14" s="1546" t="s">
        <v>200</v>
      </c>
      <c r="C14" s="32"/>
      <c r="D14" s="863" t="s">
        <v>792</v>
      </c>
      <c r="E14" s="905">
        <v>9.0</v>
      </c>
      <c r="F14" s="905"/>
      <c r="G14" s="971"/>
      <c r="H14" s="971">
        <v>9.0</v>
      </c>
      <c r="I14" s="905">
        <v>9.0</v>
      </c>
      <c r="J14" s="905">
        <v>9.0</v>
      </c>
      <c r="K14" s="905">
        <v>9.0</v>
      </c>
      <c r="L14" s="905">
        <v>9.0</v>
      </c>
      <c r="M14" s="1205">
        <v>12.0</v>
      </c>
      <c r="N14" s="1615"/>
      <c r="O14" s="971"/>
      <c r="P14" s="1205">
        <v>12.0</v>
      </c>
      <c r="Q14" s="905">
        <v>9.0</v>
      </c>
      <c r="R14" s="905">
        <v>9.0</v>
      </c>
      <c r="S14" s="905">
        <v>9.0</v>
      </c>
      <c r="T14" s="905">
        <v>9.0</v>
      </c>
      <c r="U14" s="1205">
        <v>12.0</v>
      </c>
      <c r="V14" s="971"/>
      <c r="W14" s="905">
        <v>9.0</v>
      </c>
      <c r="X14" s="1205">
        <v>12.0</v>
      </c>
      <c r="Y14" s="905"/>
      <c r="Z14" s="905">
        <v>9.0</v>
      </c>
      <c r="AA14" s="905">
        <v>9.0</v>
      </c>
      <c r="AB14" s="1629"/>
      <c r="AC14" s="971"/>
      <c r="AD14" s="905">
        <v>9.0</v>
      </c>
      <c r="AE14" s="905">
        <v>9.0</v>
      </c>
      <c r="AF14" s="905">
        <v>9.0</v>
      </c>
      <c r="AG14" s="905">
        <v>9.0</v>
      </c>
      <c r="AH14" s="1205">
        <v>12.0</v>
      </c>
      <c r="AI14" s="905"/>
      <c r="AJ14" s="404">
        <f t="shared" si="1"/>
        <v>22</v>
      </c>
      <c r="AK14" s="1030">
        <v>1.0</v>
      </c>
    </row>
    <row r="15" ht="14.25" customHeight="1">
      <c r="A15" s="19">
        <v>13.0</v>
      </c>
      <c r="B15" s="1546" t="s">
        <v>841</v>
      </c>
      <c r="C15" s="32"/>
      <c r="D15" s="863" t="s">
        <v>792</v>
      </c>
      <c r="E15" s="905">
        <v>9.0</v>
      </c>
      <c r="F15" s="1205">
        <v>12.0</v>
      </c>
      <c r="G15" s="422"/>
      <c r="H15" s="1615"/>
      <c r="I15" s="1205">
        <v>12.0</v>
      </c>
      <c r="J15" s="905">
        <v>9.0</v>
      </c>
      <c r="K15" s="905">
        <v>9.0</v>
      </c>
      <c r="L15" s="1205">
        <v>12.0</v>
      </c>
      <c r="M15" s="905">
        <v>9.0</v>
      </c>
      <c r="N15" s="971">
        <v>9.0</v>
      </c>
      <c r="O15" s="1615"/>
      <c r="P15" s="1033">
        <v>9.0</v>
      </c>
      <c r="Q15" s="905">
        <v>9.0</v>
      </c>
      <c r="R15" s="905">
        <v>9.0</v>
      </c>
      <c r="S15" s="905">
        <v>9.0</v>
      </c>
      <c r="T15" s="905">
        <v>9.0</v>
      </c>
      <c r="U15" s="971"/>
      <c r="V15" s="1205">
        <v>12.0</v>
      </c>
      <c r="W15" s="905">
        <v>9.0</v>
      </c>
      <c r="X15" s="905"/>
      <c r="Y15" s="905">
        <v>9.0</v>
      </c>
      <c r="Z15" s="905">
        <v>9.0</v>
      </c>
      <c r="AA15" s="1205">
        <v>12.0</v>
      </c>
      <c r="AB15" s="971"/>
      <c r="AC15" s="1629"/>
      <c r="AD15" s="905">
        <v>9.0</v>
      </c>
      <c r="AE15" s="905">
        <v>9.0</v>
      </c>
      <c r="AF15" s="905">
        <v>9.0</v>
      </c>
      <c r="AG15" s="905">
        <v>9.0</v>
      </c>
      <c r="AH15" s="905">
        <v>9.0</v>
      </c>
      <c r="AI15" s="905"/>
      <c r="AJ15" s="404">
        <f t="shared" si="1"/>
        <v>23</v>
      </c>
      <c r="AK15" s="1030">
        <v>1.0</v>
      </c>
    </row>
    <row r="16" ht="15.0" customHeight="1">
      <c r="A16" s="19">
        <v>14.0</v>
      </c>
      <c r="B16" s="1546" t="s">
        <v>27</v>
      </c>
      <c r="C16" s="32"/>
      <c r="D16" s="863" t="s">
        <v>792</v>
      </c>
      <c r="E16" s="1205">
        <v>12.0</v>
      </c>
      <c r="F16" s="905">
        <v>9.0</v>
      </c>
      <c r="G16" s="1615"/>
      <c r="H16" s="971"/>
      <c r="I16" s="905">
        <v>9.0</v>
      </c>
      <c r="J16" s="905"/>
      <c r="K16" s="905">
        <v>9.0</v>
      </c>
      <c r="L16" s="905">
        <v>9.0</v>
      </c>
      <c r="M16" s="905">
        <v>9.0</v>
      </c>
      <c r="N16" s="971"/>
      <c r="O16" s="1205" t="s">
        <v>193</v>
      </c>
      <c r="P16" s="905">
        <v>9.0</v>
      </c>
      <c r="Q16" s="905">
        <v>9.0</v>
      </c>
      <c r="R16" s="1205" t="s">
        <v>193</v>
      </c>
      <c r="S16" s="905">
        <v>9.0</v>
      </c>
      <c r="T16" s="1205">
        <v>12.0</v>
      </c>
      <c r="U16" s="1629"/>
      <c r="V16" s="971"/>
      <c r="W16" s="905">
        <v>9.0</v>
      </c>
      <c r="X16" s="905">
        <v>9.0</v>
      </c>
      <c r="Y16" s="905">
        <v>9.0</v>
      </c>
      <c r="Z16" s="1205" t="s">
        <v>193</v>
      </c>
      <c r="AA16" s="905">
        <v>9.0</v>
      </c>
      <c r="AB16" s="1629"/>
      <c r="AC16" s="1205">
        <v>12.0</v>
      </c>
      <c r="AD16" s="905"/>
      <c r="AE16" s="905">
        <v>9.0</v>
      </c>
      <c r="AF16" s="905">
        <v>9.0</v>
      </c>
      <c r="AG16" s="905">
        <v>9.0</v>
      </c>
      <c r="AH16" s="1205">
        <v>12.0</v>
      </c>
      <c r="AI16" s="905"/>
      <c r="AJ16" s="404">
        <f t="shared" si="1"/>
        <v>19</v>
      </c>
      <c r="AK16" s="1030">
        <v>1.0</v>
      </c>
    </row>
    <row r="17" ht="15.0" customHeight="1">
      <c r="A17" s="19">
        <v>15.0</v>
      </c>
      <c r="B17" s="1546" t="s">
        <v>28</v>
      </c>
      <c r="C17" s="32"/>
      <c r="D17" s="863" t="s">
        <v>792</v>
      </c>
      <c r="E17" s="905"/>
      <c r="F17" s="905">
        <v>9.0</v>
      </c>
      <c r="G17" s="971"/>
      <c r="H17" s="1205">
        <v>12.0</v>
      </c>
      <c r="I17" s="905">
        <v>9.0</v>
      </c>
      <c r="J17" s="905">
        <v>9.0</v>
      </c>
      <c r="K17" s="1205">
        <v>12.0</v>
      </c>
      <c r="L17" s="905">
        <v>9.0</v>
      </c>
      <c r="M17" s="905">
        <v>9.0</v>
      </c>
      <c r="N17" s="422"/>
      <c r="O17" s="1615"/>
      <c r="P17" s="905">
        <v>9.0</v>
      </c>
      <c r="Q17" s="905">
        <v>9.0</v>
      </c>
      <c r="R17" s="905">
        <v>9.0</v>
      </c>
      <c r="S17" s="905">
        <v>9.0</v>
      </c>
      <c r="T17" s="1205">
        <v>12.0</v>
      </c>
      <c r="U17" s="1205" t="s">
        <v>193</v>
      </c>
      <c r="V17" s="1629"/>
      <c r="W17" s="905"/>
      <c r="X17" s="905">
        <v>9.0</v>
      </c>
      <c r="Y17" s="1205">
        <v>12.0</v>
      </c>
      <c r="Z17" s="905">
        <v>9.0</v>
      </c>
      <c r="AA17" s="905">
        <v>9.0</v>
      </c>
      <c r="AB17" s="1305"/>
      <c r="AC17" s="1629"/>
      <c r="AD17" s="1205">
        <v>12.0</v>
      </c>
      <c r="AE17" s="905">
        <v>9.0</v>
      </c>
      <c r="AF17" s="905">
        <v>9.0</v>
      </c>
      <c r="AG17" s="1205">
        <v>12.0</v>
      </c>
      <c r="AH17" s="905">
        <v>9.0</v>
      </c>
      <c r="AI17" s="1614"/>
      <c r="AJ17" s="404">
        <f t="shared" si="1"/>
        <v>21</v>
      </c>
      <c r="AK17" s="1030">
        <v>1.0</v>
      </c>
    </row>
    <row r="18" ht="15.0" customHeight="1">
      <c r="A18" s="19">
        <v>16.0</v>
      </c>
      <c r="B18" s="1215" t="s">
        <v>1028</v>
      </c>
      <c r="C18" s="32"/>
      <c r="D18" s="863" t="s">
        <v>792</v>
      </c>
      <c r="E18" s="905">
        <v>9.0</v>
      </c>
      <c r="F18" s="1205">
        <v>12.0</v>
      </c>
      <c r="G18" s="971">
        <v>9.0</v>
      </c>
      <c r="H18" s="971"/>
      <c r="I18" s="905">
        <v>9.0</v>
      </c>
      <c r="J18" s="905">
        <v>9.0</v>
      </c>
      <c r="K18" s="905"/>
      <c r="L18" s="1205">
        <v>12.0</v>
      </c>
      <c r="M18" s="905">
        <v>9.0</v>
      </c>
      <c r="N18" s="1615"/>
      <c r="O18" s="971"/>
      <c r="P18" s="905">
        <v>9.0</v>
      </c>
      <c r="Q18" s="905">
        <v>9.0</v>
      </c>
      <c r="R18" s="905">
        <v>9.0</v>
      </c>
      <c r="S18" s="1205">
        <v>12.0</v>
      </c>
      <c r="T18" s="905"/>
      <c r="U18" s="971"/>
      <c r="V18" s="925"/>
      <c r="W18" s="925"/>
      <c r="X18" s="1634"/>
      <c r="Y18" s="925"/>
      <c r="Z18" s="1099"/>
      <c r="AA18" s="1099"/>
      <c r="AB18" s="1636"/>
      <c r="AC18" s="1099"/>
      <c r="AD18" s="1099"/>
      <c r="AE18" s="1635"/>
      <c r="AF18" s="1099"/>
      <c r="AG18" s="1099"/>
      <c r="AH18" s="1099"/>
      <c r="AI18" s="905"/>
      <c r="AJ18" s="404">
        <f t="shared" si="1"/>
        <v>11</v>
      </c>
      <c r="AK18" s="1030">
        <v>1.0</v>
      </c>
    </row>
    <row r="19" ht="15.0" customHeight="1">
      <c r="A19" s="19">
        <v>17.0</v>
      </c>
      <c r="B19" s="1546" t="s">
        <v>312</v>
      </c>
      <c r="C19" s="32"/>
      <c r="D19" s="863" t="s">
        <v>792</v>
      </c>
      <c r="E19" s="978"/>
      <c r="F19" s="978"/>
      <c r="G19" s="1508"/>
      <c r="H19" s="1597"/>
      <c r="I19" s="978"/>
      <c r="J19" s="978"/>
      <c r="K19" s="978"/>
      <c r="L19" s="978"/>
      <c r="M19" s="1033">
        <v>9.0</v>
      </c>
      <c r="N19" s="1033">
        <v>9.0</v>
      </c>
      <c r="O19" s="1597"/>
      <c r="P19" s="905">
        <v>9.0</v>
      </c>
      <c r="Q19" s="905">
        <v>9.0</v>
      </c>
      <c r="R19" s="1205">
        <v>12.0</v>
      </c>
      <c r="S19" s="905">
        <v>9.0</v>
      </c>
      <c r="T19" s="905">
        <v>9.0</v>
      </c>
      <c r="U19" s="971"/>
      <c r="V19" s="1205">
        <v>12.0</v>
      </c>
      <c r="W19" s="905">
        <v>9.0</v>
      </c>
      <c r="X19" s="905">
        <v>9.0</v>
      </c>
      <c r="Y19" s="905">
        <v>9.0</v>
      </c>
      <c r="Z19" s="1033">
        <v>9.0</v>
      </c>
      <c r="AA19" s="1205">
        <v>12.0</v>
      </c>
      <c r="AB19" s="1305"/>
      <c r="AC19" s="1629"/>
      <c r="AD19" s="1205">
        <v>12.0</v>
      </c>
      <c r="AE19" s="905">
        <v>9.0</v>
      </c>
      <c r="AF19" s="905">
        <v>9.0</v>
      </c>
      <c r="AG19" s="905">
        <v>9.0</v>
      </c>
      <c r="AH19" s="905">
        <v>9.0</v>
      </c>
      <c r="AI19" s="905"/>
      <c r="AJ19" s="404">
        <f t="shared" si="1"/>
        <v>18</v>
      </c>
      <c r="AK19" s="1030">
        <v>1.0</v>
      </c>
    </row>
    <row r="20" ht="15.0" customHeight="1">
      <c r="A20" s="19">
        <v>18.0</v>
      </c>
      <c r="B20" s="1215" t="s">
        <v>1029</v>
      </c>
      <c r="C20" s="32"/>
      <c r="D20" s="863" t="s">
        <v>792</v>
      </c>
      <c r="E20" s="905">
        <v>9.0</v>
      </c>
      <c r="F20" s="905">
        <v>9.0</v>
      </c>
      <c r="G20" s="1615"/>
      <c r="H20" s="971"/>
      <c r="I20" s="1205">
        <v>12.0</v>
      </c>
      <c r="J20" s="905">
        <v>9.0</v>
      </c>
      <c r="K20" s="905">
        <v>9.0</v>
      </c>
      <c r="L20" s="905">
        <v>9.0</v>
      </c>
      <c r="M20" s="905"/>
      <c r="N20" s="971"/>
      <c r="O20" s="1205">
        <v>12.0</v>
      </c>
      <c r="P20" s="905">
        <v>9.0</v>
      </c>
      <c r="Q20" s="1205">
        <v>12.0</v>
      </c>
      <c r="R20" s="905">
        <v>9.0</v>
      </c>
      <c r="S20" s="905">
        <v>9.0</v>
      </c>
      <c r="T20" s="905">
        <v>9.0</v>
      </c>
      <c r="U20" s="1629"/>
      <c r="V20" s="971"/>
      <c r="W20" s="1205">
        <v>12.0</v>
      </c>
      <c r="X20" s="905">
        <v>9.0</v>
      </c>
      <c r="Y20" s="905">
        <v>9.0</v>
      </c>
      <c r="Z20" s="1205">
        <v>12.0</v>
      </c>
      <c r="AA20" s="905">
        <v>9.0</v>
      </c>
      <c r="AB20" s="971"/>
      <c r="AC20" s="971">
        <v>9.0</v>
      </c>
      <c r="AD20" s="905">
        <v>9.0</v>
      </c>
      <c r="AE20" s="905"/>
      <c r="AF20" s="905">
        <v>9.0</v>
      </c>
      <c r="AG20" s="1205">
        <v>12.0</v>
      </c>
      <c r="AH20" s="905">
        <v>9.0</v>
      </c>
      <c r="AI20" s="905"/>
      <c r="AJ20" s="404">
        <f t="shared" si="1"/>
        <v>22</v>
      </c>
      <c r="AK20" s="1030">
        <v>1.0</v>
      </c>
    </row>
    <row r="21" ht="15.0" customHeight="1">
      <c r="A21" s="19">
        <v>19.0</v>
      </c>
      <c r="B21" s="1546" t="s">
        <v>124</v>
      </c>
      <c r="C21" s="32"/>
      <c r="D21" s="863" t="s">
        <v>792</v>
      </c>
      <c r="E21" s="905">
        <v>9.0</v>
      </c>
      <c r="F21" s="905"/>
      <c r="G21" s="971"/>
      <c r="H21" s="1205">
        <v>12.0</v>
      </c>
      <c r="I21" s="905">
        <v>9.0</v>
      </c>
      <c r="J21" s="905">
        <v>9.0</v>
      </c>
      <c r="K21" s="905">
        <v>9.0</v>
      </c>
      <c r="L21" s="905">
        <v>9.0</v>
      </c>
      <c r="M21" s="978"/>
      <c r="N21" s="1508"/>
      <c r="O21" s="1597"/>
      <c r="P21" s="978"/>
      <c r="Q21" s="978"/>
      <c r="R21" s="978"/>
      <c r="S21" s="978"/>
      <c r="T21" s="978"/>
      <c r="U21" s="1637"/>
      <c r="V21" s="1630"/>
      <c r="W21" s="905">
        <v>9.0</v>
      </c>
      <c r="X21" s="905">
        <v>9.0</v>
      </c>
      <c r="Y21" s="905"/>
      <c r="Z21" s="1205">
        <v>12.0</v>
      </c>
      <c r="AA21" s="905">
        <v>9.0</v>
      </c>
      <c r="AB21" s="971"/>
      <c r="AC21" s="1243">
        <v>9.0</v>
      </c>
      <c r="AD21" s="905">
        <v>9.0</v>
      </c>
      <c r="AE21" s="905">
        <v>9.0</v>
      </c>
      <c r="AF21" s="905">
        <v>9.0</v>
      </c>
      <c r="AG21" s="905">
        <v>9.0</v>
      </c>
      <c r="AH21" s="1205">
        <v>12.0</v>
      </c>
      <c r="AI21" s="1614"/>
      <c r="AJ21" s="404">
        <f t="shared" si="1"/>
        <v>16</v>
      </c>
      <c r="AK21" s="1030">
        <v>1.0</v>
      </c>
    </row>
    <row r="22" ht="15.0" customHeight="1">
      <c r="A22" s="19">
        <v>20.0</v>
      </c>
      <c r="B22" s="1546" t="s">
        <v>32</v>
      </c>
      <c r="C22" s="32"/>
      <c r="D22" s="863" t="s">
        <v>792</v>
      </c>
      <c r="E22" s="905">
        <v>9.0</v>
      </c>
      <c r="F22" s="905">
        <v>9.0</v>
      </c>
      <c r="G22" s="1205" t="s">
        <v>193</v>
      </c>
      <c r="H22" s="971"/>
      <c r="I22" s="905">
        <v>9.0</v>
      </c>
      <c r="J22" s="905"/>
      <c r="K22" s="905"/>
      <c r="L22" s="905">
        <v>9.0</v>
      </c>
      <c r="M22" s="1205">
        <v>12.0</v>
      </c>
      <c r="N22" s="1615"/>
      <c r="O22" s="971"/>
      <c r="P22" s="1205">
        <v>12.0</v>
      </c>
      <c r="Q22" s="905">
        <v>9.0</v>
      </c>
      <c r="R22" s="1205" t="s">
        <v>193</v>
      </c>
      <c r="S22" s="905">
        <v>9.0</v>
      </c>
      <c r="T22" s="905">
        <v>9.0</v>
      </c>
      <c r="U22" s="971">
        <v>9.0</v>
      </c>
      <c r="V22" s="971"/>
      <c r="W22" s="978"/>
      <c r="X22" s="978"/>
      <c r="Y22" s="978"/>
      <c r="Z22" s="978"/>
      <c r="AA22" s="978"/>
      <c r="AB22" s="1630"/>
      <c r="AC22" s="978"/>
      <c r="AD22" s="978"/>
      <c r="AE22" s="978"/>
      <c r="AF22" s="978"/>
      <c r="AG22" s="978"/>
      <c r="AH22" s="978"/>
      <c r="AI22" s="905"/>
      <c r="AJ22" s="404">
        <f t="shared" si="1"/>
        <v>10</v>
      </c>
      <c r="AK22" s="1030">
        <v>1.0</v>
      </c>
    </row>
    <row r="23" ht="15.0" customHeight="1">
      <c r="A23" s="19">
        <v>21.0</v>
      </c>
      <c r="B23" s="1546" t="s">
        <v>992</v>
      </c>
      <c r="C23" s="32"/>
      <c r="D23" s="863" t="s">
        <v>792</v>
      </c>
      <c r="E23" s="1205">
        <v>12.0</v>
      </c>
      <c r="F23" s="905">
        <v>9.0</v>
      </c>
      <c r="G23" s="422"/>
      <c r="H23" s="1615"/>
      <c r="I23" s="1205">
        <v>12.0</v>
      </c>
      <c r="J23" s="905">
        <v>9.0</v>
      </c>
      <c r="K23" s="905">
        <v>9.0</v>
      </c>
      <c r="L23" s="905">
        <v>9.0</v>
      </c>
      <c r="M23" s="905">
        <v>9.0</v>
      </c>
      <c r="N23" s="1205">
        <v>12.0</v>
      </c>
      <c r="O23" s="1615"/>
      <c r="P23" s="905">
        <v>9.0</v>
      </c>
      <c r="Q23" s="905"/>
      <c r="R23" s="905">
        <v>9.0</v>
      </c>
      <c r="S23" s="905">
        <v>9.0</v>
      </c>
      <c r="T23" s="1205">
        <v>12.0</v>
      </c>
      <c r="U23" s="1305"/>
      <c r="V23" s="1629"/>
      <c r="W23" s="905">
        <v>9.0</v>
      </c>
      <c r="X23" s="905">
        <v>9.0</v>
      </c>
      <c r="Y23" s="1205">
        <v>12.0</v>
      </c>
      <c r="Z23" s="905">
        <v>9.0</v>
      </c>
      <c r="AA23" s="905"/>
      <c r="AB23" s="971"/>
      <c r="AC23" s="1243">
        <v>9.0</v>
      </c>
      <c r="AD23" s="1205">
        <v>12.0</v>
      </c>
      <c r="AE23" s="905">
        <v>9.0</v>
      </c>
      <c r="AF23" s="905">
        <v>9.0</v>
      </c>
      <c r="AG23" s="905">
        <v>9.0</v>
      </c>
      <c r="AH23" s="905">
        <v>9.0</v>
      </c>
      <c r="AI23" s="905"/>
      <c r="AJ23" s="404">
        <f t="shared" si="1"/>
        <v>22</v>
      </c>
      <c r="AK23" s="1030">
        <v>1.0</v>
      </c>
    </row>
    <row r="24" ht="15.0" customHeight="1">
      <c r="A24" s="19">
        <v>22.0</v>
      </c>
      <c r="B24" s="1546" t="s">
        <v>33</v>
      </c>
      <c r="C24" s="32"/>
      <c r="D24" s="863" t="s">
        <v>792</v>
      </c>
      <c r="E24" s="905">
        <v>9.0</v>
      </c>
      <c r="F24" s="905">
        <v>9.0</v>
      </c>
      <c r="G24" s="1615"/>
      <c r="H24" s="971"/>
      <c r="I24" s="905">
        <v>9.0</v>
      </c>
      <c r="J24" s="905">
        <v>9.0</v>
      </c>
      <c r="K24" s="1205">
        <v>12.0</v>
      </c>
      <c r="L24" s="905">
        <v>9.0</v>
      </c>
      <c r="M24" s="905"/>
      <c r="N24" s="971"/>
      <c r="O24" s="971">
        <v>9.0</v>
      </c>
      <c r="P24" s="905">
        <v>9.0</v>
      </c>
      <c r="Q24" s="905">
        <v>9.0</v>
      </c>
      <c r="R24" s="905">
        <v>9.0</v>
      </c>
      <c r="S24" s="1205">
        <v>12.0</v>
      </c>
      <c r="T24" s="905">
        <v>9.0</v>
      </c>
      <c r="U24" s="1629"/>
      <c r="V24" s="971"/>
      <c r="W24" s="905">
        <v>9.0</v>
      </c>
      <c r="X24" s="1205">
        <v>12.0</v>
      </c>
      <c r="Y24" s="905">
        <v>9.0</v>
      </c>
      <c r="Z24" s="905">
        <v>9.0</v>
      </c>
      <c r="AA24" s="905">
        <v>9.0</v>
      </c>
      <c r="AB24" s="1205">
        <v>12.0</v>
      </c>
      <c r="AC24" s="971"/>
      <c r="AD24" s="905">
        <v>9.0</v>
      </c>
      <c r="AE24" s="1205">
        <v>12.0</v>
      </c>
      <c r="AF24" s="905">
        <v>9.0</v>
      </c>
      <c r="AG24" s="905"/>
      <c r="AH24" s="905">
        <v>9.0</v>
      </c>
      <c r="AI24" s="905"/>
      <c r="AJ24" s="404">
        <f t="shared" si="1"/>
        <v>22</v>
      </c>
      <c r="AK24" s="1030">
        <v>1.0</v>
      </c>
    </row>
    <row r="25" ht="15.0" customHeight="1">
      <c r="A25" s="19">
        <v>23.0</v>
      </c>
      <c r="B25" s="1546" t="s">
        <v>165</v>
      </c>
      <c r="C25" s="32"/>
      <c r="D25" s="863" t="s">
        <v>792</v>
      </c>
      <c r="E25" s="905">
        <v>9.0</v>
      </c>
      <c r="F25" s="1205">
        <v>12.0</v>
      </c>
      <c r="G25" s="971">
        <v>9.0</v>
      </c>
      <c r="H25" s="971"/>
      <c r="I25" s="905"/>
      <c r="J25" s="1205">
        <v>12.0</v>
      </c>
      <c r="K25" s="905">
        <v>9.0</v>
      </c>
      <c r="L25" s="905">
        <v>9.0</v>
      </c>
      <c r="M25" s="905">
        <v>9.0</v>
      </c>
      <c r="N25" s="971"/>
      <c r="O25" s="971"/>
      <c r="P25" s="905">
        <v>9.0</v>
      </c>
      <c r="Q25" s="1205">
        <v>12.0</v>
      </c>
      <c r="R25" s="905">
        <v>9.0</v>
      </c>
      <c r="S25" s="905">
        <v>9.0</v>
      </c>
      <c r="T25" s="905"/>
      <c r="U25" s="1629"/>
      <c r="V25" s="971">
        <v>9.0</v>
      </c>
      <c r="W25" s="1205">
        <v>12.0</v>
      </c>
      <c r="X25" s="905">
        <v>9.0</v>
      </c>
      <c r="Y25" s="905">
        <v>9.0</v>
      </c>
      <c r="Z25" s="905">
        <v>9.0</v>
      </c>
      <c r="AA25" s="905">
        <v>9.0</v>
      </c>
      <c r="AB25" s="971"/>
      <c r="AC25" s="971"/>
      <c r="AD25" s="905">
        <v>9.0</v>
      </c>
      <c r="AE25" s="905">
        <v>9.0</v>
      </c>
      <c r="AF25" s="1205">
        <v>12.0</v>
      </c>
      <c r="AG25" s="905">
        <v>9.0</v>
      </c>
      <c r="AH25" s="905">
        <v>9.0</v>
      </c>
      <c r="AI25" s="905"/>
      <c r="AJ25" s="404">
        <f t="shared" si="1"/>
        <v>22</v>
      </c>
      <c r="AK25" s="1030">
        <v>1.0</v>
      </c>
    </row>
    <row r="26" ht="15.75" customHeight="1">
      <c r="A26" s="19">
        <v>24.0</v>
      </c>
      <c r="B26" s="1546" t="s">
        <v>687</v>
      </c>
      <c r="C26" s="32"/>
      <c r="D26" s="863" t="s">
        <v>792</v>
      </c>
      <c r="E26" s="905">
        <v>9.0</v>
      </c>
      <c r="F26" s="905">
        <v>9.0</v>
      </c>
      <c r="G26" s="1205" t="s">
        <v>193</v>
      </c>
      <c r="H26" s="1615"/>
      <c r="I26" s="905">
        <v>9.0</v>
      </c>
      <c r="J26" s="905">
        <v>9.0</v>
      </c>
      <c r="K26" s="905">
        <v>9.0</v>
      </c>
      <c r="L26" s="905"/>
      <c r="M26" s="905">
        <v>9.0</v>
      </c>
      <c r="N26" s="971"/>
      <c r="O26" s="971"/>
      <c r="P26" s="905">
        <v>9.0</v>
      </c>
      <c r="Q26" s="905">
        <v>9.0</v>
      </c>
      <c r="R26" s="905">
        <v>9.0</v>
      </c>
      <c r="S26" s="1205">
        <v>12.0</v>
      </c>
      <c r="T26" s="905">
        <v>9.0</v>
      </c>
      <c r="U26" s="1629"/>
      <c r="V26" s="971"/>
      <c r="W26" s="905">
        <v>9.0</v>
      </c>
      <c r="X26" s="1205">
        <v>12.0</v>
      </c>
      <c r="Y26" s="905">
        <v>9.0</v>
      </c>
      <c r="Z26" s="905">
        <v>9.0</v>
      </c>
      <c r="AA26" s="905"/>
      <c r="AB26" s="971"/>
      <c r="AC26" s="1205">
        <v>12.0</v>
      </c>
      <c r="AD26" s="905">
        <v>9.0</v>
      </c>
      <c r="AE26" s="905">
        <v>9.0</v>
      </c>
      <c r="AF26" s="905">
        <v>9.0</v>
      </c>
      <c r="AG26" s="1205">
        <v>12.0</v>
      </c>
      <c r="AH26" s="905">
        <v>9.0</v>
      </c>
      <c r="AI26" s="905"/>
      <c r="AJ26" s="404">
        <f t="shared" si="1"/>
        <v>21</v>
      </c>
      <c r="AK26" s="1030">
        <v>1.0</v>
      </c>
    </row>
    <row r="27" ht="15.75" customHeight="1">
      <c r="A27" s="19">
        <v>25.0</v>
      </c>
      <c r="B27" s="1215" t="s">
        <v>1022</v>
      </c>
      <c r="C27" s="32"/>
      <c r="D27" s="863" t="s">
        <v>792</v>
      </c>
      <c r="E27" s="1205">
        <v>12.0</v>
      </c>
      <c r="F27" s="905">
        <v>9.0</v>
      </c>
      <c r="G27" s="971">
        <v>9.0</v>
      </c>
      <c r="H27" s="971"/>
      <c r="I27" s="978"/>
      <c r="J27" s="978"/>
      <c r="K27" s="978"/>
      <c r="L27" s="1638"/>
      <c r="M27" s="978"/>
      <c r="N27" s="978"/>
      <c r="O27" s="1638"/>
      <c r="P27" s="978"/>
      <c r="Q27" s="978"/>
      <c r="R27" s="978"/>
      <c r="S27" s="978"/>
      <c r="T27" s="978"/>
      <c r="U27" s="1630"/>
      <c r="V27" s="978"/>
      <c r="W27" s="905"/>
      <c r="X27" s="1205">
        <v>12.0</v>
      </c>
      <c r="Y27" s="905">
        <v>9.0</v>
      </c>
      <c r="Z27" s="905">
        <v>9.0</v>
      </c>
      <c r="AA27" s="1205" t="s">
        <v>193</v>
      </c>
      <c r="AB27" s="971">
        <v>9.0</v>
      </c>
      <c r="AC27" s="1547">
        <v>9.0</v>
      </c>
      <c r="AD27" s="905">
        <v>9.0</v>
      </c>
      <c r="AE27" s="905">
        <v>9.0</v>
      </c>
      <c r="AF27" s="1547">
        <v>9.0</v>
      </c>
      <c r="AG27" s="905">
        <v>9.0</v>
      </c>
      <c r="AH27" s="905">
        <v>9.0</v>
      </c>
      <c r="AI27" s="905"/>
      <c r="AJ27" s="404">
        <f t="shared" si="1"/>
        <v>13</v>
      </c>
      <c r="AK27" s="1030">
        <v>1.0</v>
      </c>
    </row>
    <row r="28" ht="15.75" customHeight="1">
      <c r="A28" s="19">
        <v>26.0</v>
      </c>
      <c r="B28" s="1603" t="s">
        <v>1049</v>
      </c>
      <c r="C28" s="32"/>
      <c r="D28" s="866"/>
      <c r="E28" s="905"/>
      <c r="F28" s="905"/>
      <c r="G28" s="1615"/>
      <c r="H28" s="971"/>
      <c r="I28" s="905">
        <v>9.0</v>
      </c>
      <c r="J28" s="905">
        <v>9.0</v>
      </c>
      <c r="K28" s="905">
        <v>9.0</v>
      </c>
      <c r="L28" s="905">
        <v>9.0</v>
      </c>
      <c r="M28" s="905">
        <v>9.0</v>
      </c>
      <c r="N28" s="1615"/>
      <c r="O28" s="971"/>
      <c r="P28" s="905">
        <v>9.0</v>
      </c>
      <c r="Q28" s="905">
        <v>9.0</v>
      </c>
      <c r="R28" s="905">
        <v>9.0</v>
      </c>
      <c r="S28" s="905">
        <v>9.0</v>
      </c>
      <c r="T28" s="905"/>
      <c r="U28" s="971"/>
      <c r="V28" s="971"/>
      <c r="W28" s="905">
        <v>9.0</v>
      </c>
      <c r="X28" s="905">
        <v>9.0</v>
      </c>
      <c r="Y28" s="905">
        <v>9.0</v>
      </c>
      <c r="Z28" s="905">
        <v>9.0</v>
      </c>
      <c r="AA28" s="905">
        <v>9.0</v>
      </c>
      <c r="AB28" s="1243">
        <v>9.0</v>
      </c>
      <c r="AC28" s="971"/>
      <c r="AD28" s="905">
        <v>9.0</v>
      </c>
      <c r="AE28" s="905">
        <v>9.0</v>
      </c>
      <c r="AF28" s="905">
        <v>9.0</v>
      </c>
      <c r="AG28" s="905">
        <v>9.0</v>
      </c>
      <c r="AH28" s="905">
        <v>9.0</v>
      </c>
      <c r="AI28" s="905"/>
      <c r="AJ28" s="404">
        <f t="shared" si="1"/>
        <v>20</v>
      </c>
      <c r="AK28" s="1030"/>
    </row>
    <row r="29" ht="16.5" customHeight="1">
      <c r="A29" s="19">
        <v>27.0</v>
      </c>
      <c r="B29" s="1603" t="s">
        <v>1055</v>
      </c>
      <c r="C29" s="71"/>
      <c r="D29" s="866"/>
      <c r="E29" s="46"/>
      <c r="F29" s="46"/>
      <c r="G29" s="422"/>
      <c r="H29" s="1615"/>
      <c r="I29" s="905"/>
      <c r="J29" s="905"/>
      <c r="K29" s="905"/>
      <c r="L29" s="1614"/>
      <c r="M29" s="1614"/>
      <c r="N29" s="422"/>
      <c r="O29" s="1615"/>
      <c r="P29" s="905"/>
      <c r="Q29" s="905"/>
      <c r="R29" s="1614"/>
      <c r="S29" s="905"/>
      <c r="T29" s="905"/>
      <c r="U29" s="422"/>
      <c r="V29" s="1615"/>
      <c r="W29" s="905"/>
      <c r="X29" s="905"/>
      <c r="Y29" s="905"/>
      <c r="Z29" s="905"/>
      <c r="AA29" s="905"/>
      <c r="AB29" s="1615"/>
      <c r="AC29" s="971"/>
      <c r="AD29" s="905"/>
      <c r="AE29" s="905"/>
      <c r="AF29" s="905"/>
      <c r="AG29" s="905">
        <v>9.0</v>
      </c>
      <c r="AH29" s="905">
        <v>9.0</v>
      </c>
      <c r="AI29" s="905"/>
      <c r="AJ29" s="404">
        <f t="shared" si="1"/>
        <v>2</v>
      </c>
      <c r="AK29" s="1030">
        <v>0.0</v>
      </c>
    </row>
    <row r="30" ht="15.75" customHeight="1">
      <c r="A30" s="260"/>
      <c r="B30" s="423"/>
      <c r="C30" s="112"/>
      <c r="D30" s="1311" t="s">
        <v>1004</v>
      </c>
      <c r="E30" s="1311">
        <f t="shared" ref="E30:AH30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</f>
        <v>17</v>
      </c>
      <c r="F30" s="1311">
        <f t="shared" si="2"/>
        <v>14</v>
      </c>
      <c r="G30" s="1311">
        <f t="shared" si="2"/>
        <v>3</v>
      </c>
      <c r="H30" s="1311">
        <f t="shared" si="2"/>
        <v>3</v>
      </c>
      <c r="I30" s="1311">
        <f t="shared" si="2"/>
        <v>15</v>
      </c>
      <c r="J30" s="1311">
        <f t="shared" si="2"/>
        <v>17</v>
      </c>
      <c r="K30" s="1311">
        <f t="shared" si="2"/>
        <v>17</v>
      </c>
      <c r="L30" s="1311">
        <f t="shared" si="2"/>
        <v>17</v>
      </c>
      <c r="M30" s="1311">
        <f t="shared" si="2"/>
        <v>16</v>
      </c>
      <c r="N30" s="1311">
        <f t="shared" si="2"/>
        <v>4</v>
      </c>
      <c r="O30" s="1311">
        <f t="shared" si="2"/>
        <v>3</v>
      </c>
      <c r="P30" s="1311">
        <f t="shared" si="2"/>
        <v>18</v>
      </c>
      <c r="Q30" s="1311">
        <f t="shared" si="2"/>
        <v>18</v>
      </c>
      <c r="R30" s="1311">
        <f t="shared" si="2"/>
        <v>16</v>
      </c>
      <c r="S30" s="1311">
        <f t="shared" si="2"/>
        <v>17</v>
      </c>
      <c r="T30" s="1311">
        <f t="shared" si="2"/>
        <v>15</v>
      </c>
      <c r="U30" s="1311">
        <f t="shared" si="2"/>
        <v>2</v>
      </c>
      <c r="V30" s="1311">
        <f t="shared" si="2"/>
        <v>2</v>
      </c>
      <c r="W30" s="1311">
        <f t="shared" si="2"/>
        <v>13</v>
      </c>
      <c r="X30" s="1311">
        <f t="shared" si="2"/>
        <v>15</v>
      </c>
      <c r="Y30" s="1311">
        <f t="shared" si="2"/>
        <v>15</v>
      </c>
      <c r="Z30" s="1311">
        <f t="shared" si="2"/>
        <v>17</v>
      </c>
      <c r="AA30" s="1311">
        <f t="shared" si="2"/>
        <v>13</v>
      </c>
      <c r="AB30" s="1311">
        <f t="shared" si="2"/>
        <v>4</v>
      </c>
      <c r="AC30" s="1311">
        <f t="shared" si="2"/>
        <v>4</v>
      </c>
      <c r="AD30" s="1311">
        <f t="shared" si="2"/>
        <v>13</v>
      </c>
      <c r="AE30" s="1311">
        <f t="shared" si="2"/>
        <v>17</v>
      </c>
      <c r="AF30" s="1311">
        <f t="shared" si="2"/>
        <v>17</v>
      </c>
      <c r="AG30" s="1311">
        <f t="shared" si="2"/>
        <v>18</v>
      </c>
      <c r="AH30" s="1311">
        <f t="shared" si="2"/>
        <v>18</v>
      </c>
      <c r="AI30" s="1311" t="str">
        <f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#REF!=9,+1,+0)+if(AI25=9,+1,+0)+if(AI26=9,+1,+0)+if(AI27=9,+1,+0)+if(AI29=9,+1,+0)</f>
        <v>#REF!</v>
      </c>
      <c r="AJ30" s="1075"/>
      <c r="AK30" s="1452">
        <f>SUM(AK3:AK26)</f>
        <v>23</v>
      </c>
    </row>
    <row r="31" ht="15.75" customHeight="1">
      <c r="A31" s="260"/>
      <c r="B31" s="423"/>
      <c r="C31" s="112"/>
      <c r="D31" s="1311" t="s">
        <v>1005</v>
      </c>
      <c r="E31" s="1311">
        <f t="shared" ref="E31:AH31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</f>
        <v>3</v>
      </c>
      <c r="F31" s="1311">
        <f t="shared" si="3"/>
        <v>5</v>
      </c>
      <c r="G31" s="1311">
        <f t="shared" si="3"/>
        <v>1</v>
      </c>
      <c r="H31" s="1311">
        <f t="shared" si="3"/>
        <v>3</v>
      </c>
      <c r="I31" s="1311">
        <f t="shared" si="3"/>
        <v>5</v>
      </c>
      <c r="J31" s="1311">
        <f t="shared" si="3"/>
        <v>3</v>
      </c>
      <c r="K31" s="1311">
        <f t="shared" si="3"/>
        <v>3</v>
      </c>
      <c r="L31" s="1311">
        <f t="shared" si="3"/>
        <v>4</v>
      </c>
      <c r="M31" s="1311">
        <f t="shared" si="3"/>
        <v>5</v>
      </c>
      <c r="N31" s="1311">
        <f t="shared" si="3"/>
        <v>3</v>
      </c>
      <c r="O31" s="1311">
        <f t="shared" si="3"/>
        <v>1</v>
      </c>
      <c r="P31" s="1311">
        <f t="shared" si="3"/>
        <v>5</v>
      </c>
      <c r="Q31" s="1311">
        <f t="shared" si="3"/>
        <v>4</v>
      </c>
      <c r="R31" s="1311">
        <f t="shared" si="3"/>
        <v>3</v>
      </c>
      <c r="S31" s="1311">
        <f t="shared" si="3"/>
        <v>4</v>
      </c>
      <c r="T31" s="1311">
        <f t="shared" si="3"/>
        <v>5</v>
      </c>
      <c r="U31" s="1311">
        <f t="shared" si="3"/>
        <v>3</v>
      </c>
      <c r="V31" s="1311">
        <f t="shared" si="3"/>
        <v>2</v>
      </c>
      <c r="W31" s="1311">
        <f t="shared" si="3"/>
        <v>4</v>
      </c>
      <c r="X31" s="1311">
        <f t="shared" si="3"/>
        <v>4</v>
      </c>
      <c r="Y31" s="1311">
        <f t="shared" si="3"/>
        <v>3</v>
      </c>
      <c r="Z31" s="1311">
        <f t="shared" si="3"/>
        <v>3</v>
      </c>
      <c r="AA31" s="1311">
        <f t="shared" si="3"/>
        <v>4</v>
      </c>
      <c r="AB31" s="1311">
        <f t="shared" si="3"/>
        <v>3</v>
      </c>
      <c r="AC31" s="1311">
        <f t="shared" si="3"/>
        <v>3</v>
      </c>
      <c r="AD31" s="1311">
        <f t="shared" si="3"/>
        <v>5</v>
      </c>
      <c r="AE31" s="1311">
        <f t="shared" si="3"/>
        <v>3</v>
      </c>
      <c r="AF31" s="1311">
        <f t="shared" si="3"/>
        <v>4</v>
      </c>
      <c r="AG31" s="1311">
        <f t="shared" si="3"/>
        <v>4</v>
      </c>
      <c r="AH31" s="1311">
        <f t="shared" si="3"/>
        <v>5</v>
      </c>
      <c r="AI31" s="1311" t="str">
        <f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#REF!=12,+1,+0)+if(AI25=12,+1,+0)+if(AI26=12,+1,+0)+if(AI27=12,+1,+0)+if(AI29=12,+1,+0)</f>
        <v>#REF!</v>
      </c>
      <c r="AJ31" s="1075"/>
      <c r="AK31" s="257"/>
    </row>
    <row r="32" ht="22.5" customHeight="1">
      <c r="A32" s="260"/>
      <c r="B32" s="1639" t="s">
        <v>947</v>
      </c>
      <c r="C32" s="112"/>
      <c r="D32" s="1075"/>
      <c r="E32" s="1075"/>
      <c r="F32" s="1075"/>
      <c r="G32" s="1075"/>
      <c r="H32" s="1075"/>
      <c r="I32" s="1075"/>
      <c r="J32" s="1075"/>
      <c r="K32" s="1075"/>
      <c r="L32" s="1075"/>
      <c r="M32" s="1075"/>
      <c r="N32" s="1075"/>
      <c r="O32" s="1075"/>
      <c r="P32" s="1075"/>
      <c r="Q32" s="1075"/>
      <c r="R32" s="1075"/>
      <c r="S32" s="1075"/>
      <c r="T32" s="1075"/>
      <c r="U32" s="1075"/>
      <c r="V32" s="1075"/>
      <c r="W32" s="1075"/>
      <c r="X32" s="1075"/>
      <c r="Y32" s="1075"/>
      <c r="Z32" s="1075"/>
      <c r="AA32" s="1075"/>
      <c r="AB32" s="1075"/>
      <c r="AC32" s="1075"/>
      <c r="AD32" s="1075"/>
      <c r="AE32" s="1075"/>
      <c r="AF32" s="1075"/>
      <c r="AG32" s="1075"/>
      <c r="AH32" s="1075"/>
      <c r="AI32" s="1075"/>
      <c r="AJ32" s="1075"/>
      <c r="AK32" s="1640" t="s">
        <v>964</v>
      </c>
    </row>
    <row r="33" ht="15.75" customHeight="1">
      <c r="A33" s="819">
        <v>1.0</v>
      </c>
      <c r="B33" s="1641" t="s">
        <v>854</v>
      </c>
      <c r="C33" s="807" t="s">
        <v>1056</v>
      </c>
      <c r="D33" s="863" t="s">
        <v>792</v>
      </c>
      <c r="E33" s="905"/>
      <c r="F33" s="905"/>
      <c r="G33" s="971"/>
      <c r="H33" s="971"/>
      <c r="I33" s="905">
        <v>9.0</v>
      </c>
      <c r="J33" s="905">
        <v>9.0</v>
      </c>
      <c r="K33" s="905">
        <v>9.0</v>
      </c>
      <c r="L33" s="905">
        <v>9.0</v>
      </c>
      <c r="M33" s="905">
        <v>9.0</v>
      </c>
      <c r="N33" s="422"/>
      <c r="O33" s="1615"/>
      <c r="P33" s="905">
        <v>9.0</v>
      </c>
      <c r="Q33" s="905">
        <v>9.0</v>
      </c>
      <c r="R33" s="905">
        <v>9.0</v>
      </c>
      <c r="S33" s="905">
        <v>9.0</v>
      </c>
      <c r="T33" s="905">
        <v>9.0</v>
      </c>
      <c r="U33" s="422"/>
      <c r="V33" s="1615"/>
      <c r="W33" s="978"/>
      <c r="X33" s="978"/>
      <c r="Y33" s="978"/>
      <c r="Z33" s="978"/>
      <c r="AA33" s="978"/>
      <c r="AB33" s="978"/>
      <c r="AC33" s="978"/>
      <c r="AD33" s="978"/>
      <c r="AE33" s="978"/>
      <c r="AF33" s="978"/>
      <c r="AG33" s="978"/>
      <c r="AH33" s="978"/>
      <c r="AI33" s="905"/>
      <c r="AJ33" s="404"/>
      <c r="AK33" s="1642"/>
    </row>
    <row r="34" ht="15.75" customHeight="1">
      <c r="A34" s="819">
        <v>2.0</v>
      </c>
      <c r="B34" s="1402" t="s">
        <v>883</v>
      </c>
      <c r="C34" s="807" t="s">
        <v>1056</v>
      </c>
      <c r="D34" s="863" t="s">
        <v>792</v>
      </c>
      <c r="E34" s="905">
        <v>9.0</v>
      </c>
      <c r="F34" s="905">
        <v>9.0</v>
      </c>
      <c r="G34" s="971"/>
      <c r="H34" s="971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05">
        <v>9.0</v>
      </c>
      <c r="X34" s="905">
        <v>9.0</v>
      </c>
      <c r="Y34" s="905">
        <v>9.0</v>
      </c>
      <c r="Z34" s="905">
        <v>9.0</v>
      </c>
      <c r="AA34" s="905">
        <v>9.0</v>
      </c>
      <c r="AB34" s="971"/>
      <c r="AC34" s="971"/>
      <c r="AD34" s="905">
        <v>9.0</v>
      </c>
      <c r="AE34" s="905">
        <v>9.0</v>
      </c>
      <c r="AF34" s="905">
        <v>9.0</v>
      </c>
      <c r="AG34" s="905">
        <v>9.0</v>
      </c>
      <c r="AH34" s="905">
        <v>9.0</v>
      </c>
      <c r="AI34" s="905"/>
      <c r="AJ34" s="1643">
        <f t="shared" ref="AJ34:AJ42" si="4">COUNT(E34:AI34)</f>
        <v>12</v>
      </c>
      <c r="AK34" s="1642"/>
    </row>
    <row r="35" ht="15.75" customHeight="1">
      <c r="A35" s="819">
        <v>3.0</v>
      </c>
      <c r="B35" s="1401" t="s">
        <v>948</v>
      </c>
      <c r="C35" s="1644" t="s">
        <v>1057</v>
      </c>
      <c r="D35" s="863" t="s">
        <v>792</v>
      </c>
      <c r="E35" s="1645" t="s">
        <v>193</v>
      </c>
      <c r="F35" s="905"/>
      <c r="G35" s="971"/>
      <c r="H35" s="1645" t="s">
        <v>193</v>
      </c>
      <c r="I35" s="1645" t="s">
        <v>193</v>
      </c>
      <c r="J35" s="905"/>
      <c r="K35" s="905"/>
      <c r="L35" s="1645" t="s">
        <v>193</v>
      </c>
      <c r="M35" s="1645" t="s">
        <v>193</v>
      </c>
      <c r="N35" s="971"/>
      <c r="O35" s="971"/>
      <c r="P35" s="1645" t="s">
        <v>193</v>
      </c>
      <c r="Q35" s="1645" t="s">
        <v>193</v>
      </c>
      <c r="R35" s="905"/>
      <c r="S35" s="905"/>
      <c r="T35" s="1645" t="s">
        <v>193</v>
      </c>
      <c r="U35" s="1645" t="s">
        <v>193</v>
      </c>
      <c r="V35" s="971"/>
      <c r="W35" s="905"/>
      <c r="X35" s="905">
        <v>9.0</v>
      </c>
      <c r="Y35" s="1283">
        <v>9.0</v>
      </c>
      <c r="Z35" s="1205">
        <v>12.0</v>
      </c>
      <c r="AA35" s="905">
        <v>9.0</v>
      </c>
      <c r="AB35" s="1283">
        <v>9.0</v>
      </c>
      <c r="AC35" s="971"/>
      <c r="AD35" s="905"/>
      <c r="AE35" s="1283">
        <v>9.0</v>
      </c>
      <c r="AF35" s="1205">
        <v>12.0</v>
      </c>
      <c r="AG35" s="905">
        <v>9.0</v>
      </c>
      <c r="AH35" s="905">
        <v>9.0</v>
      </c>
      <c r="AI35" s="905"/>
      <c r="AJ35" s="1643">
        <f t="shared" si="4"/>
        <v>9</v>
      </c>
      <c r="AK35" s="1642"/>
    </row>
    <row r="36" ht="15.75" customHeight="1">
      <c r="A36" s="819">
        <v>4.0</v>
      </c>
      <c r="B36" s="1402" t="s">
        <v>872</v>
      </c>
      <c r="C36" s="1644" t="s">
        <v>1057</v>
      </c>
      <c r="D36" s="863" t="s">
        <v>792</v>
      </c>
      <c r="E36" s="905"/>
      <c r="F36" s="1645" t="s">
        <v>193</v>
      </c>
      <c r="G36" s="1645" t="s">
        <v>193</v>
      </c>
      <c r="H36" s="971"/>
      <c r="I36" s="905"/>
      <c r="J36" s="1645" t="s">
        <v>193</v>
      </c>
      <c r="K36" s="1645" t="s">
        <v>193</v>
      </c>
      <c r="L36" s="905"/>
      <c r="M36" s="905"/>
      <c r="N36" s="1645" t="s">
        <v>193</v>
      </c>
      <c r="O36" s="1645" t="s">
        <v>193</v>
      </c>
      <c r="P36" s="905"/>
      <c r="Q36" s="905"/>
      <c r="R36" s="1645" t="s">
        <v>193</v>
      </c>
      <c r="S36" s="1645" t="s">
        <v>193</v>
      </c>
      <c r="T36" s="905"/>
      <c r="U36" s="971"/>
      <c r="V36" s="1645" t="s">
        <v>193</v>
      </c>
      <c r="W36" s="1645" t="s">
        <v>193</v>
      </c>
      <c r="X36" s="905"/>
      <c r="Y36" s="905">
        <v>9.0</v>
      </c>
      <c r="Z36" s="1283">
        <v>9.0</v>
      </c>
      <c r="AA36" s="905"/>
      <c r="AB36" s="971"/>
      <c r="AC36" s="1283">
        <v>9.0</v>
      </c>
      <c r="AD36" s="1205">
        <v>12.0</v>
      </c>
      <c r="AE36" s="905">
        <v>9.0</v>
      </c>
      <c r="AF36" s="1283">
        <v>9.0</v>
      </c>
      <c r="AG36" s="1205">
        <v>12.0</v>
      </c>
      <c r="AH36" s="1283">
        <v>9.0</v>
      </c>
      <c r="AI36" s="905"/>
      <c r="AJ36" s="1643">
        <f t="shared" si="4"/>
        <v>8</v>
      </c>
      <c r="AK36" s="1642"/>
    </row>
    <row r="37" ht="15.75" customHeight="1">
      <c r="A37" s="819">
        <v>5.0</v>
      </c>
      <c r="B37" s="1148" t="s">
        <v>885</v>
      </c>
      <c r="C37" s="1644" t="s">
        <v>1057</v>
      </c>
      <c r="D37" s="863" t="s">
        <v>792</v>
      </c>
      <c r="E37" s="905">
        <v>9.0</v>
      </c>
      <c r="F37" s="905">
        <v>9.0</v>
      </c>
      <c r="G37" s="1615"/>
      <c r="H37" s="971"/>
      <c r="I37" s="905">
        <v>9.0</v>
      </c>
      <c r="J37" s="905">
        <v>9.0</v>
      </c>
      <c r="K37" s="905">
        <v>9.0</v>
      </c>
      <c r="L37" s="905">
        <v>9.0</v>
      </c>
      <c r="M37" s="905">
        <v>9.0</v>
      </c>
      <c r="N37" s="971"/>
      <c r="O37" s="971"/>
      <c r="P37" s="905">
        <v>9.0</v>
      </c>
      <c r="Q37" s="905">
        <v>9.0</v>
      </c>
      <c r="R37" s="905">
        <v>9.0</v>
      </c>
      <c r="S37" s="905">
        <v>9.0</v>
      </c>
      <c r="T37" s="905">
        <v>9.0</v>
      </c>
      <c r="U37" s="1615"/>
      <c r="V37" s="971"/>
      <c r="W37" s="905">
        <v>9.0</v>
      </c>
      <c r="X37" s="905"/>
      <c r="Y37" s="905">
        <v>9.0</v>
      </c>
      <c r="Z37" s="905">
        <v>9.0</v>
      </c>
      <c r="AA37" s="905">
        <v>9.0</v>
      </c>
      <c r="AB37" s="971">
        <v>9.0</v>
      </c>
      <c r="AC37" s="971"/>
      <c r="AD37" s="905">
        <v>9.0</v>
      </c>
      <c r="AE37" s="905">
        <v>9.0</v>
      </c>
      <c r="AF37" s="905">
        <v>9.0</v>
      </c>
      <c r="AG37" s="905">
        <v>9.0</v>
      </c>
      <c r="AH37" s="905">
        <v>9.0</v>
      </c>
      <c r="AI37" s="905"/>
      <c r="AJ37" s="1643">
        <f t="shared" si="4"/>
        <v>22</v>
      </c>
      <c r="AK37" s="1646"/>
    </row>
    <row r="38" ht="15.75" customHeight="1">
      <c r="A38" s="819">
        <v>6.0</v>
      </c>
      <c r="B38" s="1148" t="s">
        <v>973</v>
      </c>
      <c r="C38" s="1644" t="s">
        <v>1057</v>
      </c>
      <c r="D38" s="863" t="s">
        <v>792</v>
      </c>
      <c r="E38" s="905">
        <v>9.0</v>
      </c>
      <c r="F38" s="905">
        <v>9.0</v>
      </c>
      <c r="G38" s="971">
        <v>9.0</v>
      </c>
      <c r="H38" s="1615"/>
      <c r="I38" s="1033">
        <v>12.0</v>
      </c>
      <c r="J38" s="905">
        <v>9.0</v>
      </c>
      <c r="K38" s="905">
        <v>9.0</v>
      </c>
      <c r="L38" s="905">
        <v>9.0</v>
      </c>
      <c r="M38" s="905"/>
      <c r="N38" s="422"/>
      <c r="O38" s="971">
        <v>9.0</v>
      </c>
      <c r="P38" s="905">
        <v>9.0</v>
      </c>
      <c r="Q38" s="905">
        <v>9.0</v>
      </c>
      <c r="R38" s="905">
        <v>9.0</v>
      </c>
      <c r="S38" s="905">
        <v>9.0</v>
      </c>
      <c r="T38" s="905">
        <v>9.0</v>
      </c>
      <c r="U38" s="971">
        <v>9.0</v>
      </c>
      <c r="V38" s="1615"/>
      <c r="W38" s="905"/>
      <c r="X38" s="905">
        <v>9.0</v>
      </c>
      <c r="Y38" s="905">
        <v>9.0</v>
      </c>
      <c r="Z38" s="905">
        <v>9.0</v>
      </c>
      <c r="AA38" s="1205">
        <v>12.0</v>
      </c>
      <c r="AB38" s="422"/>
      <c r="AC38" s="1615"/>
      <c r="AD38" s="905">
        <v>9.0</v>
      </c>
      <c r="AE38" s="1205">
        <v>12.0</v>
      </c>
      <c r="AF38" s="905">
        <v>9.0</v>
      </c>
      <c r="AG38" s="905">
        <v>9.0</v>
      </c>
      <c r="AH38" s="905">
        <v>9.0</v>
      </c>
      <c r="AI38" s="905"/>
      <c r="AJ38" s="1643">
        <f t="shared" si="4"/>
        <v>23</v>
      </c>
      <c r="AK38" s="1646"/>
    </row>
    <row r="39" ht="15.75" customHeight="1">
      <c r="A39" s="819">
        <v>7.0</v>
      </c>
      <c r="B39" s="1546" t="s">
        <v>886</v>
      </c>
      <c r="C39" s="1644" t="s">
        <v>1057</v>
      </c>
      <c r="D39" s="863" t="s">
        <v>792</v>
      </c>
      <c r="E39" s="905">
        <v>9.0</v>
      </c>
      <c r="F39" s="905">
        <v>9.0</v>
      </c>
      <c r="G39" s="1033">
        <v>9.0</v>
      </c>
      <c r="H39" s="1033">
        <v>9.0</v>
      </c>
      <c r="I39" s="905">
        <v>9.0</v>
      </c>
      <c r="J39" s="905">
        <v>9.0</v>
      </c>
      <c r="K39" s="905">
        <v>9.0</v>
      </c>
      <c r="L39" s="905">
        <v>9.0</v>
      </c>
      <c r="M39" s="905"/>
      <c r="N39" s="422"/>
      <c r="O39" s="1615"/>
      <c r="P39" s="905">
        <v>9.0</v>
      </c>
      <c r="Q39" s="905">
        <v>9.0</v>
      </c>
      <c r="R39" s="905">
        <v>9.0</v>
      </c>
      <c r="S39" s="905">
        <v>9.0</v>
      </c>
      <c r="T39" s="905">
        <v>9.0</v>
      </c>
      <c r="U39" s="1615"/>
      <c r="V39" s="1615"/>
      <c r="W39" s="905">
        <v>9.0</v>
      </c>
      <c r="X39" s="1283">
        <v>9.0</v>
      </c>
      <c r="Y39" s="905">
        <v>9.0</v>
      </c>
      <c r="Z39" s="905">
        <v>9.0</v>
      </c>
      <c r="AA39" s="1283">
        <v>9.0</v>
      </c>
      <c r="AB39" s="1033">
        <v>9.0</v>
      </c>
      <c r="AC39" s="1033">
        <v>9.0</v>
      </c>
      <c r="AD39" s="1283">
        <v>9.0</v>
      </c>
      <c r="AE39" s="905">
        <v>9.0</v>
      </c>
      <c r="AF39" s="905">
        <v>9.0</v>
      </c>
      <c r="AG39" s="1283">
        <v>9.0</v>
      </c>
      <c r="AH39" s="1205">
        <v>12.0</v>
      </c>
      <c r="AI39" s="905"/>
      <c r="AJ39" s="1643">
        <f t="shared" si="4"/>
        <v>25</v>
      </c>
      <c r="AK39" s="1646"/>
    </row>
    <row r="40" ht="15.75" customHeight="1">
      <c r="A40" s="819">
        <v>8.0</v>
      </c>
      <c r="B40" s="1148" t="s">
        <v>1044</v>
      </c>
      <c r="C40" s="1010" t="s">
        <v>1058</v>
      </c>
      <c r="D40" s="1647" t="s">
        <v>1059</v>
      </c>
      <c r="E40" s="905">
        <v>9.0</v>
      </c>
      <c r="F40" s="905">
        <v>9.0</v>
      </c>
      <c r="G40" s="422"/>
      <c r="H40" s="1615"/>
      <c r="I40" s="905">
        <v>9.0</v>
      </c>
      <c r="J40" s="905">
        <v>9.0</v>
      </c>
      <c r="K40" s="905">
        <v>9.0</v>
      </c>
      <c r="L40" s="905">
        <v>9.0</v>
      </c>
      <c r="M40" s="905">
        <v>9.0</v>
      </c>
      <c r="N40" s="422"/>
      <c r="O40" s="1615"/>
      <c r="P40" s="905">
        <v>9.0</v>
      </c>
      <c r="Q40" s="905">
        <v>9.0</v>
      </c>
      <c r="R40" s="905">
        <v>9.0</v>
      </c>
      <c r="S40" s="905">
        <v>9.0</v>
      </c>
      <c r="T40" s="905">
        <v>9.0</v>
      </c>
      <c r="U40" s="422"/>
      <c r="V40" s="1615"/>
      <c r="W40" s="905">
        <v>9.0</v>
      </c>
      <c r="X40" s="905">
        <v>9.0</v>
      </c>
      <c r="Y40" s="905">
        <v>9.0</v>
      </c>
      <c r="Z40" s="905">
        <v>9.0</v>
      </c>
      <c r="AA40" s="905">
        <v>9.0</v>
      </c>
      <c r="AB40" s="422"/>
      <c r="AC40" s="1615"/>
      <c r="AD40" s="905">
        <v>9.0</v>
      </c>
      <c r="AE40" s="905">
        <v>9.0</v>
      </c>
      <c r="AF40" s="905">
        <v>9.0</v>
      </c>
      <c r="AG40" s="905">
        <v>9.0</v>
      </c>
      <c r="AH40" s="905">
        <v>9.0</v>
      </c>
      <c r="AI40" s="905"/>
      <c r="AJ40" s="1643">
        <f t="shared" si="4"/>
        <v>22</v>
      </c>
      <c r="AK40" s="300"/>
    </row>
    <row r="41" ht="15.0" customHeight="1">
      <c r="A41" s="819">
        <v>9.0</v>
      </c>
      <c r="B41" s="1148" t="s">
        <v>1043</v>
      </c>
      <c r="C41" s="1010" t="s">
        <v>1058</v>
      </c>
      <c r="D41" s="1647" t="s">
        <v>1059</v>
      </c>
      <c r="E41" s="905">
        <v>9.0</v>
      </c>
      <c r="F41" s="905">
        <v>9.0</v>
      </c>
      <c r="G41" s="1615"/>
      <c r="H41" s="971"/>
      <c r="I41" s="905">
        <v>9.0</v>
      </c>
      <c r="J41" s="905">
        <v>9.0</v>
      </c>
      <c r="K41" s="905">
        <v>9.0</v>
      </c>
      <c r="L41" s="905">
        <v>9.0</v>
      </c>
      <c r="M41" s="905">
        <v>9.0</v>
      </c>
      <c r="N41" s="1615"/>
      <c r="O41" s="971"/>
      <c r="P41" s="905">
        <v>9.0</v>
      </c>
      <c r="Q41" s="905">
        <v>9.0</v>
      </c>
      <c r="R41" s="905">
        <v>9.0</v>
      </c>
      <c r="S41" s="905">
        <v>9.0</v>
      </c>
      <c r="T41" s="905">
        <v>9.0</v>
      </c>
      <c r="U41" s="1615"/>
      <c r="V41" s="971"/>
      <c r="W41" s="905">
        <v>9.0</v>
      </c>
      <c r="X41" s="905">
        <v>9.0</v>
      </c>
      <c r="Y41" s="905">
        <v>9.0</v>
      </c>
      <c r="Z41" s="905">
        <v>9.0</v>
      </c>
      <c r="AA41" s="905">
        <v>9.0</v>
      </c>
      <c r="AB41" s="1615"/>
      <c r="AC41" s="971"/>
      <c r="AD41" s="905">
        <v>9.0</v>
      </c>
      <c r="AE41" s="905">
        <v>9.0</v>
      </c>
      <c r="AF41" s="905">
        <v>9.0</v>
      </c>
      <c r="AG41" s="905">
        <v>9.0</v>
      </c>
      <c r="AH41" s="905">
        <v>9.0</v>
      </c>
      <c r="AI41" s="905"/>
      <c r="AJ41" s="1643">
        <f t="shared" si="4"/>
        <v>22</v>
      </c>
      <c r="AK41" s="300"/>
    </row>
    <row r="42" ht="15.75" customHeight="1">
      <c r="A42" s="819">
        <v>10.0</v>
      </c>
      <c r="B42" s="1469" t="s">
        <v>875</v>
      </c>
      <c r="C42" s="1010"/>
      <c r="D42" s="866"/>
      <c r="E42" s="905"/>
      <c r="F42" s="905"/>
      <c r="G42" s="422"/>
      <c r="H42" s="1615"/>
      <c r="I42" s="905"/>
      <c r="J42" s="905"/>
      <c r="K42" s="905"/>
      <c r="L42" s="905"/>
      <c r="M42" s="905"/>
      <c r="N42" s="422"/>
      <c r="O42" s="1615"/>
      <c r="P42" s="905"/>
      <c r="Q42" s="905"/>
      <c r="R42" s="905"/>
      <c r="S42" s="905"/>
      <c r="T42" s="905"/>
      <c r="U42" s="422"/>
      <c r="V42" s="1615"/>
      <c r="W42" s="905"/>
      <c r="X42" s="905"/>
      <c r="Y42" s="905"/>
      <c r="Z42" s="905"/>
      <c r="AA42" s="905"/>
      <c r="AB42" s="422"/>
      <c r="AC42" s="1615"/>
      <c r="AD42" s="905"/>
      <c r="AE42" s="905"/>
      <c r="AF42" s="905"/>
      <c r="AG42" s="905"/>
      <c r="AH42" s="905"/>
      <c r="AI42" s="905"/>
      <c r="AJ42" s="1643">
        <f t="shared" si="4"/>
        <v>0</v>
      </c>
      <c r="AK42" s="10"/>
    </row>
    <row r="43" ht="15.75" hidden="1" customHeight="1">
      <c r="A43" s="260"/>
      <c r="B43" s="423"/>
      <c r="C43" s="112"/>
      <c r="D43" s="1150" t="s">
        <v>925</v>
      </c>
      <c r="E43" s="1150" t="str">
        <f t="shared" ref="E43:AG43" si="5">if(E73=9,+1,+0)+if(E74=9,+1,+0)+if(E75=9,+1,+0)+if(E76=9,+1,+0)+if(E77=9,+1,+0)+if(E79=9,1,+0)+if(E80=9,+1,+0)+if(E81=9,+1,+0)+if(E87=9,+1,+0)+if(E88=9,+1,+0)+if(E91=9,+1,+0)+if(E92=9,+1,+0)+if(E83=9,+1,+0)+if(E84=9,+1,+0)+if(E85=9,+1,+0)+if(E98=9,+1,+0)+if(E99=9,+1,+0)+if(E100=9,+1,+0)+if(E101=9,+1,+0)+if(E102=9,+1,+0)+if(E103=9,+1,+0)+if(E104=9,+1,+0)+if(E105=9,+1,+0)+if(E95=9,+1,+0)+if(#REF!=9,+1,+0)+if(E106=9,+1,+0)+if(E108=9,+1,+0)+if(E109=9,+1,+0)+if(E110=9,+1,+0)+if(E111=9,+1,+0)+if(E112=9,+1,+0)+if(E113=9,+1,+0)</f>
        <v>#REF!</v>
      </c>
      <c r="F43" s="1150" t="str">
        <f t="shared" si="5"/>
        <v>#REF!</v>
      </c>
      <c r="G43" s="1150" t="str">
        <f t="shared" si="5"/>
        <v>#REF!</v>
      </c>
      <c r="H43" s="1150" t="str">
        <f t="shared" si="5"/>
        <v>#REF!</v>
      </c>
      <c r="I43" s="1150" t="str">
        <f t="shared" si="5"/>
        <v>#REF!</v>
      </c>
      <c r="J43" s="1150" t="str">
        <f t="shared" si="5"/>
        <v>#REF!</v>
      </c>
      <c r="K43" s="1150" t="str">
        <f t="shared" si="5"/>
        <v>#REF!</v>
      </c>
      <c r="L43" s="1150" t="str">
        <f t="shared" si="5"/>
        <v>#REF!</v>
      </c>
      <c r="M43" s="1150" t="str">
        <f t="shared" si="5"/>
        <v>#REF!</v>
      </c>
      <c r="N43" s="1150" t="str">
        <f t="shared" si="5"/>
        <v>#REF!</v>
      </c>
      <c r="O43" s="1150" t="str">
        <f t="shared" si="5"/>
        <v>#REF!</v>
      </c>
      <c r="P43" s="1150" t="str">
        <f t="shared" si="5"/>
        <v>#REF!</v>
      </c>
      <c r="Q43" s="1150" t="str">
        <f t="shared" si="5"/>
        <v>#REF!</v>
      </c>
      <c r="R43" s="1150" t="str">
        <f t="shared" si="5"/>
        <v>#REF!</v>
      </c>
      <c r="S43" s="1150" t="str">
        <f t="shared" si="5"/>
        <v>#REF!</v>
      </c>
      <c r="T43" s="1150" t="str">
        <f t="shared" si="5"/>
        <v>#REF!</v>
      </c>
      <c r="U43" s="1150" t="str">
        <f t="shared" si="5"/>
        <v>#REF!</v>
      </c>
      <c r="V43" s="1150" t="str">
        <f t="shared" si="5"/>
        <v>#REF!</v>
      </c>
      <c r="W43" s="1150" t="str">
        <f t="shared" si="5"/>
        <v>#REF!</v>
      </c>
      <c r="X43" s="1150" t="str">
        <f t="shared" si="5"/>
        <v>#REF!</v>
      </c>
      <c r="Y43" s="1150" t="str">
        <f t="shared" si="5"/>
        <v>#REF!</v>
      </c>
      <c r="Z43" s="1150" t="str">
        <f t="shared" si="5"/>
        <v>#REF!</v>
      </c>
      <c r="AA43" s="1150" t="str">
        <f t="shared" si="5"/>
        <v>#REF!</v>
      </c>
      <c r="AB43" s="1150" t="str">
        <f t="shared" si="5"/>
        <v>#REF!</v>
      </c>
      <c r="AC43" s="1150" t="str">
        <f t="shared" si="5"/>
        <v>#REF!</v>
      </c>
      <c r="AD43" s="1150" t="str">
        <f t="shared" si="5"/>
        <v>#REF!</v>
      </c>
      <c r="AE43" s="1150" t="str">
        <f t="shared" si="5"/>
        <v>#REF!</v>
      </c>
      <c r="AF43" s="1150" t="str">
        <f t="shared" si="5"/>
        <v>#REF!</v>
      </c>
      <c r="AG43" s="1150" t="str">
        <f t="shared" si="5"/>
        <v>#REF!</v>
      </c>
      <c r="AH43" s="1150"/>
      <c r="AI43" s="1150"/>
      <c r="AJ43" s="1150"/>
      <c r="AK43" s="257"/>
    </row>
    <row r="44" ht="15.75" hidden="1" customHeight="1">
      <c r="A44" s="260"/>
      <c r="B44" s="423"/>
      <c r="C44" s="112"/>
      <c r="D44" s="1002" t="s">
        <v>926</v>
      </c>
      <c r="E44" s="1002" t="str">
        <f t="shared" ref="E44:AG44" si="6">if(E73=12,+1,+0)+if(E74=12,+1,+0)+if(E75=12,+1,+0)+if(E76=12,+1,+0)+if(E77=12,+1,+0)+if(E79=12,1,+0)+if(E80=12,+1,+0)+if(E81=12,+1,+0)+if(E87=12,+1,+0)+if(E88=12,+1,+0)+if(E91=12,+1,+0)+if(E92=12,+1,+0)+if(E83=12,+1,+0)+if(E84=12,+1,+0)+if(E85=12,+1,+0)+if(E98=12,+1,+0)+if(E99=12,+1,+0)+if(E100=12,+1,+0)+if(E101=12,+1,+0)+if(E102=12,+1,+0)+if(E103=12,+1,+0)+if(E104=12,+1,+0)+if(E105=12,+1,+0)+if(E95=12,+1,+0)+if(#REF!=12,+1,+0)+if(E106=12,+1,+0)+if(E108=12,+1,+0)+if(E109=12,+1,+0)+if(E110=12,+1,+0)+if(E111=12,+1,+0)+if(E112=12,+1,+0)+if(E113=12,+1,+0)</f>
        <v>#REF!</v>
      </c>
      <c r="F44" s="1002" t="str">
        <f t="shared" si="6"/>
        <v>#REF!</v>
      </c>
      <c r="G44" s="1002" t="str">
        <f t="shared" si="6"/>
        <v>#REF!</v>
      </c>
      <c r="H44" s="1002" t="str">
        <f t="shared" si="6"/>
        <v>#REF!</v>
      </c>
      <c r="I44" s="1002" t="str">
        <f t="shared" si="6"/>
        <v>#REF!</v>
      </c>
      <c r="J44" s="1002" t="str">
        <f t="shared" si="6"/>
        <v>#REF!</v>
      </c>
      <c r="K44" s="1002" t="str">
        <f t="shared" si="6"/>
        <v>#REF!</v>
      </c>
      <c r="L44" s="1002" t="str">
        <f t="shared" si="6"/>
        <v>#REF!</v>
      </c>
      <c r="M44" s="1002" t="str">
        <f t="shared" si="6"/>
        <v>#REF!</v>
      </c>
      <c r="N44" s="1002" t="str">
        <f t="shared" si="6"/>
        <v>#REF!</v>
      </c>
      <c r="O44" s="1002" t="str">
        <f t="shared" si="6"/>
        <v>#REF!</v>
      </c>
      <c r="P44" s="1002" t="str">
        <f t="shared" si="6"/>
        <v>#REF!</v>
      </c>
      <c r="Q44" s="1002" t="str">
        <f t="shared" si="6"/>
        <v>#REF!</v>
      </c>
      <c r="R44" s="1002" t="str">
        <f t="shared" si="6"/>
        <v>#REF!</v>
      </c>
      <c r="S44" s="1002" t="str">
        <f t="shared" si="6"/>
        <v>#REF!</v>
      </c>
      <c r="T44" s="1002" t="str">
        <f t="shared" si="6"/>
        <v>#REF!</v>
      </c>
      <c r="U44" s="1002" t="str">
        <f t="shared" si="6"/>
        <v>#REF!</v>
      </c>
      <c r="V44" s="1002" t="str">
        <f t="shared" si="6"/>
        <v>#REF!</v>
      </c>
      <c r="W44" s="1002" t="str">
        <f t="shared" si="6"/>
        <v>#REF!</v>
      </c>
      <c r="X44" s="1002" t="str">
        <f t="shared" si="6"/>
        <v>#REF!</v>
      </c>
      <c r="Y44" s="1002" t="str">
        <f t="shared" si="6"/>
        <v>#REF!</v>
      </c>
      <c r="Z44" s="1002" t="str">
        <f t="shared" si="6"/>
        <v>#REF!</v>
      </c>
      <c r="AA44" s="1002" t="str">
        <f t="shared" si="6"/>
        <v>#REF!</v>
      </c>
      <c r="AB44" s="1002" t="str">
        <f t="shared" si="6"/>
        <v>#REF!</v>
      </c>
      <c r="AC44" s="1002" t="str">
        <f t="shared" si="6"/>
        <v>#REF!</v>
      </c>
      <c r="AD44" s="1002" t="str">
        <f t="shared" si="6"/>
        <v>#REF!</v>
      </c>
      <c r="AE44" s="1002" t="str">
        <f t="shared" si="6"/>
        <v>#REF!</v>
      </c>
      <c r="AF44" s="1002" t="str">
        <f t="shared" si="6"/>
        <v>#REF!</v>
      </c>
      <c r="AG44" s="1002" t="str">
        <f t="shared" si="6"/>
        <v>#REF!</v>
      </c>
      <c r="AH44" s="1002"/>
      <c r="AI44" s="1002"/>
      <c r="AJ44" s="1002"/>
      <c r="AK44" s="257"/>
    </row>
    <row r="45" ht="29.25" hidden="1" customHeight="1">
      <c r="A45" s="260"/>
      <c r="B45" s="423"/>
      <c r="C45" s="112"/>
      <c r="D45" s="1284" t="s">
        <v>847</v>
      </c>
      <c r="E45" s="1285" t="str">
        <f t="shared" ref="E45:AG45" si="7">E30+E43</f>
        <v>#REF!</v>
      </c>
      <c r="F45" s="1285" t="str">
        <f t="shared" si="7"/>
        <v>#REF!</v>
      </c>
      <c r="G45" s="1285" t="str">
        <f t="shared" si="7"/>
        <v>#REF!</v>
      </c>
      <c r="H45" s="1285" t="str">
        <f t="shared" si="7"/>
        <v>#REF!</v>
      </c>
      <c r="I45" s="1285" t="str">
        <f t="shared" si="7"/>
        <v>#REF!</v>
      </c>
      <c r="J45" s="1285" t="str">
        <f t="shared" si="7"/>
        <v>#REF!</v>
      </c>
      <c r="K45" s="1285" t="str">
        <f t="shared" si="7"/>
        <v>#REF!</v>
      </c>
      <c r="L45" s="1285" t="str">
        <f t="shared" si="7"/>
        <v>#REF!</v>
      </c>
      <c r="M45" s="1285" t="str">
        <f t="shared" si="7"/>
        <v>#REF!</v>
      </c>
      <c r="N45" s="1285" t="str">
        <f t="shared" si="7"/>
        <v>#REF!</v>
      </c>
      <c r="O45" s="1285" t="str">
        <f t="shared" si="7"/>
        <v>#REF!</v>
      </c>
      <c r="P45" s="1285" t="str">
        <f t="shared" si="7"/>
        <v>#REF!</v>
      </c>
      <c r="Q45" s="1285" t="str">
        <f t="shared" si="7"/>
        <v>#REF!</v>
      </c>
      <c r="R45" s="1285" t="str">
        <f t="shared" si="7"/>
        <v>#REF!</v>
      </c>
      <c r="S45" s="1285" t="str">
        <f t="shared" si="7"/>
        <v>#REF!</v>
      </c>
      <c r="T45" s="1285" t="str">
        <f t="shared" si="7"/>
        <v>#REF!</v>
      </c>
      <c r="U45" s="1285" t="str">
        <f t="shared" si="7"/>
        <v>#REF!</v>
      </c>
      <c r="V45" s="1285" t="str">
        <f t="shared" si="7"/>
        <v>#REF!</v>
      </c>
      <c r="W45" s="1285" t="str">
        <f t="shared" si="7"/>
        <v>#REF!</v>
      </c>
      <c r="X45" s="1285" t="str">
        <f t="shared" si="7"/>
        <v>#REF!</v>
      </c>
      <c r="Y45" s="1285" t="str">
        <f t="shared" si="7"/>
        <v>#REF!</v>
      </c>
      <c r="Z45" s="1285" t="str">
        <f t="shared" si="7"/>
        <v>#REF!</v>
      </c>
      <c r="AA45" s="1285" t="str">
        <f t="shared" si="7"/>
        <v>#REF!</v>
      </c>
      <c r="AB45" s="1285" t="str">
        <f t="shared" si="7"/>
        <v>#REF!</v>
      </c>
      <c r="AC45" s="1285" t="str">
        <f t="shared" si="7"/>
        <v>#REF!</v>
      </c>
      <c r="AD45" s="1285" t="str">
        <f t="shared" si="7"/>
        <v>#REF!</v>
      </c>
      <c r="AE45" s="1285" t="str">
        <f t="shared" si="7"/>
        <v>#REF!</v>
      </c>
      <c r="AF45" s="1285" t="str">
        <f t="shared" si="7"/>
        <v>#REF!</v>
      </c>
      <c r="AG45" s="1285" t="str">
        <f t="shared" si="7"/>
        <v>#REF!</v>
      </c>
      <c r="AH45" s="1285"/>
      <c r="AI45" s="1285"/>
      <c r="AJ45" s="1285"/>
      <c r="AK45" s="257"/>
    </row>
    <row r="46" ht="15.75" customHeight="1">
      <c r="A46" s="260"/>
      <c r="B46" s="423"/>
      <c r="C46" s="112"/>
      <c r="D46" s="1286" t="s">
        <v>1060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1491" t="s">
        <v>1061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127"/>
      <c r="AK46" s="257"/>
    </row>
    <row r="47" ht="15.75" customHeight="1">
      <c r="A47" s="260"/>
      <c r="B47" s="423"/>
      <c r="C47" s="112"/>
      <c r="D47" s="222"/>
      <c r="U47" s="222"/>
      <c r="AJ47" s="223"/>
      <c r="AK47" s="257"/>
    </row>
    <row r="48" ht="15.75" customHeight="1">
      <c r="A48" s="260"/>
      <c r="B48" s="423"/>
      <c r="C48" s="112"/>
      <c r="D48" s="222"/>
      <c r="U48" s="222"/>
      <c r="AJ48" s="223"/>
      <c r="AK48" s="257"/>
    </row>
    <row r="49" ht="15.75" customHeight="1">
      <c r="A49" s="260"/>
      <c r="B49" s="423"/>
      <c r="C49" s="112"/>
      <c r="D49" s="222"/>
      <c r="U49" s="222"/>
      <c r="AJ49" s="223"/>
      <c r="AK49" s="257"/>
    </row>
    <row r="50" ht="8.25" customHeight="1">
      <c r="A50" s="260"/>
      <c r="B50" s="423"/>
      <c r="C50" s="112"/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8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30"/>
      <c r="AK50" s="257"/>
    </row>
    <row r="51" ht="15.75" hidden="1" customHeight="1">
      <c r="A51" s="1187">
        <v>1.0</v>
      </c>
      <c r="B51" s="759" t="s">
        <v>676</v>
      </c>
      <c r="C51" s="31"/>
      <c r="D51" s="930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/>
      <c r="AI51" s="905"/>
      <c r="AJ51" s="404">
        <f t="shared" ref="AJ51:AJ55" si="8">COUNT(E51:AG51)</f>
        <v>21</v>
      </c>
      <c r="AK51" s="257"/>
    </row>
    <row r="52" ht="15.75" hidden="1" customHeight="1">
      <c r="A52" s="1187">
        <v>2.0</v>
      </c>
      <c r="B52" s="759" t="s">
        <v>676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/>
      <c r="AI52" s="905"/>
      <c r="AJ52" s="404">
        <f t="shared" si="8"/>
        <v>21</v>
      </c>
      <c r="AK52" s="257"/>
    </row>
    <row r="53" ht="15.75" hidden="1" customHeight="1">
      <c r="A53" s="1187">
        <v>3.0</v>
      </c>
      <c r="B53" s="858" t="s">
        <v>954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/>
      <c r="AI53" s="905"/>
      <c r="AJ53" s="404">
        <f t="shared" si="8"/>
        <v>21</v>
      </c>
      <c r="AK53" s="257"/>
    </row>
    <row r="54" ht="15.75" hidden="1" customHeight="1">
      <c r="A54" s="1187">
        <v>4.0</v>
      </c>
      <c r="B54" s="858" t="s">
        <v>851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/>
      <c r="AI54" s="905"/>
      <c r="AJ54" s="404">
        <f t="shared" si="8"/>
        <v>21</v>
      </c>
      <c r="AK54" s="257"/>
    </row>
    <row r="55" ht="15.75" hidden="1" customHeight="1">
      <c r="A55" s="1185">
        <v>5.0</v>
      </c>
      <c r="B55" s="858" t="s">
        <v>955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/>
      <c r="AI55" s="905"/>
      <c r="AJ55" s="404">
        <f t="shared" si="8"/>
        <v>21</v>
      </c>
      <c r="AK55" s="257"/>
    </row>
    <row r="56" ht="15.75" hidden="1" customHeight="1">
      <c r="A56" s="1187"/>
      <c r="B56" s="858"/>
      <c r="C56" s="31"/>
      <c r="D56" s="821"/>
      <c r="E56" s="971"/>
      <c r="F56" s="905"/>
      <c r="G56" s="905"/>
      <c r="H56" s="905"/>
      <c r="I56" s="905"/>
      <c r="J56" s="905"/>
      <c r="K56" s="971"/>
      <c r="L56" s="971"/>
      <c r="M56" s="905"/>
      <c r="N56" s="905"/>
      <c r="O56" s="905"/>
      <c r="P56" s="905"/>
      <c r="Q56" s="905"/>
      <c r="R56" s="971"/>
      <c r="S56" s="971"/>
      <c r="T56" s="905"/>
      <c r="U56" s="905"/>
      <c r="V56" s="905"/>
      <c r="W56" s="905"/>
      <c r="X56" s="905"/>
      <c r="Y56" s="981"/>
      <c r="Z56" s="981"/>
      <c r="AA56" s="905"/>
      <c r="AB56" s="905"/>
      <c r="AC56" s="905"/>
      <c r="AD56" s="905"/>
      <c r="AE56" s="905"/>
      <c r="AF56" s="981"/>
      <c r="AG56" s="981"/>
      <c r="AH56" s="981"/>
      <c r="AI56" s="981"/>
      <c r="AJ56" s="404">
        <f>COUNT(D56:AG56)</f>
        <v>0</v>
      </c>
      <c r="AK56" s="257"/>
    </row>
    <row r="57" ht="15.75" customHeight="1">
      <c r="A57" s="79"/>
      <c r="B57" s="306"/>
      <c r="C57" s="79"/>
      <c r="D57" s="82"/>
      <c r="E57" s="82"/>
      <c r="F57" s="83"/>
      <c r="G57" s="84"/>
      <c r="H57" s="82"/>
      <c r="I57" s="82"/>
      <c r="J57" s="82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112"/>
      <c r="V57" s="112"/>
      <c r="W57" s="79"/>
      <c r="X57" s="79"/>
      <c r="Y57" s="79"/>
      <c r="Z57" s="79"/>
      <c r="AA57" s="112"/>
      <c r="AB57" s="112"/>
      <c r="AC57" s="112"/>
      <c r="AD57" s="79"/>
      <c r="AE57" s="79"/>
      <c r="AF57" s="79"/>
      <c r="AG57" s="79"/>
      <c r="AH57" s="79"/>
      <c r="AI57" s="79"/>
      <c r="AJ57" s="82"/>
      <c r="AK57" s="92"/>
    </row>
    <row r="58" ht="15.75" customHeight="1">
      <c r="A58" s="306"/>
      <c r="B58" s="306"/>
      <c r="C58" s="1237"/>
      <c r="D58" s="1190" t="s">
        <v>42</v>
      </c>
      <c r="E58" s="1010">
        <v>9.0</v>
      </c>
      <c r="F58" s="83"/>
      <c r="G58" s="422"/>
      <c r="H58" s="79" t="s">
        <v>44</v>
      </c>
      <c r="I58" s="82"/>
      <c r="J58" s="82"/>
      <c r="K58" s="82"/>
      <c r="L58" s="82"/>
      <c r="M58" s="737"/>
      <c r="N58" s="79" t="s">
        <v>51</v>
      </c>
      <c r="Q58" s="79"/>
      <c r="S58" s="1535"/>
      <c r="U58" s="1154"/>
      <c r="V58" s="1154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48</v>
      </c>
      <c r="E59" s="1192">
        <v>12.0</v>
      </c>
      <c r="F59" s="83"/>
      <c r="G59" s="354"/>
      <c r="H59" s="79" t="s">
        <v>45</v>
      </c>
      <c r="I59" s="82"/>
      <c r="J59" s="82"/>
      <c r="K59" s="82"/>
      <c r="L59" s="82"/>
      <c r="M59" s="1536"/>
      <c r="N59" s="486" t="s">
        <v>310</v>
      </c>
      <c r="R59" s="82"/>
      <c r="S59" s="1648"/>
      <c r="T59" s="1510" t="s">
        <v>1062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4" t="s">
        <v>795</v>
      </c>
      <c r="E60" s="1195" t="s">
        <v>193</v>
      </c>
      <c r="F60" s="83"/>
      <c r="G60" s="1508"/>
      <c r="H60" s="82" t="s">
        <v>46</v>
      </c>
      <c r="M60" s="1537"/>
      <c r="N60" s="1288" t="s">
        <v>1033</v>
      </c>
      <c r="O60" s="82"/>
      <c r="P60" s="82"/>
      <c r="Q60" s="82"/>
      <c r="R60" s="82"/>
      <c r="S60" s="1277"/>
      <c r="T60" s="1510" t="s">
        <v>1034</v>
      </c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1242"/>
    </row>
    <row r="61" ht="16.5" customHeight="1">
      <c r="A61" s="103"/>
      <c r="B61" s="104"/>
      <c r="C61" s="103"/>
      <c r="F61" s="83"/>
      <c r="AK61" s="573"/>
    </row>
    <row r="62" ht="16.5" customHeight="1">
      <c r="A62" s="19">
        <v>1.0</v>
      </c>
      <c r="B62" s="807" t="s">
        <v>752</v>
      </c>
      <c r="C62" s="807" t="s">
        <v>866</v>
      </c>
      <c r="D62" s="869">
        <v>8.9220318245E10</v>
      </c>
      <c r="E62" s="905">
        <v>9.0</v>
      </c>
      <c r="F62" s="905">
        <v>9.0</v>
      </c>
      <c r="G62" s="422"/>
      <c r="H62" s="1615"/>
      <c r="I62" s="905">
        <v>9.0</v>
      </c>
      <c r="J62" s="905">
        <v>9.0</v>
      </c>
      <c r="K62" s="905">
        <v>9.0</v>
      </c>
      <c r="L62" s="905">
        <v>9.0</v>
      </c>
      <c r="M62" s="905">
        <v>9.0</v>
      </c>
      <c r="N62" s="422"/>
      <c r="O62" s="1615"/>
      <c r="P62" s="905">
        <v>9.0</v>
      </c>
      <c r="Q62" s="905">
        <v>9.0</v>
      </c>
      <c r="R62" s="905">
        <v>9.0</v>
      </c>
      <c r="S62" s="905">
        <v>9.0</v>
      </c>
      <c r="T62" s="905">
        <v>9.0</v>
      </c>
      <c r="U62" s="422"/>
      <c r="V62" s="1615"/>
      <c r="W62" s="905">
        <v>9.0</v>
      </c>
      <c r="X62" s="905">
        <v>9.0</v>
      </c>
      <c r="Y62" s="905">
        <v>9.0</v>
      </c>
      <c r="Z62" s="905">
        <v>9.0</v>
      </c>
      <c r="AA62" s="905">
        <v>9.0</v>
      </c>
      <c r="AB62" s="422"/>
      <c r="AC62" s="1615"/>
      <c r="AD62" s="905">
        <v>9.0</v>
      </c>
      <c r="AE62" s="905">
        <v>9.0</v>
      </c>
      <c r="AF62" s="905">
        <v>9.0</v>
      </c>
      <c r="AG62" s="905">
        <v>9.0</v>
      </c>
      <c r="AH62" s="905">
        <v>9.0</v>
      </c>
      <c r="AI62" s="905"/>
      <c r="AJ62" s="404">
        <f t="shared" ref="AJ62:AJ71" si="9">COUNT(E62:AI62)</f>
        <v>22</v>
      </c>
      <c r="AK62" s="257"/>
    </row>
    <row r="63" ht="16.5" customHeight="1">
      <c r="A63" s="807">
        <v>2.0</v>
      </c>
      <c r="B63" s="807" t="s">
        <v>852</v>
      </c>
      <c r="C63" s="807" t="s">
        <v>987</v>
      </c>
      <c r="D63" s="869">
        <v>8.9220211441E10</v>
      </c>
      <c r="E63" s="905">
        <v>9.0</v>
      </c>
      <c r="F63" s="905">
        <v>9.0</v>
      </c>
      <c r="G63" s="1615"/>
      <c r="H63" s="971"/>
      <c r="I63" s="905">
        <v>9.0</v>
      </c>
      <c r="J63" s="905">
        <v>9.0</v>
      </c>
      <c r="K63" s="905">
        <v>9.0</v>
      </c>
      <c r="L63" s="905">
        <v>9.0</v>
      </c>
      <c r="M63" s="905">
        <v>9.0</v>
      </c>
      <c r="N63" s="1615"/>
      <c r="O63" s="971"/>
      <c r="P63" s="905">
        <v>9.0</v>
      </c>
      <c r="Q63" s="905">
        <v>9.0</v>
      </c>
      <c r="R63" s="905">
        <v>9.0</v>
      </c>
      <c r="S63" s="905">
        <v>9.0</v>
      </c>
      <c r="T63" s="905">
        <v>9.0</v>
      </c>
      <c r="U63" s="1615"/>
      <c r="V63" s="971"/>
      <c r="W63" s="905">
        <v>9.0</v>
      </c>
      <c r="X63" s="905">
        <v>9.0</v>
      </c>
      <c r="Y63" s="905">
        <v>9.0</v>
      </c>
      <c r="Z63" s="905">
        <v>9.0</v>
      </c>
      <c r="AA63" s="905">
        <v>9.0</v>
      </c>
      <c r="AB63" s="1615"/>
      <c r="AC63" s="971"/>
      <c r="AD63" s="905">
        <v>9.0</v>
      </c>
      <c r="AE63" s="905">
        <v>9.0</v>
      </c>
      <c r="AF63" s="905">
        <v>9.0</v>
      </c>
      <c r="AG63" s="905">
        <v>9.0</v>
      </c>
      <c r="AH63" s="905">
        <v>9.0</v>
      </c>
      <c r="AI63" s="905"/>
      <c r="AJ63" s="404">
        <f t="shared" si="9"/>
        <v>22</v>
      </c>
      <c r="AK63" s="257"/>
    </row>
    <row r="64" ht="16.5" customHeight="1">
      <c r="A64" s="19">
        <v>3.0</v>
      </c>
      <c r="B64" s="19" t="s">
        <v>73</v>
      </c>
      <c r="C64" s="1202" t="s">
        <v>981</v>
      </c>
      <c r="D64" s="869">
        <v>8.9220318285E10</v>
      </c>
      <c r="E64" s="905">
        <v>9.0</v>
      </c>
      <c r="F64" s="905">
        <v>9.0</v>
      </c>
      <c r="G64" s="1615"/>
      <c r="H64" s="971"/>
      <c r="I64" s="905">
        <v>9.0</v>
      </c>
      <c r="J64" s="905">
        <v>9.0</v>
      </c>
      <c r="K64" s="905">
        <v>9.0</v>
      </c>
      <c r="L64" s="905">
        <v>9.0</v>
      </c>
      <c r="M64" s="905">
        <v>9.0</v>
      </c>
      <c r="N64" s="1615"/>
      <c r="O64" s="971"/>
      <c r="P64" s="905">
        <v>9.0</v>
      </c>
      <c r="Q64" s="905">
        <v>9.0</v>
      </c>
      <c r="R64" s="905">
        <v>9.0</v>
      </c>
      <c r="S64" s="905">
        <v>9.0</v>
      </c>
      <c r="T64" s="905">
        <v>9.0</v>
      </c>
      <c r="U64" s="1615"/>
      <c r="V64" s="971"/>
      <c r="W64" s="905">
        <v>9.0</v>
      </c>
      <c r="X64" s="905">
        <v>9.0</v>
      </c>
      <c r="Y64" s="905">
        <v>9.0</v>
      </c>
      <c r="Z64" s="905">
        <v>9.0</v>
      </c>
      <c r="AA64" s="905">
        <v>9.0</v>
      </c>
      <c r="AB64" s="1615"/>
      <c r="AC64" s="971"/>
      <c r="AD64" s="905">
        <v>9.0</v>
      </c>
      <c r="AE64" s="905">
        <v>9.0</v>
      </c>
      <c r="AF64" s="905">
        <v>9.0</v>
      </c>
      <c r="AG64" s="905">
        <v>9.0</v>
      </c>
      <c r="AH64" s="905">
        <v>9.0</v>
      </c>
      <c r="AI64" s="905"/>
      <c r="AJ64" s="404">
        <f t="shared" si="9"/>
        <v>22</v>
      </c>
      <c r="AK64" s="257"/>
    </row>
    <row r="65" ht="16.5" customHeight="1">
      <c r="A65" s="807">
        <v>4.0</v>
      </c>
      <c r="B65" s="19" t="s">
        <v>69</v>
      </c>
      <c r="C65" s="807" t="s">
        <v>332</v>
      </c>
      <c r="D65" s="869">
        <v>8.9220318242E10</v>
      </c>
      <c r="E65" s="905">
        <v>9.0</v>
      </c>
      <c r="F65" s="905">
        <v>9.0</v>
      </c>
      <c r="G65" s="422"/>
      <c r="H65" s="1615"/>
      <c r="I65" s="905">
        <v>9.0</v>
      </c>
      <c r="J65" s="905">
        <v>9.0</v>
      </c>
      <c r="K65" s="905">
        <v>9.0</v>
      </c>
      <c r="L65" s="905">
        <v>9.0</v>
      </c>
      <c r="M65" s="905">
        <v>9.0</v>
      </c>
      <c r="N65" s="422"/>
      <c r="O65" s="1615"/>
      <c r="P65" s="978"/>
      <c r="Q65" s="978"/>
      <c r="R65" s="978"/>
      <c r="S65" s="978"/>
      <c r="T65" s="978"/>
      <c r="U65" s="1508"/>
      <c r="V65" s="1597"/>
      <c r="W65" s="978"/>
      <c r="X65" s="978"/>
      <c r="Y65" s="978"/>
      <c r="Z65" s="978"/>
      <c r="AA65" s="978"/>
      <c r="AB65" s="1508"/>
      <c r="AC65" s="1597"/>
      <c r="AD65" s="905">
        <v>9.0</v>
      </c>
      <c r="AE65" s="905">
        <v>9.0</v>
      </c>
      <c r="AF65" s="905">
        <v>9.0</v>
      </c>
      <c r="AG65" s="905">
        <v>9.0</v>
      </c>
      <c r="AH65" s="905">
        <v>9.0</v>
      </c>
      <c r="AI65" s="905"/>
      <c r="AJ65" s="404">
        <f t="shared" si="9"/>
        <v>12</v>
      </c>
      <c r="AK65" s="257"/>
    </row>
    <row r="66" ht="16.5" customHeight="1">
      <c r="A66" s="19">
        <v>5.0</v>
      </c>
      <c r="B66" s="807" t="s">
        <v>958</v>
      </c>
      <c r="C66" s="19" t="s">
        <v>70</v>
      </c>
      <c r="D66" s="871">
        <v>8.9221277764E10</v>
      </c>
      <c r="E66" s="905">
        <v>9.0</v>
      </c>
      <c r="F66" s="905">
        <v>9.0</v>
      </c>
      <c r="G66" s="1615"/>
      <c r="H66" s="971"/>
      <c r="I66" s="905">
        <v>9.0</v>
      </c>
      <c r="J66" s="905">
        <v>9.0</v>
      </c>
      <c r="K66" s="905">
        <v>9.0</v>
      </c>
      <c r="L66" s="905">
        <v>9.0</v>
      </c>
      <c r="M66" s="905">
        <v>9.0</v>
      </c>
      <c r="N66" s="1615"/>
      <c r="O66" s="971"/>
      <c r="P66" s="905">
        <v>9.0</v>
      </c>
      <c r="Q66" s="905">
        <v>9.0</v>
      </c>
      <c r="R66" s="905">
        <v>9.0</v>
      </c>
      <c r="S66" s="905">
        <v>9.0</v>
      </c>
      <c r="T66" s="905">
        <v>9.0</v>
      </c>
      <c r="U66" s="1649"/>
      <c r="V66" s="983"/>
      <c r="W66" s="983"/>
      <c r="X66" s="983"/>
      <c r="Y66" s="983"/>
      <c r="Z66" s="983"/>
      <c r="AA66" s="983"/>
      <c r="AB66" s="1649"/>
      <c r="AC66" s="983"/>
      <c r="AD66" s="983"/>
      <c r="AE66" s="983"/>
      <c r="AF66" s="983"/>
      <c r="AG66" s="983"/>
      <c r="AH66" s="983"/>
      <c r="AI66" s="905"/>
      <c r="AJ66" s="404">
        <f t="shared" si="9"/>
        <v>12</v>
      </c>
      <c r="AK66" s="257"/>
    </row>
    <row r="67" ht="16.5" customHeight="1">
      <c r="A67" s="807">
        <v>6.0</v>
      </c>
      <c r="B67" s="807" t="s">
        <v>997</v>
      </c>
      <c r="C67" s="19" t="s">
        <v>70</v>
      </c>
      <c r="D67" s="869">
        <v>8.9221946634E10</v>
      </c>
      <c r="E67" s="911"/>
      <c r="F67" s="911">
        <v>12.0</v>
      </c>
      <c r="G67" s="1650">
        <v>12.0</v>
      </c>
      <c r="H67" s="1651"/>
      <c r="I67" s="1652"/>
      <c r="J67" s="1652">
        <v>12.0</v>
      </c>
      <c r="K67" s="1652">
        <v>12.0</v>
      </c>
      <c r="L67" s="1653"/>
      <c r="M67" s="1653"/>
      <c r="N67" s="1653"/>
      <c r="O67" s="1653"/>
      <c r="P67" s="1653"/>
      <c r="Q67" s="1653"/>
      <c r="R67" s="1653"/>
      <c r="S67" s="1654"/>
      <c r="T67" s="1653"/>
      <c r="U67" s="1655"/>
      <c r="V67" s="933">
        <v>12.0</v>
      </c>
      <c r="W67" s="1652">
        <v>12.0</v>
      </c>
      <c r="X67" s="1652"/>
      <c r="Y67" s="1652"/>
      <c r="Z67" s="1652">
        <v>12.0</v>
      </c>
      <c r="AA67" s="1652">
        <v>12.0</v>
      </c>
      <c r="AB67" s="1650">
        <v>12.0</v>
      </c>
      <c r="AC67" s="1651"/>
      <c r="AD67" s="1652">
        <v>12.0</v>
      </c>
      <c r="AE67" s="1652">
        <v>12.0</v>
      </c>
      <c r="AF67" s="1652"/>
      <c r="AG67" s="1652"/>
      <c r="AH67" s="1652"/>
      <c r="AI67" s="905"/>
      <c r="AJ67" s="404">
        <f t="shared" si="9"/>
        <v>11</v>
      </c>
      <c r="AK67" s="257"/>
    </row>
    <row r="68" ht="16.5" customHeight="1">
      <c r="A68" s="19">
        <v>7.0</v>
      </c>
      <c r="B68" s="1492" t="s">
        <v>998</v>
      </c>
      <c r="C68" s="19" t="s">
        <v>70</v>
      </c>
      <c r="D68" s="871">
        <v>8.9222018045E10</v>
      </c>
      <c r="E68" s="911">
        <v>12.0</v>
      </c>
      <c r="F68" s="911"/>
      <c r="G68" s="1651"/>
      <c r="H68" s="933">
        <v>12.0</v>
      </c>
      <c r="I68" s="1652">
        <v>12.0</v>
      </c>
      <c r="J68" s="1652"/>
      <c r="K68" s="1652"/>
      <c r="L68" s="1652">
        <v>12.0</v>
      </c>
      <c r="M68" s="1652">
        <v>12.0</v>
      </c>
      <c r="N68" s="1651"/>
      <c r="O68" s="933"/>
      <c r="P68" s="1652">
        <v>12.0</v>
      </c>
      <c r="Q68" s="1652">
        <v>12.0</v>
      </c>
      <c r="R68" s="1652"/>
      <c r="S68" s="1652"/>
      <c r="T68" s="1652">
        <v>12.0</v>
      </c>
      <c r="U68" s="933">
        <v>12.0</v>
      </c>
      <c r="V68" s="933"/>
      <c r="W68" s="1652"/>
      <c r="X68" s="1652">
        <v>12.0</v>
      </c>
      <c r="Y68" s="1652">
        <v>12.0</v>
      </c>
      <c r="Z68" s="1652"/>
      <c r="AA68" s="1652"/>
      <c r="AB68" s="933"/>
      <c r="AC68" s="933">
        <v>12.0</v>
      </c>
      <c r="AD68" s="1652"/>
      <c r="AE68" s="1652"/>
      <c r="AF68" s="1652">
        <v>12.0</v>
      </c>
      <c r="AG68" s="1652">
        <v>12.0</v>
      </c>
      <c r="AH68" s="1652">
        <v>12.0</v>
      </c>
      <c r="AI68" s="905"/>
      <c r="AJ68" s="404">
        <f t="shared" si="9"/>
        <v>15</v>
      </c>
      <c r="AK68" s="257"/>
    </row>
    <row r="69" ht="16.5" customHeight="1">
      <c r="A69" s="807">
        <v>8.0</v>
      </c>
      <c r="B69" s="807" t="s">
        <v>783</v>
      </c>
      <c r="C69" s="1202" t="s">
        <v>784</v>
      </c>
      <c r="D69" s="871">
        <v>8.9226140064E10</v>
      </c>
      <c r="E69" s="905">
        <v>9.0</v>
      </c>
      <c r="F69" s="905">
        <v>9.0</v>
      </c>
      <c r="G69" s="422"/>
      <c r="H69" s="1615"/>
      <c r="I69" s="905">
        <v>9.0</v>
      </c>
      <c r="J69" s="905">
        <v>9.0</v>
      </c>
      <c r="K69" s="905">
        <v>9.0</v>
      </c>
      <c r="L69" s="905">
        <v>9.0</v>
      </c>
      <c r="M69" s="905">
        <v>9.0</v>
      </c>
      <c r="N69" s="422"/>
      <c r="O69" s="1615"/>
      <c r="P69" s="905">
        <v>9.0</v>
      </c>
      <c r="Q69" s="905">
        <v>9.0</v>
      </c>
      <c r="R69" s="905">
        <v>9.0</v>
      </c>
      <c r="S69" s="905">
        <v>9.0</v>
      </c>
      <c r="T69" s="905">
        <v>9.0</v>
      </c>
      <c r="U69" s="422"/>
      <c r="V69" s="1615"/>
      <c r="W69" s="905">
        <v>9.0</v>
      </c>
      <c r="X69" s="905">
        <v>9.0</v>
      </c>
      <c r="Y69" s="905">
        <v>9.0</v>
      </c>
      <c r="Z69" s="905">
        <v>9.0</v>
      </c>
      <c r="AA69" s="905">
        <v>9.0</v>
      </c>
      <c r="AB69" s="422"/>
      <c r="AC69" s="1615"/>
      <c r="AD69" s="905">
        <v>9.0</v>
      </c>
      <c r="AE69" s="905">
        <v>9.0</v>
      </c>
      <c r="AF69" s="905">
        <v>9.0</v>
      </c>
      <c r="AG69" s="905">
        <v>9.0</v>
      </c>
      <c r="AH69" s="905">
        <v>9.0</v>
      </c>
      <c r="AI69" s="905"/>
      <c r="AJ69" s="404">
        <f t="shared" si="9"/>
        <v>22</v>
      </c>
      <c r="AK69" s="257"/>
    </row>
    <row r="70" ht="16.5" customHeight="1">
      <c r="A70" s="19">
        <v>9.0</v>
      </c>
      <c r="B70" s="807" t="s">
        <v>857</v>
      </c>
      <c r="C70" s="1202" t="s">
        <v>784</v>
      </c>
      <c r="D70" s="871">
        <v>8.9220220031E10</v>
      </c>
      <c r="E70" s="905">
        <v>9.0</v>
      </c>
      <c r="F70" s="905">
        <v>9.0</v>
      </c>
      <c r="G70" s="1615"/>
      <c r="H70" s="971"/>
      <c r="I70" s="905">
        <v>9.0</v>
      </c>
      <c r="J70" s="905">
        <v>9.0</v>
      </c>
      <c r="K70" s="905">
        <v>9.0</v>
      </c>
      <c r="L70" s="905">
        <v>9.0</v>
      </c>
      <c r="M70" s="905">
        <v>9.0</v>
      </c>
      <c r="N70" s="1615"/>
      <c r="O70" s="971"/>
      <c r="P70" s="905">
        <v>9.0</v>
      </c>
      <c r="Q70" s="905">
        <v>9.0</v>
      </c>
      <c r="R70" s="905">
        <v>9.0</v>
      </c>
      <c r="S70" s="905">
        <v>9.0</v>
      </c>
      <c r="T70" s="905">
        <v>9.0</v>
      </c>
      <c r="U70" s="1615"/>
      <c r="V70" s="971"/>
      <c r="W70" s="905">
        <v>9.0</v>
      </c>
      <c r="X70" s="905">
        <v>9.0</v>
      </c>
      <c r="Y70" s="905">
        <v>9.0</v>
      </c>
      <c r="Z70" s="905">
        <v>9.0</v>
      </c>
      <c r="AA70" s="905">
        <v>9.0</v>
      </c>
      <c r="AB70" s="1615"/>
      <c r="AC70" s="971"/>
      <c r="AD70" s="905">
        <v>9.0</v>
      </c>
      <c r="AE70" s="905">
        <v>9.0</v>
      </c>
      <c r="AF70" s="905">
        <v>9.0</v>
      </c>
      <c r="AG70" s="905">
        <v>9.0</v>
      </c>
      <c r="AH70" s="905">
        <v>9.0</v>
      </c>
      <c r="AI70" s="905"/>
      <c r="AJ70" s="404">
        <f t="shared" si="9"/>
        <v>22</v>
      </c>
      <c r="AK70" s="257"/>
    </row>
    <row r="71" ht="16.5" customHeight="1">
      <c r="A71" s="807">
        <v>10.0</v>
      </c>
      <c r="B71" s="807" t="s">
        <v>938</v>
      </c>
      <c r="C71" s="1202" t="s">
        <v>904</v>
      </c>
      <c r="D71" s="871">
        <v>8.9221945883E10</v>
      </c>
      <c r="E71" s="905">
        <v>9.0</v>
      </c>
      <c r="F71" s="905">
        <v>9.0</v>
      </c>
      <c r="G71" s="422"/>
      <c r="H71" s="1615"/>
      <c r="I71" s="905">
        <v>9.0</v>
      </c>
      <c r="J71" s="905">
        <v>9.0</v>
      </c>
      <c r="K71" s="905">
        <v>9.0</v>
      </c>
      <c r="L71" s="905">
        <v>9.0</v>
      </c>
      <c r="M71" s="905">
        <v>9.0</v>
      </c>
      <c r="N71" s="422"/>
      <c r="O71" s="1615"/>
      <c r="P71" s="905">
        <v>9.0</v>
      </c>
      <c r="Q71" s="905">
        <v>9.0</v>
      </c>
      <c r="R71" s="905">
        <v>9.0</v>
      </c>
      <c r="S71" s="905">
        <v>9.0</v>
      </c>
      <c r="T71" s="905">
        <v>9.0</v>
      </c>
      <c r="U71" s="422"/>
      <c r="V71" s="1615"/>
      <c r="W71" s="905">
        <v>9.0</v>
      </c>
      <c r="X71" s="905">
        <v>9.0</v>
      </c>
      <c r="Y71" s="905">
        <v>9.0</v>
      </c>
      <c r="Z71" s="905">
        <v>9.0</v>
      </c>
      <c r="AA71" s="905">
        <v>9.0</v>
      </c>
      <c r="AB71" s="422"/>
      <c r="AC71" s="1615"/>
      <c r="AD71" s="905">
        <v>9.0</v>
      </c>
      <c r="AE71" s="905">
        <v>9.0</v>
      </c>
      <c r="AF71" s="905">
        <v>9.0</v>
      </c>
      <c r="AG71" s="905">
        <v>9.0</v>
      </c>
      <c r="AH71" s="905">
        <v>9.0</v>
      </c>
      <c r="AI71" s="905"/>
      <c r="AJ71" s="404">
        <f t="shared" si="9"/>
        <v>22</v>
      </c>
      <c r="AK71" s="92"/>
    </row>
    <row r="72" ht="16.5" customHeight="1">
      <c r="A72" s="79"/>
      <c r="B72" s="82"/>
      <c r="C72" s="79"/>
      <c r="D72" s="79"/>
      <c r="E72" s="260"/>
      <c r="F72" s="237"/>
      <c r="G72" s="1408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37"/>
      <c r="V72" s="237"/>
      <c r="W72" s="260"/>
      <c r="X72" s="260"/>
      <c r="Y72" s="260"/>
      <c r="Z72" s="260"/>
      <c r="AA72" s="237"/>
      <c r="AB72" s="237"/>
      <c r="AC72" s="237"/>
      <c r="AD72" s="260"/>
      <c r="AE72" s="260"/>
      <c r="AF72" s="260"/>
      <c r="AG72" s="260"/>
      <c r="AH72" s="260"/>
      <c r="AI72" s="260"/>
      <c r="AJ72" s="10"/>
      <c r="AK72" s="92"/>
    </row>
    <row r="73" ht="16.5" customHeight="1">
      <c r="A73" s="19">
        <v>1.0</v>
      </c>
      <c r="B73" s="819" t="s">
        <v>680</v>
      </c>
      <c r="C73" s="113" t="s">
        <v>56</v>
      </c>
      <c r="D73" s="863" t="s">
        <v>792</v>
      </c>
      <c r="E73" s="1409">
        <v>9.0</v>
      </c>
      <c r="F73" s="1410">
        <v>9.0</v>
      </c>
      <c r="G73" s="1656"/>
      <c r="H73" s="1471"/>
      <c r="I73" s="1410">
        <v>9.0</v>
      </c>
      <c r="J73" s="1410">
        <v>9.0</v>
      </c>
      <c r="K73" s="1410">
        <v>9.0</v>
      </c>
      <c r="L73" s="1410">
        <v>9.0</v>
      </c>
      <c r="M73" s="1472"/>
      <c r="N73" s="1656"/>
      <c r="O73" s="1411">
        <v>9.0</v>
      </c>
      <c r="P73" s="1494"/>
      <c r="Q73" s="1494"/>
      <c r="R73" s="1494"/>
      <c r="S73" s="1494"/>
      <c r="T73" s="1494"/>
      <c r="U73" s="1494"/>
      <c r="V73" s="1495"/>
      <c r="W73" s="1410">
        <v>9.0</v>
      </c>
      <c r="X73" s="1410">
        <v>9.0</v>
      </c>
      <c r="Y73" s="1410">
        <v>9.0</v>
      </c>
      <c r="Z73" s="1410">
        <v>9.0</v>
      </c>
      <c r="AA73" s="1410">
        <v>9.0</v>
      </c>
      <c r="AB73" s="1411"/>
      <c r="AC73" s="1471"/>
      <c r="AD73" s="1472"/>
      <c r="AE73" s="1657"/>
      <c r="AF73" s="1657"/>
      <c r="AG73" s="1410">
        <v>9.0</v>
      </c>
      <c r="AH73" s="1410">
        <v>9.0</v>
      </c>
      <c r="AI73" s="1658"/>
      <c r="AJ73" s="404">
        <f t="shared" ref="AJ73:AJ77" si="10">COUNT(E73:AI73)</f>
        <v>14</v>
      </c>
      <c r="AK73" s="257"/>
    </row>
    <row r="74" ht="16.5" customHeight="1">
      <c r="A74" s="807">
        <v>2.0</v>
      </c>
      <c r="B74" s="819" t="s">
        <v>339</v>
      </c>
      <c r="C74" s="32"/>
      <c r="D74" s="863" t="s">
        <v>792</v>
      </c>
      <c r="E74" s="1413">
        <v>9.0</v>
      </c>
      <c r="F74" s="1414">
        <v>9.0</v>
      </c>
      <c r="G74" s="1474"/>
      <c r="H74" s="1474"/>
      <c r="I74" s="1414">
        <v>9.0</v>
      </c>
      <c r="J74" s="1414">
        <v>9.0</v>
      </c>
      <c r="K74" s="1414">
        <v>9.0</v>
      </c>
      <c r="L74" s="1414">
        <v>9.0</v>
      </c>
      <c r="M74" s="1414">
        <v>9.0</v>
      </c>
      <c r="N74" s="1474"/>
      <c r="O74" s="1474"/>
      <c r="P74" s="1414">
        <v>9.0</v>
      </c>
      <c r="Q74" s="1414">
        <v>9.0</v>
      </c>
      <c r="R74" s="1414">
        <v>9.0</v>
      </c>
      <c r="S74" s="1475">
        <v>9.0</v>
      </c>
      <c r="T74" s="1413">
        <v>9.0</v>
      </c>
      <c r="U74" s="1474"/>
      <c r="V74" s="1474"/>
      <c r="W74" s="1417">
        <v>9.0</v>
      </c>
      <c r="X74" s="1417">
        <v>9.0</v>
      </c>
      <c r="Y74" s="354"/>
      <c r="Z74" s="354"/>
      <c r="AA74" s="1414">
        <v>9.0</v>
      </c>
      <c r="AB74" s="1474"/>
      <c r="AC74" s="1591">
        <v>9.0</v>
      </c>
      <c r="AD74" s="1414">
        <v>9.0</v>
      </c>
      <c r="AE74" s="1414">
        <v>9.0</v>
      </c>
      <c r="AF74" s="1414">
        <v>9.0</v>
      </c>
      <c r="AG74" s="1414">
        <v>9.0</v>
      </c>
      <c r="AH74" s="1414">
        <v>9.0</v>
      </c>
      <c r="AI74" s="1658"/>
      <c r="AJ74" s="404">
        <f t="shared" si="10"/>
        <v>21</v>
      </c>
      <c r="AK74" s="257"/>
    </row>
    <row r="75" ht="16.5" customHeight="1">
      <c r="A75" s="807">
        <v>3.0</v>
      </c>
      <c r="B75" s="819" t="s">
        <v>905</v>
      </c>
      <c r="C75" s="32"/>
      <c r="D75" s="863" t="s">
        <v>792</v>
      </c>
      <c r="E75" s="1413">
        <v>9.0</v>
      </c>
      <c r="F75" s="1476"/>
      <c r="G75" s="1659"/>
      <c r="H75" s="1415">
        <v>9.0</v>
      </c>
      <c r="I75" s="1414">
        <v>9.0</v>
      </c>
      <c r="J75" s="1414">
        <v>9.0</v>
      </c>
      <c r="K75" s="1414">
        <v>9.0</v>
      </c>
      <c r="L75" s="1414">
        <v>9.0</v>
      </c>
      <c r="M75" s="1414">
        <v>9.0</v>
      </c>
      <c r="N75" s="1659"/>
      <c r="O75" s="1474"/>
      <c r="P75" s="1414">
        <v>9.0</v>
      </c>
      <c r="Q75" s="1414">
        <v>9.0</v>
      </c>
      <c r="R75" s="1414">
        <v>9.0</v>
      </c>
      <c r="S75" s="1475">
        <v>9.0</v>
      </c>
      <c r="T75" s="1413">
        <v>9.0</v>
      </c>
      <c r="U75" s="1415">
        <v>9.0</v>
      </c>
      <c r="V75" s="1474"/>
      <c r="W75" s="1476"/>
      <c r="X75" s="1414">
        <v>9.0</v>
      </c>
      <c r="Y75" s="1414">
        <v>9.0</v>
      </c>
      <c r="Z75" s="1414">
        <v>9.0</v>
      </c>
      <c r="AA75" s="1414">
        <v>9.0</v>
      </c>
      <c r="AB75" s="1659"/>
      <c r="AC75" s="1474"/>
      <c r="AD75" s="1414">
        <v>9.0</v>
      </c>
      <c r="AE75" s="1414">
        <v>9.0</v>
      </c>
      <c r="AF75" s="1414">
        <v>9.0</v>
      </c>
      <c r="AG75" s="1414">
        <v>9.0</v>
      </c>
      <c r="AH75" s="1476"/>
      <c r="AI75" s="1658"/>
      <c r="AJ75" s="404">
        <f t="shared" si="10"/>
        <v>21</v>
      </c>
      <c r="AK75" s="257"/>
    </row>
    <row r="76" ht="16.5" customHeight="1">
      <c r="A76" s="19">
        <v>4.0</v>
      </c>
      <c r="B76" s="819" t="s">
        <v>59</v>
      </c>
      <c r="C76" s="32"/>
      <c r="D76" s="863" t="s">
        <v>792</v>
      </c>
      <c r="E76" s="1413">
        <v>9.0</v>
      </c>
      <c r="F76" s="1414">
        <v>9.0</v>
      </c>
      <c r="G76" s="1474"/>
      <c r="H76" s="1474"/>
      <c r="I76" s="1414">
        <v>9.0</v>
      </c>
      <c r="J76" s="1414">
        <v>9.0</v>
      </c>
      <c r="K76" s="1414">
        <v>9.0</v>
      </c>
      <c r="L76" s="1414">
        <v>9.0</v>
      </c>
      <c r="M76" s="1414">
        <v>9.0</v>
      </c>
      <c r="N76" s="1415">
        <v>9.0</v>
      </c>
      <c r="O76" s="1474"/>
      <c r="P76" s="1476"/>
      <c r="Q76" s="1414">
        <v>9.0</v>
      </c>
      <c r="R76" s="1414">
        <v>9.0</v>
      </c>
      <c r="S76" s="1475">
        <v>9.0</v>
      </c>
      <c r="T76" s="1413">
        <v>9.0</v>
      </c>
      <c r="U76" s="1474"/>
      <c r="V76" s="1474"/>
      <c r="W76" s="1414">
        <v>9.0</v>
      </c>
      <c r="X76" s="1414">
        <v>9.0</v>
      </c>
      <c r="Y76" s="1414">
        <v>9.0</v>
      </c>
      <c r="Z76" s="1414">
        <v>9.0</v>
      </c>
      <c r="AA76" s="1476"/>
      <c r="AB76" s="1415">
        <v>9.0</v>
      </c>
      <c r="AC76" s="1415"/>
      <c r="AD76" s="1414">
        <v>9.0</v>
      </c>
      <c r="AE76" s="1414">
        <v>9.0</v>
      </c>
      <c r="AF76" s="1414">
        <v>9.0</v>
      </c>
      <c r="AG76" s="1414">
        <v>9.0</v>
      </c>
      <c r="AH76" s="1414">
        <v>9.0</v>
      </c>
      <c r="AI76" s="1658"/>
      <c r="AJ76" s="404">
        <f t="shared" si="10"/>
        <v>22</v>
      </c>
      <c r="AK76" s="257"/>
    </row>
    <row r="77" ht="16.5" customHeight="1">
      <c r="A77" s="807">
        <v>5.0</v>
      </c>
      <c r="B77" s="819" t="s">
        <v>906</v>
      </c>
      <c r="C77" s="71"/>
      <c r="D77" s="863" t="s">
        <v>792</v>
      </c>
      <c r="E77" s="1416">
        <v>9.0</v>
      </c>
      <c r="F77" s="1417">
        <v>9.0</v>
      </c>
      <c r="G77" s="942">
        <v>9.0</v>
      </c>
      <c r="H77" s="1572"/>
      <c r="I77" s="1476"/>
      <c r="J77" s="1414">
        <v>9.0</v>
      </c>
      <c r="K77" s="1414">
        <v>9.0</v>
      </c>
      <c r="L77" s="1414">
        <v>9.0</v>
      </c>
      <c r="M77" s="1414">
        <v>9.0</v>
      </c>
      <c r="N77" s="1659"/>
      <c r="O77" s="1474"/>
      <c r="P77" s="1414">
        <v>9.0</v>
      </c>
      <c r="Q77" s="1414">
        <v>9.0</v>
      </c>
      <c r="R77" s="1414">
        <v>9.0</v>
      </c>
      <c r="S77" s="1475">
        <v>9.0</v>
      </c>
      <c r="T77" s="1479"/>
      <c r="U77" s="1659"/>
      <c r="V77" s="1415">
        <v>9.0</v>
      </c>
      <c r="W77" s="1414">
        <v>9.0</v>
      </c>
      <c r="X77" s="1414">
        <v>9.0</v>
      </c>
      <c r="Y77" s="1414">
        <v>9.0</v>
      </c>
      <c r="Z77" s="1414">
        <v>9.0</v>
      </c>
      <c r="AA77" s="1414">
        <v>9.0</v>
      </c>
      <c r="AB77" s="1659"/>
      <c r="AC77" s="1474"/>
      <c r="AD77" s="1414">
        <v>9.0</v>
      </c>
      <c r="AE77" s="1414">
        <v>9.0</v>
      </c>
      <c r="AF77" s="1414">
        <v>9.0</v>
      </c>
      <c r="AG77" s="1414">
        <v>9.0</v>
      </c>
      <c r="AH77" s="1414">
        <v>9.0</v>
      </c>
      <c r="AI77" s="905"/>
      <c r="AJ77" s="404">
        <f t="shared" si="10"/>
        <v>22</v>
      </c>
      <c r="AK77" s="257"/>
    </row>
    <row r="78" ht="16.5" customHeight="1">
      <c r="A78" s="79"/>
      <c r="B78" s="423"/>
      <c r="C78" s="121"/>
      <c r="D78" s="237"/>
      <c r="E78" s="1270"/>
      <c r="F78" s="1270"/>
      <c r="G78" s="1270"/>
      <c r="H78" s="1270"/>
      <c r="I78" s="1270"/>
      <c r="J78" s="1075"/>
      <c r="K78" s="1075"/>
      <c r="L78" s="1270"/>
      <c r="M78" s="1270"/>
      <c r="N78" s="1270"/>
      <c r="O78" s="1270"/>
      <c r="P78" s="1270"/>
      <c r="Q78" s="1075"/>
      <c r="R78" s="1075"/>
      <c r="S78" s="1270"/>
      <c r="T78" s="1270"/>
      <c r="U78" s="1270"/>
      <c r="V78" s="1270"/>
      <c r="W78" s="1270"/>
      <c r="X78" s="1075"/>
      <c r="Y78" s="1075"/>
      <c r="Z78" s="1270"/>
      <c r="AA78" s="1270"/>
      <c r="AB78" s="1270"/>
      <c r="AC78" s="1270"/>
      <c r="AD78" s="1270"/>
      <c r="AE78" s="1075"/>
      <c r="AF78" s="1075"/>
      <c r="AG78" s="1270"/>
      <c r="AH78" s="1270"/>
      <c r="AI78" s="1270"/>
      <c r="AJ78" s="82"/>
      <c r="AK78" s="92"/>
    </row>
    <row r="79" ht="16.5" customHeight="1">
      <c r="A79" s="807">
        <v>6.0</v>
      </c>
      <c r="B79" s="300" t="s">
        <v>60</v>
      </c>
      <c r="C79" s="1071" t="s">
        <v>782</v>
      </c>
      <c r="D79" s="863" t="s">
        <v>792</v>
      </c>
      <c r="E79" s="911">
        <v>9.0</v>
      </c>
      <c r="F79" s="1459"/>
      <c r="G79" s="974">
        <v>9.0</v>
      </c>
      <c r="H79" s="974">
        <v>9.0</v>
      </c>
      <c r="I79" s="1459"/>
      <c r="J79" s="911">
        <v>9.0</v>
      </c>
      <c r="K79" s="900">
        <v>9.0</v>
      </c>
      <c r="L79" s="911">
        <v>9.0</v>
      </c>
      <c r="M79" s="911">
        <v>9.0</v>
      </c>
      <c r="N79" s="1660"/>
      <c r="O79" s="1108"/>
      <c r="P79" s="900">
        <v>9.0</v>
      </c>
      <c r="Q79" s="911">
        <v>9.0</v>
      </c>
      <c r="R79" s="911">
        <v>9.0</v>
      </c>
      <c r="S79" s="900">
        <v>9.0</v>
      </c>
      <c r="T79" s="911">
        <v>9.0</v>
      </c>
      <c r="U79" s="1660"/>
      <c r="V79" s="1108"/>
      <c r="W79" s="900">
        <v>9.0</v>
      </c>
      <c r="X79" s="911">
        <v>9.0</v>
      </c>
      <c r="Y79" s="911">
        <v>9.0</v>
      </c>
      <c r="Z79" s="900">
        <v>9.0</v>
      </c>
      <c r="AA79" s="1459"/>
      <c r="AB79" s="974">
        <v>9.0</v>
      </c>
      <c r="AC79" s="974">
        <v>9.0</v>
      </c>
      <c r="AD79" s="1459"/>
      <c r="AE79" s="900">
        <v>9.0</v>
      </c>
      <c r="AF79" s="911">
        <v>9.0</v>
      </c>
      <c r="AG79" s="911">
        <v>9.0</v>
      </c>
      <c r="AH79" s="900">
        <v>9.0</v>
      </c>
      <c r="AI79" s="911"/>
      <c r="AJ79" s="404">
        <f t="shared" ref="AJ79:AJ81" si="11">COUNT(E79:AI79)</f>
        <v>22</v>
      </c>
      <c r="AK79" s="257"/>
    </row>
    <row r="80" ht="16.5" customHeight="1">
      <c r="A80" s="807">
        <v>7.0</v>
      </c>
      <c r="B80" s="829" t="s">
        <v>36</v>
      </c>
      <c r="C80" s="32"/>
      <c r="D80" s="863" t="s">
        <v>792</v>
      </c>
      <c r="E80" s="900">
        <v>9.0</v>
      </c>
      <c r="F80" s="911">
        <v>9.0</v>
      </c>
      <c r="G80" s="1108"/>
      <c r="H80" s="1108"/>
      <c r="I80" s="900">
        <v>9.0</v>
      </c>
      <c r="J80" s="911">
        <v>9.0</v>
      </c>
      <c r="K80" s="911">
        <v>9.0</v>
      </c>
      <c r="L80" s="900">
        <v>9.0</v>
      </c>
      <c r="M80" s="911">
        <v>9.0</v>
      </c>
      <c r="N80" s="974">
        <v>9.0</v>
      </c>
      <c r="O80" s="974">
        <v>9.0</v>
      </c>
      <c r="P80" s="1459"/>
      <c r="Q80" s="1459"/>
      <c r="R80" s="911">
        <v>9.0</v>
      </c>
      <c r="S80" s="911">
        <v>9.0</v>
      </c>
      <c r="T80" s="900">
        <v>9.0</v>
      </c>
      <c r="U80" s="1108"/>
      <c r="V80" s="1108"/>
      <c r="W80" s="911">
        <v>9.0</v>
      </c>
      <c r="X80" s="900">
        <v>9.0</v>
      </c>
      <c r="Y80" s="911">
        <v>9.0</v>
      </c>
      <c r="Z80" s="911">
        <v>9.0</v>
      </c>
      <c r="AA80" s="900">
        <v>9.0</v>
      </c>
      <c r="AB80" s="1108"/>
      <c r="AC80" s="1108"/>
      <c r="AD80" s="911">
        <v>9.0</v>
      </c>
      <c r="AE80" s="911">
        <v>9.0</v>
      </c>
      <c r="AF80" s="900">
        <v>9.0</v>
      </c>
      <c r="AG80" s="911">
        <v>9.0</v>
      </c>
      <c r="AH80" s="911">
        <v>9.0</v>
      </c>
      <c r="AI80" s="1661"/>
      <c r="AJ80" s="404">
        <f t="shared" si="11"/>
        <v>22</v>
      </c>
      <c r="AK80" s="257"/>
    </row>
    <row r="81" ht="16.5" customHeight="1">
      <c r="A81" s="807">
        <v>8.0</v>
      </c>
      <c r="B81" s="829" t="s">
        <v>879</v>
      </c>
      <c r="C81" s="71"/>
      <c r="D81" s="863" t="s">
        <v>792</v>
      </c>
      <c r="E81" s="911">
        <v>9.0</v>
      </c>
      <c r="F81" s="900">
        <v>9.0</v>
      </c>
      <c r="G81" s="1660"/>
      <c r="H81" s="1108"/>
      <c r="I81" s="911">
        <v>9.0</v>
      </c>
      <c r="J81" s="900">
        <v>9.0</v>
      </c>
      <c r="K81" s="911">
        <v>9.0</v>
      </c>
      <c r="L81" s="911">
        <v>9.0</v>
      </c>
      <c r="M81" s="900">
        <v>9.0</v>
      </c>
      <c r="N81" s="1660"/>
      <c r="O81" s="1108"/>
      <c r="P81" s="911">
        <v>9.0</v>
      </c>
      <c r="Q81" s="911">
        <v>9.0</v>
      </c>
      <c r="R81" s="900">
        <v>9.0</v>
      </c>
      <c r="S81" s="911">
        <v>9.0</v>
      </c>
      <c r="T81" s="1459"/>
      <c r="U81" s="974">
        <v>9.0</v>
      </c>
      <c r="V81" s="974">
        <v>9.0</v>
      </c>
      <c r="W81" s="1459"/>
      <c r="X81" s="911">
        <v>9.0</v>
      </c>
      <c r="Y81" s="900">
        <v>9.0</v>
      </c>
      <c r="Z81" s="911">
        <v>9.0</v>
      </c>
      <c r="AA81" s="911">
        <v>9.0</v>
      </c>
      <c r="AB81" s="1660"/>
      <c r="AC81" s="1108"/>
      <c r="AD81" s="900">
        <v>9.0</v>
      </c>
      <c r="AE81" s="911">
        <v>9.0</v>
      </c>
      <c r="AF81" s="911">
        <v>9.0</v>
      </c>
      <c r="AG81" s="900">
        <v>9.0</v>
      </c>
      <c r="AH81" s="911">
        <v>9.0</v>
      </c>
      <c r="AI81" s="911"/>
      <c r="AJ81" s="404">
        <f t="shared" si="11"/>
        <v>22</v>
      </c>
      <c r="AK81" s="257"/>
    </row>
    <row r="82" ht="16.5" customHeight="1">
      <c r="A82" s="79"/>
      <c r="B82" s="423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121"/>
      <c r="AK82" s="259"/>
    </row>
    <row r="83" ht="16.5" customHeight="1">
      <c r="A83" s="1010">
        <v>9.0</v>
      </c>
      <c r="B83" s="46" t="s">
        <v>102</v>
      </c>
      <c r="C83" s="1257" t="s">
        <v>804</v>
      </c>
      <c r="D83" s="863" t="s">
        <v>792</v>
      </c>
      <c r="E83" s="1538">
        <v>9.0</v>
      </c>
      <c r="F83" s="1628"/>
      <c r="G83" s="1159"/>
      <c r="H83" s="1159">
        <v>9.0</v>
      </c>
      <c r="I83" s="1538">
        <v>9.0</v>
      </c>
      <c r="J83" s="1628">
        <v>9.0</v>
      </c>
      <c r="K83" s="1628">
        <v>9.0</v>
      </c>
      <c r="L83" s="1538">
        <v>9.0</v>
      </c>
      <c r="M83" s="1628"/>
      <c r="N83" s="1159"/>
      <c r="O83" s="1159">
        <v>9.0</v>
      </c>
      <c r="P83" s="1538">
        <v>9.0</v>
      </c>
      <c r="Q83" s="1540">
        <v>9.0</v>
      </c>
      <c r="R83" s="1538">
        <v>9.0</v>
      </c>
      <c r="S83" s="1538">
        <v>9.0</v>
      </c>
      <c r="T83" s="1628"/>
      <c r="U83" s="1159"/>
      <c r="V83" s="1159">
        <v>9.0</v>
      </c>
      <c r="W83" s="1538">
        <v>9.0</v>
      </c>
      <c r="X83" s="1628">
        <v>9.0</v>
      </c>
      <c r="Y83" s="1628">
        <v>9.0</v>
      </c>
      <c r="Z83" s="1538">
        <v>9.0</v>
      </c>
      <c r="AA83" s="1628"/>
      <c r="AB83" s="1159"/>
      <c r="AC83" s="1159">
        <v>9.0</v>
      </c>
      <c r="AD83" s="1538">
        <v>9.0</v>
      </c>
      <c r="AE83" s="1540">
        <v>9.0</v>
      </c>
      <c r="AF83" s="1538">
        <v>9.0</v>
      </c>
      <c r="AG83" s="1538">
        <v>9.0</v>
      </c>
      <c r="AH83" s="1628"/>
      <c r="AI83" s="1628"/>
      <c r="AJ83" s="404">
        <f t="shared" ref="AJ83:AJ85" si="12">COUNT(E83:AI83)</f>
        <v>21</v>
      </c>
      <c r="AK83" s="259"/>
    </row>
    <row r="84" ht="16.5" customHeight="1">
      <c r="A84" s="1010">
        <v>10.0</v>
      </c>
      <c r="B84" s="1364" t="s">
        <v>105</v>
      </c>
      <c r="C84" s="32"/>
      <c r="D84" s="863" t="s">
        <v>792</v>
      </c>
      <c r="E84" s="1628">
        <v>9.0</v>
      </c>
      <c r="F84" s="1628">
        <v>9.0</v>
      </c>
      <c r="G84" s="1159"/>
      <c r="H84" s="1159"/>
      <c r="I84" s="1628">
        <v>9.0</v>
      </c>
      <c r="J84" s="1628">
        <v>9.0</v>
      </c>
      <c r="K84" s="1628">
        <v>9.0</v>
      </c>
      <c r="L84" s="1628">
        <v>9.0</v>
      </c>
      <c r="M84" s="1628">
        <v>9.0</v>
      </c>
      <c r="N84" s="1159"/>
      <c r="O84" s="1159"/>
      <c r="P84" s="1628">
        <v>9.0</v>
      </c>
      <c r="Q84" s="1628">
        <v>9.0</v>
      </c>
      <c r="R84" s="1628">
        <v>9.0</v>
      </c>
      <c r="S84" s="1628">
        <v>9.0</v>
      </c>
      <c r="T84" s="1628">
        <v>9.0</v>
      </c>
      <c r="U84" s="1159"/>
      <c r="V84" s="1159"/>
      <c r="W84" s="1628">
        <v>9.0</v>
      </c>
      <c r="X84" s="1628">
        <v>9.0</v>
      </c>
      <c r="Y84" s="1628">
        <v>9.0</v>
      </c>
      <c r="Z84" s="1628">
        <v>9.0</v>
      </c>
      <c r="AA84" s="1628">
        <v>9.0</v>
      </c>
      <c r="AB84" s="1159"/>
      <c r="AC84" s="1159"/>
      <c r="AD84" s="1628">
        <v>9.0</v>
      </c>
      <c r="AE84" s="1628">
        <v>9.0</v>
      </c>
      <c r="AF84" s="1628">
        <v>9.0</v>
      </c>
      <c r="AG84" s="1628">
        <v>9.0</v>
      </c>
      <c r="AH84" s="1628">
        <v>9.0</v>
      </c>
      <c r="AI84" s="1628"/>
      <c r="AJ84" s="404">
        <f t="shared" si="12"/>
        <v>22</v>
      </c>
      <c r="AK84" s="259"/>
    </row>
    <row r="85" ht="16.5" customHeight="1">
      <c r="A85" s="1010">
        <v>11.0</v>
      </c>
      <c r="B85" s="819" t="s">
        <v>858</v>
      </c>
      <c r="C85" s="71"/>
      <c r="D85" s="863" t="s">
        <v>792</v>
      </c>
      <c r="E85" s="1628">
        <v>9.0</v>
      </c>
      <c r="F85" s="1538">
        <v>9.0</v>
      </c>
      <c r="G85" s="1159">
        <v>9.0</v>
      </c>
      <c r="H85" s="1159"/>
      <c r="I85" s="1628"/>
      <c r="J85" s="1538">
        <v>9.0</v>
      </c>
      <c r="K85" s="1538">
        <v>9.0</v>
      </c>
      <c r="L85" s="1628">
        <v>9.0</v>
      </c>
      <c r="M85" s="1538">
        <v>9.0</v>
      </c>
      <c r="N85" s="1159">
        <v>9.0</v>
      </c>
      <c r="O85" s="1159"/>
      <c r="P85" s="1628"/>
      <c r="Q85" s="1538">
        <v>9.0</v>
      </c>
      <c r="R85" s="1628">
        <v>9.0</v>
      </c>
      <c r="S85" s="1628">
        <v>9.0</v>
      </c>
      <c r="T85" s="1538">
        <v>9.0</v>
      </c>
      <c r="U85" s="1159">
        <v>9.0</v>
      </c>
      <c r="V85" s="1159"/>
      <c r="W85" s="1628"/>
      <c r="X85" s="1538">
        <v>9.0</v>
      </c>
      <c r="Y85" s="1538">
        <v>9.0</v>
      </c>
      <c r="Z85" s="1628">
        <v>9.0</v>
      </c>
      <c r="AA85" s="1538">
        <v>9.0</v>
      </c>
      <c r="AB85" s="1159">
        <v>9.0</v>
      </c>
      <c r="AC85" s="1159"/>
      <c r="AD85" s="1628"/>
      <c r="AE85" s="1538">
        <v>9.0</v>
      </c>
      <c r="AF85" s="1628">
        <v>9.0</v>
      </c>
      <c r="AG85" s="1628">
        <v>9.0</v>
      </c>
      <c r="AH85" s="1538">
        <v>9.0</v>
      </c>
      <c r="AI85" s="1662"/>
      <c r="AJ85" s="404">
        <f t="shared" si="12"/>
        <v>22</v>
      </c>
      <c r="AK85" s="259"/>
    </row>
    <row r="86" ht="16.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121"/>
      <c r="AK86" s="259"/>
    </row>
    <row r="87" ht="16.5" customHeight="1">
      <c r="A87" s="807">
        <v>12.0</v>
      </c>
      <c r="B87" s="939" t="s">
        <v>768</v>
      </c>
      <c r="C87" s="113" t="s">
        <v>65</v>
      </c>
      <c r="D87" s="863" t="s">
        <v>792</v>
      </c>
      <c r="E87" s="905">
        <v>9.0</v>
      </c>
      <c r="F87" s="1110"/>
      <c r="G87" s="1458"/>
      <c r="H87" s="1458">
        <v>9.0</v>
      </c>
      <c r="I87" s="1110">
        <v>9.0</v>
      </c>
      <c r="J87" s="905">
        <v>9.0</v>
      </c>
      <c r="K87" s="905">
        <v>9.0</v>
      </c>
      <c r="L87" s="905">
        <v>9.0</v>
      </c>
      <c r="M87" s="1110"/>
      <c r="N87" s="1458"/>
      <c r="O87" s="1458">
        <v>9.0</v>
      </c>
      <c r="P87" s="1110">
        <v>9.0</v>
      </c>
      <c r="Q87" s="905">
        <v>9.0</v>
      </c>
      <c r="R87" s="905">
        <v>9.0</v>
      </c>
      <c r="S87" s="905">
        <v>9.0</v>
      </c>
      <c r="T87" s="1110"/>
      <c r="U87" s="1458"/>
      <c r="V87" s="1458">
        <v>9.0</v>
      </c>
      <c r="W87" s="1110">
        <v>9.0</v>
      </c>
      <c r="X87" s="905">
        <v>9.0</v>
      </c>
      <c r="Y87" s="905">
        <v>9.0</v>
      </c>
      <c r="Z87" s="905">
        <v>9.0</v>
      </c>
      <c r="AA87" s="1110"/>
      <c r="AB87" s="1458"/>
      <c r="AC87" s="1458">
        <v>9.0</v>
      </c>
      <c r="AD87" s="1110">
        <v>9.0</v>
      </c>
      <c r="AE87" s="905">
        <v>9.0</v>
      </c>
      <c r="AF87" s="905">
        <v>9.0</v>
      </c>
      <c r="AG87" s="905">
        <v>9.0</v>
      </c>
      <c r="AH87" s="1110"/>
      <c r="AI87" s="905"/>
      <c r="AJ87" s="404">
        <f t="shared" ref="AJ87:AJ89" si="13">COUNT(E87:AI87)</f>
        <v>21</v>
      </c>
      <c r="AK87" s="257"/>
    </row>
    <row r="88" ht="16.5" customHeight="1">
      <c r="A88" s="807">
        <v>13.0</v>
      </c>
      <c r="B88" s="300" t="s">
        <v>66</v>
      </c>
      <c r="C88" s="71"/>
      <c r="D88" s="863" t="s">
        <v>792</v>
      </c>
      <c r="E88" s="905">
        <v>9.0</v>
      </c>
      <c r="F88" s="1110">
        <v>9.0</v>
      </c>
      <c r="G88" s="1458">
        <v>9.0</v>
      </c>
      <c r="H88" s="1458"/>
      <c r="I88" s="1110"/>
      <c r="J88" s="905">
        <v>9.0</v>
      </c>
      <c r="K88" s="905">
        <v>9.0</v>
      </c>
      <c r="L88" s="905">
        <v>9.0</v>
      </c>
      <c r="M88" s="1110">
        <v>9.0</v>
      </c>
      <c r="N88" s="1458">
        <v>9.0</v>
      </c>
      <c r="O88" s="1458"/>
      <c r="P88" s="1110"/>
      <c r="Q88" s="905">
        <v>9.0</v>
      </c>
      <c r="R88" s="905">
        <v>9.0</v>
      </c>
      <c r="S88" s="905">
        <v>9.0</v>
      </c>
      <c r="T88" s="1110">
        <v>9.0</v>
      </c>
      <c r="U88" s="1458">
        <v>9.0</v>
      </c>
      <c r="V88" s="1458"/>
      <c r="W88" s="1110"/>
      <c r="X88" s="905">
        <v>9.0</v>
      </c>
      <c r="Y88" s="905">
        <v>9.0</v>
      </c>
      <c r="Z88" s="905">
        <v>9.0</v>
      </c>
      <c r="AA88" s="1110">
        <v>9.0</v>
      </c>
      <c r="AB88" s="1458">
        <v>9.0</v>
      </c>
      <c r="AC88" s="1458"/>
      <c r="AD88" s="1110"/>
      <c r="AE88" s="905">
        <v>9.0</v>
      </c>
      <c r="AF88" s="905">
        <v>9.0</v>
      </c>
      <c r="AG88" s="905">
        <v>9.0</v>
      </c>
      <c r="AH88" s="1110">
        <v>9.0</v>
      </c>
      <c r="AI88" s="905"/>
      <c r="AJ88" s="404">
        <f t="shared" si="13"/>
        <v>22</v>
      </c>
      <c r="AK88" s="257"/>
    </row>
    <row r="89" ht="16.5" customHeight="1">
      <c r="A89" s="807">
        <v>14.0</v>
      </c>
      <c r="B89" s="1481" t="s">
        <v>982</v>
      </c>
      <c r="C89" s="1482" t="s">
        <v>983</v>
      </c>
      <c r="D89" s="863" t="s">
        <v>792</v>
      </c>
      <c r="E89" s="905">
        <v>9.0</v>
      </c>
      <c r="F89" s="905">
        <v>9.0</v>
      </c>
      <c r="G89" s="971"/>
      <c r="H89" s="1255"/>
      <c r="I89" s="905">
        <v>9.0</v>
      </c>
      <c r="J89" s="905">
        <v>9.0</v>
      </c>
      <c r="K89" s="905">
        <v>9.0</v>
      </c>
      <c r="L89" s="905">
        <v>9.0</v>
      </c>
      <c r="M89" s="905">
        <v>9.0</v>
      </c>
      <c r="N89" s="971"/>
      <c r="O89" s="1255"/>
      <c r="P89" s="905">
        <v>9.0</v>
      </c>
      <c r="Q89" s="905">
        <v>9.0</v>
      </c>
      <c r="R89" s="905">
        <v>9.0</v>
      </c>
      <c r="S89" s="905">
        <v>9.0</v>
      </c>
      <c r="T89" s="905">
        <v>9.0</v>
      </c>
      <c r="U89" s="971"/>
      <c r="V89" s="1255"/>
      <c r="W89" s="905">
        <v>9.0</v>
      </c>
      <c r="X89" s="905">
        <v>9.0</v>
      </c>
      <c r="Y89" s="905">
        <v>9.0</v>
      </c>
      <c r="Z89" s="905">
        <v>9.0</v>
      </c>
      <c r="AA89" s="905">
        <v>9.0</v>
      </c>
      <c r="AB89" s="971"/>
      <c r="AC89" s="1255"/>
      <c r="AD89" s="905">
        <v>9.0</v>
      </c>
      <c r="AE89" s="905">
        <v>9.0</v>
      </c>
      <c r="AF89" s="905">
        <v>9.0</v>
      </c>
      <c r="AG89" s="905">
        <v>9.0</v>
      </c>
      <c r="AH89" s="905">
        <v>9.0</v>
      </c>
      <c r="AI89" s="905"/>
      <c r="AJ89" s="404">
        <f t="shared" si="13"/>
        <v>22</v>
      </c>
      <c r="AK89" s="1485"/>
    </row>
    <row r="90" ht="16.5" customHeight="1">
      <c r="A90" s="872"/>
      <c r="B90" s="260"/>
      <c r="C90" s="875"/>
      <c r="D90" s="877"/>
      <c r="E90" s="1075"/>
      <c r="F90" s="1075"/>
      <c r="G90" s="1075"/>
      <c r="H90" s="1075"/>
      <c r="I90" s="1075"/>
      <c r="J90" s="1075"/>
      <c r="K90" s="1075"/>
      <c r="L90" s="1075"/>
      <c r="M90" s="1075"/>
      <c r="N90" s="1075"/>
      <c r="O90" s="1075"/>
      <c r="P90" s="1075"/>
      <c r="Q90" s="1075"/>
      <c r="R90" s="1075"/>
      <c r="S90" s="1075"/>
      <c r="T90" s="1075"/>
      <c r="U90" s="1075"/>
      <c r="V90" s="1075"/>
      <c r="W90" s="1075"/>
      <c r="X90" s="1075"/>
      <c r="Y90" s="1075"/>
      <c r="Z90" s="1075"/>
      <c r="AA90" s="1075"/>
      <c r="AB90" s="1075"/>
      <c r="AC90" s="1075"/>
      <c r="AD90" s="1075"/>
      <c r="AE90" s="1075"/>
      <c r="AF90" s="1075"/>
      <c r="AG90" s="1075"/>
      <c r="AH90" s="1075"/>
      <c r="AI90" s="1075"/>
      <c r="AJ90" s="878"/>
      <c r="AK90" s="257"/>
    </row>
    <row r="91" ht="16.5" customHeight="1">
      <c r="A91" s="807">
        <v>15.0</v>
      </c>
      <c r="B91" s="829" t="s">
        <v>880</v>
      </c>
      <c r="C91" s="1071" t="s">
        <v>1016</v>
      </c>
      <c r="D91" s="863" t="s">
        <v>792</v>
      </c>
      <c r="E91" s="905">
        <v>9.0</v>
      </c>
      <c r="F91" s="1540">
        <v>9.0</v>
      </c>
      <c r="G91" s="1543">
        <v>9.0</v>
      </c>
      <c r="H91" s="1543"/>
      <c r="I91" s="1540"/>
      <c r="J91" s="905">
        <v>9.0</v>
      </c>
      <c r="K91" s="905">
        <v>9.0</v>
      </c>
      <c r="L91" s="905">
        <v>9.0</v>
      </c>
      <c r="M91" s="1540">
        <v>9.0</v>
      </c>
      <c r="N91" s="1543">
        <v>9.0</v>
      </c>
      <c r="O91" s="1543"/>
      <c r="P91" s="1540"/>
      <c r="Q91" s="905">
        <v>9.0</v>
      </c>
      <c r="R91" s="905">
        <v>9.0</v>
      </c>
      <c r="S91" s="905">
        <v>9.0</v>
      </c>
      <c r="T91" s="1540">
        <v>9.0</v>
      </c>
      <c r="U91" s="1543">
        <v>9.0</v>
      </c>
      <c r="V91" s="1543"/>
      <c r="W91" s="1540"/>
      <c r="X91" s="905">
        <v>9.0</v>
      </c>
      <c r="Y91" s="905">
        <v>9.0</v>
      </c>
      <c r="Z91" s="905">
        <v>9.0</v>
      </c>
      <c r="AA91" s="1540">
        <v>9.0</v>
      </c>
      <c r="AB91" s="1543">
        <v>9.0</v>
      </c>
      <c r="AC91" s="1543"/>
      <c r="AD91" s="1547">
        <v>9.0</v>
      </c>
      <c r="AE91" s="905">
        <v>9.0</v>
      </c>
      <c r="AF91" s="905">
        <v>9.0</v>
      </c>
      <c r="AG91" s="905">
        <v>9.0</v>
      </c>
      <c r="AH91" s="1540">
        <v>9.0</v>
      </c>
      <c r="AI91" s="905"/>
      <c r="AJ91" s="404">
        <f t="shared" ref="AJ91:AJ93" si="14">COUNT(E91:AI91)</f>
        <v>23</v>
      </c>
      <c r="AK91" s="257"/>
    </row>
    <row r="92" ht="16.5" customHeight="1">
      <c r="A92" s="807">
        <v>16.0</v>
      </c>
      <c r="B92" s="829" t="s">
        <v>1011</v>
      </c>
      <c r="C92" s="32"/>
      <c r="D92" s="863" t="s">
        <v>792</v>
      </c>
      <c r="E92" s="905">
        <v>9.0</v>
      </c>
      <c r="F92" s="1540"/>
      <c r="G92" s="1543"/>
      <c r="H92" s="1543">
        <v>9.0</v>
      </c>
      <c r="I92" s="1540">
        <v>9.0</v>
      </c>
      <c r="J92" s="905">
        <v>9.0</v>
      </c>
      <c r="K92" s="905">
        <v>9.0</v>
      </c>
      <c r="L92" s="905">
        <v>9.0</v>
      </c>
      <c r="M92" s="1540"/>
      <c r="N92" s="1543"/>
      <c r="O92" s="1543">
        <v>9.0</v>
      </c>
      <c r="P92" s="1540">
        <v>9.0</v>
      </c>
      <c r="Q92" s="905">
        <v>9.0</v>
      </c>
      <c r="R92" s="905">
        <v>9.0</v>
      </c>
      <c r="S92" s="905">
        <v>9.0</v>
      </c>
      <c r="T92" s="1540"/>
      <c r="U92" s="1543"/>
      <c r="V92" s="1543">
        <v>9.0</v>
      </c>
      <c r="W92" s="1540">
        <v>9.0</v>
      </c>
      <c r="X92" s="905">
        <v>9.0</v>
      </c>
      <c r="Y92" s="905">
        <v>9.0</v>
      </c>
      <c r="Z92" s="905">
        <v>9.0</v>
      </c>
      <c r="AA92" s="1540"/>
      <c r="AB92" s="1543"/>
      <c r="AC92" s="1543">
        <v>9.0</v>
      </c>
      <c r="AD92" s="1540">
        <v>9.0</v>
      </c>
      <c r="AE92" s="905">
        <v>9.0</v>
      </c>
      <c r="AF92" s="905">
        <v>9.0</v>
      </c>
      <c r="AG92" s="905">
        <v>9.0</v>
      </c>
      <c r="AH92" s="1547">
        <v>9.0</v>
      </c>
      <c r="AI92" s="905"/>
      <c r="AJ92" s="404">
        <f t="shared" si="14"/>
        <v>22</v>
      </c>
      <c r="AK92" s="257"/>
    </row>
    <row r="93" ht="15.75" customHeight="1">
      <c r="A93" s="807">
        <v>17.0</v>
      </c>
      <c r="B93" s="829" t="s">
        <v>732</v>
      </c>
      <c r="C93" s="71"/>
      <c r="D93" s="863"/>
      <c r="E93" s="978"/>
      <c r="F93" s="978"/>
      <c r="G93" s="978"/>
      <c r="H93" s="1207"/>
      <c r="I93" s="978"/>
      <c r="J93" s="978"/>
      <c r="K93" s="1207"/>
      <c r="L93" s="978"/>
      <c r="M93" s="978"/>
      <c r="N93" s="978"/>
      <c r="O93" s="1207"/>
      <c r="P93" s="978"/>
      <c r="Q93" s="978"/>
      <c r="R93" s="1207"/>
      <c r="S93" s="978"/>
      <c r="T93" s="978"/>
      <c r="U93" s="978"/>
      <c r="V93" s="1207"/>
      <c r="W93" s="978"/>
      <c r="X93" s="978"/>
      <c r="Y93" s="1207"/>
      <c r="Z93" s="978"/>
      <c r="AA93" s="978"/>
      <c r="AB93" s="978"/>
      <c r="AC93" s="1207"/>
      <c r="AD93" s="978"/>
      <c r="AE93" s="978"/>
      <c r="AF93" s="1207"/>
      <c r="AG93" s="978"/>
      <c r="AH93" s="978"/>
      <c r="AI93" s="905"/>
      <c r="AJ93" s="404">
        <f t="shared" si="14"/>
        <v>0</v>
      </c>
      <c r="AK93" s="257"/>
    </row>
    <row r="94" ht="15.7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237"/>
      <c r="AK94" s="237"/>
    </row>
    <row r="95" ht="16.5" customHeight="1">
      <c r="A95" s="1010">
        <v>18.0</v>
      </c>
      <c r="B95" s="1291" t="s">
        <v>112</v>
      </c>
      <c r="C95" s="1462" t="s">
        <v>806</v>
      </c>
      <c r="D95" s="863" t="s">
        <v>792</v>
      </c>
      <c r="E95" s="905">
        <v>9.0</v>
      </c>
      <c r="F95" s="1540">
        <v>9.0</v>
      </c>
      <c r="G95" s="1543">
        <v>9.0</v>
      </c>
      <c r="H95" s="1543"/>
      <c r="I95" s="1540"/>
      <c r="J95" s="905">
        <v>9.0</v>
      </c>
      <c r="K95" s="905">
        <v>9.0</v>
      </c>
      <c r="L95" s="905">
        <v>9.0</v>
      </c>
      <c r="M95" s="1540">
        <v>9.0</v>
      </c>
      <c r="N95" s="1543">
        <v>9.0</v>
      </c>
      <c r="O95" s="1543"/>
      <c r="P95" s="1540"/>
      <c r="Q95" s="905">
        <v>9.0</v>
      </c>
      <c r="R95" s="905">
        <v>9.0</v>
      </c>
      <c r="S95" s="905">
        <v>9.0</v>
      </c>
      <c r="T95" s="1540">
        <v>9.0</v>
      </c>
      <c r="U95" s="1543">
        <v>9.0</v>
      </c>
      <c r="V95" s="1543"/>
      <c r="W95" s="1540"/>
      <c r="X95" s="905">
        <v>9.0</v>
      </c>
      <c r="Y95" s="905">
        <v>9.0</v>
      </c>
      <c r="Z95" s="905">
        <v>9.0</v>
      </c>
      <c r="AA95" s="1540">
        <v>9.0</v>
      </c>
      <c r="AB95" s="1543">
        <v>9.0</v>
      </c>
      <c r="AC95" s="1543"/>
      <c r="AD95" s="1540"/>
      <c r="AE95" s="905">
        <v>9.0</v>
      </c>
      <c r="AF95" s="905">
        <v>9.0</v>
      </c>
      <c r="AG95" s="905">
        <v>9.0</v>
      </c>
      <c r="AH95" s="1540">
        <v>9.0</v>
      </c>
      <c r="AI95" s="905"/>
      <c r="AJ95" s="404">
        <f t="shared" ref="AJ95:AJ96" si="15">COUNT(E95:AI95)</f>
        <v>22</v>
      </c>
      <c r="AK95" s="237"/>
    </row>
    <row r="96" ht="16.5" customHeight="1">
      <c r="A96" s="1010">
        <v>19.0</v>
      </c>
      <c r="B96" s="1463" t="s">
        <v>1026</v>
      </c>
      <c r="C96" s="71"/>
      <c r="D96" s="863" t="s">
        <v>792</v>
      </c>
      <c r="E96" s="905">
        <v>9.0</v>
      </c>
      <c r="F96" s="1540"/>
      <c r="G96" s="1543"/>
      <c r="H96" s="1543">
        <v>9.0</v>
      </c>
      <c r="I96" s="1540">
        <v>9.0</v>
      </c>
      <c r="J96" s="905">
        <v>9.0</v>
      </c>
      <c r="K96" s="905">
        <v>9.0</v>
      </c>
      <c r="L96" s="905">
        <v>9.0</v>
      </c>
      <c r="M96" s="1540"/>
      <c r="N96" s="1543"/>
      <c r="O96" s="1543">
        <v>9.0</v>
      </c>
      <c r="P96" s="1540">
        <v>9.0</v>
      </c>
      <c r="Q96" s="905">
        <v>9.0</v>
      </c>
      <c r="R96" s="905">
        <v>9.0</v>
      </c>
      <c r="S96" s="905">
        <v>9.0</v>
      </c>
      <c r="T96" s="1540"/>
      <c r="U96" s="1543"/>
      <c r="V96" s="1543">
        <v>9.0</v>
      </c>
      <c r="W96" s="1540">
        <v>9.0</v>
      </c>
      <c r="X96" s="905">
        <v>9.0</v>
      </c>
      <c r="Y96" s="905">
        <v>9.0</v>
      </c>
      <c r="Z96" s="905">
        <v>9.0</v>
      </c>
      <c r="AA96" s="1540"/>
      <c r="AB96" s="1543"/>
      <c r="AC96" s="1543">
        <v>9.0</v>
      </c>
      <c r="AD96" s="1540">
        <v>9.0</v>
      </c>
      <c r="AE96" s="905">
        <v>9.0</v>
      </c>
      <c r="AF96" s="905">
        <v>9.0</v>
      </c>
      <c r="AG96" s="905">
        <v>9.0</v>
      </c>
      <c r="AH96" s="1540"/>
      <c r="AI96" s="905"/>
      <c r="AJ96" s="404">
        <f t="shared" si="15"/>
        <v>21</v>
      </c>
      <c r="AK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237"/>
      <c r="AK97" s="237"/>
    </row>
    <row r="98" ht="16.5" customHeight="1">
      <c r="A98" s="1010">
        <v>20.0</v>
      </c>
      <c r="B98" s="1366" t="s">
        <v>798</v>
      </c>
      <c r="C98" s="1010" t="s">
        <v>1041</v>
      </c>
      <c r="D98" s="866"/>
      <c r="E98" s="905">
        <v>9.0</v>
      </c>
      <c r="F98" s="905">
        <v>9.0</v>
      </c>
      <c r="G98" s="422"/>
      <c r="H98" s="1615"/>
      <c r="I98" s="905">
        <v>9.0</v>
      </c>
      <c r="J98" s="905">
        <v>9.0</v>
      </c>
      <c r="K98" s="905">
        <v>9.0</v>
      </c>
      <c r="L98" s="905">
        <v>9.0</v>
      </c>
      <c r="M98" s="905">
        <v>9.0</v>
      </c>
      <c r="N98" s="422"/>
      <c r="O98" s="1615"/>
      <c r="P98" s="905"/>
      <c r="Q98" s="905"/>
      <c r="R98" s="905"/>
      <c r="S98" s="905"/>
      <c r="T98" s="905"/>
      <c r="U98" s="422"/>
      <c r="V98" s="1615"/>
      <c r="W98" s="905"/>
      <c r="X98" s="905"/>
      <c r="Y98" s="905">
        <v>9.0</v>
      </c>
      <c r="Z98" s="905">
        <v>9.0</v>
      </c>
      <c r="AA98" s="905">
        <v>9.0</v>
      </c>
      <c r="AB98" s="422"/>
      <c r="AC98" s="1615"/>
      <c r="AD98" s="905">
        <v>9.0</v>
      </c>
      <c r="AE98" s="905">
        <v>9.0</v>
      </c>
      <c r="AF98" s="905">
        <v>9.0</v>
      </c>
      <c r="AG98" s="905">
        <v>9.0</v>
      </c>
      <c r="AH98" s="905">
        <v>9.0</v>
      </c>
      <c r="AI98" s="905"/>
      <c r="AJ98" s="404">
        <f t="shared" ref="AJ98:AJ113" si="16">COUNT(E98:AI98)</f>
        <v>15</v>
      </c>
      <c r="AK98" s="237"/>
    </row>
    <row r="99" ht="16.5" customHeight="1">
      <c r="A99" s="1010">
        <v>21.0</v>
      </c>
      <c r="B99" s="1366" t="s">
        <v>799</v>
      </c>
      <c r="C99" s="1010" t="s">
        <v>820</v>
      </c>
      <c r="D99" s="863" t="s">
        <v>792</v>
      </c>
      <c r="E99" s="905">
        <v>9.0</v>
      </c>
      <c r="F99" s="905">
        <v>9.0</v>
      </c>
      <c r="G99" s="1615"/>
      <c r="H99" s="971"/>
      <c r="I99" s="905">
        <v>9.0</v>
      </c>
      <c r="J99" s="905">
        <v>9.0</v>
      </c>
      <c r="K99" s="905">
        <v>9.0</v>
      </c>
      <c r="L99" s="905">
        <v>9.0</v>
      </c>
      <c r="M99" s="905">
        <v>9.0</v>
      </c>
      <c r="N99" s="1615"/>
      <c r="O99" s="971"/>
      <c r="P99" s="978"/>
      <c r="Q99" s="978"/>
      <c r="R99" s="978"/>
      <c r="S99" s="978"/>
      <c r="T99" s="978"/>
      <c r="U99" s="1508"/>
      <c r="V99" s="1597"/>
      <c r="W99" s="905">
        <v>9.0</v>
      </c>
      <c r="X99" s="905">
        <v>9.0</v>
      </c>
      <c r="Y99" s="905">
        <v>9.0</v>
      </c>
      <c r="Z99" s="905">
        <v>9.0</v>
      </c>
      <c r="AA99" s="905">
        <v>9.0</v>
      </c>
      <c r="AB99" s="1615"/>
      <c r="AC99" s="971"/>
      <c r="AD99" s="905">
        <v>9.0</v>
      </c>
      <c r="AE99" s="905">
        <v>9.0</v>
      </c>
      <c r="AF99" s="905">
        <v>9.0</v>
      </c>
      <c r="AG99" s="905">
        <v>9.0</v>
      </c>
      <c r="AH99" s="905">
        <v>9.0</v>
      </c>
      <c r="AI99" s="905"/>
      <c r="AJ99" s="404">
        <f t="shared" si="16"/>
        <v>17</v>
      </c>
      <c r="AK99" s="237"/>
    </row>
    <row r="100" ht="16.5" customHeight="1">
      <c r="A100" s="1010">
        <v>22.0</v>
      </c>
      <c r="B100" s="1366" t="s">
        <v>800</v>
      </c>
      <c r="C100" s="1261" t="s">
        <v>91</v>
      </c>
      <c r="D100" s="863" t="s">
        <v>792</v>
      </c>
      <c r="E100" s="905">
        <v>9.0</v>
      </c>
      <c r="F100" s="905">
        <v>9.0</v>
      </c>
      <c r="G100" s="422"/>
      <c r="H100" s="1615"/>
      <c r="I100" s="905">
        <v>9.0</v>
      </c>
      <c r="J100" s="905">
        <v>9.0</v>
      </c>
      <c r="K100" s="905">
        <v>9.0</v>
      </c>
      <c r="L100" s="905">
        <v>9.0</v>
      </c>
      <c r="M100" s="905">
        <v>9.0</v>
      </c>
      <c r="N100" s="422"/>
      <c r="O100" s="1615"/>
      <c r="P100" s="905">
        <v>9.0</v>
      </c>
      <c r="Q100" s="905">
        <v>9.0</v>
      </c>
      <c r="R100" s="905">
        <v>9.0</v>
      </c>
      <c r="S100" s="905">
        <v>9.0</v>
      </c>
      <c r="T100" s="905">
        <v>9.0</v>
      </c>
      <c r="U100" s="422"/>
      <c r="V100" s="1615"/>
      <c r="W100" s="905">
        <v>9.0</v>
      </c>
      <c r="X100" s="905">
        <v>9.0</v>
      </c>
      <c r="Y100" s="905">
        <v>9.0</v>
      </c>
      <c r="Z100" s="905">
        <v>9.0</v>
      </c>
      <c r="AA100" s="905">
        <v>9.0</v>
      </c>
      <c r="AB100" s="422"/>
      <c r="AC100" s="1615"/>
      <c r="AD100" s="905">
        <v>9.0</v>
      </c>
      <c r="AE100" s="905">
        <v>9.0</v>
      </c>
      <c r="AF100" s="905">
        <v>9.0</v>
      </c>
      <c r="AG100" s="905">
        <v>9.0</v>
      </c>
      <c r="AH100" s="905">
        <v>9.0</v>
      </c>
      <c r="AI100" s="905"/>
      <c r="AJ100" s="404">
        <f t="shared" si="16"/>
        <v>22</v>
      </c>
      <c r="AK100" s="237"/>
    </row>
    <row r="101" ht="16.5" customHeight="1">
      <c r="A101" s="1010">
        <v>23.0</v>
      </c>
      <c r="B101" s="1366" t="s">
        <v>821</v>
      </c>
      <c r="C101" s="1261" t="s">
        <v>296</v>
      </c>
      <c r="D101" s="863" t="s">
        <v>792</v>
      </c>
      <c r="E101" s="905">
        <v>9.0</v>
      </c>
      <c r="F101" s="905">
        <v>9.0</v>
      </c>
      <c r="G101" s="1615"/>
      <c r="H101" s="971"/>
      <c r="I101" s="905">
        <v>9.0</v>
      </c>
      <c r="J101" s="905">
        <v>9.0</v>
      </c>
      <c r="K101" s="905">
        <v>9.0</v>
      </c>
      <c r="L101" s="905">
        <v>9.0</v>
      </c>
      <c r="M101" s="905">
        <v>9.0</v>
      </c>
      <c r="N101" s="1615"/>
      <c r="O101" s="971"/>
      <c r="P101" s="905">
        <v>9.0</v>
      </c>
      <c r="Q101" s="905">
        <v>9.0</v>
      </c>
      <c r="R101" s="905">
        <v>9.0</v>
      </c>
      <c r="S101" s="905">
        <v>9.0</v>
      </c>
      <c r="T101" s="905">
        <v>9.0</v>
      </c>
      <c r="U101" s="1615"/>
      <c r="V101" s="971"/>
      <c r="W101" s="905">
        <v>9.0</v>
      </c>
      <c r="X101" s="905">
        <v>9.0</v>
      </c>
      <c r="Y101" s="978"/>
      <c r="Z101" s="978"/>
      <c r="AA101" s="978"/>
      <c r="AB101" s="1597"/>
      <c r="AC101" s="978"/>
      <c r="AD101" s="978"/>
      <c r="AE101" s="978"/>
      <c r="AF101" s="978"/>
      <c r="AG101" s="978"/>
      <c r="AH101" s="978"/>
      <c r="AI101" s="905"/>
      <c r="AJ101" s="404">
        <f t="shared" si="16"/>
        <v>14</v>
      </c>
      <c r="AK101" s="237"/>
    </row>
    <row r="102" ht="16.5" customHeight="1">
      <c r="A102" s="1010">
        <v>24.0</v>
      </c>
      <c r="B102" s="1366" t="s">
        <v>801</v>
      </c>
      <c r="C102" s="1010" t="s">
        <v>867</v>
      </c>
      <c r="D102" s="863" t="s">
        <v>792</v>
      </c>
      <c r="E102" s="905">
        <v>9.0</v>
      </c>
      <c r="F102" s="905">
        <v>9.0</v>
      </c>
      <c r="G102" s="422"/>
      <c r="H102" s="1615"/>
      <c r="I102" s="905">
        <v>9.0</v>
      </c>
      <c r="J102" s="905">
        <v>9.0</v>
      </c>
      <c r="K102" s="905">
        <v>9.0</v>
      </c>
      <c r="L102" s="905">
        <v>9.0</v>
      </c>
      <c r="M102" s="905">
        <v>9.0</v>
      </c>
      <c r="N102" s="422"/>
      <c r="O102" s="1615"/>
      <c r="P102" s="905">
        <v>9.0</v>
      </c>
      <c r="Q102" s="905">
        <v>9.0</v>
      </c>
      <c r="R102" s="905">
        <v>9.0</v>
      </c>
      <c r="S102" s="905">
        <v>9.0</v>
      </c>
      <c r="T102" s="905">
        <v>9.0</v>
      </c>
      <c r="U102" s="422"/>
      <c r="V102" s="1615"/>
      <c r="W102" s="905">
        <v>9.0</v>
      </c>
      <c r="X102" s="905">
        <v>9.0</v>
      </c>
      <c r="Y102" s="905">
        <v>9.0</v>
      </c>
      <c r="Z102" s="905">
        <v>9.0</v>
      </c>
      <c r="AA102" s="905">
        <v>9.0</v>
      </c>
      <c r="AB102" s="422"/>
      <c r="AC102" s="1615"/>
      <c r="AD102" s="905">
        <v>9.0</v>
      </c>
      <c r="AE102" s="905">
        <v>9.0</v>
      </c>
      <c r="AF102" s="905">
        <v>9.0</v>
      </c>
      <c r="AG102" s="905">
        <v>9.0</v>
      </c>
      <c r="AH102" s="905">
        <v>9.0</v>
      </c>
      <c r="AI102" s="905"/>
      <c r="AJ102" s="404">
        <f t="shared" si="16"/>
        <v>22</v>
      </c>
      <c r="AK102" s="237"/>
    </row>
    <row r="103" ht="16.5" customHeight="1">
      <c r="A103" s="1010">
        <v>25.0</v>
      </c>
      <c r="B103" s="1366" t="s">
        <v>802</v>
      </c>
      <c r="C103" s="1010" t="s">
        <v>757</v>
      </c>
      <c r="D103" s="863" t="s">
        <v>792</v>
      </c>
      <c r="E103" s="905">
        <v>9.0</v>
      </c>
      <c r="F103" s="905">
        <v>9.0</v>
      </c>
      <c r="G103" s="1615"/>
      <c r="H103" s="971"/>
      <c r="I103" s="905">
        <v>9.0</v>
      </c>
      <c r="J103" s="905">
        <v>9.0</v>
      </c>
      <c r="K103" s="905">
        <v>9.0</v>
      </c>
      <c r="L103" s="905">
        <v>9.0</v>
      </c>
      <c r="M103" s="905">
        <v>9.0</v>
      </c>
      <c r="N103" s="1615"/>
      <c r="O103" s="971"/>
      <c r="P103" s="905">
        <v>9.0</v>
      </c>
      <c r="Q103" s="905">
        <v>9.0</v>
      </c>
      <c r="R103" s="905">
        <v>9.0</v>
      </c>
      <c r="S103" s="905">
        <v>9.0</v>
      </c>
      <c r="T103" s="905">
        <v>9.0</v>
      </c>
      <c r="U103" s="1615"/>
      <c r="V103" s="971"/>
      <c r="W103" s="905">
        <v>9.0</v>
      </c>
      <c r="X103" s="905">
        <v>9.0</v>
      </c>
      <c r="Y103" s="905">
        <v>9.0</v>
      </c>
      <c r="Z103" s="905">
        <v>9.0</v>
      </c>
      <c r="AA103" s="905">
        <v>9.0</v>
      </c>
      <c r="AB103" s="1615"/>
      <c r="AC103" s="971"/>
      <c r="AD103" s="905">
        <v>9.0</v>
      </c>
      <c r="AE103" s="905">
        <v>9.0</v>
      </c>
      <c r="AF103" s="905">
        <v>9.0</v>
      </c>
      <c r="AG103" s="905">
        <v>9.0</v>
      </c>
      <c r="AH103" s="905">
        <v>9.0</v>
      </c>
      <c r="AI103" s="905"/>
      <c r="AJ103" s="404">
        <f t="shared" si="16"/>
        <v>22</v>
      </c>
      <c r="AK103" s="237"/>
    </row>
    <row r="104" ht="16.5" customHeight="1">
      <c r="A104" s="1010">
        <v>26.0</v>
      </c>
      <c r="B104" s="1366" t="s">
        <v>803</v>
      </c>
      <c r="C104" s="1264" t="s">
        <v>769</v>
      </c>
      <c r="D104" s="863" t="s">
        <v>792</v>
      </c>
      <c r="E104" s="905">
        <v>9.0</v>
      </c>
      <c r="F104" s="905">
        <v>9.0</v>
      </c>
      <c r="G104" s="422"/>
      <c r="H104" s="1615"/>
      <c r="I104" s="905">
        <v>9.0</v>
      </c>
      <c r="J104" s="905">
        <v>9.0</v>
      </c>
      <c r="K104" s="905">
        <v>9.0</v>
      </c>
      <c r="L104" s="905">
        <v>9.0</v>
      </c>
      <c r="M104" s="905">
        <v>9.0</v>
      </c>
      <c r="N104" s="422"/>
      <c r="O104" s="1615"/>
      <c r="P104" s="905">
        <v>9.0</v>
      </c>
      <c r="Q104" s="905">
        <v>9.0</v>
      </c>
      <c r="R104" s="905">
        <v>9.0</v>
      </c>
      <c r="S104" s="905">
        <v>9.0</v>
      </c>
      <c r="T104" s="905">
        <v>9.0</v>
      </c>
      <c r="U104" s="422"/>
      <c r="V104" s="1615"/>
      <c r="W104" s="905">
        <v>9.0</v>
      </c>
      <c r="X104" s="905">
        <v>9.0</v>
      </c>
      <c r="Y104" s="905">
        <v>9.0</v>
      </c>
      <c r="Z104" s="905">
        <v>9.0</v>
      </c>
      <c r="AA104" s="905">
        <v>9.0</v>
      </c>
      <c r="AB104" s="422"/>
      <c r="AC104" s="1615"/>
      <c r="AD104" s="905">
        <v>9.0</v>
      </c>
      <c r="AE104" s="905">
        <v>9.0</v>
      </c>
      <c r="AF104" s="905">
        <v>9.0</v>
      </c>
      <c r="AG104" s="905">
        <v>9.0</v>
      </c>
      <c r="AH104" s="905">
        <v>9.0</v>
      </c>
      <c r="AI104" s="905"/>
      <c r="AJ104" s="404">
        <f t="shared" si="16"/>
        <v>22</v>
      </c>
      <c r="AK104" s="237"/>
    </row>
    <row r="105" ht="16.5" customHeight="1">
      <c r="A105" s="1010">
        <v>27.0</v>
      </c>
      <c r="B105" s="1366" t="s">
        <v>805</v>
      </c>
      <c r="C105" s="1010" t="s">
        <v>930</v>
      </c>
      <c r="D105" s="863" t="s">
        <v>792</v>
      </c>
      <c r="E105" s="905">
        <v>9.0</v>
      </c>
      <c r="F105" s="905">
        <v>9.0</v>
      </c>
      <c r="G105" s="1615"/>
      <c r="H105" s="971"/>
      <c r="I105" s="905">
        <v>9.0</v>
      </c>
      <c r="J105" s="905">
        <v>9.0</v>
      </c>
      <c r="K105" s="905">
        <v>9.0</v>
      </c>
      <c r="L105" s="905">
        <v>9.0</v>
      </c>
      <c r="M105" s="905">
        <v>9.0</v>
      </c>
      <c r="N105" s="1615"/>
      <c r="O105" s="971"/>
      <c r="P105" s="905">
        <v>9.0</v>
      </c>
      <c r="Q105" s="905">
        <v>9.0</v>
      </c>
      <c r="R105" s="905">
        <v>9.0</v>
      </c>
      <c r="S105" s="905">
        <v>9.0</v>
      </c>
      <c r="T105" s="905">
        <v>9.0</v>
      </c>
      <c r="U105" s="1615"/>
      <c r="V105" s="971"/>
      <c r="W105" s="905">
        <v>9.0</v>
      </c>
      <c r="X105" s="905">
        <v>9.0</v>
      </c>
      <c r="Y105" s="905">
        <v>9.0</v>
      </c>
      <c r="Z105" s="905">
        <v>9.0</v>
      </c>
      <c r="AA105" s="905">
        <v>9.0</v>
      </c>
      <c r="AB105" s="1615"/>
      <c r="AC105" s="971"/>
      <c r="AD105" s="905">
        <v>9.0</v>
      </c>
      <c r="AE105" s="905">
        <v>9.0</v>
      </c>
      <c r="AF105" s="905">
        <v>9.0</v>
      </c>
      <c r="AG105" s="905">
        <v>9.0</v>
      </c>
      <c r="AH105" s="905">
        <v>9.0</v>
      </c>
      <c r="AI105" s="905"/>
      <c r="AJ105" s="404">
        <f t="shared" si="16"/>
        <v>22</v>
      </c>
      <c r="AK105" s="237"/>
    </row>
    <row r="106" ht="16.5" customHeight="1">
      <c r="A106" s="1010">
        <v>28.0</v>
      </c>
      <c r="B106" s="1366" t="s">
        <v>807</v>
      </c>
      <c r="C106" s="1261" t="s">
        <v>297</v>
      </c>
      <c r="D106" s="863" t="s">
        <v>792</v>
      </c>
      <c r="E106" s="905">
        <v>9.0</v>
      </c>
      <c r="F106" s="905">
        <v>9.0</v>
      </c>
      <c r="G106" s="1543"/>
      <c r="H106" s="1615"/>
      <c r="I106" s="905">
        <v>9.0</v>
      </c>
      <c r="J106" s="905">
        <v>9.0</v>
      </c>
      <c r="K106" s="905">
        <v>9.0</v>
      </c>
      <c r="L106" s="905">
        <v>9.0</v>
      </c>
      <c r="M106" s="905">
        <v>9.0</v>
      </c>
      <c r="N106" s="422"/>
      <c r="O106" s="1615"/>
      <c r="P106" s="905">
        <v>9.0</v>
      </c>
      <c r="Q106" s="905">
        <v>9.0</v>
      </c>
      <c r="R106" s="905">
        <v>9.0</v>
      </c>
      <c r="S106" s="905">
        <v>9.0</v>
      </c>
      <c r="T106" s="905">
        <v>9.0</v>
      </c>
      <c r="U106" s="422"/>
      <c r="V106" s="1615"/>
      <c r="W106" s="905">
        <v>9.0</v>
      </c>
      <c r="X106" s="905">
        <v>9.0</v>
      </c>
      <c r="Y106" s="905">
        <v>9.0</v>
      </c>
      <c r="Z106" s="905">
        <v>9.0</v>
      </c>
      <c r="AA106" s="905">
        <v>9.0</v>
      </c>
      <c r="AB106" s="422"/>
      <c r="AC106" s="1615"/>
      <c r="AD106" s="905">
        <v>9.0</v>
      </c>
      <c r="AE106" s="905">
        <v>9.0</v>
      </c>
      <c r="AF106" s="905">
        <v>9.0</v>
      </c>
      <c r="AG106" s="905">
        <v>9.0</v>
      </c>
      <c r="AH106" s="905">
        <v>9.0</v>
      </c>
      <c r="AI106" s="905"/>
      <c r="AJ106" s="404">
        <f t="shared" si="16"/>
        <v>22</v>
      </c>
      <c r="AK106" s="237"/>
    </row>
    <row r="107" ht="16.5" customHeight="1">
      <c r="A107" s="1010">
        <v>29.0</v>
      </c>
      <c r="B107" s="1366" t="s">
        <v>907</v>
      </c>
      <c r="C107" s="861" t="s">
        <v>941</v>
      </c>
      <c r="D107" s="863" t="s">
        <v>792</v>
      </c>
      <c r="E107" s="905">
        <v>9.0</v>
      </c>
      <c r="F107" s="905">
        <v>9.0</v>
      </c>
      <c r="G107" s="1615"/>
      <c r="H107" s="971"/>
      <c r="I107" s="925"/>
      <c r="J107" s="925"/>
      <c r="K107" s="925"/>
      <c r="L107" s="925"/>
      <c r="M107" s="925"/>
      <c r="N107" s="1663"/>
      <c r="O107" s="1033"/>
      <c r="P107" s="925"/>
      <c r="Q107" s="925"/>
      <c r="R107" s="925"/>
      <c r="S107" s="925"/>
      <c r="T107" s="925"/>
      <c r="U107" s="1663"/>
      <c r="V107" s="1033"/>
      <c r="W107" s="925"/>
      <c r="X107" s="905">
        <v>9.0</v>
      </c>
      <c r="Y107" s="905">
        <v>9.0</v>
      </c>
      <c r="Z107" s="905">
        <v>9.0</v>
      </c>
      <c r="AA107" s="905">
        <v>9.0</v>
      </c>
      <c r="AB107" s="1615"/>
      <c r="AC107" s="971"/>
      <c r="AD107" s="925"/>
      <c r="AE107" s="925"/>
      <c r="AF107" s="925"/>
      <c r="AG107" s="925"/>
      <c r="AH107" s="925"/>
      <c r="AI107" s="905"/>
      <c r="AJ107" s="404">
        <f t="shared" si="16"/>
        <v>6</v>
      </c>
      <c r="AK107" s="237"/>
    </row>
    <row r="108" ht="16.5" customHeight="1">
      <c r="A108" s="1010">
        <v>30.0</v>
      </c>
      <c r="B108" s="1366" t="s">
        <v>808</v>
      </c>
      <c r="C108" s="1265" t="s">
        <v>119</v>
      </c>
      <c r="D108" s="863" t="s">
        <v>792</v>
      </c>
      <c r="E108" s="905">
        <v>9.0</v>
      </c>
      <c r="F108" s="905">
        <v>9.0</v>
      </c>
      <c r="G108" s="422"/>
      <c r="H108" s="1615"/>
      <c r="I108" s="905">
        <v>9.0</v>
      </c>
      <c r="J108" s="905">
        <v>9.0</v>
      </c>
      <c r="K108" s="905">
        <v>9.0</v>
      </c>
      <c r="L108" s="905">
        <v>9.0</v>
      </c>
      <c r="M108" s="905">
        <v>9.0</v>
      </c>
      <c r="N108" s="422"/>
      <c r="O108" s="1615"/>
      <c r="P108" s="905">
        <v>9.0</v>
      </c>
      <c r="Q108" s="905">
        <v>9.0</v>
      </c>
      <c r="R108" s="905">
        <v>9.0</v>
      </c>
      <c r="S108" s="905">
        <v>9.0</v>
      </c>
      <c r="T108" s="905">
        <v>9.0</v>
      </c>
      <c r="U108" s="422"/>
      <c r="V108" s="1615"/>
      <c r="W108" s="905">
        <v>9.0</v>
      </c>
      <c r="X108" s="905">
        <v>9.0</v>
      </c>
      <c r="Y108" s="905">
        <v>9.0</v>
      </c>
      <c r="Z108" s="905">
        <v>9.0</v>
      </c>
      <c r="AA108" s="905">
        <v>9.0</v>
      </c>
      <c r="AB108" s="422"/>
      <c r="AC108" s="1615"/>
      <c r="AD108" s="905">
        <v>9.0</v>
      </c>
      <c r="AE108" s="905">
        <v>9.0</v>
      </c>
      <c r="AF108" s="905">
        <v>9.0</v>
      </c>
      <c r="AG108" s="905">
        <v>9.0</v>
      </c>
      <c r="AH108" s="905">
        <v>9.0</v>
      </c>
      <c r="AI108" s="905"/>
      <c r="AJ108" s="404">
        <f t="shared" si="16"/>
        <v>22</v>
      </c>
      <c r="AK108" s="237"/>
    </row>
    <row r="109" ht="16.5" customHeight="1">
      <c r="A109" s="1010">
        <v>31.0</v>
      </c>
      <c r="B109" s="1366" t="s">
        <v>809</v>
      </c>
      <c r="C109" s="1010" t="s">
        <v>1017</v>
      </c>
      <c r="D109" s="863" t="s">
        <v>792</v>
      </c>
      <c r="E109" s="905">
        <v>9.0</v>
      </c>
      <c r="F109" s="905">
        <v>9.0</v>
      </c>
      <c r="G109" s="1615"/>
      <c r="H109" s="971"/>
      <c r="I109" s="905">
        <v>9.0</v>
      </c>
      <c r="J109" s="905">
        <v>9.0</v>
      </c>
      <c r="K109" s="905">
        <v>9.0</v>
      </c>
      <c r="L109" s="905">
        <v>9.0</v>
      </c>
      <c r="M109" s="905">
        <v>9.0</v>
      </c>
      <c r="N109" s="1615"/>
      <c r="O109" s="971"/>
      <c r="P109" s="905">
        <v>9.0</v>
      </c>
      <c r="Q109" s="905">
        <v>9.0</v>
      </c>
      <c r="R109" s="1045"/>
      <c r="S109" s="905">
        <v>9.0</v>
      </c>
      <c r="T109" s="1045"/>
      <c r="U109" s="1664"/>
      <c r="V109" s="1045"/>
      <c r="W109" s="1045"/>
      <c r="X109" s="1045"/>
      <c r="Y109" s="1045"/>
      <c r="Z109" s="1045"/>
      <c r="AA109" s="905">
        <v>9.0</v>
      </c>
      <c r="AB109" s="1615"/>
      <c r="AC109" s="971"/>
      <c r="AD109" s="905">
        <v>9.0</v>
      </c>
      <c r="AE109" s="905">
        <v>9.0</v>
      </c>
      <c r="AF109" s="905">
        <v>9.0</v>
      </c>
      <c r="AG109" s="905">
        <v>9.0</v>
      </c>
      <c r="AH109" s="905">
        <v>9.0</v>
      </c>
      <c r="AI109" s="905"/>
      <c r="AJ109" s="404">
        <f t="shared" si="16"/>
        <v>16</v>
      </c>
      <c r="AK109" s="237"/>
    </row>
    <row r="110" ht="16.5" customHeight="1">
      <c r="A110" s="1010">
        <v>32.0</v>
      </c>
      <c r="B110" s="1366" t="s">
        <v>811</v>
      </c>
      <c r="C110" s="1010" t="s">
        <v>1018</v>
      </c>
      <c r="D110" s="863" t="s">
        <v>792</v>
      </c>
      <c r="E110" s="905">
        <v>9.0</v>
      </c>
      <c r="F110" s="905">
        <v>9.0</v>
      </c>
      <c r="G110" s="422"/>
      <c r="H110" s="1615"/>
      <c r="I110" s="905">
        <v>9.0</v>
      </c>
      <c r="J110" s="905">
        <v>9.0</v>
      </c>
      <c r="K110" s="905">
        <v>9.0</v>
      </c>
      <c r="L110" s="905">
        <v>9.0</v>
      </c>
      <c r="M110" s="905">
        <v>9.0</v>
      </c>
      <c r="N110" s="422"/>
      <c r="O110" s="1615"/>
      <c r="P110" s="905">
        <v>9.0</v>
      </c>
      <c r="Q110" s="905">
        <v>9.0</v>
      </c>
      <c r="R110" s="905">
        <v>9.0</v>
      </c>
      <c r="S110" s="905">
        <v>9.0</v>
      </c>
      <c r="T110" s="905">
        <v>9.0</v>
      </c>
      <c r="U110" s="422"/>
      <c r="V110" s="1615"/>
      <c r="W110" s="905">
        <v>9.0</v>
      </c>
      <c r="X110" s="905">
        <v>9.0</v>
      </c>
      <c r="Y110" s="905">
        <v>9.0</v>
      </c>
      <c r="Z110" s="905">
        <v>9.0</v>
      </c>
      <c r="AA110" s="905">
        <v>9.0</v>
      </c>
      <c r="AB110" s="422"/>
      <c r="AC110" s="1615"/>
      <c r="AD110" s="905">
        <v>9.0</v>
      </c>
      <c r="AE110" s="905">
        <v>9.0</v>
      </c>
      <c r="AF110" s="905">
        <v>9.0</v>
      </c>
      <c r="AG110" s="905">
        <v>9.0</v>
      </c>
      <c r="AH110" s="905">
        <v>9.0</v>
      </c>
      <c r="AI110" s="905"/>
      <c r="AJ110" s="404">
        <f t="shared" si="16"/>
        <v>22</v>
      </c>
      <c r="AK110" s="237"/>
    </row>
    <row r="111" ht="16.5" customHeight="1">
      <c r="A111" s="1010">
        <v>33.0</v>
      </c>
      <c r="B111" s="1366" t="s">
        <v>814</v>
      </c>
      <c r="C111" s="1261" t="s">
        <v>815</v>
      </c>
      <c r="D111" s="863" t="s">
        <v>792</v>
      </c>
      <c r="E111" s="905">
        <v>9.0</v>
      </c>
      <c r="F111" s="905">
        <v>9.0</v>
      </c>
      <c r="G111" s="1615"/>
      <c r="H111" s="971"/>
      <c r="I111" s="905">
        <v>9.0</v>
      </c>
      <c r="J111" s="905">
        <v>9.0</v>
      </c>
      <c r="K111" s="905">
        <v>9.0</v>
      </c>
      <c r="L111" s="905">
        <v>9.0</v>
      </c>
      <c r="M111" s="905">
        <v>9.0</v>
      </c>
      <c r="N111" s="1615"/>
      <c r="O111" s="971"/>
      <c r="P111" s="905">
        <v>9.0</v>
      </c>
      <c r="Q111" s="905">
        <v>9.0</v>
      </c>
      <c r="R111" s="905">
        <v>9.0</v>
      </c>
      <c r="S111" s="905">
        <v>9.0</v>
      </c>
      <c r="T111" s="905">
        <v>9.0</v>
      </c>
      <c r="U111" s="1615"/>
      <c r="V111" s="971"/>
      <c r="W111" s="905">
        <v>9.0</v>
      </c>
      <c r="X111" s="1045"/>
      <c r="Y111" s="905">
        <v>9.0</v>
      </c>
      <c r="Z111" s="905">
        <v>9.0</v>
      </c>
      <c r="AA111" s="905">
        <v>9.0</v>
      </c>
      <c r="AB111" s="1615"/>
      <c r="AC111" s="971"/>
      <c r="AD111" s="905">
        <v>9.0</v>
      </c>
      <c r="AE111" s="1045"/>
      <c r="AF111" s="905">
        <v>9.0</v>
      </c>
      <c r="AG111" s="905">
        <v>9.0</v>
      </c>
      <c r="AH111" s="905">
        <v>9.0</v>
      </c>
      <c r="AI111" s="905"/>
      <c r="AJ111" s="404">
        <f t="shared" si="16"/>
        <v>20</v>
      </c>
      <c r="AK111" s="237"/>
    </row>
    <row r="112" ht="16.5" customHeight="1">
      <c r="A112" s="1010">
        <v>34.0</v>
      </c>
      <c r="B112" s="1366" t="s">
        <v>812</v>
      </c>
      <c r="C112" s="1010" t="s">
        <v>140</v>
      </c>
      <c r="D112" s="863" t="s">
        <v>792</v>
      </c>
      <c r="E112" s="905">
        <v>9.0</v>
      </c>
      <c r="F112" s="905">
        <v>9.0</v>
      </c>
      <c r="G112" s="422"/>
      <c r="H112" s="1615"/>
      <c r="I112" s="905">
        <v>9.0</v>
      </c>
      <c r="J112" s="905">
        <v>9.0</v>
      </c>
      <c r="K112" s="905">
        <v>9.0</v>
      </c>
      <c r="L112" s="905">
        <v>9.0</v>
      </c>
      <c r="M112" s="905">
        <v>9.0</v>
      </c>
      <c r="N112" s="422"/>
      <c r="O112" s="1615"/>
      <c r="P112" s="905">
        <v>9.0</v>
      </c>
      <c r="Q112" s="905">
        <v>9.0</v>
      </c>
      <c r="R112" s="905">
        <v>9.0</v>
      </c>
      <c r="S112" s="905">
        <v>9.0</v>
      </c>
      <c r="T112" s="905">
        <v>9.0</v>
      </c>
      <c r="U112" s="422"/>
      <c r="V112" s="1615"/>
      <c r="W112" s="905">
        <v>9.0</v>
      </c>
      <c r="X112" s="905">
        <v>9.0</v>
      </c>
      <c r="Y112" s="905">
        <v>9.0</v>
      </c>
      <c r="Z112" s="905">
        <v>9.0</v>
      </c>
      <c r="AA112" s="905">
        <v>9.0</v>
      </c>
      <c r="AB112" s="422"/>
      <c r="AC112" s="1615"/>
      <c r="AD112" s="905">
        <v>9.0</v>
      </c>
      <c r="AE112" s="905">
        <v>9.0</v>
      </c>
      <c r="AF112" s="905">
        <v>9.0</v>
      </c>
      <c r="AG112" s="905">
        <v>9.0</v>
      </c>
      <c r="AH112" s="905">
        <v>9.0</v>
      </c>
      <c r="AI112" s="905"/>
      <c r="AJ112" s="404">
        <f t="shared" si="16"/>
        <v>22</v>
      </c>
      <c r="AK112" s="237"/>
    </row>
    <row r="113" ht="16.5" customHeight="1">
      <c r="A113" s="1010">
        <v>35.0</v>
      </c>
      <c r="B113" s="1366" t="s">
        <v>813</v>
      </c>
      <c r="C113" s="1010" t="s">
        <v>286</v>
      </c>
      <c r="D113" s="863" t="s">
        <v>792</v>
      </c>
      <c r="E113" s="905">
        <v>9.0</v>
      </c>
      <c r="F113" s="905">
        <v>9.0</v>
      </c>
      <c r="G113" s="1615"/>
      <c r="H113" s="971"/>
      <c r="I113" s="905">
        <v>9.0</v>
      </c>
      <c r="J113" s="905">
        <v>9.0</v>
      </c>
      <c r="K113" s="925"/>
      <c r="L113" s="925"/>
      <c r="M113" s="925"/>
      <c r="N113" s="1615"/>
      <c r="O113" s="971"/>
      <c r="P113" s="905">
        <v>9.0</v>
      </c>
      <c r="Q113" s="905">
        <v>9.0</v>
      </c>
      <c r="R113" s="905">
        <v>9.0</v>
      </c>
      <c r="S113" s="905">
        <v>9.0</v>
      </c>
      <c r="T113" s="905">
        <v>9.0</v>
      </c>
      <c r="U113" s="1615"/>
      <c r="V113" s="971"/>
      <c r="W113" s="905">
        <v>9.0</v>
      </c>
      <c r="X113" s="905">
        <v>9.0</v>
      </c>
      <c r="Y113" s="905">
        <v>9.0</v>
      </c>
      <c r="Z113" s="905">
        <v>9.0</v>
      </c>
      <c r="AA113" s="905">
        <v>9.0</v>
      </c>
      <c r="AB113" s="1615"/>
      <c r="AC113" s="971"/>
      <c r="AD113" s="905">
        <v>9.0</v>
      </c>
      <c r="AE113" s="905">
        <v>9.0</v>
      </c>
      <c r="AF113" s="905">
        <v>9.0</v>
      </c>
      <c r="AG113" s="905">
        <v>9.0</v>
      </c>
      <c r="AH113" s="905">
        <v>9.0</v>
      </c>
      <c r="AI113" s="905"/>
      <c r="AJ113" s="404">
        <f t="shared" si="16"/>
        <v>19</v>
      </c>
      <c r="AK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1486"/>
      <c r="AI114" s="1486"/>
      <c r="AJ114" s="89"/>
      <c r="AK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89"/>
      <c r="AK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89"/>
      <c r="AK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89"/>
      <c r="AK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89"/>
      <c r="AK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89"/>
      <c r="AK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89"/>
      <c r="AK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89"/>
      <c r="AK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89"/>
      <c r="AK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89"/>
      <c r="AK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1270"/>
      <c r="AI124" s="1270"/>
      <c r="AJ124" s="89"/>
      <c r="AK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</sheetData>
  <mergeCells count="11">
    <mergeCell ref="C83:C85"/>
    <mergeCell ref="C87:C88"/>
    <mergeCell ref="C91:C93"/>
    <mergeCell ref="C95:C96"/>
    <mergeCell ref="C1:AG1"/>
    <mergeCell ref="C3:C29"/>
    <mergeCell ref="D46:T50"/>
    <mergeCell ref="U46:AJ50"/>
    <mergeCell ref="N59:Q59"/>
    <mergeCell ref="C73:C77"/>
    <mergeCell ref="C79:C81"/>
  </mergeCells>
  <conditionalFormatting sqref="AJ3:AJ29 AJ33:AJ42 AJ62:AJ77 AJ79:AJ81 AJ83:AJ85 AJ87:AJ89 AJ91:AJ93 AJ95:AJ96 AJ98:AJ113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2.71"/>
    <col customWidth="1" min="3" max="3" width="17.14"/>
    <col customWidth="1" min="4" max="4" width="8.57"/>
    <col customWidth="1" min="5" max="8" width="5.86"/>
    <col customWidth="1" min="9" max="9" width="5.71"/>
    <col customWidth="1" min="10" max="19" width="5.86"/>
    <col customWidth="1" min="20" max="20" width="6.29"/>
    <col customWidth="1" min="21" max="34" width="5.86"/>
    <col customWidth="1" hidden="1" min="35" max="35" width="5.86"/>
    <col customWidth="1" min="36" max="36" width="7.14"/>
    <col customWidth="1" min="37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1042</v>
      </c>
      <c r="E2" s="897">
        <v>1.0</v>
      </c>
      <c r="F2" s="297">
        <v>2.0</v>
      </c>
      <c r="G2" s="327">
        <v>3.0</v>
      </c>
      <c r="H2" s="166">
        <v>4.0</v>
      </c>
      <c r="I2" s="328">
        <v>5.0</v>
      </c>
      <c r="J2" s="328">
        <v>6.0</v>
      </c>
      <c r="K2" s="212">
        <v>7.0</v>
      </c>
      <c r="L2" s="165">
        <v>8.0</v>
      </c>
      <c r="M2" s="165">
        <v>9.0</v>
      </c>
      <c r="N2" s="166">
        <v>10.0</v>
      </c>
      <c r="O2" s="166">
        <v>11.0</v>
      </c>
      <c r="P2" s="970">
        <v>12.0</v>
      </c>
      <c r="Q2" s="165">
        <v>13.0</v>
      </c>
      <c r="R2" s="165">
        <v>14.0</v>
      </c>
      <c r="S2" s="165">
        <v>15.0</v>
      </c>
      <c r="T2" s="165">
        <v>16.0</v>
      </c>
      <c r="U2" s="166">
        <v>17.0</v>
      </c>
      <c r="V2" s="166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6">
        <v>24.0</v>
      </c>
      <c r="AC2" s="166">
        <v>25.0</v>
      </c>
      <c r="AD2" s="165">
        <v>26.0</v>
      </c>
      <c r="AE2" s="165">
        <v>27.0</v>
      </c>
      <c r="AF2" s="165">
        <v>28.0</v>
      </c>
      <c r="AG2" s="970">
        <v>29.0</v>
      </c>
      <c r="AH2" s="970">
        <v>30.0</v>
      </c>
      <c r="AI2" s="970">
        <v>31.0</v>
      </c>
      <c r="AJ2" s="404" t="s">
        <v>274</v>
      </c>
      <c r="AK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6"/>
      <c r="E3" s="1271"/>
      <c r="F3" s="905"/>
      <c r="G3" s="971"/>
      <c r="H3" s="1615"/>
      <c r="I3" s="905"/>
      <c r="J3" s="1205">
        <v>12.0</v>
      </c>
      <c r="K3" s="905">
        <v>9.0</v>
      </c>
      <c r="L3" s="905">
        <v>9.0</v>
      </c>
      <c r="M3" s="1205">
        <v>12.0</v>
      </c>
      <c r="N3" s="971">
        <v>9.0</v>
      </c>
      <c r="O3" s="1615"/>
      <c r="P3" s="1205">
        <v>12.0</v>
      </c>
      <c r="Q3" s="905">
        <v>9.0</v>
      </c>
      <c r="R3" s="1205" t="s">
        <v>193</v>
      </c>
      <c r="S3" s="905"/>
      <c r="T3" s="905">
        <v>9.0</v>
      </c>
      <c r="U3" s="1205" t="s">
        <v>193</v>
      </c>
      <c r="V3" s="1629"/>
      <c r="W3" s="1205" t="s">
        <v>193</v>
      </c>
      <c r="X3" s="905">
        <v>9.0</v>
      </c>
      <c r="Y3" s="905">
        <v>9.0</v>
      </c>
      <c r="Z3" s="905">
        <v>9.0</v>
      </c>
      <c r="AA3" s="905">
        <v>9.0</v>
      </c>
      <c r="AB3" s="1205">
        <v>12.0</v>
      </c>
      <c r="AC3" s="1629"/>
      <c r="AD3" s="1205" t="s">
        <v>193</v>
      </c>
      <c r="AE3" s="905">
        <v>9.0</v>
      </c>
      <c r="AF3" s="1205">
        <v>12.0</v>
      </c>
      <c r="AG3" s="905">
        <v>9.0</v>
      </c>
      <c r="AH3" s="905">
        <v>9.0</v>
      </c>
      <c r="AI3" s="905"/>
      <c r="AJ3" s="404">
        <f t="shared" ref="AJ3:AJ29" si="1">COUNT(E3:AI3)</f>
        <v>17</v>
      </c>
      <c r="AK3" s="1030">
        <v>0.0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205" t="s">
        <v>193</v>
      </c>
      <c r="F4" s="905">
        <v>9.0</v>
      </c>
      <c r="G4" s="1615"/>
      <c r="H4" s="971"/>
      <c r="I4" s="905">
        <v>9.0</v>
      </c>
      <c r="J4" s="1283">
        <v>9.0</v>
      </c>
      <c r="K4" s="905">
        <v>9.0</v>
      </c>
      <c r="L4" s="905">
        <v>9.0</v>
      </c>
      <c r="M4" s="1205">
        <v>12.0</v>
      </c>
      <c r="N4" s="971">
        <v>9.0</v>
      </c>
      <c r="O4" s="1615"/>
      <c r="P4" s="905">
        <v>9.0</v>
      </c>
      <c r="Q4" s="905">
        <v>9.0</v>
      </c>
      <c r="R4" s="905"/>
      <c r="S4" s="905">
        <v>9.0</v>
      </c>
      <c r="T4" s="1205">
        <v>12.0</v>
      </c>
      <c r="U4" s="1629"/>
      <c r="V4" s="971"/>
      <c r="W4" s="978"/>
      <c r="X4" s="978"/>
      <c r="Y4" s="978"/>
      <c r="Z4" s="978"/>
      <c r="AA4" s="978"/>
      <c r="AB4" s="1630"/>
      <c r="AC4" s="978"/>
      <c r="AD4" s="1205">
        <v>12.0</v>
      </c>
      <c r="AE4" s="905">
        <v>9.0</v>
      </c>
      <c r="AF4" s="905">
        <v>9.0</v>
      </c>
      <c r="AG4" s="1205">
        <v>12.0</v>
      </c>
      <c r="AH4" s="905">
        <v>9.0</v>
      </c>
      <c r="AI4" s="905"/>
      <c r="AJ4" s="404">
        <f t="shared" si="1"/>
        <v>16</v>
      </c>
      <c r="AK4" s="1030">
        <v>1.0</v>
      </c>
    </row>
    <row r="5">
      <c r="A5" s="19">
        <v>3.0</v>
      </c>
      <c r="B5" s="1546" t="s">
        <v>921</v>
      </c>
      <c r="C5" s="32"/>
      <c r="D5" s="863" t="s">
        <v>792</v>
      </c>
      <c r="E5" s="905">
        <v>9.0</v>
      </c>
      <c r="F5" s="905">
        <v>9.0</v>
      </c>
      <c r="G5" s="971"/>
      <c r="H5" s="971">
        <v>9.0</v>
      </c>
      <c r="I5" s="1205">
        <v>12.0</v>
      </c>
      <c r="J5" s="905">
        <v>9.0</v>
      </c>
      <c r="K5" s="905">
        <v>9.0</v>
      </c>
      <c r="L5" s="905"/>
      <c r="M5" s="905">
        <v>9.0</v>
      </c>
      <c r="N5" s="422"/>
      <c r="O5" s="1615"/>
      <c r="P5" s="905">
        <v>9.0</v>
      </c>
      <c r="Q5" s="905">
        <v>9.0</v>
      </c>
      <c r="R5" s="1205">
        <v>12.0</v>
      </c>
      <c r="S5" s="905">
        <v>9.0</v>
      </c>
      <c r="T5" s="905">
        <v>9.0</v>
      </c>
      <c r="U5" s="1205">
        <v>12.0</v>
      </c>
      <c r="V5" s="1629"/>
      <c r="W5" s="905"/>
      <c r="X5" s="905">
        <v>9.0</v>
      </c>
      <c r="Y5" s="905">
        <v>9.0</v>
      </c>
      <c r="Z5" s="905">
        <v>9.0</v>
      </c>
      <c r="AA5" s="1205">
        <v>12.0</v>
      </c>
      <c r="AB5" s="1305"/>
      <c r="AC5" s="1629"/>
      <c r="AD5" s="905">
        <v>9.0</v>
      </c>
      <c r="AE5" s="1205">
        <v>12.0</v>
      </c>
      <c r="AF5" s="905">
        <v>9.0</v>
      </c>
      <c r="AG5" s="905">
        <v>9.0</v>
      </c>
      <c r="AH5" s="905">
        <v>9.0</v>
      </c>
      <c r="AI5" s="905"/>
      <c r="AJ5" s="404">
        <f t="shared" si="1"/>
        <v>22</v>
      </c>
      <c r="AK5" s="1030">
        <v>1.0</v>
      </c>
    </row>
    <row r="6" ht="15.0" customHeight="1">
      <c r="A6" s="19">
        <v>4.0</v>
      </c>
      <c r="B6" s="1546" t="s">
        <v>989</v>
      </c>
      <c r="C6" s="32"/>
      <c r="D6" s="863" t="s">
        <v>792</v>
      </c>
      <c r="E6" s="905">
        <v>9.0</v>
      </c>
      <c r="F6" s="905">
        <v>9.0</v>
      </c>
      <c r="G6" s="971"/>
      <c r="H6" s="971"/>
      <c r="I6" s="905">
        <v>9.0</v>
      </c>
      <c r="J6" s="1205">
        <v>12.0</v>
      </c>
      <c r="K6" s="905">
        <v>9.0</v>
      </c>
      <c r="L6" s="905">
        <v>9.0</v>
      </c>
      <c r="M6" s="905">
        <v>9.0</v>
      </c>
      <c r="N6" s="1124"/>
      <c r="O6" s="1124"/>
      <c r="P6" s="1124"/>
      <c r="Q6" s="1124"/>
      <c r="R6" s="1124"/>
      <c r="S6" s="1124"/>
      <c r="T6" s="1124"/>
      <c r="U6" s="1631"/>
      <c r="V6" s="1124"/>
      <c r="W6" s="1124"/>
      <c r="X6" s="1124"/>
      <c r="Y6" s="1124"/>
      <c r="Z6" s="1124"/>
      <c r="AA6" s="1124"/>
      <c r="AB6" s="1632"/>
      <c r="AC6" s="1124"/>
      <c r="AD6" s="1124"/>
      <c r="AE6" s="1124"/>
      <c r="AF6" s="1124"/>
      <c r="AG6" s="1124"/>
      <c r="AH6" s="1124"/>
      <c r="AI6" s="905"/>
      <c r="AJ6" s="404">
        <f t="shared" si="1"/>
        <v>7</v>
      </c>
      <c r="AK6" s="1030">
        <v>1.0</v>
      </c>
    </row>
    <row r="7" ht="15.0" customHeight="1">
      <c r="A7" s="19">
        <v>5.0</v>
      </c>
      <c r="B7" s="1546" t="s">
        <v>990</v>
      </c>
      <c r="C7" s="32"/>
      <c r="D7" s="863" t="s">
        <v>792</v>
      </c>
      <c r="E7" s="1633"/>
      <c r="F7" s="925"/>
      <c r="G7" s="1634"/>
      <c r="H7" s="1596"/>
      <c r="I7" s="925"/>
      <c r="J7" s="925"/>
      <c r="K7" s="925"/>
      <c r="L7" s="905">
        <v>9.0</v>
      </c>
      <c r="M7" s="905">
        <v>9.0</v>
      </c>
      <c r="N7" s="1205">
        <v>12.0</v>
      </c>
      <c r="O7" s="1615"/>
      <c r="P7" s="1205">
        <v>12.0</v>
      </c>
      <c r="Q7" s="1033">
        <v>9.0</v>
      </c>
      <c r="R7" s="905">
        <v>9.0</v>
      </c>
      <c r="S7" s="905">
        <v>9.0</v>
      </c>
      <c r="T7" s="905">
        <v>9.0</v>
      </c>
      <c r="U7" s="1033">
        <v>9.0</v>
      </c>
      <c r="V7" s="1243"/>
      <c r="W7" s="905">
        <v>9.0</v>
      </c>
      <c r="X7" s="905">
        <v>9.0</v>
      </c>
      <c r="Y7" s="1205" t="s">
        <v>193</v>
      </c>
      <c r="Z7" s="905">
        <v>9.0</v>
      </c>
      <c r="AA7" s="905">
        <v>9.0</v>
      </c>
      <c r="AB7" s="1205" t="s">
        <v>193</v>
      </c>
      <c r="AC7" s="1629"/>
      <c r="AD7" s="905"/>
      <c r="AE7" s="1205" t="s">
        <v>193</v>
      </c>
      <c r="AF7" s="1205">
        <v>12.0</v>
      </c>
      <c r="AG7" s="905">
        <v>9.0</v>
      </c>
      <c r="AH7" s="905">
        <v>9.0</v>
      </c>
      <c r="AI7" s="1614"/>
      <c r="AJ7" s="404">
        <f t="shared" si="1"/>
        <v>16</v>
      </c>
      <c r="AK7" s="1030">
        <v>1.0</v>
      </c>
    </row>
    <row r="8" ht="15.0" customHeight="1">
      <c r="A8" s="19">
        <v>6.0</v>
      </c>
      <c r="B8" s="1546" t="s">
        <v>827</v>
      </c>
      <c r="C8" s="32"/>
      <c r="D8" s="863" t="s">
        <v>792</v>
      </c>
      <c r="E8" s="905">
        <v>9.0</v>
      </c>
      <c r="F8" s="905"/>
      <c r="G8" s="1243"/>
      <c r="H8" s="971">
        <v>9.0</v>
      </c>
      <c r="I8" s="905">
        <v>9.0</v>
      </c>
      <c r="J8" s="905">
        <v>9.0</v>
      </c>
      <c r="K8" s="905">
        <v>9.0</v>
      </c>
      <c r="L8" s="1205">
        <v>12.0</v>
      </c>
      <c r="M8" s="905">
        <v>9.0</v>
      </c>
      <c r="N8" s="971"/>
      <c r="O8" s="971"/>
      <c r="P8" s="905">
        <v>9.0</v>
      </c>
      <c r="Q8" s="905">
        <v>9.0</v>
      </c>
      <c r="R8" s="1205">
        <v>12.0</v>
      </c>
      <c r="S8" s="905">
        <v>9.0</v>
      </c>
      <c r="T8" s="905">
        <v>9.0</v>
      </c>
      <c r="U8" s="1099"/>
      <c r="V8" s="1099"/>
      <c r="W8" s="1099"/>
      <c r="X8" s="1635"/>
      <c r="Y8" s="1099"/>
      <c r="Z8" s="1099"/>
      <c r="AA8" s="1099"/>
      <c r="AB8" s="1099"/>
      <c r="AC8" s="1099"/>
      <c r="AD8" s="1099"/>
      <c r="AE8" s="1099"/>
      <c r="AF8" s="1099"/>
      <c r="AG8" s="1635"/>
      <c r="AH8" s="1099"/>
      <c r="AI8" s="905"/>
      <c r="AJ8" s="404">
        <f t="shared" si="1"/>
        <v>12</v>
      </c>
      <c r="AK8" s="1030">
        <v>1.0</v>
      </c>
    </row>
    <row r="9" ht="15.0" customHeight="1">
      <c r="A9" s="19">
        <v>7.0</v>
      </c>
      <c r="B9" s="1546" t="s">
        <v>198</v>
      </c>
      <c r="C9" s="32"/>
      <c r="D9" s="863" t="s">
        <v>792</v>
      </c>
      <c r="E9" s="905">
        <v>9.0</v>
      </c>
      <c r="F9" s="1205">
        <v>12.0</v>
      </c>
      <c r="G9" s="422"/>
      <c r="H9" s="1615"/>
      <c r="I9" s="905">
        <v>9.0</v>
      </c>
      <c r="J9" s="905">
        <v>9.0</v>
      </c>
      <c r="K9" s="1205" t="s">
        <v>193</v>
      </c>
      <c r="L9" s="905">
        <v>9.0</v>
      </c>
      <c r="M9" s="1205">
        <v>12.0</v>
      </c>
      <c r="N9" s="1615"/>
      <c r="O9" s="1615"/>
      <c r="P9" s="1033">
        <v>9.0</v>
      </c>
      <c r="Q9" s="1205">
        <v>12.0</v>
      </c>
      <c r="R9" s="905">
        <v>9.0</v>
      </c>
      <c r="S9" s="905">
        <v>9.0</v>
      </c>
      <c r="T9" s="905">
        <v>9.0</v>
      </c>
      <c r="U9" s="1205">
        <v>12.0</v>
      </c>
      <c r="V9" s="1629"/>
      <c r="W9" s="1205">
        <v>12.0</v>
      </c>
      <c r="X9" s="905">
        <v>9.0</v>
      </c>
      <c r="Y9" s="905">
        <v>9.0</v>
      </c>
      <c r="Z9" s="905">
        <v>9.0</v>
      </c>
      <c r="AA9" s="905">
        <v>9.0</v>
      </c>
      <c r="AB9" s="1205">
        <v>12.0</v>
      </c>
      <c r="AC9" s="971"/>
      <c r="AD9" s="905">
        <v>9.0</v>
      </c>
      <c r="AE9" s="1033">
        <v>9.0</v>
      </c>
      <c r="AF9" s="905">
        <v>9.0</v>
      </c>
      <c r="AG9" s="905">
        <v>9.0</v>
      </c>
      <c r="AH9" s="1205">
        <v>12.0</v>
      </c>
      <c r="AI9" s="905"/>
      <c r="AJ9" s="404">
        <f t="shared" si="1"/>
        <v>23</v>
      </c>
      <c r="AK9" s="1030">
        <v>1.0</v>
      </c>
    </row>
    <row r="10" ht="14.25" customHeight="1">
      <c r="A10" s="19">
        <v>8.0</v>
      </c>
      <c r="B10" s="1546" t="s">
        <v>23</v>
      </c>
      <c r="C10" s="32"/>
      <c r="D10" s="863" t="s">
        <v>792</v>
      </c>
      <c r="E10" s="905">
        <v>9.0</v>
      </c>
      <c r="F10" s="905">
        <v>9.0</v>
      </c>
      <c r="G10" s="971"/>
      <c r="H10" s="971"/>
      <c r="I10" s="1205">
        <v>12.0</v>
      </c>
      <c r="J10" s="905">
        <v>9.0</v>
      </c>
      <c r="K10" s="905">
        <v>9.0</v>
      </c>
      <c r="L10" s="905">
        <v>9.0</v>
      </c>
      <c r="M10" s="905"/>
      <c r="N10" s="971"/>
      <c r="O10" s="971">
        <v>9.0</v>
      </c>
      <c r="P10" s="905">
        <v>9.0</v>
      </c>
      <c r="Q10" s="905">
        <v>9.0</v>
      </c>
      <c r="R10" s="905">
        <v>9.0</v>
      </c>
      <c r="S10" s="905">
        <v>9.0</v>
      </c>
      <c r="T10" s="1205">
        <v>12.0</v>
      </c>
      <c r="U10" s="1243"/>
      <c r="V10" s="971"/>
      <c r="W10" s="905">
        <v>9.0</v>
      </c>
      <c r="X10" s="905">
        <v>9.0</v>
      </c>
      <c r="Y10" s="1205">
        <v>12.0</v>
      </c>
      <c r="Z10" s="905">
        <v>9.0</v>
      </c>
      <c r="AA10" s="905">
        <v>9.0</v>
      </c>
      <c r="AB10" s="971">
        <v>9.0</v>
      </c>
      <c r="AC10" s="971"/>
      <c r="AD10" s="905">
        <v>9.0</v>
      </c>
      <c r="AE10" s="1205">
        <v>12.0</v>
      </c>
      <c r="AF10" s="905"/>
      <c r="AG10" s="905">
        <v>9.0</v>
      </c>
      <c r="AH10" s="905">
        <v>9.0</v>
      </c>
      <c r="AI10" s="905"/>
      <c r="AJ10" s="404">
        <f t="shared" si="1"/>
        <v>22</v>
      </c>
      <c r="AK10" s="1030">
        <v>1.0</v>
      </c>
    </row>
    <row r="11" ht="15.0" customHeight="1">
      <c r="A11" s="19">
        <v>9.0</v>
      </c>
      <c r="B11" s="1600" t="s">
        <v>1048</v>
      </c>
      <c r="C11" s="32"/>
      <c r="D11" s="863" t="s">
        <v>792</v>
      </c>
      <c r="E11" s="905">
        <v>9.0</v>
      </c>
      <c r="F11" s="1205">
        <v>12.0</v>
      </c>
      <c r="G11" s="422"/>
      <c r="H11" s="1615"/>
      <c r="I11" s="905">
        <v>9.0</v>
      </c>
      <c r="J11" s="1205" t="s">
        <v>193</v>
      </c>
      <c r="K11" s="905">
        <v>9.0</v>
      </c>
      <c r="L11" s="905"/>
      <c r="M11" s="905">
        <v>9.0</v>
      </c>
      <c r="N11" s="1205">
        <v>12.0</v>
      </c>
      <c r="O11" s="1615"/>
      <c r="P11" s="905">
        <v>9.0</v>
      </c>
      <c r="Q11" s="905">
        <v>9.0</v>
      </c>
      <c r="R11" s="905">
        <v>9.0</v>
      </c>
      <c r="S11" s="1205">
        <v>12.0</v>
      </c>
      <c r="T11" s="905">
        <v>9.0</v>
      </c>
      <c r="U11" s="1305"/>
      <c r="V11" s="1629"/>
      <c r="W11" s="905">
        <v>9.0</v>
      </c>
      <c r="X11" s="905">
        <v>9.0</v>
      </c>
      <c r="Y11" s="905">
        <v>9.0</v>
      </c>
      <c r="Z11" s="1205">
        <v>12.0</v>
      </c>
      <c r="AA11" s="905"/>
      <c r="AB11" s="971"/>
      <c r="AC11" s="1205">
        <v>12.0</v>
      </c>
      <c r="AD11" s="905">
        <v>9.0</v>
      </c>
      <c r="AE11" s="905">
        <v>9.0</v>
      </c>
      <c r="AF11" s="905">
        <v>9.0</v>
      </c>
      <c r="AG11" s="905">
        <v>9.0</v>
      </c>
      <c r="AH11" s="1205">
        <v>12.0</v>
      </c>
      <c r="AI11" s="905"/>
      <c r="AJ11" s="404">
        <f t="shared" si="1"/>
        <v>21</v>
      </c>
      <c r="AK11" s="1030">
        <v>1.0</v>
      </c>
    </row>
    <row r="12" ht="15.0" customHeight="1">
      <c r="A12" s="19">
        <v>10.0</v>
      </c>
      <c r="B12" s="1546" t="s">
        <v>991</v>
      </c>
      <c r="C12" s="32"/>
      <c r="D12" s="863" t="s">
        <v>792</v>
      </c>
      <c r="E12" s="905">
        <v>9.0</v>
      </c>
      <c r="F12" s="905">
        <v>9.0</v>
      </c>
      <c r="G12" s="971"/>
      <c r="H12" s="1547">
        <v>12.0</v>
      </c>
      <c r="I12" s="905">
        <v>9.0</v>
      </c>
      <c r="J12" s="1033">
        <v>9.0</v>
      </c>
      <c r="K12" s="1205">
        <v>12.0</v>
      </c>
      <c r="L12" s="905">
        <v>9.0</v>
      </c>
      <c r="M12" s="905">
        <v>9.0</v>
      </c>
      <c r="N12" s="1243"/>
      <c r="O12" s="971">
        <v>9.0</v>
      </c>
      <c r="P12" s="1205">
        <v>12.0</v>
      </c>
      <c r="Q12" s="905">
        <v>9.0</v>
      </c>
      <c r="R12" s="905">
        <v>9.0</v>
      </c>
      <c r="S12" s="905">
        <v>9.0</v>
      </c>
      <c r="T12" s="905">
        <v>9.0</v>
      </c>
      <c r="U12" s="971"/>
      <c r="V12" s="971"/>
      <c r="W12" s="905">
        <v>9.0</v>
      </c>
      <c r="X12" s="1205" t="s">
        <v>193</v>
      </c>
      <c r="Y12" s="905">
        <v>9.0</v>
      </c>
      <c r="Z12" s="905">
        <v>9.0</v>
      </c>
      <c r="AA12" s="1205">
        <v>12.0</v>
      </c>
      <c r="AB12" s="1243">
        <v>9.0</v>
      </c>
      <c r="AC12" s="971"/>
      <c r="AD12" s="905"/>
      <c r="AE12" s="905">
        <v>9.0</v>
      </c>
      <c r="AF12" s="1205">
        <v>12.0</v>
      </c>
      <c r="AG12" s="905">
        <v>9.0</v>
      </c>
      <c r="AH12" s="905">
        <v>9.0</v>
      </c>
      <c r="AI12" s="1614"/>
      <c r="AJ12" s="404">
        <f t="shared" si="1"/>
        <v>23</v>
      </c>
      <c r="AK12" s="1030">
        <v>1.0</v>
      </c>
    </row>
    <row r="13" ht="15.0" customHeight="1">
      <c r="A13" s="19">
        <v>11.0</v>
      </c>
      <c r="B13" s="1546" t="s">
        <v>278</v>
      </c>
      <c r="C13" s="32"/>
      <c r="D13" s="863" t="s">
        <v>792</v>
      </c>
      <c r="E13" s="905">
        <v>9.0</v>
      </c>
      <c r="F13" s="905">
        <v>9.0</v>
      </c>
      <c r="G13" s="1205">
        <v>12.0</v>
      </c>
      <c r="H13" s="1615"/>
      <c r="I13" s="905"/>
      <c r="J13" s="905">
        <v>9.0</v>
      </c>
      <c r="K13" s="905">
        <v>9.0</v>
      </c>
      <c r="L13" s="1205">
        <v>12.0</v>
      </c>
      <c r="M13" s="905">
        <v>9.0</v>
      </c>
      <c r="N13" s="422"/>
      <c r="O13" s="1615"/>
      <c r="P13" s="905">
        <v>9.0</v>
      </c>
      <c r="Q13" s="1205">
        <v>12.0</v>
      </c>
      <c r="R13" s="905">
        <v>9.0</v>
      </c>
      <c r="S13" s="905"/>
      <c r="T13" s="905">
        <v>9.0</v>
      </c>
      <c r="U13" s="971"/>
      <c r="V13" s="1243">
        <v>9.0</v>
      </c>
      <c r="W13" s="1205">
        <v>12.0</v>
      </c>
      <c r="X13" s="905">
        <v>9.0</v>
      </c>
      <c r="Y13" s="905">
        <v>9.0</v>
      </c>
      <c r="Z13" s="905">
        <v>9.0</v>
      </c>
      <c r="AA13" s="905">
        <v>9.0</v>
      </c>
      <c r="AB13" s="1305"/>
      <c r="AC13" s="1629"/>
      <c r="AD13" s="1205">
        <v>12.0</v>
      </c>
      <c r="AE13" s="905">
        <v>9.0</v>
      </c>
      <c r="AF13" s="905">
        <v>9.0</v>
      </c>
      <c r="AG13" s="905">
        <v>9.0</v>
      </c>
      <c r="AH13" s="905">
        <v>9.0</v>
      </c>
      <c r="AI13" s="905"/>
      <c r="AJ13" s="404">
        <f t="shared" si="1"/>
        <v>22</v>
      </c>
      <c r="AK13" s="1030">
        <v>1.0</v>
      </c>
    </row>
    <row r="14" ht="15.0" customHeight="1">
      <c r="A14" s="19">
        <v>12.0</v>
      </c>
      <c r="B14" s="1546" t="s">
        <v>200</v>
      </c>
      <c r="C14" s="32"/>
      <c r="D14" s="863" t="s">
        <v>792</v>
      </c>
      <c r="E14" s="905">
        <v>9.0</v>
      </c>
      <c r="F14" s="905"/>
      <c r="G14" s="971"/>
      <c r="H14" s="971">
        <v>9.0</v>
      </c>
      <c r="I14" s="905">
        <v>9.0</v>
      </c>
      <c r="J14" s="905">
        <v>9.0</v>
      </c>
      <c r="K14" s="905">
        <v>9.0</v>
      </c>
      <c r="L14" s="905">
        <v>9.0</v>
      </c>
      <c r="M14" s="1205">
        <v>12.0</v>
      </c>
      <c r="N14" s="1615"/>
      <c r="O14" s="971"/>
      <c r="P14" s="1205">
        <v>12.0</v>
      </c>
      <c r="Q14" s="905">
        <v>9.0</v>
      </c>
      <c r="R14" s="905">
        <v>9.0</v>
      </c>
      <c r="S14" s="905">
        <v>9.0</v>
      </c>
      <c r="T14" s="905">
        <v>9.0</v>
      </c>
      <c r="U14" s="1205">
        <v>12.0</v>
      </c>
      <c r="V14" s="971"/>
      <c r="W14" s="905">
        <v>9.0</v>
      </c>
      <c r="X14" s="1205">
        <v>12.0</v>
      </c>
      <c r="Y14" s="905"/>
      <c r="Z14" s="905">
        <v>9.0</v>
      </c>
      <c r="AA14" s="905">
        <v>9.0</v>
      </c>
      <c r="AB14" s="1629"/>
      <c r="AC14" s="971"/>
      <c r="AD14" s="905">
        <v>9.0</v>
      </c>
      <c r="AE14" s="905">
        <v>9.0</v>
      </c>
      <c r="AF14" s="905">
        <v>9.0</v>
      </c>
      <c r="AG14" s="905">
        <v>9.0</v>
      </c>
      <c r="AH14" s="1205">
        <v>12.0</v>
      </c>
      <c r="AI14" s="905"/>
      <c r="AJ14" s="404">
        <f t="shared" si="1"/>
        <v>22</v>
      </c>
      <c r="AK14" s="1030">
        <v>1.0</v>
      </c>
    </row>
    <row r="15" ht="14.25" customHeight="1">
      <c r="A15" s="19">
        <v>13.0</v>
      </c>
      <c r="B15" s="1546" t="s">
        <v>841</v>
      </c>
      <c r="C15" s="32"/>
      <c r="D15" s="863" t="s">
        <v>792</v>
      </c>
      <c r="E15" s="905">
        <v>9.0</v>
      </c>
      <c r="F15" s="1205">
        <v>12.0</v>
      </c>
      <c r="G15" s="422"/>
      <c r="H15" s="1615"/>
      <c r="I15" s="1205">
        <v>12.0</v>
      </c>
      <c r="J15" s="905">
        <v>9.0</v>
      </c>
      <c r="K15" s="905">
        <v>9.0</v>
      </c>
      <c r="L15" s="1205">
        <v>12.0</v>
      </c>
      <c r="M15" s="905">
        <v>9.0</v>
      </c>
      <c r="N15" s="971">
        <v>9.0</v>
      </c>
      <c r="O15" s="1615"/>
      <c r="P15" s="1033">
        <v>9.0</v>
      </c>
      <c r="Q15" s="905">
        <v>9.0</v>
      </c>
      <c r="R15" s="905">
        <v>9.0</v>
      </c>
      <c r="S15" s="905">
        <v>9.0</v>
      </c>
      <c r="T15" s="905">
        <v>9.0</v>
      </c>
      <c r="U15" s="971"/>
      <c r="V15" s="1205">
        <v>12.0</v>
      </c>
      <c r="W15" s="905">
        <v>9.0</v>
      </c>
      <c r="X15" s="905"/>
      <c r="Y15" s="905">
        <v>9.0</v>
      </c>
      <c r="Z15" s="905">
        <v>9.0</v>
      </c>
      <c r="AA15" s="1205">
        <v>12.0</v>
      </c>
      <c r="AB15" s="971"/>
      <c r="AC15" s="1629"/>
      <c r="AD15" s="905">
        <v>9.0</v>
      </c>
      <c r="AE15" s="905">
        <v>9.0</v>
      </c>
      <c r="AF15" s="905">
        <v>9.0</v>
      </c>
      <c r="AG15" s="905">
        <v>9.0</v>
      </c>
      <c r="AH15" s="905">
        <v>9.0</v>
      </c>
      <c r="AI15" s="905"/>
      <c r="AJ15" s="404">
        <f t="shared" si="1"/>
        <v>23</v>
      </c>
      <c r="AK15" s="1030">
        <v>1.0</v>
      </c>
    </row>
    <row r="16" ht="15.0" customHeight="1">
      <c r="A16" s="19">
        <v>14.0</v>
      </c>
      <c r="B16" s="1546" t="s">
        <v>27</v>
      </c>
      <c r="C16" s="32"/>
      <c r="D16" s="863" t="s">
        <v>792</v>
      </c>
      <c r="E16" s="1205">
        <v>12.0</v>
      </c>
      <c r="F16" s="905">
        <v>9.0</v>
      </c>
      <c r="G16" s="1615"/>
      <c r="H16" s="971"/>
      <c r="I16" s="905">
        <v>9.0</v>
      </c>
      <c r="J16" s="905"/>
      <c r="K16" s="905">
        <v>9.0</v>
      </c>
      <c r="L16" s="905">
        <v>9.0</v>
      </c>
      <c r="M16" s="905">
        <v>9.0</v>
      </c>
      <c r="N16" s="971"/>
      <c r="O16" s="1205" t="s">
        <v>193</v>
      </c>
      <c r="P16" s="905">
        <v>9.0</v>
      </c>
      <c r="Q16" s="905">
        <v>9.0</v>
      </c>
      <c r="R16" s="1205" t="s">
        <v>193</v>
      </c>
      <c r="S16" s="905">
        <v>9.0</v>
      </c>
      <c r="T16" s="1205">
        <v>12.0</v>
      </c>
      <c r="U16" s="1629"/>
      <c r="V16" s="971"/>
      <c r="W16" s="905">
        <v>9.0</v>
      </c>
      <c r="X16" s="905">
        <v>9.0</v>
      </c>
      <c r="Y16" s="905">
        <v>9.0</v>
      </c>
      <c r="Z16" s="1205" t="s">
        <v>193</v>
      </c>
      <c r="AA16" s="905">
        <v>9.0</v>
      </c>
      <c r="AB16" s="1629"/>
      <c r="AC16" s="1205">
        <v>12.0</v>
      </c>
      <c r="AD16" s="905"/>
      <c r="AE16" s="905">
        <v>9.0</v>
      </c>
      <c r="AF16" s="905">
        <v>9.0</v>
      </c>
      <c r="AG16" s="905">
        <v>9.0</v>
      </c>
      <c r="AH16" s="1205">
        <v>12.0</v>
      </c>
      <c r="AI16" s="905"/>
      <c r="AJ16" s="404">
        <f t="shared" si="1"/>
        <v>19</v>
      </c>
      <c r="AK16" s="1030">
        <v>1.0</v>
      </c>
    </row>
    <row r="17" ht="15.0" customHeight="1">
      <c r="A17" s="19">
        <v>15.0</v>
      </c>
      <c r="B17" s="1546" t="s">
        <v>28</v>
      </c>
      <c r="C17" s="32"/>
      <c r="D17" s="863" t="s">
        <v>792</v>
      </c>
      <c r="E17" s="905"/>
      <c r="F17" s="905">
        <v>9.0</v>
      </c>
      <c r="G17" s="971"/>
      <c r="H17" s="1205">
        <v>12.0</v>
      </c>
      <c r="I17" s="905">
        <v>9.0</v>
      </c>
      <c r="J17" s="905">
        <v>9.0</v>
      </c>
      <c r="K17" s="1205">
        <v>12.0</v>
      </c>
      <c r="L17" s="905">
        <v>9.0</v>
      </c>
      <c r="M17" s="905">
        <v>9.0</v>
      </c>
      <c r="N17" s="422"/>
      <c r="O17" s="1615"/>
      <c r="P17" s="905">
        <v>9.0</v>
      </c>
      <c r="Q17" s="905">
        <v>9.0</v>
      </c>
      <c r="R17" s="905">
        <v>9.0</v>
      </c>
      <c r="S17" s="905">
        <v>9.0</v>
      </c>
      <c r="T17" s="1205">
        <v>12.0</v>
      </c>
      <c r="U17" s="1205" t="s">
        <v>193</v>
      </c>
      <c r="V17" s="1629"/>
      <c r="W17" s="905"/>
      <c r="X17" s="905">
        <v>9.0</v>
      </c>
      <c r="Y17" s="1205">
        <v>12.0</v>
      </c>
      <c r="Z17" s="905">
        <v>9.0</v>
      </c>
      <c r="AA17" s="905">
        <v>9.0</v>
      </c>
      <c r="AB17" s="1305"/>
      <c r="AC17" s="1629"/>
      <c r="AD17" s="1205">
        <v>12.0</v>
      </c>
      <c r="AE17" s="905">
        <v>9.0</v>
      </c>
      <c r="AF17" s="905">
        <v>9.0</v>
      </c>
      <c r="AG17" s="1205">
        <v>12.0</v>
      </c>
      <c r="AH17" s="905">
        <v>9.0</v>
      </c>
      <c r="AI17" s="1614"/>
      <c r="AJ17" s="404">
        <f t="shared" si="1"/>
        <v>21</v>
      </c>
      <c r="AK17" s="1030">
        <v>1.0</v>
      </c>
    </row>
    <row r="18" ht="15.0" customHeight="1">
      <c r="A18" s="19">
        <v>16.0</v>
      </c>
      <c r="B18" s="1215" t="s">
        <v>1028</v>
      </c>
      <c r="C18" s="32"/>
      <c r="D18" s="863" t="s">
        <v>792</v>
      </c>
      <c r="E18" s="905">
        <v>9.0</v>
      </c>
      <c r="F18" s="1205">
        <v>12.0</v>
      </c>
      <c r="G18" s="971">
        <v>9.0</v>
      </c>
      <c r="H18" s="971"/>
      <c r="I18" s="905">
        <v>9.0</v>
      </c>
      <c r="J18" s="905">
        <v>9.0</v>
      </c>
      <c r="K18" s="905"/>
      <c r="L18" s="1205">
        <v>12.0</v>
      </c>
      <c r="M18" s="905">
        <v>9.0</v>
      </c>
      <c r="N18" s="1615"/>
      <c r="O18" s="971"/>
      <c r="P18" s="905">
        <v>9.0</v>
      </c>
      <c r="Q18" s="905">
        <v>9.0</v>
      </c>
      <c r="R18" s="905">
        <v>9.0</v>
      </c>
      <c r="S18" s="1205">
        <v>12.0</v>
      </c>
      <c r="T18" s="905"/>
      <c r="U18" s="971"/>
      <c r="V18" s="925"/>
      <c r="W18" s="925"/>
      <c r="X18" s="1634"/>
      <c r="Y18" s="925"/>
      <c r="Z18" s="1099"/>
      <c r="AA18" s="1099"/>
      <c r="AB18" s="1636"/>
      <c r="AC18" s="1099"/>
      <c r="AD18" s="1099"/>
      <c r="AE18" s="1635"/>
      <c r="AF18" s="1099"/>
      <c r="AG18" s="1099"/>
      <c r="AH18" s="1099"/>
      <c r="AI18" s="905"/>
      <c r="AJ18" s="404">
        <f t="shared" si="1"/>
        <v>11</v>
      </c>
      <c r="AK18" s="1030">
        <v>1.0</v>
      </c>
    </row>
    <row r="19" ht="15.0" customHeight="1">
      <c r="A19" s="19">
        <v>17.0</v>
      </c>
      <c r="B19" s="1546" t="s">
        <v>312</v>
      </c>
      <c r="C19" s="32"/>
      <c r="D19" s="863" t="s">
        <v>792</v>
      </c>
      <c r="E19" s="978"/>
      <c r="F19" s="978"/>
      <c r="G19" s="1508"/>
      <c r="H19" s="1597"/>
      <c r="I19" s="978"/>
      <c r="J19" s="978"/>
      <c r="K19" s="978"/>
      <c r="L19" s="978"/>
      <c r="M19" s="1033">
        <v>9.0</v>
      </c>
      <c r="N19" s="1033">
        <v>9.0</v>
      </c>
      <c r="O19" s="1597"/>
      <c r="P19" s="905">
        <v>9.0</v>
      </c>
      <c r="Q19" s="905">
        <v>9.0</v>
      </c>
      <c r="R19" s="1205">
        <v>12.0</v>
      </c>
      <c r="S19" s="905">
        <v>9.0</v>
      </c>
      <c r="T19" s="905">
        <v>9.0</v>
      </c>
      <c r="U19" s="971"/>
      <c r="V19" s="1205">
        <v>12.0</v>
      </c>
      <c r="W19" s="905">
        <v>9.0</v>
      </c>
      <c r="X19" s="905">
        <v>9.0</v>
      </c>
      <c r="Y19" s="905">
        <v>9.0</v>
      </c>
      <c r="Z19" s="1033">
        <v>9.0</v>
      </c>
      <c r="AA19" s="1205">
        <v>12.0</v>
      </c>
      <c r="AB19" s="1305"/>
      <c r="AC19" s="1629"/>
      <c r="AD19" s="1205">
        <v>12.0</v>
      </c>
      <c r="AE19" s="905">
        <v>9.0</v>
      </c>
      <c r="AF19" s="905">
        <v>9.0</v>
      </c>
      <c r="AG19" s="905">
        <v>9.0</v>
      </c>
      <c r="AH19" s="905">
        <v>9.0</v>
      </c>
      <c r="AI19" s="905"/>
      <c r="AJ19" s="404">
        <f t="shared" si="1"/>
        <v>18</v>
      </c>
      <c r="AK19" s="1030">
        <v>1.0</v>
      </c>
    </row>
    <row r="20" ht="15.0" customHeight="1">
      <c r="A20" s="19">
        <v>18.0</v>
      </c>
      <c r="B20" s="1215" t="s">
        <v>1029</v>
      </c>
      <c r="C20" s="32"/>
      <c r="D20" s="863" t="s">
        <v>792</v>
      </c>
      <c r="E20" s="905">
        <v>9.0</v>
      </c>
      <c r="F20" s="905">
        <v>9.0</v>
      </c>
      <c r="G20" s="1615"/>
      <c r="H20" s="971"/>
      <c r="I20" s="1205">
        <v>12.0</v>
      </c>
      <c r="J20" s="905">
        <v>9.0</v>
      </c>
      <c r="K20" s="905">
        <v>9.0</v>
      </c>
      <c r="L20" s="905">
        <v>9.0</v>
      </c>
      <c r="M20" s="905"/>
      <c r="N20" s="971"/>
      <c r="O20" s="1205">
        <v>12.0</v>
      </c>
      <c r="P20" s="905">
        <v>9.0</v>
      </c>
      <c r="Q20" s="1205">
        <v>12.0</v>
      </c>
      <c r="R20" s="905">
        <v>9.0</v>
      </c>
      <c r="S20" s="905">
        <v>9.0</v>
      </c>
      <c r="T20" s="905">
        <v>9.0</v>
      </c>
      <c r="U20" s="1629"/>
      <c r="V20" s="971"/>
      <c r="W20" s="1205">
        <v>12.0</v>
      </c>
      <c r="X20" s="905">
        <v>9.0</v>
      </c>
      <c r="Y20" s="905">
        <v>9.0</v>
      </c>
      <c r="Z20" s="1205">
        <v>12.0</v>
      </c>
      <c r="AA20" s="905">
        <v>9.0</v>
      </c>
      <c r="AB20" s="971"/>
      <c r="AC20" s="971">
        <v>9.0</v>
      </c>
      <c r="AD20" s="905">
        <v>9.0</v>
      </c>
      <c r="AE20" s="905"/>
      <c r="AF20" s="905">
        <v>9.0</v>
      </c>
      <c r="AG20" s="1205">
        <v>12.0</v>
      </c>
      <c r="AH20" s="905">
        <v>9.0</v>
      </c>
      <c r="AI20" s="905"/>
      <c r="AJ20" s="404">
        <f t="shared" si="1"/>
        <v>22</v>
      </c>
      <c r="AK20" s="1030">
        <v>1.0</v>
      </c>
    </row>
    <row r="21" ht="15.0" customHeight="1">
      <c r="A21" s="19">
        <v>19.0</v>
      </c>
      <c r="B21" s="1546" t="s">
        <v>124</v>
      </c>
      <c r="C21" s="32"/>
      <c r="D21" s="863" t="s">
        <v>792</v>
      </c>
      <c r="E21" s="905">
        <v>9.0</v>
      </c>
      <c r="F21" s="905"/>
      <c r="G21" s="971"/>
      <c r="H21" s="1205">
        <v>12.0</v>
      </c>
      <c r="I21" s="905">
        <v>9.0</v>
      </c>
      <c r="J21" s="905">
        <v>9.0</v>
      </c>
      <c r="K21" s="905">
        <v>9.0</v>
      </c>
      <c r="L21" s="905">
        <v>9.0</v>
      </c>
      <c r="M21" s="978"/>
      <c r="N21" s="1508"/>
      <c r="O21" s="1597"/>
      <c r="P21" s="978"/>
      <c r="Q21" s="978"/>
      <c r="R21" s="978"/>
      <c r="S21" s="978"/>
      <c r="T21" s="978"/>
      <c r="U21" s="1637"/>
      <c r="V21" s="1630"/>
      <c r="W21" s="905">
        <v>9.0</v>
      </c>
      <c r="X21" s="905">
        <v>9.0</v>
      </c>
      <c r="Y21" s="905"/>
      <c r="Z21" s="1205">
        <v>12.0</v>
      </c>
      <c r="AA21" s="905">
        <v>9.0</v>
      </c>
      <c r="AB21" s="971"/>
      <c r="AC21" s="1243">
        <v>9.0</v>
      </c>
      <c r="AD21" s="905">
        <v>9.0</v>
      </c>
      <c r="AE21" s="905">
        <v>9.0</v>
      </c>
      <c r="AF21" s="905">
        <v>9.0</v>
      </c>
      <c r="AG21" s="905">
        <v>9.0</v>
      </c>
      <c r="AH21" s="1205">
        <v>12.0</v>
      </c>
      <c r="AI21" s="1614"/>
      <c r="AJ21" s="404">
        <f t="shared" si="1"/>
        <v>16</v>
      </c>
      <c r="AK21" s="1030">
        <v>1.0</v>
      </c>
    </row>
    <row r="22" ht="15.0" customHeight="1">
      <c r="A22" s="19">
        <v>20.0</v>
      </c>
      <c r="B22" s="1546" t="s">
        <v>32</v>
      </c>
      <c r="C22" s="32"/>
      <c r="D22" s="863" t="s">
        <v>792</v>
      </c>
      <c r="E22" s="905">
        <v>9.0</v>
      </c>
      <c r="F22" s="905">
        <v>9.0</v>
      </c>
      <c r="G22" s="1205" t="s">
        <v>193</v>
      </c>
      <c r="H22" s="971"/>
      <c r="I22" s="905">
        <v>9.0</v>
      </c>
      <c r="J22" s="905"/>
      <c r="K22" s="905"/>
      <c r="L22" s="905">
        <v>9.0</v>
      </c>
      <c r="M22" s="1205">
        <v>12.0</v>
      </c>
      <c r="N22" s="1615"/>
      <c r="O22" s="971"/>
      <c r="P22" s="1205">
        <v>12.0</v>
      </c>
      <c r="Q22" s="905">
        <v>9.0</v>
      </c>
      <c r="R22" s="1205" t="s">
        <v>193</v>
      </c>
      <c r="S22" s="905">
        <v>9.0</v>
      </c>
      <c r="T22" s="905">
        <v>9.0</v>
      </c>
      <c r="U22" s="971">
        <v>9.0</v>
      </c>
      <c r="V22" s="971"/>
      <c r="W22" s="978"/>
      <c r="X22" s="978"/>
      <c r="Y22" s="978"/>
      <c r="Z22" s="978"/>
      <c r="AA22" s="978"/>
      <c r="AB22" s="1630"/>
      <c r="AC22" s="978"/>
      <c r="AD22" s="978"/>
      <c r="AE22" s="978"/>
      <c r="AF22" s="978"/>
      <c r="AG22" s="978"/>
      <c r="AH22" s="978"/>
      <c r="AI22" s="905"/>
      <c r="AJ22" s="404">
        <f t="shared" si="1"/>
        <v>10</v>
      </c>
      <c r="AK22" s="1030">
        <v>1.0</v>
      </c>
    </row>
    <row r="23" ht="15.0" customHeight="1">
      <c r="A23" s="19">
        <v>21.0</v>
      </c>
      <c r="B23" s="1546" t="s">
        <v>992</v>
      </c>
      <c r="C23" s="32"/>
      <c r="D23" s="863" t="s">
        <v>792</v>
      </c>
      <c r="E23" s="1205">
        <v>12.0</v>
      </c>
      <c r="F23" s="905">
        <v>9.0</v>
      </c>
      <c r="G23" s="422"/>
      <c r="H23" s="1615"/>
      <c r="I23" s="1205">
        <v>12.0</v>
      </c>
      <c r="J23" s="905">
        <v>9.0</v>
      </c>
      <c r="K23" s="905">
        <v>9.0</v>
      </c>
      <c r="L23" s="905">
        <v>9.0</v>
      </c>
      <c r="M23" s="905">
        <v>9.0</v>
      </c>
      <c r="N23" s="1205">
        <v>12.0</v>
      </c>
      <c r="O23" s="1615"/>
      <c r="P23" s="905">
        <v>9.0</v>
      </c>
      <c r="Q23" s="905"/>
      <c r="R23" s="905">
        <v>9.0</v>
      </c>
      <c r="S23" s="905">
        <v>9.0</v>
      </c>
      <c r="T23" s="1205">
        <v>12.0</v>
      </c>
      <c r="U23" s="1305"/>
      <c r="V23" s="1629"/>
      <c r="W23" s="905">
        <v>9.0</v>
      </c>
      <c r="X23" s="905">
        <v>9.0</v>
      </c>
      <c r="Y23" s="1205">
        <v>12.0</v>
      </c>
      <c r="Z23" s="905">
        <v>9.0</v>
      </c>
      <c r="AA23" s="905"/>
      <c r="AB23" s="971"/>
      <c r="AC23" s="1243">
        <v>9.0</v>
      </c>
      <c r="AD23" s="1205">
        <v>12.0</v>
      </c>
      <c r="AE23" s="905">
        <v>9.0</v>
      </c>
      <c r="AF23" s="905">
        <v>9.0</v>
      </c>
      <c r="AG23" s="905">
        <v>9.0</v>
      </c>
      <c r="AH23" s="905">
        <v>9.0</v>
      </c>
      <c r="AI23" s="905"/>
      <c r="AJ23" s="404">
        <f t="shared" si="1"/>
        <v>22</v>
      </c>
      <c r="AK23" s="1030">
        <v>1.0</v>
      </c>
    </row>
    <row r="24" ht="15.0" customHeight="1">
      <c r="A24" s="19">
        <v>22.0</v>
      </c>
      <c r="B24" s="1546" t="s">
        <v>33</v>
      </c>
      <c r="C24" s="32"/>
      <c r="D24" s="863" t="s">
        <v>792</v>
      </c>
      <c r="E24" s="905">
        <v>9.0</v>
      </c>
      <c r="F24" s="905">
        <v>9.0</v>
      </c>
      <c r="G24" s="1615"/>
      <c r="H24" s="971"/>
      <c r="I24" s="905">
        <v>9.0</v>
      </c>
      <c r="J24" s="905">
        <v>9.0</v>
      </c>
      <c r="K24" s="1205">
        <v>12.0</v>
      </c>
      <c r="L24" s="905">
        <v>9.0</v>
      </c>
      <c r="M24" s="905"/>
      <c r="N24" s="971"/>
      <c r="O24" s="971">
        <v>9.0</v>
      </c>
      <c r="P24" s="905">
        <v>9.0</v>
      </c>
      <c r="Q24" s="905">
        <v>9.0</v>
      </c>
      <c r="R24" s="905">
        <v>9.0</v>
      </c>
      <c r="S24" s="1205">
        <v>12.0</v>
      </c>
      <c r="T24" s="905">
        <v>9.0</v>
      </c>
      <c r="U24" s="1629"/>
      <c r="V24" s="971"/>
      <c r="W24" s="905">
        <v>9.0</v>
      </c>
      <c r="X24" s="1205">
        <v>12.0</v>
      </c>
      <c r="Y24" s="905">
        <v>9.0</v>
      </c>
      <c r="Z24" s="905">
        <v>9.0</v>
      </c>
      <c r="AA24" s="905">
        <v>9.0</v>
      </c>
      <c r="AB24" s="1205">
        <v>12.0</v>
      </c>
      <c r="AC24" s="971"/>
      <c r="AD24" s="905">
        <v>9.0</v>
      </c>
      <c r="AE24" s="1205">
        <v>12.0</v>
      </c>
      <c r="AF24" s="905">
        <v>9.0</v>
      </c>
      <c r="AG24" s="905"/>
      <c r="AH24" s="905">
        <v>9.0</v>
      </c>
      <c r="AI24" s="905"/>
      <c r="AJ24" s="404">
        <f t="shared" si="1"/>
        <v>22</v>
      </c>
      <c r="AK24" s="1030">
        <v>1.0</v>
      </c>
    </row>
    <row r="25" ht="15.0" customHeight="1">
      <c r="A25" s="19">
        <v>23.0</v>
      </c>
      <c r="B25" s="1546" t="s">
        <v>165</v>
      </c>
      <c r="C25" s="32"/>
      <c r="D25" s="863" t="s">
        <v>792</v>
      </c>
      <c r="E25" s="905">
        <v>9.0</v>
      </c>
      <c r="F25" s="1205">
        <v>12.0</v>
      </c>
      <c r="G25" s="971">
        <v>9.0</v>
      </c>
      <c r="H25" s="971"/>
      <c r="I25" s="905"/>
      <c r="J25" s="1205">
        <v>12.0</v>
      </c>
      <c r="K25" s="905">
        <v>9.0</v>
      </c>
      <c r="L25" s="905">
        <v>9.0</v>
      </c>
      <c r="M25" s="905">
        <v>9.0</v>
      </c>
      <c r="N25" s="971"/>
      <c r="O25" s="971"/>
      <c r="P25" s="905">
        <v>9.0</v>
      </c>
      <c r="Q25" s="1205">
        <v>12.0</v>
      </c>
      <c r="R25" s="905">
        <v>9.0</v>
      </c>
      <c r="S25" s="905">
        <v>9.0</v>
      </c>
      <c r="T25" s="905"/>
      <c r="U25" s="1629"/>
      <c r="V25" s="971">
        <v>9.0</v>
      </c>
      <c r="W25" s="1205">
        <v>12.0</v>
      </c>
      <c r="X25" s="905">
        <v>9.0</v>
      </c>
      <c r="Y25" s="905">
        <v>9.0</v>
      </c>
      <c r="Z25" s="905">
        <v>9.0</v>
      </c>
      <c r="AA25" s="905">
        <v>9.0</v>
      </c>
      <c r="AB25" s="971"/>
      <c r="AC25" s="971"/>
      <c r="AD25" s="905">
        <v>9.0</v>
      </c>
      <c r="AE25" s="905">
        <v>9.0</v>
      </c>
      <c r="AF25" s="1205">
        <v>12.0</v>
      </c>
      <c r="AG25" s="905">
        <v>9.0</v>
      </c>
      <c r="AH25" s="905">
        <v>9.0</v>
      </c>
      <c r="AI25" s="905"/>
      <c r="AJ25" s="404">
        <f t="shared" si="1"/>
        <v>22</v>
      </c>
      <c r="AK25" s="1030">
        <v>1.0</v>
      </c>
    </row>
    <row r="26" ht="15.75" customHeight="1">
      <c r="A26" s="19">
        <v>24.0</v>
      </c>
      <c r="B26" s="1546" t="s">
        <v>687</v>
      </c>
      <c r="C26" s="32"/>
      <c r="D26" s="863" t="s">
        <v>792</v>
      </c>
      <c r="E26" s="905">
        <v>9.0</v>
      </c>
      <c r="F26" s="905">
        <v>9.0</v>
      </c>
      <c r="G26" s="1205" t="s">
        <v>193</v>
      </c>
      <c r="H26" s="1615"/>
      <c r="I26" s="905">
        <v>9.0</v>
      </c>
      <c r="J26" s="905">
        <v>9.0</v>
      </c>
      <c r="K26" s="905">
        <v>9.0</v>
      </c>
      <c r="L26" s="905"/>
      <c r="M26" s="905">
        <v>9.0</v>
      </c>
      <c r="N26" s="971"/>
      <c r="O26" s="971"/>
      <c r="P26" s="905">
        <v>9.0</v>
      </c>
      <c r="Q26" s="905">
        <v>9.0</v>
      </c>
      <c r="R26" s="905">
        <v>9.0</v>
      </c>
      <c r="S26" s="1205">
        <v>12.0</v>
      </c>
      <c r="T26" s="905">
        <v>9.0</v>
      </c>
      <c r="U26" s="1629"/>
      <c r="V26" s="971"/>
      <c r="W26" s="905">
        <v>9.0</v>
      </c>
      <c r="X26" s="1205">
        <v>12.0</v>
      </c>
      <c r="Y26" s="905">
        <v>9.0</v>
      </c>
      <c r="Z26" s="905">
        <v>9.0</v>
      </c>
      <c r="AA26" s="905"/>
      <c r="AB26" s="971"/>
      <c r="AC26" s="1205">
        <v>12.0</v>
      </c>
      <c r="AD26" s="905">
        <v>9.0</v>
      </c>
      <c r="AE26" s="905">
        <v>9.0</v>
      </c>
      <c r="AF26" s="905">
        <v>9.0</v>
      </c>
      <c r="AG26" s="1205">
        <v>12.0</v>
      </c>
      <c r="AH26" s="905">
        <v>9.0</v>
      </c>
      <c r="AI26" s="905"/>
      <c r="AJ26" s="404">
        <f t="shared" si="1"/>
        <v>21</v>
      </c>
      <c r="AK26" s="1030">
        <v>1.0</v>
      </c>
    </row>
    <row r="27" ht="15.75" customHeight="1">
      <c r="A27" s="19">
        <v>25.0</v>
      </c>
      <c r="B27" s="1215" t="s">
        <v>1022</v>
      </c>
      <c r="C27" s="32"/>
      <c r="D27" s="863" t="s">
        <v>792</v>
      </c>
      <c r="E27" s="1205">
        <v>12.0</v>
      </c>
      <c r="F27" s="905">
        <v>9.0</v>
      </c>
      <c r="G27" s="971">
        <v>9.0</v>
      </c>
      <c r="H27" s="971"/>
      <c r="I27" s="978"/>
      <c r="J27" s="978"/>
      <c r="K27" s="978"/>
      <c r="L27" s="1638"/>
      <c r="M27" s="978"/>
      <c r="N27" s="978"/>
      <c r="O27" s="1638"/>
      <c r="P27" s="978"/>
      <c r="Q27" s="978"/>
      <c r="R27" s="978"/>
      <c r="S27" s="978"/>
      <c r="T27" s="978"/>
      <c r="U27" s="1630"/>
      <c r="V27" s="978"/>
      <c r="W27" s="905"/>
      <c r="X27" s="1205">
        <v>12.0</v>
      </c>
      <c r="Y27" s="905">
        <v>9.0</v>
      </c>
      <c r="Z27" s="905">
        <v>9.0</v>
      </c>
      <c r="AA27" s="1205" t="s">
        <v>193</v>
      </c>
      <c r="AB27" s="971">
        <v>9.0</v>
      </c>
      <c r="AC27" s="1547">
        <v>9.0</v>
      </c>
      <c r="AD27" s="905">
        <v>9.0</v>
      </c>
      <c r="AE27" s="905">
        <v>9.0</v>
      </c>
      <c r="AF27" s="1547">
        <v>9.0</v>
      </c>
      <c r="AG27" s="905">
        <v>9.0</v>
      </c>
      <c r="AH27" s="905">
        <v>9.0</v>
      </c>
      <c r="AI27" s="905"/>
      <c r="AJ27" s="404">
        <f t="shared" si="1"/>
        <v>13</v>
      </c>
      <c r="AK27" s="1030">
        <v>1.0</v>
      </c>
    </row>
    <row r="28" ht="15.75" customHeight="1">
      <c r="A28" s="19">
        <v>26.0</v>
      </c>
      <c r="B28" s="1603" t="s">
        <v>1049</v>
      </c>
      <c r="C28" s="32"/>
      <c r="D28" s="866"/>
      <c r="E28" s="905"/>
      <c r="F28" s="905"/>
      <c r="G28" s="1615"/>
      <c r="H28" s="971"/>
      <c r="I28" s="905">
        <v>9.0</v>
      </c>
      <c r="J28" s="905">
        <v>9.0</v>
      </c>
      <c r="K28" s="905">
        <v>9.0</v>
      </c>
      <c r="L28" s="905">
        <v>9.0</v>
      </c>
      <c r="M28" s="905">
        <v>9.0</v>
      </c>
      <c r="N28" s="1615"/>
      <c r="O28" s="971"/>
      <c r="P28" s="905">
        <v>9.0</v>
      </c>
      <c r="Q28" s="905">
        <v>9.0</v>
      </c>
      <c r="R28" s="905">
        <v>9.0</v>
      </c>
      <c r="S28" s="905">
        <v>9.0</v>
      </c>
      <c r="T28" s="905"/>
      <c r="U28" s="971"/>
      <c r="V28" s="971"/>
      <c r="W28" s="905">
        <v>9.0</v>
      </c>
      <c r="X28" s="905">
        <v>9.0</v>
      </c>
      <c r="Y28" s="905">
        <v>9.0</v>
      </c>
      <c r="Z28" s="905">
        <v>9.0</v>
      </c>
      <c r="AA28" s="905">
        <v>9.0</v>
      </c>
      <c r="AB28" s="1243">
        <v>9.0</v>
      </c>
      <c r="AC28" s="971"/>
      <c r="AD28" s="905">
        <v>9.0</v>
      </c>
      <c r="AE28" s="905">
        <v>9.0</v>
      </c>
      <c r="AF28" s="905">
        <v>9.0</v>
      </c>
      <c r="AG28" s="905">
        <v>9.0</v>
      </c>
      <c r="AH28" s="905">
        <v>9.0</v>
      </c>
      <c r="AI28" s="905"/>
      <c r="AJ28" s="404">
        <f t="shared" si="1"/>
        <v>20</v>
      </c>
      <c r="AK28" s="1030"/>
    </row>
    <row r="29" ht="16.5" customHeight="1">
      <c r="A29" s="19">
        <v>27.0</v>
      </c>
      <c r="B29" s="1603" t="s">
        <v>1055</v>
      </c>
      <c r="C29" s="71"/>
      <c r="D29" s="866"/>
      <c r="E29" s="46"/>
      <c r="F29" s="46"/>
      <c r="G29" s="422"/>
      <c r="H29" s="1615"/>
      <c r="I29" s="905"/>
      <c r="J29" s="905"/>
      <c r="K29" s="905"/>
      <c r="L29" s="1614"/>
      <c r="M29" s="1614"/>
      <c r="N29" s="422"/>
      <c r="O29" s="1615"/>
      <c r="P29" s="905"/>
      <c r="Q29" s="905"/>
      <c r="R29" s="1614"/>
      <c r="S29" s="905"/>
      <c r="T29" s="905"/>
      <c r="U29" s="422"/>
      <c r="V29" s="1615"/>
      <c r="W29" s="905"/>
      <c r="X29" s="905"/>
      <c r="Y29" s="905"/>
      <c r="Z29" s="905"/>
      <c r="AA29" s="905"/>
      <c r="AB29" s="1615"/>
      <c r="AC29" s="971"/>
      <c r="AD29" s="905"/>
      <c r="AE29" s="905"/>
      <c r="AF29" s="905"/>
      <c r="AG29" s="905">
        <v>9.0</v>
      </c>
      <c r="AH29" s="905">
        <v>9.0</v>
      </c>
      <c r="AI29" s="905"/>
      <c r="AJ29" s="404">
        <f t="shared" si="1"/>
        <v>2</v>
      </c>
      <c r="AK29" s="1030">
        <v>0.0</v>
      </c>
    </row>
    <row r="30" ht="15.75" customHeight="1">
      <c r="A30" s="260"/>
      <c r="B30" s="423"/>
      <c r="C30" s="112"/>
      <c r="D30" s="1311" t="s">
        <v>1004</v>
      </c>
      <c r="E30" s="1311">
        <f t="shared" ref="E30:AH30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</f>
        <v>17</v>
      </c>
      <c r="F30" s="1311">
        <f t="shared" si="2"/>
        <v>14</v>
      </c>
      <c r="G30" s="1311">
        <f t="shared" si="2"/>
        <v>3</v>
      </c>
      <c r="H30" s="1311">
        <f t="shared" si="2"/>
        <v>3</v>
      </c>
      <c r="I30" s="1311">
        <f t="shared" si="2"/>
        <v>15</v>
      </c>
      <c r="J30" s="1311">
        <f t="shared" si="2"/>
        <v>17</v>
      </c>
      <c r="K30" s="1311">
        <f t="shared" si="2"/>
        <v>17</v>
      </c>
      <c r="L30" s="1311">
        <f t="shared" si="2"/>
        <v>17</v>
      </c>
      <c r="M30" s="1311">
        <f t="shared" si="2"/>
        <v>16</v>
      </c>
      <c r="N30" s="1311">
        <f t="shared" si="2"/>
        <v>4</v>
      </c>
      <c r="O30" s="1311">
        <f t="shared" si="2"/>
        <v>3</v>
      </c>
      <c r="P30" s="1311">
        <f t="shared" si="2"/>
        <v>18</v>
      </c>
      <c r="Q30" s="1311">
        <f t="shared" si="2"/>
        <v>18</v>
      </c>
      <c r="R30" s="1311">
        <f t="shared" si="2"/>
        <v>16</v>
      </c>
      <c r="S30" s="1311">
        <f t="shared" si="2"/>
        <v>17</v>
      </c>
      <c r="T30" s="1311">
        <f t="shared" si="2"/>
        <v>15</v>
      </c>
      <c r="U30" s="1311">
        <f t="shared" si="2"/>
        <v>2</v>
      </c>
      <c r="V30" s="1311">
        <f t="shared" si="2"/>
        <v>2</v>
      </c>
      <c r="W30" s="1311">
        <f t="shared" si="2"/>
        <v>13</v>
      </c>
      <c r="X30" s="1311">
        <f t="shared" si="2"/>
        <v>15</v>
      </c>
      <c r="Y30" s="1311">
        <f t="shared" si="2"/>
        <v>15</v>
      </c>
      <c r="Z30" s="1311">
        <f t="shared" si="2"/>
        <v>17</v>
      </c>
      <c r="AA30" s="1311">
        <f t="shared" si="2"/>
        <v>13</v>
      </c>
      <c r="AB30" s="1311">
        <f t="shared" si="2"/>
        <v>4</v>
      </c>
      <c r="AC30" s="1311">
        <f t="shared" si="2"/>
        <v>4</v>
      </c>
      <c r="AD30" s="1311">
        <f t="shared" si="2"/>
        <v>13</v>
      </c>
      <c r="AE30" s="1311">
        <f t="shared" si="2"/>
        <v>17</v>
      </c>
      <c r="AF30" s="1311">
        <f t="shared" si="2"/>
        <v>17</v>
      </c>
      <c r="AG30" s="1311">
        <f t="shared" si="2"/>
        <v>18</v>
      </c>
      <c r="AH30" s="1311">
        <f t="shared" si="2"/>
        <v>18</v>
      </c>
      <c r="AI30" s="1311" t="str">
        <f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#REF!=9,+1,+0)+if(AI25=9,+1,+0)+if(AI26=9,+1,+0)+if(AI27=9,+1,+0)+if(AI29=9,+1,+0)</f>
        <v>#REF!</v>
      </c>
      <c r="AJ30" s="1075"/>
      <c r="AK30" s="1452">
        <f>SUM(AK3:AK26)</f>
        <v>23</v>
      </c>
    </row>
    <row r="31" ht="15.75" customHeight="1">
      <c r="A31" s="260"/>
      <c r="B31" s="423"/>
      <c r="C31" s="112"/>
      <c r="D31" s="1311" t="s">
        <v>1005</v>
      </c>
      <c r="E31" s="1311">
        <f t="shared" ref="E31:AH31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</f>
        <v>3</v>
      </c>
      <c r="F31" s="1311">
        <f t="shared" si="3"/>
        <v>5</v>
      </c>
      <c r="G31" s="1311">
        <f t="shared" si="3"/>
        <v>1</v>
      </c>
      <c r="H31" s="1311">
        <f t="shared" si="3"/>
        <v>3</v>
      </c>
      <c r="I31" s="1311">
        <f t="shared" si="3"/>
        <v>5</v>
      </c>
      <c r="J31" s="1311">
        <f t="shared" si="3"/>
        <v>3</v>
      </c>
      <c r="K31" s="1311">
        <f t="shared" si="3"/>
        <v>3</v>
      </c>
      <c r="L31" s="1311">
        <f t="shared" si="3"/>
        <v>4</v>
      </c>
      <c r="M31" s="1311">
        <f t="shared" si="3"/>
        <v>5</v>
      </c>
      <c r="N31" s="1311">
        <f t="shared" si="3"/>
        <v>3</v>
      </c>
      <c r="O31" s="1311">
        <f t="shared" si="3"/>
        <v>1</v>
      </c>
      <c r="P31" s="1311">
        <f t="shared" si="3"/>
        <v>5</v>
      </c>
      <c r="Q31" s="1311">
        <f t="shared" si="3"/>
        <v>4</v>
      </c>
      <c r="R31" s="1311">
        <f t="shared" si="3"/>
        <v>3</v>
      </c>
      <c r="S31" s="1311">
        <f t="shared" si="3"/>
        <v>4</v>
      </c>
      <c r="T31" s="1311">
        <f t="shared" si="3"/>
        <v>5</v>
      </c>
      <c r="U31" s="1311">
        <f t="shared" si="3"/>
        <v>3</v>
      </c>
      <c r="V31" s="1311">
        <f t="shared" si="3"/>
        <v>2</v>
      </c>
      <c r="W31" s="1311">
        <f t="shared" si="3"/>
        <v>4</v>
      </c>
      <c r="X31" s="1311">
        <f t="shared" si="3"/>
        <v>4</v>
      </c>
      <c r="Y31" s="1311">
        <f t="shared" si="3"/>
        <v>3</v>
      </c>
      <c r="Z31" s="1311">
        <f t="shared" si="3"/>
        <v>3</v>
      </c>
      <c r="AA31" s="1311">
        <f t="shared" si="3"/>
        <v>4</v>
      </c>
      <c r="AB31" s="1311">
        <f t="shared" si="3"/>
        <v>3</v>
      </c>
      <c r="AC31" s="1311">
        <f t="shared" si="3"/>
        <v>3</v>
      </c>
      <c r="AD31" s="1311">
        <f t="shared" si="3"/>
        <v>5</v>
      </c>
      <c r="AE31" s="1311">
        <f t="shared" si="3"/>
        <v>3</v>
      </c>
      <c r="AF31" s="1311">
        <f t="shared" si="3"/>
        <v>4</v>
      </c>
      <c r="AG31" s="1311">
        <f t="shared" si="3"/>
        <v>4</v>
      </c>
      <c r="AH31" s="1311">
        <f t="shared" si="3"/>
        <v>5</v>
      </c>
      <c r="AI31" s="1311" t="str">
        <f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#REF!=12,+1,+0)+if(AI25=12,+1,+0)+if(AI26=12,+1,+0)+if(AI27=12,+1,+0)+if(AI29=12,+1,+0)</f>
        <v>#REF!</v>
      </c>
      <c r="AJ31" s="1075"/>
      <c r="AK31" s="257"/>
    </row>
    <row r="32" ht="22.5" customHeight="1">
      <c r="A32" s="260"/>
      <c r="B32" s="1639" t="s">
        <v>947</v>
      </c>
      <c r="C32" s="112"/>
      <c r="D32" s="1075"/>
      <c r="E32" s="1075"/>
      <c r="F32" s="1075"/>
      <c r="G32" s="1075"/>
      <c r="H32" s="1075"/>
      <c r="I32" s="1075"/>
      <c r="J32" s="1075"/>
      <c r="K32" s="1075"/>
      <c r="L32" s="1075"/>
      <c r="M32" s="1075"/>
      <c r="N32" s="1075"/>
      <c r="O32" s="1075"/>
      <c r="P32" s="1075"/>
      <c r="Q32" s="1075"/>
      <c r="R32" s="1075"/>
      <c r="S32" s="1075"/>
      <c r="T32" s="1075"/>
      <c r="U32" s="1075"/>
      <c r="V32" s="1075"/>
      <c r="W32" s="1075"/>
      <c r="X32" s="1075"/>
      <c r="Y32" s="1075"/>
      <c r="Z32" s="1075"/>
      <c r="AA32" s="1075"/>
      <c r="AB32" s="1075"/>
      <c r="AC32" s="1075"/>
      <c r="AD32" s="1075"/>
      <c r="AE32" s="1075"/>
      <c r="AF32" s="1075"/>
      <c r="AG32" s="1075"/>
      <c r="AH32" s="1075"/>
      <c r="AI32" s="1075"/>
      <c r="AJ32" s="1075"/>
      <c r="AK32" s="1640" t="s">
        <v>964</v>
      </c>
    </row>
    <row r="33" ht="15.75" customHeight="1">
      <c r="A33" s="819">
        <v>1.0</v>
      </c>
      <c r="B33" s="1641" t="s">
        <v>854</v>
      </c>
      <c r="C33" s="807" t="s">
        <v>1056</v>
      </c>
      <c r="D33" s="863" t="s">
        <v>792</v>
      </c>
      <c r="E33" s="905"/>
      <c r="F33" s="905"/>
      <c r="G33" s="971"/>
      <c r="H33" s="971"/>
      <c r="I33" s="905">
        <v>9.0</v>
      </c>
      <c r="J33" s="905">
        <v>9.0</v>
      </c>
      <c r="K33" s="905">
        <v>9.0</v>
      </c>
      <c r="L33" s="905">
        <v>9.0</v>
      </c>
      <c r="M33" s="905">
        <v>9.0</v>
      </c>
      <c r="N33" s="422"/>
      <c r="O33" s="1615"/>
      <c r="P33" s="905">
        <v>9.0</v>
      </c>
      <c r="Q33" s="905">
        <v>9.0</v>
      </c>
      <c r="R33" s="905">
        <v>9.0</v>
      </c>
      <c r="S33" s="905">
        <v>9.0</v>
      </c>
      <c r="T33" s="905">
        <v>9.0</v>
      </c>
      <c r="U33" s="422"/>
      <c r="V33" s="1615"/>
      <c r="W33" s="978"/>
      <c r="X33" s="978"/>
      <c r="Y33" s="978"/>
      <c r="Z33" s="978"/>
      <c r="AA33" s="978"/>
      <c r="AB33" s="978"/>
      <c r="AC33" s="978"/>
      <c r="AD33" s="978"/>
      <c r="AE33" s="978"/>
      <c r="AF33" s="978"/>
      <c r="AG33" s="978"/>
      <c r="AH33" s="978"/>
      <c r="AI33" s="905"/>
      <c r="AJ33" s="404"/>
      <c r="AK33" s="1642"/>
    </row>
    <row r="34" ht="15.75" customHeight="1">
      <c r="A34" s="819">
        <v>2.0</v>
      </c>
      <c r="B34" s="1402" t="s">
        <v>883</v>
      </c>
      <c r="C34" s="807" t="s">
        <v>1056</v>
      </c>
      <c r="D34" s="863" t="s">
        <v>792</v>
      </c>
      <c r="E34" s="905">
        <v>9.0</v>
      </c>
      <c r="F34" s="905">
        <v>9.0</v>
      </c>
      <c r="G34" s="971"/>
      <c r="H34" s="971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05">
        <v>9.0</v>
      </c>
      <c r="X34" s="905">
        <v>9.0</v>
      </c>
      <c r="Y34" s="905">
        <v>9.0</v>
      </c>
      <c r="Z34" s="905">
        <v>9.0</v>
      </c>
      <c r="AA34" s="905">
        <v>9.0</v>
      </c>
      <c r="AB34" s="971"/>
      <c r="AC34" s="971"/>
      <c r="AD34" s="905">
        <v>9.0</v>
      </c>
      <c r="AE34" s="905">
        <v>9.0</v>
      </c>
      <c r="AF34" s="905">
        <v>9.0</v>
      </c>
      <c r="AG34" s="905">
        <v>9.0</v>
      </c>
      <c r="AH34" s="905">
        <v>9.0</v>
      </c>
      <c r="AI34" s="905"/>
      <c r="AJ34" s="1643">
        <f t="shared" ref="AJ34:AJ42" si="4">COUNT(E34:AI34)</f>
        <v>12</v>
      </c>
      <c r="AK34" s="1642"/>
    </row>
    <row r="35" ht="15.75" customHeight="1">
      <c r="A35" s="819">
        <v>3.0</v>
      </c>
      <c r="B35" s="1401" t="s">
        <v>948</v>
      </c>
      <c r="C35" s="1644" t="s">
        <v>1057</v>
      </c>
      <c r="D35" s="863" t="s">
        <v>792</v>
      </c>
      <c r="E35" s="1645" t="s">
        <v>193</v>
      </c>
      <c r="F35" s="905"/>
      <c r="G35" s="971"/>
      <c r="H35" s="1645" t="s">
        <v>193</v>
      </c>
      <c r="I35" s="1645" t="s">
        <v>193</v>
      </c>
      <c r="J35" s="905"/>
      <c r="K35" s="905"/>
      <c r="L35" s="1645" t="s">
        <v>193</v>
      </c>
      <c r="M35" s="1645" t="s">
        <v>193</v>
      </c>
      <c r="N35" s="971"/>
      <c r="O35" s="971"/>
      <c r="P35" s="1645" t="s">
        <v>193</v>
      </c>
      <c r="Q35" s="1645" t="s">
        <v>193</v>
      </c>
      <c r="R35" s="905"/>
      <c r="S35" s="905"/>
      <c r="T35" s="1645" t="s">
        <v>193</v>
      </c>
      <c r="U35" s="1645" t="s">
        <v>193</v>
      </c>
      <c r="V35" s="971"/>
      <c r="W35" s="905"/>
      <c r="X35" s="905">
        <v>9.0</v>
      </c>
      <c r="Y35" s="1283">
        <v>9.0</v>
      </c>
      <c r="Z35" s="1205">
        <v>12.0</v>
      </c>
      <c r="AA35" s="905">
        <v>9.0</v>
      </c>
      <c r="AB35" s="1283">
        <v>9.0</v>
      </c>
      <c r="AC35" s="971"/>
      <c r="AD35" s="905"/>
      <c r="AE35" s="1283">
        <v>9.0</v>
      </c>
      <c r="AF35" s="1205">
        <v>12.0</v>
      </c>
      <c r="AG35" s="905">
        <v>9.0</v>
      </c>
      <c r="AH35" s="905">
        <v>9.0</v>
      </c>
      <c r="AI35" s="905"/>
      <c r="AJ35" s="1643">
        <f t="shared" si="4"/>
        <v>9</v>
      </c>
      <c r="AK35" s="1642"/>
    </row>
    <row r="36" ht="15.75" customHeight="1">
      <c r="A36" s="819">
        <v>4.0</v>
      </c>
      <c r="B36" s="1402" t="s">
        <v>872</v>
      </c>
      <c r="C36" s="1644" t="s">
        <v>1057</v>
      </c>
      <c r="D36" s="863" t="s">
        <v>792</v>
      </c>
      <c r="E36" s="905"/>
      <c r="F36" s="1645" t="s">
        <v>193</v>
      </c>
      <c r="G36" s="1645" t="s">
        <v>193</v>
      </c>
      <c r="H36" s="971"/>
      <c r="I36" s="905"/>
      <c r="J36" s="1645" t="s">
        <v>193</v>
      </c>
      <c r="K36" s="1645" t="s">
        <v>193</v>
      </c>
      <c r="L36" s="905"/>
      <c r="M36" s="905"/>
      <c r="N36" s="1645" t="s">
        <v>193</v>
      </c>
      <c r="O36" s="1645" t="s">
        <v>193</v>
      </c>
      <c r="P36" s="905"/>
      <c r="Q36" s="905"/>
      <c r="R36" s="1645" t="s">
        <v>193</v>
      </c>
      <c r="S36" s="1645" t="s">
        <v>193</v>
      </c>
      <c r="T36" s="905"/>
      <c r="U36" s="971"/>
      <c r="V36" s="1645" t="s">
        <v>193</v>
      </c>
      <c r="W36" s="1645" t="s">
        <v>193</v>
      </c>
      <c r="X36" s="905"/>
      <c r="Y36" s="905">
        <v>9.0</v>
      </c>
      <c r="Z36" s="1283">
        <v>9.0</v>
      </c>
      <c r="AA36" s="905"/>
      <c r="AB36" s="971"/>
      <c r="AC36" s="1283">
        <v>9.0</v>
      </c>
      <c r="AD36" s="1205">
        <v>12.0</v>
      </c>
      <c r="AE36" s="905">
        <v>9.0</v>
      </c>
      <c r="AF36" s="1283">
        <v>9.0</v>
      </c>
      <c r="AG36" s="1205">
        <v>12.0</v>
      </c>
      <c r="AH36" s="1283">
        <v>9.0</v>
      </c>
      <c r="AI36" s="905"/>
      <c r="AJ36" s="1643">
        <f t="shared" si="4"/>
        <v>8</v>
      </c>
      <c r="AK36" s="1642"/>
    </row>
    <row r="37" ht="15.75" customHeight="1">
      <c r="A37" s="819">
        <v>5.0</v>
      </c>
      <c r="B37" s="1148" t="s">
        <v>885</v>
      </c>
      <c r="C37" s="1644" t="s">
        <v>1057</v>
      </c>
      <c r="D37" s="863" t="s">
        <v>792</v>
      </c>
      <c r="E37" s="905">
        <v>9.0</v>
      </c>
      <c r="F37" s="905">
        <v>9.0</v>
      </c>
      <c r="G37" s="1615"/>
      <c r="H37" s="971"/>
      <c r="I37" s="905">
        <v>9.0</v>
      </c>
      <c r="J37" s="905">
        <v>9.0</v>
      </c>
      <c r="K37" s="905">
        <v>9.0</v>
      </c>
      <c r="L37" s="905">
        <v>9.0</v>
      </c>
      <c r="M37" s="905">
        <v>9.0</v>
      </c>
      <c r="N37" s="971"/>
      <c r="O37" s="971"/>
      <c r="P37" s="905">
        <v>9.0</v>
      </c>
      <c r="Q37" s="905">
        <v>9.0</v>
      </c>
      <c r="R37" s="905">
        <v>9.0</v>
      </c>
      <c r="S37" s="905">
        <v>9.0</v>
      </c>
      <c r="T37" s="905">
        <v>9.0</v>
      </c>
      <c r="U37" s="1615"/>
      <c r="V37" s="971"/>
      <c r="W37" s="905">
        <v>9.0</v>
      </c>
      <c r="X37" s="905"/>
      <c r="Y37" s="905">
        <v>9.0</v>
      </c>
      <c r="Z37" s="905">
        <v>9.0</v>
      </c>
      <c r="AA37" s="905">
        <v>9.0</v>
      </c>
      <c r="AB37" s="971">
        <v>9.0</v>
      </c>
      <c r="AC37" s="971"/>
      <c r="AD37" s="905">
        <v>9.0</v>
      </c>
      <c r="AE37" s="905">
        <v>9.0</v>
      </c>
      <c r="AF37" s="905">
        <v>9.0</v>
      </c>
      <c r="AG37" s="905">
        <v>9.0</v>
      </c>
      <c r="AH37" s="905">
        <v>9.0</v>
      </c>
      <c r="AI37" s="905"/>
      <c r="AJ37" s="1643">
        <f t="shared" si="4"/>
        <v>22</v>
      </c>
      <c r="AK37" s="1646"/>
    </row>
    <row r="38" ht="15.75" customHeight="1">
      <c r="A38" s="819">
        <v>6.0</v>
      </c>
      <c r="B38" s="1148" t="s">
        <v>973</v>
      </c>
      <c r="C38" s="1644" t="s">
        <v>1057</v>
      </c>
      <c r="D38" s="863" t="s">
        <v>792</v>
      </c>
      <c r="E38" s="905">
        <v>9.0</v>
      </c>
      <c r="F38" s="905">
        <v>9.0</v>
      </c>
      <c r="G38" s="971">
        <v>9.0</v>
      </c>
      <c r="H38" s="1615"/>
      <c r="I38" s="1033">
        <v>12.0</v>
      </c>
      <c r="J38" s="905">
        <v>9.0</v>
      </c>
      <c r="K38" s="905">
        <v>9.0</v>
      </c>
      <c r="L38" s="905">
        <v>9.0</v>
      </c>
      <c r="M38" s="905"/>
      <c r="N38" s="422"/>
      <c r="O38" s="971">
        <v>9.0</v>
      </c>
      <c r="P38" s="905">
        <v>9.0</v>
      </c>
      <c r="Q38" s="905">
        <v>9.0</v>
      </c>
      <c r="R38" s="905">
        <v>9.0</v>
      </c>
      <c r="S38" s="905">
        <v>9.0</v>
      </c>
      <c r="T38" s="905">
        <v>9.0</v>
      </c>
      <c r="U38" s="971">
        <v>9.0</v>
      </c>
      <c r="V38" s="1615"/>
      <c r="W38" s="905"/>
      <c r="X38" s="905">
        <v>9.0</v>
      </c>
      <c r="Y38" s="905">
        <v>9.0</v>
      </c>
      <c r="Z38" s="905">
        <v>9.0</v>
      </c>
      <c r="AA38" s="1205">
        <v>12.0</v>
      </c>
      <c r="AB38" s="422"/>
      <c r="AC38" s="1615"/>
      <c r="AD38" s="905">
        <v>9.0</v>
      </c>
      <c r="AE38" s="1205">
        <v>12.0</v>
      </c>
      <c r="AF38" s="905">
        <v>9.0</v>
      </c>
      <c r="AG38" s="905">
        <v>9.0</v>
      </c>
      <c r="AH38" s="905">
        <v>9.0</v>
      </c>
      <c r="AI38" s="905"/>
      <c r="AJ38" s="1643">
        <f t="shared" si="4"/>
        <v>23</v>
      </c>
      <c r="AK38" s="1646"/>
    </row>
    <row r="39" ht="15.75" customHeight="1">
      <c r="A39" s="819">
        <v>7.0</v>
      </c>
      <c r="B39" s="1546" t="s">
        <v>886</v>
      </c>
      <c r="C39" s="1644" t="s">
        <v>1057</v>
      </c>
      <c r="D39" s="863" t="s">
        <v>792</v>
      </c>
      <c r="E39" s="905">
        <v>9.0</v>
      </c>
      <c r="F39" s="905">
        <v>9.0</v>
      </c>
      <c r="G39" s="1033">
        <v>9.0</v>
      </c>
      <c r="H39" s="1033">
        <v>9.0</v>
      </c>
      <c r="I39" s="905">
        <v>9.0</v>
      </c>
      <c r="J39" s="905">
        <v>9.0</v>
      </c>
      <c r="K39" s="905">
        <v>9.0</v>
      </c>
      <c r="L39" s="905">
        <v>9.0</v>
      </c>
      <c r="M39" s="905"/>
      <c r="N39" s="422"/>
      <c r="O39" s="1615"/>
      <c r="P39" s="905">
        <v>9.0</v>
      </c>
      <c r="Q39" s="905">
        <v>9.0</v>
      </c>
      <c r="R39" s="905">
        <v>9.0</v>
      </c>
      <c r="S39" s="905">
        <v>9.0</v>
      </c>
      <c r="T39" s="905">
        <v>9.0</v>
      </c>
      <c r="U39" s="1615"/>
      <c r="V39" s="1615"/>
      <c r="W39" s="905">
        <v>9.0</v>
      </c>
      <c r="X39" s="1283">
        <v>9.0</v>
      </c>
      <c r="Y39" s="905">
        <v>9.0</v>
      </c>
      <c r="Z39" s="905">
        <v>9.0</v>
      </c>
      <c r="AA39" s="1283">
        <v>9.0</v>
      </c>
      <c r="AB39" s="1033">
        <v>9.0</v>
      </c>
      <c r="AC39" s="1033">
        <v>9.0</v>
      </c>
      <c r="AD39" s="1283">
        <v>9.0</v>
      </c>
      <c r="AE39" s="905">
        <v>9.0</v>
      </c>
      <c r="AF39" s="905">
        <v>9.0</v>
      </c>
      <c r="AG39" s="1283">
        <v>9.0</v>
      </c>
      <c r="AH39" s="1205">
        <v>12.0</v>
      </c>
      <c r="AI39" s="905"/>
      <c r="AJ39" s="1643">
        <f t="shared" si="4"/>
        <v>25</v>
      </c>
      <c r="AK39" s="1646"/>
    </row>
    <row r="40" ht="15.75" customHeight="1">
      <c r="A40" s="819">
        <v>8.0</v>
      </c>
      <c r="B40" s="1148" t="s">
        <v>1044</v>
      </c>
      <c r="C40" s="1010" t="s">
        <v>1058</v>
      </c>
      <c r="D40" s="1647" t="s">
        <v>1059</v>
      </c>
      <c r="E40" s="905">
        <v>9.0</v>
      </c>
      <c r="F40" s="905">
        <v>9.0</v>
      </c>
      <c r="G40" s="422"/>
      <c r="H40" s="1615"/>
      <c r="I40" s="905">
        <v>9.0</v>
      </c>
      <c r="J40" s="905">
        <v>9.0</v>
      </c>
      <c r="K40" s="905">
        <v>9.0</v>
      </c>
      <c r="L40" s="905">
        <v>9.0</v>
      </c>
      <c r="M40" s="905">
        <v>9.0</v>
      </c>
      <c r="N40" s="422"/>
      <c r="O40" s="1615"/>
      <c r="P40" s="905">
        <v>9.0</v>
      </c>
      <c r="Q40" s="905">
        <v>9.0</v>
      </c>
      <c r="R40" s="905">
        <v>9.0</v>
      </c>
      <c r="S40" s="905">
        <v>9.0</v>
      </c>
      <c r="T40" s="905">
        <v>9.0</v>
      </c>
      <c r="U40" s="422"/>
      <c r="V40" s="1615"/>
      <c r="W40" s="905">
        <v>9.0</v>
      </c>
      <c r="X40" s="905">
        <v>9.0</v>
      </c>
      <c r="Y40" s="905">
        <v>9.0</v>
      </c>
      <c r="Z40" s="905">
        <v>9.0</v>
      </c>
      <c r="AA40" s="905">
        <v>9.0</v>
      </c>
      <c r="AB40" s="422"/>
      <c r="AC40" s="1615"/>
      <c r="AD40" s="905">
        <v>9.0</v>
      </c>
      <c r="AE40" s="905">
        <v>9.0</v>
      </c>
      <c r="AF40" s="905">
        <v>9.0</v>
      </c>
      <c r="AG40" s="905">
        <v>9.0</v>
      </c>
      <c r="AH40" s="905">
        <v>9.0</v>
      </c>
      <c r="AI40" s="905"/>
      <c r="AJ40" s="1643">
        <f t="shared" si="4"/>
        <v>22</v>
      </c>
      <c r="AK40" s="300"/>
    </row>
    <row r="41" ht="15.0" customHeight="1">
      <c r="A41" s="819">
        <v>9.0</v>
      </c>
      <c r="B41" s="1148" t="s">
        <v>1043</v>
      </c>
      <c r="C41" s="1010" t="s">
        <v>1058</v>
      </c>
      <c r="D41" s="1647" t="s">
        <v>1059</v>
      </c>
      <c r="E41" s="905">
        <v>9.0</v>
      </c>
      <c r="F41" s="905">
        <v>9.0</v>
      </c>
      <c r="G41" s="1615"/>
      <c r="H41" s="971"/>
      <c r="I41" s="905">
        <v>9.0</v>
      </c>
      <c r="J41" s="905">
        <v>9.0</v>
      </c>
      <c r="K41" s="905">
        <v>9.0</v>
      </c>
      <c r="L41" s="905">
        <v>9.0</v>
      </c>
      <c r="M41" s="905">
        <v>9.0</v>
      </c>
      <c r="N41" s="1615"/>
      <c r="O41" s="971"/>
      <c r="P41" s="905">
        <v>9.0</v>
      </c>
      <c r="Q41" s="905">
        <v>9.0</v>
      </c>
      <c r="R41" s="905">
        <v>9.0</v>
      </c>
      <c r="S41" s="905">
        <v>9.0</v>
      </c>
      <c r="T41" s="905">
        <v>9.0</v>
      </c>
      <c r="U41" s="1615"/>
      <c r="V41" s="971"/>
      <c r="W41" s="905">
        <v>9.0</v>
      </c>
      <c r="X41" s="905">
        <v>9.0</v>
      </c>
      <c r="Y41" s="905">
        <v>9.0</v>
      </c>
      <c r="Z41" s="905">
        <v>9.0</v>
      </c>
      <c r="AA41" s="905">
        <v>9.0</v>
      </c>
      <c r="AB41" s="1615"/>
      <c r="AC41" s="971"/>
      <c r="AD41" s="905">
        <v>9.0</v>
      </c>
      <c r="AE41" s="905">
        <v>9.0</v>
      </c>
      <c r="AF41" s="905">
        <v>9.0</v>
      </c>
      <c r="AG41" s="905">
        <v>9.0</v>
      </c>
      <c r="AH41" s="905">
        <v>9.0</v>
      </c>
      <c r="AI41" s="905"/>
      <c r="AJ41" s="1643">
        <f t="shared" si="4"/>
        <v>22</v>
      </c>
      <c r="AK41" s="300"/>
    </row>
    <row r="42" ht="15.75" customHeight="1">
      <c r="A42" s="819">
        <v>10.0</v>
      </c>
      <c r="B42" s="1469" t="s">
        <v>875</v>
      </c>
      <c r="C42" s="1010"/>
      <c r="D42" s="866"/>
      <c r="E42" s="905"/>
      <c r="F42" s="905"/>
      <c r="G42" s="422"/>
      <c r="H42" s="1615"/>
      <c r="I42" s="905"/>
      <c r="J42" s="905"/>
      <c r="K42" s="905"/>
      <c r="L42" s="905"/>
      <c r="M42" s="905"/>
      <c r="N42" s="422"/>
      <c r="O42" s="1615"/>
      <c r="P42" s="905"/>
      <c r="Q42" s="905"/>
      <c r="R42" s="905"/>
      <c r="S42" s="905"/>
      <c r="T42" s="905"/>
      <c r="U42" s="422"/>
      <c r="V42" s="1615"/>
      <c r="W42" s="905"/>
      <c r="X42" s="905"/>
      <c r="Y42" s="905"/>
      <c r="Z42" s="905"/>
      <c r="AA42" s="905"/>
      <c r="AB42" s="422"/>
      <c r="AC42" s="1615"/>
      <c r="AD42" s="905"/>
      <c r="AE42" s="905"/>
      <c r="AF42" s="905"/>
      <c r="AG42" s="905"/>
      <c r="AH42" s="905"/>
      <c r="AI42" s="905"/>
      <c r="AJ42" s="1643">
        <f t="shared" si="4"/>
        <v>0</v>
      </c>
      <c r="AK42" s="10"/>
    </row>
    <row r="43" ht="15.75" hidden="1" customHeight="1">
      <c r="A43" s="260"/>
      <c r="B43" s="423"/>
      <c r="C43" s="112"/>
      <c r="D43" s="1150" t="s">
        <v>925</v>
      </c>
      <c r="E43" s="1150" t="str">
        <f t="shared" ref="E43:AG43" si="5">if(E73=9,+1,+0)+if(E74=9,+1,+0)+if(E75=9,+1,+0)+if(E76=9,+1,+0)+if(E77=9,+1,+0)+if(E79=9,1,+0)+if(E80=9,+1,+0)+if(E81=9,+1,+0)+if(E87=9,+1,+0)+if(E88=9,+1,+0)+if(E91=9,+1,+0)+if(E92=9,+1,+0)+if(E83=9,+1,+0)+if(E84=9,+1,+0)+if(E85=9,+1,+0)+if(E98=9,+1,+0)+if(E99=9,+1,+0)+if(E100=9,+1,+0)+if(E101=9,+1,+0)+if(E102=9,+1,+0)+if(E103=9,+1,+0)+if(E104=9,+1,+0)+if(E105=9,+1,+0)+if(E95=9,+1,+0)+if(#REF!=9,+1,+0)+if(E106=9,+1,+0)+if(E108=9,+1,+0)+if(E109=9,+1,+0)+if(E110=9,+1,+0)+if(E111=9,+1,+0)+if(E112=9,+1,+0)+if(E113=9,+1,+0)</f>
        <v>#REF!</v>
      </c>
      <c r="F43" s="1150" t="str">
        <f t="shared" si="5"/>
        <v>#REF!</v>
      </c>
      <c r="G43" s="1150" t="str">
        <f t="shared" si="5"/>
        <v>#REF!</v>
      </c>
      <c r="H43" s="1150" t="str">
        <f t="shared" si="5"/>
        <v>#REF!</v>
      </c>
      <c r="I43" s="1150" t="str">
        <f t="shared" si="5"/>
        <v>#REF!</v>
      </c>
      <c r="J43" s="1150" t="str">
        <f t="shared" si="5"/>
        <v>#REF!</v>
      </c>
      <c r="K43" s="1150" t="str">
        <f t="shared" si="5"/>
        <v>#REF!</v>
      </c>
      <c r="L43" s="1150" t="str">
        <f t="shared" si="5"/>
        <v>#REF!</v>
      </c>
      <c r="M43" s="1150" t="str">
        <f t="shared" si="5"/>
        <v>#REF!</v>
      </c>
      <c r="N43" s="1150" t="str">
        <f t="shared" si="5"/>
        <v>#REF!</v>
      </c>
      <c r="O43" s="1150" t="str">
        <f t="shared" si="5"/>
        <v>#REF!</v>
      </c>
      <c r="P43" s="1150" t="str">
        <f t="shared" si="5"/>
        <v>#REF!</v>
      </c>
      <c r="Q43" s="1150" t="str">
        <f t="shared" si="5"/>
        <v>#REF!</v>
      </c>
      <c r="R43" s="1150" t="str">
        <f t="shared" si="5"/>
        <v>#REF!</v>
      </c>
      <c r="S43" s="1150" t="str">
        <f t="shared" si="5"/>
        <v>#REF!</v>
      </c>
      <c r="T43" s="1150" t="str">
        <f t="shared" si="5"/>
        <v>#REF!</v>
      </c>
      <c r="U43" s="1150" t="str">
        <f t="shared" si="5"/>
        <v>#REF!</v>
      </c>
      <c r="V43" s="1150" t="str">
        <f t="shared" si="5"/>
        <v>#REF!</v>
      </c>
      <c r="W43" s="1150" t="str">
        <f t="shared" si="5"/>
        <v>#REF!</v>
      </c>
      <c r="X43" s="1150" t="str">
        <f t="shared" si="5"/>
        <v>#REF!</v>
      </c>
      <c r="Y43" s="1150" t="str">
        <f t="shared" si="5"/>
        <v>#REF!</v>
      </c>
      <c r="Z43" s="1150" t="str">
        <f t="shared" si="5"/>
        <v>#REF!</v>
      </c>
      <c r="AA43" s="1150" t="str">
        <f t="shared" si="5"/>
        <v>#REF!</v>
      </c>
      <c r="AB43" s="1150" t="str">
        <f t="shared" si="5"/>
        <v>#REF!</v>
      </c>
      <c r="AC43" s="1150" t="str">
        <f t="shared" si="5"/>
        <v>#REF!</v>
      </c>
      <c r="AD43" s="1150" t="str">
        <f t="shared" si="5"/>
        <v>#REF!</v>
      </c>
      <c r="AE43" s="1150" t="str">
        <f t="shared" si="5"/>
        <v>#REF!</v>
      </c>
      <c r="AF43" s="1150" t="str">
        <f t="shared" si="5"/>
        <v>#REF!</v>
      </c>
      <c r="AG43" s="1150" t="str">
        <f t="shared" si="5"/>
        <v>#REF!</v>
      </c>
      <c r="AH43" s="1150"/>
      <c r="AI43" s="1150"/>
      <c r="AJ43" s="1150"/>
      <c r="AK43" s="257"/>
    </row>
    <row r="44" ht="15.75" hidden="1" customHeight="1">
      <c r="A44" s="260"/>
      <c r="B44" s="423"/>
      <c r="C44" s="112"/>
      <c r="D44" s="1002" t="s">
        <v>926</v>
      </c>
      <c r="E44" s="1002" t="str">
        <f t="shared" ref="E44:AG44" si="6">if(E73=12,+1,+0)+if(E74=12,+1,+0)+if(E75=12,+1,+0)+if(E76=12,+1,+0)+if(E77=12,+1,+0)+if(E79=12,1,+0)+if(E80=12,+1,+0)+if(E81=12,+1,+0)+if(E87=12,+1,+0)+if(E88=12,+1,+0)+if(E91=12,+1,+0)+if(E92=12,+1,+0)+if(E83=12,+1,+0)+if(E84=12,+1,+0)+if(E85=12,+1,+0)+if(E98=12,+1,+0)+if(E99=12,+1,+0)+if(E100=12,+1,+0)+if(E101=12,+1,+0)+if(E102=12,+1,+0)+if(E103=12,+1,+0)+if(E104=12,+1,+0)+if(E105=12,+1,+0)+if(E95=12,+1,+0)+if(#REF!=12,+1,+0)+if(E106=12,+1,+0)+if(E108=12,+1,+0)+if(E109=12,+1,+0)+if(E110=12,+1,+0)+if(E111=12,+1,+0)+if(E112=12,+1,+0)+if(E113=12,+1,+0)</f>
        <v>#REF!</v>
      </c>
      <c r="F44" s="1002" t="str">
        <f t="shared" si="6"/>
        <v>#REF!</v>
      </c>
      <c r="G44" s="1002" t="str">
        <f t="shared" si="6"/>
        <v>#REF!</v>
      </c>
      <c r="H44" s="1002" t="str">
        <f t="shared" si="6"/>
        <v>#REF!</v>
      </c>
      <c r="I44" s="1002" t="str">
        <f t="shared" si="6"/>
        <v>#REF!</v>
      </c>
      <c r="J44" s="1002" t="str">
        <f t="shared" si="6"/>
        <v>#REF!</v>
      </c>
      <c r="K44" s="1002" t="str">
        <f t="shared" si="6"/>
        <v>#REF!</v>
      </c>
      <c r="L44" s="1002" t="str">
        <f t="shared" si="6"/>
        <v>#REF!</v>
      </c>
      <c r="M44" s="1002" t="str">
        <f t="shared" si="6"/>
        <v>#REF!</v>
      </c>
      <c r="N44" s="1002" t="str">
        <f t="shared" si="6"/>
        <v>#REF!</v>
      </c>
      <c r="O44" s="1002" t="str">
        <f t="shared" si="6"/>
        <v>#REF!</v>
      </c>
      <c r="P44" s="1002" t="str">
        <f t="shared" si="6"/>
        <v>#REF!</v>
      </c>
      <c r="Q44" s="1002" t="str">
        <f t="shared" si="6"/>
        <v>#REF!</v>
      </c>
      <c r="R44" s="1002" t="str">
        <f t="shared" si="6"/>
        <v>#REF!</v>
      </c>
      <c r="S44" s="1002" t="str">
        <f t="shared" si="6"/>
        <v>#REF!</v>
      </c>
      <c r="T44" s="1002" t="str">
        <f t="shared" si="6"/>
        <v>#REF!</v>
      </c>
      <c r="U44" s="1002" t="str">
        <f t="shared" si="6"/>
        <v>#REF!</v>
      </c>
      <c r="V44" s="1002" t="str">
        <f t="shared" si="6"/>
        <v>#REF!</v>
      </c>
      <c r="W44" s="1002" t="str">
        <f t="shared" si="6"/>
        <v>#REF!</v>
      </c>
      <c r="X44" s="1002" t="str">
        <f t="shared" si="6"/>
        <v>#REF!</v>
      </c>
      <c r="Y44" s="1002" t="str">
        <f t="shared" si="6"/>
        <v>#REF!</v>
      </c>
      <c r="Z44" s="1002" t="str">
        <f t="shared" si="6"/>
        <v>#REF!</v>
      </c>
      <c r="AA44" s="1002" t="str">
        <f t="shared" si="6"/>
        <v>#REF!</v>
      </c>
      <c r="AB44" s="1002" t="str">
        <f t="shared" si="6"/>
        <v>#REF!</v>
      </c>
      <c r="AC44" s="1002" t="str">
        <f t="shared" si="6"/>
        <v>#REF!</v>
      </c>
      <c r="AD44" s="1002" t="str">
        <f t="shared" si="6"/>
        <v>#REF!</v>
      </c>
      <c r="AE44" s="1002" t="str">
        <f t="shared" si="6"/>
        <v>#REF!</v>
      </c>
      <c r="AF44" s="1002" t="str">
        <f t="shared" si="6"/>
        <v>#REF!</v>
      </c>
      <c r="AG44" s="1002" t="str">
        <f t="shared" si="6"/>
        <v>#REF!</v>
      </c>
      <c r="AH44" s="1002"/>
      <c r="AI44" s="1002"/>
      <c r="AJ44" s="1002"/>
      <c r="AK44" s="257"/>
    </row>
    <row r="45" ht="29.25" hidden="1" customHeight="1">
      <c r="A45" s="260"/>
      <c r="B45" s="423"/>
      <c r="C45" s="112"/>
      <c r="D45" s="1284" t="s">
        <v>847</v>
      </c>
      <c r="E45" s="1285" t="str">
        <f t="shared" ref="E45:AG45" si="7">E30+E43</f>
        <v>#REF!</v>
      </c>
      <c r="F45" s="1285" t="str">
        <f t="shared" si="7"/>
        <v>#REF!</v>
      </c>
      <c r="G45" s="1285" t="str">
        <f t="shared" si="7"/>
        <v>#REF!</v>
      </c>
      <c r="H45" s="1285" t="str">
        <f t="shared" si="7"/>
        <v>#REF!</v>
      </c>
      <c r="I45" s="1285" t="str">
        <f t="shared" si="7"/>
        <v>#REF!</v>
      </c>
      <c r="J45" s="1285" t="str">
        <f t="shared" si="7"/>
        <v>#REF!</v>
      </c>
      <c r="K45" s="1285" t="str">
        <f t="shared" si="7"/>
        <v>#REF!</v>
      </c>
      <c r="L45" s="1285" t="str">
        <f t="shared" si="7"/>
        <v>#REF!</v>
      </c>
      <c r="M45" s="1285" t="str">
        <f t="shared" si="7"/>
        <v>#REF!</v>
      </c>
      <c r="N45" s="1285" t="str">
        <f t="shared" si="7"/>
        <v>#REF!</v>
      </c>
      <c r="O45" s="1285" t="str">
        <f t="shared" si="7"/>
        <v>#REF!</v>
      </c>
      <c r="P45" s="1285" t="str">
        <f t="shared" si="7"/>
        <v>#REF!</v>
      </c>
      <c r="Q45" s="1285" t="str">
        <f t="shared" si="7"/>
        <v>#REF!</v>
      </c>
      <c r="R45" s="1285" t="str">
        <f t="shared" si="7"/>
        <v>#REF!</v>
      </c>
      <c r="S45" s="1285" t="str">
        <f t="shared" si="7"/>
        <v>#REF!</v>
      </c>
      <c r="T45" s="1285" t="str">
        <f t="shared" si="7"/>
        <v>#REF!</v>
      </c>
      <c r="U45" s="1285" t="str">
        <f t="shared" si="7"/>
        <v>#REF!</v>
      </c>
      <c r="V45" s="1285" t="str">
        <f t="shared" si="7"/>
        <v>#REF!</v>
      </c>
      <c r="W45" s="1285" t="str">
        <f t="shared" si="7"/>
        <v>#REF!</v>
      </c>
      <c r="X45" s="1285" t="str">
        <f t="shared" si="7"/>
        <v>#REF!</v>
      </c>
      <c r="Y45" s="1285" t="str">
        <f t="shared" si="7"/>
        <v>#REF!</v>
      </c>
      <c r="Z45" s="1285" t="str">
        <f t="shared" si="7"/>
        <v>#REF!</v>
      </c>
      <c r="AA45" s="1285" t="str">
        <f t="shared" si="7"/>
        <v>#REF!</v>
      </c>
      <c r="AB45" s="1285" t="str">
        <f t="shared" si="7"/>
        <v>#REF!</v>
      </c>
      <c r="AC45" s="1285" t="str">
        <f t="shared" si="7"/>
        <v>#REF!</v>
      </c>
      <c r="AD45" s="1285" t="str">
        <f t="shared" si="7"/>
        <v>#REF!</v>
      </c>
      <c r="AE45" s="1285" t="str">
        <f t="shared" si="7"/>
        <v>#REF!</v>
      </c>
      <c r="AF45" s="1285" t="str">
        <f t="shared" si="7"/>
        <v>#REF!</v>
      </c>
      <c r="AG45" s="1285" t="str">
        <f t="shared" si="7"/>
        <v>#REF!</v>
      </c>
      <c r="AH45" s="1285"/>
      <c r="AI45" s="1285"/>
      <c r="AJ45" s="1285"/>
      <c r="AK45" s="257"/>
    </row>
    <row r="46" ht="15.75" customHeight="1">
      <c r="A46" s="260"/>
      <c r="B46" s="423"/>
      <c r="C46" s="112"/>
      <c r="D46" s="1286" t="s">
        <v>1060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1491" t="s">
        <v>1061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127"/>
      <c r="AK46" s="257"/>
    </row>
    <row r="47" ht="15.75" customHeight="1">
      <c r="A47" s="260"/>
      <c r="B47" s="423"/>
      <c r="C47" s="112"/>
      <c r="D47" s="222"/>
      <c r="U47" s="222"/>
      <c r="AJ47" s="223"/>
      <c r="AK47" s="257"/>
    </row>
    <row r="48" ht="15.75" customHeight="1">
      <c r="A48" s="260"/>
      <c r="B48" s="423"/>
      <c r="C48" s="112"/>
      <c r="D48" s="222"/>
      <c r="U48" s="222"/>
      <c r="AJ48" s="223"/>
      <c r="AK48" s="257"/>
    </row>
    <row r="49" ht="15.75" customHeight="1">
      <c r="A49" s="260"/>
      <c r="B49" s="423"/>
      <c r="C49" s="112"/>
      <c r="D49" s="222"/>
      <c r="U49" s="222"/>
      <c r="AJ49" s="223"/>
      <c r="AK49" s="257"/>
    </row>
    <row r="50" ht="8.25" customHeight="1">
      <c r="A50" s="260"/>
      <c r="B50" s="423"/>
      <c r="C50" s="112"/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8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30"/>
      <c r="AK50" s="257"/>
    </row>
    <row r="51" ht="15.75" hidden="1" customHeight="1">
      <c r="A51" s="1187">
        <v>1.0</v>
      </c>
      <c r="B51" s="759" t="s">
        <v>676</v>
      </c>
      <c r="C51" s="31"/>
      <c r="D51" s="930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/>
      <c r="AI51" s="905"/>
      <c r="AJ51" s="404">
        <f t="shared" ref="AJ51:AJ55" si="8">COUNT(E51:AG51)</f>
        <v>21</v>
      </c>
      <c r="AK51" s="257"/>
    </row>
    <row r="52" ht="15.75" hidden="1" customHeight="1">
      <c r="A52" s="1187">
        <v>2.0</v>
      </c>
      <c r="B52" s="759" t="s">
        <v>676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/>
      <c r="AI52" s="905"/>
      <c r="AJ52" s="404">
        <f t="shared" si="8"/>
        <v>21</v>
      </c>
      <c r="AK52" s="257"/>
    </row>
    <row r="53" ht="15.75" hidden="1" customHeight="1">
      <c r="A53" s="1187">
        <v>3.0</v>
      </c>
      <c r="B53" s="858" t="s">
        <v>954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/>
      <c r="AI53" s="905"/>
      <c r="AJ53" s="404">
        <f t="shared" si="8"/>
        <v>21</v>
      </c>
      <c r="AK53" s="257"/>
    </row>
    <row r="54" ht="15.75" hidden="1" customHeight="1">
      <c r="A54" s="1187">
        <v>4.0</v>
      </c>
      <c r="B54" s="858" t="s">
        <v>851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/>
      <c r="AI54" s="905"/>
      <c r="AJ54" s="404">
        <f t="shared" si="8"/>
        <v>21</v>
      </c>
      <c r="AK54" s="257"/>
    </row>
    <row r="55" ht="15.75" hidden="1" customHeight="1">
      <c r="A55" s="1185">
        <v>5.0</v>
      </c>
      <c r="B55" s="858" t="s">
        <v>955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/>
      <c r="AI55" s="905"/>
      <c r="AJ55" s="404">
        <f t="shared" si="8"/>
        <v>21</v>
      </c>
      <c r="AK55" s="257"/>
    </row>
    <row r="56" ht="15.75" hidden="1" customHeight="1">
      <c r="A56" s="1187"/>
      <c r="B56" s="858"/>
      <c r="C56" s="31"/>
      <c r="D56" s="821"/>
      <c r="E56" s="971"/>
      <c r="F56" s="905"/>
      <c r="G56" s="905"/>
      <c r="H56" s="905"/>
      <c r="I56" s="905"/>
      <c r="J56" s="905"/>
      <c r="K56" s="971"/>
      <c r="L56" s="971"/>
      <c r="M56" s="905"/>
      <c r="N56" s="905"/>
      <c r="O56" s="905"/>
      <c r="P56" s="905"/>
      <c r="Q56" s="905"/>
      <c r="R56" s="971"/>
      <c r="S56" s="971"/>
      <c r="T56" s="905"/>
      <c r="U56" s="905"/>
      <c r="V56" s="905"/>
      <c r="W56" s="905"/>
      <c r="X56" s="905"/>
      <c r="Y56" s="981"/>
      <c r="Z56" s="981"/>
      <c r="AA56" s="905"/>
      <c r="AB56" s="905"/>
      <c r="AC56" s="905"/>
      <c r="AD56" s="905"/>
      <c r="AE56" s="905"/>
      <c r="AF56" s="981"/>
      <c r="AG56" s="981"/>
      <c r="AH56" s="981"/>
      <c r="AI56" s="981"/>
      <c r="AJ56" s="404">
        <f>COUNT(D56:AG56)</f>
        <v>0</v>
      </c>
      <c r="AK56" s="257"/>
    </row>
    <row r="57" ht="15.75" customHeight="1">
      <c r="A57" s="79"/>
      <c r="B57" s="306"/>
      <c r="C57" s="79"/>
      <c r="D57" s="82"/>
      <c r="E57" s="82"/>
      <c r="F57" s="83"/>
      <c r="G57" s="84"/>
      <c r="H57" s="82"/>
      <c r="I57" s="82"/>
      <c r="J57" s="82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112"/>
      <c r="V57" s="112"/>
      <c r="W57" s="79"/>
      <c r="X57" s="79"/>
      <c r="Y57" s="79"/>
      <c r="Z57" s="79"/>
      <c r="AA57" s="112"/>
      <c r="AB57" s="112"/>
      <c r="AC57" s="112"/>
      <c r="AD57" s="79"/>
      <c r="AE57" s="79"/>
      <c r="AF57" s="79"/>
      <c r="AG57" s="79"/>
      <c r="AH57" s="79"/>
      <c r="AI57" s="79"/>
      <c r="AJ57" s="82"/>
      <c r="AK57" s="92"/>
    </row>
    <row r="58" ht="15.75" customHeight="1">
      <c r="A58" s="306"/>
      <c r="B58" s="306"/>
      <c r="C58" s="1237"/>
      <c r="D58" s="1190" t="s">
        <v>42</v>
      </c>
      <c r="E58" s="1010">
        <v>9.0</v>
      </c>
      <c r="F58" s="83"/>
      <c r="G58" s="422"/>
      <c r="H58" s="79" t="s">
        <v>44</v>
      </c>
      <c r="I58" s="82"/>
      <c r="J58" s="82"/>
      <c r="K58" s="82"/>
      <c r="L58" s="82"/>
      <c r="M58" s="737"/>
      <c r="N58" s="79" t="s">
        <v>51</v>
      </c>
      <c r="Q58" s="79"/>
      <c r="S58" s="1535"/>
      <c r="U58" s="1154"/>
      <c r="V58" s="1154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48</v>
      </c>
      <c r="E59" s="1192">
        <v>12.0</v>
      </c>
      <c r="F59" s="83"/>
      <c r="G59" s="354"/>
      <c r="H59" s="79" t="s">
        <v>45</v>
      </c>
      <c r="I59" s="82"/>
      <c r="J59" s="82"/>
      <c r="K59" s="82"/>
      <c r="L59" s="82"/>
      <c r="M59" s="1536"/>
      <c r="N59" s="486" t="s">
        <v>310</v>
      </c>
      <c r="R59" s="82"/>
      <c r="S59" s="1648"/>
      <c r="T59" s="1510" t="s">
        <v>1062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4" t="s">
        <v>795</v>
      </c>
      <c r="E60" s="1195" t="s">
        <v>193</v>
      </c>
      <c r="F60" s="83"/>
      <c r="G60" s="1508"/>
      <c r="H60" s="82" t="s">
        <v>46</v>
      </c>
      <c r="M60" s="1537"/>
      <c r="N60" s="1288" t="s">
        <v>1033</v>
      </c>
      <c r="O60" s="82"/>
      <c r="P60" s="82"/>
      <c r="Q60" s="82"/>
      <c r="R60" s="82"/>
      <c r="S60" s="1277"/>
      <c r="T60" s="1510" t="s">
        <v>1034</v>
      </c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1242"/>
    </row>
    <row r="61" ht="16.5" customHeight="1">
      <c r="A61" s="103"/>
      <c r="B61" s="104"/>
      <c r="C61" s="103"/>
      <c r="F61" s="83"/>
      <c r="AK61" s="573"/>
    </row>
    <row r="62" ht="16.5" customHeight="1">
      <c r="A62" s="19">
        <v>1.0</v>
      </c>
      <c r="B62" s="807" t="s">
        <v>752</v>
      </c>
      <c r="C62" s="807" t="s">
        <v>866</v>
      </c>
      <c r="D62" s="869">
        <v>8.9220318245E10</v>
      </c>
      <c r="E62" s="905">
        <v>9.0</v>
      </c>
      <c r="F62" s="905">
        <v>9.0</v>
      </c>
      <c r="G62" s="422"/>
      <c r="H62" s="1615"/>
      <c r="I62" s="905">
        <v>9.0</v>
      </c>
      <c r="J62" s="905">
        <v>9.0</v>
      </c>
      <c r="K62" s="905">
        <v>9.0</v>
      </c>
      <c r="L62" s="905">
        <v>9.0</v>
      </c>
      <c r="M62" s="905">
        <v>9.0</v>
      </c>
      <c r="N62" s="422"/>
      <c r="O62" s="1615"/>
      <c r="P62" s="905">
        <v>9.0</v>
      </c>
      <c r="Q62" s="905">
        <v>9.0</v>
      </c>
      <c r="R62" s="905">
        <v>9.0</v>
      </c>
      <c r="S62" s="905">
        <v>9.0</v>
      </c>
      <c r="T62" s="905">
        <v>9.0</v>
      </c>
      <c r="U62" s="422"/>
      <c r="V62" s="1615"/>
      <c r="W62" s="905">
        <v>9.0</v>
      </c>
      <c r="X62" s="905">
        <v>9.0</v>
      </c>
      <c r="Y62" s="905">
        <v>9.0</v>
      </c>
      <c r="Z62" s="905">
        <v>9.0</v>
      </c>
      <c r="AA62" s="905">
        <v>9.0</v>
      </c>
      <c r="AB62" s="422"/>
      <c r="AC62" s="1615"/>
      <c r="AD62" s="905">
        <v>9.0</v>
      </c>
      <c r="AE62" s="905">
        <v>9.0</v>
      </c>
      <c r="AF62" s="905">
        <v>9.0</v>
      </c>
      <c r="AG62" s="905">
        <v>9.0</v>
      </c>
      <c r="AH62" s="905">
        <v>9.0</v>
      </c>
      <c r="AI62" s="905"/>
      <c r="AJ62" s="404">
        <f t="shared" ref="AJ62:AJ71" si="9">COUNT(E62:AI62)</f>
        <v>22</v>
      </c>
      <c r="AK62" s="257"/>
    </row>
    <row r="63" ht="16.5" customHeight="1">
      <c r="A63" s="807">
        <v>2.0</v>
      </c>
      <c r="B63" s="807" t="s">
        <v>852</v>
      </c>
      <c r="C63" s="807" t="s">
        <v>987</v>
      </c>
      <c r="D63" s="869">
        <v>8.9220211441E10</v>
      </c>
      <c r="E63" s="905">
        <v>9.0</v>
      </c>
      <c r="F63" s="905">
        <v>9.0</v>
      </c>
      <c r="G63" s="1615"/>
      <c r="H63" s="971"/>
      <c r="I63" s="905">
        <v>9.0</v>
      </c>
      <c r="J63" s="905">
        <v>9.0</v>
      </c>
      <c r="K63" s="905">
        <v>9.0</v>
      </c>
      <c r="L63" s="905">
        <v>9.0</v>
      </c>
      <c r="M63" s="905">
        <v>9.0</v>
      </c>
      <c r="N63" s="1615"/>
      <c r="O63" s="971"/>
      <c r="P63" s="905">
        <v>9.0</v>
      </c>
      <c r="Q63" s="905">
        <v>9.0</v>
      </c>
      <c r="R63" s="905">
        <v>9.0</v>
      </c>
      <c r="S63" s="905">
        <v>9.0</v>
      </c>
      <c r="T63" s="905">
        <v>9.0</v>
      </c>
      <c r="U63" s="1615"/>
      <c r="V63" s="971"/>
      <c r="W63" s="905">
        <v>9.0</v>
      </c>
      <c r="X63" s="905">
        <v>9.0</v>
      </c>
      <c r="Y63" s="905">
        <v>9.0</v>
      </c>
      <c r="Z63" s="905">
        <v>9.0</v>
      </c>
      <c r="AA63" s="905">
        <v>9.0</v>
      </c>
      <c r="AB63" s="1615"/>
      <c r="AC63" s="971"/>
      <c r="AD63" s="905">
        <v>9.0</v>
      </c>
      <c r="AE63" s="905">
        <v>9.0</v>
      </c>
      <c r="AF63" s="905">
        <v>9.0</v>
      </c>
      <c r="AG63" s="905">
        <v>9.0</v>
      </c>
      <c r="AH63" s="905">
        <v>9.0</v>
      </c>
      <c r="AI63" s="905"/>
      <c r="AJ63" s="404">
        <f t="shared" si="9"/>
        <v>22</v>
      </c>
      <c r="AK63" s="257"/>
    </row>
    <row r="64" ht="16.5" customHeight="1">
      <c r="A64" s="19">
        <v>3.0</v>
      </c>
      <c r="B64" s="19" t="s">
        <v>73</v>
      </c>
      <c r="C64" s="1202" t="s">
        <v>981</v>
      </c>
      <c r="D64" s="869">
        <v>8.9220318285E10</v>
      </c>
      <c r="E64" s="905">
        <v>9.0</v>
      </c>
      <c r="F64" s="905">
        <v>9.0</v>
      </c>
      <c r="G64" s="1615"/>
      <c r="H64" s="971"/>
      <c r="I64" s="905">
        <v>9.0</v>
      </c>
      <c r="J64" s="905">
        <v>9.0</v>
      </c>
      <c r="K64" s="905">
        <v>9.0</v>
      </c>
      <c r="L64" s="905">
        <v>9.0</v>
      </c>
      <c r="M64" s="905">
        <v>9.0</v>
      </c>
      <c r="N64" s="1615"/>
      <c r="O64" s="971"/>
      <c r="P64" s="905">
        <v>9.0</v>
      </c>
      <c r="Q64" s="905">
        <v>9.0</v>
      </c>
      <c r="R64" s="905">
        <v>9.0</v>
      </c>
      <c r="S64" s="905">
        <v>9.0</v>
      </c>
      <c r="T64" s="905">
        <v>9.0</v>
      </c>
      <c r="U64" s="1615"/>
      <c r="V64" s="971"/>
      <c r="W64" s="905">
        <v>9.0</v>
      </c>
      <c r="X64" s="905">
        <v>9.0</v>
      </c>
      <c r="Y64" s="905">
        <v>9.0</v>
      </c>
      <c r="Z64" s="905">
        <v>9.0</v>
      </c>
      <c r="AA64" s="905">
        <v>9.0</v>
      </c>
      <c r="AB64" s="1615"/>
      <c r="AC64" s="971"/>
      <c r="AD64" s="905">
        <v>9.0</v>
      </c>
      <c r="AE64" s="905">
        <v>9.0</v>
      </c>
      <c r="AF64" s="905">
        <v>9.0</v>
      </c>
      <c r="AG64" s="905">
        <v>9.0</v>
      </c>
      <c r="AH64" s="905">
        <v>9.0</v>
      </c>
      <c r="AI64" s="905"/>
      <c r="AJ64" s="404">
        <f t="shared" si="9"/>
        <v>22</v>
      </c>
      <c r="AK64" s="257"/>
    </row>
    <row r="65" ht="16.5" customHeight="1">
      <c r="A65" s="807">
        <v>4.0</v>
      </c>
      <c r="B65" s="19" t="s">
        <v>69</v>
      </c>
      <c r="C65" s="807" t="s">
        <v>332</v>
      </c>
      <c r="D65" s="869">
        <v>8.9220318242E10</v>
      </c>
      <c r="E65" s="905">
        <v>9.0</v>
      </c>
      <c r="F65" s="905">
        <v>9.0</v>
      </c>
      <c r="G65" s="422"/>
      <c r="H65" s="1615"/>
      <c r="I65" s="905">
        <v>9.0</v>
      </c>
      <c r="J65" s="905">
        <v>9.0</v>
      </c>
      <c r="K65" s="905">
        <v>9.0</v>
      </c>
      <c r="L65" s="905">
        <v>9.0</v>
      </c>
      <c r="M65" s="905">
        <v>9.0</v>
      </c>
      <c r="N65" s="422"/>
      <c r="O65" s="1615"/>
      <c r="P65" s="978"/>
      <c r="Q65" s="978"/>
      <c r="R65" s="978"/>
      <c r="S65" s="978"/>
      <c r="T65" s="978"/>
      <c r="U65" s="1508"/>
      <c r="V65" s="1597"/>
      <c r="W65" s="978"/>
      <c r="X65" s="978"/>
      <c r="Y65" s="978"/>
      <c r="Z65" s="978"/>
      <c r="AA65" s="978"/>
      <c r="AB65" s="1508"/>
      <c r="AC65" s="1597"/>
      <c r="AD65" s="905">
        <v>9.0</v>
      </c>
      <c r="AE65" s="905">
        <v>9.0</v>
      </c>
      <c r="AF65" s="905">
        <v>9.0</v>
      </c>
      <c r="AG65" s="905">
        <v>9.0</v>
      </c>
      <c r="AH65" s="905">
        <v>9.0</v>
      </c>
      <c r="AI65" s="905"/>
      <c r="AJ65" s="404">
        <f t="shared" si="9"/>
        <v>12</v>
      </c>
      <c r="AK65" s="257"/>
    </row>
    <row r="66" ht="16.5" customHeight="1">
      <c r="A66" s="19">
        <v>5.0</v>
      </c>
      <c r="B66" s="807" t="s">
        <v>958</v>
      </c>
      <c r="C66" s="19" t="s">
        <v>70</v>
      </c>
      <c r="D66" s="871">
        <v>8.9221277764E10</v>
      </c>
      <c r="E66" s="905">
        <v>9.0</v>
      </c>
      <c r="F66" s="905">
        <v>9.0</v>
      </c>
      <c r="G66" s="1615"/>
      <c r="H66" s="971"/>
      <c r="I66" s="905">
        <v>9.0</v>
      </c>
      <c r="J66" s="905">
        <v>9.0</v>
      </c>
      <c r="K66" s="905">
        <v>9.0</v>
      </c>
      <c r="L66" s="905">
        <v>9.0</v>
      </c>
      <c r="M66" s="905">
        <v>9.0</v>
      </c>
      <c r="N66" s="1615"/>
      <c r="O66" s="971"/>
      <c r="P66" s="905">
        <v>9.0</v>
      </c>
      <c r="Q66" s="905">
        <v>9.0</v>
      </c>
      <c r="R66" s="905">
        <v>9.0</v>
      </c>
      <c r="S66" s="905">
        <v>9.0</v>
      </c>
      <c r="T66" s="905">
        <v>9.0</v>
      </c>
      <c r="U66" s="1649"/>
      <c r="V66" s="983"/>
      <c r="W66" s="983"/>
      <c r="X66" s="983"/>
      <c r="Y66" s="983"/>
      <c r="Z66" s="983"/>
      <c r="AA66" s="983"/>
      <c r="AB66" s="1649"/>
      <c r="AC66" s="983"/>
      <c r="AD66" s="983"/>
      <c r="AE66" s="983"/>
      <c r="AF66" s="983"/>
      <c r="AG66" s="983"/>
      <c r="AH66" s="983"/>
      <c r="AI66" s="905"/>
      <c r="AJ66" s="404">
        <f t="shared" si="9"/>
        <v>12</v>
      </c>
      <c r="AK66" s="257"/>
    </row>
    <row r="67" ht="16.5" customHeight="1">
      <c r="A67" s="807">
        <v>6.0</v>
      </c>
      <c r="B67" s="807" t="s">
        <v>997</v>
      </c>
      <c r="C67" s="19" t="s">
        <v>70</v>
      </c>
      <c r="D67" s="869">
        <v>8.9221946634E10</v>
      </c>
      <c r="E67" s="911"/>
      <c r="F67" s="911">
        <v>12.0</v>
      </c>
      <c r="G67" s="1650">
        <v>12.0</v>
      </c>
      <c r="H67" s="1651"/>
      <c r="I67" s="1652"/>
      <c r="J67" s="1652">
        <v>12.0</v>
      </c>
      <c r="K67" s="1652">
        <v>12.0</v>
      </c>
      <c r="L67" s="1653"/>
      <c r="M67" s="1653"/>
      <c r="N67" s="1653"/>
      <c r="O67" s="1653"/>
      <c r="P67" s="1653"/>
      <c r="Q67" s="1653"/>
      <c r="R67" s="1653"/>
      <c r="S67" s="1654"/>
      <c r="T67" s="1653"/>
      <c r="U67" s="1655"/>
      <c r="V67" s="933">
        <v>12.0</v>
      </c>
      <c r="W67" s="1652">
        <v>12.0</v>
      </c>
      <c r="X67" s="1652"/>
      <c r="Y67" s="1652"/>
      <c r="Z67" s="1652">
        <v>12.0</v>
      </c>
      <c r="AA67" s="1652">
        <v>12.0</v>
      </c>
      <c r="AB67" s="1650">
        <v>12.0</v>
      </c>
      <c r="AC67" s="1651"/>
      <c r="AD67" s="1652">
        <v>12.0</v>
      </c>
      <c r="AE67" s="1652">
        <v>12.0</v>
      </c>
      <c r="AF67" s="1652"/>
      <c r="AG67" s="1652"/>
      <c r="AH67" s="1652"/>
      <c r="AI67" s="905"/>
      <c r="AJ67" s="404">
        <f t="shared" si="9"/>
        <v>11</v>
      </c>
      <c r="AK67" s="257"/>
    </row>
    <row r="68" ht="16.5" customHeight="1">
      <c r="A68" s="19">
        <v>7.0</v>
      </c>
      <c r="B68" s="1492" t="s">
        <v>998</v>
      </c>
      <c r="C68" s="19" t="s">
        <v>70</v>
      </c>
      <c r="D68" s="871">
        <v>8.9222018045E10</v>
      </c>
      <c r="E68" s="911">
        <v>12.0</v>
      </c>
      <c r="F68" s="911"/>
      <c r="G68" s="1651"/>
      <c r="H68" s="933">
        <v>12.0</v>
      </c>
      <c r="I68" s="1652">
        <v>12.0</v>
      </c>
      <c r="J68" s="1652"/>
      <c r="K68" s="1652"/>
      <c r="L68" s="1652">
        <v>12.0</v>
      </c>
      <c r="M68" s="1652">
        <v>12.0</v>
      </c>
      <c r="N68" s="1651"/>
      <c r="O68" s="933"/>
      <c r="P68" s="1652">
        <v>12.0</v>
      </c>
      <c r="Q68" s="1652">
        <v>12.0</v>
      </c>
      <c r="R68" s="1652"/>
      <c r="S68" s="1652"/>
      <c r="T68" s="1652">
        <v>12.0</v>
      </c>
      <c r="U68" s="933">
        <v>12.0</v>
      </c>
      <c r="V68" s="933"/>
      <c r="W68" s="1652"/>
      <c r="X68" s="1652">
        <v>12.0</v>
      </c>
      <c r="Y68" s="1652">
        <v>12.0</v>
      </c>
      <c r="Z68" s="1652"/>
      <c r="AA68" s="1652"/>
      <c r="AB68" s="933"/>
      <c r="AC68" s="933">
        <v>12.0</v>
      </c>
      <c r="AD68" s="1652"/>
      <c r="AE68" s="1652"/>
      <c r="AF68" s="1652">
        <v>12.0</v>
      </c>
      <c r="AG68" s="1652">
        <v>12.0</v>
      </c>
      <c r="AH68" s="1652">
        <v>12.0</v>
      </c>
      <c r="AI68" s="905"/>
      <c r="AJ68" s="404">
        <f t="shared" si="9"/>
        <v>15</v>
      </c>
      <c r="AK68" s="257"/>
    </row>
    <row r="69" ht="16.5" customHeight="1">
      <c r="A69" s="807">
        <v>8.0</v>
      </c>
      <c r="B69" s="807" t="s">
        <v>783</v>
      </c>
      <c r="C69" s="1202" t="s">
        <v>784</v>
      </c>
      <c r="D69" s="871">
        <v>8.9226140064E10</v>
      </c>
      <c r="E69" s="905">
        <v>9.0</v>
      </c>
      <c r="F69" s="905">
        <v>9.0</v>
      </c>
      <c r="G69" s="422"/>
      <c r="H69" s="1615"/>
      <c r="I69" s="905">
        <v>9.0</v>
      </c>
      <c r="J69" s="905">
        <v>9.0</v>
      </c>
      <c r="K69" s="905">
        <v>9.0</v>
      </c>
      <c r="L69" s="905">
        <v>9.0</v>
      </c>
      <c r="M69" s="905">
        <v>9.0</v>
      </c>
      <c r="N69" s="422"/>
      <c r="O69" s="1615"/>
      <c r="P69" s="905">
        <v>9.0</v>
      </c>
      <c r="Q69" s="905">
        <v>9.0</v>
      </c>
      <c r="R69" s="905">
        <v>9.0</v>
      </c>
      <c r="S69" s="905">
        <v>9.0</v>
      </c>
      <c r="T69" s="905">
        <v>9.0</v>
      </c>
      <c r="U69" s="422"/>
      <c r="V69" s="1615"/>
      <c r="W69" s="905">
        <v>9.0</v>
      </c>
      <c r="X69" s="905">
        <v>9.0</v>
      </c>
      <c r="Y69" s="905">
        <v>9.0</v>
      </c>
      <c r="Z69" s="905">
        <v>9.0</v>
      </c>
      <c r="AA69" s="905">
        <v>9.0</v>
      </c>
      <c r="AB69" s="422"/>
      <c r="AC69" s="1615"/>
      <c r="AD69" s="905">
        <v>9.0</v>
      </c>
      <c r="AE69" s="905">
        <v>9.0</v>
      </c>
      <c r="AF69" s="905">
        <v>9.0</v>
      </c>
      <c r="AG69" s="905">
        <v>9.0</v>
      </c>
      <c r="AH69" s="905">
        <v>9.0</v>
      </c>
      <c r="AI69" s="905"/>
      <c r="AJ69" s="404">
        <f t="shared" si="9"/>
        <v>22</v>
      </c>
      <c r="AK69" s="257"/>
    </row>
    <row r="70" ht="16.5" customHeight="1">
      <c r="A70" s="19">
        <v>9.0</v>
      </c>
      <c r="B70" s="807" t="s">
        <v>857</v>
      </c>
      <c r="C70" s="1202" t="s">
        <v>784</v>
      </c>
      <c r="D70" s="871">
        <v>8.9220220031E10</v>
      </c>
      <c r="E70" s="905">
        <v>9.0</v>
      </c>
      <c r="F70" s="905">
        <v>9.0</v>
      </c>
      <c r="G70" s="1615"/>
      <c r="H70" s="971"/>
      <c r="I70" s="905">
        <v>9.0</v>
      </c>
      <c r="J70" s="905">
        <v>9.0</v>
      </c>
      <c r="K70" s="905">
        <v>9.0</v>
      </c>
      <c r="L70" s="905">
        <v>9.0</v>
      </c>
      <c r="M70" s="905">
        <v>9.0</v>
      </c>
      <c r="N70" s="1615"/>
      <c r="O70" s="971"/>
      <c r="P70" s="905">
        <v>9.0</v>
      </c>
      <c r="Q70" s="905">
        <v>9.0</v>
      </c>
      <c r="R70" s="905">
        <v>9.0</v>
      </c>
      <c r="S70" s="905">
        <v>9.0</v>
      </c>
      <c r="T70" s="905">
        <v>9.0</v>
      </c>
      <c r="U70" s="1615"/>
      <c r="V70" s="971"/>
      <c r="W70" s="905">
        <v>9.0</v>
      </c>
      <c r="X70" s="905">
        <v>9.0</v>
      </c>
      <c r="Y70" s="905">
        <v>9.0</v>
      </c>
      <c r="Z70" s="905">
        <v>9.0</v>
      </c>
      <c r="AA70" s="905">
        <v>9.0</v>
      </c>
      <c r="AB70" s="1615"/>
      <c r="AC70" s="971"/>
      <c r="AD70" s="905">
        <v>9.0</v>
      </c>
      <c r="AE70" s="905">
        <v>9.0</v>
      </c>
      <c r="AF70" s="905">
        <v>9.0</v>
      </c>
      <c r="AG70" s="905">
        <v>9.0</v>
      </c>
      <c r="AH70" s="905">
        <v>9.0</v>
      </c>
      <c r="AI70" s="905"/>
      <c r="AJ70" s="404">
        <f t="shared" si="9"/>
        <v>22</v>
      </c>
      <c r="AK70" s="257"/>
    </row>
    <row r="71" ht="16.5" customHeight="1">
      <c r="A71" s="807">
        <v>10.0</v>
      </c>
      <c r="B71" s="807" t="s">
        <v>938</v>
      </c>
      <c r="C71" s="1202" t="s">
        <v>904</v>
      </c>
      <c r="D71" s="871">
        <v>8.9221945883E10</v>
      </c>
      <c r="E71" s="905">
        <v>9.0</v>
      </c>
      <c r="F71" s="905">
        <v>9.0</v>
      </c>
      <c r="G71" s="422"/>
      <c r="H71" s="1615"/>
      <c r="I71" s="905">
        <v>9.0</v>
      </c>
      <c r="J71" s="905">
        <v>9.0</v>
      </c>
      <c r="K71" s="905">
        <v>9.0</v>
      </c>
      <c r="L71" s="905">
        <v>9.0</v>
      </c>
      <c r="M71" s="905">
        <v>9.0</v>
      </c>
      <c r="N71" s="422"/>
      <c r="O71" s="1615"/>
      <c r="P71" s="905">
        <v>9.0</v>
      </c>
      <c r="Q71" s="905">
        <v>9.0</v>
      </c>
      <c r="R71" s="905">
        <v>9.0</v>
      </c>
      <c r="S71" s="905">
        <v>9.0</v>
      </c>
      <c r="T71" s="905">
        <v>9.0</v>
      </c>
      <c r="U71" s="422"/>
      <c r="V71" s="1615"/>
      <c r="W71" s="905">
        <v>9.0</v>
      </c>
      <c r="X71" s="905">
        <v>9.0</v>
      </c>
      <c r="Y71" s="905">
        <v>9.0</v>
      </c>
      <c r="Z71" s="905">
        <v>9.0</v>
      </c>
      <c r="AA71" s="905">
        <v>9.0</v>
      </c>
      <c r="AB71" s="422"/>
      <c r="AC71" s="1615"/>
      <c r="AD71" s="905">
        <v>9.0</v>
      </c>
      <c r="AE71" s="905">
        <v>9.0</v>
      </c>
      <c r="AF71" s="905">
        <v>9.0</v>
      </c>
      <c r="AG71" s="905">
        <v>9.0</v>
      </c>
      <c r="AH71" s="905">
        <v>9.0</v>
      </c>
      <c r="AI71" s="905"/>
      <c r="AJ71" s="404">
        <f t="shared" si="9"/>
        <v>22</v>
      </c>
      <c r="AK71" s="92"/>
    </row>
    <row r="72" ht="16.5" customHeight="1">
      <c r="A72" s="79"/>
      <c r="B72" s="82"/>
      <c r="C72" s="79"/>
      <c r="D72" s="79"/>
      <c r="E72" s="260"/>
      <c r="F72" s="237"/>
      <c r="G72" s="1408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37"/>
      <c r="V72" s="237"/>
      <c r="W72" s="260"/>
      <c r="X72" s="260"/>
      <c r="Y72" s="260"/>
      <c r="Z72" s="260"/>
      <c r="AA72" s="237"/>
      <c r="AB72" s="237"/>
      <c r="AC72" s="237"/>
      <c r="AD72" s="260"/>
      <c r="AE72" s="260"/>
      <c r="AF72" s="260"/>
      <c r="AG72" s="260"/>
      <c r="AH72" s="260"/>
      <c r="AI72" s="260"/>
      <c r="AJ72" s="10"/>
      <c r="AK72" s="92"/>
    </row>
    <row r="73" ht="16.5" customHeight="1">
      <c r="A73" s="19">
        <v>1.0</v>
      </c>
      <c r="B73" s="819" t="s">
        <v>680</v>
      </c>
      <c r="C73" s="113" t="s">
        <v>56</v>
      </c>
      <c r="D73" s="863" t="s">
        <v>792</v>
      </c>
      <c r="E73" s="1409">
        <v>9.0</v>
      </c>
      <c r="F73" s="1410">
        <v>9.0</v>
      </c>
      <c r="G73" s="1656"/>
      <c r="H73" s="1471"/>
      <c r="I73" s="1410">
        <v>9.0</v>
      </c>
      <c r="J73" s="1410">
        <v>9.0</v>
      </c>
      <c r="K73" s="1410">
        <v>9.0</v>
      </c>
      <c r="L73" s="1410">
        <v>9.0</v>
      </c>
      <c r="M73" s="1472"/>
      <c r="N73" s="1656"/>
      <c r="O73" s="1411">
        <v>9.0</v>
      </c>
      <c r="P73" s="1494"/>
      <c r="Q73" s="1494"/>
      <c r="R73" s="1494"/>
      <c r="S73" s="1494"/>
      <c r="T73" s="1494"/>
      <c r="U73" s="1494"/>
      <c r="V73" s="1495"/>
      <c r="W73" s="1410">
        <v>9.0</v>
      </c>
      <c r="X73" s="1410">
        <v>9.0</v>
      </c>
      <c r="Y73" s="1410">
        <v>9.0</v>
      </c>
      <c r="Z73" s="1410">
        <v>9.0</v>
      </c>
      <c r="AA73" s="1410">
        <v>9.0</v>
      </c>
      <c r="AB73" s="1411"/>
      <c r="AC73" s="1471"/>
      <c r="AD73" s="1472"/>
      <c r="AE73" s="1657"/>
      <c r="AF73" s="1657"/>
      <c r="AG73" s="1410">
        <v>9.0</v>
      </c>
      <c r="AH73" s="1410">
        <v>9.0</v>
      </c>
      <c r="AI73" s="1658"/>
      <c r="AJ73" s="404">
        <f t="shared" ref="AJ73:AJ77" si="10">COUNT(E73:AI73)</f>
        <v>14</v>
      </c>
      <c r="AK73" s="257"/>
    </row>
    <row r="74" ht="16.5" customHeight="1">
      <c r="A74" s="807">
        <v>2.0</v>
      </c>
      <c r="B74" s="819" t="s">
        <v>339</v>
      </c>
      <c r="C74" s="32"/>
      <c r="D74" s="863" t="s">
        <v>792</v>
      </c>
      <c r="E74" s="1413">
        <v>9.0</v>
      </c>
      <c r="F74" s="1414">
        <v>9.0</v>
      </c>
      <c r="G74" s="1474"/>
      <c r="H74" s="1474"/>
      <c r="I74" s="1414">
        <v>9.0</v>
      </c>
      <c r="J74" s="1414">
        <v>9.0</v>
      </c>
      <c r="K74" s="1414">
        <v>9.0</v>
      </c>
      <c r="L74" s="1414">
        <v>9.0</v>
      </c>
      <c r="M74" s="1414">
        <v>9.0</v>
      </c>
      <c r="N74" s="1474"/>
      <c r="O74" s="1474"/>
      <c r="P74" s="1414">
        <v>9.0</v>
      </c>
      <c r="Q74" s="1414">
        <v>9.0</v>
      </c>
      <c r="R74" s="1414">
        <v>9.0</v>
      </c>
      <c r="S74" s="1475">
        <v>9.0</v>
      </c>
      <c r="T74" s="1413">
        <v>9.0</v>
      </c>
      <c r="U74" s="1474"/>
      <c r="V74" s="1474"/>
      <c r="W74" s="1417">
        <v>9.0</v>
      </c>
      <c r="X74" s="1417">
        <v>9.0</v>
      </c>
      <c r="Y74" s="354"/>
      <c r="Z74" s="354"/>
      <c r="AA74" s="1414">
        <v>9.0</v>
      </c>
      <c r="AB74" s="1474"/>
      <c r="AC74" s="1591">
        <v>9.0</v>
      </c>
      <c r="AD74" s="1414">
        <v>9.0</v>
      </c>
      <c r="AE74" s="1414">
        <v>9.0</v>
      </c>
      <c r="AF74" s="1414">
        <v>9.0</v>
      </c>
      <c r="AG74" s="1414">
        <v>9.0</v>
      </c>
      <c r="AH74" s="1414">
        <v>9.0</v>
      </c>
      <c r="AI74" s="1658"/>
      <c r="AJ74" s="404">
        <f t="shared" si="10"/>
        <v>21</v>
      </c>
      <c r="AK74" s="257"/>
    </row>
    <row r="75" ht="16.5" customHeight="1">
      <c r="A75" s="807">
        <v>3.0</v>
      </c>
      <c r="B75" s="819" t="s">
        <v>905</v>
      </c>
      <c r="C75" s="32"/>
      <c r="D75" s="863" t="s">
        <v>792</v>
      </c>
      <c r="E75" s="1413">
        <v>9.0</v>
      </c>
      <c r="F75" s="1476"/>
      <c r="G75" s="1659"/>
      <c r="H75" s="1415">
        <v>9.0</v>
      </c>
      <c r="I75" s="1414">
        <v>9.0</v>
      </c>
      <c r="J75" s="1414">
        <v>9.0</v>
      </c>
      <c r="K75" s="1414">
        <v>9.0</v>
      </c>
      <c r="L75" s="1414">
        <v>9.0</v>
      </c>
      <c r="M75" s="1414">
        <v>9.0</v>
      </c>
      <c r="N75" s="1659"/>
      <c r="O75" s="1474"/>
      <c r="P75" s="1414">
        <v>9.0</v>
      </c>
      <c r="Q75" s="1414">
        <v>9.0</v>
      </c>
      <c r="R75" s="1414">
        <v>9.0</v>
      </c>
      <c r="S75" s="1475">
        <v>9.0</v>
      </c>
      <c r="T75" s="1413">
        <v>9.0</v>
      </c>
      <c r="U75" s="1415">
        <v>9.0</v>
      </c>
      <c r="V75" s="1474"/>
      <c r="W75" s="1476"/>
      <c r="X75" s="1414">
        <v>9.0</v>
      </c>
      <c r="Y75" s="1414">
        <v>9.0</v>
      </c>
      <c r="Z75" s="1414">
        <v>9.0</v>
      </c>
      <c r="AA75" s="1414">
        <v>9.0</v>
      </c>
      <c r="AB75" s="1659"/>
      <c r="AC75" s="1474"/>
      <c r="AD75" s="1414">
        <v>9.0</v>
      </c>
      <c r="AE75" s="1414">
        <v>9.0</v>
      </c>
      <c r="AF75" s="1414">
        <v>9.0</v>
      </c>
      <c r="AG75" s="1414">
        <v>9.0</v>
      </c>
      <c r="AH75" s="1476"/>
      <c r="AI75" s="1658"/>
      <c r="AJ75" s="404">
        <f t="shared" si="10"/>
        <v>21</v>
      </c>
      <c r="AK75" s="257"/>
    </row>
    <row r="76" ht="16.5" customHeight="1">
      <c r="A76" s="19">
        <v>4.0</v>
      </c>
      <c r="B76" s="819" t="s">
        <v>59</v>
      </c>
      <c r="C76" s="32"/>
      <c r="D76" s="863" t="s">
        <v>792</v>
      </c>
      <c r="E76" s="1413">
        <v>9.0</v>
      </c>
      <c r="F76" s="1414">
        <v>9.0</v>
      </c>
      <c r="G76" s="1474"/>
      <c r="H76" s="1474"/>
      <c r="I76" s="1414">
        <v>9.0</v>
      </c>
      <c r="J76" s="1414">
        <v>9.0</v>
      </c>
      <c r="K76" s="1414">
        <v>9.0</v>
      </c>
      <c r="L76" s="1414">
        <v>9.0</v>
      </c>
      <c r="M76" s="1414">
        <v>9.0</v>
      </c>
      <c r="N76" s="1415">
        <v>9.0</v>
      </c>
      <c r="O76" s="1474"/>
      <c r="P76" s="1476"/>
      <c r="Q76" s="1414">
        <v>9.0</v>
      </c>
      <c r="R76" s="1414">
        <v>9.0</v>
      </c>
      <c r="S76" s="1475">
        <v>9.0</v>
      </c>
      <c r="T76" s="1413">
        <v>9.0</v>
      </c>
      <c r="U76" s="1474"/>
      <c r="V76" s="1474"/>
      <c r="W76" s="1414">
        <v>9.0</v>
      </c>
      <c r="X76" s="1414">
        <v>9.0</v>
      </c>
      <c r="Y76" s="1414">
        <v>9.0</v>
      </c>
      <c r="Z76" s="1414">
        <v>9.0</v>
      </c>
      <c r="AA76" s="1476"/>
      <c r="AB76" s="1415">
        <v>9.0</v>
      </c>
      <c r="AC76" s="1415"/>
      <c r="AD76" s="1414">
        <v>9.0</v>
      </c>
      <c r="AE76" s="1414">
        <v>9.0</v>
      </c>
      <c r="AF76" s="1414">
        <v>9.0</v>
      </c>
      <c r="AG76" s="1414">
        <v>9.0</v>
      </c>
      <c r="AH76" s="1414">
        <v>9.0</v>
      </c>
      <c r="AI76" s="1658"/>
      <c r="AJ76" s="404">
        <f t="shared" si="10"/>
        <v>22</v>
      </c>
      <c r="AK76" s="257"/>
    </row>
    <row r="77" ht="16.5" customHeight="1">
      <c r="A77" s="807">
        <v>5.0</v>
      </c>
      <c r="B77" s="819" t="s">
        <v>906</v>
      </c>
      <c r="C77" s="71"/>
      <c r="D77" s="863" t="s">
        <v>792</v>
      </c>
      <c r="E77" s="1416">
        <v>9.0</v>
      </c>
      <c r="F77" s="1417">
        <v>9.0</v>
      </c>
      <c r="G77" s="942">
        <v>9.0</v>
      </c>
      <c r="H77" s="1572"/>
      <c r="I77" s="1476"/>
      <c r="J77" s="1414">
        <v>9.0</v>
      </c>
      <c r="K77" s="1414">
        <v>9.0</v>
      </c>
      <c r="L77" s="1414">
        <v>9.0</v>
      </c>
      <c r="M77" s="1414">
        <v>9.0</v>
      </c>
      <c r="N77" s="1659"/>
      <c r="O77" s="1474"/>
      <c r="P77" s="1414">
        <v>9.0</v>
      </c>
      <c r="Q77" s="1414">
        <v>9.0</v>
      </c>
      <c r="R77" s="1414">
        <v>9.0</v>
      </c>
      <c r="S77" s="1475">
        <v>9.0</v>
      </c>
      <c r="T77" s="1479"/>
      <c r="U77" s="1659"/>
      <c r="V77" s="1415">
        <v>9.0</v>
      </c>
      <c r="W77" s="1414">
        <v>9.0</v>
      </c>
      <c r="X77" s="1414">
        <v>9.0</v>
      </c>
      <c r="Y77" s="1414">
        <v>9.0</v>
      </c>
      <c r="Z77" s="1414">
        <v>9.0</v>
      </c>
      <c r="AA77" s="1414">
        <v>9.0</v>
      </c>
      <c r="AB77" s="1659"/>
      <c r="AC77" s="1474"/>
      <c r="AD77" s="1414">
        <v>9.0</v>
      </c>
      <c r="AE77" s="1414">
        <v>9.0</v>
      </c>
      <c r="AF77" s="1414">
        <v>9.0</v>
      </c>
      <c r="AG77" s="1414">
        <v>9.0</v>
      </c>
      <c r="AH77" s="1414">
        <v>9.0</v>
      </c>
      <c r="AI77" s="905"/>
      <c r="AJ77" s="404">
        <f t="shared" si="10"/>
        <v>22</v>
      </c>
      <c r="AK77" s="257"/>
    </row>
    <row r="78" ht="16.5" customHeight="1">
      <c r="A78" s="79"/>
      <c r="B78" s="423"/>
      <c r="C78" s="121"/>
      <c r="D78" s="237"/>
      <c r="E78" s="1270"/>
      <c r="F78" s="1270"/>
      <c r="G78" s="1270"/>
      <c r="H78" s="1270"/>
      <c r="I78" s="1270"/>
      <c r="J78" s="1075"/>
      <c r="K78" s="1075"/>
      <c r="L78" s="1270"/>
      <c r="M78" s="1270"/>
      <c r="N78" s="1270"/>
      <c r="O78" s="1270"/>
      <c r="P78" s="1270"/>
      <c r="Q78" s="1075"/>
      <c r="R78" s="1075"/>
      <c r="S78" s="1270"/>
      <c r="T78" s="1270"/>
      <c r="U78" s="1270"/>
      <c r="V78" s="1270"/>
      <c r="W78" s="1270"/>
      <c r="X78" s="1075"/>
      <c r="Y78" s="1075"/>
      <c r="Z78" s="1270"/>
      <c r="AA78" s="1270"/>
      <c r="AB78" s="1270"/>
      <c r="AC78" s="1270"/>
      <c r="AD78" s="1270"/>
      <c r="AE78" s="1075"/>
      <c r="AF78" s="1075"/>
      <c r="AG78" s="1270"/>
      <c r="AH78" s="1270"/>
      <c r="AI78" s="1270"/>
      <c r="AJ78" s="82"/>
      <c r="AK78" s="92"/>
    </row>
    <row r="79" ht="16.5" customHeight="1">
      <c r="A79" s="807">
        <v>6.0</v>
      </c>
      <c r="B79" s="300" t="s">
        <v>60</v>
      </c>
      <c r="C79" s="1071" t="s">
        <v>782</v>
      </c>
      <c r="D79" s="863" t="s">
        <v>792</v>
      </c>
      <c r="E79" s="911">
        <v>9.0</v>
      </c>
      <c r="F79" s="1459"/>
      <c r="G79" s="974">
        <v>9.0</v>
      </c>
      <c r="H79" s="974">
        <v>9.0</v>
      </c>
      <c r="I79" s="1459"/>
      <c r="J79" s="911">
        <v>9.0</v>
      </c>
      <c r="K79" s="900">
        <v>9.0</v>
      </c>
      <c r="L79" s="911">
        <v>9.0</v>
      </c>
      <c r="M79" s="911">
        <v>9.0</v>
      </c>
      <c r="N79" s="1660"/>
      <c r="O79" s="1108"/>
      <c r="P79" s="900">
        <v>9.0</v>
      </c>
      <c r="Q79" s="911">
        <v>9.0</v>
      </c>
      <c r="R79" s="911">
        <v>9.0</v>
      </c>
      <c r="S79" s="900">
        <v>9.0</v>
      </c>
      <c r="T79" s="911">
        <v>9.0</v>
      </c>
      <c r="U79" s="1660"/>
      <c r="V79" s="1108"/>
      <c r="W79" s="900">
        <v>9.0</v>
      </c>
      <c r="X79" s="911">
        <v>9.0</v>
      </c>
      <c r="Y79" s="911">
        <v>9.0</v>
      </c>
      <c r="Z79" s="900">
        <v>9.0</v>
      </c>
      <c r="AA79" s="1459"/>
      <c r="AB79" s="974">
        <v>9.0</v>
      </c>
      <c r="AC79" s="974">
        <v>9.0</v>
      </c>
      <c r="AD79" s="1459"/>
      <c r="AE79" s="900">
        <v>9.0</v>
      </c>
      <c r="AF79" s="911">
        <v>9.0</v>
      </c>
      <c r="AG79" s="911">
        <v>9.0</v>
      </c>
      <c r="AH79" s="900">
        <v>9.0</v>
      </c>
      <c r="AI79" s="911"/>
      <c r="AJ79" s="404">
        <f t="shared" ref="AJ79:AJ81" si="11">COUNT(E79:AI79)</f>
        <v>22</v>
      </c>
      <c r="AK79" s="257"/>
    </row>
    <row r="80" ht="16.5" customHeight="1">
      <c r="A80" s="807">
        <v>7.0</v>
      </c>
      <c r="B80" s="829" t="s">
        <v>36</v>
      </c>
      <c r="C80" s="32"/>
      <c r="D80" s="863" t="s">
        <v>792</v>
      </c>
      <c r="E80" s="900">
        <v>9.0</v>
      </c>
      <c r="F80" s="911">
        <v>9.0</v>
      </c>
      <c r="G80" s="1108"/>
      <c r="H80" s="1108"/>
      <c r="I80" s="900">
        <v>9.0</v>
      </c>
      <c r="J80" s="911">
        <v>9.0</v>
      </c>
      <c r="K80" s="911">
        <v>9.0</v>
      </c>
      <c r="L80" s="900">
        <v>9.0</v>
      </c>
      <c r="M80" s="911">
        <v>9.0</v>
      </c>
      <c r="N80" s="974">
        <v>9.0</v>
      </c>
      <c r="O80" s="974">
        <v>9.0</v>
      </c>
      <c r="P80" s="1459"/>
      <c r="Q80" s="1459"/>
      <c r="R80" s="911">
        <v>9.0</v>
      </c>
      <c r="S80" s="911">
        <v>9.0</v>
      </c>
      <c r="T80" s="900">
        <v>9.0</v>
      </c>
      <c r="U80" s="1108"/>
      <c r="V80" s="1108"/>
      <c r="W80" s="911">
        <v>9.0</v>
      </c>
      <c r="X80" s="900">
        <v>9.0</v>
      </c>
      <c r="Y80" s="911">
        <v>9.0</v>
      </c>
      <c r="Z80" s="911">
        <v>9.0</v>
      </c>
      <c r="AA80" s="900">
        <v>9.0</v>
      </c>
      <c r="AB80" s="1108"/>
      <c r="AC80" s="1108"/>
      <c r="AD80" s="911">
        <v>9.0</v>
      </c>
      <c r="AE80" s="911">
        <v>9.0</v>
      </c>
      <c r="AF80" s="900">
        <v>9.0</v>
      </c>
      <c r="AG80" s="911">
        <v>9.0</v>
      </c>
      <c r="AH80" s="911">
        <v>9.0</v>
      </c>
      <c r="AI80" s="1661"/>
      <c r="AJ80" s="404">
        <f t="shared" si="11"/>
        <v>22</v>
      </c>
      <c r="AK80" s="257"/>
    </row>
    <row r="81" ht="16.5" customHeight="1">
      <c r="A81" s="807">
        <v>8.0</v>
      </c>
      <c r="B81" s="829" t="s">
        <v>879</v>
      </c>
      <c r="C81" s="71"/>
      <c r="D81" s="863" t="s">
        <v>792</v>
      </c>
      <c r="E81" s="911">
        <v>9.0</v>
      </c>
      <c r="F81" s="900">
        <v>9.0</v>
      </c>
      <c r="G81" s="1660"/>
      <c r="H81" s="1108"/>
      <c r="I81" s="911">
        <v>9.0</v>
      </c>
      <c r="J81" s="900">
        <v>9.0</v>
      </c>
      <c r="K81" s="911">
        <v>9.0</v>
      </c>
      <c r="L81" s="911">
        <v>9.0</v>
      </c>
      <c r="M81" s="900">
        <v>9.0</v>
      </c>
      <c r="N81" s="1660"/>
      <c r="O81" s="1108"/>
      <c r="P81" s="911">
        <v>9.0</v>
      </c>
      <c r="Q81" s="911">
        <v>9.0</v>
      </c>
      <c r="R81" s="900">
        <v>9.0</v>
      </c>
      <c r="S81" s="911">
        <v>9.0</v>
      </c>
      <c r="T81" s="1459"/>
      <c r="U81" s="974">
        <v>9.0</v>
      </c>
      <c r="V81" s="974">
        <v>9.0</v>
      </c>
      <c r="W81" s="1459"/>
      <c r="X81" s="911">
        <v>9.0</v>
      </c>
      <c r="Y81" s="900">
        <v>9.0</v>
      </c>
      <c r="Z81" s="911">
        <v>9.0</v>
      </c>
      <c r="AA81" s="911">
        <v>9.0</v>
      </c>
      <c r="AB81" s="1660"/>
      <c r="AC81" s="1108"/>
      <c r="AD81" s="900">
        <v>9.0</v>
      </c>
      <c r="AE81" s="911">
        <v>9.0</v>
      </c>
      <c r="AF81" s="911">
        <v>9.0</v>
      </c>
      <c r="AG81" s="900">
        <v>9.0</v>
      </c>
      <c r="AH81" s="911">
        <v>9.0</v>
      </c>
      <c r="AI81" s="911"/>
      <c r="AJ81" s="404">
        <f t="shared" si="11"/>
        <v>22</v>
      </c>
      <c r="AK81" s="257"/>
    </row>
    <row r="82" ht="16.5" customHeight="1">
      <c r="A82" s="79"/>
      <c r="B82" s="423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121"/>
      <c r="AK82" s="259"/>
    </row>
    <row r="83" ht="16.5" customHeight="1">
      <c r="A83" s="1010">
        <v>9.0</v>
      </c>
      <c r="B83" s="46" t="s">
        <v>102</v>
      </c>
      <c r="C83" s="1257" t="s">
        <v>804</v>
      </c>
      <c r="D83" s="863" t="s">
        <v>792</v>
      </c>
      <c r="E83" s="1538">
        <v>9.0</v>
      </c>
      <c r="F83" s="1628"/>
      <c r="G83" s="1159"/>
      <c r="H83" s="1159">
        <v>9.0</v>
      </c>
      <c r="I83" s="1538">
        <v>9.0</v>
      </c>
      <c r="J83" s="1628">
        <v>9.0</v>
      </c>
      <c r="K83" s="1628">
        <v>9.0</v>
      </c>
      <c r="L83" s="1538">
        <v>9.0</v>
      </c>
      <c r="M83" s="1628"/>
      <c r="N83" s="1159"/>
      <c r="O83" s="1159">
        <v>9.0</v>
      </c>
      <c r="P83" s="1538">
        <v>9.0</v>
      </c>
      <c r="Q83" s="1540">
        <v>9.0</v>
      </c>
      <c r="R83" s="1538">
        <v>9.0</v>
      </c>
      <c r="S83" s="1538">
        <v>9.0</v>
      </c>
      <c r="T83" s="1628"/>
      <c r="U83" s="1159"/>
      <c r="V83" s="1159">
        <v>9.0</v>
      </c>
      <c r="W83" s="1538">
        <v>9.0</v>
      </c>
      <c r="X83" s="1628">
        <v>9.0</v>
      </c>
      <c r="Y83" s="1628">
        <v>9.0</v>
      </c>
      <c r="Z83" s="1538">
        <v>9.0</v>
      </c>
      <c r="AA83" s="1628"/>
      <c r="AB83" s="1159"/>
      <c r="AC83" s="1159">
        <v>9.0</v>
      </c>
      <c r="AD83" s="1538">
        <v>9.0</v>
      </c>
      <c r="AE83" s="1540">
        <v>9.0</v>
      </c>
      <c r="AF83" s="1538">
        <v>9.0</v>
      </c>
      <c r="AG83" s="1538">
        <v>9.0</v>
      </c>
      <c r="AH83" s="1628"/>
      <c r="AI83" s="1628"/>
      <c r="AJ83" s="404">
        <f t="shared" ref="AJ83:AJ85" si="12">COUNT(E83:AI83)</f>
        <v>21</v>
      </c>
      <c r="AK83" s="259"/>
    </row>
    <row r="84" ht="16.5" customHeight="1">
      <c r="A84" s="1010">
        <v>10.0</v>
      </c>
      <c r="B84" s="1364" t="s">
        <v>105</v>
      </c>
      <c r="C84" s="32"/>
      <c r="D84" s="863" t="s">
        <v>792</v>
      </c>
      <c r="E84" s="1628">
        <v>9.0</v>
      </c>
      <c r="F84" s="1628">
        <v>9.0</v>
      </c>
      <c r="G84" s="1159"/>
      <c r="H84" s="1159"/>
      <c r="I84" s="1628">
        <v>9.0</v>
      </c>
      <c r="J84" s="1628">
        <v>9.0</v>
      </c>
      <c r="K84" s="1628">
        <v>9.0</v>
      </c>
      <c r="L84" s="1628">
        <v>9.0</v>
      </c>
      <c r="M84" s="1628">
        <v>9.0</v>
      </c>
      <c r="N84" s="1159"/>
      <c r="O84" s="1159"/>
      <c r="P84" s="1628">
        <v>9.0</v>
      </c>
      <c r="Q84" s="1628">
        <v>9.0</v>
      </c>
      <c r="R84" s="1628">
        <v>9.0</v>
      </c>
      <c r="S84" s="1628">
        <v>9.0</v>
      </c>
      <c r="T84" s="1628">
        <v>9.0</v>
      </c>
      <c r="U84" s="1159"/>
      <c r="V84" s="1159"/>
      <c r="W84" s="1628">
        <v>9.0</v>
      </c>
      <c r="X84" s="1628">
        <v>9.0</v>
      </c>
      <c r="Y84" s="1628">
        <v>9.0</v>
      </c>
      <c r="Z84" s="1628">
        <v>9.0</v>
      </c>
      <c r="AA84" s="1628">
        <v>9.0</v>
      </c>
      <c r="AB84" s="1159"/>
      <c r="AC84" s="1159"/>
      <c r="AD84" s="1628">
        <v>9.0</v>
      </c>
      <c r="AE84" s="1628">
        <v>9.0</v>
      </c>
      <c r="AF84" s="1628">
        <v>9.0</v>
      </c>
      <c r="AG84" s="1628">
        <v>9.0</v>
      </c>
      <c r="AH84" s="1628">
        <v>9.0</v>
      </c>
      <c r="AI84" s="1628"/>
      <c r="AJ84" s="404">
        <f t="shared" si="12"/>
        <v>22</v>
      </c>
      <c r="AK84" s="259"/>
    </row>
    <row r="85" ht="16.5" customHeight="1">
      <c r="A85" s="1010">
        <v>11.0</v>
      </c>
      <c r="B85" s="819" t="s">
        <v>858</v>
      </c>
      <c r="C85" s="71"/>
      <c r="D85" s="863" t="s">
        <v>792</v>
      </c>
      <c r="E85" s="1628">
        <v>9.0</v>
      </c>
      <c r="F85" s="1538">
        <v>9.0</v>
      </c>
      <c r="G85" s="1159">
        <v>9.0</v>
      </c>
      <c r="H85" s="1159"/>
      <c r="I85" s="1628"/>
      <c r="J85" s="1538">
        <v>9.0</v>
      </c>
      <c r="K85" s="1538">
        <v>9.0</v>
      </c>
      <c r="L85" s="1628">
        <v>9.0</v>
      </c>
      <c r="M85" s="1538">
        <v>9.0</v>
      </c>
      <c r="N85" s="1159">
        <v>9.0</v>
      </c>
      <c r="O85" s="1159"/>
      <c r="P85" s="1628"/>
      <c r="Q85" s="1538">
        <v>9.0</v>
      </c>
      <c r="R85" s="1628">
        <v>9.0</v>
      </c>
      <c r="S85" s="1628">
        <v>9.0</v>
      </c>
      <c r="T85" s="1538">
        <v>9.0</v>
      </c>
      <c r="U85" s="1159">
        <v>9.0</v>
      </c>
      <c r="V85" s="1159"/>
      <c r="W85" s="1628"/>
      <c r="X85" s="1538">
        <v>9.0</v>
      </c>
      <c r="Y85" s="1538">
        <v>9.0</v>
      </c>
      <c r="Z85" s="1628">
        <v>9.0</v>
      </c>
      <c r="AA85" s="1538">
        <v>9.0</v>
      </c>
      <c r="AB85" s="1159">
        <v>9.0</v>
      </c>
      <c r="AC85" s="1159"/>
      <c r="AD85" s="1628"/>
      <c r="AE85" s="1538">
        <v>9.0</v>
      </c>
      <c r="AF85" s="1628">
        <v>9.0</v>
      </c>
      <c r="AG85" s="1628">
        <v>9.0</v>
      </c>
      <c r="AH85" s="1538">
        <v>9.0</v>
      </c>
      <c r="AI85" s="1662"/>
      <c r="AJ85" s="404">
        <f t="shared" si="12"/>
        <v>22</v>
      </c>
      <c r="AK85" s="259"/>
    </row>
    <row r="86" ht="16.5" customHeight="1">
      <c r="A86" s="79"/>
      <c r="B86" s="423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121"/>
      <c r="AK86" s="259"/>
    </row>
    <row r="87" ht="16.5" customHeight="1">
      <c r="A87" s="807">
        <v>12.0</v>
      </c>
      <c r="B87" s="939" t="s">
        <v>768</v>
      </c>
      <c r="C87" s="113" t="s">
        <v>65</v>
      </c>
      <c r="D87" s="863" t="s">
        <v>792</v>
      </c>
      <c r="E87" s="905">
        <v>9.0</v>
      </c>
      <c r="F87" s="1110"/>
      <c r="G87" s="1458"/>
      <c r="H87" s="1458">
        <v>9.0</v>
      </c>
      <c r="I87" s="1110">
        <v>9.0</v>
      </c>
      <c r="J87" s="905">
        <v>9.0</v>
      </c>
      <c r="K87" s="905">
        <v>9.0</v>
      </c>
      <c r="L87" s="905">
        <v>9.0</v>
      </c>
      <c r="M87" s="1110"/>
      <c r="N87" s="1458"/>
      <c r="O87" s="1458">
        <v>9.0</v>
      </c>
      <c r="P87" s="1110">
        <v>9.0</v>
      </c>
      <c r="Q87" s="905">
        <v>9.0</v>
      </c>
      <c r="R87" s="905">
        <v>9.0</v>
      </c>
      <c r="S87" s="905">
        <v>9.0</v>
      </c>
      <c r="T87" s="1110"/>
      <c r="U87" s="1458"/>
      <c r="V87" s="1458">
        <v>9.0</v>
      </c>
      <c r="W87" s="1110">
        <v>9.0</v>
      </c>
      <c r="X87" s="905">
        <v>9.0</v>
      </c>
      <c r="Y87" s="905">
        <v>9.0</v>
      </c>
      <c r="Z87" s="905">
        <v>9.0</v>
      </c>
      <c r="AA87" s="1110"/>
      <c r="AB87" s="1458"/>
      <c r="AC87" s="1458">
        <v>9.0</v>
      </c>
      <c r="AD87" s="1110">
        <v>9.0</v>
      </c>
      <c r="AE87" s="905">
        <v>9.0</v>
      </c>
      <c r="AF87" s="905">
        <v>9.0</v>
      </c>
      <c r="AG87" s="905">
        <v>9.0</v>
      </c>
      <c r="AH87" s="1110"/>
      <c r="AI87" s="905"/>
      <c r="AJ87" s="404">
        <f t="shared" ref="AJ87:AJ89" si="13">COUNT(E87:AI87)</f>
        <v>21</v>
      </c>
      <c r="AK87" s="257"/>
    </row>
    <row r="88" ht="16.5" customHeight="1">
      <c r="A88" s="807">
        <v>13.0</v>
      </c>
      <c r="B88" s="300" t="s">
        <v>66</v>
      </c>
      <c r="C88" s="71"/>
      <c r="D88" s="863" t="s">
        <v>792</v>
      </c>
      <c r="E88" s="905">
        <v>9.0</v>
      </c>
      <c r="F88" s="1110">
        <v>9.0</v>
      </c>
      <c r="G88" s="1458">
        <v>9.0</v>
      </c>
      <c r="H88" s="1458"/>
      <c r="I88" s="1110"/>
      <c r="J88" s="905">
        <v>9.0</v>
      </c>
      <c r="K88" s="905">
        <v>9.0</v>
      </c>
      <c r="L88" s="905">
        <v>9.0</v>
      </c>
      <c r="M88" s="1110">
        <v>9.0</v>
      </c>
      <c r="N88" s="1458">
        <v>9.0</v>
      </c>
      <c r="O88" s="1458"/>
      <c r="P88" s="1110"/>
      <c r="Q88" s="905">
        <v>9.0</v>
      </c>
      <c r="R88" s="905">
        <v>9.0</v>
      </c>
      <c r="S88" s="905">
        <v>9.0</v>
      </c>
      <c r="T88" s="1110">
        <v>9.0</v>
      </c>
      <c r="U88" s="1458">
        <v>9.0</v>
      </c>
      <c r="V88" s="1458"/>
      <c r="W88" s="1110"/>
      <c r="X88" s="905">
        <v>9.0</v>
      </c>
      <c r="Y88" s="905">
        <v>9.0</v>
      </c>
      <c r="Z88" s="905">
        <v>9.0</v>
      </c>
      <c r="AA88" s="1110">
        <v>9.0</v>
      </c>
      <c r="AB88" s="1458">
        <v>9.0</v>
      </c>
      <c r="AC88" s="1458"/>
      <c r="AD88" s="1110"/>
      <c r="AE88" s="905">
        <v>9.0</v>
      </c>
      <c r="AF88" s="905">
        <v>9.0</v>
      </c>
      <c r="AG88" s="905">
        <v>9.0</v>
      </c>
      <c r="AH88" s="1110">
        <v>9.0</v>
      </c>
      <c r="AI88" s="905"/>
      <c r="AJ88" s="404">
        <f t="shared" si="13"/>
        <v>22</v>
      </c>
      <c r="AK88" s="257"/>
    </row>
    <row r="89" ht="16.5" customHeight="1">
      <c r="A89" s="807">
        <v>14.0</v>
      </c>
      <c r="B89" s="1481" t="s">
        <v>982</v>
      </c>
      <c r="C89" s="1482" t="s">
        <v>983</v>
      </c>
      <c r="D89" s="863" t="s">
        <v>792</v>
      </c>
      <c r="E89" s="905">
        <v>9.0</v>
      </c>
      <c r="F89" s="905">
        <v>9.0</v>
      </c>
      <c r="G89" s="971"/>
      <c r="H89" s="1255"/>
      <c r="I89" s="905">
        <v>9.0</v>
      </c>
      <c r="J89" s="905">
        <v>9.0</v>
      </c>
      <c r="K89" s="905">
        <v>9.0</v>
      </c>
      <c r="L89" s="905">
        <v>9.0</v>
      </c>
      <c r="M89" s="905">
        <v>9.0</v>
      </c>
      <c r="N89" s="971"/>
      <c r="O89" s="1255"/>
      <c r="P89" s="905">
        <v>9.0</v>
      </c>
      <c r="Q89" s="905">
        <v>9.0</v>
      </c>
      <c r="R89" s="905">
        <v>9.0</v>
      </c>
      <c r="S89" s="905">
        <v>9.0</v>
      </c>
      <c r="T89" s="905">
        <v>9.0</v>
      </c>
      <c r="U89" s="971"/>
      <c r="V89" s="1255"/>
      <c r="W89" s="905">
        <v>9.0</v>
      </c>
      <c r="X89" s="905">
        <v>9.0</v>
      </c>
      <c r="Y89" s="905">
        <v>9.0</v>
      </c>
      <c r="Z89" s="905">
        <v>9.0</v>
      </c>
      <c r="AA89" s="905">
        <v>9.0</v>
      </c>
      <c r="AB89" s="971"/>
      <c r="AC89" s="1255"/>
      <c r="AD89" s="905">
        <v>9.0</v>
      </c>
      <c r="AE89" s="905">
        <v>9.0</v>
      </c>
      <c r="AF89" s="905">
        <v>9.0</v>
      </c>
      <c r="AG89" s="905">
        <v>9.0</v>
      </c>
      <c r="AH89" s="905">
        <v>9.0</v>
      </c>
      <c r="AI89" s="905"/>
      <c r="AJ89" s="404">
        <f t="shared" si="13"/>
        <v>22</v>
      </c>
      <c r="AK89" s="1485"/>
    </row>
    <row r="90" ht="16.5" customHeight="1">
      <c r="A90" s="872"/>
      <c r="B90" s="260"/>
      <c r="C90" s="875"/>
      <c r="D90" s="877"/>
      <c r="E90" s="1075"/>
      <c r="F90" s="1075"/>
      <c r="G90" s="1075"/>
      <c r="H90" s="1075"/>
      <c r="I90" s="1075"/>
      <c r="J90" s="1075"/>
      <c r="K90" s="1075"/>
      <c r="L90" s="1075"/>
      <c r="M90" s="1075"/>
      <c r="N90" s="1075"/>
      <c r="O90" s="1075"/>
      <c r="P90" s="1075"/>
      <c r="Q90" s="1075"/>
      <c r="R90" s="1075"/>
      <c r="S90" s="1075"/>
      <c r="T90" s="1075"/>
      <c r="U90" s="1075"/>
      <c r="V90" s="1075"/>
      <c r="W90" s="1075"/>
      <c r="X90" s="1075"/>
      <c r="Y90" s="1075"/>
      <c r="Z90" s="1075"/>
      <c r="AA90" s="1075"/>
      <c r="AB90" s="1075"/>
      <c r="AC90" s="1075"/>
      <c r="AD90" s="1075"/>
      <c r="AE90" s="1075"/>
      <c r="AF90" s="1075"/>
      <c r="AG90" s="1075"/>
      <c r="AH90" s="1075"/>
      <c r="AI90" s="1075"/>
      <c r="AJ90" s="878"/>
      <c r="AK90" s="257"/>
    </row>
    <row r="91" ht="16.5" customHeight="1">
      <c r="A91" s="807">
        <v>15.0</v>
      </c>
      <c r="B91" s="829" t="s">
        <v>880</v>
      </c>
      <c r="C91" s="1071" t="s">
        <v>1016</v>
      </c>
      <c r="D91" s="863" t="s">
        <v>792</v>
      </c>
      <c r="E91" s="905">
        <v>9.0</v>
      </c>
      <c r="F91" s="1540">
        <v>9.0</v>
      </c>
      <c r="G91" s="1543">
        <v>9.0</v>
      </c>
      <c r="H91" s="1543"/>
      <c r="I91" s="1540"/>
      <c r="J91" s="905">
        <v>9.0</v>
      </c>
      <c r="K91" s="905">
        <v>9.0</v>
      </c>
      <c r="L91" s="905">
        <v>9.0</v>
      </c>
      <c r="M91" s="1540">
        <v>9.0</v>
      </c>
      <c r="N91" s="1543">
        <v>9.0</v>
      </c>
      <c r="O91" s="1543"/>
      <c r="P91" s="1540"/>
      <c r="Q91" s="905">
        <v>9.0</v>
      </c>
      <c r="R91" s="905">
        <v>9.0</v>
      </c>
      <c r="S91" s="905">
        <v>9.0</v>
      </c>
      <c r="T91" s="1540">
        <v>9.0</v>
      </c>
      <c r="U91" s="1543">
        <v>9.0</v>
      </c>
      <c r="V91" s="1543"/>
      <c r="W91" s="1540"/>
      <c r="X91" s="905">
        <v>9.0</v>
      </c>
      <c r="Y91" s="905">
        <v>9.0</v>
      </c>
      <c r="Z91" s="905">
        <v>9.0</v>
      </c>
      <c r="AA91" s="1540">
        <v>9.0</v>
      </c>
      <c r="AB91" s="1543">
        <v>9.0</v>
      </c>
      <c r="AC91" s="1543"/>
      <c r="AD91" s="1547">
        <v>9.0</v>
      </c>
      <c r="AE91" s="905">
        <v>9.0</v>
      </c>
      <c r="AF91" s="905">
        <v>9.0</v>
      </c>
      <c r="AG91" s="905">
        <v>9.0</v>
      </c>
      <c r="AH91" s="1540">
        <v>9.0</v>
      </c>
      <c r="AI91" s="905"/>
      <c r="AJ91" s="404">
        <f t="shared" ref="AJ91:AJ93" si="14">COUNT(E91:AI91)</f>
        <v>23</v>
      </c>
      <c r="AK91" s="257"/>
    </row>
    <row r="92" ht="16.5" customHeight="1">
      <c r="A92" s="807">
        <v>16.0</v>
      </c>
      <c r="B92" s="829" t="s">
        <v>1011</v>
      </c>
      <c r="C92" s="32"/>
      <c r="D92" s="863" t="s">
        <v>792</v>
      </c>
      <c r="E92" s="905">
        <v>9.0</v>
      </c>
      <c r="F92" s="1540"/>
      <c r="G92" s="1543"/>
      <c r="H92" s="1543">
        <v>9.0</v>
      </c>
      <c r="I92" s="1540">
        <v>9.0</v>
      </c>
      <c r="J92" s="905">
        <v>9.0</v>
      </c>
      <c r="K92" s="905">
        <v>9.0</v>
      </c>
      <c r="L92" s="905">
        <v>9.0</v>
      </c>
      <c r="M92" s="1540"/>
      <c r="N92" s="1543"/>
      <c r="O92" s="1543">
        <v>9.0</v>
      </c>
      <c r="P92" s="1540">
        <v>9.0</v>
      </c>
      <c r="Q92" s="905">
        <v>9.0</v>
      </c>
      <c r="R92" s="905">
        <v>9.0</v>
      </c>
      <c r="S92" s="905">
        <v>9.0</v>
      </c>
      <c r="T92" s="1540"/>
      <c r="U92" s="1543"/>
      <c r="V92" s="1543">
        <v>9.0</v>
      </c>
      <c r="W92" s="1540">
        <v>9.0</v>
      </c>
      <c r="X92" s="905">
        <v>9.0</v>
      </c>
      <c r="Y92" s="905">
        <v>9.0</v>
      </c>
      <c r="Z92" s="905">
        <v>9.0</v>
      </c>
      <c r="AA92" s="1540"/>
      <c r="AB92" s="1543"/>
      <c r="AC92" s="1543">
        <v>9.0</v>
      </c>
      <c r="AD92" s="1540">
        <v>9.0</v>
      </c>
      <c r="AE92" s="905">
        <v>9.0</v>
      </c>
      <c r="AF92" s="905">
        <v>9.0</v>
      </c>
      <c r="AG92" s="905">
        <v>9.0</v>
      </c>
      <c r="AH92" s="1547">
        <v>9.0</v>
      </c>
      <c r="AI92" s="905"/>
      <c r="AJ92" s="404">
        <f t="shared" si="14"/>
        <v>22</v>
      </c>
      <c r="AK92" s="257"/>
    </row>
    <row r="93" ht="15.75" customHeight="1">
      <c r="A93" s="807">
        <v>17.0</v>
      </c>
      <c r="B93" s="829" t="s">
        <v>732</v>
      </c>
      <c r="C93" s="71"/>
      <c r="D93" s="863"/>
      <c r="E93" s="978"/>
      <c r="F93" s="978"/>
      <c r="G93" s="978"/>
      <c r="H93" s="1207"/>
      <c r="I93" s="978"/>
      <c r="J93" s="978"/>
      <c r="K93" s="1207"/>
      <c r="L93" s="978"/>
      <c r="M93" s="978"/>
      <c r="N93" s="978"/>
      <c r="O93" s="1207"/>
      <c r="P93" s="978"/>
      <c r="Q93" s="978"/>
      <c r="R93" s="1207"/>
      <c r="S93" s="978"/>
      <c r="T93" s="978"/>
      <c r="U93" s="978"/>
      <c r="V93" s="1207"/>
      <c r="W93" s="978"/>
      <c r="X93" s="978"/>
      <c r="Y93" s="1207"/>
      <c r="Z93" s="978"/>
      <c r="AA93" s="978"/>
      <c r="AB93" s="978"/>
      <c r="AC93" s="1207"/>
      <c r="AD93" s="978"/>
      <c r="AE93" s="978"/>
      <c r="AF93" s="1207"/>
      <c r="AG93" s="978"/>
      <c r="AH93" s="978"/>
      <c r="AI93" s="905"/>
      <c r="AJ93" s="404">
        <f t="shared" si="14"/>
        <v>0</v>
      </c>
      <c r="AK93" s="257"/>
    </row>
    <row r="94" ht="15.7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237"/>
      <c r="AK94" s="237"/>
    </row>
    <row r="95" ht="16.5" customHeight="1">
      <c r="A95" s="1010">
        <v>18.0</v>
      </c>
      <c r="B95" s="1291" t="s">
        <v>112</v>
      </c>
      <c r="C95" s="1462" t="s">
        <v>806</v>
      </c>
      <c r="D95" s="863" t="s">
        <v>792</v>
      </c>
      <c r="E95" s="905">
        <v>9.0</v>
      </c>
      <c r="F95" s="1540">
        <v>9.0</v>
      </c>
      <c r="G95" s="1543">
        <v>9.0</v>
      </c>
      <c r="H95" s="1543"/>
      <c r="I95" s="1540"/>
      <c r="J95" s="905">
        <v>9.0</v>
      </c>
      <c r="K95" s="905">
        <v>9.0</v>
      </c>
      <c r="L95" s="905">
        <v>9.0</v>
      </c>
      <c r="M95" s="1540">
        <v>9.0</v>
      </c>
      <c r="N95" s="1543">
        <v>9.0</v>
      </c>
      <c r="O95" s="1543"/>
      <c r="P95" s="1540"/>
      <c r="Q95" s="905">
        <v>9.0</v>
      </c>
      <c r="R95" s="905">
        <v>9.0</v>
      </c>
      <c r="S95" s="905">
        <v>9.0</v>
      </c>
      <c r="T95" s="1540">
        <v>9.0</v>
      </c>
      <c r="U95" s="1543">
        <v>9.0</v>
      </c>
      <c r="V95" s="1543"/>
      <c r="W95" s="1540"/>
      <c r="X95" s="905">
        <v>9.0</v>
      </c>
      <c r="Y95" s="905">
        <v>9.0</v>
      </c>
      <c r="Z95" s="905">
        <v>9.0</v>
      </c>
      <c r="AA95" s="1540">
        <v>9.0</v>
      </c>
      <c r="AB95" s="1543">
        <v>9.0</v>
      </c>
      <c r="AC95" s="1543"/>
      <c r="AD95" s="1540"/>
      <c r="AE95" s="905">
        <v>9.0</v>
      </c>
      <c r="AF95" s="905">
        <v>9.0</v>
      </c>
      <c r="AG95" s="905">
        <v>9.0</v>
      </c>
      <c r="AH95" s="1540">
        <v>9.0</v>
      </c>
      <c r="AI95" s="905"/>
      <c r="AJ95" s="404">
        <f t="shared" ref="AJ95:AJ96" si="15">COUNT(E95:AI95)</f>
        <v>22</v>
      </c>
      <c r="AK95" s="237"/>
    </row>
    <row r="96" ht="16.5" customHeight="1">
      <c r="A96" s="1010">
        <v>19.0</v>
      </c>
      <c r="B96" s="1463" t="s">
        <v>1026</v>
      </c>
      <c r="C96" s="71"/>
      <c r="D96" s="863" t="s">
        <v>792</v>
      </c>
      <c r="E96" s="905">
        <v>9.0</v>
      </c>
      <c r="F96" s="1540"/>
      <c r="G96" s="1543"/>
      <c r="H96" s="1543">
        <v>9.0</v>
      </c>
      <c r="I96" s="1540">
        <v>9.0</v>
      </c>
      <c r="J96" s="905">
        <v>9.0</v>
      </c>
      <c r="K96" s="905">
        <v>9.0</v>
      </c>
      <c r="L96" s="905">
        <v>9.0</v>
      </c>
      <c r="M96" s="1540"/>
      <c r="N96" s="1543"/>
      <c r="O96" s="1543">
        <v>9.0</v>
      </c>
      <c r="P96" s="1540">
        <v>9.0</v>
      </c>
      <c r="Q96" s="905">
        <v>9.0</v>
      </c>
      <c r="R96" s="905">
        <v>9.0</v>
      </c>
      <c r="S96" s="905">
        <v>9.0</v>
      </c>
      <c r="T96" s="1540"/>
      <c r="U96" s="1543"/>
      <c r="V96" s="1543">
        <v>9.0</v>
      </c>
      <c r="W96" s="1540">
        <v>9.0</v>
      </c>
      <c r="X96" s="905">
        <v>9.0</v>
      </c>
      <c r="Y96" s="905">
        <v>9.0</v>
      </c>
      <c r="Z96" s="905">
        <v>9.0</v>
      </c>
      <c r="AA96" s="1540"/>
      <c r="AB96" s="1543"/>
      <c r="AC96" s="1543">
        <v>9.0</v>
      </c>
      <c r="AD96" s="1540">
        <v>9.0</v>
      </c>
      <c r="AE96" s="905">
        <v>9.0</v>
      </c>
      <c r="AF96" s="905">
        <v>9.0</v>
      </c>
      <c r="AG96" s="905">
        <v>9.0</v>
      </c>
      <c r="AH96" s="1540"/>
      <c r="AI96" s="905"/>
      <c r="AJ96" s="404">
        <f t="shared" si="15"/>
        <v>21</v>
      </c>
      <c r="AK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237"/>
      <c r="AK97" s="237"/>
    </row>
    <row r="98" ht="16.5" customHeight="1">
      <c r="A98" s="1010">
        <v>20.0</v>
      </c>
      <c r="B98" s="1366" t="s">
        <v>798</v>
      </c>
      <c r="C98" s="1010" t="s">
        <v>1041</v>
      </c>
      <c r="D98" s="866"/>
      <c r="E98" s="905">
        <v>9.0</v>
      </c>
      <c r="F98" s="905">
        <v>9.0</v>
      </c>
      <c r="G98" s="422"/>
      <c r="H98" s="1615"/>
      <c r="I98" s="905">
        <v>9.0</v>
      </c>
      <c r="J98" s="905">
        <v>9.0</v>
      </c>
      <c r="K98" s="905">
        <v>9.0</v>
      </c>
      <c r="L98" s="905">
        <v>9.0</v>
      </c>
      <c r="M98" s="905">
        <v>9.0</v>
      </c>
      <c r="N98" s="422"/>
      <c r="O98" s="1615"/>
      <c r="P98" s="905"/>
      <c r="Q98" s="905"/>
      <c r="R98" s="905"/>
      <c r="S98" s="905"/>
      <c r="T98" s="905"/>
      <c r="U98" s="422"/>
      <c r="V98" s="1615"/>
      <c r="W98" s="905"/>
      <c r="X98" s="905"/>
      <c r="Y98" s="905">
        <v>9.0</v>
      </c>
      <c r="Z98" s="905">
        <v>9.0</v>
      </c>
      <c r="AA98" s="905">
        <v>9.0</v>
      </c>
      <c r="AB98" s="422"/>
      <c r="AC98" s="1615"/>
      <c r="AD98" s="905">
        <v>9.0</v>
      </c>
      <c r="AE98" s="905">
        <v>9.0</v>
      </c>
      <c r="AF98" s="905">
        <v>9.0</v>
      </c>
      <c r="AG98" s="905">
        <v>9.0</v>
      </c>
      <c r="AH98" s="905">
        <v>9.0</v>
      </c>
      <c r="AI98" s="905"/>
      <c r="AJ98" s="404">
        <f t="shared" ref="AJ98:AJ113" si="16">COUNT(E98:AI98)</f>
        <v>15</v>
      </c>
      <c r="AK98" s="237"/>
    </row>
    <row r="99" ht="16.5" customHeight="1">
      <c r="A99" s="1010">
        <v>21.0</v>
      </c>
      <c r="B99" s="1366" t="s">
        <v>799</v>
      </c>
      <c r="C99" s="1010" t="s">
        <v>820</v>
      </c>
      <c r="D99" s="863" t="s">
        <v>792</v>
      </c>
      <c r="E99" s="905">
        <v>9.0</v>
      </c>
      <c r="F99" s="905">
        <v>9.0</v>
      </c>
      <c r="G99" s="1615"/>
      <c r="H99" s="971"/>
      <c r="I99" s="905">
        <v>9.0</v>
      </c>
      <c r="J99" s="905">
        <v>9.0</v>
      </c>
      <c r="K99" s="905">
        <v>9.0</v>
      </c>
      <c r="L99" s="905">
        <v>9.0</v>
      </c>
      <c r="M99" s="905">
        <v>9.0</v>
      </c>
      <c r="N99" s="1615"/>
      <c r="O99" s="971"/>
      <c r="P99" s="978"/>
      <c r="Q99" s="978"/>
      <c r="R99" s="978"/>
      <c r="S99" s="978"/>
      <c r="T99" s="978"/>
      <c r="U99" s="1508"/>
      <c r="V99" s="1597"/>
      <c r="W99" s="905">
        <v>9.0</v>
      </c>
      <c r="X99" s="905">
        <v>9.0</v>
      </c>
      <c r="Y99" s="905">
        <v>9.0</v>
      </c>
      <c r="Z99" s="905">
        <v>9.0</v>
      </c>
      <c r="AA99" s="905">
        <v>9.0</v>
      </c>
      <c r="AB99" s="1615"/>
      <c r="AC99" s="971"/>
      <c r="AD99" s="905">
        <v>9.0</v>
      </c>
      <c r="AE99" s="905">
        <v>9.0</v>
      </c>
      <c r="AF99" s="905">
        <v>9.0</v>
      </c>
      <c r="AG99" s="905">
        <v>9.0</v>
      </c>
      <c r="AH99" s="905">
        <v>9.0</v>
      </c>
      <c r="AI99" s="905"/>
      <c r="AJ99" s="404">
        <f t="shared" si="16"/>
        <v>17</v>
      </c>
      <c r="AK99" s="237"/>
    </row>
    <row r="100" ht="16.5" customHeight="1">
      <c r="A100" s="1010">
        <v>22.0</v>
      </c>
      <c r="B100" s="1366" t="s">
        <v>800</v>
      </c>
      <c r="C100" s="1261" t="s">
        <v>91</v>
      </c>
      <c r="D100" s="863" t="s">
        <v>792</v>
      </c>
      <c r="E100" s="905">
        <v>9.0</v>
      </c>
      <c r="F100" s="905">
        <v>9.0</v>
      </c>
      <c r="G100" s="422"/>
      <c r="H100" s="1615"/>
      <c r="I100" s="905">
        <v>9.0</v>
      </c>
      <c r="J100" s="905">
        <v>9.0</v>
      </c>
      <c r="K100" s="905">
        <v>9.0</v>
      </c>
      <c r="L100" s="905">
        <v>9.0</v>
      </c>
      <c r="M100" s="905">
        <v>9.0</v>
      </c>
      <c r="N100" s="422"/>
      <c r="O100" s="1615"/>
      <c r="P100" s="905">
        <v>9.0</v>
      </c>
      <c r="Q100" s="905">
        <v>9.0</v>
      </c>
      <c r="R100" s="905">
        <v>9.0</v>
      </c>
      <c r="S100" s="905">
        <v>9.0</v>
      </c>
      <c r="T100" s="905">
        <v>9.0</v>
      </c>
      <c r="U100" s="422"/>
      <c r="V100" s="1615"/>
      <c r="W100" s="905">
        <v>9.0</v>
      </c>
      <c r="X100" s="905">
        <v>9.0</v>
      </c>
      <c r="Y100" s="905">
        <v>9.0</v>
      </c>
      <c r="Z100" s="905">
        <v>9.0</v>
      </c>
      <c r="AA100" s="905">
        <v>9.0</v>
      </c>
      <c r="AB100" s="422"/>
      <c r="AC100" s="1615"/>
      <c r="AD100" s="905">
        <v>9.0</v>
      </c>
      <c r="AE100" s="905">
        <v>9.0</v>
      </c>
      <c r="AF100" s="905">
        <v>9.0</v>
      </c>
      <c r="AG100" s="905">
        <v>9.0</v>
      </c>
      <c r="AH100" s="905">
        <v>9.0</v>
      </c>
      <c r="AI100" s="905"/>
      <c r="AJ100" s="404">
        <f t="shared" si="16"/>
        <v>22</v>
      </c>
      <c r="AK100" s="237"/>
    </row>
    <row r="101" ht="16.5" customHeight="1">
      <c r="A101" s="1010">
        <v>23.0</v>
      </c>
      <c r="B101" s="1366" t="s">
        <v>821</v>
      </c>
      <c r="C101" s="1261" t="s">
        <v>296</v>
      </c>
      <c r="D101" s="863" t="s">
        <v>792</v>
      </c>
      <c r="E101" s="905">
        <v>9.0</v>
      </c>
      <c r="F101" s="905">
        <v>9.0</v>
      </c>
      <c r="G101" s="1615"/>
      <c r="H101" s="971"/>
      <c r="I101" s="905">
        <v>9.0</v>
      </c>
      <c r="J101" s="905">
        <v>9.0</v>
      </c>
      <c r="K101" s="905">
        <v>9.0</v>
      </c>
      <c r="L101" s="905">
        <v>9.0</v>
      </c>
      <c r="M101" s="905">
        <v>9.0</v>
      </c>
      <c r="N101" s="1615"/>
      <c r="O101" s="971"/>
      <c r="P101" s="905">
        <v>9.0</v>
      </c>
      <c r="Q101" s="905">
        <v>9.0</v>
      </c>
      <c r="R101" s="905">
        <v>9.0</v>
      </c>
      <c r="S101" s="905">
        <v>9.0</v>
      </c>
      <c r="T101" s="905">
        <v>9.0</v>
      </c>
      <c r="U101" s="1615"/>
      <c r="V101" s="971"/>
      <c r="W101" s="905">
        <v>9.0</v>
      </c>
      <c r="X101" s="905">
        <v>9.0</v>
      </c>
      <c r="Y101" s="978"/>
      <c r="Z101" s="978"/>
      <c r="AA101" s="978"/>
      <c r="AB101" s="1597"/>
      <c r="AC101" s="978"/>
      <c r="AD101" s="978"/>
      <c r="AE101" s="978"/>
      <c r="AF101" s="978"/>
      <c r="AG101" s="978"/>
      <c r="AH101" s="978"/>
      <c r="AI101" s="905"/>
      <c r="AJ101" s="404">
        <f t="shared" si="16"/>
        <v>14</v>
      </c>
      <c r="AK101" s="237"/>
    </row>
    <row r="102" ht="16.5" customHeight="1">
      <c r="A102" s="1010">
        <v>24.0</v>
      </c>
      <c r="B102" s="1366" t="s">
        <v>801</v>
      </c>
      <c r="C102" s="1010" t="s">
        <v>867</v>
      </c>
      <c r="D102" s="863" t="s">
        <v>792</v>
      </c>
      <c r="E102" s="905">
        <v>9.0</v>
      </c>
      <c r="F102" s="905">
        <v>9.0</v>
      </c>
      <c r="G102" s="422"/>
      <c r="H102" s="1615"/>
      <c r="I102" s="905">
        <v>9.0</v>
      </c>
      <c r="J102" s="905">
        <v>9.0</v>
      </c>
      <c r="K102" s="905">
        <v>9.0</v>
      </c>
      <c r="L102" s="905">
        <v>9.0</v>
      </c>
      <c r="M102" s="905">
        <v>9.0</v>
      </c>
      <c r="N102" s="422"/>
      <c r="O102" s="1615"/>
      <c r="P102" s="905">
        <v>9.0</v>
      </c>
      <c r="Q102" s="905">
        <v>9.0</v>
      </c>
      <c r="R102" s="905">
        <v>9.0</v>
      </c>
      <c r="S102" s="905">
        <v>9.0</v>
      </c>
      <c r="T102" s="905">
        <v>9.0</v>
      </c>
      <c r="U102" s="422"/>
      <c r="V102" s="1615"/>
      <c r="W102" s="905">
        <v>9.0</v>
      </c>
      <c r="X102" s="905">
        <v>9.0</v>
      </c>
      <c r="Y102" s="905">
        <v>9.0</v>
      </c>
      <c r="Z102" s="905">
        <v>9.0</v>
      </c>
      <c r="AA102" s="905">
        <v>9.0</v>
      </c>
      <c r="AB102" s="422"/>
      <c r="AC102" s="1615"/>
      <c r="AD102" s="905">
        <v>9.0</v>
      </c>
      <c r="AE102" s="905">
        <v>9.0</v>
      </c>
      <c r="AF102" s="905">
        <v>9.0</v>
      </c>
      <c r="AG102" s="905">
        <v>9.0</v>
      </c>
      <c r="AH102" s="905">
        <v>9.0</v>
      </c>
      <c r="AI102" s="905"/>
      <c r="AJ102" s="404">
        <f t="shared" si="16"/>
        <v>22</v>
      </c>
      <c r="AK102" s="237"/>
    </row>
    <row r="103" ht="16.5" customHeight="1">
      <c r="A103" s="1010">
        <v>25.0</v>
      </c>
      <c r="B103" s="1366" t="s">
        <v>802</v>
      </c>
      <c r="C103" s="1010" t="s">
        <v>757</v>
      </c>
      <c r="D103" s="863" t="s">
        <v>792</v>
      </c>
      <c r="E103" s="905">
        <v>9.0</v>
      </c>
      <c r="F103" s="905">
        <v>9.0</v>
      </c>
      <c r="G103" s="1615"/>
      <c r="H103" s="971"/>
      <c r="I103" s="905">
        <v>9.0</v>
      </c>
      <c r="J103" s="905">
        <v>9.0</v>
      </c>
      <c r="K103" s="905">
        <v>9.0</v>
      </c>
      <c r="L103" s="905">
        <v>9.0</v>
      </c>
      <c r="M103" s="905">
        <v>9.0</v>
      </c>
      <c r="N103" s="1615"/>
      <c r="O103" s="971"/>
      <c r="P103" s="905">
        <v>9.0</v>
      </c>
      <c r="Q103" s="905">
        <v>9.0</v>
      </c>
      <c r="R103" s="905">
        <v>9.0</v>
      </c>
      <c r="S103" s="905">
        <v>9.0</v>
      </c>
      <c r="T103" s="905">
        <v>9.0</v>
      </c>
      <c r="U103" s="1615"/>
      <c r="V103" s="971"/>
      <c r="W103" s="905">
        <v>9.0</v>
      </c>
      <c r="X103" s="905">
        <v>9.0</v>
      </c>
      <c r="Y103" s="905">
        <v>9.0</v>
      </c>
      <c r="Z103" s="905">
        <v>9.0</v>
      </c>
      <c r="AA103" s="905">
        <v>9.0</v>
      </c>
      <c r="AB103" s="1615"/>
      <c r="AC103" s="971"/>
      <c r="AD103" s="905">
        <v>9.0</v>
      </c>
      <c r="AE103" s="905">
        <v>9.0</v>
      </c>
      <c r="AF103" s="905">
        <v>9.0</v>
      </c>
      <c r="AG103" s="905">
        <v>9.0</v>
      </c>
      <c r="AH103" s="905">
        <v>9.0</v>
      </c>
      <c r="AI103" s="905"/>
      <c r="AJ103" s="404">
        <f t="shared" si="16"/>
        <v>22</v>
      </c>
      <c r="AK103" s="237"/>
    </row>
    <row r="104" ht="16.5" customHeight="1">
      <c r="A104" s="1010">
        <v>26.0</v>
      </c>
      <c r="B104" s="1366" t="s">
        <v>803</v>
      </c>
      <c r="C104" s="1264" t="s">
        <v>769</v>
      </c>
      <c r="D104" s="863" t="s">
        <v>792</v>
      </c>
      <c r="E104" s="905">
        <v>9.0</v>
      </c>
      <c r="F104" s="905">
        <v>9.0</v>
      </c>
      <c r="G104" s="422"/>
      <c r="H104" s="1615"/>
      <c r="I104" s="905">
        <v>9.0</v>
      </c>
      <c r="J104" s="905">
        <v>9.0</v>
      </c>
      <c r="K104" s="905">
        <v>9.0</v>
      </c>
      <c r="L104" s="905">
        <v>9.0</v>
      </c>
      <c r="M104" s="905">
        <v>9.0</v>
      </c>
      <c r="N104" s="422"/>
      <c r="O104" s="1615"/>
      <c r="P104" s="905">
        <v>9.0</v>
      </c>
      <c r="Q104" s="905">
        <v>9.0</v>
      </c>
      <c r="R104" s="905">
        <v>9.0</v>
      </c>
      <c r="S104" s="905">
        <v>9.0</v>
      </c>
      <c r="T104" s="905">
        <v>9.0</v>
      </c>
      <c r="U104" s="422"/>
      <c r="V104" s="1615"/>
      <c r="W104" s="905">
        <v>9.0</v>
      </c>
      <c r="X104" s="905">
        <v>9.0</v>
      </c>
      <c r="Y104" s="905">
        <v>9.0</v>
      </c>
      <c r="Z104" s="905">
        <v>9.0</v>
      </c>
      <c r="AA104" s="905">
        <v>9.0</v>
      </c>
      <c r="AB104" s="422"/>
      <c r="AC104" s="1615"/>
      <c r="AD104" s="905">
        <v>9.0</v>
      </c>
      <c r="AE104" s="905">
        <v>9.0</v>
      </c>
      <c r="AF104" s="905">
        <v>9.0</v>
      </c>
      <c r="AG104" s="905">
        <v>9.0</v>
      </c>
      <c r="AH104" s="905">
        <v>9.0</v>
      </c>
      <c r="AI104" s="905"/>
      <c r="AJ104" s="404">
        <f t="shared" si="16"/>
        <v>22</v>
      </c>
      <c r="AK104" s="237"/>
    </row>
    <row r="105" ht="16.5" customHeight="1">
      <c r="A105" s="1010">
        <v>27.0</v>
      </c>
      <c r="B105" s="1366" t="s">
        <v>805</v>
      </c>
      <c r="C105" s="1010" t="s">
        <v>930</v>
      </c>
      <c r="D105" s="863" t="s">
        <v>792</v>
      </c>
      <c r="E105" s="905">
        <v>9.0</v>
      </c>
      <c r="F105" s="905">
        <v>9.0</v>
      </c>
      <c r="G105" s="1615"/>
      <c r="H105" s="971"/>
      <c r="I105" s="905">
        <v>9.0</v>
      </c>
      <c r="J105" s="905">
        <v>9.0</v>
      </c>
      <c r="K105" s="905">
        <v>9.0</v>
      </c>
      <c r="L105" s="905">
        <v>9.0</v>
      </c>
      <c r="M105" s="905">
        <v>9.0</v>
      </c>
      <c r="N105" s="1615"/>
      <c r="O105" s="971"/>
      <c r="P105" s="905">
        <v>9.0</v>
      </c>
      <c r="Q105" s="905">
        <v>9.0</v>
      </c>
      <c r="R105" s="905">
        <v>9.0</v>
      </c>
      <c r="S105" s="905">
        <v>9.0</v>
      </c>
      <c r="T105" s="905">
        <v>9.0</v>
      </c>
      <c r="U105" s="1615"/>
      <c r="V105" s="971"/>
      <c r="W105" s="905">
        <v>9.0</v>
      </c>
      <c r="X105" s="905">
        <v>9.0</v>
      </c>
      <c r="Y105" s="905">
        <v>9.0</v>
      </c>
      <c r="Z105" s="905">
        <v>9.0</v>
      </c>
      <c r="AA105" s="905">
        <v>9.0</v>
      </c>
      <c r="AB105" s="1615"/>
      <c r="AC105" s="971"/>
      <c r="AD105" s="905">
        <v>9.0</v>
      </c>
      <c r="AE105" s="905">
        <v>9.0</v>
      </c>
      <c r="AF105" s="905">
        <v>9.0</v>
      </c>
      <c r="AG105" s="905">
        <v>9.0</v>
      </c>
      <c r="AH105" s="905">
        <v>9.0</v>
      </c>
      <c r="AI105" s="905"/>
      <c r="AJ105" s="404">
        <f t="shared" si="16"/>
        <v>22</v>
      </c>
      <c r="AK105" s="237"/>
    </row>
    <row r="106" ht="16.5" customHeight="1">
      <c r="A106" s="1010">
        <v>28.0</v>
      </c>
      <c r="B106" s="1366" t="s">
        <v>807</v>
      </c>
      <c r="C106" s="1261" t="s">
        <v>297</v>
      </c>
      <c r="D106" s="863" t="s">
        <v>792</v>
      </c>
      <c r="E106" s="905">
        <v>9.0</v>
      </c>
      <c r="F106" s="905">
        <v>9.0</v>
      </c>
      <c r="G106" s="1543"/>
      <c r="H106" s="1615"/>
      <c r="I106" s="905">
        <v>9.0</v>
      </c>
      <c r="J106" s="905">
        <v>9.0</v>
      </c>
      <c r="K106" s="905">
        <v>9.0</v>
      </c>
      <c r="L106" s="905">
        <v>9.0</v>
      </c>
      <c r="M106" s="905">
        <v>9.0</v>
      </c>
      <c r="N106" s="422"/>
      <c r="O106" s="1615"/>
      <c r="P106" s="905">
        <v>9.0</v>
      </c>
      <c r="Q106" s="905">
        <v>9.0</v>
      </c>
      <c r="R106" s="905">
        <v>9.0</v>
      </c>
      <c r="S106" s="905">
        <v>9.0</v>
      </c>
      <c r="T106" s="905">
        <v>9.0</v>
      </c>
      <c r="U106" s="422"/>
      <c r="V106" s="1615"/>
      <c r="W106" s="905">
        <v>9.0</v>
      </c>
      <c r="X106" s="905">
        <v>9.0</v>
      </c>
      <c r="Y106" s="905">
        <v>9.0</v>
      </c>
      <c r="Z106" s="905">
        <v>9.0</v>
      </c>
      <c r="AA106" s="905">
        <v>9.0</v>
      </c>
      <c r="AB106" s="422"/>
      <c r="AC106" s="1615"/>
      <c r="AD106" s="905">
        <v>9.0</v>
      </c>
      <c r="AE106" s="905">
        <v>9.0</v>
      </c>
      <c r="AF106" s="905">
        <v>9.0</v>
      </c>
      <c r="AG106" s="905">
        <v>9.0</v>
      </c>
      <c r="AH106" s="905">
        <v>9.0</v>
      </c>
      <c r="AI106" s="905"/>
      <c r="AJ106" s="404">
        <f t="shared" si="16"/>
        <v>22</v>
      </c>
      <c r="AK106" s="237"/>
    </row>
    <row r="107" ht="16.5" customHeight="1">
      <c r="A107" s="1010">
        <v>29.0</v>
      </c>
      <c r="B107" s="1366" t="s">
        <v>907</v>
      </c>
      <c r="C107" s="861" t="s">
        <v>941</v>
      </c>
      <c r="D107" s="863" t="s">
        <v>792</v>
      </c>
      <c r="E107" s="905">
        <v>9.0</v>
      </c>
      <c r="F107" s="905">
        <v>9.0</v>
      </c>
      <c r="G107" s="1615"/>
      <c r="H107" s="971"/>
      <c r="I107" s="925"/>
      <c r="J107" s="925"/>
      <c r="K107" s="925"/>
      <c r="L107" s="925"/>
      <c r="M107" s="925"/>
      <c r="N107" s="1663"/>
      <c r="O107" s="1033"/>
      <c r="P107" s="925"/>
      <c r="Q107" s="925"/>
      <c r="R107" s="925"/>
      <c r="S107" s="925"/>
      <c r="T107" s="925"/>
      <c r="U107" s="1663"/>
      <c r="V107" s="1033"/>
      <c r="W107" s="925"/>
      <c r="X107" s="905">
        <v>9.0</v>
      </c>
      <c r="Y107" s="905">
        <v>9.0</v>
      </c>
      <c r="Z107" s="905">
        <v>9.0</v>
      </c>
      <c r="AA107" s="905">
        <v>9.0</v>
      </c>
      <c r="AB107" s="1615"/>
      <c r="AC107" s="971"/>
      <c r="AD107" s="925"/>
      <c r="AE107" s="925"/>
      <c r="AF107" s="925"/>
      <c r="AG107" s="925"/>
      <c r="AH107" s="925"/>
      <c r="AI107" s="905"/>
      <c r="AJ107" s="404">
        <f t="shared" si="16"/>
        <v>6</v>
      </c>
      <c r="AK107" s="237"/>
    </row>
    <row r="108" ht="16.5" customHeight="1">
      <c r="A108" s="1010">
        <v>30.0</v>
      </c>
      <c r="B108" s="1366" t="s">
        <v>808</v>
      </c>
      <c r="C108" s="1265" t="s">
        <v>119</v>
      </c>
      <c r="D108" s="863" t="s">
        <v>792</v>
      </c>
      <c r="E108" s="905">
        <v>9.0</v>
      </c>
      <c r="F108" s="905">
        <v>9.0</v>
      </c>
      <c r="G108" s="422"/>
      <c r="H108" s="1615"/>
      <c r="I108" s="905">
        <v>9.0</v>
      </c>
      <c r="J108" s="905">
        <v>9.0</v>
      </c>
      <c r="K108" s="905">
        <v>9.0</v>
      </c>
      <c r="L108" s="905">
        <v>9.0</v>
      </c>
      <c r="M108" s="905">
        <v>9.0</v>
      </c>
      <c r="N108" s="422"/>
      <c r="O108" s="1615"/>
      <c r="P108" s="905">
        <v>9.0</v>
      </c>
      <c r="Q108" s="905">
        <v>9.0</v>
      </c>
      <c r="R108" s="905">
        <v>9.0</v>
      </c>
      <c r="S108" s="905">
        <v>9.0</v>
      </c>
      <c r="T108" s="905">
        <v>9.0</v>
      </c>
      <c r="U108" s="422"/>
      <c r="V108" s="1615"/>
      <c r="W108" s="905">
        <v>9.0</v>
      </c>
      <c r="X108" s="905">
        <v>9.0</v>
      </c>
      <c r="Y108" s="905">
        <v>9.0</v>
      </c>
      <c r="Z108" s="905">
        <v>9.0</v>
      </c>
      <c r="AA108" s="905">
        <v>9.0</v>
      </c>
      <c r="AB108" s="422"/>
      <c r="AC108" s="1615"/>
      <c r="AD108" s="905">
        <v>9.0</v>
      </c>
      <c r="AE108" s="905">
        <v>9.0</v>
      </c>
      <c r="AF108" s="905">
        <v>9.0</v>
      </c>
      <c r="AG108" s="905">
        <v>9.0</v>
      </c>
      <c r="AH108" s="905">
        <v>9.0</v>
      </c>
      <c r="AI108" s="905"/>
      <c r="AJ108" s="404">
        <f t="shared" si="16"/>
        <v>22</v>
      </c>
      <c r="AK108" s="237"/>
    </row>
    <row r="109" ht="16.5" customHeight="1">
      <c r="A109" s="1010">
        <v>31.0</v>
      </c>
      <c r="B109" s="1366" t="s">
        <v>809</v>
      </c>
      <c r="C109" s="1010" t="s">
        <v>1017</v>
      </c>
      <c r="D109" s="863" t="s">
        <v>792</v>
      </c>
      <c r="E109" s="905">
        <v>9.0</v>
      </c>
      <c r="F109" s="905">
        <v>9.0</v>
      </c>
      <c r="G109" s="1615"/>
      <c r="H109" s="971"/>
      <c r="I109" s="905">
        <v>9.0</v>
      </c>
      <c r="J109" s="905">
        <v>9.0</v>
      </c>
      <c r="K109" s="905">
        <v>9.0</v>
      </c>
      <c r="L109" s="905">
        <v>9.0</v>
      </c>
      <c r="M109" s="905">
        <v>9.0</v>
      </c>
      <c r="N109" s="1615"/>
      <c r="O109" s="971"/>
      <c r="P109" s="905">
        <v>9.0</v>
      </c>
      <c r="Q109" s="905">
        <v>9.0</v>
      </c>
      <c r="R109" s="1045"/>
      <c r="S109" s="905">
        <v>9.0</v>
      </c>
      <c r="T109" s="1045"/>
      <c r="U109" s="1664"/>
      <c r="V109" s="1045"/>
      <c r="W109" s="1045"/>
      <c r="X109" s="1045"/>
      <c r="Y109" s="1045"/>
      <c r="Z109" s="1045"/>
      <c r="AA109" s="905">
        <v>9.0</v>
      </c>
      <c r="AB109" s="1615"/>
      <c r="AC109" s="971"/>
      <c r="AD109" s="905">
        <v>9.0</v>
      </c>
      <c r="AE109" s="905">
        <v>9.0</v>
      </c>
      <c r="AF109" s="905">
        <v>9.0</v>
      </c>
      <c r="AG109" s="905">
        <v>9.0</v>
      </c>
      <c r="AH109" s="905">
        <v>9.0</v>
      </c>
      <c r="AI109" s="905"/>
      <c r="AJ109" s="404">
        <f t="shared" si="16"/>
        <v>16</v>
      </c>
      <c r="AK109" s="237"/>
    </row>
    <row r="110" ht="16.5" customHeight="1">
      <c r="A110" s="1010">
        <v>32.0</v>
      </c>
      <c r="B110" s="1366" t="s">
        <v>811</v>
      </c>
      <c r="C110" s="1010" t="s">
        <v>1018</v>
      </c>
      <c r="D110" s="863" t="s">
        <v>792</v>
      </c>
      <c r="E110" s="905">
        <v>9.0</v>
      </c>
      <c r="F110" s="905">
        <v>9.0</v>
      </c>
      <c r="G110" s="422"/>
      <c r="H110" s="1615"/>
      <c r="I110" s="905">
        <v>9.0</v>
      </c>
      <c r="J110" s="905">
        <v>9.0</v>
      </c>
      <c r="K110" s="905">
        <v>9.0</v>
      </c>
      <c r="L110" s="905">
        <v>9.0</v>
      </c>
      <c r="M110" s="905">
        <v>9.0</v>
      </c>
      <c r="N110" s="422"/>
      <c r="O110" s="1615"/>
      <c r="P110" s="905">
        <v>9.0</v>
      </c>
      <c r="Q110" s="905">
        <v>9.0</v>
      </c>
      <c r="R110" s="905">
        <v>9.0</v>
      </c>
      <c r="S110" s="905">
        <v>9.0</v>
      </c>
      <c r="T110" s="905">
        <v>9.0</v>
      </c>
      <c r="U110" s="422"/>
      <c r="V110" s="1615"/>
      <c r="W110" s="905">
        <v>9.0</v>
      </c>
      <c r="X110" s="905">
        <v>9.0</v>
      </c>
      <c r="Y110" s="905">
        <v>9.0</v>
      </c>
      <c r="Z110" s="905">
        <v>9.0</v>
      </c>
      <c r="AA110" s="905">
        <v>9.0</v>
      </c>
      <c r="AB110" s="422"/>
      <c r="AC110" s="1615"/>
      <c r="AD110" s="905">
        <v>9.0</v>
      </c>
      <c r="AE110" s="905">
        <v>9.0</v>
      </c>
      <c r="AF110" s="905">
        <v>9.0</v>
      </c>
      <c r="AG110" s="905">
        <v>9.0</v>
      </c>
      <c r="AH110" s="905">
        <v>9.0</v>
      </c>
      <c r="AI110" s="905"/>
      <c r="AJ110" s="404">
        <f t="shared" si="16"/>
        <v>22</v>
      </c>
      <c r="AK110" s="237"/>
    </row>
    <row r="111" ht="16.5" customHeight="1">
      <c r="A111" s="1010">
        <v>33.0</v>
      </c>
      <c r="B111" s="1366" t="s">
        <v>814</v>
      </c>
      <c r="C111" s="1261" t="s">
        <v>815</v>
      </c>
      <c r="D111" s="863" t="s">
        <v>792</v>
      </c>
      <c r="E111" s="905">
        <v>9.0</v>
      </c>
      <c r="F111" s="905">
        <v>9.0</v>
      </c>
      <c r="G111" s="1615"/>
      <c r="H111" s="971"/>
      <c r="I111" s="905">
        <v>9.0</v>
      </c>
      <c r="J111" s="905">
        <v>9.0</v>
      </c>
      <c r="K111" s="905">
        <v>9.0</v>
      </c>
      <c r="L111" s="905">
        <v>9.0</v>
      </c>
      <c r="M111" s="905">
        <v>9.0</v>
      </c>
      <c r="N111" s="1615"/>
      <c r="O111" s="971"/>
      <c r="P111" s="905">
        <v>9.0</v>
      </c>
      <c r="Q111" s="905">
        <v>9.0</v>
      </c>
      <c r="R111" s="905">
        <v>9.0</v>
      </c>
      <c r="S111" s="905">
        <v>9.0</v>
      </c>
      <c r="T111" s="905">
        <v>9.0</v>
      </c>
      <c r="U111" s="1615"/>
      <c r="V111" s="971"/>
      <c r="W111" s="905">
        <v>9.0</v>
      </c>
      <c r="X111" s="1045"/>
      <c r="Y111" s="905">
        <v>9.0</v>
      </c>
      <c r="Z111" s="905">
        <v>9.0</v>
      </c>
      <c r="AA111" s="905">
        <v>9.0</v>
      </c>
      <c r="AB111" s="1615"/>
      <c r="AC111" s="971"/>
      <c r="AD111" s="905">
        <v>9.0</v>
      </c>
      <c r="AE111" s="1045"/>
      <c r="AF111" s="905">
        <v>9.0</v>
      </c>
      <c r="AG111" s="905">
        <v>9.0</v>
      </c>
      <c r="AH111" s="905">
        <v>9.0</v>
      </c>
      <c r="AI111" s="905"/>
      <c r="AJ111" s="404">
        <f t="shared" si="16"/>
        <v>20</v>
      </c>
      <c r="AK111" s="237"/>
    </row>
    <row r="112" ht="16.5" customHeight="1">
      <c r="A112" s="1010">
        <v>34.0</v>
      </c>
      <c r="B112" s="1366" t="s">
        <v>812</v>
      </c>
      <c r="C112" s="1010" t="s">
        <v>140</v>
      </c>
      <c r="D112" s="863" t="s">
        <v>792</v>
      </c>
      <c r="E112" s="905">
        <v>9.0</v>
      </c>
      <c r="F112" s="905">
        <v>9.0</v>
      </c>
      <c r="G112" s="422"/>
      <c r="H112" s="1615"/>
      <c r="I112" s="905">
        <v>9.0</v>
      </c>
      <c r="J112" s="905">
        <v>9.0</v>
      </c>
      <c r="K112" s="905">
        <v>9.0</v>
      </c>
      <c r="L112" s="905">
        <v>9.0</v>
      </c>
      <c r="M112" s="905">
        <v>9.0</v>
      </c>
      <c r="N112" s="422"/>
      <c r="O112" s="1615"/>
      <c r="P112" s="905">
        <v>9.0</v>
      </c>
      <c r="Q112" s="905">
        <v>9.0</v>
      </c>
      <c r="R112" s="905">
        <v>9.0</v>
      </c>
      <c r="S112" s="905">
        <v>9.0</v>
      </c>
      <c r="T112" s="905">
        <v>9.0</v>
      </c>
      <c r="U112" s="422"/>
      <c r="V112" s="1615"/>
      <c r="W112" s="905">
        <v>9.0</v>
      </c>
      <c r="X112" s="905">
        <v>9.0</v>
      </c>
      <c r="Y112" s="905">
        <v>9.0</v>
      </c>
      <c r="Z112" s="905">
        <v>9.0</v>
      </c>
      <c r="AA112" s="905">
        <v>9.0</v>
      </c>
      <c r="AB112" s="422"/>
      <c r="AC112" s="1615"/>
      <c r="AD112" s="905">
        <v>9.0</v>
      </c>
      <c r="AE112" s="905">
        <v>9.0</v>
      </c>
      <c r="AF112" s="905">
        <v>9.0</v>
      </c>
      <c r="AG112" s="905">
        <v>9.0</v>
      </c>
      <c r="AH112" s="905">
        <v>9.0</v>
      </c>
      <c r="AI112" s="905"/>
      <c r="AJ112" s="404">
        <f t="shared" si="16"/>
        <v>22</v>
      </c>
      <c r="AK112" s="237"/>
    </row>
    <row r="113" ht="16.5" customHeight="1">
      <c r="A113" s="1010">
        <v>35.0</v>
      </c>
      <c r="B113" s="1366" t="s">
        <v>813</v>
      </c>
      <c r="C113" s="1010" t="s">
        <v>286</v>
      </c>
      <c r="D113" s="863" t="s">
        <v>792</v>
      </c>
      <c r="E113" s="905">
        <v>9.0</v>
      </c>
      <c r="F113" s="905">
        <v>9.0</v>
      </c>
      <c r="G113" s="1615"/>
      <c r="H113" s="971"/>
      <c r="I113" s="905">
        <v>9.0</v>
      </c>
      <c r="J113" s="905">
        <v>9.0</v>
      </c>
      <c r="K113" s="925"/>
      <c r="L113" s="925"/>
      <c r="M113" s="925"/>
      <c r="N113" s="1615"/>
      <c r="O113" s="971"/>
      <c r="P113" s="905">
        <v>9.0</v>
      </c>
      <c r="Q113" s="905">
        <v>9.0</v>
      </c>
      <c r="R113" s="905">
        <v>9.0</v>
      </c>
      <c r="S113" s="905">
        <v>9.0</v>
      </c>
      <c r="T113" s="905">
        <v>9.0</v>
      </c>
      <c r="U113" s="1615"/>
      <c r="V113" s="971"/>
      <c r="W113" s="905">
        <v>9.0</v>
      </c>
      <c r="X113" s="905">
        <v>9.0</v>
      </c>
      <c r="Y113" s="905">
        <v>9.0</v>
      </c>
      <c r="Z113" s="905">
        <v>9.0</v>
      </c>
      <c r="AA113" s="905">
        <v>9.0</v>
      </c>
      <c r="AB113" s="1615"/>
      <c r="AC113" s="971"/>
      <c r="AD113" s="905">
        <v>9.0</v>
      </c>
      <c r="AE113" s="905">
        <v>9.0</v>
      </c>
      <c r="AF113" s="905">
        <v>9.0</v>
      </c>
      <c r="AG113" s="905">
        <v>9.0</v>
      </c>
      <c r="AH113" s="905">
        <v>9.0</v>
      </c>
      <c r="AI113" s="905"/>
      <c r="AJ113" s="404">
        <f t="shared" si="16"/>
        <v>19</v>
      </c>
      <c r="AK113" s="237"/>
    </row>
    <row r="114" ht="16.5" customHeight="1">
      <c r="A114" s="89"/>
      <c r="E114" s="1486"/>
      <c r="F114" s="1486"/>
      <c r="G114" s="1486"/>
      <c r="H114" s="1486"/>
      <c r="I114" s="1486"/>
      <c r="J114" s="1486"/>
      <c r="K114" s="1486"/>
      <c r="L114" s="1486"/>
      <c r="M114" s="1486"/>
      <c r="N114" s="1486"/>
      <c r="O114" s="1486"/>
      <c r="P114" s="1486"/>
      <c r="Q114" s="1486"/>
      <c r="R114" s="1486"/>
      <c r="S114" s="1486"/>
      <c r="T114" s="1486"/>
      <c r="U114" s="1487"/>
      <c r="V114" s="1487"/>
      <c r="W114" s="1486"/>
      <c r="X114" s="1486"/>
      <c r="Y114" s="1486"/>
      <c r="Z114" s="1486"/>
      <c r="AA114" s="1488"/>
      <c r="AB114" s="1488"/>
      <c r="AC114" s="1488"/>
      <c r="AD114" s="1486"/>
      <c r="AE114" s="1486"/>
      <c r="AF114" s="1486"/>
      <c r="AG114" s="1486"/>
      <c r="AH114" s="1486"/>
      <c r="AI114" s="1486"/>
      <c r="AJ114" s="89"/>
      <c r="AK114" s="89"/>
    </row>
    <row r="115" ht="16.5" hidden="1" customHeight="1">
      <c r="A115" s="19">
        <v>1.0</v>
      </c>
      <c r="B115" s="1372" t="s">
        <v>909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89"/>
      <c r="AK115" s="89"/>
    </row>
    <row r="116" ht="16.5" hidden="1" customHeight="1">
      <c r="A116" s="807">
        <v>2.0</v>
      </c>
      <c r="B116" s="1372" t="s">
        <v>911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89"/>
      <c r="AK116" s="89"/>
    </row>
    <row r="117" ht="16.5" hidden="1" customHeight="1">
      <c r="A117" s="19">
        <v>3.0</v>
      </c>
      <c r="B117" s="1372" t="s">
        <v>913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89"/>
      <c r="AK117" s="89"/>
    </row>
    <row r="118" ht="16.5" hidden="1" customHeight="1">
      <c r="A118" s="807">
        <v>4.0</v>
      </c>
      <c r="B118" s="1372" t="s">
        <v>914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89"/>
      <c r="AK118" s="89"/>
    </row>
    <row r="119" ht="16.5" hidden="1" customHeight="1">
      <c r="A119" s="19">
        <v>5.0</v>
      </c>
      <c r="B119" s="1372" t="s">
        <v>915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89"/>
      <c r="AK119" s="89"/>
    </row>
    <row r="120" ht="16.5" hidden="1" customHeight="1">
      <c r="A120" s="807">
        <v>6.0</v>
      </c>
      <c r="B120" s="1372" t="s">
        <v>916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89"/>
      <c r="AK120" s="89"/>
    </row>
    <row r="121" ht="16.5" hidden="1" customHeight="1">
      <c r="A121" s="19">
        <v>7.0</v>
      </c>
      <c r="B121" s="1464" t="s">
        <v>917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89"/>
      <c r="AK121" s="89"/>
    </row>
    <row r="122" ht="16.5" hidden="1" customHeight="1">
      <c r="A122" s="807">
        <v>8.0</v>
      </c>
      <c r="B122" s="1465" t="s">
        <v>918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89"/>
      <c r="AK122" s="89"/>
    </row>
    <row r="123" ht="16.5" hidden="1" customHeight="1">
      <c r="A123" s="19">
        <v>9.0</v>
      </c>
      <c r="B123" s="1466" t="s">
        <v>984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89"/>
      <c r="AK123" s="89"/>
    </row>
    <row r="124" ht="16.5" hidden="1" customHeight="1">
      <c r="A124" s="807">
        <v>10.0</v>
      </c>
      <c r="B124" s="1372" t="s">
        <v>943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1270"/>
      <c r="AI124" s="1270"/>
      <c r="AJ124" s="89"/>
      <c r="AK124" s="89"/>
    </row>
    <row r="125" ht="15.75" hidden="1" customHeight="1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1162"/>
      <c r="V125" s="1162"/>
      <c r="W125" s="89"/>
      <c r="X125" s="89"/>
      <c r="Y125" s="89"/>
      <c r="Z125" s="89"/>
      <c r="AA125" s="1163"/>
      <c r="AB125" s="1163"/>
      <c r="AC125" s="1163"/>
      <c r="AD125" s="89"/>
      <c r="AE125" s="89"/>
      <c r="AF125" s="89"/>
      <c r="AG125" s="89"/>
      <c r="AH125" s="89"/>
      <c r="AI125" s="89"/>
      <c r="AJ125" s="89"/>
      <c r="AK125" s="89"/>
    </row>
  </sheetData>
  <mergeCells count="11">
    <mergeCell ref="C83:C85"/>
    <mergeCell ref="C87:C88"/>
    <mergeCell ref="C91:C93"/>
    <mergeCell ref="C95:C96"/>
    <mergeCell ref="C1:AG1"/>
    <mergeCell ref="C3:C29"/>
    <mergeCell ref="D46:T50"/>
    <mergeCell ref="U46:AJ50"/>
    <mergeCell ref="N59:Q59"/>
    <mergeCell ref="C73:C77"/>
    <mergeCell ref="C79:C81"/>
  </mergeCells>
  <conditionalFormatting sqref="AJ3:AJ29 AJ33:AJ42 AJ62:AJ77 AJ79:AJ81 AJ83:AJ85 AJ87:AJ89 AJ91:AJ93 AJ95:AJ96 AJ98:AJ113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8.86"/>
    <col customWidth="1" min="3" max="3" width="20.29"/>
    <col customWidth="1" min="4" max="4" width="14.0"/>
    <col customWidth="1" min="5" max="8" width="5.86"/>
    <col customWidth="1" min="9" max="9" width="5.71"/>
    <col customWidth="1" min="10" max="19" width="5.86"/>
    <col customWidth="1" min="20" max="20" width="6.0"/>
    <col customWidth="1" min="21" max="35" width="5.86"/>
    <col customWidth="1" min="36" max="36" width="7.14"/>
    <col customWidth="1" min="37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1063</v>
      </c>
      <c r="E2" s="1665">
        <v>1.0</v>
      </c>
      <c r="F2" s="1666">
        <v>2.0</v>
      </c>
      <c r="G2" s="327">
        <v>3.0</v>
      </c>
      <c r="H2" s="165">
        <v>4.0</v>
      </c>
      <c r="I2" s="328">
        <v>5.0</v>
      </c>
      <c r="J2" s="328">
        <v>6.0</v>
      </c>
      <c r="K2" s="212">
        <v>7.0</v>
      </c>
      <c r="L2" s="166">
        <v>8.0</v>
      </c>
      <c r="M2" s="208">
        <v>9.0</v>
      </c>
      <c r="N2" s="166">
        <v>10.0</v>
      </c>
      <c r="O2" s="165">
        <v>11.0</v>
      </c>
      <c r="P2" s="970">
        <v>12.0</v>
      </c>
      <c r="Q2" s="165">
        <v>13.0</v>
      </c>
      <c r="R2" s="165">
        <v>14.0</v>
      </c>
      <c r="S2" s="166">
        <v>15.0</v>
      </c>
      <c r="T2" s="166">
        <v>16.0</v>
      </c>
      <c r="U2" s="165">
        <v>17.0</v>
      </c>
      <c r="V2" s="165">
        <v>18.0</v>
      </c>
      <c r="W2" s="165">
        <v>19.0</v>
      </c>
      <c r="X2" s="165">
        <v>20.0</v>
      </c>
      <c r="Y2" s="165">
        <v>21.0</v>
      </c>
      <c r="Z2" s="166">
        <v>22.0</v>
      </c>
      <c r="AA2" s="166">
        <v>23.0</v>
      </c>
      <c r="AB2" s="165">
        <v>24.0</v>
      </c>
      <c r="AC2" s="165">
        <v>25.0</v>
      </c>
      <c r="AD2" s="165">
        <v>26.0</v>
      </c>
      <c r="AE2" s="165">
        <v>27.0</v>
      </c>
      <c r="AF2" s="165">
        <v>28.0</v>
      </c>
      <c r="AG2" s="891">
        <v>29.0</v>
      </c>
      <c r="AH2" s="891">
        <v>30.0</v>
      </c>
      <c r="AI2" s="970">
        <v>31.0</v>
      </c>
      <c r="AJ2" s="404" t="s">
        <v>274</v>
      </c>
      <c r="AK2" s="404" t="s">
        <v>274</v>
      </c>
    </row>
    <row r="3" ht="14.25" customHeight="1">
      <c r="A3" s="19">
        <v>1.0</v>
      </c>
      <c r="B3" s="1215" t="s">
        <v>1021</v>
      </c>
      <c r="C3" s="22" t="s">
        <v>736</v>
      </c>
      <c r="D3" s="866"/>
      <c r="E3" s="1547"/>
      <c r="F3" s="971"/>
      <c r="G3" s="971"/>
      <c r="H3" s="905"/>
      <c r="I3" s="905"/>
      <c r="J3" s="905">
        <v>9.0</v>
      </c>
      <c r="K3" s="1205">
        <v>12.0</v>
      </c>
      <c r="L3" s="971"/>
      <c r="M3" s="1033">
        <v>12.0</v>
      </c>
      <c r="N3" s="1243">
        <v>9.0</v>
      </c>
      <c r="O3" s="1205">
        <v>12.0</v>
      </c>
      <c r="P3" s="905">
        <v>9.0</v>
      </c>
      <c r="Q3" s="905">
        <v>9.0</v>
      </c>
      <c r="R3" s="905">
        <v>9.0</v>
      </c>
      <c r="S3" s="971"/>
      <c r="T3" s="971"/>
      <c r="U3" s="905"/>
      <c r="V3" s="905"/>
      <c r="W3" s="905">
        <v>9.0</v>
      </c>
      <c r="X3" s="1045"/>
      <c r="Y3" s="1045"/>
      <c r="Z3" s="1255">
        <v>9.0</v>
      </c>
      <c r="AA3" s="1629"/>
      <c r="AB3" s="905">
        <v>9.0</v>
      </c>
      <c r="AC3" s="905">
        <v>9.0</v>
      </c>
      <c r="AD3" s="905">
        <v>9.0</v>
      </c>
      <c r="AE3" s="1205">
        <v>12.0</v>
      </c>
      <c r="AF3" s="905">
        <v>9.0</v>
      </c>
      <c r="AG3" s="971">
        <v>9.0</v>
      </c>
      <c r="AH3" s="971"/>
      <c r="AI3" s="1205">
        <v>12.0</v>
      </c>
      <c r="AJ3" s="404">
        <f t="shared" ref="AJ3:AJ29" si="1">COUNT(E3:AI3)</f>
        <v>17</v>
      </c>
      <c r="AK3" s="1030">
        <v>1.0</v>
      </c>
    </row>
    <row r="4" ht="15.0" customHeight="1">
      <c r="A4" s="19">
        <v>2.0</v>
      </c>
      <c r="B4" s="1546" t="s">
        <v>826</v>
      </c>
      <c r="C4" s="32"/>
      <c r="D4" s="863" t="s">
        <v>792</v>
      </c>
      <c r="E4" s="1033">
        <v>9.0</v>
      </c>
      <c r="F4" s="971"/>
      <c r="G4" s="1205">
        <v>12.0</v>
      </c>
      <c r="H4" s="905">
        <v>9.0</v>
      </c>
      <c r="I4" s="1205">
        <v>12.0</v>
      </c>
      <c r="J4" s="905"/>
      <c r="K4" s="905"/>
      <c r="L4" s="971"/>
      <c r="M4" s="1033"/>
      <c r="N4" s="1629"/>
      <c r="O4" s="1205">
        <v>12.0</v>
      </c>
      <c r="P4" s="1205" t="s">
        <v>193</v>
      </c>
      <c r="Q4" s="905">
        <v>9.0</v>
      </c>
      <c r="R4" s="905"/>
      <c r="S4" s="1255"/>
      <c r="T4" s="971">
        <v>9.0</v>
      </c>
      <c r="U4" s="1205">
        <v>12.0</v>
      </c>
      <c r="V4" s="1205" t="s">
        <v>193</v>
      </c>
      <c r="W4" s="905">
        <v>9.0</v>
      </c>
      <c r="X4" s="1205">
        <v>12.0</v>
      </c>
      <c r="Y4" s="905">
        <v>9.0</v>
      </c>
      <c r="Z4" s="1255"/>
      <c r="AA4" s="1033">
        <v>9.0</v>
      </c>
      <c r="AB4" s="905">
        <v>9.0</v>
      </c>
      <c r="AC4" s="1205">
        <v>12.0</v>
      </c>
      <c r="AD4" s="905">
        <v>9.0</v>
      </c>
      <c r="AE4" s="1189">
        <v>9.0</v>
      </c>
      <c r="AF4" s="905">
        <v>9.0</v>
      </c>
      <c r="AG4" s="971"/>
      <c r="AH4" s="1205">
        <v>12.0</v>
      </c>
      <c r="AI4" s="905">
        <v>9.0</v>
      </c>
      <c r="AJ4" s="404">
        <f t="shared" si="1"/>
        <v>19</v>
      </c>
      <c r="AK4" s="1030">
        <v>1.0</v>
      </c>
    </row>
    <row r="5">
      <c r="A5" s="19">
        <v>3.0</v>
      </c>
      <c r="B5" s="1546" t="s">
        <v>921</v>
      </c>
      <c r="C5" s="32"/>
      <c r="D5" s="863" t="s">
        <v>792</v>
      </c>
      <c r="E5" s="1033"/>
      <c r="F5" s="971"/>
      <c r="G5" s="971"/>
      <c r="H5" s="905"/>
      <c r="I5" s="905"/>
      <c r="J5" s="1205">
        <v>12.0</v>
      </c>
      <c r="K5" s="905">
        <v>9.0</v>
      </c>
      <c r="L5" s="971"/>
      <c r="M5" s="1033">
        <v>9.0</v>
      </c>
      <c r="N5" s="1205">
        <v>12.0</v>
      </c>
      <c r="O5" s="905">
        <v>9.0</v>
      </c>
      <c r="P5" s="905">
        <v>9.0</v>
      </c>
      <c r="Q5" s="1205">
        <v>12.0</v>
      </c>
      <c r="R5" s="905">
        <v>9.0</v>
      </c>
      <c r="S5" s="971"/>
      <c r="T5" s="1205">
        <v>12.0</v>
      </c>
      <c r="U5" s="905">
        <v>9.0</v>
      </c>
      <c r="V5" s="1205">
        <v>12.0</v>
      </c>
      <c r="W5" s="905">
        <v>9.0</v>
      </c>
      <c r="X5" s="905"/>
      <c r="Y5" s="905">
        <v>9.0</v>
      </c>
      <c r="Z5" s="1629"/>
      <c r="AA5" s="1629"/>
      <c r="AB5" s="978"/>
      <c r="AC5" s="978"/>
      <c r="AD5" s="978"/>
      <c r="AE5" s="978"/>
      <c r="AF5" s="978"/>
      <c r="AG5" s="978"/>
      <c r="AH5" s="978"/>
      <c r="AI5" s="1045"/>
      <c r="AJ5" s="404">
        <f t="shared" si="1"/>
        <v>13</v>
      </c>
      <c r="AK5" s="1030">
        <v>1.0</v>
      </c>
    </row>
    <row r="6" ht="15.0" customHeight="1">
      <c r="A6" s="19">
        <v>4.0</v>
      </c>
      <c r="B6" s="1546" t="s">
        <v>990</v>
      </c>
      <c r="C6" s="32"/>
      <c r="D6" s="863" t="s">
        <v>792</v>
      </c>
      <c r="E6" s="1033">
        <v>12.0</v>
      </c>
      <c r="F6" s="971">
        <v>9.0</v>
      </c>
      <c r="G6" s="971"/>
      <c r="H6" s="1205">
        <v>12.0</v>
      </c>
      <c r="I6" s="905">
        <v>9.0</v>
      </c>
      <c r="J6" s="905"/>
      <c r="K6" s="905"/>
      <c r="L6" s="971"/>
      <c r="M6" s="1547"/>
      <c r="N6" s="1629"/>
      <c r="O6" s="978"/>
      <c r="P6" s="978"/>
      <c r="Q6" s="978"/>
      <c r="R6" s="978"/>
      <c r="S6" s="978"/>
      <c r="T6" s="978"/>
      <c r="U6" s="978"/>
      <c r="V6" s="978"/>
      <c r="W6" s="978"/>
      <c r="X6" s="978"/>
      <c r="Y6" s="978"/>
      <c r="Z6" s="978"/>
      <c r="AA6" s="1547">
        <v>9.0</v>
      </c>
      <c r="AB6" s="1189">
        <v>9.0</v>
      </c>
      <c r="AC6" s="1205">
        <v>12.0</v>
      </c>
      <c r="AD6" s="905">
        <v>9.0</v>
      </c>
      <c r="AE6" s="1189">
        <v>12.0</v>
      </c>
      <c r="AF6" s="905">
        <v>9.0</v>
      </c>
      <c r="AG6" s="1205">
        <v>12.0</v>
      </c>
      <c r="AH6" s="971"/>
      <c r="AI6" s="905">
        <v>9.0</v>
      </c>
      <c r="AJ6" s="404">
        <f t="shared" si="1"/>
        <v>12</v>
      </c>
      <c r="AK6" s="1030">
        <v>1.0</v>
      </c>
    </row>
    <row r="7" ht="15.0" customHeight="1">
      <c r="A7" s="19">
        <v>5.0</v>
      </c>
      <c r="B7" s="1546" t="s">
        <v>198</v>
      </c>
      <c r="C7" s="32"/>
      <c r="D7" s="863" t="s">
        <v>792</v>
      </c>
      <c r="E7" s="1587"/>
      <c r="F7" s="971"/>
      <c r="G7" s="971"/>
      <c r="H7" s="905"/>
      <c r="I7" s="905"/>
      <c r="J7" s="905"/>
      <c r="K7" s="905"/>
      <c r="L7" s="1205">
        <v>12.0</v>
      </c>
      <c r="M7" s="1033">
        <v>9.0</v>
      </c>
      <c r="N7" s="1243">
        <v>9.0</v>
      </c>
      <c r="O7" s="905">
        <v>9.0</v>
      </c>
      <c r="P7" s="1205" t="s">
        <v>193</v>
      </c>
      <c r="Q7" s="905">
        <v>9.0</v>
      </c>
      <c r="R7" s="905">
        <v>9.0</v>
      </c>
      <c r="S7" s="971"/>
      <c r="T7" s="1205">
        <v>12.0</v>
      </c>
      <c r="U7" s="905">
        <v>9.0</v>
      </c>
      <c r="V7" s="905">
        <v>9.0</v>
      </c>
      <c r="W7" s="1205">
        <v>12.0</v>
      </c>
      <c r="X7" s="905">
        <v>9.0</v>
      </c>
      <c r="Y7" s="905">
        <v>9.0</v>
      </c>
      <c r="Z7" s="1255"/>
      <c r="AA7" s="1629"/>
      <c r="AB7" s="905">
        <v>9.0</v>
      </c>
      <c r="AC7" s="905">
        <v>9.0</v>
      </c>
      <c r="AD7" s="1189">
        <v>9.0</v>
      </c>
      <c r="AE7" s="1271"/>
      <c r="AF7" s="905">
        <v>9.0</v>
      </c>
      <c r="AG7" s="971">
        <v>9.0</v>
      </c>
      <c r="AH7" s="971"/>
      <c r="AI7" s="905">
        <v>9.0</v>
      </c>
      <c r="AJ7" s="404">
        <f t="shared" si="1"/>
        <v>18</v>
      </c>
      <c r="AK7" s="1030">
        <v>1.0</v>
      </c>
    </row>
    <row r="8" ht="15.0" customHeight="1">
      <c r="A8" s="19">
        <v>6.0</v>
      </c>
      <c r="B8" s="1546" t="s">
        <v>23</v>
      </c>
      <c r="C8" s="32"/>
      <c r="D8" s="863" t="s">
        <v>792</v>
      </c>
      <c r="E8" s="1033"/>
      <c r="F8" s="971"/>
      <c r="G8" s="971"/>
      <c r="H8" s="905"/>
      <c r="I8" s="905"/>
      <c r="J8" s="905">
        <v>9.0</v>
      </c>
      <c r="K8" s="1205">
        <v>12.0</v>
      </c>
      <c r="L8" s="971">
        <v>9.0</v>
      </c>
      <c r="M8" s="1033"/>
      <c r="N8" s="1667"/>
      <c r="O8" s="905">
        <v>9.0</v>
      </c>
      <c r="P8" s="905">
        <v>9.0</v>
      </c>
      <c r="Q8" s="905">
        <v>9.0</v>
      </c>
      <c r="R8" s="1205">
        <v>12.0</v>
      </c>
      <c r="S8" s="971"/>
      <c r="T8" s="1255"/>
      <c r="U8" s="905">
        <v>9.0</v>
      </c>
      <c r="V8" s="905">
        <v>9.0</v>
      </c>
      <c r="W8" s="905">
        <v>9.0</v>
      </c>
      <c r="X8" s="1205">
        <v>12.0</v>
      </c>
      <c r="Y8" s="905">
        <v>9.0</v>
      </c>
      <c r="Z8" s="971"/>
      <c r="AA8" s="1205">
        <v>12.0</v>
      </c>
      <c r="AB8" s="905">
        <v>9.0</v>
      </c>
      <c r="AC8" s="905">
        <v>9.0</v>
      </c>
      <c r="AD8" s="905"/>
      <c r="AE8" s="905">
        <v>9.0</v>
      </c>
      <c r="AF8" s="1205">
        <v>12.0</v>
      </c>
      <c r="AG8" s="971"/>
      <c r="AH8" s="1243"/>
      <c r="AI8" s="1205">
        <v>12.0</v>
      </c>
      <c r="AJ8" s="404">
        <f t="shared" si="1"/>
        <v>18</v>
      </c>
      <c r="AK8" s="1030">
        <v>1.0</v>
      </c>
    </row>
    <row r="9" ht="15.0" customHeight="1">
      <c r="A9" s="19">
        <v>7.0</v>
      </c>
      <c r="B9" s="1600" t="s">
        <v>1048</v>
      </c>
      <c r="C9" s="32"/>
      <c r="D9" s="863" t="s">
        <v>792</v>
      </c>
      <c r="E9" s="1547"/>
      <c r="F9" s="971"/>
      <c r="G9" s="971"/>
      <c r="H9" s="905"/>
      <c r="I9" s="1205">
        <v>12.0</v>
      </c>
      <c r="J9" s="1205">
        <v>12.0</v>
      </c>
      <c r="K9" s="905">
        <v>9.0</v>
      </c>
      <c r="L9" s="971"/>
      <c r="M9" s="1033">
        <v>12.0</v>
      </c>
      <c r="N9" s="1243"/>
      <c r="O9" s="1205">
        <v>12.0</v>
      </c>
      <c r="P9" s="905">
        <v>9.0</v>
      </c>
      <c r="Q9" s="905">
        <v>9.0</v>
      </c>
      <c r="R9" s="905">
        <v>9.0</v>
      </c>
      <c r="S9" s="971">
        <v>9.0</v>
      </c>
      <c r="T9" s="1255"/>
      <c r="U9" s="905"/>
      <c r="V9" s="905">
        <v>9.0</v>
      </c>
      <c r="W9" s="905">
        <v>9.0</v>
      </c>
      <c r="X9" s="905">
        <v>9.0</v>
      </c>
      <c r="Y9" s="1205">
        <v>12.0</v>
      </c>
      <c r="Z9" s="1305"/>
      <c r="AA9" s="1305"/>
      <c r="AB9" s="1205">
        <v>12.0</v>
      </c>
      <c r="AC9" s="905">
        <v>9.0</v>
      </c>
      <c r="AD9" s="905"/>
      <c r="AE9" s="905">
        <v>9.0</v>
      </c>
      <c r="AF9" s="1205">
        <v>12.0</v>
      </c>
      <c r="AG9" s="971"/>
      <c r="AH9" s="1243">
        <v>9.0</v>
      </c>
      <c r="AI9" s="905">
        <v>9.0</v>
      </c>
      <c r="AJ9" s="404">
        <f t="shared" si="1"/>
        <v>19</v>
      </c>
      <c r="AK9" s="1030">
        <v>1.0</v>
      </c>
    </row>
    <row r="10" ht="14.25" customHeight="1">
      <c r="A10" s="19">
        <v>8.0</v>
      </c>
      <c r="B10" s="1546" t="s">
        <v>991</v>
      </c>
      <c r="C10" s="32"/>
      <c r="D10" s="863" t="s">
        <v>792</v>
      </c>
      <c r="E10" s="1033"/>
      <c r="F10" s="971"/>
      <c r="G10" s="971"/>
      <c r="H10" s="905"/>
      <c r="I10" s="1547">
        <v>9.0</v>
      </c>
      <c r="J10" s="905">
        <v>9.0</v>
      </c>
      <c r="K10" s="1205">
        <v>12.0</v>
      </c>
      <c r="L10" s="971"/>
      <c r="M10" s="1033">
        <v>9.0</v>
      </c>
      <c r="N10" s="1205">
        <v>12.0</v>
      </c>
      <c r="O10" s="905">
        <v>9.0</v>
      </c>
      <c r="P10" s="905">
        <v>9.0</v>
      </c>
      <c r="Q10" s="905">
        <v>9.0</v>
      </c>
      <c r="R10" s="905">
        <v>9.0</v>
      </c>
      <c r="S10" s="1205">
        <v>12.0</v>
      </c>
      <c r="T10" s="1255"/>
      <c r="U10" s="978"/>
      <c r="V10" s="978"/>
      <c r="W10" s="978"/>
      <c r="X10" s="978"/>
      <c r="Y10" s="978"/>
      <c r="Z10" s="978"/>
      <c r="AA10" s="978"/>
      <c r="AB10" s="1189">
        <v>9.0</v>
      </c>
      <c r="AC10" s="905">
        <v>9.0</v>
      </c>
      <c r="AD10" s="1205">
        <v>12.0</v>
      </c>
      <c r="AE10" s="905">
        <v>9.0</v>
      </c>
      <c r="AF10" s="905"/>
      <c r="AG10" s="971"/>
      <c r="AH10" s="1205">
        <v>12.0</v>
      </c>
      <c r="AI10" s="905">
        <v>9.0</v>
      </c>
      <c r="AJ10" s="404">
        <f t="shared" si="1"/>
        <v>16</v>
      </c>
      <c r="AK10" s="1030">
        <v>1.0</v>
      </c>
    </row>
    <row r="11" ht="15.0" customHeight="1">
      <c r="A11" s="19">
        <v>9.0</v>
      </c>
      <c r="B11" s="1546" t="s">
        <v>278</v>
      </c>
      <c r="C11" s="32"/>
      <c r="D11" s="863" t="s">
        <v>792</v>
      </c>
      <c r="E11" s="1033"/>
      <c r="F11" s="971"/>
      <c r="G11" s="971">
        <v>9.0</v>
      </c>
      <c r="H11" s="1205">
        <v>12.0</v>
      </c>
      <c r="I11" s="905">
        <v>9.0</v>
      </c>
      <c r="J11" s="905"/>
      <c r="K11" s="905"/>
      <c r="L11" s="971"/>
      <c r="M11" s="1547"/>
      <c r="N11" s="1629"/>
      <c r="O11" s="905">
        <v>9.0</v>
      </c>
      <c r="P11" s="905"/>
      <c r="Q11" s="1205">
        <v>12.0</v>
      </c>
      <c r="R11" s="905">
        <v>9.0</v>
      </c>
      <c r="S11" s="971"/>
      <c r="T11" s="1255">
        <v>9.0</v>
      </c>
      <c r="U11" s="1205">
        <v>12.0</v>
      </c>
      <c r="V11" s="905">
        <v>9.0</v>
      </c>
      <c r="W11" s="905">
        <v>9.0</v>
      </c>
      <c r="X11" s="905">
        <v>9.0</v>
      </c>
      <c r="Y11" s="905">
        <v>9.0</v>
      </c>
      <c r="Z11" s="971"/>
      <c r="AA11" s="1305"/>
      <c r="AB11" s="905">
        <v>9.0</v>
      </c>
      <c r="AC11" s="905">
        <v>9.0</v>
      </c>
      <c r="AD11" s="1189">
        <v>9.0</v>
      </c>
      <c r="AE11" s="905">
        <v>9.0</v>
      </c>
      <c r="AF11" s="905">
        <v>9.0</v>
      </c>
      <c r="AG11" s="971">
        <v>9.0</v>
      </c>
      <c r="AH11" s="1243"/>
      <c r="AI11" s="905"/>
      <c r="AJ11" s="404">
        <f t="shared" si="1"/>
        <v>18</v>
      </c>
      <c r="AK11" s="1030">
        <v>1.0</v>
      </c>
    </row>
    <row r="12" ht="15.0" customHeight="1">
      <c r="A12" s="19">
        <v>10.0</v>
      </c>
      <c r="B12" s="1546" t="s">
        <v>200</v>
      </c>
      <c r="C12" s="32"/>
      <c r="D12" s="863" t="s">
        <v>792</v>
      </c>
      <c r="E12" s="1033"/>
      <c r="F12" s="971"/>
      <c r="G12" s="971"/>
      <c r="H12" s="905"/>
      <c r="I12" s="905"/>
      <c r="J12" s="905">
        <v>9.0</v>
      </c>
      <c r="K12" s="1205">
        <v>12.0</v>
      </c>
      <c r="L12" s="971">
        <v>9.0</v>
      </c>
      <c r="M12" s="1033"/>
      <c r="N12" s="1629"/>
      <c r="O12" s="905">
        <v>9.0</v>
      </c>
      <c r="P12" s="905">
        <v>9.0</v>
      </c>
      <c r="Q12" s="905">
        <v>9.0</v>
      </c>
      <c r="R12" s="1205">
        <v>12.0</v>
      </c>
      <c r="S12" s="971"/>
      <c r="T12" s="1255"/>
      <c r="U12" s="905">
        <v>9.0</v>
      </c>
      <c r="V12" s="1205">
        <v>12.0</v>
      </c>
      <c r="W12" s="905"/>
      <c r="X12" s="905">
        <v>9.0</v>
      </c>
      <c r="Y12" s="905">
        <v>9.0</v>
      </c>
      <c r="Z12" s="1205">
        <v>12.0</v>
      </c>
      <c r="AA12" s="1305"/>
      <c r="AB12" s="978"/>
      <c r="AC12" s="978"/>
      <c r="AD12" s="978"/>
      <c r="AE12" s="978"/>
      <c r="AF12" s="978"/>
      <c r="AG12" s="978"/>
      <c r="AH12" s="978"/>
      <c r="AI12" s="978"/>
      <c r="AJ12" s="404">
        <f t="shared" si="1"/>
        <v>12</v>
      </c>
      <c r="AK12" s="1030">
        <v>1.0</v>
      </c>
    </row>
    <row r="13" ht="15.0" customHeight="1">
      <c r="A13" s="19">
        <v>11.0</v>
      </c>
      <c r="B13" s="1546" t="s">
        <v>841</v>
      </c>
      <c r="C13" s="32"/>
      <c r="D13" s="863" t="s">
        <v>792</v>
      </c>
      <c r="E13" s="1033"/>
      <c r="F13" s="971"/>
      <c r="G13" s="971"/>
      <c r="H13" s="905"/>
      <c r="I13" s="905"/>
      <c r="J13" s="1205">
        <v>12.0</v>
      </c>
      <c r="K13" s="905">
        <v>9.0</v>
      </c>
      <c r="L13" s="1205">
        <v>12.0</v>
      </c>
      <c r="M13" s="1033"/>
      <c r="N13" s="1629"/>
      <c r="O13" s="905">
        <v>9.0</v>
      </c>
      <c r="P13" s="1205">
        <v>12.0</v>
      </c>
      <c r="Q13" s="905">
        <v>9.0</v>
      </c>
      <c r="R13" s="905">
        <v>9.0</v>
      </c>
      <c r="S13" s="971"/>
      <c r="T13" s="1255"/>
      <c r="U13" s="905">
        <v>9.0</v>
      </c>
      <c r="V13" s="905">
        <v>9.0</v>
      </c>
      <c r="W13" s="1205">
        <v>12.0</v>
      </c>
      <c r="X13" s="905">
        <v>9.0</v>
      </c>
      <c r="Y13" s="905">
        <v>9.0</v>
      </c>
      <c r="Z13" s="971"/>
      <c r="AA13" s="1305"/>
      <c r="AB13" s="905">
        <v>9.0</v>
      </c>
      <c r="AC13" s="905">
        <v>9.0</v>
      </c>
      <c r="AD13" s="905">
        <v>9.0</v>
      </c>
      <c r="AE13" s="1205">
        <v>12.0</v>
      </c>
      <c r="AF13" s="905">
        <v>9.0</v>
      </c>
      <c r="AG13" s="971"/>
      <c r="AH13" s="1548"/>
      <c r="AI13" s="925"/>
      <c r="AJ13" s="404">
        <f t="shared" si="1"/>
        <v>17</v>
      </c>
      <c r="AK13" s="1030">
        <v>1.0</v>
      </c>
    </row>
    <row r="14" ht="15.0" customHeight="1">
      <c r="A14" s="19">
        <v>12.0</v>
      </c>
      <c r="B14" s="1546" t="s">
        <v>27</v>
      </c>
      <c r="C14" s="32"/>
      <c r="D14" s="863" t="s">
        <v>792</v>
      </c>
      <c r="E14" s="1547">
        <v>9.0</v>
      </c>
      <c r="F14" s="971"/>
      <c r="G14" s="1205">
        <v>12.0</v>
      </c>
      <c r="H14" s="905">
        <v>9.0</v>
      </c>
      <c r="I14" s="1205">
        <v>12.0</v>
      </c>
      <c r="J14" s="905"/>
      <c r="K14" s="905"/>
      <c r="L14" s="971"/>
      <c r="M14" s="1547"/>
      <c r="N14" s="1629"/>
      <c r="O14" s="905">
        <v>9.0</v>
      </c>
      <c r="P14" s="1205">
        <v>12.0</v>
      </c>
      <c r="Q14" s="905"/>
      <c r="R14" s="905"/>
      <c r="S14" s="971">
        <v>9.0</v>
      </c>
      <c r="T14" s="1255"/>
      <c r="U14" s="905">
        <v>9.0</v>
      </c>
      <c r="V14" s="905">
        <v>9.0</v>
      </c>
      <c r="W14" s="905">
        <v>9.0</v>
      </c>
      <c r="X14" s="1205">
        <v>12.0</v>
      </c>
      <c r="Y14" s="905">
        <v>9.0</v>
      </c>
      <c r="Z14" s="971"/>
      <c r="AA14" s="1305"/>
      <c r="AB14" s="1205">
        <v>12.0</v>
      </c>
      <c r="AC14" s="905">
        <v>9.0</v>
      </c>
      <c r="AD14" s="905">
        <v>9.0</v>
      </c>
      <c r="AE14" s="905">
        <v>9.0</v>
      </c>
      <c r="AF14" s="905">
        <v>9.0</v>
      </c>
      <c r="AG14" s="971">
        <v>9.0</v>
      </c>
      <c r="AH14" s="1255"/>
      <c r="AI14" s="905">
        <v>9.0</v>
      </c>
      <c r="AJ14" s="404">
        <f t="shared" si="1"/>
        <v>19</v>
      </c>
      <c r="AK14" s="1030">
        <v>1.0</v>
      </c>
    </row>
    <row r="15" ht="14.25" customHeight="1">
      <c r="A15" s="19">
        <v>13.0</v>
      </c>
      <c r="B15" s="1546" t="s">
        <v>28</v>
      </c>
      <c r="C15" s="32"/>
      <c r="D15" s="863" t="s">
        <v>792</v>
      </c>
      <c r="E15" s="1547">
        <v>9.0</v>
      </c>
      <c r="F15" s="1205">
        <v>12.0</v>
      </c>
      <c r="G15" s="971"/>
      <c r="H15" s="1205">
        <v>12.0</v>
      </c>
      <c r="I15" s="905">
        <v>9.0</v>
      </c>
      <c r="J15" s="905"/>
      <c r="K15" s="905"/>
      <c r="L15" s="971"/>
      <c r="M15" s="1547"/>
      <c r="N15" s="1629"/>
      <c r="O15" s="905">
        <v>9.0</v>
      </c>
      <c r="P15" s="905">
        <v>9.0</v>
      </c>
      <c r="Q15" s="1205">
        <v>12.0</v>
      </c>
      <c r="R15" s="905"/>
      <c r="S15" s="971"/>
      <c r="T15" s="971"/>
      <c r="U15" s="905">
        <v>9.0</v>
      </c>
      <c r="V15" s="905">
        <v>9.0</v>
      </c>
      <c r="W15" s="905">
        <v>9.0</v>
      </c>
      <c r="X15" s="905">
        <v>9.0</v>
      </c>
      <c r="Y15" s="1205">
        <v>12.0</v>
      </c>
      <c r="Z15" s="1255">
        <v>9.0</v>
      </c>
      <c r="AA15" s="1305"/>
      <c r="AB15" s="905">
        <v>9.0</v>
      </c>
      <c r="AC15" s="905">
        <v>9.0</v>
      </c>
      <c r="AD15" s="1205">
        <v>12.0</v>
      </c>
      <c r="AE15" s="905"/>
      <c r="AF15" s="905">
        <v>9.0</v>
      </c>
      <c r="AG15" s="1205">
        <v>12.0</v>
      </c>
      <c r="AH15" s="1255"/>
      <c r="AI15" s="905">
        <v>9.0</v>
      </c>
      <c r="AJ15" s="404">
        <f t="shared" si="1"/>
        <v>19</v>
      </c>
      <c r="AK15" s="1030">
        <v>1.0</v>
      </c>
    </row>
    <row r="16" ht="15.0" customHeight="1">
      <c r="A16" s="19">
        <v>14.0</v>
      </c>
      <c r="B16" s="1546" t="s">
        <v>312</v>
      </c>
      <c r="C16" s="32"/>
      <c r="D16" s="863" t="s">
        <v>792</v>
      </c>
      <c r="E16" s="1033">
        <v>12.0</v>
      </c>
      <c r="F16" s="971">
        <v>9.0</v>
      </c>
      <c r="G16" s="1205">
        <v>12.0</v>
      </c>
      <c r="H16" s="905">
        <v>9.0</v>
      </c>
      <c r="I16" s="905"/>
      <c r="J16" s="905"/>
      <c r="K16" s="905"/>
      <c r="L16" s="971"/>
      <c r="M16" s="1033">
        <v>12.0</v>
      </c>
      <c r="N16" s="1629"/>
      <c r="O16" s="905">
        <v>9.0</v>
      </c>
      <c r="P16" s="905">
        <v>9.0</v>
      </c>
      <c r="Q16" s="905">
        <v>9.0</v>
      </c>
      <c r="R16" s="1205">
        <v>12.0</v>
      </c>
      <c r="S16" s="971"/>
      <c r="T16" s="1255"/>
      <c r="U16" s="1205">
        <v>12.0</v>
      </c>
      <c r="V16" s="905">
        <v>9.0</v>
      </c>
      <c r="W16" s="905">
        <v>9.0</v>
      </c>
      <c r="X16" s="1189">
        <v>9.0</v>
      </c>
      <c r="Y16" s="905">
        <v>9.0</v>
      </c>
      <c r="Z16" s="971"/>
      <c r="AA16" s="1205" t="s">
        <v>193</v>
      </c>
      <c r="AB16" s="905">
        <v>9.0</v>
      </c>
      <c r="AC16" s="905">
        <v>9.0</v>
      </c>
      <c r="AD16" s="1205" t="s">
        <v>1000</v>
      </c>
      <c r="AE16" s="905">
        <v>9.0</v>
      </c>
      <c r="AF16" s="905">
        <v>9.0</v>
      </c>
      <c r="AG16" s="971"/>
      <c r="AH16" s="1255"/>
      <c r="AI16" s="905">
        <v>9.0</v>
      </c>
      <c r="AJ16" s="404">
        <f t="shared" si="1"/>
        <v>19</v>
      </c>
      <c r="AK16" s="1030">
        <v>1.0</v>
      </c>
    </row>
    <row r="17" ht="15.0" customHeight="1">
      <c r="A17" s="19">
        <v>15.0</v>
      </c>
      <c r="B17" s="1215" t="s">
        <v>1029</v>
      </c>
      <c r="C17" s="32"/>
      <c r="D17" s="863" t="s">
        <v>792</v>
      </c>
      <c r="E17" s="1033"/>
      <c r="F17" s="971"/>
      <c r="G17" s="971"/>
      <c r="H17" s="905">
        <v>9.0</v>
      </c>
      <c r="I17" s="1205">
        <v>12.0</v>
      </c>
      <c r="J17" s="1205">
        <v>12.0</v>
      </c>
      <c r="K17" s="905">
        <v>9.0</v>
      </c>
      <c r="L17" s="971"/>
      <c r="M17" s="1547"/>
      <c r="N17" s="1205">
        <v>12.0</v>
      </c>
      <c r="O17" s="905"/>
      <c r="P17" s="905">
        <v>9.0</v>
      </c>
      <c r="Q17" s="905">
        <v>9.0</v>
      </c>
      <c r="R17" s="905">
        <v>9.0</v>
      </c>
      <c r="S17" s="1205">
        <v>12.0</v>
      </c>
      <c r="T17" s="1255"/>
      <c r="U17" s="905"/>
      <c r="V17" s="905"/>
      <c r="W17" s="905">
        <v>9.0</v>
      </c>
      <c r="X17" s="905">
        <v>9.0</v>
      </c>
      <c r="Y17" s="1205">
        <v>12.0</v>
      </c>
      <c r="Z17" s="971">
        <v>9.0</v>
      </c>
      <c r="AA17" s="1305"/>
      <c r="AB17" s="905"/>
      <c r="AC17" s="1045"/>
      <c r="AD17" s="1045"/>
      <c r="AE17" s="1205">
        <v>12.0</v>
      </c>
      <c r="AF17" s="905">
        <v>9.0</v>
      </c>
      <c r="AG17" s="971"/>
      <c r="AH17" s="1255">
        <v>9.0</v>
      </c>
      <c r="AI17" s="1205">
        <v>12.0</v>
      </c>
      <c r="AJ17" s="404">
        <f t="shared" si="1"/>
        <v>17</v>
      </c>
      <c r="AK17" s="1030">
        <v>1.0</v>
      </c>
    </row>
    <row r="18" ht="15.0" customHeight="1">
      <c r="A18" s="19">
        <v>16.0</v>
      </c>
      <c r="B18" s="1546" t="s">
        <v>124</v>
      </c>
      <c r="C18" s="32"/>
      <c r="D18" s="863" t="s">
        <v>792</v>
      </c>
      <c r="E18" s="978"/>
      <c r="F18" s="978"/>
      <c r="G18" s="1637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8"/>
      <c r="T18" s="978"/>
      <c r="U18" s="905">
        <v>9.0</v>
      </c>
      <c r="V18" s="905"/>
      <c r="W18" s="1205">
        <v>12.0</v>
      </c>
      <c r="X18" s="905">
        <v>9.0</v>
      </c>
      <c r="Y18" s="905">
        <v>9.0</v>
      </c>
      <c r="Z18" s="971"/>
      <c r="AA18" s="1305"/>
      <c r="AB18" s="1205">
        <v>12.0</v>
      </c>
      <c r="AC18" s="1205" t="s">
        <v>193</v>
      </c>
      <c r="AD18" s="905">
        <v>9.0</v>
      </c>
      <c r="AE18" s="905">
        <v>9.0</v>
      </c>
      <c r="AF18" s="905">
        <v>9.0</v>
      </c>
      <c r="AG18" s="1205">
        <v>12.0</v>
      </c>
      <c r="AH18" s="1255"/>
      <c r="AI18" s="1547">
        <v>9.0</v>
      </c>
      <c r="AJ18" s="404">
        <f t="shared" si="1"/>
        <v>10</v>
      </c>
      <c r="AK18" s="1030">
        <v>1.0</v>
      </c>
    </row>
    <row r="19" ht="15.0" customHeight="1">
      <c r="A19" s="19">
        <v>17.0</v>
      </c>
      <c r="B19" s="1546" t="s">
        <v>32</v>
      </c>
      <c r="C19" s="32"/>
      <c r="D19" s="863" t="s">
        <v>792</v>
      </c>
      <c r="E19" s="978"/>
      <c r="F19" s="978"/>
      <c r="G19" s="1630"/>
      <c r="H19" s="905"/>
      <c r="I19" s="905"/>
      <c r="J19" s="1205">
        <v>12.0</v>
      </c>
      <c r="K19" s="905">
        <v>9.0</v>
      </c>
      <c r="L19" s="971">
        <v>9.0</v>
      </c>
      <c r="M19" s="1033"/>
      <c r="N19" s="1667"/>
      <c r="O19" s="1205">
        <v>12.0</v>
      </c>
      <c r="P19" s="905">
        <v>9.0</v>
      </c>
      <c r="Q19" s="905">
        <v>9.0</v>
      </c>
      <c r="R19" s="905"/>
      <c r="S19" s="971"/>
      <c r="T19" s="1255"/>
      <c r="U19" s="905">
        <v>9.0</v>
      </c>
      <c r="V19" s="905">
        <v>9.0</v>
      </c>
      <c r="W19" s="905">
        <v>9.0</v>
      </c>
      <c r="X19" s="1205">
        <v>12.0</v>
      </c>
      <c r="Y19" s="905">
        <v>9.0</v>
      </c>
      <c r="Z19" s="971"/>
      <c r="AA19" s="1205">
        <v>12.0</v>
      </c>
      <c r="AB19" s="905">
        <v>9.0</v>
      </c>
      <c r="AC19" s="1205">
        <v>12.0</v>
      </c>
      <c r="AD19" s="905">
        <v>9.0</v>
      </c>
      <c r="AE19" s="905">
        <v>9.0</v>
      </c>
      <c r="AF19" s="1205" t="s">
        <v>193</v>
      </c>
      <c r="AG19" s="971"/>
      <c r="AH19" s="1255">
        <v>9.0</v>
      </c>
      <c r="AI19" s="905"/>
      <c r="AJ19" s="404">
        <f t="shared" si="1"/>
        <v>17</v>
      </c>
      <c r="AK19" s="1030">
        <v>1.0</v>
      </c>
    </row>
    <row r="20" ht="15.0" customHeight="1">
      <c r="A20" s="19">
        <v>18.0</v>
      </c>
      <c r="B20" s="1546" t="s">
        <v>992</v>
      </c>
      <c r="C20" s="32"/>
      <c r="D20" s="863" t="s">
        <v>792</v>
      </c>
      <c r="E20" s="1033">
        <v>12.0</v>
      </c>
      <c r="F20" s="971">
        <v>9.0</v>
      </c>
      <c r="G20" s="1667"/>
      <c r="H20" s="1205">
        <v>12.0</v>
      </c>
      <c r="I20" s="905">
        <v>9.0</v>
      </c>
      <c r="J20" s="905"/>
      <c r="K20" s="905"/>
      <c r="L20" s="971"/>
      <c r="M20" s="1033"/>
      <c r="N20" s="1243"/>
      <c r="O20" s="905">
        <v>9.0</v>
      </c>
      <c r="P20" s="1205">
        <v>12.0</v>
      </c>
      <c r="Q20" s="905">
        <v>9.0</v>
      </c>
      <c r="R20" s="905">
        <v>9.0</v>
      </c>
      <c r="S20" s="971"/>
      <c r="T20" s="1255"/>
      <c r="U20" s="1205">
        <v>12.0</v>
      </c>
      <c r="V20" s="905">
        <v>9.0</v>
      </c>
      <c r="W20" s="905">
        <v>9.0</v>
      </c>
      <c r="X20" s="905">
        <v>9.0</v>
      </c>
      <c r="Y20" s="905">
        <v>9.0</v>
      </c>
      <c r="Z20" s="1205">
        <v>12.0</v>
      </c>
      <c r="AA20" s="1305"/>
      <c r="AB20" s="1099"/>
      <c r="AC20" s="1635"/>
      <c r="AD20" s="1099"/>
      <c r="AE20" s="1099"/>
      <c r="AF20" s="1099"/>
      <c r="AG20" s="1099"/>
      <c r="AH20" s="1668"/>
      <c r="AI20" s="1099"/>
      <c r="AJ20" s="404">
        <f t="shared" si="1"/>
        <v>14</v>
      </c>
      <c r="AK20" s="1030">
        <v>1.0</v>
      </c>
    </row>
    <row r="21" ht="15.0" customHeight="1">
      <c r="A21" s="19">
        <v>19.0</v>
      </c>
      <c r="B21" s="1546" t="s">
        <v>33</v>
      </c>
      <c r="C21" s="32"/>
      <c r="D21" s="863" t="s">
        <v>792</v>
      </c>
      <c r="E21" s="1033"/>
      <c r="F21" s="1205">
        <v>12.0</v>
      </c>
      <c r="G21" s="971">
        <v>9.0</v>
      </c>
      <c r="H21" s="905">
        <v>9.0</v>
      </c>
      <c r="I21" s="905"/>
      <c r="J21" s="905"/>
      <c r="K21" s="905"/>
      <c r="L21" s="971"/>
      <c r="M21" s="1547"/>
      <c r="N21" s="1255"/>
      <c r="O21" s="905">
        <v>9.0</v>
      </c>
      <c r="P21" s="905">
        <v>9.0</v>
      </c>
      <c r="Q21" s="1205">
        <v>12.0</v>
      </c>
      <c r="R21" s="905">
        <v>9.0</v>
      </c>
      <c r="S21" s="971"/>
      <c r="T21" s="1255"/>
      <c r="U21" s="905">
        <v>9.0</v>
      </c>
      <c r="V21" s="1205">
        <v>12.0</v>
      </c>
      <c r="W21" s="905">
        <v>9.0</v>
      </c>
      <c r="X21" s="905"/>
      <c r="Y21" s="905">
        <v>9.0</v>
      </c>
      <c r="Z21" s="971"/>
      <c r="AA21" s="971">
        <v>9.0</v>
      </c>
      <c r="AB21" s="1205">
        <v>12.0</v>
      </c>
      <c r="AC21" s="905">
        <v>9.0</v>
      </c>
      <c r="AD21" s="905">
        <v>9.0</v>
      </c>
      <c r="AE21" s="905">
        <v>9.0</v>
      </c>
      <c r="AF21" s="905">
        <v>9.0</v>
      </c>
      <c r="AG21" s="971"/>
      <c r="AH21" s="1255"/>
      <c r="AI21" s="1205">
        <v>12.0</v>
      </c>
      <c r="AJ21" s="404">
        <f t="shared" si="1"/>
        <v>18</v>
      </c>
      <c r="AK21" s="1030">
        <v>1.0</v>
      </c>
    </row>
    <row r="22" ht="15.0" customHeight="1">
      <c r="A22" s="19">
        <v>20.0</v>
      </c>
      <c r="B22" s="1546" t="s">
        <v>165</v>
      </c>
      <c r="C22" s="32"/>
      <c r="D22" s="863" t="s">
        <v>792</v>
      </c>
      <c r="E22" s="1547"/>
      <c r="F22" s="971"/>
      <c r="G22" s="971">
        <v>9.0</v>
      </c>
      <c r="H22" s="1205">
        <v>12.0</v>
      </c>
      <c r="I22" s="905">
        <v>9.0</v>
      </c>
      <c r="J22" s="905"/>
      <c r="K22" s="905"/>
      <c r="L22" s="1305"/>
      <c r="M22" s="1033"/>
      <c r="N22" s="1255"/>
      <c r="O22" s="905">
        <v>9.0</v>
      </c>
      <c r="P22" s="905">
        <v>9.0</v>
      </c>
      <c r="Q22" s="905">
        <v>9.0</v>
      </c>
      <c r="R22" s="905">
        <v>9.0</v>
      </c>
      <c r="S22" s="1205">
        <v>12.0</v>
      </c>
      <c r="T22" s="1255"/>
      <c r="U22" s="905">
        <v>9.0</v>
      </c>
      <c r="V22" s="905"/>
      <c r="W22" s="905">
        <v>9.0</v>
      </c>
      <c r="X22" s="905">
        <v>9.0</v>
      </c>
      <c r="Y22" s="1205">
        <v>12.0</v>
      </c>
      <c r="Z22" s="971"/>
      <c r="AA22" s="1305"/>
      <c r="AB22" s="1205">
        <v>12.0</v>
      </c>
      <c r="AC22" s="905">
        <v>9.0</v>
      </c>
      <c r="AD22" s="905">
        <v>9.0</v>
      </c>
      <c r="AE22" s="905">
        <v>9.0</v>
      </c>
      <c r="AF22" s="905"/>
      <c r="AG22" s="971"/>
      <c r="AH22" s="1205">
        <v>12.0</v>
      </c>
      <c r="AI22" s="905">
        <v>9.0</v>
      </c>
      <c r="AJ22" s="404">
        <f t="shared" si="1"/>
        <v>18</v>
      </c>
      <c r="AK22" s="1030">
        <v>1.0</v>
      </c>
    </row>
    <row r="23" ht="15.0" customHeight="1">
      <c r="A23" s="19">
        <v>21.0</v>
      </c>
      <c r="B23" s="1546" t="s">
        <v>687</v>
      </c>
      <c r="C23" s="32"/>
      <c r="D23" s="863" t="s">
        <v>792</v>
      </c>
      <c r="E23" s="1547">
        <v>9.0</v>
      </c>
      <c r="F23" s="1205">
        <v>12.0</v>
      </c>
      <c r="G23" s="1305"/>
      <c r="H23" s="905"/>
      <c r="I23" s="1205">
        <v>12.0</v>
      </c>
      <c r="J23" s="905">
        <v>9.0</v>
      </c>
      <c r="K23" s="905"/>
      <c r="L23" s="971"/>
      <c r="M23" s="1033"/>
      <c r="N23" s="1255"/>
      <c r="O23" s="905">
        <v>9.0</v>
      </c>
      <c r="P23" s="905">
        <v>9.0</v>
      </c>
      <c r="Q23" s="905">
        <v>9.0</v>
      </c>
      <c r="R23" s="1205">
        <v>12.0</v>
      </c>
      <c r="S23" s="971"/>
      <c r="T23" s="1255"/>
      <c r="U23" s="1205" t="s">
        <v>193</v>
      </c>
      <c r="V23" s="905">
        <v>9.0</v>
      </c>
      <c r="W23" s="905">
        <v>9.0</v>
      </c>
      <c r="X23" s="905">
        <v>9.0</v>
      </c>
      <c r="Y23" s="905">
        <v>9.0</v>
      </c>
      <c r="Z23" s="1205">
        <v>12.0</v>
      </c>
      <c r="AA23" s="1305"/>
      <c r="AB23" s="905">
        <v>9.0</v>
      </c>
      <c r="AC23" s="1189">
        <v>9.0</v>
      </c>
      <c r="AD23" s="905">
        <v>9.0</v>
      </c>
      <c r="AE23" s="905">
        <v>9.0</v>
      </c>
      <c r="AF23" s="1205">
        <v>12.0</v>
      </c>
      <c r="AG23" s="971"/>
      <c r="AH23" s="1255"/>
      <c r="AI23" s="905">
        <v>9.0</v>
      </c>
      <c r="AJ23" s="404">
        <f t="shared" si="1"/>
        <v>19</v>
      </c>
      <c r="AK23" s="1030">
        <v>1.0</v>
      </c>
    </row>
    <row r="24" ht="15.0" customHeight="1">
      <c r="A24" s="19">
        <v>22.0</v>
      </c>
      <c r="B24" s="1215" t="s">
        <v>1022</v>
      </c>
      <c r="C24" s="32"/>
      <c r="D24" s="863" t="s">
        <v>792</v>
      </c>
      <c r="E24" s="1033"/>
      <c r="F24" s="971"/>
      <c r="G24" s="1305"/>
      <c r="H24" s="905"/>
      <c r="I24" s="905"/>
      <c r="J24" s="905"/>
      <c r="K24" s="1205">
        <v>12.0</v>
      </c>
      <c r="L24" s="1205">
        <v>12.0</v>
      </c>
      <c r="M24" s="1547">
        <v>9.0</v>
      </c>
      <c r="N24" s="1255">
        <v>9.0</v>
      </c>
      <c r="O24" s="1205">
        <v>12.0</v>
      </c>
      <c r="P24" s="1205" t="s">
        <v>193</v>
      </c>
      <c r="Q24" s="905">
        <v>9.0</v>
      </c>
      <c r="R24" s="905">
        <v>9.0</v>
      </c>
      <c r="S24" s="1547" t="s">
        <v>193</v>
      </c>
      <c r="T24" s="1547">
        <v>9.0</v>
      </c>
      <c r="U24" s="905">
        <v>9.0</v>
      </c>
      <c r="V24" s="905">
        <v>9.0</v>
      </c>
      <c r="W24" s="1205">
        <v>12.0</v>
      </c>
      <c r="X24" s="905">
        <v>9.0</v>
      </c>
      <c r="Y24" s="1205">
        <v>12.0</v>
      </c>
      <c r="Z24" s="971">
        <v>9.0</v>
      </c>
      <c r="AA24" s="1305"/>
      <c r="AB24" s="1547">
        <v>9.0</v>
      </c>
      <c r="AC24" s="905">
        <v>9.0</v>
      </c>
      <c r="AD24" s="1205">
        <v>12.0</v>
      </c>
      <c r="AE24" s="905">
        <v>9.0</v>
      </c>
      <c r="AF24" s="1205">
        <v>12.0</v>
      </c>
      <c r="AG24" s="1255">
        <v>9.0</v>
      </c>
      <c r="AH24" s="1547">
        <v>9.0</v>
      </c>
      <c r="AI24" s="905">
        <v>9.0</v>
      </c>
      <c r="AJ24" s="404">
        <f t="shared" si="1"/>
        <v>22</v>
      </c>
      <c r="AK24" s="1030">
        <v>0.0</v>
      </c>
    </row>
    <row r="25" ht="15.0" customHeight="1">
      <c r="A25" s="19">
        <v>23.0</v>
      </c>
      <c r="B25" s="1603" t="s">
        <v>1049</v>
      </c>
      <c r="C25" s="32"/>
      <c r="D25" s="866"/>
      <c r="E25" s="1033"/>
      <c r="F25" s="1305"/>
      <c r="G25" s="1305"/>
      <c r="H25" s="905">
        <v>9.0</v>
      </c>
      <c r="I25" s="905">
        <v>9.0</v>
      </c>
      <c r="J25" s="905">
        <v>9.0</v>
      </c>
      <c r="K25" s="905">
        <v>9.0</v>
      </c>
      <c r="L25" s="1305"/>
      <c r="M25" s="1033"/>
      <c r="N25" s="1255"/>
      <c r="O25" s="905">
        <v>9.0</v>
      </c>
      <c r="P25" s="905">
        <v>9.0</v>
      </c>
      <c r="Q25" s="905">
        <v>9.0</v>
      </c>
      <c r="R25" s="905">
        <v>9.0</v>
      </c>
      <c r="S25" s="971"/>
      <c r="T25" s="1255"/>
      <c r="U25" s="905">
        <v>9.0</v>
      </c>
      <c r="V25" s="905">
        <v>9.0</v>
      </c>
      <c r="W25" s="905">
        <v>9.0</v>
      </c>
      <c r="X25" s="905">
        <v>9.0</v>
      </c>
      <c r="Y25" s="1045"/>
      <c r="Z25" s="971"/>
      <c r="AA25" s="1255"/>
      <c r="AB25" s="905">
        <v>9.0</v>
      </c>
      <c r="AC25" s="905">
        <v>9.0</v>
      </c>
      <c r="AD25" s="905">
        <v>9.0</v>
      </c>
      <c r="AE25" s="905">
        <v>9.0</v>
      </c>
      <c r="AF25" s="905">
        <v>9.0</v>
      </c>
      <c r="AG25" s="971"/>
      <c r="AH25" s="1255"/>
      <c r="AI25" s="1045"/>
      <c r="AJ25" s="404">
        <f t="shared" si="1"/>
        <v>17</v>
      </c>
      <c r="AK25" s="1030">
        <v>0.0</v>
      </c>
    </row>
    <row r="26" ht="15.75" customHeight="1">
      <c r="A26" s="19">
        <v>24.0</v>
      </c>
      <c r="B26" s="1603" t="s">
        <v>1055</v>
      </c>
      <c r="C26" s="32"/>
      <c r="D26" s="866"/>
      <c r="E26" s="1033"/>
      <c r="F26" s="1305"/>
      <c r="G26" s="1305"/>
      <c r="H26" s="905">
        <v>9.0</v>
      </c>
      <c r="I26" s="905">
        <v>9.0</v>
      </c>
      <c r="J26" s="905">
        <v>9.0</v>
      </c>
      <c r="K26" s="905">
        <v>9.0</v>
      </c>
      <c r="L26" s="1305"/>
      <c r="M26" s="1033"/>
      <c r="N26" s="1255"/>
      <c r="O26" s="905">
        <v>9.0</v>
      </c>
      <c r="P26" s="905">
        <v>9.0</v>
      </c>
      <c r="Q26" s="905">
        <v>9.0</v>
      </c>
      <c r="R26" s="905">
        <v>9.0</v>
      </c>
      <c r="S26" s="971"/>
      <c r="T26" s="1255"/>
      <c r="U26" s="905">
        <v>9.0</v>
      </c>
      <c r="V26" s="905">
        <v>9.0</v>
      </c>
      <c r="W26" s="905">
        <v>9.0</v>
      </c>
      <c r="X26" s="905">
        <v>9.0</v>
      </c>
      <c r="Y26" s="905">
        <v>9.0</v>
      </c>
      <c r="Z26" s="971"/>
      <c r="AA26" s="1255"/>
      <c r="AB26" s="905">
        <v>9.0</v>
      </c>
      <c r="AC26" s="1205">
        <v>12.0</v>
      </c>
      <c r="AD26" s="905">
        <v>9.0</v>
      </c>
      <c r="AE26" s="905">
        <v>9.0</v>
      </c>
      <c r="AF26" s="905">
        <v>9.0</v>
      </c>
      <c r="AG26" s="971"/>
      <c r="AH26" s="1255"/>
      <c r="AI26" s="905">
        <v>9.0</v>
      </c>
      <c r="AJ26" s="404">
        <f t="shared" si="1"/>
        <v>19</v>
      </c>
      <c r="AK26" s="1030">
        <v>0.0</v>
      </c>
    </row>
    <row r="27" ht="15.75" customHeight="1">
      <c r="A27" s="19">
        <v>25.0</v>
      </c>
      <c r="B27" s="1603" t="s">
        <v>1064</v>
      </c>
      <c r="C27" s="32"/>
      <c r="D27" s="866"/>
      <c r="E27" s="1033"/>
      <c r="F27" s="1305"/>
      <c r="G27" s="1305"/>
      <c r="H27" s="1669"/>
      <c r="I27" s="905"/>
      <c r="J27" s="905"/>
      <c r="K27" s="905"/>
      <c r="L27" s="1305"/>
      <c r="M27" s="1033"/>
      <c r="N27" s="971"/>
      <c r="O27" s="1189"/>
      <c r="P27" s="905"/>
      <c r="Q27" s="905"/>
      <c r="R27" s="905"/>
      <c r="S27" s="971"/>
      <c r="T27" s="971"/>
      <c r="U27" s="905">
        <v>9.0</v>
      </c>
      <c r="V27" s="905">
        <v>9.0</v>
      </c>
      <c r="W27" s="905">
        <v>9.0</v>
      </c>
      <c r="X27" s="905">
        <v>9.0</v>
      </c>
      <c r="Y27" s="905">
        <v>9.0</v>
      </c>
      <c r="Z27" s="971"/>
      <c r="AA27" s="1255"/>
      <c r="AB27" s="905">
        <v>9.0</v>
      </c>
      <c r="AC27" s="905">
        <v>9.0</v>
      </c>
      <c r="AD27" s="1205">
        <v>12.0</v>
      </c>
      <c r="AE27" s="905">
        <v>9.0</v>
      </c>
      <c r="AF27" s="905">
        <v>9.0</v>
      </c>
      <c r="AG27" s="971"/>
      <c r="AH27" s="1255"/>
      <c r="AI27" s="905">
        <v>9.0</v>
      </c>
      <c r="AJ27" s="404">
        <f t="shared" si="1"/>
        <v>11</v>
      </c>
      <c r="AK27" s="1030">
        <v>0.0</v>
      </c>
    </row>
    <row r="28" ht="15.75" customHeight="1">
      <c r="A28" s="19">
        <v>26.0</v>
      </c>
      <c r="B28" s="1469" t="s">
        <v>875</v>
      </c>
      <c r="C28" s="32"/>
      <c r="D28" s="866"/>
      <c r="E28" s="1033"/>
      <c r="F28" s="1305"/>
      <c r="G28" s="1305"/>
      <c r="H28" s="1669"/>
      <c r="I28" s="905"/>
      <c r="J28" s="905"/>
      <c r="K28" s="905"/>
      <c r="L28" s="1305"/>
      <c r="M28" s="1033"/>
      <c r="N28" s="1629"/>
      <c r="O28" s="905"/>
      <c r="P28" s="905"/>
      <c r="Q28" s="905"/>
      <c r="R28" s="905"/>
      <c r="S28" s="971"/>
      <c r="T28" s="1629"/>
      <c r="U28" s="905"/>
      <c r="V28" s="905"/>
      <c r="W28" s="905"/>
      <c r="X28" s="905"/>
      <c r="Y28" s="905"/>
      <c r="Z28" s="971"/>
      <c r="AA28" s="1629"/>
      <c r="AB28" s="1143"/>
      <c r="AC28" s="905"/>
      <c r="AD28" s="905"/>
      <c r="AE28" s="905"/>
      <c r="AF28" s="905"/>
      <c r="AG28" s="971"/>
      <c r="AH28" s="1629"/>
      <c r="AI28" s="905"/>
      <c r="AJ28" s="404">
        <f t="shared" si="1"/>
        <v>0</v>
      </c>
      <c r="AK28" s="1030">
        <v>0.0</v>
      </c>
    </row>
    <row r="29" ht="16.5" customHeight="1">
      <c r="A29" s="19">
        <v>27.0</v>
      </c>
      <c r="B29" s="1469" t="s">
        <v>875</v>
      </c>
      <c r="C29" s="71"/>
      <c r="D29" s="866"/>
      <c r="E29" s="1033"/>
      <c r="F29" s="1305"/>
      <c r="G29" s="1305"/>
      <c r="H29" s="1669"/>
      <c r="I29" s="905"/>
      <c r="J29" s="905"/>
      <c r="K29" s="905"/>
      <c r="L29" s="1305"/>
      <c r="M29" s="1670"/>
      <c r="N29" s="1305"/>
      <c r="O29" s="1669"/>
      <c r="P29" s="905"/>
      <c r="Q29" s="905"/>
      <c r="R29" s="1669"/>
      <c r="S29" s="1305"/>
      <c r="T29" s="1305"/>
      <c r="U29" s="717"/>
      <c r="V29" s="1669"/>
      <c r="W29" s="905"/>
      <c r="X29" s="905"/>
      <c r="Y29" s="905"/>
      <c r="Z29" s="1305"/>
      <c r="AA29" s="1305"/>
      <c r="AB29" s="1669"/>
      <c r="AC29" s="905"/>
      <c r="AD29" s="905"/>
      <c r="AE29" s="905"/>
      <c r="AF29" s="905"/>
      <c r="AG29" s="1305"/>
      <c r="AH29" s="1305"/>
      <c r="AI29" s="905"/>
      <c r="AJ29" s="404">
        <f t="shared" si="1"/>
        <v>0</v>
      </c>
      <c r="AK29" s="1030">
        <v>0.0</v>
      </c>
    </row>
    <row r="30" ht="15.75" customHeight="1">
      <c r="A30" s="260"/>
      <c r="B30" s="423"/>
      <c r="C30" s="112"/>
      <c r="D30" s="1311" t="s">
        <v>1004</v>
      </c>
      <c r="E30" s="1311">
        <f t="shared" ref="E30:AI30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</f>
        <v>4</v>
      </c>
      <c r="F30" s="1311">
        <f t="shared" si="2"/>
        <v>3</v>
      </c>
      <c r="G30" s="1311">
        <f t="shared" si="2"/>
        <v>3</v>
      </c>
      <c r="H30" s="1311">
        <f t="shared" si="2"/>
        <v>7</v>
      </c>
      <c r="I30" s="1311">
        <f t="shared" si="2"/>
        <v>8</v>
      </c>
      <c r="J30" s="1311">
        <f t="shared" si="2"/>
        <v>7</v>
      </c>
      <c r="K30" s="1311">
        <f t="shared" si="2"/>
        <v>7</v>
      </c>
      <c r="L30" s="1311">
        <f t="shared" si="2"/>
        <v>3</v>
      </c>
      <c r="M30" s="1311">
        <f t="shared" si="2"/>
        <v>4</v>
      </c>
      <c r="N30" s="1311">
        <f t="shared" si="2"/>
        <v>3</v>
      </c>
      <c r="O30" s="1311">
        <f t="shared" si="2"/>
        <v>16</v>
      </c>
      <c r="P30" s="1311">
        <f t="shared" si="2"/>
        <v>15</v>
      </c>
      <c r="Q30" s="1311">
        <f t="shared" si="2"/>
        <v>17</v>
      </c>
      <c r="R30" s="1311">
        <f t="shared" si="2"/>
        <v>14</v>
      </c>
      <c r="S30" s="1311">
        <f t="shared" si="2"/>
        <v>2</v>
      </c>
      <c r="T30" s="1311">
        <f t="shared" si="2"/>
        <v>3</v>
      </c>
      <c r="U30" s="1311">
        <f t="shared" si="2"/>
        <v>15</v>
      </c>
      <c r="V30" s="1311">
        <f t="shared" si="2"/>
        <v>15</v>
      </c>
      <c r="W30" s="1311">
        <f t="shared" si="2"/>
        <v>18</v>
      </c>
      <c r="X30" s="1311">
        <f t="shared" si="2"/>
        <v>16</v>
      </c>
      <c r="Y30" s="1311">
        <f t="shared" si="2"/>
        <v>16</v>
      </c>
      <c r="Z30" s="1311">
        <f t="shared" si="2"/>
        <v>4</v>
      </c>
      <c r="AA30" s="1311">
        <f t="shared" si="2"/>
        <v>3</v>
      </c>
      <c r="AB30" s="1311">
        <f t="shared" si="2"/>
        <v>16</v>
      </c>
      <c r="AC30" s="1311">
        <f t="shared" si="2"/>
        <v>16</v>
      </c>
      <c r="AD30" s="1311">
        <f t="shared" si="2"/>
        <v>14</v>
      </c>
      <c r="AE30" s="1311">
        <f t="shared" si="2"/>
        <v>16</v>
      </c>
      <c r="AF30" s="1311">
        <f t="shared" si="2"/>
        <v>15</v>
      </c>
      <c r="AG30" s="1311">
        <f t="shared" si="2"/>
        <v>5</v>
      </c>
      <c r="AH30" s="1311">
        <f t="shared" si="2"/>
        <v>4</v>
      </c>
      <c r="AI30" s="1311">
        <f t="shared" si="2"/>
        <v>14</v>
      </c>
      <c r="AJ30" s="1075"/>
      <c r="AK30" s="1452">
        <f>SUM(AK3:AK26)</f>
        <v>21</v>
      </c>
    </row>
    <row r="31" ht="15.75" customHeight="1">
      <c r="A31" s="260"/>
      <c r="B31" s="423"/>
      <c r="C31" s="112"/>
      <c r="D31" s="1311" t="s">
        <v>1005</v>
      </c>
      <c r="E31" s="1311">
        <f t="shared" ref="E31:AI31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</f>
        <v>3</v>
      </c>
      <c r="F31" s="1311">
        <f t="shared" si="3"/>
        <v>3</v>
      </c>
      <c r="G31" s="1311">
        <f t="shared" si="3"/>
        <v>3</v>
      </c>
      <c r="H31" s="1311">
        <f t="shared" si="3"/>
        <v>5</v>
      </c>
      <c r="I31" s="1311">
        <f t="shared" si="3"/>
        <v>5</v>
      </c>
      <c r="J31" s="1311">
        <f t="shared" si="3"/>
        <v>5</v>
      </c>
      <c r="K31" s="1311">
        <f t="shared" si="3"/>
        <v>5</v>
      </c>
      <c r="L31" s="1311">
        <f t="shared" si="3"/>
        <v>3</v>
      </c>
      <c r="M31" s="1311">
        <f t="shared" si="3"/>
        <v>3</v>
      </c>
      <c r="N31" s="1311">
        <f t="shared" si="3"/>
        <v>3</v>
      </c>
      <c r="O31" s="1311">
        <f t="shared" si="3"/>
        <v>5</v>
      </c>
      <c r="P31" s="1311">
        <f t="shared" si="3"/>
        <v>3</v>
      </c>
      <c r="Q31" s="1311">
        <f t="shared" si="3"/>
        <v>4</v>
      </c>
      <c r="R31" s="1311">
        <f t="shared" si="3"/>
        <v>4</v>
      </c>
      <c r="S31" s="1311">
        <f t="shared" si="3"/>
        <v>3</v>
      </c>
      <c r="T31" s="1311">
        <f t="shared" si="3"/>
        <v>2</v>
      </c>
      <c r="U31" s="1311">
        <f t="shared" si="3"/>
        <v>4</v>
      </c>
      <c r="V31" s="1311">
        <f t="shared" si="3"/>
        <v>3</v>
      </c>
      <c r="W31" s="1311">
        <f t="shared" si="3"/>
        <v>4</v>
      </c>
      <c r="X31" s="1311">
        <f t="shared" si="3"/>
        <v>4</v>
      </c>
      <c r="Y31" s="1311">
        <f t="shared" si="3"/>
        <v>5</v>
      </c>
      <c r="Z31" s="1311">
        <f t="shared" si="3"/>
        <v>3</v>
      </c>
      <c r="AA31" s="1311">
        <f t="shared" si="3"/>
        <v>2</v>
      </c>
      <c r="AB31" s="1311">
        <f t="shared" si="3"/>
        <v>5</v>
      </c>
      <c r="AC31" s="1311">
        <f t="shared" si="3"/>
        <v>4</v>
      </c>
      <c r="AD31" s="1311">
        <f t="shared" si="3"/>
        <v>4</v>
      </c>
      <c r="AE31" s="1311">
        <f t="shared" si="3"/>
        <v>4</v>
      </c>
      <c r="AF31" s="1311">
        <f t="shared" si="3"/>
        <v>4</v>
      </c>
      <c r="AG31" s="1311">
        <f t="shared" si="3"/>
        <v>3</v>
      </c>
      <c r="AH31" s="1311">
        <f t="shared" si="3"/>
        <v>3</v>
      </c>
      <c r="AI31" s="1311">
        <f t="shared" si="3"/>
        <v>4</v>
      </c>
      <c r="AJ31" s="1075"/>
      <c r="AK31" s="257"/>
    </row>
    <row r="32" ht="22.5" customHeight="1">
      <c r="A32" s="260"/>
      <c r="B32" s="1470" t="s">
        <v>947</v>
      </c>
      <c r="C32" s="112"/>
      <c r="D32" s="866"/>
      <c r="E32" s="1075"/>
      <c r="F32" s="1075"/>
      <c r="G32" s="1075"/>
      <c r="H32" s="1075"/>
      <c r="I32" s="1075"/>
      <c r="J32" s="1075"/>
      <c r="K32" s="1075"/>
      <c r="L32" s="1075"/>
      <c r="M32" s="1075"/>
      <c r="N32" s="1075"/>
      <c r="O32" s="1075"/>
      <c r="P32" s="1075"/>
      <c r="Q32" s="1075"/>
      <c r="R32" s="1075"/>
      <c r="S32" s="1075"/>
      <c r="T32" s="1075"/>
      <c r="U32" s="1075"/>
      <c r="V32" s="1075"/>
      <c r="W32" s="1075"/>
      <c r="X32" s="1075"/>
      <c r="Y32" s="1075"/>
      <c r="Z32" s="1075"/>
      <c r="AA32" s="1075"/>
      <c r="AB32" s="1075"/>
      <c r="AC32" s="1075"/>
      <c r="AD32" s="1075"/>
      <c r="AE32" s="1075"/>
      <c r="AF32" s="1075"/>
      <c r="AG32" s="1075"/>
      <c r="AH32" s="1075"/>
      <c r="AI32" s="1075"/>
      <c r="AJ32" s="1075"/>
      <c r="AK32" s="1640" t="s">
        <v>964</v>
      </c>
    </row>
    <row r="33" ht="15.75" customHeight="1">
      <c r="A33" s="819">
        <v>1.0</v>
      </c>
      <c r="B33" s="1641" t="s">
        <v>1065</v>
      </c>
      <c r="C33" s="807" t="s">
        <v>1056</v>
      </c>
      <c r="D33" s="863" t="s">
        <v>792</v>
      </c>
      <c r="E33" s="1547"/>
      <c r="F33" s="1255"/>
      <c r="G33" s="971"/>
      <c r="H33" s="905">
        <v>9.0</v>
      </c>
      <c r="I33" s="905">
        <v>9.0</v>
      </c>
      <c r="J33" s="905">
        <v>9.0</v>
      </c>
      <c r="K33" s="905">
        <v>9.0</v>
      </c>
      <c r="L33" s="971"/>
      <c r="M33" s="1547"/>
      <c r="N33" s="971"/>
      <c r="O33" s="905">
        <v>9.0</v>
      </c>
      <c r="P33" s="905">
        <v>9.0</v>
      </c>
      <c r="Q33" s="905">
        <v>9.0</v>
      </c>
      <c r="R33" s="905">
        <v>9.0</v>
      </c>
      <c r="S33" s="1255"/>
      <c r="T33" s="971"/>
      <c r="U33" s="905">
        <v>9.0</v>
      </c>
      <c r="V33" s="905">
        <v>9.0</v>
      </c>
      <c r="W33" s="905">
        <v>9.0</v>
      </c>
      <c r="X33" s="905">
        <v>9.0</v>
      </c>
      <c r="Y33" s="905">
        <v>9.0</v>
      </c>
      <c r="Z33" s="1255"/>
      <c r="AA33" s="971"/>
      <c r="AB33" s="905">
        <v>9.0</v>
      </c>
      <c r="AC33" s="905">
        <v>9.0</v>
      </c>
      <c r="AD33" s="905">
        <v>9.0</v>
      </c>
      <c r="AE33" s="905">
        <v>9.0</v>
      </c>
      <c r="AF33" s="905">
        <v>9.0</v>
      </c>
      <c r="AG33" s="1255"/>
      <c r="AH33" s="971"/>
      <c r="AI33" s="905">
        <v>9.0</v>
      </c>
      <c r="AJ33" s="404">
        <f t="shared" ref="AJ33:AJ42" si="4">COUNT(E33:AI33)</f>
        <v>19</v>
      </c>
      <c r="AK33" s="1642"/>
    </row>
    <row r="34" ht="15.75" customHeight="1">
      <c r="A34" s="819">
        <v>2.0</v>
      </c>
      <c r="B34" s="1402" t="s">
        <v>1066</v>
      </c>
      <c r="C34" s="807" t="s">
        <v>1056</v>
      </c>
      <c r="D34" s="863" t="s">
        <v>792</v>
      </c>
      <c r="E34" s="1033"/>
      <c r="F34" s="1255"/>
      <c r="G34" s="971"/>
      <c r="H34" s="905">
        <v>9.0</v>
      </c>
      <c r="I34" s="905">
        <v>9.0</v>
      </c>
      <c r="J34" s="905">
        <v>9.0</v>
      </c>
      <c r="K34" s="1645">
        <v>9.0</v>
      </c>
      <c r="L34" s="971"/>
      <c r="M34" s="1547"/>
      <c r="N34" s="971"/>
      <c r="O34" s="1645">
        <v>9.0</v>
      </c>
      <c r="P34" s="905">
        <v>9.0</v>
      </c>
      <c r="Q34" s="905">
        <v>9.0</v>
      </c>
      <c r="R34" s="1645">
        <v>9.0</v>
      </c>
      <c r="S34" s="1255"/>
      <c r="T34" s="971"/>
      <c r="U34" s="1645">
        <v>9.0</v>
      </c>
      <c r="V34" s="905">
        <v>9.0</v>
      </c>
      <c r="W34" s="905">
        <v>9.0</v>
      </c>
      <c r="X34" s="1645">
        <v>9.0</v>
      </c>
      <c r="Y34" s="905">
        <v>9.0</v>
      </c>
      <c r="Z34" s="1255"/>
      <c r="AA34" s="971"/>
      <c r="AB34" s="1645">
        <v>9.0</v>
      </c>
      <c r="AC34" s="905">
        <v>9.0</v>
      </c>
      <c r="AD34" s="905">
        <v>9.0</v>
      </c>
      <c r="AE34" s="1645">
        <v>9.0</v>
      </c>
      <c r="AF34" s="905">
        <v>9.0</v>
      </c>
      <c r="AG34" s="1255"/>
      <c r="AH34" s="971"/>
      <c r="AI34" s="1645">
        <v>9.0</v>
      </c>
      <c r="AJ34" s="1643">
        <f t="shared" si="4"/>
        <v>19</v>
      </c>
      <c r="AK34" s="1642"/>
    </row>
    <row r="35" ht="16.5" customHeight="1">
      <c r="A35" s="819">
        <v>3.0</v>
      </c>
      <c r="B35" s="1401" t="s">
        <v>948</v>
      </c>
      <c r="C35" s="1644" t="s">
        <v>1057</v>
      </c>
      <c r="D35" s="863" t="s">
        <v>792</v>
      </c>
      <c r="E35" s="1033"/>
      <c r="F35" s="971"/>
      <c r="G35" s="971"/>
      <c r="H35" s="905">
        <v>9.0</v>
      </c>
      <c r="I35" s="1645">
        <v>9.0</v>
      </c>
      <c r="J35" s="905"/>
      <c r="K35" s="905"/>
      <c r="L35" s="1645">
        <v>9.0</v>
      </c>
      <c r="M35" s="1645">
        <v>9.0</v>
      </c>
      <c r="N35" s="1205">
        <v>12.0</v>
      </c>
      <c r="O35" s="905">
        <v>9.0</v>
      </c>
      <c r="P35" s="1645">
        <v>9.0</v>
      </c>
      <c r="Q35" s="1205">
        <v>12.0</v>
      </c>
      <c r="R35" s="905">
        <v>9.0</v>
      </c>
      <c r="S35" s="971"/>
      <c r="T35" s="1547">
        <v>12.0</v>
      </c>
      <c r="U35" s="905">
        <v>9.0</v>
      </c>
      <c r="V35" s="1645">
        <v>9.0</v>
      </c>
      <c r="W35" s="1205">
        <v>12.0</v>
      </c>
      <c r="X35" s="905">
        <v>9.0</v>
      </c>
      <c r="Y35" s="1205">
        <v>12.0</v>
      </c>
      <c r="Z35" s="1645">
        <v>9.0</v>
      </c>
      <c r="AA35" s="1255"/>
      <c r="AB35" s="905"/>
      <c r="AC35" s="1645">
        <v>9.0</v>
      </c>
      <c r="AD35" s="1205">
        <v>12.0</v>
      </c>
      <c r="AE35" s="905">
        <v>9.0</v>
      </c>
      <c r="AF35" s="905"/>
      <c r="AG35" s="1255"/>
      <c r="AH35" s="1645">
        <v>9.0</v>
      </c>
      <c r="AI35" s="905">
        <v>9.0</v>
      </c>
      <c r="AJ35" s="1643">
        <f t="shared" si="4"/>
        <v>21</v>
      </c>
      <c r="AK35" s="1642"/>
    </row>
    <row r="36" ht="15.75" customHeight="1">
      <c r="A36" s="819">
        <v>4.0</v>
      </c>
      <c r="B36" s="1402" t="s">
        <v>872</v>
      </c>
      <c r="C36" s="1644" t="s">
        <v>1057</v>
      </c>
      <c r="D36" s="863" t="s">
        <v>792</v>
      </c>
      <c r="E36" s="1033">
        <v>9.0</v>
      </c>
      <c r="F36" s="1645">
        <v>9.0</v>
      </c>
      <c r="G36" s="1645">
        <v>9.0</v>
      </c>
      <c r="H36" s="905"/>
      <c r="I36" s="905"/>
      <c r="J36" s="1645">
        <v>9.0</v>
      </c>
      <c r="K36" s="905">
        <v>9.0</v>
      </c>
      <c r="L36" s="971"/>
      <c r="M36" s="1033"/>
      <c r="N36" s="971"/>
      <c r="O36" s="905"/>
      <c r="P36" s="905">
        <v>9.0</v>
      </c>
      <c r="Q36" s="1645">
        <v>9.0</v>
      </c>
      <c r="R36" s="1205">
        <v>12.0</v>
      </c>
      <c r="S36" s="971"/>
      <c r="T36" s="1547">
        <v>9.0</v>
      </c>
      <c r="U36" s="1205">
        <v>12.0</v>
      </c>
      <c r="V36" s="905">
        <v>9.0</v>
      </c>
      <c r="W36" s="1645">
        <v>9.0</v>
      </c>
      <c r="X36" s="905">
        <v>9.0</v>
      </c>
      <c r="Y36" s="905">
        <v>9.0</v>
      </c>
      <c r="Z36" s="1255"/>
      <c r="AA36" s="1255"/>
      <c r="AB36" s="905">
        <v>9.0</v>
      </c>
      <c r="AC36" s="905">
        <v>9.0</v>
      </c>
      <c r="AD36" s="1645">
        <v>9.0</v>
      </c>
      <c r="AE36" s="1205">
        <v>12.0</v>
      </c>
      <c r="AF36" s="905">
        <v>9.0</v>
      </c>
      <c r="AG36" s="1645">
        <v>9.0</v>
      </c>
      <c r="AH36" s="1255"/>
      <c r="AI36" s="1205">
        <v>12.0</v>
      </c>
      <c r="AJ36" s="1643">
        <f t="shared" si="4"/>
        <v>21</v>
      </c>
      <c r="AK36" s="1642"/>
    </row>
    <row r="37" ht="15.75" customHeight="1">
      <c r="A37" s="819">
        <v>5.0</v>
      </c>
      <c r="B37" s="1148" t="s">
        <v>885</v>
      </c>
      <c r="C37" s="1644" t="s">
        <v>1057</v>
      </c>
      <c r="D37" s="863" t="s">
        <v>792</v>
      </c>
      <c r="E37" s="1033"/>
      <c r="F37" s="971"/>
      <c r="G37" s="971"/>
      <c r="H37" s="1645">
        <v>9.0</v>
      </c>
      <c r="I37" s="1205">
        <v>12.0</v>
      </c>
      <c r="J37" s="905">
        <v>9.0</v>
      </c>
      <c r="K37" s="905">
        <v>9.0</v>
      </c>
      <c r="L37" s="971"/>
      <c r="M37" s="1033"/>
      <c r="N37" s="1255"/>
      <c r="O37" s="905">
        <v>9.0</v>
      </c>
      <c r="P37" s="905">
        <v>9.0</v>
      </c>
      <c r="Q37" s="905">
        <v>9.0</v>
      </c>
      <c r="R37" s="905">
        <v>9.0</v>
      </c>
      <c r="S37" s="971">
        <v>9.0</v>
      </c>
      <c r="T37" s="1255"/>
      <c r="U37" s="905"/>
      <c r="V37" s="905">
        <v>9.0</v>
      </c>
      <c r="W37" s="905">
        <v>9.0</v>
      </c>
      <c r="X37" s="905">
        <v>9.0</v>
      </c>
      <c r="Y37" s="905">
        <v>9.0</v>
      </c>
      <c r="Z37" s="971"/>
      <c r="AA37" s="1255"/>
      <c r="AB37" s="905">
        <v>9.0</v>
      </c>
      <c r="AC37" s="1205">
        <v>12.0</v>
      </c>
      <c r="AD37" s="905">
        <v>9.0</v>
      </c>
      <c r="AE37" s="905">
        <v>9.0</v>
      </c>
      <c r="AF37" s="905">
        <v>9.0</v>
      </c>
      <c r="AG37" s="971"/>
      <c r="AH37" s="1255"/>
      <c r="AI37" s="905">
        <v>9.0</v>
      </c>
      <c r="AJ37" s="1643">
        <f t="shared" si="4"/>
        <v>19</v>
      </c>
      <c r="AK37" s="1646"/>
    </row>
    <row r="38" ht="15.75" customHeight="1">
      <c r="A38" s="819">
        <v>6.0</v>
      </c>
      <c r="B38" s="1148" t="s">
        <v>973</v>
      </c>
      <c r="C38" s="1644" t="s">
        <v>1057</v>
      </c>
      <c r="D38" s="863" t="s">
        <v>792</v>
      </c>
      <c r="E38" s="1547">
        <v>9.0</v>
      </c>
      <c r="F38" s="971">
        <v>9.0</v>
      </c>
      <c r="G38" s="971">
        <v>9.0</v>
      </c>
      <c r="H38" s="905"/>
      <c r="I38" s="905"/>
      <c r="J38" s="905"/>
      <c r="K38" s="905"/>
      <c r="L38" s="971">
        <v>9.0</v>
      </c>
      <c r="M38" s="1547"/>
      <c r="N38" s="971"/>
      <c r="O38" s="1205">
        <v>12.0</v>
      </c>
      <c r="P38" s="905">
        <v>9.0</v>
      </c>
      <c r="Q38" s="905">
        <v>9.0</v>
      </c>
      <c r="R38" s="905">
        <v>9.0</v>
      </c>
      <c r="S38" s="1255"/>
      <c r="T38" s="1205">
        <v>12.0</v>
      </c>
      <c r="U38" s="905">
        <v>9.0</v>
      </c>
      <c r="V38" s="905">
        <v>9.0</v>
      </c>
      <c r="W38" s="905">
        <v>9.0</v>
      </c>
      <c r="X38" s="1205">
        <v>12.0</v>
      </c>
      <c r="Y38" s="905"/>
      <c r="Z38" s="1255"/>
      <c r="AA38" s="971">
        <v>9.0</v>
      </c>
      <c r="AB38" s="905">
        <v>9.0</v>
      </c>
      <c r="AC38" s="905">
        <v>9.0</v>
      </c>
      <c r="AD38" s="905">
        <v>9.0</v>
      </c>
      <c r="AE38" s="905">
        <v>9.0</v>
      </c>
      <c r="AF38" s="1205">
        <v>12.0</v>
      </c>
      <c r="AG38" s="1255"/>
      <c r="AH38" s="971"/>
      <c r="AI38" s="905">
        <v>9.0</v>
      </c>
      <c r="AJ38" s="1643">
        <f t="shared" si="4"/>
        <v>20</v>
      </c>
      <c r="AK38" s="1646"/>
    </row>
    <row r="39" ht="15.75" customHeight="1">
      <c r="A39" s="819">
        <v>7.0</v>
      </c>
      <c r="B39" s="1546" t="s">
        <v>886</v>
      </c>
      <c r="C39" s="1644" t="s">
        <v>1057</v>
      </c>
      <c r="D39" s="863" t="s">
        <v>792</v>
      </c>
      <c r="E39" s="1645">
        <v>9.0</v>
      </c>
      <c r="F39" s="971"/>
      <c r="G39" s="1255"/>
      <c r="H39" s="1205">
        <v>12.0</v>
      </c>
      <c r="I39" s="905">
        <v>9.0</v>
      </c>
      <c r="J39" s="1205">
        <v>12.0</v>
      </c>
      <c r="K39" s="905">
        <v>9.0</v>
      </c>
      <c r="L39" s="1547">
        <v>9.0</v>
      </c>
      <c r="M39" s="1547">
        <v>9.0</v>
      </c>
      <c r="N39" s="1645">
        <v>9.0</v>
      </c>
      <c r="O39" s="905">
        <v>9.0</v>
      </c>
      <c r="P39" s="1205">
        <v>12.0</v>
      </c>
      <c r="Q39" s="905">
        <v>9.0</v>
      </c>
      <c r="R39" s="1547">
        <v>9.0</v>
      </c>
      <c r="S39" s="1645">
        <v>9.0</v>
      </c>
      <c r="T39" s="1645">
        <v>9.0</v>
      </c>
      <c r="U39" s="905">
        <v>9.0</v>
      </c>
      <c r="V39" s="1547">
        <v>12.0</v>
      </c>
      <c r="W39" s="905">
        <v>9.0</v>
      </c>
      <c r="X39" s="905">
        <v>9.0</v>
      </c>
      <c r="Y39" s="1645">
        <v>9.0</v>
      </c>
      <c r="Z39" s="1547">
        <v>9.0</v>
      </c>
      <c r="AA39" s="1645">
        <v>9.0</v>
      </c>
      <c r="AB39" s="1205">
        <v>12.0</v>
      </c>
      <c r="AC39" s="1033">
        <v>9.0</v>
      </c>
      <c r="AD39" s="1033">
        <v>9.0</v>
      </c>
      <c r="AE39" s="905">
        <v>9.0</v>
      </c>
      <c r="AF39" s="1645">
        <v>9.0</v>
      </c>
      <c r="AG39" s="1547">
        <v>9.0</v>
      </c>
      <c r="AH39" s="1547">
        <v>9.0</v>
      </c>
      <c r="AI39" s="905">
        <v>9.0</v>
      </c>
      <c r="AJ39" s="1643">
        <f t="shared" si="4"/>
        <v>29</v>
      </c>
      <c r="AK39" s="1646"/>
    </row>
    <row r="40" ht="15.75" customHeight="1">
      <c r="A40" s="819">
        <v>8.0</v>
      </c>
      <c r="B40" s="1148" t="s">
        <v>1044</v>
      </c>
      <c r="C40" s="1010" t="s">
        <v>1058</v>
      </c>
      <c r="D40" s="1671" t="s">
        <v>1059</v>
      </c>
      <c r="E40" s="1033"/>
      <c r="F40" s="971"/>
      <c r="G40" s="971"/>
      <c r="H40" s="905">
        <v>9.0</v>
      </c>
      <c r="I40" s="905">
        <v>9.0</v>
      </c>
      <c r="J40" s="905">
        <v>9.0</v>
      </c>
      <c r="K40" s="905">
        <v>9.0</v>
      </c>
      <c r="L40" s="971"/>
      <c r="M40" s="1033"/>
      <c r="N40" s="971"/>
      <c r="O40" s="905">
        <v>9.0</v>
      </c>
      <c r="P40" s="905">
        <v>9.0</v>
      </c>
      <c r="Q40" s="905">
        <v>9.0</v>
      </c>
      <c r="R40" s="905">
        <v>9.0</v>
      </c>
      <c r="S40" s="1255"/>
      <c r="T40" s="971"/>
      <c r="U40" s="905">
        <v>9.0</v>
      </c>
      <c r="V40" s="905">
        <v>9.0</v>
      </c>
      <c r="W40" s="905">
        <v>9.0</v>
      </c>
      <c r="X40" s="905">
        <v>9.0</v>
      </c>
      <c r="Y40" s="905">
        <v>9.0</v>
      </c>
      <c r="Z40" s="1255"/>
      <c r="AA40" s="971"/>
      <c r="AB40" s="905">
        <v>9.0</v>
      </c>
      <c r="AC40" s="905">
        <v>9.0</v>
      </c>
      <c r="AD40" s="905">
        <v>9.0</v>
      </c>
      <c r="AE40" s="905">
        <v>9.0</v>
      </c>
      <c r="AF40" s="905">
        <v>9.0</v>
      </c>
      <c r="AG40" s="1255"/>
      <c r="AH40" s="971"/>
      <c r="AI40" s="905">
        <v>9.0</v>
      </c>
      <c r="AJ40" s="1643">
        <f t="shared" si="4"/>
        <v>19</v>
      </c>
      <c r="AK40" s="300"/>
    </row>
    <row r="41" ht="15.75" customHeight="1">
      <c r="A41" s="819">
        <v>9.0</v>
      </c>
      <c r="B41" s="1148" t="s">
        <v>1043</v>
      </c>
      <c r="C41" s="1010" t="s">
        <v>1058</v>
      </c>
      <c r="D41" s="1671" t="s">
        <v>1059</v>
      </c>
      <c r="E41" s="1033"/>
      <c r="F41" s="971"/>
      <c r="G41" s="971"/>
      <c r="H41" s="905">
        <v>9.0</v>
      </c>
      <c r="I41" s="905">
        <v>9.0</v>
      </c>
      <c r="J41" s="905">
        <v>9.0</v>
      </c>
      <c r="K41" s="905">
        <v>9.0</v>
      </c>
      <c r="L41" s="971"/>
      <c r="M41" s="1033"/>
      <c r="N41" s="971"/>
      <c r="O41" s="905">
        <v>9.0</v>
      </c>
      <c r="P41" s="905">
        <v>9.0</v>
      </c>
      <c r="Q41" s="905">
        <v>9.0</v>
      </c>
      <c r="R41" s="905">
        <v>9.0</v>
      </c>
      <c r="S41" s="1255"/>
      <c r="T41" s="971"/>
      <c r="U41" s="905">
        <v>9.0</v>
      </c>
      <c r="V41" s="905">
        <v>9.0</v>
      </c>
      <c r="W41" s="905">
        <v>9.0</v>
      </c>
      <c r="X41" s="905">
        <v>9.0</v>
      </c>
      <c r="Y41" s="905">
        <v>9.0</v>
      </c>
      <c r="Z41" s="1255"/>
      <c r="AA41" s="971"/>
      <c r="AB41" s="905">
        <v>9.0</v>
      </c>
      <c r="AC41" s="905">
        <v>9.0</v>
      </c>
      <c r="AD41" s="905">
        <v>9.0</v>
      </c>
      <c r="AE41" s="905">
        <v>9.0</v>
      </c>
      <c r="AF41" s="905">
        <v>9.0</v>
      </c>
      <c r="AG41" s="1255"/>
      <c r="AH41" s="971"/>
      <c r="AI41" s="905">
        <v>9.0</v>
      </c>
      <c r="AJ41" s="1643">
        <f t="shared" si="4"/>
        <v>19</v>
      </c>
      <c r="AK41" s="300"/>
    </row>
    <row r="42" ht="15.75" customHeight="1">
      <c r="A42" s="819">
        <v>9.0</v>
      </c>
      <c r="B42" s="1469" t="s">
        <v>875</v>
      </c>
      <c r="C42" s="1457"/>
      <c r="D42" s="866"/>
      <c r="E42" s="1033"/>
      <c r="F42" s="971"/>
      <c r="G42" s="1255"/>
      <c r="H42" s="905"/>
      <c r="I42" s="905"/>
      <c r="J42" s="905"/>
      <c r="K42" s="905"/>
      <c r="L42" s="971"/>
      <c r="M42" s="1033"/>
      <c r="N42" s="1255"/>
      <c r="O42" s="905"/>
      <c r="P42" s="905"/>
      <c r="Q42" s="905"/>
      <c r="R42" s="905"/>
      <c r="S42" s="971"/>
      <c r="T42" s="1255"/>
      <c r="U42" s="905"/>
      <c r="V42" s="905"/>
      <c r="W42" s="905"/>
      <c r="X42" s="905"/>
      <c r="Y42" s="905"/>
      <c r="Z42" s="971"/>
      <c r="AA42" s="1255"/>
      <c r="AB42" s="905"/>
      <c r="AC42" s="905"/>
      <c r="AD42" s="905"/>
      <c r="AE42" s="905"/>
      <c r="AF42" s="905"/>
      <c r="AG42" s="971"/>
      <c r="AH42" s="1255"/>
      <c r="AI42" s="905"/>
      <c r="AJ42" s="1643">
        <f t="shared" si="4"/>
        <v>0</v>
      </c>
      <c r="AK42" s="10"/>
    </row>
    <row r="43" ht="15.75" hidden="1" customHeight="1">
      <c r="A43" s="260"/>
      <c r="B43" s="423"/>
      <c r="C43" s="112"/>
      <c r="D43" s="1150" t="s">
        <v>925</v>
      </c>
      <c r="E43" s="1150" t="str">
        <f t="shared" ref="E43:AG43" si="5">if(E72=9,+1,+0)+if(E73=9,+1,+0)+if(E74=9,+1,+0)+if(E75=9,+1,+0)+if(E76=9,+1,+0)+if(E78=9,1,+0)+if(E79=9,+1,+0)+if(E80=9,+1,+0)+if(E86=9,+1,+0)+if(E87=9,+1,+0)+if(E90=9,+1,+0)+if(E91=9,+1,+0)+if(E82=9,+1,+0)+if(E83=9,+1,+0)+if(E84=9,+1,+0)+if(E97=9,+1,+0)+if(E98=9,+1,+0)+if(E99=9,+1,+0)+if(E100=9,+1,+0)+if(E101=9,+1,+0)+if(E102=9,+1,+0)+if(E103=9,+1,+0)+if(E104=9,+1,+0)+if(E94=9,+1,+0)+if(#REF!=9,+1,+0)+if(E105=9,+1,+0)+if(E107=9,+1,+0)+if(E108=9,+1,+0)+if(E109=9,+1,+0)+if(E110=9,+1,+0)+if(E111=9,+1,+0)+if(E112=9,+1,+0)</f>
        <v>#REF!</v>
      </c>
      <c r="F43" s="1150" t="str">
        <f t="shared" si="5"/>
        <v>#REF!</v>
      </c>
      <c r="G43" s="1150" t="str">
        <f t="shared" si="5"/>
        <v>#REF!</v>
      </c>
      <c r="H43" s="1150" t="str">
        <f t="shared" si="5"/>
        <v>#REF!</v>
      </c>
      <c r="I43" s="1150" t="str">
        <f t="shared" si="5"/>
        <v>#REF!</v>
      </c>
      <c r="J43" s="1150" t="str">
        <f t="shared" si="5"/>
        <v>#REF!</v>
      </c>
      <c r="K43" s="1150" t="str">
        <f t="shared" si="5"/>
        <v>#REF!</v>
      </c>
      <c r="L43" s="1150" t="str">
        <f t="shared" si="5"/>
        <v>#REF!</v>
      </c>
      <c r="M43" s="1150" t="str">
        <f t="shared" si="5"/>
        <v>#REF!</v>
      </c>
      <c r="N43" s="1150" t="str">
        <f t="shared" si="5"/>
        <v>#REF!</v>
      </c>
      <c r="O43" s="1150" t="str">
        <f t="shared" si="5"/>
        <v>#REF!</v>
      </c>
      <c r="P43" s="1150" t="str">
        <f t="shared" si="5"/>
        <v>#REF!</v>
      </c>
      <c r="Q43" s="1150" t="str">
        <f t="shared" si="5"/>
        <v>#REF!</v>
      </c>
      <c r="R43" s="1150" t="str">
        <f t="shared" si="5"/>
        <v>#REF!</v>
      </c>
      <c r="S43" s="1150" t="str">
        <f t="shared" si="5"/>
        <v>#REF!</v>
      </c>
      <c r="T43" s="1150" t="str">
        <f t="shared" si="5"/>
        <v>#REF!</v>
      </c>
      <c r="U43" s="1150" t="str">
        <f t="shared" si="5"/>
        <v>#REF!</v>
      </c>
      <c r="V43" s="1150" t="str">
        <f t="shared" si="5"/>
        <v>#REF!</v>
      </c>
      <c r="W43" s="1150" t="str">
        <f t="shared" si="5"/>
        <v>#REF!</v>
      </c>
      <c r="X43" s="1150" t="str">
        <f t="shared" si="5"/>
        <v>#REF!</v>
      </c>
      <c r="Y43" s="1150" t="str">
        <f t="shared" si="5"/>
        <v>#REF!</v>
      </c>
      <c r="Z43" s="1150" t="str">
        <f t="shared" si="5"/>
        <v>#REF!</v>
      </c>
      <c r="AA43" s="1150" t="str">
        <f t="shared" si="5"/>
        <v>#REF!</v>
      </c>
      <c r="AB43" s="1150" t="str">
        <f t="shared" si="5"/>
        <v>#REF!</v>
      </c>
      <c r="AC43" s="1150" t="str">
        <f t="shared" si="5"/>
        <v>#REF!</v>
      </c>
      <c r="AD43" s="1150" t="str">
        <f t="shared" si="5"/>
        <v>#REF!</v>
      </c>
      <c r="AE43" s="1150" t="str">
        <f t="shared" si="5"/>
        <v>#REF!</v>
      </c>
      <c r="AF43" s="1150" t="str">
        <f t="shared" si="5"/>
        <v>#REF!</v>
      </c>
      <c r="AG43" s="1150" t="str">
        <f t="shared" si="5"/>
        <v>#REF!</v>
      </c>
      <c r="AH43" s="1150"/>
      <c r="AI43" s="1150"/>
      <c r="AJ43" s="1150"/>
      <c r="AK43" s="257"/>
    </row>
    <row r="44" ht="15.75" hidden="1" customHeight="1">
      <c r="A44" s="260"/>
      <c r="B44" s="423"/>
      <c r="C44" s="112"/>
      <c r="D44" s="1002" t="s">
        <v>926</v>
      </c>
      <c r="E44" s="1002" t="str">
        <f t="shared" ref="E44:AG44" si="6">if(E72=12,+1,+0)+if(E73=12,+1,+0)+if(E74=12,+1,+0)+if(E75=12,+1,+0)+if(E76=12,+1,+0)+if(E78=12,1,+0)+if(E79=12,+1,+0)+if(E80=12,+1,+0)+if(E86=12,+1,+0)+if(E87=12,+1,+0)+if(E90=12,+1,+0)+if(E91=12,+1,+0)+if(E82=12,+1,+0)+if(E83=12,+1,+0)+if(E84=12,+1,+0)+if(E97=12,+1,+0)+if(E98=12,+1,+0)+if(E99=12,+1,+0)+if(E100=12,+1,+0)+if(E101=12,+1,+0)+if(E102=12,+1,+0)+if(E103=12,+1,+0)+if(E104=12,+1,+0)+if(E94=12,+1,+0)+if(#REF!=12,+1,+0)+if(E105=12,+1,+0)+if(E107=12,+1,+0)+if(E108=12,+1,+0)+if(E109=12,+1,+0)+if(E110=12,+1,+0)+if(E111=12,+1,+0)+if(E112=12,+1,+0)</f>
        <v>#REF!</v>
      </c>
      <c r="F44" s="1002" t="str">
        <f t="shared" si="6"/>
        <v>#REF!</v>
      </c>
      <c r="G44" s="1002" t="str">
        <f t="shared" si="6"/>
        <v>#REF!</v>
      </c>
      <c r="H44" s="1002" t="str">
        <f t="shared" si="6"/>
        <v>#REF!</v>
      </c>
      <c r="I44" s="1002" t="str">
        <f t="shared" si="6"/>
        <v>#REF!</v>
      </c>
      <c r="J44" s="1002" t="str">
        <f t="shared" si="6"/>
        <v>#REF!</v>
      </c>
      <c r="K44" s="1002" t="str">
        <f t="shared" si="6"/>
        <v>#REF!</v>
      </c>
      <c r="L44" s="1002" t="str">
        <f t="shared" si="6"/>
        <v>#REF!</v>
      </c>
      <c r="M44" s="1002" t="str">
        <f t="shared" si="6"/>
        <v>#REF!</v>
      </c>
      <c r="N44" s="1002" t="str">
        <f t="shared" si="6"/>
        <v>#REF!</v>
      </c>
      <c r="O44" s="1002" t="str">
        <f t="shared" si="6"/>
        <v>#REF!</v>
      </c>
      <c r="P44" s="1002" t="str">
        <f t="shared" si="6"/>
        <v>#REF!</v>
      </c>
      <c r="Q44" s="1002" t="str">
        <f t="shared" si="6"/>
        <v>#REF!</v>
      </c>
      <c r="R44" s="1002" t="str">
        <f t="shared" si="6"/>
        <v>#REF!</v>
      </c>
      <c r="S44" s="1002" t="str">
        <f t="shared" si="6"/>
        <v>#REF!</v>
      </c>
      <c r="T44" s="1002" t="str">
        <f t="shared" si="6"/>
        <v>#REF!</v>
      </c>
      <c r="U44" s="1002" t="str">
        <f t="shared" si="6"/>
        <v>#REF!</v>
      </c>
      <c r="V44" s="1002" t="str">
        <f t="shared" si="6"/>
        <v>#REF!</v>
      </c>
      <c r="W44" s="1002" t="str">
        <f t="shared" si="6"/>
        <v>#REF!</v>
      </c>
      <c r="X44" s="1002" t="str">
        <f t="shared" si="6"/>
        <v>#REF!</v>
      </c>
      <c r="Y44" s="1002" t="str">
        <f t="shared" si="6"/>
        <v>#REF!</v>
      </c>
      <c r="Z44" s="1002" t="str">
        <f t="shared" si="6"/>
        <v>#REF!</v>
      </c>
      <c r="AA44" s="1002" t="str">
        <f t="shared" si="6"/>
        <v>#REF!</v>
      </c>
      <c r="AB44" s="1002" t="str">
        <f t="shared" si="6"/>
        <v>#REF!</v>
      </c>
      <c r="AC44" s="1002" t="str">
        <f t="shared" si="6"/>
        <v>#REF!</v>
      </c>
      <c r="AD44" s="1002" t="str">
        <f t="shared" si="6"/>
        <v>#REF!</v>
      </c>
      <c r="AE44" s="1002" t="str">
        <f t="shared" si="6"/>
        <v>#REF!</v>
      </c>
      <c r="AF44" s="1002" t="str">
        <f t="shared" si="6"/>
        <v>#REF!</v>
      </c>
      <c r="AG44" s="1002" t="str">
        <f t="shared" si="6"/>
        <v>#REF!</v>
      </c>
      <c r="AH44" s="1002"/>
      <c r="AI44" s="1002"/>
      <c r="AJ44" s="1002"/>
      <c r="AK44" s="257"/>
    </row>
    <row r="45" ht="29.25" hidden="1" customHeight="1">
      <c r="A45" s="260"/>
      <c r="B45" s="423"/>
      <c r="C45" s="112"/>
      <c r="D45" s="1284" t="s">
        <v>847</v>
      </c>
      <c r="E45" s="1285" t="str">
        <f t="shared" ref="E45:AG45" si="7">E30+E43</f>
        <v>#REF!</v>
      </c>
      <c r="F45" s="1285" t="str">
        <f t="shared" si="7"/>
        <v>#REF!</v>
      </c>
      <c r="G45" s="1285" t="str">
        <f t="shared" si="7"/>
        <v>#REF!</v>
      </c>
      <c r="H45" s="1285" t="str">
        <f t="shared" si="7"/>
        <v>#REF!</v>
      </c>
      <c r="I45" s="1285" t="str">
        <f t="shared" si="7"/>
        <v>#REF!</v>
      </c>
      <c r="J45" s="1285" t="str">
        <f t="shared" si="7"/>
        <v>#REF!</v>
      </c>
      <c r="K45" s="1285" t="str">
        <f t="shared" si="7"/>
        <v>#REF!</v>
      </c>
      <c r="L45" s="1285" t="str">
        <f t="shared" si="7"/>
        <v>#REF!</v>
      </c>
      <c r="M45" s="1285" t="str">
        <f t="shared" si="7"/>
        <v>#REF!</v>
      </c>
      <c r="N45" s="1285" t="str">
        <f t="shared" si="7"/>
        <v>#REF!</v>
      </c>
      <c r="O45" s="1285" t="str">
        <f t="shared" si="7"/>
        <v>#REF!</v>
      </c>
      <c r="P45" s="1285" t="str">
        <f t="shared" si="7"/>
        <v>#REF!</v>
      </c>
      <c r="Q45" s="1285" t="str">
        <f t="shared" si="7"/>
        <v>#REF!</v>
      </c>
      <c r="R45" s="1285" t="str">
        <f t="shared" si="7"/>
        <v>#REF!</v>
      </c>
      <c r="S45" s="1285" t="str">
        <f t="shared" si="7"/>
        <v>#REF!</v>
      </c>
      <c r="T45" s="1285" t="str">
        <f t="shared" si="7"/>
        <v>#REF!</v>
      </c>
      <c r="U45" s="1285" t="str">
        <f t="shared" si="7"/>
        <v>#REF!</v>
      </c>
      <c r="V45" s="1285" t="str">
        <f t="shared" si="7"/>
        <v>#REF!</v>
      </c>
      <c r="W45" s="1285" t="str">
        <f t="shared" si="7"/>
        <v>#REF!</v>
      </c>
      <c r="X45" s="1285" t="str">
        <f t="shared" si="7"/>
        <v>#REF!</v>
      </c>
      <c r="Y45" s="1285" t="str">
        <f t="shared" si="7"/>
        <v>#REF!</v>
      </c>
      <c r="Z45" s="1285" t="str">
        <f t="shared" si="7"/>
        <v>#REF!</v>
      </c>
      <c r="AA45" s="1285" t="str">
        <f t="shared" si="7"/>
        <v>#REF!</v>
      </c>
      <c r="AB45" s="1285" t="str">
        <f t="shared" si="7"/>
        <v>#REF!</v>
      </c>
      <c r="AC45" s="1285" t="str">
        <f t="shared" si="7"/>
        <v>#REF!</v>
      </c>
      <c r="AD45" s="1285" t="str">
        <f t="shared" si="7"/>
        <v>#REF!</v>
      </c>
      <c r="AE45" s="1285" t="str">
        <f t="shared" si="7"/>
        <v>#REF!</v>
      </c>
      <c r="AF45" s="1285" t="str">
        <f t="shared" si="7"/>
        <v>#REF!</v>
      </c>
      <c r="AG45" s="1285" t="str">
        <f t="shared" si="7"/>
        <v>#REF!</v>
      </c>
      <c r="AH45" s="1285"/>
      <c r="AI45" s="1285"/>
      <c r="AJ45" s="1285"/>
      <c r="AK45" s="257"/>
    </row>
    <row r="46" ht="15.75" customHeight="1">
      <c r="A46" s="260"/>
      <c r="B46" s="423"/>
      <c r="C46" s="112"/>
      <c r="D46" s="1286" t="s">
        <v>1067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1491" t="s">
        <v>1068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127"/>
      <c r="AK46" s="257"/>
    </row>
    <row r="47" ht="15.75" customHeight="1">
      <c r="A47" s="260"/>
      <c r="B47" s="423"/>
      <c r="C47" s="112"/>
      <c r="D47" s="222"/>
      <c r="U47" s="222"/>
      <c r="AJ47" s="223"/>
      <c r="AK47" s="257"/>
    </row>
    <row r="48" ht="15.75" customHeight="1">
      <c r="A48" s="260"/>
      <c r="B48" s="423"/>
      <c r="C48" s="112"/>
      <c r="D48" s="222"/>
      <c r="U48" s="222"/>
      <c r="AJ48" s="223"/>
      <c r="AK48" s="257"/>
    </row>
    <row r="49" ht="15.75" customHeight="1">
      <c r="A49" s="260"/>
      <c r="B49" s="423"/>
      <c r="C49" s="112"/>
      <c r="D49" s="222"/>
      <c r="U49" s="222"/>
      <c r="AJ49" s="223"/>
      <c r="AK49" s="257"/>
    </row>
    <row r="50" ht="8.25" customHeight="1">
      <c r="A50" s="260"/>
      <c r="B50" s="423"/>
      <c r="C50" s="112"/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8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30"/>
      <c r="AK50" s="257"/>
    </row>
    <row r="51" ht="15.75" hidden="1" customHeight="1">
      <c r="A51" s="1187">
        <v>1.0</v>
      </c>
      <c r="B51" s="759" t="s">
        <v>676</v>
      </c>
      <c r="C51" s="31"/>
      <c r="D51" s="930"/>
      <c r="E51" s="905">
        <v>9.0</v>
      </c>
      <c r="F51" s="905">
        <v>9.0</v>
      </c>
      <c r="G51" s="905">
        <v>9.0</v>
      </c>
      <c r="H51" s="971"/>
      <c r="I51" s="971"/>
      <c r="J51" s="905">
        <v>9.0</v>
      </c>
      <c r="K51" s="905">
        <v>9.0</v>
      </c>
      <c r="L51" s="905">
        <v>9.0</v>
      </c>
      <c r="M51" s="905">
        <v>9.0</v>
      </c>
      <c r="N51" s="905">
        <v>9.0</v>
      </c>
      <c r="O51" s="971"/>
      <c r="P51" s="971"/>
      <c r="Q51" s="905">
        <v>9.0</v>
      </c>
      <c r="R51" s="905">
        <v>9.0</v>
      </c>
      <c r="S51" s="905">
        <v>9.0</v>
      </c>
      <c r="T51" s="905">
        <v>9.0</v>
      </c>
      <c r="U51" s="905">
        <v>9.0</v>
      </c>
      <c r="V51" s="971"/>
      <c r="W51" s="971"/>
      <c r="X51" s="905">
        <v>9.0</v>
      </c>
      <c r="Y51" s="905">
        <v>9.0</v>
      </c>
      <c r="Z51" s="905">
        <v>9.0</v>
      </c>
      <c r="AA51" s="905">
        <v>9.0</v>
      </c>
      <c r="AB51" s="905">
        <v>9.0</v>
      </c>
      <c r="AC51" s="971"/>
      <c r="AD51" s="971"/>
      <c r="AE51" s="905">
        <v>9.0</v>
      </c>
      <c r="AF51" s="905">
        <v>9.0</v>
      </c>
      <c r="AG51" s="905">
        <v>9.0</v>
      </c>
      <c r="AH51" s="905"/>
      <c r="AI51" s="905"/>
      <c r="AJ51" s="404">
        <f t="shared" ref="AJ51:AJ55" si="8">COUNT(E51:AG51)</f>
        <v>21</v>
      </c>
      <c r="AK51" s="257"/>
    </row>
    <row r="52" ht="15.75" hidden="1" customHeight="1">
      <c r="A52" s="1187">
        <v>2.0</v>
      </c>
      <c r="B52" s="759" t="s">
        <v>676</v>
      </c>
      <c r="C52" s="31"/>
      <c r="D52" s="915"/>
      <c r="E52" s="905">
        <v>9.0</v>
      </c>
      <c r="F52" s="905">
        <v>9.0</v>
      </c>
      <c r="G52" s="905">
        <v>9.0</v>
      </c>
      <c r="H52" s="971"/>
      <c r="I52" s="971"/>
      <c r="J52" s="905">
        <v>9.0</v>
      </c>
      <c r="K52" s="905">
        <v>9.0</v>
      </c>
      <c r="L52" s="905">
        <v>9.0</v>
      </c>
      <c r="M52" s="905">
        <v>9.0</v>
      </c>
      <c r="N52" s="905">
        <v>9.0</v>
      </c>
      <c r="O52" s="971"/>
      <c r="P52" s="971"/>
      <c r="Q52" s="905">
        <v>9.0</v>
      </c>
      <c r="R52" s="905">
        <v>9.0</v>
      </c>
      <c r="S52" s="905">
        <v>9.0</v>
      </c>
      <c r="T52" s="905">
        <v>9.0</v>
      </c>
      <c r="U52" s="905">
        <v>9.0</v>
      </c>
      <c r="V52" s="971"/>
      <c r="W52" s="971"/>
      <c r="X52" s="905">
        <v>9.0</v>
      </c>
      <c r="Y52" s="905">
        <v>9.0</v>
      </c>
      <c r="Z52" s="905">
        <v>9.0</v>
      </c>
      <c r="AA52" s="905">
        <v>9.0</v>
      </c>
      <c r="AB52" s="905">
        <v>9.0</v>
      </c>
      <c r="AC52" s="971"/>
      <c r="AD52" s="971"/>
      <c r="AE52" s="905">
        <v>9.0</v>
      </c>
      <c r="AF52" s="905">
        <v>9.0</v>
      </c>
      <c r="AG52" s="905">
        <v>9.0</v>
      </c>
      <c r="AH52" s="905"/>
      <c r="AI52" s="905"/>
      <c r="AJ52" s="404">
        <f t="shared" si="8"/>
        <v>21</v>
      </c>
      <c r="AK52" s="257"/>
    </row>
    <row r="53" ht="15.75" hidden="1" customHeight="1">
      <c r="A53" s="1187">
        <v>3.0</v>
      </c>
      <c r="B53" s="858" t="s">
        <v>954</v>
      </c>
      <c r="C53" s="31"/>
      <c r="D53" s="915"/>
      <c r="E53" s="905">
        <v>9.0</v>
      </c>
      <c r="F53" s="905">
        <v>9.0</v>
      </c>
      <c r="G53" s="905">
        <v>9.0</v>
      </c>
      <c r="H53" s="971"/>
      <c r="I53" s="971"/>
      <c r="J53" s="905">
        <v>9.0</v>
      </c>
      <c r="K53" s="905">
        <v>9.0</v>
      </c>
      <c r="L53" s="905">
        <v>9.0</v>
      </c>
      <c r="M53" s="905">
        <v>9.0</v>
      </c>
      <c r="N53" s="905">
        <v>9.0</v>
      </c>
      <c r="O53" s="971"/>
      <c r="P53" s="971"/>
      <c r="Q53" s="905">
        <v>9.0</v>
      </c>
      <c r="R53" s="905">
        <v>9.0</v>
      </c>
      <c r="S53" s="905">
        <v>9.0</v>
      </c>
      <c r="T53" s="905">
        <v>9.0</v>
      </c>
      <c r="U53" s="905">
        <v>9.0</v>
      </c>
      <c r="V53" s="971"/>
      <c r="W53" s="971"/>
      <c r="X53" s="905">
        <v>9.0</v>
      </c>
      <c r="Y53" s="905">
        <v>9.0</v>
      </c>
      <c r="Z53" s="905">
        <v>9.0</v>
      </c>
      <c r="AA53" s="905">
        <v>9.0</v>
      </c>
      <c r="AB53" s="905">
        <v>9.0</v>
      </c>
      <c r="AC53" s="971"/>
      <c r="AD53" s="971"/>
      <c r="AE53" s="905">
        <v>9.0</v>
      </c>
      <c r="AF53" s="905">
        <v>9.0</v>
      </c>
      <c r="AG53" s="905">
        <v>9.0</v>
      </c>
      <c r="AH53" s="905"/>
      <c r="AI53" s="905"/>
      <c r="AJ53" s="404">
        <f t="shared" si="8"/>
        <v>21</v>
      </c>
      <c r="AK53" s="257"/>
    </row>
    <row r="54" ht="15.75" hidden="1" customHeight="1">
      <c r="A54" s="1187">
        <v>4.0</v>
      </c>
      <c r="B54" s="858" t="s">
        <v>851</v>
      </c>
      <c r="C54" s="31"/>
      <c r="D54" s="821"/>
      <c r="E54" s="905">
        <v>9.0</v>
      </c>
      <c r="F54" s="905">
        <v>9.0</v>
      </c>
      <c r="G54" s="905">
        <v>9.0</v>
      </c>
      <c r="H54" s="971"/>
      <c r="I54" s="971"/>
      <c r="J54" s="905">
        <v>9.0</v>
      </c>
      <c r="K54" s="905">
        <v>9.0</v>
      </c>
      <c r="L54" s="905">
        <v>9.0</v>
      </c>
      <c r="M54" s="905">
        <v>9.0</v>
      </c>
      <c r="N54" s="905">
        <v>9.0</v>
      </c>
      <c r="O54" s="971"/>
      <c r="P54" s="971"/>
      <c r="Q54" s="905">
        <v>9.0</v>
      </c>
      <c r="R54" s="905">
        <v>9.0</v>
      </c>
      <c r="S54" s="905">
        <v>9.0</v>
      </c>
      <c r="T54" s="905">
        <v>9.0</v>
      </c>
      <c r="U54" s="905">
        <v>9.0</v>
      </c>
      <c r="V54" s="971"/>
      <c r="W54" s="971"/>
      <c r="X54" s="905">
        <v>9.0</v>
      </c>
      <c r="Y54" s="905">
        <v>9.0</v>
      </c>
      <c r="Z54" s="905">
        <v>9.0</v>
      </c>
      <c r="AA54" s="905">
        <v>9.0</v>
      </c>
      <c r="AB54" s="905">
        <v>9.0</v>
      </c>
      <c r="AC54" s="971"/>
      <c r="AD54" s="971"/>
      <c r="AE54" s="905">
        <v>9.0</v>
      </c>
      <c r="AF54" s="905">
        <v>9.0</v>
      </c>
      <c r="AG54" s="905">
        <v>9.0</v>
      </c>
      <c r="AH54" s="905"/>
      <c r="AI54" s="905"/>
      <c r="AJ54" s="404">
        <f t="shared" si="8"/>
        <v>21</v>
      </c>
      <c r="AK54" s="257"/>
    </row>
    <row r="55" ht="15.75" hidden="1" customHeight="1">
      <c r="A55" s="1185">
        <v>5.0</v>
      </c>
      <c r="B55" s="858" t="s">
        <v>955</v>
      </c>
      <c r="C55" s="31"/>
      <c r="D55" s="821"/>
      <c r="E55" s="905">
        <v>9.0</v>
      </c>
      <c r="F55" s="905">
        <v>9.0</v>
      </c>
      <c r="G55" s="905">
        <v>9.0</v>
      </c>
      <c r="H55" s="971"/>
      <c r="I55" s="971"/>
      <c r="J55" s="905">
        <v>9.0</v>
      </c>
      <c r="K55" s="905">
        <v>9.0</v>
      </c>
      <c r="L55" s="905">
        <v>9.0</v>
      </c>
      <c r="M55" s="905">
        <v>9.0</v>
      </c>
      <c r="N55" s="905">
        <v>9.0</v>
      </c>
      <c r="O55" s="971"/>
      <c r="P55" s="971"/>
      <c r="Q55" s="905">
        <v>9.0</v>
      </c>
      <c r="R55" s="905">
        <v>9.0</v>
      </c>
      <c r="S55" s="905">
        <v>9.0</v>
      </c>
      <c r="T55" s="905">
        <v>9.0</v>
      </c>
      <c r="U55" s="905">
        <v>9.0</v>
      </c>
      <c r="V55" s="971"/>
      <c r="W55" s="971"/>
      <c r="X55" s="905">
        <v>9.0</v>
      </c>
      <c r="Y55" s="905">
        <v>9.0</v>
      </c>
      <c r="Z55" s="905">
        <v>9.0</v>
      </c>
      <c r="AA55" s="905">
        <v>9.0</v>
      </c>
      <c r="AB55" s="905">
        <v>9.0</v>
      </c>
      <c r="AC55" s="971"/>
      <c r="AD55" s="971"/>
      <c r="AE55" s="905">
        <v>9.0</v>
      </c>
      <c r="AF55" s="905">
        <v>9.0</v>
      </c>
      <c r="AG55" s="905">
        <v>9.0</v>
      </c>
      <c r="AH55" s="905"/>
      <c r="AI55" s="905"/>
      <c r="AJ55" s="404">
        <f t="shared" si="8"/>
        <v>21</v>
      </c>
      <c r="AK55" s="257"/>
    </row>
    <row r="56" ht="15.75" hidden="1" customHeight="1">
      <c r="A56" s="1187"/>
      <c r="B56" s="858"/>
      <c r="C56" s="31"/>
      <c r="D56" s="821"/>
      <c r="E56" s="971"/>
      <c r="F56" s="905"/>
      <c r="G56" s="905"/>
      <c r="H56" s="905"/>
      <c r="I56" s="905"/>
      <c r="J56" s="905"/>
      <c r="K56" s="971"/>
      <c r="L56" s="971"/>
      <c r="M56" s="905"/>
      <c r="N56" s="905"/>
      <c r="O56" s="905"/>
      <c r="P56" s="905"/>
      <c r="Q56" s="905"/>
      <c r="R56" s="971"/>
      <c r="S56" s="971"/>
      <c r="T56" s="905"/>
      <c r="U56" s="905"/>
      <c r="V56" s="905"/>
      <c r="W56" s="905"/>
      <c r="X56" s="905"/>
      <c r="Y56" s="981"/>
      <c r="Z56" s="981"/>
      <c r="AA56" s="905"/>
      <c r="AB56" s="905"/>
      <c r="AC56" s="905"/>
      <c r="AD56" s="905"/>
      <c r="AE56" s="905"/>
      <c r="AF56" s="981"/>
      <c r="AG56" s="981"/>
      <c r="AH56" s="981"/>
      <c r="AI56" s="981"/>
      <c r="AJ56" s="404">
        <f>COUNT(D56:AG56)</f>
        <v>0</v>
      </c>
      <c r="AK56" s="257"/>
    </row>
    <row r="57" ht="15.75" customHeight="1">
      <c r="A57" s="79"/>
      <c r="B57" s="306"/>
      <c r="C57" s="79"/>
      <c r="D57" s="82"/>
      <c r="E57" s="82"/>
      <c r="F57" s="83"/>
      <c r="G57" s="84"/>
      <c r="H57" s="82"/>
      <c r="I57" s="82"/>
      <c r="J57" s="82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112"/>
      <c r="V57" s="112"/>
      <c r="W57" s="79"/>
      <c r="X57" s="79"/>
      <c r="Y57" s="79"/>
      <c r="Z57" s="79"/>
      <c r="AA57" s="112"/>
      <c r="AB57" s="112"/>
      <c r="AC57" s="112"/>
      <c r="AD57" s="79"/>
      <c r="AE57" s="79"/>
      <c r="AF57" s="79"/>
      <c r="AG57" s="79"/>
      <c r="AH57" s="79"/>
      <c r="AI57" s="79"/>
      <c r="AJ57" s="82"/>
      <c r="AK57" s="92"/>
    </row>
    <row r="58" ht="15.75" customHeight="1">
      <c r="A58" s="306"/>
      <c r="B58" s="306"/>
      <c r="C58" s="1237"/>
      <c r="D58" s="1190" t="s">
        <v>42</v>
      </c>
      <c r="E58" s="1010">
        <v>9.0</v>
      </c>
      <c r="F58" s="83"/>
      <c r="G58" s="422"/>
      <c r="H58" s="79" t="s">
        <v>44</v>
      </c>
      <c r="I58" s="82"/>
      <c r="J58" s="82"/>
      <c r="K58" s="82"/>
      <c r="L58" s="82"/>
      <c r="M58" s="737"/>
      <c r="N58" s="79" t="s">
        <v>51</v>
      </c>
      <c r="Q58" s="79"/>
      <c r="S58" s="1535"/>
      <c r="U58" s="1154"/>
      <c r="V58" s="1154"/>
      <c r="AB58" s="112"/>
      <c r="AC58" s="112"/>
      <c r="AD58" s="79"/>
      <c r="AE58" s="79"/>
      <c r="AF58" s="79"/>
      <c r="AG58" s="79"/>
      <c r="AH58" s="79"/>
      <c r="AI58" s="79"/>
      <c r="AJ58" s="82"/>
      <c r="AK58" s="92"/>
    </row>
    <row r="59" ht="15.75" customHeight="1">
      <c r="A59" s="306"/>
      <c r="B59" s="306"/>
      <c r="C59" s="1237"/>
      <c r="D59" s="1190" t="s">
        <v>48</v>
      </c>
      <c r="E59" s="1192">
        <v>12.0</v>
      </c>
      <c r="F59" s="83"/>
      <c r="G59" s="354"/>
      <c r="H59" s="79" t="s">
        <v>45</v>
      </c>
      <c r="I59" s="82"/>
      <c r="J59" s="82"/>
      <c r="K59" s="82"/>
      <c r="L59" s="82"/>
      <c r="M59" s="1536"/>
      <c r="N59" s="486" t="s">
        <v>310</v>
      </c>
      <c r="R59" s="82"/>
      <c r="S59" s="1648"/>
      <c r="T59" s="1510" t="s">
        <v>1062</v>
      </c>
      <c r="U59" s="112"/>
      <c r="V59" s="1154"/>
      <c r="W59" s="1062"/>
      <c r="X59" s="1063"/>
      <c r="Y59" s="79"/>
      <c r="Z59" s="79"/>
      <c r="AA59" s="87"/>
      <c r="AB59" s="112"/>
      <c r="AC59" s="112"/>
      <c r="AD59" s="79"/>
      <c r="AE59" s="79"/>
      <c r="AF59" s="79"/>
      <c r="AG59" s="79"/>
      <c r="AH59" s="79"/>
      <c r="AI59" s="79"/>
      <c r="AJ59" s="82"/>
      <c r="AK59" s="92"/>
    </row>
    <row r="60" ht="15.75" customHeight="1">
      <c r="A60" s="306"/>
      <c r="B60" s="306"/>
      <c r="C60" s="1237"/>
      <c r="D60" s="1194" t="s">
        <v>795</v>
      </c>
      <c r="E60" s="1195" t="s">
        <v>193</v>
      </c>
      <c r="F60" s="83"/>
      <c r="G60" s="1508"/>
      <c r="H60" s="82" t="s">
        <v>46</v>
      </c>
      <c r="M60" s="1537"/>
      <c r="N60" s="1288" t="s">
        <v>1033</v>
      </c>
      <c r="O60" s="82"/>
      <c r="P60" s="82"/>
      <c r="Q60" s="82"/>
      <c r="R60" s="82"/>
      <c r="S60" s="1277"/>
      <c r="T60" s="1510" t="s">
        <v>1034</v>
      </c>
      <c r="U60" s="112"/>
      <c r="V60" s="1154"/>
      <c r="W60" s="1062"/>
      <c r="X60" s="1063"/>
      <c r="Y60" s="79"/>
      <c r="Z60" s="79"/>
      <c r="AA60" s="87"/>
      <c r="AB60" s="112"/>
      <c r="AC60" s="112"/>
      <c r="AD60" s="79"/>
      <c r="AE60" s="79"/>
      <c r="AF60" s="79"/>
      <c r="AG60" s="79"/>
      <c r="AH60" s="79"/>
      <c r="AI60" s="79"/>
      <c r="AJ60" s="82"/>
      <c r="AK60" s="1242"/>
    </row>
    <row r="61" ht="16.5" customHeight="1">
      <c r="A61" s="103"/>
      <c r="B61" s="104"/>
      <c r="C61" s="103"/>
      <c r="F61" s="83"/>
      <c r="AK61" s="573"/>
    </row>
    <row r="62" ht="16.5" customHeight="1">
      <c r="A62" s="19">
        <v>1.0</v>
      </c>
      <c r="B62" s="807" t="s">
        <v>752</v>
      </c>
      <c r="C62" s="807" t="s">
        <v>866</v>
      </c>
      <c r="D62" s="869">
        <v>8.9220318245E10</v>
      </c>
      <c r="E62" s="1033"/>
      <c r="F62" s="1255"/>
      <c r="G62" s="971"/>
      <c r="H62" s="905">
        <v>9.0</v>
      </c>
      <c r="I62" s="905">
        <v>9.0</v>
      </c>
      <c r="J62" s="905"/>
      <c r="K62" s="905"/>
      <c r="L62" s="971"/>
      <c r="M62" s="1547"/>
      <c r="N62" s="971"/>
      <c r="O62" s="905">
        <v>9.0</v>
      </c>
      <c r="P62" s="905">
        <v>9.0</v>
      </c>
      <c r="Q62" s="905">
        <v>9.0</v>
      </c>
      <c r="R62" s="905">
        <v>9.0</v>
      </c>
      <c r="S62" s="1255"/>
      <c r="T62" s="971"/>
      <c r="U62" s="905">
        <v>9.0</v>
      </c>
      <c r="V62" s="905">
        <v>9.0</v>
      </c>
      <c r="W62" s="905">
        <v>9.0</v>
      </c>
      <c r="X62" s="905">
        <v>9.0</v>
      </c>
      <c r="Y62" s="905">
        <v>9.0</v>
      </c>
      <c r="Z62" s="1255"/>
      <c r="AA62" s="971"/>
      <c r="AB62" s="905">
        <v>9.0</v>
      </c>
      <c r="AC62" s="905">
        <v>9.0</v>
      </c>
      <c r="AD62" s="905">
        <v>9.0</v>
      </c>
      <c r="AE62" s="905">
        <v>9.0</v>
      </c>
      <c r="AF62" s="905">
        <v>9.0</v>
      </c>
      <c r="AG62" s="1255"/>
      <c r="AH62" s="971"/>
      <c r="AI62" s="905">
        <v>9.0</v>
      </c>
      <c r="AJ62" s="404">
        <f t="shared" ref="AJ62:AJ70" si="9">COUNT(E62:AI62)</f>
        <v>17</v>
      </c>
      <c r="AK62" s="257"/>
    </row>
    <row r="63" ht="16.5" customHeight="1">
      <c r="A63" s="807">
        <v>2.0</v>
      </c>
      <c r="B63" s="807" t="s">
        <v>852</v>
      </c>
      <c r="C63" s="807" t="s">
        <v>987</v>
      </c>
      <c r="D63" s="869">
        <v>8.9220211441E10</v>
      </c>
      <c r="E63" s="1033"/>
      <c r="F63" s="971"/>
      <c r="G63" s="1255"/>
      <c r="H63" s="905">
        <v>9.0</v>
      </c>
      <c r="I63" s="905"/>
      <c r="J63" s="905">
        <v>9.0</v>
      </c>
      <c r="K63" s="905">
        <v>9.0</v>
      </c>
      <c r="L63" s="971"/>
      <c r="M63" s="978"/>
      <c r="N63" s="978"/>
      <c r="O63" s="978"/>
      <c r="P63" s="978"/>
      <c r="Q63" s="978"/>
      <c r="R63" s="978"/>
      <c r="S63" s="978"/>
      <c r="T63" s="1207"/>
      <c r="U63" s="905">
        <v>9.0</v>
      </c>
      <c r="V63" s="905">
        <v>9.0</v>
      </c>
      <c r="W63" s="905">
        <v>9.0</v>
      </c>
      <c r="X63" s="905">
        <v>9.0</v>
      </c>
      <c r="Y63" s="905">
        <v>9.0</v>
      </c>
      <c r="Z63" s="1255"/>
      <c r="AA63" s="1255"/>
      <c r="AB63" s="905">
        <v>9.0</v>
      </c>
      <c r="AC63" s="905">
        <v>9.0</v>
      </c>
      <c r="AD63" s="905">
        <v>9.0</v>
      </c>
      <c r="AE63" s="905">
        <v>9.0</v>
      </c>
      <c r="AF63" s="905">
        <v>9.0</v>
      </c>
      <c r="AG63" s="971"/>
      <c r="AH63" s="1255"/>
      <c r="AI63" s="905">
        <v>9.0</v>
      </c>
      <c r="AJ63" s="404">
        <f t="shared" si="9"/>
        <v>14</v>
      </c>
      <c r="AK63" s="257"/>
    </row>
    <row r="64" ht="16.5" customHeight="1">
      <c r="A64" s="19">
        <v>3.0</v>
      </c>
      <c r="B64" s="19" t="s">
        <v>73</v>
      </c>
      <c r="C64" s="1202" t="s">
        <v>981</v>
      </c>
      <c r="D64" s="869">
        <v>8.9220318285E10</v>
      </c>
      <c r="E64" s="1033"/>
      <c r="F64" s="971"/>
      <c r="G64" s="1255"/>
      <c r="H64" s="905">
        <v>9.0</v>
      </c>
      <c r="I64" s="905"/>
      <c r="J64" s="905">
        <v>9.0</v>
      </c>
      <c r="K64" s="905"/>
      <c r="L64" s="971"/>
      <c r="M64" s="1033"/>
      <c r="N64" s="1255"/>
      <c r="O64" s="905">
        <v>9.0</v>
      </c>
      <c r="P64" s="905">
        <v>9.0</v>
      </c>
      <c r="Q64" s="905">
        <v>9.0</v>
      </c>
      <c r="R64" s="905">
        <v>9.0</v>
      </c>
      <c r="S64" s="971"/>
      <c r="T64" s="1255"/>
      <c r="U64" s="905">
        <v>9.0</v>
      </c>
      <c r="V64" s="905">
        <v>9.0</v>
      </c>
      <c r="W64" s="905">
        <v>9.0</v>
      </c>
      <c r="X64" s="905">
        <v>9.0</v>
      </c>
      <c r="Y64" s="905">
        <v>9.0</v>
      </c>
      <c r="Z64" s="971"/>
      <c r="AA64" s="1255"/>
      <c r="AB64" s="905">
        <v>9.0</v>
      </c>
      <c r="AC64" s="905">
        <v>9.0</v>
      </c>
      <c r="AD64" s="905">
        <v>9.0</v>
      </c>
      <c r="AE64" s="905">
        <v>9.0</v>
      </c>
      <c r="AF64" s="905">
        <v>12.0</v>
      </c>
      <c r="AG64" s="971"/>
      <c r="AH64" s="1255"/>
      <c r="AI64" s="905">
        <v>9.0</v>
      </c>
      <c r="AJ64" s="404">
        <f t="shared" si="9"/>
        <v>17</v>
      </c>
      <c r="AK64" s="257"/>
    </row>
    <row r="65" ht="16.5" customHeight="1">
      <c r="A65" s="807">
        <v>4.0</v>
      </c>
      <c r="B65" s="19" t="s">
        <v>69</v>
      </c>
      <c r="C65" s="807" t="s">
        <v>332</v>
      </c>
      <c r="D65" s="869">
        <v>8.9220318242E10</v>
      </c>
      <c r="E65" s="1033"/>
      <c r="F65" s="1255"/>
      <c r="G65" s="971"/>
      <c r="H65" s="905"/>
      <c r="I65" s="905">
        <v>9.0</v>
      </c>
      <c r="J65" s="905"/>
      <c r="K65" s="905">
        <v>9.0</v>
      </c>
      <c r="L65" s="971"/>
      <c r="M65" s="1547"/>
      <c r="N65" s="971"/>
      <c r="O65" s="905">
        <v>9.0</v>
      </c>
      <c r="P65" s="905">
        <v>9.0</v>
      </c>
      <c r="Q65" s="905">
        <v>9.0</v>
      </c>
      <c r="R65" s="905">
        <v>9.0</v>
      </c>
      <c r="S65" s="1255"/>
      <c r="T65" s="971"/>
      <c r="U65" s="905">
        <v>9.0</v>
      </c>
      <c r="V65" s="905">
        <v>9.0</v>
      </c>
      <c r="W65" s="905">
        <v>9.0</v>
      </c>
      <c r="X65" s="905">
        <v>9.0</v>
      </c>
      <c r="Y65" s="905">
        <v>9.0</v>
      </c>
      <c r="Z65" s="1255"/>
      <c r="AA65" s="971"/>
      <c r="AB65" s="905">
        <v>12.0</v>
      </c>
      <c r="AC65" s="905">
        <v>12.0</v>
      </c>
      <c r="AD65" s="905">
        <v>9.0</v>
      </c>
      <c r="AE65" s="905">
        <v>9.0</v>
      </c>
      <c r="AF65" s="905">
        <v>9.0</v>
      </c>
      <c r="AG65" s="1255"/>
      <c r="AH65" s="971"/>
      <c r="AI65" s="905">
        <v>9.0</v>
      </c>
      <c r="AJ65" s="404">
        <f t="shared" si="9"/>
        <v>17</v>
      </c>
      <c r="AK65" s="257"/>
    </row>
    <row r="66" ht="16.5" customHeight="1">
      <c r="A66" s="19">
        <v>5.0</v>
      </c>
      <c r="B66" s="807" t="s">
        <v>997</v>
      </c>
      <c r="C66" s="19" t="s">
        <v>70</v>
      </c>
      <c r="D66" s="869">
        <v>8.9221946634E10</v>
      </c>
      <c r="E66" s="1033"/>
      <c r="F66" s="1255">
        <v>12.0</v>
      </c>
      <c r="G66" s="971">
        <v>12.0</v>
      </c>
      <c r="H66" s="905">
        <v>12.0</v>
      </c>
      <c r="I66" s="905">
        <v>12.0</v>
      </c>
      <c r="J66" s="905"/>
      <c r="K66" s="905"/>
      <c r="L66" s="971">
        <v>12.0</v>
      </c>
      <c r="M66" s="1255">
        <v>12.0</v>
      </c>
      <c r="N66" s="971"/>
      <c r="O66" s="905"/>
      <c r="P66" s="905">
        <v>12.0</v>
      </c>
      <c r="Q66" s="905">
        <v>12.0</v>
      </c>
      <c r="R66" s="905"/>
      <c r="S66" s="1255"/>
      <c r="T66" s="971">
        <v>12.0</v>
      </c>
      <c r="U66" s="905">
        <v>12.0</v>
      </c>
      <c r="V66" s="905"/>
      <c r="W66" s="905"/>
      <c r="X66" s="905">
        <v>12.0</v>
      </c>
      <c r="Y66" s="905">
        <v>12.0</v>
      </c>
      <c r="Z66" s="1255"/>
      <c r="AA66" s="971"/>
      <c r="AB66" s="978"/>
      <c r="AC66" s="978"/>
      <c r="AD66" s="978"/>
      <c r="AE66" s="978"/>
      <c r="AF66" s="978"/>
      <c r="AG66" s="1207"/>
      <c r="AH66" s="978"/>
      <c r="AI66" s="905"/>
      <c r="AJ66" s="404">
        <f t="shared" si="9"/>
        <v>12</v>
      </c>
      <c r="AK66" s="257"/>
    </row>
    <row r="67" ht="16.5" customHeight="1">
      <c r="A67" s="807">
        <v>6.0</v>
      </c>
      <c r="B67" s="1492" t="s">
        <v>998</v>
      </c>
      <c r="C67" s="19" t="s">
        <v>70</v>
      </c>
      <c r="D67" s="871">
        <v>8.9222018045E10</v>
      </c>
      <c r="E67" s="971">
        <v>12.0</v>
      </c>
      <c r="F67" s="971"/>
      <c r="G67" s="1255"/>
      <c r="H67" s="905"/>
      <c r="I67" s="905"/>
      <c r="J67" s="905">
        <v>12.0</v>
      </c>
      <c r="K67" s="905">
        <v>12.0</v>
      </c>
      <c r="L67" s="971"/>
      <c r="M67" s="1033"/>
      <c r="N67" s="1255">
        <v>12.0</v>
      </c>
      <c r="O67" s="905">
        <v>12.0</v>
      </c>
      <c r="P67" s="905"/>
      <c r="Q67" s="905"/>
      <c r="R67" s="905">
        <v>12.0</v>
      </c>
      <c r="S67" s="971">
        <v>12.0</v>
      </c>
      <c r="T67" s="1255"/>
      <c r="U67" s="905"/>
      <c r="V67" s="905">
        <v>12.0</v>
      </c>
      <c r="W67" s="905">
        <v>12.0</v>
      </c>
      <c r="X67" s="905"/>
      <c r="Y67" s="905"/>
      <c r="Z67" s="971">
        <v>12.0</v>
      </c>
      <c r="AA67" s="1255">
        <v>12.0</v>
      </c>
      <c r="AB67" s="905"/>
      <c r="AC67" s="905"/>
      <c r="AD67" s="905">
        <v>12.0</v>
      </c>
      <c r="AE67" s="905">
        <v>12.0</v>
      </c>
      <c r="AF67" s="905"/>
      <c r="AG67" s="971">
        <v>12.0</v>
      </c>
      <c r="AH67" s="1255">
        <v>12.0</v>
      </c>
      <c r="AI67" s="905">
        <v>12.0</v>
      </c>
      <c r="AJ67" s="404">
        <f t="shared" si="9"/>
        <v>16</v>
      </c>
      <c r="AK67" s="257"/>
    </row>
    <row r="68" ht="16.5" customHeight="1">
      <c r="A68" s="19">
        <v>7.0</v>
      </c>
      <c r="B68" s="807" t="s">
        <v>783</v>
      </c>
      <c r="C68" s="1202" t="s">
        <v>784</v>
      </c>
      <c r="D68" s="871">
        <v>8.9226140064E10</v>
      </c>
      <c r="E68" s="1033"/>
      <c r="F68" s="1255"/>
      <c r="G68" s="971"/>
      <c r="H68" s="905">
        <v>9.0</v>
      </c>
      <c r="I68" s="905">
        <v>9.0</v>
      </c>
      <c r="J68" s="905"/>
      <c r="K68" s="905"/>
      <c r="L68" s="971"/>
      <c r="M68" s="1547"/>
      <c r="N68" s="971"/>
      <c r="O68" s="905">
        <v>9.0</v>
      </c>
      <c r="P68" s="905">
        <v>9.0</v>
      </c>
      <c r="Q68" s="905">
        <v>9.0</v>
      </c>
      <c r="R68" s="905">
        <v>9.0</v>
      </c>
      <c r="S68" s="1255"/>
      <c r="T68" s="971"/>
      <c r="U68" s="905">
        <v>9.0</v>
      </c>
      <c r="V68" s="905">
        <v>9.0</v>
      </c>
      <c r="W68" s="905">
        <v>9.0</v>
      </c>
      <c r="X68" s="905">
        <v>9.0</v>
      </c>
      <c r="Y68" s="905">
        <v>9.0</v>
      </c>
      <c r="Z68" s="1255"/>
      <c r="AA68" s="971"/>
      <c r="AB68" s="905">
        <v>9.0</v>
      </c>
      <c r="AC68" s="905">
        <v>9.0</v>
      </c>
      <c r="AD68" s="905">
        <v>9.0</v>
      </c>
      <c r="AE68" s="905">
        <v>9.0</v>
      </c>
      <c r="AF68" s="905">
        <v>9.0</v>
      </c>
      <c r="AG68" s="1255"/>
      <c r="AH68" s="971"/>
      <c r="AI68" s="905">
        <v>9.0</v>
      </c>
      <c r="AJ68" s="404">
        <f t="shared" si="9"/>
        <v>17</v>
      </c>
      <c r="AK68" s="257"/>
    </row>
    <row r="69" ht="16.5" customHeight="1">
      <c r="A69" s="807">
        <v>8.0</v>
      </c>
      <c r="B69" s="807" t="s">
        <v>857</v>
      </c>
      <c r="C69" s="1202" t="s">
        <v>784</v>
      </c>
      <c r="D69" s="871">
        <v>8.9220220031E10</v>
      </c>
      <c r="E69" s="1033"/>
      <c r="F69" s="971"/>
      <c r="G69" s="1255"/>
      <c r="H69" s="905"/>
      <c r="I69" s="905"/>
      <c r="J69" s="905">
        <v>9.0</v>
      </c>
      <c r="K69" s="905">
        <v>9.0</v>
      </c>
      <c r="L69" s="971"/>
      <c r="M69" s="1033"/>
      <c r="N69" s="1255"/>
      <c r="O69" s="905">
        <v>9.0</v>
      </c>
      <c r="P69" s="905">
        <v>9.0</v>
      </c>
      <c r="Q69" s="905">
        <v>9.0</v>
      </c>
      <c r="R69" s="905">
        <v>9.0</v>
      </c>
      <c r="S69" s="971"/>
      <c r="T69" s="1255"/>
      <c r="U69" s="905">
        <v>9.0</v>
      </c>
      <c r="V69" s="905">
        <v>9.0</v>
      </c>
      <c r="W69" s="905">
        <v>9.0</v>
      </c>
      <c r="X69" s="905">
        <v>9.0</v>
      </c>
      <c r="Y69" s="905">
        <v>9.0</v>
      </c>
      <c r="Z69" s="971"/>
      <c r="AA69" s="1255"/>
      <c r="AB69" s="905">
        <v>9.0</v>
      </c>
      <c r="AC69" s="905">
        <v>9.0</v>
      </c>
      <c r="AD69" s="905">
        <v>9.0</v>
      </c>
      <c r="AE69" s="905">
        <v>9.0</v>
      </c>
      <c r="AF69" s="905">
        <v>9.0</v>
      </c>
      <c r="AG69" s="971"/>
      <c r="AH69" s="1255"/>
      <c r="AI69" s="905">
        <v>9.0</v>
      </c>
      <c r="AJ69" s="404">
        <f t="shared" si="9"/>
        <v>17</v>
      </c>
      <c r="AK69" s="257"/>
    </row>
    <row r="70" ht="16.5" customHeight="1">
      <c r="A70" s="19">
        <v>9.0</v>
      </c>
      <c r="B70" s="807" t="s">
        <v>938</v>
      </c>
      <c r="C70" s="1202" t="s">
        <v>904</v>
      </c>
      <c r="D70" s="871">
        <v>8.9221945883E10</v>
      </c>
      <c r="E70" s="1033"/>
      <c r="F70" s="1255"/>
      <c r="G70" s="971"/>
      <c r="H70" s="905">
        <v>9.0</v>
      </c>
      <c r="I70" s="905">
        <v>9.0</v>
      </c>
      <c r="J70" s="905">
        <v>9.0</v>
      </c>
      <c r="K70" s="905">
        <v>9.0</v>
      </c>
      <c r="L70" s="971"/>
      <c r="M70" s="1547"/>
      <c r="N70" s="971"/>
      <c r="O70" s="905">
        <v>9.0</v>
      </c>
      <c r="P70" s="905">
        <v>9.0</v>
      </c>
      <c r="Q70" s="905">
        <v>9.0</v>
      </c>
      <c r="R70" s="905">
        <v>9.0</v>
      </c>
      <c r="S70" s="1255"/>
      <c r="T70" s="971"/>
      <c r="U70" s="905">
        <v>9.0</v>
      </c>
      <c r="V70" s="905">
        <v>9.0</v>
      </c>
      <c r="W70" s="905">
        <v>9.0</v>
      </c>
      <c r="X70" s="905">
        <v>9.0</v>
      </c>
      <c r="Y70" s="905">
        <v>9.0</v>
      </c>
      <c r="Z70" s="1255"/>
      <c r="AA70" s="971"/>
      <c r="AB70" s="905">
        <v>9.0</v>
      </c>
      <c r="AC70" s="905">
        <v>9.0</v>
      </c>
      <c r="AD70" s="905">
        <v>9.0</v>
      </c>
      <c r="AE70" s="905">
        <v>9.0</v>
      </c>
      <c r="AF70" s="905">
        <v>9.0</v>
      </c>
      <c r="AG70" s="1255"/>
      <c r="AH70" s="971"/>
      <c r="AI70" s="905">
        <v>9.0</v>
      </c>
      <c r="AJ70" s="404">
        <f t="shared" si="9"/>
        <v>19</v>
      </c>
      <c r="AK70" s="92"/>
    </row>
    <row r="71" ht="16.5" customHeight="1">
      <c r="A71" s="19"/>
      <c r="B71" s="82"/>
      <c r="C71" s="79"/>
      <c r="D71" s="79"/>
      <c r="E71" s="260"/>
      <c r="F71" s="237"/>
      <c r="G71" s="1408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37"/>
      <c r="V71" s="237"/>
      <c r="W71" s="260"/>
      <c r="X71" s="260"/>
      <c r="Y71" s="260"/>
      <c r="Z71" s="260"/>
      <c r="AA71" s="237"/>
      <c r="AB71" s="237"/>
      <c r="AC71" s="237"/>
      <c r="AD71" s="260"/>
      <c r="AE71" s="260"/>
      <c r="AF71" s="260"/>
      <c r="AG71" s="260"/>
      <c r="AH71" s="260"/>
      <c r="AI71" s="260"/>
      <c r="AJ71" s="10"/>
      <c r="AK71" s="92"/>
    </row>
    <row r="72" ht="16.5" customHeight="1">
      <c r="A72" s="19">
        <v>1.0</v>
      </c>
      <c r="B72" s="819" t="s">
        <v>680</v>
      </c>
      <c r="C72" s="113" t="s">
        <v>56</v>
      </c>
      <c r="D72" s="866"/>
      <c r="E72" s="1672"/>
      <c r="F72" s="1471"/>
      <c r="G72" s="1411">
        <v>9.0</v>
      </c>
      <c r="H72" s="1472"/>
      <c r="I72" s="1472"/>
      <c r="J72" s="1410">
        <v>9.0</v>
      </c>
      <c r="K72" s="1410">
        <v>9.0</v>
      </c>
      <c r="L72" s="1471"/>
      <c r="M72" s="1672"/>
      <c r="N72" s="1411">
        <v>9.0</v>
      </c>
      <c r="O72" s="1472"/>
      <c r="P72" s="1410">
        <v>9.0</v>
      </c>
      <c r="Q72" s="1410">
        <v>9.0</v>
      </c>
      <c r="R72" s="1410">
        <v>9.0</v>
      </c>
      <c r="S72" s="1471"/>
      <c r="T72" s="1471"/>
      <c r="U72" s="1409">
        <v>9.0</v>
      </c>
      <c r="V72" s="1410">
        <v>9.0</v>
      </c>
      <c r="W72" s="1410">
        <v>9.0</v>
      </c>
      <c r="X72" s="1410">
        <v>9.0</v>
      </c>
      <c r="Y72" s="1410">
        <v>9.0</v>
      </c>
      <c r="Z72" s="1411">
        <v>9.0</v>
      </c>
      <c r="AA72" s="1471"/>
      <c r="AB72" s="1472"/>
      <c r="AC72" s="1410">
        <v>9.0</v>
      </c>
      <c r="AD72" s="1410">
        <v>9.0</v>
      </c>
      <c r="AE72" s="1410">
        <v>9.0</v>
      </c>
      <c r="AF72" s="1410">
        <v>9.0</v>
      </c>
      <c r="AG72" s="1471"/>
      <c r="AH72" s="1471"/>
      <c r="AI72" s="1410">
        <v>9.0</v>
      </c>
      <c r="AJ72" s="404">
        <f t="shared" ref="AJ72:AJ76" si="10">COUNT(E72:AI72)</f>
        <v>18</v>
      </c>
      <c r="AK72" s="257"/>
    </row>
    <row r="73" ht="16.5" customHeight="1">
      <c r="A73" s="807">
        <v>2.0</v>
      </c>
      <c r="B73" s="819" t="s">
        <v>339</v>
      </c>
      <c r="C73" s="32"/>
      <c r="D73" s="863" t="s">
        <v>792</v>
      </c>
      <c r="E73" s="1673"/>
      <c r="F73" s="1474"/>
      <c r="G73" s="1474"/>
      <c r="H73" s="1414">
        <v>9.0</v>
      </c>
      <c r="I73" s="1414">
        <v>9.0</v>
      </c>
      <c r="J73" s="1414">
        <v>9.0</v>
      </c>
      <c r="K73" s="1414">
        <v>9.0</v>
      </c>
      <c r="L73" s="1474"/>
      <c r="M73" s="1673"/>
      <c r="N73" s="1474"/>
      <c r="O73" s="1414">
        <v>9.0</v>
      </c>
      <c r="P73" s="1414">
        <v>9.0</v>
      </c>
      <c r="Q73" s="1414">
        <v>9.0</v>
      </c>
      <c r="R73" s="1414">
        <v>9.0</v>
      </c>
      <c r="S73" s="1474"/>
      <c r="T73" s="1474"/>
      <c r="U73" s="1413">
        <v>9.0</v>
      </c>
      <c r="V73" s="1414">
        <v>9.0</v>
      </c>
      <c r="W73" s="1414">
        <v>9.0</v>
      </c>
      <c r="X73" s="1417">
        <v>9.0</v>
      </c>
      <c r="Y73" s="1414">
        <v>9.0</v>
      </c>
      <c r="Z73" s="1474"/>
      <c r="AA73" s="1474"/>
      <c r="AB73" s="1414">
        <v>9.0</v>
      </c>
      <c r="AC73" s="1414">
        <v>9.0</v>
      </c>
      <c r="AD73" s="1414">
        <v>9.0</v>
      </c>
      <c r="AE73" s="1414">
        <v>9.0</v>
      </c>
      <c r="AF73" s="1414">
        <v>9.0</v>
      </c>
      <c r="AG73" s="1474"/>
      <c r="AH73" s="1474"/>
      <c r="AI73" s="1414">
        <v>9.0</v>
      </c>
      <c r="AJ73" s="404">
        <f t="shared" si="10"/>
        <v>19</v>
      </c>
      <c r="AK73" s="257"/>
    </row>
    <row r="74" ht="16.5" customHeight="1">
      <c r="A74" s="807">
        <v>3.0</v>
      </c>
      <c r="B74" s="819" t="s">
        <v>905</v>
      </c>
      <c r="C74" s="32"/>
      <c r="D74" s="863" t="s">
        <v>792</v>
      </c>
      <c r="E74" s="1673"/>
      <c r="F74" s="1415">
        <v>9.0</v>
      </c>
      <c r="G74" s="1474"/>
      <c r="H74" s="1476"/>
      <c r="I74" s="1476"/>
      <c r="J74" s="1414">
        <v>9.0</v>
      </c>
      <c r="K74" s="1414">
        <v>9.0</v>
      </c>
      <c r="L74" s="1474"/>
      <c r="M74" s="1673"/>
      <c r="N74" s="1474"/>
      <c r="O74" s="1414">
        <v>9.0</v>
      </c>
      <c r="P74" s="1414">
        <v>9.0</v>
      </c>
      <c r="Q74" s="1414">
        <v>9.0</v>
      </c>
      <c r="R74" s="1476"/>
      <c r="S74" s="1474"/>
      <c r="T74" s="1415">
        <v>9.0</v>
      </c>
      <c r="U74" s="1413">
        <v>9.0</v>
      </c>
      <c r="V74" s="1414">
        <v>9.0</v>
      </c>
      <c r="W74" s="1414">
        <v>9.0</v>
      </c>
      <c r="X74" s="1414">
        <v>9.0</v>
      </c>
      <c r="Y74" s="1414">
        <v>9.0</v>
      </c>
      <c r="Z74" s="1474"/>
      <c r="AA74" s="1474"/>
      <c r="AB74" s="1414">
        <v>9.0</v>
      </c>
      <c r="AC74" s="1414">
        <v>9.0</v>
      </c>
      <c r="AD74" s="1414">
        <v>9.0</v>
      </c>
      <c r="AE74" s="1414">
        <v>9.0</v>
      </c>
      <c r="AF74" s="1414">
        <v>9.0</v>
      </c>
      <c r="AG74" s="1415">
        <v>9.0</v>
      </c>
      <c r="AH74" s="1474"/>
      <c r="AI74" s="1476"/>
      <c r="AJ74" s="404">
        <f t="shared" si="10"/>
        <v>18</v>
      </c>
      <c r="AK74" s="257"/>
    </row>
    <row r="75" ht="16.5" customHeight="1">
      <c r="A75" s="19">
        <v>4.0</v>
      </c>
      <c r="B75" s="819" t="s">
        <v>59</v>
      </c>
      <c r="C75" s="32"/>
      <c r="D75" s="863" t="s">
        <v>792</v>
      </c>
      <c r="E75" s="1674"/>
      <c r="F75" s="1474"/>
      <c r="G75" s="1474"/>
      <c r="H75" s="1414">
        <v>9.0</v>
      </c>
      <c r="I75" s="1414">
        <v>9.0</v>
      </c>
      <c r="J75" s="1476"/>
      <c r="K75" s="1476"/>
      <c r="L75" s="1415">
        <v>9.0</v>
      </c>
      <c r="M75" s="1673"/>
      <c r="N75" s="1474"/>
      <c r="O75" s="1414">
        <v>9.0</v>
      </c>
      <c r="P75" s="1414">
        <v>9.0</v>
      </c>
      <c r="Q75" s="1414">
        <v>9.0</v>
      </c>
      <c r="R75" s="1414">
        <v>9.0</v>
      </c>
      <c r="S75" s="1415">
        <v>9.0</v>
      </c>
      <c r="T75" s="1474"/>
      <c r="U75" s="1479"/>
      <c r="V75" s="1414">
        <v>9.0</v>
      </c>
      <c r="W75" s="1414">
        <v>9.0</v>
      </c>
      <c r="X75" s="1414">
        <v>9.0</v>
      </c>
      <c r="Y75" s="1414">
        <v>9.0</v>
      </c>
      <c r="Z75" s="1474"/>
      <c r="AA75" s="1474"/>
      <c r="AB75" s="1414">
        <v>9.0</v>
      </c>
      <c r="AC75" s="1414">
        <v>9.0</v>
      </c>
      <c r="AD75" s="1414">
        <v>9.0</v>
      </c>
      <c r="AE75" s="1414">
        <v>9.0</v>
      </c>
      <c r="AF75" s="1476"/>
      <c r="AG75" s="1474"/>
      <c r="AH75" s="1415">
        <v>9.0</v>
      </c>
      <c r="AI75" s="1414">
        <v>9.0</v>
      </c>
      <c r="AJ75" s="404">
        <f t="shared" si="10"/>
        <v>18</v>
      </c>
      <c r="AK75" s="257"/>
    </row>
    <row r="76" ht="16.5" customHeight="1">
      <c r="A76" s="807">
        <v>5.0</v>
      </c>
      <c r="B76" s="819" t="s">
        <v>906</v>
      </c>
      <c r="C76" s="71"/>
      <c r="D76" s="863" t="s">
        <v>792</v>
      </c>
      <c r="E76" s="1592">
        <v>9.0</v>
      </c>
      <c r="F76" s="1572"/>
      <c r="G76" s="1572"/>
      <c r="H76" s="1417">
        <v>9.0</v>
      </c>
      <c r="I76" s="1414">
        <v>9.0</v>
      </c>
      <c r="J76" s="1476"/>
      <c r="K76" s="1476"/>
      <c r="L76" s="1474"/>
      <c r="M76" s="1591">
        <v>9.0</v>
      </c>
      <c r="N76" s="1474"/>
      <c r="O76" s="1414">
        <v>9.0</v>
      </c>
      <c r="P76" s="1476"/>
      <c r="Q76" s="1414">
        <v>9.0</v>
      </c>
      <c r="R76" s="1414">
        <v>9.0</v>
      </c>
      <c r="S76" s="1474"/>
      <c r="T76" s="1474"/>
      <c r="U76" s="1413">
        <v>9.0</v>
      </c>
      <c r="V76" s="1414">
        <v>9.0</v>
      </c>
      <c r="W76" s="1414">
        <v>9.0</v>
      </c>
      <c r="X76" s="1414">
        <v>9.0</v>
      </c>
      <c r="Y76" s="1675"/>
      <c r="Z76" s="1496"/>
      <c r="AA76" s="1415">
        <v>9.0</v>
      </c>
      <c r="AB76" s="1414">
        <v>9.0</v>
      </c>
      <c r="AC76" s="1414">
        <v>9.0</v>
      </c>
      <c r="AD76" s="1414">
        <v>9.0</v>
      </c>
      <c r="AE76" s="1414">
        <v>9.0</v>
      </c>
      <c r="AF76" s="1414">
        <v>9.0</v>
      </c>
      <c r="AG76" s="1474"/>
      <c r="AH76" s="1474"/>
      <c r="AI76" s="1414">
        <v>9.0</v>
      </c>
      <c r="AJ76" s="404">
        <f t="shared" si="10"/>
        <v>18</v>
      </c>
      <c r="AK76" s="257"/>
    </row>
    <row r="77" ht="16.5" customHeight="1">
      <c r="A77" s="79"/>
      <c r="B77" s="423"/>
      <c r="C77" s="121"/>
      <c r="D77" s="237"/>
      <c r="E77" s="1270"/>
      <c r="F77" s="1270"/>
      <c r="G77" s="1270"/>
      <c r="H77" s="1270"/>
      <c r="I77" s="1270"/>
      <c r="J77" s="1075"/>
      <c r="K77" s="1075"/>
      <c r="L77" s="1270"/>
      <c r="M77" s="1270"/>
      <c r="N77" s="1270"/>
      <c r="O77" s="1270"/>
      <c r="P77" s="1270"/>
      <c r="Q77" s="1075"/>
      <c r="R77" s="1075"/>
      <c r="S77" s="1270"/>
      <c r="T77" s="1270"/>
      <c r="U77" s="1270"/>
      <c r="V77" s="1270"/>
      <c r="W77" s="1270"/>
      <c r="X77" s="1075"/>
      <c r="Y77" s="1075"/>
      <c r="Z77" s="1270"/>
      <c r="AA77" s="1270"/>
      <c r="AB77" s="1270"/>
      <c r="AC77" s="1270"/>
      <c r="AD77" s="1270"/>
      <c r="AE77" s="1075"/>
      <c r="AF77" s="1075"/>
      <c r="AG77" s="1270"/>
      <c r="AH77" s="1270"/>
      <c r="AI77" s="1270"/>
      <c r="AJ77" s="82"/>
      <c r="AK77" s="92"/>
    </row>
    <row r="78" ht="16.5" customHeight="1">
      <c r="A78" s="807">
        <v>6.0</v>
      </c>
      <c r="B78" s="300" t="s">
        <v>60</v>
      </c>
      <c r="C78" s="1071" t="s">
        <v>782</v>
      </c>
      <c r="D78" s="863" t="s">
        <v>792</v>
      </c>
      <c r="E78" s="1676"/>
      <c r="F78" s="1108"/>
      <c r="G78" s="1108"/>
      <c r="H78" s="911">
        <v>9.0</v>
      </c>
      <c r="I78" s="911">
        <v>9.0</v>
      </c>
      <c r="J78" s="911">
        <v>9.0</v>
      </c>
      <c r="K78" s="1459"/>
      <c r="L78" s="974">
        <v>9.0</v>
      </c>
      <c r="M78" s="937">
        <v>9.0</v>
      </c>
      <c r="N78" s="1108"/>
      <c r="O78" s="911">
        <v>9.0</v>
      </c>
      <c r="P78" s="1538">
        <v>9.0</v>
      </c>
      <c r="Q78" s="911">
        <v>9.0</v>
      </c>
      <c r="R78" s="911">
        <v>9.0</v>
      </c>
      <c r="S78" s="1108"/>
      <c r="T78" s="1108"/>
      <c r="U78" s="911">
        <v>9.0</v>
      </c>
      <c r="V78" s="1538">
        <v>9.0</v>
      </c>
      <c r="W78" s="911">
        <v>9.0</v>
      </c>
      <c r="X78" s="911">
        <v>9.0</v>
      </c>
      <c r="Y78" s="1538">
        <v>9.0</v>
      </c>
      <c r="Z78" s="1108"/>
      <c r="AA78" s="1108"/>
      <c r="AB78" s="911">
        <v>9.0</v>
      </c>
      <c r="AC78" s="911">
        <v>9.0</v>
      </c>
      <c r="AD78" s="911">
        <v>9.0</v>
      </c>
      <c r="AE78" s="1538">
        <v>9.0</v>
      </c>
      <c r="AF78" s="1459"/>
      <c r="AG78" s="974">
        <v>9.0</v>
      </c>
      <c r="AH78" s="974">
        <v>9.0</v>
      </c>
      <c r="AI78" s="1459"/>
      <c r="AJ78" s="404">
        <f t="shared" ref="AJ78:AJ80" si="11">COUNT(E78:AI78)</f>
        <v>20</v>
      </c>
      <c r="AK78" s="257"/>
    </row>
    <row r="79" ht="16.5" customHeight="1">
      <c r="A79" s="807">
        <v>7.0</v>
      </c>
      <c r="B79" s="829" t="s">
        <v>36</v>
      </c>
      <c r="C79" s="32"/>
      <c r="D79" s="863" t="s">
        <v>792</v>
      </c>
      <c r="E79" s="937">
        <v>9.0</v>
      </c>
      <c r="F79" s="974">
        <v>9.0</v>
      </c>
      <c r="G79" s="974">
        <v>9.0</v>
      </c>
      <c r="H79" s="911">
        <v>9.0</v>
      </c>
      <c r="I79" s="1459"/>
      <c r="J79" s="1459"/>
      <c r="K79" s="1459"/>
      <c r="L79" s="1108"/>
      <c r="M79" s="1676"/>
      <c r="N79" s="1108"/>
      <c r="O79" s="1538">
        <v>9.0</v>
      </c>
      <c r="P79" s="911">
        <v>9.0</v>
      </c>
      <c r="Q79" s="911">
        <v>9.0</v>
      </c>
      <c r="R79" s="1538">
        <v>9.0</v>
      </c>
      <c r="S79" s="974">
        <v>9.0</v>
      </c>
      <c r="T79" s="974">
        <v>9.0</v>
      </c>
      <c r="U79" s="1459"/>
      <c r="V79" s="911">
        <v>9.0</v>
      </c>
      <c r="W79" s="1538">
        <v>9.0</v>
      </c>
      <c r="X79" s="911">
        <v>9.0</v>
      </c>
      <c r="Y79" s="911">
        <v>9.0</v>
      </c>
      <c r="Z79" s="1108"/>
      <c r="AA79" s="1108"/>
      <c r="AB79" s="900">
        <v>9.0</v>
      </c>
      <c r="AC79" s="911">
        <v>9.0</v>
      </c>
      <c r="AD79" s="1538">
        <v>9.0</v>
      </c>
      <c r="AE79" s="911">
        <v>9.0</v>
      </c>
      <c r="AF79" s="911">
        <v>9.0</v>
      </c>
      <c r="AG79" s="1108"/>
      <c r="AH79" s="1108"/>
      <c r="AI79" s="1538">
        <v>9.0</v>
      </c>
      <c r="AJ79" s="404">
        <f t="shared" si="11"/>
        <v>20</v>
      </c>
      <c r="AK79" s="257"/>
    </row>
    <row r="80" ht="16.5" customHeight="1">
      <c r="A80" s="807">
        <v>8.0</v>
      </c>
      <c r="B80" s="829" t="s">
        <v>879</v>
      </c>
      <c r="C80" s="71"/>
      <c r="D80" s="863" t="s">
        <v>792</v>
      </c>
      <c r="E80" s="1676"/>
      <c r="F80" s="1108"/>
      <c r="G80" s="1108"/>
      <c r="H80" s="1459"/>
      <c r="I80" s="911">
        <v>9.0</v>
      </c>
      <c r="J80" s="911">
        <v>9.0</v>
      </c>
      <c r="K80" s="911">
        <v>9.0</v>
      </c>
      <c r="L80" s="1108"/>
      <c r="M80" s="1676"/>
      <c r="N80" s="974">
        <v>9.0</v>
      </c>
      <c r="O80" s="911">
        <v>9.0</v>
      </c>
      <c r="P80" s="911">
        <v>9.0</v>
      </c>
      <c r="Q80" s="1538">
        <v>9.0</v>
      </c>
      <c r="R80" s="911">
        <v>9.0</v>
      </c>
      <c r="S80" s="1108"/>
      <c r="T80" s="1108"/>
      <c r="U80" s="1538">
        <v>9.0</v>
      </c>
      <c r="V80" s="911">
        <v>9.0</v>
      </c>
      <c r="W80" s="911">
        <v>9.0</v>
      </c>
      <c r="X80" s="1538">
        <v>9.0</v>
      </c>
      <c r="Y80" s="1459"/>
      <c r="Z80" s="974">
        <v>9.0</v>
      </c>
      <c r="AA80" s="974">
        <v>9.0</v>
      </c>
      <c r="AB80" s="1459"/>
      <c r="AC80" s="1538">
        <v>9.0</v>
      </c>
      <c r="AD80" s="911">
        <v>9.0</v>
      </c>
      <c r="AE80" s="911">
        <v>9.0</v>
      </c>
      <c r="AF80" s="900">
        <v>9.0</v>
      </c>
      <c r="AG80" s="1108"/>
      <c r="AH80" s="1108"/>
      <c r="AI80" s="911">
        <v>9.0</v>
      </c>
      <c r="AJ80" s="404">
        <f t="shared" si="11"/>
        <v>19</v>
      </c>
      <c r="AK80" s="257"/>
    </row>
    <row r="81" ht="16.5" customHeight="1">
      <c r="A81" s="79"/>
      <c r="B81" s="423"/>
      <c r="C81" s="259"/>
      <c r="D81" s="259"/>
      <c r="E81" s="259"/>
      <c r="F81" s="259"/>
      <c r="G81" s="259"/>
      <c r="H81" s="259"/>
      <c r="I81" s="259"/>
      <c r="J81" s="259"/>
      <c r="K81" s="259"/>
      <c r="L81" s="259"/>
      <c r="M81" s="259"/>
      <c r="N81" s="259"/>
      <c r="O81" s="259"/>
      <c r="P81" s="259"/>
      <c r="Q81" s="259"/>
      <c r="R81" s="259"/>
      <c r="S81" s="259"/>
      <c r="T81" s="259"/>
      <c r="U81" s="259"/>
      <c r="V81" s="259"/>
      <c r="W81" s="259"/>
      <c r="X81" s="259"/>
      <c r="Y81" s="259"/>
      <c r="Z81" s="259"/>
      <c r="AA81" s="259"/>
      <c r="AB81" s="259"/>
      <c r="AC81" s="259"/>
      <c r="AD81" s="259"/>
      <c r="AE81" s="259"/>
      <c r="AF81" s="259"/>
      <c r="AG81" s="259"/>
      <c r="AH81" s="259"/>
      <c r="AI81" s="259"/>
      <c r="AJ81" s="121"/>
      <c r="AK81" s="259"/>
    </row>
    <row r="82" ht="16.5" customHeight="1">
      <c r="A82" s="1010">
        <v>9.0</v>
      </c>
      <c r="B82" s="46" t="s">
        <v>102</v>
      </c>
      <c r="C82" s="1257" t="s">
        <v>804</v>
      </c>
      <c r="D82" s="863" t="s">
        <v>792</v>
      </c>
      <c r="E82" s="1033"/>
      <c r="F82" s="1255">
        <v>9.0</v>
      </c>
      <c r="G82" s="1159">
        <v>9.0</v>
      </c>
      <c r="H82" s="905">
        <v>9.0</v>
      </c>
      <c r="I82" s="905">
        <v>9.0</v>
      </c>
      <c r="J82" s="905"/>
      <c r="K82" s="1628"/>
      <c r="L82" s="1159"/>
      <c r="M82" s="1033"/>
      <c r="N82" s="1159">
        <v>9.0</v>
      </c>
      <c r="O82" s="1538">
        <v>9.0</v>
      </c>
      <c r="P82" s="905">
        <v>9.0</v>
      </c>
      <c r="Q82" s="1538">
        <v>9.0</v>
      </c>
      <c r="R82" s="1628"/>
      <c r="S82" s="1159"/>
      <c r="T82" s="1159">
        <v>9.0</v>
      </c>
      <c r="U82" s="1539"/>
      <c r="V82" s="1593"/>
      <c r="W82" s="1539"/>
      <c r="X82" s="1539"/>
      <c r="Y82" s="1204"/>
      <c r="Z82" s="1204"/>
      <c r="AA82" s="1204"/>
      <c r="AB82" s="1539"/>
      <c r="AC82" s="1204"/>
      <c r="AD82" s="1204"/>
      <c r="AE82" s="1539"/>
      <c r="AF82" s="1204"/>
      <c r="AG82" s="1204"/>
      <c r="AH82" s="1204"/>
      <c r="AI82" s="1538">
        <v>9.0</v>
      </c>
      <c r="AJ82" s="404">
        <f t="shared" ref="AJ82:AJ84" si="12">COUNT(E82:AI82)</f>
        <v>10</v>
      </c>
      <c r="AK82" s="259"/>
    </row>
    <row r="83" ht="16.5" customHeight="1">
      <c r="A83" s="1010">
        <v>10.0</v>
      </c>
      <c r="B83" s="1364" t="s">
        <v>105</v>
      </c>
      <c r="C83" s="32"/>
      <c r="D83" s="863" t="s">
        <v>792</v>
      </c>
      <c r="E83" s="1033"/>
      <c r="F83" s="971"/>
      <c r="G83" s="1159"/>
      <c r="H83" s="1628">
        <v>9.0</v>
      </c>
      <c r="I83" s="905">
        <v>9.0</v>
      </c>
      <c r="J83" s="905">
        <v>9.0</v>
      </c>
      <c r="K83" s="1628">
        <v>9.0</v>
      </c>
      <c r="L83" s="1159"/>
      <c r="M83" s="1033"/>
      <c r="N83" s="1159"/>
      <c r="O83" s="1628">
        <v>9.0</v>
      </c>
      <c r="P83" s="905">
        <v>9.0</v>
      </c>
      <c r="Q83" s="905">
        <v>9.0</v>
      </c>
      <c r="R83" s="1628">
        <v>9.0</v>
      </c>
      <c r="S83" s="1159"/>
      <c r="T83" s="1159"/>
      <c r="U83" s="1628">
        <v>9.0</v>
      </c>
      <c r="V83" s="1628">
        <v>9.0</v>
      </c>
      <c r="W83" s="1628">
        <v>9.0</v>
      </c>
      <c r="X83" s="1628">
        <v>9.0</v>
      </c>
      <c r="Y83" s="1628">
        <v>9.0</v>
      </c>
      <c r="Z83" s="1159"/>
      <c r="AA83" s="1203">
        <v>9.0</v>
      </c>
      <c r="AB83" s="1677">
        <v>9.0</v>
      </c>
      <c r="AC83" s="1677">
        <v>9.0</v>
      </c>
      <c r="AD83" s="1677">
        <v>9.0</v>
      </c>
      <c r="AE83" s="1677">
        <v>9.0</v>
      </c>
      <c r="AF83" s="1677">
        <v>9.0</v>
      </c>
      <c r="AG83" s="1678">
        <v>9.0</v>
      </c>
      <c r="AH83" s="1203"/>
      <c r="AI83" s="1628"/>
      <c r="AJ83" s="404">
        <f t="shared" si="12"/>
        <v>20</v>
      </c>
      <c r="AK83" s="259"/>
    </row>
    <row r="84" ht="16.5" customHeight="1">
      <c r="A84" s="1010">
        <v>11.0</v>
      </c>
      <c r="B84" s="819" t="s">
        <v>858</v>
      </c>
      <c r="C84" s="71"/>
      <c r="D84" s="863" t="s">
        <v>792</v>
      </c>
      <c r="E84" s="1033">
        <v>9.0</v>
      </c>
      <c r="F84" s="971"/>
      <c r="G84" s="1159"/>
      <c r="H84" s="1628"/>
      <c r="I84" s="905"/>
      <c r="J84" s="905">
        <v>9.0</v>
      </c>
      <c r="K84" s="905">
        <v>9.0</v>
      </c>
      <c r="L84" s="1159">
        <v>9.0</v>
      </c>
      <c r="M84" s="1547">
        <v>9.0</v>
      </c>
      <c r="N84" s="1159"/>
      <c r="O84" s="1628"/>
      <c r="P84" s="1538">
        <v>9.0</v>
      </c>
      <c r="Q84" s="905">
        <v>9.0</v>
      </c>
      <c r="R84" s="1538">
        <v>9.0</v>
      </c>
      <c r="S84" s="1159">
        <v>9.0</v>
      </c>
      <c r="T84" s="1159"/>
      <c r="U84" s="1628"/>
      <c r="V84" s="1538">
        <v>9.0</v>
      </c>
      <c r="W84" s="1628">
        <v>9.0</v>
      </c>
      <c r="X84" s="1628">
        <v>9.0</v>
      </c>
      <c r="Y84" s="1538">
        <v>9.0</v>
      </c>
      <c r="Z84" s="1159">
        <v>9.0</v>
      </c>
      <c r="AA84" s="1159"/>
      <c r="AB84" s="937">
        <v>9.0</v>
      </c>
      <c r="AC84" s="1538">
        <v>9.0</v>
      </c>
      <c r="AD84" s="1538">
        <v>9.0</v>
      </c>
      <c r="AE84" s="1628">
        <v>9.0</v>
      </c>
      <c r="AF84" s="1538">
        <v>9.0</v>
      </c>
      <c r="AG84" s="1159">
        <v>9.0</v>
      </c>
      <c r="AH84" s="1159"/>
      <c r="AI84" s="1628"/>
      <c r="AJ84" s="404">
        <f t="shared" si="12"/>
        <v>20</v>
      </c>
      <c r="AK84" s="259"/>
    </row>
    <row r="85" ht="16.5" customHeight="1">
      <c r="A85" s="79"/>
      <c r="B85" s="423"/>
      <c r="C85" s="259"/>
      <c r="D85" s="259"/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  <c r="AA85" s="259"/>
      <c r="AB85" s="259"/>
      <c r="AC85" s="259"/>
      <c r="AD85" s="259"/>
      <c r="AE85" s="259"/>
      <c r="AF85" s="259"/>
      <c r="AG85" s="259"/>
      <c r="AH85" s="259"/>
      <c r="AI85" s="259"/>
      <c r="AJ85" s="121"/>
      <c r="AK85" s="259"/>
    </row>
    <row r="86" ht="16.5" customHeight="1">
      <c r="A86" s="807">
        <v>12.0</v>
      </c>
      <c r="B86" s="939" t="s">
        <v>768</v>
      </c>
      <c r="C86" s="113" t="s">
        <v>65</v>
      </c>
      <c r="D86" s="866"/>
      <c r="E86" s="1676"/>
      <c r="F86" s="1108"/>
      <c r="G86" s="974">
        <v>9.0</v>
      </c>
      <c r="H86" s="911">
        <v>9.0</v>
      </c>
      <c r="I86" s="911">
        <v>9.0</v>
      </c>
      <c r="J86" s="1459"/>
      <c r="K86" s="1459"/>
      <c r="L86" s="1108"/>
      <c r="M86" s="937">
        <v>9.0</v>
      </c>
      <c r="N86" s="974">
        <v>9.0</v>
      </c>
      <c r="O86" s="911">
        <v>9.0</v>
      </c>
      <c r="P86" s="911">
        <v>9.0</v>
      </c>
      <c r="Q86" s="1459"/>
      <c r="R86" s="1459"/>
      <c r="S86" s="974">
        <v>9.0</v>
      </c>
      <c r="T86" s="1108"/>
      <c r="U86" s="1459"/>
      <c r="V86" s="911">
        <v>9.0</v>
      </c>
      <c r="W86" s="911">
        <v>9.0</v>
      </c>
      <c r="X86" s="911">
        <v>9.0</v>
      </c>
      <c r="Y86" s="911">
        <v>9.0</v>
      </c>
      <c r="Z86" s="974">
        <v>9.0</v>
      </c>
      <c r="AA86" s="1108"/>
      <c r="AB86" s="1459"/>
      <c r="AC86" s="911">
        <v>9.0</v>
      </c>
      <c r="AD86" s="911">
        <v>9.0</v>
      </c>
      <c r="AE86" s="911">
        <v>9.0</v>
      </c>
      <c r="AF86" s="1459"/>
      <c r="AG86" s="1255"/>
      <c r="AH86" s="1207"/>
      <c r="AI86" s="978"/>
      <c r="AJ86" s="404">
        <f t="shared" ref="AJ86:AJ88" si="13">COUNT(E86:AI86)</f>
        <v>16</v>
      </c>
      <c r="AK86" s="257"/>
    </row>
    <row r="87" ht="16.5" customHeight="1">
      <c r="A87" s="807">
        <v>13.0</v>
      </c>
      <c r="B87" s="300" t="s">
        <v>66</v>
      </c>
      <c r="C87" s="71"/>
      <c r="D87" s="863" t="s">
        <v>792</v>
      </c>
      <c r="E87" s="937">
        <v>9.0</v>
      </c>
      <c r="F87" s="974">
        <v>9.0</v>
      </c>
      <c r="G87" s="1108"/>
      <c r="H87" s="1459"/>
      <c r="I87" s="1459"/>
      <c r="J87" s="911">
        <v>9.0</v>
      </c>
      <c r="K87" s="911">
        <v>9.0</v>
      </c>
      <c r="L87" s="974">
        <v>9.0</v>
      </c>
      <c r="M87" s="1676"/>
      <c r="N87" s="1108"/>
      <c r="O87" s="1459"/>
      <c r="P87" s="911">
        <v>9.0</v>
      </c>
      <c r="Q87" s="911">
        <v>9.0</v>
      </c>
      <c r="R87" s="911">
        <v>9.0</v>
      </c>
      <c r="S87" s="1108"/>
      <c r="T87" s="974">
        <v>9.0</v>
      </c>
      <c r="U87" s="911">
        <v>9.0</v>
      </c>
      <c r="V87" s="1459"/>
      <c r="W87" s="1459"/>
      <c r="X87" s="911">
        <v>9.0</v>
      </c>
      <c r="Y87" s="1459"/>
      <c r="Z87" s="1255"/>
      <c r="AA87" s="974">
        <v>9.0</v>
      </c>
      <c r="AB87" s="911">
        <v>9.0</v>
      </c>
      <c r="AC87" s="1459"/>
      <c r="AD87" s="1459"/>
      <c r="AE87" s="911">
        <v>9.0</v>
      </c>
      <c r="AF87" s="911">
        <v>9.0</v>
      </c>
      <c r="AG87" s="974">
        <v>9.0</v>
      </c>
      <c r="AH87" s="974">
        <v>9.0</v>
      </c>
      <c r="AI87" s="911">
        <v>9.0</v>
      </c>
      <c r="AJ87" s="404">
        <f t="shared" si="13"/>
        <v>18</v>
      </c>
      <c r="AK87" s="257"/>
    </row>
    <row r="88" ht="16.5" customHeight="1">
      <c r="A88" s="807">
        <v>14.0</v>
      </c>
      <c r="B88" s="1679" t="s">
        <v>982</v>
      </c>
      <c r="C88" s="1482" t="s">
        <v>983</v>
      </c>
      <c r="D88" s="863" t="s">
        <v>792</v>
      </c>
      <c r="E88" s="1033"/>
      <c r="F88" s="1255"/>
      <c r="G88" s="971"/>
      <c r="H88" s="905">
        <v>9.0</v>
      </c>
      <c r="I88" s="905">
        <v>9.0</v>
      </c>
      <c r="J88" s="905">
        <v>9.0</v>
      </c>
      <c r="K88" s="905">
        <v>9.0</v>
      </c>
      <c r="L88" s="971"/>
      <c r="M88" s="1547"/>
      <c r="N88" s="971"/>
      <c r="O88" s="905">
        <v>9.0</v>
      </c>
      <c r="P88" s="905">
        <v>9.0</v>
      </c>
      <c r="Q88" s="905">
        <v>9.0</v>
      </c>
      <c r="R88" s="905">
        <v>9.0</v>
      </c>
      <c r="S88" s="1255"/>
      <c r="T88" s="971"/>
      <c r="U88" s="905">
        <v>9.0</v>
      </c>
      <c r="V88" s="905">
        <v>9.0</v>
      </c>
      <c r="W88" s="905">
        <v>9.0</v>
      </c>
      <c r="X88" s="905">
        <v>9.0</v>
      </c>
      <c r="Y88" s="905">
        <v>9.0</v>
      </c>
      <c r="Z88" s="1255"/>
      <c r="AA88" s="971"/>
      <c r="AB88" s="905">
        <v>9.0</v>
      </c>
      <c r="AC88" s="905">
        <v>9.0</v>
      </c>
      <c r="AD88" s="905">
        <v>9.0</v>
      </c>
      <c r="AE88" s="905">
        <v>9.0</v>
      </c>
      <c r="AF88" s="905">
        <v>9.0</v>
      </c>
      <c r="AG88" s="1255"/>
      <c r="AH88" s="971"/>
      <c r="AI88" s="905">
        <v>9.0</v>
      </c>
      <c r="AJ88" s="404">
        <f t="shared" si="13"/>
        <v>19</v>
      </c>
      <c r="AK88" s="1485"/>
    </row>
    <row r="89" ht="16.5" customHeight="1">
      <c r="A89" s="872"/>
      <c r="B89" s="260"/>
      <c r="C89" s="875"/>
      <c r="D89" s="877"/>
      <c r="E89" s="1075"/>
      <c r="F89" s="1075"/>
      <c r="G89" s="1075"/>
      <c r="H89" s="1075"/>
      <c r="I89" s="1075"/>
      <c r="J89" s="1075"/>
      <c r="K89" s="1075"/>
      <c r="L89" s="1075"/>
      <c r="M89" s="1075"/>
      <c r="N89" s="1075"/>
      <c r="O89" s="1075"/>
      <c r="P89" s="1075"/>
      <c r="Q89" s="1075"/>
      <c r="R89" s="1075"/>
      <c r="S89" s="1075"/>
      <c r="T89" s="1075"/>
      <c r="U89" s="1075"/>
      <c r="V89" s="1075"/>
      <c r="W89" s="1075"/>
      <c r="X89" s="1075"/>
      <c r="Y89" s="1075"/>
      <c r="Z89" s="1075"/>
      <c r="AA89" s="1075"/>
      <c r="AB89" s="1075"/>
      <c r="AC89" s="1075"/>
      <c r="AD89" s="1075"/>
      <c r="AE89" s="1075"/>
      <c r="AF89" s="1075"/>
      <c r="AG89" s="1075"/>
      <c r="AH89" s="1075"/>
      <c r="AI89" s="1075"/>
      <c r="AJ89" s="878"/>
      <c r="AK89" s="257"/>
    </row>
    <row r="90" ht="16.5" customHeight="1">
      <c r="A90" s="807">
        <v>15.0</v>
      </c>
      <c r="B90" s="829" t="s">
        <v>880</v>
      </c>
      <c r="C90" s="1071" t="s">
        <v>1016</v>
      </c>
      <c r="D90" s="863" t="s">
        <v>792</v>
      </c>
      <c r="E90" s="1033">
        <v>9.0</v>
      </c>
      <c r="F90" s="1543"/>
      <c r="G90" s="1543"/>
      <c r="H90" s="1189"/>
      <c r="I90" s="905"/>
      <c r="J90" s="905">
        <v>9.0</v>
      </c>
      <c r="K90" s="1540">
        <v>9.0</v>
      </c>
      <c r="L90" s="1543">
        <v>9.0</v>
      </c>
      <c r="M90" s="1547"/>
      <c r="N90" s="1255">
        <v>9.0</v>
      </c>
      <c r="O90" s="1540"/>
      <c r="P90" s="905">
        <v>9.0</v>
      </c>
      <c r="Q90" s="905">
        <v>9.0</v>
      </c>
      <c r="R90" s="1540">
        <v>9.0</v>
      </c>
      <c r="S90" s="1543">
        <v>9.0</v>
      </c>
      <c r="T90" s="1543"/>
      <c r="U90" s="1540"/>
      <c r="V90" s="905">
        <v>9.0</v>
      </c>
      <c r="W90" s="905">
        <v>9.0</v>
      </c>
      <c r="X90" s="905">
        <v>9.0</v>
      </c>
      <c r="Y90" s="1540">
        <v>9.0</v>
      </c>
      <c r="Z90" s="1543">
        <v>9.0</v>
      </c>
      <c r="AA90" s="1543"/>
      <c r="AB90" s="1540"/>
      <c r="AC90" s="905">
        <v>9.0</v>
      </c>
      <c r="AD90" s="905">
        <v>9.0</v>
      </c>
      <c r="AE90" s="905">
        <v>9.0</v>
      </c>
      <c r="AF90" s="1540">
        <v>9.0</v>
      </c>
      <c r="AG90" s="1543">
        <v>9.0</v>
      </c>
      <c r="AH90" s="1543"/>
      <c r="AI90" s="1540"/>
      <c r="AJ90" s="404">
        <f t="shared" ref="AJ90:AJ92" si="14">COUNT(E90:AI90)</f>
        <v>19</v>
      </c>
      <c r="AK90" s="257"/>
    </row>
    <row r="91" ht="16.5" customHeight="1">
      <c r="A91" s="807">
        <v>16.0</v>
      </c>
      <c r="B91" s="829" t="s">
        <v>1011</v>
      </c>
      <c r="C91" s="32"/>
      <c r="D91" s="863" t="s">
        <v>792</v>
      </c>
      <c r="E91" s="1033"/>
      <c r="F91" s="1255">
        <v>9.0</v>
      </c>
      <c r="G91" s="1543">
        <v>9.0</v>
      </c>
      <c r="H91" s="1540">
        <v>9.0</v>
      </c>
      <c r="I91" s="905">
        <v>9.0</v>
      </c>
      <c r="J91" s="905"/>
      <c r="K91" s="1540"/>
      <c r="L91" s="1543"/>
      <c r="M91" s="1033">
        <v>9.0</v>
      </c>
      <c r="N91" s="1543"/>
      <c r="O91" s="1540">
        <v>9.0</v>
      </c>
      <c r="P91" s="905">
        <v>9.0</v>
      </c>
      <c r="Q91" s="905">
        <v>9.0</v>
      </c>
      <c r="R91" s="1540"/>
      <c r="S91" s="1543"/>
      <c r="T91" s="1543">
        <v>9.0</v>
      </c>
      <c r="U91" s="1540">
        <v>9.0</v>
      </c>
      <c r="V91" s="905">
        <v>9.0</v>
      </c>
      <c r="W91" s="905">
        <v>9.0</v>
      </c>
      <c r="X91" s="905">
        <v>9.0</v>
      </c>
      <c r="Y91" s="1540"/>
      <c r="Z91" s="1543"/>
      <c r="AA91" s="1543">
        <v>9.0</v>
      </c>
      <c r="AB91" s="1540">
        <v>9.0</v>
      </c>
      <c r="AC91" s="905">
        <v>9.0</v>
      </c>
      <c r="AD91" s="905">
        <v>9.0</v>
      </c>
      <c r="AE91" s="905">
        <v>9.0</v>
      </c>
      <c r="AF91" s="1540"/>
      <c r="AG91" s="1543"/>
      <c r="AH91" s="1543">
        <v>9.0</v>
      </c>
      <c r="AI91" s="1540">
        <v>9.0</v>
      </c>
      <c r="AJ91" s="404">
        <f t="shared" si="14"/>
        <v>20</v>
      </c>
      <c r="AK91" s="257"/>
    </row>
    <row r="92" ht="15.75" customHeight="1">
      <c r="A92" s="807">
        <v>17.0</v>
      </c>
      <c r="B92" s="829" t="s">
        <v>732</v>
      </c>
      <c r="C92" s="71"/>
      <c r="D92" s="863"/>
      <c r="E92" s="978"/>
      <c r="F92" s="978"/>
      <c r="G92" s="978"/>
      <c r="H92" s="1207"/>
      <c r="I92" s="978"/>
      <c r="J92" s="978"/>
      <c r="K92" s="1207"/>
      <c r="L92" s="978"/>
      <c r="M92" s="978"/>
      <c r="N92" s="978"/>
      <c r="O92" s="1207"/>
      <c r="P92" s="978"/>
      <c r="Q92" s="978"/>
      <c r="R92" s="978"/>
      <c r="S92" s="978"/>
      <c r="T92" s="1207"/>
      <c r="U92" s="978"/>
      <c r="V92" s="1207"/>
      <c r="W92" s="978"/>
      <c r="X92" s="978"/>
      <c r="Y92" s="978"/>
      <c r="Z92" s="978"/>
      <c r="AA92" s="1207"/>
      <c r="AB92" s="978"/>
      <c r="AC92" s="1207"/>
      <c r="AD92" s="978"/>
      <c r="AE92" s="978"/>
      <c r="AF92" s="978"/>
      <c r="AG92" s="978"/>
      <c r="AH92" s="1207"/>
      <c r="AI92" s="978"/>
      <c r="AJ92" s="404">
        <f t="shared" si="14"/>
        <v>0</v>
      </c>
      <c r="AK92" s="257"/>
    </row>
    <row r="93" ht="15.75" customHeight="1">
      <c r="A93" s="1016"/>
      <c r="B93" s="1072"/>
      <c r="C93" s="260"/>
      <c r="D93" s="1075"/>
      <c r="E93" s="1077"/>
      <c r="F93" s="1077"/>
      <c r="G93" s="1077"/>
      <c r="H93" s="1077"/>
      <c r="I93" s="1077"/>
      <c r="J93" s="1077"/>
      <c r="K93" s="1077"/>
      <c r="L93" s="1077"/>
      <c r="M93" s="1077"/>
      <c r="N93" s="1077"/>
      <c r="O93" s="1077"/>
      <c r="P93" s="1077"/>
      <c r="Q93" s="1077"/>
      <c r="R93" s="1077"/>
      <c r="S93" s="1077"/>
      <c r="T93" s="1077"/>
      <c r="U93" s="1077"/>
      <c r="V93" s="1077"/>
      <c r="W93" s="1077"/>
      <c r="X93" s="1077"/>
      <c r="Y93" s="1077"/>
      <c r="Z93" s="1077"/>
      <c r="AA93" s="1077"/>
      <c r="AB93" s="1077"/>
      <c r="AC93" s="1077"/>
      <c r="AD93" s="1077"/>
      <c r="AE93" s="1077"/>
      <c r="AF93" s="1077"/>
      <c r="AG93" s="1077"/>
      <c r="AH93" s="1077"/>
      <c r="AI93" s="1077"/>
      <c r="AJ93" s="237"/>
      <c r="AK93" s="237"/>
    </row>
    <row r="94" ht="16.5" customHeight="1">
      <c r="A94" s="1010">
        <v>18.0</v>
      </c>
      <c r="B94" s="1291" t="s">
        <v>112</v>
      </c>
      <c r="C94" s="1462" t="s">
        <v>806</v>
      </c>
      <c r="D94" s="866"/>
      <c r="E94" s="937">
        <v>9.0</v>
      </c>
      <c r="F94" s="974">
        <v>9.0</v>
      </c>
      <c r="G94" s="1108"/>
      <c r="H94" s="1459"/>
      <c r="I94" s="1459"/>
      <c r="J94" s="911">
        <v>9.0</v>
      </c>
      <c r="K94" s="911">
        <v>9.0</v>
      </c>
      <c r="L94" s="974">
        <v>9.0</v>
      </c>
      <c r="M94" s="1676"/>
      <c r="N94" s="1108"/>
      <c r="O94" s="1459"/>
      <c r="P94" s="1459"/>
      <c r="Q94" s="911">
        <v>9.0</v>
      </c>
      <c r="R94" s="911">
        <v>9.0</v>
      </c>
      <c r="S94" s="974">
        <v>9.0</v>
      </c>
      <c r="T94" s="1108"/>
      <c r="U94" s="1459"/>
      <c r="V94" s="911">
        <v>9.0</v>
      </c>
      <c r="W94" s="911">
        <v>9.0</v>
      </c>
      <c r="X94" s="911">
        <v>9.0</v>
      </c>
      <c r="Y94" s="911">
        <v>9.0</v>
      </c>
      <c r="Z94" s="974">
        <v>9.0</v>
      </c>
      <c r="AA94" s="1108"/>
      <c r="AB94" s="1459"/>
      <c r="AC94" s="1459"/>
      <c r="AD94" s="1459"/>
      <c r="AE94" s="911">
        <v>9.0</v>
      </c>
      <c r="AF94" s="911">
        <v>9.0</v>
      </c>
      <c r="AG94" s="974">
        <v>9.0</v>
      </c>
      <c r="AH94" s="1108"/>
      <c r="AI94" s="1459"/>
      <c r="AJ94" s="404">
        <f t="shared" ref="AJ94:AJ95" si="15">COUNT(E94:AI94)</f>
        <v>16</v>
      </c>
      <c r="AK94" s="237"/>
    </row>
    <row r="95" ht="16.5" customHeight="1">
      <c r="A95" s="1010">
        <v>19.0</v>
      </c>
      <c r="B95" s="1463" t="s">
        <v>1026</v>
      </c>
      <c r="C95" s="71"/>
      <c r="D95" s="863" t="s">
        <v>792</v>
      </c>
      <c r="E95" s="1676"/>
      <c r="F95" s="1108"/>
      <c r="G95" s="974">
        <v>9.0</v>
      </c>
      <c r="H95" s="911">
        <v>9.0</v>
      </c>
      <c r="I95" s="911">
        <v>9.0</v>
      </c>
      <c r="J95" s="1459"/>
      <c r="K95" s="1459"/>
      <c r="L95" s="1108"/>
      <c r="M95" s="937">
        <v>9.0</v>
      </c>
      <c r="N95" s="974">
        <v>9.0</v>
      </c>
      <c r="O95" s="911">
        <v>9.0</v>
      </c>
      <c r="P95" s="911">
        <v>9.0</v>
      </c>
      <c r="Q95" s="911">
        <v>9.0</v>
      </c>
      <c r="R95" s="1459"/>
      <c r="S95" s="1108"/>
      <c r="T95" s="974">
        <v>9.0</v>
      </c>
      <c r="U95" s="911">
        <v>9.0</v>
      </c>
      <c r="V95" s="911">
        <v>9.0</v>
      </c>
      <c r="W95" s="1459"/>
      <c r="X95" s="937">
        <v>9.0</v>
      </c>
      <c r="Y95" s="1459"/>
      <c r="Z95" s="1108"/>
      <c r="AA95" s="974">
        <v>9.0</v>
      </c>
      <c r="AB95" s="911">
        <v>9.0</v>
      </c>
      <c r="AC95" s="911">
        <v>9.0</v>
      </c>
      <c r="AD95" s="911">
        <v>9.0</v>
      </c>
      <c r="AE95" s="911">
        <v>9.0</v>
      </c>
      <c r="AF95" s="1459"/>
      <c r="AG95" s="1108"/>
      <c r="AH95" s="974">
        <v>9.0</v>
      </c>
      <c r="AI95" s="911">
        <v>9.0</v>
      </c>
      <c r="AJ95" s="404">
        <f t="shared" si="15"/>
        <v>19</v>
      </c>
      <c r="AK95" s="237"/>
    </row>
    <row r="96" ht="16.5" customHeight="1">
      <c r="A96" s="1016"/>
      <c r="B96" s="1072"/>
      <c r="C96" s="260"/>
      <c r="D96" s="1075"/>
      <c r="E96" s="1077"/>
      <c r="F96" s="1077"/>
      <c r="G96" s="1077"/>
      <c r="H96" s="1077"/>
      <c r="I96" s="1077"/>
      <c r="J96" s="1077"/>
      <c r="K96" s="1077"/>
      <c r="L96" s="1077"/>
      <c r="M96" s="1077"/>
      <c r="N96" s="1077"/>
      <c r="O96" s="1077"/>
      <c r="P96" s="1077"/>
      <c r="Q96" s="1077"/>
      <c r="R96" s="1077"/>
      <c r="S96" s="1077"/>
      <c r="T96" s="1077"/>
      <c r="U96" s="1077"/>
      <c r="V96" s="1077"/>
      <c r="W96" s="1077"/>
      <c r="X96" s="1077"/>
      <c r="Y96" s="1077"/>
      <c r="Z96" s="1077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237"/>
      <c r="AK96" s="237"/>
    </row>
    <row r="97" ht="16.5" customHeight="1">
      <c r="A97" s="1010">
        <v>20.0</v>
      </c>
      <c r="B97" s="1366" t="s">
        <v>798</v>
      </c>
      <c r="C97" s="1010" t="s">
        <v>1069</v>
      </c>
      <c r="D97" s="863" t="s">
        <v>792</v>
      </c>
      <c r="E97" s="1033"/>
      <c r="F97" s="1255"/>
      <c r="G97" s="971"/>
      <c r="H97" s="905"/>
      <c r="I97" s="905"/>
      <c r="J97" s="905"/>
      <c r="K97" s="905"/>
      <c r="L97" s="971"/>
      <c r="M97" s="1547"/>
      <c r="N97" s="971"/>
      <c r="O97" s="905"/>
      <c r="P97" s="905"/>
      <c r="Q97" s="905"/>
      <c r="R97" s="905"/>
      <c r="S97" s="1255"/>
      <c r="T97" s="971"/>
      <c r="U97" s="905">
        <v>9.0</v>
      </c>
      <c r="V97" s="905">
        <v>9.0</v>
      </c>
      <c r="W97" s="905">
        <v>9.0</v>
      </c>
      <c r="X97" s="905">
        <v>9.0</v>
      </c>
      <c r="Y97" s="905">
        <v>9.0</v>
      </c>
      <c r="Z97" s="971"/>
      <c r="AA97" s="1255"/>
      <c r="AB97" s="905">
        <v>9.0</v>
      </c>
      <c r="AC97" s="905">
        <v>9.0</v>
      </c>
      <c r="AD97" s="905">
        <v>9.0</v>
      </c>
      <c r="AE97" s="905">
        <v>9.0</v>
      </c>
      <c r="AF97" s="905">
        <v>9.0</v>
      </c>
      <c r="AG97" s="971"/>
      <c r="AH97" s="1255"/>
      <c r="AI97" s="905">
        <v>9.0</v>
      </c>
      <c r="AJ97" s="404">
        <f t="shared" ref="AJ97:AJ112" si="16">COUNT(E97:AI97)</f>
        <v>11</v>
      </c>
      <c r="AK97" s="237"/>
    </row>
    <row r="98" ht="16.5" customHeight="1">
      <c r="A98" s="1010">
        <v>21.0</v>
      </c>
      <c r="B98" s="1366" t="s">
        <v>799</v>
      </c>
      <c r="C98" s="1010" t="s">
        <v>820</v>
      </c>
      <c r="D98" s="863" t="s">
        <v>792</v>
      </c>
      <c r="E98" s="1033"/>
      <c r="F98" s="971"/>
      <c r="G98" s="1255"/>
      <c r="H98" s="905">
        <v>9.0</v>
      </c>
      <c r="I98" s="905">
        <v>9.0</v>
      </c>
      <c r="J98" s="905">
        <v>9.0</v>
      </c>
      <c r="K98" s="905">
        <v>9.0</v>
      </c>
      <c r="L98" s="971"/>
      <c r="M98" s="1033"/>
      <c r="N98" s="1255"/>
      <c r="O98" s="905">
        <v>9.0</v>
      </c>
      <c r="P98" s="905">
        <v>9.0</v>
      </c>
      <c r="Q98" s="905">
        <v>9.0</v>
      </c>
      <c r="R98" s="905">
        <v>9.0</v>
      </c>
      <c r="S98" s="971"/>
      <c r="T98" s="1255"/>
      <c r="U98" s="905">
        <v>9.0</v>
      </c>
      <c r="V98" s="905">
        <v>9.0</v>
      </c>
      <c r="W98" s="905">
        <v>9.0</v>
      </c>
      <c r="X98" s="905">
        <v>9.0</v>
      </c>
      <c r="Y98" s="905">
        <v>9.0</v>
      </c>
      <c r="Z98" s="971"/>
      <c r="AA98" s="1255"/>
      <c r="AB98" s="905">
        <v>9.0</v>
      </c>
      <c r="AC98" s="905">
        <v>9.0</v>
      </c>
      <c r="AD98" s="905">
        <v>9.0</v>
      </c>
      <c r="AE98" s="905">
        <v>9.0</v>
      </c>
      <c r="AF98" s="905">
        <v>9.0</v>
      </c>
      <c r="AG98" s="971"/>
      <c r="AH98" s="1255"/>
      <c r="AI98" s="905">
        <v>9.0</v>
      </c>
      <c r="AJ98" s="404">
        <f t="shared" si="16"/>
        <v>19</v>
      </c>
      <c r="AK98" s="237"/>
    </row>
    <row r="99" ht="16.5" customHeight="1">
      <c r="A99" s="1010">
        <v>22.0</v>
      </c>
      <c r="B99" s="1366" t="s">
        <v>800</v>
      </c>
      <c r="C99" s="1261" t="s">
        <v>91</v>
      </c>
      <c r="D99" s="863" t="s">
        <v>792</v>
      </c>
      <c r="E99" s="1033"/>
      <c r="F99" s="1255"/>
      <c r="G99" s="971"/>
      <c r="H99" s="905">
        <v>9.0</v>
      </c>
      <c r="I99" s="905">
        <v>9.0</v>
      </c>
      <c r="J99" s="905">
        <v>9.0</v>
      </c>
      <c r="K99" s="905">
        <v>9.0</v>
      </c>
      <c r="L99" s="971"/>
      <c r="M99" s="1547"/>
      <c r="N99" s="971"/>
      <c r="O99" s="905">
        <v>9.0</v>
      </c>
      <c r="P99" s="905">
        <v>9.0</v>
      </c>
      <c r="Q99" s="905">
        <v>9.0</v>
      </c>
      <c r="R99" s="905">
        <v>9.0</v>
      </c>
      <c r="S99" s="1255"/>
      <c r="T99" s="971"/>
      <c r="U99" s="905">
        <v>9.0</v>
      </c>
      <c r="V99" s="905">
        <v>9.0</v>
      </c>
      <c r="W99" s="905">
        <v>9.0</v>
      </c>
      <c r="X99" s="905">
        <v>9.0</v>
      </c>
      <c r="Y99" s="905">
        <v>9.0</v>
      </c>
      <c r="Z99" s="1255"/>
      <c r="AA99" s="971"/>
      <c r="AB99" s="905">
        <v>9.0</v>
      </c>
      <c r="AC99" s="905">
        <v>9.0</v>
      </c>
      <c r="AD99" s="905">
        <v>9.0</v>
      </c>
      <c r="AE99" s="905">
        <v>9.0</v>
      </c>
      <c r="AF99" s="905">
        <v>9.0</v>
      </c>
      <c r="AG99" s="1255"/>
      <c r="AH99" s="971"/>
      <c r="AI99" s="905">
        <v>9.0</v>
      </c>
      <c r="AJ99" s="404">
        <f t="shared" si="16"/>
        <v>19</v>
      </c>
      <c r="AK99" s="237"/>
    </row>
    <row r="100" ht="16.5" customHeight="1">
      <c r="A100" s="1010">
        <v>23.0</v>
      </c>
      <c r="B100" s="1366" t="s">
        <v>821</v>
      </c>
      <c r="C100" s="1261" t="s">
        <v>296</v>
      </c>
      <c r="D100" s="863" t="s">
        <v>792</v>
      </c>
      <c r="E100" s="978"/>
      <c r="F100" s="978"/>
      <c r="G100" s="1207"/>
      <c r="H100" s="978"/>
      <c r="I100" s="978"/>
      <c r="J100" s="905">
        <v>9.0</v>
      </c>
      <c r="K100" s="905">
        <v>9.0</v>
      </c>
      <c r="L100" s="971"/>
      <c r="M100" s="1033"/>
      <c r="N100" s="1255"/>
      <c r="O100" s="905">
        <v>9.0</v>
      </c>
      <c r="P100" s="905">
        <v>9.0</v>
      </c>
      <c r="Q100" s="905">
        <v>9.0</v>
      </c>
      <c r="R100" s="905">
        <v>9.0</v>
      </c>
      <c r="S100" s="971"/>
      <c r="T100" s="1255"/>
      <c r="U100" s="905">
        <v>9.0</v>
      </c>
      <c r="V100" s="905">
        <v>9.0</v>
      </c>
      <c r="W100" s="905">
        <v>9.0</v>
      </c>
      <c r="X100" s="905">
        <v>9.0</v>
      </c>
      <c r="Y100" s="905">
        <v>9.0</v>
      </c>
      <c r="Z100" s="971"/>
      <c r="AA100" s="1255"/>
      <c r="AB100" s="905">
        <v>9.0</v>
      </c>
      <c r="AC100" s="905">
        <v>9.0</v>
      </c>
      <c r="AD100" s="905">
        <v>9.0</v>
      </c>
      <c r="AE100" s="905">
        <v>9.0</v>
      </c>
      <c r="AF100" s="905">
        <v>9.0</v>
      </c>
      <c r="AG100" s="971"/>
      <c r="AH100" s="1255"/>
      <c r="AI100" s="905">
        <v>9.0</v>
      </c>
      <c r="AJ100" s="404">
        <f t="shared" si="16"/>
        <v>17</v>
      </c>
      <c r="AK100" s="237"/>
    </row>
    <row r="101" ht="16.5" customHeight="1">
      <c r="A101" s="1010">
        <v>24.0</v>
      </c>
      <c r="B101" s="1366" t="s">
        <v>801</v>
      </c>
      <c r="C101" s="1010" t="s">
        <v>867</v>
      </c>
      <c r="D101" s="863" t="s">
        <v>792</v>
      </c>
      <c r="E101" s="1033"/>
      <c r="F101" s="1255"/>
      <c r="G101" s="971"/>
      <c r="H101" s="905">
        <v>9.0</v>
      </c>
      <c r="I101" s="905">
        <v>9.0</v>
      </c>
      <c r="J101" s="905">
        <v>9.0</v>
      </c>
      <c r="K101" s="905">
        <v>9.0</v>
      </c>
      <c r="L101" s="971"/>
      <c r="M101" s="1547"/>
      <c r="N101" s="971"/>
      <c r="O101" s="905">
        <v>9.0</v>
      </c>
      <c r="P101" s="905">
        <v>9.0</v>
      </c>
      <c r="Q101" s="905">
        <v>9.0</v>
      </c>
      <c r="R101" s="905">
        <v>9.0</v>
      </c>
      <c r="S101" s="1255"/>
      <c r="T101" s="971"/>
      <c r="U101" s="905">
        <v>9.0</v>
      </c>
      <c r="V101" s="905">
        <v>9.0</v>
      </c>
      <c r="W101" s="905">
        <v>9.0</v>
      </c>
      <c r="X101" s="905">
        <v>9.0</v>
      </c>
      <c r="Y101" s="905">
        <v>9.0</v>
      </c>
      <c r="Z101" s="1255"/>
      <c r="AA101" s="971"/>
      <c r="AB101" s="905">
        <v>9.0</v>
      </c>
      <c r="AC101" s="905">
        <v>9.0</v>
      </c>
      <c r="AD101" s="905">
        <v>9.0</v>
      </c>
      <c r="AE101" s="905">
        <v>9.0</v>
      </c>
      <c r="AF101" s="905">
        <v>9.0</v>
      </c>
      <c r="AG101" s="1255"/>
      <c r="AH101" s="971"/>
      <c r="AI101" s="905">
        <v>9.0</v>
      </c>
      <c r="AJ101" s="404">
        <f t="shared" si="16"/>
        <v>19</v>
      </c>
      <c r="AK101" s="237"/>
    </row>
    <row r="102" ht="16.5" customHeight="1">
      <c r="A102" s="1010">
        <v>25.0</v>
      </c>
      <c r="B102" s="1366" t="s">
        <v>802</v>
      </c>
      <c r="C102" s="1010" t="s">
        <v>757</v>
      </c>
      <c r="D102" s="863" t="s">
        <v>792</v>
      </c>
      <c r="E102" s="1033"/>
      <c r="F102" s="971"/>
      <c r="G102" s="1255"/>
      <c r="H102" s="905">
        <v>9.0</v>
      </c>
      <c r="I102" s="905">
        <v>9.0</v>
      </c>
      <c r="J102" s="905">
        <v>9.0</v>
      </c>
      <c r="K102" s="905">
        <v>9.0</v>
      </c>
      <c r="L102" s="971"/>
      <c r="M102" s="1033"/>
      <c r="N102" s="1255"/>
      <c r="O102" s="905">
        <v>9.0</v>
      </c>
      <c r="P102" s="905">
        <v>9.0</v>
      </c>
      <c r="Q102" s="905">
        <v>9.0</v>
      </c>
      <c r="R102" s="905">
        <v>9.0</v>
      </c>
      <c r="S102" s="971"/>
      <c r="T102" s="1255"/>
      <c r="U102" s="905">
        <v>9.0</v>
      </c>
      <c r="V102" s="905">
        <v>9.0</v>
      </c>
      <c r="W102" s="905">
        <v>9.0</v>
      </c>
      <c r="X102" s="905">
        <v>9.0</v>
      </c>
      <c r="Y102" s="905">
        <v>9.0</v>
      </c>
      <c r="Z102" s="971"/>
      <c r="AA102" s="1255"/>
      <c r="AB102" s="905">
        <v>9.0</v>
      </c>
      <c r="AC102" s="905">
        <v>9.0</v>
      </c>
      <c r="AD102" s="905">
        <v>9.0</v>
      </c>
      <c r="AE102" s="905">
        <v>9.0</v>
      </c>
      <c r="AF102" s="905">
        <v>9.0</v>
      </c>
      <c r="AG102" s="971"/>
      <c r="AH102" s="1255"/>
      <c r="AI102" s="905">
        <v>9.0</v>
      </c>
      <c r="AJ102" s="404">
        <f t="shared" si="16"/>
        <v>19</v>
      </c>
      <c r="AK102" s="237"/>
    </row>
    <row r="103" ht="16.5" customHeight="1">
      <c r="A103" s="1010">
        <v>26.0</v>
      </c>
      <c r="B103" s="1366" t="s">
        <v>803</v>
      </c>
      <c r="C103" s="1264" t="s">
        <v>769</v>
      </c>
      <c r="D103" s="863" t="s">
        <v>792</v>
      </c>
      <c r="E103" s="1033"/>
      <c r="F103" s="1255"/>
      <c r="G103" s="971"/>
      <c r="H103" s="905">
        <v>9.0</v>
      </c>
      <c r="I103" s="905">
        <v>9.0</v>
      </c>
      <c r="J103" s="905">
        <v>9.0</v>
      </c>
      <c r="K103" s="905">
        <v>9.0</v>
      </c>
      <c r="L103" s="971"/>
      <c r="M103" s="1547"/>
      <c r="N103" s="971"/>
      <c r="O103" s="905">
        <v>9.0</v>
      </c>
      <c r="P103" s="905">
        <v>9.0</v>
      </c>
      <c r="Q103" s="905">
        <v>9.0</v>
      </c>
      <c r="R103" s="905">
        <v>9.0</v>
      </c>
      <c r="S103" s="1255"/>
      <c r="T103" s="971"/>
      <c r="U103" s="978"/>
      <c r="V103" s="978"/>
      <c r="W103" s="978"/>
      <c r="X103" s="978"/>
      <c r="Y103" s="978"/>
      <c r="Z103" s="1207"/>
      <c r="AA103" s="978"/>
      <c r="AB103" s="978"/>
      <c r="AC103" s="978"/>
      <c r="AD103" s="978"/>
      <c r="AE103" s="978"/>
      <c r="AF103" s="978"/>
      <c r="AG103" s="1207"/>
      <c r="AH103" s="978"/>
      <c r="AI103" s="905">
        <v>9.0</v>
      </c>
      <c r="AJ103" s="404">
        <f t="shared" si="16"/>
        <v>9</v>
      </c>
      <c r="AK103" s="237"/>
    </row>
    <row r="104" ht="16.5" customHeight="1">
      <c r="A104" s="1010">
        <v>27.0</v>
      </c>
      <c r="B104" s="1366" t="s">
        <v>805</v>
      </c>
      <c r="C104" s="1010" t="s">
        <v>930</v>
      </c>
      <c r="D104" s="863" t="s">
        <v>792</v>
      </c>
      <c r="E104" s="1033"/>
      <c r="F104" s="971"/>
      <c r="G104" s="1255"/>
      <c r="H104" s="905">
        <v>9.0</v>
      </c>
      <c r="I104" s="905">
        <v>9.0</v>
      </c>
      <c r="J104" s="905">
        <v>9.0</v>
      </c>
      <c r="K104" s="905">
        <v>9.0</v>
      </c>
      <c r="L104" s="971"/>
      <c r="M104" s="1033"/>
      <c r="N104" s="1255"/>
      <c r="O104" s="905">
        <v>9.0</v>
      </c>
      <c r="P104" s="905">
        <v>9.0</v>
      </c>
      <c r="Q104" s="905">
        <v>9.0</v>
      </c>
      <c r="R104" s="905">
        <v>9.0</v>
      </c>
      <c r="S104" s="971"/>
      <c r="T104" s="1255"/>
      <c r="U104" s="905">
        <v>9.0</v>
      </c>
      <c r="V104" s="905">
        <v>9.0</v>
      </c>
      <c r="W104" s="905">
        <v>9.0</v>
      </c>
      <c r="X104" s="905">
        <v>9.0</v>
      </c>
      <c r="Y104" s="905">
        <v>9.0</v>
      </c>
      <c r="Z104" s="971"/>
      <c r="AA104" s="1255"/>
      <c r="AB104" s="905">
        <v>9.0</v>
      </c>
      <c r="AC104" s="905">
        <v>9.0</v>
      </c>
      <c r="AD104" s="905">
        <v>9.0</v>
      </c>
      <c r="AE104" s="905">
        <v>9.0</v>
      </c>
      <c r="AF104" s="905">
        <v>9.0</v>
      </c>
      <c r="AG104" s="971"/>
      <c r="AH104" s="1255"/>
      <c r="AI104" s="905">
        <v>9.0</v>
      </c>
      <c r="AJ104" s="404">
        <f t="shared" si="16"/>
        <v>19</v>
      </c>
      <c r="AK104" s="237"/>
    </row>
    <row r="105" ht="16.5" customHeight="1">
      <c r="A105" s="1010">
        <v>28.0</v>
      </c>
      <c r="B105" s="1366" t="s">
        <v>807</v>
      </c>
      <c r="C105" s="1261" t="s">
        <v>297</v>
      </c>
      <c r="D105" s="863" t="s">
        <v>792</v>
      </c>
      <c r="E105" s="1033"/>
      <c r="F105" s="1255"/>
      <c r="G105" s="971"/>
      <c r="H105" s="905">
        <v>9.0</v>
      </c>
      <c r="I105" s="905">
        <v>9.0</v>
      </c>
      <c r="J105" s="905">
        <v>9.0</v>
      </c>
      <c r="K105" s="905">
        <v>9.0</v>
      </c>
      <c r="L105" s="971"/>
      <c r="M105" s="1547"/>
      <c r="N105" s="971"/>
      <c r="O105" s="905">
        <v>9.0</v>
      </c>
      <c r="P105" s="905">
        <v>9.0</v>
      </c>
      <c r="Q105" s="905">
        <v>9.0</v>
      </c>
      <c r="R105" s="905">
        <v>9.0</v>
      </c>
      <c r="S105" s="1255"/>
      <c r="T105" s="971"/>
      <c r="U105" s="905">
        <v>9.0</v>
      </c>
      <c r="V105" s="905">
        <v>9.0</v>
      </c>
      <c r="W105" s="905">
        <v>9.0</v>
      </c>
      <c r="X105" s="905">
        <v>9.0</v>
      </c>
      <c r="Y105" s="905">
        <v>9.0</v>
      </c>
      <c r="Z105" s="1255"/>
      <c r="AA105" s="971"/>
      <c r="AB105" s="905">
        <v>9.0</v>
      </c>
      <c r="AC105" s="905">
        <v>9.0</v>
      </c>
      <c r="AD105" s="905">
        <v>9.0</v>
      </c>
      <c r="AE105" s="905">
        <v>9.0</v>
      </c>
      <c r="AF105" s="905">
        <v>9.0</v>
      </c>
      <c r="AG105" s="1255"/>
      <c r="AH105" s="971"/>
      <c r="AI105" s="905">
        <v>9.0</v>
      </c>
      <c r="AJ105" s="404">
        <f t="shared" si="16"/>
        <v>19</v>
      </c>
      <c r="AK105" s="237"/>
    </row>
    <row r="106" ht="16.5" customHeight="1">
      <c r="A106" s="1010">
        <v>29.0</v>
      </c>
      <c r="B106" s="1366" t="s">
        <v>907</v>
      </c>
      <c r="C106" s="861" t="s">
        <v>941</v>
      </c>
      <c r="D106" s="863" t="s">
        <v>792</v>
      </c>
      <c r="E106" s="978"/>
      <c r="F106" s="978"/>
      <c r="G106" s="978"/>
      <c r="H106" s="978"/>
      <c r="I106" s="978"/>
      <c r="J106" s="978"/>
      <c r="K106" s="978"/>
      <c r="L106" s="978"/>
      <c r="M106" s="978"/>
      <c r="N106" s="978"/>
      <c r="O106" s="978"/>
      <c r="P106" s="978"/>
      <c r="Q106" s="978"/>
      <c r="R106" s="978"/>
      <c r="S106" s="978"/>
      <c r="T106" s="978"/>
      <c r="U106" s="978"/>
      <c r="V106" s="978"/>
      <c r="W106" s="978"/>
      <c r="X106" s="978"/>
      <c r="Y106" s="978"/>
      <c r="Z106" s="978"/>
      <c r="AA106" s="978"/>
      <c r="AB106" s="978"/>
      <c r="AC106" s="978"/>
      <c r="AD106" s="978"/>
      <c r="AE106" s="978"/>
      <c r="AF106" s="978"/>
      <c r="AG106" s="1255"/>
      <c r="AH106" s="971"/>
      <c r="AI106" s="905">
        <v>9.0</v>
      </c>
      <c r="AJ106" s="404">
        <f t="shared" si="16"/>
        <v>1</v>
      </c>
      <c r="AK106" s="237"/>
    </row>
    <row r="107" ht="16.5" customHeight="1">
      <c r="A107" s="1010">
        <v>30.0</v>
      </c>
      <c r="B107" s="1366" t="s">
        <v>808</v>
      </c>
      <c r="C107" s="1265" t="s">
        <v>119</v>
      </c>
      <c r="D107" s="863" t="s">
        <v>792</v>
      </c>
      <c r="E107" s="1033"/>
      <c r="F107" s="1255"/>
      <c r="G107" s="971"/>
      <c r="H107" s="905">
        <v>9.0</v>
      </c>
      <c r="I107" s="905">
        <v>9.0</v>
      </c>
      <c r="J107" s="905">
        <v>9.0</v>
      </c>
      <c r="K107" s="905">
        <v>9.0</v>
      </c>
      <c r="L107" s="971"/>
      <c r="M107" s="1547"/>
      <c r="N107" s="971"/>
      <c r="O107" s="905">
        <v>9.0</v>
      </c>
      <c r="P107" s="905">
        <v>9.0</v>
      </c>
      <c r="Q107" s="905">
        <v>9.0</v>
      </c>
      <c r="R107" s="905">
        <v>9.0</v>
      </c>
      <c r="S107" s="1255"/>
      <c r="T107" s="971"/>
      <c r="U107" s="905">
        <v>9.0</v>
      </c>
      <c r="V107" s="905">
        <v>9.0</v>
      </c>
      <c r="W107" s="905">
        <v>9.0</v>
      </c>
      <c r="X107" s="905">
        <v>9.0</v>
      </c>
      <c r="Y107" s="905">
        <v>9.0</v>
      </c>
      <c r="Z107" s="1255"/>
      <c r="AA107" s="971"/>
      <c r="AB107" s="905">
        <v>9.0</v>
      </c>
      <c r="AC107" s="905">
        <v>9.0</v>
      </c>
      <c r="AD107" s="905">
        <v>9.0</v>
      </c>
      <c r="AE107" s="905">
        <v>9.0</v>
      </c>
      <c r="AF107" s="905">
        <v>9.0</v>
      </c>
      <c r="AG107" s="1255"/>
      <c r="AH107" s="971"/>
      <c r="AI107" s="905">
        <v>9.0</v>
      </c>
      <c r="AJ107" s="404">
        <f t="shared" si="16"/>
        <v>19</v>
      </c>
      <c r="AK107" s="237"/>
    </row>
    <row r="108" ht="16.5" customHeight="1">
      <c r="A108" s="1010">
        <v>31.0</v>
      </c>
      <c r="B108" s="1366" t="s">
        <v>809</v>
      </c>
      <c r="C108" s="1010" t="s">
        <v>1017</v>
      </c>
      <c r="D108" s="866"/>
      <c r="E108" s="1033"/>
      <c r="F108" s="971"/>
      <c r="G108" s="1255"/>
      <c r="H108" s="905">
        <v>9.0</v>
      </c>
      <c r="I108" s="905">
        <v>9.0</v>
      </c>
      <c r="J108" s="905">
        <v>9.0</v>
      </c>
      <c r="K108" s="905">
        <v>9.0</v>
      </c>
      <c r="L108" s="971"/>
      <c r="M108" s="1033"/>
      <c r="N108" s="1255"/>
      <c r="O108" s="905">
        <v>9.0</v>
      </c>
      <c r="P108" s="905">
        <v>9.0</v>
      </c>
      <c r="Q108" s="905">
        <v>9.0</v>
      </c>
      <c r="R108" s="905">
        <v>9.0</v>
      </c>
      <c r="S108" s="971"/>
      <c r="T108" s="1255"/>
      <c r="U108" s="905">
        <v>9.0</v>
      </c>
      <c r="V108" s="905">
        <v>9.0</v>
      </c>
      <c r="W108" s="905">
        <v>9.0</v>
      </c>
      <c r="X108" s="905">
        <v>9.0</v>
      </c>
      <c r="Y108" s="905">
        <v>9.0</v>
      </c>
      <c r="Z108" s="971"/>
      <c r="AA108" s="1255"/>
      <c r="AB108" s="905">
        <v>9.0</v>
      </c>
      <c r="AC108" s="905">
        <v>9.0</v>
      </c>
      <c r="AD108" s="905">
        <v>9.0</v>
      </c>
      <c r="AE108" s="1045"/>
      <c r="AF108" s="905">
        <v>9.0</v>
      </c>
      <c r="AG108" s="971"/>
      <c r="AH108" s="1255"/>
      <c r="AI108" s="905">
        <v>9.0</v>
      </c>
      <c r="AJ108" s="404">
        <f t="shared" si="16"/>
        <v>18</v>
      </c>
      <c r="AK108" s="237"/>
    </row>
    <row r="109" ht="16.5" customHeight="1">
      <c r="A109" s="1010">
        <v>32.0</v>
      </c>
      <c r="B109" s="1366" t="s">
        <v>811</v>
      </c>
      <c r="C109" s="1010"/>
      <c r="D109" s="863" t="s">
        <v>792</v>
      </c>
      <c r="E109" s="1033"/>
      <c r="F109" s="1255"/>
      <c r="G109" s="971"/>
      <c r="H109" s="905"/>
      <c r="I109" s="905"/>
      <c r="J109" s="905"/>
      <c r="K109" s="905"/>
      <c r="L109" s="971"/>
      <c r="M109" s="1547"/>
      <c r="N109" s="971"/>
      <c r="O109" s="905"/>
      <c r="P109" s="905"/>
      <c r="Q109" s="905"/>
      <c r="R109" s="905"/>
      <c r="S109" s="1255"/>
      <c r="T109" s="971"/>
      <c r="U109" s="905"/>
      <c r="V109" s="905"/>
      <c r="W109" s="905"/>
      <c r="X109" s="905"/>
      <c r="Y109" s="905"/>
      <c r="Z109" s="1255"/>
      <c r="AA109" s="971"/>
      <c r="AB109" s="905"/>
      <c r="AC109" s="905"/>
      <c r="AD109" s="905"/>
      <c r="AE109" s="905"/>
      <c r="AF109" s="905"/>
      <c r="AG109" s="1255"/>
      <c r="AH109" s="971"/>
      <c r="AI109" s="905"/>
      <c r="AJ109" s="404">
        <f t="shared" si="16"/>
        <v>0</v>
      </c>
      <c r="AK109" s="237"/>
    </row>
    <row r="110" ht="16.5" customHeight="1">
      <c r="A110" s="1010">
        <v>33.0</v>
      </c>
      <c r="B110" s="1366" t="s">
        <v>814</v>
      </c>
      <c r="C110" s="1261" t="s">
        <v>815</v>
      </c>
      <c r="D110" s="866"/>
      <c r="E110" s="1033"/>
      <c r="F110" s="971"/>
      <c r="G110" s="1255"/>
      <c r="H110" s="905">
        <v>9.0</v>
      </c>
      <c r="I110" s="905">
        <v>9.0</v>
      </c>
      <c r="J110" s="905">
        <v>9.0</v>
      </c>
      <c r="K110" s="905">
        <v>9.0</v>
      </c>
      <c r="L110" s="971"/>
      <c r="M110" s="1033"/>
      <c r="N110" s="1255"/>
      <c r="O110" s="905">
        <v>9.0</v>
      </c>
      <c r="P110" s="905">
        <v>9.0</v>
      </c>
      <c r="Q110" s="905">
        <v>9.0</v>
      </c>
      <c r="R110" s="905">
        <v>9.0</v>
      </c>
      <c r="S110" s="971"/>
      <c r="T110" s="1255"/>
      <c r="U110" s="905">
        <v>9.0</v>
      </c>
      <c r="V110" s="905">
        <v>9.0</v>
      </c>
      <c r="W110" s="905">
        <v>9.0</v>
      </c>
      <c r="X110" s="905">
        <v>9.0</v>
      </c>
      <c r="Y110" s="905">
        <v>9.0</v>
      </c>
      <c r="Z110" s="971"/>
      <c r="AA110" s="1255"/>
      <c r="AB110" s="905">
        <v>9.0</v>
      </c>
      <c r="AC110" s="905">
        <v>9.0</v>
      </c>
      <c r="AD110" s="905">
        <v>9.0</v>
      </c>
      <c r="AE110" s="905">
        <v>9.0</v>
      </c>
      <c r="AF110" s="905">
        <v>9.0</v>
      </c>
      <c r="AG110" s="971"/>
      <c r="AH110" s="1255"/>
      <c r="AI110" s="905">
        <v>9.0</v>
      </c>
      <c r="AJ110" s="404">
        <f t="shared" si="16"/>
        <v>19</v>
      </c>
      <c r="AK110" s="237"/>
    </row>
    <row r="111" ht="16.5" customHeight="1">
      <c r="A111" s="1010">
        <v>34.0</v>
      </c>
      <c r="B111" s="1366" t="s">
        <v>812</v>
      </c>
      <c r="C111" s="1010" t="s">
        <v>140</v>
      </c>
      <c r="D111" s="863" t="s">
        <v>792</v>
      </c>
      <c r="E111" s="1033"/>
      <c r="F111" s="1255"/>
      <c r="G111" s="971"/>
      <c r="H111" s="905">
        <v>9.0</v>
      </c>
      <c r="I111" s="905">
        <v>9.0</v>
      </c>
      <c r="J111" s="905">
        <v>9.0</v>
      </c>
      <c r="K111" s="905">
        <v>9.0</v>
      </c>
      <c r="L111" s="971"/>
      <c r="M111" s="1547"/>
      <c r="N111" s="971"/>
      <c r="O111" s="905">
        <v>9.0</v>
      </c>
      <c r="P111" s="905">
        <v>9.0</v>
      </c>
      <c r="Q111" s="905">
        <v>9.0</v>
      </c>
      <c r="R111" s="905">
        <v>9.0</v>
      </c>
      <c r="S111" s="1255"/>
      <c r="T111" s="971"/>
      <c r="U111" s="905">
        <v>9.0</v>
      </c>
      <c r="V111" s="905">
        <v>9.0</v>
      </c>
      <c r="W111" s="905">
        <v>9.0</v>
      </c>
      <c r="X111" s="905">
        <v>9.0</v>
      </c>
      <c r="Y111" s="905">
        <v>9.0</v>
      </c>
      <c r="Z111" s="1255"/>
      <c r="AA111" s="971"/>
      <c r="AB111" s="905">
        <v>9.0</v>
      </c>
      <c r="AC111" s="905">
        <v>9.0</v>
      </c>
      <c r="AD111" s="905">
        <v>9.0</v>
      </c>
      <c r="AE111" s="905">
        <v>9.0</v>
      </c>
      <c r="AF111" s="905">
        <v>9.0</v>
      </c>
      <c r="AG111" s="1255"/>
      <c r="AH111" s="971"/>
      <c r="AI111" s="905">
        <v>9.0</v>
      </c>
      <c r="AJ111" s="404">
        <f t="shared" si="16"/>
        <v>19</v>
      </c>
      <c r="AK111" s="237"/>
    </row>
    <row r="112" ht="16.5" customHeight="1">
      <c r="A112" s="1010">
        <v>35.0</v>
      </c>
      <c r="B112" s="1366" t="s">
        <v>813</v>
      </c>
      <c r="C112" s="1010" t="s">
        <v>286</v>
      </c>
      <c r="D112" s="863" t="s">
        <v>792</v>
      </c>
      <c r="E112" s="1033"/>
      <c r="F112" s="971"/>
      <c r="G112" s="1255"/>
      <c r="H112" s="905">
        <v>9.0</v>
      </c>
      <c r="I112" s="905">
        <v>9.0</v>
      </c>
      <c r="J112" s="905">
        <v>9.0</v>
      </c>
      <c r="K112" s="905">
        <v>9.0</v>
      </c>
      <c r="L112" s="971"/>
      <c r="M112" s="1033"/>
      <c r="N112" s="1255"/>
      <c r="O112" s="905">
        <v>9.0</v>
      </c>
      <c r="P112" s="905">
        <v>9.0</v>
      </c>
      <c r="Q112" s="905">
        <v>9.0</v>
      </c>
      <c r="R112" s="905">
        <v>9.0</v>
      </c>
      <c r="S112" s="971"/>
      <c r="T112" s="1255"/>
      <c r="U112" s="905">
        <v>9.0</v>
      </c>
      <c r="V112" s="905">
        <v>9.0</v>
      </c>
      <c r="W112" s="905">
        <v>9.0</v>
      </c>
      <c r="X112" s="905">
        <v>9.0</v>
      </c>
      <c r="Y112" s="905">
        <v>9.0</v>
      </c>
      <c r="Z112" s="971"/>
      <c r="AA112" s="1255"/>
      <c r="AB112" s="905">
        <v>9.0</v>
      </c>
      <c r="AC112" s="905">
        <v>9.0</v>
      </c>
      <c r="AD112" s="905">
        <v>9.0</v>
      </c>
      <c r="AE112" s="905">
        <v>9.0</v>
      </c>
      <c r="AF112" s="905">
        <v>9.0</v>
      </c>
      <c r="AG112" s="971"/>
      <c r="AH112" s="1255"/>
      <c r="AI112" s="905">
        <v>9.0</v>
      </c>
      <c r="AJ112" s="404">
        <f t="shared" si="16"/>
        <v>19</v>
      </c>
      <c r="AK112" s="237"/>
    </row>
    <row r="113" ht="16.5" customHeight="1">
      <c r="A113" s="89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  <c r="R113" s="1486"/>
      <c r="S113" s="1486"/>
      <c r="T113" s="1486"/>
      <c r="U113" s="1487"/>
      <c r="V113" s="1487"/>
      <c r="W113" s="1486"/>
      <c r="X113" s="1486"/>
      <c r="Y113" s="1486"/>
      <c r="Z113" s="1486"/>
      <c r="AA113" s="1488"/>
      <c r="AB113" s="1488"/>
      <c r="AC113" s="1488"/>
      <c r="AD113" s="1486"/>
      <c r="AE113" s="1486"/>
      <c r="AF113" s="1486"/>
      <c r="AG113" s="1486"/>
      <c r="AH113" s="1486"/>
      <c r="AI113" s="1486"/>
      <c r="AJ113" s="89"/>
      <c r="AK113" s="89"/>
    </row>
    <row r="114" ht="16.5" hidden="1" customHeight="1">
      <c r="A114" s="19">
        <v>1.0</v>
      </c>
      <c r="B114" s="1372" t="s">
        <v>909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89"/>
      <c r="AK114" s="89"/>
    </row>
    <row r="115" ht="16.5" hidden="1" customHeight="1">
      <c r="A115" s="807">
        <v>2.0</v>
      </c>
      <c r="B115" s="1372" t="s">
        <v>911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89"/>
      <c r="AK115" s="89"/>
    </row>
    <row r="116" ht="16.5" hidden="1" customHeight="1">
      <c r="A116" s="19">
        <v>3.0</v>
      </c>
      <c r="B116" s="1372" t="s">
        <v>913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89"/>
      <c r="AK116" s="89"/>
    </row>
    <row r="117" ht="16.5" hidden="1" customHeight="1">
      <c r="A117" s="807">
        <v>4.0</v>
      </c>
      <c r="B117" s="1372" t="s">
        <v>914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89"/>
      <c r="AK117" s="89"/>
    </row>
    <row r="118" ht="16.5" hidden="1" customHeight="1">
      <c r="A118" s="19">
        <v>5.0</v>
      </c>
      <c r="B118" s="1372" t="s">
        <v>915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89"/>
      <c r="AK118" s="89"/>
    </row>
    <row r="119" ht="16.5" hidden="1" customHeight="1">
      <c r="A119" s="807">
        <v>6.0</v>
      </c>
      <c r="B119" s="1372" t="s">
        <v>916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89"/>
      <c r="AK119" s="89"/>
    </row>
    <row r="120" ht="16.5" hidden="1" customHeight="1">
      <c r="A120" s="19">
        <v>7.0</v>
      </c>
      <c r="B120" s="1464" t="s">
        <v>917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89"/>
      <c r="AK120" s="89"/>
    </row>
    <row r="121" ht="16.5" hidden="1" customHeight="1">
      <c r="A121" s="807">
        <v>8.0</v>
      </c>
      <c r="B121" s="1465" t="s">
        <v>918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89"/>
      <c r="AK121" s="89"/>
    </row>
    <row r="122" ht="16.5" hidden="1" customHeight="1">
      <c r="A122" s="19">
        <v>9.0</v>
      </c>
      <c r="B122" s="1466" t="s">
        <v>984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89"/>
      <c r="AK122" s="89"/>
    </row>
    <row r="123" ht="16.5" hidden="1" customHeight="1">
      <c r="A123" s="807">
        <v>10.0</v>
      </c>
      <c r="B123" s="1372" t="s">
        <v>943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89"/>
      <c r="AK123" s="89"/>
    </row>
    <row r="124" ht="15.75" hidden="1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</row>
  </sheetData>
  <mergeCells count="11">
    <mergeCell ref="C82:C84"/>
    <mergeCell ref="C86:C87"/>
    <mergeCell ref="C90:C92"/>
    <mergeCell ref="C94:C95"/>
    <mergeCell ref="C1:AG1"/>
    <mergeCell ref="C3:C29"/>
    <mergeCell ref="D46:T50"/>
    <mergeCell ref="U46:AJ50"/>
    <mergeCell ref="N59:Q59"/>
    <mergeCell ref="C72:C76"/>
    <mergeCell ref="C78:C80"/>
  </mergeCells>
  <conditionalFormatting sqref="AJ3:AJ29 AJ33:AJ42 AJ62:AJ76 AJ78:AJ80 AJ82:AJ84 AJ86:AJ88 AJ90:AJ92 AJ94:AJ95 AJ97:AJ112">
    <cfRule type="colorScale" priority="1">
      <colorScale>
        <cfvo type="formula" val="17"/>
        <cfvo type="formula" val="19"/>
        <cfvo type="formula" val="21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8.86"/>
    <col customWidth="1" min="3" max="3" width="18.43"/>
    <col customWidth="1" min="4" max="4" width="14.0"/>
    <col customWidth="1" min="5" max="8" width="5.86"/>
    <col customWidth="1" min="9" max="9" width="5.71"/>
    <col customWidth="1" min="10" max="19" width="5.86"/>
    <col customWidth="1" min="20" max="20" width="6.0"/>
    <col customWidth="1" min="21" max="34" width="5.86"/>
    <col customWidth="1" hidden="1" min="35" max="35" width="5.86"/>
    <col customWidth="1" min="36" max="36" width="7.14"/>
    <col customWidth="1" min="37" max="37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896"/>
      <c r="AK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1070</v>
      </c>
      <c r="E2" s="890">
        <v>1.0</v>
      </c>
      <c r="F2" s="1680">
        <v>2.0</v>
      </c>
      <c r="G2" s="297">
        <v>3.0</v>
      </c>
      <c r="H2" s="165">
        <v>4.0</v>
      </c>
      <c r="I2" s="298">
        <v>5.0</v>
      </c>
      <c r="J2" s="298">
        <v>6.0</v>
      </c>
      <c r="K2" s="212">
        <v>7.0</v>
      </c>
      <c r="L2" s="165">
        <v>8.0</v>
      </c>
      <c r="M2" s="165">
        <v>9.0</v>
      </c>
      <c r="N2" s="165">
        <v>10.0</v>
      </c>
      <c r="O2" s="165">
        <v>11.0</v>
      </c>
      <c r="P2" s="1681">
        <v>12.0</v>
      </c>
      <c r="Q2" s="166">
        <v>13.0</v>
      </c>
      <c r="R2" s="166">
        <v>14.0</v>
      </c>
      <c r="S2" s="165">
        <v>15.0</v>
      </c>
      <c r="T2" s="165">
        <v>16.0</v>
      </c>
      <c r="U2" s="165">
        <v>17.0</v>
      </c>
      <c r="V2" s="165">
        <v>18.0</v>
      </c>
      <c r="W2" s="166">
        <v>19.0</v>
      </c>
      <c r="X2" s="166">
        <v>20.0</v>
      </c>
      <c r="Y2" s="165">
        <v>21.0</v>
      </c>
      <c r="Z2" s="165">
        <v>22.0</v>
      </c>
      <c r="AA2" s="165">
        <v>23.0</v>
      </c>
      <c r="AB2" s="165">
        <v>24.0</v>
      </c>
      <c r="AC2" s="165">
        <v>25.0</v>
      </c>
      <c r="AD2" s="166">
        <v>26.0</v>
      </c>
      <c r="AE2" s="166">
        <v>27.0</v>
      </c>
      <c r="AF2" s="165">
        <v>28.0</v>
      </c>
      <c r="AG2" s="970">
        <v>29.0</v>
      </c>
      <c r="AH2" s="970">
        <v>30.0</v>
      </c>
      <c r="AI2" s="970">
        <v>31.0</v>
      </c>
      <c r="AJ2" s="404" t="s">
        <v>274</v>
      </c>
      <c r="AK2" s="404" t="s">
        <v>274</v>
      </c>
    </row>
    <row r="3" ht="14.25" customHeight="1">
      <c r="A3" s="19">
        <v>1.0</v>
      </c>
      <c r="B3" s="1603" t="s">
        <v>1049</v>
      </c>
      <c r="C3" s="22" t="s">
        <v>736</v>
      </c>
      <c r="D3" s="866"/>
      <c r="E3" s="1045"/>
      <c r="F3" s="905">
        <v>9.0</v>
      </c>
      <c r="G3" s="905">
        <v>9.0</v>
      </c>
      <c r="H3" s="905">
        <v>9.0</v>
      </c>
      <c r="I3" s="971"/>
      <c r="J3" s="1205" t="s">
        <v>193</v>
      </c>
      <c r="K3" s="905">
        <v>9.0</v>
      </c>
      <c r="L3" s="905">
        <v>9.0</v>
      </c>
      <c r="M3" s="905">
        <v>9.0</v>
      </c>
      <c r="N3" s="905">
        <v>9.0</v>
      </c>
      <c r="O3" s="1205" t="s">
        <v>193</v>
      </c>
      <c r="P3" s="1033"/>
      <c r="Q3" s="971"/>
      <c r="R3" s="1205" t="s">
        <v>193</v>
      </c>
      <c r="S3" s="905">
        <v>9.0</v>
      </c>
      <c r="T3" s="905">
        <v>9.0</v>
      </c>
      <c r="U3" s="905">
        <v>9.0</v>
      </c>
      <c r="V3" s="1205" t="s">
        <v>193</v>
      </c>
      <c r="W3" s="971"/>
      <c r="X3" s="971"/>
      <c r="Y3" s="905"/>
      <c r="Z3" s="1205">
        <v>12.0</v>
      </c>
      <c r="AA3" s="905">
        <v>9.0</v>
      </c>
      <c r="AB3" s="905">
        <v>9.0</v>
      </c>
      <c r="AC3" s="905">
        <v>9.0</v>
      </c>
      <c r="AD3" s="971"/>
      <c r="AE3" s="971"/>
      <c r="AF3" s="1205" t="s">
        <v>193</v>
      </c>
      <c r="AG3" s="905">
        <v>9.0</v>
      </c>
      <c r="AH3" s="983"/>
      <c r="AI3" s="1189"/>
      <c r="AJ3" s="404">
        <f t="shared" ref="AJ3:AJ33" si="1">COUNTA(E3:AI3)</f>
        <v>20</v>
      </c>
      <c r="AK3" s="1030">
        <v>1.0</v>
      </c>
    </row>
    <row r="4" ht="15.0" customHeight="1">
      <c r="A4" s="19">
        <v>2.0</v>
      </c>
      <c r="B4" s="1682" t="s">
        <v>1021</v>
      </c>
      <c r="C4" s="32"/>
      <c r="D4" s="866"/>
      <c r="E4" s="1205">
        <v>12.0</v>
      </c>
      <c r="F4" s="905">
        <v>9.0</v>
      </c>
      <c r="G4" s="905">
        <v>9.0</v>
      </c>
      <c r="H4" s="905">
        <v>9.0</v>
      </c>
      <c r="I4" s="971"/>
      <c r="J4" s="971"/>
      <c r="K4" s="983"/>
      <c r="L4" s="983"/>
      <c r="M4" s="983"/>
      <c r="N4" s="983"/>
      <c r="O4" s="983"/>
      <c r="P4" s="983"/>
      <c r="Q4" s="983"/>
      <c r="R4" s="983"/>
      <c r="S4" s="983"/>
      <c r="T4" s="983"/>
      <c r="U4" s="983"/>
      <c r="V4" s="983"/>
      <c r="W4" s="983"/>
      <c r="X4" s="983"/>
      <c r="Y4" s="983"/>
      <c r="Z4" s="983"/>
      <c r="AA4" s="983"/>
      <c r="AB4" s="983"/>
      <c r="AC4" s="983"/>
      <c r="AD4" s="983"/>
      <c r="AE4" s="983"/>
      <c r="AF4" s="983"/>
      <c r="AG4" s="983"/>
      <c r="AH4" s="983"/>
      <c r="AI4" s="905"/>
      <c r="AJ4" s="404">
        <f t="shared" si="1"/>
        <v>4</v>
      </c>
      <c r="AK4" s="1030">
        <v>1.0</v>
      </c>
    </row>
    <row r="5">
      <c r="A5" s="19">
        <v>3.0</v>
      </c>
      <c r="B5" s="1683" t="s">
        <v>826</v>
      </c>
      <c r="C5" s="32"/>
      <c r="D5" s="866"/>
      <c r="E5" s="1205">
        <v>12.0</v>
      </c>
      <c r="F5" s="905">
        <v>9.0</v>
      </c>
      <c r="G5" s="905">
        <v>9.0</v>
      </c>
      <c r="H5" s="905">
        <v>9.0</v>
      </c>
      <c r="I5" s="1033" t="s">
        <v>193</v>
      </c>
      <c r="J5" s="1205" t="s">
        <v>193</v>
      </c>
      <c r="K5" s="1205" t="s">
        <v>193</v>
      </c>
      <c r="L5" s="905">
        <v>9.0</v>
      </c>
      <c r="M5" s="905">
        <v>9.0</v>
      </c>
      <c r="N5" s="1205" t="s">
        <v>193</v>
      </c>
      <c r="O5" s="905">
        <v>9.0</v>
      </c>
      <c r="P5" s="1547" t="s">
        <v>193</v>
      </c>
      <c r="Q5" s="971"/>
      <c r="R5" s="971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1033">
        <v>9.0</v>
      </c>
      <c r="AG5" s="1033">
        <v>9.0</v>
      </c>
      <c r="AH5" s="1274">
        <v>9.0</v>
      </c>
      <c r="AI5" s="905"/>
      <c r="AJ5" s="404">
        <f t="shared" si="1"/>
        <v>15</v>
      </c>
      <c r="AK5" s="1030">
        <v>1.0</v>
      </c>
    </row>
    <row r="6" ht="15.0" customHeight="1">
      <c r="A6" s="19">
        <v>4.0</v>
      </c>
      <c r="B6" s="1683" t="s">
        <v>921</v>
      </c>
      <c r="C6" s="32"/>
      <c r="D6" s="866"/>
      <c r="E6" s="905">
        <v>9.0</v>
      </c>
      <c r="F6" s="905">
        <v>9.0</v>
      </c>
      <c r="G6" s="1205">
        <v>12.0</v>
      </c>
      <c r="H6" s="905"/>
      <c r="I6" s="971"/>
      <c r="J6" s="1205" t="s">
        <v>193</v>
      </c>
      <c r="K6" s="905">
        <v>9.0</v>
      </c>
      <c r="L6" s="1205" t="s">
        <v>193</v>
      </c>
      <c r="M6" s="905">
        <v>9.0</v>
      </c>
      <c r="N6" s="905">
        <v>9.0</v>
      </c>
      <c r="O6" s="905"/>
      <c r="P6" s="1033"/>
      <c r="Q6" s="971"/>
      <c r="R6" s="1205" t="s">
        <v>193</v>
      </c>
      <c r="S6" s="1205" t="s">
        <v>193</v>
      </c>
      <c r="T6" s="905">
        <v>9.0</v>
      </c>
      <c r="U6" s="905">
        <v>9.0</v>
      </c>
      <c r="V6" s="905">
        <v>9.0</v>
      </c>
      <c r="W6" s="971"/>
      <c r="X6" s="971"/>
      <c r="Y6" s="1205">
        <v>12.0</v>
      </c>
      <c r="Z6" s="1205" t="s">
        <v>193</v>
      </c>
      <c r="AA6" s="905">
        <v>9.0</v>
      </c>
      <c r="AB6" s="905">
        <v>9.0</v>
      </c>
      <c r="AC6" s="1205" t="s">
        <v>193</v>
      </c>
      <c r="AD6" s="971"/>
      <c r="AE6" s="971"/>
      <c r="AF6" s="905">
        <v>9.0</v>
      </c>
      <c r="AG6" s="905">
        <v>9.0</v>
      </c>
      <c r="AH6" s="905">
        <v>9.0</v>
      </c>
      <c r="AI6" s="905"/>
      <c r="AJ6" s="404">
        <f t="shared" si="1"/>
        <v>21</v>
      </c>
      <c r="AK6" s="1030">
        <v>1.0</v>
      </c>
    </row>
    <row r="7" ht="15.0" customHeight="1">
      <c r="A7" s="19">
        <v>5.0</v>
      </c>
      <c r="B7" s="1683" t="s">
        <v>990</v>
      </c>
      <c r="C7" s="32"/>
      <c r="D7" s="866"/>
      <c r="E7" s="905">
        <v>9.0</v>
      </c>
      <c r="F7" s="905">
        <v>9.0</v>
      </c>
      <c r="G7" s="905">
        <v>9.0</v>
      </c>
      <c r="H7" s="1205">
        <v>12.0</v>
      </c>
      <c r="I7" s="971"/>
      <c r="J7" s="971"/>
      <c r="K7" s="905">
        <v>9.0</v>
      </c>
      <c r="L7" s="905">
        <v>9.0</v>
      </c>
      <c r="M7" s="1205" t="s">
        <v>193</v>
      </c>
      <c r="N7" s="905"/>
      <c r="O7" s="905">
        <v>9.0</v>
      </c>
      <c r="P7" s="1547" t="s">
        <v>193</v>
      </c>
      <c r="Q7" s="971"/>
      <c r="R7" s="971"/>
      <c r="S7" s="1205" t="s">
        <v>193</v>
      </c>
      <c r="T7" s="1547" t="s">
        <v>193</v>
      </c>
      <c r="U7" s="1205" t="s">
        <v>193</v>
      </c>
      <c r="V7" s="1205" t="s">
        <v>193</v>
      </c>
      <c r="W7" s="1205" t="s">
        <v>193</v>
      </c>
      <c r="X7" s="971"/>
      <c r="Y7" s="1205" t="s">
        <v>193</v>
      </c>
      <c r="Z7" s="1205" t="s">
        <v>193</v>
      </c>
      <c r="AA7" s="1205" t="s">
        <v>193</v>
      </c>
      <c r="AB7" s="1684">
        <v>12.0</v>
      </c>
      <c r="AC7" s="905"/>
      <c r="AD7" s="1205" t="s">
        <v>193</v>
      </c>
      <c r="AE7" s="1205" t="s">
        <v>193</v>
      </c>
      <c r="AF7" s="1205" t="s">
        <v>193</v>
      </c>
      <c r="AG7" s="905">
        <v>9.0</v>
      </c>
      <c r="AH7" s="905">
        <v>9.0</v>
      </c>
      <c r="AI7" s="905"/>
      <c r="AJ7" s="404">
        <f t="shared" si="1"/>
        <v>23</v>
      </c>
      <c r="AK7" s="1030">
        <v>1.0</v>
      </c>
    </row>
    <row r="8" ht="15.0" customHeight="1">
      <c r="A8" s="19">
        <v>6.0</v>
      </c>
      <c r="B8" s="1683" t="s">
        <v>198</v>
      </c>
      <c r="C8" s="32"/>
      <c r="D8" s="866"/>
      <c r="E8" s="905">
        <v>9.0</v>
      </c>
      <c r="F8" s="1205">
        <v>12.0</v>
      </c>
      <c r="G8" s="905">
        <v>9.0</v>
      </c>
      <c r="H8" s="905">
        <v>9.0</v>
      </c>
      <c r="I8" s="971"/>
      <c r="J8" s="971"/>
      <c r="K8" s="978"/>
      <c r="L8" s="978"/>
      <c r="M8" s="978"/>
      <c r="N8" s="978"/>
      <c r="O8" s="978"/>
      <c r="P8" s="978"/>
      <c r="Q8" s="978"/>
      <c r="R8" s="978"/>
      <c r="S8" s="978"/>
      <c r="T8" s="978"/>
      <c r="U8" s="978"/>
      <c r="V8" s="978"/>
      <c r="W8" s="978"/>
      <c r="X8" s="978"/>
      <c r="Y8" s="978"/>
      <c r="Z8" s="905">
        <v>9.0</v>
      </c>
      <c r="AA8" s="1205" t="s">
        <v>193</v>
      </c>
      <c r="AB8" s="905">
        <v>9.0</v>
      </c>
      <c r="AC8" s="905">
        <v>9.0</v>
      </c>
      <c r="AD8" s="971"/>
      <c r="AE8" s="1205" t="s">
        <v>193</v>
      </c>
      <c r="AF8" s="905">
        <v>9.0</v>
      </c>
      <c r="AG8" s="1033">
        <v>9.0</v>
      </c>
      <c r="AH8" s="1205" t="s">
        <v>193</v>
      </c>
      <c r="AI8" s="1189"/>
      <c r="AJ8" s="404">
        <f t="shared" si="1"/>
        <v>12</v>
      </c>
      <c r="AK8" s="1030">
        <v>1.0</v>
      </c>
    </row>
    <row r="9" ht="15.0" customHeight="1">
      <c r="A9" s="19">
        <v>7.0</v>
      </c>
      <c r="B9" s="1683" t="s">
        <v>23</v>
      </c>
      <c r="C9" s="32"/>
      <c r="D9" s="866"/>
      <c r="E9" s="905">
        <v>9.0</v>
      </c>
      <c r="F9" s="905">
        <v>9.0</v>
      </c>
      <c r="G9" s="905"/>
      <c r="H9" s="905">
        <v>9.0</v>
      </c>
      <c r="I9" s="971">
        <v>9.0</v>
      </c>
      <c r="J9" s="971"/>
      <c r="K9" s="905">
        <v>9.0</v>
      </c>
      <c r="L9" s="905">
        <v>9.0</v>
      </c>
      <c r="M9" s="905">
        <v>9.0</v>
      </c>
      <c r="N9" s="905">
        <v>9.0</v>
      </c>
      <c r="O9" s="1205" t="s">
        <v>193</v>
      </c>
      <c r="P9" s="1033"/>
      <c r="Q9" s="971"/>
      <c r="R9" s="971"/>
      <c r="S9" s="905">
        <v>9.0</v>
      </c>
      <c r="T9" s="1205">
        <v>12.0</v>
      </c>
      <c r="U9" s="905">
        <v>9.0</v>
      </c>
      <c r="V9" s="905">
        <v>9.0</v>
      </c>
      <c r="W9" s="971"/>
      <c r="X9" s="971"/>
      <c r="Y9" s="905">
        <v>9.0</v>
      </c>
      <c r="Z9" s="905">
        <v>9.0</v>
      </c>
      <c r="AA9" s="905">
        <v>9.0</v>
      </c>
      <c r="AB9" s="905"/>
      <c r="AC9" s="1205">
        <v>12.0</v>
      </c>
      <c r="AD9" s="971">
        <v>9.0</v>
      </c>
      <c r="AE9" s="971"/>
      <c r="AF9" s="905">
        <v>9.0</v>
      </c>
      <c r="AG9" s="1205">
        <v>12.0</v>
      </c>
      <c r="AH9" s="905">
        <v>9.0</v>
      </c>
      <c r="AI9" s="905"/>
      <c r="AJ9" s="404">
        <f t="shared" si="1"/>
        <v>21</v>
      </c>
      <c r="AK9" s="1030">
        <v>1.0</v>
      </c>
    </row>
    <row r="10" ht="14.25" customHeight="1">
      <c r="A10" s="19">
        <v>8.0</v>
      </c>
      <c r="B10" s="1685" t="s">
        <v>1048</v>
      </c>
      <c r="C10" s="32"/>
      <c r="D10" s="866"/>
      <c r="E10" s="905">
        <v>9.0</v>
      </c>
      <c r="F10" s="905"/>
      <c r="G10" s="1205">
        <v>12.0</v>
      </c>
      <c r="H10" s="905">
        <v>9.0</v>
      </c>
      <c r="I10" s="1205" t="s">
        <v>193</v>
      </c>
      <c r="J10" s="971"/>
      <c r="K10" s="983"/>
      <c r="L10" s="983"/>
      <c r="M10" s="983"/>
      <c r="N10" s="983"/>
      <c r="O10" s="983"/>
      <c r="P10" s="983"/>
      <c r="Q10" s="983"/>
      <c r="R10" s="983"/>
      <c r="S10" s="983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05"/>
      <c r="AJ10" s="404">
        <f t="shared" si="1"/>
        <v>4</v>
      </c>
      <c r="AK10" s="1030">
        <v>1.0</v>
      </c>
    </row>
    <row r="11" ht="15.0" customHeight="1">
      <c r="A11" s="19">
        <v>9.0</v>
      </c>
      <c r="B11" s="1603" t="s">
        <v>1055</v>
      </c>
      <c r="C11" s="32"/>
      <c r="D11" s="866"/>
      <c r="E11" s="905">
        <v>9.0</v>
      </c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05">
        <v>9.0</v>
      </c>
      <c r="U11" s="1205" t="s">
        <v>193</v>
      </c>
      <c r="V11" s="905">
        <v>9.0</v>
      </c>
      <c r="W11" s="1547" t="s">
        <v>193</v>
      </c>
      <c r="X11" s="1205" t="s">
        <v>193</v>
      </c>
      <c r="Y11" s="1205">
        <v>12.0</v>
      </c>
      <c r="Z11" s="905"/>
      <c r="AA11" s="905">
        <v>9.0</v>
      </c>
      <c r="AB11" s="905">
        <v>9.0</v>
      </c>
      <c r="AC11" s="1205" t="s">
        <v>193</v>
      </c>
      <c r="AD11" s="971"/>
      <c r="AE11" s="971"/>
      <c r="AF11" s="905">
        <v>9.0</v>
      </c>
      <c r="AG11" s="905">
        <v>9.0</v>
      </c>
      <c r="AH11" s="905">
        <v>9.0</v>
      </c>
      <c r="AI11" s="905"/>
      <c r="AJ11" s="404">
        <f t="shared" si="1"/>
        <v>13</v>
      </c>
      <c r="AK11" s="1030">
        <v>1.0</v>
      </c>
    </row>
    <row r="12" ht="15.0" customHeight="1">
      <c r="A12" s="19">
        <v>10.0</v>
      </c>
      <c r="B12" s="1683" t="s">
        <v>991</v>
      </c>
      <c r="C12" s="32"/>
      <c r="D12" s="866"/>
      <c r="E12" s="905">
        <v>9.0</v>
      </c>
      <c r="F12" s="898">
        <v>12.0</v>
      </c>
      <c r="G12" s="905">
        <v>9.0</v>
      </c>
      <c r="H12" s="1205">
        <v>12.0</v>
      </c>
      <c r="I12" s="971"/>
      <c r="J12" s="971"/>
      <c r="K12" s="1205" t="s">
        <v>193</v>
      </c>
      <c r="L12" s="905">
        <v>9.0</v>
      </c>
      <c r="M12" s="1205" t="s">
        <v>193</v>
      </c>
      <c r="N12" s="1205" t="s">
        <v>193</v>
      </c>
      <c r="O12" s="905">
        <v>9.0</v>
      </c>
      <c r="P12" s="1547" t="s">
        <v>193</v>
      </c>
      <c r="Q12" s="1205" t="s">
        <v>193</v>
      </c>
      <c r="R12" s="971"/>
      <c r="S12" s="905"/>
      <c r="T12" s="905">
        <v>9.0</v>
      </c>
      <c r="U12" s="905">
        <v>9.0</v>
      </c>
      <c r="V12" s="1205" t="s">
        <v>193</v>
      </c>
      <c r="W12" s="971"/>
      <c r="X12" s="1686">
        <v>12.0</v>
      </c>
      <c r="Y12" s="905">
        <v>9.0</v>
      </c>
      <c r="Z12" s="1205">
        <v>12.0</v>
      </c>
      <c r="AA12" s="905">
        <v>9.0</v>
      </c>
      <c r="AB12" s="905"/>
      <c r="AC12" s="905">
        <v>9.0</v>
      </c>
      <c r="AD12" s="1205" t="s">
        <v>193</v>
      </c>
      <c r="AE12" s="971"/>
      <c r="AF12" s="905">
        <v>9.0</v>
      </c>
      <c r="AG12" s="905">
        <v>9.0</v>
      </c>
      <c r="AH12" s="1205">
        <v>12.0</v>
      </c>
      <c r="AI12" s="905"/>
      <c r="AJ12" s="404">
        <f t="shared" si="1"/>
        <v>23</v>
      </c>
      <c r="AK12" s="1030">
        <v>1.0</v>
      </c>
    </row>
    <row r="13" ht="15.0" customHeight="1">
      <c r="A13" s="19">
        <v>11.0</v>
      </c>
      <c r="B13" s="1683" t="s">
        <v>278</v>
      </c>
      <c r="C13" s="32"/>
      <c r="D13" s="866"/>
      <c r="E13" s="1205" t="s">
        <v>193</v>
      </c>
      <c r="F13" s="905">
        <v>9.0</v>
      </c>
      <c r="G13" s="905">
        <v>9.0</v>
      </c>
      <c r="H13" s="905">
        <v>9.0</v>
      </c>
      <c r="I13" s="971"/>
      <c r="J13" s="971"/>
      <c r="K13" s="905">
        <v>9.0</v>
      </c>
      <c r="L13" s="1205" t="s">
        <v>193</v>
      </c>
      <c r="M13" s="905">
        <v>9.0</v>
      </c>
      <c r="N13" s="905">
        <v>9.0</v>
      </c>
      <c r="O13" s="905">
        <v>9.0</v>
      </c>
      <c r="P13" s="1033"/>
      <c r="Q13" s="971"/>
      <c r="R13" s="971"/>
      <c r="S13" s="905">
        <v>9.0</v>
      </c>
      <c r="T13" s="1205" t="s">
        <v>193</v>
      </c>
      <c r="U13" s="905">
        <v>9.0</v>
      </c>
      <c r="V13" s="905">
        <v>9.0</v>
      </c>
      <c r="W13" s="971"/>
      <c r="X13" s="1205">
        <v>9.0</v>
      </c>
      <c r="Y13" s="905">
        <v>9.0</v>
      </c>
      <c r="Z13" s="905"/>
      <c r="AA13" s="1205">
        <v>12.0</v>
      </c>
      <c r="AB13" s="905">
        <v>9.0</v>
      </c>
      <c r="AC13" s="905">
        <v>9.0</v>
      </c>
      <c r="AD13" s="971"/>
      <c r="AE13" s="971"/>
      <c r="AF13" s="978"/>
      <c r="AG13" s="978"/>
      <c r="AH13" s="978"/>
      <c r="AI13" s="1189"/>
      <c r="AJ13" s="404">
        <f t="shared" si="1"/>
        <v>18</v>
      </c>
      <c r="AK13" s="1030">
        <v>1.0</v>
      </c>
    </row>
    <row r="14" ht="15.0" customHeight="1">
      <c r="A14" s="19">
        <v>12.0</v>
      </c>
      <c r="B14" s="1683" t="s">
        <v>200</v>
      </c>
      <c r="C14" s="32"/>
      <c r="D14" s="866"/>
      <c r="E14" s="978"/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8"/>
      <c r="T14" s="905">
        <v>9.0</v>
      </c>
      <c r="U14" s="905">
        <v>9.0</v>
      </c>
      <c r="V14" s="1205" t="s">
        <v>193</v>
      </c>
      <c r="W14" s="971"/>
      <c r="X14" s="1205" t="s">
        <v>193</v>
      </c>
      <c r="Y14" s="905">
        <v>9.0</v>
      </c>
      <c r="Z14" s="905">
        <v>9.0</v>
      </c>
      <c r="AA14" s="905"/>
      <c r="AB14" s="1205" t="s">
        <v>193</v>
      </c>
      <c r="AC14" s="905">
        <v>9.0</v>
      </c>
      <c r="AD14" s="971"/>
      <c r="AE14" s="971"/>
      <c r="AF14" s="905">
        <v>9.0</v>
      </c>
      <c r="AG14" s="1205" t="s">
        <v>193</v>
      </c>
      <c r="AH14" s="905">
        <v>9.0</v>
      </c>
      <c r="AI14" s="905"/>
      <c r="AJ14" s="404">
        <f t="shared" si="1"/>
        <v>11</v>
      </c>
      <c r="AK14" s="1030">
        <v>1.0</v>
      </c>
    </row>
    <row r="15" ht="14.25" customHeight="1">
      <c r="A15" s="19">
        <v>13.0</v>
      </c>
      <c r="B15" s="1683" t="s">
        <v>841</v>
      </c>
      <c r="C15" s="32"/>
      <c r="D15" s="866"/>
      <c r="E15" s="1634"/>
      <c r="F15" s="1634"/>
      <c r="G15" s="925"/>
      <c r="H15" s="925"/>
      <c r="I15" s="925"/>
      <c r="J15" s="925"/>
      <c r="K15" s="925"/>
      <c r="L15" s="925"/>
      <c r="M15" s="1634"/>
      <c r="N15" s="925"/>
      <c r="O15" s="925"/>
      <c r="P15" s="925"/>
      <c r="Q15" s="925"/>
      <c r="R15" s="925"/>
      <c r="S15" s="925"/>
      <c r="T15" s="925"/>
      <c r="U15" s="925"/>
      <c r="V15" s="1634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05"/>
      <c r="AJ15" s="404">
        <f t="shared" si="1"/>
        <v>0</v>
      </c>
      <c r="AK15" s="1030">
        <v>1.0</v>
      </c>
    </row>
    <row r="16" ht="15.0" customHeight="1">
      <c r="A16" s="19">
        <v>14.0</v>
      </c>
      <c r="B16" s="1603" t="s">
        <v>1064</v>
      </c>
      <c r="C16" s="32"/>
      <c r="D16" s="866"/>
      <c r="E16" s="905">
        <v>9.0</v>
      </c>
      <c r="F16" s="905">
        <v>9.0</v>
      </c>
      <c r="G16" s="905">
        <v>9.0</v>
      </c>
      <c r="H16" s="905">
        <v>9.0</v>
      </c>
      <c r="I16" s="971"/>
      <c r="J16" s="971"/>
      <c r="K16" s="905">
        <v>9.0</v>
      </c>
      <c r="L16" s="905">
        <v>9.0</v>
      </c>
      <c r="M16" s="905">
        <v>9.0</v>
      </c>
      <c r="N16" s="1205" t="s">
        <v>193</v>
      </c>
      <c r="O16" s="905">
        <v>9.0</v>
      </c>
      <c r="P16" s="1033"/>
      <c r="Q16" s="971"/>
      <c r="R16" s="971"/>
      <c r="S16" s="905">
        <v>9.0</v>
      </c>
      <c r="T16" s="905">
        <v>9.0</v>
      </c>
      <c r="U16" s="1205" t="s">
        <v>193</v>
      </c>
      <c r="V16" s="905">
        <v>9.0</v>
      </c>
      <c r="W16" s="971"/>
      <c r="X16" s="971"/>
      <c r="Y16" s="1205">
        <v>12.0</v>
      </c>
      <c r="Z16" s="905">
        <v>9.0</v>
      </c>
      <c r="AA16" s="905">
        <v>9.0</v>
      </c>
      <c r="AB16" s="905">
        <v>9.0</v>
      </c>
      <c r="AC16" s="905">
        <v>9.0</v>
      </c>
      <c r="AD16" s="971"/>
      <c r="AE16" s="971"/>
      <c r="AF16" s="905">
        <v>9.0</v>
      </c>
      <c r="AG16" s="905">
        <v>9.0</v>
      </c>
      <c r="AH16" s="905">
        <v>9.0</v>
      </c>
      <c r="AI16" s="905"/>
      <c r="AJ16" s="404">
        <f t="shared" si="1"/>
        <v>21</v>
      </c>
      <c r="AK16" s="1030">
        <v>0.0</v>
      </c>
    </row>
    <row r="17" ht="15.0" customHeight="1">
      <c r="A17" s="19">
        <v>15.0</v>
      </c>
      <c r="B17" s="1683" t="s">
        <v>27</v>
      </c>
      <c r="C17" s="32"/>
      <c r="D17" s="866"/>
      <c r="E17" s="905">
        <v>9.0</v>
      </c>
      <c r="F17" s="905">
        <v>9.0</v>
      </c>
      <c r="G17" s="1205">
        <v>12.0</v>
      </c>
      <c r="H17" s="905">
        <v>9.0</v>
      </c>
      <c r="I17" s="971"/>
      <c r="J17" s="971"/>
      <c r="K17" s="925"/>
      <c r="L17" s="925"/>
      <c r="M17" s="925"/>
      <c r="N17" s="925"/>
      <c r="O17" s="905">
        <v>9.0</v>
      </c>
      <c r="P17" s="1033"/>
      <c r="Q17" s="971"/>
      <c r="R17" s="1205" t="s">
        <v>193</v>
      </c>
      <c r="S17" s="905">
        <v>9.0</v>
      </c>
      <c r="T17" s="1205" t="s">
        <v>193</v>
      </c>
      <c r="U17" s="905"/>
      <c r="V17" s="905">
        <v>9.0</v>
      </c>
      <c r="W17" s="971"/>
      <c r="X17" s="971"/>
      <c r="Y17" s="905">
        <v>9.0</v>
      </c>
      <c r="Z17" s="1205">
        <v>12.0</v>
      </c>
      <c r="AA17" s="905">
        <v>9.0</v>
      </c>
      <c r="AB17" s="905">
        <v>9.0</v>
      </c>
      <c r="AC17" s="905">
        <v>9.0</v>
      </c>
      <c r="AD17" s="1205" t="s">
        <v>193</v>
      </c>
      <c r="AE17" s="971"/>
      <c r="AF17" s="905"/>
      <c r="AG17" s="905">
        <v>9.0</v>
      </c>
      <c r="AH17" s="905">
        <v>9.0</v>
      </c>
      <c r="AI17" s="1189"/>
      <c r="AJ17" s="404">
        <f t="shared" si="1"/>
        <v>17</v>
      </c>
      <c r="AK17" s="1030">
        <v>1.0</v>
      </c>
    </row>
    <row r="18" ht="15.0" customHeight="1">
      <c r="A18" s="19">
        <v>16.0</v>
      </c>
      <c r="B18" s="1683" t="s">
        <v>28</v>
      </c>
      <c r="C18" s="32"/>
      <c r="D18" s="866"/>
      <c r="E18" s="905">
        <v>9.0</v>
      </c>
      <c r="F18" s="905">
        <v>9.0</v>
      </c>
      <c r="G18" s="905">
        <v>9.0</v>
      </c>
      <c r="H18" s="1205">
        <v>12.0</v>
      </c>
      <c r="I18" s="971"/>
      <c r="J18" s="971"/>
      <c r="K18" s="905"/>
      <c r="L18" s="905">
        <v>9.0</v>
      </c>
      <c r="M18" s="905">
        <v>9.0</v>
      </c>
      <c r="N18" s="905">
        <v>9.0</v>
      </c>
      <c r="O18" s="1205" t="s">
        <v>193</v>
      </c>
      <c r="P18" s="1547" t="s">
        <v>193</v>
      </c>
      <c r="Q18" s="1205" t="s">
        <v>193</v>
      </c>
      <c r="R18" s="971"/>
      <c r="S18" s="905"/>
      <c r="T18" s="905">
        <v>9.0</v>
      </c>
      <c r="U18" s="905">
        <v>9.0</v>
      </c>
      <c r="V18" s="1205" t="s">
        <v>193</v>
      </c>
      <c r="W18" s="971"/>
      <c r="X18" s="971"/>
      <c r="Y18" s="905">
        <v>9.0</v>
      </c>
      <c r="Z18" s="905">
        <v>9.0</v>
      </c>
      <c r="AA18" s="1205">
        <v>12.0</v>
      </c>
      <c r="AB18" s="905">
        <v>9.0</v>
      </c>
      <c r="AC18" s="905">
        <v>9.0</v>
      </c>
      <c r="AD18" s="1205">
        <v>12.0</v>
      </c>
      <c r="AE18" s="971">
        <v>9.0</v>
      </c>
      <c r="AF18" s="1205" t="s">
        <v>193</v>
      </c>
      <c r="AG18" s="905">
        <v>9.0</v>
      </c>
      <c r="AH18" s="905"/>
      <c r="AI18" s="905"/>
      <c r="AJ18" s="404">
        <f t="shared" si="1"/>
        <v>22</v>
      </c>
      <c r="AK18" s="1030">
        <v>1.0</v>
      </c>
    </row>
    <row r="19" ht="15.0" customHeight="1">
      <c r="A19" s="19">
        <v>17.0</v>
      </c>
      <c r="B19" s="1683" t="s">
        <v>312</v>
      </c>
      <c r="C19" s="32"/>
      <c r="D19" s="866"/>
      <c r="E19" s="1205">
        <v>12.0</v>
      </c>
      <c r="F19" s="905">
        <v>9.0</v>
      </c>
      <c r="G19" s="1033">
        <v>9.0</v>
      </c>
      <c r="H19" s="1033">
        <v>9.0</v>
      </c>
      <c r="I19" s="1205" t="s">
        <v>193</v>
      </c>
      <c r="J19" s="971"/>
      <c r="K19" s="1205" t="s">
        <v>193</v>
      </c>
      <c r="L19" s="1205" t="s">
        <v>193</v>
      </c>
      <c r="M19" s="905">
        <v>9.0</v>
      </c>
      <c r="N19" s="905">
        <v>9.0</v>
      </c>
      <c r="O19" s="905">
        <v>9.0</v>
      </c>
      <c r="P19" s="1547" t="s">
        <v>193</v>
      </c>
      <c r="Q19" s="1205" t="s">
        <v>193</v>
      </c>
      <c r="R19" s="971"/>
      <c r="S19" s="1205" t="s">
        <v>193</v>
      </c>
      <c r="T19" s="905">
        <v>9.0</v>
      </c>
      <c r="U19" s="905">
        <v>9.0</v>
      </c>
      <c r="V19" s="905">
        <v>9.0</v>
      </c>
      <c r="W19" s="1205" t="s">
        <v>193</v>
      </c>
      <c r="X19" s="971"/>
      <c r="Y19" s="905">
        <v>9.0</v>
      </c>
      <c r="Z19" s="905">
        <v>9.0</v>
      </c>
      <c r="AA19" s="905">
        <v>9.0</v>
      </c>
      <c r="AB19" s="1205" t="s">
        <v>193</v>
      </c>
      <c r="AC19" s="905"/>
      <c r="AD19" s="971"/>
      <c r="AE19" s="971"/>
      <c r="AF19" s="905">
        <v>9.0</v>
      </c>
      <c r="AG19" s="1205" t="s">
        <v>193</v>
      </c>
      <c r="AH19" s="905">
        <v>9.0</v>
      </c>
      <c r="AI19" s="905"/>
      <c r="AJ19" s="404">
        <f t="shared" si="1"/>
        <v>24</v>
      </c>
      <c r="AK19" s="1030">
        <v>1.0</v>
      </c>
    </row>
    <row r="20" ht="16.5" customHeight="1">
      <c r="A20" s="19">
        <v>18.0</v>
      </c>
      <c r="B20" s="1682" t="s">
        <v>1029</v>
      </c>
      <c r="C20" s="32"/>
      <c r="D20" s="866"/>
      <c r="E20" s="905">
        <v>9.0</v>
      </c>
      <c r="F20" s="905">
        <v>9.0</v>
      </c>
      <c r="G20" s="905">
        <v>9.0</v>
      </c>
      <c r="H20" s="905">
        <v>9.0</v>
      </c>
      <c r="I20" s="971"/>
      <c r="J20" s="971"/>
      <c r="K20" s="905">
        <v>9.0</v>
      </c>
      <c r="L20" s="905">
        <v>9.0</v>
      </c>
      <c r="M20" s="905">
        <v>9.0</v>
      </c>
      <c r="N20" s="905">
        <v>9.0</v>
      </c>
      <c r="O20" s="905">
        <v>9.0</v>
      </c>
      <c r="P20" s="1033"/>
      <c r="Q20" s="971"/>
      <c r="R20" s="1205">
        <v>12.0</v>
      </c>
      <c r="S20" s="905">
        <v>9.0</v>
      </c>
      <c r="T20" s="983"/>
      <c r="U20" s="983"/>
      <c r="V20" s="983"/>
      <c r="W20" s="983"/>
      <c r="X20" s="983"/>
      <c r="Y20" s="983"/>
      <c r="Z20" s="983"/>
      <c r="AA20" s="983"/>
      <c r="AB20" s="983"/>
      <c r="AC20" s="983"/>
      <c r="AD20" s="983"/>
      <c r="AE20" s="983"/>
      <c r="AF20" s="983"/>
      <c r="AG20" s="983"/>
      <c r="AH20" s="983"/>
      <c r="AI20" s="905"/>
      <c r="AJ20" s="404">
        <f t="shared" si="1"/>
        <v>11</v>
      </c>
      <c r="AK20" s="1030">
        <v>1.0</v>
      </c>
    </row>
    <row r="21" ht="15.0" customHeight="1">
      <c r="A21" s="19">
        <v>19.0</v>
      </c>
      <c r="B21" s="1683" t="s">
        <v>124</v>
      </c>
      <c r="C21" s="32"/>
      <c r="D21" s="866"/>
      <c r="E21" s="905">
        <v>9.0</v>
      </c>
      <c r="F21" s="1205">
        <v>12.0</v>
      </c>
      <c r="G21" s="905">
        <v>9.0</v>
      </c>
      <c r="H21" s="905">
        <v>9.0</v>
      </c>
      <c r="I21" s="971"/>
      <c r="J21" s="1205" t="s">
        <v>193</v>
      </c>
      <c r="K21" s="905">
        <v>9.0</v>
      </c>
      <c r="L21" s="905">
        <v>9.0</v>
      </c>
      <c r="M21" s="905">
        <v>9.0</v>
      </c>
      <c r="N21" s="1205" t="s">
        <v>193</v>
      </c>
      <c r="O21" s="905">
        <v>9.0</v>
      </c>
      <c r="P21" s="1033"/>
      <c r="Q21" s="1205" t="s">
        <v>193</v>
      </c>
      <c r="R21" s="971"/>
      <c r="S21" s="1205" t="s">
        <v>193</v>
      </c>
      <c r="T21" s="1205" t="s">
        <v>193</v>
      </c>
      <c r="U21" s="905"/>
      <c r="V21" s="905">
        <v>9.0</v>
      </c>
      <c r="W21" s="971"/>
      <c r="X21" s="971"/>
      <c r="Y21" s="1205">
        <v>12.0</v>
      </c>
      <c r="Z21" s="905">
        <v>9.0</v>
      </c>
      <c r="AA21" s="905">
        <v>9.0</v>
      </c>
      <c r="AB21" s="1033">
        <v>9.0</v>
      </c>
      <c r="AC21" s="1205" t="s">
        <v>193</v>
      </c>
      <c r="AD21" s="971"/>
      <c r="AE21" s="1205" t="s">
        <v>193</v>
      </c>
      <c r="AF21" s="905">
        <v>9.0</v>
      </c>
      <c r="AG21" s="905">
        <v>9.0</v>
      </c>
      <c r="AH21" s="905">
        <v>9.0</v>
      </c>
      <c r="AI21" s="1189"/>
      <c r="AJ21" s="404">
        <f t="shared" si="1"/>
        <v>23</v>
      </c>
      <c r="AK21" s="1030">
        <v>1.0</v>
      </c>
    </row>
    <row r="22" ht="15.0" customHeight="1">
      <c r="A22" s="19">
        <v>20.0</v>
      </c>
      <c r="B22" s="1683" t="s">
        <v>32</v>
      </c>
      <c r="C22" s="32"/>
      <c r="D22" s="866"/>
      <c r="E22" s="905">
        <v>9.0</v>
      </c>
      <c r="F22" s="905">
        <v>9.0</v>
      </c>
      <c r="G22" s="1205">
        <v>12.0</v>
      </c>
      <c r="H22" s="905"/>
      <c r="I22" s="971"/>
      <c r="J22" s="971">
        <v>9.0</v>
      </c>
      <c r="K22" s="905">
        <v>9.0</v>
      </c>
      <c r="L22" s="905">
        <v>9.0</v>
      </c>
      <c r="M22" s="905">
        <v>9.0</v>
      </c>
      <c r="N22" s="905">
        <v>9.0</v>
      </c>
      <c r="O22" s="905">
        <v>9.0</v>
      </c>
      <c r="P22" s="1033"/>
      <c r="Q22" s="971"/>
      <c r="R22" s="971"/>
      <c r="S22" s="905"/>
      <c r="T22" s="905">
        <v>9.0</v>
      </c>
      <c r="U22" s="905">
        <v>9.0</v>
      </c>
      <c r="V22" s="905">
        <v>9.0</v>
      </c>
      <c r="W22" s="971"/>
      <c r="X22" s="1205" t="s">
        <v>193</v>
      </c>
      <c r="Y22" s="1205">
        <v>12.0</v>
      </c>
      <c r="Z22" s="905">
        <v>9.0</v>
      </c>
      <c r="AA22" s="905"/>
      <c r="AB22" s="905">
        <v>9.0</v>
      </c>
      <c r="AC22" s="905">
        <v>9.0</v>
      </c>
      <c r="AD22" s="1205" t="s">
        <v>193</v>
      </c>
      <c r="AE22" s="971"/>
      <c r="AF22" s="905">
        <v>9.0</v>
      </c>
      <c r="AG22" s="905">
        <v>9.0</v>
      </c>
      <c r="AH22" s="905">
        <v>9.0</v>
      </c>
      <c r="AI22" s="905"/>
      <c r="AJ22" s="404">
        <f t="shared" si="1"/>
        <v>21</v>
      </c>
      <c r="AK22" s="1030">
        <v>1.0</v>
      </c>
    </row>
    <row r="23" ht="15.0" customHeight="1">
      <c r="A23" s="19">
        <v>21.0</v>
      </c>
      <c r="B23" s="1683" t="s">
        <v>33</v>
      </c>
      <c r="C23" s="32"/>
      <c r="D23" s="866"/>
      <c r="E23" s="905">
        <v>9.0</v>
      </c>
      <c r="F23" s="905">
        <v>9.0</v>
      </c>
      <c r="G23" s="905">
        <v>9.0</v>
      </c>
      <c r="H23" s="1205">
        <v>12.0</v>
      </c>
      <c r="I23" s="1205" t="s">
        <v>193</v>
      </c>
      <c r="J23" s="971"/>
      <c r="K23" s="905"/>
      <c r="L23" s="905">
        <v>9.0</v>
      </c>
      <c r="M23" s="905">
        <v>9.0</v>
      </c>
      <c r="N23" s="1205" t="s">
        <v>193</v>
      </c>
      <c r="O23" s="905">
        <v>9.0</v>
      </c>
      <c r="P23" s="1033"/>
      <c r="Q23" s="971"/>
      <c r="R23" s="971"/>
      <c r="S23" s="905">
        <v>9.0</v>
      </c>
      <c r="T23" s="905">
        <v>9.0</v>
      </c>
      <c r="U23" s="905">
        <v>9.0</v>
      </c>
      <c r="V23" s="905">
        <v>9.0</v>
      </c>
      <c r="W23" s="971">
        <v>9.0</v>
      </c>
      <c r="X23" s="1205">
        <v>12.0</v>
      </c>
      <c r="Y23" s="905">
        <v>9.0</v>
      </c>
      <c r="Z23" s="905"/>
      <c r="AA23" s="905"/>
      <c r="AB23" s="905">
        <v>9.0</v>
      </c>
      <c r="AC23" s="1205" t="s">
        <v>193</v>
      </c>
      <c r="AD23" s="971"/>
      <c r="AE23" s="971"/>
      <c r="AF23" s="1205" t="s">
        <v>193</v>
      </c>
      <c r="AG23" s="905">
        <v>9.0</v>
      </c>
      <c r="AH23" s="905">
        <v>9.0</v>
      </c>
      <c r="AI23" s="905"/>
      <c r="AJ23" s="404">
        <f t="shared" si="1"/>
        <v>21</v>
      </c>
      <c r="AK23" s="1030">
        <v>1.0</v>
      </c>
    </row>
    <row r="24" ht="15.0" customHeight="1">
      <c r="A24" s="19">
        <v>22.0</v>
      </c>
      <c r="B24" s="1683" t="s">
        <v>165</v>
      </c>
      <c r="C24" s="32"/>
      <c r="D24" s="866"/>
      <c r="E24" s="905">
        <v>9.0</v>
      </c>
      <c r="F24" s="1205">
        <v>12.0</v>
      </c>
      <c r="G24" s="905">
        <v>9.0</v>
      </c>
      <c r="H24" s="905">
        <v>9.0</v>
      </c>
      <c r="I24" s="971"/>
      <c r="J24" s="971"/>
      <c r="K24" s="1205" t="s">
        <v>193</v>
      </c>
      <c r="L24" s="905">
        <v>9.0</v>
      </c>
      <c r="M24" s="905">
        <v>9.0</v>
      </c>
      <c r="N24" s="905">
        <v>9.0</v>
      </c>
      <c r="O24" s="905"/>
      <c r="P24" s="1033"/>
      <c r="Q24" s="971"/>
      <c r="R24" s="1205" t="s">
        <v>193</v>
      </c>
      <c r="S24" s="905">
        <v>9.0</v>
      </c>
      <c r="T24" s="905">
        <v>9.0</v>
      </c>
      <c r="U24" s="1205" t="s">
        <v>193</v>
      </c>
      <c r="V24" s="905">
        <v>9.0</v>
      </c>
      <c r="W24" s="1205" t="s">
        <v>193</v>
      </c>
      <c r="X24" s="971"/>
      <c r="Y24" s="905"/>
      <c r="Z24" s="905">
        <v>9.0</v>
      </c>
      <c r="AA24" s="1205">
        <v>12.0</v>
      </c>
      <c r="AB24" s="1205" t="s">
        <v>193</v>
      </c>
      <c r="AC24" s="905">
        <v>9.0</v>
      </c>
      <c r="AD24" s="971"/>
      <c r="AE24" s="971"/>
      <c r="AF24" s="905">
        <v>9.0</v>
      </c>
      <c r="AG24" s="1205" t="s">
        <v>193</v>
      </c>
      <c r="AH24" s="905">
        <v>9.0</v>
      </c>
      <c r="AI24" s="905"/>
      <c r="AJ24" s="404">
        <f t="shared" si="1"/>
        <v>21</v>
      </c>
      <c r="AK24" s="1030">
        <v>1.0</v>
      </c>
    </row>
    <row r="25" ht="15.0" customHeight="1">
      <c r="A25" s="19">
        <v>23.0</v>
      </c>
      <c r="B25" s="1683" t="s">
        <v>687</v>
      </c>
      <c r="C25" s="32"/>
      <c r="D25" s="866"/>
      <c r="E25" s="905"/>
      <c r="F25" s="1205">
        <v>12.0</v>
      </c>
      <c r="G25" s="905">
        <v>9.0</v>
      </c>
      <c r="H25" s="905">
        <v>9.0</v>
      </c>
      <c r="I25" s="971"/>
      <c r="J25" s="1205" t="s">
        <v>193</v>
      </c>
      <c r="K25" s="905">
        <v>9.0</v>
      </c>
      <c r="L25" s="1205" t="s">
        <v>193</v>
      </c>
      <c r="M25" s="905">
        <v>9.0</v>
      </c>
      <c r="N25" s="905">
        <v>9.0</v>
      </c>
      <c r="O25" s="1205" t="s">
        <v>193</v>
      </c>
      <c r="P25" s="1547" t="s">
        <v>193</v>
      </c>
      <c r="Q25" s="971"/>
      <c r="R25" s="971"/>
      <c r="S25" s="905">
        <v>9.0</v>
      </c>
      <c r="T25" s="905">
        <v>9.0</v>
      </c>
      <c r="U25" s="905">
        <v>9.0</v>
      </c>
      <c r="V25" s="1205" t="s">
        <v>193</v>
      </c>
      <c r="W25" s="1205" t="s">
        <v>193</v>
      </c>
      <c r="X25" s="971"/>
      <c r="Y25" s="905"/>
      <c r="Z25" s="1205" t="s">
        <v>193</v>
      </c>
      <c r="AA25" s="905">
        <v>9.0</v>
      </c>
      <c r="AB25" s="1205" t="s">
        <v>1000</v>
      </c>
      <c r="AC25" s="905">
        <v>9.0</v>
      </c>
      <c r="AD25" s="971"/>
      <c r="AE25" s="971"/>
      <c r="AF25" s="905">
        <v>9.0</v>
      </c>
      <c r="AG25" s="905">
        <v>9.0</v>
      </c>
      <c r="AH25" s="1205" t="s">
        <v>193</v>
      </c>
      <c r="AI25" s="905"/>
      <c r="AJ25" s="404">
        <f t="shared" si="1"/>
        <v>22</v>
      </c>
      <c r="AK25" s="1030">
        <v>1.0</v>
      </c>
    </row>
    <row r="26" ht="15.75" customHeight="1">
      <c r="A26" s="19">
        <v>24.0</v>
      </c>
      <c r="B26" s="1682" t="s">
        <v>1022</v>
      </c>
      <c r="C26" s="32"/>
      <c r="D26" s="866"/>
      <c r="E26" s="905">
        <v>9.0</v>
      </c>
      <c r="F26" s="905"/>
      <c r="G26" s="905">
        <v>9.0</v>
      </c>
      <c r="H26" s="1205">
        <v>12.0</v>
      </c>
      <c r="I26" s="1205" t="s">
        <v>193</v>
      </c>
      <c r="J26" s="971"/>
      <c r="K26" s="905">
        <v>9.0</v>
      </c>
      <c r="L26" s="905">
        <v>9.0</v>
      </c>
      <c r="M26" s="905">
        <v>9.0</v>
      </c>
      <c r="N26" s="905">
        <v>9.0</v>
      </c>
      <c r="O26" s="905">
        <v>9.0</v>
      </c>
      <c r="P26" s="1033"/>
      <c r="Q26" s="971"/>
      <c r="R26" s="971"/>
      <c r="S26" s="1277">
        <v>9.0</v>
      </c>
      <c r="T26" s="1277">
        <v>9.0</v>
      </c>
      <c r="U26" s="1277">
        <v>9.0</v>
      </c>
      <c r="V26" s="1277">
        <v>9.0</v>
      </c>
      <c r="W26" s="971"/>
      <c r="X26" s="971"/>
      <c r="Y26" s="1277">
        <v>9.0</v>
      </c>
      <c r="Z26" s="1277">
        <v>9.0</v>
      </c>
      <c r="AA26" s="1205" t="s">
        <v>193</v>
      </c>
      <c r="AB26" s="1277">
        <v>9.0</v>
      </c>
      <c r="AC26" s="1277">
        <v>9.0</v>
      </c>
      <c r="AD26" s="971"/>
      <c r="AE26" s="971"/>
      <c r="AF26" s="1205" t="s">
        <v>193</v>
      </c>
      <c r="AG26" s="905"/>
      <c r="AH26" s="1205">
        <v>12.0</v>
      </c>
      <c r="AI26" s="905"/>
      <c r="AJ26" s="404">
        <f t="shared" si="1"/>
        <v>20</v>
      </c>
      <c r="AK26" s="1030">
        <v>1.0</v>
      </c>
    </row>
    <row r="27" ht="15.75" customHeight="1">
      <c r="A27" s="19">
        <v>25.0</v>
      </c>
      <c r="B27" s="1687" t="s">
        <v>941</v>
      </c>
      <c r="C27" s="32"/>
      <c r="D27" s="866"/>
      <c r="E27" s="905"/>
      <c r="F27" s="905"/>
      <c r="G27" s="905"/>
      <c r="H27" s="905"/>
      <c r="I27" s="971"/>
      <c r="J27" s="971"/>
      <c r="K27" s="978"/>
      <c r="L27" s="978"/>
      <c r="M27" s="978"/>
      <c r="N27" s="978"/>
      <c r="O27" s="978"/>
      <c r="P27" s="1688"/>
      <c r="Q27" s="978"/>
      <c r="R27" s="978"/>
      <c r="S27" s="1205" t="s">
        <v>193</v>
      </c>
      <c r="T27" s="1045"/>
      <c r="U27" s="1205" t="s">
        <v>193</v>
      </c>
      <c r="V27" s="905">
        <v>9.0</v>
      </c>
      <c r="W27" s="971"/>
      <c r="X27" s="971"/>
      <c r="Y27" s="905">
        <v>9.0</v>
      </c>
      <c r="Z27" s="905">
        <v>9.0</v>
      </c>
      <c r="AA27" s="905">
        <v>9.0</v>
      </c>
      <c r="AB27" s="1045"/>
      <c r="AC27" s="925"/>
      <c r="AD27" s="925"/>
      <c r="AE27" s="925"/>
      <c r="AF27" s="925"/>
      <c r="AG27" s="925"/>
      <c r="AH27" s="925"/>
      <c r="AI27" s="905"/>
      <c r="AJ27" s="404">
        <f t="shared" si="1"/>
        <v>6</v>
      </c>
      <c r="AK27" s="1030">
        <v>0.0</v>
      </c>
    </row>
    <row r="28" ht="15.75" customHeight="1">
      <c r="A28" s="19">
        <v>26.0</v>
      </c>
      <c r="B28" s="1469" t="s">
        <v>36</v>
      </c>
      <c r="C28" s="32"/>
      <c r="D28" s="866"/>
      <c r="E28" s="905"/>
      <c r="F28" s="717"/>
      <c r="G28" s="717"/>
      <c r="H28" s="1669"/>
      <c r="I28" s="971"/>
      <c r="J28" s="971"/>
      <c r="K28" s="905">
        <v>9.0</v>
      </c>
      <c r="L28" s="717"/>
      <c r="M28" s="905"/>
      <c r="N28" s="1669"/>
      <c r="O28" s="905"/>
      <c r="P28" s="1033"/>
      <c r="Q28" s="971"/>
      <c r="R28" s="971"/>
      <c r="S28" s="905"/>
      <c r="T28" s="1669"/>
      <c r="U28" s="905"/>
      <c r="V28" s="905"/>
      <c r="W28" s="971"/>
      <c r="X28" s="971"/>
      <c r="Y28" s="905"/>
      <c r="Z28" s="905"/>
      <c r="AA28" s="1669"/>
      <c r="AB28" s="1143"/>
      <c r="AC28" s="905"/>
      <c r="AD28" s="971"/>
      <c r="AE28" s="971"/>
      <c r="AF28" s="905"/>
      <c r="AG28" s="905">
        <v>9.0</v>
      </c>
      <c r="AH28" s="1189">
        <v>9.0</v>
      </c>
      <c r="AI28" s="905"/>
      <c r="AJ28" s="404">
        <f t="shared" si="1"/>
        <v>3</v>
      </c>
      <c r="AK28" s="1030">
        <v>0.0</v>
      </c>
    </row>
    <row r="29" ht="16.5" customHeight="1">
      <c r="A29" s="19">
        <v>27.0</v>
      </c>
      <c r="B29" s="1469" t="s">
        <v>1071</v>
      </c>
      <c r="C29" s="71"/>
      <c r="D29" s="866"/>
      <c r="E29" s="905"/>
      <c r="F29" s="717"/>
      <c r="G29" s="717"/>
      <c r="H29" s="1669"/>
      <c r="I29" s="971"/>
      <c r="J29" s="971">
        <v>9.0</v>
      </c>
      <c r="K29" s="905">
        <v>9.0</v>
      </c>
      <c r="L29" s="905">
        <v>9.0</v>
      </c>
      <c r="M29" s="905">
        <v>9.0</v>
      </c>
      <c r="N29" s="905">
        <v>9.0</v>
      </c>
      <c r="O29" s="905">
        <v>9.0</v>
      </c>
      <c r="P29" s="1547"/>
      <c r="Q29" s="971"/>
      <c r="R29" s="971">
        <v>9.0</v>
      </c>
      <c r="S29" s="905"/>
      <c r="T29" s="717"/>
      <c r="U29" s="717"/>
      <c r="V29" s="1669"/>
      <c r="W29" s="971"/>
      <c r="X29" s="971"/>
      <c r="Y29" s="905"/>
      <c r="Z29" s="717"/>
      <c r="AA29" s="717"/>
      <c r="AB29" s="1669"/>
      <c r="AC29" s="905"/>
      <c r="AD29" s="971"/>
      <c r="AE29" s="971"/>
      <c r="AF29" s="905"/>
      <c r="AG29" s="717"/>
      <c r="AH29" s="717"/>
      <c r="AI29" s="905"/>
      <c r="AJ29" s="404">
        <f t="shared" si="1"/>
        <v>7</v>
      </c>
      <c r="AK29" s="1030">
        <v>0.0</v>
      </c>
    </row>
    <row r="30" ht="16.5" customHeight="1">
      <c r="A30" s="19">
        <v>28.0</v>
      </c>
      <c r="B30" s="1603" t="s">
        <v>1072</v>
      </c>
      <c r="C30" s="112"/>
      <c r="D30" s="1689"/>
      <c r="E30" s="905"/>
      <c r="F30" s="717"/>
      <c r="G30" s="717"/>
      <c r="H30" s="1669"/>
      <c r="I30" s="971"/>
      <c r="J30" s="971"/>
      <c r="K30" s="905">
        <v>9.0</v>
      </c>
      <c r="L30" s="905">
        <v>9.0</v>
      </c>
      <c r="M30" s="1205" t="s">
        <v>193</v>
      </c>
      <c r="N30" s="905">
        <v>9.0</v>
      </c>
      <c r="O30" s="905">
        <v>9.0</v>
      </c>
      <c r="P30" s="1033"/>
      <c r="Q30" s="971"/>
      <c r="R30" s="971"/>
      <c r="S30" s="905">
        <v>9.0</v>
      </c>
      <c r="T30" s="905">
        <v>9.0</v>
      </c>
      <c r="U30" s="905">
        <v>9.0</v>
      </c>
      <c r="V30" s="905">
        <v>9.0</v>
      </c>
      <c r="W30" s="971"/>
      <c r="X30" s="971"/>
      <c r="Y30" s="905">
        <v>9.0</v>
      </c>
      <c r="Z30" s="905">
        <v>9.0</v>
      </c>
      <c r="AA30" s="905">
        <v>9.0</v>
      </c>
      <c r="AB30" s="905">
        <v>9.0</v>
      </c>
      <c r="AC30" s="905">
        <v>9.0</v>
      </c>
      <c r="AD30" s="971"/>
      <c r="AE30" s="971"/>
      <c r="AF30" s="905">
        <v>9.0</v>
      </c>
      <c r="AG30" s="905">
        <v>9.0</v>
      </c>
      <c r="AH30" s="1274">
        <v>9.0</v>
      </c>
      <c r="AI30" s="905"/>
      <c r="AJ30" s="404">
        <f t="shared" si="1"/>
        <v>17</v>
      </c>
      <c r="AK30" s="1030">
        <v>0.0</v>
      </c>
    </row>
    <row r="31" ht="16.5" customHeight="1">
      <c r="A31" s="19">
        <v>29.0</v>
      </c>
      <c r="B31" s="1603" t="s">
        <v>1073</v>
      </c>
      <c r="C31" s="112"/>
      <c r="D31" s="1689"/>
      <c r="E31" s="905"/>
      <c r="F31" s="717"/>
      <c r="G31" s="717"/>
      <c r="H31" s="1669"/>
      <c r="I31" s="971"/>
      <c r="J31" s="971"/>
      <c r="K31" s="905">
        <v>9.0</v>
      </c>
      <c r="L31" s="905">
        <v>9.0</v>
      </c>
      <c r="M31" s="1205" t="s">
        <v>193</v>
      </c>
      <c r="N31" s="905">
        <v>9.0</v>
      </c>
      <c r="O31" s="905">
        <v>9.0</v>
      </c>
      <c r="P31" s="1033"/>
      <c r="Q31" s="971"/>
      <c r="R31" s="971"/>
      <c r="S31" s="905">
        <v>9.0</v>
      </c>
      <c r="T31" s="905">
        <v>9.0</v>
      </c>
      <c r="U31" s="905">
        <v>9.0</v>
      </c>
      <c r="V31" s="905">
        <v>9.0</v>
      </c>
      <c r="W31" s="971"/>
      <c r="X31" s="971"/>
      <c r="Y31" s="905">
        <v>9.0</v>
      </c>
      <c r="Z31" s="905">
        <v>9.0</v>
      </c>
      <c r="AA31" s="905">
        <v>9.0</v>
      </c>
      <c r="AB31" s="905">
        <v>9.0</v>
      </c>
      <c r="AC31" s="905">
        <v>9.0</v>
      </c>
      <c r="AD31" s="971"/>
      <c r="AE31" s="971"/>
      <c r="AF31" s="905">
        <v>9.0</v>
      </c>
      <c r="AG31" s="905">
        <v>9.0</v>
      </c>
      <c r="AH31" s="905">
        <v>9.0</v>
      </c>
      <c r="AI31" s="905"/>
      <c r="AJ31" s="404">
        <f t="shared" si="1"/>
        <v>17</v>
      </c>
      <c r="AK31" s="1030">
        <v>0.0</v>
      </c>
    </row>
    <row r="32" ht="16.5" customHeight="1">
      <c r="A32" s="19">
        <v>30.0</v>
      </c>
      <c r="B32" s="1469" t="s">
        <v>1074</v>
      </c>
      <c r="C32" s="112"/>
      <c r="D32" s="1689"/>
      <c r="E32" s="905"/>
      <c r="F32" s="717"/>
      <c r="G32" s="717"/>
      <c r="H32" s="1669"/>
      <c r="I32" s="971"/>
      <c r="J32" s="971"/>
      <c r="K32" s="905">
        <v>9.0</v>
      </c>
      <c r="L32" s="905">
        <v>9.0</v>
      </c>
      <c r="M32" s="905">
        <v>9.0</v>
      </c>
      <c r="N32" s="905">
        <v>9.0</v>
      </c>
      <c r="O32" s="905">
        <v>9.0</v>
      </c>
      <c r="P32" s="1033"/>
      <c r="Q32" s="971"/>
      <c r="R32" s="971"/>
      <c r="S32" s="905">
        <v>9.0</v>
      </c>
      <c r="T32" s="905">
        <v>9.0</v>
      </c>
      <c r="U32" s="905">
        <v>9.0</v>
      </c>
      <c r="V32" s="905">
        <v>9.0</v>
      </c>
      <c r="W32" s="971"/>
      <c r="X32" s="971"/>
      <c r="Y32" s="905">
        <v>9.0</v>
      </c>
      <c r="Z32" s="905">
        <v>9.0</v>
      </c>
      <c r="AA32" s="905">
        <v>9.0</v>
      </c>
      <c r="AB32" s="905">
        <v>9.0</v>
      </c>
      <c r="AC32" s="905">
        <v>9.0</v>
      </c>
      <c r="AD32" s="971"/>
      <c r="AE32" s="971"/>
      <c r="AF32" s="905"/>
      <c r="AG32" s="717"/>
      <c r="AH32" s="717"/>
      <c r="AI32" s="905"/>
      <c r="AJ32" s="404">
        <f t="shared" si="1"/>
        <v>14</v>
      </c>
      <c r="AK32" s="1030">
        <v>0.0</v>
      </c>
    </row>
    <row r="33" ht="16.5" customHeight="1">
      <c r="A33" s="19">
        <v>31.0</v>
      </c>
      <c r="B33" s="1469" t="s">
        <v>1075</v>
      </c>
      <c r="C33" s="112"/>
      <c r="D33" s="1689"/>
      <c r="E33" s="905"/>
      <c r="F33" s="717"/>
      <c r="G33" s="717"/>
      <c r="H33" s="1669"/>
      <c r="I33" s="971"/>
      <c r="J33" s="971"/>
      <c r="K33" s="905">
        <v>9.0</v>
      </c>
      <c r="L33" s="905">
        <v>9.0</v>
      </c>
      <c r="M33" s="905">
        <v>9.0</v>
      </c>
      <c r="N33" s="905">
        <v>9.0</v>
      </c>
      <c r="O33" s="905">
        <v>9.0</v>
      </c>
      <c r="P33" s="1033"/>
      <c r="Q33" s="971"/>
      <c r="R33" s="971"/>
      <c r="S33" s="905">
        <v>9.0</v>
      </c>
      <c r="T33" s="905">
        <v>9.0</v>
      </c>
      <c r="U33" s="905">
        <v>9.0</v>
      </c>
      <c r="V33" s="905">
        <v>9.0</v>
      </c>
      <c r="W33" s="971"/>
      <c r="X33" s="971"/>
      <c r="Y33" s="905"/>
      <c r="Z33" s="717"/>
      <c r="AA33" s="717"/>
      <c r="AB33" s="1669"/>
      <c r="AC33" s="905"/>
      <c r="AD33" s="971"/>
      <c r="AE33" s="971"/>
      <c r="AF33" s="905"/>
      <c r="AG33" s="717"/>
      <c r="AH33" s="717"/>
      <c r="AI33" s="905"/>
      <c r="AJ33" s="404">
        <f t="shared" si="1"/>
        <v>9</v>
      </c>
      <c r="AK33" s="1030">
        <v>0.0</v>
      </c>
    </row>
    <row r="34" ht="15.75" customHeight="1">
      <c r="A34" s="260"/>
      <c r="B34" s="1690"/>
      <c r="C34" s="112"/>
      <c r="D34" s="1311" t="s">
        <v>1004</v>
      </c>
      <c r="E34" s="1311">
        <f t="shared" ref="E34:AH34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+if(E33=9,+1,+0)</f>
        <v>16</v>
      </c>
      <c r="F34" s="1311">
        <f t="shared" si="2"/>
        <v>14</v>
      </c>
      <c r="G34" s="1311">
        <f t="shared" si="2"/>
        <v>16</v>
      </c>
      <c r="H34" s="1311">
        <f t="shared" si="2"/>
        <v>14</v>
      </c>
      <c r="I34" s="1311">
        <f t="shared" si="2"/>
        <v>1</v>
      </c>
      <c r="J34" s="1311">
        <f t="shared" si="2"/>
        <v>2</v>
      </c>
      <c r="K34" s="1311">
        <f t="shared" si="2"/>
        <v>17</v>
      </c>
      <c r="L34" s="1311">
        <f t="shared" si="2"/>
        <v>18</v>
      </c>
      <c r="M34" s="1311">
        <f t="shared" si="2"/>
        <v>18</v>
      </c>
      <c r="N34" s="1311">
        <f t="shared" si="2"/>
        <v>16</v>
      </c>
      <c r="O34" s="1311">
        <f t="shared" si="2"/>
        <v>17</v>
      </c>
      <c r="P34" s="1311">
        <f t="shared" si="2"/>
        <v>0</v>
      </c>
      <c r="Q34" s="1311">
        <f t="shared" si="2"/>
        <v>0</v>
      </c>
      <c r="R34" s="1311">
        <f t="shared" si="2"/>
        <v>1</v>
      </c>
      <c r="S34" s="1311">
        <f t="shared" si="2"/>
        <v>14</v>
      </c>
      <c r="T34" s="1311">
        <f t="shared" si="2"/>
        <v>17</v>
      </c>
      <c r="U34" s="1311">
        <f t="shared" si="2"/>
        <v>16</v>
      </c>
      <c r="V34" s="1311">
        <f t="shared" si="2"/>
        <v>17</v>
      </c>
      <c r="W34" s="1691">
        <f t="shared" si="2"/>
        <v>1</v>
      </c>
      <c r="X34" s="1691">
        <f t="shared" si="2"/>
        <v>1</v>
      </c>
      <c r="Y34" s="1311">
        <f t="shared" si="2"/>
        <v>13</v>
      </c>
      <c r="Z34" s="1311">
        <f t="shared" si="2"/>
        <v>14</v>
      </c>
      <c r="AA34" s="1311">
        <f t="shared" si="2"/>
        <v>14</v>
      </c>
      <c r="AB34" s="1311">
        <f t="shared" si="2"/>
        <v>15</v>
      </c>
      <c r="AC34" s="1311">
        <f t="shared" si="2"/>
        <v>15</v>
      </c>
      <c r="AD34" s="1311">
        <f t="shared" si="2"/>
        <v>1</v>
      </c>
      <c r="AE34" s="1311">
        <f t="shared" si="2"/>
        <v>1</v>
      </c>
      <c r="AF34" s="1311">
        <f t="shared" si="2"/>
        <v>15</v>
      </c>
      <c r="AG34" s="1311">
        <f t="shared" si="2"/>
        <v>17</v>
      </c>
      <c r="AH34" s="1311">
        <f t="shared" si="2"/>
        <v>16</v>
      </c>
      <c r="AI34" s="1311">
        <f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0</v>
      </c>
      <c r="AJ34" s="1075"/>
      <c r="AK34" s="1452">
        <f>SUM(AK3:AK26)</f>
        <v>23</v>
      </c>
    </row>
    <row r="35" ht="15.75" customHeight="1">
      <c r="A35" s="260"/>
      <c r="B35" s="1690"/>
      <c r="C35" s="112"/>
      <c r="D35" s="1311" t="s">
        <v>1076</v>
      </c>
      <c r="E35" s="1311">
        <f t="shared" ref="E35:AH35" si="3">COUNTA(E3:E33)</f>
        <v>20</v>
      </c>
      <c r="F35" s="1311">
        <f t="shared" si="3"/>
        <v>19</v>
      </c>
      <c r="G35" s="1311">
        <f t="shared" si="3"/>
        <v>20</v>
      </c>
      <c r="H35" s="1311">
        <f t="shared" si="3"/>
        <v>19</v>
      </c>
      <c r="I35" s="1311">
        <f t="shared" si="3"/>
        <v>6</v>
      </c>
      <c r="J35" s="1311">
        <f t="shared" si="3"/>
        <v>7</v>
      </c>
      <c r="K35" s="1311">
        <f t="shared" si="3"/>
        <v>21</v>
      </c>
      <c r="L35" s="1311">
        <f t="shared" si="3"/>
        <v>22</v>
      </c>
      <c r="M35" s="1311">
        <f t="shared" si="3"/>
        <v>22</v>
      </c>
      <c r="N35" s="1311">
        <f t="shared" si="3"/>
        <v>21</v>
      </c>
      <c r="O35" s="1311">
        <f t="shared" si="3"/>
        <v>21</v>
      </c>
      <c r="P35" s="1311">
        <f t="shared" si="3"/>
        <v>6</v>
      </c>
      <c r="Q35" s="1311">
        <f t="shared" si="3"/>
        <v>4</v>
      </c>
      <c r="R35" s="1311">
        <f t="shared" si="3"/>
        <v>6</v>
      </c>
      <c r="S35" s="1311">
        <f t="shared" si="3"/>
        <v>19</v>
      </c>
      <c r="T35" s="1311">
        <f t="shared" si="3"/>
        <v>22</v>
      </c>
      <c r="U35" s="1311">
        <f t="shared" si="3"/>
        <v>21</v>
      </c>
      <c r="V35" s="1311">
        <f t="shared" si="3"/>
        <v>23</v>
      </c>
      <c r="W35" s="1311">
        <f t="shared" si="3"/>
        <v>6</v>
      </c>
      <c r="X35" s="1311">
        <f t="shared" si="3"/>
        <v>6</v>
      </c>
      <c r="Y35" s="1311">
        <f t="shared" si="3"/>
        <v>19</v>
      </c>
      <c r="Z35" s="1311">
        <f t="shared" si="3"/>
        <v>20</v>
      </c>
      <c r="AA35" s="1311">
        <f t="shared" si="3"/>
        <v>20</v>
      </c>
      <c r="AB35" s="1311">
        <f t="shared" si="3"/>
        <v>20</v>
      </c>
      <c r="AC35" s="1311">
        <f t="shared" si="3"/>
        <v>20</v>
      </c>
      <c r="AD35" s="1311">
        <f t="shared" si="3"/>
        <v>6</v>
      </c>
      <c r="AE35" s="1311">
        <f t="shared" si="3"/>
        <v>4</v>
      </c>
      <c r="AF35" s="1311">
        <f t="shared" si="3"/>
        <v>20</v>
      </c>
      <c r="AG35" s="1311">
        <f t="shared" si="3"/>
        <v>21</v>
      </c>
      <c r="AH35" s="1311">
        <f t="shared" si="3"/>
        <v>20</v>
      </c>
      <c r="AI35" s="1311"/>
      <c r="AJ35" s="1075"/>
      <c r="AK35" s="1692"/>
    </row>
    <row r="36" ht="15.75" hidden="1" customHeight="1">
      <c r="A36" s="260"/>
      <c r="B36" s="1690"/>
      <c r="C36" s="112"/>
      <c r="D36" s="1311" t="s">
        <v>1005</v>
      </c>
      <c r="E36" s="1311">
        <f t="shared" ref="E36:AH36" si="4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32=12,+1,+0)+if(E33=12,+1,+0)</f>
        <v>3</v>
      </c>
      <c r="F36" s="1311">
        <f t="shared" si="4"/>
        <v>5</v>
      </c>
      <c r="G36" s="1311">
        <f t="shared" si="4"/>
        <v>4</v>
      </c>
      <c r="H36" s="1311">
        <f t="shared" si="4"/>
        <v>5</v>
      </c>
      <c r="I36" s="1311">
        <f t="shared" si="4"/>
        <v>0</v>
      </c>
      <c r="J36" s="1311">
        <f t="shared" si="4"/>
        <v>0</v>
      </c>
      <c r="K36" s="1311">
        <f t="shared" si="4"/>
        <v>0</v>
      </c>
      <c r="L36" s="1311">
        <f t="shared" si="4"/>
        <v>0</v>
      </c>
      <c r="M36" s="1311">
        <f t="shared" si="4"/>
        <v>0</v>
      </c>
      <c r="N36" s="1311">
        <f t="shared" si="4"/>
        <v>0</v>
      </c>
      <c r="O36" s="1311">
        <f t="shared" si="4"/>
        <v>0</v>
      </c>
      <c r="P36" s="1311">
        <f t="shared" si="4"/>
        <v>0</v>
      </c>
      <c r="Q36" s="1311">
        <f t="shared" si="4"/>
        <v>0</v>
      </c>
      <c r="R36" s="1311">
        <f t="shared" si="4"/>
        <v>1</v>
      </c>
      <c r="S36" s="1311">
        <f t="shared" si="4"/>
        <v>0</v>
      </c>
      <c r="T36" s="1311">
        <f t="shared" si="4"/>
        <v>1</v>
      </c>
      <c r="U36" s="1311">
        <f t="shared" si="4"/>
        <v>0</v>
      </c>
      <c r="V36" s="1311">
        <f t="shared" si="4"/>
        <v>0</v>
      </c>
      <c r="W36" s="1311">
        <f t="shared" si="4"/>
        <v>0</v>
      </c>
      <c r="X36" s="1311">
        <f t="shared" si="4"/>
        <v>2</v>
      </c>
      <c r="Y36" s="1311">
        <f t="shared" si="4"/>
        <v>5</v>
      </c>
      <c r="Z36" s="1311">
        <f t="shared" si="4"/>
        <v>3</v>
      </c>
      <c r="AA36" s="1311">
        <f t="shared" si="4"/>
        <v>3</v>
      </c>
      <c r="AB36" s="1311">
        <f t="shared" si="4"/>
        <v>1</v>
      </c>
      <c r="AC36" s="1311">
        <f t="shared" si="4"/>
        <v>1</v>
      </c>
      <c r="AD36" s="1311">
        <f t="shared" si="4"/>
        <v>1</v>
      </c>
      <c r="AE36" s="1311">
        <f t="shared" si="4"/>
        <v>0</v>
      </c>
      <c r="AF36" s="1311">
        <f t="shared" si="4"/>
        <v>0</v>
      </c>
      <c r="AG36" s="1311">
        <f t="shared" si="4"/>
        <v>1</v>
      </c>
      <c r="AH36" s="1311">
        <f t="shared" si="4"/>
        <v>2</v>
      </c>
      <c r="AI36" s="1311">
        <f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0</v>
      </c>
      <c r="AJ36" s="1075"/>
      <c r="AK36" s="257"/>
    </row>
    <row r="37" ht="22.5" customHeight="1">
      <c r="A37" s="260"/>
      <c r="B37" s="1693" t="s">
        <v>947</v>
      </c>
      <c r="C37" s="112"/>
      <c r="D37" s="866"/>
      <c r="E37" s="1075"/>
      <c r="F37" s="1075"/>
      <c r="G37" s="1075"/>
      <c r="H37" s="1075"/>
      <c r="I37" s="1075"/>
      <c r="J37" s="1075"/>
      <c r="K37" s="1075"/>
      <c r="L37" s="1075"/>
      <c r="M37" s="1075"/>
      <c r="N37" s="1075"/>
      <c r="O37" s="1075"/>
      <c r="P37" s="1075"/>
      <c r="Q37" s="1075"/>
      <c r="R37" s="1075"/>
      <c r="S37" s="1075"/>
      <c r="T37" s="1075"/>
      <c r="U37" s="1075"/>
      <c r="V37" s="1075"/>
      <c r="W37" s="1075"/>
      <c r="X37" s="1075"/>
      <c r="Y37" s="1075"/>
      <c r="Z37" s="1075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640" t="s">
        <v>964</v>
      </c>
    </row>
    <row r="38" ht="15.75" customHeight="1">
      <c r="A38" s="819">
        <v>1.0</v>
      </c>
      <c r="B38" s="1641" t="s">
        <v>1065</v>
      </c>
      <c r="C38" s="807" t="s">
        <v>1056</v>
      </c>
      <c r="D38" s="866"/>
      <c r="E38" s="905">
        <v>9.0</v>
      </c>
      <c r="F38" s="905">
        <v>9.0</v>
      </c>
      <c r="G38" s="905">
        <v>9.0</v>
      </c>
      <c r="H38" s="905">
        <v>9.0</v>
      </c>
      <c r="I38" s="1694"/>
      <c r="J38" s="1694"/>
      <c r="K38" s="1694"/>
      <c r="L38" s="1694"/>
      <c r="M38" s="1694"/>
      <c r="N38" s="1694"/>
      <c r="O38" s="1694"/>
      <c r="P38" s="1694"/>
      <c r="Q38" s="971"/>
      <c r="R38" s="971"/>
      <c r="S38" s="905">
        <v>9.0</v>
      </c>
      <c r="T38" s="905">
        <v>9.0</v>
      </c>
      <c r="U38" s="905">
        <v>9.0</v>
      </c>
      <c r="V38" s="905">
        <v>9.0</v>
      </c>
      <c r="W38" s="971"/>
      <c r="X38" s="971"/>
      <c r="Y38" s="905">
        <v>9.0</v>
      </c>
      <c r="Z38" s="905">
        <v>9.0</v>
      </c>
      <c r="AA38" s="905">
        <v>9.0</v>
      </c>
      <c r="AB38" s="905">
        <v>9.0</v>
      </c>
      <c r="AC38" s="905">
        <v>9.0</v>
      </c>
      <c r="AD38" s="971"/>
      <c r="AE38" s="971"/>
      <c r="AF38" s="905">
        <v>9.0</v>
      </c>
      <c r="AG38" s="905">
        <v>9.0</v>
      </c>
      <c r="AH38" s="905">
        <v>9.0</v>
      </c>
      <c r="AI38" s="1189"/>
      <c r="AJ38" s="404">
        <f t="shared" ref="AJ38:AJ47" si="5">COUNT(E38:AI38)</f>
        <v>16</v>
      </c>
      <c r="AK38" s="300"/>
    </row>
    <row r="39" ht="15.75" customHeight="1">
      <c r="A39" s="819">
        <v>2.0</v>
      </c>
      <c r="B39" s="1695" t="s">
        <v>1066</v>
      </c>
      <c r="C39" s="807" t="s">
        <v>1056</v>
      </c>
      <c r="D39" s="866"/>
      <c r="E39" s="905">
        <v>9.0</v>
      </c>
      <c r="F39" s="905">
        <v>9.0</v>
      </c>
      <c r="G39" s="905">
        <v>9.0</v>
      </c>
      <c r="H39" s="1283">
        <v>9.0</v>
      </c>
      <c r="I39" s="971"/>
      <c r="J39" s="971"/>
      <c r="K39" s="905">
        <v>9.0</v>
      </c>
      <c r="L39" s="1283">
        <v>9.0</v>
      </c>
      <c r="M39" s="905">
        <v>9.0</v>
      </c>
      <c r="N39" s="905">
        <v>9.0</v>
      </c>
      <c r="O39" s="905">
        <v>9.0</v>
      </c>
      <c r="P39" s="1283" t="s">
        <v>327</v>
      </c>
      <c r="Q39" s="971"/>
      <c r="R39" s="971"/>
      <c r="S39" s="905">
        <v>9.0</v>
      </c>
      <c r="T39" s="1283">
        <v>9.0</v>
      </c>
      <c r="U39" s="905">
        <v>9.0</v>
      </c>
      <c r="V39" s="905">
        <v>9.0</v>
      </c>
      <c r="W39" s="971"/>
      <c r="X39" s="1283" t="s">
        <v>327</v>
      </c>
      <c r="Y39" s="905">
        <v>9.0</v>
      </c>
      <c r="Z39" s="905">
        <v>9.0</v>
      </c>
      <c r="AA39" s="905">
        <v>9.0</v>
      </c>
      <c r="AB39" s="1283">
        <v>9.0</v>
      </c>
      <c r="AC39" s="905">
        <v>9.0</v>
      </c>
      <c r="AD39" s="1283" t="s">
        <v>327</v>
      </c>
      <c r="AE39" s="971"/>
      <c r="AF39" s="905">
        <v>9.0</v>
      </c>
      <c r="AG39" s="905">
        <v>9.0</v>
      </c>
      <c r="AH39" s="905">
        <v>9.0</v>
      </c>
      <c r="AI39" s="905"/>
      <c r="AJ39" s="1643">
        <f t="shared" si="5"/>
        <v>21</v>
      </c>
      <c r="AK39" s="300"/>
    </row>
    <row r="40" ht="15.75" customHeight="1">
      <c r="A40" s="819">
        <v>3.0</v>
      </c>
      <c r="B40" s="1696" t="s">
        <v>948</v>
      </c>
      <c r="C40" s="1644" t="s">
        <v>1057</v>
      </c>
      <c r="D40" s="866"/>
      <c r="E40" s="905">
        <v>9.0</v>
      </c>
      <c r="F40" s="1283">
        <v>9.0</v>
      </c>
      <c r="G40" s="1205">
        <v>12.0</v>
      </c>
      <c r="H40" s="905">
        <v>9.0</v>
      </c>
      <c r="I40" s="971"/>
      <c r="J40" s="971"/>
      <c r="K40" s="1283">
        <v>9.0</v>
      </c>
      <c r="L40" s="1205">
        <v>12.0</v>
      </c>
      <c r="M40" s="905">
        <v>9.0</v>
      </c>
      <c r="N40" s="905">
        <v>9.0</v>
      </c>
      <c r="O40" s="1283">
        <v>9.0</v>
      </c>
      <c r="P40" s="1033"/>
      <c r="Q40" s="1547">
        <v>9.0</v>
      </c>
      <c r="R40" s="971"/>
      <c r="S40" s="1283">
        <v>9.0</v>
      </c>
      <c r="T40" s="1205">
        <v>12.0</v>
      </c>
      <c r="U40" s="905">
        <v>9.0</v>
      </c>
      <c r="V40" s="1205">
        <v>12.0</v>
      </c>
      <c r="W40" s="1283">
        <v>9.0</v>
      </c>
      <c r="X40" s="971"/>
      <c r="Y40" s="978"/>
      <c r="Z40" s="978"/>
      <c r="AA40" s="978"/>
      <c r="AB40" s="978"/>
      <c r="AC40" s="978"/>
      <c r="AD40" s="978"/>
      <c r="AE40" s="978"/>
      <c r="AF40" s="1547">
        <v>9.0</v>
      </c>
      <c r="AG40" s="1283">
        <v>9.0</v>
      </c>
      <c r="AH40" s="905">
        <v>9.0</v>
      </c>
      <c r="AI40" s="1189"/>
      <c r="AJ40" s="1643">
        <f t="shared" si="5"/>
        <v>18</v>
      </c>
      <c r="AK40" s="300"/>
    </row>
    <row r="41" ht="15.75" customHeight="1">
      <c r="A41" s="819">
        <v>4.0</v>
      </c>
      <c r="B41" s="1695" t="s">
        <v>872</v>
      </c>
      <c r="C41" s="1644" t="s">
        <v>1057</v>
      </c>
      <c r="D41" s="866"/>
      <c r="E41" s="905">
        <v>9.0</v>
      </c>
      <c r="F41" s="905">
        <v>9.0</v>
      </c>
      <c r="G41" s="1283">
        <v>9.0</v>
      </c>
      <c r="H41" s="905">
        <v>9.0</v>
      </c>
      <c r="I41" s="971"/>
      <c r="J41" s="1283">
        <v>9.0</v>
      </c>
      <c r="K41" s="1205">
        <v>12.0</v>
      </c>
      <c r="L41" s="905">
        <v>9.0</v>
      </c>
      <c r="M41" s="905">
        <v>9.0</v>
      </c>
      <c r="N41" s="1283">
        <v>9.0</v>
      </c>
      <c r="O41" s="1205">
        <v>12.0</v>
      </c>
      <c r="P41" s="1033"/>
      <c r="Q41" s="971"/>
      <c r="R41" s="1283">
        <v>9.0</v>
      </c>
      <c r="S41" s="1205">
        <v>12.0</v>
      </c>
      <c r="T41" s="905">
        <v>9.0</v>
      </c>
      <c r="U41" s="905">
        <v>9.0</v>
      </c>
      <c r="V41" s="1283">
        <v>9.0</v>
      </c>
      <c r="W41" s="971"/>
      <c r="X41" s="1205">
        <v>12.0</v>
      </c>
      <c r="Y41" s="1547">
        <v>9.0</v>
      </c>
      <c r="Z41" s="1283">
        <v>9.0</v>
      </c>
      <c r="AA41" s="1547">
        <v>9.0</v>
      </c>
      <c r="AB41" s="905">
        <v>9.0</v>
      </c>
      <c r="AC41" s="1547" t="s">
        <v>1077</v>
      </c>
      <c r="AD41" s="971"/>
      <c r="AE41" s="971"/>
      <c r="AF41" s="1283">
        <v>9.0</v>
      </c>
      <c r="AG41" s="905">
        <v>9.0</v>
      </c>
      <c r="AH41" s="1283">
        <v>9.0</v>
      </c>
      <c r="AI41" s="905"/>
      <c r="AJ41" s="1643">
        <f t="shared" si="5"/>
        <v>23</v>
      </c>
      <c r="AK41" s="300"/>
    </row>
    <row r="42" ht="15.75" customHeight="1">
      <c r="A42" s="819">
        <v>5.0</v>
      </c>
      <c r="B42" s="1697" t="s">
        <v>885</v>
      </c>
      <c r="C42" s="1644" t="s">
        <v>1057</v>
      </c>
      <c r="D42" s="866"/>
      <c r="E42" s="905">
        <v>9.0</v>
      </c>
      <c r="F42" s="905">
        <v>9.0</v>
      </c>
      <c r="G42" s="905">
        <v>9.0</v>
      </c>
      <c r="H42" s="905">
        <v>9.0</v>
      </c>
      <c r="I42" s="971"/>
      <c r="J42" s="971"/>
      <c r="K42" s="905">
        <v>9.0</v>
      </c>
      <c r="L42" s="905">
        <v>9.0</v>
      </c>
      <c r="M42" s="905">
        <v>9.0</v>
      </c>
      <c r="N42" s="905">
        <v>9.0</v>
      </c>
      <c r="O42" s="905">
        <v>9.0</v>
      </c>
      <c r="P42" s="1033"/>
      <c r="Q42" s="971"/>
      <c r="R42" s="971"/>
      <c r="S42" s="905">
        <v>9.0</v>
      </c>
      <c r="T42" s="905">
        <v>9.0</v>
      </c>
      <c r="U42" s="905">
        <v>9.0</v>
      </c>
      <c r="V42" s="905">
        <v>9.0</v>
      </c>
      <c r="W42" s="971"/>
      <c r="X42" s="971"/>
      <c r="Y42" s="905">
        <v>9.0</v>
      </c>
      <c r="Z42" s="905">
        <v>9.0</v>
      </c>
      <c r="AA42" s="905">
        <v>9.0</v>
      </c>
      <c r="AB42" s="905">
        <v>9.0</v>
      </c>
      <c r="AC42" s="905">
        <v>9.0</v>
      </c>
      <c r="AD42" s="1033" t="s">
        <v>1078</v>
      </c>
      <c r="AE42" s="971">
        <v>9.0</v>
      </c>
      <c r="AF42" s="1547">
        <v>9.0</v>
      </c>
      <c r="AG42" s="905">
        <v>9.0</v>
      </c>
      <c r="AH42" s="905">
        <v>9.0</v>
      </c>
      <c r="AI42" s="1189"/>
      <c r="AJ42" s="1643">
        <f t="shared" si="5"/>
        <v>22</v>
      </c>
      <c r="AK42" s="300"/>
    </row>
    <row r="43" ht="15.75" customHeight="1">
      <c r="A43" s="819">
        <v>6.0</v>
      </c>
      <c r="B43" s="1697" t="s">
        <v>973</v>
      </c>
      <c r="C43" s="1644" t="s">
        <v>1057</v>
      </c>
      <c r="D43" s="866"/>
      <c r="E43" s="1205">
        <v>12.0</v>
      </c>
      <c r="F43" s="905">
        <v>9.0</v>
      </c>
      <c r="G43" s="905">
        <v>9.0</v>
      </c>
      <c r="H43" s="1205">
        <v>12.0</v>
      </c>
      <c r="I43" s="971">
        <v>9.0</v>
      </c>
      <c r="J43" s="971"/>
      <c r="K43" s="905"/>
      <c r="L43" s="905">
        <v>9.0</v>
      </c>
      <c r="M43" s="905">
        <v>9.0</v>
      </c>
      <c r="N43" s="905">
        <v>9.0</v>
      </c>
      <c r="O43" s="1205">
        <v>12.0</v>
      </c>
      <c r="P43" s="1547">
        <v>9.0</v>
      </c>
      <c r="Q43" s="971"/>
      <c r="R43" s="971"/>
      <c r="S43" s="978"/>
      <c r="T43" s="978"/>
      <c r="U43" s="978"/>
      <c r="V43" s="978"/>
      <c r="W43" s="978"/>
      <c r="X43" s="978"/>
      <c r="Y43" s="1547">
        <v>9.0</v>
      </c>
      <c r="Z43" s="905">
        <v>9.0</v>
      </c>
      <c r="AA43" s="905">
        <v>9.0</v>
      </c>
      <c r="AB43" s="905">
        <v>9.0</v>
      </c>
      <c r="AC43" s="1547">
        <v>12.0</v>
      </c>
      <c r="AD43" s="1205">
        <v>12.0</v>
      </c>
      <c r="AE43" s="971"/>
      <c r="AF43" s="905"/>
      <c r="AG43" s="905">
        <v>9.0</v>
      </c>
      <c r="AH43" s="905">
        <v>9.0</v>
      </c>
      <c r="AI43" s="905"/>
      <c r="AJ43" s="1643">
        <f t="shared" si="5"/>
        <v>18</v>
      </c>
      <c r="AK43" s="300"/>
    </row>
    <row r="44" ht="15.75" customHeight="1">
      <c r="A44" s="819">
        <v>7.0</v>
      </c>
      <c r="B44" s="1683" t="s">
        <v>886</v>
      </c>
      <c r="C44" s="1644" t="s">
        <v>1057</v>
      </c>
      <c r="D44" s="866"/>
      <c r="E44" s="1283">
        <v>9.0</v>
      </c>
      <c r="F44" s="1205">
        <v>12.0</v>
      </c>
      <c r="G44" s="905">
        <v>9.0</v>
      </c>
      <c r="H44" s="905">
        <v>9.0</v>
      </c>
      <c r="I44" s="1283">
        <v>9.0</v>
      </c>
      <c r="J44" s="1547">
        <v>9.0</v>
      </c>
      <c r="K44" s="1547">
        <v>9.0</v>
      </c>
      <c r="L44" s="905">
        <v>9.0</v>
      </c>
      <c r="M44" s="1283">
        <v>9.0</v>
      </c>
      <c r="N44" s="1205">
        <v>12.0</v>
      </c>
      <c r="O44" s="905">
        <v>9.0</v>
      </c>
      <c r="P44" s="1547">
        <v>9.0</v>
      </c>
      <c r="Q44" s="1283">
        <v>9.0</v>
      </c>
      <c r="R44" s="1547">
        <v>9.0</v>
      </c>
      <c r="S44" s="905">
        <v>9.0</v>
      </c>
      <c r="T44" s="905">
        <v>9.0</v>
      </c>
      <c r="U44" s="1283">
        <v>12.0</v>
      </c>
      <c r="V44" s="905">
        <v>9.0</v>
      </c>
      <c r="W44" s="1547">
        <v>9.0</v>
      </c>
      <c r="X44" s="1547">
        <v>9.0</v>
      </c>
      <c r="Y44" s="1283">
        <v>9.0</v>
      </c>
      <c r="Z44" s="905">
        <v>9.0</v>
      </c>
      <c r="AA44" s="1283">
        <v>9.0</v>
      </c>
      <c r="AB44" s="1547">
        <v>9.0</v>
      </c>
      <c r="AC44" s="1283">
        <v>9.0</v>
      </c>
      <c r="AD44" s="1547">
        <v>9.0</v>
      </c>
      <c r="AE44" s="1283">
        <v>9.0</v>
      </c>
      <c r="AF44" s="905">
        <v>9.0</v>
      </c>
      <c r="AG44" s="1698">
        <v>9.0</v>
      </c>
      <c r="AH44" s="905">
        <v>9.0</v>
      </c>
      <c r="AI44" s="1189"/>
      <c r="AJ44" s="1643">
        <f t="shared" si="5"/>
        <v>30</v>
      </c>
      <c r="AK44" s="300"/>
    </row>
    <row r="45" ht="15.75" customHeight="1">
      <c r="A45" s="819">
        <v>8.0</v>
      </c>
      <c r="B45" s="1697" t="s">
        <v>1044</v>
      </c>
      <c r="C45" s="1010" t="s">
        <v>1058</v>
      </c>
      <c r="D45" s="866"/>
      <c r="E45" s="905">
        <v>9.0</v>
      </c>
      <c r="F45" s="905">
        <v>9.0</v>
      </c>
      <c r="G45" s="905">
        <v>9.0</v>
      </c>
      <c r="H45" s="905">
        <v>9.0</v>
      </c>
      <c r="I45" s="971"/>
      <c r="J45" s="971"/>
      <c r="K45" s="905">
        <v>9.0</v>
      </c>
      <c r="L45" s="905">
        <v>9.0</v>
      </c>
      <c r="M45" s="905">
        <v>9.0</v>
      </c>
      <c r="N45" s="905">
        <v>9.0</v>
      </c>
      <c r="O45" s="905">
        <v>9.0</v>
      </c>
      <c r="P45" s="1033"/>
      <c r="Q45" s="971"/>
      <c r="R45" s="971"/>
      <c r="S45" s="905">
        <v>9.0</v>
      </c>
      <c r="T45" s="905">
        <v>9.0</v>
      </c>
      <c r="U45" s="905">
        <v>9.0</v>
      </c>
      <c r="V45" s="905">
        <v>9.0</v>
      </c>
      <c r="W45" s="971"/>
      <c r="X45" s="971"/>
      <c r="Y45" s="905">
        <v>9.0</v>
      </c>
      <c r="Z45" s="905">
        <v>9.0</v>
      </c>
      <c r="AA45" s="905">
        <v>9.0</v>
      </c>
      <c r="AB45" s="905">
        <v>9.0</v>
      </c>
      <c r="AC45" s="905">
        <v>9.0</v>
      </c>
      <c r="AD45" s="971"/>
      <c r="AE45" s="971"/>
      <c r="AF45" s="905">
        <v>9.0</v>
      </c>
      <c r="AG45" s="905">
        <v>9.0</v>
      </c>
      <c r="AH45" s="905">
        <v>9.0</v>
      </c>
      <c r="AI45" s="905"/>
      <c r="AJ45" s="1643">
        <f t="shared" si="5"/>
        <v>21</v>
      </c>
      <c r="AK45" s="300"/>
    </row>
    <row r="46" ht="15.75" customHeight="1">
      <c r="A46" s="819">
        <v>9.0</v>
      </c>
      <c r="B46" s="1697" t="s">
        <v>1043</v>
      </c>
      <c r="C46" s="1010" t="s">
        <v>1058</v>
      </c>
      <c r="D46" s="866"/>
      <c r="E46" s="905">
        <v>9.0</v>
      </c>
      <c r="F46" s="905">
        <v>9.0</v>
      </c>
      <c r="G46" s="905">
        <v>9.0</v>
      </c>
      <c r="H46" s="905">
        <v>9.0</v>
      </c>
      <c r="I46" s="971"/>
      <c r="J46" s="971"/>
      <c r="K46" s="905">
        <v>9.0</v>
      </c>
      <c r="L46" s="905">
        <v>9.0</v>
      </c>
      <c r="M46" s="905">
        <v>9.0</v>
      </c>
      <c r="N46" s="905">
        <v>9.0</v>
      </c>
      <c r="O46" s="905">
        <v>9.0</v>
      </c>
      <c r="P46" s="1033"/>
      <c r="Q46" s="971"/>
      <c r="R46" s="971"/>
      <c r="S46" s="1508"/>
      <c r="T46" s="1508"/>
      <c r="U46" s="1508"/>
      <c r="V46" s="1508"/>
      <c r="W46" s="1508"/>
      <c r="X46" s="1508"/>
      <c r="Y46" s="1508"/>
      <c r="Z46" s="1508"/>
      <c r="AA46" s="1508"/>
      <c r="AB46" s="1508"/>
      <c r="AC46" s="1508"/>
      <c r="AD46" s="1508"/>
      <c r="AE46" s="1508"/>
      <c r="AF46" s="1508"/>
      <c r="AG46" s="905">
        <v>9.0</v>
      </c>
      <c r="AH46" s="905">
        <v>9.0</v>
      </c>
      <c r="AI46" s="1189"/>
      <c r="AJ46" s="1643">
        <f t="shared" si="5"/>
        <v>11</v>
      </c>
      <c r="AK46" s="300"/>
    </row>
    <row r="47" ht="15.75" customHeight="1">
      <c r="A47" s="819">
        <v>10.0</v>
      </c>
      <c r="B47" s="1469" t="s">
        <v>875</v>
      </c>
      <c r="C47" s="1457"/>
      <c r="D47" s="866"/>
      <c r="E47" s="905"/>
      <c r="F47" s="905"/>
      <c r="G47" s="905"/>
      <c r="H47" s="905"/>
      <c r="I47" s="971"/>
      <c r="J47" s="971"/>
      <c r="K47" s="905"/>
      <c r="L47" s="905"/>
      <c r="M47" s="905"/>
      <c r="N47" s="905"/>
      <c r="O47" s="905"/>
      <c r="P47" s="1033"/>
      <c r="Q47" s="971"/>
      <c r="R47" s="971"/>
      <c r="S47" s="905"/>
      <c r="T47" s="905"/>
      <c r="U47" s="905"/>
      <c r="V47" s="905"/>
      <c r="W47" s="971"/>
      <c r="X47" s="971"/>
      <c r="Y47" s="905"/>
      <c r="Z47" s="905"/>
      <c r="AA47" s="905"/>
      <c r="AB47" s="905"/>
      <c r="AC47" s="905"/>
      <c r="AD47" s="971"/>
      <c r="AE47" s="971"/>
      <c r="AF47" s="905"/>
      <c r="AG47" s="905"/>
      <c r="AH47" s="905"/>
      <c r="AI47" s="905"/>
      <c r="AJ47" s="404">
        <f t="shared" si="5"/>
        <v>0</v>
      </c>
      <c r="AK47" s="10"/>
    </row>
    <row r="48" ht="15.75" customHeight="1">
      <c r="A48" s="819">
        <v>11.0</v>
      </c>
      <c r="B48" s="1469" t="s">
        <v>875</v>
      </c>
      <c r="C48" s="1319"/>
      <c r="D48" s="1689"/>
      <c r="E48" s="1270"/>
      <c r="F48" s="1270"/>
      <c r="G48" s="905"/>
      <c r="H48" s="905"/>
      <c r="I48" s="971"/>
      <c r="J48" s="971"/>
      <c r="K48" s="905"/>
      <c r="L48" s="905"/>
      <c r="M48" s="905"/>
      <c r="N48" s="905"/>
      <c r="O48" s="905"/>
      <c r="P48" s="1033"/>
      <c r="Q48" s="971"/>
      <c r="R48" s="971"/>
      <c r="S48" s="905"/>
      <c r="T48" s="905"/>
      <c r="U48" s="905"/>
      <c r="V48" s="905"/>
      <c r="W48" s="971"/>
      <c r="X48" s="971"/>
      <c r="Y48" s="905"/>
      <c r="Z48" s="905"/>
      <c r="AA48" s="905"/>
      <c r="AB48" s="905"/>
      <c r="AC48" s="905"/>
      <c r="AD48" s="971"/>
      <c r="AE48" s="971"/>
      <c r="AF48" s="905"/>
      <c r="AG48" s="905"/>
      <c r="AH48" s="905"/>
      <c r="AI48" s="905"/>
      <c r="AJ48" s="404"/>
      <c r="AK48" s="10"/>
    </row>
    <row r="49" ht="15.75" hidden="1" customHeight="1">
      <c r="A49" s="260"/>
      <c r="B49" s="1690"/>
      <c r="C49" s="112"/>
      <c r="D49" s="1150" t="s">
        <v>925</v>
      </c>
      <c r="E49" s="1150" t="str">
        <f t="shared" ref="E49:AG49" si="6">if(E78=9,+1,+0)+if(E79=9,+1,+0)+if(E80=9,+1,+0)+if(E81=9,+1,+0)+if(E82=9,+1,+0)+if(E84=9,1,+0)+if(E85=9,+1,+0)+if(E86=9,+1,+0)+if(E92=9,+1,+0)+if(E93=9,+1,+0)+if(E96=9,+1,+0)+if(E97=9,+1,+0)+if(E88=9,+1,+0)+if(E89=9,+1,+0)+if(E90=9,+1,+0)+if(E103=9,+1,+0)+if(E104=9,+1,+0)+if(E105=9,+1,+0)+if(E106=9,+1,+0)+if(E107=9,+1,+0)+if(E108=9,+1,+0)+if(E109=9,+1,+0)+if(E110=9,+1,+0)+if(E100=9,+1,+0)+if(#REF!=9,+1,+0)+if(E111=9,+1,+0)+if(E113=9,+1,+0)+if(E114=9,+1,+0)+if(E115=9,+1,+0)+if(E116=9,+1,+0)+if(E117=9,+1,+0)+if(E118=9,+1,+0)</f>
        <v>#REF!</v>
      </c>
      <c r="F49" s="1150" t="str">
        <f t="shared" si="6"/>
        <v>#REF!</v>
      </c>
      <c r="G49" s="1150" t="str">
        <f t="shared" si="6"/>
        <v>#REF!</v>
      </c>
      <c r="H49" s="1150" t="str">
        <f t="shared" si="6"/>
        <v>#REF!</v>
      </c>
      <c r="I49" s="1150" t="str">
        <f t="shared" si="6"/>
        <v>#REF!</v>
      </c>
      <c r="J49" s="1150" t="str">
        <f t="shared" si="6"/>
        <v>#REF!</v>
      </c>
      <c r="K49" s="1150" t="str">
        <f t="shared" si="6"/>
        <v>#REF!</v>
      </c>
      <c r="L49" s="1150" t="str">
        <f t="shared" si="6"/>
        <v>#REF!</v>
      </c>
      <c r="M49" s="1150" t="str">
        <f t="shared" si="6"/>
        <v>#REF!</v>
      </c>
      <c r="N49" s="1150" t="str">
        <f t="shared" si="6"/>
        <v>#REF!</v>
      </c>
      <c r="O49" s="1150" t="str">
        <f t="shared" si="6"/>
        <v>#REF!</v>
      </c>
      <c r="P49" s="1150" t="str">
        <f t="shared" si="6"/>
        <v>#REF!</v>
      </c>
      <c r="Q49" s="1150" t="str">
        <f t="shared" si="6"/>
        <v>#REF!</v>
      </c>
      <c r="R49" s="1150" t="str">
        <f t="shared" si="6"/>
        <v>#REF!</v>
      </c>
      <c r="S49" s="1150" t="str">
        <f t="shared" si="6"/>
        <v>#REF!</v>
      </c>
      <c r="T49" s="1150" t="str">
        <f t="shared" si="6"/>
        <v>#REF!</v>
      </c>
      <c r="U49" s="1150" t="str">
        <f t="shared" si="6"/>
        <v>#REF!</v>
      </c>
      <c r="V49" s="1150" t="str">
        <f t="shared" si="6"/>
        <v>#REF!</v>
      </c>
      <c r="W49" s="1150" t="str">
        <f t="shared" si="6"/>
        <v>#REF!</v>
      </c>
      <c r="X49" s="1150" t="str">
        <f t="shared" si="6"/>
        <v>#REF!</v>
      </c>
      <c r="Y49" s="1150" t="str">
        <f t="shared" si="6"/>
        <v>#REF!</v>
      </c>
      <c r="Z49" s="1150" t="str">
        <f t="shared" si="6"/>
        <v>#REF!</v>
      </c>
      <c r="AA49" s="1150" t="str">
        <f t="shared" si="6"/>
        <v>#REF!</v>
      </c>
      <c r="AB49" s="1150" t="str">
        <f t="shared" si="6"/>
        <v>#REF!</v>
      </c>
      <c r="AC49" s="1150" t="str">
        <f t="shared" si="6"/>
        <v>#REF!</v>
      </c>
      <c r="AD49" s="1150" t="str">
        <f t="shared" si="6"/>
        <v>#REF!</v>
      </c>
      <c r="AE49" s="1150" t="str">
        <f t="shared" si="6"/>
        <v>#REF!</v>
      </c>
      <c r="AF49" s="1150" t="str">
        <f t="shared" si="6"/>
        <v>#REF!</v>
      </c>
      <c r="AG49" s="1150" t="str">
        <f t="shared" si="6"/>
        <v>#REF!</v>
      </c>
      <c r="AH49" s="1150"/>
      <c r="AI49" s="1150"/>
      <c r="AJ49" s="1150"/>
      <c r="AK49" s="257"/>
    </row>
    <row r="50" ht="15.75" hidden="1" customHeight="1">
      <c r="A50" s="260"/>
      <c r="B50" s="1690"/>
      <c r="C50" s="112"/>
      <c r="D50" s="1002" t="s">
        <v>926</v>
      </c>
      <c r="E50" s="1002" t="str">
        <f t="shared" ref="E50:AG50" si="7">if(E78=12,+1,+0)+if(E79=12,+1,+0)+if(E80=12,+1,+0)+if(E81=12,+1,+0)+if(E82=12,+1,+0)+if(E84=12,1,+0)+if(E85=12,+1,+0)+if(E86=12,+1,+0)+if(E92=12,+1,+0)+if(E93=12,+1,+0)+if(E96=12,+1,+0)+if(E97=12,+1,+0)+if(E88=12,+1,+0)+if(E89=12,+1,+0)+if(E90=12,+1,+0)+if(E103=12,+1,+0)+if(E104=12,+1,+0)+if(E105=12,+1,+0)+if(E106=12,+1,+0)+if(E107=12,+1,+0)+if(E108=12,+1,+0)+if(E109=12,+1,+0)+if(E110=12,+1,+0)+if(E100=12,+1,+0)+if(#REF!=12,+1,+0)+if(E111=12,+1,+0)+if(E113=12,+1,+0)+if(E114=12,+1,+0)+if(E115=12,+1,+0)+if(E116=12,+1,+0)+if(E117=12,+1,+0)+if(E118=12,+1,+0)</f>
        <v>#REF!</v>
      </c>
      <c r="F50" s="1002" t="str">
        <f t="shared" si="7"/>
        <v>#REF!</v>
      </c>
      <c r="G50" s="1002" t="str">
        <f t="shared" si="7"/>
        <v>#REF!</v>
      </c>
      <c r="H50" s="1002" t="str">
        <f t="shared" si="7"/>
        <v>#REF!</v>
      </c>
      <c r="I50" s="1002" t="str">
        <f t="shared" si="7"/>
        <v>#REF!</v>
      </c>
      <c r="J50" s="1002" t="str">
        <f t="shared" si="7"/>
        <v>#REF!</v>
      </c>
      <c r="K50" s="1002" t="str">
        <f t="shared" si="7"/>
        <v>#REF!</v>
      </c>
      <c r="L50" s="1002" t="str">
        <f t="shared" si="7"/>
        <v>#REF!</v>
      </c>
      <c r="M50" s="1002" t="str">
        <f t="shared" si="7"/>
        <v>#REF!</v>
      </c>
      <c r="N50" s="1002" t="str">
        <f t="shared" si="7"/>
        <v>#REF!</v>
      </c>
      <c r="O50" s="1002" t="str">
        <f t="shared" si="7"/>
        <v>#REF!</v>
      </c>
      <c r="P50" s="1002" t="str">
        <f t="shared" si="7"/>
        <v>#REF!</v>
      </c>
      <c r="Q50" s="1002" t="str">
        <f t="shared" si="7"/>
        <v>#REF!</v>
      </c>
      <c r="R50" s="1002" t="str">
        <f t="shared" si="7"/>
        <v>#REF!</v>
      </c>
      <c r="S50" s="1002" t="str">
        <f t="shared" si="7"/>
        <v>#REF!</v>
      </c>
      <c r="T50" s="1002" t="str">
        <f t="shared" si="7"/>
        <v>#REF!</v>
      </c>
      <c r="U50" s="1002" t="str">
        <f t="shared" si="7"/>
        <v>#REF!</v>
      </c>
      <c r="V50" s="1002" t="str">
        <f t="shared" si="7"/>
        <v>#REF!</v>
      </c>
      <c r="W50" s="1002" t="str">
        <f t="shared" si="7"/>
        <v>#REF!</v>
      </c>
      <c r="X50" s="1002" t="str">
        <f t="shared" si="7"/>
        <v>#REF!</v>
      </c>
      <c r="Y50" s="1002" t="str">
        <f t="shared" si="7"/>
        <v>#REF!</v>
      </c>
      <c r="Z50" s="1002" t="str">
        <f t="shared" si="7"/>
        <v>#REF!</v>
      </c>
      <c r="AA50" s="1002" t="str">
        <f t="shared" si="7"/>
        <v>#REF!</v>
      </c>
      <c r="AB50" s="1002" t="str">
        <f t="shared" si="7"/>
        <v>#REF!</v>
      </c>
      <c r="AC50" s="1002" t="str">
        <f t="shared" si="7"/>
        <v>#REF!</v>
      </c>
      <c r="AD50" s="1002" t="str">
        <f t="shared" si="7"/>
        <v>#REF!</v>
      </c>
      <c r="AE50" s="1002" t="str">
        <f t="shared" si="7"/>
        <v>#REF!</v>
      </c>
      <c r="AF50" s="1002" t="str">
        <f t="shared" si="7"/>
        <v>#REF!</v>
      </c>
      <c r="AG50" s="1002" t="str">
        <f t="shared" si="7"/>
        <v>#REF!</v>
      </c>
      <c r="AH50" s="1002"/>
      <c r="AI50" s="1002"/>
      <c r="AJ50" s="1002"/>
      <c r="AK50" s="257"/>
    </row>
    <row r="51" ht="29.25" hidden="1" customHeight="1">
      <c r="A51" s="260"/>
      <c r="B51" s="1690"/>
      <c r="C51" s="112"/>
      <c r="D51" s="1284" t="s">
        <v>847</v>
      </c>
      <c r="E51" s="1285" t="str">
        <f t="shared" ref="E51:AG51" si="8">E34+E49</f>
        <v>#REF!</v>
      </c>
      <c r="F51" s="1285" t="str">
        <f t="shared" si="8"/>
        <v>#REF!</v>
      </c>
      <c r="G51" s="1285" t="str">
        <f t="shared" si="8"/>
        <v>#REF!</v>
      </c>
      <c r="H51" s="1285" t="str">
        <f t="shared" si="8"/>
        <v>#REF!</v>
      </c>
      <c r="I51" s="1285" t="str">
        <f t="shared" si="8"/>
        <v>#REF!</v>
      </c>
      <c r="J51" s="1285" t="str">
        <f t="shared" si="8"/>
        <v>#REF!</v>
      </c>
      <c r="K51" s="1285" t="str">
        <f t="shared" si="8"/>
        <v>#REF!</v>
      </c>
      <c r="L51" s="1285" t="str">
        <f t="shared" si="8"/>
        <v>#REF!</v>
      </c>
      <c r="M51" s="1285" t="str">
        <f t="shared" si="8"/>
        <v>#REF!</v>
      </c>
      <c r="N51" s="1285" t="str">
        <f t="shared" si="8"/>
        <v>#REF!</v>
      </c>
      <c r="O51" s="1285" t="str">
        <f t="shared" si="8"/>
        <v>#REF!</v>
      </c>
      <c r="P51" s="1285" t="str">
        <f t="shared" si="8"/>
        <v>#REF!</v>
      </c>
      <c r="Q51" s="1285" t="str">
        <f t="shared" si="8"/>
        <v>#REF!</v>
      </c>
      <c r="R51" s="1285" t="str">
        <f t="shared" si="8"/>
        <v>#REF!</v>
      </c>
      <c r="S51" s="1285" t="str">
        <f t="shared" si="8"/>
        <v>#REF!</v>
      </c>
      <c r="T51" s="1285" t="str">
        <f t="shared" si="8"/>
        <v>#REF!</v>
      </c>
      <c r="U51" s="1285" t="str">
        <f t="shared" si="8"/>
        <v>#REF!</v>
      </c>
      <c r="V51" s="1285" t="str">
        <f t="shared" si="8"/>
        <v>#REF!</v>
      </c>
      <c r="W51" s="1285" t="str">
        <f t="shared" si="8"/>
        <v>#REF!</v>
      </c>
      <c r="X51" s="1285" t="str">
        <f t="shared" si="8"/>
        <v>#REF!</v>
      </c>
      <c r="Y51" s="1285" t="str">
        <f t="shared" si="8"/>
        <v>#REF!</v>
      </c>
      <c r="Z51" s="1285" t="str">
        <f t="shared" si="8"/>
        <v>#REF!</v>
      </c>
      <c r="AA51" s="1285" t="str">
        <f t="shared" si="8"/>
        <v>#REF!</v>
      </c>
      <c r="AB51" s="1285" t="str">
        <f t="shared" si="8"/>
        <v>#REF!</v>
      </c>
      <c r="AC51" s="1285" t="str">
        <f t="shared" si="8"/>
        <v>#REF!</v>
      </c>
      <c r="AD51" s="1285" t="str">
        <f t="shared" si="8"/>
        <v>#REF!</v>
      </c>
      <c r="AE51" s="1285" t="str">
        <f t="shared" si="8"/>
        <v>#REF!</v>
      </c>
      <c r="AF51" s="1285" t="str">
        <f t="shared" si="8"/>
        <v>#REF!</v>
      </c>
      <c r="AG51" s="1285" t="str">
        <f t="shared" si="8"/>
        <v>#REF!</v>
      </c>
      <c r="AH51" s="1285"/>
      <c r="AI51" s="1285"/>
      <c r="AJ51" s="1285"/>
      <c r="AK51" s="257"/>
    </row>
    <row r="52" ht="15.75" customHeight="1">
      <c r="A52" s="260"/>
      <c r="B52" s="1690"/>
      <c r="C52" s="112"/>
      <c r="D52" s="1286" t="s">
        <v>1079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1491" t="s">
        <v>1080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127"/>
      <c r="AK52" s="257"/>
    </row>
    <row r="53" ht="15.75" customHeight="1">
      <c r="A53" s="260"/>
      <c r="B53" s="1690"/>
      <c r="C53" s="112"/>
      <c r="D53" s="222"/>
      <c r="U53" s="222"/>
      <c r="AJ53" s="223"/>
      <c r="AK53" s="257"/>
    </row>
    <row r="54" ht="15.75" customHeight="1">
      <c r="A54" s="260"/>
      <c r="B54" s="1690"/>
      <c r="C54" s="112"/>
      <c r="D54" s="222"/>
      <c r="U54" s="222"/>
      <c r="AJ54" s="223"/>
      <c r="AK54" s="257"/>
    </row>
    <row r="55" ht="15.75" customHeight="1">
      <c r="A55" s="260"/>
      <c r="B55" s="1690"/>
      <c r="C55" s="112"/>
      <c r="D55" s="222"/>
      <c r="U55" s="222"/>
      <c r="AJ55" s="223"/>
      <c r="AK55" s="257"/>
    </row>
    <row r="56" ht="8.25" customHeight="1">
      <c r="A56" s="260"/>
      <c r="B56" s="1690"/>
      <c r="C56" s="112"/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8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30"/>
      <c r="AK56" s="257"/>
    </row>
    <row r="57" ht="15.75" hidden="1" customHeight="1">
      <c r="A57" s="1187">
        <v>1.0</v>
      </c>
      <c r="B57" s="1699" t="s">
        <v>676</v>
      </c>
      <c r="C57" s="31"/>
      <c r="D57" s="930"/>
      <c r="E57" s="905">
        <v>9.0</v>
      </c>
      <c r="F57" s="905">
        <v>9.0</v>
      </c>
      <c r="G57" s="905">
        <v>9.0</v>
      </c>
      <c r="H57" s="971"/>
      <c r="I57" s="971"/>
      <c r="J57" s="905">
        <v>9.0</v>
      </c>
      <c r="K57" s="905">
        <v>9.0</v>
      </c>
      <c r="L57" s="905">
        <v>9.0</v>
      </c>
      <c r="M57" s="905">
        <v>9.0</v>
      </c>
      <c r="N57" s="905">
        <v>9.0</v>
      </c>
      <c r="O57" s="971"/>
      <c r="P57" s="971"/>
      <c r="Q57" s="905">
        <v>9.0</v>
      </c>
      <c r="R57" s="905">
        <v>9.0</v>
      </c>
      <c r="S57" s="905">
        <v>9.0</v>
      </c>
      <c r="T57" s="905">
        <v>9.0</v>
      </c>
      <c r="U57" s="905">
        <v>9.0</v>
      </c>
      <c r="V57" s="971"/>
      <c r="W57" s="971"/>
      <c r="X57" s="905">
        <v>9.0</v>
      </c>
      <c r="Y57" s="905">
        <v>9.0</v>
      </c>
      <c r="Z57" s="905">
        <v>9.0</v>
      </c>
      <c r="AA57" s="905">
        <v>9.0</v>
      </c>
      <c r="AB57" s="905">
        <v>9.0</v>
      </c>
      <c r="AC57" s="971"/>
      <c r="AD57" s="971"/>
      <c r="AE57" s="905">
        <v>9.0</v>
      </c>
      <c r="AF57" s="905">
        <v>9.0</v>
      </c>
      <c r="AG57" s="905">
        <v>9.0</v>
      </c>
      <c r="AH57" s="905"/>
      <c r="AI57" s="905"/>
      <c r="AJ57" s="404">
        <f t="shared" ref="AJ57:AJ61" si="9">COUNT(E57:AG57)</f>
        <v>21</v>
      </c>
      <c r="AK57" s="257"/>
    </row>
    <row r="58" ht="15.75" hidden="1" customHeight="1">
      <c r="A58" s="1187">
        <v>2.0</v>
      </c>
      <c r="B58" s="1699" t="s">
        <v>676</v>
      </c>
      <c r="C58" s="31"/>
      <c r="D58" s="915"/>
      <c r="E58" s="905">
        <v>9.0</v>
      </c>
      <c r="F58" s="905">
        <v>9.0</v>
      </c>
      <c r="G58" s="905">
        <v>9.0</v>
      </c>
      <c r="H58" s="971"/>
      <c r="I58" s="971"/>
      <c r="J58" s="905">
        <v>9.0</v>
      </c>
      <c r="K58" s="905">
        <v>9.0</v>
      </c>
      <c r="L58" s="905">
        <v>9.0</v>
      </c>
      <c r="M58" s="905">
        <v>9.0</v>
      </c>
      <c r="N58" s="905">
        <v>9.0</v>
      </c>
      <c r="O58" s="971"/>
      <c r="P58" s="971"/>
      <c r="Q58" s="905">
        <v>9.0</v>
      </c>
      <c r="R58" s="905">
        <v>9.0</v>
      </c>
      <c r="S58" s="905">
        <v>9.0</v>
      </c>
      <c r="T58" s="905">
        <v>9.0</v>
      </c>
      <c r="U58" s="905">
        <v>9.0</v>
      </c>
      <c r="V58" s="971"/>
      <c r="W58" s="971"/>
      <c r="X58" s="905">
        <v>9.0</v>
      </c>
      <c r="Y58" s="905">
        <v>9.0</v>
      </c>
      <c r="Z58" s="905">
        <v>9.0</v>
      </c>
      <c r="AA58" s="905">
        <v>9.0</v>
      </c>
      <c r="AB58" s="905">
        <v>9.0</v>
      </c>
      <c r="AC58" s="971"/>
      <c r="AD58" s="971"/>
      <c r="AE58" s="905">
        <v>9.0</v>
      </c>
      <c r="AF58" s="905">
        <v>9.0</v>
      </c>
      <c r="AG58" s="905">
        <v>9.0</v>
      </c>
      <c r="AH58" s="905"/>
      <c r="AI58" s="905"/>
      <c r="AJ58" s="404">
        <f t="shared" si="9"/>
        <v>21</v>
      </c>
      <c r="AK58" s="257"/>
    </row>
    <row r="59" ht="15.75" hidden="1" customHeight="1">
      <c r="A59" s="1187">
        <v>3.0</v>
      </c>
      <c r="B59" s="1700" t="s">
        <v>954</v>
      </c>
      <c r="C59" s="31"/>
      <c r="D59" s="915"/>
      <c r="E59" s="905">
        <v>9.0</v>
      </c>
      <c r="F59" s="905">
        <v>9.0</v>
      </c>
      <c r="G59" s="905">
        <v>9.0</v>
      </c>
      <c r="H59" s="971"/>
      <c r="I59" s="971"/>
      <c r="J59" s="905">
        <v>9.0</v>
      </c>
      <c r="K59" s="905">
        <v>9.0</v>
      </c>
      <c r="L59" s="905">
        <v>9.0</v>
      </c>
      <c r="M59" s="905">
        <v>9.0</v>
      </c>
      <c r="N59" s="905">
        <v>9.0</v>
      </c>
      <c r="O59" s="971"/>
      <c r="P59" s="971"/>
      <c r="Q59" s="905">
        <v>9.0</v>
      </c>
      <c r="R59" s="905">
        <v>9.0</v>
      </c>
      <c r="S59" s="905">
        <v>9.0</v>
      </c>
      <c r="T59" s="905">
        <v>9.0</v>
      </c>
      <c r="U59" s="905">
        <v>9.0</v>
      </c>
      <c r="V59" s="971"/>
      <c r="W59" s="971"/>
      <c r="X59" s="905">
        <v>9.0</v>
      </c>
      <c r="Y59" s="905">
        <v>9.0</v>
      </c>
      <c r="Z59" s="905">
        <v>9.0</v>
      </c>
      <c r="AA59" s="905">
        <v>9.0</v>
      </c>
      <c r="AB59" s="905">
        <v>9.0</v>
      </c>
      <c r="AC59" s="971"/>
      <c r="AD59" s="971"/>
      <c r="AE59" s="905">
        <v>9.0</v>
      </c>
      <c r="AF59" s="905">
        <v>9.0</v>
      </c>
      <c r="AG59" s="905">
        <v>9.0</v>
      </c>
      <c r="AH59" s="905"/>
      <c r="AI59" s="905"/>
      <c r="AJ59" s="404">
        <f t="shared" si="9"/>
        <v>21</v>
      </c>
      <c r="AK59" s="257"/>
    </row>
    <row r="60" ht="15.75" hidden="1" customHeight="1">
      <c r="A60" s="1187">
        <v>4.0</v>
      </c>
      <c r="B60" s="1700" t="s">
        <v>851</v>
      </c>
      <c r="C60" s="31"/>
      <c r="D60" s="821"/>
      <c r="E60" s="905">
        <v>9.0</v>
      </c>
      <c r="F60" s="905">
        <v>9.0</v>
      </c>
      <c r="G60" s="905">
        <v>9.0</v>
      </c>
      <c r="H60" s="971"/>
      <c r="I60" s="971"/>
      <c r="J60" s="905">
        <v>9.0</v>
      </c>
      <c r="K60" s="905">
        <v>9.0</v>
      </c>
      <c r="L60" s="905">
        <v>9.0</v>
      </c>
      <c r="M60" s="905">
        <v>9.0</v>
      </c>
      <c r="N60" s="905">
        <v>9.0</v>
      </c>
      <c r="O60" s="971"/>
      <c r="P60" s="971"/>
      <c r="Q60" s="905">
        <v>9.0</v>
      </c>
      <c r="R60" s="905">
        <v>9.0</v>
      </c>
      <c r="S60" s="905">
        <v>9.0</v>
      </c>
      <c r="T60" s="905">
        <v>9.0</v>
      </c>
      <c r="U60" s="905">
        <v>9.0</v>
      </c>
      <c r="V60" s="971"/>
      <c r="W60" s="971"/>
      <c r="X60" s="905">
        <v>9.0</v>
      </c>
      <c r="Y60" s="905">
        <v>9.0</v>
      </c>
      <c r="Z60" s="905">
        <v>9.0</v>
      </c>
      <c r="AA60" s="905">
        <v>9.0</v>
      </c>
      <c r="AB60" s="905">
        <v>9.0</v>
      </c>
      <c r="AC60" s="971"/>
      <c r="AD60" s="971"/>
      <c r="AE60" s="905">
        <v>9.0</v>
      </c>
      <c r="AF60" s="905">
        <v>9.0</v>
      </c>
      <c r="AG60" s="905">
        <v>9.0</v>
      </c>
      <c r="AH60" s="905"/>
      <c r="AI60" s="905"/>
      <c r="AJ60" s="404">
        <f t="shared" si="9"/>
        <v>21</v>
      </c>
      <c r="AK60" s="257"/>
    </row>
    <row r="61" ht="15.75" hidden="1" customHeight="1">
      <c r="A61" s="1185">
        <v>5.0</v>
      </c>
      <c r="B61" s="1700" t="s">
        <v>955</v>
      </c>
      <c r="C61" s="31"/>
      <c r="D61" s="821"/>
      <c r="E61" s="905">
        <v>9.0</v>
      </c>
      <c r="F61" s="905">
        <v>9.0</v>
      </c>
      <c r="G61" s="905">
        <v>9.0</v>
      </c>
      <c r="H61" s="971"/>
      <c r="I61" s="971"/>
      <c r="J61" s="905">
        <v>9.0</v>
      </c>
      <c r="K61" s="905">
        <v>9.0</v>
      </c>
      <c r="L61" s="905">
        <v>9.0</v>
      </c>
      <c r="M61" s="905">
        <v>9.0</v>
      </c>
      <c r="N61" s="905">
        <v>9.0</v>
      </c>
      <c r="O61" s="971"/>
      <c r="P61" s="971"/>
      <c r="Q61" s="905">
        <v>9.0</v>
      </c>
      <c r="R61" s="905">
        <v>9.0</v>
      </c>
      <c r="S61" s="905">
        <v>9.0</v>
      </c>
      <c r="T61" s="905">
        <v>9.0</v>
      </c>
      <c r="U61" s="905">
        <v>9.0</v>
      </c>
      <c r="V61" s="971"/>
      <c r="W61" s="971"/>
      <c r="X61" s="905">
        <v>9.0</v>
      </c>
      <c r="Y61" s="905">
        <v>9.0</v>
      </c>
      <c r="Z61" s="905">
        <v>9.0</v>
      </c>
      <c r="AA61" s="905">
        <v>9.0</v>
      </c>
      <c r="AB61" s="905">
        <v>9.0</v>
      </c>
      <c r="AC61" s="971"/>
      <c r="AD61" s="971"/>
      <c r="AE61" s="905">
        <v>9.0</v>
      </c>
      <c r="AF61" s="905">
        <v>9.0</v>
      </c>
      <c r="AG61" s="905">
        <v>9.0</v>
      </c>
      <c r="AH61" s="905"/>
      <c r="AI61" s="905"/>
      <c r="AJ61" s="404">
        <f t="shared" si="9"/>
        <v>21</v>
      </c>
      <c r="AK61" s="257"/>
    </row>
    <row r="62" ht="15.75" hidden="1" customHeight="1">
      <c r="A62" s="1187"/>
      <c r="B62" s="1700"/>
      <c r="C62" s="31"/>
      <c r="D62" s="821"/>
      <c r="E62" s="971"/>
      <c r="F62" s="905"/>
      <c r="G62" s="905"/>
      <c r="H62" s="905"/>
      <c r="I62" s="905"/>
      <c r="J62" s="905"/>
      <c r="K62" s="971"/>
      <c r="L62" s="971"/>
      <c r="M62" s="905"/>
      <c r="N62" s="905"/>
      <c r="O62" s="905"/>
      <c r="P62" s="905"/>
      <c r="Q62" s="905"/>
      <c r="R62" s="971"/>
      <c r="S62" s="971"/>
      <c r="T62" s="905"/>
      <c r="U62" s="905"/>
      <c r="V62" s="905"/>
      <c r="W62" s="905"/>
      <c r="X62" s="905"/>
      <c r="Y62" s="981"/>
      <c r="Z62" s="981"/>
      <c r="AA62" s="905"/>
      <c r="AB62" s="905"/>
      <c r="AC62" s="905"/>
      <c r="AD62" s="905"/>
      <c r="AE62" s="905"/>
      <c r="AF62" s="981"/>
      <c r="AG62" s="981"/>
      <c r="AH62" s="981"/>
      <c r="AI62" s="981"/>
      <c r="AJ62" s="404">
        <f>COUNT(D62:AG62)</f>
        <v>0</v>
      </c>
      <c r="AK62" s="257"/>
    </row>
    <row r="63" ht="15.75" customHeight="1">
      <c r="A63" s="79"/>
      <c r="B63" s="1701"/>
      <c r="C63" s="79"/>
      <c r="D63" s="82"/>
      <c r="E63" s="82"/>
      <c r="F63" s="83"/>
      <c r="G63" s="84"/>
      <c r="H63" s="82"/>
      <c r="I63" s="82"/>
      <c r="J63" s="82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112"/>
      <c r="V63" s="112"/>
      <c r="W63" s="79"/>
      <c r="X63" s="79"/>
      <c r="Y63" s="79"/>
      <c r="Z63" s="79"/>
      <c r="AA63" s="112"/>
      <c r="AB63" s="112"/>
      <c r="AC63" s="112"/>
      <c r="AD63" s="79"/>
      <c r="AE63" s="79"/>
      <c r="AF63" s="79"/>
      <c r="AG63" s="79"/>
      <c r="AH63" s="79"/>
      <c r="AI63" s="79"/>
      <c r="AJ63" s="82"/>
      <c r="AK63" s="92"/>
    </row>
    <row r="64" ht="15.75" customHeight="1">
      <c r="A64" s="306"/>
      <c r="B64" s="1701"/>
      <c r="C64" s="1237"/>
      <c r="D64" s="1190" t="s">
        <v>42</v>
      </c>
      <c r="E64" s="1010">
        <v>9.0</v>
      </c>
      <c r="F64" s="83"/>
      <c r="G64" s="422"/>
      <c r="H64" s="79" t="s">
        <v>44</v>
      </c>
      <c r="I64" s="82"/>
      <c r="J64" s="82"/>
      <c r="K64" s="82"/>
      <c r="L64" s="82"/>
      <c r="M64" s="737"/>
      <c r="N64" s="79" t="s">
        <v>51</v>
      </c>
      <c r="Q64" s="79"/>
      <c r="S64" s="1535"/>
      <c r="U64" s="1154"/>
      <c r="V64" s="1154"/>
      <c r="AB64" s="112"/>
      <c r="AC64" s="112"/>
      <c r="AD64" s="79"/>
      <c r="AE64" s="79"/>
      <c r="AF64" s="79"/>
      <c r="AG64" s="79"/>
      <c r="AH64" s="79"/>
      <c r="AI64" s="79"/>
      <c r="AJ64" s="82"/>
      <c r="AK64" s="92"/>
    </row>
    <row r="65" ht="15.75" customHeight="1">
      <c r="A65" s="306"/>
      <c r="B65" s="1701"/>
      <c r="C65" s="1237"/>
      <c r="D65" s="1190" t="s">
        <v>48</v>
      </c>
      <c r="E65" s="1192">
        <v>12.0</v>
      </c>
      <c r="F65" s="83"/>
      <c r="G65" s="354"/>
      <c r="H65" s="79" t="s">
        <v>45</v>
      </c>
      <c r="I65" s="82"/>
      <c r="J65" s="82"/>
      <c r="K65" s="82"/>
      <c r="L65" s="82"/>
      <c r="M65" s="1536"/>
      <c r="N65" s="486" t="s">
        <v>310</v>
      </c>
      <c r="R65" s="82"/>
      <c r="S65" s="1648"/>
      <c r="T65" s="1510" t="s">
        <v>1062</v>
      </c>
      <c r="U65" s="112"/>
      <c r="V65" s="1154"/>
      <c r="W65" s="1062"/>
      <c r="X65" s="1063"/>
      <c r="Y65" s="79"/>
      <c r="Z65" s="79"/>
      <c r="AA65" s="87"/>
      <c r="AB65" s="112"/>
      <c r="AC65" s="112"/>
      <c r="AD65" s="79"/>
      <c r="AE65" s="79"/>
      <c r="AF65" s="79"/>
      <c r="AG65" s="79"/>
      <c r="AH65" s="79"/>
      <c r="AI65" s="79"/>
      <c r="AJ65" s="82"/>
      <c r="AK65" s="92"/>
    </row>
    <row r="66" ht="15.75" customHeight="1">
      <c r="A66" s="306"/>
      <c r="B66" s="1701"/>
      <c r="C66" s="1237"/>
      <c r="D66" s="1194" t="s">
        <v>795</v>
      </c>
      <c r="E66" s="1195" t="s">
        <v>193</v>
      </c>
      <c r="F66" s="83"/>
      <c r="G66" s="1508"/>
      <c r="H66" s="82" t="s">
        <v>46</v>
      </c>
      <c r="M66" s="1537"/>
      <c r="N66" s="1288" t="s">
        <v>1033</v>
      </c>
      <c r="O66" s="82"/>
      <c r="P66" s="82"/>
      <c r="Q66" s="82"/>
      <c r="R66" s="82"/>
      <c r="S66" s="1277"/>
      <c r="T66" s="1510" t="s">
        <v>1034</v>
      </c>
      <c r="U66" s="112"/>
      <c r="V66" s="1154"/>
      <c r="W66" s="1062"/>
      <c r="X66" s="1063"/>
      <c r="Y66" s="79"/>
      <c r="Z66" s="79"/>
      <c r="AA66" s="87"/>
      <c r="AB66" s="112"/>
      <c r="AC66" s="112"/>
      <c r="AD66" s="79"/>
      <c r="AE66" s="79"/>
      <c r="AF66" s="79"/>
      <c r="AG66" s="79"/>
      <c r="AH66" s="79"/>
      <c r="AI66" s="79"/>
      <c r="AJ66" s="82"/>
      <c r="AK66" s="1242"/>
    </row>
    <row r="67" ht="16.5" customHeight="1">
      <c r="A67" s="103"/>
      <c r="B67" s="1702"/>
      <c r="C67" s="103"/>
      <c r="F67" s="83"/>
      <c r="AK67" s="573"/>
    </row>
    <row r="68" ht="16.5" customHeight="1">
      <c r="A68" s="19">
        <v>1.0</v>
      </c>
      <c r="B68" s="807" t="s">
        <v>752</v>
      </c>
      <c r="C68" s="807" t="s">
        <v>866</v>
      </c>
      <c r="D68" s="869">
        <v>8.9220318245E10</v>
      </c>
      <c r="E68" s="905">
        <v>9.0</v>
      </c>
      <c r="F68" s="905">
        <v>9.0</v>
      </c>
      <c r="G68" s="905">
        <v>9.0</v>
      </c>
      <c r="H68" s="905">
        <v>9.0</v>
      </c>
      <c r="I68" s="971"/>
      <c r="J68" s="971"/>
      <c r="K68" s="905">
        <v>9.0</v>
      </c>
      <c r="L68" s="905">
        <v>9.0</v>
      </c>
      <c r="M68" s="905">
        <v>9.0</v>
      </c>
      <c r="N68" s="905">
        <v>9.0</v>
      </c>
      <c r="O68" s="905">
        <v>9.0</v>
      </c>
      <c r="P68" s="1703"/>
      <c r="Q68" s="971"/>
      <c r="R68" s="971"/>
      <c r="S68" s="905">
        <v>9.0</v>
      </c>
      <c r="T68" s="905">
        <v>9.0</v>
      </c>
      <c r="U68" s="905">
        <v>9.0</v>
      </c>
      <c r="V68" s="905">
        <v>9.0</v>
      </c>
      <c r="W68" s="971"/>
      <c r="X68" s="971"/>
      <c r="Y68" s="905">
        <v>9.0</v>
      </c>
      <c r="Z68" s="905">
        <v>9.0</v>
      </c>
      <c r="AA68" s="905">
        <v>9.0</v>
      </c>
      <c r="AB68" s="905">
        <v>9.0</v>
      </c>
      <c r="AC68" s="905">
        <v>9.0</v>
      </c>
      <c r="AD68" s="971"/>
      <c r="AE68" s="971"/>
      <c r="AF68" s="905">
        <v>9.0</v>
      </c>
      <c r="AG68" s="905">
        <v>9.0</v>
      </c>
      <c r="AH68" s="905">
        <v>9.0</v>
      </c>
      <c r="AI68" s="1189"/>
      <c r="AJ68" s="404">
        <f t="shared" ref="AJ68:AJ76" si="10">COUNT(E68:AI68)</f>
        <v>21</v>
      </c>
      <c r="AK68" s="257"/>
    </row>
    <row r="69" ht="16.5" customHeight="1">
      <c r="A69" s="807">
        <v>2.0</v>
      </c>
      <c r="B69" s="807" t="s">
        <v>852</v>
      </c>
      <c r="C69" s="807" t="s">
        <v>987</v>
      </c>
      <c r="D69" s="869">
        <v>8.9220211441E10</v>
      </c>
      <c r="E69" s="905">
        <v>9.0</v>
      </c>
      <c r="F69" s="905">
        <v>9.0</v>
      </c>
      <c r="G69" s="905">
        <v>9.0</v>
      </c>
      <c r="H69" s="905">
        <v>9.0</v>
      </c>
      <c r="I69" s="971"/>
      <c r="J69" s="971"/>
      <c r="K69" s="905">
        <v>9.0</v>
      </c>
      <c r="L69" s="905">
        <v>9.0</v>
      </c>
      <c r="M69" s="905">
        <v>9.0</v>
      </c>
      <c r="N69" s="905">
        <v>9.0</v>
      </c>
      <c r="O69" s="905">
        <v>9.0</v>
      </c>
      <c r="P69" s="1704"/>
      <c r="Q69" s="971"/>
      <c r="R69" s="971"/>
      <c r="S69" s="905">
        <v>9.0</v>
      </c>
      <c r="T69" s="905">
        <v>9.0</v>
      </c>
      <c r="U69" s="905">
        <v>9.0</v>
      </c>
      <c r="V69" s="905">
        <v>9.0</v>
      </c>
      <c r="W69" s="971"/>
      <c r="X69" s="971"/>
      <c r="Y69" s="905">
        <v>9.0</v>
      </c>
      <c r="Z69" s="905">
        <v>9.0</v>
      </c>
      <c r="AA69" s="905">
        <v>9.0</v>
      </c>
      <c r="AB69" s="905">
        <v>9.0</v>
      </c>
      <c r="AC69" s="905">
        <v>9.0</v>
      </c>
      <c r="AD69" s="971"/>
      <c r="AE69" s="971"/>
      <c r="AF69" s="905">
        <v>9.0</v>
      </c>
      <c r="AG69" s="905">
        <v>9.0</v>
      </c>
      <c r="AH69" s="905">
        <v>9.0</v>
      </c>
      <c r="AI69" s="905"/>
      <c r="AJ69" s="404">
        <f t="shared" si="10"/>
        <v>21</v>
      </c>
      <c r="AK69" s="257"/>
    </row>
    <row r="70" ht="16.5" customHeight="1">
      <c r="A70" s="19">
        <v>3.0</v>
      </c>
      <c r="B70" s="19" t="s">
        <v>73</v>
      </c>
      <c r="C70" s="1202" t="s">
        <v>981</v>
      </c>
      <c r="D70" s="869">
        <v>8.9220318285E10</v>
      </c>
      <c r="E70" s="905">
        <v>9.0</v>
      </c>
      <c r="F70" s="905">
        <v>9.0</v>
      </c>
      <c r="G70" s="905">
        <v>9.0</v>
      </c>
      <c r="H70" s="905">
        <v>9.0</v>
      </c>
      <c r="I70" s="971"/>
      <c r="J70" s="971"/>
      <c r="K70" s="905">
        <v>9.0</v>
      </c>
      <c r="L70" s="905">
        <v>9.0</v>
      </c>
      <c r="M70" s="905">
        <v>9.0</v>
      </c>
      <c r="N70" s="905">
        <v>9.0</v>
      </c>
      <c r="O70" s="905">
        <v>9.0</v>
      </c>
      <c r="P70" s="1703"/>
      <c r="Q70" s="971"/>
      <c r="R70" s="971"/>
      <c r="S70" s="905">
        <v>9.0</v>
      </c>
      <c r="T70" s="905">
        <v>9.0</v>
      </c>
      <c r="U70" s="905">
        <v>9.0</v>
      </c>
      <c r="V70" s="905">
        <v>9.0</v>
      </c>
      <c r="W70" s="971"/>
      <c r="X70" s="971"/>
      <c r="Y70" s="905">
        <v>9.0</v>
      </c>
      <c r="Z70" s="905">
        <v>9.0</v>
      </c>
      <c r="AA70" s="905">
        <v>9.0</v>
      </c>
      <c r="AB70" s="905">
        <v>9.0</v>
      </c>
      <c r="AC70" s="905">
        <v>9.0</v>
      </c>
      <c r="AD70" s="971"/>
      <c r="AE70" s="971"/>
      <c r="AF70" s="905">
        <v>9.0</v>
      </c>
      <c r="AG70" s="905">
        <v>9.0</v>
      </c>
      <c r="AH70" s="905">
        <v>9.0</v>
      </c>
      <c r="AI70" s="1189"/>
      <c r="AJ70" s="404">
        <f t="shared" si="10"/>
        <v>21</v>
      </c>
      <c r="AK70" s="257"/>
    </row>
    <row r="71" ht="16.5" customHeight="1">
      <c r="A71" s="807">
        <v>4.0</v>
      </c>
      <c r="B71" s="19" t="s">
        <v>69</v>
      </c>
      <c r="C71" s="807" t="s">
        <v>332</v>
      </c>
      <c r="D71" s="869">
        <v>8.9220318242E10</v>
      </c>
      <c r="E71" s="905">
        <v>9.0</v>
      </c>
      <c r="F71" s="905">
        <v>9.0</v>
      </c>
      <c r="G71" s="905">
        <v>9.0</v>
      </c>
      <c r="H71" s="905">
        <v>9.0</v>
      </c>
      <c r="I71" s="971"/>
      <c r="J71" s="971"/>
      <c r="K71" s="905">
        <v>9.0</v>
      </c>
      <c r="L71" s="905">
        <v>9.0</v>
      </c>
      <c r="M71" s="905">
        <v>9.0</v>
      </c>
      <c r="N71" s="905">
        <v>9.0</v>
      </c>
      <c r="O71" s="905">
        <v>9.0</v>
      </c>
      <c r="P71" s="1704"/>
      <c r="Q71" s="971"/>
      <c r="R71" s="971"/>
      <c r="S71" s="905">
        <v>9.0</v>
      </c>
      <c r="T71" s="905">
        <v>9.0</v>
      </c>
      <c r="U71" s="905">
        <v>9.0</v>
      </c>
      <c r="V71" s="905">
        <v>9.0</v>
      </c>
      <c r="W71" s="971"/>
      <c r="X71" s="971"/>
      <c r="Y71" s="905">
        <v>9.0</v>
      </c>
      <c r="Z71" s="905">
        <v>9.0</v>
      </c>
      <c r="AA71" s="905">
        <v>9.0</v>
      </c>
      <c r="AB71" s="905">
        <v>9.0</v>
      </c>
      <c r="AC71" s="905">
        <v>9.0</v>
      </c>
      <c r="AD71" s="971"/>
      <c r="AE71" s="971"/>
      <c r="AF71" s="905">
        <v>12.0</v>
      </c>
      <c r="AG71" s="905">
        <v>9.0</v>
      </c>
      <c r="AH71" s="905">
        <v>9.0</v>
      </c>
      <c r="AI71" s="905"/>
      <c r="AJ71" s="404">
        <f t="shared" si="10"/>
        <v>21</v>
      </c>
      <c r="AK71" s="257"/>
    </row>
    <row r="72" ht="16.5" customHeight="1">
      <c r="A72" s="19">
        <v>5.0</v>
      </c>
      <c r="B72" s="807" t="s">
        <v>997</v>
      </c>
      <c r="C72" s="19" t="s">
        <v>70</v>
      </c>
      <c r="D72" s="869">
        <v>8.9221946634E10</v>
      </c>
      <c r="E72" s="905">
        <v>12.0</v>
      </c>
      <c r="F72" s="905">
        <v>12.0</v>
      </c>
      <c r="G72" s="905"/>
      <c r="H72" s="905"/>
      <c r="I72" s="971">
        <v>12.0</v>
      </c>
      <c r="J72" s="971">
        <v>12.0</v>
      </c>
      <c r="K72" s="905"/>
      <c r="L72" s="905"/>
      <c r="M72" s="905">
        <v>12.0</v>
      </c>
      <c r="N72" s="905">
        <v>12.0</v>
      </c>
      <c r="O72" s="905"/>
      <c r="P72" s="1703"/>
      <c r="Q72" s="971">
        <v>12.0</v>
      </c>
      <c r="R72" s="971">
        <v>12.0</v>
      </c>
      <c r="S72" s="905"/>
      <c r="T72" s="905"/>
      <c r="U72" s="905">
        <v>12.0</v>
      </c>
      <c r="V72" s="905">
        <v>12.0</v>
      </c>
      <c r="W72" s="971"/>
      <c r="X72" s="971"/>
      <c r="Y72" s="905">
        <v>12.0</v>
      </c>
      <c r="Z72" s="905">
        <v>12.0</v>
      </c>
      <c r="AA72" s="905"/>
      <c r="AB72" s="905"/>
      <c r="AC72" s="905">
        <v>12.0</v>
      </c>
      <c r="AD72" s="971">
        <v>12.0</v>
      </c>
      <c r="AE72" s="971"/>
      <c r="AF72" s="905"/>
      <c r="AG72" s="905">
        <v>12.0</v>
      </c>
      <c r="AH72" s="905">
        <v>12.0</v>
      </c>
      <c r="AI72" s="1189"/>
      <c r="AJ72" s="404">
        <f t="shared" si="10"/>
        <v>16</v>
      </c>
      <c r="AK72" s="257"/>
    </row>
    <row r="73" ht="16.5" customHeight="1">
      <c r="A73" s="807">
        <v>6.0</v>
      </c>
      <c r="B73" s="1492" t="s">
        <v>998</v>
      </c>
      <c r="C73" s="19" t="s">
        <v>70</v>
      </c>
      <c r="D73" s="871">
        <v>8.9222018045E10</v>
      </c>
      <c r="E73" s="905"/>
      <c r="F73" s="905"/>
      <c r="G73" s="905">
        <v>12.0</v>
      </c>
      <c r="H73" s="905">
        <v>12.0</v>
      </c>
      <c r="I73" s="971"/>
      <c r="J73" s="971"/>
      <c r="K73" s="905">
        <v>12.0</v>
      </c>
      <c r="L73" s="905">
        <v>12.0</v>
      </c>
      <c r="M73" s="905"/>
      <c r="N73" s="905"/>
      <c r="O73" s="905">
        <v>12.0</v>
      </c>
      <c r="P73" s="1705">
        <v>12.0</v>
      </c>
      <c r="Q73" s="971"/>
      <c r="R73" s="971"/>
      <c r="S73" s="905">
        <v>12.0</v>
      </c>
      <c r="T73" s="905">
        <v>12.0</v>
      </c>
      <c r="U73" s="905"/>
      <c r="V73" s="905"/>
      <c r="W73" s="971">
        <v>12.0</v>
      </c>
      <c r="X73" s="971">
        <v>12.0</v>
      </c>
      <c r="Y73" s="905"/>
      <c r="Z73" s="905"/>
      <c r="AA73" s="905">
        <v>12.0</v>
      </c>
      <c r="AB73" s="905">
        <v>12.0</v>
      </c>
      <c r="AC73" s="905"/>
      <c r="AD73" s="971"/>
      <c r="AE73" s="971">
        <v>12.0</v>
      </c>
      <c r="AF73" s="1045"/>
      <c r="AG73" s="905"/>
      <c r="AH73" s="905"/>
      <c r="AI73" s="905"/>
      <c r="AJ73" s="404">
        <f t="shared" si="10"/>
        <v>13</v>
      </c>
      <c r="AK73" s="257"/>
    </row>
    <row r="74" ht="16.5" customHeight="1">
      <c r="A74" s="19">
        <v>7.0</v>
      </c>
      <c r="B74" s="807" t="s">
        <v>783</v>
      </c>
      <c r="C74" s="1202" t="s">
        <v>784</v>
      </c>
      <c r="D74" s="871">
        <v>8.9226140064E10</v>
      </c>
      <c r="E74" s="905">
        <v>9.0</v>
      </c>
      <c r="F74" s="905">
        <v>9.0</v>
      </c>
      <c r="G74" s="905">
        <v>9.0</v>
      </c>
      <c r="H74" s="905">
        <v>9.0</v>
      </c>
      <c r="I74" s="971"/>
      <c r="J74" s="971"/>
      <c r="K74" s="905">
        <v>9.0</v>
      </c>
      <c r="L74" s="905">
        <v>9.0</v>
      </c>
      <c r="M74" s="905">
        <v>9.0</v>
      </c>
      <c r="N74" s="905">
        <v>9.0</v>
      </c>
      <c r="O74" s="905">
        <v>9.0</v>
      </c>
      <c r="P74" s="1703"/>
      <c r="Q74" s="971"/>
      <c r="R74" s="971"/>
      <c r="S74" s="905">
        <v>9.0</v>
      </c>
      <c r="T74" s="905">
        <v>9.0</v>
      </c>
      <c r="U74" s="905">
        <v>9.0</v>
      </c>
      <c r="V74" s="905">
        <v>9.0</v>
      </c>
      <c r="W74" s="971"/>
      <c r="X74" s="971"/>
      <c r="Y74" s="905">
        <v>9.0</v>
      </c>
      <c r="Z74" s="905">
        <v>9.0</v>
      </c>
      <c r="AA74" s="905">
        <v>9.0</v>
      </c>
      <c r="AB74" s="905">
        <v>9.0</v>
      </c>
      <c r="AC74" s="905">
        <v>9.0</v>
      </c>
      <c r="AD74" s="971"/>
      <c r="AE74" s="971"/>
      <c r="AF74" s="905">
        <v>9.0</v>
      </c>
      <c r="AG74" s="905">
        <v>9.0</v>
      </c>
      <c r="AH74" s="905">
        <v>9.0</v>
      </c>
      <c r="AI74" s="1189"/>
      <c r="AJ74" s="404">
        <f t="shared" si="10"/>
        <v>21</v>
      </c>
      <c r="AK74" s="257"/>
    </row>
    <row r="75" ht="16.5" customHeight="1">
      <c r="A75" s="807">
        <v>8.0</v>
      </c>
      <c r="B75" s="807" t="s">
        <v>857</v>
      </c>
      <c r="C75" s="1202" t="s">
        <v>784</v>
      </c>
      <c r="D75" s="871">
        <v>8.9220220031E10</v>
      </c>
      <c r="E75" s="905">
        <v>9.0</v>
      </c>
      <c r="F75" s="905">
        <v>9.0</v>
      </c>
      <c r="G75" s="905">
        <v>9.0</v>
      </c>
      <c r="H75" s="905">
        <v>9.0</v>
      </c>
      <c r="I75" s="971"/>
      <c r="J75" s="971"/>
      <c r="K75" s="905">
        <v>9.0</v>
      </c>
      <c r="L75" s="905">
        <v>9.0</v>
      </c>
      <c r="M75" s="905">
        <v>9.0</v>
      </c>
      <c r="N75" s="905">
        <v>9.0</v>
      </c>
      <c r="O75" s="905">
        <v>9.0</v>
      </c>
      <c r="P75" s="1704"/>
      <c r="Q75" s="971"/>
      <c r="R75" s="971"/>
      <c r="S75" s="905">
        <v>9.0</v>
      </c>
      <c r="T75" s="905">
        <v>9.0</v>
      </c>
      <c r="U75" s="905">
        <v>9.0</v>
      </c>
      <c r="V75" s="905">
        <v>9.0</v>
      </c>
      <c r="W75" s="971"/>
      <c r="X75" s="971"/>
      <c r="Y75" s="905">
        <v>9.0</v>
      </c>
      <c r="Z75" s="905">
        <v>9.0</v>
      </c>
      <c r="AA75" s="905">
        <v>9.0</v>
      </c>
      <c r="AB75" s="905">
        <v>9.0</v>
      </c>
      <c r="AC75" s="905">
        <v>9.0</v>
      </c>
      <c r="AD75" s="971"/>
      <c r="AE75" s="971"/>
      <c r="AF75" s="905">
        <v>9.0</v>
      </c>
      <c r="AG75" s="905">
        <v>9.0</v>
      </c>
      <c r="AH75" s="905">
        <v>9.0</v>
      </c>
      <c r="AI75" s="905"/>
      <c r="AJ75" s="404">
        <f t="shared" si="10"/>
        <v>21</v>
      </c>
      <c r="AK75" s="257"/>
    </row>
    <row r="76" ht="16.5" customHeight="1">
      <c r="A76" s="19">
        <v>9.0</v>
      </c>
      <c r="B76" s="807" t="s">
        <v>938</v>
      </c>
      <c r="C76" s="1202" t="s">
        <v>904</v>
      </c>
      <c r="D76" s="871">
        <v>8.9221945883E10</v>
      </c>
      <c r="E76" s="905">
        <v>9.0</v>
      </c>
      <c r="F76" s="905">
        <v>9.0</v>
      </c>
      <c r="G76" s="905">
        <v>9.0</v>
      </c>
      <c r="H76" s="905">
        <v>9.0</v>
      </c>
      <c r="I76" s="971"/>
      <c r="J76" s="971"/>
      <c r="K76" s="978"/>
      <c r="L76" s="978"/>
      <c r="M76" s="978"/>
      <c r="N76" s="978"/>
      <c r="O76" s="978"/>
      <c r="P76" s="1706"/>
      <c r="Q76" s="978"/>
      <c r="R76" s="978"/>
      <c r="S76" s="978"/>
      <c r="T76" s="978"/>
      <c r="U76" s="905">
        <v>9.0</v>
      </c>
      <c r="V76" s="905">
        <v>9.0</v>
      </c>
      <c r="W76" s="971"/>
      <c r="X76" s="971"/>
      <c r="Y76" s="905">
        <v>9.0</v>
      </c>
      <c r="Z76" s="905">
        <v>9.0</v>
      </c>
      <c r="AA76" s="905">
        <v>9.0</v>
      </c>
      <c r="AB76" s="905">
        <v>9.0</v>
      </c>
      <c r="AC76" s="905">
        <v>9.0</v>
      </c>
      <c r="AD76" s="971"/>
      <c r="AE76" s="971"/>
      <c r="AF76" s="905">
        <v>9.0</v>
      </c>
      <c r="AG76" s="905">
        <v>9.0</v>
      </c>
      <c r="AH76" s="905">
        <v>9.0</v>
      </c>
      <c r="AI76" s="1189"/>
      <c r="AJ76" s="404">
        <f t="shared" si="10"/>
        <v>14</v>
      </c>
      <c r="AK76" s="92"/>
    </row>
    <row r="77" ht="16.5" customHeight="1">
      <c r="A77" s="19"/>
      <c r="B77" s="1707"/>
      <c r="C77" s="79"/>
      <c r="D77" s="79"/>
      <c r="E77" s="260"/>
      <c r="F77" s="237"/>
      <c r="G77" s="1408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37"/>
      <c r="V77" s="237"/>
      <c r="W77" s="260"/>
      <c r="X77" s="260"/>
      <c r="Y77" s="260"/>
      <c r="Z77" s="260"/>
      <c r="AA77" s="237"/>
      <c r="AB77" s="237"/>
      <c r="AC77" s="237"/>
      <c r="AD77" s="260"/>
      <c r="AE77" s="260"/>
      <c r="AF77" s="260"/>
      <c r="AG77" s="260"/>
      <c r="AH77" s="260"/>
      <c r="AI77" s="260"/>
      <c r="AJ77" s="10"/>
      <c r="AK77" s="92"/>
    </row>
    <row r="78" ht="16.5" customHeight="1">
      <c r="A78" s="19">
        <v>1.0</v>
      </c>
      <c r="B78" s="819" t="s">
        <v>680</v>
      </c>
      <c r="C78" s="113" t="s">
        <v>56</v>
      </c>
      <c r="D78" s="866"/>
      <c r="E78" s="1409">
        <v>9.0</v>
      </c>
      <c r="F78" s="1410">
        <v>9.0</v>
      </c>
      <c r="G78" s="1410">
        <v>9.0</v>
      </c>
      <c r="H78" s="1472"/>
      <c r="I78" s="1471"/>
      <c r="J78" s="1411">
        <v>9.0</v>
      </c>
      <c r="K78" s="1410">
        <v>9.0</v>
      </c>
      <c r="L78" s="1410">
        <v>9.0</v>
      </c>
      <c r="M78" s="1410">
        <v>9.0</v>
      </c>
      <c r="N78" s="1410">
        <v>9.0</v>
      </c>
      <c r="O78" s="1410">
        <v>9.0</v>
      </c>
      <c r="P78" s="1672"/>
      <c r="Q78" s="1471"/>
      <c r="R78" s="1471"/>
      <c r="S78" s="1708">
        <v>9.0</v>
      </c>
      <c r="T78" s="1409">
        <v>9.0</v>
      </c>
      <c r="U78" s="1410">
        <v>9.0</v>
      </c>
      <c r="V78" s="1410">
        <v>9.0</v>
      </c>
      <c r="W78" s="1411">
        <v>9.0</v>
      </c>
      <c r="X78" s="1471"/>
      <c r="Y78" s="1472"/>
      <c r="Z78" s="1410">
        <v>9.0</v>
      </c>
      <c r="AA78" s="1410">
        <v>9.0</v>
      </c>
      <c r="AB78" s="1410">
        <v>9.0</v>
      </c>
      <c r="AC78" s="1410">
        <v>9.0</v>
      </c>
      <c r="AD78" s="1471"/>
      <c r="AE78" s="1591">
        <v>9.0</v>
      </c>
      <c r="AF78" s="1410">
        <v>9.0</v>
      </c>
      <c r="AG78" s="1410">
        <v>9.0</v>
      </c>
      <c r="AH78" s="1410">
        <v>9.0</v>
      </c>
      <c r="AI78" s="1189"/>
      <c r="AJ78" s="404">
        <f t="shared" ref="AJ78:AJ82" si="11">COUNT(E78:AI78)</f>
        <v>22</v>
      </c>
      <c r="AK78" s="257"/>
    </row>
    <row r="79" ht="16.5" customHeight="1">
      <c r="A79" s="807">
        <v>2.0</v>
      </c>
      <c r="B79" s="819" t="s">
        <v>339</v>
      </c>
      <c r="C79" s="32"/>
      <c r="D79" s="866"/>
      <c r="E79" s="1413">
        <v>9.0</v>
      </c>
      <c r="F79" s="1414">
        <v>9.0</v>
      </c>
      <c r="G79" s="1414">
        <v>9.0</v>
      </c>
      <c r="H79" s="1414">
        <v>9.0</v>
      </c>
      <c r="I79" s="1474"/>
      <c r="J79" s="1474"/>
      <c r="K79" s="1414">
        <v>9.0</v>
      </c>
      <c r="L79" s="1414">
        <v>9.0</v>
      </c>
      <c r="M79" s="1414">
        <v>9.0</v>
      </c>
      <c r="N79" s="1414">
        <v>9.0</v>
      </c>
      <c r="O79" s="1414">
        <v>9.0</v>
      </c>
      <c r="P79" s="1673"/>
      <c r="Q79" s="1474"/>
      <c r="R79" s="1474"/>
      <c r="S79" s="1475">
        <v>9.0</v>
      </c>
      <c r="T79" s="1413">
        <v>9.0</v>
      </c>
      <c r="U79" s="1414">
        <v>9.0</v>
      </c>
      <c r="V79" s="1414">
        <v>9.0</v>
      </c>
      <c r="W79" s="1572"/>
      <c r="X79" s="1415" t="s">
        <v>774</v>
      </c>
      <c r="Y79" s="1414">
        <v>9.0</v>
      </c>
      <c r="Z79" s="1414">
        <v>9.0</v>
      </c>
      <c r="AA79" s="1414">
        <v>9.0</v>
      </c>
      <c r="AB79" s="1414">
        <v>9.0</v>
      </c>
      <c r="AC79" s="1414">
        <v>9.0</v>
      </c>
      <c r="AD79" s="1474"/>
      <c r="AE79" s="1474"/>
      <c r="AF79" s="1414">
        <v>9.0</v>
      </c>
      <c r="AG79" s="1414">
        <v>9.0</v>
      </c>
      <c r="AH79" s="1414">
        <v>9.0</v>
      </c>
      <c r="AI79" s="905"/>
      <c r="AJ79" s="404">
        <f t="shared" si="11"/>
        <v>21</v>
      </c>
      <c r="AK79" s="257"/>
    </row>
    <row r="80" ht="16.5" customHeight="1">
      <c r="A80" s="807">
        <v>3.0</v>
      </c>
      <c r="B80" s="819" t="s">
        <v>905</v>
      </c>
      <c r="C80" s="32"/>
      <c r="D80" s="866"/>
      <c r="E80" s="1413">
        <v>9.0</v>
      </c>
      <c r="F80" s="1414">
        <v>9.0</v>
      </c>
      <c r="G80" s="1414">
        <v>9.0</v>
      </c>
      <c r="H80" s="1414">
        <v>9.0</v>
      </c>
      <c r="I80" s="1474"/>
      <c r="J80" s="1474"/>
      <c r="K80" s="1414">
        <v>9.0</v>
      </c>
      <c r="L80" s="1414">
        <v>9.0</v>
      </c>
      <c r="M80" s="1414">
        <v>9.0</v>
      </c>
      <c r="N80" s="1414">
        <v>9.0</v>
      </c>
      <c r="O80" s="1476"/>
      <c r="P80" s="1673"/>
      <c r="Q80" s="1415">
        <v>9.0</v>
      </c>
      <c r="R80" s="1474"/>
      <c r="S80" s="1475">
        <v>9.0</v>
      </c>
      <c r="T80" s="1413">
        <v>9.0</v>
      </c>
      <c r="U80" s="1414">
        <v>9.0</v>
      </c>
      <c r="V80" s="1414">
        <v>9.0</v>
      </c>
      <c r="W80" s="1474"/>
      <c r="X80" s="1474"/>
      <c r="Y80" s="1414">
        <v>9.0</v>
      </c>
      <c r="Z80" s="1414">
        <v>9.0</v>
      </c>
      <c r="AA80" s="1414">
        <v>9.0</v>
      </c>
      <c r="AB80" s="1414">
        <v>9.0</v>
      </c>
      <c r="AC80" s="1414">
        <v>9.0</v>
      </c>
      <c r="AD80" s="1415">
        <v>9.0</v>
      </c>
      <c r="AE80" s="1474"/>
      <c r="AF80" s="1591">
        <v>9.0</v>
      </c>
      <c r="AG80" s="1414">
        <v>9.0</v>
      </c>
      <c r="AH80" s="1414">
        <v>9.0</v>
      </c>
      <c r="AI80" s="1189"/>
      <c r="AJ80" s="404">
        <f t="shared" si="11"/>
        <v>22</v>
      </c>
      <c r="AK80" s="257"/>
    </row>
    <row r="81" ht="16.5" customHeight="1">
      <c r="A81" s="19">
        <v>4.0</v>
      </c>
      <c r="B81" s="819" t="s">
        <v>59</v>
      </c>
      <c r="C81" s="32"/>
      <c r="D81" s="866"/>
      <c r="E81" s="1413">
        <v>9.0</v>
      </c>
      <c r="F81" s="1414">
        <v>9.0</v>
      </c>
      <c r="G81" s="1414">
        <v>9.0</v>
      </c>
      <c r="H81" s="1414">
        <v>9.0</v>
      </c>
      <c r="I81" s="1474"/>
      <c r="J81" s="1474"/>
      <c r="K81" s="1414">
        <v>9.0</v>
      </c>
      <c r="L81" s="1414">
        <v>9.0</v>
      </c>
      <c r="M81" s="1414">
        <v>9.0</v>
      </c>
      <c r="N81" s="1414">
        <v>9.0</v>
      </c>
      <c r="O81" s="1414">
        <v>9.0</v>
      </c>
      <c r="P81" s="1591">
        <v>9.0</v>
      </c>
      <c r="Q81" s="1474"/>
      <c r="R81" s="1474"/>
      <c r="S81" s="1475">
        <v>9.0</v>
      </c>
      <c r="T81" s="1413">
        <v>9.0</v>
      </c>
      <c r="U81" s="1414">
        <v>9.0</v>
      </c>
      <c r="V81" s="1476"/>
      <c r="W81" s="1591">
        <v>9.0</v>
      </c>
      <c r="X81" s="1415">
        <v>9.0</v>
      </c>
      <c r="Y81" s="1414">
        <v>9.0</v>
      </c>
      <c r="Z81" s="1414">
        <v>9.0</v>
      </c>
      <c r="AA81" s="1476"/>
      <c r="AB81" s="1414">
        <v>9.0</v>
      </c>
      <c r="AC81" s="1414">
        <v>9.0</v>
      </c>
      <c r="AD81" s="1591">
        <v>9.0</v>
      </c>
      <c r="AE81" s="1591">
        <v>9.0</v>
      </c>
      <c r="AF81" s="1414">
        <v>9.0</v>
      </c>
      <c r="AG81" s="1414">
        <v>9.0</v>
      </c>
      <c r="AH81" s="1476"/>
      <c r="AI81" s="905"/>
      <c r="AJ81" s="404">
        <f t="shared" si="11"/>
        <v>23</v>
      </c>
      <c r="AK81" s="257"/>
    </row>
    <row r="82" ht="16.5" customHeight="1">
      <c r="A82" s="807">
        <v>5.0</v>
      </c>
      <c r="B82" s="819" t="s">
        <v>906</v>
      </c>
      <c r="C82" s="71"/>
      <c r="D82" s="866"/>
      <c r="E82" s="1416">
        <v>9.0</v>
      </c>
      <c r="F82" s="1417">
        <v>9.0</v>
      </c>
      <c r="G82" s="1417">
        <v>9.0</v>
      </c>
      <c r="H82" s="1417">
        <v>9.0</v>
      </c>
      <c r="I82" s="1415">
        <v>9.0</v>
      </c>
      <c r="J82" s="1474"/>
      <c r="K82" s="1476"/>
      <c r="L82" s="1414">
        <v>9.0</v>
      </c>
      <c r="M82" s="1414">
        <v>9.0</v>
      </c>
      <c r="N82" s="1414">
        <v>9.0</v>
      </c>
      <c r="O82" s="1414">
        <v>9.0</v>
      </c>
      <c r="P82" s="1673"/>
      <c r="Q82" s="1474"/>
      <c r="R82" s="1415">
        <v>9.0</v>
      </c>
      <c r="S82" s="1675"/>
      <c r="T82" s="1413">
        <v>9.0</v>
      </c>
      <c r="U82" s="1414">
        <v>9.0</v>
      </c>
      <c r="V82" s="1414">
        <v>9.0</v>
      </c>
      <c r="W82" s="1474"/>
      <c r="X82" s="1474"/>
      <c r="Y82" s="1414">
        <v>9.0</v>
      </c>
      <c r="Z82" s="1414">
        <v>9.0</v>
      </c>
      <c r="AA82" s="1414">
        <v>9.0</v>
      </c>
      <c r="AB82" s="1414">
        <v>9.0</v>
      </c>
      <c r="AC82" s="1476"/>
      <c r="AD82" s="1591">
        <v>9.0</v>
      </c>
      <c r="AE82" s="1415">
        <v>9.0</v>
      </c>
      <c r="AF82" s="1414">
        <v>9.0</v>
      </c>
      <c r="AG82" s="1414">
        <v>9.0</v>
      </c>
      <c r="AH82" s="1414">
        <v>9.0</v>
      </c>
      <c r="AI82" s="1189"/>
      <c r="AJ82" s="404">
        <f t="shared" si="11"/>
        <v>22</v>
      </c>
      <c r="AK82" s="257"/>
    </row>
    <row r="83" ht="16.5" customHeight="1">
      <c r="A83" s="79"/>
      <c r="B83" s="1690"/>
      <c r="C83" s="121"/>
      <c r="D83" s="237"/>
      <c r="E83" s="1270"/>
      <c r="F83" s="1270"/>
      <c r="G83" s="1270"/>
      <c r="H83" s="1270"/>
      <c r="I83" s="1270"/>
      <c r="J83" s="1075"/>
      <c r="K83" s="1075"/>
      <c r="L83" s="1270"/>
      <c r="M83" s="1270"/>
      <c r="N83" s="1270"/>
      <c r="O83" s="1270"/>
      <c r="P83" s="1270"/>
      <c r="Q83" s="1075"/>
      <c r="R83" s="1075"/>
      <c r="S83" s="1270"/>
      <c r="T83" s="1270"/>
      <c r="U83" s="1270"/>
      <c r="V83" s="1270"/>
      <c r="W83" s="1270"/>
      <c r="X83" s="1075"/>
      <c r="Y83" s="1075"/>
      <c r="Z83" s="1270"/>
      <c r="AA83" s="1270"/>
      <c r="AB83" s="1270"/>
      <c r="AC83" s="1270"/>
      <c r="AD83" s="1270"/>
      <c r="AE83" s="1075"/>
      <c r="AF83" s="1075"/>
      <c r="AG83" s="1270"/>
      <c r="AH83" s="1270"/>
      <c r="AI83" s="1270"/>
      <c r="AJ83" s="82"/>
      <c r="AK83" s="92"/>
    </row>
    <row r="84" ht="16.5" customHeight="1">
      <c r="A84" s="807">
        <v>6.0</v>
      </c>
      <c r="B84" s="58" t="s">
        <v>60</v>
      </c>
      <c r="C84" s="1071" t="s">
        <v>782</v>
      </c>
      <c r="D84" s="866"/>
      <c r="E84" s="911">
        <v>9.0</v>
      </c>
      <c r="F84" s="1538">
        <v>9.0</v>
      </c>
      <c r="G84" s="911">
        <v>9.0</v>
      </c>
      <c r="H84" s="1459"/>
      <c r="I84" s="974">
        <v>9.0</v>
      </c>
      <c r="J84" s="974">
        <v>9.0</v>
      </c>
      <c r="K84" s="1538">
        <v>9.0</v>
      </c>
      <c r="L84" s="1459"/>
      <c r="M84" s="1709"/>
      <c r="N84" s="1480"/>
      <c r="O84" s="1480"/>
      <c r="P84" s="1480"/>
      <c r="Q84" s="1480"/>
      <c r="R84" s="1480"/>
      <c r="S84" s="1480"/>
      <c r="T84" s="1480"/>
      <c r="U84" s="1480"/>
      <c r="V84" s="1480"/>
      <c r="W84" s="1480"/>
      <c r="X84" s="1480"/>
      <c r="Y84" s="1480"/>
      <c r="Z84" s="1480"/>
      <c r="AA84" s="1480"/>
      <c r="AB84" s="911"/>
      <c r="AC84" s="911">
        <v>9.0</v>
      </c>
      <c r="AD84" s="974">
        <v>9.0</v>
      </c>
      <c r="AE84" s="974">
        <v>9.0</v>
      </c>
      <c r="AF84" s="1459"/>
      <c r="AG84" s="979">
        <v>9.0</v>
      </c>
      <c r="AH84" s="911">
        <v>9.0</v>
      </c>
      <c r="AI84" s="1189"/>
      <c r="AJ84" s="404">
        <f t="shared" ref="AJ84:AJ86" si="12">COUNT(E84:AI84)</f>
        <v>11</v>
      </c>
      <c r="AK84" s="257"/>
    </row>
    <row r="85" ht="16.5" customHeight="1">
      <c r="A85" s="807">
        <v>7.0</v>
      </c>
      <c r="B85" s="842" t="s">
        <v>36</v>
      </c>
      <c r="C85" s="32"/>
      <c r="D85" s="866"/>
      <c r="E85" s="911">
        <v>9.0</v>
      </c>
      <c r="F85" s="911">
        <v>9.0</v>
      </c>
      <c r="G85" s="1538">
        <v>9.0</v>
      </c>
      <c r="H85" s="911">
        <v>9.0</v>
      </c>
      <c r="I85" s="1108"/>
      <c r="J85" s="1108"/>
      <c r="K85" s="911">
        <v>9.0</v>
      </c>
      <c r="L85" s="1538">
        <v>9.0</v>
      </c>
      <c r="M85" s="911">
        <v>9.0</v>
      </c>
      <c r="N85" s="911"/>
      <c r="O85" s="911">
        <v>9.0</v>
      </c>
      <c r="P85" s="937">
        <v>9.0</v>
      </c>
      <c r="Q85" s="974">
        <v>9.0</v>
      </c>
      <c r="R85" s="974">
        <v>9.0</v>
      </c>
      <c r="S85" s="911">
        <v>9.0</v>
      </c>
      <c r="T85" s="937">
        <v>9.0</v>
      </c>
      <c r="U85" s="911">
        <v>9.0</v>
      </c>
      <c r="V85" s="911">
        <v>9.0</v>
      </c>
      <c r="W85" s="1108"/>
      <c r="X85" s="1108"/>
      <c r="Y85" s="911">
        <v>9.0</v>
      </c>
      <c r="Z85" s="911">
        <v>9.0</v>
      </c>
      <c r="AA85" s="911">
        <v>9.0</v>
      </c>
      <c r="AB85" s="911">
        <v>9.0</v>
      </c>
      <c r="AC85" s="911">
        <v>9.0</v>
      </c>
      <c r="AD85" s="1108"/>
      <c r="AE85" s="1108"/>
      <c r="AF85" s="979">
        <v>9.0</v>
      </c>
      <c r="AG85" s="911">
        <v>9.0</v>
      </c>
      <c r="AH85" s="911">
        <v>9.0</v>
      </c>
      <c r="AI85" s="905"/>
      <c r="AJ85" s="404">
        <f t="shared" si="12"/>
        <v>23</v>
      </c>
      <c r="AK85" s="257"/>
    </row>
    <row r="86" ht="16.5" customHeight="1">
      <c r="A86" s="807">
        <v>8.0</v>
      </c>
      <c r="B86" s="842" t="s">
        <v>879</v>
      </c>
      <c r="C86" s="71"/>
      <c r="D86" s="866"/>
      <c r="E86" s="1538">
        <v>9.0</v>
      </c>
      <c r="F86" s="911">
        <v>9.0</v>
      </c>
      <c r="G86" s="911">
        <v>9.0</v>
      </c>
      <c r="H86" s="1538">
        <v>9.0</v>
      </c>
      <c r="I86" s="1108"/>
      <c r="J86" s="1108"/>
      <c r="K86" s="911">
        <v>9.0</v>
      </c>
      <c r="L86" s="911">
        <v>9.0</v>
      </c>
      <c r="M86" s="911">
        <v>9.0</v>
      </c>
      <c r="N86" s="911">
        <v>9.0</v>
      </c>
      <c r="O86" s="911">
        <v>9.0</v>
      </c>
      <c r="P86" s="1676"/>
      <c r="Q86" s="1108"/>
      <c r="R86" s="1108"/>
      <c r="S86" s="911">
        <v>9.0</v>
      </c>
      <c r="T86" s="911">
        <v>9.0</v>
      </c>
      <c r="U86" s="911">
        <v>9.0</v>
      </c>
      <c r="V86" s="1684">
        <v>9.0</v>
      </c>
      <c r="W86" s="974">
        <v>9.0</v>
      </c>
      <c r="X86" s="974">
        <v>9.0</v>
      </c>
      <c r="Y86" s="1459"/>
      <c r="Z86" s="911">
        <v>9.0</v>
      </c>
      <c r="AA86" s="911">
        <v>9.0</v>
      </c>
      <c r="AB86" s="911">
        <v>9.0</v>
      </c>
      <c r="AC86" s="979">
        <v>9.0</v>
      </c>
      <c r="AD86" s="1108"/>
      <c r="AE86" s="1108"/>
      <c r="AF86" s="911">
        <v>9.0</v>
      </c>
      <c r="AG86" s="911">
        <v>9.0</v>
      </c>
      <c r="AH86" s="979">
        <v>9.0</v>
      </c>
      <c r="AI86" s="1189"/>
      <c r="AJ86" s="404">
        <f t="shared" si="12"/>
        <v>22</v>
      </c>
      <c r="AK86" s="257"/>
    </row>
    <row r="87" ht="16.5" customHeight="1">
      <c r="A87" s="79"/>
      <c r="B87" s="1690"/>
      <c r="C87" s="259"/>
      <c r="D87" s="259"/>
      <c r="E87" s="259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259"/>
      <c r="V87" s="259"/>
      <c r="W87" s="259"/>
      <c r="X87" s="259"/>
      <c r="Y87" s="259"/>
      <c r="Z87" s="259"/>
      <c r="AA87" s="259"/>
      <c r="AB87" s="259"/>
      <c r="AC87" s="259"/>
      <c r="AD87" s="259"/>
      <c r="AE87" s="259"/>
      <c r="AF87" s="259"/>
      <c r="AG87" s="259"/>
      <c r="AH87" s="259"/>
      <c r="AI87" s="259"/>
      <c r="AJ87" s="121"/>
      <c r="AK87" s="259"/>
    </row>
    <row r="88" ht="16.5" customHeight="1">
      <c r="A88" s="1010">
        <v>9.0</v>
      </c>
      <c r="B88" s="46" t="s">
        <v>102</v>
      </c>
      <c r="C88" s="1257" t="s">
        <v>804</v>
      </c>
      <c r="D88" s="866"/>
      <c r="E88" s="1540">
        <v>9.0</v>
      </c>
      <c r="F88" s="1538">
        <v>9.0</v>
      </c>
      <c r="G88" s="1538">
        <v>9.0</v>
      </c>
      <c r="H88" s="1628"/>
      <c r="I88" s="1159"/>
      <c r="J88" s="1159">
        <v>9.0</v>
      </c>
      <c r="K88" s="1538">
        <v>9.0</v>
      </c>
      <c r="L88" s="1628">
        <v>9.0</v>
      </c>
      <c r="M88" s="1628">
        <v>9.0</v>
      </c>
      <c r="N88" s="1538">
        <v>9.0</v>
      </c>
      <c r="O88" s="1628"/>
      <c r="P88" s="1627"/>
      <c r="Q88" s="1159"/>
      <c r="R88" s="1159">
        <v>9.0</v>
      </c>
      <c r="S88" s="1538">
        <v>9.0</v>
      </c>
      <c r="T88" s="1540">
        <v>9.0</v>
      </c>
      <c r="U88" s="1538">
        <v>9.0</v>
      </c>
      <c r="V88" s="937">
        <v>9.0</v>
      </c>
      <c r="W88" s="1159"/>
      <c r="X88" s="1159">
        <v>9.0</v>
      </c>
      <c r="Y88" s="1538">
        <v>9.0</v>
      </c>
      <c r="Z88" s="1540">
        <v>9.0</v>
      </c>
      <c r="AA88" s="1538">
        <v>9.0</v>
      </c>
      <c r="AB88" s="1538">
        <v>9.0</v>
      </c>
      <c r="AC88" s="937">
        <v>9.0</v>
      </c>
      <c r="AD88" s="1159"/>
      <c r="AE88" s="1159">
        <v>9.0</v>
      </c>
      <c r="AF88" s="1538">
        <v>9.0</v>
      </c>
      <c r="AG88" s="1628">
        <v>9.0</v>
      </c>
      <c r="AH88" s="1628">
        <v>9.0</v>
      </c>
      <c r="AI88" s="1189"/>
      <c r="AJ88" s="404">
        <f t="shared" ref="AJ88:AJ90" si="13">COUNT(E88:AI88)</f>
        <v>23</v>
      </c>
      <c r="AK88" s="259"/>
    </row>
    <row r="89" ht="16.5" customHeight="1">
      <c r="A89" s="1010">
        <v>10.0</v>
      </c>
      <c r="B89" s="1364" t="s">
        <v>105</v>
      </c>
      <c r="C89" s="32"/>
      <c r="D89" s="866"/>
      <c r="E89" s="1628">
        <v>9.0</v>
      </c>
      <c r="F89" s="1628">
        <v>9.0</v>
      </c>
      <c r="G89" s="1628">
        <v>9.0</v>
      </c>
      <c r="H89" s="1628">
        <v>9.0</v>
      </c>
      <c r="I89" s="1159"/>
      <c r="J89" s="1159"/>
      <c r="K89" s="1628">
        <v>9.0</v>
      </c>
      <c r="L89" s="1628">
        <v>9.0</v>
      </c>
      <c r="M89" s="1628">
        <v>9.0</v>
      </c>
      <c r="N89" s="1628">
        <v>9.0</v>
      </c>
      <c r="O89" s="1628">
        <v>9.0</v>
      </c>
      <c r="P89" s="1684">
        <v>9.0</v>
      </c>
      <c r="Q89" s="1159"/>
      <c r="R89" s="1159"/>
      <c r="S89" s="1628"/>
      <c r="T89" s="1538">
        <v>9.0</v>
      </c>
      <c r="U89" s="1628">
        <v>9.0</v>
      </c>
      <c r="V89" s="1538">
        <v>9.0</v>
      </c>
      <c r="W89" s="1203">
        <v>9.0</v>
      </c>
      <c r="X89" s="1159"/>
      <c r="Y89" s="937">
        <v>9.0</v>
      </c>
      <c r="Z89" s="1538">
        <v>9.0</v>
      </c>
      <c r="AA89" s="1628">
        <v>9.0</v>
      </c>
      <c r="AB89" s="1628">
        <v>9.0</v>
      </c>
      <c r="AC89" s="1538">
        <v>9.0</v>
      </c>
      <c r="AD89" s="1203">
        <v>9.0</v>
      </c>
      <c r="AE89" s="1159"/>
      <c r="AF89" s="937">
        <v>9.0</v>
      </c>
      <c r="AG89" s="1538">
        <v>9.0</v>
      </c>
      <c r="AH89" s="1538">
        <v>9.0</v>
      </c>
      <c r="AI89" s="905"/>
      <c r="AJ89" s="404">
        <f t="shared" si="13"/>
        <v>23</v>
      </c>
      <c r="AK89" s="259"/>
    </row>
    <row r="90" ht="16.5" customHeight="1">
      <c r="A90" s="1010">
        <v>11.0</v>
      </c>
      <c r="B90" s="819" t="s">
        <v>858</v>
      </c>
      <c r="C90" s="71"/>
      <c r="D90" s="866"/>
      <c r="E90" s="1538">
        <v>9.0</v>
      </c>
      <c r="F90" s="1628">
        <v>9.0</v>
      </c>
      <c r="G90" s="1628">
        <v>9.0</v>
      </c>
      <c r="H90" s="1538">
        <v>9.0</v>
      </c>
      <c r="I90" s="1159">
        <v>9.0</v>
      </c>
      <c r="J90" s="1159"/>
      <c r="K90" s="1628"/>
      <c r="L90" s="1538">
        <v>9.0</v>
      </c>
      <c r="M90" s="1538">
        <v>9.0</v>
      </c>
      <c r="N90" s="1628">
        <v>9.0</v>
      </c>
      <c r="O90" s="1538">
        <v>9.0</v>
      </c>
      <c r="P90" s="1627"/>
      <c r="Q90" s="1159">
        <v>9.0</v>
      </c>
      <c r="R90" s="1159"/>
      <c r="S90" s="1710"/>
      <c r="T90" s="1711"/>
      <c r="U90" s="1710"/>
      <c r="V90" s="1711"/>
      <c r="W90" s="1710"/>
      <c r="X90" s="1710"/>
      <c r="Y90" s="1710"/>
      <c r="Z90" s="1711"/>
      <c r="AA90" s="1710"/>
      <c r="AB90" s="1710"/>
      <c r="AC90" s="1711"/>
      <c r="AD90" s="1710"/>
      <c r="AE90" s="1710"/>
      <c r="AF90" s="1710"/>
      <c r="AG90" s="1711"/>
      <c r="AH90" s="1711"/>
      <c r="AI90" s="1189"/>
      <c r="AJ90" s="404">
        <f t="shared" si="13"/>
        <v>10</v>
      </c>
      <c r="AK90" s="259"/>
    </row>
    <row r="91" ht="16.5" customHeight="1">
      <c r="A91" s="79"/>
      <c r="B91" s="1690"/>
      <c r="C91" s="259"/>
      <c r="D91" s="259"/>
      <c r="E91" s="259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259"/>
      <c r="Q91" s="259"/>
      <c r="R91" s="259"/>
      <c r="S91" s="259"/>
      <c r="T91" s="259"/>
      <c r="U91" s="259"/>
      <c r="V91" s="259"/>
      <c r="W91" s="259"/>
      <c r="X91" s="259"/>
      <c r="Y91" s="259"/>
      <c r="Z91" s="259"/>
      <c r="AA91" s="259"/>
      <c r="AB91" s="259"/>
      <c r="AC91" s="259"/>
      <c r="AD91" s="259"/>
      <c r="AE91" s="259"/>
      <c r="AF91" s="259"/>
      <c r="AG91" s="259"/>
      <c r="AH91" s="259"/>
      <c r="AI91" s="259"/>
      <c r="AJ91" s="121"/>
      <c r="AK91" s="259"/>
    </row>
    <row r="92" ht="16.5" customHeight="1">
      <c r="A92" s="807">
        <v>12.0</v>
      </c>
      <c r="B92" s="1712" t="s">
        <v>768</v>
      </c>
      <c r="C92" s="113" t="s">
        <v>65</v>
      </c>
      <c r="D92" s="866"/>
      <c r="E92" s="978"/>
      <c r="F92" s="978"/>
      <c r="G92" s="978"/>
      <c r="H92" s="1593"/>
      <c r="I92" s="1593"/>
      <c r="J92" s="1593"/>
      <c r="K92" s="1593"/>
      <c r="L92" s="978"/>
      <c r="M92" s="978"/>
      <c r="N92" s="978"/>
      <c r="O92" s="978"/>
      <c r="P92" s="1204"/>
      <c r="Q92" s="1593"/>
      <c r="R92" s="1543">
        <v>9.0</v>
      </c>
      <c r="S92" s="1540">
        <v>9.0</v>
      </c>
      <c r="T92" s="905">
        <v>9.0</v>
      </c>
      <c r="U92" s="905">
        <v>9.0</v>
      </c>
      <c r="V92" s="1540"/>
      <c r="W92" s="1543"/>
      <c r="X92" s="1543">
        <v>9.0</v>
      </c>
      <c r="Y92" s="1540">
        <v>9.0</v>
      </c>
      <c r="Z92" s="905">
        <v>9.0</v>
      </c>
      <c r="AA92" s="905">
        <v>9.0</v>
      </c>
      <c r="AB92" s="905">
        <v>9.0</v>
      </c>
      <c r="AC92" s="1540"/>
      <c r="AD92" s="1543"/>
      <c r="AE92" s="1543">
        <v>9.0</v>
      </c>
      <c r="AF92" s="1540">
        <v>9.0</v>
      </c>
      <c r="AG92" s="905">
        <v>9.0</v>
      </c>
      <c r="AH92" s="905">
        <v>9.0</v>
      </c>
      <c r="AI92" s="1189"/>
      <c r="AJ92" s="404">
        <f t="shared" ref="AJ92:AJ94" si="14">COUNT(E92:AI92)</f>
        <v>13</v>
      </c>
      <c r="AK92" s="257"/>
    </row>
    <row r="93" ht="16.5" customHeight="1">
      <c r="A93" s="807">
        <v>13.0</v>
      </c>
      <c r="B93" s="58" t="s">
        <v>66</v>
      </c>
      <c r="C93" s="71"/>
      <c r="D93" s="866"/>
      <c r="E93" s="1705">
        <v>9.0</v>
      </c>
      <c r="F93" s="1705">
        <v>9.0</v>
      </c>
      <c r="G93" s="905">
        <v>9.0</v>
      </c>
      <c r="H93" s="1540">
        <v>9.0</v>
      </c>
      <c r="I93" s="1543">
        <v>9.0</v>
      </c>
      <c r="J93" s="1705">
        <v>9.0</v>
      </c>
      <c r="K93" s="1705">
        <v>9.0</v>
      </c>
      <c r="L93" s="905">
        <v>9.0</v>
      </c>
      <c r="M93" s="905">
        <v>9.0</v>
      </c>
      <c r="N93" s="905">
        <v>9.0</v>
      </c>
      <c r="O93" s="905">
        <v>9.0</v>
      </c>
      <c r="P93" s="1684">
        <v>9.0</v>
      </c>
      <c r="Q93" s="1543">
        <v>9.0</v>
      </c>
      <c r="R93" s="1543"/>
      <c r="S93" s="1540"/>
      <c r="T93" s="905">
        <v>9.0</v>
      </c>
      <c r="U93" s="905">
        <v>9.0</v>
      </c>
      <c r="V93" s="1540">
        <v>9.0</v>
      </c>
      <c r="W93" s="1543">
        <v>9.0</v>
      </c>
      <c r="X93" s="1543"/>
      <c r="Y93" s="1540"/>
      <c r="Z93" s="905">
        <v>9.0</v>
      </c>
      <c r="AA93" s="905">
        <v>9.0</v>
      </c>
      <c r="AB93" s="905">
        <v>9.0</v>
      </c>
      <c r="AC93" s="1540">
        <v>9.0</v>
      </c>
      <c r="AD93" s="1543">
        <v>9.0</v>
      </c>
      <c r="AE93" s="1543"/>
      <c r="AF93" s="1540"/>
      <c r="AG93" s="905">
        <v>9.0</v>
      </c>
      <c r="AH93" s="905">
        <v>9.0</v>
      </c>
      <c r="AI93" s="905"/>
      <c r="AJ93" s="404">
        <f t="shared" si="14"/>
        <v>24</v>
      </c>
      <c r="AK93" s="257"/>
    </row>
    <row r="94" ht="16.5" customHeight="1">
      <c r="A94" s="807">
        <v>14.0</v>
      </c>
      <c r="B94" s="1713" t="s">
        <v>982</v>
      </c>
      <c r="C94" s="1482" t="s">
        <v>983</v>
      </c>
      <c r="D94" s="866"/>
      <c r="E94" s="905">
        <v>9.0</v>
      </c>
      <c r="F94" s="905">
        <v>9.0</v>
      </c>
      <c r="G94" s="905">
        <v>9.0</v>
      </c>
      <c r="H94" s="905">
        <v>9.0</v>
      </c>
      <c r="I94" s="971"/>
      <c r="J94" s="971"/>
      <c r="K94" s="905">
        <v>9.0</v>
      </c>
      <c r="L94" s="905">
        <v>9.0</v>
      </c>
      <c r="M94" s="905">
        <v>9.0</v>
      </c>
      <c r="N94" s="905">
        <v>9.0</v>
      </c>
      <c r="O94" s="905">
        <v>9.0</v>
      </c>
      <c r="P94" s="1703"/>
      <c r="Q94" s="971"/>
      <c r="R94" s="971"/>
      <c r="S94" s="905">
        <v>9.0</v>
      </c>
      <c r="T94" s="905">
        <v>9.0</v>
      </c>
      <c r="U94" s="905">
        <v>9.0</v>
      </c>
      <c r="V94" s="905">
        <v>9.0</v>
      </c>
      <c r="W94" s="971"/>
      <c r="X94" s="971"/>
      <c r="Y94" s="905">
        <v>9.0</v>
      </c>
      <c r="Z94" s="905">
        <v>9.0</v>
      </c>
      <c r="AA94" s="905">
        <v>9.0</v>
      </c>
      <c r="AB94" s="905">
        <v>9.0</v>
      </c>
      <c r="AC94" s="905">
        <v>9.0</v>
      </c>
      <c r="AD94" s="971"/>
      <c r="AE94" s="971"/>
      <c r="AF94" s="905">
        <v>9.0</v>
      </c>
      <c r="AG94" s="905">
        <v>9.0</v>
      </c>
      <c r="AH94" s="1508"/>
      <c r="AI94" s="1189"/>
      <c r="AJ94" s="404">
        <f t="shared" si="14"/>
        <v>20</v>
      </c>
      <c r="AK94" s="1485"/>
    </row>
    <row r="95" ht="16.5" customHeight="1">
      <c r="A95" s="872"/>
      <c r="B95" s="260"/>
      <c r="C95" s="875"/>
      <c r="D95" s="877"/>
      <c r="E95" s="1075"/>
      <c r="F95" s="1075"/>
      <c r="G95" s="1075"/>
      <c r="H95" s="1075"/>
      <c r="I95" s="1075"/>
      <c r="J95" s="1075"/>
      <c r="K95" s="1075"/>
      <c r="L95" s="1075"/>
      <c r="M95" s="1075"/>
      <c r="N95" s="1075"/>
      <c r="O95" s="1075"/>
      <c r="P95" s="1075"/>
      <c r="Q95" s="1075"/>
      <c r="R95" s="1075"/>
      <c r="S95" s="1075"/>
      <c r="T95" s="1075"/>
      <c r="U95" s="1075"/>
      <c r="V95" s="1075"/>
      <c r="W95" s="1075"/>
      <c r="X95" s="1075"/>
      <c r="Y95" s="1075"/>
      <c r="Z95" s="1075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878"/>
      <c r="AK95" s="257"/>
    </row>
    <row r="96" ht="16.5" customHeight="1">
      <c r="A96" s="807">
        <v>15.0</v>
      </c>
      <c r="B96" s="842" t="s">
        <v>880</v>
      </c>
      <c r="C96" s="1071" t="s">
        <v>1016</v>
      </c>
      <c r="D96" s="866"/>
      <c r="E96" s="905">
        <v>9.0</v>
      </c>
      <c r="F96" s="905">
        <v>9.0</v>
      </c>
      <c r="G96" s="905">
        <v>9.0</v>
      </c>
      <c r="H96" s="1540">
        <v>9.0</v>
      </c>
      <c r="I96" s="1543">
        <v>9.0</v>
      </c>
      <c r="J96" s="1684">
        <v>9.0</v>
      </c>
      <c r="K96" s="1684">
        <v>9.0</v>
      </c>
      <c r="L96" s="905">
        <v>9.0</v>
      </c>
      <c r="M96" s="905">
        <v>9.0</v>
      </c>
      <c r="N96" s="905">
        <v>9.0</v>
      </c>
      <c r="O96" s="905">
        <v>9.0</v>
      </c>
      <c r="P96" s="1684">
        <v>9.0</v>
      </c>
      <c r="Q96" s="1543"/>
      <c r="R96" s="1543"/>
      <c r="S96" s="1540"/>
      <c r="T96" s="905">
        <v>9.0</v>
      </c>
      <c r="U96" s="905">
        <v>9.0</v>
      </c>
      <c r="V96" s="1540">
        <v>9.0</v>
      </c>
      <c r="W96" s="1543">
        <v>9.0</v>
      </c>
      <c r="X96" s="1684">
        <v>9.0</v>
      </c>
      <c r="Y96" s="1684">
        <v>9.0</v>
      </c>
      <c r="Z96" s="905">
        <v>9.0</v>
      </c>
      <c r="AA96" s="905">
        <v>9.0</v>
      </c>
      <c r="AB96" s="905">
        <v>9.0</v>
      </c>
      <c r="AC96" s="1540">
        <v>9.0</v>
      </c>
      <c r="AD96" s="1543">
        <v>9.0</v>
      </c>
      <c r="AE96" s="1684">
        <v>9.0</v>
      </c>
      <c r="AF96" s="1684">
        <v>9.0</v>
      </c>
      <c r="AG96" s="905">
        <v>9.0</v>
      </c>
      <c r="AH96" s="905">
        <v>9.0</v>
      </c>
      <c r="AI96" s="1189"/>
      <c r="AJ96" s="404">
        <f t="shared" ref="AJ96:AJ98" si="15">COUNT(E96:AI96)</f>
        <v>27</v>
      </c>
      <c r="AK96" s="257"/>
    </row>
    <row r="97" ht="15.75" customHeight="1">
      <c r="A97" s="807">
        <v>16.0</v>
      </c>
      <c r="B97" s="842" t="s">
        <v>1011</v>
      </c>
      <c r="C97" s="32"/>
      <c r="D97" s="866"/>
      <c r="E97" s="978"/>
      <c r="F97" s="978"/>
      <c r="G97" s="978"/>
      <c r="H97" s="1593"/>
      <c r="I97" s="1593"/>
      <c r="J97" s="1593"/>
      <c r="K97" s="1593"/>
      <c r="L97" s="905">
        <v>9.0</v>
      </c>
      <c r="M97" s="905">
        <v>9.0</v>
      </c>
      <c r="N97" s="905">
        <v>9.0</v>
      </c>
      <c r="O97" s="905"/>
      <c r="P97" s="1627"/>
      <c r="Q97" s="1543">
        <v>9.0</v>
      </c>
      <c r="R97" s="1543">
        <v>9.0</v>
      </c>
      <c r="S97" s="1540">
        <v>9.0</v>
      </c>
      <c r="T97" s="905">
        <v>9.0</v>
      </c>
      <c r="U97" s="905"/>
      <c r="V97" s="1548"/>
      <c r="W97" s="1542"/>
      <c r="X97" s="1542"/>
      <c r="Y97" s="1542"/>
      <c r="Z97" s="925"/>
      <c r="AA97" s="925"/>
      <c r="AB97" s="925"/>
      <c r="AC97" s="1542"/>
      <c r="AD97" s="1542"/>
      <c r="AE97" s="1542"/>
      <c r="AF97" s="1542"/>
      <c r="AG97" s="925"/>
      <c r="AH97" s="925"/>
      <c r="AI97" s="905"/>
      <c r="AJ97" s="404">
        <f t="shared" si="15"/>
        <v>7</v>
      </c>
      <c r="AK97" s="257"/>
    </row>
    <row r="98" ht="15.75" customHeight="1">
      <c r="A98" s="807">
        <v>17.0</v>
      </c>
      <c r="B98" s="842" t="s">
        <v>732</v>
      </c>
      <c r="C98" s="71"/>
      <c r="D98" s="866"/>
      <c r="E98" s="978"/>
      <c r="F98" s="978"/>
      <c r="G98" s="978"/>
      <c r="H98" s="978"/>
      <c r="I98" s="978"/>
      <c r="J98" s="978"/>
      <c r="K98" s="978"/>
      <c r="L98" s="978"/>
      <c r="M98" s="978"/>
      <c r="N98" s="978"/>
      <c r="O98" s="978"/>
      <c r="P98" s="1714"/>
      <c r="Q98" s="978"/>
      <c r="R98" s="978"/>
      <c r="S98" s="978"/>
      <c r="T98" s="978"/>
      <c r="U98" s="978"/>
      <c r="V98" s="978"/>
      <c r="W98" s="978"/>
      <c r="X98" s="978"/>
      <c r="Y98" s="978"/>
      <c r="Z98" s="978"/>
      <c r="AA98" s="978"/>
      <c r="AB98" s="978"/>
      <c r="AC98" s="978"/>
      <c r="AD98" s="978"/>
      <c r="AE98" s="978"/>
      <c r="AF98" s="978"/>
      <c r="AG98" s="978"/>
      <c r="AH98" s="978"/>
      <c r="AI98" s="1189"/>
      <c r="AJ98" s="404">
        <f t="shared" si="15"/>
        <v>0</v>
      </c>
      <c r="AK98" s="257"/>
    </row>
    <row r="99" ht="15.75" customHeight="1">
      <c r="A99" s="1016"/>
      <c r="B99" s="1072"/>
      <c r="C99" s="260"/>
      <c r="D99" s="1075"/>
      <c r="E99" s="1077"/>
      <c r="F99" s="1077"/>
      <c r="G99" s="1077"/>
      <c r="H99" s="1077"/>
      <c r="I99" s="1077"/>
      <c r="J99" s="1077"/>
      <c r="K99" s="1077"/>
      <c r="L99" s="1077"/>
      <c r="M99" s="1077"/>
      <c r="N99" s="1077"/>
      <c r="O99" s="1077"/>
      <c r="P99" s="1077"/>
      <c r="Q99" s="1077"/>
      <c r="R99" s="1077"/>
      <c r="S99" s="1077"/>
      <c r="T99" s="1077"/>
      <c r="U99" s="1077"/>
      <c r="V99" s="1077"/>
      <c r="W99" s="1077"/>
      <c r="X99" s="1077"/>
      <c r="Y99" s="1077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237"/>
      <c r="AK99" s="237"/>
    </row>
    <row r="100" ht="16.5" customHeight="1">
      <c r="A100" s="1010">
        <v>18.0</v>
      </c>
      <c r="B100" s="1291" t="s">
        <v>112</v>
      </c>
      <c r="C100" s="1462" t="s">
        <v>806</v>
      </c>
      <c r="D100" s="866"/>
      <c r="E100" s="905">
        <v>9.0</v>
      </c>
      <c r="F100" s="905">
        <v>9.0</v>
      </c>
      <c r="G100" s="905">
        <v>9.0</v>
      </c>
      <c r="H100" s="1540">
        <v>9.0</v>
      </c>
      <c r="I100" s="1543">
        <v>9.0</v>
      </c>
      <c r="J100" s="1543"/>
      <c r="K100" s="1540"/>
      <c r="L100" s="905">
        <v>9.0</v>
      </c>
      <c r="M100" s="905">
        <v>9.0</v>
      </c>
      <c r="N100" s="905">
        <v>9.0</v>
      </c>
      <c r="O100" s="905">
        <v>9.0</v>
      </c>
      <c r="P100" s="1543">
        <v>9.0</v>
      </c>
      <c r="Q100" s="1543">
        <v>9.0</v>
      </c>
      <c r="R100" s="1543"/>
      <c r="S100" s="1540"/>
      <c r="T100" s="905"/>
      <c r="U100" s="905">
        <v>9.0</v>
      </c>
      <c r="V100" s="1540">
        <v>9.0</v>
      </c>
      <c r="W100" s="1543">
        <v>9.0</v>
      </c>
      <c r="X100" s="1543"/>
      <c r="Y100" s="1540"/>
      <c r="Z100" s="905">
        <v>9.0</v>
      </c>
      <c r="AA100" s="905">
        <v>9.0</v>
      </c>
      <c r="AB100" s="905">
        <v>9.0</v>
      </c>
      <c r="AC100" s="1540">
        <v>9.0</v>
      </c>
      <c r="AD100" s="1543">
        <v>9.0</v>
      </c>
      <c r="AE100" s="1543"/>
      <c r="AF100" s="1540"/>
      <c r="AG100" s="905">
        <v>9.0</v>
      </c>
      <c r="AH100" s="905">
        <v>9.0</v>
      </c>
      <c r="AI100" s="1189"/>
      <c r="AJ100" s="404">
        <f t="shared" ref="AJ100:AJ101" si="16">COUNT(E100:AI100)</f>
        <v>21</v>
      </c>
      <c r="AK100" s="237"/>
    </row>
    <row r="101" ht="16.5" customHeight="1">
      <c r="A101" s="1010">
        <v>19.0</v>
      </c>
      <c r="B101" s="1463" t="s">
        <v>1026</v>
      </c>
      <c r="C101" s="71"/>
      <c r="D101" s="866"/>
      <c r="E101" s="905">
        <v>9.0</v>
      </c>
      <c r="F101" s="905">
        <v>9.0</v>
      </c>
      <c r="G101" s="905">
        <v>9.0</v>
      </c>
      <c r="H101" s="1540"/>
      <c r="I101" s="1543"/>
      <c r="J101" s="1543">
        <v>9.0</v>
      </c>
      <c r="K101" s="1540">
        <v>9.0</v>
      </c>
      <c r="L101" s="905">
        <v>9.0</v>
      </c>
      <c r="M101" s="905">
        <v>9.0</v>
      </c>
      <c r="N101" s="905">
        <v>9.0</v>
      </c>
      <c r="O101" s="905"/>
      <c r="P101" s="1627"/>
      <c r="Q101" s="1543"/>
      <c r="R101" s="1543">
        <v>9.0</v>
      </c>
      <c r="S101" s="1540">
        <v>9.0</v>
      </c>
      <c r="T101" s="905">
        <v>9.0</v>
      </c>
      <c r="U101" s="905">
        <v>9.0</v>
      </c>
      <c r="V101" s="1540"/>
      <c r="W101" s="1543"/>
      <c r="X101" s="1543">
        <v>9.0</v>
      </c>
      <c r="Y101" s="1540">
        <v>9.0</v>
      </c>
      <c r="Z101" s="905">
        <v>9.0</v>
      </c>
      <c r="AA101" s="905">
        <v>9.0</v>
      </c>
      <c r="AB101" s="905">
        <v>9.0</v>
      </c>
      <c r="AC101" s="1540"/>
      <c r="AD101" s="1543"/>
      <c r="AE101" s="1543">
        <v>9.0</v>
      </c>
      <c r="AF101" s="1540">
        <v>9.0</v>
      </c>
      <c r="AG101" s="905">
        <v>9.0</v>
      </c>
      <c r="AH101" s="905">
        <v>9.0</v>
      </c>
      <c r="AI101" s="905"/>
      <c r="AJ101" s="404">
        <f t="shared" si="16"/>
        <v>21</v>
      </c>
      <c r="AK101" s="237"/>
    </row>
    <row r="102" ht="16.5" customHeight="1">
      <c r="A102" s="1016"/>
      <c r="B102" s="1072"/>
      <c r="C102" s="260"/>
      <c r="D102" s="1075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77"/>
      <c r="V102" s="1077"/>
      <c r="W102" s="1077"/>
      <c r="X102" s="1077"/>
      <c r="Y102" s="1077"/>
      <c r="Z102" s="1077"/>
      <c r="AA102" s="1077"/>
      <c r="AB102" s="1077"/>
      <c r="AC102" s="1077"/>
      <c r="AD102" s="1077"/>
      <c r="AE102" s="1077"/>
      <c r="AF102" s="1077"/>
      <c r="AG102" s="1077"/>
      <c r="AH102" s="1077"/>
      <c r="AI102" s="1077"/>
      <c r="AJ102" s="237"/>
      <c r="AK102" s="237"/>
    </row>
    <row r="103" ht="16.5" customHeight="1">
      <c r="A103" s="1010">
        <v>20.0</v>
      </c>
      <c r="B103" s="1682" t="s">
        <v>798</v>
      </c>
      <c r="C103" s="1010" t="s">
        <v>1069</v>
      </c>
      <c r="D103" s="866"/>
      <c r="E103" s="905">
        <v>9.0</v>
      </c>
      <c r="F103" s="905">
        <v>9.0</v>
      </c>
      <c r="G103" s="905">
        <v>9.0</v>
      </c>
      <c r="H103" s="905">
        <v>9.0</v>
      </c>
      <c r="I103" s="971"/>
      <c r="J103" s="971"/>
      <c r="K103" s="905">
        <v>9.0</v>
      </c>
      <c r="L103" s="905">
        <v>9.0</v>
      </c>
      <c r="M103" s="905">
        <v>9.0</v>
      </c>
      <c r="N103" s="905">
        <v>9.0</v>
      </c>
      <c r="O103" s="905">
        <v>9.0</v>
      </c>
      <c r="P103" s="1703"/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71"/>
      <c r="X103" s="971"/>
      <c r="Y103" s="905">
        <v>9.0</v>
      </c>
      <c r="Z103" s="905">
        <v>9.0</v>
      </c>
      <c r="AA103" s="905">
        <v>9.0</v>
      </c>
      <c r="AB103" s="905">
        <v>9.0</v>
      </c>
      <c r="AC103" s="905">
        <v>9.0</v>
      </c>
      <c r="AD103" s="971"/>
      <c r="AE103" s="971"/>
      <c r="AF103" s="905">
        <v>9.0</v>
      </c>
      <c r="AG103" s="905">
        <v>9.0</v>
      </c>
      <c r="AH103" s="905">
        <v>9.0</v>
      </c>
      <c r="AI103" s="1189"/>
      <c r="AJ103" s="404">
        <f t="shared" ref="AJ103:AJ118" si="17">COUNT(E103:AI103)</f>
        <v>21</v>
      </c>
      <c r="AK103" s="237"/>
    </row>
    <row r="104" ht="16.5" customHeight="1">
      <c r="A104" s="1010">
        <v>21.0</v>
      </c>
      <c r="B104" s="1682" t="s">
        <v>799</v>
      </c>
      <c r="C104" s="1010" t="s">
        <v>820</v>
      </c>
      <c r="D104" s="866"/>
      <c r="E104" s="905">
        <v>9.0</v>
      </c>
      <c r="F104" s="905">
        <v>9.0</v>
      </c>
      <c r="G104" s="905">
        <v>9.0</v>
      </c>
      <c r="H104" s="905">
        <v>9.0</v>
      </c>
      <c r="I104" s="971"/>
      <c r="J104" s="971"/>
      <c r="K104" s="905">
        <v>9.0</v>
      </c>
      <c r="L104" s="905">
        <v>9.0</v>
      </c>
      <c r="M104" s="905">
        <v>9.0</v>
      </c>
      <c r="N104" s="905">
        <v>9.0</v>
      </c>
      <c r="O104" s="905">
        <v>9.0</v>
      </c>
      <c r="P104" s="1704"/>
      <c r="Q104" s="971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71"/>
      <c r="X104" s="971"/>
      <c r="Y104" s="905">
        <v>9.0</v>
      </c>
      <c r="Z104" s="905">
        <v>9.0</v>
      </c>
      <c r="AA104" s="905">
        <v>9.0</v>
      </c>
      <c r="AB104" s="905">
        <v>9.0</v>
      </c>
      <c r="AC104" s="905">
        <v>9.0</v>
      </c>
      <c r="AD104" s="971"/>
      <c r="AE104" s="971"/>
      <c r="AF104" s="905">
        <v>9.0</v>
      </c>
      <c r="AG104" s="905">
        <v>9.0</v>
      </c>
      <c r="AH104" s="905">
        <v>9.0</v>
      </c>
      <c r="AI104" s="905"/>
      <c r="AJ104" s="404">
        <f t="shared" si="17"/>
        <v>21</v>
      </c>
      <c r="AK104" s="237"/>
    </row>
    <row r="105" ht="16.5" customHeight="1">
      <c r="A105" s="1010">
        <v>22.0</v>
      </c>
      <c r="B105" s="1682" t="s">
        <v>800</v>
      </c>
      <c r="C105" s="1261" t="s">
        <v>91</v>
      </c>
      <c r="D105" s="866"/>
      <c r="E105" s="905">
        <v>9.0</v>
      </c>
      <c r="F105" s="905">
        <v>9.0</v>
      </c>
      <c r="G105" s="905">
        <v>9.0</v>
      </c>
      <c r="H105" s="905">
        <v>9.0</v>
      </c>
      <c r="I105" s="971"/>
      <c r="J105" s="971"/>
      <c r="K105" s="905">
        <v>9.0</v>
      </c>
      <c r="L105" s="905">
        <v>9.0</v>
      </c>
      <c r="M105" s="905">
        <v>9.0</v>
      </c>
      <c r="N105" s="905">
        <v>9.0</v>
      </c>
      <c r="O105" s="905">
        <v>9.0</v>
      </c>
      <c r="P105" s="1703"/>
      <c r="Q105" s="971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71"/>
      <c r="X105" s="971"/>
      <c r="Y105" s="905">
        <v>9.0</v>
      </c>
      <c r="Z105" s="905">
        <v>9.0</v>
      </c>
      <c r="AA105" s="905">
        <v>9.0</v>
      </c>
      <c r="AB105" s="905">
        <v>9.0</v>
      </c>
      <c r="AC105" s="905">
        <v>9.0</v>
      </c>
      <c r="AD105" s="971"/>
      <c r="AE105" s="971"/>
      <c r="AF105" s="905">
        <v>9.0</v>
      </c>
      <c r="AG105" s="905">
        <v>9.0</v>
      </c>
      <c r="AH105" s="905">
        <v>9.0</v>
      </c>
      <c r="AI105" s="1189"/>
      <c r="AJ105" s="404">
        <f t="shared" si="17"/>
        <v>21</v>
      </c>
      <c r="AK105" s="237"/>
    </row>
    <row r="106" ht="16.5" customHeight="1">
      <c r="A106" s="1010">
        <v>23.0</v>
      </c>
      <c r="B106" s="1682" t="s">
        <v>821</v>
      </c>
      <c r="C106" s="1261" t="s">
        <v>296</v>
      </c>
      <c r="D106" s="866"/>
      <c r="E106" s="905">
        <v>9.0</v>
      </c>
      <c r="F106" s="905">
        <v>9.0</v>
      </c>
      <c r="G106" s="905">
        <v>9.0</v>
      </c>
      <c r="H106" s="905">
        <v>9.0</v>
      </c>
      <c r="I106" s="971"/>
      <c r="J106" s="971"/>
      <c r="K106" s="905">
        <v>9.0</v>
      </c>
      <c r="L106" s="905">
        <v>9.0</v>
      </c>
      <c r="M106" s="905">
        <v>9.0</v>
      </c>
      <c r="N106" s="905">
        <v>9.0</v>
      </c>
      <c r="O106" s="905">
        <v>9.0</v>
      </c>
      <c r="P106" s="1704"/>
      <c r="Q106" s="971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71"/>
      <c r="X106" s="971"/>
      <c r="Y106" s="905">
        <v>9.0</v>
      </c>
      <c r="Z106" s="905">
        <v>9.0</v>
      </c>
      <c r="AA106" s="905">
        <v>9.0</v>
      </c>
      <c r="AB106" s="905">
        <v>9.0</v>
      </c>
      <c r="AC106" s="905">
        <v>9.0</v>
      </c>
      <c r="AD106" s="971"/>
      <c r="AE106" s="971"/>
      <c r="AF106" s="905">
        <v>9.0</v>
      </c>
      <c r="AG106" s="905">
        <v>9.0</v>
      </c>
      <c r="AH106" s="905">
        <v>9.0</v>
      </c>
      <c r="AI106" s="905"/>
      <c r="AJ106" s="404">
        <f t="shared" si="17"/>
        <v>21</v>
      </c>
      <c r="AK106" s="237"/>
    </row>
    <row r="107" ht="16.5" customHeight="1">
      <c r="A107" s="1010">
        <v>24.0</v>
      </c>
      <c r="B107" s="1682" t="s">
        <v>801</v>
      </c>
      <c r="C107" s="1010" t="s">
        <v>867</v>
      </c>
      <c r="D107" s="866"/>
      <c r="E107" s="905">
        <v>9.0</v>
      </c>
      <c r="F107" s="905">
        <v>9.0</v>
      </c>
      <c r="G107" s="905">
        <v>9.0</v>
      </c>
      <c r="H107" s="905">
        <v>9.0</v>
      </c>
      <c r="I107" s="971"/>
      <c r="J107" s="971"/>
      <c r="K107" s="905">
        <v>9.0</v>
      </c>
      <c r="L107" s="905">
        <v>9.0</v>
      </c>
      <c r="M107" s="905">
        <v>9.0</v>
      </c>
      <c r="N107" s="905">
        <v>9.0</v>
      </c>
      <c r="O107" s="905">
        <v>9.0</v>
      </c>
      <c r="P107" s="1703"/>
      <c r="Q107" s="971"/>
      <c r="R107" s="971"/>
      <c r="S107" s="905">
        <v>9.0</v>
      </c>
      <c r="T107" s="905">
        <v>9.0</v>
      </c>
      <c r="U107" s="905">
        <v>9.0</v>
      </c>
      <c r="V107" s="905">
        <v>9.0</v>
      </c>
      <c r="W107" s="971"/>
      <c r="X107" s="971"/>
      <c r="Y107" s="905">
        <v>9.0</v>
      </c>
      <c r="Z107" s="905">
        <v>9.0</v>
      </c>
      <c r="AA107" s="905">
        <v>9.0</v>
      </c>
      <c r="AB107" s="905">
        <v>9.0</v>
      </c>
      <c r="AC107" s="905">
        <v>9.0</v>
      </c>
      <c r="AD107" s="971"/>
      <c r="AE107" s="971"/>
      <c r="AF107" s="905">
        <v>9.0</v>
      </c>
      <c r="AG107" s="905">
        <v>9.0</v>
      </c>
      <c r="AH107" s="905">
        <v>9.0</v>
      </c>
      <c r="AI107" s="1189"/>
      <c r="AJ107" s="404">
        <f t="shared" si="17"/>
        <v>21</v>
      </c>
      <c r="AK107" s="237"/>
    </row>
    <row r="108" ht="16.5" customHeight="1">
      <c r="A108" s="1010">
        <v>25.0</v>
      </c>
      <c r="B108" s="1682" t="s">
        <v>802</v>
      </c>
      <c r="C108" s="1010" t="s">
        <v>757</v>
      </c>
      <c r="D108" s="866"/>
      <c r="E108" s="905">
        <v>9.0</v>
      </c>
      <c r="F108" s="905">
        <v>9.0</v>
      </c>
      <c r="G108" s="905">
        <v>9.0</v>
      </c>
      <c r="H108" s="905">
        <v>9.0</v>
      </c>
      <c r="I108" s="971"/>
      <c r="J108" s="971"/>
      <c r="K108" s="905">
        <v>9.0</v>
      </c>
      <c r="L108" s="905">
        <v>9.0</v>
      </c>
      <c r="M108" s="905">
        <v>9.0</v>
      </c>
      <c r="N108" s="905">
        <v>9.0</v>
      </c>
      <c r="O108" s="905">
        <v>9.0</v>
      </c>
      <c r="P108" s="1704"/>
      <c r="Q108" s="971"/>
      <c r="R108" s="971"/>
      <c r="S108" s="905">
        <v>9.0</v>
      </c>
      <c r="T108" s="905">
        <v>9.0</v>
      </c>
      <c r="U108" s="905">
        <v>9.0</v>
      </c>
      <c r="V108" s="905">
        <v>9.0</v>
      </c>
      <c r="W108" s="971"/>
      <c r="X108" s="971"/>
      <c r="Y108" s="905">
        <v>9.0</v>
      </c>
      <c r="Z108" s="905">
        <v>9.0</v>
      </c>
      <c r="AA108" s="905">
        <v>9.0</v>
      </c>
      <c r="AB108" s="905">
        <v>9.0</v>
      </c>
      <c r="AC108" s="905">
        <v>9.0</v>
      </c>
      <c r="AD108" s="971"/>
      <c r="AE108" s="971"/>
      <c r="AF108" s="905">
        <v>9.0</v>
      </c>
      <c r="AG108" s="905">
        <v>9.0</v>
      </c>
      <c r="AH108" s="905">
        <v>9.0</v>
      </c>
      <c r="AI108" s="905"/>
      <c r="AJ108" s="404">
        <f t="shared" si="17"/>
        <v>21</v>
      </c>
      <c r="AK108" s="237"/>
    </row>
    <row r="109" ht="16.5" customHeight="1">
      <c r="A109" s="1010">
        <v>26.0</v>
      </c>
      <c r="B109" s="1682" t="s">
        <v>803</v>
      </c>
      <c r="C109" s="1264" t="s">
        <v>769</v>
      </c>
      <c r="D109" s="866"/>
      <c r="E109" s="905">
        <v>9.0</v>
      </c>
      <c r="F109" s="905">
        <v>9.0</v>
      </c>
      <c r="G109" s="905">
        <v>9.0</v>
      </c>
      <c r="H109" s="905">
        <v>9.0</v>
      </c>
      <c r="I109" s="971"/>
      <c r="J109" s="971"/>
      <c r="K109" s="905">
        <v>9.0</v>
      </c>
      <c r="L109" s="905">
        <v>9.0</v>
      </c>
      <c r="M109" s="905">
        <v>9.0</v>
      </c>
      <c r="N109" s="905">
        <v>9.0</v>
      </c>
      <c r="O109" s="905">
        <v>9.0</v>
      </c>
      <c r="P109" s="1703"/>
      <c r="Q109" s="971"/>
      <c r="R109" s="971"/>
      <c r="S109" s="905">
        <v>9.0</v>
      </c>
      <c r="T109" s="905">
        <v>9.0</v>
      </c>
      <c r="U109" s="905">
        <v>9.0</v>
      </c>
      <c r="V109" s="905">
        <v>9.0</v>
      </c>
      <c r="W109" s="971"/>
      <c r="X109" s="971"/>
      <c r="Y109" s="905">
        <v>9.0</v>
      </c>
      <c r="Z109" s="905">
        <v>9.0</v>
      </c>
      <c r="AA109" s="905">
        <v>9.0</v>
      </c>
      <c r="AB109" s="925"/>
      <c r="AC109" s="925"/>
      <c r="AD109" s="925"/>
      <c r="AE109" s="925"/>
      <c r="AF109" s="925"/>
      <c r="AG109" s="925"/>
      <c r="AH109" s="925"/>
      <c r="AI109" s="1189"/>
      <c r="AJ109" s="404">
        <f t="shared" si="17"/>
        <v>16</v>
      </c>
      <c r="AK109" s="237"/>
    </row>
    <row r="110" ht="16.5" customHeight="1">
      <c r="A110" s="1010">
        <v>27.0</v>
      </c>
      <c r="B110" s="1682" t="s">
        <v>805</v>
      </c>
      <c r="C110" s="1010" t="s">
        <v>930</v>
      </c>
      <c r="D110" s="866"/>
      <c r="E110" s="905">
        <v>9.0</v>
      </c>
      <c r="F110" s="905">
        <v>9.0</v>
      </c>
      <c r="G110" s="905">
        <v>9.0</v>
      </c>
      <c r="H110" s="905">
        <v>9.0</v>
      </c>
      <c r="I110" s="971"/>
      <c r="J110" s="971"/>
      <c r="K110" s="905">
        <v>9.0</v>
      </c>
      <c r="L110" s="905">
        <v>9.0</v>
      </c>
      <c r="M110" s="905">
        <v>9.0</v>
      </c>
      <c r="N110" s="905">
        <v>9.0</v>
      </c>
      <c r="O110" s="905">
        <v>9.0</v>
      </c>
      <c r="P110" s="1704"/>
      <c r="Q110" s="971"/>
      <c r="R110" s="971"/>
      <c r="S110" s="978"/>
      <c r="T110" s="978"/>
      <c r="U110" s="978"/>
      <c r="V110" s="978"/>
      <c r="W110" s="978"/>
      <c r="X110" s="978"/>
      <c r="Y110" s="978"/>
      <c r="Z110" s="978"/>
      <c r="AA110" s="978"/>
      <c r="AB110" s="978"/>
      <c r="AC110" s="978"/>
      <c r="AD110" s="978"/>
      <c r="AE110" s="978"/>
      <c r="AF110" s="978"/>
      <c r="AG110" s="905">
        <v>9.0</v>
      </c>
      <c r="AH110" s="905">
        <v>9.0</v>
      </c>
      <c r="AI110" s="905"/>
      <c r="AJ110" s="404">
        <f t="shared" si="17"/>
        <v>11</v>
      </c>
      <c r="AK110" s="237"/>
    </row>
    <row r="111" ht="16.5" customHeight="1">
      <c r="A111" s="1010">
        <v>28.0</v>
      </c>
      <c r="B111" s="1682" t="s">
        <v>807</v>
      </c>
      <c r="C111" s="1261" t="s">
        <v>297</v>
      </c>
      <c r="D111" s="866"/>
      <c r="E111" s="905">
        <v>9.0</v>
      </c>
      <c r="F111" s="905">
        <v>9.0</v>
      </c>
      <c r="G111" s="905">
        <v>9.0</v>
      </c>
      <c r="H111" s="905">
        <v>9.0</v>
      </c>
      <c r="I111" s="971"/>
      <c r="J111" s="971"/>
      <c r="K111" s="905">
        <v>9.0</v>
      </c>
      <c r="L111" s="905">
        <v>9.0</v>
      </c>
      <c r="M111" s="905">
        <v>9.0</v>
      </c>
      <c r="N111" s="905">
        <v>9.0</v>
      </c>
      <c r="O111" s="905">
        <v>9.0</v>
      </c>
      <c r="P111" s="1703"/>
      <c r="Q111" s="971"/>
      <c r="R111" s="971"/>
      <c r="S111" s="905">
        <v>9.0</v>
      </c>
      <c r="T111" s="905">
        <v>9.0</v>
      </c>
      <c r="U111" s="905">
        <v>9.0</v>
      </c>
      <c r="V111" s="905">
        <v>9.0</v>
      </c>
      <c r="W111" s="971"/>
      <c r="X111" s="971"/>
      <c r="Y111" s="905">
        <v>9.0</v>
      </c>
      <c r="Z111" s="905">
        <v>9.0</v>
      </c>
      <c r="AA111" s="905">
        <v>9.0</v>
      </c>
      <c r="AB111" s="905">
        <v>9.0</v>
      </c>
      <c r="AC111" s="905">
        <v>9.0</v>
      </c>
      <c r="AD111" s="971"/>
      <c r="AE111" s="971"/>
      <c r="AF111" s="905">
        <v>9.0</v>
      </c>
      <c r="AG111" s="905">
        <v>9.0</v>
      </c>
      <c r="AH111" s="905">
        <v>9.0</v>
      </c>
      <c r="AI111" s="1189"/>
      <c r="AJ111" s="404">
        <f t="shared" si="17"/>
        <v>21</v>
      </c>
      <c r="AK111" s="237"/>
    </row>
    <row r="112" ht="16.5" customHeight="1">
      <c r="A112" s="1010">
        <v>29.0</v>
      </c>
      <c r="B112" s="1682" t="s">
        <v>907</v>
      </c>
      <c r="C112" s="861" t="s">
        <v>941</v>
      </c>
      <c r="D112" s="866"/>
      <c r="E112" s="905">
        <v>9.0</v>
      </c>
      <c r="F112" s="905">
        <v>9.0</v>
      </c>
      <c r="G112" s="905">
        <v>9.0</v>
      </c>
      <c r="H112" s="905">
        <v>9.0</v>
      </c>
      <c r="I112" s="971"/>
      <c r="J112" s="971"/>
      <c r="K112" s="978"/>
      <c r="L112" s="978"/>
      <c r="M112" s="978"/>
      <c r="N112" s="978"/>
      <c r="O112" s="978"/>
      <c r="P112" s="1688"/>
      <c r="Q112" s="978"/>
      <c r="R112" s="978"/>
      <c r="S112" s="905"/>
      <c r="T112" s="905"/>
      <c r="U112" s="905"/>
      <c r="V112" s="905"/>
      <c r="W112" s="971"/>
      <c r="X112" s="971"/>
      <c r="Y112" s="905"/>
      <c r="Z112" s="905"/>
      <c r="AA112" s="905"/>
      <c r="AB112" s="905"/>
      <c r="AC112" s="905"/>
      <c r="AD112" s="971"/>
      <c r="AE112" s="971"/>
      <c r="AF112" s="905"/>
      <c r="AG112" s="905"/>
      <c r="AH112" s="905"/>
      <c r="AI112" s="905"/>
      <c r="AJ112" s="404">
        <f t="shared" si="17"/>
        <v>4</v>
      </c>
      <c r="AK112" s="237"/>
    </row>
    <row r="113" ht="16.5" customHeight="1">
      <c r="A113" s="1010">
        <v>30.0</v>
      </c>
      <c r="B113" s="1682" t="s">
        <v>808</v>
      </c>
      <c r="C113" s="1265" t="s">
        <v>119</v>
      </c>
      <c r="D113" s="866"/>
      <c r="E113" s="905">
        <v>9.0</v>
      </c>
      <c r="F113" s="905">
        <v>9.0</v>
      </c>
      <c r="G113" s="905">
        <v>9.0</v>
      </c>
      <c r="H113" s="905">
        <v>9.0</v>
      </c>
      <c r="I113" s="971"/>
      <c r="J113" s="971"/>
      <c r="K113" s="905">
        <v>9.0</v>
      </c>
      <c r="L113" s="905">
        <v>9.0</v>
      </c>
      <c r="M113" s="905">
        <v>9.0</v>
      </c>
      <c r="N113" s="905">
        <v>9.0</v>
      </c>
      <c r="O113" s="905">
        <v>9.0</v>
      </c>
      <c r="P113" s="1703"/>
      <c r="Q113" s="971"/>
      <c r="R113" s="971"/>
      <c r="S113" s="905">
        <v>9.0</v>
      </c>
      <c r="T113" s="905">
        <v>9.0</v>
      </c>
      <c r="U113" s="905">
        <v>9.0</v>
      </c>
      <c r="V113" s="978"/>
      <c r="W113" s="978"/>
      <c r="X113" s="978"/>
      <c r="Y113" s="978"/>
      <c r="Z113" s="978"/>
      <c r="AA113" s="978"/>
      <c r="AB113" s="978"/>
      <c r="AC113" s="978"/>
      <c r="AD113" s="978"/>
      <c r="AE113" s="978"/>
      <c r="AF113" s="978"/>
      <c r="AG113" s="978"/>
      <c r="AH113" s="978"/>
      <c r="AI113" s="1189"/>
      <c r="AJ113" s="404">
        <f t="shared" si="17"/>
        <v>12</v>
      </c>
      <c r="AK113" s="237"/>
    </row>
    <row r="114" ht="16.5" customHeight="1">
      <c r="A114" s="1010">
        <v>31.0</v>
      </c>
      <c r="B114" s="1682" t="s">
        <v>809</v>
      </c>
      <c r="C114" s="1010" t="s">
        <v>1017</v>
      </c>
      <c r="D114" s="866"/>
      <c r="E114" s="905">
        <v>9.0</v>
      </c>
      <c r="F114" s="905">
        <v>9.0</v>
      </c>
      <c r="G114" s="905">
        <v>9.0</v>
      </c>
      <c r="H114" s="905">
        <v>9.0</v>
      </c>
      <c r="I114" s="971"/>
      <c r="J114" s="971"/>
      <c r="K114" s="905">
        <v>9.0</v>
      </c>
      <c r="L114" s="905">
        <v>9.0</v>
      </c>
      <c r="M114" s="905">
        <v>9.0</v>
      </c>
      <c r="N114" s="905">
        <v>9.0</v>
      </c>
      <c r="O114" s="905">
        <v>9.0</v>
      </c>
      <c r="P114" s="1704"/>
      <c r="Q114" s="971"/>
      <c r="R114" s="971"/>
      <c r="S114" s="905">
        <v>9.0</v>
      </c>
      <c r="T114" s="905">
        <v>9.0</v>
      </c>
      <c r="U114" s="905">
        <v>9.0</v>
      </c>
      <c r="V114" s="905">
        <v>9.0</v>
      </c>
      <c r="W114" s="971"/>
      <c r="X114" s="971"/>
      <c r="Y114" s="905">
        <v>9.0</v>
      </c>
      <c r="Z114" s="905">
        <v>9.0</v>
      </c>
      <c r="AA114" s="905">
        <v>9.0</v>
      </c>
      <c r="AB114" s="905">
        <v>9.0</v>
      </c>
      <c r="AC114" s="905">
        <v>9.0</v>
      </c>
      <c r="AD114" s="971"/>
      <c r="AE114" s="971"/>
      <c r="AF114" s="905">
        <v>9.0</v>
      </c>
      <c r="AG114" s="905">
        <v>9.0</v>
      </c>
      <c r="AH114" s="905">
        <v>9.0</v>
      </c>
      <c r="AI114" s="905"/>
      <c r="AJ114" s="404">
        <f t="shared" si="17"/>
        <v>21</v>
      </c>
      <c r="AK114" s="237"/>
    </row>
    <row r="115" ht="16.5" customHeight="1">
      <c r="A115" s="1010">
        <v>32.0</v>
      </c>
      <c r="B115" s="1682" t="s">
        <v>811</v>
      </c>
      <c r="C115" s="1010"/>
      <c r="D115" s="866"/>
      <c r="E115" s="905">
        <v>9.0</v>
      </c>
      <c r="F115" s="905">
        <v>9.0</v>
      </c>
      <c r="G115" s="905">
        <v>9.0</v>
      </c>
      <c r="H115" s="905">
        <v>9.0</v>
      </c>
      <c r="I115" s="971"/>
      <c r="J115" s="971"/>
      <c r="K115" s="905">
        <v>9.0</v>
      </c>
      <c r="L115" s="905">
        <v>9.0</v>
      </c>
      <c r="M115" s="905">
        <v>9.0</v>
      </c>
      <c r="N115" s="905">
        <v>9.0</v>
      </c>
      <c r="O115" s="905">
        <v>9.0</v>
      </c>
      <c r="P115" s="1703"/>
      <c r="Q115" s="971"/>
      <c r="R115" s="971"/>
      <c r="S115" s="905">
        <v>9.0</v>
      </c>
      <c r="T115" s="905">
        <v>9.0</v>
      </c>
      <c r="U115" s="905">
        <v>9.0</v>
      </c>
      <c r="V115" s="905">
        <v>9.0</v>
      </c>
      <c r="W115" s="971"/>
      <c r="X115" s="971"/>
      <c r="Y115" s="905">
        <v>9.0</v>
      </c>
      <c r="Z115" s="905">
        <v>9.0</v>
      </c>
      <c r="AA115" s="905">
        <v>9.0</v>
      </c>
      <c r="AB115" s="905">
        <v>9.0</v>
      </c>
      <c r="AC115" s="905">
        <v>9.0</v>
      </c>
      <c r="AD115" s="971"/>
      <c r="AE115" s="971"/>
      <c r="AF115" s="905">
        <v>9.0</v>
      </c>
      <c r="AG115" s="905">
        <v>9.0</v>
      </c>
      <c r="AH115" s="905">
        <v>9.0</v>
      </c>
      <c r="AI115" s="1189"/>
      <c r="AJ115" s="404">
        <f t="shared" si="17"/>
        <v>21</v>
      </c>
      <c r="AK115" s="237"/>
    </row>
    <row r="116" ht="16.5" customHeight="1">
      <c r="A116" s="1010">
        <v>33.0</v>
      </c>
      <c r="B116" s="1682" t="s">
        <v>814</v>
      </c>
      <c r="C116" s="1261" t="s">
        <v>815</v>
      </c>
      <c r="D116" s="866"/>
      <c r="E116" s="1045"/>
      <c r="F116" s="905">
        <v>9.0</v>
      </c>
      <c r="G116" s="905">
        <v>9.0</v>
      </c>
      <c r="H116" s="905">
        <v>9.0</v>
      </c>
      <c r="I116" s="971"/>
      <c r="J116" s="971"/>
      <c r="K116" s="905">
        <v>9.0</v>
      </c>
      <c r="L116" s="354"/>
      <c r="M116" s="354"/>
      <c r="N116" s="354"/>
      <c r="O116" s="905">
        <v>9.0</v>
      </c>
      <c r="P116" s="1704"/>
      <c r="Q116" s="971"/>
      <c r="R116" s="971"/>
      <c r="S116" s="905">
        <v>9.0</v>
      </c>
      <c r="T116" s="905">
        <v>9.0</v>
      </c>
      <c r="U116" s="905">
        <v>9.0</v>
      </c>
      <c r="V116" s="905">
        <v>9.0</v>
      </c>
      <c r="W116" s="971"/>
      <c r="X116" s="971"/>
      <c r="Y116" s="905">
        <v>9.0</v>
      </c>
      <c r="Z116" s="905">
        <v>9.0</v>
      </c>
      <c r="AA116" s="905">
        <v>9.0</v>
      </c>
      <c r="AB116" s="905">
        <v>9.0</v>
      </c>
      <c r="AC116" s="905">
        <v>9.0</v>
      </c>
      <c r="AD116" s="971"/>
      <c r="AE116" s="971"/>
      <c r="AF116" s="905">
        <v>9.0</v>
      </c>
      <c r="AG116" s="905">
        <v>9.0</v>
      </c>
      <c r="AH116" s="905">
        <v>9.0</v>
      </c>
      <c r="AI116" s="905"/>
      <c r="AJ116" s="404">
        <f t="shared" si="17"/>
        <v>17</v>
      </c>
      <c r="AK116" s="237"/>
    </row>
    <row r="117" ht="16.5" customHeight="1">
      <c r="A117" s="1010">
        <v>34.0</v>
      </c>
      <c r="B117" s="1682" t="s">
        <v>812</v>
      </c>
      <c r="C117" s="1010" t="s">
        <v>140</v>
      </c>
      <c r="D117" s="866"/>
      <c r="E117" s="905">
        <v>9.0</v>
      </c>
      <c r="F117" s="905">
        <v>9.0</v>
      </c>
      <c r="G117" s="905">
        <v>9.0</v>
      </c>
      <c r="H117" s="905">
        <v>9.0</v>
      </c>
      <c r="I117" s="971"/>
      <c r="J117" s="971"/>
      <c r="K117" s="905">
        <v>9.0</v>
      </c>
      <c r="L117" s="905">
        <v>9.0</v>
      </c>
      <c r="M117" s="905">
        <v>9.0</v>
      </c>
      <c r="N117" s="905">
        <v>9.0</v>
      </c>
      <c r="O117" s="905">
        <v>9.0</v>
      </c>
      <c r="P117" s="1703"/>
      <c r="Q117" s="971"/>
      <c r="R117" s="971"/>
      <c r="S117" s="905">
        <v>9.0</v>
      </c>
      <c r="T117" s="905">
        <v>9.0</v>
      </c>
      <c r="U117" s="905">
        <v>9.0</v>
      </c>
      <c r="V117" s="905">
        <v>9.0</v>
      </c>
      <c r="W117" s="971"/>
      <c r="X117" s="971"/>
      <c r="Y117" s="905">
        <v>9.0</v>
      </c>
      <c r="Z117" s="905">
        <v>9.0</v>
      </c>
      <c r="AA117" s="905">
        <v>9.0</v>
      </c>
      <c r="AB117" s="905">
        <v>9.0</v>
      </c>
      <c r="AC117" s="905">
        <v>9.0</v>
      </c>
      <c r="AD117" s="971"/>
      <c r="AE117" s="971"/>
      <c r="AF117" s="905">
        <v>9.0</v>
      </c>
      <c r="AG117" s="905">
        <v>9.0</v>
      </c>
      <c r="AH117" s="905">
        <v>9.0</v>
      </c>
      <c r="AI117" s="1189"/>
      <c r="AJ117" s="404">
        <f t="shared" si="17"/>
        <v>21</v>
      </c>
      <c r="AK117" s="237"/>
    </row>
    <row r="118" ht="16.5" customHeight="1">
      <c r="A118" s="1010">
        <v>35.0</v>
      </c>
      <c r="B118" s="1682" t="s">
        <v>813</v>
      </c>
      <c r="C118" s="1010" t="s">
        <v>286</v>
      </c>
      <c r="D118" s="866"/>
      <c r="E118" s="905">
        <v>9.0</v>
      </c>
      <c r="F118" s="905">
        <v>9.0</v>
      </c>
      <c r="G118" s="905">
        <v>9.0</v>
      </c>
      <c r="H118" s="905">
        <v>9.0</v>
      </c>
      <c r="I118" s="971"/>
      <c r="J118" s="971"/>
      <c r="K118" s="905">
        <v>9.0</v>
      </c>
      <c r="L118" s="905">
        <v>9.0</v>
      </c>
      <c r="M118" s="905">
        <v>9.0</v>
      </c>
      <c r="N118" s="905">
        <v>9.0</v>
      </c>
      <c r="O118" s="905">
        <v>9.0</v>
      </c>
      <c r="P118" s="1704"/>
      <c r="Q118" s="971"/>
      <c r="R118" s="971"/>
      <c r="S118" s="905">
        <v>9.0</v>
      </c>
      <c r="T118" s="905">
        <v>9.0</v>
      </c>
      <c r="U118" s="905">
        <v>9.0</v>
      </c>
      <c r="V118" s="905">
        <v>9.0</v>
      </c>
      <c r="W118" s="971"/>
      <c r="X118" s="971"/>
      <c r="Y118" s="905">
        <v>9.0</v>
      </c>
      <c r="Z118" s="905">
        <v>9.0</v>
      </c>
      <c r="AA118" s="905">
        <v>9.0</v>
      </c>
      <c r="AB118" s="905">
        <v>9.0</v>
      </c>
      <c r="AC118" s="905">
        <v>9.0</v>
      </c>
      <c r="AD118" s="971"/>
      <c r="AE118" s="971"/>
      <c r="AF118" s="905">
        <v>9.0</v>
      </c>
      <c r="AG118" s="905">
        <v>9.0</v>
      </c>
      <c r="AH118" s="905">
        <v>9.0</v>
      </c>
      <c r="AI118" s="905"/>
      <c r="AJ118" s="404">
        <f t="shared" si="17"/>
        <v>21</v>
      </c>
      <c r="AK118" s="237"/>
    </row>
    <row r="119" ht="16.5" customHeight="1">
      <c r="A119" s="89"/>
      <c r="E119" s="1486"/>
      <c r="F119" s="1486"/>
      <c r="G119" s="1486"/>
      <c r="H119" s="1486"/>
      <c r="I119" s="1486"/>
      <c r="J119" s="1486"/>
      <c r="K119" s="1486"/>
      <c r="L119" s="1486"/>
      <c r="M119" s="1486"/>
      <c r="N119" s="1486"/>
      <c r="O119" s="1486"/>
      <c r="P119" s="1486"/>
      <c r="Q119" s="1486"/>
      <c r="R119" s="1486"/>
      <c r="S119" s="1486"/>
      <c r="T119" s="1486"/>
      <c r="U119" s="1487"/>
      <c r="V119" s="1487"/>
      <c r="W119" s="1486"/>
      <c r="X119" s="1486"/>
      <c r="Y119" s="1486"/>
      <c r="Z119" s="1486"/>
      <c r="AA119" s="1488"/>
      <c r="AB119" s="1488"/>
      <c r="AC119" s="1488"/>
      <c r="AD119" s="1486"/>
      <c r="AE119" s="1486"/>
      <c r="AF119" s="1486"/>
      <c r="AG119" s="1486"/>
      <c r="AH119" s="1486"/>
      <c r="AI119" s="1486"/>
      <c r="AJ119" s="89"/>
      <c r="AK119" s="89"/>
    </row>
    <row r="120" ht="16.5" hidden="1" customHeight="1">
      <c r="A120" s="19">
        <v>1.0</v>
      </c>
      <c r="B120" s="1372" t="s">
        <v>909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89"/>
      <c r="AK120" s="89"/>
    </row>
    <row r="121" ht="16.5" hidden="1" customHeight="1">
      <c r="A121" s="807">
        <v>2.0</v>
      </c>
      <c r="B121" s="1372" t="s">
        <v>911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89"/>
      <c r="AK121" s="89"/>
    </row>
    <row r="122" ht="16.5" hidden="1" customHeight="1">
      <c r="A122" s="19">
        <v>3.0</v>
      </c>
      <c r="B122" s="1372" t="s">
        <v>913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89"/>
      <c r="AK122" s="89"/>
    </row>
    <row r="123" ht="16.5" hidden="1" customHeight="1">
      <c r="A123" s="807">
        <v>4.0</v>
      </c>
      <c r="B123" s="1372" t="s">
        <v>914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89"/>
      <c r="AK123" s="89"/>
    </row>
    <row r="124" ht="16.5" hidden="1" customHeight="1">
      <c r="A124" s="19">
        <v>5.0</v>
      </c>
      <c r="B124" s="1372" t="s">
        <v>915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1270"/>
      <c r="AI124" s="1270"/>
      <c r="AJ124" s="89"/>
      <c r="AK124" s="89"/>
    </row>
    <row r="125" ht="16.5" hidden="1" customHeight="1">
      <c r="A125" s="807">
        <v>6.0</v>
      </c>
      <c r="B125" s="1372" t="s">
        <v>916</v>
      </c>
      <c r="C125" s="1373"/>
      <c r="D125" s="930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  <c r="AE125" s="905"/>
      <c r="AF125" s="905"/>
      <c r="AG125" s="905"/>
      <c r="AH125" s="1270"/>
      <c r="AI125" s="1270"/>
      <c r="AJ125" s="89"/>
      <c r="AK125" s="89"/>
    </row>
    <row r="126" ht="16.5" hidden="1" customHeight="1">
      <c r="A126" s="19">
        <v>7.0</v>
      </c>
      <c r="B126" s="1464" t="s">
        <v>917</v>
      </c>
      <c r="C126" s="1373"/>
      <c r="D126" s="930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  <c r="X126" s="905"/>
      <c r="Y126" s="905"/>
      <c r="Z126" s="905"/>
      <c r="AA126" s="905"/>
      <c r="AB126" s="905"/>
      <c r="AC126" s="905"/>
      <c r="AD126" s="905"/>
      <c r="AE126" s="905"/>
      <c r="AF126" s="905"/>
      <c r="AG126" s="905"/>
      <c r="AH126" s="1270"/>
      <c r="AI126" s="1270"/>
      <c r="AJ126" s="89"/>
      <c r="AK126" s="89"/>
    </row>
    <row r="127" ht="16.5" hidden="1" customHeight="1">
      <c r="A127" s="807">
        <v>8.0</v>
      </c>
      <c r="B127" s="1465" t="s">
        <v>918</v>
      </c>
      <c r="C127" s="1373"/>
      <c r="D127" s="930"/>
      <c r="E127" s="905"/>
      <c r="F127" s="905"/>
      <c r="G127" s="905"/>
      <c r="H127" s="905"/>
      <c r="I127" s="905"/>
      <c r="J127" s="905"/>
      <c r="K127" s="905"/>
      <c r="L127" s="905"/>
      <c r="M127" s="905"/>
      <c r="N127" s="905"/>
      <c r="O127" s="905"/>
      <c r="P127" s="905"/>
      <c r="Q127" s="905"/>
      <c r="R127" s="905"/>
      <c r="S127" s="905"/>
      <c r="T127" s="905"/>
      <c r="U127" s="905"/>
      <c r="V127" s="905"/>
      <c r="W127" s="905"/>
      <c r="X127" s="905"/>
      <c r="Y127" s="905"/>
      <c r="Z127" s="905"/>
      <c r="AA127" s="905"/>
      <c r="AB127" s="905"/>
      <c r="AC127" s="905"/>
      <c r="AD127" s="905"/>
      <c r="AE127" s="905"/>
      <c r="AF127" s="905"/>
      <c r="AG127" s="905"/>
      <c r="AH127" s="1270"/>
      <c r="AI127" s="1270"/>
      <c r="AJ127" s="89"/>
      <c r="AK127" s="89"/>
    </row>
    <row r="128" ht="16.5" hidden="1" customHeight="1">
      <c r="A128" s="19">
        <v>9.0</v>
      </c>
      <c r="B128" s="1466" t="s">
        <v>984</v>
      </c>
      <c r="C128" s="1373"/>
      <c r="D128" s="930"/>
      <c r="E128" s="905"/>
      <c r="F128" s="905"/>
      <c r="G128" s="905"/>
      <c r="H128" s="905"/>
      <c r="I128" s="905"/>
      <c r="J128" s="905"/>
      <c r="K128" s="905"/>
      <c r="L128" s="905"/>
      <c r="M128" s="905"/>
      <c r="N128" s="905"/>
      <c r="O128" s="905"/>
      <c r="P128" s="905"/>
      <c r="Q128" s="905"/>
      <c r="R128" s="905"/>
      <c r="S128" s="905"/>
      <c r="T128" s="905"/>
      <c r="U128" s="905"/>
      <c r="V128" s="905"/>
      <c r="W128" s="905"/>
      <c r="X128" s="905"/>
      <c r="Y128" s="905"/>
      <c r="Z128" s="905"/>
      <c r="AA128" s="905"/>
      <c r="AB128" s="905"/>
      <c r="AC128" s="905"/>
      <c r="AD128" s="905"/>
      <c r="AE128" s="905"/>
      <c r="AF128" s="905"/>
      <c r="AG128" s="905"/>
      <c r="AH128" s="1270"/>
      <c r="AI128" s="1270"/>
      <c r="AJ128" s="89"/>
      <c r="AK128" s="89"/>
    </row>
    <row r="129" ht="16.5" hidden="1" customHeight="1">
      <c r="A129" s="807">
        <v>10.0</v>
      </c>
      <c r="B129" s="1372" t="s">
        <v>943</v>
      </c>
      <c r="C129" s="1373"/>
      <c r="D129" s="930"/>
      <c r="E129" s="905"/>
      <c r="F129" s="905"/>
      <c r="G129" s="905"/>
      <c r="H129" s="905"/>
      <c r="I129" s="905"/>
      <c r="J129" s="905"/>
      <c r="K129" s="905"/>
      <c r="L129" s="905"/>
      <c r="M129" s="905"/>
      <c r="N129" s="905"/>
      <c r="O129" s="905"/>
      <c r="P129" s="905"/>
      <c r="Q129" s="905"/>
      <c r="R129" s="905"/>
      <c r="S129" s="905"/>
      <c r="T129" s="905"/>
      <c r="U129" s="905"/>
      <c r="V129" s="905"/>
      <c r="W129" s="905"/>
      <c r="X129" s="905"/>
      <c r="Y129" s="905"/>
      <c r="Z129" s="905"/>
      <c r="AA129" s="905"/>
      <c r="AB129" s="905"/>
      <c r="AC129" s="905"/>
      <c r="AD129" s="905"/>
      <c r="AE129" s="905"/>
      <c r="AF129" s="905"/>
      <c r="AG129" s="905"/>
      <c r="AH129" s="1270"/>
      <c r="AI129" s="1270"/>
      <c r="AJ129" s="89"/>
      <c r="AK129" s="89"/>
    </row>
    <row r="130" ht="15.75" hidden="1" customHeight="1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1162"/>
      <c r="V130" s="1162"/>
      <c r="W130" s="89"/>
      <c r="X130" s="89"/>
      <c r="Y130" s="89"/>
      <c r="Z130" s="89"/>
      <c r="AA130" s="1163"/>
      <c r="AB130" s="1163"/>
      <c r="AC130" s="1163"/>
      <c r="AD130" s="89"/>
      <c r="AE130" s="89"/>
      <c r="AF130" s="89"/>
      <c r="AG130" s="89"/>
      <c r="AH130" s="89"/>
      <c r="AI130" s="89"/>
      <c r="AJ130" s="89"/>
      <c r="AK130" s="89"/>
    </row>
  </sheetData>
  <mergeCells count="11">
    <mergeCell ref="C88:C90"/>
    <mergeCell ref="C92:C93"/>
    <mergeCell ref="C96:C98"/>
    <mergeCell ref="C100:C101"/>
    <mergeCell ref="C1:AG1"/>
    <mergeCell ref="C3:C29"/>
    <mergeCell ref="D52:T56"/>
    <mergeCell ref="U52:AJ56"/>
    <mergeCell ref="N65:Q65"/>
    <mergeCell ref="C78:C82"/>
    <mergeCell ref="C84:C86"/>
  </mergeCells>
  <conditionalFormatting sqref="AJ3:AJ33 AJ38:AJ48 AJ68:AJ82 AJ84:AJ86 AJ88:AJ90 AJ92:AJ94 AJ96:AJ98 AJ100:AJ101 AJ103:AJ118">
    <cfRule type="colorScale" priority="1">
      <colorScale>
        <cfvo type="formula" val="19"/>
        <cfvo type="formula" val="21"/>
        <cfvo type="formula" val="23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14"/>
    <col customWidth="1" min="3" max="3" width="19.29"/>
    <col customWidth="1" min="4" max="4" width="12.0"/>
    <col customWidth="1" min="5" max="8" width="5.86"/>
    <col customWidth="1" min="9" max="9" width="5.71"/>
    <col customWidth="1" min="10" max="19" width="5.86"/>
    <col customWidth="1" min="20" max="20" width="6.0"/>
    <col customWidth="1" min="21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1081</v>
      </c>
      <c r="E2" s="890">
        <v>1.0</v>
      </c>
      <c r="F2" s="1680">
        <v>2.0</v>
      </c>
      <c r="G2" s="327">
        <v>3.0</v>
      </c>
      <c r="H2" s="166">
        <v>4.0</v>
      </c>
      <c r="I2" s="328">
        <v>5.0</v>
      </c>
      <c r="J2" s="328">
        <v>6.0</v>
      </c>
      <c r="K2" s="212">
        <v>7.0</v>
      </c>
      <c r="L2" s="165">
        <v>8.0</v>
      </c>
      <c r="M2" s="165">
        <v>9.0</v>
      </c>
      <c r="N2" s="166">
        <v>10.0</v>
      </c>
      <c r="O2" s="166">
        <v>11.0</v>
      </c>
      <c r="P2" s="970">
        <v>12.0</v>
      </c>
      <c r="Q2" s="165">
        <v>13.0</v>
      </c>
      <c r="R2" s="165">
        <v>14.0</v>
      </c>
      <c r="S2" s="165">
        <v>15.0</v>
      </c>
      <c r="T2" s="165">
        <v>16.0</v>
      </c>
      <c r="U2" s="166">
        <v>17.0</v>
      </c>
      <c r="V2" s="166">
        <v>18.0</v>
      </c>
      <c r="W2" s="165">
        <v>19.0</v>
      </c>
      <c r="X2" s="165">
        <v>20.0</v>
      </c>
      <c r="Y2" s="165">
        <v>21.0</v>
      </c>
      <c r="Z2" s="165">
        <v>22.0</v>
      </c>
      <c r="AA2" s="165">
        <v>23.0</v>
      </c>
      <c r="AB2" s="166">
        <v>24.0</v>
      </c>
      <c r="AC2" s="166">
        <v>25.0</v>
      </c>
      <c r="AD2" s="165">
        <v>26.0</v>
      </c>
      <c r="AE2" s="165">
        <v>27.0</v>
      </c>
      <c r="AF2" s="165">
        <v>28.0</v>
      </c>
      <c r="AG2" s="970">
        <v>29.0</v>
      </c>
      <c r="AH2" s="970">
        <v>30.0</v>
      </c>
      <c r="AI2" s="891">
        <v>31.0</v>
      </c>
      <c r="AJ2" s="891">
        <v>1.0</v>
      </c>
      <c r="AK2" s="404" t="s">
        <v>274</v>
      </c>
      <c r="AL2" s="404" t="s">
        <v>274</v>
      </c>
    </row>
    <row r="3" ht="14.25" customHeight="1">
      <c r="A3" s="19">
        <v>1.0</v>
      </c>
      <c r="B3" s="1683" t="s">
        <v>826</v>
      </c>
      <c r="C3" s="22" t="s">
        <v>736</v>
      </c>
      <c r="D3" s="866"/>
      <c r="E3" s="905">
        <v>9.0</v>
      </c>
      <c r="F3" s="1205">
        <v>12.0</v>
      </c>
      <c r="G3" s="1283">
        <v>9.0</v>
      </c>
      <c r="H3" s="971"/>
      <c r="I3" s="1283" t="s">
        <v>327</v>
      </c>
      <c r="J3" s="905">
        <v>9.0</v>
      </c>
      <c r="K3" s="905">
        <v>9.0</v>
      </c>
      <c r="L3" s="1715" t="s">
        <v>193</v>
      </c>
      <c r="M3" s="905">
        <v>9.0</v>
      </c>
      <c r="N3" s="971"/>
      <c r="O3" s="1255"/>
      <c r="P3" s="1205">
        <v>12.0</v>
      </c>
      <c r="Q3" s="1274" t="s">
        <v>327</v>
      </c>
      <c r="R3" s="905"/>
      <c r="S3" s="905">
        <v>9.0</v>
      </c>
      <c r="T3" s="905">
        <v>9.0</v>
      </c>
      <c r="U3" s="971"/>
      <c r="V3" s="971"/>
      <c r="W3" s="905">
        <v>9.0</v>
      </c>
      <c r="X3" s="1274">
        <v>9.0</v>
      </c>
      <c r="Y3" s="1274" t="s">
        <v>327</v>
      </c>
      <c r="Z3" s="1274">
        <v>9.0</v>
      </c>
      <c r="AA3" s="905">
        <v>9.0</v>
      </c>
      <c r="AB3" s="1205">
        <v>12.0</v>
      </c>
      <c r="AC3" s="971"/>
      <c r="AD3" s="905">
        <v>9.0</v>
      </c>
      <c r="AE3" s="1283">
        <v>9.0</v>
      </c>
      <c r="AF3" s="905">
        <v>9.0</v>
      </c>
      <c r="AG3" s="1274">
        <v>9.0</v>
      </c>
      <c r="AH3" s="1205">
        <v>12.0</v>
      </c>
      <c r="AI3" s="1255">
        <v>9.0</v>
      </c>
      <c r="AJ3" s="1255"/>
      <c r="AK3" s="404">
        <f>COUNTA(E3:AI3)</f>
        <v>24</v>
      </c>
      <c r="AL3" s="1030">
        <v>1.0</v>
      </c>
    </row>
    <row r="4" ht="15.0" customHeight="1">
      <c r="A4" s="19">
        <v>2.0</v>
      </c>
      <c r="B4" s="1683" t="s">
        <v>921</v>
      </c>
      <c r="C4" s="32"/>
      <c r="D4" s="866"/>
      <c r="E4" s="1205">
        <v>12.0</v>
      </c>
      <c r="F4" s="905"/>
      <c r="G4" s="971"/>
      <c r="H4" s="971">
        <v>9.0</v>
      </c>
      <c r="I4" s="905">
        <v>9.0</v>
      </c>
      <c r="J4" s="1205" t="s">
        <v>193</v>
      </c>
      <c r="K4" s="1205">
        <v>12.0</v>
      </c>
      <c r="L4" s="905">
        <v>9.0</v>
      </c>
      <c r="M4" s="905"/>
      <c r="N4" s="971"/>
      <c r="O4" s="971">
        <v>9.0</v>
      </c>
      <c r="P4" s="905">
        <v>9.0</v>
      </c>
      <c r="Q4" s="1205">
        <v>12.0</v>
      </c>
      <c r="R4" s="905">
        <v>9.0</v>
      </c>
      <c r="S4" s="905">
        <v>9.0</v>
      </c>
      <c r="T4" s="905">
        <v>9.0</v>
      </c>
      <c r="U4" s="1205">
        <v>12.0</v>
      </c>
      <c r="V4" s="971"/>
      <c r="W4" s="1205">
        <v>12.0</v>
      </c>
      <c r="X4" s="905">
        <v>9.0</v>
      </c>
      <c r="Y4" s="905">
        <v>9.0</v>
      </c>
      <c r="Z4" s="905"/>
      <c r="AA4" s="1205">
        <v>12.0</v>
      </c>
      <c r="AB4" s="971"/>
      <c r="AC4" s="971"/>
      <c r="AD4" s="1205">
        <v>12.0</v>
      </c>
      <c r="AE4" s="905">
        <v>9.0</v>
      </c>
      <c r="AF4" s="905">
        <v>9.0</v>
      </c>
      <c r="AG4" s="905">
        <v>9.0</v>
      </c>
      <c r="AH4" s="905"/>
      <c r="AI4" s="971"/>
      <c r="AJ4" s="1205">
        <v>12.0</v>
      </c>
      <c r="AK4" s="404">
        <f>COUNTA(E4:AJ4)</f>
        <v>22</v>
      </c>
      <c r="AL4" s="1030">
        <v>1.0</v>
      </c>
    </row>
    <row r="5">
      <c r="A5" s="19">
        <v>3.0</v>
      </c>
      <c r="B5" s="1683" t="s">
        <v>990</v>
      </c>
      <c r="C5" s="32"/>
      <c r="D5" s="866"/>
      <c r="E5" s="905">
        <v>9.0</v>
      </c>
      <c r="F5" s="1205">
        <v>12.0</v>
      </c>
      <c r="G5" s="971"/>
      <c r="H5" s="971"/>
      <c r="I5" s="905">
        <v>9.0</v>
      </c>
      <c r="J5" s="1205">
        <v>12.0</v>
      </c>
      <c r="K5" s="905">
        <v>9.0</v>
      </c>
      <c r="L5" s="905">
        <v>9.0</v>
      </c>
      <c r="M5" s="1205">
        <v>12.0</v>
      </c>
      <c r="N5" s="1205" t="s">
        <v>193</v>
      </c>
      <c r="O5" s="1255"/>
      <c r="P5" s="905"/>
      <c r="Q5" s="905">
        <v>9.0</v>
      </c>
      <c r="R5" s="1205">
        <v>12.0</v>
      </c>
      <c r="S5" s="1205" t="s">
        <v>193</v>
      </c>
      <c r="T5" s="1205" t="s">
        <v>193</v>
      </c>
      <c r="U5" s="971"/>
      <c r="V5" s="1255"/>
      <c r="W5" s="1205" t="s">
        <v>193</v>
      </c>
      <c r="X5" s="905">
        <v>9.0</v>
      </c>
      <c r="Y5" s="905">
        <v>9.0</v>
      </c>
      <c r="Z5" s="905">
        <v>9.0</v>
      </c>
      <c r="AA5" s="1205" t="s">
        <v>193</v>
      </c>
      <c r="AB5" s="971"/>
      <c r="AC5" s="1205">
        <v>12.0</v>
      </c>
      <c r="AD5" s="1205">
        <v>12.0</v>
      </c>
      <c r="AE5" s="905"/>
      <c r="AF5" s="1205" t="s">
        <v>193</v>
      </c>
      <c r="AG5" s="905">
        <v>9.0</v>
      </c>
      <c r="AH5" s="1205" t="s">
        <v>193</v>
      </c>
      <c r="AI5" s="971"/>
      <c r="AJ5" s="971"/>
      <c r="AK5" s="404">
        <f t="shared" ref="AK5:AK12" si="1">COUNTA(E5:AI5)</f>
        <v>22</v>
      </c>
      <c r="AL5" s="1030">
        <v>1.0</v>
      </c>
    </row>
    <row r="6" ht="15.0" customHeight="1">
      <c r="A6" s="19">
        <v>4.0</v>
      </c>
      <c r="B6" s="1716" t="s">
        <v>794</v>
      </c>
      <c r="C6" s="32"/>
      <c r="D6" s="866"/>
      <c r="E6" s="905">
        <v>9.0</v>
      </c>
      <c r="F6" s="905">
        <v>9.0</v>
      </c>
      <c r="G6" s="971"/>
      <c r="H6" s="971"/>
      <c r="I6" s="1205">
        <v>12.0</v>
      </c>
      <c r="J6" s="905">
        <v>9.0</v>
      </c>
      <c r="K6" s="905">
        <v>9.0</v>
      </c>
      <c r="L6" s="905"/>
      <c r="M6" s="905">
        <v>9.0</v>
      </c>
      <c r="N6" s="971"/>
      <c r="O6" s="1255">
        <v>9.0</v>
      </c>
      <c r="P6" s="905">
        <v>9.0</v>
      </c>
      <c r="Q6" s="905"/>
      <c r="R6" s="905">
        <v>9.0</v>
      </c>
      <c r="S6" s="1205">
        <v>12.0</v>
      </c>
      <c r="T6" s="905">
        <v>9.0</v>
      </c>
      <c r="U6" s="971"/>
      <c r="V6" s="1205">
        <v>12.0</v>
      </c>
      <c r="W6" s="905">
        <v>9.0</v>
      </c>
      <c r="X6" s="905">
        <v>9.0</v>
      </c>
      <c r="Y6" s="1205">
        <v>12.0</v>
      </c>
      <c r="Z6" s="1274">
        <v>9.0</v>
      </c>
      <c r="AA6" s="905">
        <v>9.0</v>
      </c>
      <c r="AB6" s="1205">
        <v>12.0</v>
      </c>
      <c r="AC6" s="971"/>
      <c r="AD6" s="905"/>
      <c r="AE6" s="1205">
        <v>12.0</v>
      </c>
      <c r="AF6" s="905">
        <v>9.0</v>
      </c>
      <c r="AG6" s="905">
        <v>9.0</v>
      </c>
      <c r="AH6" s="905">
        <v>9.0</v>
      </c>
      <c r="AI6" s="1255"/>
      <c r="AJ6" s="1255"/>
      <c r="AK6" s="404">
        <f t="shared" si="1"/>
        <v>22</v>
      </c>
      <c r="AL6" s="1030">
        <v>1.0</v>
      </c>
    </row>
    <row r="7" ht="15.0" customHeight="1">
      <c r="A7" s="19">
        <v>5.0</v>
      </c>
      <c r="B7" s="1683" t="s">
        <v>198</v>
      </c>
      <c r="C7" s="32"/>
      <c r="D7" s="866"/>
      <c r="E7" s="905">
        <v>9.0</v>
      </c>
      <c r="F7" s="905">
        <v>9.0</v>
      </c>
      <c r="G7" s="1205">
        <v>12.0</v>
      </c>
      <c r="H7" s="971"/>
      <c r="I7" s="905">
        <v>9.0</v>
      </c>
      <c r="J7" s="905"/>
      <c r="K7" s="905">
        <v>9.0</v>
      </c>
      <c r="L7" s="905">
        <v>9.0</v>
      </c>
      <c r="M7" s="1205">
        <v>12.0</v>
      </c>
      <c r="N7" s="971">
        <v>9.0</v>
      </c>
      <c r="O7" s="971"/>
      <c r="P7" s="1205">
        <v>12.0</v>
      </c>
      <c r="Q7" s="905">
        <v>9.0</v>
      </c>
      <c r="R7" s="905">
        <v>9.0</v>
      </c>
      <c r="S7" s="971"/>
      <c r="T7" s="971"/>
      <c r="U7" s="971"/>
      <c r="V7" s="971"/>
      <c r="W7" s="905">
        <v>9.0</v>
      </c>
      <c r="X7" s="905">
        <v>9.0</v>
      </c>
      <c r="Y7" s="1205">
        <v>12.0</v>
      </c>
      <c r="Z7" s="905">
        <v>9.0</v>
      </c>
      <c r="AA7" s="905">
        <v>9.0</v>
      </c>
      <c r="AB7" s="971">
        <v>9.0</v>
      </c>
      <c r="AC7" s="971"/>
      <c r="AD7" s="905">
        <v>9.0</v>
      </c>
      <c r="AE7" s="905">
        <v>9.0</v>
      </c>
      <c r="AF7" s="1205">
        <v>12.0</v>
      </c>
      <c r="AG7" s="1033">
        <v>9.0</v>
      </c>
      <c r="AH7" s="905">
        <v>9.0</v>
      </c>
      <c r="AI7" s="1205" t="s">
        <v>193</v>
      </c>
      <c r="AJ7" s="971"/>
      <c r="AK7" s="404">
        <f t="shared" si="1"/>
        <v>23</v>
      </c>
      <c r="AL7" s="1030">
        <v>1.0</v>
      </c>
    </row>
    <row r="8" ht="15.0" customHeight="1">
      <c r="A8" s="19">
        <v>6.0</v>
      </c>
      <c r="B8" s="1687" t="s">
        <v>941</v>
      </c>
      <c r="C8" s="32"/>
      <c r="D8" s="866"/>
      <c r="E8" s="925"/>
      <c r="F8" s="925"/>
      <c r="G8" s="925"/>
      <c r="H8" s="925"/>
      <c r="I8" s="925"/>
      <c r="J8" s="925"/>
      <c r="K8" s="925"/>
      <c r="L8" s="925"/>
      <c r="M8" s="925"/>
      <c r="N8" s="925"/>
      <c r="O8" s="1548"/>
      <c r="P8" s="1033">
        <v>9.0</v>
      </c>
      <c r="Q8" s="1548"/>
      <c r="R8" s="1033">
        <v>9.0</v>
      </c>
      <c r="S8" s="1033">
        <v>9.0</v>
      </c>
      <c r="T8" s="1033">
        <v>9.0</v>
      </c>
      <c r="U8" s="925"/>
      <c r="V8" s="1033">
        <v>9.0</v>
      </c>
      <c r="W8" s="1033">
        <v>9.0</v>
      </c>
      <c r="X8" s="925"/>
      <c r="Y8" s="925"/>
      <c r="Z8" s="1033">
        <v>9.0</v>
      </c>
      <c r="AA8" s="1033">
        <v>9.0</v>
      </c>
      <c r="AB8" s="1033">
        <v>9.0</v>
      </c>
      <c r="AC8" s="1033">
        <v>9.0</v>
      </c>
      <c r="AD8" s="925"/>
      <c r="AE8" s="925"/>
      <c r="AF8" s="925"/>
      <c r="AG8" s="1205">
        <v>12.0</v>
      </c>
      <c r="AH8" s="905">
        <v>9.0</v>
      </c>
      <c r="AI8" s="971">
        <v>9.0</v>
      </c>
      <c r="AJ8" s="971"/>
      <c r="AK8" s="404">
        <f t="shared" si="1"/>
        <v>13</v>
      </c>
      <c r="AL8" s="1030">
        <v>1.0</v>
      </c>
    </row>
    <row r="9" ht="15.0" customHeight="1">
      <c r="A9" s="19">
        <v>7.0</v>
      </c>
      <c r="B9" s="1683" t="s">
        <v>23</v>
      </c>
      <c r="C9" s="32"/>
      <c r="D9" s="866"/>
      <c r="E9" s="905">
        <v>9.0</v>
      </c>
      <c r="F9" s="905">
        <v>9.0</v>
      </c>
      <c r="G9" s="971"/>
      <c r="H9" s="1205">
        <v>12.0</v>
      </c>
      <c r="I9" s="905">
        <v>9.0</v>
      </c>
      <c r="J9" s="905">
        <v>9.0</v>
      </c>
      <c r="K9" s="905"/>
      <c r="L9" s="1205">
        <v>12.0</v>
      </c>
      <c r="M9" s="905">
        <v>9.0</v>
      </c>
      <c r="N9" s="971"/>
      <c r="O9" s="1255"/>
      <c r="P9" s="905">
        <v>9.0</v>
      </c>
      <c r="Q9" s="905">
        <v>9.0</v>
      </c>
      <c r="R9" s="905"/>
      <c r="S9" s="905">
        <v>9.0</v>
      </c>
      <c r="T9" s="1205">
        <v>12.0</v>
      </c>
      <c r="U9" s="971">
        <v>9.0</v>
      </c>
      <c r="V9" s="1255"/>
      <c r="W9" s="905">
        <v>9.0</v>
      </c>
      <c r="X9" s="1205">
        <v>12.0</v>
      </c>
      <c r="Y9" s="905">
        <v>9.0</v>
      </c>
      <c r="Z9" s="905">
        <v>9.0</v>
      </c>
      <c r="AA9" s="1205">
        <v>12.0</v>
      </c>
      <c r="AB9" s="971"/>
      <c r="AC9" s="1205">
        <v>12.0</v>
      </c>
      <c r="AD9" s="905">
        <v>9.0</v>
      </c>
      <c r="AE9" s="905">
        <v>9.0</v>
      </c>
      <c r="AF9" s="905"/>
      <c r="AG9" s="905">
        <v>9.0</v>
      </c>
      <c r="AH9" s="1205">
        <v>12.0</v>
      </c>
      <c r="AI9" s="1255"/>
      <c r="AJ9" s="1255"/>
      <c r="AK9" s="404">
        <f t="shared" si="1"/>
        <v>22</v>
      </c>
      <c r="AL9" s="1030">
        <v>1.0</v>
      </c>
    </row>
    <row r="10" ht="14.25" customHeight="1">
      <c r="A10" s="19">
        <v>8.0</v>
      </c>
      <c r="B10" s="1717" t="s">
        <v>1072</v>
      </c>
      <c r="C10" s="32"/>
      <c r="D10" s="866"/>
      <c r="E10" s="905">
        <v>9.0</v>
      </c>
      <c r="F10" s="1205">
        <v>12.0</v>
      </c>
      <c r="G10" s="971"/>
      <c r="H10" s="971"/>
      <c r="I10" s="905">
        <v>9.0</v>
      </c>
      <c r="J10" s="905">
        <v>9.0</v>
      </c>
      <c r="K10" s="1205">
        <v>12.0</v>
      </c>
      <c r="L10" s="905">
        <v>9.0</v>
      </c>
      <c r="M10" s="1205">
        <v>12.0</v>
      </c>
      <c r="N10" s="971"/>
      <c r="O10" s="971"/>
      <c r="P10" s="905">
        <v>9.0</v>
      </c>
      <c r="Q10" s="1205">
        <v>12.0</v>
      </c>
      <c r="R10" s="905">
        <v>9.0</v>
      </c>
      <c r="S10" s="905">
        <v>9.0</v>
      </c>
      <c r="T10" s="905">
        <v>9.0</v>
      </c>
      <c r="U10" s="1205">
        <v>12.0</v>
      </c>
      <c r="V10" s="971"/>
      <c r="W10" s="1033">
        <v>9.0</v>
      </c>
      <c r="X10" s="905">
        <v>9.0</v>
      </c>
      <c r="Y10" s="925"/>
      <c r="Z10" s="1634"/>
      <c r="AA10" s="925"/>
      <c r="AB10" s="925"/>
      <c r="AC10" s="925"/>
      <c r="AD10" s="925"/>
      <c r="AE10" s="925"/>
      <c r="AF10" s="925"/>
      <c r="AG10" s="905">
        <v>9.0</v>
      </c>
      <c r="AH10" s="905">
        <v>9.0</v>
      </c>
      <c r="AI10" s="971"/>
      <c r="AJ10" s="1033">
        <v>12.0</v>
      </c>
      <c r="AK10" s="404">
        <f t="shared" si="1"/>
        <v>17</v>
      </c>
      <c r="AL10" s="1030">
        <v>1.0</v>
      </c>
    </row>
    <row r="11" ht="14.25" customHeight="1">
      <c r="A11" s="19">
        <v>9.0</v>
      </c>
      <c r="B11" s="1687" t="s">
        <v>1082</v>
      </c>
      <c r="C11" s="32"/>
      <c r="D11" s="866"/>
      <c r="E11" s="1205">
        <v>12.0</v>
      </c>
      <c r="F11" s="905">
        <v>9.0</v>
      </c>
      <c r="G11" s="1205" t="s">
        <v>193</v>
      </c>
      <c r="H11" s="971"/>
      <c r="I11" s="905">
        <v>9.0</v>
      </c>
      <c r="J11" s="1205" t="s">
        <v>193</v>
      </c>
      <c r="K11" s="905">
        <v>9.0</v>
      </c>
      <c r="L11" s="905"/>
      <c r="M11" s="905"/>
      <c r="N11" s="971"/>
      <c r="O11" s="1255">
        <v>9.0</v>
      </c>
      <c r="P11" s="905">
        <v>9.0</v>
      </c>
      <c r="Q11" s="1274">
        <v>9.0</v>
      </c>
      <c r="R11" s="1205">
        <v>12.0</v>
      </c>
      <c r="S11" s="905">
        <v>9.0</v>
      </c>
      <c r="T11" s="905">
        <v>9.0</v>
      </c>
      <c r="U11" s="971"/>
      <c r="V11" s="1255"/>
      <c r="W11" s="1205">
        <v>12.0</v>
      </c>
      <c r="X11" s="905">
        <v>9.0</v>
      </c>
      <c r="Y11" s="905">
        <v>9.0</v>
      </c>
      <c r="Z11" s="905">
        <v>9.0</v>
      </c>
      <c r="AA11" s="905">
        <v>9.0</v>
      </c>
      <c r="AB11" s="971"/>
      <c r="AC11" s="971"/>
      <c r="AD11" s="905">
        <v>9.0</v>
      </c>
      <c r="AE11" s="1205">
        <v>12.0</v>
      </c>
      <c r="AF11" s="905">
        <v>9.0</v>
      </c>
      <c r="AG11" s="905">
        <v>9.0</v>
      </c>
      <c r="AH11" s="905">
        <v>9.0</v>
      </c>
      <c r="AI11" s="1205">
        <v>12.0</v>
      </c>
      <c r="AJ11" s="971"/>
      <c r="AK11" s="404">
        <f t="shared" si="1"/>
        <v>23</v>
      </c>
      <c r="AL11" s="1030">
        <v>1.0</v>
      </c>
    </row>
    <row r="12" ht="15.0" customHeight="1">
      <c r="A12" s="19">
        <v>10.0</v>
      </c>
      <c r="B12" s="1683" t="s">
        <v>991</v>
      </c>
      <c r="C12" s="32"/>
      <c r="D12" s="866"/>
      <c r="E12" s="905">
        <v>9.0</v>
      </c>
      <c r="F12" s="905">
        <v>9.0</v>
      </c>
      <c r="G12" s="971"/>
      <c r="H12" s="971"/>
      <c r="I12" s="971"/>
      <c r="J12" s="971"/>
      <c r="K12" s="905">
        <v>9.0</v>
      </c>
      <c r="L12" s="905">
        <v>9.0</v>
      </c>
      <c r="M12" s="905"/>
      <c r="N12" s="1205">
        <v>12.0</v>
      </c>
      <c r="O12" s="1255">
        <v>9.0</v>
      </c>
      <c r="P12" s="905">
        <v>9.0</v>
      </c>
      <c r="Q12" s="905">
        <v>9.0</v>
      </c>
      <c r="R12" s="1205">
        <v>12.0</v>
      </c>
      <c r="S12" s="905">
        <v>9.0</v>
      </c>
      <c r="T12" s="905">
        <v>9.0</v>
      </c>
      <c r="U12" s="971">
        <v>9.0</v>
      </c>
      <c r="V12" s="1255"/>
      <c r="W12" s="905">
        <v>9.0</v>
      </c>
      <c r="X12" s="905"/>
      <c r="Y12" s="905"/>
      <c r="Z12" s="905"/>
      <c r="AA12" s="905"/>
      <c r="AB12" s="971"/>
      <c r="AC12" s="971"/>
      <c r="AD12" s="905"/>
      <c r="AE12" s="905"/>
      <c r="AF12" s="905"/>
      <c r="AG12" s="905"/>
      <c r="AH12" s="905"/>
      <c r="AI12" s="1255"/>
      <c r="AJ12" s="1255"/>
      <c r="AK12" s="404">
        <f t="shared" si="1"/>
        <v>13</v>
      </c>
      <c r="AL12" s="1030">
        <v>1.0</v>
      </c>
    </row>
    <row r="13" ht="15.0" customHeight="1">
      <c r="A13" s="19">
        <v>11.0</v>
      </c>
      <c r="B13" s="1683" t="s">
        <v>278</v>
      </c>
      <c r="C13" s="32"/>
      <c r="D13" s="866"/>
      <c r="E13" s="978"/>
      <c r="F13" s="978"/>
      <c r="G13" s="978"/>
      <c r="H13" s="978"/>
      <c r="I13" s="978"/>
      <c r="J13" s="978"/>
      <c r="K13" s="978"/>
      <c r="L13" s="978"/>
      <c r="M13" s="978"/>
      <c r="N13" s="978"/>
      <c r="O13" s="978"/>
      <c r="P13" s="905">
        <v>9.0</v>
      </c>
      <c r="Q13" s="905">
        <v>9.0</v>
      </c>
      <c r="R13" s="905">
        <v>9.0</v>
      </c>
      <c r="S13" s="1205">
        <v>12.0</v>
      </c>
      <c r="T13" s="905">
        <v>9.0</v>
      </c>
      <c r="U13" s="971"/>
      <c r="V13" s="971">
        <v>9.0</v>
      </c>
      <c r="W13" s="1205">
        <v>12.0</v>
      </c>
      <c r="X13" s="905"/>
      <c r="Y13" s="905">
        <v>9.0</v>
      </c>
      <c r="Z13" s="1205">
        <v>12.0</v>
      </c>
      <c r="AA13" s="905">
        <v>9.0</v>
      </c>
      <c r="AB13" s="971"/>
      <c r="AC13" s="971"/>
      <c r="AD13" s="905">
        <v>9.0</v>
      </c>
      <c r="AE13" s="905">
        <v>9.0</v>
      </c>
      <c r="AF13" s="905">
        <v>9.0</v>
      </c>
      <c r="AG13" s="905">
        <v>9.0</v>
      </c>
      <c r="AH13" s="905"/>
      <c r="AI13" s="971"/>
      <c r="AJ13" s="971">
        <v>9.0</v>
      </c>
      <c r="AK13" s="404">
        <f t="shared" ref="AK13:AK14" si="2">COUNTA(E13:AJ13)</f>
        <v>15</v>
      </c>
      <c r="AL13" s="1030">
        <v>1.0</v>
      </c>
    </row>
    <row r="14" ht="15.0" customHeight="1">
      <c r="A14" s="19">
        <v>12.0</v>
      </c>
      <c r="B14" s="1683" t="s">
        <v>200</v>
      </c>
      <c r="C14" s="32"/>
      <c r="D14" s="866"/>
      <c r="E14" s="905">
        <v>9.0</v>
      </c>
      <c r="F14" s="905">
        <v>9.0</v>
      </c>
      <c r="G14" s="971"/>
      <c r="H14" s="971">
        <v>9.0</v>
      </c>
      <c r="I14" s="1205">
        <v>12.0</v>
      </c>
      <c r="J14" s="905"/>
      <c r="K14" s="905">
        <v>9.0</v>
      </c>
      <c r="L14" s="905">
        <v>9.0</v>
      </c>
      <c r="M14" s="905">
        <v>9.0</v>
      </c>
      <c r="N14" s="971"/>
      <c r="O14" s="1255"/>
      <c r="P14" s="905">
        <v>9.0</v>
      </c>
      <c r="Q14" s="905">
        <v>9.0</v>
      </c>
      <c r="R14" s="905">
        <v>9.0</v>
      </c>
      <c r="S14" s="905">
        <v>9.0</v>
      </c>
      <c r="T14" s="1205">
        <v>12.0</v>
      </c>
      <c r="U14" s="971">
        <v>9.0</v>
      </c>
      <c r="V14" s="1255"/>
      <c r="W14" s="905"/>
      <c r="X14" s="905">
        <v>9.0</v>
      </c>
      <c r="Y14" s="905">
        <v>9.0</v>
      </c>
      <c r="Z14" s="905">
        <v>9.0</v>
      </c>
      <c r="AA14" s="1205" t="s">
        <v>193</v>
      </c>
      <c r="AB14" s="971"/>
      <c r="AC14" s="971"/>
      <c r="AD14" s="905">
        <v>9.0</v>
      </c>
      <c r="AE14" s="905">
        <v>9.0</v>
      </c>
      <c r="AF14" s="905">
        <v>9.0</v>
      </c>
      <c r="AG14" s="1205">
        <v>12.0</v>
      </c>
      <c r="AH14" s="905"/>
      <c r="AI14" s="971"/>
      <c r="AJ14" s="971">
        <v>9.0</v>
      </c>
      <c r="AK14" s="404">
        <f t="shared" si="2"/>
        <v>22</v>
      </c>
      <c r="AL14" s="1030">
        <v>1.0</v>
      </c>
    </row>
    <row r="15" ht="14.25" customHeight="1">
      <c r="A15" s="19">
        <v>13.0</v>
      </c>
      <c r="B15" s="1683" t="s">
        <v>841</v>
      </c>
      <c r="C15" s="32"/>
      <c r="D15" s="866"/>
      <c r="E15" s="925"/>
      <c r="F15" s="925"/>
      <c r="G15" s="925"/>
      <c r="H15" s="925"/>
      <c r="I15" s="925"/>
      <c r="J15" s="925"/>
      <c r="K15" s="925"/>
      <c r="L15" s="925"/>
      <c r="M15" s="1205" t="s">
        <v>193</v>
      </c>
      <c r="N15" s="1205">
        <v>12.0</v>
      </c>
      <c r="O15" s="1255"/>
      <c r="P15" s="905"/>
      <c r="Q15" s="1205">
        <v>12.0</v>
      </c>
      <c r="R15" s="905">
        <v>9.0</v>
      </c>
      <c r="S15" s="905">
        <v>9.0</v>
      </c>
      <c r="T15" s="905">
        <v>9.0</v>
      </c>
      <c r="U15" s="971"/>
      <c r="V15" s="1205">
        <v>12.0</v>
      </c>
      <c r="W15" s="1205">
        <v>12.0</v>
      </c>
      <c r="X15" s="905">
        <v>9.0</v>
      </c>
      <c r="Y15" s="905">
        <v>9.0</v>
      </c>
      <c r="Z15" s="905">
        <v>9.0</v>
      </c>
      <c r="AA15" s="905">
        <v>9.0</v>
      </c>
      <c r="AB15" s="971"/>
      <c r="AC15" s="971"/>
      <c r="AD15" s="905"/>
      <c r="AE15" s="905">
        <v>9.0</v>
      </c>
      <c r="AF15" s="905">
        <v>9.0</v>
      </c>
      <c r="AG15" s="905">
        <v>9.0</v>
      </c>
      <c r="AH15" s="1205">
        <v>12.0</v>
      </c>
      <c r="AI15" s="1255"/>
      <c r="AJ15" s="1255"/>
      <c r="AK15" s="404">
        <f>COUNTA(E15:AI15)</f>
        <v>16</v>
      </c>
      <c r="AL15" s="1030">
        <v>1.0</v>
      </c>
    </row>
    <row r="16" ht="15.0" customHeight="1">
      <c r="A16" s="19">
        <v>14.0</v>
      </c>
      <c r="B16" s="1717" t="s">
        <v>1064</v>
      </c>
      <c r="C16" s="32"/>
      <c r="D16" s="866"/>
      <c r="E16" s="1205">
        <v>12.0</v>
      </c>
      <c r="F16" s="925"/>
      <c r="G16" s="971">
        <v>9.0</v>
      </c>
      <c r="H16" s="971"/>
      <c r="I16" s="905">
        <v>9.0</v>
      </c>
      <c r="J16" s="905"/>
      <c r="K16" s="905">
        <v>9.0</v>
      </c>
      <c r="L16" s="1205">
        <v>12.0</v>
      </c>
      <c r="M16" s="905">
        <v>9.0</v>
      </c>
      <c r="N16" s="971"/>
      <c r="O16" s="971"/>
      <c r="P16" s="1205">
        <v>12.0</v>
      </c>
      <c r="Q16" s="905">
        <v>9.0</v>
      </c>
      <c r="R16" s="905">
        <v>9.0</v>
      </c>
      <c r="S16" s="905">
        <v>9.0</v>
      </c>
      <c r="T16" s="905">
        <v>9.0</v>
      </c>
      <c r="U16" s="971">
        <v>9.0</v>
      </c>
      <c r="V16" s="971"/>
      <c r="W16" s="905"/>
      <c r="X16" s="1205">
        <v>12.0</v>
      </c>
      <c r="Y16" s="1274">
        <v>9.0</v>
      </c>
      <c r="Z16" s="905">
        <v>9.0</v>
      </c>
      <c r="AA16" s="905">
        <v>9.0</v>
      </c>
      <c r="AB16" s="971"/>
      <c r="AC16" s="971"/>
      <c r="AD16" s="1205">
        <v>12.0</v>
      </c>
      <c r="AE16" s="905">
        <v>9.0</v>
      </c>
      <c r="AF16" s="905">
        <v>9.0</v>
      </c>
      <c r="AG16" s="898" t="s">
        <v>1083</v>
      </c>
      <c r="AH16" s="898" t="s">
        <v>1083</v>
      </c>
      <c r="AI16" s="971">
        <v>9.0</v>
      </c>
      <c r="AJ16" s="971"/>
      <c r="AK16" s="404">
        <f>COUNTA(E16:AJ16)</f>
        <v>22</v>
      </c>
      <c r="AL16" s="1030">
        <v>1.0</v>
      </c>
    </row>
    <row r="17" ht="15.0" customHeight="1">
      <c r="A17" s="19">
        <v>15.0</v>
      </c>
      <c r="B17" s="1717" t="s">
        <v>1073</v>
      </c>
      <c r="C17" s="32"/>
      <c r="D17" s="866"/>
      <c r="E17" s="905">
        <v>9.0</v>
      </c>
      <c r="F17" s="905">
        <v>9.0</v>
      </c>
      <c r="G17" s="1205" t="s">
        <v>193</v>
      </c>
      <c r="H17" s="971"/>
      <c r="I17" s="925"/>
      <c r="J17" s="1634"/>
      <c r="K17" s="1634"/>
      <c r="L17" s="1634"/>
      <c r="M17" s="1634"/>
      <c r="N17" s="1634"/>
      <c r="O17" s="1634"/>
      <c r="P17" s="1634"/>
      <c r="Q17" s="1634"/>
      <c r="R17" s="1634"/>
      <c r="S17" s="1634"/>
      <c r="T17" s="1634"/>
      <c r="U17" s="1634"/>
      <c r="V17" s="1634"/>
      <c r="W17" s="1634"/>
      <c r="X17" s="1274">
        <v>9.0</v>
      </c>
      <c r="Y17" s="1205">
        <v>12.0</v>
      </c>
      <c r="Z17" s="905">
        <v>9.0</v>
      </c>
      <c r="AA17" s="905"/>
      <c r="AB17" s="971"/>
      <c r="AC17" s="971">
        <v>9.0</v>
      </c>
      <c r="AD17" s="905">
        <v>9.0</v>
      </c>
      <c r="AE17" s="1205">
        <v>12.0</v>
      </c>
      <c r="AF17" s="905">
        <v>9.0</v>
      </c>
      <c r="AG17" s="905">
        <v>9.0</v>
      </c>
      <c r="AH17" s="905">
        <v>9.0</v>
      </c>
      <c r="AI17" s="971"/>
      <c r="AJ17" s="971"/>
      <c r="AK17" s="404">
        <f t="shared" ref="AK17:AK18" si="3">COUNTA(E17:AI17)</f>
        <v>12</v>
      </c>
      <c r="AL17" s="1030">
        <v>1.0</v>
      </c>
    </row>
    <row r="18" ht="15.0" customHeight="1">
      <c r="A18" s="19">
        <v>16.0</v>
      </c>
      <c r="B18" s="1683" t="s">
        <v>27</v>
      </c>
      <c r="C18" s="32"/>
      <c r="D18" s="866"/>
      <c r="E18" s="905">
        <v>9.0</v>
      </c>
      <c r="F18" s="1205">
        <v>12.0</v>
      </c>
      <c r="G18" s="971"/>
      <c r="H18" s="971"/>
      <c r="I18" s="905">
        <v>9.0</v>
      </c>
      <c r="J18" s="905">
        <v>9.0</v>
      </c>
      <c r="K18" s="1205">
        <v>12.0</v>
      </c>
      <c r="L18" s="905">
        <v>9.0</v>
      </c>
      <c r="M18" s="905">
        <v>9.0</v>
      </c>
      <c r="N18" s="971">
        <v>9.0</v>
      </c>
      <c r="O18" s="971"/>
      <c r="P18" s="905"/>
      <c r="Q18" s="905">
        <v>9.0</v>
      </c>
      <c r="R18" s="1205">
        <v>12.0</v>
      </c>
      <c r="S18" s="905">
        <v>9.0</v>
      </c>
      <c r="T18" s="905">
        <v>9.0</v>
      </c>
      <c r="U18" s="971"/>
      <c r="V18" s="1255"/>
      <c r="W18" s="978"/>
      <c r="X18" s="978"/>
      <c r="Y18" s="978"/>
      <c r="Z18" s="978"/>
      <c r="AA18" s="978"/>
      <c r="AB18" s="978"/>
      <c r="AC18" s="978"/>
      <c r="AD18" s="978"/>
      <c r="AE18" s="978"/>
      <c r="AF18" s="978"/>
      <c r="AG18" s="978"/>
      <c r="AH18" s="978"/>
      <c r="AI18" s="1207"/>
      <c r="AJ18" s="1207"/>
      <c r="AK18" s="404">
        <f t="shared" si="3"/>
        <v>12</v>
      </c>
      <c r="AL18" s="1030">
        <v>1.0</v>
      </c>
    </row>
    <row r="19" ht="15.0" customHeight="1">
      <c r="A19" s="19">
        <v>17.0</v>
      </c>
      <c r="B19" s="1683" t="s">
        <v>28</v>
      </c>
      <c r="C19" s="32"/>
      <c r="D19" s="866"/>
      <c r="E19" s="905">
        <v>9.0</v>
      </c>
      <c r="F19" s="905">
        <v>9.0</v>
      </c>
      <c r="G19" s="971"/>
      <c r="H19" s="971"/>
      <c r="I19" s="1205">
        <v>12.0</v>
      </c>
      <c r="J19" s="1205">
        <v>12.0</v>
      </c>
      <c r="K19" s="905">
        <v>9.0</v>
      </c>
      <c r="L19" s="905">
        <v>9.0</v>
      </c>
      <c r="M19" s="905">
        <v>9.0</v>
      </c>
      <c r="N19" s="1205">
        <v>12.0</v>
      </c>
      <c r="O19" s="971"/>
      <c r="P19" s="978"/>
      <c r="Q19" s="978"/>
      <c r="R19" s="978"/>
      <c r="S19" s="978"/>
      <c r="T19" s="978"/>
      <c r="U19" s="978"/>
      <c r="V19" s="978"/>
      <c r="W19" s="978"/>
      <c r="X19" s="978"/>
      <c r="Y19" s="978"/>
      <c r="Z19" s="978"/>
      <c r="AA19" s="978"/>
      <c r="AB19" s="978"/>
      <c r="AC19" s="978"/>
      <c r="AD19" s="905"/>
      <c r="AE19" s="905">
        <v>9.0</v>
      </c>
      <c r="AF19" s="1634"/>
      <c r="AG19" s="925"/>
      <c r="AH19" s="925"/>
      <c r="AI19" s="925"/>
      <c r="AJ19" s="925"/>
      <c r="AK19" s="404">
        <f>COUNTA(E19:AJ19)</f>
        <v>9</v>
      </c>
      <c r="AL19" s="1030">
        <v>1.0</v>
      </c>
    </row>
    <row r="20" ht="16.5" customHeight="1">
      <c r="A20" s="19">
        <v>18.0</v>
      </c>
      <c r="B20" s="1683" t="s">
        <v>312</v>
      </c>
      <c r="C20" s="32"/>
      <c r="D20" s="866"/>
      <c r="E20" s="905">
        <v>9.0</v>
      </c>
      <c r="F20" s="905">
        <v>9.0</v>
      </c>
      <c r="G20" s="1205" t="s">
        <v>1084</v>
      </c>
      <c r="H20" s="971"/>
      <c r="I20" s="1274"/>
      <c r="J20" s="1274"/>
      <c r="K20" s="1274"/>
      <c r="L20" s="1274"/>
      <c r="M20" s="1718"/>
      <c r="N20" s="1274"/>
      <c r="O20" s="1719"/>
      <c r="P20" s="1274"/>
      <c r="Q20" s="1274"/>
      <c r="R20" s="1718"/>
      <c r="S20" s="1274"/>
      <c r="T20" s="1274"/>
      <c r="U20" s="1274"/>
      <c r="V20" s="1718"/>
      <c r="W20" s="905"/>
      <c r="X20" s="905">
        <v>9.0</v>
      </c>
      <c r="Y20" s="905">
        <v>9.0</v>
      </c>
      <c r="Z20" s="1205">
        <v>12.0</v>
      </c>
      <c r="AA20" s="905">
        <v>9.0</v>
      </c>
      <c r="AB20" s="971">
        <v>9.0</v>
      </c>
      <c r="AC20" s="971"/>
      <c r="AD20" s="905">
        <v>9.0</v>
      </c>
      <c r="AE20" s="905">
        <v>9.0</v>
      </c>
      <c r="AF20" s="905">
        <v>9.0</v>
      </c>
      <c r="AG20" s="1205">
        <v>12.0</v>
      </c>
      <c r="AH20" s="905">
        <v>9.0</v>
      </c>
      <c r="AI20" s="1205">
        <v>12.0</v>
      </c>
      <c r="AJ20" s="1274">
        <v>9.0</v>
      </c>
      <c r="AK20" s="404">
        <f t="shared" ref="AK20:AK25" si="4">COUNTA(E20:AI20)</f>
        <v>14</v>
      </c>
      <c r="AL20" s="1030">
        <v>1.0</v>
      </c>
    </row>
    <row r="21" ht="15.0" customHeight="1">
      <c r="A21" s="19">
        <v>19.0</v>
      </c>
      <c r="B21" s="1683" t="s">
        <v>124</v>
      </c>
      <c r="C21" s="32"/>
      <c r="D21" s="866"/>
      <c r="E21" s="905">
        <v>9.0</v>
      </c>
      <c r="F21" s="971"/>
      <c r="G21" s="971"/>
      <c r="H21" s="971"/>
      <c r="I21" s="971"/>
      <c r="J21" s="1205" t="s">
        <v>193</v>
      </c>
      <c r="K21" s="905">
        <v>9.0</v>
      </c>
      <c r="L21" s="1205">
        <v>12.0</v>
      </c>
      <c r="M21" s="905">
        <v>9.0</v>
      </c>
      <c r="N21" s="971">
        <v>9.0</v>
      </c>
      <c r="O21" s="1255"/>
      <c r="P21" s="1205">
        <v>12.0</v>
      </c>
      <c r="Q21" s="905">
        <v>9.0</v>
      </c>
      <c r="R21" s="905">
        <v>9.0</v>
      </c>
      <c r="S21" s="905">
        <v>9.0</v>
      </c>
      <c r="T21" s="1205">
        <v>12.0</v>
      </c>
      <c r="U21" s="971"/>
      <c r="V21" s="1205">
        <v>12.0</v>
      </c>
      <c r="W21" s="905">
        <v>9.0</v>
      </c>
      <c r="X21" s="905"/>
      <c r="Y21" s="905">
        <v>9.0</v>
      </c>
      <c r="Z21" s="905">
        <v>9.0</v>
      </c>
      <c r="AA21" s="1205">
        <v>12.0</v>
      </c>
      <c r="AB21" s="971">
        <v>9.0</v>
      </c>
      <c r="AC21" s="971"/>
      <c r="AD21" s="905">
        <v>9.0</v>
      </c>
      <c r="AE21" s="905">
        <v>9.0</v>
      </c>
      <c r="AF21" s="1205" t="s">
        <v>193</v>
      </c>
      <c r="AG21" s="905">
        <v>9.0</v>
      </c>
      <c r="AH21" s="1205">
        <v>9.0</v>
      </c>
      <c r="AI21" s="1255"/>
      <c r="AJ21" s="1255"/>
      <c r="AK21" s="404">
        <f t="shared" si="4"/>
        <v>22</v>
      </c>
      <c r="AL21" s="1030">
        <v>1.0</v>
      </c>
    </row>
    <row r="22" ht="15.0" customHeight="1">
      <c r="A22" s="19">
        <v>20.0</v>
      </c>
      <c r="B22" s="1683" t="s">
        <v>32</v>
      </c>
      <c r="C22" s="32"/>
      <c r="D22" s="866"/>
      <c r="E22" s="905">
        <v>9.0</v>
      </c>
      <c r="F22" s="1205">
        <v>12.0</v>
      </c>
      <c r="G22" s="971"/>
      <c r="H22" s="971"/>
      <c r="I22" s="905">
        <v>9.0</v>
      </c>
      <c r="J22" s="905">
        <v>9.0</v>
      </c>
      <c r="K22" s="1205">
        <v>12.0</v>
      </c>
      <c r="L22" s="905">
        <v>9.0</v>
      </c>
      <c r="M22" s="905"/>
      <c r="N22" s="971"/>
      <c r="O22" s="1205">
        <v>12.0</v>
      </c>
      <c r="P22" s="905">
        <v>9.0</v>
      </c>
      <c r="Q22" s="905">
        <v>9.0</v>
      </c>
      <c r="R22" s="905">
        <v>9.0</v>
      </c>
      <c r="S22" s="905">
        <v>9.0</v>
      </c>
      <c r="T22" s="1205">
        <v>12.0</v>
      </c>
      <c r="U22" s="971"/>
      <c r="V22" s="971"/>
      <c r="W22" s="1205">
        <v>12.0</v>
      </c>
      <c r="X22" s="905">
        <v>9.0</v>
      </c>
      <c r="Y22" s="905">
        <v>9.0</v>
      </c>
      <c r="Z22" s="905"/>
      <c r="AA22" s="905">
        <v>9.0</v>
      </c>
      <c r="AB22" s="971"/>
      <c r="AC22" s="971">
        <v>9.0</v>
      </c>
      <c r="AD22" s="1205">
        <v>12.0</v>
      </c>
      <c r="AE22" s="905">
        <v>9.0</v>
      </c>
      <c r="AF22" s="905">
        <v>9.0</v>
      </c>
      <c r="AG22" s="905">
        <v>9.0</v>
      </c>
      <c r="AH22" s="905">
        <v>9.0</v>
      </c>
      <c r="AI22" s="971"/>
      <c r="AJ22" s="971"/>
      <c r="AK22" s="404">
        <f t="shared" si="4"/>
        <v>22</v>
      </c>
      <c r="AL22" s="1030">
        <v>1.0</v>
      </c>
    </row>
    <row r="23" ht="15.0" customHeight="1">
      <c r="A23" s="19">
        <v>21.0</v>
      </c>
      <c r="B23" s="1683" t="s">
        <v>33</v>
      </c>
      <c r="C23" s="32"/>
      <c r="D23" s="866"/>
      <c r="E23" s="905">
        <v>9.0</v>
      </c>
      <c r="F23" s="905"/>
      <c r="G23" s="971"/>
      <c r="H23" s="1205">
        <v>12.0</v>
      </c>
      <c r="I23" s="905">
        <v>9.0</v>
      </c>
      <c r="J23" s="1205">
        <v>12.0</v>
      </c>
      <c r="K23" s="905">
        <v>9.0</v>
      </c>
      <c r="L23" s="905">
        <v>9.0</v>
      </c>
      <c r="M23" s="905">
        <v>9.0</v>
      </c>
      <c r="N23" s="971"/>
      <c r="O23" s="1255"/>
      <c r="P23" s="1205">
        <v>12.0</v>
      </c>
      <c r="Q23" s="905">
        <v>9.0</v>
      </c>
      <c r="R23" s="905">
        <v>9.0</v>
      </c>
      <c r="S23" s="905">
        <v>9.0</v>
      </c>
      <c r="T23" s="905">
        <v>9.0</v>
      </c>
      <c r="U23" s="1205">
        <v>12.0</v>
      </c>
      <c r="V23" s="1255"/>
      <c r="W23" s="905">
        <v>9.0</v>
      </c>
      <c r="X23" s="1205">
        <v>12.0</v>
      </c>
      <c r="Y23" s="905"/>
      <c r="Z23" s="905">
        <v>9.0</v>
      </c>
      <c r="AA23" s="905">
        <v>9.0</v>
      </c>
      <c r="AB23" s="971"/>
      <c r="AC23" s="971"/>
      <c r="AD23" s="978"/>
      <c r="AE23" s="978"/>
      <c r="AF23" s="978"/>
      <c r="AG23" s="978"/>
      <c r="AH23" s="978"/>
      <c r="AI23" s="978"/>
      <c r="AJ23" s="978"/>
      <c r="AK23" s="404">
        <f t="shared" si="4"/>
        <v>17</v>
      </c>
      <c r="AL23" s="1030">
        <v>1.0</v>
      </c>
    </row>
    <row r="24" ht="15.0" customHeight="1">
      <c r="A24" s="19">
        <v>22.0</v>
      </c>
      <c r="B24" s="1683" t="s">
        <v>165</v>
      </c>
      <c r="C24" s="32"/>
      <c r="D24" s="866"/>
      <c r="E24" s="905">
        <v>9.0</v>
      </c>
      <c r="F24" s="905">
        <v>9.0</v>
      </c>
      <c r="G24" s="971"/>
      <c r="H24" s="971"/>
      <c r="I24" s="1205">
        <v>12.0</v>
      </c>
      <c r="J24" s="905">
        <v>9.0</v>
      </c>
      <c r="K24" s="905">
        <v>9.0</v>
      </c>
      <c r="L24" s="905">
        <v>9.0</v>
      </c>
      <c r="M24" s="905">
        <v>9.0</v>
      </c>
      <c r="N24" s="971"/>
      <c r="O24" s="1205">
        <v>12.0</v>
      </c>
      <c r="P24" s="905">
        <v>9.0</v>
      </c>
      <c r="Q24" s="905"/>
      <c r="R24" s="905">
        <v>9.0</v>
      </c>
      <c r="S24" s="1205">
        <v>12.0</v>
      </c>
      <c r="T24" s="905">
        <v>9.0</v>
      </c>
      <c r="U24" s="971"/>
      <c r="V24" s="1255"/>
      <c r="W24" s="905">
        <v>9.0</v>
      </c>
      <c r="X24" s="905">
        <v>9.0</v>
      </c>
      <c r="Y24" s="1205">
        <v>12.0</v>
      </c>
      <c r="Z24" s="905">
        <v>9.0</v>
      </c>
      <c r="AA24" s="905">
        <v>9.0</v>
      </c>
      <c r="AB24" s="1205">
        <v>12.0</v>
      </c>
      <c r="AC24" s="971"/>
      <c r="AD24" s="905">
        <v>9.0</v>
      </c>
      <c r="AE24" s="1205">
        <v>12.0</v>
      </c>
      <c r="AF24" s="905">
        <v>9.0</v>
      </c>
      <c r="AG24" s="905"/>
      <c r="AH24" s="1205">
        <v>12.0</v>
      </c>
      <c r="AI24" s="1255">
        <v>9.0</v>
      </c>
      <c r="AJ24" s="1255"/>
      <c r="AK24" s="404">
        <f t="shared" si="4"/>
        <v>23</v>
      </c>
      <c r="AL24" s="1030">
        <v>1.0</v>
      </c>
    </row>
    <row r="25" ht="15.0" customHeight="1">
      <c r="A25" s="19">
        <v>23.0</v>
      </c>
      <c r="B25" s="1683" t="s">
        <v>687</v>
      </c>
      <c r="C25" s="32"/>
      <c r="D25" s="866"/>
      <c r="E25" s="905">
        <v>9.0</v>
      </c>
      <c r="F25" s="905">
        <v>9.0</v>
      </c>
      <c r="G25" s="1205" t="s">
        <v>193</v>
      </c>
      <c r="H25" s="971"/>
      <c r="I25" s="978"/>
      <c r="J25" s="978"/>
      <c r="K25" s="978"/>
      <c r="L25" s="978"/>
      <c r="M25" s="978"/>
      <c r="N25" s="978"/>
      <c r="O25" s="978"/>
      <c r="P25" s="978"/>
      <c r="Q25" s="978"/>
      <c r="R25" s="978"/>
      <c r="S25" s="978"/>
      <c r="T25" s="978"/>
      <c r="U25" s="978"/>
      <c r="V25" s="978"/>
      <c r="W25" s="905"/>
      <c r="X25" s="905">
        <v>9.0</v>
      </c>
      <c r="Y25" s="905"/>
      <c r="Z25" s="1205" t="s">
        <v>193</v>
      </c>
      <c r="AA25" s="905">
        <v>9.0</v>
      </c>
      <c r="AB25" s="971"/>
      <c r="AC25" s="971">
        <v>9.0</v>
      </c>
      <c r="AD25" s="905">
        <v>9.0</v>
      </c>
      <c r="AE25" s="905">
        <v>9.0</v>
      </c>
      <c r="AF25" s="1205">
        <v>12.0</v>
      </c>
      <c r="AG25" s="905">
        <v>9.0</v>
      </c>
      <c r="AH25" s="905">
        <v>9.0</v>
      </c>
      <c r="AI25" s="971"/>
      <c r="AJ25" s="971"/>
      <c r="AK25" s="404">
        <f t="shared" si="4"/>
        <v>12</v>
      </c>
      <c r="AL25" s="1030">
        <v>1.0</v>
      </c>
    </row>
    <row r="26" ht="15.75" customHeight="1">
      <c r="A26" s="19">
        <v>24.0</v>
      </c>
      <c r="B26" s="1682" t="s">
        <v>1022</v>
      </c>
      <c r="C26" s="32"/>
      <c r="D26" s="866"/>
      <c r="E26" s="1205">
        <v>12.0</v>
      </c>
      <c r="F26" s="905"/>
      <c r="G26" s="971"/>
      <c r="H26" s="971">
        <v>9.0</v>
      </c>
      <c r="I26" s="1205">
        <v>12.0</v>
      </c>
      <c r="J26" s="905">
        <v>9.0</v>
      </c>
      <c r="K26" s="905">
        <v>9.0</v>
      </c>
      <c r="L26" s="1205">
        <v>12.0</v>
      </c>
      <c r="M26" s="1205">
        <v>12.0</v>
      </c>
      <c r="N26" s="971"/>
      <c r="O26" s="971"/>
      <c r="P26" s="905">
        <v>9.0</v>
      </c>
      <c r="Q26" s="905">
        <v>9.0</v>
      </c>
      <c r="R26" s="905"/>
      <c r="S26" s="905">
        <v>9.0</v>
      </c>
      <c r="T26" s="1205">
        <v>12.0</v>
      </c>
      <c r="U26" s="971"/>
      <c r="V26" s="971">
        <v>9.0</v>
      </c>
      <c r="W26" s="905">
        <v>9.0</v>
      </c>
      <c r="X26" s="905">
        <v>9.0</v>
      </c>
      <c r="Y26" s="905">
        <v>9.0</v>
      </c>
      <c r="Z26" s="905">
        <v>9.0</v>
      </c>
      <c r="AA26" s="1205">
        <v>12.0</v>
      </c>
      <c r="AB26" s="971"/>
      <c r="AC26" s="971"/>
      <c r="AD26" s="905">
        <v>9.0</v>
      </c>
      <c r="AE26" s="905">
        <v>9.0</v>
      </c>
      <c r="AF26" s="905">
        <v>9.0</v>
      </c>
      <c r="AG26" s="1205">
        <v>12.0</v>
      </c>
      <c r="AH26" s="905"/>
      <c r="AI26" s="971"/>
      <c r="AJ26" s="971">
        <v>9.0</v>
      </c>
      <c r="AK26" s="404">
        <f>COUNTA(E26:AJ26)</f>
        <v>22</v>
      </c>
      <c r="AL26" s="1030">
        <v>1.0</v>
      </c>
    </row>
    <row r="27" ht="15.75" customHeight="1">
      <c r="A27" s="19">
        <v>25.0</v>
      </c>
      <c r="B27" s="1469" t="s">
        <v>36</v>
      </c>
      <c r="C27" s="32"/>
      <c r="D27" s="866"/>
      <c r="E27" s="905">
        <v>9.0</v>
      </c>
      <c r="F27" s="905">
        <v>9.0</v>
      </c>
      <c r="G27" s="971"/>
      <c r="H27" s="971"/>
      <c r="I27" s="905"/>
      <c r="J27" s="905"/>
      <c r="K27" s="905"/>
      <c r="L27" s="905"/>
      <c r="M27" s="905"/>
      <c r="N27" s="971"/>
      <c r="O27" s="1255"/>
      <c r="P27" s="905"/>
      <c r="Q27" s="905"/>
      <c r="R27" s="905"/>
      <c r="S27" s="905"/>
      <c r="T27" s="905"/>
      <c r="U27" s="971"/>
      <c r="V27" s="1255"/>
      <c r="W27" s="905"/>
      <c r="X27" s="905"/>
      <c r="Y27" s="905"/>
      <c r="Z27" s="905"/>
      <c r="AA27" s="905"/>
      <c r="AB27" s="971"/>
      <c r="AC27" s="971"/>
      <c r="AD27" s="905"/>
      <c r="AE27" s="905"/>
      <c r="AF27" s="905"/>
      <c r="AG27" s="905"/>
      <c r="AH27" s="905"/>
      <c r="AI27" s="1255"/>
      <c r="AJ27" s="1255"/>
      <c r="AK27" s="404">
        <f t="shared" ref="AK27:AK31" si="5">COUNTA(E27:AI27)</f>
        <v>2</v>
      </c>
      <c r="AL27" s="1030">
        <v>0.0</v>
      </c>
    </row>
    <row r="28" ht="15.75" customHeight="1">
      <c r="A28" s="19">
        <v>26.0</v>
      </c>
      <c r="B28" s="1469" t="s">
        <v>757</v>
      </c>
      <c r="C28" s="32"/>
      <c r="D28" s="866"/>
      <c r="E28" s="905"/>
      <c r="F28" s="905"/>
      <c r="G28" s="971"/>
      <c r="H28" s="971"/>
      <c r="I28" s="905">
        <v>9.0</v>
      </c>
      <c r="J28" s="905">
        <v>9.0</v>
      </c>
      <c r="K28" s="905">
        <v>9.0</v>
      </c>
      <c r="L28" s="905">
        <v>9.0</v>
      </c>
      <c r="M28" s="905">
        <v>9.0</v>
      </c>
      <c r="N28" s="971"/>
      <c r="O28" s="971"/>
      <c r="P28" s="905"/>
      <c r="Q28" s="905"/>
      <c r="R28" s="905"/>
      <c r="S28" s="905"/>
      <c r="T28" s="905"/>
      <c r="U28" s="971"/>
      <c r="V28" s="971"/>
      <c r="W28" s="905"/>
      <c r="X28" s="905"/>
      <c r="Y28" s="905"/>
      <c r="Z28" s="905"/>
      <c r="AA28" s="905"/>
      <c r="AB28" s="971"/>
      <c r="AC28" s="971"/>
      <c r="AD28" s="905"/>
      <c r="AE28" s="905"/>
      <c r="AF28" s="905"/>
      <c r="AG28" s="905"/>
      <c r="AH28" s="905"/>
      <c r="AI28" s="971"/>
      <c r="AJ28" s="971"/>
      <c r="AK28" s="404">
        <f t="shared" si="5"/>
        <v>5</v>
      </c>
      <c r="AL28" s="1030">
        <v>0.0</v>
      </c>
    </row>
    <row r="29" ht="16.5" customHeight="1">
      <c r="A29" s="19">
        <v>27.0</v>
      </c>
      <c r="B29" s="1717" t="s">
        <v>1085</v>
      </c>
      <c r="C29" s="32"/>
      <c r="D29" s="866"/>
      <c r="E29" s="905"/>
      <c r="F29" s="905"/>
      <c r="G29" s="971"/>
      <c r="H29" s="971"/>
      <c r="I29" s="905"/>
      <c r="J29" s="905"/>
      <c r="K29" s="905"/>
      <c r="L29" s="905"/>
      <c r="M29" s="905"/>
      <c r="N29" s="971"/>
      <c r="O29" s="1255"/>
      <c r="P29" s="905"/>
      <c r="Q29" s="905"/>
      <c r="R29" s="905"/>
      <c r="S29" s="905"/>
      <c r="T29" s="905"/>
      <c r="U29" s="971"/>
      <c r="V29" s="1255"/>
      <c r="W29" s="905"/>
      <c r="X29" s="905">
        <v>9.0</v>
      </c>
      <c r="Y29" s="905">
        <v>9.0</v>
      </c>
      <c r="Z29" s="905">
        <v>9.0</v>
      </c>
      <c r="AA29" s="905">
        <v>9.0</v>
      </c>
      <c r="AB29" s="971"/>
      <c r="AC29" s="971"/>
      <c r="AD29" s="905">
        <v>9.0</v>
      </c>
      <c r="AE29" s="905">
        <v>9.0</v>
      </c>
      <c r="AF29" s="905">
        <v>9.0</v>
      </c>
      <c r="AG29" s="1274">
        <v>9.0</v>
      </c>
      <c r="AH29" s="905">
        <v>9.0</v>
      </c>
      <c r="AI29" s="971"/>
      <c r="AJ29" s="971"/>
      <c r="AK29" s="404">
        <f t="shared" si="5"/>
        <v>9</v>
      </c>
      <c r="AL29" s="1030">
        <v>0.0</v>
      </c>
    </row>
    <row r="30" ht="16.5" customHeight="1">
      <c r="A30" s="19">
        <v>28.0</v>
      </c>
      <c r="B30" s="1717" t="s">
        <v>1086</v>
      </c>
      <c r="C30" s="32"/>
      <c r="D30" s="866"/>
      <c r="E30" s="905"/>
      <c r="F30" s="905"/>
      <c r="G30" s="971"/>
      <c r="H30" s="971"/>
      <c r="I30" s="905"/>
      <c r="J30" s="905"/>
      <c r="K30" s="905"/>
      <c r="L30" s="905"/>
      <c r="M30" s="905"/>
      <c r="N30" s="971"/>
      <c r="O30" s="1255"/>
      <c r="P30" s="905"/>
      <c r="Q30" s="905"/>
      <c r="R30" s="905"/>
      <c r="S30" s="905"/>
      <c r="T30" s="905"/>
      <c r="U30" s="971"/>
      <c r="V30" s="1255"/>
      <c r="W30" s="905"/>
      <c r="X30" s="905"/>
      <c r="Y30" s="905"/>
      <c r="Z30" s="905"/>
      <c r="AA30" s="905">
        <v>9.0</v>
      </c>
      <c r="AB30" s="971"/>
      <c r="AC30" s="971"/>
      <c r="AD30" s="905">
        <v>9.0</v>
      </c>
      <c r="AE30" s="905">
        <v>9.0</v>
      </c>
      <c r="AF30" s="905">
        <v>9.0</v>
      </c>
      <c r="AG30" s="905">
        <v>9.0</v>
      </c>
      <c r="AH30" s="905">
        <v>9.0</v>
      </c>
      <c r="AI30" s="1255"/>
      <c r="AJ30" s="1255"/>
      <c r="AK30" s="404">
        <f t="shared" si="5"/>
        <v>6</v>
      </c>
      <c r="AL30" s="1030">
        <v>0.0</v>
      </c>
    </row>
    <row r="31" ht="16.5" customHeight="1">
      <c r="A31" s="19">
        <v>29.0</v>
      </c>
      <c r="B31" s="1687" t="s">
        <v>875</v>
      </c>
      <c r="C31" s="32"/>
      <c r="D31" s="866"/>
      <c r="E31" s="905"/>
      <c r="F31" s="905"/>
      <c r="G31" s="971"/>
      <c r="H31" s="971"/>
      <c r="I31" s="905"/>
      <c r="J31" s="905"/>
      <c r="K31" s="905"/>
      <c r="L31" s="905"/>
      <c r="M31" s="905"/>
      <c r="N31" s="971"/>
      <c r="O31" s="971"/>
      <c r="P31" s="905"/>
      <c r="Q31" s="905"/>
      <c r="R31" s="905"/>
      <c r="S31" s="905"/>
      <c r="T31" s="905"/>
      <c r="U31" s="971"/>
      <c r="V31" s="971"/>
      <c r="W31" s="905"/>
      <c r="X31" s="905"/>
      <c r="Y31" s="905"/>
      <c r="Z31" s="905"/>
      <c r="AA31" s="905"/>
      <c r="AB31" s="971"/>
      <c r="AC31" s="971"/>
      <c r="AD31" s="905"/>
      <c r="AE31" s="905"/>
      <c r="AF31" s="905"/>
      <c r="AG31" s="905"/>
      <c r="AH31" s="905"/>
      <c r="AI31" s="971"/>
      <c r="AJ31" s="971"/>
      <c r="AK31" s="404">
        <f t="shared" si="5"/>
        <v>0</v>
      </c>
      <c r="AL31" s="1030">
        <v>0.0</v>
      </c>
    </row>
    <row r="32" ht="15.75" customHeight="1">
      <c r="A32" s="260"/>
      <c r="B32" s="1690"/>
      <c r="C32" s="112"/>
      <c r="D32" s="1311" t="s">
        <v>1004</v>
      </c>
      <c r="E32" s="1311">
        <f t="shared" ref="E32:AH32" si="6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18</v>
      </c>
      <c r="F32" s="1311">
        <f t="shared" si="6"/>
        <v>12</v>
      </c>
      <c r="G32" s="1311">
        <f t="shared" si="6"/>
        <v>2</v>
      </c>
      <c r="H32" s="1311">
        <f t="shared" si="6"/>
        <v>3</v>
      </c>
      <c r="I32" s="1311">
        <f t="shared" si="6"/>
        <v>11</v>
      </c>
      <c r="J32" s="1311">
        <f t="shared" si="6"/>
        <v>9</v>
      </c>
      <c r="K32" s="1311">
        <f t="shared" si="6"/>
        <v>14</v>
      </c>
      <c r="L32" s="1311">
        <f t="shared" si="6"/>
        <v>12</v>
      </c>
      <c r="M32" s="1311">
        <f t="shared" si="6"/>
        <v>11</v>
      </c>
      <c r="N32" s="1311">
        <f t="shared" si="6"/>
        <v>3</v>
      </c>
      <c r="O32" s="1311">
        <f t="shared" si="6"/>
        <v>4</v>
      </c>
      <c r="P32" s="1311">
        <f t="shared" si="6"/>
        <v>12</v>
      </c>
      <c r="Q32" s="1311">
        <f t="shared" si="6"/>
        <v>13</v>
      </c>
      <c r="R32" s="1311">
        <f t="shared" si="6"/>
        <v>13</v>
      </c>
      <c r="S32" s="1311">
        <f t="shared" si="6"/>
        <v>15</v>
      </c>
      <c r="T32" s="1311">
        <f t="shared" si="6"/>
        <v>13</v>
      </c>
      <c r="U32" s="1311">
        <f t="shared" si="6"/>
        <v>4</v>
      </c>
      <c r="V32" s="1311">
        <f t="shared" si="6"/>
        <v>3</v>
      </c>
      <c r="W32" s="1311">
        <f t="shared" si="6"/>
        <v>11</v>
      </c>
      <c r="X32" s="1311">
        <f t="shared" si="6"/>
        <v>16</v>
      </c>
      <c r="Y32" s="1311">
        <f t="shared" si="6"/>
        <v>13</v>
      </c>
      <c r="Z32" s="1311">
        <f t="shared" si="6"/>
        <v>16</v>
      </c>
      <c r="AA32" s="1311">
        <f t="shared" si="6"/>
        <v>15</v>
      </c>
      <c r="AB32" s="1311">
        <f t="shared" si="6"/>
        <v>4</v>
      </c>
      <c r="AC32" s="1311">
        <f t="shared" si="6"/>
        <v>4</v>
      </c>
      <c r="AD32" s="1311">
        <f t="shared" si="6"/>
        <v>14</v>
      </c>
      <c r="AE32" s="1311">
        <f t="shared" si="6"/>
        <v>16</v>
      </c>
      <c r="AF32" s="1311">
        <f t="shared" si="6"/>
        <v>15</v>
      </c>
      <c r="AG32" s="1311">
        <f t="shared" si="6"/>
        <v>16</v>
      </c>
      <c r="AH32" s="1311">
        <f t="shared" si="6"/>
        <v>12</v>
      </c>
      <c r="AI32" s="1311">
        <f t="shared" ref="AI32:AJ32" si="7"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4</v>
      </c>
      <c r="AJ32" s="1311">
        <f t="shared" si="7"/>
        <v>4</v>
      </c>
      <c r="AK32" s="1075"/>
      <c r="AL32" s="1452">
        <f>SUM(AL3:AL26)</f>
        <v>24</v>
      </c>
    </row>
    <row r="33" ht="15.75" hidden="1" customHeight="1">
      <c r="A33" s="260"/>
      <c r="B33" s="1690"/>
      <c r="C33" s="112"/>
      <c r="D33" s="1311" t="s">
        <v>1076</v>
      </c>
      <c r="E33" s="1311">
        <f t="shared" ref="E33:AJ33" si="8">COUNTA(E3:E31)</f>
        <v>22</v>
      </c>
      <c r="F33" s="1311">
        <f t="shared" si="8"/>
        <v>17</v>
      </c>
      <c r="G33" s="1311">
        <f t="shared" si="8"/>
        <v>7</v>
      </c>
      <c r="H33" s="1311">
        <f t="shared" si="8"/>
        <v>5</v>
      </c>
      <c r="I33" s="1311">
        <f t="shared" si="8"/>
        <v>17</v>
      </c>
      <c r="J33" s="1311">
        <f t="shared" si="8"/>
        <v>15</v>
      </c>
      <c r="K33" s="1311">
        <f t="shared" si="8"/>
        <v>18</v>
      </c>
      <c r="L33" s="1311">
        <f t="shared" si="8"/>
        <v>17</v>
      </c>
      <c r="M33" s="1311">
        <f t="shared" si="8"/>
        <v>16</v>
      </c>
      <c r="N33" s="1311">
        <f t="shared" si="8"/>
        <v>7</v>
      </c>
      <c r="O33" s="1311">
        <f t="shared" si="8"/>
        <v>6</v>
      </c>
      <c r="P33" s="1311">
        <f t="shared" si="8"/>
        <v>17</v>
      </c>
      <c r="Q33" s="1311">
        <f t="shared" si="8"/>
        <v>17</v>
      </c>
      <c r="R33" s="1311">
        <f t="shared" si="8"/>
        <v>17</v>
      </c>
      <c r="S33" s="1311">
        <f t="shared" si="8"/>
        <v>19</v>
      </c>
      <c r="T33" s="1311">
        <f t="shared" si="8"/>
        <v>19</v>
      </c>
      <c r="U33" s="1311">
        <f t="shared" si="8"/>
        <v>7</v>
      </c>
      <c r="V33" s="1311">
        <f t="shared" si="8"/>
        <v>6</v>
      </c>
      <c r="W33" s="1311">
        <f t="shared" si="8"/>
        <v>17</v>
      </c>
      <c r="X33" s="1311">
        <f t="shared" si="8"/>
        <v>19</v>
      </c>
      <c r="Y33" s="1311">
        <f t="shared" si="8"/>
        <v>18</v>
      </c>
      <c r="Z33" s="1311">
        <f t="shared" si="8"/>
        <v>19</v>
      </c>
      <c r="AA33" s="1311">
        <f t="shared" si="8"/>
        <v>21</v>
      </c>
      <c r="AB33" s="1311">
        <f t="shared" si="8"/>
        <v>7</v>
      </c>
      <c r="AC33" s="1311">
        <f t="shared" si="8"/>
        <v>6</v>
      </c>
      <c r="AD33" s="1311">
        <f t="shared" si="8"/>
        <v>18</v>
      </c>
      <c r="AE33" s="1311">
        <f t="shared" si="8"/>
        <v>20</v>
      </c>
      <c r="AF33" s="1311">
        <f t="shared" si="8"/>
        <v>19</v>
      </c>
      <c r="AG33" s="1311">
        <f t="shared" si="8"/>
        <v>21</v>
      </c>
      <c r="AH33" s="1311">
        <f t="shared" si="8"/>
        <v>18</v>
      </c>
      <c r="AI33" s="1311">
        <f t="shared" si="8"/>
        <v>7</v>
      </c>
      <c r="AJ33" s="1311">
        <f t="shared" si="8"/>
        <v>6</v>
      </c>
      <c r="AK33" s="1075"/>
      <c r="AL33" s="1692"/>
    </row>
    <row r="34" ht="15.75" customHeight="1">
      <c r="A34" s="260"/>
      <c r="B34" s="1690"/>
      <c r="C34" s="112"/>
      <c r="D34" s="1311" t="s">
        <v>1005</v>
      </c>
      <c r="E34" s="1311">
        <f t="shared" ref="E34:AH34" si="9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4</v>
      </c>
      <c r="F34" s="1311">
        <f t="shared" si="9"/>
        <v>5</v>
      </c>
      <c r="G34" s="1311">
        <f t="shared" si="9"/>
        <v>1</v>
      </c>
      <c r="H34" s="1311">
        <f t="shared" si="9"/>
        <v>2</v>
      </c>
      <c r="I34" s="1311">
        <f t="shared" si="9"/>
        <v>5</v>
      </c>
      <c r="J34" s="1311">
        <f t="shared" si="9"/>
        <v>3</v>
      </c>
      <c r="K34" s="1311">
        <f t="shared" si="9"/>
        <v>4</v>
      </c>
      <c r="L34" s="1311">
        <f t="shared" si="9"/>
        <v>4</v>
      </c>
      <c r="M34" s="1311">
        <f t="shared" si="9"/>
        <v>4</v>
      </c>
      <c r="N34" s="1311">
        <f t="shared" si="9"/>
        <v>3</v>
      </c>
      <c r="O34" s="1311">
        <f t="shared" si="9"/>
        <v>2</v>
      </c>
      <c r="P34" s="1311">
        <f t="shared" si="9"/>
        <v>5</v>
      </c>
      <c r="Q34" s="1311">
        <f t="shared" si="9"/>
        <v>3</v>
      </c>
      <c r="R34" s="1311">
        <f t="shared" si="9"/>
        <v>4</v>
      </c>
      <c r="S34" s="1311">
        <f t="shared" si="9"/>
        <v>3</v>
      </c>
      <c r="T34" s="1311">
        <f t="shared" si="9"/>
        <v>5</v>
      </c>
      <c r="U34" s="1311">
        <f t="shared" si="9"/>
        <v>3</v>
      </c>
      <c r="V34" s="1311">
        <f t="shared" si="9"/>
        <v>3</v>
      </c>
      <c r="W34" s="1311">
        <f t="shared" si="9"/>
        <v>5</v>
      </c>
      <c r="X34" s="1311">
        <f t="shared" si="9"/>
        <v>3</v>
      </c>
      <c r="Y34" s="1311">
        <f t="shared" si="9"/>
        <v>4</v>
      </c>
      <c r="Z34" s="1311">
        <f t="shared" si="9"/>
        <v>2</v>
      </c>
      <c r="AA34" s="1311">
        <f t="shared" si="9"/>
        <v>4</v>
      </c>
      <c r="AB34" s="1311">
        <f t="shared" si="9"/>
        <v>3</v>
      </c>
      <c r="AC34" s="1311">
        <f t="shared" si="9"/>
        <v>2</v>
      </c>
      <c r="AD34" s="1311">
        <f t="shared" si="9"/>
        <v>4</v>
      </c>
      <c r="AE34" s="1311">
        <f t="shared" si="9"/>
        <v>4</v>
      </c>
      <c r="AF34" s="1311">
        <f t="shared" si="9"/>
        <v>2</v>
      </c>
      <c r="AG34" s="1311">
        <f t="shared" si="9"/>
        <v>4</v>
      </c>
      <c r="AH34" s="1311">
        <f t="shared" si="9"/>
        <v>4</v>
      </c>
      <c r="AI34" s="1311">
        <f t="shared" ref="AI34:AJ34" si="10"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2</v>
      </c>
      <c r="AJ34" s="1311">
        <f t="shared" si="10"/>
        <v>2</v>
      </c>
      <c r="AK34" s="1075"/>
      <c r="AL34" s="257"/>
    </row>
    <row r="35" ht="22.5" customHeight="1">
      <c r="A35" s="260"/>
      <c r="B35" s="1693" t="s">
        <v>947</v>
      </c>
      <c r="C35" s="112"/>
      <c r="D35" s="866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640" t="s">
        <v>964</v>
      </c>
    </row>
    <row r="36" ht="15.75" customHeight="1">
      <c r="A36" s="819">
        <v>1.0</v>
      </c>
      <c r="B36" s="1641" t="s">
        <v>854</v>
      </c>
      <c r="C36" s="807" t="s">
        <v>1056</v>
      </c>
      <c r="D36" s="866"/>
      <c r="E36" s="905">
        <v>9.0</v>
      </c>
      <c r="F36" s="905">
        <v>9.0</v>
      </c>
      <c r="G36" s="971"/>
      <c r="H36" s="971"/>
      <c r="I36" s="905">
        <v>9.0</v>
      </c>
      <c r="J36" s="905">
        <v>9.0</v>
      </c>
      <c r="K36" s="905">
        <v>9.0</v>
      </c>
      <c r="L36" s="905">
        <v>9.0</v>
      </c>
      <c r="M36" s="905">
        <v>9.0</v>
      </c>
      <c r="N36" s="971"/>
      <c r="O36" s="1667"/>
      <c r="P36" s="905">
        <v>9.0</v>
      </c>
      <c r="Q36" s="905">
        <v>9.0</v>
      </c>
      <c r="R36" s="905">
        <v>9.0</v>
      </c>
      <c r="S36" s="905">
        <v>9.0</v>
      </c>
      <c r="T36" s="905">
        <v>9.0</v>
      </c>
      <c r="U36" s="971"/>
      <c r="V36" s="1667"/>
      <c r="W36" s="905">
        <v>9.0</v>
      </c>
      <c r="X36" s="905">
        <v>9.0</v>
      </c>
      <c r="Y36" s="905">
        <v>9.0</v>
      </c>
      <c r="Z36" s="905">
        <v>9.0</v>
      </c>
      <c r="AA36" s="905">
        <v>9.0</v>
      </c>
      <c r="AB36" s="971"/>
      <c r="AC36" s="971"/>
      <c r="AD36" s="905">
        <v>9.0</v>
      </c>
      <c r="AE36" s="905">
        <v>9.0</v>
      </c>
      <c r="AF36" s="905">
        <v>9.0</v>
      </c>
      <c r="AG36" s="905">
        <v>9.0</v>
      </c>
      <c r="AH36" s="905">
        <v>9.0</v>
      </c>
      <c r="AI36" s="1255"/>
      <c r="AJ36" s="1255"/>
      <c r="AK36" s="404">
        <f>COUNT(E36:AI36)</f>
        <v>22</v>
      </c>
      <c r="AL36" s="300"/>
    </row>
    <row r="37" ht="15.75" customHeight="1">
      <c r="A37" s="819">
        <v>2.0</v>
      </c>
      <c r="B37" s="1695" t="s">
        <v>1087</v>
      </c>
      <c r="C37" s="807" t="s">
        <v>1056</v>
      </c>
      <c r="D37" s="866"/>
      <c r="E37" s="905">
        <v>9.0</v>
      </c>
      <c r="F37" s="905">
        <v>9.0</v>
      </c>
      <c r="G37" s="971"/>
      <c r="H37" s="971"/>
      <c r="I37" s="905">
        <v>9.0</v>
      </c>
      <c r="J37" s="1283">
        <v>9.0</v>
      </c>
      <c r="K37" s="905">
        <v>9.0</v>
      </c>
      <c r="L37" s="905">
        <v>9.0</v>
      </c>
      <c r="M37" s="905">
        <v>9.0</v>
      </c>
      <c r="N37" s="971"/>
      <c r="O37" s="971"/>
      <c r="P37" s="905">
        <v>9.0</v>
      </c>
      <c r="Q37" s="905">
        <v>9.0</v>
      </c>
      <c r="R37" s="1283">
        <v>9.0</v>
      </c>
      <c r="S37" s="905">
        <v>9.0</v>
      </c>
      <c r="T37" s="905">
        <v>9.0</v>
      </c>
      <c r="U37" s="971"/>
      <c r="V37" s="971"/>
      <c r="W37" s="905">
        <v>9.0</v>
      </c>
      <c r="X37" s="905">
        <v>9.0</v>
      </c>
      <c r="Y37" s="905">
        <v>9.0</v>
      </c>
      <c r="Z37" s="905">
        <v>9.0</v>
      </c>
      <c r="AA37" s="905">
        <v>9.0</v>
      </c>
      <c r="AB37" s="971"/>
      <c r="AC37" s="971"/>
      <c r="AD37" s="905">
        <v>9.0</v>
      </c>
      <c r="AE37" s="905">
        <v>9.0</v>
      </c>
      <c r="AF37" s="905">
        <v>9.0</v>
      </c>
      <c r="AG37" s="905">
        <v>9.0</v>
      </c>
      <c r="AH37" s="905">
        <v>9.0</v>
      </c>
      <c r="AI37" s="971"/>
      <c r="AJ37" s="1279"/>
      <c r="AK37" s="1643">
        <f>COUNT(E37:AJ37)</f>
        <v>22</v>
      </c>
      <c r="AL37" s="300"/>
    </row>
    <row r="38" ht="15.75" customHeight="1">
      <c r="A38" s="819">
        <v>3.0</v>
      </c>
      <c r="B38" s="1696" t="s">
        <v>1088</v>
      </c>
      <c r="C38" s="1644" t="s">
        <v>1057</v>
      </c>
      <c r="D38" s="866"/>
      <c r="E38" s="1283">
        <v>9.0</v>
      </c>
      <c r="F38" s="905"/>
      <c r="G38" s="971"/>
      <c r="H38" s="1283">
        <v>9.0</v>
      </c>
      <c r="I38" s="898">
        <v>12.0</v>
      </c>
      <c r="J38" s="905">
        <v>9.0</v>
      </c>
      <c r="K38" s="905">
        <v>9.0</v>
      </c>
      <c r="L38" s="905">
        <v>9.0</v>
      </c>
      <c r="M38" s="905">
        <v>9.0</v>
      </c>
      <c r="N38" s="971"/>
      <c r="O38" s="1667"/>
      <c r="P38" s="905">
        <v>9.0</v>
      </c>
      <c r="Q38" s="1698">
        <v>9.0</v>
      </c>
      <c r="R38" s="1375">
        <v>9.0</v>
      </c>
      <c r="S38" s="905">
        <v>9.0</v>
      </c>
      <c r="T38" s="905">
        <v>9.0</v>
      </c>
      <c r="U38" s="1283">
        <v>9.0</v>
      </c>
      <c r="V38" s="1667"/>
      <c r="W38" s="905"/>
      <c r="X38" s="1283">
        <v>9.0</v>
      </c>
      <c r="Y38" s="898">
        <v>12.0</v>
      </c>
      <c r="Z38" s="905">
        <v>9.0</v>
      </c>
      <c r="AA38" s="905">
        <v>9.0</v>
      </c>
      <c r="AB38" s="971"/>
      <c r="AC38" s="971"/>
      <c r="AD38" s="1283">
        <v>9.0</v>
      </c>
      <c r="AE38" s="898">
        <v>12.0</v>
      </c>
      <c r="AF38" s="1283">
        <v>9.0</v>
      </c>
      <c r="AG38" s="905">
        <v>9.0</v>
      </c>
      <c r="AH38" s="1283">
        <v>9.0</v>
      </c>
      <c r="AI38" s="1255">
        <v>9.0</v>
      </c>
      <c r="AJ38" s="1720"/>
      <c r="AK38" s="1643">
        <f t="shared" ref="AK38:AK40" si="11">COUNT(E38:AI38)</f>
        <v>23</v>
      </c>
      <c r="AL38" s="300"/>
    </row>
    <row r="39" ht="15.75" customHeight="1">
      <c r="A39" s="819">
        <v>4.0</v>
      </c>
      <c r="B39" s="1695" t="s">
        <v>1089</v>
      </c>
      <c r="C39" s="1644" t="s">
        <v>1057</v>
      </c>
      <c r="D39" s="866"/>
      <c r="E39" s="905">
        <v>9.0</v>
      </c>
      <c r="F39" s="1283">
        <v>9.0</v>
      </c>
      <c r="G39" s="971"/>
      <c r="H39" s="971"/>
      <c r="I39" s="905">
        <v>9.0</v>
      </c>
      <c r="J39" s="905">
        <v>9.0</v>
      </c>
      <c r="K39" s="905">
        <v>9.0</v>
      </c>
      <c r="L39" s="905">
        <v>9.0</v>
      </c>
      <c r="M39" s="1283">
        <v>9.0</v>
      </c>
      <c r="N39" s="971"/>
      <c r="O39" s="1033">
        <v>9.0</v>
      </c>
      <c r="P39" s="1283">
        <v>9.0</v>
      </c>
      <c r="Q39" s="898">
        <v>12.0</v>
      </c>
      <c r="R39" s="905">
        <v>9.0</v>
      </c>
      <c r="S39" s="905">
        <v>9.0</v>
      </c>
      <c r="T39" s="1283">
        <v>9.0</v>
      </c>
      <c r="U39" s="971"/>
      <c r="V39" s="971"/>
      <c r="W39" s="1283">
        <v>9.0</v>
      </c>
      <c r="X39" s="898">
        <v>12.0</v>
      </c>
      <c r="Y39" s="905">
        <v>9.0</v>
      </c>
      <c r="Z39" s="905">
        <v>9.0</v>
      </c>
      <c r="AA39" s="1283">
        <v>9.0</v>
      </c>
      <c r="AB39" s="971"/>
      <c r="AC39" s="1283">
        <v>9.0</v>
      </c>
      <c r="AD39" s="898">
        <v>12.0</v>
      </c>
      <c r="AE39" s="905">
        <v>9.0</v>
      </c>
      <c r="AF39" s="905">
        <v>9.0</v>
      </c>
      <c r="AG39" s="1283">
        <v>9.0</v>
      </c>
      <c r="AH39" s="898">
        <v>12.0</v>
      </c>
      <c r="AI39" s="971"/>
      <c r="AJ39" s="1279"/>
      <c r="AK39" s="1643">
        <f t="shared" si="11"/>
        <v>24</v>
      </c>
      <c r="AL39" s="300"/>
    </row>
    <row r="40" ht="15.75" customHeight="1">
      <c r="A40" s="819">
        <v>5.0</v>
      </c>
      <c r="B40" s="1697" t="s">
        <v>1090</v>
      </c>
      <c r="C40" s="1644" t="s">
        <v>1057</v>
      </c>
      <c r="D40" s="866"/>
      <c r="E40" s="905">
        <v>9.0</v>
      </c>
      <c r="F40" s="905">
        <v>9.0</v>
      </c>
      <c r="G40" s="971"/>
      <c r="H40" s="971"/>
      <c r="I40" s="905">
        <v>9.0</v>
      </c>
      <c r="J40" s="905">
        <v>9.0</v>
      </c>
      <c r="K40" s="905">
        <v>9.0</v>
      </c>
      <c r="L40" s="905">
        <v>9.0</v>
      </c>
      <c r="M40" s="905">
        <v>9.0</v>
      </c>
      <c r="N40" s="971">
        <v>9.0</v>
      </c>
      <c r="O40" s="1667"/>
      <c r="P40" s="1033">
        <v>9.0</v>
      </c>
      <c r="Q40" s="905">
        <v>9.0</v>
      </c>
      <c r="R40" s="905">
        <v>9.0</v>
      </c>
      <c r="S40" s="905">
        <v>9.0</v>
      </c>
      <c r="T40" s="905"/>
      <c r="U40" s="971"/>
      <c r="V40" s="1255">
        <v>9.0</v>
      </c>
      <c r="W40" s="905">
        <v>9.0</v>
      </c>
      <c r="X40" s="905">
        <v>9.0</v>
      </c>
      <c r="Y40" s="905">
        <v>9.0</v>
      </c>
      <c r="Z40" s="905">
        <v>9.0</v>
      </c>
      <c r="AA40" s="905">
        <v>9.0</v>
      </c>
      <c r="AB40" s="971"/>
      <c r="AC40" s="971"/>
      <c r="AD40" s="905">
        <v>9.0</v>
      </c>
      <c r="AE40" s="905">
        <v>9.0</v>
      </c>
      <c r="AF40" s="905">
        <v>9.0</v>
      </c>
      <c r="AG40" s="905">
        <v>9.0</v>
      </c>
      <c r="AH40" s="905">
        <v>9.0</v>
      </c>
      <c r="AI40" s="1255"/>
      <c r="AJ40" s="1720"/>
      <c r="AK40" s="1643">
        <f t="shared" si="11"/>
        <v>23</v>
      </c>
      <c r="AL40" s="300"/>
    </row>
    <row r="41" ht="15.75" customHeight="1">
      <c r="A41" s="819">
        <v>6.0</v>
      </c>
      <c r="B41" s="1697" t="s">
        <v>1091</v>
      </c>
      <c r="C41" s="1644" t="s">
        <v>1057</v>
      </c>
      <c r="D41" s="866"/>
      <c r="E41" s="905"/>
      <c r="F41" s="905">
        <v>9.0</v>
      </c>
      <c r="G41" s="971">
        <v>9.0</v>
      </c>
      <c r="H41" s="971">
        <v>9.0</v>
      </c>
      <c r="I41" s="1033">
        <v>12.0</v>
      </c>
      <c r="J41" s="905">
        <v>9.0</v>
      </c>
      <c r="K41" s="898">
        <v>12.0</v>
      </c>
      <c r="L41" s="905">
        <v>9.0</v>
      </c>
      <c r="M41" s="905">
        <v>9.0</v>
      </c>
      <c r="N41" s="971"/>
      <c r="O41" s="971"/>
      <c r="P41" s="905">
        <v>9.0</v>
      </c>
      <c r="Q41" s="898">
        <v>12.0</v>
      </c>
      <c r="R41" s="905">
        <v>9.0</v>
      </c>
      <c r="S41" s="905">
        <v>9.0</v>
      </c>
      <c r="T41" s="905">
        <v>9.0</v>
      </c>
      <c r="U41" s="971"/>
      <c r="V41" s="971"/>
      <c r="W41" s="898">
        <v>12.0</v>
      </c>
      <c r="X41" s="905">
        <v>9.0</v>
      </c>
      <c r="Y41" s="905">
        <v>9.0</v>
      </c>
      <c r="Z41" s="905">
        <v>9.0</v>
      </c>
      <c r="AA41" s="905">
        <v>9.0</v>
      </c>
      <c r="AB41" s="971">
        <v>9.0</v>
      </c>
      <c r="AC41" s="971"/>
      <c r="AD41" s="905"/>
      <c r="AE41" s="905">
        <v>9.0</v>
      </c>
      <c r="AF41" s="898">
        <v>12.0</v>
      </c>
      <c r="AG41" s="905">
        <v>9.0</v>
      </c>
      <c r="AH41" s="905">
        <v>9.0</v>
      </c>
      <c r="AI41" s="971"/>
      <c r="AJ41" s="1279">
        <v>9.0</v>
      </c>
      <c r="AK41" s="1643">
        <f t="shared" ref="AK41:AK43" si="12">COUNT(E41:AJ41)</f>
        <v>24</v>
      </c>
      <c r="AL41" s="300"/>
    </row>
    <row r="42" ht="15.75" customHeight="1">
      <c r="A42" s="819">
        <v>7.0</v>
      </c>
      <c r="B42" s="1683" t="s">
        <v>1092</v>
      </c>
      <c r="C42" s="1644" t="s">
        <v>1057</v>
      </c>
      <c r="D42" s="866"/>
      <c r="E42" s="905">
        <v>9.0</v>
      </c>
      <c r="F42" s="905">
        <v>9.0</v>
      </c>
      <c r="G42" s="1033">
        <v>9.0</v>
      </c>
      <c r="H42" s="971"/>
      <c r="I42" s="1698">
        <v>9.0</v>
      </c>
      <c r="J42" s="905">
        <v>9.0</v>
      </c>
      <c r="K42" s="1283" t="s">
        <v>327</v>
      </c>
      <c r="L42" s="1721">
        <v>12.0</v>
      </c>
      <c r="M42" s="905">
        <v>9.0</v>
      </c>
      <c r="N42" s="1283">
        <v>9.0</v>
      </c>
      <c r="O42" s="1645">
        <v>9.0</v>
      </c>
      <c r="P42" s="898">
        <v>12.0</v>
      </c>
      <c r="Q42" s="905">
        <v>9.0</v>
      </c>
      <c r="R42" s="905">
        <v>9.0</v>
      </c>
      <c r="S42" s="1283">
        <v>9.0</v>
      </c>
      <c r="T42" s="905"/>
      <c r="U42" s="1033">
        <v>12.0</v>
      </c>
      <c r="V42" s="1645">
        <v>9.0</v>
      </c>
      <c r="W42" s="905">
        <v>9.0</v>
      </c>
      <c r="X42" s="905">
        <v>9.0</v>
      </c>
      <c r="Y42" s="905">
        <v>9.0</v>
      </c>
      <c r="Z42" s="1283">
        <v>9.0</v>
      </c>
      <c r="AA42" s="905">
        <v>9.0</v>
      </c>
      <c r="AB42" s="1283">
        <v>9.0</v>
      </c>
      <c r="AC42" s="971"/>
      <c r="AD42" s="905"/>
      <c r="AE42" s="905">
        <v>9.0</v>
      </c>
      <c r="AF42" s="905">
        <v>9.0</v>
      </c>
      <c r="AG42" s="905">
        <v>9.0</v>
      </c>
      <c r="AH42" s="905">
        <v>9.0</v>
      </c>
      <c r="AI42" s="1645">
        <v>9.0</v>
      </c>
      <c r="AJ42" s="1722">
        <v>9.0</v>
      </c>
      <c r="AK42" s="1643">
        <f t="shared" si="12"/>
        <v>27</v>
      </c>
      <c r="AL42" s="300"/>
    </row>
    <row r="43" ht="15.75" customHeight="1">
      <c r="A43" s="819">
        <v>8.0</v>
      </c>
      <c r="B43" s="1723" t="s">
        <v>1093</v>
      </c>
      <c r="C43" s="1644" t="s">
        <v>1057</v>
      </c>
      <c r="D43" s="866"/>
      <c r="E43" s="905">
        <v>9.0</v>
      </c>
      <c r="F43" s="905">
        <v>9.0</v>
      </c>
      <c r="G43" s="1033">
        <v>12.0</v>
      </c>
      <c r="H43" s="971"/>
      <c r="I43" s="905">
        <v>9.0</v>
      </c>
      <c r="J43" s="905">
        <v>9.0</v>
      </c>
      <c r="K43" s="905">
        <v>9.0</v>
      </c>
      <c r="L43" s="905" t="s">
        <v>193</v>
      </c>
      <c r="M43" s="905">
        <v>9.0</v>
      </c>
      <c r="N43" s="971"/>
      <c r="O43" s="1255"/>
      <c r="P43" s="905">
        <v>9.0</v>
      </c>
      <c r="Q43" s="905">
        <v>9.0</v>
      </c>
      <c r="R43" s="905">
        <v>9.0</v>
      </c>
      <c r="S43" s="905">
        <v>9.0</v>
      </c>
      <c r="T43" s="905">
        <v>9.0</v>
      </c>
      <c r="U43" s="1033">
        <v>9.0</v>
      </c>
      <c r="V43" s="1547">
        <v>9.0</v>
      </c>
      <c r="W43" s="905">
        <v>9.0</v>
      </c>
      <c r="X43" s="905">
        <v>9.0</v>
      </c>
      <c r="Y43" s="905">
        <v>9.0</v>
      </c>
      <c r="Z43" s="905">
        <v>9.0</v>
      </c>
      <c r="AA43" s="905">
        <v>9.0</v>
      </c>
      <c r="AB43" s="1033">
        <v>9.0</v>
      </c>
      <c r="AC43" s="1033">
        <v>9.0</v>
      </c>
      <c r="AD43" s="905">
        <v>9.0</v>
      </c>
      <c r="AE43" s="905">
        <v>9.0</v>
      </c>
      <c r="AF43" s="905">
        <v>9.0</v>
      </c>
      <c r="AG43" s="905">
        <v>9.0</v>
      </c>
      <c r="AH43" s="905">
        <v>9.0</v>
      </c>
      <c r="AI43" s="1547">
        <v>9.0</v>
      </c>
      <c r="AJ43" s="1722">
        <v>9.0</v>
      </c>
      <c r="AK43" s="1643">
        <f t="shared" si="12"/>
        <v>28</v>
      </c>
      <c r="AL43" s="300"/>
    </row>
    <row r="44" ht="15.75" customHeight="1">
      <c r="A44" s="819">
        <v>9.0</v>
      </c>
      <c r="B44" s="807" t="s">
        <v>1094</v>
      </c>
      <c r="C44" s="1644" t="s">
        <v>1057</v>
      </c>
      <c r="D44" s="866"/>
      <c r="E44" s="905"/>
      <c r="F44" s="905"/>
      <c r="G44" s="971"/>
      <c r="H44" s="971"/>
      <c r="I44" s="905"/>
      <c r="J44" s="905"/>
      <c r="K44" s="905"/>
      <c r="L44" s="905"/>
      <c r="M44" s="905"/>
      <c r="N44" s="971"/>
      <c r="O44" s="1255"/>
      <c r="P44" s="905"/>
      <c r="Q44" s="905"/>
      <c r="R44" s="905"/>
      <c r="S44" s="905"/>
      <c r="T44" s="905"/>
      <c r="U44" s="971"/>
      <c r="V44" s="1667"/>
      <c r="W44" s="905"/>
      <c r="X44" s="905">
        <v>9.0</v>
      </c>
      <c r="Y44" s="905">
        <v>9.0</v>
      </c>
      <c r="Z44" s="905">
        <v>9.0</v>
      </c>
      <c r="AA44" s="905">
        <v>9.0</v>
      </c>
      <c r="AB44" s="1033"/>
      <c r="AC44" s="971"/>
      <c r="AD44" s="905">
        <v>9.0</v>
      </c>
      <c r="AE44" s="905">
        <v>9.0</v>
      </c>
      <c r="AF44" s="905">
        <v>9.0</v>
      </c>
      <c r="AG44" s="905">
        <v>9.0</v>
      </c>
      <c r="AH44" s="905">
        <v>9.0</v>
      </c>
      <c r="AI44" s="1255"/>
      <c r="AJ44" s="1720"/>
      <c r="AK44" s="1643">
        <f t="shared" ref="AK44:AK47" si="13">COUNT(E44:AI44)</f>
        <v>9</v>
      </c>
      <c r="AL44" s="300"/>
    </row>
    <row r="45" ht="15.75" customHeight="1">
      <c r="A45" s="819">
        <v>10.0</v>
      </c>
      <c r="B45" s="1697" t="s">
        <v>1044</v>
      </c>
      <c r="C45" s="1010" t="s">
        <v>1058</v>
      </c>
      <c r="D45" s="866"/>
      <c r="E45" s="905">
        <v>9.0</v>
      </c>
      <c r="F45" s="905">
        <v>9.0</v>
      </c>
      <c r="G45" s="971"/>
      <c r="H45" s="971"/>
      <c r="I45" s="905">
        <v>9.0</v>
      </c>
      <c r="J45" s="905">
        <v>9.0</v>
      </c>
      <c r="K45" s="905">
        <v>9.0</v>
      </c>
      <c r="L45" s="905">
        <v>9.0</v>
      </c>
      <c r="M45" s="905">
        <v>9.0</v>
      </c>
      <c r="N45" s="971"/>
      <c r="O45" s="971"/>
      <c r="P45" s="978"/>
      <c r="Q45" s="978"/>
      <c r="R45" s="978"/>
      <c r="S45" s="978"/>
      <c r="T45" s="978"/>
      <c r="U45" s="978"/>
      <c r="V45" s="978"/>
      <c r="W45" s="978"/>
      <c r="X45" s="978"/>
      <c r="Y45" s="978"/>
      <c r="Z45" s="978"/>
      <c r="AA45" s="978"/>
      <c r="AB45" s="978"/>
      <c r="AC45" s="978"/>
      <c r="AD45" s="905">
        <v>9.0</v>
      </c>
      <c r="AE45" s="905">
        <v>9.0</v>
      </c>
      <c r="AF45" s="905">
        <v>9.0</v>
      </c>
      <c r="AG45" s="905">
        <v>9.0</v>
      </c>
      <c r="AH45" s="905">
        <v>9.0</v>
      </c>
      <c r="AI45" s="971"/>
      <c r="AJ45" s="1279"/>
      <c r="AK45" s="1643">
        <f t="shared" si="13"/>
        <v>12</v>
      </c>
      <c r="AL45" s="300"/>
    </row>
    <row r="46" ht="15.75" customHeight="1">
      <c r="A46" s="819">
        <v>11.0</v>
      </c>
      <c r="B46" s="1697" t="s">
        <v>1043</v>
      </c>
      <c r="C46" s="1010" t="s">
        <v>1058</v>
      </c>
      <c r="D46" s="866"/>
      <c r="E46" s="978"/>
      <c r="F46" s="978"/>
      <c r="G46" s="978"/>
      <c r="H46" s="978"/>
      <c r="I46" s="905">
        <v>9.0</v>
      </c>
      <c r="J46" s="905">
        <v>9.0</v>
      </c>
      <c r="K46" s="905">
        <v>9.0</v>
      </c>
      <c r="L46" s="905">
        <v>9.0</v>
      </c>
      <c r="M46" s="905">
        <v>9.0</v>
      </c>
      <c r="N46" s="971"/>
      <c r="O46" s="1667"/>
      <c r="P46" s="905">
        <v>9.0</v>
      </c>
      <c r="Q46" s="905">
        <v>9.0</v>
      </c>
      <c r="R46" s="905">
        <v>9.0</v>
      </c>
      <c r="S46" s="905">
        <v>9.0</v>
      </c>
      <c r="T46" s="905">
        <v>9.0</v>
      </c>
      <c r="U46" s="971"/>
      <c r="V46" s="1667"/>
      <c r="W46" s="905">
        <v>9.0</v>
      </c>
      <c r="X46" s="905">
        <v>9.0</v>
      </c>
      <c r="Y46" s="905">
        <v>9.0</v>
      </c>
      <c r="Z46" s="905">
        <v>9.0</v>
      </c>
      <c r="AA46" s="905">
        <v>9.0</v>
      </c>
      <c r="AB46" s="971"/>
      <c r="AC46" s="971"/>
      <c r="AD46" s="905">
        <v>9.0</v>
      </c>
      <c r="AE46" s="905">
        <v>9.0</v>
      </c>
      <c r="AF46" s="905">
        <v>9.0</v>
      </c>
      <c r="AG46" s="905">
        <v>9.0</v>
      </c>
      <c r="AH46" s="905">
        <v>9.0</v>
      </c>
      <c r="AI46" s="1255"/>
      <c r="AJ46" s="1720"/>
      <c r="AK46" s="1643">
        <f t="shared" si="13"/>
        <v>20</v>
      </c>
      <c r="AL46" s="300"/>
    </row>
    <row r="47" ht="15.75" customHeight="1">
      <c r="A47" s="819">
        <v>12.0</v>
      </c>
      <c r="B47" s="1469" t="s">
        <v>875</v>
      </c>
      <c r="C47" s="1457"/>
      <c r="D47" s="866"/>
      <c r="E47" s="905"/>
      <c r="F47" s="905"/>
      <c r="G47" s="971"/>
      <c r="H47" s="971"/>
      <c r="I47" s="905"/>
      <c r="J47" s="905"/>
      <c r="K47" s="905"/>
      <c r="L47" s="905"/>
      <c r="M47" s="905"/>
      <c r="N47" s="971"/>
      <c r="O47" s="1667"/>
      <c r="P47" s="905"/>
      <c r="Q47" s="905"/>
      <c r="R47" s="905"/>
      <c r="S47" s="905"/>
      <c r="T47" s="905"/>
      <c r="U47" s="971"/>
      <c r="V47" s="1667"/>
      <c r="W47" s="905"/>
      <c r="X47" s="905"/>
      <c r="Y47" s="905"/>
      <c r="Z47" s="905"/>
      <c r="AA47" s="905"/>
      <c r="AB47" s="971"/>
      <c r="AC47" s="971"/>
      <c r="AD47" s="905"/>
      <c r="AE47" s="905"/>
      <c r="AF47" s="905"/>
      <c r="AG47" s="905"/>
      <c r="AH47" s="905"/>
      <c r="AI47" s="1255"/>
      <c r="AJ47" s="1255"/>
      <c r="AK47" s="404">
        <f t="shared" si="13"/>
        <v>0</v>
      </c>
      <c r="AL47" s="10"/>
    </row>
    <row r="48" ht="15.75" hidden="1" customHeight="1">
      <c r="A48" s="260"/>
      <c r="B48" s="1690"/>
      <c r="C48" s="112"/>
      <c r="D48" s="1150" t="s">
        <v>925</v>
      </c>
      <c r="E48" s="1150" t="str">
        <f t="shared" ref="E48:AG48" si="14">if(E70=9,+1,+0)+if(E71=9,+1,+0)+if(E72=9,+1,+0)+if(E73=9,+1,+0)+if(E74=9,+1,+0)+if(E76=9,1,+0)+if(E77=9,+1,+0)+if(E78=9,+1,+0)+if(E84=9,+1,+0)+if(E85=9,+1,+0)+if(E88=9,+1,+0)+if(E89=9,+1,+0)+if(E80=9,+1,+0)+if(E81=9,+1,+0)+if(E82=9,+1,+0)+if(E95=9,+1,+0)+if(E96=9,+1,+0)+if(E97=9,+1,+0)+if(E98=9,+1,+0)+if(E99=9,+1,+0)+if(E100=9,+1,+0)+if(E101=9,+1,+0)+if(E102=9,+1,+0)+if(E92=9,+1,+0)+if(#REF!=9,+1,+0)+if(E103=9,+1,+0)+if(E105=9,+1,+0)+if(E106=9,+1,+0)+if(E107=9,+1,+0)+if(E108=9,+1,+0)+if(E109=9,+1,+0)+if(E110=9,+1,+0)</f>
        <v>#REF!</v>
      </c>
      <c r="F48" s="1150" t="str">
        <f t="shared" si="14"/>
        <v>#REF!</v>
      </c>
      <c r="G48" s="1150" t="str">
        <f t="shared" si="14"/>
        <v>#REF!</v>
      </c>
      <c r="H48" s="1150" t="str">
        <f t="shared" si="14"/>
        <v>#REF!</v>
      </c>
      <c r="I48" s="1150" t="str">
        <f t="shared" si="14"/>
        <v>#REF!</v>
      </c>
      <c r="J48" s="1150" t="str">
        <f t="shared" si="14"/>
        <v>#REF!</v>
      </c>
      <c r="K48" s="1150" t="str">
        <f t="shared" si="14"/>
        <v>#REF!</v>
      </c>
      <c r="L48" s="1150" t="str">
        <f t="shared" si="14"/>
        <v>#REF!</v>
      </c>
      <c r="M48" s="1150" t="str">
        <f t="shared" si="14"/>
        <v>#REF!</v>
      </c>
      <c r="N48" s="1150" t="str">
        <f t="shared" si="14"/>
        <v>#REF!</v>
      </c>
      <c r="O48" s="1150" t="str">
        <f t="shared" si="14"/>
        <v>#REF!</v>
      </c>
      <c r="P48" s="1150" t="str">
        <f t="shared" si="14"/>
        <v>#REF!</v>
      </c>
      <c r="Q48" s="1150" t="str">
        <f t="shared" si="14"/>
        <v>#REF!</v>
      </c>
      <c r="R48" s="1150" t="str">
        <f t="shared" si="14"/>
        <v>#REF!</v>
      </c>
      <c r="S48" s="1150" t="str">
        <f t="shared" si="14"/>
        <v>#REF!</v>
      </c>
      <c r="T48" s="1150" t="str">
        <f t="shared" si="14"/>
        <v>#REF!</v>
      </c>
      <c r="U48" s="1150" t="str">
        <f t="shared" si="14"/>
        <v>#REF!</v>
      </c>
      <c r="V48" s="1150" t="str">
        <f t="shared" si="14"/>
        <v>#REF!</v>
      </c>
      <c r="W48" s="1150" t="str">
        <f t="shared" si="14"/>
        <v>#REF!</v>
      </c>
      <c r="X48" s="1150" t="str">
        <f t="shared" si="14"/>
        <v>#REF!</v>
      </c>
      <c r="Y48" s="1150" t="str">
        <f t="shared" si="14"/>
        <v>#REF!</v>
      </c>
      <c r="Z48" s="1150" t="str">
        <f t="shared" si="14"/>
        <v>#REF!</v>
      </c>
      <c r="AA48" s="1150" t="str">
        <f t="shared" si="14"/>
        <v>#REF!</v>
      </c>
      <c r="AB48" s="1150" t="str">
        <f t="shared" si="14"/>
        <v>#REF!</v>
      </c>
      <c r="AC48" s="1150" t="str">
        <f t="shared" si="14"/>
        <v>#REF!</v>
      </c>
      <c r="AD48" s="1150" t="str">
        <f t="shared" si="14"/>
        <v>#REF!</v>
      </c>
      <c r="AE48" s="1150" t="str">
        <f t="shared" si="14"/>
        <v>#REF!</v>
      </c>
      <c r="AF48" s="1150" t="str">
        <f t="shared" si="14"/>
        <v>#REF!</v>
      </c>
      <c r="AG48" s="1150" t="str">
        <f t="shared" si="14"/>
        <v>#REF!</v>
      </c>
      <c r="AH48" s="1150"/>
      <c r="AI48" s="1150"/>
      <c r="AJ48" s="1150"/>
      <c r="AK48" s="1150"/>
      <c r="AL48" s="257"/>
    </row>
    <row r="49" ht="15.75" hidden="1" customHeight="1">
      <c r="A49" s="260"/>
      <c r="B49" s="1690"/>
      <c r="C49" s="112"/>
      <c r="D49" s="1002" t="s">
        <v>926</v>
      </c>
      <c r="E49" s="1002" t="str">
        <f t="shared" ref="E49:AG49" si="15">if(E70=12,+1,+0)+if(E71=12,+1,+0)+if(E72=12,+1,+0)+if(E73=12,+1,+0)+if(E74=12,+1,+0)+if(E76=12,1,+0)+if(E77=12,+1,+0)+if(E78=12,+1,+0)+if(E84=12,+1,+0)+if(E85=12,+1,+0)+if(E88=12,+1,+0)+if(E89=12,+1,+0)+if(E80=12,+1,+0)+if(E81=12,+1,+0)+if(E82=12,+1,+0)+if(E95=12,+1,+0)+if(E96=12,+1,+0)+if(E97=12,+1,+0)+if(E98=12,+1,+0)+if(E99=12,+1,+0)+if(E100=12,+1,+0)+if(E101=12,+1,+0)+if(E102=12,+1,+0)+if(E92=12,+1,+0)+if(#REF!=12,+1,+0)+if(E103=12,+1,+0)+if(E105=12,+1,+0)+if(E106=12,+1,+0)+if(E107=12,+1,+0)+if(E108=12,+1,+0)+if(E109=12,+1,+0)+if(E110=12,+1,+0)</f>
        <v>#REF!</v>
      </c>
      <c r="F49" s="1002" t="str">
        <f t="shared" si="15"/>
        <v>#REF!</v>
      </c>
      <c r="G49" s="1002" t="str">
        <f t="shared" si="15"/>
        <v>#REF!</v>
      </c>
      <c r="H49" s="1002" t="str">
        <f t="shared" si="15"/>
        <v>#REF!</v>
      </c>
      <c r="I49" s="1002" t="str">
        <f t="shared" si="15"/>
        <v>#REF!</v>
      </c>
      <c r="J49" s="1002" t="str">
        <f t="shared" si="15"/>
        <v>#REF!</v>
      </c>
      <c r="K49" s="1002" t="str">
        <f t="shared" si="15"/>
        <v>#REF!</v>
      </c>
      <c r="L49" s="1002" t="str">
        <f t="shared" si="15"/>
        <v>#REF!</v>
      </c>
      <c r="M49" s="1002" t="str">
        <f t="shared" si="15"/>
        <v>#REF!</v>
      </c>
      <c r="N49" s="1002" t="str">
        <f t="shared" si="15"/>
        <v>#REF!</v>
      </c>
      <c r="O49" s="1002" t="str">
        <f t="shared" si="15"/>
        <v>#REF!</v>
      </c>
      <c r="P49" s="1002" t="str">
        <f t="shared" si="15"/>
        <v>#REF!</v>
      </c>
      <c r="Q49" s="1002" t="str">
        <f t="shared" si="15"/>
        <v>#REF!</v>
      </c>
      <c r="R49" s="1002" t="str">
        <f t="shared" si="15"/>
        <v>#REF!</v>
      </c>
      <c r="S49" s="1002" t="str">
        <f t="shared" si="15"/>
        <v>#REF!</v>
      </c>
      <c r="T49" s="1002" t="str">
        <f t="shared" si="15"/>
        <v>#REF!</v>
      </c>
      <c r="U49" s="1002" t="str">
        <f t="shared" si="15"/>
        <v>#REF!</v>
      </c>
      <c r="V49" s="1002" t="str">
        <f t="shared" si="15"/>
        <v>#REF!</v>
      </c>
      <c r="W49" s="1002" t="str">
        <f t="shared" si="15"/>
        <v>#REF!</v>
      </c>
      <c r="X49" s="1002" t="str">
        <f t="shared" si="15"/>
        <v>#REF!</v>
      </c>
      <c r="Y49" s="1002" t="str">
        <f t="shared" si="15"/>
        <v>#REF!</v>
      </c>
      <c r="Z49" s="1002" t="str">
        <f t="shared" si="15"/>
        <v>#REF!</v>
      </c>
      <c r="AA49" s="1002" t="str">
        <f t="shared" si="15"/>
        <v>#REF!</v>
      </c>
      <c r="AB49" s="1002" t="str">
        <f t="shared" si="15"/>
        <v>#REF!</v>
      </c>
      <c r="AC49" s="1002" t="str">
        <f t="shared" si="15"/>
        <v>#REF!</v>
      </c>
      <c r="AD49" s="1002" t="str">
        <f t="shared" si="15"/>
        <v>#REF!</v>
      </c>
      <c r="AE49" s="1002" t="str">
        <f t="shared" si="15"/>
        <v>#REF!</v>
      </c>
      <c r="AF49" s="1002" t="str">
        <f t="shared" si="15"/>
        <v>#REF!</v>
      </c>
      <c r="AG49" s="1002" t="str">
        <f t="shared" si="15"/>
        <v>#REF!</v>
      </c>
      <c r="AH49" s="1002"/>
      <c r="AI49" s="1002"/>
      <c r="AJ49" s="1002"/>
      <c r="AK49" s="1002"/>
      <c r="AL49" s="257"/>
    </row>
    <row r="50" ht="29.25" hidden="1" customHeight="1">
      <c r="A50" s="260"/>
      <c r="B50" s="1690"/>
      <c r="C50" s="112"/>
      <c r="D50" s="1284" t="s">
        <v>847</v>
      </c>
      <c r="E50" s="1285" t="str">
        <f t="shared" ref="E50:AG50" si="16">E32+E48</f>
        <v>#REF!</v>
      </c>
      <c r="F50" s="1285" t="str">
        <f t="shared" si="16"/>
        <v>#REF!</v>
      </c>
      <c r="G50" s="1285" t="str">
        <f t="shared" si="16"/>
        <v>#REF!</v>
      </c>
      <c r="H50" s="1285" t="str">
        <f t="shared" si="16"/>
        <v>#REF!</v>
      </c>
      <c r="I50" s="1285" t="str">
        <f t="shared" si="16"/>
        <v>#REF!</v>
      </c>
      <c r="J50" s="1285" t="str">
        <f t="shared" si="16"/>
        <v>#REF!</v>
      </c>
      <c r="K50" s="1285" t="str">
        <f t="shared" si="16"/>
        <v>#REF!</v>
      </c>
      <c r="L50" s="1285" t="str">
        <f t="shared" si="16"/>
        <v>#REF!</v>
      </c>
      <c r="M50" s="1285" t="str">
        <f t="shared" si="16"/>
        <v>#REF!</v>
      </c>
      <c r="N50" s="1285" t="str">
        <f t="shared" si="16"/>
        <v>#REF!</v>
      </c>
      <c r="O50" s="1285" t="str">
        <f t="shared" si="16"/>
        <v>#REF!</v>
      </c>
      <c r="P50" s="1285" t="str">
        <f t="shared" si="16"/>
        <v>#REF!</v>
      </c>
      <c r="Q50" s="1285" t="str">
        <f t="shared" si="16"/>
        <v>#REF!</v>
      </c>
      <c r="R50" s="1285" t="str">
        <f t="shared" si="16"/>
        <v>#REF!</v>
      </c>
      <c r="S50" s="1285" t="str">
        <f t="shared" si="16"/>
        <v>#REF!</v>
      </c>
      <c r="T50" s="1285" t="str">
        <f t="shared" si="16"/>
        <v>#REF!</v>
      </c>
      <c r="U50" s="1285" t="str">
        <f t="shared" si="16"/>
        <v>#REF!</v>
      </c>
      <c r="V50" s="1285" t="str">
        <f t="shared" si="16"/>
        <v>#REF!</v>
      </c>
      <c r="W50" s="1285" t="str">
        <f t="shared" si="16"/>
        <v>#REF!</v>
      </c>
      <c r="X50" s="1285" t="str">
        <f t="shared" si="16"/>
        <v>#REF!</v>
      </c>
      <c r="Y50" s="1285" t="str">
        <f t="shared" si="16"/>
        <v>#REF!</v>
      </c>
      <c r="Z50" s="1285" t="str">
        <f t="shared" si="16"/>
        <v>#REF!</v>
      </c>
      <c r="AA50" s="1285" t="str">
        <f t="shared" si="16"/>
        <v>#REF!</v>
      </c>
      <c r="AB50" s="1285" t="str">
        <f t="shared" si="16"/>
        <v>#REF!</v>
      </c>
      <c r="AC50" s="1285" t="str">
        <f t="shared" si="16"/>
        <v>#REF!</v>
      </c>
      <c r="AD50" s="1285" t="str">
        <f t="shared" si="16"/>
        <v>#REF!</v>
      </c>
      <c r="AE50" s="1285" t="str">
        <f t="shared" si="16"/>
        <v>#REF!</v>
      </c>
      <c r="AF50" s="1285" t="str">
        <f t="shared" si="16"/>
        <v>#REF!</v>
      </c>
      <c r="AG50" s="1285" t="str">
        <f t="shared" si="16"/>
        <v>#REF!</v>
      </c>
      <c r="AH50" s="1285"/>
      <c r="AI50" s="1285"/>
      <c r="AJ50" s="1285"/>
      <c r="AK50" s="1285"/>
      <c r="AL50" s="257"/>
    </row>
    <row r="51" ht="15.75" customHeight="1">
      <c r="A51" s="260"/>
      <c r="B51" s="1690"/>
      <c r="C51" s="112"/>
      <c r="D51" s="1286" t="s">
        <v>1095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1491" t="s">
        <v>1096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27"/>
      <c r="AL51" s="257"/>
    </row>
    <row r="52" ht="15.75" customHeight="1">
      <c r="A52" s="260"/>
      <c r="B52" s="1690"/>
      <c r="C52" s="112"/>
      <c r="D52" s="222"/>
      <c r="U52" s="222"/>
      <c r="AK52" s="223"/>
      <c r="AL52" s="257"/>
    </row>
    <row r="53" ht="15.75" customHeight="1">
      <c r="A53" s="260"/>
      <c r="B53" s="1690"/>
      <c r="C53" s="112"/>
      <c r="D53" s="222"/>
      <c r="U53" s="222"/>
      <c r="AK53" s="223"/>
      <c r="AL53" s="257"/>
    </row>
    <row r="54" ht="21.75" customHeight="1">
      <c r="A54" s="260"/>
      <c r="B54" s="1690"/>
      <c r="C54" s="112"/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8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30"/>
      <c r="AL54" s="257"/>
    </row>
    <row r="55" ht="15.75" customHeight="1">
      <c r="A55" s="79"/>
      <c r="B55" s="1701"/>
      <c r="C55" s="79"/>
      <c r="D55" s="82"/>
      <c r="E55" s="82"/>
      <c r="F55" s="83"/>
      <c r="G55" s="84"/>
      <c r="H55" s="82"/>
      <c r="I55" s="82"/>
      <c r="J55" s="82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112"/>
      <c r="V55" s="112"/>
      <c r="W55" s="79"/>
      <c r="X55" s="79"/>
      <c r="Y55" s="79"/>
      <c r="Z55" s="79"/>
      <c r="AA55" s="112"/>
      <c r="AB55" s="112"/>
      <c r="AC55" s="112"/>
      <c r="AD55" s="79"/>
      <c r="AE55" s="79"/>
      <c r="AF55" s="79"/>
      <c r="AG55" s="79"/>
      <c r="AH55" s="79"/>
      <c r="AI55" s="79"/>
      <c r="AJ55" s="79"/>
      <c r="AK55" s="82"/>
      <c r="AL55" s="92"/>
    </row>
    <row r="56" ht="15.75" customHeight="1">
      <c r="A56" s="306"/>
      <c r="B56" s="1701"/>
      <c r="C56" s="1237"/>
      <c r="D56" s="1724" t="s">
        <v>42</v>
      </c>
      <c r="E56" s="1409">
        <v>9.0</v>
      </c>
      <c r="F56" s="1725"/>
      <c r="G56" s="1726"/>
      <c r="H56" s="1727" t="s">
        <v>44</v>
      </c>
      <c r="I56" s="1728"/>
      <c r="J56" s="1728"/>
      <c r="K56" s="1728"/>
      <c r="L56" s="1728"/>
      <c r="M56" s="1729"/>
      <c r="N56" s="1727" t="s">
        <v>51</v>
      </c>
      <c r="O56" s="1730"/>
      <c r="P56" s="1730"/>
      <c r="Q56" s="1727"/>
      <c r="R56" s="1730"/>
      <c r="S56" s="1731"/>
      <c r="T56" s="1730"/>
      <c r="U56" s="1732"/>
      <c r="V56" s="1154"/>
      <c r="AB56" s="112"/>
      <c r="AC56" s="112"/>
      <c r="AD56" s="79"/>
      <c r="AE56" s="79"/>
      <c r="AF56" s="79"/>
      <c r="AG56" s="79"/>
      <c r="AH56" s="79"/>
      <c r="AI56" s="79"/>
      <c r="AJ56" s="79"/>
      <c r="AK56" s="82"/>
      <c r="AL56" s="92"/>
    </row>
    <row r="57" ht="15.75" customHeight="1">
      <c r="A57" s="306"/>
      <c r="B57" s="1701"/>
      <c r="C57" s="1237"/>
      <c r="D57" s="1724" t="s">
        <v>48</v>
      </c>
      <c r="E57" s="1733">
        <v>12.0</v>
      </c>
      <c r="F57" s="1725"/>
      <c r="G57" s="1734"/>
      <c r="H57" s="1727" t="s">
        <v>45</v>
      </c>
      <c r="I57" s="1728"/>
      <c r="J57" s="1728"/>
      <c r="K57" s="1728"/>
      <c r="L57" s="1728"/>
      <c r="M57" s="1735"/>
      <c r="N57" s="1727" t="s">
        <v>310</v>
      </c>
      <c r="R57" s="1728"/>
      <c r="S57" s="1736"/>
      <c r="T57" s="1737" t="s">
        <v>1062</v>
      </c>
      <c r="U57" s="1725"/>
      <c r="V57" s="1154"/>
      <c r="W57" s="1062"/>
      <c r="X57" s="1063"/>
      <c r="Y57" s="79"/>
      <c r="Z57" s="79"/>
      <c r="AA57" s="87"/>
      <c r="AB57" s="112"/>
      <c r="AC57" s="112"/>
      <c r="AD57" s="79"/>
      <c r="AE57" s="79"/>
      <c r="AF57" s="79"/>
      <c r="AG57" s="79"/>
      <c r="AH57" s="79"/>
      <c r="AI57" s="79"/>
      <c r="AJ57" s="79"/>
      <c r="AK57" s="82"/>
      <c r="AL57" s="92"/>
    </row>
    <row r="58" ht="15.75" customHeight="1">
      <c r="A58" s="306"/>
      <c r="B58" s="1701"/>
      <c r="C58" s="1237"/>
      <c r="D58" s="1738" t="s">
        <v>795</v>
      </c>
      <c r="E58" s="1561" t="s">
        <v>193</v>
      </c>
      <c r="F58" s="1725"/>
      <c r="G58" s="1739"/>
      <c r="H58" s="1728" t="s">
        <v>46</v>
      </c>
      <c r="I58" s="1730"/>
      <c r="J58" s="1730"/>
      <c r="K58" s="1730"/>
      <c r="L58" s="1730"/>
      <c r="M58" s="1740"/>
      <c r="N58" s="1741" t="s">
        <v>1033</v>
      </c>
      <c r="O58" s="1728"/>
      <c r="P58" s="1728"/>
      <c r="Q58" s="1728"/>
      <c r="R58" s="1728"/>
      <c r="S58" s="1742"/>
      <c r="T58" s="1737" t="s">
        <v>1034</v>
      </c>
      <c r="U58" s="1725"/>
      <c r="V58" s="1154"/>
      <c r="W58" s="1062"/>
      <c r="X58" s="1063"/>
      <c r="Y58" s="79"/>
      <c r="Z58" s="79"/>
      <c r="AA58" s="87"/>
      <c r="AB58" s="112"/>
      <c r="AC58" s="112"/>
      <c r="AD58" s="79"/>
      <c r="AE58" s="79"/>
      <c r="AF58" s="79"/>
      <c r="AG58" s="79"/>
      <c r="AH58" s="79"/>
      <c r="AI58" s="79"/>
      <c r="AJ58" s="79"/>
      <c r="AK58" s="82"/>
      <c r="AL58" s="1242"/>
    </row>
    <row r="59" ht="16.5" customHeight="1">
      <c r="A59" s="103"/>
      <c r="B59" s="1702"/>
      <c r="C59" s="103"/>
      <c r="F59" s="83"/>
      <c r="AL59" s="573"/>
    </row>
    <row r="60" ht="16.5" customHeight="1">
      <c r="A60" s="19">
        <v>1.0</v>
      </c>
      <c r="B60" s="807" t="s">
        <v>752</v>
      </c>
      <c r="C60" s="807" t="s">
        <v>866</v>
      </c>
      <c r="D60" s="869">
        <v>8.9220318245E10</v>
      </c>
      <c r="E60" s="905">
        <v>9.0</v>
      </c>
      <c r="F60" s="905">
        <v>9.0</v>
      </c>
      <c r="G60" s="971"/>
      <c r="H60" s="971"/>
      <c r="I60" s="905">
        <v>9.0</v>
      </c>
      <c r="J60" s="905">
        <v>9.0</v>
      </c>
      <c r="K60" s="905">
        <v>9.0</v>
      </c>
      <c r="L60" s="905">
        <v>9.0</v>
      </c>
      <c r="M60" s="905">
        <v>9.0</v>
      </c>
      <c r="N60" s="971"/>
      <c r="O60" s="1667"/>
      <c r="P60" s="905">
        <v>9.0</v>
      </c>
      <c r="Q60" s="905">
        <v>9.0</v>
      </c>
      <c r="R60" s="905">
        <v>9.0</v>
      </c>
      <c r="S60" s="905">
        <v>9.0</v>
      </c>
      <c r="T60" s="905">
        <v>9.0</v>
      </c>
      <c r="U60" s="971"/>
      <c r="V60" s="1667"/>
      <c r="W60" s="905">
        <v>9.0</v>
      </c>
      <c r="X60" s="905">
        <v>9.0</v>
      </c>
      <c r="Y60" s="905">
        <v>9.0</v>
      </c>
      <c r="Z60" s="905">
        <v>9.0</v>
      </c>
      <c r="AA60" s="905">
        <v>9.0</v>
      </c>
      <c r="AB60" s="971"/>
      <c r="AC60" s="971"/>
      <c r="AD60" s="905">
        <v>9.0</v>
      </c>
      <c r="AE60" s="905">
        <v>9.0</v>
      </c>
      <c r="AF60" s="905">
        <v>9.0</v>
      </c>
      <c r="AG60" s="905">
        <v>9.0</v>
      </c>
      <c r="AH60" s="905">
        <v>9.0</v>
      </c>
      <c r="AI60" s="1255"/>
      <c r="AJ60" s="1255"/>
      <c r="AK60" s="404">
        <f t="shared" ref="AK60:AK63" si="17">COUNT(E60:AI60)</f>
        <v>22</v>
      </c>
      <c r="AL60" s="257"/>
    </row>
    <row r="61" ht="16.5" customHeight="1">
      <c r="A61" s="807">
        <v>2.0</v>
      </c>
      <c r="B61" s="807" t="s">
        <v>852</v>
      </c>
      <c r="C61" s="807" t="s">
        <v>987</v>
      </c>
      <c r="D61" s="869">
        <v>8.9220211441E10</v>
      </c>
      <c r="E61" s="905">
        <v>9.0</v>
      </c>
      <c r="F61" s="905">
        <v>9.0</v>
      </c>
      <c r="G61" s="971"/>
      <c r="H61" s="971"/>
      <c r="I61" s="905">
        <v>9.0</v>
      </c>
      <c r="J61" s="905">
        <v>9.0</v>
      </c>
      <c r="K61" s="905">
        <v>9.0</v>
      </c>
      <c r="L61" s="905">
        <v>9.0</v>
      </c>
      <c r="M61" s="905">
        <v>9.0</v>
      </c>
      <c r="N61" s="971"/>
      <c r="O61" s="1667"/>
      <c r="P61" s="905">
        <v>9.0</v>
      </c>
      <c r="Q61" s="905">
        <v>9.0</v>
      </c>
      <c r="R61" s="905">
        <v>9.0</v>
      </c>
      <c r="S61" s="905">
        <v>9.0</v>
      </c>
      <c r="T61" s="905">
        <v>9.0</v>
      </c>
      <c r="U61" s="971"/>
      <c r="V61" s="1667"/>
      <c r="W61" s="905">
        <v>9.0</v>
      </c>
      <c r="X61" s="905">
        <v>9.0</v>
      </c>
      <c r="Y61" s="905">
        <v>9.0</v>
      </c>
      <c r="Z61" s="905">
        <v>9.0</v>
      </c>
      <c r="AA61" s="905">
        <v>9.0</v>
      </c>
      <c r="AB61" s="971"/>
      <c r="AC61" s="971"/>
      <c r="AD61" s="905">
        <v>9.0</v>
      </c>
      <c r="AE61" s="905">
        <v>9.0</v>
      </c>
      <c r="AF61" s="905">
        <v>9.0</v>
      </c>
      <c r="AG61" s="905">
        <v>9.0</v>
      </c>
      <c r="AH61" s="905">
        <v>9.0</v>
      </c>
      <c r="AI61" s="1255"/>
      <c r="AJ61" s="1255"/>
      <c r="AK61" s="404">
        <f t="shared" si="17"/>
        <v>22</v>
      </c>
      <c r="AL61" s="257"/>
    </row>
    <row r="62" ht="16.5" customHeight="1">
      <c r="A62" s="19">
        <v>3.0</v>
      </c>
      <c r="B62" s="19" t="s">
        <v>73</v>
      </c>
      <c r="C62" s="1202" t="s">
        <v>981</v>
      </c>
      <c r="D62" s="869">
        <v>8.9220318285E10</v>
      </c>
      <c r="E62" s="905">
        <v>9.0</v>
      </c>
      <c r="F62" s="905">
        <v>9.0</v>
      </c>
      <c r="G62" s="971"/>
      <c r="H62" s="971"/>
      <c r="I62" s="905">
        <v>9.0</v>
      </c>
      <c r="J62" s="905">
        <v>9.0</v>
      </c>
      <c r="K62" s="905">
        <v>9.0</v>
      </c>
      <c r="L62" s="905">
        <v>9.0</v>
      </c>
      <c r="M62" s="905">
        <v>9.0</v>
      </c>
      <c r="N62" s="971"/>
      <c r="O62" s="1667"/>
      <c r="P62" s="905">
        <v>9.0</v>
      </c>
      <c r="Q62" s="905">
        <v>9.0</v>
      </c>
      <c r="R62" s="905">
        <v>9.0</v>
      </c>
      <c r="S62" s="905">
        <v>9.0</v>
      </c>
      <c r="T62" s="905">
        <v>9.0</v>
      </c>
      <c r="U62" s="971"/>
      <c r="V62" s="1667"/>
      <c r="W62" s="905">
        <v>9.0</v>
      </c>
      <c r="X62" s="905">
        <v>9.0</v>
      </c>
      <c r="Y62" s="905">
        <v>9.0</v>
      </c>
      <c r="Z62" s="905">
        <v>9.0</v>
      </c>
      <c r="AA62" s="905">
        <v>9.0</v>
      </c>
      <c r="AB62" s="971"/>
      <c r="AC62" s="971"/>
      <c r="AD62" s="905">
        <v>9.0</v>
      </c>
      <c r="AE62" s="905">
        <v>9.0</v>
      </c>
      <c r="AF62" s="905">
        <v>9.0</v>
      </c>
      <c r="AG62" s="905">
        <v>9.0</v>
      </c>
      <c r="AH62" s="905">
        <v>9.0</v>
      </c>
      <c r="AI62" s="1255"/>
      <c r="AJ62" s="1255"/>
      <c r="AK62" s="404">
        <f t="shared" si="17"/>
        <v>22</v>
      </c>
      <c r="AL62" s="257"/>
    </row>
    <row r="63" ht="16.5" customHeight="1">
      <c r="A63" s="807">
        <v>4.0</v>
      </c>
      <c r="B63" s="19" t="s">
        <v>69</v>
      </c>
      <c r="C63" s="807" t="s">
        <v>332</v>
      </c>
      <c r="D63" s="869">
        <v>8.9220318242E10</v>
      </c>
      <c r="E63" s="905">
        <v>9.0</v>
      </c>
      <c r="F63" s="905">
        <v>9.0</v>
      </c>
      <c r="G63" s="971"/>
      <c r="H63" s="971"/>
      <c r="I63" s="905">
        <v>9.0</v>
      </c>
      <c r="J63" s="905">
        <v>9.0</v>
      </c>
      <c r="K63" s="905">
        <v>9.0</v>
      </c>
      <c r="L63" s="905">
        <v>9.0</v>
      </c>
      <c r="M63" s="905">
        <v>9.0</v>
      </c>
      <c r="N63" s="971"/>
      <c r="O63" s="1667"/>
      <c r="P63" s="905">
        <v>9.0</v>
      </c>
      <c r="Q63" s="905">
        <v>9.0</v>
      </c>
      <c r="R63" s="905">
        <v>9.0</v>
      </c>
      <c r="S63" s="905">
        <v>9.0</v>
      </c>
      <c r="T63" s="905">
        <v>9.0</v>
      </c>
      <c r="U63" s="971"/>
      <c r="V63" s="1667"/>
      <c r="W63" s="905">
        <v>9.0</v>
      </c>
      <c r="X63" s="905">
        <v>9.0</v>
      </c>
      <c r="Y63" s="905">
        <v>9.0</v>
      </c>
      <c r="Z63" s="905">
        <v>9.0</v>
      </c>
      <c r="AA63" s="905">
        <v>9.0</v>
      </c>
      <c r="AB63" s="971"/>
      <c r="AC63" s="971"/>
      <c r="AD63" s="905">
        <v>9.0</v>
      </c>
      <c r="AE63" s="905">
        <v>9.0</v>
      </c>
      <c r="AF63" s="905">
        <v>9.0</v>
      </c>
      <c r="AG63" s="905">
        <v>9.0</v>
      </c>
      <c r="AH63" s="905">
        <v>9.0</v>
      </c>
      <c r="AI63" s="1255"/>
      <c r="AJ63" s="1255"/>
      <c r="AK63" s="404">
        <f t="shared" si="17"/>
        <v>22</v>
      </c>
      <c r="AL63" s="257"/>
    </row>
    <row r="64" ht="16.5" customHeight="1">
      <c r="A64" s="19">
        <v>5.0</v>
      </c>
      <c r="B64" s="807" t="s">
        <v>997</v>
      </c>
      <c r="C64" s="19" t="s">
        <v>70</v>
      </c>
      <c r="D64" s="869">
        <v>8.9221946634E10</v>
      </c>
      <c r="E64" s="905"/>
      <c r="F64" s="905"/>
      <c r="G64" s="971">
        <v>12.0</v>
      </c>
      <c r="H64" s="971">
        <v>12.0</v>
      </c>
      <c r="I64" s="905"/>
      <c r="J64" s="905"/>
      <c r="K64" s="905">
        <v>12.0</v>
      </c>
      <c r="L64" s="905">
        <v>12.0</v>
      </c>
      <c r="M64" s="905"/>
      <c r="N64" s="971"/>
      <c r="O64" s="1255">
        <v>12.0</v>
      </c>
      <c r="P64" s="905">
        <v>12.0</v>
      </c>
      <c r="Q64" s="905"/>
      <c r="R64" s="905"/>
      <c r="S64" s="905">
        <v>12.0</v>
      </c>
      <c r="T64" s="905">
        <v>12.0</v>
      </c>
      <c r="U64" s="971"/>
      <c r="V64" s="1667"/>
      <c r="W64" s="905">
        <v>12.0</v>
      </c>
      <c r="X64" s="905">
        <v>12.0</v>
      </c>
      <c r="Y64" s="905"/>
      <c r="Z64" s="905"/>
      <c r="AA64" s="905">
        <v>12.0</v>
      </c>
      <c r="AB64" s="971">
        <v>12.0</v>
      </c>
      <c r="AC64" s="971"/>
      <c r="AD64" s="905"/>
      <c r="AE64" s="905">
        <v>12.0</v>
      </c>
      <c r="AF64" s="905">
        <v>12.0</v>
      </c>
      <c r="AG64" s="905"/>
      <c r="AH64" s="905"/>
      <c r="AI64" s="1255">
        <v>12.0</v>
      </c>
      <c r="AJ64" s="1255">
        <v>12.0</v>
      </c>
      <c r="AK64" s="404">
        <f>COUNT(E64:AJ64)</f>
        <v>16</v>
      </c>
      <c r="AL64" s="257"/>
    </row>
    <row r="65" ht="16.5" customHeight="1">
      <c r="A65" s="807">
        <v>6.0</v>
      </c>
      <c r="B65" s="1492" t="s">
        <v>998</v>
      </c>
      <c r="C65" s="19" t="s">
        <v>70</v>
      </c>
      <c r="D65" s="871">
        <v>8.9222018045E10</v>
      </c>
      <c r="E65" s="925"/>
      <c r="F65" s="925"/>
      <c r="G65" s="925"/>
      <c r="H65" s="925"/>
      <c r="I65" s="925"/>
      <c r="J65" s="905">
        <v>12.0</v>
      </c>
      <c r="K65" s="905"/>
      <c r="L65" s="905"/>
      <c r="M65" s="905">
        <v>12.0</v>
      </c>
      <c r="N65" s="971">
        <v>12.0</v>
      </c>
      <c r="O65" s="1667"/>
      <c r="P65" s="905"/>
      <c r="Q65" s="905">
        <v>12.0</v>
      </c>
      <c r="R65" s="905">
        <v>12.0</v>
      </c>
      <c r="S65" s="905"/>
      <c r="T65" s="905"/>
      <c r="U65" s="971">
        <v>12.0</v>
      </c>
      <c r="V65" s="1255">
        <v>12.0</v>
      </c>
      <c r="W65" s="905"/>
      <c r="X65" s="905"/>
      <c r="Y65" s="905">
        <v>12.0</v>
      </c>
      <c r="Z65" s="905">
        <v>12.0</v>
      </c>
      <c r="AA65" s="905"/>
      <c r="AB65" s="971"/>
      <c r="AC65" s="971">
        <v>12.0</v>
      </c>
      <c r="AD65" s="905">
        <v>12.0</v>
      </c>
      <c r="AE65" s="905"/>
      <c r="AF65" s="905"/>
      <c r="AG65" s="905">
        <v>12.0</v>
      </c>
      <c r="AH65" s="905">
        <v>12.0</v>
      </c>
      <c r="AI65" s="1255"/>
      <c r="AJ65" s="1255"/>
      <c r="AK65" s="404">
        <f t="shared" ref="AK65:AK68" si="18">COUNT(E65:AI65)</f>
        <v>13</v>
      </c>
      <c r="AL65" s="257"/>
    </row>
    <row r="66" ht="16.5" customHeight="1">
      <c r="A66" s="19">
        <v>7.0</v>
      </c>
      <c r="B66" s="807" t="s">
        <v>783</v>
      </c>
      <c r="C66" s="1202" t="s">
        <v>784</v>
      </c>
      <c r="D66" s="871">
        <v>8.9226140064E10</v>
      </c>
      <c r="E66" s="905">
        <v>9.0</v>
      </c>
      <c r="F66" s="905">
        <v>9.0</v>
      </c>
      <c r="G66" s="971"/>
      <c r="H66" s="971"/>
      <c r="I66" s="905">
        <v>9.0</v>
      </c>
      <c r="J66" s="905">
        <v>9.0</v>
      </c>
      <c r="K66" s="905">
        <v>9.0</v>
      </c>
      <c r="L66" s="905">
        <v>9.0</v>
      </c>
      <c r="M66" s="905">
        <v>9.0</v>
      </c>
      <c r="N66" s="971"/>
      <c r="O66" s="1667"/>
      <c r="P66" s="905">
        <v>9.0</v>
      </c>
      <c r="Q66" s="905">
        <v>9.0</v>
      </c>
      <c r="R66" s="905">
        <v>9.0</v>
      </c>
      <c r="S66" s="905">
        <v>9.0</v>
      </c>
      <c r="T66" s="905">
        <v>9.0</v>
      </c>
      <c r="U66" s="971"/>
      <c r="V66" s="1667"/>
      <c r="W66" s="905">
        <v>9.0</v>
      </c>
      <c r="X66" s="905">
        <v>9.0</v>
      </c>
      <c r="Y66" s="905">
        <v>9.0</v>
      </c>
      <c r="Z66" s="905">
        <v>9.0</v>
      </c>
      <c r="AA66" s="905">
        <v>9.0</v>
      </c>
      <c r="AB66" s="971"/>
      <c r="AC66" s="971"/>
      <c r="AD66" s="905">
        <v>9.0</v>
      </c>
      <c r="AE66" s="905">
        <v>9.0</v>
      </c>
      <c r="AF66" s="905">
        <v>9.0</v>
      </c>
      <c r="AG66" s="905">
        <v>9.0</v>
      </c>
      <c r="AH66" s="905">
        <v>9.0</v>
      </c>
      <c r="AI66" s="1255"/>
      <c r="AJ66" s="1255"/>
      <c r="AK66" s="404">
        <f t="shared" si="18"/>
        <v>22</v>
      </c>
      <c r="AL66" s="257"/>
    </row>
    <row r="67" ht="16.5" customHeight="1">
      <c r="A67" s="807">
        <v>8.0</v>
      </c>
      <c r="B67" s="807" t="s">
        <v>1097</v>
      </c>
      <c r="C67" s="1202" t="s">
        <v>784</v>
      </c>
      <c r="D67" s="871">
        <v>8.9220220031E10</v>
      </c>
      <c r="E67" s="905">
        <v>9.0</v>
      </c>
      <c r="F67" s="905">
        <v>9.0</v>
      </c>
      <c r="G67" s="971"/>
      <c r="H67" s="971"/>
      <c r="I67" s="905">
        <v>9.0</v>
      </c>
      <c r="J67" s="905">
        <v>9.0</v>
      </c>
      <c r="K67" s="905">
        <v>9.0</v>
      </c>
      <c r="L67" s="905">
        <v>9.0</v>
      </c>
      <c r="M67" s="905">
        <v>9.0</v>
      </c>
      <c r="N67" s="971"/>
      <c r="O67" s="1667"/>
      <c r="P67" s="905">
        <v>9.0</v>
      </c>
      <c r="Q67" s="905">
        <v>9.0</v>
      </c>
      <c r="R67" s="905">
        <v>9.0</v>
      </c>
      <c r="S67" s="905">
        <v>9.0</v>
      </c>
      <c r="T67" s="905">
        <v>9.0</v>
      </c>
      <c r="U67" s="971"/>
      <c r="V67" s="1667"/>
      <c r="W67" s="905">
        <v>9.0</v>
      </c>
      <c r="X67" s="905">
        <v>9.0</v>
      </c>
      <c r="Y67" s="905">
        <v>9.0</v>
      </c>
      <c r="Z67" s="905">
        <v>9.0</v>
      </c>
      <c r="AA67" s="905">
        <v>9.0</v>
      </c>
      <c r="AB67" s="971"/>
      <c r="AC67" s="971"/>
      <c r="AD67" s="905">
        <v>9.0</v>
      </c>
      <c r="AE67" s="905">
        <v>9.0</v>
      </c>
      <c r="AF67" s="905">
        <v>9.0</v>
      </c>
      <c r="AG67" s="905">
        <v>9.0</v>
      </c>
      <c r="AH67" s="905">
        <v>9.0</v>
      </c>
      <c r="AI67" s="1255"/>
      <c r="AJ67" s="1255"/>
      <c r="AK67" s="404">
        <f t="shared" si="18"/>
        <v>22</v>
      </c>
      <c r="AL67" s="257"/>
    </row>
    <row r="68" ht="16.5" customHeight="1">
      <c r="A68" s="19">
        <v>9.0</v>
      </c>
      <c r="B68" s="807" t="s">
        <v>938</v>
      </c>
      <c r="C68" s="1202" t="s">
        <v>904</v>
      </c>
      <c r="D68" s="871">
        <v>8.9221945883E10</v>
      </c>
      <c r="E68" s="905">
        <v>9.0</v>
      </c>
      <c r="F68" s="905">
        <v>9.0</v>
      </c>
      <c r="G68" s="971"/>
      <c r="H68" s="971"/>
      <c r="I68" s="905">
        <v>9.0</v>
      </c>
      <c r="J68" s="905">
        <v>9.0</v>
      </c>
      <c r="K68" s="905">
        <v>9.0</v>
      </c>
      <c r="L68" s="905">
        <v>9.0</v>
      </c>
      <c r="M68" s="905">
        <v>9.0</v>
      </c>
      <c r="N68" s="971"/>
      <c r="O68" s="1667"/>
      <c r="P68" s="905">
        <v>9.0</v>
      </c>
      <c r="Q68" s="905">
        <v>9.0</v>
      </c>
      <c r="R68" s="905">
        <v>9.0</v>
      </c>
      <c r="S68" s="905">
        <v>9.0</v>
      </c>
      <c r="T68" s="905">
        <v>9.0</v>
      </c>
      <c r="U68" s="971"/>
      <c r="V68" s="1667"/>
      <c r="W68" s="905">
        <v>9.0</v>
      </c>
      <c r="X68" s="905">
        <v>9.0</v>
      </c>
      <c r="Y68" s="905">
        <v>9.0</v>
      </c>
      <c r="Z68" s="905">
        <v>9.0</v>
      </c>
      <c r="AA68" s="905">
        <v>9.0</v>
      </c>
      <c r="AB68" s="971"/>
      <c r="AC68" s="971"/>
      <c r="AD68" s="905">
        <v>9.0</v>
      </c>
      <c r="AE68" s="905">
        <v>9.0</v>
      </c>
      <c r="AF68" s="905">
        <v>9.0</v>
      </c>
      <c r="AG68" s="905">
        <v>9.0</v>
      </c>
      <c r="AH68" s="905">
        <v>9.0</v>
      </c>
      <c r="AI68" s="1255"/>
      <c r="AJ68" s="1255"/>
      <c r="AK68" s="404">
        <f t="shared" si="18"/>
        <v>22</v>
      </c>
      <c r="AL68" s="92"/>
    </row>
    <row r="69" ht="16.5" customHeight="1">
      <c r="A69" s="19"/>
      <c r="B69" s="1707"/>
      <c r="C69" s="79"/>
      <c r="D69" s="79"/>
      <c r="E69" s="260"/>
      <c r="F69" s="237"/>
      <c r="G69" s="1408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37"/>
      <c r="V69" s="237"/>
      <c r="W69" s="260"/>
      <c r="X69" s="260"/>
      <c r="Y69" s="260"/>
      <c r="Z69" s="260"/>
      <c r="AA69" s="237"/>
      <c r="AB69" s="237"/>
      <c r="AC69" s="237"/>
      <c r="AD69" s="260"/>
      <c r="AE69" s="260"/>
      <c r="AF69" s="260"/>
      <c r="AG69" s="260"/>
      <c r="AH69" s="260"/>
      <c r="AI69" s="260"/>
      <c r="AJ69" s="260"/>
      <c r="AK69" s="10"/>
      <c r="AL69" s="92"/>
    </row>
    <row r="70" ht="16.5" customHeight="1">
      <c r="A70" s="19">
        <v>1.0</v>
      </c>
      <c r="B70" s="819" t="s">
        <v>680</v>
      </c>
      <c r="C70" s="113" t="s">
        <v>56</v>
      </c>
      <c r="D70" s="866"/>
      <c r="E70" s="1409">
        <v>9.0</v>
      </c>
      <c r="F70" s="1503"/>
      <c r="G70" s="1493"/>
      <c r="H70" s="1650">
        <v>9.0</v>
      </c>
      <c r="I70" s="1743"/>
      <c r="J70" s="1743"/>
      <c r="K70" s="1743"/>
      <c r="L70" s="1743"/>
      <c r="M70" s="1743"/>
      <c r="N70" s="1743"/>
      <c r="O70" s="1743"/>
      <c r="P70" s="1743"/>
      <c r="Q70" s="1743"/>
      <c r="R70" s="1743"/>
      <c r="S70" s="1743"/>
      <c r="T70" s="1743"/>
      <c r="U70" s="1743"/>
      <c r="V70" s="1743"/>
      <c r="W70" s="1409">
        <v>9.0</v>
      </c>
      <c r="X70" s="1409">
        <v>9.0</v>
      </c>
      <c r="Y70" s="1409">
        <v>9.0</v>
      </c>
      <c r="Z70" s="1409">
        <v>9.0</v>
      </c>
      <c r="AA70" s="1503"/>
      <c r="AB70" s="1493"/>
      <c r="AC70" s="1650">
        <v>9.0</v>
      </c>
      <c r="AD70" s="1409">
        <v>9.0</v>
      </c>
      <c r="AE70" s="1409">
        <v>9.0</v>
      </c>
      <c r="AF70" s="1409">
        <v>9.0</v>
      </c>
      <c r="AG70" s="1409">
        <v>9.0</v>
      </c>
      <c r="AH70" s="1409">
        <v>9.0</v>
      </c>
      <c r="AI70" s="1493"/>
      <c r="AJ70" s="1744"/>
      <c r="AK70" s="404">
        <f t="shared" ref="AK70:AK73" si="19">COUNT(E70:AI70)</f>
        <v>12</v>
      </c>
      <c r="AL70" s="257"/>
    </row>
    <row r="71" ht="16.5" customHeight="1">
      <c r="A71" s="807">
        <v>2.0</v>
      </c>
      <c r="B71" s="819" t="s">
        <v>339</v>
      </c>
      <c r="C71" s="32"/>
      <c r="D71" s="866"/>
      <c r="E71" s="1409">
        <v>9.0</v>
      </c>
      <c r="F71" s="1409">
        <v>9.0</v>
      </c>
      <c r="G71" s="1493"/>
      <c r="H71" s="1493"/>
      <c r="I71" s="1409">
        <v>9.0</v>
      </c>
      <c r="J71" s="1409">
        <v>9.0</v>
      </c>
      <c r="K71" s="1409">
        <v>9.0</v>
      </c>
      <c r="L71" s="1409">
        <v>9.0</v>
      </c>
      <c r="M71" s="1409">
        <v>9.0</v>
      </c>
      <c r="N71" s="1493"/>
      <c r="O71" s="1493"/>
      <c r="P71" s="1409">
        <v>9.0</v>
      </c>
      <c r="Q71" s="1409">
        <v>9.0</v>
      </c>
      <c r="R71" s="1409">
        <v>9.0</v>
      </c>
      <c r="S71" s="1409">
        <v>9.0</v>
      </c>
      <c r="T71" s="1409">
        <v>9.0</v>
      </c>
      <c r="U71" s="1493"/>
      <c r="V71" s="1493"/>
      <c r="W71" s="1409">
        <v>9.0</v>
      </c>
      <c r="X71" s="1745">
        <v>9.0</v>
      </c>
      <c r="Y71" s="1409">
        <v>9.0</v>
      </c>
      <c r="Z71" s="1409">
        <v>9.0</v>
      </c>
      <c r="AA71" s="1409">
        <v>9.0</v>
      </c>
      <c r="AB71" s="1493"/>
      <c r="AC71" s="1493"/>
      <c r="AD71" s="1409">
        <v>9.0</v>
      </c>
      <c r="AE71" s="1409">
        <v>9.0</v>
      </c>
      <c r="AF71" s="1409">
        <v>9.0</v>
      </c>
      <c r="AG71" s="1409">
        <v>9.0</v>
      </c>
      <c r="AH71" s="1409">
        <v>9.0</v>
      </c>
      <c r="AI71" s="1650">
        <v>9.0</v>
      </c>
      <c r="AJ71" s="1744"/>
      <c r="AK71" s="404">
        <f t="shared" si="19"/>
        <v>23</v>
      </c>
      <c r="AL71" s="257"/>
    </row>
    <row r="72" ht="16.5" customHeight="1">
      <c r="A72" s="807">
        <v>3.0</v>
      </c>
      <c r="B72" s="819" t="s">
        <v>905</v>
      </c>
      <c r="C72" s="32"/>
      <c r="D72" s="866"/>
      <c r="E72" s="1409">
        <v>9.0</v>
      </c>
      <c r="F72" s="1409">
        <v>9.0</v>
      </c>
      <c r="G72" s="1493"/>
      <c r="H72" s="1493"/>
      <c r="I72" s="1409">
        <v>9.0</v>
      </c>
      <c r="J72" s="1409">
        <v>9.0</v>
      </c>
      <c r="K72" s="1409">
        <v>9.0</v>
      </c>
      <c r="L72" s="1409">
        <v>9.0</v>
      </c>
      <c r="M72" s="1503"/>
      <c r="N72" s="1493"/>
      <c r="O72" s="1650">
        <v>9.0</v>
      </c>
      <c r="P72" s="1409">
        <v>9.0</v>
      </c>
      <c r="Q72" s="1409">
        <v>9.0</v>
      </c>
      <c r="R72" s="1409">
        <v>9.0</v>
      </c>
      <c r="S72" s="1409">
        <v>9.0</v>
      </c>
      <c r="T72" s="1409">
        <v>9.0</v>
      </c>
      <c r="U72" s="1493"/>
      <c r="V72" s="1493"/>
      <c r="W72" s="1409">
        <v>9.0</v>
      </c>
      <c r="X72" s="1409">
        <v>9.0</v>
      </c>
      <c r="Y72" s="1409">
        <v>9.0</v>
      </c>
      <c r="Z72" s="1409">
        <v>9.0</v>
      </c>
      <c r="AA72" s="1409">
        <v>9.0</v>
      </c>
      <c r="AB72" s="1650">
        <v>9.0</v>
      </c>
      <c r="AC72" s="1493"/>
      <c r="AD72" s="1414"/>
      <c r="AE72" s="1409">
        <v>9.0</v>
      </c>
      <c r="AF72" s="1409">
        <v>9.0</v>
      </c>
      <c r="AG72" s="1409">
        <v>9.0</v>
      </c>
      <c r="AH72" s="1409">
        <v>9.0</v>
      </c>
      <c r="AI72" s="1493"/>
      <c r="AJ72" s="1744"/>
      <c r="AK72" s="404">
        <f t="shared" si="19"/>
        <v>22</v>
      </c>
      <c r="AL72" s="257"/>
    </row>
    <row r="73" ht="16.5" customHeight="1">
      <c r="A73" s="19">
        <v>4.0</v>
      </c>
      <c r="B73" s="819" t="s">
        <v>59</v>
      </c>
      <c r="C73" s="32"/>
      <c r="D73" s="866"/>
      <c r="E73" s="1409">
        <v>9.0</v>
      </c>
      <c r="F73" s="1409">
        <v>9.0</v>
      </c>
      <c r="G73" s="1650">
        <v>9.0</v>
      </c>
      <c r="H73" s="1493"/>
      <c r="I73" s="1503"/>
      <c r="J73" s="1409">
        <v>9.0</v>
      </c>
      <c r="K73" s="1409">
        <v>9.0</v>
      </c>
      <c r="L73" s="1409">
        <v>9.0</v>
      </c>
      <c r="M73" s="1409">
        <v>9.0</v>
      </c>
      <c r="N73" s="1493"/>
      <c r="O73" s="1493"/>
      <c r="P73" s="1409">
        <v>9.0</v>
      </c>
      <c r="Q73" s="1409">
        <v>9.0</v>
      </c>
      <c r="R73" s="1409">
        <v>9.0</v>
      </c>
      <c r="S73" s="1409">
        <v>9.0</v>
      </c>
      <c r="T73" s="1409">
        <v>9.0</v>
      </c>
      <c r="U73" s="1650">
        <v>9.0</v>
      </c>
      <c r="V73" s="1493"/>
      <c r="W73" s="1743"/>
      <c r="X73" s="1743"/>
      <c r="Y73" s="1743"/>
      <c r="Z73" s="1743"/>
      <c r="AA73" s="1743"/>
      <c r="AB73" s="1743"/>
      <c r="AC73" s="1743"/>
      <c r="AD73" s="1743"/>
      <c r="AE73" s="1743"/>
      <c r="AF73" s="1743"/>
      <c r="AG73" s="1743"/>
      <c r="AH73" s="1743"/>
      <c r="AI73" s="1743"/>
      <c r="AJ73" s="1743"/>
      <c r="AK73" s="404">
        <f t="shared" si="19"/>
        <v>13</v>
      </c>
      <c r="AL73" s="257"/>
    </row>
    <row r="74" ht="16.5" customHeight="1">
      <c r="A74" s="807">
        <v>5.0</v>
      </c>
      <c r="B74" s="819" t="s">
        <v>906</v>
      </c>
      <c r="C74" s="71"/>
      <c r="D74" s="866"/>
      <c r="E74" s="1745">
        <v>9.0</v>
      </c>
      <c r="F74" s="1745">
        <v>9.0</v>
      </c>
      <c r="G74" s="1744"/>
      <c r="H74" s="1744"/>
      <c r="I74" s="1409">
        <v>9.0</v>
      </c>
      <c r="J74" s="1409">
        <v>9.0</v>
      </c>
      <c r="K74" s="1409">
        <v>9.0</v>
      </c>
      <c r="L74" s="1409">
        <v>9.0</v>
      </c>
      <c r="M74" s="1409">
        <v>9.0</v>
      </c>
      <c r="N74" s="1650">
        <v>9.0</v>
      </c>
      <c r="O74" s="1493"/>
      <c r="P74" s="1503"/>
      <c r="Q74" s="1409">
        <v>9.0</v>
      </c>
      <c r="R74" s="1409">
        <v>9.0</v>
      </c>
      <c r="S74" s="1409">
        <v>9.0</v>
      </c>
      <c r="T74" s="1503"/>
      <c r="U74" s="1493"/>
      <c r="V74" s="1650">
        <v>9.0</v>
      </c>
      <c r="W74" s="1409">
        <v>9.0</v>
      </c>
      <c r="X74" s="1409">
        <v>9.0</v>
      </c>
      <c r="Y74" s="1409">
        <v>9.0</v>
      </c>
      <c r="Z74" s="1409">
        <v>9.0</v>
      </c>
      <c r="AA74" s="1409">
        <v>9.0</v>
      </c>
      <c r="AB74" s="1493"/>
      <c r="AC74" s="1493"/>
      <c r="AD74" s="1409">
        <v>9.0</v>
      </c>
      <c r="AE74" s="1409">
        <v>9.0</v>
      </c>
      <c r="AF74" s="1409">
        <v>9.0</v>
      </c>
      <c r="AG74" s="1409">
        <v>9.0</v>
      </c>
      <c r="AH74" s="1503"/>
      <c r="AI74" s="1493"/>
      <c r="AJ74" s="933">
        <v>9.0</v>
      </c>
      <c r="AK74" s="404">
        <f>COUNT(E74:AJ74)</f>
        <v>22</v>
      </c>
      <c r="AL74" s="257"/>
    </row>
    <row r="75" ht="16.5" customHeight="1">
      <c r="A75" s="79"/>
      <c r="B75" s="1690"/>
      <c r="C75" s="121"/>
      <c r="D75" s="237"/>
      <c r="E75" s="1270"/>
      <c r="F75" s="1270"/>
      <c r="G75" s="1270"/>
      <c r="H75" s="1270"/>
      <c r="I75" s="1270"/>
      <c r="J75" s="1075"/>
      <c r="K75" s="1075"/>
      <c r="L75" s="1270"/>
      <c r="M75" s="1270"/>
      <c r="N75" s="1270"/>
      <c r="O75" s="1270"/>
      <c r="P75" s="1270"/>
      <c r="Q75" s="1075"/>
      <c r="R75" s="1075"/>
      <c r="S75" s="1270"/>
      <c r="T75" s="1270"/>
      <c r="U75" s="1270"/>
      <c r="V75" s="1270"/>
      <c r="W75" s="1270"/>
      <c r="X75" s="1075"/>
      <c r="Y75" s="1075"/>
      <c r="Z75" s="1270"/>
      <c r="AA75" s="1270"/>
      <c r="AB75" s="1270"/>
      <c r="AC75" s="1270"/>
      <c r="AD75" s="1270"/>
      <c r="AE75" s="1075"/>
      <c r="AF75" s="1075"/>
      <c r="AG75" s="1270"/>
      <c r="AH75" s="1270"/>
      <c r="AI75" s="1270"/>
      <c r="AJ75" s="1270"/>
      <c r="AK75" s="82"/>
      <c r="AL75" s="92"/>
    </row>
    <row r="76" ht="16.5" customHeight="1">
      <c r="A76" s="807">
        <v>6.0</v>
      </c>
      <c r="B76" s="58" t="s">
        <v>60</v>
      </c>
      <c r="C76" s="1071" t="s">
        <v>782</v>
      </c>
      <c r="D76" s="866"/>
      <c r="E76" s="979">
        <v>9.0</v>
      </c>
      <c r="F76" s="911">
        <v>9.0</v>
      </c>
      <c r="G76" s="1108"/>
      <c r="H76" s="1108"/>
      <c r="I76" s="911">
        <v>9.0</v>
      </c>
      <c r="J76" s="911">
        <v>9.0</v>
      </c>
      <c r="K76" s="911">
        <v>9.0</v>
      </c>
      <c r="L76" s="911"/>
      <c r="M76" s="911">
        <v>9.0</v>
      </c>
      <c r="N76" s="923"/>
      <c r="O76" s="923"/>
      <c r="P76" s="923"/>
      <c r="Q76" s="923"/>
      <c r="R76" s="923"/>
      <c r="S76" s="923"/>
      <c r="T76" s="923"/>
      <c r="U76" s="923"/>
      <c r="V76" s="923"/>
      <c r="W76" s="937">
        <v>9.0</v>
      </c>
      <c r="X76" s="911">
        <v>9.0</v>
      </c>
      <c r="Y76" s="911">
        <v>9.0</v>
      </c>
      <c r="Z76" s="937">
        <v>9.0</v>
      </c>
      <c r="AA76" s="911">
        <v>9.0</v>
      </c>
      <c r="AB76" s="974">
        <v>9.0</v>
      </c>
      <c r="AC76" s="974">
        <v>9.0</v>
      </c>
      <c r="AD76" s="911">
        <v>9.0</v>
      </c>
      <c r="AE76" s="911"/>
      <c r="AF76" s="911">
        <v>9.0</v>
      </c>
      <c r="AG76" s="911">
        <v>9.0</v>
      </c>
      <c r="AH76" s="911">
        <v>9.0</v>
      </c>
      <c r="AI76" s="1108"/>
      <c r="AJ76" s="1255"/>
      <c r="AK76" s="404">
        <f t="shared" ref="AK76:AK77" si="20">COUNT(E76:AI76)</f>
        <v>17</v>
      </c>
      <c r="AL76" s="257"/>
    </row>
    <row r="77" ht="16.5" customHeight="1">
      <c r="A77" s="807">
        <v>7.0</v>
      </c>
      <c r="B77" s="842" t="s">
        <v>36</v>
      </c>
      <c r="C77" s="32"/>
      <c r="D77" s="866"/>
      <c r="E77" s="911">
        <v>9.0</v>
      </c>
      <c r="F77" s="1459"/>
      <c r="G77" s="1108"/>
      <c r="H77" s="1108"/>
      <c r="I77" s="1495"/>
      <c r="J77" s="1746"/>
      <c r="K77" s="1746"/>
      <c r="L77" s="1746"/>
      <c r="M77" s="1746"/>
      <c r="N77" s="1746"/>
      <c r="O77" s="1746"/>
      <c r="P77" s="1746"/>
      <c r="Q77" s="1746"/>
      <c r="R77" s="1746"/>
      <c r="S77" s="1746"/>
      <c r="T77" s="1746"/>
      <c r="U77" s="1746"/>
      <c r="V77" s="1746"/>
      <c r="W77" s="1414"/>
      <c r="X77" s="1414">
        <v>9.0</v>
      </c>
      <c r="Y77" s="1414">
        <v>9.0</v>
      </c>
      <c r="Z77" s="1414">
        <v>9.0</v>
      </c>
      <c r="AA77" s="1414">
        <v>9.0</v>
      </c>
      <c r="AB77" s="974">
        <v>9.0</v>
      </c>
      <c r="AC77" s="974">
        <v>9.0</v>
      </c>
      <c r="AD77" s="1414">
        <v>9.0</v>
      </c>
      <c r="AE77" s="1414">
        <v>9.0</v>
      </c>
      <c r="AF77" s="1414">
        <v>9.0</v>
      </c>
      <c r="AG77" s="1414">
        <v>9.0</v>
      </c>
      <c r="AH77" s="1414">
        <v>9.0</v>
      </c>
      <c r="AI77" s="937">
        <v>9.0</v>
      </c>
      <c r="AJ77" s="937">
        <v>9.0</v>
      </c>
      <c r="AK77" s="404">
        <f t="shared" si="20"/>
        <v>13</v>
      </c>
      <c r="AL77" s="257"/>
    </row>
    <row r="78" ht="16.5" customHeight="1">
      <c r="A78" s="807">
        <v>8.0</v>
      </c>
      <c r="B78" s="842" t="s">
        <v>879</v>
      </c>
      <c r="C78" s="71"/>
      <c r="D78" s="866"/>
      <c r="E78" s="1459"/>
      <c r="F78" s="911">
        <v>9.0</v>
      </c>
      <c r="G78" s="974">
        <v>9.0</v>
      </c>
      <c r="H78" s="974">
        <v>9.0</v>
      </c>
      <c r="I78" s="1459"/>
      <c r="J78" s="911">
        <v>9.0</v>
      </c>
      <c r="K78" s="911">
        <v>9.0</v>
      </c>
      <c r="L78" s="911">
        <v>9.0</v>
      </c>
      <c r="M78" s="911">
        <v>9.0</v>
      </c>
      <c r="N78" s="937">
        <v>9.0</v>
      </c>
      <c r="O78" s="937">
        <v>9.0</v>
      </c>
      <c r="P78" s="911">
        <v>9.0</v>
      </c>
      <c r="Q78" s="911">
        <v>9.0</v>
      </c>
      <c r="R78" s="911">
        <v>9.0</v>
      </c>
      <c r="S78" s="937">
        <v>9.0</v>
      </c>
      <c r="T78" s="911">
        <v>9.0</v>
      </c>
      <c r="U78" s="974">
        <v>9.0</v>
      </c>
      <c r="V78" s="974">
        <v>9.0</v>
      </c>
      <c r="W78" s="911">
        <v>9.0</v>
      </c>
      <c r="X78" s="911"/>
      <c r="Y78" s="911">
        <v>9.0</v>
      </c>
      <c r="Z78" s="911">
        <v>9.0</v>
      </c>
      <c r="AA78" s="911">
        <v>9.0</v>
      </c>
      <c r="AB78" s="1108"/>
      <c r="AC78" s="1108"/>
      <c r="AD78" s="911">
        <v>9.0</v>
      </c>
      <c r="AE78" s="911">
        <v>9.0</v>
      </c>
      <c r="AF78" s="911">
        <v>9.0</v>
      </c>
      <c r="AG78" s="911"/>
      <c r="AH78" s="911">
        <v>9.0</v>
      </c>
      <c r="AI78" s="974">
        <v>9.0</v>
      </c>
      <c r="AJ78" s="1255">
        <v>9.0</v>
      </c>
      <c r="AK78" s="404">
        <f>COUNT(E78:AJ78)</f>
        <v>26</v>
      </c>
      <c r="AL78" s="257"/>
    </row>
    <row r="79" ht="16.5" customHeight="1">
      <c r="A79" s="79"/>
      <c r="B79" s="1690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121"/>
      <c r="AL79" s="259"/>
    </row>
    <row r="80" ht="16.5" customHeight="1">
      <c r="A80" s="1010">
        <v>9.0</v>
      </c>
      <c r="B80" s="46" t="s">
        <v>102</v>
      </c>
      <c r="C80" s="1257" t="s">
        <v>804</v>
      </c>
      <c r="D80" s="866"/>
      <c r="E80" s="1538">
        <v>9.0</v>
      </c>
      <c r="F80" s="937">
        <v>9.0</v>
      </c>
      <c r="G80" s="1159"/>
      <c r="H80" s="1159">
        <v>9.0</v>
      </c>
      <c r="I80" s="1538">
        <v>9.0</v>
      </c>
      <c r="J80" s="1540">
        <v>9.0</v>
      </c>
      <c r="K80" s="1538">
        <v>9.0</v>
      </c>
      <c r="L80" s="1538">
        <v>9.0</v>
      </c>
      <c r="M80" s="937">
        <v>9.0</v>
      </c>
      <c r="N80" s="1159"/>
      <c r="O80" s="1159">
        <v>9.0</v>
      </c>
      <c r="P80" s="1538">
        <v>9.0</v>
      </c>
      <c r="Q80" s="1540">
        <v>9.0</v>
      </c>
      <c r="R80" s="1540">
        <v>9.0</v>
      </c>
      <c r="S80" s="1538">
        <v>9.0</v>
      </c>
      <c r="T80" s="905"/>
      <c r="U80" s="1159"/>
      <c r="V80" s="1159">
        <v>9.0</v>
      </c>
      <c r="W80" s="1538">
        <v>9.0</v>
      </c>
      <c r="X80" s="1540">
        <v>9.0</v>
      </c>
      <c r="Y80" s="1628">
        <v>9.0</v>
      </c>
      <c r="Z80" s="1538">
        <v>9.0</v>
      </c>
      <c r="AA80" s="1203"/>
      <c r="AB80" s="1159"/>
      <c r="AC80" s="1159">
        <v>9.0</v>
      </c>
      <c r="AD80" s="1538">
        <v>9.0</v>
      </c>
      <c r="AE80" s="1540">
        <v>9.0</v>
      </c>
      <c r="AF80" s="1540">
        <v>9.0</v>
      </c>
      <c r="AG80" s="1538">
        <v>9.0</v>
      </c>
      <c r="AH80" s="1203"/>
      <c r="AI80" s="1159"/>
      <c r="AJ80" s="1255">
        <v>9.0</v>
      </c>
      <c r="AK80" s="404">
        <f>COUNT(E80:AJ80)</f>
        <v>24</v>
      </c>
      <c r="AL80" s="259"/>
    </row>
    <row r="81" ht="16.5" customHeight="1">
      <c r="A81" s="1010">
        <v>10.0</v>
      </c>
      <c r="B81" s="1364" t="s">
        <v>105</v>
      </c>
      <c r="C81" s="32"/>
      <c r="D81" s="866"/>
      <c r="E81" s="1628">
        <v>9.0</v>
      </c>
      <c r="F81" s="1538">
        <v>9.0</v>
      </c>
      <c r="G81" s="1203">
        <v>9.0</v>
      </c>
      <c r="H81" s="1159"/>
      <c r="I81" s="937">
        <v>9.0</v>
      </c>
      <c r="J81" s="1538">
        <v>9.0</v>
      </c>
      <c r="K81" s="1628">
        <v>9.0</v>
      </c>
      <c r="L81" s="1628">
        <v>9.0</v>
      </c>
      <c r="M81" s="1538">
        <v>9.0</v>
      </c>
      <c r="N81" s="1203">
        <v>9.0</v>
      </c>
      <c r="O81" s="1159"/>
      <c r="P81" s="937">
        <v>9.0</v>
      </c>
      <c r="Q81" s="1538">
        <v>9.0</v>
      </c>
      <c r="R81" s="1538">
        <v>9.0</v>
      </c>
      <c r="S81" s="1628">
        <v>9.0</v>
      </c>
      <c r="T81" s="1538">
        <v>9.0</v>
      </c>
      <c r="U81" s="1203">
        <v>9.0</v>
      </c>
      <c r="V81" s="1159"/>
      <c r="W81" s="905"/>
      <c r="X81" s="1538">
        <v>9.0</v>
      </c>
      <c r="Y81" s="1628">
        <v>9.0</v>
      </c>
      <c r="Z81" s="1628">
        <v>9.0</v>
      </c>
      <c r="AA81" s="1538">
        <v>9.0</v>
      </c>
      <c r="AB81" s="1203"/>
      <c r="AC81" s="1159"/>
      <c r="AD81" s="1409">
        <v>9.0</v>
      </c>
      <c r="AE81" s="1538">
        <v>9.0</v>
      </c>
      <c r="AF81" s="1538">
        <v>9.0</v>
      </c>
      <c r="AG81" s="1628">
        <v>9.0</v>
      </c>
      <c r="AH81" s="1538">
        <v>9.0</v>
      </c>
      <c r="AI81" s="1203"/>
      <c r="AJ81" s="1255"/>
      <c r="AK81" s="404">
        <f t="shared" ref="AK81:AK82" si="21">COUNT(E81:AI81)</f>
        <v>24</v>
      </c>
      <c r="AL81" s="259"/>
    </row>
    <row r="82" ht="16.5" customHeight="1">
      <c r="A82" s="1010">
        <v>11.0</v>
      </c>
      <c r="B82" s="819" t="s">
        <v>1098</v>
      </c>
      <c r="C82" s="71"/>
      <c r="D82" s="866"/>
      <c r="E82" s="905"/>
      <c r="F82" s="905"/>
      <c r="G82" s="971"/>
      <c r="H82" s="971"/>
      <c r="I82" s="905"/>
      <c r="J82" s="905"/>
      <c r="K82" s="905"/>
      <c r="L82" s="905"/>
      <c r="M82" s="905"/>
      <c r="N82" s="971"/>
      <c r="O82" s="1667"/>
      <c r="P82" s="905"/>
      <c r="Q82" s="1409">
        <v>9.0</v>
      </c>
      <c r="R82" s="1409">
        <v>9.0</v>
      </c>
      <c r="S82" s="1409">
        <v>9.0</v>
      </c>
      <c r="T82" s="1409">
        <v>9.0</v>
      </c>
      <c r="U82" s="1493"/>
      <c r="V82" s="1493"/>
      <c r="W82" s="1409">
        <v>9.0</v>
      </c>
      <c r="X82" s="1745">
        <v>9.0</v>
      </c>
      <c r="Y82" s="1538">
        <v>9.0</v>
      </c>
      <c r="Z82" s="1409">
        <v>9.0</v>
      </c>
      <c r="AA82" s="1409">
        <v>9.0</v>
      </c>
      <c r="AB82" s="1650">
        <v>9.0</v>
      </c>
      <c r="AC82" s="1493"/>
      <c r="AD82" s="1409"/>
      <c r="AE82" s="1409">
        <v>9.0</v>
      </c>
      <c r="AF82" s="1409">
        <v>9.0</v>
      </c>
      <c r="AG82" s="1409">
        <v>9.0</v>
      </c>
      <c r="AH82" s="1409">
        <v>9.0</v>
      </c>
      <c r="AI82" s="1255">
        <v>9.0</v>
      </c>
      <c r="AJ82" s="1255"/>
      <c r="AK82" s="404">
        <f t="shared" si="21"/>
        <v>15</v>
      </c>
      <c r="AL82" s="259"/>
    </row>
    <row r="83" ht="16.5" customHeight="1">
      <c r="A83" s="79"/>
      <c r="B83" s="1690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259"/>
      <c r="AK83" s="121"/>
      <c r="AL83" s="259"/>
    </row>
    <row r="84" ht="16.5" customHeight="1">
      <c r="A84" s="807">
        <v>12.0</v>
      </c>
      <c r="B84" s="1712" t="s">
        <v>768</v>
      </c>
      <c r="C84" s="113" t="s">
        <v>65</v>
      </c>
      <c r="D84" s="866"/>
      <c r="E84" s="905">
        <v>9.0</v>
      </c>
      <c r="F84" s="1540"/>
      <c r="G84" s="1543"/>
      <c r="H84" s="1543">
        <v>9.0</v>
      </c>
      <c r="I84" s="1540">
        <v>9.0</v>
      </c>
      <c r="J84" s="905">
        <v>9.0</v>
      </c>
      <c r="K84" s="905">
        <v>9.0</v>
      </c>
      <c r="L84" s="905">
        <v>9.0</v>
      </c>
      <c r="M84" s="1540"/>
      <c r="N84" s="1543"/>
      <c r="O84" s="1543">
        <v>9.0</v>
      </c>
      <c r="P84" s="1540">
        <v>9.0</v>
      </c>
      <c r="Q84" s="905">
        <v>9.0</v>
      </c>
      <c r="R84" s="905">
        <v>9.0</v>
      </c>
      <c r="S84" s="905">
        <v>9.0</v>
      </c>
      <c r="T84" s="1540"/>
      <c r="U84" s="1543"/>
      <c r="V84" s="1543">
        <v>9.0</v>
      </c>
      <c r="W84" s="1540">
        <v>9.0</v>
      </c>
      <c r="X84" s="905">
        <v>9.0</v>
      </c>
      <c r="Y84" s="905">
        <v>9.0</v>
      </c>
      <c r="Z84" s="905">
        <v>9.0</v>
      </c>
      <c r="AA84" s="937">
        <v>9.0</v>
      </c>
      <c r="AB84" s="937">
        <v>9.0</v>
      </c>
      <c r="AC84" s="1543">
        <v>9.0</v>
      </c>
      <c r="AD84" s="1540">
        <v>9.0</v>
      </c>
      <c r="AE84" s="905">
        <v>9.0</v>
      </c>
      <c r="AF84" s="905">
        <v>9.0</v>
      </c>
      <c r="AG84" s="905">
        <v>9.0</v>
      </c>
      <c r="AH84" s="937">
        <v>9.0</v>
      </c>
      <c r="AI84" s="937">
        <v>9.0</v>
      </c>
      <c r="AJ84" s="1543">
        <v>9.0</v>
      </c>
      <c r="AK84" s="404">
        <f t="shared" ref="AK84:AK86" si="22">COUNT(E84:AI84)</f>
        <v>25</v>
      </c>
      <c r="AL84" s="257"/>
    </row>
    <row r="85" ht="16.5" customHeight="1">
      <c r="A85" s="807">
        <v>13.0</v>
      </c>
      <c r="B85" s="58" t="s">
        <v>66</v>
      </c>
      <c r="C85" s="71"/>
      <c r="D85" s="866"/>
      <c r="E85" s="905">
        <v>9.0</v>
      </c>
      <c r="F85" s="1540">
        <v>9.0</v>
      </c>
      <c r="G85" s="1543">
        <v>9.0</v>
      </c>
      <c r="H85" s="1543"/>
      <c r="I85" s="1540"/>
      <c r="J85" s="905">
        <v>9.0</v>
      </c>
      <c r="K85" s="905">
        <v>9.0</v>
      </c>
      <c r="L85" s="905">
        <v>9.0</v>
      </c>
      <c r="M85" s="1540">
        <v>9.0</v>
      </c>
      <c r="N85" s="1543">
        <v>9.0</v>
      </c>
      <c r="O85" s="1543"/>
      <c r="P85" s="1540"/>
      <c r="Q85" s="905">
        <v>9.0</v>
      </c>
      <c r="R85" s="905">
        <v>9.0</v>
      </c>
      <c r="S85" s="905">
        <v>9.0</v>
      </c>
      <c r="T85" s="1540">
        <v>9.0</v>
      </c>
      <c r="U85" s="1543">
        <v>9.0</v>
      </c>
      <c r="V85" s="1543"/>
      <c r="W85" s="1540"/>
      <c r="X85" s="978"/>
      <c r="Y85" s="978"/>
      <c r="Z85" s="978"/>
      <c r="AA85" s="1593"/>
      <c r="AB85" s="1593"/>
      <c r="AC85" s="1593"/>
      <c r="AD85" s="1593"/>
      <c r="AE85" s="978"/>
      <c r="AF85" s="978"/>
      <c r="AG85" s="978"/>
      <c r="AH85" s="1593"/>
      <c r="AI85" s="1593"/>
      <c r="AJ85" s="1593"/>
      <c r="AK85" s="404">
        <f t="shared" si="22"/>
        <v>13</v>
      </c>
      <c r="AL85" s="257"/>
    </row>
    <row r="86" ht="16.5" customHeight="1">
      <c r="A86" s="807">
        <v>14.0</v>
      </c>
      <c r="B86" s="1713" t="s">
        <v>982</v>
      </c>
      <c r="C86" s="1482" t="s">
        <v>983</v>
      </c>
      <c r="D86" s="866"/>
      <c r="E86" s="978"/>
      <c r="F86" s="978"/>
      <c r="G86" s="978"/>
      <c r="H86" s="978"/>
      <c r="I86" s="978"/>
      <c r="J86" s="978"/>
      <c r="K86" s="978"/>
      <c r="L86" s="978"/>
      <c r="M86" s="978"/>
      <c r="N86" s="978"/>
      <c r="O86" s="1207"/>
      <c r="P86" s="978"/>
      <c r="Q86" s="978"/>
      <c r="R86" s="978"/>
      <c r="S86" s="978"/>
      <c r="T86" s="905">
        <v>9.0</v>
      </c>
      <c r="U86" s="971"/>
      <c r="V86" s="1667"/>
      <c r="W86" s="905">
        <v>9.0</v>
      </c>
      <c r="X86" s="905">
        <v>9.0</v>
      </c>
      <c r="Y86" s="905">
        <v>9.0</v>
      </c>
      <c r="Z86" s="905">
        <v>9.0</v>
      </c>
      <c r="AA86" s="905">
        <v>9.0</v>
      </c>
      <c r="AB86" s="971"/>
      <c r="AC86" s="971"/>
      <c r="AD86" s="905">
        <v>9.0</v>
      </c>
      <c r="AE86" s="905">
        <v>9.0</v>
      </c>
      <c r="AF86" s="905">
        <v>9.0</v>
      </c>
      <c r="AG86" s="905">
        <v>9.0</v>
      </c>
      <c r="AH86" s="905">
        <v>9.0</v>
      </c>
      <c r="AI86" s="1255"/>
      <c r="AJ86" s="1255"/>
      <c r="AK86" s="404">
        <f t="shared" si="22"/>
        <v>11</v>
      </c>
      <c r="AL86" s="1485"/>
    </row>
    <row r="87" ht="16.5" customHeight="1">
      <c r="A87" s="872"/>
      <c r="B87" s="260"/>
      <c r="C87" s="875"/>
      <c r="D87" s="877"/>
      <c r="E87" s="1075"/>
      <c r="F87" s="1075"/>
      <c r="G87" s="1075"/>
      <c r="H87" s="1075"/>
      <c r="I87" s="1075"/>
      <c r="J87" s="1075"/>
      <c r="K87" s="1075"/>
      <c r="L87" s="1075"/>
      <c r="M87" s="1075"/>
      <c r="N87" s="1075"/>
      <c r="O87" s="1075"/>
      <c r="P87" s="1075"/>
      <c r="Q87" s="1075"/>
      <c r="R87" s="1075"/>
      <c r="S87" s="1075"/>
      <c r="T87" s="1075"/>
      <c r="U87" s="1075"/>
      <c r="V87" s="1075"/>
      <c r="W87" s="1075"/>
      <c r="X87" s="1075"/>
      <c r="Y87" s="1075"/>
      <c r="Z87" s="1075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878"/>
      <c r="AL87" s="257"/>
    </row>
    <row r="88" ht="16.5" customHeight="1">
      <c r="A88" s="807">
        <v>15.0</v>
      </c>
      <c r="B88" s="842" t="s">
        <v>880</v>
      </c>
      <c r="C88" s="1071" t="s">
        <v>1016</v>
      </c>
      <c r="D88" s="866"/>
      <c r="E88" s="905">
        <v>9.0</v>
      </c>
      <c r="F88" s="1540">
        <v>9.0</v>
      </c>
      <c r="G88" s="1543">
        <v>9.0</v>
      </c>
      <c r="H88" s="937">
        <v>9.0</v>
      </c>
      <c r="I88" s="937">
        <v>9.0</v>
      </c>
      <c r="J88" s="905">
        <v>9.0</v>
      </c>
      <c r="K88" s="905">
        <v>9.0</v>
      </c>
      <c r="L88" s="905">
        <v>9.0</v>
      </c>
      <c r="M88" s="1540">
        <v>9.0</v>
      </c>
      <c r="N88" s="1543">
        <v>9.0</v>
      </c>
      <c r="O88" s="937">
        <v>9.0</v>
      </c>
      <c r="P88" s="937">
        <v>9.0</v>
      </c>
      <c r="Q88" s="905">
        <v>9.0</v>
      </c>
      <c r="R88" s="905">
        <v>9.0</v>
      </c>
      <c r="S88" s="905">
        <v>9.0</v>
      </c>
      <c r="T88" s="1540">
        <v>9.0</v>
      </c>
      <c r="U88" s="1543">
        <v>9.0</v>
      </c>
      <c r="V88" s="937">
        <v>9.0</v>
      </c>
      <c r="W88" s="937">
        <v>9.0</v>
      </c>
      <c r="X88" s="905">
        <v>9.0</v>
      </c>
      <c r="Y88" s="905">
        <v>9.0</v>
      </c>
      <c r="Z88" s="905">
        <v>9.0</v>
      </c>
      <c r="AA88" s="1540">
        <v>9.0</v>
      </c>
      <c r="AB88" s="1543">
        <v>9.0</v>
      </c>
      <c r="AC88" s="937">
        <v>9.0</v>
      </c>
      <c r="AD88" s="937">
        <v>9.0</v>
      </c>
      <c r="AE88" s="905">
        <v>9.0</v>
      </c>
      <c r="AF88" s="905">
        <v>9.0</v>
      </c>
      <c r="AG88" s="905">
        <v>9.0</v>
      </c>
      <c r="AH88" s="1540">
        <v>9.0</v>
      </c>
      <c r="AI88" s="1543">
        <v>9.0</v>
      </c>
      <c r="AJ88" s="1543"/>
      <c r="AK88" s="404">
        <f t="shared" ref="AK88:AK90" si="23">COUNT(E88:AI88)</f>
        <v>31</v>
      </c>
      <c r="AL88" s="257"/>
    </row>
    <row r="89" ht="15.75" customHeight="1">
      <c r="A89" s="807">
        <v>16.0</v>
      </c>
      <c r="B89" s="842" t="s">
        <v>253</v>
      </c>
      <c r="C89" s="32"/>
      <c r="D89" s="866"/>
      <c r="E89" s="905"/>
      <c r="F89" s="1540"/>
      <c r="G89" s="1543"/>
      <c r="H89" s="1543"/>
      <c r="I89" s="1540"/>
      <c r="J89" s="905"/>
      <c r="K89" s="905"/>
      <c r="L89" s="905"/>
      <c r="M89" s="1540"/>
      <c r="N89" s="1543"/>
      <c r="O89" s="1543"/>
      <c r="P89" s="1540"/>
      <c r="Q89" s="905"/>
      <c r="R89" s="905"/>
      <c r="S89" s="905"/>
      <c r="T89" s="1540"/>
      <c r="U89" s="1543"/>
      <c r="V89" s="1543"/>
      <c r="W89" s="1540"/>
      <c r="X89" s="905"/>
      <c r="Y89" s="905"/>
      <c r="Z89" s="905"/>
      <c r="AA89" s="1540"/>
      <c r="AB89" s="1543"/>
      <c r="AC89" s="1543"/>
      <c r="AD89" s="1540"/>
      <c r="AE89" s="905">
        <v>9.0</v>
      </c>
      <c r="AF89" s="905">
        <v>9.0</v>
      </c>
      <c r="AG89" s="905">
        <v>9.0</v>
      </c>
      <c r="AH89" s="905">
        <v>9.0</v>
      </c>
      <c r="AI89" s="1543"/>
      <c r="AJ89" s="1543">
        <v>9.0</v>
      </c>
      <c r="AK89" s="404">
        <f t="shared" si="23"/>
        <v>4</v>
      </c>
      <c r="AL89" s="257"/>
    </row>
    <row r="90" ht="15.75" customHeight="1">
      <c r="A90" s="807">
        <v>17.0</v>
      </c>
      <c r="B90" s="842" t="s">
        <v>732</v>
      </c>
      <c r="C90" s="71"/>
      <c r="D90" s="866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1714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978"/>
      <c r="AK90" s="404">
        <f t="shared" si="23"/>
        <v>0</v>
      </c>
      <c r="AL90" s="257"/>
    </row>
    <row r="91" ht="15.75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237"/>
      <c r="AL91" s="237"/>
    </row>
    <row r="92" ht="16.5" customHeight="1">
      <c r="A92" s="1010">
        <v>18.0</v>
      </c>
      <c r="B92" s="1291" t="s">
        <v>112</v>
      </c>
      <c r="C92" s="1462" t="s">
        <v>806</v>
      </c>
      <c r="D92" s="866"/>
      <c r="E92" s="905">
        <v>9.0</v>
      </c>
      <c r="F92" s="1540">
        <v>9.0</v>
      </c>
      <c r="G92" s="1543">
        <v>9.0</v>
      </c>
      <c r="H92" s="1543"/>
      <c r="I92" s="1540"/>
      <c r="J92" s="905">
        <v>9.0</v>
      </c>
      <c r="K92" s="905">
        <v>9.0</v>
      </c>
      <c r="L92" s="905">
        <v>9.0</v>
      </c>
      <c r="M92" s="1540">
        <v>9.0</v>
      </c>
      <c r="N92" s="1543">
        <v>9.0</v>
      </c>
      <c r="O92" s="1543"/>
      <c r="P92" s="1540"/>
      <c r="Q92" s="905">
        <v>9.0</v>
      </c>
      <c r="R92" s="905">
        <v>9.0</v>
      </c>
      <c r="S92" s="905">
        <v>9.0</v>
      </c>
      <c r="T92" s="1540">
        <v>9.0</v>
      </c>
      <c r="U92" s="1543">
        <v>9.0</v>
      </c>
      <c r="V92" s="1543"/>
      <c r="W92" s="1540"/>
      <c r="X92" s="905">
        <v>9.0</v>
      </c>
      <c r="Y92" s="905">
        <v>9.0</v>
      </c>
      <c r="Z92" s="905">
        <v>9.0</v>
      </c>
      <c r="AA92" s="1540">
        <v>9.0</v>
      </c>
      <c r="AB92" s="1543">
        <v>9.0</v>
      </c>
      <c r="AC92" s="1543"/>
      <c r="AD92" s="1540"/>
      <c r="AE92" s="905">
        <v>9.0</v>
      </c>
      <c r="AF92" s="905">
        <v>9.0</v>
      </c>
      <c r="AG92" s="905">
        <v>9.0</v>
      </c>
      <c r="AH92" s="1540">
        <v>9.0</v>
      </c>
      <c r="AI92" s="1543">
        <v>9.0</v>
      </c>
      <c r="AJ92" s="1543"/>
      <c r="AK92" s="404">
        <f t="shared" ref="AK92:AK93" si="24">COUNT(E92:AI92)</f>
        <v>23</v>
      </c>
      <c r="AL92" s="237"/>
    </row>
    <row r="93" ht="16.5" customHeight="1">
      <c r="A93" s="1010">
        <v>19.0</v>
      </c>
      <c r="B93" s="1463" t="s">
        <v>1026</v>
      </c>
      <c r="C93" s="71"/>
      <c r="D93" s="866"/>
      <c r="E93" s="905">
        <v>9.0</v>
      </c>
      <c r="F93" s="1540"/>
      <c r="G93" s="1543"/>
      <c r="H93" s="1543">
        <v>9.0</v>
      </c>
      <c r="I93" s="1540">
        <v>9.0</v>
      </c>
      <c r="J93" s="905">
        <v>9.0</v>
      </c>
      <c r="K93" s="905">
        <v>9.0</v>
      </c>
      <c r="L93" s="905">
        <v>9.0</v>
      </c>
      <c r="M93" s="1540"/>
      <c r="N93" s="1543"/>
      <c r="O93" s="1543">
        <v>9.0</v>
      </c>
      <c r="P93" s="1540">
        <v>9.0</v>
      </c>
      <c r="Q93" s="905">
        <v>9.0</v>
      </c>
      <c r="R93" s="905">
        <v>9.0</v>
      </c>
      <c r="S93" s="905">
        <v>9.0</v>
      </c>
      <c r="T93" s="1540"/>
      <c r="U93" s="1543"/>
      <c r="V93" s="1543">
        <v>9.0</v>
      </c>
      <c r="W93" s="1540">
        <v>9.0</v>
      </c>
      <c r="X93" s="905">
        <v>9.0</v>
      </c>
      <c r="Y93" s="905">
        <v>9.0</v>
      </c>
      <c r="Z93" s="905">
        <v>9.0</v>
      </c>
      <c r="AA93" s="1540"/>
      <c r="AB93" s="1543"/>
      <c r="AC93" s="1543">
        <v>9.0</v>
      </c>
      <c r="AD93" s="1540">
        <v>9.0</v>
      </c>
      <c r="AE93" s="905">
        <v>9.0</v>
      </c>
      <c r="AF93" s="905">
        <v>9.0</v>
      </c>
      <c r="AG93" s="905">
        <v>9.0</v>
      </c>
      <c r="AH93" s="1540"/>
      <c r="AI93" s="1543"/>
      <c r="AJ93" s="1543">
        <v>9.0</v>
      </c>
      <c r="AK93" s="404">
        <f t="shared" si="24"/>
        <v>21</v>
      </c>
      <c r="AL93" s="23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1077"/>
      <c r="AK94" s="237"/>
      <c r="AL94" s="237"/>
    </row>
    <row r="95" ht="16.5" customHeight="1">
      <c r="A95" s="1010">
        <v>20.0</v>
      </c>
      <c r="B95" s="1747" t="s">
        <v>1099</v>
      </c>
      <c r="C95" s="1010" t="s">
        <v>1069</v>
      </c>
      <c r="D95" s="866"/>
      <c r="E95" s="905">
        <v>9.0</v>
      </c>
      <c r="F95" s="905">
        <v>9.0</v>
      </c>
      <c r="G95" s="971"/>
      <c r="H95" s="971"/>
      <c r="I95" s="905">
        <v>9.0</v>
      </c>
      <c r="J95" s="905">
        <v>9.0</v>
      </c>
      <c r="K95" s="905">
        <v>9.0</v>
      </c>
      <c r="L95" s="905">
        <v>9.0</v>
      </c>
      <c r="M95" s="905">
        <v>9.0</v>
      </c>
      <c r="N95" s="971"/>
      <c r="O95" s="1667"/>
      <c r="P95" s="905">
        <v>9.0</v>
      </c>
      <c r="Q95" s="905">
        <v>9.0</v>
      </c>
      <c r="R95" s="905">
        <v>9.0</v>
      </c>
      <c r="S95" s="905">
        <v>9.0</v>
      </c>
      <c r="T95" s="905">
        <v>9.0</v>
      </c>
      <c r="U95" s="971"/>
      <c r="V95" s="1667"/>
      <c r="W95" s="905">
        <v>9.0</v>
      </c>
      <c r="X95" s="905">
        <v>9.0</v>
      </c>
      <c r="Y95" s="905">
        <v>9.0</v>
      </c>
      <c r="Z95" s="905">
        <v>9.0</v>
      </c>
      <c r="AA95" s="905">
        <v>9.0</v>
      </c>
      <c r="AB95" s="971"/>
      <c r="AC95" s="971"/>
      <c r="AD95" s="905">
        <v>9.0</v>
      </c>
      <c r="AE95" s="905">
        <v>9.0</v>
      </c>
      <c r="AF95" s="905">
        <v>9.0</v>
      </c>
      <c r="AG95" s="905">
        <v>9.0</v>
      </c>
      <c r="AH95" s="905">
        <v>9.0</v>
      </c>
      <c r="AI95" s="1255"/>
      <c r="AJ95" s="1255"/>
      <c r="AK95" s="404">
        <f t="shared" ref="AK95:AK110" si="25">COUNT(E95:AI95)</f>
        <v>22</v>
      </c>
      <c r="AL95" s="237"/>
    </row>
    <row r="96" ht="16.5" customHeight="1">
      <c r="A96" s="1010">
        <v>21.0</v>
      </c>
      <c r="B96" s="1682" t="s">
        <v>799</v>
      </c>
      <c r="C96" s="1010" t="s">
        <v>820</v>
      </c>
      <c r="D96" s="866"/>
      <c r="E96" s="905">
        <v>9.0</v>
      </c>
      <c r="F96" s="905">
        <v>9.0</v>
      </c>
      <c r="G96" s="971"/>
      <c r="H96" s="971"/>
      <c r="I96" s="905">
        <v>9.0</v>
      </c>
      <c r="J96" s="905">
        <v>9.0</v>
      </c>
      <c r="K96" s="905">
        <v>9.0</v>
      </c>
      <c r="L96" s="905">
        <v>9.0</v>
      </c>
      <c r="M96" s="905">
        <v>9.0</v>
      </c>
      <c r="N96" s="971"/>
      <c r="O96" s="1667"/>
      <c r="P96" s="905">
        <v>9.0</v>
      </c>
      <c r="Q96" s="905">
        <v>9.0</v>
      </c>
      <c r="R96" s="905">
        <v>9.0</v>
      </c>
      <c r="S96" s="905">
        <v>9.0</v>
      </c>
      <c r="T96" s="905">
        <v>9.0</v>
      </c>
      <c r="U96" s="971"/>
      <c r="V96" s="1667"/>
      <c r="W96" s="905">
        <v>9.0</v>
      </c>
      <c r="X96" s="905">
        <v>9.0</v>
      </c>
      <c r="Y96" s="905">
        <v>9.0</v>
      </c>
      <c r="Z96" s="905">
        <v>9.0</v>
      </c>
      <c r="AA96" s="905">
        <v>9.0</v>
      </c>
      <c r="AB96" s="971"/>
      <c r="AC96" s="971"/>
      <c r="AD96" s="978"/>
      <c r="AE96" s="978"/>
      <c r="AF96" s="978"/>
      <c r="AG96" s="978"/>
      <c r="AH96" s="978"/>
      <c r="AI96" s="1207"/>
      <c r="AJ96" s="1207"/>
      <c r="AK96" s="404">
        <f t="shared" si="25"/>
        <v>17</v>
      </c>
      <c r="AL96" s="237"/>
    </row>
    <row r="97" ht="16.5" customHeight="1">
      <c r="A97" s="1010">
        <v>22.0</v>
      </c>
      <c r="B97" s="1682" t="s">
        <v>800</v>
      </c>
      <c r="C97" s="1261" t="s">
        <v>91</v>
      </c>
      <c r="D97" s="866"/>
      <c r="E97" s="905">
        <v>9.0</v>
      </c>
      <c r="F97" s="905">
        <v>9.0</v>
      </c>
      <c r="G97" s="971"/>
      <c r="H97" s="971"/>
      <c r="I97" s="905">
        <v>9.0</v>
      </c>
      <c r="J97" s="905">
        <v>9.0</v>
      </c>
      <c r="K97" s="905">
        <v>9.0</v>
      </c>
      <c r="L97" s="905">
        <v>9.0</v>
      </c>
      <c r="M97" s="905">
        <v>9.0</v>
      </c>
      <c r="N97" s="971"/>
      <c r="O97" s="1667"/>
      <c r="P97" s="905">
        <v>9.0</v>
      </c>
      <c r="Q97" s="905">
        <v>9.0</v>
      </c>
      <c r="R97" s="905">
        <v>9.0</v>
      </c>
      <c r="S97" s="905">
        <v>9.0</v>
      </c>
      <c r="T97" s="905">
        <v>9.0</v>
      </c>
      <c r="U97" s="971"/>
      <c r="V97" s="1667"/>
      <c r="W97" s="905">
        <v>9.0</v>
      </c>
      <c r="X97" s="905">
        <v>9.0</v>
      </c>
      <c r="Y97" s="905">
        <v>9.0</v>
      </c>
      <c r="Z97" s="905">
        <v>9.0</v>
      </c>
      <c r="AA97" s="905">
        <v>9.0</v>
      </c>
      <c r="AB97" s="971"/>
      <c r="AC97" s="971"/>
      <c r="AD97" s="905">
        <v>9.0</v>
      </c>
      <c r="AE97" s="905">
        <v>9.0</v>
      </c>
      <c r="AF97" s="905">
        <v>9.0</v>
      </c>
      <c r="AG97" s="905">
        <v>9.0</v>
      </c>
      <c r="AH97" s="905">
        <v>9.0</v>
      </c>
      <c r="AI97" s="1255"/>
      <c r="AJ97" s="1255"/>
      <c r="AK97" s="404">
        <f t="shared" si="25"/>
        <v>22</v>
      </c>
      <c r="AL97" s="237"/>
    </row>
    <row r="98" ht="16.5" customHeight="1">
      <c r="A98" s="1010">
        <v>23.0</v>
      </c>
      <c r="B98" s="1682" t="s">
        <v>821</v>
      </c>
      <c r="C98" s="1261" t="s">
        <v>296</v>
      </c>
      <c r="D98" s="866"/>
      <c r="E98" s="905">
        <v>9.0</v>
      </c>
      <c r="F98" s="905">
        <v>9.0</v>
      </c>
      <c r="G98" s="971"/>
      <c r="H98" s="971"/>
      <c r="I98" s="905">
        <v>9.0</v>
      </c>
      <c r="J98" s="905">
        <v>9.0</v>
      </c>
      <c r="K98" s="905">
        <v>9.0</v>
      </c>
      <c r="L98" s="905">
        <v>9.0</v>
      </c>
      <c r="M98" s="905">
        <v>9.0</v>
      </c>
      <c r="N98" s="971"/>
      <c r="O98" s="1667"/>
      <c r="P98" s="905">
        <v>9.0</v>
      </c>
      <c r="Q98" s="905">
        <v>9.0</v>
      </c>
      <c r="R98" s="905">
        <v>9.0</v>
      </c>
      <c r="S98" s="905">
        <v>9.0</v>
      </c>
      <c r="T98" s="905">
        <v>9.0</v>
      </c>
      <c r="U98" s="971"/>
      <c r="V98" s="1667"/>
      <c r="W98" s="905">
        <v>9.0</v>
      </c>
      <c r="X98" s="905">
        <v>9.0</v>
      </c>
      <c r="Y98" s="905">
        <v>9.0</v>
      </c>
      <c r="Z98" s="905">
        <v>9.0</v>
      </c>
      <c r="AA98" s="905">
        <v>9.0</v>
      </c>
      <c r="AB98" s="971"/>
      <c r="AC98" s="971"/>
      <c r="AD98" s="905">
        <v>9.0</v>
      </c>
      <c r="AE98" s="905">
        <v>9.0</v>
      </c>
      <c r="AF98" s="905">
        <v>9.0</v>
      </c>
      <c r="AG98" s="905">
        <v>9.0</v>
      </c>
      <c r="AH98" s="905">
        <v>9.0</v>
      </c>
      <c r="AI98" s="1255"/>
      <c r="AJ98" s="1255"/>
      <c r="AK98" s="404">
        <f t="shared" si="25"/>
        <v>22</v>
      </c>
      <c r="AL98" s="237"/>
    </row>
    <row r="99" ht="16.5" customHeight="1">
      <c r="A99" s="1010">
        <v>24.0</v>
      </c>
      <c r="B99" s="1682" t="s">
        <v>801</v>
      </c>
      <c r="C99" s="1010" t="s">
        <v>867</v>
      </c>
      <c r="D99" s="866"/>
      <c r="E99" s="905">
        <v>9.0</v>
      </c>
      <c r="F99" s="905">
        <v>9.0</v>
      </c>
      <c r="G99" s="971"/>
      <c r="H99" s="971"/>
      <c r="I99" s="905">
        <v>9.0</v>
      </c>
      <c r="J99" s="905">
        <v>9.0</v>
      </c>
      <c r="K99" s="905">
        <v>9.0</v>
      </c>
      <c r="L99" s="905">
        <v>9.0</v>
      </c>
      <c r="M99" s="905">
        <v>9.0</v>
      </c>
      <c r="N99" s="971"/>
      <c r="O99" s="1667"/>
      <c r="P99" s="905">
        <v>9.0</v>
      </c>
      <c r="Q99" s="905">
        <v>9.0</v>
      </c>
      <c r="R99" s="905">
        <v>9.0</v>
      </c>
      <c r="S99" s="905">
        <v>9.0</v>
      </c>
      <c r="T99" s="905">
        <v>9.0</v>
      </c>
      <c r="U99" s="971"/>
      <c r="V99" s="1667"/>
      <c r="W99" s="905">
        <v>9.0</v>
      </c>
      <c r="X99" s="905">
        <v>9.0</v>
      </c>
      <c r="Y99" s="905">
        <v>9.0</v>
      </c>
      <c r="Z99" s="905">
        <v>9.0</v>
      </c>
      <c r="AA99" s="905">
        <v>9.0</v>
      </c>
      <c r="AB99" s="971"/>
      <c r="AC99" s="971"/>
      <c r="AD99" s="905">
        <v>9.0</v>
      </c>
      <c r="AE99" s="905">
        <v>9.0</v>
      </c>
      <c r="AF99" s="905">
        <v>9.0</v>
      </c>
      <c r="AG99" s="905">
        <v>9.0</v>
      </c>
      <c r="AH99" s="905">
        <v>9.0</v>
      </c>
      <c r="AI99" s="1255"/>
      <c r="AJ99" s="1255"/>
      <c r="AK99" s="404">
        <f t="shared" si="25"/>
        <v>22</v>
      </c>
      <c r="AL99" s="237"/>
    </row>
    <row r="100" ht="16.5" customHeight="1">
      <c r="A100" s="1010">
        <v>25.0</v>
      </c>
      <c r="B100" s="1682" t="s">
        <v>802</v>
      </c>
      <c r="C100" s="1010" t="s">
        <v>757</v>
      </c>
      <c r="D100" s="866"/>
      <c r="E100" s="905">
        <v>9.0</v>
      </c>
      <c r="F100" s="905">
        <v>9.0</v>
      </c>
      <c r="G100" s="971"/>
      <c r="H100" s="971"/>
      <c r="I100" s="905">
        <v>9.0</v>
      </c>
      <c r="J100" s="905">
        <v>9.0</v>
      </c>
      <c r="K100" s="905">
        <v>9.0</v>
      </c>
      <c r="L100" s="905">
        <v>9.0</v>
      </c>
      <c r="M100" s="905">
        <v>9.0</v>
      </c>
      <c r="N100" s="971"/>
      <c r="O100" s="1667"/>
      <c r="P100" s="905">
        <v>9.0</v>
      </c>
      <c r="Q100" s="905">
        <v>9.0</v>
      </c>
      <c r="R100" s="905">
        <v>9.0</v>
      </c>
      <c r="S100" s="905">
        <v>9.0</v>
      </c>
      <c r="T100" s="905">
        <v>9.0</v>
      </c>
      <c r="U100" s="971"/>
      <c r="V100" s="1667"/>
      <c r="W100" s="905">
        <v>9.0</v>
      </c>
      <c r="X100" s="905">
        <v>9.0</v>
      </c>
      <c r="Y100" s="905">
        <v>9.0</v>
      </c>
      <c r="Z100" s="905">
        <v>9.0</v>
      </c>
      <c r="AA100" s="905">
        <v>9.0</v>
      </c>
      <c r="AB100" s="971"/>
      <c r="AC100" s="971"/>
      <c r="AD100" s="905">
        <v>9.0</v>
      </c>
      <c r="AE100" s="905">
        <v>9.0</v>
      </c>
      <c r="AF100" s="905">
        <v>9.0</v>
      </c>
      <c r="AG100" s="905">
        <v>9.0</v>
      </c>
      <c r="AH100" s="905">
        <v>9.0</v>
      </c>
      <c r="AI100" s="1255"/>
      <c r="AJ100" s="1255"/>
      <c r="AK100" s="404">
        <f t="shared" si="25"/>
        <v>22</v>
      </c>
      <c r="AL100" s="237"/>
    </row>
    <row r="101" ht="16.5" customHeight="1">
      <c r="A101" s="1010">
        <v>26.0</v>
      </c>
      <c r="B101" s="1682" t="s">
        <v>803</v>
      </c>
      <c r="C101" s="1264" t="s">
        <v>769</v>
      </c>
      <c r="D101" s="866"/>
      <c r="E101" s="925"/>
      <c r="F101" s="925"/>
      <c r="G101" s="925"/>
      <c r="H101" s="925"/>
      <c r="I101" s="925"/>
      <c r="J101" s="905">
        <v>9.0</v>
      </c>
      <c r="K101" s="905">
        <v>9.0</v>
      </c>
      <c r="L101" s="905">
        <v>9.0</v>
      </c>
      <c r="M101" s="905">
        <v>9.0</v>
      </c>
      <c r="N101" s="971"/>
      <c r="O101" s="1667"/>
      <c r="P101" s="905">
        <v>9.0</v>
      </c>
      <c r="Q101" s="905">
        <v>9.0</v>
      </c>
      <c r="R101" s="905">
        <v>9.0</v>
      </c>
      <c r="S101" s="905">
        <v>9.0</v>
      </c>
      <c r="T101" s="905">
        <v>9.0</v>
      </c>
      <c r="U101" s="971"/>
      <c r="V101" s="1667"/>
      <c r="W101" s="905">
        <v>9.0</v>
      </c>
      <c r="X101" s="905">
        <v>9.0</v>
      </c>
      <c r="Y101" s="905">
        <v>9.0</v>
      </c>
      <c r="Z101" s="905">
        <v>9.0</v>
      </c>
      <c r="AA101" s="905">
        <v>9.0</v>
      </c>
      <c r="AB101" s="971"/>
      <c r="AC101" s="971"/>
      <c r="AD101" s="905">
        <v>9.0</v>
      </c>
      <c r="AE101" s="905">
        <v>9.0</v>
      </c>
      <c r="AF101" s="905">
        <v>9.0</v>
      </c>
      <c r="AG101" s="905">
        <v>9.0</v>
      </c>
      <c r="AH101" s="905">
        <v>9.0</v>
      </c>
      <c r="AI101" s="1255"/>
      <c r="AJ101" s="1255"/>
      <c r="AK101" s="404">
        <f t="shared" si="25"/>
        <v>19</v>
      </c>
      <c r="AL101" s="237"/>
    </row>
    <row r="102" ht="16.5" customHeight="1">
      <c r="A102" s="1010">
        <v>27.0</v>
      </c>
      <c r="B102" s="1682" t="s">
        <v>805</v>
      </c>
      <c r="C102" s="1010" t="s">
        <v>930</v>
      </c>
      <c r="D102" s="866"/>
      <c r="E102" s="905">
        <v>9.0</v>
      </c>
      <c r="F102" s="905">
        <v>9.0</v>
      </c>
      <c r="G102" s="971"/>
      <c r="H102" s="971"/>
      <c r="I102" s="905">
        <v>9.0</v>
      </c>
      <c r="J102" s="905">
        <v>9.0</v>
      </c>
      <c r="K102" s="905">
        <v>9.0</v>
      </c>
      <c r="L102" s="905">
        <v>9.0</v>
      </c>
      <c r="M102" s="905">
        <v>9.0</v>
      </c>
      <c r="N102" s="971"/>
      <c r="O102" s="1667"/>
      <c r="P102" s="905">
        <v>9.0</v>
      </c>
      <c r="Q102" s="905">
        <v>9.0</v>
      </c>
      <c r="R102" s="905">
        <v>9.0</v>
      </c>
      <c r="S102" s="905">
        <v>9.0</v>
      </c>
      <c r="T102" s="905">
        <v>9.0</v>
      </c>
      <c r="U102" s="971"/>
      <c r="V102" s="1667"/>
      <c r="W102" s="905">
        <v>9.0</v>
      </c>
      <c r="X102" s="905">
        <v>9.0</v>
      </c>
      <c r="Y102" s="905">
        <v>9.0</v>
      </c>
      <c r="Z102" s="905">
        <v>9.0</v>
      </c>
      <c r="AA102" s="905">
        <v>9.0</v>
      </c>
      <c r="AB102" s="971"/>
      <c r="AC102" s="971"/>
      <c r="AD102" s="905">
        <v>9.0</v>
      </c>
      <c r="AE102" s="905">
        <v>9.0</v>
      </c>
      <c r="AF102" s="905">
        <v>9.0</v>
      </c>
      <c r="AG102" s="905">
        <v>9.0</v>
      </c>
      <c r="AH102" s="905">
        <v>9.0</v>
      </c>
      <c r="AI102" s="1255"/>
      <c r="AJ102" s="1255"/>
      <c r="AK102" s="404">
        <f t="shared" si="25"/>
        <v>22</v>
      </c>
      <c r="AL102" s="237"/>
    </row>
    <row r="103" ht="16.5" customHeight="1">
      <c r="A103" s="1010">
        <v>28.0</v>
      </c>
      <c r="B103" s="1682" t="s">
        <v>807</v>
      </c>
      <c r="C103" s="1261" t="s">
        <v>297</v>
      </c>
      <c r="D103" s="866"/>
      <c r="E103" s="905">
        <v>9.0</v>
      </c>
      <c r="F103" s="905">
        <v>9.0</v>
      </c>
      <c r="G103" s="971"/>
      <c r="H103" s="971"/>
      <c r="I103" s="905">
        <v>9.0</v>
      </c>
      <c r="J103" s="905">
        <v>9.0</v>
      </c>
      <c r="K103" s="905">
        <v>9.0</v>
      </c>
      <c r="L103" s="905">
        <v>9.0</v>
      </c>
      <c r="M103" s="905">
        <v>9.0</v>
      </c>
      <c r="N103" s="971"/>
      <c r="O103" s="1667"/>
      <c r="P103" s="905">
        <v>9.0</v>
      </c>
      <c r="Q103" s="905">
        <v>9.0</v>
      </c>
      <c r="R103" s="905">
        <v>9.0</v>
      </c>
      <c r="S103" s="905">
        <v>9.0</v>
      </c>
      <c r="T103" s="905">
        <v>9.0</v>
      </c>
      <c r="U103" s="971"/>
      <c r="V103" s="1667"/>
      <c r="W103" s="1495"/>
      <c r="X103" s="1746"/>
      <c r="Y103" s="1746"/>
      <c r="Z103" s="174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404">
        <f t="shared" si="25"/>
        <v>12</v>
      </c>
      <c r="AL103" s="237"/>
    </row>
    <row r="104" ht="16.5" customHeight="1">
      <c r="A104" s="1010">
        <v>29.0</v>
      </c>
      <c r="B104" s="1748" t="s">
        <v>907</v>
      </c>
      <c r="C104" s="861"/>
      <c r="D104" s="866"/>
      <c r="E104" s="905">
        <v>9.0</v>
      </c>
      <c r="F104" s="905"/>
      <c r="G104" s="971"/>
      <c r="H104" s="971"/>
      <c r="I104" s="905">
        <v>9.0</v>
      </c>
      <c r="J104" s="905">
        <v>9.0</v>
      </c>
      <c r="K104" s="905">
        <v>9.0</v>
      </c>
      <c r="L104" s="905">
        <v>9.0</v>
      </c>
      <c r="M104" s="905">
        <v>9.0</v>
      </c>
      <c r="N104" s="971"/>
      <c r="O104" s="1667"/>
      <c r="P104" s="905">
        <v>9.0</v>
      </c>
      <c r="Q104" s="905">
        <v>9.0</v>
      </c>
      <c r="R104" s="905">
        <v>9.0</v>
      </c>
      <c r="S104" s="905">
        <v>9.0</v>
      </c>
      <c r="T104" s="905">
        <v>9.0</v>
      </c>
      <c r="U104" s="971"/>
      <c r="V104" s="1667"/>
      <c r="W104" s="905">
        <v>9.0</v>
      </c>
      <c r="X104" s="905">
        <v>9.0</v>
      </c>
      <c r="Y104" s="905">
        <v>9.0</v>
      </c>
      <c r="Z104" s="905">
        <v>9.0</v>
      </c>
      <c r="AA104" s="905">
        <v>9.0</v>
      </c>
      <c r="AB104" s="971"/>
      <c r="AC104" s="971"/>
      <c r="AD104" s="905">
        <v>9.0</v>
      </c>
      <c r="AE104" s="905">
        <v>9.0</v>
      </c>
      <c r="AF104" s="905">
        <v>9.0</v>
      </c>
      <c r="AG104" s="905">
        <v>9.0</v>
      </c>
      <c r="AH104" s="905">
        <v>9.0</v>
      </c>
      <c r="AI104" s="1255"/>
      <c r="AJ104" s="1255"/>
      <c r="AK104" s="404">
        <f t="shared" si="25"/>
        <v>21</v>
      </c>
      <c r="AL104" s="237"/>
    </row>
    <row r="105" ht="16.5" customHeight="1">
      <c r="A105" s="1010">
        <v>30.0</v>
      </c>
      <c r="B105" s="1682" t="s">
        <v>808</v>
      </c>
      <c r="C105" s="1265" t="s">
        <v>119</v>
      </c>
      <c r="D105" s="866"/>
      <c r="E105" s="978"/>
      <c r="F105" s="905">
        <v>9.0</v>
      </c>
      <c r="G105" s="971"/>
      <c r="H105" s="971"/>
      <c r="I105" s="905">
        <v>9.0</v>
      </c>
      <c r="J105" s="905">
        <v>9.0</v>
      </c>
      <c r="K105" s="905">
        <v>9.0</v>
      </c>
      <c r="L105" s="905">
        <v>9.0</v>
      </c>
      <c r="M105" s="905">
        <v>9.0</v>
      </c>
      <c r="N105" s="971"/>
      <c r="O105" s="1667"/>
      <c r="P105" s="905">
        <v>9.0</v>
      </c>
      <c r="Q105" s="905">
        <v>9.0</v>
      </c>
      <c r="R105" s="905">
        <v>9.0</v>
      </c>
      <c r="S105" s="905">
        <v>9.0</v>
      </c>
      <c r="T105" s="905">
        <v>9.0</v>
      </c>
      <c r="U105" s="971"/>
      <c r="V105" s="1667"/>
      <c r="W105" s="905">
        <v>9.0</v>
      </c>
      <c r="X105" s="905">
        <v>9.0</v>
      </c>
      <c r="Y105" s="905">
        <v>9.0</v>
      </c>
      <c r="Z105" s="905">
        <v>9.0</v>
      </c>
      <c r="AA105" s="905">
        <v>9.0</v>
      </c>
      <c r="AB105" s="971"/>
      <c r="AC105" s="971"/>
      <c r="AD105" s="905">
        <v>9.0</v>
      </c>
      <c r="AE105" s="905">
        <v>9.0</v>
      </c>
      <c r="AF105" s="905">
        <v>9.0</v>
      </c>
      <c r="AG105" s="905">
        <v>9.0</v>
      </c>
      <c r="AH105" s="905">
        <v>9.0</v>
      </c>
      <c r="AI105" s="1255"/>
      <c r="AJ105" s="1255"/>
      <c r="AK105" s="404">
        <f t="shared" si="25"/>
        <v>21</v>
      </c>
      <c r="AL105" s="237"/>
    </row>
    <row r="106" ht="16.5" customHeight="1">
      <c r="A106" s="1010">
        <v>31.0</v>
      </c>
      <c r="B106" s="1682" t="s">
        <v>809</v>
      </c>
      <c r="C106" s="1010" t="s">
        <v>1100</v>
      </c>
      <c r="D106" s="866"/>
      <c r="E106" s="905"/>
      <c r="F106" s="905"/>
      <c r="G106" s="971"/>
      <c r="H106" s="971"/>
      <c r="I106" s="905"/>
      <c r="J106" s="905"/>
      <c r="K106" s="905"/>
      <c r="L106" s="905"/>
      <c r="M106" s="905"/>
      <c r="N106" s="971"/>
      <c r="O106" s="1667"/>
      <c r="P106" s="905"/>
      <c r="Q106" s="905"/>
      <c r="R106" s="905"/>
      <c r="S106" s="905"/>
      <c r="T106" s="905"/>
      <c r="U106" s="971"/>
      <c r="V106" s="1667"/>
      <c r="W106" s="905">
        <v>9.0</v>
      </c>
      <c r="X106" s="905">
        <v>9.0</v>
      </c>
      <c r="Y106" s="905">
        <v>9.0</v>
      </c>
      <c r="Z106" s="905">
        <v>9.0</v>
      </c>
      <c r="AA106" s="905">
        <v>9.0</v>
      </c>
      <c r="AB106" s="971"/>
      <c r="AC106" s="971"/>
      <c r="AD106" s="905">
        <v>9.0</v>
      </c>
      <c r="AE106" s="905">
        <v>9.0</v>
      </c>
      <c r="AF106" s="905">
        <v>9.0</v>
      </c>
      <c r="AG106" s="905">
        <v>9.0</v>
      </c>
      <c r="AH106" s="905">
        <v>9.0</v>
      </c>
      <c r="AI106" s="1255"/>
      <c r="AJ106" s="1255"/>
      <c r="AK106" s="404">
        <f t="shared" si="25"/>
        <v>10</v>
      </c>
      <c r="AL106" s="237"/>
    </row>
    <row r="107" ht="16.5" customHeight="1">
      <c r="A107" s="1010">
        <v>32.0</v>
      </c>
      <c r="B107" s="1748" t="s">
        <v>811</v>
      </c>
      <c r="C107" s="1010"/>
      <c r="D107" s="866"/>
      <c r="E107" s="905"/>
      <c r="F107" s="905"/>
      <c r="G107" s="971"/>
      <c r="H107" s="971"/>
      <c r="I107" s="905"/>
      <c r="J107" s="905"/>
      <c r="K107" s="905"/>
      <c r="L107" s="905"/>
      <c r="M107" s="905"/>
      <c r="N107" s="971"/>
      <c r="O107" s="1667"/>
      <c r="P107" s="905"/>
      <c r="Q107" s="905"/>
      <c r="R107" s="905"/>
      <c r="S107" s="905"/>
      <c r="T107" s="905"/>
      <c r="U107" s="971"/>
      <c r="V107" s="1667"/>
      <c r="W107" s="905"/>
      <c r="X107" s="905"/>
      <c r="Y107" s="905"/>
      <c r="Z107" s="905"/>
      <c r="AA107" s="905"/>
      <c r="AB107" s="971"/>
      <c r="AC107" s="971"/>
      <c r="AD107" s="905"/>
      <c r="AE107" s="905"/>
      <c r="AF107" s="905"/>
      <c r="AG107" s="905"/>
      <c r="AH107" s="905"/>
      <c r="AI107" s="1255"/>
      <c r="AJ107" s="1255"/>
      <c r="AK107" s="404">
        <f t="shared" si="25"/>
        <v>0</v>
      </c>
      <c r="AL107" s="237"/>
    </row>
    <row r="108" ht="16.5" customHeight="1">
      <c r="A108" s="1010">
        <v>33.0</v>
      </c>
      <c r="B108" s="1682" t="s">
        <v>814</v>
      </c>
      <c r="C108" s="1261" t="s">
        <v>815</v>
      </c>
      <c r="D108" s="866"/>
      <c r="E108" s="905">
        <v>9.0</v>
      </c>
      <c r="F108" s="905">
        <v>9.0</v>
      </c>
      <c r="G108" s="971"/>
      <c r="H108" s="971"/>
      <c r="I108" s="905">
        <v>9.0</v>
      </c>
      <c r="J108" s="905">
        <v>9.0</v>
      </c>
      <c r="K108" s="905">
        <v>9.0</v>
      </c>
      <c r="L108" s="905">
        <v>9.0</v>
      </c>
      <c r="M108" s="905">
        <v>9.0</v>
      </c>
      <c r="N108" s="971"/>
      <c r="O108" s="1667"/>
      <c r="P108" s="905">
        <v>9.0</v>
      </c>
      <c r="Q108" s="905">
        <v>9.0</v>
      </c>
      <c r="R108" s="905">
        <v>9.0</v>
      </c>
      <c r="S108" s="905">
        <v>9.0</v>
      </c>
      <c r="T108" s="905">
        <v>9.0</v>
      </c>
      <c r="U108" s="971"/>
      <c r="V108" s="1667"/>
      <c r="W108" s="905">
        <v>9.0</v>
      </c>
      <c r="X108" s="905">
        <v>9.0</v>
      </c>
      <c r="Y108" s="905">
        <v>9.0</v>
      </c>
      <c r="Z108" s="905">
        <v>9.0</v>
      </c>
      <c r="AA108" s="905">
        <v>9.0</v>
      </c>
      <c r="AB108" s="971"/>
      <c r="AC108" s="971"/>
      <c r="AD108" s="905">
        <v>9.0</v>
      </c>
      <c r="AE108" s="905">
        <v>9.0</v>
      </c>
      <c r="AF108" s="905">
        <v>9.0</v>
      </c>
      <c r="AG108" s="905">
        <v>9.0</v>
      </c>
      <c r="AH108" s="905">
        <v>9.0</v>
      </c>
      <c r="AI108" s="1255"/>
      <c r="AJ108" s="1255"/>
      <c r="AK108" s="404">
        <f t="shared" si="25"/>
        <v>22</v>
      </c>
      <c r="AL108" s="237"/>
    </row>
    <row r="109" ht="16.5" customHeight="1">
      <c r="A109" s="1010">
        <v>34.0</v>
      </c>
      <c r="B109" s="1682" t="s">
        <v>812</v>
      </c>
      <c r="C109" s="1010" t="s">
        <v>140</v>
      </c>
      <c r="D109" s="866"/>
      <c r="E109" s="905">
        <v>9.0</v>
      </c>
      <c r="F109" s="905">
        <v>9.0</v>
      </c>
      <c r="G109" s="971"/>
      <c r="H109" s="971"/>
      <c r="I109" s="905">
        <v>9.0</v>
      </c>
      <c r="J109" s="905">
        <v>9.0</v>
      </c>
      <c r="K109" s="905">
        <v>9.0</v>
      </c>
      <c r="L109" s="905">
        <v>9.0</v>
      </c>
      <c r="M109" s="905">
        <v>9.0</v>
      </c>
      <c r="N109" s="971"/>
      <c r="O109" s="1667"/>
      <c r="P109" s="905">
        <v>9.0</v>
      </c>
      <c r="Q109" s="905">
        <v>9.0</v>
      </c>
      <c r="R109" s="905">
        <v>9.0</v>
      </c>
      <c r="S109" s="905">
        <v>9.0</v>
      </c>
      <c r="T109" s="905">
        <v>9.0</v>
      </c>
      <c r="U109" s="971"/>
      <c r="V109" s="1667"/>
      <c r="W109" s="905">
        <v>9.0</v>
      </c>
      <c r="X109" s="905">
        <v>9.0</v>
      </c>
      <c r="Y109" s="905">
        <v>9.0</v>
      </c>
      <c r="Z109" s="905">
        <v>9.0</v>
      </c>
      <c r="AA109" s="905">
        <v>9.0</v>
      </c>
      <c r="AB109" s="971"/>
      <c r="AC109" s="971"/>
      <c r="AD109" s="905">
        <v>9.0</v>
      </c>
      <c r="AE109" s="905">
        <v>9.0</v>
      </c>
      <c r="AF109" s="905">
        <v>9.0</v>
      </c>
      <c r="AG109" s="905">
        <v>9.0</v>
      </c>
      <c r="AH109" s="905">
        <v>9.0</v>
      </c>
      <c r="AI109" s="1255"/>
      <c r="AJ109" s="1255"/>
      <c r="AK109" s="404">
        <f t="shared" si="25"/>
        <v>22</v>
      </c>
      <c r="AL109" s="237"/>
    </row>
    <row r="110" ht="16.5" customHeight="1">
      <c r="A110" s="1010">
        <v>35.0</v>
      </c>
      <c r="B110" s="1682" t="s">
        <v>813</v>
      </c>
      <c r="C110" s="1010" t="s">
        <v>286</v>
      </c>
      <c r="D110" s="866"/>
      <c r="E110" s="905">
        <v>9.0</v>
      </c>
      <c r="F110" s="905">
        <v>9.0</v>
      </c>
      <c r="G110" s="971"/>
      <c r="H110" s="971"/>
      <c r="I110" s="905">
        <v>9.0</v>
      </c>
      <c r="J110" s="905">
        <v>9.0</v>
      </c>
      <c r="K110" s="905">
        <v>9.0</v>
      </c>
      <c r="L110" s="905">
        <v>9.0</v>
      </c>
      <c r="M110" s="905">
        <v>9.0</v>
      </c>
      <c r="N110" s="971"/>
      <c r="O110" s="1667"/>
      <c r="P110" s="905">
        <v>9.0</v>
      </c>
      <c r="Q110" s="905">
        <v>9.0</v>
      </c>
      <c r="R110" s="905">
        <v>9.0</v>
      </c>
      <c r="S110" s="905">
        <v>9.0</v>
      </c>
      <c r="T110" s="905">
        <v>9.0</v>
      </c>
      <c r="U110" s="971"/>
      <c r="V110" s="1667"/>
      <c r="W110" s="905">
        <v>9.0</v>
      </c>
      <c r="X110" s="905">
        <v>9.0</v>
      </c>
      <c r="Y110" s="905">
        <v>9.0</v>
      </c>
      <c r="Z110" s="905">
        <v>9.0</v>
      </c>
      <c r="AA110" s="905">
        <v>9.0</v>
      </c>
      <c r="AB110" s="971"/>
      <c r="AC110" s="971"/>
      <c r="AD110" s="905">
        <v>9.0</v>
      </c>
      <c r="AE110" s="905">
        <v>9.0</v>
      </c>
      <c r="AF110" s="905">
        <v>9.0</v>
      </c>
      <c r="AG110" s="905">
        <v>9.0</v>
      </c>
      <c r="AH110" s="905">
        <v>9.0</v>
      </c>
      <c r="AI110" s="1255"/>
      <c r="AJ110" s="1255"/>
      <c r="AK110" s="404">
        <f t="shared" si="25"/>
        <v>22</v>
      </c>
      <c r="AL110" s="237"/>
    </row>
    <row r="111" ht="16.5" customHeight="1">
      <c r="A111" s="89"/>
      <c r="E111" s="1486"/>
      <c r="F111" s="1486"/>
      <c r="G111" s="1486"/>
      <c r="H111" s="1486"/>
      <c r="I111" s="1486"/>
      <c r="J111" s="1486"/>
      <c r="K111" s="1486"/>
      <c r="L111" s="1486"/>
      <c r="M111" s="1486"/>
      <c r="N111" s="1486"/>
      <c r="O111" s="1486"/>
      <c r="P111" s="1486"/>
      <c r="Q111" s="1486"/>
      <c r="R111" s="1486"/>
      <c r="S111" s="1486"/>
      <c r="T111" s="1486"/>
      <c r="U111" s="1487"/>
      <c r="V111" s="1487"/>
      <c r="W111" s="1486"/>
      <c r="X111" s="1486"/>
      <c r="Y111" s="1486"/>
      <c r="Z111" s="1486"/>
      <c r="AA111" s="1488"/>
      <c r="AB111" s="1488"/>
      <c r="AC111" s="1488"/>
      <c r="AD111" s="1486"/>
      <c r="AE111" s="1486"/>
      <c r="AF111" s="1486"/>
      <c r="AG111" s="1486"/>
      <c r="AH111" s="1486"/>
      <c r="AI111" s="1486"/>
      <c r="AJ111" s="1486"/>
      <c r="AK111" s="89"/>
      <c r="AL111" s="89"/>
    </row>
    <row r="112" ht="16.5" hidden="1" customHeight="1">
      <c r="A112" s="19">
        <v>1.0</v>
      </c>
      <c r="B112" s="1372" t="s">
        <v>909</v>
      </c>
      <c r="C112" s="1373"/>
      <c r="D112" s="930"/>
      <c r="E112" s="905"/>
      <c r="F112" s="905"/>
      <c r="G112" s="905"/>
      <c r="H112" s="905"/>
      <c r="I112" s="905"/>
      <c r="J112" s="905"/>
      <c r="K112" s="905"/>
      <c r="L112" s="905"/>
      <c r="M112" s="905"/>
      <c r="N112" s="905"/>
      <c r="O112" s="905"/>
      <c r="P112" s="905"/>
      <c r="Q112" s="905"/>
      <c r="R112" s="905"/>
      <c r="S112" s="905"/>
      <c r="T112" s="905"/>
      <c r="U112" s="905"/>
      <c r="V112" s="905"/>
      <c r="W112" s="905"/>
      <c r="X112" s="905"/>
      <c r="Y112" s="905"/>
      <c r="Z112" s="905"/>
      <c r="AA112" s="905"/>
      <c r="AB112" s="905"/>
      <c r="AC112" s="905"/>
      <c r="AD112" s="905"/>
      <c r="AE112" s="905"/>
      <c r="AF112" s="905"/>
      <c r="AG112" s="905"/>
      <c r="AH112" s="1270"/>
      <c r="AI112" s="1270"/>
      <c r="AJ112" s="1270"/>
      <c r="AK112" s="89"/>
      <c r="AL112" s="89"/>
    </row>
    <row r="113" ht="16.5" hidden="1" customHeight="1">
      <c r="A113" s="807">
        <v>2.0</v>
      </c>
      <c r="B113" s="1372" t="s">
        <v>911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1270"/>
      <c r="AI113" s="1270"/>
      <c r="AJ113" s="1270"/>
      <c r="AK113" s="89"/>
      <c r="AL113" s="89"/>
    </row>
    <row r="114" ht="16.5" hidden="1" customHeight="1">
      <c r="A114" s="19">
        <v>3.0</v>
      </c>
      <c r="B114" s="1372" t="s">
        <v>913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807">
        <v>4.0</v>
      </c>
      <c r="B115" s="1372" t="s">
        <v>914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19">
        <v>5.0</v>
      </c>
      <c r="B116" s="1372" t="s">
        <v>915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807">
        <v>6.0</v>
      </c>
      <c r="B117" s="1372" t="s">
        <v>916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19">
        <v>7.0</v>
      </c>
      <c r="B118" s="1464" t="s">
        <v>917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807">
        <v>8.0</v>
      </c>
      <c r="B119" s="1465" t="s">
        <v>918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19">
        <v>9.0</v>
      </c>
      <c r="B120" s="1466" t="s">
        <v>984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807">
        <v>10.0</v>
      </c>
      <c r="B121" s="1372" t="s">
        <v>943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5.75" hidden="1" customHeight="1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1162"/>
      <c r="V122" s="1162"/>
      <c r="W122" s="89"/>
      <c r="X122" s="89"/>
      <c r="Y122" s="89"/>
      <c r="Z122" s="89"/>
      <c r="AA122" s="1163"/>
      <c r="AB122" s="1163"/>
      <c r="AC122" s="1163"/>
      <c r="AD122" s="89"/>
      <c r="AE122" s="89"/>
      <c r="AF122" s="89"/>
      <c r="AG122" s="89"/>
      <c r="AH122" s="89"/>
      <c r="AI122" s="89"/>
      <c r="AJ122" s="89"/>
      <c r="AK122" s="89"/>
      <c r="AL122" s="89"/>
    </row>
  </sheetData>
  <mergeCells count="11">
    <mergeCell ref="C80:C82"/>
    <mergeCell ref="C84:C85"/>
    <mergeCell ref="C88:C90"/>
    <mergeCell ref="C92:C93"/>
    <mergeCell ref="C1:AG1"/>
    <mergeCell ref="C3:C31"/>
    <mergeCell ref="D51:T54"/>
    <mergeCell ref="U51:AK54"/>
    <mergeCell ref="N57:Q57"/>
    <mergeCell ref="C70:C74"/>
    <mergeCell ref="C76:C78"/>
  </mergeCells>
  <conditionalFormatting sqref="AK3:AK31 AK36:AK47 AK60:AK74 AK76:AK78 AK80:AK82 AK84:AK86 AK88:AK90 AK92:AK93 AK95:AK110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57"/>
    <col customWidth="1" min="2" max="2" width="26.14"/>
    <col customWidth="1" min="3" max="3" width="19.29"/>
    <col customWidth="1" min="4" max="4" width="12.0"/>
    <col customWidth="1" min="5" max="8" width="5.86"/>
    <col customWidth="1" min="9" max="9" width="5.71"/>
    <col customWidth="1" min="10" max="19" width="5.86"/>
    <col customWidth="1" min="20" max="20" width="6.0"/>
    <col customWidth="1" min="21" max="35" width="5.86"/>
    <col customWidth="1" hidden="1" min="36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1101</v>
      </c>
      <c r="E2" s="1749">
        <v>1.0</v>
      </c>
      <c r="F2" s="1680">
        <v>2.0</v>
      </c>
      <c r="G2" s="297">
        <v>3.0</v>
      </c>
      <c r="H2" s="165">
        <v>4.0</v>
      </c>
      <c r="I2" s="328">
        <v>5.0</v>
      </c>
      <c r="J2" s="328">
        <v>6.0</v>
      </c>
      <c r="K2" s="209">
        <v>7.0</v>
      </c>
      <c r="L2" s="166">
        <v>8.0</v>
      </c>
      <c r="M2" s="165">
        <v>9.0</v>
      </c>
      <c r="N2" s="165">
        <v>10.0</v>
      </c>
      <c r="O2" s="165">
        <v>11.0</v>
      </c>
      <c r="P2" s="970">
        <v>12.0</v>
      </c>
      <c r="Q2" s="165">
        <v>13.0</v>
      </c>
      <c r="R2" s="166">
        <v>14.0</v>
      </c>
      <c r="S2" s="166">
        <v>15.0</v>
      </c>
      <c r="T2" s="165">
        <v>16.0</v>
      </c>
      <c r="U2" s="165">
        <v>17.0</v>
      </c>
      <c r="V2" s="165">
        <v>18.0</v>
      </c>
      <c r="W2" s="165">
        <v>19.0</v>
      </c>
      <c r="X2" s="165">
        <v>20.0</v>
      </c>
      <c r="Y2" s="166">
        <v>21.0</v>
      </c>
      <c r="Z2" s="166">
        <v>22.0</v>
      </c>
      <c r="AA2" s="165">
        <v>23.0</v>
      </c>
      <c r="AB2" s="165">
        <v>24.0</v>
      </c>
      <c r="AC2" s="165">
        <v>25.0</v>
      </c>
      <c r="AD2" s="165">
        <v>26.0</v>
      </c>
      <c r="AE2" s="165">
        <v>27.0</v>
      </c>
      <c r="AF2" s="166">
        <v>28.0</v>
      </c>
      <c r="AG2" s="891">
        <v>29.0</v>
      </c>
      <c r="AH2" s="970">
        <v>30.0</v>
      </c>
      <c r="AI2" s="970">
        <v>31.0</v>
      </c>
      <c r="AJ2" s="970">
        <v>1.0</v>
      </c>
      <c r="AK2" s="404" t="s">
        <v>274</v>
      </c>
      <c r="AL2" s="404" t="s">
        <v>274</v>
      </c>
    </row>
    <row r="3" ht="14.25" customHeight="1">
      <c r="A3" s="19">
        <v>1.0</v>
      </c>
      <c r="B3" s="1716" t="s">
        <v>1102</v>
      </c>
      <c r="C3" s="22" t="s">
        <v>736</v>
      </c>
      <c r="D3" s="866"/>
      <c r="E3" s="971"/>
      <c r="F3" s="905"/>
      <c r="G3" s="905">
        <v>9.0</v>
      </c>
      <c r="H3" s="905">
        <v>9.0</v>
      </c>
      <c r="I3" s="905">
        <v>9.0</v>
      </c>
      <c r="J3" s="905">
        <v>9.0</v>
      </c>
      <c r="K3" s="971"/>
      <c r="L3" s="1667"/>
      <c r="M3" s="905">
        <v>9.0</v>
      </c>
      <c r="N3" s="905">
        <v>9.0</v>
      </c>
      <c r="O3" s="905">
        <v>9.0</v>
      </c>
      <c r="P3" s="905">
        <v>9.0</v>
      </c>
      <c r="Q3" s="905">
        <v>9.0</v>
      </c>
      <c r="R3" s="971"/>
      <c r="S3" s="971"/>
      <c r="T3" s="905">
        <v>9.0</v>
      </c>
      <c r="U3" s="905">
        <v>9.0</v>
      </c>
      <c r="V3" s="905">
        <v>9.0</v>
      </c>
      <c r="W3" s="1205">
        <v>12.0</v>
      </c>
      <c r="X3" s="905">
        <v>9.0</v>
      </c>
      <c r="Y3" s="1667"/>
      <c r="Z3" s="971"/>
      <c r="AA3" s="905">
        <v>9.0</v>
      </c>
      <c r="AB3" s="905">
        <v>9.0</v>
      </c>
      <c r="AC3" s="905"/>
      <c r="AD3" s="905">
        <v>9.0</v>
      </c>
      <c r="AE3" s="905">
        <v>9.0</v>
      </c>
      <c r="AF3" s="971">
        <v>9.0</v>
      </c>
      <c r="AG3" s="971"/>
      <c r="AH3" s="1205">
        <v>12.0</v>
      </c>
      <c r="AI3" s="905">
        <v>9.0</v>
      </c>
      <c r="AJ3" s="905"/>
      <c r="AK3" s="404">
        <f>COUNTA(E3:AI3)</f>
        <v>21</v>
      </c>
      <c r="AL3" s="1030">
        <v>1.0</v>
      </c>
    </row>
    <row r="4" ht="15.0" customHeight="1">
      <c r="A4" s="19">
        <v>2.0</v>
      </c>
      <c r="B4" s="1683" t="s">
        <v>826</v>
      </c>
      <c r="C4" s="32"/>
      <c r="D4" s="866"/>
      <c r="E4" s="971"/>
      <c r="F4" s="905"/>
      <c r="G4" s="905">
        <v>9.0</v>
      </c>
      <c r="H4" s="1283">
        <v>9.0</v>
      </c>
      <c r="I4" s="1205">
        <v>12.0</v>
      </c>
      <c r="J4" s="905">
        <v>9.0</v>
      </c>
      <c r="K4" s="971"/>
      <c r="L4" s="1667"/>
      <c r="M4" s="905">
        <v>9.0</v>
      </c>
      <c r="N4" s="905">
        <v>9.0</v>
      </c>
      <c r="O4" s="1283">
        <v>9.0</v>
      </c>
      <c r="P4" s="1205">
        <v>12.0</v>
      </c>
      <c r="Q4" s="905">
        <v>9.0</v>
      </c>
      <c r="R4" s="1205">
        <v>12.0</v>
      </c>
      <c r="S4" s="971"/>
      <c r="T4" s="1033">
        <v>9.0</v>
      </c>
      <c r="U4" s="905">
        <v>9.0</v>
      </c>
      <c r="V4" s="905">
        <v>9.0</v>
      </c>
      <c r="W4" s="1205" t="s">
        <v>193</v>
      </c>
      <c r="X4" s="905">
        <v>9.0</v>
      </c>
      <c r="Y4" s="1033">
        <v>9.0</v>
      </c>
      <c r="Z4" s="971"/>
      <c r="AA4" s="905">
        <v>9.0</v>
      </c>
      <c r="AB4" s="1205">
        <v>12.0</v>
      </c>
      <c r="AC4" s="905">
        <v>9.0</v>
      </c>
      <c r="AD4" s="905">
        <v>9.0</v>
      </c>
      <c r="AE4" s="905">
        <v>9.0</v>
      </c>
      <c r="AF4" s="1205">
        <v>12.0</v>
      </c>
      <c r="AG4" s="971"/>
      <c r="AH4" s="905">
        <v>9.0</v>
      </c>
      <c r="AI4" s="905"/>
      <c r="AJ4" s="905"/>
      <c r="AK4" s="404">
        <f>COUNTA(E4:AJ4)</f>
        <v>23</v>
      </c>
      <c r="AL4" s="1030">
        <v>1.0</v>
      </c>
    </row>
    <row r="5">
      <c r="A5" s="19">
        <v>3.0</v>
      </c>
      <c r="B5" s="1683" t="s">
        <v>921</v>
      </c>
      <c r="C5" s="32"/>
      <c r="D5" s="866"/>
      <c r="E5" s="1205">
        <v>12.0</v>
      </c>
      <c r="F5" s="905">
        <v>9.0</v>
      </c>
      <c r="G5" s="905">
        <v>9.0</v>
      </c>
      <c r="H5" s="905">
        <v>9.0</v>
      </c>
      <c r="I5" s="1205">
        <v>12.0</v>
      </c>
      <c r="J5" s="905">
        <v>9.0</v>
      </c>
      <c r="K5" s="1205">
        <v>12.0</v>
      </c>
      <c r="L5" s="1667"/>
      <c r="M5" s="905"/>
      <c r="N5" s="905">
        <v>9.0</v>
      </c>
      <c r="O5" s="1205">
        <v>12.0</v>
      </c>
      <c r="P5" s="905">
        <v>9.0</v>
      </c>
      <c r="Q5" s="905">
        <v>9.0</v>
      </c>
      <c r="R5" s="971"/>
      <c r="S5" s="971"/>
      <c r="T5" s="905">
        <v>9.0</v>
      </c>
      <c r="U5" s="1205">
        <v>12.0</v>
      </c>
      <c r="V5" s="905"/>
      <c r="W5" s="905">
        <v>9.0</v>
      </c>
      <c r="X5" s="905">
        <v>9.0</v>
      </c>
      <c r="Y5" s="971"/>
      <c r="Z5" s="971">
        <v>9.0</v>
      </c>
      <c r="AA5" s="1189" t="s">
        <v>1103</v>
      </c>
      <c r="AB5" s="905">
        <v>9.0</v>
      </c>
      <c r="AC5" s="905">
        <v>9.0</v>
      </c>
      <c r="AD5" s="1205" t="s">
        <v>193</v>
      </c>
      <c r="AE5" s="905">
        <v>9.0</v>
      </c>
      <c r="AF5" s="971"/>
      <c r="AG5" s="971"/>
      <c r="AH5" s="905">
        <v>9.0</v>
      </c>
      <c r="AI5" s="1205">
        <v>12.0</v>
      </c>
      <c r="AJ5" s="905"/>
      <c r="AK5" s="404">
        <f t="shared" ref="AK5:AK12" si="1">COUNTA(E5:AI5)</f>
        <v>23</v>
      </c>
      <c r="AL5" s="1030">
        <v>1.0</v>
      </c>
    </row>
    <row r="6" ht="15.0" customHeight="1">
      <c r="A6" s="19">
        <v>4.0</v>
      </c>
      <c r="B6" s="1683" t="s">
        <v>990</v>
      </c>
      <c r="C6" s="32"/>
      <c r="D6" s="866"/>
      <c r="E6" s="971"/>
      <c r="F6" s="905">
        <v>9.0</v>
      </c>
      <c r="G6" s="905">
        <v>9.0</v>
      </c>
      <c r="H6" s="1205">
        <v>12.0</v>
      </c>
      <c r="I6" s="905">
        <v>9.0</v>
      </c>
      <c r="J6" s="905">
        <v>9.0</v>
      </c>
      <c r="K6" s="1205" t="s">
        <v>193</v>
      </c>
      <c r="L6" s="1667"/>
      <c r="M6" s="905">
        <v>9.0</v>
      </c>
      <c r="N6" s="905">
        <v>9.0</v>
      </c>
      <c r="O6" s="905"/>
      <c r="P6" s="1205" t="s">
        <v>193</v>
      </c>
      <c r="Q6" s="1205" t="s">
        <v>193</v>
      </c>
      <c r="R6" s="971"/>
      <c r="S6" s="971"/>
      <c r="T6" s="1205">
        <v>12.0</v>
      </c>
      <c r="U6" s="905">
        <v>9.0</v>
      </c>
      <c r="V6" s="905">
        <v>9.0</v>
      </c>
      <c r="W6" s="905">
        <v>9.0</v>
      </c>
      <c r="X6" s="1033">
        <v>9.0</v>
      </c>
      <c r="Y6" s="971"/>
      <c r="Z6" s="1205" t="s">
        <v>193</v>
      </c>
      <c r="AA6" s="1205" t="s">
        <v>193</v>
      </c>
      <c r="AB6" s="1205" t="s">
        <v>193</v>
      </c>
      <c r="AC6" s="905">
        <v>9.0</v>
      </c>
      <c r="AD6" s="1205" t="s">
        <v>193</v>
      </c>
      <c r="AE6" s="1205">
        <v>12.0</v>
      </c>
      <c r="AF6" s="1033">
        <v>9.0</v>
      </c>
      <c r="AG6" s="971"/>
      <c r="AH6" s="978"/>
      <c r="AI6" s="978"/>
      <c r="AJ6" s="905"/>
      <c r="AK6" s="404">
        <f t="shared" si="1"/>
        <v>22</v>
      </c>
      <c r="AL6" s="1030">
        <v>1.0</v>
      </c>
    </row>
    <row r="7" ht="15.0" customHeight="1">
      <c r="A7" s="19">
        <v>5.0</v>
      </c>
      <c r="B7" s="1682" t="s">
        <v>157</v>
      </c>
      <c r="C7" s="32"/>
      <c r="D7" s="866"/>
      <c r="E7" s="971"/>
      <c r="F7" s="905">
        <v>9.0</v>
      </c>
      <c r="G7" s="1205">
        <v>12.0</v>
      </c>
      <c r="H7" s="905">
        <v>9.0</v>
      </c>
      <c r="I7" s="905">
        <v>9.0</v>
      </c>
      <c r="J7" s="1205">
        <v>12.0</v>
      </c>
      <c r="K7" s="971"/>
      <c r="L7" s="1667"/>
      <c r="M7" s="1205">
        <v>12.0</v>
      </c>
      <c r="N7" s="905">
        <v>9.0</v>
      </c>
      <c r="O7" s="905">
        <v>9.0</v>
      </c>
      <c r="P7" s="905">
        <v>9.0</v>
      </c>
      <c r="Q7" s="905"/>
      <c r="R7" s="971"/>
      <c r="S7" s="1205">
        <v>12.0</v>
      </c>
      <c r="T7" s="905">
        <v>9.0</v>
      </c>
      <c r="U7" s="905">
        <v>9.0</v>
      </c>
      <c r="V7" s="905">
        <v>9.0</v>
      </c>
      <c r="W7" s="905">
        <v>9.0</v>
      </c>
      <c r="X7" s="1205">
        <v>12.0</v>
      </c>
      <c r="Y7" s="1205" t="s">
        <v>193</v>
      </c>
      <c r="Z7" s="971"/>
      <c r="AA7" s="1205" t="s">
        <v>193</v>
      </c>
      <c r="AB7" s="905"/>
      <c r="AC7" s="905">
        <v>9.0</v>
      </c>
      <c r="AD7" s="1205">
        <v>12.0</v>
      </c>
      <c r="AE7" s="905">
        <v>9.0</v>
      </c>
      <c r="AF7" s="971">
        <v>9.0</v>
      </c>
      <c r="AG7" s="971"/>
      <c r="AH7" s="905"/>
      <c r="AI7" s="925"/>
      <c r="AJ7" s="905"/>
      <c r="AK7" s="404">
        <f t="shared" si="1"/>
        <v>21</v>
      </c>
      <c r="AL7" s="1030">
        <v>1.0</v>
      </c>
    </row>
    <row r="8" ht="15.0" customHeight="1">
      <c r="A8" s="19">
        <v>6.0</v>
      </c>
      <c r="B8" s="1683" t="s">
        <v>198</v>
      </c>
      <c r="C8" s="32"/>
      <c r="D8" s="866"/>
      <c r="E8" s="971"/>
      <c r="F8" s="905">
        <v>9.0</v>
      </c>
      <c r="G8" s="1033">
        <v>9.0</v>
      </c>
      <c r="H8" s="905">
        <v>9.0</v>
      </c>
      <c r="I8" s="905">
        <v>9.0</v>
      </c>
      <c r="J8" s="1033">
        <v>9.0</v>
      </c>
      <c r="K8" s="971"/>
      <c r="L8" s="1205">
        <v>12.0</v>
      </c>
      <c r="M8" s="1205">
        <v>12.0</v>
      </c>
      <c r="N8" s="905">
        <v>9.0</v>
      </c>
      <c r="O8" s="905">
        <v>9.0</v>
      </c>
      <c r="P8" s="905">
        <v>9.0</v>
      </c>
      <c r="Q8" s="905">
        <v>9.0</v>
      </c>
      <c r="R8" s="971">
        <v>9.0</v>
      </c>
      <c r="S8" s="971"/>
      <c r="T8" s="905">
        <v>9.0</v>
      </c>
      <c r="U8" s="905">
        <v>9.0</v>
      </c>
      <c r="V8" s="1205">
        <v>12.0</v>
      </c>
      <c r="W8" s="905">
        <v>9.0</v>
      </c>
      <c r="X8" s="1667"/>
      <c r="Y8" s="1667"/>
      <c r="Z8" s="971"/>
      <c r="AA8" s="905">
        <v>9.0</v>
      </c>
      <c r="AB8" s="905">
        <v>9.0</v>
      </c>
      <c r="AC8" s="1205">
        <v>12.0</v>
      </c>
      <c r="AD8" s="905">
        <v>9.0</v>
      </c>
      <c r="AE8" s="905">
        <v>9.0</v>
      </c>
      <c r="AF8" s="971">
        <v>9.0</v>
      </c>
      <c r="AG8" s="971" t="s">
        <v>962</v>
      </c>
      <c r="AH8" s="905"/>
      <c r="AI8" s="905">
        <v>9.0</v>
      </c>
      <c r="AJ8" s="905"/>
      <c r="AK8" s="404">
        <f t="shared" si="1"/>
        <v>24</v>
      </c>
      <c r="AL8" s="1030">
        <v>1.0</v>
      </c>
    </row>
    <row r="9" ht="14.25" customHeight="1">
      <c r="A9" s="19">
        <v>7.0</v>
      </c>
      <c r="B9" s="1687" t="s">
        <v>941</v>
      </c>
      <c r="C9" s="32"/>
      <c r="D9" s="866"/>
      <c r="E9" s="971"/>
      <c r="F9" s="1033">
        <v>9.0</v>
      </c>
      <c r="G9" s="905">
        <v>9.0</v>
      </c>
      <c r="H9" s="905">
        <v>9.0</v>
      </c>
      <c r="I9" s="1205" t="s">
        <v>193</v>
      </c>
      <c r="J9" s="905">
        <v>9.0</v>
      </c>
      <c r="K9" s="971">
        <v>9.0</v>
      </c>
      <c r="L9" s="971">
        <v>9.0</v>
      </c>
      <c r="M9" s="905">
        <v>9.0</v>
      </c>
      <c r="N9" s="971"/>
      <c r="O9" s="971"/>
      <c r="P9" s="905">
        <v>9.0</v>
      </c>
      <c r="Q9" s="1205">
        <v>12.0</v>
      </c>
      <c r="R9" s="971">
        <v>9.0</v>
      </c>
      <c r="S9" s="1033">
        <v>9.0</v>
      </c>
      <c r="T9" s="905">
        <v>9.0</v>
      </c>
      <c r="U9" s="905">
        <v>9.0</v>
      </c>
      <c r="V9" s="1205">
        <v>12.0</v>
      </c>
      <c r="W9" s="905">
        <v>9.0</v>
      </c>
      <c r="X9" s="905">
        <v>9.0</v>
      </c>
      <c r="Y9" s="971">
        <v>9.0</v>
      </c>
      <c r="Z9" s="971"/>
      <c r="AA9" s="905"/>
      <c r="AB9" s="1205" t="s">
        <v>1000</v>
      </c>
      <c r="AC9" s="905">
        <v>9.0</v>
      </c>
      <c r="AD9" s="1033">
        <v>9.0</v>
      </c>
      <c r="AE9" s="905">
        <v>9.0</v>
      </c>
      <c r="AF9" s="971"/>
      <c r="AG9" s="971"/>
      <c r="AH9" s="905">
        <v>9.0</v>
      </c>
      <c r="AI9" s="905">
        <v>9.0</v>
      </c>
      <c r="AJ9" s="905"/>
      <c r="AK9" s="404">
        <f t="shared" si="1"/>
        <v>24</v>
      </c>
      <c r="AL9" s="1030">
        <v>1.0</v>
      </c>
    </row>
    <row r="10" ht="14.25" customHeight="1">
      <c r="A10" s="19">
        <v>8.0</v>
      </c>
      <c r="B10" s="1717" t="s">
        <v>1086</v>
      </c>
      <c r="C10" s="32"/>
      <c r="D10" s="866"/>
      <c r="E10" s="971"/>
      <c r="F10" s="905">
        <v>9.0</v>
      </c>
      <c r="G10" s="905">
        <v>9.0</v>
      </c>
      <c r="H10" s="1205">
        <v>12.0</v>
      </c>
      <c r="I10" s="905">
        <v>9.0</v>
      </c>
      <c r="J10" s="905">
        <v>9.0</v>
      </c>
      <c r="K10" s="971"/>
      <c r="L10" s="1667"/>
      <c r="M10" s="905">
        <v>9.0</v>
      </c>
      <c r="N10" s="905">
        <v>9.0</v>
      </c>
      <c r="O10" s="905">
        <v>9.0</v>
      </c>
      <c r="P10" s="1205">
        <v>12.0</v>
      </c>
      <c r="Q10" s="905">
        <v>9.0</v>
      </c>
      <c r="R10" s="971"/>
      <c r="S10" s="971"/>
      <c r="T10" s="905">
        <v>9.0</v>
      </c>
      <c r="U10" s="1205">
        <v>12.0</v>
      </c>
      <c r="V10" s="905">
        <v>9.0</v>
      </c>
      <c r="W10" s="905">
        <v>9.0</v>
      </c>
      <c r="X10" s="905">
        <v>9.0</v>
      </c>
      <c r="Y10" s="1667"/>
      <c r="Z10" s="971"/>
      <c r="AA10" s="1205">
        <v>12.0</v>
      </c>
      <c r="AB10" s="905">
        <v>9.0</v>
      </c>
      <c r="AC10" s="905">
        <v>9.0</v>
      </c>
      <c r="AD10" s="905"/>
      <c r="AE10" s="905">
        <v>9.0</v>
      </c>
      <c r="AF10" s="1205">
        <v>12.0</v>
      </c>
      <c r="AG10" s="971"/>
      <c r="AH10" s="905">
        <v>9.0</v>
      </c>
      <c r="AI10" s="905">
        <v>9.0</v>
      </c>
      <c r="AJ10" s="905"/>
      <c r="AK10" s="404">
        <f t="shared" si="1"/>
        <v>22</v>
      </c>
      <c r="AL10" s="1030">
        <v>1.0</v>
      </c>
    </row>
    <row r="11" ht="15.0" customHeight="1">
      <c r="A11" s="19">
        <v>9.0</v>
      </c>
      <c r="B11" s="1683" t="s">
        <v>23</v>
      </c>
      <c r="C11" s="32"/>
      <c r="D11" s="866"/>
      <c r="E11" s="971"/>
      <c r="F11" s="1205">
        <v>12.0</v>
      </c>
      <c r="G11" s="905">
        <v>9.0</v>
      </c>
      <c r="H11" s="905">
        <v>9.0</v>
      </c>
      <c r="I11" s="905">
        <v>9.0</v>
      </c>
      <c r="J11" s="905">
        <v>9.0</v>
      </c>
      <c r="K11" s="971"/>
      <c r="L11" s="971">
        <v>9.0</v>
      </c>
      <c r="M11" s="971"/>
      <c r="N11" s="905">
        <v>9.0</v>
      </c>
      <c r="O11" s="1205">
        <v>12.0</v>
      </c>
      <c r="P11" s="905">
        <v>9.0</v>
      </c>
      <c r="Q11" s="1205">
        <v>12.0</v>
      </c>
      <c r="R11" s="971"/>
      <c r="S11" s="971">
        <v>9.0</v>
      </c>
      <c r="T11" s="1205">
        <v>12.0</v>
      </c>
      <c r="U11" s="905">
        <v>9.0</v>
      </c>
      <c r="V11" s="971"/>
      <c r="W11" s="905">
        <v>9.0</v>
      </c>
      <c r="X11" s="905">
        <v>9.0</v>
      </c>
      <c r="Y11" s="1667"/>
      <c r="Z11" s="971"/>
      <c r="AA11" s="978"/>
      <c r="AB11" s="978"/>
      <c r="AC11" s="978"/>
      <c r="AD11" s="978"/>
      <c r="AE11" s="978"/>
      <c r="AF11" s="978"/>
      <c r="AG11" s="978"/>
      <c r="AH11" s="978"/>
      <c r="AI11" s="978"/>
      <c r="AJ11" s="905"/>
      <c r="AK11" s="404">
        <f t="shared" si="1"/>
        <v>15</v>
      </c>
      <c r="AL11" s="1030">
        <v>1.0</v>
      </c>
    </row>
    <row r="12" ht="15.0" customHeight="1">
      <c r="A12" s="19">
        <v>10.0</v>
      </c>
      <c r="B12" s="1687" t="s">
        <v>1104</v>
      </c>
      <c r="C12" s="32"/>
      <c r="D12" s="866"/>
      <c r="E12" s="1033">
        <v>12.0</v>
      </c>
      <c r="F12" s="905">
        <v>9.0</v>
      </c>
      <c r="G12" s="1205">
        <v>12.0</v>
      </c>
      <c r="H12" s="905">
        <v>9.0</v>
      </c>
      <c r="I12" s="905">
        <v>9.0</v>
      </c>
      <c r="J12" s="905">
        <v>9.0</v>
      </c>
      <c r="K12" s="1205">
        <v>12.0</v>
      </c>
      <c r="L12" s="1667"/>
      <c r="M12" s="905"/>
      <c r="N12" s="1205">
        <v>12.0</v>
      </c>
      <c r="O12" s="905">
        <v>9.0</v>
      </c>
      <c r="P12" s="905">
        <v>9.0</v>
      </c>
      <c r="Q12" s="905">
        <v>9.0</v>
      </c>
      <c r="R12" s="971"/>
      <c r="S12" s="971"/>
      <c r="T12" s="905">
        <v>9.0</v>
      </c>
      <c r="U12" s="905">
        <v>9.0</v>
      </c>
      <c r="V12" s="905">
        <v>9.0</v>
      </c>
      <c r="W12" s="1205">
        <v>12.0</v>
      </c>
      <c r="X12" s="905">
        <v>9.0</v>
      </c>
      <c r="Y12" s="971"/>
      <c r="Z12" s="1205">
        <v>12.0</v>
      </c>
      <c r="AA12" s="905">
        <v>9.0</v>
      </c>
      <c r="AB12" s="905">
        <v>9.0</v>
      </c>
      <c r="AC12" s="1033">
        <v>9.0</v>
      </c>
      <c r="AD12" s="905">
        <v>9.0</v>
      </c>
      <c r="AE12" s="1205">
        <v>12.0</v>
      </c>
      <c r="AF12" s="971"/>
      <c r="AG12" s="971"/>
      <c r="AH12" s="905">
        <v>9.0</v>
      </c>
      <c r="AI12" s="905">
        <v>9.0</v>
      </c>
      <c r="AJ12" s="905"/>
      <c r="AK12" s="404">
        <f t="shared" si="1"/>
        <v>24</v>
      </c>
      <c r="AL12" s="1030">
        <v>1.0</v>
      </c>
    </row>
    <row r="13" ht="15.0" customHeight="1">
      <c r="A13" s="19">
        <v>11.0</v>
      </c>
      <c r="B13" s="1687" t="s">
        <v>1082</v>
      </c>
      <c r="C13" s="32"/>
      <c r="D13" s="866"/>
      <c r="E13" s="971"/>
      <c r="F13" s="905"/>
      <c r="G13" s="905">
        <v>9.0</v>
      </c>
      <c r="H13" s="905">
        <v>9.0</v>
      </c>
      <c r="I13" s="905">
        <v>9.0</v>
      </c>
      <c r="J13" s="1205">
        <v>12.0</v>
      </c>
      <c r="K13" s="971"/>
      <c r="L13" s="1667"/>
      <c r="M13" s="905">
        <v>9.0</v>
      </c>
      <c r="N13" s="905">
        <v>9.0</v>
      </c>
      <c r="O13" s="905">
        <v>9.0</v>
      </c>
      <c r="P13" s="905">
        <v>9.0</v>
      </c>
      <c r="Q13" s="905">
        <v>9.0</v>
      </c>
      <c r="R13" s="1205">
        <v>12.0</v>
      </c>
      <c r="S13" s="971"/>
      <c r="T13" s="905"/>
      <c r="U13" s="905">
        <v>9.0</v>
      </c>
      <c r="V13" s="905">
        <v>9.0</v>
      </c>
      <c r="W13" s="905">
        <v>9.0</v>
      </c>
      <c r="X13" s="1205">
        <v>12.0</v>
      </c>
      <c r="Y13" s="1205" t="s">
        <v>193</v>
      </c>
      <c r="Z13" s="971"/>
      <c r="AA13" s="905"/>
      <c r="AB13" s="905">
        <v>9.0</v>
      </c>
      <c r="AC13" s="1205">
        <v>12.0</v>
      </c>
      <c r="AD13" s="905"/>
      <c r="AE13" s="905">
        <v>9.0</v>
      </c>
      <c r="AF13" s="971"/>
      <c r="AG13" s="1205">
        <v>12.0</v>
      </c>
      <c r="AH13" s="1205">
        <v>12.0</v>
      </c>
      <c r="AI13" s="905">
        <v>9.0</v>
      </c>
      <c r="AJ13" s="905"/>
      <c r="AK13" s="404">
        <f t="shared" ref="AK13:AK14" si="2">COUNTA(E13:AJ13)</f>
        <v>21</v>
      </c>
      <c r="AL13" s="1030">
        <v>1.0</v>
      </c>
    </row>
    <row r="14" ht="15.0" customHeight="1">
      <c r="A14" s="19">
        <v>12.0</v>
      </c>
      <c r="B14" s="1683" t="s">
        <v>278</v>
      </c>
      <c r="C14" s="32"/>
      <c r="D14" s="866"/>
      <c r="E14" s="971">
        <v>9.0</v>
      </c>
      <c r="F14" s="1274">
        <v>9.0</v>
      </c>
      <c r="G14" s="905">
        <v>9.0</v>
      </c>
      <c r="H14" s="905">
        <v>9.0</v>
      </c>
      <c r="I14" s="905">
        <v>9.0</v>
      </c>
      <c r="J14" s="905">
        <v>9.0</v>
      </c>
      <c r="K14" s="971"/>
      <c r="L14" s="1667"/>
      <c r="M14" s="905">
        <v>9.0</v>
      </c>
      <c r="N14" s="905">
        <v>9.0</v>
      </c>
      <c r="O14" s="925"/>
      <c r="P14" s="905">
        <v>9.0</v>
      </c>
      <c r="Q14" s="1205">
        <v>12.0</v>
      </c>
      <c r="R14" s="971">
        <v>9.0</v>
      </c>
      <c r="S14" s="971"/>
      <c r="T14" s="905"/>
      <c r="U14" s="905">
        <v>9.0</v>
      </c>
      <c r="V14" s="1205">
        <v>12.0</v>
      </c>
      <c r="W14" s="905">
        <v>9.0</v>
      </c>
      <c r="X14" s="905">
        <v>9.0</v>
      </c>
      <c r="Y14" s="1667"/>
      <c r="Z14" s="971"/>
      <c r="AA14" s="905">
        <v>9.0</v>
      </c>
      <c r="AB14" s="905">
        <v>9.0</v>
      </c>
      <c r="AC14" s="905"/>
      <c r="AD14" s="1205">
        <v>12.0</v>
      </c>
      <c r="AE14" s="905">
        <v>9.0</v>
      </c>
      <c r="AF14" s="971"/>
      <c r="AG14" s="1205">
        <v>12.0</v>
      </c>
      <c r="AH14" s="905">
        <v>9.0</v>
      </c>
      <c r="AI14" s="1205">
        <v>12.0</v>
      </c>
      <c r="AJ14" s="905"/>
      <c r="AK14" s="404">
        <f t="shared" si="2"/>
        <v>22</v>
      </c>
      <c r="AL14" s="1030">
        <v>1.0</v>
      </c>
    </row>
    <row r="15" ht="14.25" customHeight="1">
      <c r="A15" s="19">
        <v>13.0</v>
      </c>
      <c r="B15" s="1683" t="s">
        <v>200</v>
      </c>
      <c r="C15" s="32"/>
      <c r="D15" s="866"/>
      <c r="E15" s="971">
        <v>9.0</v>
      </c>
      <c r="F15" s="1205">
        <v>12.0</v>
      </c>
      <c r="G15" s="905">
        <v>9.0</v>
      </c>
      <c r="H15" s="1205">
        <v>12.0</v>
      </c>
      <c r="I15" s="905">
        <v>9.0</v>
      </c>
      <c r="J15" s="925"/>
      <c r="K15" s="971"/>
      <c r="L15" s="1667"/>
      <c r="M15" s="905">
        <v>9.0</v>
      </c>
      <c r="N15" s="905">
        <v>9.0</v>
      </c>
      <c r="O15" s="905">
        <v>9.0</v>
      </c>
      <c r="P15" s="905">
        <v>9.0</v>
      </c>
      <c r="Q15" s="905"/>
      <c r="R15" s="971"/>
      <c r="S15" s="1205">
        <v>12.0</v>
      </c>
      <c r="T15" s="905">
        <v>9.0</v>
      </c>
      <c r="U15" s="1205">
        <v>12.0</v>
      </c>
      <c r="V15" s="905">
        <v>9.0</v>
      </c>
      <c r="W15" s="1205">
        <v>12.0</v>
      </c>
      <c r="X15" s="905">
        <v>9.0</v>
      </c>
      <c r="Y15" s="1667"/>
      <c r="Z15" s="971"/>
      <c r="AA15" s="905">
        <v>9.0</v>
      </c>
      <c r="AB15" s="1205">
        <v>12.0</v>
      </c>
      <c r="AC15" s="905">
        <v>9.0</v>
      </c>
      <c r="AD15" s="905">
        <v>9.0</v>
      </c>
      <c r="AE15" s="905">
        <v>9.0</v>
      </c>
      <c r="AF15" s="971">
        <v>9.0</v>
      </c>
      <c r="AG15" s="971"/>
      <c r="AH15" s="905">
        <v>9.0</v>
      </c>
      <c r="AI15" s="905"/>
      <c r="AJ15" s="905"/>
      <c r="AK15" s="404">
        <f t="shared" ref="AK15:AK18" si="3">COUNTA(E15:AI15)</f>
        <v>22</v>
      </c>
      <c r="AL15" s="1030">
        <v>1.0</v>
      </c>
    </row>
    <row r="16" ht="15.0" customHeight="1">
      <c r="A16" s="19">
        <v>14.0</v>
      </c>
      <c r="B16" s="1717" t="s">
        <v>1085</v>
      </c>
      <c r="C16" s="32"/>
      <c r="D16" s="866"/>
      <c r="E16" s="971"/>
      <c r="F16" s="905">
        <v>9.0</v>
      </c>
      <c r="G16" s="1205">
        <v>12.0</v>
      </c>
      <c r="H16" s="905">
        <v>9.0</v>
      </c>
      <c r="I16" s="905">
        <v>9.0</v>
      </c>
      <c r="J16" s="905">
        <v>9.0</v>
      </c>
      <c r="K16" s="971"/>
      <c r="L16" s="1667"/>
      <c r="M16" s="905">
        <v>9.0</v>
      </c>
      <c r="N16" s="905">
        <v>9.0</v>
      </c>
      <c r="O16" s="1205">
        <v>12.0</v>
      </c>
      <c r="P16" s="1205">
        <v>12.0</v>
      </c>
      <c r="Q16" s="905">
        <v>9.0</v>
      </c>
      <c r="R16" s="971"/>
      <c r="S16" s="971"/>
      <c r="T16" s="1274"/>
      <c r="U16" s="1274"/>
      <c r="V16" s="1274"/>
      <c r="W16" s="1274"/>
      <c r="X16" s="1274"/>
      <c r="Y16" s="1274"/>
      <c r="Z16" s="1274"/>
      <c r="AA16" s="1274"/>
      <c r="AB16" s="1274"/>
      <c r="AC16" s="1274"/>
      <c r="AD16" s="1274"/>
      <c r="AE16" s="1274"/>
      <c r="AF16" s="1274"/>
      <c r="AG16" s="1274"/>
      <c r="AH16" s="905">
        <v>9.0</v>
      </c>
      <c r="AI16" s="905">
        <v>9.0</v>
      </c>
      <c r="AJ16" s="905"/>
      <c r="AK16" s="404">
        <f t="shared" si="3"/>
        <v>12</v>
      </c>
      <c r="AL16" s="1030">
        <v>1.0</v>
      </c>
    </row>
    <row r="17" ht="15.0" customHeight="1">
      <c r="A17" s="19">
        <v>15.0</v>
      </c>
      <c r="B17" s="1683" t="s">
        <v>841</v>
      </c>
      <c r="C17" s="32"/>
      <c r="D17" s="866"/>
      <c r="E17" s="971"/>
      <c r="F17" s="1205">
        <v>12.0</v>
      </c>
      <c r="G17" s="905">
        <v>9.0</v>
      </c>
      <c r="H17" s="905">
        <v>9.0</v>
      </c>
      <c r="I17" s="905">
        <v>9.0</v>
      </c>
      <c r="J17" s="905">
        <v>9.0</v>
      </c>
      <c r="K17" s="971"/>
      <c r="L17" s="1667"/>
      <c r="M17" s="905">
        <v>9.0</v>
      </c>
      <c r="N17" s="1205">
        <v>12.0</v>
      </c>
      <c r="O17" s="905">
        <v>9.0</v>
      </c>
      <c r="P17" s="905">
        <v>9.0</v>
      </c>
      <c r="Q17" s="905">
        <v>9.0</v>
      </c>
      <c r="R17" s="971"/>
      <c r="S17" s="971"/>
      <c r="T17" s="978"/>
      <c r="U17" s="978"/>
      <c r="V17" s="978"/>
      <c r="W17" s="978"/>
      <c r="X17" s="1638"/>
      <c r="Y17" s="978"/>
      <c r="Z17" s="978"/>
      <c r="AA17" s="905">
        <v>9.0</v>
      </c>
      <c r="AB17" s="905">
        <v>9.0</v>
      </c>
      <c r="AC17" s="905">
        <v>9.0</v>
      </c>
      <c r="AD17" s="1205">
        <v>12.0</v>
      </c>
      <c r="AE17" s="905">
        <v>9.0</v>
      </c>
      <c r="AF17" s="971"/>
      <c r="AG17" s="971"/>
      <c r="AH17" s="1205">
        <v>12.0</v>
      </c>
      <c r="AI17" s="905">
        <v>9.0</v>
      </c>
      <c r="AJ17" s="905"/>
      <c r="AK17" s="404">
        <f t="shared" si="3"/>
        <v>17</v>
      </c>
      <c r="AL17" s="1030">
        <v>1.0</v>
      </c>
    </row>
    <row r="18" ht="15.0" customHeight="1">
      <c r="A18" s="19">
        <v>16.0</v>
      </c>
      <c r="B18" s="1717" t="s">
        <v>1064</v>
      </c>
      <c r="C18" s="32"/>
      <c r="D18" s="866"/>
      <c r="E18" s="971"/>
      <c r="F18" s="905"/>
      <c r="G18" s="905">
        <v>9.0</v>
      </c>
      <c r="H18" s="905">
        <v>9.0</v>
      </c>
      <c r="I18" s="905">
        <v>9.0</v>
      </c>
      <c r="J18" s="1205">
        <v>12.0</v>
      </c>
      <c r="K18" s="971"/>
      <c r="L18" s="1667"/>
      <c r="M18" s="1205">
        <v>12.0</v>
      </c>
      <c r="N18" s="905">
        <v>9.0</v>
      </c>
      <c r="O18" s="905">
        <v>9.0</v>
      </c>
      <c r="P18" s="905"/>
      <c r="Q18" s="905">
        <v>9.0</v>
      </c>
      <c r="R18" s="971">
        <v>9.0</v>
      </c>
      <c r="S18" s="971"/>
      <c r="T18" s="905">
        <v>9.0</v>
      </c>
      <c r="U18" s="905">
        <v>9.0</v>
      </c>
      <c r="V18" s="905">
        <v>9.0</v>
      </c>
      <c r="W18" s="1205">
        <v>12.0</v>
      </c>
      <c r="X18" s="905">
        <v>9.0</v>
      </c>
      <c r="Y18" s="1667"/>
      <c r="Z18" s="971"/>
      <c r="AA18" s="1205">
        <v>12.0</v>
      </c>
      <c r="AB18" s="905">
        <v>9.0</v>
      </c>
      <c r="AC18" s="905">
        <v>9.0</v>
      </c>
      <c r="AD18" s="905">
        <v>9.0</v>
      </c>
      <c r="AE18" s="905">
        <v>9.0</v>
      </c>
      <c r="AF18" s="1205">
        <v>12.0</v>
      </c>
      <c r="AG18" s="971"/>
      <c r="AH18" s="905"/>
      <c r="AI18" s="1205">
        <v>12.0</v>
      </c>
      <c r="AJ18" s="905"/>
      <c r="AK18" s="404">
        <f t="shared" si="3"/>
        <v>21</v>
      </c>
      <c r="AL18" s="1030">
        <v>1.0</v>
      </c>
    </row>
    <row r="19" ht="15.0" customHeight="1">
      <c r="A19" s="19">
        <v>17.0</v>
      </c>
      <c r="B19" s="1717" t="s">
        <v>1073</v>
      </c>
      <c r="C19" s="32"/>
      <c r="D19" s="866"/>
      <c r="E19" s="971"/>
      <c r="F19" s="905">
        <v>9.0</v>
      </c>
      <c r="G19" s="905">
        <v>9.0</v>
      </c>
      <c r="H19" s="905">
        <v>9.0</v>
      </c>
      <c r="I19" s="905">
        <v>9.0</v>
      </c>
      <c r="J19" s="1205">
        <v>12.0</v>
      </c>
      <c r="K19" s="971">
        <v>9.0</v>
      </c>
      <c r="L19" s="1667"/>
      <c r="M19" s="905">
        <v>9.0</v>
      </c>
      <c r="N19" s="905"/>
      <c r="O19" s="905">
        <v>9.0</v>
      </c>
      <c r="P19" s="905">
        <v>9.0</v>
      </c>
      <c r="Q19" s="1205">
        <v>12.0</v>
      </c>
      <c r="R19" s="971"/>
      <c r="S19" s="971"/>
      <c r="T19" s="905">
        <v>9.0</v>
      </c>
      <c r="U19" s="905">
        <v>9.0</v>
      </c>
      <c r="V19" s="1205">
        <v>12.0</v>
      </c>
      <c r="W19" s="905">
        <v>9.0</v>
      </c>
      <c r="X19" s="905"/>
      <c r="Y19" s="971"/>
      <c r="Z19" s="971">
        <v>9.0</v>
      </c>
      <c r="AA19" s="905">
        <v>9.0</v>
      </c>
      <c r="AB19" s="905">
        <v>9.0</v>
      </c>
      <c r="AC19" s="1205">
        <v>12.0</v>
      </c>
      <c r="AD19" s="905">
        <v>9.0</v>
      </c>
      <c r="AE19" s="905">
        <v>9.0</v>
      </c>
      <c r="AF19" s="971"/>
      <c r="AG19" s="971"/>
      <c r="AH19" s="905">
        <v>9.0</v>
      </c>
      <c r="AI19" s="905">
        <v>9.0</v>
      </c>
      <c r="AJ19" s="905"/>
      <c r="AK19" s="404">
        <f>COUNTA(E19:AJ19)</f>
        <v>22</v>
      </c>
      <c r="AL19" s="1030">
        <v>1.0</v>
      </c>
    </row>
    <row r="20" ht="16.5" customHeight="1">
      <c r="A20" s="19">
        <v>18.0</v>
      </c>
      <c r="B20" s="1683" t="s">
        <v>27</v>
      </c>
      <c r="C20" s="32"/>
      <c r="D20" s="866"/>
      <c r="E20" s="978"/>
      <c r="F20" s="905">
        <v>9.0</v>
      </c>
      <c r="G20" s="905">
        <v>9.0</v>
      </c>
      <c r="H20" s="1205">
        <v>12.0</v>
      </c>
      <c r="I20" s="905">
        <v>9.0</v>
      </c>
      <c r="J20" s="905"/>
      <c r="K20" s="971"/>
      <c r="L20" s="1205">
        <v>12.0</v>
      </c>
      <c r="M20" s="905">
        <v>9.0</v>
      </c>
      <c r="N20" s="905">
        <v>9.0</v>
      </c>
      <c r="O20" s="905">
        <v>9.0</v>
      </c>
      <c r="P20" s="1205">
        <v>12.0</v>
      </c>
      <c r="Q20" s="905">
        <v>9.0</v>
      </c>
      <c r="R20" s="971"/>
      <c r="S20" s="971"/>
      <c r="T20" s="905">
        <v>9.0</v>
      </c>
      <c r="U20" s="1205">
        <v>12.0</v>
      </c>
      <c r="V20" s="905">
        <v>9.0</v>
      </c>
      <c r="W20" s="905">
        <v>9.0</v>
      </c>
      <c r="X20" s="905">
        <v>9.0</v>
      </c>
      <c r="Y20" s="971">
        <v>9.0</v>
      </c>
      <c r="Z20" s="971"/>
      <c r="AA20" s="1205">
        <v>12.0</v>
      </c>
      <c r="AB20" s="905"/>
      <c r="AC20" s="905">
        <v>9.0</v>
      </c>
      <c r="AD20" s="905">
        <v>9.0</v>
      </c>
      <c r="AE20" s="905">
        <v>9.0</v>
      </c>
      <c r="AF20" s="971"/>
      <c r="AG20" s="1033">
        <v>9.0</v>
      </c>
      <c r="AH20" s="905">
        <v>9.0</v>
      </c>
      <c r="AI20" s="905">
        <v>9.0</v>
      </c>
      <c r="AJ20" s="905"/>
      <c r="AK20" s="404">
        <f t="shared" ref="AK20:AK25" si="4">COUNTA(E20:AI20)</f>
        <v>23</v>
      </c>
      <c r="AL20" s="1030">
        <v>1.0</v>
      </c>
    </row>
    <row r="21" ht="15.0" customHeight="1">
      <c r="A21" s="19">
        <v>19.0</v>
      </c>
      <c r="B21" s="1683" t="s">
        <v>28</v>
      </c>
      <c r="C21" s="32"/>
      <c r="D21" s="866"/>
      <c r="E21" s="925"/>
      <c r="F21" s="925"/>
      <c r="G21" s="925"/>
      <c r="H21" s="925"/>
      <c r="I21" s="925"/>
      <c r="J21" s="905">
        <v>9.0</v>
      </c>
      <c r="K21" s="971"/>
      <c r="L21" s="1667"/>
      <c r="M21" s="905">
        <v>9.0</v>
      </c>
      <c r="N21" s="905">
        <v>9.0</v>
      </c>
      <c r="O21" s="1205">
        <v>12.0</v>
      </c>
      <c r="P21" s="905">
        <v>9.0</v>
      </c>
      <c r="Q21" s="905">
        <v>9.0</v>
      </c>
      <c r="R21" s="1205">
        <v>12.0</v>
      </c>
      <c r="S21" s="971"/>
      <c r="T21" s="905">
        <v>9.0</v>
      </c>
      <c r="U21" s="905"/>
      <c r="V21" s="905">
        <v>9.0</v>
      </c>
      <c r="W21" s="905">
        <v>9.0</v>
      </c>
      <c r="X21" s="1205">
        <v>12.0</v>
      </c>
      <c r="Y21" s="1667"/>
      <c r="Z21" s="971"/>
      <c r="AA21" s="905">
        <v>9.0</v>
      </c>
      <c r="AB21" s="1205" t="s">
        <v>1105</v>
      </c>
      <c r="AC21" s="905">
        <v>9.0</v>
      </c>
      <c r="AD21" s="905">
        <v>9.0</v>
      </c>
      <c r="AE21" s="1033">
        <v>9.0</v>
      </c>
      <c r="AF21" s="971"/>
      <c r="AG21" s="971">
        <v>9.0</v>
      </c>
      <c r="AH21" s="905">
        <v>9.0</v>
      </c>
      <c r="AI21" s="905">
        <v>9.0</v>
      </c>
      <c r="AJ21" s="905"/>
      <c r="AK21" s="404">
        <f t="shared" si="4"/>
        <v>19</v>
      </c>
      <c r="AL21" s="1030">
        <v>1.0</v>
      </c>
    </row>
    <row r="22" ht="14.25" customHeight="1">
      <c r="A22" s="19">
        <v>20.0</v>
      </c>
      <c r="B22" s="1683" t="s">
        <v>312</v>
      </c>
      <c r="C22" s="32"/>
      <c r="D22" s="866"/>
      <c r="E22" s="971"/>
      <c r="F22" s="1274">
        <v>9.0</v>
      </c>
      <c r="G22" s="1274">
        <v>9.0</v>
      </c>
      <c r="H22" s="1274">
        <v>9.0</v>
      </c>
      <c r="I22" s="1274">
        <v>9.0</v>
      </c>
      <c r="J22" s="1274">
        <v>9.0</v>
      </c>
      <c r="K22" s="1274">
        <v>9.0</v>
      </c>
      <c r="L22" s="1667"/>
      <c r="M22" s="971"/>
      <c r="N22" s="1205">
        <v>12.0</v>
      </c>
      <c r="O22" s="905">
        <v>9.0</v>
      </c>
      <c r="P22" s="905">
        <v>9.0</v>
      </c>
      <c r="Q22" s="905">
        <v>9.0</v>
      </c>
      <c r="R22" s="971"/>
      <c r="S22" s="971">
        <v>9.0</v>
      </c>
      <c r="T22" s="1205">
        <v>12.0</v>
      </c>
      <c r="U22" s="905">
        <v>9.0</v>
      </c>
      <c r="V22" s="905">
        <v>9.0</v>
      </c>
      <c r="W22" s="971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  <c r="AH22" s="978"/>
      <c r="AI22" s="978"/>
      <c r="AJ22" s="905"/>
      <c r="AK22" s="404">
        <f t="shared" si="4"/>
        <v>14</v>
      </c>
      <c r="AL22" s="1030">
        <v>1.0</v>
      </c>
    </row>
    <row r="23" ht="15.0" customHeight="1">
      <c r="A23" s="19">
        <v>21.0</v>
      </c>
      <c r="B23" s="1683" t="s">
        <v>124</v>
      </c>
      <c r="C23" s="32"/>
      <c r="D23" s="866"/>
      <c r="E23" s="971"/>
      <c r="F23" s="1205">
        <v>12.0</v>
      </c>
      <c r="G23" s="905">
        <v>9.0</v>
      </c>
      <c r="H23" s="905">
        <v>9.0</v>
      </c>
      <c r="I23" s="905"/>
      <c r="J23" s="905">
        <v>9.0</v>
      </c>
      <c r="K23" s="971"/>
      <c r="L23" s="971">
        <v>9.0</v>
      </c>
      <c r="M23" s="1205">
        <v>12.0</v>
      </c>
      <c r="N23" s="905">
        <v>9.0</v>
      </c>
      <c r="O23" s="905">
        <v>9.0</v>
      </c>
      <c r="P23" s="905">
        <v>9.0</v>
      </c>
      <c r="Q23" s="905">
        <v>9.0</v>
      </c>
      <c r="R23" s="971"/>
      <c r="S23" s="971"/>
      <c r="T23" s="905">
        <v>9.0</v>
      </c>
      <c r="U23" s="905">
        <v>9.0</v>
      </c>
      <c r="V23" s="905">
        <v>9.0</v>
      </c>
      <c r="W23" s="905">
        <v>9.0</v>
      </c>
      <c r="X23" s="905"/>
      <c r="Y23" s="971"/>
      <c r="Z23" s="1205" t="s">
        <v>193</v>
      </c>
      <c r="AA23" s="1205" t="s">
        <v>193</v>
      </c>
      <c r="AB23" s="905">
        <v>9.0</v>
      </c>
      <c r="AC23" s="905">
        <v>9.0</v>
      </c>
      <c r="AD23" s="905">
        <v>9.0</v>
      </c>
      <c r="AE23" s="1205">
        <v>12.0</v>
      </c>
      <c r="AF23" s="971"/>
      <c r="AG23" s="971"/>
      <c r="AH23" s="1205">
        <v>12.0</v>
      </c>
      <c r="AI23" s="905">
        <v>9.0</v>
      </c>
      <c r="AJ23" s="905"/>
      <c r="AK23" s="404">
        <f t="shared" si="4"/>
        <v>22</v>
      </c>
      <c r="AL23" s="1030">
        <v>1.0</v>
      </c>
    </row>
    <row r="24" ht="15.0" customHeight="1">
      <c r="A24" s="19">
        <v>22.0</v>
      </c>
      <c r="B24" s="1683" t="s">
        <v>32</v>
      </c>
      <c r="C24" s="32"/>
      <c r="D24" s="866"/>
      <c r="E24" s="971"/>
      <c r="F24" s="905">
        <v>9.0</v>
      </c>
      <c r="G24" s="905">
        <v>9.0</v>
      </c>
      <c r="H24" s="905">
        <v>9.0</v>
      </c>
      <c r="I24" s="1205">
        <v>12.0</v>
      </c>
      <c r="J24" s="905">
        <v>9.0</v>
      </c>
      <c r="K24" s="971"/>
      <c r="L24" s="1205">
        <v>12.0</v>
      </c>
      <c r="M24" s="905">
        <v>9.0</v>
      </c>
      <c r="N24" s="905">
        <v>9.0</v>
      </c>
      <c r="O24" s="905"/>
      <c r="P24" s="905">
        <v>9.0</v>
      </c>
      <c r="Q24" s="1205">
        <v>12.0</v>
      </c>
      <c r="R24" s="971"/>
      <c r="S24" s="971"/>
      <c r="T24" s="978"/>
      <c r="U24" s="978"/>
      <c r="V24" s="978"/>
      <c r="W24" s="978"/>
      <c r="X24" s="978"/>
      <c r="Y24" s="1638"/>
      <c r="Z24" s="978"/>
      <c r="AA24" s="978"/>
      <c r="AB24" s="978"/>
      <c r="AC24" s="978"/>
      <c r="AD24" s="978"/>
      <c r="AE24" s="978"/>
      <c r="AF24" s="978"/>
      <c r="AG24" s="978"/>
      <c r="AH24" s="905">
        <v>9.0</v>
      </c>
      <c r="AI24" s="1205">
        <v>12.0</v>
      </c>
      <c r="AJ24" s="905"/>
      <c r="AK24" s="404">
        <f t="shared" si="4"/>
        <v>12</v>
      </c>
      <c r="AL24" s="1030">
        <v>1.0</v>
      </c>
    </row>
    <row r="25" ht="15.0" customHeight="1">
      <c r="A25" s="19">
        <v>23.0</v>
      </c>
      <c r="B25" s="1683" t="s">
        <v>33</v>
      </c>
      <c r="C25" s="32"/>
      <c r="D25" s="866"/>
      <c r="E25" s="978"/>
      <c r="F25" s="978"/>
      <c r="G25" s="978"/>
      <c r="H25" s="978"/>
      <c r="I25" s="978"/>
      <c r="J25" s="978"/>
      <c r="K25" s="978"/>
      <c r="L25" s="978"/>
      <c r="M25" s="905"/>
      <c r="N25" s="1205">
        <v>12.0</v>
      </c>
      <c r="O25" s="905">
        <v>9.0</v>
      </c>
      <c r="P25" s="905">
        <v>9.0</v>
      </c>
      <c r="Q25" s="905">
        <v>9.0</v>
      </c>
      <c r="R25" s="971"/>
      <c r="S25" s="1205">
        <v>12.0</v>
      </c>
      <c r="T25" s="905">
        <v>9.0</v>
      </c>
      <c r="U25" s="905">
        <v>9.0</v>
      </c>
      <c r="V25" s="1205">
        <v>12.0</v>
      </c>
      <c r="W25" s="905">
        <v>9.0</v>
      </c>
      <c r="X25" s="905">
        <v>9.0</v>
      </c>
      <c r="Y25" s="1667"/>
      <c r="Z25" s="971"/>
      <c r="AA25" s="905">
        <v>9.0</v>
      </c>
      <c r="AB25" s="905"/>
      <c r="AC25" s="1205">
        <v>12.0</v>
      </c>
      <c r="AD25" s="905">
        <v>9.0</v>
      </c>
      <c r="AE25" s="905">
        <v>9.0</v>
      </c>
      <c r="AF25" s="971">
        <v>9.0</v>
      </c>
      <c r="AG25" s="971"/>
      <c r="AH25" s="905">
        <v>9.0</v>
      </c>
      <c r="AI25" s="905">
        <v>9.0</v>
      </c>
      <c r="AJ25" s="905"/>
      <c r="AK25" s="404">
        <f t="shared" si="4"/>
        <v>17</v>
      </c>
      <c r="AL25" s="1030">
        <v>1.0</v>
      </c>
    </row>
    <row r="26" ht="15.75" customHeight="1">
      <c r="A26" s="19">
        <v>24.0</v>
      </c>
      <c r="B26" s="1683" t="s">
        <v>165</v>
      </c>
      <c r="C26" s="32"/>
      <c r="D26" s="866"/>
      <c r="E26" s="1255"/>
      <c r="F26" s="905">
        <v>9.0</v>
      </c>
      <c r="G26" s="905">
        <v>9.0</v>
      </c>
      <c r="H26" s="905"/>
      <c r="I26" s="905">
        <v>9.0</v>
      </c>
      <c r="J26" s="1205">
        <v>12.0</v>
      </c>
      <c r="K26" s="971"/>
      <c r="L26" s="1667"/>
      <c r="M26" s="1205">
        <v>12.0</v>
      </c>
      <c r="N26" s="905">
        <v>9.0</v>
      </c>
      <c r="O26" s="905">
        <v>9.0</v>
      </c>
      <c r="P26" s="905">
        <v>9.0</v>
      </c>
      <c r="Q26" s="905">
        <v>9.0</v>
      </c>
      <c r="R26" s="971">
        <v>9.0</v>
      </c>
      <c r="S26" s="971"/>
      <c r="T26" s="905"/>
      <c r="U26" s="905">
        <v>9.0</v>
      </c>
      <c r="V26" s="905">
        <v>9.0</v>
      </c>
      <c r="W26" s="905">
        <v>9.0</v>
      </c>
      <c r="X26" s="1205">
        <v>12.0</v>
      </c>
      <c r="Y26" s="1667"/>
      <c r="Z26" s="971"/>
      <c r="AA26" s="1205">
        <v>12.0</v>
      </c>
      <c r="AB26" s="905">
        <v>9.0</v>
      </c>
      <c r="AC26" s="905">
        <v>9.0</v>
      </c>
      <c r="AD26" s="905">
        <v>9.0</v>
      </c>
      <c r="AE26" s="905"/>
      <c r="AF26" s="971"/>
      <c r="AG26" s="1205">
        <v>12.0</v>
      </c>
      <c r="AH26" s="905">
        <v>9.0</v>
      </c>
      <c r="AI26" s="905">
        <v>9.0</v>
      </c>
      <c r="AJ26" s="905"/>
      <c r="AK26" s="404">
        <f>COUNTA(E26:AJ26)</f>
        <v>21</v>
      </c>
      <c r="AL26" s="1030">
        <v>1.0</v>
      </c>
    </row>
    <row r="27" ht="15.75" customHeight="1">
      <c r="A27" s="19">
        <v>25.0</v>
      </c>
      <c r="B27" s="1683" t="s">
        <v>687</v>
      </c>
      <c r="C27" s="32"/>
      <c r="D27" s="866"/>
      <c r="E27" s="1255"/>
      <c r="F27" s="905">
        <v>9.0</v>
      </c>
      <c r="G27" s="905">
        <v>9.0</v>
      </c>
      <c r="H27" s="1205">
        <v>12.0</v>
      </c>
      <c r="I27" s="905">
        <v>9.0</v>
      </c>
      <c r="J27" s="905">
        <v>9.0</v>
      </c>
      <c r="K27" s="1205">
        <v>12.0</v>
      </c>
      <c r="L27" s="971"/>
      <c r="M27" s="971"/>
      <c r="N27" s="971"/>
      <c r="O27" s="905">
        <v>9.0</v>
      </c>
      <c r="P27" s="905">
        <v>9.0</v>
      </c>
      <c r="Q27" s="905">
        <v>9.0</v>
      </c>
      <c r="R27" s="971"/>
      <c r="S27" s="971"/>
      <c r="T27" s="1205">
        <v>12.0</v>
      </c>
      <c r="U27" s="905">
        <v>9.0</v>
      </c>
      <c r="V27" s="905">
        <v>9.0</v>
      </c>
      <c r="W27" s="905">
        <v>9.0</v>
      </c>
      <c r="X27" s="905">
        <v>9.0</v>
      </c>
      <c r="Y27" s="971">
        <v>9.0</v>
      </c>
      <c r="Z27" s="971"/>
      <c r="AA27" s="905">
        <v>9.0</v>
      </c>
      <c r="AB27" s="905">
        <v>9.0</v>
      </c>
      <c r="AC27" s="905">
        <v>9.0</v>
      </c>
      <c r="AD27" s="905">
        <v>9.0</v>
      </c>
      <c r="AE27" s="1205">
        <v>12.0</v>
      </c>
      <c r="AF27" s="971"/>
      <c r="AG27" s="971" t="s">
        <v>696</v>
      </c>
      <c r="AH27" s="905">
        <v>9.0</v>
      </c>
      <c r="AI27" s="905">
        <v>9.0</v>
      </c>
      <c r="AJ27" s="905"/>
      <c r="AK27" s="404">
        <f t="shared" ref="AK27:AK31" si="5">COUNTA(E27:AI27)</f>
        <v>23</v>
      </c>
      <c r="AL27" s="1030">
        <v>1.0</v>
      </c>
    </row>
    <row r="28" ht="15.75" customHeight="1">
      <c r="A28" s="19">
        <v>26.0</v>
      </c>
      <c r="B28" s="1682" t="s">
        <v>1022</v>
      </c>
      <c r="C28" s="32"/>
      <c r="D28" s="866"/>
      <c r="E28" s="1255">
        <v>9.0</v>
      </c>
      <c r="F28" s="1205">
        <v>12.0</v>
      </c>
      <c r="G28" s="905">
        <v>9.0</v>
      </c>
      <c r="H28" s="905">
        <v>9.0</v>
      </c>
      <c r="I28" s="905">
        <v>9.0</v>
      </c>
      <c r="J28" s="905">
        <v>9.0</v>
      </c>
      <c r="K28" s="971"/>
      <c r="L28" s="1667"/>
      <c r="M28" s="905">
        <v>9.0</v>
      </c>
      <c r="N28" s="905">
        <v>9.0</v>
      </c>
      <c r="O28" s="905">
        <v>9.0</v>
      </c>
      <c r="P28" s="905">
        <v>9.0</v>
      </c>
      <c r="Q28" s="905">
        <v>9.0</v>
      </c>
      <c r="R28" s="971"/>
      <c r="S28" s="971"/>
      <c r="T28" s="905">
        <v>9.0</v>
      </c>
      <c r="U28" s="905">
        <v>9.0</v>
      </c>
      <c r="V28" s="1033">
        <v>9.0</v>
      </c>
      <c r="W28" s="905">
        <v>9.0</v>
      </c>
      <c r="X28" s="905">
        <v>9.0</v>
      </c>
      <c r="Y28" s="1205" t="s">
        <v>193</v>
      </c>
      <c r="Z28" s="971"/>
      <c r="AA28" s="905">
        <v>9.0</v>
      </c>
      <c r="AB28" s="905">
        <v>9.0</v>
      </c>
      <c r="AC28" s="905">
        <v>9.0</v>
      </c>
      <c r="AD28" s="1205">
        <v>12.0</v>
      </c>
      <c r="AE28" s="905"/>
      <c r="AF28" s="971"/>
      <c r="AG28" s="971">
        <v>9.0</v>
      </c>
      <c r="AH28" s="1205">
        <v>12.0</v>
      </c>
      <c r="AI28" s="905">
        <v>9.0</v>
      </c>
      <c r="AJ28" s="905"/>
      <c r="AK28" s="404">
        <f t="shared" si="5"/>
        <v>24</v>
      </c>
      <c r="AL28" s="1030">
        <v>1.0</v>
      </c>
    </row>
    <row r="29" ht="16.5" customHeight="1">
      <c r="A29" s="19">
        <v>27.0</v>
      </c>
      <c r="B29" s="1687" t="s">
        <v>815</v>
      </c>
      <c r="C29" s="32"/>
      <c r="D29" s="866"/>
      <c r="E29" s="971"/>
      <c r="F29" s="905"/>
      <c r="G29" s="905"/>
      <c r="H29" s="905"/>
      <c r="I29" s="905"/>
      <c r="J29" s="905"/>
      <c r="K29" s="971"/>
      <c r="L29" s="1667"/>
      <c r="M29" s="905"/>
      <c r="N29" s="905"/>
      <c r="O29" s="905"/>
      <c r="P29" s="905"/>
      <c r="Q29" s="905"/>
      <c r="R29" s="971"/>
      <c r="S29" s="971"/>
      <c r="T29" s="905"/>
      <c r="U29" s="905"/>
      <c r="V29" s="905"/>
      <c r="W29" s="1045"/>
      <c r="X29" s="1045"/>
      <c r="Y29" s="1750"/>
      <c r="Z29" s="1045"/>
      <c r="AA29" s="1045"/>
      <c r="AB29" s="1045"/>
      <c r="AC29" s="1045"/>
      <c r="AD29" s="1045"/>
      <c r="AE29" s="1045"/>
      <c r="AF29" s="1045"/>
      <c r="AG29" s="1045"/>
      <c r="AH29" s="1045"/>
      <c r="AI29" s="1045"/>
      <c r="AJ29" s="905"/>
      <c r="AK29" s="404">
        <f t="shared" si="5"/>
        <v>0</v>
      </c>
      <c r="AL29" s="1030">
        <v>0.0</v>
      </c>
    </row>
    <row r="30" ht="16.5" customHeight="1">
      <c r="A30" s="19">
        <v>28.0</v>
      </c>
      <c r="B30" s="1687" t="s">
        <v>875</v>
      </c>
      <c r="C30" s="32"/>
      <c r="D30" s="866"/>
      <c r="E30" s="971"/>
      <c r="F30" s="905"/>
      <c r="G30" s="905"/>
      <c r="H30" s="905"/>
      <c r="I30" s="905"/>
      <c r="J30" s="905"/>
      <c r="K30" s="971"/>
      <c r="L30" s="1667"/>
      <c r="M30" s="905"/>
      <c r="N30" s="905"/>
      <c r="O30" s="905"/>
      <c r="P30" s="905"/>
      <c r="Q30" s="905"/>
      <c r="R30" s="971"/>
      <c r="S30" s="971"/>
      <c r="T30" s="905"/>
      <c r="U30" s="905"/>
      <c r="V30" s="905"/>
      <c r="W30" s="905"/>
      <c r="X30" s="905"/>
      <c r="Y30" s="1667"/>
      <c r="Z30" s="971"/>
      <c r="AA30" s="905"/>
      <c r="AB30" s="905"/>
      <c r="AC30" s="905"/>
      <c r="AD30" s="905"/>
      <c r="AE30" s="905"/>
      <c r="AF30" s="971"/>
      <c r="AG30" s="971"/>
      <c r="AH30" s="905"/>
      <c r="AI30" s="905"/>
      <c r="AJ30" s="905"/>
      <c r="AK30" s="404">
        <f t="shared" si="5"/>
        <v>0</v>
      </c>
      <c r="AL30" s="1030">
        <v>0.0</v>
      </c>
    </row>
    <row r="31" ht="16.5" customHeight="1">
      <c r="A31" s="19">
        <v>29.0</v>
      </c>
      <c r="B31" s="1687" t="s">
        <v>875</v>
      </c>
      <c r="C31" s="32"/>
      <c r="D31" s="866"/>
      <c r="E31" s="971"/>
      <c r="F31" s="905"/>
      <c r="G31" s="905"/>
      <c r="H31" s="905"/>
      <c r="I31" s="905"/>
      <c r="J31" s="905"/>
      <c r="K31" s="971"/>
      <c r="L31" s="1667"/>
      <c r="M31" s="905"/>
      <c r="N31" s="905"/>
      <c r="O31" s="905"/>
      <c r="P31" s="905"/>
      <c r="Q31" s="905"/>
      <c r="R31" s="971"/>
      <c r="S31" s="971"/>
      <c r="T31" s="905"/>
      <c r="U31" s="905"/>
      <c r="V31" s="905"/>
      <c r="W31" s="905"/>
      <c r="X31" s="905"/>
      <c r="Y31" s="1667"/>
      <c r="Z31" s="971"/>
      <c r="AA31" s="905"/>
      <c r="AB31" s="905"/>
      <c r="AC31" s="905"/>
      <c r="AD31" s="905"/>
      <c r="AE31" s="905"/>
      <c r="AF31" s="971"/>
      <c r="AG31" s="971"/>
      <c r="AH31" s="905"/>
      <c r="AI31" s="905"/>
      <c r="AJ31" s="905"/>
      <c r="AK31" s="404">
        <f t="shared" si="5"/>
        <v>0</v>
      </c>
      <c r="AL31" s="1030">
        <v>0.0</v>
      </c>
    </row>
    <row r="32" ht="15.75" customHeight="1">
      <c r="A32" s="260"/>
      <c r="B32" s="1690"/>
      <c r="C32" s="112"/>
      <c r="D32" s="1311" t="s">
        <v>1004</v>
      </c>
      <c r="E32" s="1311">
        <f t="shared" ref="E32:AH32" si="6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3</v>
      </c>
      <c r="F32" s="1311">
        <f t="shared" si="6"/>
        <v>15</v>
      </c>
      <c r="G32" s="1311">
        <f t="shared" si="6"/>
        <v>21</v>
      </c>
      <c r="H32" s="1311">
        <f t="shared" si="6"/>
        <v>18</v>
      </c>
      <c r="I32" s="1311">
        <f t="shared" si="6"/>
        <v>19</v>
      </c>
      <c r="J32" s="1311">
        <f t="shared" si="6"/>
        <v>18</v>
      </c>
      <c r="K32" s="1311">
        <f t="shared" si="6"/>
        <v>3</v>
      </c>
      <c r="L32" s="1311">
        <f t="shared" si="6"/>
        <v>3</v>
      </c>
      <c r="M32" s="1311">
        <f t="shared" si="6"/>
        <v>15</v>
      </c>
      <c r="N32" s="1311">
        <f t="shared" si="6"/>
        <v>19</v>
      </c>
      <c r="O32" s="1311">
        <f t="shared" si="6"/>
        <v>18</v>
      </c>
      <c r="P32" s="1311">
        <f t="shared" si="6"/>
        <v>20</v>
      </c>
      <c r="Q32" s="1311">
        <f t="shared" si="6"/>
        <v>18</v>
      </c>
      <c r="R32" s="1311">
        <f t="shared" si="6"/>
        <v>5</v>
      </c>
      <c r="S32" s="1311">
        <f t="shared" si="6"/>
        <v>3</v>
      </c>
      <c r="T32" s="1311">
        <f t="shared" si="6"/>
        <v>16</v>
      </c>
      <c r="U32" s="1311">
        <f t="shared" si="6"/>
        <v>18</v>
      </c>
      <c r="V32" s="1311">
        <f t="shared" si="6"/>
        <v>16</v>
      </c>
      <c r="W32" s="1311">
        <f t="shared" si="6"/>
        <v>17</v>
      </c>
      <c r="X32" s="1311">
        <f t="shared" si="6"/>
        <v>15</v>
      </c>
      <c r="Y32" s="1311">
        <f t="shared" si="6"/>
        <v>4</v>
      </c>
      <c r="Z32" s="1311">
        <f t="shared" si="6"/>
        <v>2</v>
      </c>
      <c r="AA32" s="1311">
        <f t="shared" si="6"/>
        <v>12</v>
      </c>
      <c r="AB32" s="1311">
        <f t="shared" si="6"/>
        <v>14</v>
      </c>
      <c r="AC32" s="1311">
        <f t="shared" si="6"/>
        <v>16</v>
      </c>
      <c r="AD32" s="1311">
        <f t="shared" si="6"/>
        <v>14</v>
      </c>
      <c r="AE32" s="1311">
        <f t="shared" si="6"/>
        <v>16</v>
      </c>
      <c r="AF32" s="1311">
        <f t="shared" si="6"/>
        <v>6</v>
      </c>
      <c r="AG32" s="1311">
        <f t="shared" si="6"/>
        <v>3</v>
      </c>
      <c r="AH32" s="1311">
        <f t="shared" si="6"/>
        <v>15</v>
      </c>
      <c r="AI32" s="1311">
        <f t="shared" ref="AI32:AJ32" si="7"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16</v>
      </c>
      <c r="AJ32" s="1311">
        <f t="shared" si="7"/>
        <v>0</v>
      </c>
      <c r="AK32" s="1075"/>
      <c r="AL32" s="1452">
        <f>SUM(AL3:AL26)</f>
        <v>24</v>
      </c>
    </row>
    <row r="33" ht="15.75" hidden="1" customHeight="1">
      <c r="A33" s="260"/>
      <c r="B33" s="1690"/>
      <c r="C33" s="112"/>
      <c r="D33" s="1311" t="s">
        <v>1076</v>
      </c>
      <c r="E33" s="1311">
        <f t="shared" ref="E33:AJ33" si="8">COUNTA(E3:E31)</f>
        <v>5</v>
      </c>
      <c r="F33" s="1311">
        <f t="shared" si="8"/>
        <v>20</v>
      </c>
      <c r="G33" s="1311">
        <f t="shared" si="8"/>
        <v>24</v>
      </c>
      <c r="H33" s="1311">
        <f t="shared" si="8"/>
        <v>23</v>
      </c>
      <c r="I33" s="1311">
        <f t="shared" si="8"/>
        <v>23</v>
      </c>
      <c r="J33" s="1311">
        <f t="shared" si="8"/>
        <v>23</v>
      </c>
      <c r="K33" s="1311">
        <f t="shared" si="8"/>
        <v>7</v>
      </c>
      <c r="L33" s="1311">
        <f t="shared" si="8"/>
        <v>6</v>
      </c>
      <c r="M33" s="1311">
        <f t="shared" si="8"/>
        <v>20</v>
      </c>
      <c r="N33" s="1311">
        <f t="shared" si="8"/>
        <v>23</v>
      </c>
      <c r="O33" s="1311">
        <f t="shared" si="8"/>
        <v>22</v>
      </c>
      <c r="P33" s="1311">
        <f t="shared" si="8"/>
        <v>25</v>
      </c>
      <c r="Q33" s="1311">
        <f t="shared" si="8"/>
        <v>24</v>
      </c>
      <c r="R33" s="1311">
        <f t="shared" si="8"/>
        <v>8</v>
      </c>
      <c r="S33" s="1311">
        <f t="shared" si="8"/>
        <v>6</v>
      </c>
      <c r="T33" s="1311">
        <f t="shared" si="8"/>
        <v>20</v>
      </c>
      <c r="U33" s="1311">
        <f t="shared" si="8"/>
        <v>22</v>
      </c>
      <c r="V33" s="1311">
        <f t="shared" si="8"/>
        <v>21</v>
      </c>
      <c r="W33" s="1311">
        <f t="shared" si="8"/>
        <v>22</v>
      </c>
      <c r="X33" s="1311">
        <f t="shared" si="8"/>
        <v>19</v>
      </c>
      <c r="Y33" s="1311">
        <f t="shared" si="8"/>
        <v>7</v>
      </c>
      <c r="Z33" s="1311">
        <f t="shared" si="8"/>
        <v>5</v>
      </c>
      <c r="AA33" s="1311">
        <f t="shared" si="8"/>
        <v>20</v>
      </c>
      <c r="AB33" s="1311">
        <f t="shared" si="8"/>
        <v>19</v>
      </c>
      <c r="AC33" s="1311">
        <f t="shared" si="8"/>
        <v>20</v>
      </c>
      <c r="AD33" s="1311">
        <f t="shared" si="8"/>
        <v>20</v>
      </c>
      <c r="AE33" s="1311">
        <f t="shared" si="8"/>
        <v>20</v>
      </c>
      <c r="AF33" s="1311">
        <f t="shared" si="8"/>
        <v>9</v>
      </c>
      <c r="AG33" s="1311">
        <f t="shared" si="8"/>
        <v>8</v>
      </c>
      <c r="AH33" s="1311">
        <f t="shared" si="8"/>
        <v>20</v>
      </c>
      <c r="AI33" s="1311">
        <f t="shared" si="8"/>
        <v>20</v>
      </c>
      <c r="AJ33" s="1311">
        <f t="shared" si="8"/>
        <v>0</v>
      </c>
      <c r="AK33" s="1075"/>
      <c r="AL33" s="1692"/>
    </row>
    <row r="34" ht="15.75" customHeight="1">
      <c r="A34" s="260"/>
      <c r="B34" s="1690"/>
      <c r="C34" s="112"/>
      <c r="D34" s="1311" t="s">
        <v>1005</v>
      </c>
      <c r="E34" s="1311">
        <f t="shared" ref="E34:AH34" si="9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2</v>
      </c>
      <c r="F34" s="1311">
        <f t="shared" si="9"/>
        <v>5</v>
      </c>
      <c r="G34" s="1311">
        <f t="shared" si="9"/>
        <v>3</v>
      </c>
      <c r="H34" s="1311">
        <f t="shared" si="9"/>
        <v>5</v>
      </c>
      <c r="I34" s="1311">
        <f t="shared" si="9"/>
        <v>3</v>
      </c>
      <c r="J34" s="1311">
        <f t="shared" si="9"/>
        <v>5</v>
      </c>
      <c r="K34" s="1311">
        <f t="shared" si="9"/>
        <v>3</v>
      </c>
      <c r="L34" s="1311">
        <f t="shared" si="9"/>
        <v>3</v>
      </c>
      <c r="M34" s="1311">
        <f t="shared" si="9"/>
        <v>5</v>
      </c>
      <c r="N34" s="1311">
        <f t="shared" si="9"/>
        <v>4</v>
      </c>
      <c r="O34" s="1311">
        <f t="shared" si="9"/>
        <v>4</v>
      </c>
      <c r="P34" s="1311">
        <f t="shared" si="9"/>
        <v>4</v>
      </c>
      <c r="Q34" s="1311">
        <f t="shared" si="9"/>
        <v>5</v>
      </c>
      <c r="R34" s="1311">
        <f t="shared" si="9"/>
        <v>3</v>
      </c>
      <c r="S34" s="1311">
        <f t="shared" si="9"/>
        <v>3</v>
      </c>
      <c r="T34" s="1311">
        <f t="shared" si="9"/>
        <v>4</v>
      </c>
      <c r="U34" s="1311">
        <f t="shared" si="9"/>
        <v>4</v>
      </c>
      <c r="V34" s="1311">
        <f t="shared" si="9"/>
        <v>5</v>
      </c>
      <c r="W34" s="1311">
        <f t="shared" si="9"/>
        <v>4</v>
      </c>
      <c r="X34" s="1311">
        <f t="shared" si="9"/>
        <v>4</v>
      </c>
      <c r="Y34" s="1311">
        <f t="shared" si="9"/>
        <v>0</v>
      </c>
      <c r="Z34" s="1311">
        <f t="shared" si="9"/>
        <v>1</v>
      </c>
      <c r="AA34" s="1311">
        <f t="shared" si="9"/>
        <v>4</v>
      </c>
      <c r="AB34" s="1311">
        <f t="shared" si="9"/>
        <v>2</v>
      </c>
      <c r="AC34" s="1311">
        <f t="shared" si="9"/>
        <v>4</v>
      </c>
      <c r="AD34" s="1311">
        <f t="shared" si="9"/>
        <v>4</v>
      </c>
      <c r="AE34" s="1311">
        <f t="shared" si="9"/>
        <v>4</v>
      </c>
      <c r="AF34" s="1311">
        <f t="shared" si="9"/>
        <v>3</v>
      </c>
      <c r="AG34" s="1311">
        <f t="shared" si="9"/>
        <v>3</v>
      </c>
      <c r="AH34" s="1311">
        <f t="shared" si="9"/>
        <v>5</v>
      </c>
      <c r="AI34" s="1311">
        <f t="shared" ref="AI34:AJ34" si="10"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4</v>
      </c>
      <c r="AJ34" s="1311">
        <f t="shared" si="10"/>
        <v>0</v>
      </c>
      <c r="AK34" s="1075"/>
      <c r="AL34" s="257"/>
    </row>
    <row r="35" ht="22.5" customHeight="1">
      <c r="A35" s="260"/>
      <c r="B35" s="1693" t="s">
        <v>947</v>
      </c>
      <c r="C35" s="112"/>
      <c r="D35" s="866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640" t="s">
        <v>964</v>
      </c>
    </row>
    <row r="36" ht="15.75" customHeight="1">
      <c r="A36" s="819">
        <v>1.0</v>
      </c>
      <c r="B36" s="1641" t="s">
        <v>854</v>
      </c>
      <c r="C36" s="807" t="s">
        <v>1056</v>
      </c>
      <c r="D36" s="866"/>
      <c r="E36" s="971"/>
      <c r="F36" s="978"/>
      <c r="G36" s="978"/>
      <c r="H36" s="978"/>
      <c r="I36" s="978"/>
      <c r="J36" s="978"/>
      <c r="K36" s="978"/>
      <c r="L36" s="1638"/>
      <c r="M36" s="978"/>
      <c r="N36" s="978"/>
      <c r="O36" s="978"/>
      <c r="P36" s="978"/>
      <c r="Q36" s="978"/>
      <c r="R36" s="978"/>
      <c r="S36" s="978"/>
      <c r="T36" s="905">
        <v>9.0</v>
      </c>
      <c r="U36" s="905">
        <v>9.0</v>
      </c>
      <c r="V36" s="905">
        <v>9.0</v>
      </c>
      <c r="W36" s="905">
        <v>9.0</v>
      </c>
      <c r="X36" s="905">
        <v>9.0</v>
      </c>
      <c r="Y36" s="1667"/>
      <c r="Z36" s="971"/>
      <c r="AA36" s="905">
        <v>9.0</v>
      </c>
      <c r="AB36" s="905">
        <v>9.0</v>
      </c>
      <c r="AC36" s="905">
        <v>9.0</v>
      </c>
      <c r="AD36" s="905">
        <v>9.0</v>
      </c>
      <c r="AE36" s="905">
        <v>9.0</v>
      </c>
      <c r="AF36" s="971"/>
      <c r="AG36" s="971"/>
      <c r="AH36" s="905">
        <v>9.0</v>
      </c>
      <c r="AI36" s="905">
        <v>9.0</v>
      </c>
      <c r="AJ36" s="1255"/>
      <c r="AK36" s="404">
        <f>COUNT(E36:AI36)</f>
        <v>12</v>
      </c>
      <c r="AL36" s="300"/>
    </row>
    <row r="37" ht="15.75" customHeight="1">
      <c r="A37" s="819">
        <v>2.0</v>
      </c>
      <c r="B37" s="1695" t="s">
        <v>1087</v>
      </c>
      <c r="C37" s="807" t="s">
        <v>1056</v>
      </c>
      <c r="D37" s="866"/>
      <c r="E37" s="971"/>
      <c r="F37" s="905">
        <v>9.0</v>
      </c>
      <c r="G37" s="905">
        <v>9.0</v>
      </c>
      <c r="H37" s="905">
        <v>9.0</v>
      </c>
      <c r="I37" s="905">
        <v>9.0</v>
      </c>
      <c r="J37" s="905">
        <v>9.0</v>
      </c>
      <c r="K37" s="971"/>
      <c r="L37" s="1667"/>
      <c r="M37" s="905">
        <v>9.0</v>
      </c>
      <c r="N37" s="905">
        <v>9.0</v>
      </c>
      <c r="O37" s="905">
        <v>9.0</v>
      </c>
      <c r="P37" s="905">
        <v>9.0</v>
      </c>
      <c r="Q37" s="905">
        <v>9.0</v>
      </c>
      <c r="R37" s="971"/>
      <c r="S37" s="971"/>
      <c r="T37" s="905">
        <v>9.0</v>
      </c>
      <c r="U37" s="905">
        <v>9.0</v>
      </c>
      <c r="V37" s="905">
        <v>9.0</v>
      </c>
      <c r="W37" s="905">
        <v>9.0</v>
      </c>
      <c r="X37" s="905">
        <v>9.0</v>
      </c>
      <c r="Y37" s="1667"/>
      <c r="Z37" s="971"/>
      <c r="AA37" s="905">
        <v>9.0</v>
      </c>
      <c r="AB37" s="905">
        <v>9.0</v>
      </c>
      <c r="AC37" s="905">
        <v>9.0</v>
      </c>
      <c r="AD37" s="905">
        <v>9.0</v>
      </c>
      <c r="AE37" s="905">
        <v>9.0</v>
      </c>
      <c r="AF37" s="971"/>
      <c r="AG37" s="971"/>
      <c r="AH37" s="905">
        <v>9.0</v>
      </c>
      <c r="AI37" s="905">
        <v>9.0</v>
      </c>
      <c r="AJ37" s="1279"/>
      <c r="AK37" s="1643">
        <f>COUNT(E37:AJ37)</f>
        <v>22</v>
      </c>
      <c r="AL37" s="300"/>
    </row>
    <row r="38" ht="15.75" customHeight="1">
      <c r="A38" s="819">
        <v>3.0</v>
      </c>
      <c r="B38" s="1696" t="s">
        <v>1088</v>
      </c>
      <c r="C38" s="1644" t="s">
        <v>1057</v>
      </c>
      <c r="D38" s="866"/>
      <c r="E38" s="971"/>
      <c r="F38" s="1033" t="s">
        <v>1103</v>
      </c>
      <c r="G38" s="905">
        <v>9.0</v>
      </c>
      <c r="H38" s="905">
        <v>9.0</v>
      </c>
      <c r="I38" s="1283">
        <v>9.0</v>
      </c>
      <c r="J38" s="905">
        <v>9.0</v>
      </c>
      <c r="K38" s="971"/>
      <c r="L38" s="1667"/>
      <c r="M38" s="905">
        <v>9.0</v>
      </c>
      <c r="N38" s="1283">
        <v>9.0</v>
      </c>
      <c r="O38" s="898">
        <v>12.0</v>
      </c>
      <c r="P38" s="905">
        <v>9.0</v>
      </c>
      <c r="Q38" s="905">
        <v>9.0</v>
      </c>
      <c r="R38" s="1283">
        <v>9.0</v>
      </c>
      <c r="S38" s="971"/>
      <c r="T38" s="898">
        <v>12.0</v>
      </c>
      <c r="U38" s="905">
        <v>9.0</v>
      </c>
      <c r="V38" s="1283">
        <v>9.0</v>
      </c>
      <c r="W38" s="898">
        <v>12.0</v>
      </c>
      <c r="X38" s="905">
        <v>9.0</v>
      </c>
      <c r="Y38" s="1667"/>
      <c r="Z38" s="1283" t="s">
        <v>327</v>
      </c>
      <c r="AA38" s="1721">
        <v>12.0</v>
      </c>
      <c r="AB38" s="898">
        <v>12.0</v>
      </c>
      <c r="AC38" s="905">
        <v>9.0</v>
      </c>
      <c r="AD38" s="898">
        <v>12.0</v>
      </c>
      <c r="AE38" s="1283">
        <v>9.0</v>
      </c>
      <c r="AF38" s="971"/>
      <c r="AG38" s="971"/>
      <c r="AH38" s="905">
        <v>9.0</v>
      </c>
      <c r="AI38" s="1283">
        <v>9.0</v>
      </c>
      <c r="AJ38" s="1720"/>
      <c r="AK38" s="1643">
        <f t="shared" ref="AK38:AK40" si="11">COUNT(E38:AI38)</f>
        <v>22</v>
      </c>
      <c r="AL38" s="300"/>
    </row>
    <row r="39" ht="15.75" customHeight="1">
      <c r="A39" s="819">
        <v>4.0</v>
      </c>
      <c r="B39" s="1695" t="s">
        <v>1089</v>
      </c>
      <c r="C39" s="1644" t="s">
        <v>1057</v>
      </c>
      <c r="D39" s="866"/>
      <c r="E39" s="971"/>
      <c r="F39" s="1698">
        <v>9.0</v>
      </c>
      <c r="G39" s="1721">
        <v>9.0</v>
      </c>
      <c r="H39" s="905">
        <v>9.0</v>
      </c>
      <c r="I39" s="905">
        <v>9.0</v>
      </c>
      <c r="J39" s="905">
        <v>9.0</v>
      </c>
      <c r="K39" s="983"/>
      <c r="L39" s="983"/>
      <c r="M39" s="983"/>
      <c r="N39" s="983"/>
      <c r="O39" s="983"/>
      <c r="P39" s="983"/>
      <c r="Q39" s="983"/>
      <c r="R39" s="983"/>
      <c r="S39" s="983"/>
      <c r="T39" s="983"/>
      <c r="U39" s="983"/>
      <c r="V39" s="983"/>
      <c r="W39" s="983"/>
      <c r="X39" s="983"/>
      <c r="Y39" s="983"/>
      <c r="Z39" s="983"/>
      <c r="AA39" s="983"/>
      <c r="AB39" s="983"/>
      <c r="AC39" s="983"/>
      <c r="AD39" s="983"/>
      <c r="AE39" s="983"/>
      <c r="AF39" s="983"/>
      <c r="AG39" s="983"/>
      <c r="AH39" s="983"/>
      <c r="AI39" s="983"/>
      <c r="AJ39" s="1279"/>
      <c r="AK39" s="1643">
        <f t="shared" si="11"/>
        <v>5</v>
      </c>
      <c r="AL39" s="300"/>
    </row>
    <row r="40" ht="15.75" customHeight="1">
      <c r="A40" s="819">
        <v>5.0</v>
      </c>
      <c r="B40" s="1697" t="s">
        <v>1090</v>
      </c>
      <c r="C40" s="1644" t="s">
        <v>1057</v>
      </c>
      <c r="D40" s="866"/>
      <c r="E40" s="971"/>
      <c r="F40" s="978"/>
      <c r="G40" s="978"/>
      <c r="H40" s="978"/>
      <c r="I40" s="978"/>
      <c r="J40" s="978"/>
      <c r="K40" s="978"/>
      <c r="L40" s="1638"/>
      <c r="M40" s="978"/>
      <c r="N40" s="978"/>
      <c r="O40" s="978"/>
      <c r="P40" s="978"/>
      <c r="Q40" s="978"/>
      <c r="R40" s="978"/>
      <c r="S40" s="978"/>
      <c r="T40" s="905">
        <v>9.0</v>
      </c>
      <c r="U40" s="905">
        <v>9.0</v>
      </c>
      <c r="V40" s="905">
        <v>9.0</v>
      </c>
      <c r="W40" s="905">
        <v>9.0</v>
      </c>
      <c r="X40" s="905">
        <v>9.0</v>
      </c>
      <c r="Y40" s="1667"/>
      <c r="Z40" s="971"/>
      <c r="AA40" s="905">
        <v>9.0</v>
      </c>
      <c r="AB40" s="905">
        <v>9.0</v>
      </c>
      <c r="AC40" s="905">
        <v>9.0</v>
      </c>
      <c r="AD40" s="905">
        <v>9.0</v>
      </c>
      <c r="AE40" s="905">
        <v>9.0</v>
      </c>
      <c r="AF40" s="971"/>
      <c r="AG40" s="971"/>
      <c r="AH40" s="905">
        <v>9.0</v>
      </c>
      <c r="AI40" s="905">
        <v>9.0</v>
      </c>
      <c r="AJ40" s="1720"/>
      <c r="AK40" s="1643">
        <f t="shared" si="11"/>
        <v>12</v>
      </c>
      <c r="AL40" s="300"/>
    </row>
    <row r="41" ht="15.75" customHeight="1">
      <c r="A41" s="819">
        <v>6.0</v>
      </c>
      <c r="B41" s="1697" t="s">
        <v>1091</v>
      </c>
      <c r="C41" s="1644" t="s">
        <v>1057</v>
      </c>
      <c r="D41" s="866"/>
      <c r="E41" s="971"/>
      <c r="F41" s="1176"/>
      <c r="G41" s="1045"/>
      <c r="H41" s="1045"/>
      <c r="I41" s="1176"/>
      <c r="J41" s="1045"/>
      <c r="K41" s="1045"/>
      <c r="L41" s="1750"/>
      <c r="M41" s="898">
        <v>12.0</v>
      </c>
      <c r="N41" s="905">
        <v>9.0</v>
      </c>
      <c r="O41" s="905">
        <v>9.0</v>
      </c>
      <c r="P41" s="898">
        <v>12.0</v>
      </c>
      <c r="Q41" s="905">
        <v>9.0</v>
      </c>
      <c r="R41" s="971">
        <v>9.0</v>
      </c>
      <c r="S41" s="971"/>
      <c r="T41" s="905"/>
      <c r="U41" s="905">
        <v>9.0</v>
      </c>
      <c r="V41" s="905">
        <v>9.0</v>
      </c>
      <c r="W41" s="905">
        <v>9.0</v>
      </c>
      <c r="X41" s="905">
        <v>9.0</v>
      </c>
      <c r="Y41" s="1667"/>
      <c r="Z41" s="971"/>
      <c r="AA41" s="905">
        <v>9.0</v>
      </c>
      <c r="AB41" s="905">
        <v>9.0</v>
      </c>
      <c r="AC41" s="898">
        <v>12.0</v>
      </c>
      <c r="AD41" s="905">
        <v>9.0</v>
      </c>
      <c r="AE41" s="905">
        <v>9.0</v>
      </c>
      <c r="AF41" s="971"/>
      <c r="AG41" s="971"/>
      <c r="AH41" s="905">
        <v>9.0</v>
      </c>
      <c r="AI41" s="905">
        <v>9.0</v>
      </c>
      <c r="AJ41" s="1279"/>
      <c r="AK41" s="1643">
        <f t="shared" ref="AK41:AK43" si="12">COUNT(E41:AJ41)</f>
        <v>17</v>
      </c>
      <c r="AL41" s="300"/>
    </row>
    <row r="42" ht="15.75" customHeight="1">
      <c r="A42" s="819">
        <v>7.0</v>
      </c>
      <c r="B42" s="1683" t="s">
        <v>1092</v>
      </c>
      <c r="C42" s="1644" t="s">
        <v>1057</v>
      </c>
      <c r="D42" s="866"/>
      <c r="E42" s="1283">
        <v>9.0</v>
      </c>
      <c r="F42" s="1283">
        <v>9.0</v>
      </c>
      <c r="G42" s="1698">
        <v>9.0</v>
      </c>
      <c r="H42" s="898">
        <v>12.0</v>
      </c>
      <c r="I42" s="905">
        <v>9.0</v>
      </c>
      <c r="J42" s="905">
        <v>9.0</v>
      </c>
      <c r="K42" s="1283">
        <v>9.0</v>
      </c>
      <c r="L42" s="1547">
        <v>9.0</v>
      </c>
      <c r="M42" s="1283">
        <v>9.0</v>
      </c>
      <c r="N42" s="898">
        <v>12.0</v>
      </c>
      <c r="O42" s="905">
        <v>9.0</v>
      </c>
      <c r="P42" s="905">
        <v>9.0</v>
      </c>
      <c r="Q42" s="1283">
        <v>9.0</v>
      </c>
      <c r="R42" s="1033">
        <v>9.0</v>
      </c>
      <c r="S42" s="1283">
        <v>9.0</v>
      </c>
      <c r="T42" s="905">
        <v>9.0</v>
      </c>
      <c r="U42" s="905">
        <v>9.0</v>
      </c>
      <c r="V42" s="905">
        <v>9.0</v>
      </c>
      <c r="W42" s="905">
        <v>9.0</v>
      </c>
      <c r="X42" s="1283">
        <v>9.0</v>
      </c>
      <c r="Y42" s="1547">
        <v>9.0</v>
      </c>
      <c r="Z42" s="1033">
        <v>9.0</v>
      </c>
      <c r="AA42" s="898">
        <v>12.0</v>
      </c>
      <c r="AB42" s="905">
        <v>9.0</v>
      </c>
      <c r="AC42" s="905">
        <v>9.0</v>
      </c>
      <c r="AD42" s="905">
        <v>9.0</v>
      </c>
      <c r="AE42" s="905"/>
      <c r="AF42" s="1283">
        <v>9.0</v>
      </c>
      <c r="AG42" s="1033">
        <v>9.0</v>
      </c>
      <c r="AH42" s="1283">
        <v>9.0</v>
      </c>
      <c r="AI42" s="905">
        <v>9.0</v>
      </c>
      <c r="AJ42" s="1722"/>
      <c r="AK42" s="1643">
        <f t="shared" si="12"/>
        <v>30</v>
      </c>
      <c r="AL42" s="300"/>
    </row>
    <row r="43" ht="15.75" customHeight="1">
      <c r="A43" s="819">
        <v>8.0</v>
      </c>
      <c r="B43" s="1751" t="s">
        <v>1093</v>
      </c>
      <c r="C43" s="1644" t="s">
        <v>1057</v>
      </c>
      <c r="D43" s="866"/>
      <c r="E43" s="971">
        <v>9.0</v>
      </c>
      <c r="F43" s="905">
        <v>9.0</v>
      </c>
      <c r="G43" s="905">
        <v>9.0</v>
      </c>
      <c r="H43" s="905">
        <v>9.0</v>
      </c>
      <c r="I43" s="905">
        <v>9.0</v>
      </c>
      <c r="J43" s="898" t="s">
        <v>193</v>
      </c>
      <c r="K43" s="971">
        <v>9.0</v>
      </c>
      <c r="L43" s="1255">
        <v>9.0</v>
      </c>
      <c r="M43" s="905">
        <v>9.0</v>
      </c>
      <c r="N43" s="905">
        <v>9.0</v>
      </c>
      <c r="O43" s="905">
        <v>9.0</v>
      </c>
      <c r="P43" s="905">
        <v>9.0</v>
      </c>
      <c r="Q43" s="905">
        <v>9.0</v>
      </c>
      <c r="R43" s="971"/>
      <c r="S43" s="971"/>
      <c r="T43" s="905"/>
      <c r="U43" s="905"/>
      <c r="V43" s="905"/>
      <c r="W43" s="905">
        <v>9.0</v>
      </c>
      <c r="X43" s="905">
        <v>9.0</v>
      </c>
      <c r="Y43" s="1547">
        <v>9.0</v>
      </c>
      <c r="Z43" s="1033">
        <v>9.0</v>
      </c>
      <c r="AA43" s="905">
        <v>9.0</v>
      </c>
      <c r="AB43" s="905">
        <v>9.0</v>
      </c>
      <c r="AC43" s="905">
        <v>9.0</v>
      </c>
      <c r="AD43" s="905">
        <v>9.0</v>
      </c>
      <c r="AE43" s="905">
        <v>9.0</v>
      </c>
      <c r="AF43" s="1033">
        <v>9.0</v>
      </c>
      <c r="AG43" s="1033">
        <v>9.0</v>
      </c>
      <c r="AH43" s="905">
        <v>9.0</v>
      </c>
      <c r="AI43" s="905">
        <v>9.0</v>
      </c>
      <c r="AJ43" s="1722"/>
      <c r="AK43" s="1643">
        <f t="shared" si="12"/>
        <v>25</v>
      </c>
      <c r="AL43" s="300"/>
    </row>
    <row r="44" ht="15.75" customHeight="1">
      <c r="A44" s="819">
        <v>9.0</v>
      </c>
      <c r="B44" s="807" t="s">
        <v>1094</v>
      </c>
      <c r="C44" s="1644" t="s">
        <v>1057</v>
      </c>
      <c r="D44" s="866"/>
      <c r="E44" s="971"/>
      <c r="F44" s="905">
        <v>9.0</v>
      </c>
      <c r="G44" s="905">
        <v>9.0</v>
      </c>
      <c r="H44" s="905">
        <v>9.0</v>
      </c>
      <c r="I44" s="905">
        <v>9.0</v>
      </c>
      <c r="J44" s="1283">
        <v>9.0</v>
      </c>
      <c r="K44" s="971"/>
      <c r="L44" s="1715" t="s">
        <v>327</v>
      </c>
      <c r="M44" s="905">
        <v>9.0</v>
      </c>
      <c r="N44" s="905">
        <v>9.0</v>
      </c>
      <c r="O44" s="905">
        <v>9.0</v>
      </c>
      <c r="P44" s="1283">
        <v>9.0</v>
      </c>
      <c r="Q44" s="898">
        <v>12.0</v>
      </c>
      <c r="R44" s="971"/>
      <c r="S44" s="971"/>
      <c r="T44" s="905">
        <v>9.0</v>
      </c>
      <c r="U44" s="1283">
        <v>9.0</v>
      </c>
      <c r="V44" s="898">
        <v>12.0</v>
      </c>
      <c r="W44" s="905">
        <v>9.0</v>
      </c>
      <c r="X44" s="905">
        <v>9.0</v>
      </c>
      <c r="Y44" s="1715">
        <v>9.0</v>
      </c>
      <c r="Z44" s="971"/>
      <c r="AA44" s="905"/>
      <c r="AB44" s="905">
        <v>9.0</v>
      </c>
      <c r="AC44" s="1283">
        <v>9.0</v>
      </c>
      <c r="AD44" s="898">
        <v>12.0</v>
      </c>
      <c r="AE44" s="905">
        <v>9.0</v>
      </c>
      <c r="AF44" s="971"/>
      <c r="AG44" s="1283" t="s">
        <v>327</v>
      </c>
      <c r="AH44" s="905">
        <v>9.0</v>
      </c>
      <c r="AI44" s="905">
        <v>9.0</v>
      </c>
      <c r="AJ44" s="1720"/>
      <c r="AK44" s="1643">
        <f t="shared" ref="AK44:AK48" si="13">COUNT(E44:AI44)</f>
        <v>22</v>
      </c>
      <c r="AL44" s="300"/>
    </row>
    <row r="45" ht="15.75" customHeight="1">
      <c r="A45" s="819">
        <v>10.0</v>
      </c>
      <c r="B45" s="1697" t="s">
        <v>1044</v>
      </c>
      <c r="C45" s="1010" t="s">
        <v>1058</v>
      </c>
      <c r="D45" s="866"/>
      <c r="E45" s="971"/>
      <c r="F45" s="905">
        <v>9.0</v>
      </c>
      <c r="G45" s="905">
        <v>9.0</v>
      </c>
      <c r="H45" s="905">
        <v>9.0</v>
      </c>
      <c r="I45" s="905">
        <v>9.0</v>
      </c>
      <c r="J45" s="905">
        <v>9.0</v>
      </c>
      <c r="K45" s="971"/>
      <c r="L45" s="1667"/>
      <c r="M45" s="905">
        <v>9.0</v>
      </c>
      <c r="N45" s="905">
        <v>9.0</v>
      </c>
      <c r="O45" s="905">
        <v>9.0</v>
      </c>
      <c r="P45" s="905">
        <v>9.0</v>
      </c>
      <c r="Q45" s="905">
        <v>9.0</v>
      </c>
      <c r="R45" s="971"/>
      <c r="S45" s="971"/>
      <c r="T45" s="905">
        <v>9.0</v>
      </c>
      <c r="U45" s="905">
        <v>9.0</v>
      </c>
      <c r="V45" s="905">
        <v>9.0</v>
      </c>
      <c r="W45" s="905">
        <v>9.0</v>
      </c>
      <c r="X45" s="905">
        <v>9.0</v>
      </c>
      <c r="Y45" s="1667"/>
      <c r="Z45" s="971"/>
      <c r="AA45" s="905">
        <v>9.0</v>
      </c>
      <c r="AB45" s="905">
        <v>9.0</v>
      </c>
      <c r="AC45" s="905">
        <v>9.0</v>
      </c>
      <c r="AD45" s="905">
        <v>9.0</v>
      </c>
      <c r="AE45" s="905">
        <v>9.0</v>
      </c>
      <c r="AF45" s="971"/>
      <c r="AG45" s="971"/>
      <c r="AH45" s="905">
        <v>9.0</v>
      </c>
      <c r="AI45" s="905">
        <v>9.0</v>
      </c>
      <c r="AJ45" s="1279"/>
      <c r="AK45" s="1643">
        <f t="shared" si="13"/>
        <v>22</v>
      </c>
      <c r="AL45" s="300"/>
    </row>
    <row r="46" ht="15.75" customHeight="1">
      <c r="A46" s="819">
        <v>11.0</v>
      </c>
      <c r="B46" s="1697" t="s">
        <v>1043</v>
      </c>
      <c r="C46" s="1010" t="s">
        <v>1058</v>
      </c>
      <c r="D46" s="866"/>
      <c r="E46" s="971"/>
      <c r="F46" s="905">
        <v>9.0</v>
      </c>
      <c r="G46" s="905">
        <v>9.0</v>
      </c>
      <c r="H46" s="905">
        <v>9.0</v>
      </c>
      <c r="I46" s="905">
        <v>9.0</v>
      </c>
      <c r="J46" s="905">
        <v>9.0</v>
      </c>
      <c r="K46" s="971"/>
      <c r="L46" s="1667"/>
      <c r="M46" s="905">
        <v>9.0</v>
      </c>
      <c r="N46" s="905">
        <v>9.0</v>
      </c>
      <c r="O46" s="905">
        <v>9.0</v>
      </c>
      <c r="P46" s="905">
        <v>9.0</v>
      </c>
      <c r="Q46" s="905">
        <v>9.0</v>
      </c>
      <c r="R46" s="971"/>
      <c r="S46" s="971"/>
      <c r="T46" s="905">
        <v>9.0</v>
      </c>
      <c r="U46" s="905">
        <v>9.0</v>
      </c>
      <c r="V46" s="905">
        <v>9.0</v>
      </c>
      <c r="W46" s="905">
        <v>9.0</v>
      </c>
      <c r="X46" s="905">
        <v>9.0</v>
      </c>
      <c r="Y46" s="1667"/>
      <c r="Z46" s="971"/>
      <c r="AA46" s="905">
        <v>9.0</v>
      </c>
      <c r="AB46" s="905">
        <v>9.0</v>
      </c>
      <c r="AC46" s="905">
        <v>9.0</v>
      </c>
      <c r="AD46" s="905">
        <v>9.0</v>
      </c>
      <c r="AE46" s="905">
        <v>9.0</v>
      </c>
      <c r="AF46" s="971"/>
      <c r="AG46" s="971"/>
      <c r="AH46" s="905">
        <v>9.0</v>
      </c>
      <c r="AI46" s="905">
        <v>9.0</v>
      </c>
      <c r="AJ46" s="1720"/>
      <c r="AK46" s="1643">
        <f t="shared" si="13"/>
        <v>22</v>
      </c>
      <c r="AL46" s="300"/>
    </row>
    <row r="47" ht="15.75" customHeight="1">
      <c r="A47" s="819">
        <v>12.0</v>
      </c>
      <c r="B47" s="1683" t="s">
        <v>826</v>
      </c>
      <c r="C47" s="1457"/>
      <c r="D47" s="866"/>
      <c r="E47" s="971"/>
      <c r="F47" s="905"/>
      <c r="G47" s="905"/>
      <c r="H47" s="905"/>
      <c r="I47" s="905"/>
      <c r="J47" s="905"/>
      <c r="K47" s="971"/>
      <c r="L47" s="1667"/>
      <c r="M47" s="905"/>
      <c r="N47" s="905"/>
      <c r="O47" s="905"/>
      <c r="P47" s="905"/>
      <c r="Q47" s="905"/>
      <c r="R47" s="971"/>
      <c r="S47" s="971"/>
      <c r="T47" s="1283"/>
      <c r="U47" s="905"/>
      <c r="V47" s="905"/>
      <c r="W47" s="1283"/>
      <c r="X47" s="905"/>
      <c r="Y47" s="1667"/>
      <c r="Z47" s="971"/>
      <c r="AA47" s="905"/>
      <c r="AB47" s="1283"/>
      <c r="AC47" s="905"/>
      <c r="AD47" s="1283"/>
      <c r="AE47" s="905"/>
      <c r="AF47" s="971"/>
      <c r="AG47" s="971"/>
      <c r="AH47" s="905"/>
      <c r="AI47" s="905"/>
      <c r="AJ47" s="1720"/>
      <c r="AK47" s="1643">
        <f t="shared" si="13"/>
        <v>0</v>
      </c>
      <c r="AL47" s="300"/>
    </row>
    <row r="48" ht="15.75" customHeight="1">
      <c r="A48" s="819">
        <v>13.0</v>
      </c>
      <c r="B48" s="1469" t="s">
        <v>875</v>
      </c>
      <c r="C48" s="1457"/>
      <c r="D48" s="866"/>
      <c r="E48" s="971"/>
      <c r="F48" s="905"/>
      <c r="G48" s="905"/>
      <c r="H48" s="905"/>
      <c r="I48" s="905"/>
      <c r="J48" s="905"/>
      <c r="K48" s="971"/>
      <c r="L48" s="1667"/>
      <c r="M48" s="905"/>
      <c r="N48" s="905"/>
      <c r="O48" s="905"/>
      <c r="P48" s="905"/>
      <c r="Q48" s="905"/>
      <c r="R48" s="971"/>
      <c r="S48" s="971"/>
      <c r="T48" s="905"/>
      <c r="U48" s="905"/>
      <c r="V48" s="905"/>
      <c r="W48" s="905"/>
      <c r="X48" s="905"/>
      <c r="Y48" s="1667"/>
      <c r="Z48" s="971"/>
      <c r="AA48" s="905"/>
      <c r="AB48" s="905"/>
      <c r="AC48" s="905"/>
      <c r="AD48" s="905"/>
      <c r="AE48" s="905"/>
      <c r="AF48" s="971"/>
      <c r="AG48" s="971"/>
      <c r="AH48" s="905"/>
      <c r="AI48" s="905"/>
      <c r="AJ48" s="1255"/>
      <c r="AK48" s="404">
        <f t="shared" si="13"/>
        <v>0</v>
      </c>
      <c r="AL48" s="10"/>
    </row>
    <row r="49" ht="15.75" hidden="1" customHeight="1">
      <c r="A49" s="260"/>
      <c r="B49" s="1690"/>
      <c r="C49" s="112"/>
      <c r="D49" s="1150" t="s">
        <v>925</v>
      </c>
      <c r="E49" s="1150" t="str">
        <f t="shared" ref="E49:AG49" si="14">if(E74=9,+1,+0)+if(E75=9,+1,+0)+if(E76=9,+1,+0)+if(E77=9,+1,+0)+if(E78=9,+1,+0)+if(E80=9,1,+0)+if(E81=9,+1,+0)+if(E82=9,+1,+0)+if(E88=9,+1,+0)+if(E89=9,+1,+0)+if(E92=9,+1,+0)+if(E93=9,+1,+0)+if(E84=9,+1,+0)+if(E85=9,+1,+0)+if(E86=9,+1,+0)+if(E99=9,+1,+0)+if(E100=9,+1,+0)+if(E101=9,+1,+0)+if(E102=9,+1,+0)+if(E103=9,+1,+0)+if(E104=9,+1,+0)+if(E105=9,+1,+0)+if(E106=9,+1,+0)+if(E96=9,+1,+0)+if(#REF!=9,+1,+0)+if(E107=9,+1,+0)+if(E109=9,+1,+0)+if(E110=9,+1,+0)+if(E111=9,+1,+0)+if(E112=9,+1,+0)+if(E114=9,+1,+0)+if(E115=9,+1,+0)</f>
        <v>#REF!</v>
      </c>
      <c r="F49" s="1150" t="str">
        <f t="shared" si="14"/>
        <v>#REF!</v>
      </c>
      <c r="G49" s="1150" t="str">
        <f t="shared" si="14"/>
        <v>#REF!</v>
      </c>
      <c r="H49" s="1150" t="str">
        <f t="shared" si="14"/>
        <v>#REF!</v>
      </c>
      <c r="I49" s="1150" t="str">
        <f t="shared" si="14"/>
        <v>#REF!</v>
      </c>
      <c r="J49" s="1150" t="str">
        <f t="shared" si="14"/>
        <v>#REF!</v>
      </c>
      <c r="K49" s="1150" t="str">
        <f t="shared" si="14"/>
        <v>#REF!</v>
      </c>
      <c r="L49" s="1150" t="str">
        <f t="shared" si="14"/>
        <v>#REF!</v>
      </c>
      <c r="M49" s="1150" t="str">
        <f t="shared" si="14"/>
        <v>#REF!</v>
      </c>
      <c r="N49" s="1150" t="str">
        <f t="shared" si="14"/>
        <v>#REF!</v>
      </c>
      <c r="O49" s="1150" t="str">
        <f t="shared" si="14"/>
        <v>#REF!</v>
      </c>
      <c r="P49" s="1150" t="str">
        <f t="shared" si="14"/>
        <v>#REF!</v>
      </c>
      <c r="Q49" s="1150" t="str">
        <f t="shared" si="14"/>
        <v>#REF!</v>
      </c>
      <c r="R49" s="1150" t="str">
        <f t="shared" si="14"/>
        <v>#REF!</v>
      </c>
      <c r="S49" s="1150" t="str">
        <f t="shared" si="14"/>
        <v>#REF!</v>
      </c>
      <c r="T49" s="1150" t="str">
        <f t="shared" si="14"/>
        <v>#REF!</v>
      </c>
      <c r="U49" s="1150" t="str">
        <f t="shared" si="14"/>
        <v>#REF!</v>
      </c>
      <c r="V49" s="1150" t="str">
        <f t="shared" si="14"/>
        <v>#REF!</v>
      </c>
      <c r="W49" s="1150" t="str">
        <f t="shared" si="14"/>
        <v>#REF!</v>
      </c>
      <c r="X49" s="1150" t="str">
        <f t="shared" si="14"/>
        <v>#REF!</v>
      </c>
      <c r="Y49" s="1150" t="str">
        <f t="shared" si="14"/>
        <v>#REF!</v>
      </c>
      <c r="Z49" s="1150" t="str">
        <f t="shared" si="14"/>
        <v>#REF!</v>
      </c>
      <c r="AA49" s="1150" t="str">
        <f t="shared" si="14"/>
        <v>#REF!</v>
      </c>
      <c r="AB49" s="1150" t="str">
        <f t="shared" si="14"/>
        <v>#REF!</v>
      </c>
      <c r="AC49" s="1150" t="str">
        <f t="shared" si="14"/>
        <v>#REF!</v>
      </c>
      <c r="AD49" s="1150" t="str">
        <f t="shared" si="14"/>
        <v>#REF!</v>
      </c>
      <c r="AE49" s="1150" t="str">
        <f t="shared" si="14"/>
        <v>#REF!</v>
      </c>
      <c r="AF49" s="1150" t="str">
        <f t="shared" si="14"/>
        <v>#REF!</v>
      </c>
      <c r="AG49" s="1150" t="str">
        <f t="shared" si="14"/>
        <v>#REF!</v>
      </c>
      <c r="AH49" s="1150"/>
      <c r="AI49" s="1150"/>
      <c r="AJ49" s="1150"/>
      <c r="AK49" s="1150"/>
      <c r="AL49" s="257"/>
    </row>
    <row r="50" ht="15.75" hidden="1" customHeight="1">
      <c r="A50" s="260"/>
      <c r="B50" s="1690"/>
      <c r="C50" s="112"/>
      <c r="D50" s="1002" t="s">
        <v>926</v>
      </c>
      <c r="E50" s="1002" t="str">
        <f t="shared" ref="E50:AG50" si="15">if(E74=12,+1,+0)+if(E75=12,+1,+0)+if(E76=12,+1,+0)+if(E77=12,+1,+0)+if(E78=12,+1,+0)+if(E80=12,1,+0)+if(E81=12,+1,+0)+if(E82=12,+1,+0)+if(E88=12,+1,+0)+if(E89=12,+1,+0)+if(E92=12,+1,+0)+if(E93=12,+1,+0)+if(E84=12,+1,+0)+if(E85=12,+1,+0)+if(E86=12,+1,+0)+if(E99=12,+1,+0)+if(E100=12,+1,+0)+if(E101=12,+1,+0)+if(E102=12,+1,+0)+if(E103=12,+1,+0)+if(E104=12,+1,+0)+if(E105=12,+1,+0)+if(E106=12,+1,+0)+if(E96=12,+1,+0)+if(#REF!=12,+1,+0)+if(E107=12,+1,+0)+if(E109=12,+1,+0)+if(E110=12,+1,+0)+if(E111=12,+1,+0)+if(E112=12,+1,+0)+if(E114=12,+1,+0)+if(E115=12,+1,+0)</f>
        <v>#REF!</v>
      </c>
      <c r="F50" s="1002" t="str">
        <f t="shared" si="15"/>
        <v>#REF!</v>
      </c>
      <c r="G50" s="1002" t="str">
        <f t="shared" si="15"/>
        <v>#REF!</v>
      </c>
      <c r="H50" s="1002" t="str">
        <f t="shared" si="15"/>
        <v>#REF!</v>
      </c>
      <c r="I50" s="1002" t="str">
        <f t="shared" si="15"/>
        <v>#REF!</v>
      </c>
      <c r="J50" s="1002" t="str">
        <f t="shared" si="15"/>
        <v>#REF!</v>
      </c>
      <c r="K50" s="1002" t="str">
        <f t="shared" si="15"/>
        <v>#REF!</v>
      </c>
      <c r="L50" s="1002" t="str">
        <f t="shared" si="15"/>
        <v>#REF!</v>
      </c>
      <c r="M50" s="1002" t="str">
        <f t="shared" si="15"/>
        <v>#REF!</v>
      </c>
      <c r="N50" s="1002" t="str">
        <f t="shared" si="15"/>
        <v>#REF!</v>
      </c>
      <c r="O50" s="1002" t="str">
        <f t="shared" si="15"/>
        <v>#REF!</v>
      </c>
      <c r="P50" s="1002" t="str">
        <f t="shared" si="15"/>
        <v>#REF!</v>
      </c>
      <c r="Q50" s="1002" t="str">
        <f t="shared" si="15"/>
        <v>#REF!</v>
      </c>
      <c r="R50" s="1002" t="str">
        <f t="shared" si="15"/>
        <v>#REF!</v>
      </c>
      <c r="S50" s="1002" t="str">
        <f t="shared" si="15"/>
        <v>#REF!</v>
      </c>
      <c r="T50" s="1002" t="str">
        <f t="shared" si="15"/>
        <v>#REF!</v>
      </c>
      <c r="U50" s="1002" t="str">
        <f t="shared" si="15"/>
        <v>#REF!</v>
      </c>
      <c r="V50" s="1002" t="str">
        <f t="shared" si="15"/>
        <v>#REF!</v>
      </c>
      <c r="W50" s="1002" t="str">
        <f t="shared" si="15"/>
        <v>#REF!</v>
      </c>
      <c r="X50" s="1002" t="str">
        <f t="shared" si="15"/>
        <v>#REF!</v>
      </c>
      <c r="Y50" s="1002" t="str">
        <f t="shared" si="15"/>
        <v>#REF!</v>
      </c>
      <c r="Z50" s="1002" t="str">
        <f t="shared" si="15"/>
        <v>#REF!</v>
      </c>
      <c r="AA50" s="1002" t="str">
        <f t="shared" si="15"/>
        <v>#REF!</v>
      </c>
      <c r="AB50" s="1002" t="str">
        <f t="shared" si="15"/>
        <v>#REF!</v>
      </c>
      <c r="AC50" s="1002" t="str">
        <f t="shared" si="15"/>
        <v>#REF!</v>
      </c>
      <c r="AD50" s="1002" t="str">
        <f t="shared" si="15"/>
        <v>#REF!</v>
      </c>
      <c r="AE50" s="1002" t="str">
        <f t="shared" si="15"/>
        <v>#REF!</v>
      </c>
      <c r="AF50" s="1002" t="str">
        <f t="shared" si="15"/>
        <v>#REF!</v>
      </c>
      <c r="AG50" s="1002" t="str">
        <f t="shared" si="15"/>
        <v>#REF!</v>
      </c>
      <c r="AH50" s="1002"/>
      <c r="AI50" s="1002"/>
      <c r="AJ50" s="1002"/>
      <c r="AK50" s="1002"/>
      <c r="AL50" s="257"/>
    </row>
    <row r="51" ht="29.25" hidden="1" customHeight="1">
      <c r="A51" s="260"/>
      <c r="B51" s="1690"/>
      <c r="C51" s="112"/>
      <c r="D51" s="1284" t="s">
        <v>847</v>
      </c>
      <c r="E51" s="1285" t="str">
        <f t="shared" ref="E51:AG51" si="16">E32+E49</f>
        <v>#REF!</v>
      </c>
      <c r="F51" s="1285" t="str">
        <f t="shared" si="16"/>
        <v>#REF!</v>
      </c>
      <c r="G51" s="1285" t="str">
        <f t="shared" si="16"/>
        <v>#REF!</v>
      </c>
      <c r="H51" s="1285" t="str">
        <f t="shared" si="16"/>
        <v>#REF!</v>
      </c>
      <c r="I51" s="1285" t="str">
        <f t="shared" si="16"/>
        <v>#REF!</v>
      </c>
      <c r="J51" s="1285" t="str">
        <f t="shared" si="16"/>
        <v>#REF!</v>
      </c>
      <c r="K51" s="1285" t="str">
        <f t="shared" si="16"/>
        <v>#REF!</v>
      </c>
      <c r="L51" s="1285" t="str">
        <f t="shared" si="16"/>
        <v>#REF!</v>
      </c>
      <c r="M51" s="1285" t="str">
        <f t="shared" si="16"/>
        <v>#REF!</v>
      </c>
      <c r="N51" s="1285" t="str">
        <f t="shared" si="16"/>
        <v>#REF!</v>
      </c>
      <c r="O51" s="1285" t="str">
        <f t="shared" si="16"/>
        <v>#REF!</v>
      </c>
      <c r="P51" s="1285" t="str">
        <f t="shared" si="16"/>
        <v>#REF!</v>
      </c>
      <c r="Q51" s="1285" t="str">
        <f t="shared" si="16"/>
        <v>#REF!</v>
      </c>
      <c r="R51" s="1285" t="str">
        <f t="shared" si="16"/>
        <v>#REF!</v>
      </c>
      <c r="S51" s="1285" t="str">
        <f t="shared" si="16"/>
        <v>#REF!</v>
      </c>
      <c r="T51" s="1285" t="str">
        <f t="shared" si="16"/>
        <v>#REF!</v>
      </c>
      <c r="U51" s="1285" t="str">
        <f t="shared" si="16"/>
        <v>#REF!</v>
      </c>
      <c r="V51" s="1285" t="str">
        <f t="shared" si="16"/>
        <v>#REF!</v>
      </c>
      <c r="W51" s="1285" t="str">
        <f t="shared" si="16"/>
        <v>#REF!</v>
      </c>
      <c r="X51" s="1285" t="str">
        <f t="shared" si="16"/>
        <v>#REF!</v>
      </c>
      <c r="Y51" s="1285" t="str">
        <f t="shared" si="16"/>
        <v>#REF!</v>
      </c>
      <c r="Z51" s="1285" t="str">
        <f t="shared" si="16"/>
        <v>#REF!</v>
      </c>
      <c r="AA51" s="1285" t="str">
        <f t="shared" si="16"/>
        <v>#REF!</v>
      </c>
      <c r="AB51" s="1285" t="str">
        <f t="shared" si="16"/>
        <v>#REF!</v>
      </c>
      <c r="AC51" s="1285" t="str">
        <f t="shared" si="16"/>
        <v>#REF!</v>
      </c>
      <c r="AD51" s="1285" t="str">
        <f t="shared" si="16"/>
        <v>#REF!</v>
      </c>
      <c r="AE51" s="1285" t="str">
        <f t="shared" si="16"/>
        <v>#REF!</v>
      </c>
      <c r="AF51" s="1285" t="str">
        <f t="shared" si="16"/>
        <v>#REF!</v>
      </c>
      <c r="AG51" s="1285" t="str">
        <f t="shared" si="16"/>
        <v>#REF!</v>
      </c>
      <c r="AH51" s="1285"/>
      <c r="AI51" s="1285"/>
      <c r="AJ51" s="1285"/>
      <c r="AK51" s="1285"/>
      <c r="AL51" s="257"/>
    </row>
    <row r="52" ht="15.75" customHeight="1">
      <c r="A52" s="260"/>
      <c r="B52" s="1690"/>
      <c r="C52" s="112"/>
      <c r="D52" s="1286" t="s">
        <v>1106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1491" t="s">
        <v>1107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127"/>
      <c r="AL52" s="257"/>
    </row>
    <row r="53" ht="15.75" customHeight="1">
      <c r="A53" s="260"/>
      <c r="B53" s="1690"/>
      <c r="C53" s="112"/>
      <c r="D53" s="222"/>
      <c r="U53" s="222"/>
      <c r="AK53" s="223"/>
      <c r="AL53" s="257"/>
    </row>
    <row r="54" ht="15.75" customHeight="1">
      <c r="A54" s="260"/>
      <c r="B54" s="1690"/>
      <c r="C54" s="112"/>
      <c r="D54" s="222"/>
      <c r="U54" s="222"/>
      <c r="AK54" s="223"/>
      <c r="AL54" s="257"/>
    </row>
    <row r="55" ht="16.5" customHeight="1">
      <c r="A55" s="260"/>
      <c r="B55" s="1690"/>
      <c r="C55" s="112"/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8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30"/>
      <c r="AL55" s="257"/>
    </row>
    <row r="56" ht="15.75" customHeight="1">
      <c r="A56" s="79"/>
      <c r="B56" s="1701"/>
      <c r="C56" s="79"/>
      <c r="D56" s="82"/>
      <c r="E56" s="82"/>
      <c r="F56" s="83"/>
      <c r="G56" s="84"/>
      <c r="H56" s="82"/>
      <c r="I56" s="82"/>
      <c r="J56" s="82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12"/>
      <c r="AL56" s="92"/>
    </row>
    <row r="57" ht="15.75" customHeight="1">
      <c r="A57" s="306"/>
      <c r="B57" s="1701"/>
      <c r="C57" s="1237"/>
      <c r="D57" s="1724" t="s">
        <v>42</v>
      </c>
      <c r="E57" s="1409">
        <v>9.0</v>
      </c>
      <c r="F57" s="1725"/>
      <c r="G57" s="1726"/>
      <c r="H57" s="1727" t="s">
        <v>44</v>
      </c>
      <c r="I57" s="1728"/>
      <c r="J57" s="1728"/>
      <c r="K57" s="1728"/>
      <c r="L57" s="1728"/>
      <c r="M57" s="1729"/>
      <c r="N57" s="1727" t="s">
        <v>51</v>
      </c>
      <c r="O57" s="1730"/>
      <c r="P57" s="1730"/>
      <c r="Q57" s="1727"/>
      <c r="R57" s="1730"/>
      <c r="S57" s="1731"/>
      <c r="T57" s="1730"/>
      <c r="U57" s="1732"/>
      <c r="AL57" s="92"/>
    </row>
    <row r="58" ht="15.75" customHeight="1">
      <c r="A58" s="306"/>
      <c r="B58" s="1701"/>
      <c r="C58" s="1237"/>
      <c r="D58" s="1724" t="s">
        <v>48</v>
      </c>
      <c r="E58" s="1733">
        <v>12.0</v>
      </c>
      <c r="F58" s="1725"/>
      <c r="G58" s="1734"/>
      <c r="H58" s="1727" t="s">
        <v>45</v>
      </c>
      <c r="I58" s="1728"/>
      <c r="J58" s="1728"/>
      <c r="K58" s="1728"/>
      <c r="L58" s="1728"/>
      <c r="M58" s="1735"/>
      <c r="N58" s="1727" t="s">
        <v>310</v>
      </c>
      <c r="R58" s="1728"/>
      <c r="S58" s="1736"/>
      <c r="T58" s="1737" t="s">
        <v>1062</v>
      </c>
      <c r="U58" s="1725"/>
      <c r="AL58" s="92"/>
    </row>
    <row r="59" ht="15.75" customHeight="1">
      <c r="A59" s="306"/>
      <c r="B59" s="1701"/>
      <c r="C59" s="1237"/>
      <c r="D59" s="1738" t="s">
        <v>795</v>
      </c>
      <c r="E59" s="1561" t="s">
        <v>193</v>
      </c>
      <c r="F59" s="1725"/>
      <c r="G59" s="1739"/>
      <c r="H59" s="1728" t="s">
        <v>46</v>
      </c>
      <c r="I59" s="1730"/>
      <c r="J59" s="1730"/>
      <c r="K59" s="1730"/>
      <c r="L59" s="1730"/>
      <c r="M59" s="1740"/>
      <c r="N59" s="1741" t="s">
        <v>1033</v>
      </c>
      <c r="O59" s="1728"/>
      <c r="P59" s="1728"/>
      <c r="Q59" s="1728"/>
      <c r="R59" s="1728"/>
      <c r="S59" s="1742"/>
      <c r="T59" s="1737" t="s">
        <v>1034</v>
      </c>
      <c r="U59" s="1725"/>
      <c r="AL59" s="1242"/>
    </row>
    <row r="60" ht="16.5" customHeight="1">
      <c r="A60" s="103"/>
      <c r="B60" s="1702"/>
      <c r="C60" s="103"/>
      <c r="F60" s="83"/>
      <c r="AL60" s="573"/>
    </row>
    <row r="61" ht="16.5" customHeight="1">
      <c r="A61" s="103"/>
      <c r="B61" s="1702"/>
      <c r="C61" s="103"/>
      <c r="F61" s="83"/>
      <c r="AL61" s="573"/>
    </row>
    <row r="62" ht="16.5" customHeight="1">
      <c r="A62" s="19">
        <v>1.0</v>
      </c>
      <c r="B62" s="807" t="s">
        <v>752</v>
      </c>
      <c r="C62" s="807" t="s">
        <v>866</v>
      </c>
      <c r="D62" s="869">
        <v>8.9220318245E10</v>
      </c>
      <c r="E62" s="971"/>
      <c r="F62" s="905">
        <v>9.0</v>
      </c>
      <c r="G62" s="905">
        <v>9.0</v>
      </c>
      <c r="H62" s="905">
        <v>9.0</v>
      </c>
      <c r="I62" s="905">
        <v>9.0</v>
      </c>
      <c r="J62" s="905">
        <v>9.0</v>
      </c>
      <c r="K62" s="971"/>
      <c r="L62" s="1667"/>
      <c r="M62" s="905">
        <v>9.0</v>
      </c>
      <c r="N62" s="905">
        <v>9.0</v>
      </c>
      <c r="O62" s="905">
        <v>9.0</v>
      </c>
      <c r="P62" s="905">
        <v>9.0</v>
      </c>
      <c r="Q62" s="905">
        <v>9.0</v>
      </c>
      <c r="R62" s="971"/>
      <c r="S62" s="971"/>
      <c r="T62" s="905">
        <v>9.0</v>
      </c>
      <c r="U62" s="905">
        <v>9.0</v>
      </c>
      <c r="V62" s="905">
        <v>9.0</v>
      </c>
      <c r="W62" s="905">
        <v>9.0</v>
      </c>
      <c r="X62" s="905">
        <v>9.0</v>
      </c>
      <c r="Y62" s="1667"/>
      <c r="Z62" s="971"/>
      <c r="AA62" s="905">
        <v>9.0</v>
      </c>
      <c r="AB62" s="905">
        <v>9.0</v>
      </c>
      <c r="AC62" s="905">
        <v>9.0</v>
      </c>
      <c r="AD62" s="905">
        <v>9.0</v>
      </c>
      <c r="AE62" s="905">
        <v>9.0</v>
      </c>
      <c r="AF62" s="971"/>
      <c r="AG62" s="971"/>
      <c r="AH62" s="905">
        <v>9.0</v>
      </c>
      <c r="AI62" s="905">
        <v>9.0</v>
      </c>
      <c r="AJ62" s="905"/>
      <c r="AK62" s="404">
        <f t="shared" ref="AK62:AK72" si="17">COUNT(E62:AI62)</f>
        <v>22</v>
      </c>
      <c r="AL62" s="257"/>
    </row>
    <row r="63" ht="16.5" customHeight="1">
      <c r="A63" s="807">
        <v>2.0</v>
      </c>
      <c r="B63" s="807" t="s">
        <v>852</v>
      </c>
      <c r="C63" s="807" t="s">
        <v>987</v>
      </c>
      <c r="D63" s="869">
        <v>8.9220211441E10</v>
      </c>
      <c r="E63" s="971"/>
      <c r="F63" s="905">
        <v>9.0</v>
      </c>
      <c r="G63" s="905">
        <v>9.0</v>
      </c>
      <c r="H63" s="905">
        <v>9.0</v>
      </c>
      <c r="I63" s="905">
        <v>9.0</v>
      </c>
      <c r="J63" s="905">
        <v>9.0</v>
      </c>
      <c r="K63" s="971"/>
      <c r="L63" s="1667"/>
      <c r="M63" s="905">
        <v>9.0</v>
      </c>
      <c r="N63" s="905">
        <v>9.0</v>
      </c>
      <c r="O63" s="905">
        <v>9.0</v>
      </c>
      <c r="P63" s="905">
        <v>9.0</v>
      </c>
      <c r="Q63" s="905">
        <v>9.0</v>
      </c>
      <c r="R63" s="971"/>
      <c r="S63" s="971"/>
      <c r="T63" s="905">
        <v>9.0</v>
      </c>
      <c r="U63" s="905">
        <v>9.0</v>
      </c>
      <c r="V63" s="905">
        <v>9.0</v>
      </c>
      <c r="W63" s="905">
        <v>9.0</v>
      </c>
      <c r="X63" s="905">
        <v>9.0</v>
      </c>
      <c r="Y63" s="1667"/>
      <c r="Z63" s="971"/>
      <c r="AA63" s="905">
        <v>9.0</v>
      </c>
      <c r="AB63" s="905">
        <v>9.0</v>
      </c>
      <c r="AC63" s="905">
        <v>9.0</v>
      </c>
      <c r="AD63" s="905">
        <v>9.0</v>
      </c>
      <c r="AE63" s="905">
        <v>9.0</v>
      </c>
      <c r="AF63" s="971"/>
      <c r="AG63" s="971"/>
      <c r="AH63" s="905">
        <v>9.0</v>
      </c>
      <c r="AI63" s="905">
        <v>9.0</v>
      </c>
      <c r="AJ63" s="905"/>
      <c r="AK63" s="404">
        <f t="shared" si="17"/>
        <v>22</v>
      </c>
      <c r="AL63" s="257"/>
    </row>
    <row r="64" ht="16.5" customHeight="1">
      <c r="A64" s="19">
        <v>3.0</v>
      </c>
      <c r="B64" s="19" t="s">
        <v>73</v>
      </c>
      <c r="C64" s="1202" t="s">
        <v>981</v>
      </c>
      <c r="D64" s="869">
        <v>8.9220318285E10</v>
      </c>
      <c r="E64" s="971"/>
      <c r="F64" s="905">
        <v>9.0</v>
      </c>
      <c r="G64" s="905">
        <v>9.0</v>
      </c>
      <c r="H64" s="905">
        <v>9.0</v>
      </c>
      <c r="I64" s="905">
        <v>9.0</v>
      </c>
      <c r="J64" s="905">
        <v>9.0</v>
      </c>
      <c r="K64" s="971"/>
      <c r="L64" s="1667"/>
      <c r="M64" s="905">
        <v>9.0</v>
      </c>
      <c r="N64" s="905">
        <v>9.0</v>
      </c>
      <c r="O64" s="905">
        <v>9.0</v>
      </c>
      <c r="P64" s="905">
        <v>9.0</v>
      </c>
      <c r="Q64" s="905">
        <v>9.0</v>
      </c>
      <c r="R64" s="971"/>
      <c r="S64" s="971"/>
      <c r="T64" s="905">
        <v>9.0</v>
      </c>
      <c r="U64" s="905">
        <v>9.0</v>
      </c>
      <c r="V64" s="905">
        <v>9.0</v>
      </c>
      <c r="W64" s="905">
        <v>9.0</v>
      </c>
      <c r="X64" s="905">
        <v>9.0</v>
      </c>
      <c r="Y64" s="1667"/>
      <c r="Z64" s="971"/>
      <c r="AA64" s="905">
        <v>9.0</v>
      </c>
      <c r="AB64" s="905">
        <v>9.0</v>
      </c>
      <c r="AC64" s="905">
        <v>9.0</v>
      </c>
      <c r="AD64" s="905">
        <v>9.0</v>
      </c>
      <c r="AE64" s="905">
        <v>9.0</v>
      </c>
      <c r="AF64" s="971"/>
      <c r="AG64" s="971"/>
      <c r="AH64" s="905">
        <v>9.0</v>
      </c>
      <c r="AI64" s="905">
        <v>9.0</v>
      </c>
      <c r="AJ64" s="905"/>
      <c r="AK64" s="404">
        <f t="shared" si="17"/>
        <v>22</v>
      </c>
      <c r="AL64" s="257"/>
    </row>
    <row r="65" ht="16.5" customHeight="1">
      <c r="A65" s="807">
        <v>4.0</v>
      </c>
      <c r="B65" s="19" t="s">
        <v>69</v>
      </c>
      <c r="C65" s="807" t="s">
        <v>332</v>
      </c>
      <c r="D65" s="869">
        <v>8.9220318242E10</v>
      </c>
      <c r="E65" s="971"/>
      <c r="F65" s="978"/>
      <c r="G65" s="978"/>
      <c r="H65" s="978"/>
      <c r="I65" s="978"/>
      <c r="J65" s="978"/>
      <c r="K65" s="978"/>
      <c r="L65" s="978"/>
      <c r="M65" s="905">
        <v>9.0</v>
      </c>
      <c r="N65" s="905">
        <v>9.0</v>
      </c>
      <c r="O65" s="905">
        <v>9.0</v>
      </c>
      <c r="P65" s="905">
        <v>9.0</v>
      </c>
      <c r="Q65" s="905">
        <v>9.0</v>
      </c>
      <c r="R65" s="971"/>
      <c r="S65" s="971"/>
      <c r="T65" s="905">
        <v>9.0</v>
      </c>
      <c r="U65" s="905">
        <v>9.0</v>
      </c>
      <c r="V65" s="905">
        <v>9.0</v>
      </c>
      <c r="W65" s="905">
        <v>9.0</v>
      </c>
      <c r="X65" s="905">
        <v>9.0</v>
      </c>
      <c r="Y65" s="1667"/>
      <c r="Z65" s="971"/>
      <c r="AA65" s="905">
        <v>9.0</v>
      </c>
      <c r="AB65" s="905">
        <v>9.0</v>
      </c>
      <c r="AC65" s="905">
        <v>9.0</v>
      </c>
      <c r="AD65" s="905">
        <v>9.0</v>
      </c>
      <c r="AE65" s="905">
        <v>9.0</v>
      </c>
      <c r="AF65" s="971"/>
      <c r="AG65" s="971"/>
      <c r="AH65" s="905">
        <v>9.0</v>
      </c>
      <c r="AI65" s="905">
        <v>9.0</v>
      </c>
      <c r="AJ65" s="905"/>
      <c r="AK65" s="404">
        <f t="shared" si="17"/>
        <v>17</v>
      </c>
      <c r="AL65" s="257"/>
    </row>
    <row r="66" ht="16.5" customHeight="1">
      <c r="A66" s="19">
        <v>5.0</v>
      </c>
      <c r="B66" s="1492" t="s">
        <v>998</v>
      </c>
      <c r="C66" s="19" t="s">
        <v>70</v>
      </c>
      <c r="D66" s="871">
        <v>8.9222018045E10</v>
      </c>
      <c r="E66" s="971"/>
      <c r="F66" s="905">
        <v>9.0</v>
      </c>
      <c r="G66" s="905">
        <v>9.0</v>
      </c>
      <c r="H66" s="905">
        <v>9.0</v>
      </c>
      <c r="I66" s="905">
        <v>9.0</v>
      </c>
      <c r="J66" s="905">
        <v>9.0</v>
      </c>
      <c r="K66" s="971"/>
      <c r="L66" s="1667"/>
      <c r="M66" s="905">
        <v>9.0</v>
      </c>
      <c r="N66" s="905">
        <v>9.0</v>
      </c>
      <c r="O66" s="905">
        <v>9.0</v>
      </c>
      <c r="P66" s="905">
        <v>9.0</v>
      </c>
      <c r="Q66" s="905">
        <v>9.0</v>
      </c>
      <c r="R66" s="971"/>
      <c r="S66" s="971"/>
      <c r="T66" s="905">
        <v>9.0</v>
      </c>
      <c r="U66" s="905">
        <v>9.0</v>
      </c>
      <c r="V66" s="905">
        <v>9.0</v>
      </c>
      <c r="W66" s="905">
        <v>9.0</v>
      </c>
      <c r="X66" s="905">
        <v>9.0</v>
      </c>
      <c r="Y66" s="1667"/>
      <c r="Z66" s="971"/>
      <c r="AA66" s="905">
        <v>9.0</v>
      </c>
      <c r="AB66" s="905">
        <v>9.0</v>
      </c>
      <c r="AC66" s="905">
        <v>9.0</v>
      </c>
      <c r="AD66" s="905">
        <v>9.0</v>
      </c>
      <c r="AE66" s="905">
        <v>9.0</v>
      </c>
      <c r="AF66" s="971"/>
      <c r="AG66" s="971"/>
      <c r="AH66" s="905">
        <v>9.0</v>
      </c>
      <c r="AI66" s="905">
        <v>9.0</v>
      </c>
      <c r="AJ66" s="905"/>
      <c r="AK66" s="404">
        <f t="shared" si="17"/>
        <v>22</v>
      </c>
      <c r="AL66" s="257"/>
    </row>
    <row r="67" ht="22.5" customHeight="1">
      <c r="A67" s="807">
        <v>6.0</v>
      </c>
      <c r="B67" s="1492"/>
      <c r="C67" s="1071" t="s">
        <v>1108</v>
      </c>
      <c r="D67" s="1752">
        <f>79923055974</f>
        <v>79923055974</v>
      </c>
      <c r="E67" s="971">
        <v>9.0</v>
      </c>
      <c r="F67" s="905">
        <v>9.0</v>
      </c>
      <c r="G67" s="905"/>
      <c r="H67" s="905"/>
      <c r="I67" s="905">
        <v>9.0</v>
      </c>
      <c r="J67" s="905">
        <v>9.0</v>
      </c>
      <c r="K67" s="971"/>
      <c r="L67" s="1667"/>
      <c r="M67" s="905">
        <v>9.0</v>
      </c>
      <c r="N67" s="905">
        <v>9.0</v>
      </c>
      <c r="O67" s="905"/>
      <c r="P67" s="905"/>
      <c r="Q67" s="905">
        <v>9.0</v>
      </c>
      <c r="R67" s="971">
        <v>9.0</v>
      </c>
      <c r="S67" s="971"/>
      <c r="T67" s="905"/>
      <c r="U67" s="905">
        <v>9.0</v>
      </c>
      <c r="V67" s="905">
        <v>9.0</v>
      </c>
      <c r="W67" s="905"/>
      <c r="X67" s="905"/>
      <c r="Y67" s="971">
        <v>9.0</v>
      </c>
      <c r="Z67" s="971">
        <v>9.0</v>
      </c>
      <c r="AA67" s="905"/>
      <c r="AB67" s="905"/>
      <c r="AC67" s="905">
        <v>9.0</v>
      </c>
      <c r="AD67" s="905"/>
      <c r="AE67" s="905"/>
      <c r="AF67" s="971"/>
      <c r="AG67" s="971"/>
      <c r="AH67" s="905"/>
      <c r="AI67" s="905"/>
      <c r="AJ67" s="905"/>
      <c r="AK67" s="404">
        <f t="shared" si="17"/>
        <v>13</v>
      </c>
      <c r="AL67" s="257"/>
    </row>
    <row r="68" ht="19.5" customHeight="1">
      <c r="A68" s="19">
        <v>7.0</v>
      </c>
      <c r="B68" s="1492" t="s">
        <v>1109</v>
      </c>
      <c r="C68" s="71"/>
      <c r="D68" s="130"/>
      <c r="E68" s="971"/>
      <c r="F68" s="905"/>
      <c r="G68" s="905"/>
      <c r="H68" s="905"/>
      <c r="I68" s="905"/>
      <c r="J68" s="905"/>
      <c r="K68" s="971"/>
      <c r="L68" s="971"/>
      <c r="M68" s="905"/>
      <c r="N68" s="905"/>
      <c r="O68" s="905"/>
      <c r="P68" s="905"/>
      <c r="Q68" s="905"/>
      <c r="R68" s="971"/>
      <c r="S68" s="971"/>
      <c r="T68" s="905"/>
      <c r="U68" s="905"/>
      <c r="V68" s="905"/>
      <c r="W68" s="905">
        <v>9.0</v>
      </c>
      <c r="X68" s="905">
        <v>9.0</v>
      </c>
      <c r="Y68" s="971"/>
      <c r="Z68" s="971"/>
      <c r="AA68" s="905">
        <v>9.0</v>
      </c>
      <c r="AB68" s="905">
        <v>9.0</v>
      </c>
      <c r="AC68" s="905"/>
      <c r="AD68" s="905"/>
      <c r="AE68" s="905">
        <v>9.0</v>
      </c>
      <c r="AF68" s="971">
        <v>9.0</v>
      </c>
      <c r="AG68" s="971"/>
      <c r="AH68" s="905"/>
      <c r="AI68" s="905">
        <v>9.0</v>
      </c>
      <c r="AJ68" s="905"/>
      <c r="AK68" s="404">
        <f t="shared" si="17"/>
        <v>7</v>
      </c>
      <c r="AL68" s="257"/>
    </row>
    <row r="69" ht="16.5" customHeight="1">
      <c r="A69" s="807">
        <v>8.0</v>
      </c>
      <c r="B69" s="807" t="s">
        <v>783</v>
      </c>
      <c r="C69" s="1202" t="s">
        <v>784</v>
      </c>
      <c r="D69" s="871">
        <v>8.9226140064E10</v>
      </c>
      <c r="E69" s="971"/>
      <c r="F69" s="905">
        <v>9.0</v>
      </c>
      <c r="G69" s="905">
        <v>9.0</v>
      </c>
      <c r="H69" s="905">
        <v>9.0</v>
      </c>
      <c r="I69" s="905">
        <v>9.0</v>
      </c>
      <c r="J69" s="905">
        <v>9.0</v>
      </c>
      <c r="K69" s="971"/>
      <c r="L69" s="1667"/>
      <c r="M69" s="905">
        <v>9.0</v>
      </c>
      <c r="N69" s="905">
        <v>9.0</v>
      </c>
      <c r="O69" s="905">
        <v>9.0</v>
      </c>
      <c r="P69" s="905">
        <v>9.0</v>
      </c>
      <c r="Q69" s="905">
        <v>9.0</v>
      </c>
      <c r="R69" s="971"/>
      <c r="S69" s="971"/>
      <c r="T69" s="905">
        <v>9.0</v>
      </c>
      <c r="U69" s="905">
        <v>9.0</v>
      </c>
      <c r="V69" s="905">
        <v>9.0</v>
      </c>
      <c r="W69" s="905">
        <v>9.0</v>
      </c>
      <c r="X69" s="905">
        <v>9.0</v>
      </c>
      <c r="Y69" s="1667"/>
      <c r="Z69" s="971"/>
      <c r="AA69" s="905">
        <v>9.0</v>
      </c>
      <c r="AB69" s="905">
        <v>9.0</v>
      </c>
      <c r="AC69" s="905">
        <v>9.0</v>
      </c>
      <c r="AD69" s="905">
        <v>9.0</v>
      </c>
      <c r="AE69" s="905">
        <v>9.0</v>
      </c>
      <c r="AF69" s="971"/>
      <c r="AG69" s="971"/>
      <c r="AH69" s="905">
        <v>9.0</v>
      </c>
      <c r="AI69" s="905">
        <v>9.0</v>
      </c>
      <c r="AJ69" s="905"/>
      <c r="AK69" s="404">
        <f t="shared" si="17"/>
        <v>22</v>
      </c>
      <c r="AL69" s="257"/>
    </row>
    <row r="70" ht="16.5" customHeight="1">
      <c r="A70" s="807">
        <v>9.0</v>
      </c>
      <c r="B70" s="807" t="s">
        <v>1097</v>
      </c>
      <c r="C70" s="1202" t="s">
        <v>784</v>
      </c>
      <c r="D70" s="871">
        <v>8.9220220031E10</v>
      </c>
      <c r="E70" s="971"/>
      <c r="F70" s="905">
        <v>9.0</v>
      </c>
      <c r="G70" s="905">
        <v>9.0</v>
      </c>
      <c r="H70" s="905">
        <v>9.0</v>
      </c>
      <c r="I70" s="905">
        <v>9.0</v>
      </c>
      <c r="J70" s="905">
        <v>9.0</v>
      </c>
      <c r="K70" s="971"/>
      <c r="L70" s="1667"/>
      <c r="M70" s="905">
        <v>9.0</v>
      </c>
      <c r="N70" s="905">
        <v>9.0</v>
      </c>
      <c r="O70" s="905">
        <v>9.0</v>
      </c>
      <c r="P70" s="905">
        <v>9.0</v>
      </c>
      <c r="Q70" s="905">
        <v>9.0</v>
      </c>
      <c r="R70" s="971"/>
      <c r="S70" s="971"/>
      <c r="T70" s="905">
        <v>9.0</v>
      </c>
      <c r="U70" s="905">
        <v>9.0</v>
      </c>
      <c r="V70" s="905">
        <v>9.0</v>
      </c>
      <c r="W70" s="905">
        <v>9.0</v>
      </c>
      <c r="X70" s="905">
        <v>9.0</v>
      </c>
      <c r="Y70" s="1667"/>
      <c r="Z70" s="971"/>
      <c r="AA70" s="905">
        <v>9.0</v>
      </c>
      <c r="AB70" s="905">
        <v>9.0</v>
      </c>
      <c r="AC70" s="905">
        <v>9.0</v>
      </c>
      <c r="AD70" s="905">
        <v>9.0</v>
      </c>
      <c r="AE70" s="905">
        <v>9.0</v>
      </c>
      <c r="AF70" s="971"/>
      <c r="AG70" s="971"/>
      <c r="AH70" s="905">
        <v>9.0</v>
      </c>
      <c r="AI70" s="905">
        <v>9.0</v>
      </c>
      <c r="AJ70" s="905"/>
      <c r="AK70" s="404">
        <f t="shared" si="17"/>
        <v>22</v>
      </c>
      <c r="AL70" s="257"/>
    </row>
    <row r="71" ht="16.5" customHeight="1">
      <c r="A71" s="19">
        <v>10.0</v>
      </c>
      <c r="B71" s="807" t="s">
        <v>938</v>
      </c>
      <c r="C71" s="1202" t="s">
        <v>904</v>
      </c>
      <c r="D71" s="871">
        <v>8.9221945883E10</v>
      </c>
      <c r="E71" s="971"/>
      <c r="F71" s="905">
        <v>9.0</v>
      </c>
      <c r="G71" s="905">
        <v>9.0</v>
      </c>
      <c r="H71" s="905">
        <v>9.0</v>
      </c>
      <c r="I71" s="905">
        <v>9.0</v>
      </c>
      <c r="J71" s="905">
        <v>9.0</v>
      </c>
      <c r="K71" s="971"/>
      <c r="L71" s="1667"/>
      <c r="M71" s="905">
        <v>9.0</v>
      </c>
      <c r="N71" s="905">
        <v>9.0</v>
      </c>
      <c r="O71" s="905">
        <v>9.0</v>
      </c>
      <c r="P71" s="905">
        <v>9.0</v>
      </c>
      <c r="Q71" s="905">
        <v>9.0</v>
      </c>
      <c r="R71" s="971"/>
      <c r="S71" s="971"/>
      <c r="T71" s="905">
        <v>9.0</v>
      </c>
      <c r="U71" s="905">
        <v>9.0</v>
      </c>
      <c r="V71" s="905">
        <v>9.0</v>
      </c>
      <c r="W71" s="905">
        <v>9.0</v>
      </c>
      <c r="X71" s="905">
        <v>9.0</v>
      </c>
      <c r="Y71" s="1667"/>
      <c r="Z71" s="971"/>
      <c r="AA71" s="978"/>
      <c r="AB71" s="978"/>
      <c r="AC71" s="978"/>
      <c r="AD71" s="978"/>
      <c r="AE71" s="978"/>
      <c r="AF71" s="978"/>
      <c r="AG71" s="978"/>
      <c r="AH71" s="978"/>
      <c r="AI71" s="978"/>
      <c r="AJ71" s="905"/>
      <c r="AK71" s="404">
        <f t="shared" si="17"/>
        <v>15</v>
      </c>
      <c r="AL71" s="92"/>
    </row>
    <row r="72" ht="16.5" customHeight="1">
      <c r="A72" s="807">
        <v>11.0</v>
      </c>
      <c r="B72" s="807" t="s">
        <v>1110</v>
      </c>
      <c r="C72" s="807" t="s">
        <v>1111</v>
      </c>
      <c r="D72" s="869">
        <v>8.9220316393E10</v>
      </c>
      <c r="E72" s="971"/>
      <c r="F72" s="905">
        <v>9.0</v>
      </c>
      <c r="G72" s="905">
        <v>9.0</v>
      </c>
      <c r="H72" s="905">
        <v>9.0</v>
      </c>
      <c r="I72" s="905">
        <v>9.0</v>
      </c>
      <c r="J72" s="905">
        <v>9.0</v>
      </c>
      <c r="K72" s="971"/>
      <c r="L72" s="1667"/>
      <c r="M72" s="905">
        <v>9.0</v>
      </c>
      <c r="N72" s="905">
        <v>9.0</v>
      </c>
      <c r="O72" s="978"/>
      <c r="P72" s="978"/>
      <c r="Q72" s="978"/>
      <c r="R72" s="978"/>
      <c r="S72" s="978"/>
      <c r="T72" s="978"/>
      <c r="U72" s="978"/>
      <c r="V72" s="978"/>
      <c r="W72" s="978"/>
      <c r="X72" s="978"/>
      <c r="Y72" s="1638"/>
      <c r="Z72" s="978"/>
      <c r="AA72" s="978"/>
      <c r="AB72" s="978"/>
      <c r="AC72" s="905">
        <v>9.0</v>
      </c>
      <c r="AD72" s="905">
        <v>9.0</v>
      </c>
      <c r="AE72" s="905">
        <v>9.0</v>
      </c>
      <c r="AF72" s="971"/>
      <c r="AG72" s="971"/>
      <c r="AH72" s="905">
        <v>9.0</v>
      </c>
      <c r="AI72" s="905">
        <v>9.0</v>
      </c>
      <c r="AJ72" s="905"/>
      <c r="AK72" s="404">
        <f t="shared" si="17"/>
        <v>12</v>
      </c>
      <c r="AL72" s="92"/>
    </row>
    <row r="73" ht="16.5" customHeight="1">
      <c r="A73" s="306"/>
      <c r="B73" s="1707"/>
      <c r="C73" s="79"/>
      <c r="D73" s="79"/>
      <c r="E73" s="260"/>
      <c r="F73" s="237"/>
      <c r="G73" s="1408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37"/>
      <c r="V73" s="237"/>
      <c r="W73" s="260"/>
      <c r="X73" s="260"/>
      <c r="Y73" s="260"/>
      <c r="Z73" s="260"/>
      <c r="AA73" s="237"/>
      <c r="AB73" s="237"/>
      <c r="AC73" s="237"/>
      <c r="AD73" s="260"/>
      <c r="AE73" s="260"/>
      <c r="AF73" s="260"/>
      <c r="AG73" s="260"/>
      <c r="AH73" s="260"/>
      <c r="AI73" s="260"/>
      <c r="AJ73" s="905"/>
      <c r="AK73" s="10"/>
      <c r="AL73" s="92"/>
    </row>
    <row r="74" ht="16.5" customHeight="1">
      <c r="A74" s="19">
        <v>1.0</v>
      </c>
      <c r="B74" s="819" t="s">
        <v>680</v>
      </c>
      <c r="C74" s="113" t="s">
        <v>56</v>
      </c>
      <c r="D74" s="866"/>
      <c r="E74" s="971"/>
      <c r="F74" s="1753">
        <v>9.0</v>
      </c>
      <c r="G74" s="1753">
        <v>9.0</v>
      </c>
      <c r="H74" s="1753">
        <v>9.0</v>
      </c>
      <c r="I74" s="1753">
        <v>9.0</v>
      </c>
      <c r="J74" s="1753">
        <v>9.0</v>
      </c>
      <c r="K74" s="1754"/>
      <c r="L74" s="1754"/>
      <c r="M74" s="1753">
        <v>9.0</v>
      </c>
      <c r="N74" s="1753">
        <v>9.0</v>
      </c>
      <c r="O74" s="1753">
        <v>9.0</v>
      </c>
      <c r="P74" s="1753">
        <v>9.0</v>
      </c>
      <c r="Q74" s="1755"/>
      <c r="R74" s="1754"/>
      <c r="S74" s="1756">
        <v>9.0</v>
      </c>
      <c r="T74" s="1753">
        <v>9.0</v>
      </c>
      <c r="U74" s="1753">
        <v>9.0</v>
      </c>
      <c r="V74" s="1753">
        <v>9.0</v>
      </c>
      <c r="W74" s="1753">
        <v>9.0</v>
      </c>
      <c r="X74" s="1753">
        <v>9.0</v>
      </c>
      <c r="Y74" s="1754"/>
      <c r="Z74" s="1754"/>
      <c r="AA74" s="1753">
        <v>9.0</v>
      </c>
      <c r="AB74" s="1753">
        <v>9.0</v>
      </c>
      <c r="AC74" s="1753">
        <v>9.0</v>
      </c>
      <c r="AD74" s="1753">
        <v>9.0</v>
      </c>
      <c r="AE74" s="1753">
        <v>9.0</v>
      </c>
      <c r="AF74" s="1756">
        <v>9.0</v>
      </c>
      <c r="AG74" s="1754"/>
      <c r="AH74" s="1755"/>
      <c r="AI74" s="1757">
        <v>9.0</v>
      </c>
      <c r="AJ74" s="905"/>
      <c r="AK74" s="404">
        <f t="shared" ref="AK74:AK77" si="18">COUNT(E74:AI74)</f>
        <v>22</v>
      </c>
      <c r="AL74" s="257"/>
    </row>
    <row r="75" ht="16.5" customHeight="1">
      <c r="A75" s="807">
        <v>2.0</v>
      </c>
      <c r="B75" s="819" t="s">
        <v>339</v>
      </c>
      <c r="C75" s="32"/>
      <c r="D75" s="866"/>
      <c r="E75" s="971"/>
      <c r="F75" s="978"/>
      <c r="G75" s="978"/>
      <c r="H75" s="978"/>
      <c r="I75" s="978"/>
      <c r="J75" s="978"/>
      <c r="K75" s="978"/>
      <c r="L75" s="978"/>
      <c r="M75" s="978"/>
      <c r="N75" s="978"/>
      <c r="O75" s="978"/>
      <c r="P75" s="978"/>
      <c r="Q75" s="978"/>
      <c r="R75" s="978"/>
      <c r="S75" s="978"/>
      <c r="T75" s="1758">
        <v>9.0</v>
      </c>
      <c r="U75" s="1758">
        <v>9.0</v>
      </c>
      <c r="V75" s="1758">
        <v>9.0</v>
      </c>
      <c r="W75" s="1758">
        <v>9.0</v>
      </c>
      <c r="X75" s="1759">
        <v>9.0</v>
      </c>
      <c r="Y75" s="1760"/>
      <c r="Z75" s="937">
        <v>9.0</v>
      </c>
      <c r="AA75" s="1758">
        <v>9.0</v>
      </c>
      <c r="AB75" s="1758">
        <v>9.0</v>
      </c>
      <c r="AC75" s="1758">
        <v>9.0</v>
      </c>
      <c r="AD75" s="1758">
        <v>9.0</v>
      </c>
      <c r="AE75" s="1758">
        <v>9.0</v>
      </c>
      <c r="AF75" s="1760"/>
      <c r="AG75" s="1760"/>
      <c r="AH75" s="1758">
        <v>9.0</v>
      </c>
      <c r="AI75" s="1761">
        <v>9.0</v>
      </c>
      <c r="AJ75" s="905"/>
      <c r="AK75" s="404">
        <f t="shared" si="18"/>
        <v>13</v>
      </c>
      <c r="AL75" s="257"/>
    </row>
    <row r="76" ht="16.5" customHeight="1">
      <c r="A76" s="807">
        <v>3.0</v>
      </c>
      <c r="B76" s="819" t="s">
        <v>905</v>
      </c>
      <c r="C76" s="32"/>
      <c r="D76" s="866"/>
      <c r="E76" s="971"/>
      <c r="F76" s="1758">
        <v>9.0</v>
      </c>
      <c r="G76" s="1758">
        <v>9.0</v>
      </c>
      <c r="H76" s="1758">
        <v>9.0</v>
      </c>
      <c r="I76" s="1758">
        <v>9.0</v>
      </c>
      <c r="J76" s="1762"/>
      <c r="K76" s="1760"/>
      <c r="L76" s="1763">
        <v>9.0</v>
      </c>
      <c r="M76" s="1758">
        <v>9.0</v>
      </c>
      <c r="N76" s="1758">
        <v>9.0</v>
      </c>
      <c r="O76" s="1758">
        <v>9.0</v>
      </c>
      <c r="P76" s="1758">
        <v>9.0</v>
      </c>
      <c r="Q76" s="1758">
        <v>9.0</v>
      </c>
      <c r="R76" s="1760"/>
      <c r="S76" s="1760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1758">
        <v>9.0</v>
      </c>
      <c r="AI76" s="1761">
        <v>9.0</v>
      </c>
      <c r="AJ76" s="905"/>
      <c r="AK76" s="404">
        <f t="shared" si="18"/>
        <v>12</v>
      </c>
      <c r="AL76" s="257"/>
    </row>
    <row r="77" ht="16.5" customHeight="1">
      <c r="A77" s="19">
        <v>4.0</v>
      </c>
      <c r="B77" s="819" t="s">
        <v>59</v>
      </c>
      <c r="C77" s="32"/>
      <c r="D77" s="866"/>
      <c r="E77" s="978"/>
      <c r="F77" s="1762"/>
      <c r="G77" s="1758">
        <v>9.0</v>
      </c>
      <c r="H77" s="1758">
        <v>9.0</v>
      </c>
      <c r="I77" s="1758">
        <v>9.0</v>
      </c>
      <c r="J77" s="1758">
        <v>9.0</v>
      </c>
      <c r="K77" s="1763">
        <v>9.0</v>
      </c>
      <c r="L77" s="1760"/>
      <c r="M77" s="1762"/>
      <c r="N77" s="1758">
        <v>9.0</v>
      </c>
      <c r="O77" s="1758">
        <v>9.0</v>
      </c>
      <c r="P77" s="1758">
        <v>9.0</v>
      </c>
      <c r="Q77" s="1758">
        <v>9.0</v>
      </c>
      <c r="R77" s="1760"/>
      <c r="S77" s="1760"/>
      <c r="T77" s="1758">
        <v>9.0</v>
      </c>
      <c r="U77" s="1758">
        <v>9.0</v>
      </c>
      <c r="V77" s="1758">
        <v>9.0</v>
      </c>
      <c r="W77" s="1758">
        <v>9.0</v>
      </c>
      <c r="X77" s="1758">
        <v>9.0</v>
      </c>
      <c r="Y77" s="1763">
        <v>9.0</v>
      </c>
      <c r="Z77" s="1760"/>
      <c r="AA77" s="1762"/>
      <c r="AB77" s="1758">
        <v>9.0</v>
      </c>
      <c r="AC77" s="1758">
        <v>9.0</v>
      </c>
      <c r="AD77" s="1758">
        <v>9.0</v>
      </c>
      <c r="AE77" s="1758">
        <v>9.0</v>
      </c>
      <c r="AF77" s="1760"/>
      <c r="AG77" s="1760"/>
      <c r="AH77" s="1758">
        <v>9.0</v>
      </c>
      <c r="AI77" s="1761">
        <v>9.0</v>
      </c>
      <c r="AJ77" s="905"/>
      <c r="AK77" s="404">
        <f t="shared" si="18"/>
        <v>21</v>
      </c>
      <c r="AL77" s="257"/>
    </row>
    <row r="78" ht="16.5" customHeight="1">
      <c r="A78" s="807">
        <v>5.0</v>
      </c>
      <c r="B78" s="819" t="s">
        <v>906</v>
      </c>
      <c r="C78" s="71"/>
      <c r="D78" s="866"/>
      <c r="E78" s="933">
        <v>9.0</v>
      </c>
      <c r="F78" s="1759">
        <v>9.0</v>
      </c>
      <c r="G78" s="1759">
        <v>9.0</v>
      </c>
      <c r="H78" s="1759">
        <v>9.0</v>
      </c>
      <c r="I78" s="1758">
        <v>9.0</v>
      </c>
      <c r="J78" s="1758">
        <v>9.0</v>
      </c>
      <c r="K78" s="1760"/>
      <c r="L78" s="1760"/>
      <c r="M78" s="1758">
        <v>9.0</v>
      </c>
      <c r="N78" s="1758">
        <v>9.0</v>
      </c>
      <c r="O78" s="1758">
        <v>9.0</v>
      </c>
      <c r="P78" s="1758">
        <v>9.0</v>
      </c>
      <c r="Q78" s="1758">
        <v>9.0</v>
      </c>
      <c r="R78" s="1763">
        <v>9.0</v>
      </c>
      <c r="S78" s="1760"/>
      <c r="T78" s="937">
        <v>9.0</v>
      </c>
      <c r="U78" s="1758">
        <v>9.0</v>
      </c>
      <c r="V78" s="1758">
        <v>9.0</v>
      </c>
      <c r="W78" s="1758">
        <v>9.0</v>
      </c>
      <c r="X78" s="1758">
        <v>9.0</v>
      </c>
      <c r="Y78" s="1760"/>
      <c r="Z78" s="1760"/>
      <c r="AA78" s="1758">
        <v>9.0</v>
      </c>
      <c r="AB78" s="1758">
        <v>9.0</v>
      </c>
      <c r="AC78" s="1758">
        <v>9.0</v>
      </c>
      <c r="AD78" s="1758">
        <v>9.0</v>
      </c>
      <c r="AE78" s="1762"/>
      <c r="AF78" s="1760"/>
      <c r="AG78" s="1763">
        <v>9.0</v>
      </c>
      <c r="AH78" s="1758">
        <v>9.0</v>
      </c>
      <c r="AI78" s="1761">
        <v>9.0</v>
      </c>
      <c r="AJ78" s="905"/>
      <c r="AK78" s="404">
        <f>COUNT(E78:AJ78)</f>
        <v>24</v>
      </c>
      <c r="AL78" s="257"/>
    </row>
    <row r="79" ht="16.5" customHeight="1">
      <c r="A79" s="79"/>
      <c r="B79" s="1690"/>
      <c r="C79" s="121"/>
      <c r="D79" s="237"/>
      <c r="E79" s="1270"/>
      <c r="F79" s="1270"/>
      <c r="G79" s="1270"/>
      <c r="H79" s="1270"/>
      <c r="I79" s="1270"/>
      <c r="J79" s="1075"/>
      <c r="K79" s="1075"/>
      <c r="L79" s="1270"/>
      <c r="M79" s="1270"/>
      <c r="N79" s="1270"/>
      <c r="O79" s="1270"/>
      <c r="P79" s="1270"/>
      <c r="Q79" s="1075"/>
      <c r="R79" s="1075"/>
      <c r="S79" s="1270"/>
      <c r="T79" s="1270"/>
      <c r="U79" s="1270"/>
      <c r="V79" s="1270"/>
      <c r="W79" s="1270"/>
      <c r="X79" s="1075"/>
      <c r="Y79" s="1075"/>
      <c r="Z79" s="1270"/>
      <c r="AA79" s="1270"/>
      <c r="AB79" s="1270"/>
      <c r="AC79" s="1270"/>
      <c r="AD79" s="1270"/>
      <c r="AE79" s="1075"/>
      <c r="AF79" s="1075"/>
      <c r="AG79" s="1270"/>
      <c r="AH79" s="1270"/>
      <c r="AI79" s="1270"/>
      <c r="AJ79" s="905"/>
      <c r="AK79" s="82"/>
      <c r="AL79" s="92"/>
    </row>
    <row r="80" ht="16.5" customHeight="1">
      <c r="A80" s="807">
        <v>7.0</v>
      </c>
      <c r="B80" s="58" t="s">
        <v>60</v>
      </c>
      <c r="C80" s="1071" t="s">
        <v>782</v>
      </c>
      <c r="D80" s="866"/>
      <c r="E80" s="1764"/>
      <c r="F80" s="1765">
        <v>9.0</v>
      </c>
      <c r="G80" s="1765">
        <v>9.0</v>
      </c>
      <c r="H80" s="1765">
        <v>9.0</v>
      </c>
      <c r="I80" s="1765">
        <v>9.0</v>
      </c>
      <c r="J80" s="1765">
        <v>9.0</v>
      </c>
      <c r="K80" s="1764"/>
      <c r="L80" s="1764"/>
      <c r="M80" s="1765">
        <v>9.0</v>
      </c>
      <c r="N80" s="1765">
        <v>9.0</v>
      </c>
      <c r="O80" s="1765">
        <v>9.0</v>
      </c>
      <c r="P80" s="1538">
        <v>9.0</v>
      </c>
      <c r="Q80" s="1766"/>
      <c r="R80" s="1083">
        <v>9.0</v>
      </c>
      <c r="S80" s="1083">
        <v>9.0</v>
      </c>
      <c r="T80" s="1538">
        <v>9.0</v>
      </c>
      <c r="U80" s="1767">
        <v>9.0</v>
      </c>
      <c r="V80" s="1766"/>
      <c r="W80" s="1766"/>
      <c r="X80" s="1538">
        <v>9.0</v>
      </c>
      <c r="Y80" s="1764"/>
      <c r="Z80" s="1764"/>
      <c r="AA80" s="1765">
        <v>9.0</v>
      </c>
      <c r="AB80" s="1765">
        <v>9.0</v>
      </c>
      <c r="AC80" s="1765">
        <v>9.0</v>
      </c>
      <c r="AD80" s="1765">
        <v>9.0</v>
      </c>
      <c r="AE80" s="1765">
        <v>9.0</v>
      </c>
      <c r="AF80" s="1083">
        <v>9.0</v>
      </c>
      <c r="AG80" s="1083">
        <v>9.0</v>
      </c>
      <c r="AH80" s="1765">
        <v>9.0</v>
      </c>
      <c r="AI80" s="1765"/>
      <c r="AJ80" s="905"/>
      <c r="AK80" s="404">
        <f t="shared" ref="AK80:AK81" si="19">COUNT(E80:AI80)</f>
        <v>22</v>
      </c>
      <c r="AL80" s="257"/>
    </row>
    <row r="81" ht="16.5" customHeight="1">
      <c r="A81" s="807">
        <v>8.0</v>
      </c>
      <c r="B81" s="842" t="s">
        <v>36</v>
      </c>
      <c r="C81" s="32"/>
      <c r="D81" s="866"/>
      <c r="E81" s="937">
        <v>9.0</v>
      </c>
      <c r="F81" s="1766"/>
      <c r="G81" s="1765">
        <v>9.0</v>
      </c>
      <c r="H81" s="1765">
        <v>9.0</v>
      </c>
      <c r="I81" s="1765"/>
      <c r="J81" s="1765"/>
      <c r="K81" s="1083">
        <v>9.0</v>
      </c>
      <c r="L81" s="1083">
        <v>9.0</v>
      </c>
      <c r="M81" s="1765">
        <v>9.0</v>
      </c>
      <c r="N81" s="1765">
        <v>9.0</v>
      </c>
      <c r="O81" s="1538">
        <v>9.0</v>
      </c>
      <c r="P81" s="1765">
        <v>9.0</v>
      </c>
      <c r="Q81" s="1765">
        <v>9.0</v>
      </c>
      <c r="R81" s="1764"/>
      <c r="S81" s="1764"/>
      <c r="T81" s="1765">
        <v>9.0</v>
      </c>
      <c r="U81" s="1538">
        <v>9.0</v>
      </c>
      <c r="V81" s="1765">
        <v>9.0</v>
      </c>
      <c r="W81" s="1538">
        <v>9.0</v>
      </c>
      <c r="X81" s="1765">
        <v>9.0</v>
      </c>
      <c r="Y81" s="1764"/>
      <c r="Z81" s="1764"/>
      <c r="AA81" s="978"/>
      <c r="AB81" s="978"/>
      <c r="AC81" s="978"/>
      <c r="AD81" s="978"/>
      <c r="AE81" s="978"/>
      <c r="AF81" s="978"/>
      <c r="AG81" s="978"/>
      <c r="AH81" s="1765">
        <v>9.0</v>
      </c>
      <c r="AI81" s="1765">
        <v>9.0</v>
      </c>
      <c r="AJ81" s="905"/>
      <c r="AK81" s="404">
        <f t="shared" si="19"/>
        <v>17</v>
      </c>
      <c r="AL81" s="257"/>
    </row>
    <row r="82" ht="16.5" customHeight="1">
      <c r="A82" s="807">
        <v>9.0</v>
      </c>
      <c r="B82" s="842" t="s">
        <v>879</v>
      </c>
      <c r="C82" s="71"/>
      <c r="D82" s="866"/>
      <c r="E82" s="1083">
        <v>9.0</v>
      </c>
      <c r="F82" s="1766"/>
      <c r="G82" s="978"/>
      <c r="H82" s="978"/>
      <c r="I82" s="978"/>
      <c r="J82" s="978"/>
      <c r="K82" s="978"/>
      <c r="L82" s="978"/>
      <c r="M82" s="978"/>
      <c r="N82" s="1538">
        <v>9.0</v>
      </c>
      <c r="O82" s="1765">
        <v>9.0</v>
      </c>
      <c r="P82" s="1765">
        <v>9.0</v>
      </c>
      <c r="Q82" s="1538">
        <v>9.0</v>
      </c>
      <c r="R82" s="1764"/>
      <c r="S82" s="1764"/>
      <c r="T82" s="1765">
        <v>9.0</v>
      </c>
      <c r="U82" s="1765">
        <v>9.0</v>
      </c>
      <c r="V82" s="1538">
        <v>9.0</v>
      </c>
      <c r="W82" s="1765">
        <v>9.0</v>
      </c>
      <c r="X82" s="1766"/>
      <c r="Y82" s="1083">
        <v>9.0</v>
      </c>
      <c r="Z82" s="1083">
        <v>9.0</v>
      </c>
      <c r="AA82" s="1765">
        <v>9.0</v>
      </c>
      <c r="AB82" s="1765"/>
      <c r="AC82" s="1765">
        <v>9.0</v>
      </c>
      <c r="AD82" s="1765">
        <v>9.0</v>
      </c>
      <c r="AE82" s="1765">
        <v>9.0</v>
      </c>
      <c r="AF82" s="1764"/>
      <c r="AG82" s="1764"/>
      <c r="AH82" s="1765">
        <v>9.0</v>
      </c>
      <c r="AI82" s="1765">
        <v>9.0</v>
      </c>
      <c r="AJ82" s="905"/>
      <c r="AK82" s="404">
        <f>COUNT(E82:AJ82)</f>
        <v>17</v>
      </c>
      <c r="AL82" s="257"/>
    </row>
    <row r="83" ht="16.5" customHeight="1">
      <c r="A83" s="79"/>
      <c r="B83" s="1690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905"/>
      <c r="AK83" s="121"/>
      <c r="AL83" s="259"/>
    </row>
    <row r="84" ht="16.5" customHeight="1">
      <c r="A84" s="1010">
        <v>10.0</v>
      </c>
      <c r="B84" s="46" t="s">
        <v>102</v>
      </c>
      <c r="C84" s="1257" t="s">
        <v>804</v>
      </c>
      <c r="D84" s="866"/>
      <c r="E84" s="1159">
        <v>9.0</v>
      </c>
      <c r="F84" s="1538">
        <v>9.0</v>
      </c>
      <c r="G84" s="1540">
        <v>9.0</v>
      </c>
      <c r="H84" s="1540">
        <v>9.0</v>
      </c>
      <c r="I84" s="1538">
        <v>9.0</v>
      </c>
      <c r="J84" s="1203"/>
      <c r="K84" s="1159"/>
      <c r="L84" s="1159">
        <v>9.0</v>
      </c>
      <c r="M84" s="1538">
        <v>9.0</v>
      </c>
      <c r="N84" s="1538">
        <v>9.0</v>
      </c>
      <c r="O84" s="1628">
        <v>9.0</v>
      </c>
      <c r="P84" s="1538">
        <v>9.0</v>
      </c>
      <c r="Q84" s="1203"/>
      <c r="R84" s="1159"/>
      <c r="S84" s="1159">
        <v>9.0</v>
      </c>
      <c r="T84" s="1538">
        <v>9.0</v>
      </c>
      <c r="U84" s="1540">
        <v>9.0</v>
      </c>
      <c r="V84" s="1540">
        <v>9.0</v>
      </c>
      <c r="W84" s="1538">
        <v>9.0</v>
      </c>
      <c r="X84" s="1203"/>
      <c r="Y84" s="1159"/>
      <c r="Z84" s="1159">
        <v>9.0</v>
      </c>
      <c r="AA84" s="1538">
        <v>9.0</v>
      </c>
      <c r="AB84" s="1538">
        <v>9.0</v>
      </c>
      <c r="AC84" s="1628">
        <v>9.0</v>
      </c>
      <c r="AD84" s="1538">
        <v>9.0</v>
      </c>
      <c r="AE84" s="1203"/>
      <c r="AF84" s="1159"/>
      <c r="AG84" s="1159">
        <v>9.0</v>
      </c>
      <c r="AH84" s="1538">
        <v>9.0</v>
      </c>
      <c r="AI84" s="1540">
        <v>9.0</v>
      </c>
      <c r="AJ84" s="905"/>
      <c r="AK84" s="404">
        <f>COUNT(E84:AJ84)</f>
        <v>23</v>
      </c>
      <c r="AL84" s="259"/>
    </row>
    <row r="85" ht="16.5" customHeight="1">
      <c r="A85" s="1010">
        <v>11.0</v>
      </c>
      <c r="B85" s="1364" t="s">
        <v>105</v>
      </c>
      <c r="C85" s="32"/>
      <c r="D85" s="866"/>
      <c r="E85" s="971"/>
      <c r="F85" s="905">
        <v>9.0</v>
      </c>
      <c r="G85" s="905">
        <v>9.0</v>
      </c>
      <c r="H85" s="905">
        <v>9.0</v>
      </c>
      <c r="I85" s="905">
        <v>9.0</v>
      </c>
      <c r="J85" s="905">
        <v>9.0</v>
      </c>
      <c r="K85" s="971"/>
      <c r="L85" s="1667"/>
      <c r="M85" s="905">
        <v>9.0</v>
      </c>
      <c r="N85" s="905">
        <v>9.0</v>
      </c>
      <c r="O85" s="905">
        <v>9.0</v>
      </c>
      <c r="P85" s="905">
        <v>9.0</v>
      </c>
      <c r="Q85" s="905">
        <v>9.0</v>
      </c>
      <c r="R85" s="971"/>
      <c r="S85" s="971"/>
      <c r="T85" s="978"/>
      <c r="U85" s="978"/>
      <c r="V85" s="978"/>
      <c r="W85" s="978"/>
      <c r="X85" s="978"/>
      <c r="Y85" s="978"/>
      <c r="Z85" s="1638"/>
      <c r="AA85" s="978"/>
      <c r="AB85" s="978"/>
      <c r="AC85" s="978"/>
      <c r="AD85" s="978"/>
      <c r="AE85" s="978"/>
      <c r="AF85" s="978"/>
      <c r="AG85" s="978"/>
      <c r="AH85" s="905">
        <v>9.0</v>
      </c>
      <c r="AI85" s="905">
        <v>9.0</v>
      </c>
      <c r="AJ85" s="905"/>
      <c r="AK85" s="404">
        <f t="shared" ref="AK85:AK86" si="20">COUNT(E85:AI85)</f>
        <v>12</v>
      </c>
      <c r="AL85" s="259"/>
    </row>
    <row r="86" ht="16.5" customHeight="1">
      <c r="A86" s="1010">
        <v>12.0</v>
      </c>
      <c r="B86" s="819" t="s">
        <v>1098</v>
      </c>
      <c r="C86" s="71"/>
      <c r="D86" s="866"/>
      <c r="E86" s="1493"/>
      <c r="F86" s="1409"/>
      <c r="G86" s="1538">
        <v>9.0</v>
      </c>
      <c r="H86" s="1538">
        <v>9.0</v>
      </c>
      <c r="I86" s="1409">
        <v>9.0</v>
      </c>
      <c r="J86" s="1538">
        <v>9.0</v>
      </c>
      <c r="K86" s="1255">
        <v>9.0</v>
      </c>
      <c r="L86" s="1493"/>
      <c r="M86" s="1493"/>
      <c r="N86" s="1745">
        <v>9.0</v>
      </c>
      <c r="O86" s="1538">
        <v>9.0</v>
      </c>
      <c r="P86" s="1409">
        <v>9.0</v>
      </c>
      <c r="Q86" s="1538">
        <v>9.0</v>
      </c>
      <c r="R86" s="1650">
        <v>9.0</v>
      </c>
      <c r="S86" s="1493"/>
      <c r="T86" s="1493"/>
      <c r="U86" s="1538">
        <v>9.0</v>
      </c>
      <c r="V86" s="1538">
        <v>9.0</v>
      </c>
      <c r="W86" s="1409">
        <v>9.0</v>
      </c>
      <c r="X86" s="1538">
        <v>9.0</v>
      </c>
      <c r="Y86" s="1255">
        <v>9.0</v>
      </c>
      <c r="Z86" s="1493"/>
      <c r="AA86" s="1493"/>
      <c r="AB86" s="1745">
        <v>9.0</v>
      </c>
      <c r="AC86" s="1538">
        <v>9.0</v>
      </c>
      <c r="AD86" s="1409">
        <v>9.0</v>
      </c>
      <c r="AE86" s="1538">
        <v>9.0</v>
      </c>
      <c r="AF86" s="1650">
        <v>9.0</v>
      </c>
      <c r="AG86" s="1493"/>
      <c r="AH86" s="1493"/>
      <c r="AI86" s="1538">
        <v>9.0</v>
      </c>
      <c r="AJ86" s="905"/>
      <c r="AK86" s="404">
        <f t="shared" si="20"/>
        <v>21</v>
      </c>
      <c r="AL86" s="259"/>
    </row>
    <row r="87" ht="16.5" customHeight="1">
      <c r="A87" s="79"/>
      <c r="B87" s="1690"/>
      <c r="C87" s="259"/>
      <c r="D87" s="259"/>
      <c r="E87" s="259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259"/>
      <c r="Q87" s="259"/>
      <c r="R87" s="259"/>
      <c r="S87" s="259"/>
      <c r="T87" s="259"/>
      <c r="U87" s="259"/>
      <c r="V87" s="259"/>
      <c r="W87" s="259"/>
      <c r="X87" s="259"/>
      <c r="Y87" s="259"/>
      <c r="Z87" s="259"/>
      <c r="AA87" s="259"/>
      <c r="AB87" s="259"/>
      <c r="AC87" s="259"/>
      <c r="AD87" s="259"/>
      <c r="AE87" s="259"/>
      <c r="AF87" s="259"/>
      <c r="AG87" s="259"/>
      <c r="AH87" s="259"/>
      <c r="AI87" s="259"/>
      <c r="AJ87" s="905"/>
      <c r="AK87" s="121"/>
      <c r="AL87" s="259"/>
    </row>
    <row r="88" ht="16.5" customHeight="1">
      <c r="A88" s="807">
        <v>13.0</v>
      </c>
      <c r="B88" s="1712" t="s">
        <v>768</v>
      </c>
      <c r="C88" s="113" t="s">
        <v>65</v>
      </c>
      <c r="D88" s="866"/>
      <c r="E88" s="937">
        <v>9.0</v>
      </c>
      <c r="F88" s="905">
        <v>9.0</v>
      </c>
      <c r="G88" s="905">
        <v>9.0</v>
      </c>
      <c r="H88" s="905">
        <v>9.0</v>
      </c>
      <c r="I88" s="905">
        <v>9.0</v>
      </c>
      <c r="J88" s="1543"/>
      <c r="K88" s="1543"/>
      <c r="L88" s="1543">
        <v>9.0</v>
      </c>
      <c r="M88" s="1540">
        <v>9.0</v>
      </c>
      <c r="N88" s="905">
        <v>9.0</v>
      </c>
      <c r="O88" s="905">
        <v>9.0</v>
      </c>
      <c r="P88" s="905">
        <v>9.0</v>
      </c>
      <c r="Q88" s="1543"/>
      <c r="R88" s="1543"/>
      <c r="S88" s="1543">
        <v>9.0</v>
      </c>
      <c r="T88" s="1540">
        <v>9.0</v>
      </c>
      <c r="U88" s="905">
        <v>9.0</v>
      </c>
      <c r="V88" s="905">
        <v>9.0</v>
      </c>
      <c r="W88" s="905">
        <v>9.0</v>
      </c>
      <c r="X88" s="1543"/>
      <c r="Y88" s="1543"/>
      <c r="Z88" s="1543">
        <v>9.0</v>
      </c>
      <c r="AA88" s="1540">
        <v>9.0</v>
      </c>
      <c r="AB88" s="905">
        <v>9.0</v>
      </c>
      <c r="AC88" s="905">
        <v>9.0</v>
      </c>
      <c r="AD88" s="905">
        <v>9.0</v>
      </c>
      <c r="AE88" s="1543"/>
      <c r="AF88" s="1543"/>
      <c r="AG88" s="1543">
        <v>9.0</v>
      </c>
      <c r="AH88" s="1540">
        <v>9.0</v>
      </c>
      <c r="AI88" s="905">
        <v>9.0</v>
      </c>
      <c r="AJ88" s="905"/>
      <c r="AK88" s="404">
        <f t="shared" ref="AK88:AK90" si="21">COUNT(E88:AI88)</f>
        <v>23</v>
      </c>
      <c r="AL88" s="257"/>
    </row>
    <row r="89" ht="16.5" customHeight="1">
      <c r="A89" s="807">
        <v>14.0</v>
      </c>
      <c r="B89" s="58" t="s">
        <v>66</v>
      </c>
      <c r="C89" s="71"/>
      <c r="D89" s="866"/>
      <c r="E89" s="978"/>
      <c r="F89" s="978"/>
      <c r="G89" s="905">
        <v>9.0</v>
      </c>
      <c r="H89" s="905">
        <v>9.0</v>
      </c>
      <c r="I89" s="905">
        <v>9.0</v>
      </c>
      <c r="J89" s="1540">
        <v>9.0</v>
      </c>
      <c r="K89" s="1543">
        <v>9.0</v>
      </c>
      <c r="L89" s="1543"/>
      <c r="M89" s="1543"/>
      <c r="N89" s="905">
        <v>9.0</v>
      </c>
      <c r="O89" s="905">
        <v>9.0</v>
      </c>
      <c r="P89" s="905">
        <v>9.0</v>
      </c>
      <c r="Q89" s="1540">
        <v>9.0</v>
      </c>
      <c r="R89" s="1543">
        <v>9.0</v>
      </c>
      <c r="S89" s="1543"/>
      <c r="T89" s="1543"/>
      <c r="U89" s="905">
        <v>9.0</v>
      </c>
      <c r="V89" s="905">
        <v>9.0</v>
      </c>
      <c r="W89" s="905">
        <v>9.0</v>
      </c>
      <c r="X89" s="1540">
        <v>9.0</v>
      </c>
      <c r="Y89" s="1543">
        <v>9.0</v>
      </c>
      <c r="Z89" s="1543"/>
      <c r="AA89" s="1543"/>
      <c r="AB89" s="905">
        <v>9.0</v>
      </c>
      <c r="AC89" s="905">
        <v>9.0</v>
      </c>
      <c r="AD89" s="905">
        <v>9.0</v>
      </c>
      <c r="AE89" s="1540">
        <v>9.0</v>
      </c>
      <c r="AF89" s="1543">
        <v>9.0</v>
      </c>
      <c r="AG89" s="1543"/>
      <c r="AH89" s="1543"/>
      <c r="AI89" s="905">
        <v>9.0</v>
      </c>
      <c r="AJ89" s="905"/>
      <c r="AK89" s="404">
        <f t="shared" si="21"/>
        <v>21</v>
      </c>
      <c r="AL89" s="257"/>
    </row>
    <row r="90" ht="16.5" customHeight="1">
      <c r="A90" s="807">
        <v>15.0</v>
      </c>
      <c r="B90" s="1713" t="s">
        <v>982</v>
      </c>
      <c r="C90" s="1482" t="s">
        <v>983</v>
      </c>
      <c r="D90" s="866"/>
      <c r="E90" s="971"/>
      <c r="F90" s="905">
        <v>9.0</v>
      </c>
      <c r="G90" s="905">
        <v>9.0</v>
      </c>
      <c r="H90" s="905">
        <v>9.0</v>
      </c>
      <c r="I90" s="905">
        <v>9.0</v>
      </c>
      <c r="J90" s="905">
        <v>9.0</v>
      </c>
      <c r="K90" s="971"/>
      <c r="L90" s="1667"/>
      <c r="M90" s="905">
        <v>9.0</v>
      </c>
      <c r="N90" s="905">
        <v>9.0</v>
      </c>
      <c r="O90" s="905">
        <v>9.0</v>
      </c>
      <c r="P90" s="905">
        <v>9.0</v>
      </c>
      <c r="Q90" s="905">
        <v>9.0</v>
      </c>
      <c r="R90" s="971"/>
      <c r="S90" s="971"/>
      <c r="T90" s="905">
        <v>9.0</v>
      </c>
      <c r="U90" s="905">
        <v>9.0</v>
      </c>
      <c r="V90" s="905">
        <v>9.0</v>
      </c>
      <c r="W90" s="905">
        <v>9.0</v>
      </c>
      <c r="X90" s="905">
        <v>9.0</v>
      </c>
      <c r="Y90" s="1667"/>
      <c r="Z90" s="971"/>
      <c r="AA90" s="905">
        <v>9.0</v>
      </c>
      <c r="AB90" s="905">
        <v>9.0</v>
      </c>
      <c r="AC90" s="905">
        <v>9.0</v>
      </c>
      <c r="AD90" s="905">
        <v>9.0</v>
      </c>
      <c r="AE90" s="905">
        <v>9.0</v>
      </c>
      <c r="AF90" s="971"/>
      <c r="AG90" s="971"/>
      <c r="AH90" s="905">
        <v>9.0</v>
      </c>
      <c r="AI90" s="905">
        <v>9.0</v>
      </c>
      <c r="AJ90" s="905"/>
      <c r="AK90" s="404">
        <f t="shared" si="21"/>
        <v>22</v>
      </c>
      <c r="AL90" s="1485"/>
    </row>
    <row r="91" ht="16.5" customHeight="1">
      <c r="A91" s="872"/>
      <c r="B91" s="260"/>
      <c r="C91" s="875"/>
      <c r="D91" s="877"/>
      <c r="E91" s="1075"/>
      <c r="F91" s="1075"/>
      <c r="G91" s="1075"/>
      <c r="H91" s="1075"/>
      <c r="I91" s="1075"/>
      <c r="J91" s="1075"/>
      <c r="K91" s="1075"/>
      <c r="L91" s="1075"/>
      <c r="M91" s="1075"/>
      <c r="N91" s="1075"/>
      <c r="O91" s="1075"/>
      <c r="P91" s="1075"/>
      <c r="Q91" s="1075"/>
      <c r="R91" s="1075"/>
      <c r="S91" s="1075"/>
      <c r="T91" s="1075"/>
      <c r="U91" s="1075"/>
      <c r="V91" s="1075"/>
      <c r="W91" s="1075"/>
      <c r="X91" s="1075"/>
      <c r="Y91" s="1075"/>
      <c r="Z91" s="1075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905"/>
      <c r="AK91" s="878"/>
      <c r="AL91" s="257"/>
    </row>
    <row r="92" ht="16.5" customHeight="1">
      <c r="A92" s="807">
        <v>16.0</v>
      </c>
      <c r="B92" s="842" t="s">
        <v>880</v>
      </c>
      <c r="C92" s="1071" t="s">
        <v>1016</v>
      </c>
      <c r="D92" s="866"/>
      <c r="E92" s="971"/>
      <c r="F92" s="905"/>
      <c r="G92" s="905">
        <v>9.0</v>
      </c>
      <c r="H92" s="905">
        <v>9.0</v>
      </c>
      <c r="I92" s="905">
        <v>9.0</v>
      </c>
      <c r="J92" s="1540">
        <v>9.0</v>
      </c>
      <c r="K92" s="1543">
        <v>9.0</v>
      </c>
      <c r="L92" s="1543"/>
      <c r="M92" s="1543"/>
      <c r="N92" s="905">
        <v>9.0</v>
      </c>
      <c r="O92" s="905">
        <v>9.0</v>
      </c>
      <c r="P92" s="905">
        <v>9.0</v>
      </c>
      <c r="Q92" s="1540">
        <v>9.0</v>
      </c>
      <c r="R92" s="1543">
        <v>9.0</v>
      </c>
      <c r="S92" s="1543"/>
      <c r="T92" s="1543"/>
      <c r="U92" s="905">
        <v>9.0</v>
      </c>
      <c r="V92" s="905">
        <v>9.0</v>
      </c>
      <c r="W92" s="905">
        <v>9.0</v>
      </c>
      <c r="X92" s="1540">
        <v>9.0</v>
      </c>
      <c r="Y92" s="1543">
        <v>9.0</v>
      </c>
      <c r="Z92" s="1543"/>
      <c r="AA92" s="1543"/>
      <c r="AB92" s="905">
        <v>9.0</v>
      </c>
      <c r="AC92" s="905">
        <v>9.0</v>
      </c>
      <c r="AD92" s="905">
        <v>9.0</v>
      </c>
      <c r="AE92" s="1540">
        <v>9.0</v>
      </c>
      <c r="AF92" s="1543">
        <v>9.0</v>
      </c>
      <c r="AG92" s="1543"/>
      <c r="AH92" s="1543"/>
      <c r="AI92" s="905">
        <v>9.0</v>
      </c>
      <c r="AJ92" s="905"/>
      <c r="AK92" s="404">
        <f t="shared" ref="AK92:AK94" si="22">COUNT(E92:AI92)</f>
        <v>21</v>
      </c>
      <c r="AL92" s="257"/>
    </row>
    <row r="93" ht="15.75" customHeight="1">
      <c r="A93" s="807">
        <v>17.0</v>
      </c>
      <c r="B93" s="842" t="s">
        <v>253</v>
      </c>
      <c r="C93" s="32"/>
      <c r="D93" s="866"/>
      <c r="E93" s="1543">
        <v>9.0</v>
      </c>
      <c r="F93" s="905">
        <v>9.0</v>
      </c>
      <c r="G93" s="905">
        <v>9.0</v>
      </c>
      <c r="H93" s="905">
        <v>9.0</v>
      </c>
      <c r="I93" s="905">
        <v>9.0</v>
      </c>
      <c r="J93" s="1543"/>
      <c r="K93" s="1543"/>
      <c r="L93" s="1543">
        <v>9.0</v>
      </c>
      <c r="M93" s="1540">
        <v>9.0</v>
      </c>
      <c r="N93" s="905">
        <v>9.0</v>
      </c>
      <c r="O93" s="905">
        <v>9.0</v>
      </c>
      <c r="P93" s="905">
        <v>9.0</v>
      </c>
      <c r="Q93" s="1543"/>
      <c r="R93" s="1543"/>
      <c r="S93" s="1543">
        <v>9.0</v>
      </c>
      <c r="T93" s="1540">
        <v>9.0</v>
      </c>
      <c r="U93" s="905">
        <v>9.0</v>
      </c>
      <c r="V93" s="905">
        <v>9.0</v>
      </c>
      <c r="W93" s="905">
        <v>9.0</v>
      </c>
      <c r="X93" s="1543"/>
      <c r="Y93" s="1543"/>
      <c r="Z93" s="1543">
        <v>9.0</v>
      </c>
      <c r="AA93" s="1540">
        <v>9.0</v>
      </c>
      <c r="AB93" s="905">
        <v>9.0</v>
      </c>
      <c r="AC93" s="905">
        <v>9.0</v>
      </c>
      <c r="AD93" s="905">
        <v>9.0</v>
      </c>
      <c r="AE93" s="1543"/>
      <c r="AF93" s="1543"/>
      <c r="AG93" s="1543">
        <v>9.0</v>
      </c>
      <c r="AH93" s="1540">
        <v>9.0</v>
      </c>
      <c r="AI93" s="905">
        <v>9.0</v>
      </c>
      <c r="AJ93" s="905"/>
      <c r="AK93" s="404">
        <f t="shared" si="22"/>
        <v>23</v>
      </c>
      <c r="AL93" s="257"/>
    </row>
    <row r="94" ht="15.75" customHeight="1">
      <c r="A94" s="807">
        <v>18.0</v>
      </c>
      <c r="B94" s="842" t="s">
        <v>732</v>
      </c>
      <c r="C94" s="71"/>
      <c r="D94" s="866"/>
      <c r="E94" s="978"/>
      <c r="F94" s="978"/>
      <c r="G94" s="978"/>
      <c r="H94" s="978"/>
      <c r="I94" s="978"/>
      <c r="J94" s="978"/>
      <c r="K94" s="978"/>
      <c r="L94" s="978"/>
      <c r="M94" s="978"/>
      <c r="N94" s="978"/>
      <c r="O94" s="978"/>
      <c r="P94" s="1714"/>
      <c r="Q94" s="978"/>
      <c r="R94" s="978"/>
      <c r="S94" s="978"/>
      <c r="T94" s="978"/>
      <c r="U94" s="978"/>
      <c r="V94" s="978"/>
      <c r="W94" s="978"/>
      <c r="X94" s="978"/>
      <c r="Y94" s="978"/>
      <c r="Z94" s="978"/>
      <c r="AA94" s="978"/>
      <c r="AB94" s="978"/>
      <c r="AC94" s="978"/>
      <c r="AD94" s="978"/>
      <c r="AE94" s="978"/>
      <c r="AF94" s="978"/>
      <c r="AG94" s="978"/>
      <c r="AH94" s="978"/>
      <c r="AI94" s="978"/>
      <c r="AJ94" s="905"/>
      <c r="AK94" s="404">
        <f t="shared" si="22"/>
        <v>0</v>
      </c>
      <c r="AL94" s="257"/>
    </row>
    <row r="95" ht="15.7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905"/>
      <c r="AK95" s="237"/>
      <c r="AL95" s="237"/>
    </row>
    <row r="96" ht="16.5" customHeight="1">
      <c r="A96" s="1010">
        <v>19.0</v>
      </c>
      <c r="B96" s="1291" t="s">
        <v>112</v>
      </c>
      <c r="C96" s="1462" t="s">
        <v>806</v>
      </c>
      <c r="D96" s="866"/>
      <c r="E96" s="1543"/>
      <c r="F96" s="1540"/>
      <c r="G96" s="905">
        <v>9.0</v>
      </c>
      <c r="H96" s="905">
        <v>9.0</v>
      </c>
      <c r="I96" s="905">
        <v>9.0</v>
      </c>
      <c r="J96" s="1540">
        <v>9.0</v>
      </c>
      <c r="K96" s="1543">
        <v>9.0</v>
      </c>
      <c r="L96" s="1543"/>
      <c r="M96" s="1543"/>
      <c r="N96" s="905">
        <v>9.0</v>
      </c>
      <c r="O96" s="905">
        <v>9.0</v>
      </c>
      <c r="P96" s="905">
        <v>9.0</v>
      </c>
      <c r="Q96" s="1540">
        <v>9.0</v>
      </c>
      <c r="R96" s="1543">
        <v>9.0</v>
      </c>
      <c r="S96" s="1543"/>
      <c r="T96" s="1543"/>
      <c r="U96" s="905">
        <v>9.0</v>
      </c>
      <c r="V96" s="905">
        <v>9.0</v>
      </c>
      <c r="W96" s="905">
        <v>9.0</v>
      </c>
      <c r="X96" s="1540">
        <v>9.0</v>
      </c>
      <c r="Y96" s="1543">
        <v>9.0</v>
      </c>
      <c r="Z96" s="1543"/>
      <c r="AA96" s="1543"/>
      <c r="AB96" s="905">
        <v>9.0</v>
      </c>
      <c r="AC96" s="905">
        <v>9.0</v>
      </c>
      <c r="AD96" s="905">
        <v>9.0</v>
      </c>
      <c r="AE96" s="1540">
        <v>9.0</v>
      </c>
      <c r="AF96" s="1543">
        <v>9.0</v>
      </c>
      <c r="AG96" s="1543"/>
      <c r="AH96" s="1543"/>
      <c r="AI96" s="905">
        <v>9.0</v>
      </c>
      <c r="AJ96" s="905"/>
      <c r="AK96" s="404">
        <f t="shared" ref="AK96:AK97" si="23">COUNT(E96:AI96)</f>
        <v>21</v>
      </c>
      <c r="AL96" s="237"/>
    </row>
    <row r="97" ht="16.5" customHeight="1">
      <c r="A97" s="1010">
        <v>20.0</v>
      </c>
      <c r="B97" s="1463" t="s">
        <v>1026</v>
      </c>
      <c r="C97" s="71"/>
      <c r="D97" s="866"/>
      <c r="E97" s="1543">
        <v>9.0</v>
      </c>
      <c r="F97" s="1540">
        <v>9.0</v>
      </c>
      <c r="G97" s="905">
        <v>9.0</v>
      </c>
      <c r="H97" s="905">
        <v>9.0</v>
      </c>
      <c r="I97" s="905">
        <v>9.0</v>
      </c>
      <c r="J97" s="1543"/>
      <c r="K97" s="1543"/>
      <c r="L97" s="1543">
        <v>9.0</v>
      </c>
      <c r="M97" s="1540">
        <v>9.0</v>
      </c>
      <c r="N97" s="905">
        <v>9.0</v>
      </c>
      <c r="O97" s="905">
        <v>9.0</v>
      </c>
      <c r="P97" s="905">
        <v>9.0</v>
      </c>
      <c r="Q97" s="1543"/>
      <c r="R97" s="1543"/>
      <c r="S97" s="1543">
        <v>9.0</v>
      </c>
      <c r="T97" s="1540">
        <v>9.0</v>
      </c>
      <c r="U97" s="905">
        <v>9.0</v>
      </c>
      <c r="V97" s="905">
        <v>9.0</v>
      </c>
      <c r="W97" s="905">
        <v>9.0</v>
      </c>
      <c r="X97" s="1543"/>
      <c r="Y97" s="1543"/>
      <c r="Z97" s="1543">
        <v>9.0</v>
      </c>
      <c r="AA97" s="1540">
        <v>9.0</v>
      </c>
      <c r="AB97" s="905">
        <v>9.0</v>
      </c>
      <c r="AC97" s="905">
        <v>9.0</v>
      </c>
      <c r="AD97" s="905">
        <v>9.0</v>
      </c>
      <c r="AE97" s="1543"/>
      <c r="AF97" s="1543"/>
      <c r="AG97" s="1543">
        <v>9.0</v>
      </c>
      <c r="AH97" s="1540">
        <v>9.0</v>
      </c>
      <c r="AI97" s="1538">
        <v>9.0</v>
      </c>
      <c r="AJ97" s="905"/>
      <c r="AK97" s="404">
        <f t="shared" si="23"/>
        <v>23</v>
      </c>
      <c r="AL97" s="237"/>
    </row>
    <row r="98" ht="16.5" customHeight="1">
      <c r="A98" s="1016"/>
      <c r="B98" s="1072"/>
      <c r="C98" s="260"/>
      <c r="D98" s="1075"/>
      <c r="E98" s="1077"/>
      <c r="F98" s="1077"/>
      <c r="G98" s="1077"/>
      <c r="H98" s="1077"/>
      <c r="I98" s="1077"/>
      <c r="J98" s="1077"/>
      <c r="K98" s="1077"/>
      <c r="L98" s="1077"/>
      <c r="M98" s="1077"/>
      <c r="N98" s="1077"/>
      <c r="O98" s="1077"/>
      <c r="P98" s="1077"/>
      <c r="Q98" s="1077"/>
      <c r="R98" s="1077"/>
      <c r="S98" s="1077"/>
      <c r="T98" s="1077"/>
      <c r="U98" s="1077"/>
      <c r="V98" s="1077"/>
      <c r="W98" s="1077"/>
      <c r="X98" s="1077"/>
      <c r="Y98" s="1077"/>
      <c r="Z98" s="1077"/>
      <c r="AA98" s="1077"/>
      <c r="AB98" s="1077"/>
      <c r="AC98" s="1077"/>
      <c r="AD98" s="1077"/>
      <c r="AE98" s="1077"/>
      <c r="AF98" s="1077"/>
      <c r="AG98" s="1077"/>
      <c r="AH98" s="1077"/>
      <c r="AI98" s="1077"/>
      <c r="AJ98" s="905"/>
      <c r="AK98" s="237"/>
      <c r="AL98" s="237"/>
    </row>
    <row r="99" ht="16.5" customHeight="1">
      <c r="A99" s="1010">
        <v>21.0</v>
      </c>
      <c r="B99" s="1747" t="s">
        <v>1099</v>
      </c>
      <c r="C99" s="1010" t="s">
        <v>1069</v>
      </c>
      <c r="D99" s="866"/>
      <c r="E99" s="971"/>
      <c r="F99" s="905">
        <v>9.0</v>
      </c>
      <c r="G99" s="905">
        <v>9.0</v>
      </c>
      <c r="H99" s="905">
        <v>9.0</v>
      </c>
      <c r="I99" s="905">
        <v>9.0</v>
      </c>
      <c r="J99" s="905">
        <v>9.0</v>
      </c>
      <c r="K99" s="971"/>
      <c r="L99" s="1667"/>
      <c r="M99" s="905">
        <v>9.0</v>
      </c>
      <c r="N99" s="905">
        <v>9.0</v>
      </c>
      <c r="O99" s="905">
        <v>9.0</v>
      </c>
      <c r="P99" s="905">
        <v>9.0</v>
      </c>
      <c r="Q99" s="905">
        <v>9.0</v>
      </c>
      <c r="R99" s="971"/>
      <c r="S99" s="971"/>
      <c r="T99" s="905">
        <v>9.0</v>
      </c>
      <c r="U99" s="905">
        <v>9.0</v>
      </c>
      <c r="V99" s="905">
        <v>9.0</v>
      </c>
      <c r="W99" s="905">
        <v>9.0</v>
      </c>
      <c r="X99" s="905">
        <v>9.0</v>
      </c>
      <c r="Y99" s="1667"/>
      <c r="Z99" s="971"/>
      <c r="AA99" s="905">
        <v>9.0</v>
      </c>
      <c r="AB99" s="905">
        <v>9.0</v>
      </c>
      <c r="AC99" s="905">
        <v>9.0</v>
      </c>
      <c r="AD99" s="905">
        <v>9.0</v>
      </c>
      <c r="AE99" s="905">
        <v>9.0</v>
      </c>
      <c r="AF99" s="971"/>
      <c r="AG99" s="971"/>
      <c r="AH99" s="905">
        <v>9.0</v>
      </c>
      <c r="AI99" s="905">
        <v>9.0</v>
      </c>
      <c r="AJ99" s="905"/>
      <c r="AK99" s="404">
        <f t="shared" ref="AK99:AK115" si="24">COUNT(E99:AI99)</f>
        <v>22</v>
      </c>
      <c r="AL99" s="237"/>
    </row>
    <row r="100" ht="16.5" customHeight="1">
      <c r="A100" s="1010">
        <v>22.0</v>
      </c>
      <c r="B100" s="1682" t="s">
        <v>799</v>
      </c>
      <c r="C100" s="1010" t="s">
        <v>820</v>
      </c>
      <c r="D100" s="866"/>
      <c r="E100" s="978"/>
      <c r="F100" s="978"/>
      <c r="G100" s="978"/>
      <c r="H100" s="978"/>
      <c r="I100" s="978"/>
      <c r="J100" s="978"/>
      <c r="K100" s="1207"/>
      <c r="L100" s="1207"/>
      <c r="M100" s="905">
        <v>9.0</v>
      </c>
      <c r="N100" s="905">
        <v>9.0</v>
      </c>
      <c r="O100" s="905">
        <v>9.0</v>
      </c>
      <c r="P100" s="905">
        <v>9.0</v>
      </c>
      <c r="Q100" s="905">
        <v>9.0</v>
      </c>
      <c r="R100" s="971"/>
      <c r="S100" s="971"/>
      <c r="T100" s="905">
        <v>9.0</v>
      </c>
      <c r="U100" s="905">
        <v>9.0</v>
      </c>
      <c r="V100" s="905">
        <v>9.0</v>
      </c>
      <c r="W100" s="905">
        <v>9.0</v>
      </c>
      <c r="X100" s="905">
        <v>9.0</v>
      </c>
      <c r="Y100" s="1667"/>
      <c r="Z100" s="971"/>
      <c r="AA100" s="905">
        <v>9.0</v>
      </c>
      <c r="AB100" s="905">
        <v>9.0</v>
      </c>
      <c r="AC100" s="905">
        <v>9.0</v>
      </c>
      <c r="AD100" s="905">
        <v>9.0</v>
      </c>
      <c r="AE100" s="905">
        <v>9.0</v>
      </c>
      <c r="AF100" s="971"/>
      <c r="AG100" s="971"/>
      <c r="AH100" s="905">
        <v>9.0</v>
      </c>
      <c r="AI100" s="905">
        <v>9.0</v>
      </c>
      <c r="AJ100" s="905"/>
      <c r="AK100" s="404">
        <f t="shared" si="24"/>
        <v>17</v>
      </c>
      <c r="AL100" s="237"/>
    </row>
    <row r="101" ht="16.5" customHeight="1">
      <c r="A101" s="1010">
        <v>23.0</v>
      </c>
      <c r="B101" s="1682" t="s">
        <v>800</v>
      </c>
      <c r="C101" s="1261" t="s">
        <v>91</v>
      </c>
      <c r="D101" s="866"/>
      <c r="E101" s="971"/>
      <c r="F101" s="905">
        <v>9.0</v>
      </c>
      <c r="G101" s="905">
        <v>9.0</v>
      </c>
      <c r="H101" s="905">
        <v>9.0</v>
      </c>
      <c r="I101" s="905">
        <v>9.0</v>
      </c>
      <c r="J101" s="905">
        <v>9.0</v>
      </c>
      <c r="K101" s="971"/>
      <c r="L101" s="1667"/>
      <c r="M101" s="905">
        <v>9.0</v>
      </c>
      <c r="N101" s="905">
        <v>9.0</v>
      </c>
      <c r="O101" s="905">
        <v>9.0</v>
      </c>
      <c r="P101" s="905">
        <v>9.0</v>
      </c>
      <c r="Q101" s="905">
        <v>9.0</v>
      </c>
      <c r="R101" s="971"/>
      <c r="S101" s="971"/>
      <c r="T101" s="905">
        <v>9.0</v>
      </c>
      <c r="U101" s="905">
        <v>9.0</v>
      </c>
      <c r="V101" s="905">
        <v>9.0</v>
      </c>
      <c r="W101" s="905">
        <v>9.0</v>
      </c>
      <c r="X101" s="905">
        <v>9.0</v>
      </c>
      <c r="Y101" s="1667"/>
      <c r="Z101" s="971"/>
      <c r="AA101" s="905">
        <v>9.0</v>
      </c>
      <c r="AB101" s="905">
        <v>9.0</v>
      </c>
      <c r="AC101" s="905">
        <v>9.0</v>
      </c>
      <c r="AD101" s="905">
        <v>9.0</v>
      </c>
      <c r="AE101" s="905">
        <v>9.0</v>
      </c>
      <c r="AF101" s="971"/>
      <c r="AG101" s="971"/>
      <c r="AH101" s="905">
        <v>9.0</v>
      </c>
      <c r="AI101" s="905">
        <v>9.0</v>
      </c>
      <c r="AJ101" s="905"/>
      <c r="AK101" s="404">
        <f t="shared" si="24"/>
        <v>22</v>
      </c>
      <c r="AL101" s="237"/>
    </row>
    <row r="102" ht="16.5" customHeight="1">
      <c r="A102" s="1010">
        <v>24.0</v>
      </c>
      <c r="B102" s="1682" t="s">
        <v>821</v>
      </c>
      <c r="C102" s="1261" t="s">
        <v>296</v>
      </c>
      <c r="D102" s="866"/>
      <c r="E102" s="971"/>
      <c r="F102" s="905">
        <v>9.0</v>
      </c>
      <c r="G102" s="905">
        <v>9.0</v>
      </c>
      <c r="H102" s="905">
        <v>9.0</v>
      </c>
      <c r="I102" s="905">
        <v>9.0</v>
      </c>
      <c r="J102" s="905">
        <v>9.0</v>
      </c>
      <c r="K102" s="971"/>
      <c r="L102" s="1667"/>
      <c r="M102" s="905">
        <v>9.0</v>
      </c>
      <c r="N102" s="905">
        <v>9.0</v>
      </c>
      <c r="O102" s="905">
        <v>9.0</v>
      </c>
      <c r="P102" s="905">
        <v>9.0</v>
      </c>
      <c r="Q102" s="905">
        <v>9.0</v>
      </c>
      <c r="R102" s="971"/>
      <c r="S102" s="971"/>
      <c r="T102" s="905">
        <v>9.0</v>
      </c>
      <c r="U102" s="905">
        <v>9.0</v>
      </c>
      <c r="V102" s="905">
        <v>9.0</v>
      </c>
      <c r="W102" s="905">
        <v>9.0</v>
      </c>
      <c r="X102" s="905">
        <v>9.0</v>
      </c>
      <c r="Y102" s="1667"/>
      <c r="Z102" s="971"/>
      <c r="AA102" s="905">
        <v>9.0</v>
      </c>
      <c r="AB102" s="905">
        <v>9.0</v>
      </c>
      <c r="AC102" s="905">
        <v>9.0</v>
      </c>
      <c r="AD102" s="905">
        <v>9.0</v>
      </c>
      <c r="AE102" s="905">
        <v>9.0</v>
      </c>
      <c r="AF102" s="971"/>
      <c r="AG102" s="971"/>
      <c r="AH102" s="905">
        <v>9.0</v>
      </c>
      <c r="AI102" s="905">
        <v>9.0</v>
      </c>
      <c r="AJ102" s="905"/>
      <c r="AK102" s="404">
        <f t="shared" si="24"/>
        <v>22</v>
      </c>
      <c r="AL102" s="237"/>
    </row>
    <row r="103" ht="16.5" customHeight="1">
      <c r="A103" s="1010">
        <v>25.0</v>
      </c>
      <c r="B103" s="1682" t="s">
        <v>801</v>
      </c>
      <c r="C103" s="1010" t="s">
        <v>867</v>
      </c>
      <c r="D103" s="866"/>
      <c r="E103" s="971"/>
      <c r="F103" s="905">
        <v>9.0</v>
      </c>
      <c r="G103" s="905">
        <v>9.0</v>
      </c>
      <c r="H103" s="905">
        <v>9.0</v>
      </c>
      <c r="I103" s="905">
        <v>9.0</v>
      </c>
      <c r="J103" s="905">
        <v>9.0</v>
      </c>
      <c r="K103" s="971"/>
      <c r="L103" s="1667"/>
      <c r="M103" s="905">
        <v>9.0</v>
      </c>
      <c r="N103" s="905">
        <v>9.0</v>
      </c>
      <c r="O103" s="905">
        <v>9.0</v>
      </c>
      <c r="P103" s="905">
        <v>9.0</v>
      </c>
      <c r="Q103" s="905">
        <v>9.0</v>
      </c>
      <c r="R103" s="971"/>
      <c r="S103" s="971"/>
      <c r="T103" s="905">
        <v>9.0</v>
      </c>
      <c r="U103" s="905">
        <v>9.0</v>
      </c>
      <c r="V103" s="905">
        <v>9.0</v>
      </c>
      <c r="W103" s="905">
        <v>9.0</v>
      </c>
      <c r="X103" s="905">
        <v>9.0</v>
      </c>
      <c r="Y103" s="1667"/>
      <c r="Z103" s="971"/>
      <c r="AA103" s="905">
        <v>9.0</v>
      </c>
      <c r="AB103" s="905">
        <v>9.0</v>
      </c>
      <c r="AC103" s="905">
        <v>9.0</v>
      </c>
      <c r="AD103" s="905">
        <v>9.0</v>
      </c>
      <c r="AE103" s="905">
        <v>9.0</v>
      </c>
      <c r="AF103" s="971"/>
      <c r="AG103" s="971"/>
      <c r="AH103" s="905">
        <v>9.0</v>
      </c>
      <c r="AI103" s="905">
        <v>9.0</v>
      </c>
      <c r="AJ103" s="905"/>
      <c r="AK103" s="404">
        <f t="shared" si="24"/>
        <v>22</v>
      </c>
      <c r="AL103" s="237"/>
    </row>
    <row r="104" ht="16.5" customHeight="1">
      <c r="A104" s="1010">
        <v>26.0</v>
      </c>
      <c r="B104" s="1682" t="s">
        <v>802</v>
      </c>
      <c r="C104" s="1010" t="s">
        <v>757</v>
      </c>
      <c r="D104" s="866"/>
      <c r="E104" s="971"/>
      <c r="F104" s="905">
        <v>9.0</v>
      </c>
      <c r="G104" s="905">
        <v>9.0</v>
      </c>
      <c r="H104" s="905">
        <v>9.0</v>
      </c>
      <c r="I104" s="905">
        <v>9.0</v>
      </c>
      <c r="J104" s="905">
        <v>9.0</v>
      </c>
      <c r="K104" s="971"/>
      <c r="L104" s="1667"/>
      <c r="M104" s="1207"/>
      <c r="N104" s="1207"/>
      <c r="O104" s="1207"/>
      <c r="P104" s="1207"/>
      <c r="Q104" s="1207"/>
      <c r="R104" s="1207"/>
      <c r="S104" s="1207"/>
      <c r="T104" s="1274"/>
      <c r="U104" s="1274"/>
      <c r="V104" s="1274"/>
      <c r="W104" s="1274"/>
      <c r="X104" s="1274"/>
      <c r="Y104" s="1719"/>
      <c r="Z104" s="1719"/>
      <c r="AA104" s="1274"/>
      <c r="AB104" s="1274"/>
      <c r="AC104" s="1274"/>
      <c r="AD104" s="1274"/>
      <c r="AE104" s="1274"/>
      <c r="AF104" s="971"/>
      <c r="AG104" s="971"/>
      <c r="AH104" s="905">
        <v>9.0</v>
      </c>
      <c r="AI104" s="905">
        <v>9.0</v>
      </c>
      <c r="AJ104" s="905"/>
      <c r="AK104" s="404">
        <f t="shared" si="24"/>
        <v>7</v>
      </c>
      <c r="AL104" s="237"/>
    </row>
    <row r="105" ht="16.5" customHeight="1">
      <c r="A105" s="1010">
        <v>27.0</v>
      </c>
      <c r="B105" s="1682" t="s">
        <v>803</v>
      </c>
      <c r="C105" s="1264" t="s">
        <v>769</v>
      </c>
      <c r="D105" s="866"/>
      <c r="E105" s="971"/>
      <c r="F105" s="905">
        <v>9.0</v>
      </c>
      <c r="G105" s="905">
        <v>9.0</v>
      </c>
      <c r="H105" s="905">
        <v>9.0</v>
      </c>
      <c r="I105" s="905">
        <v>9.0</v>
      </c>
      <c r="J105" s="905">
        <v>9.0</v>
      </c>
      <c r="K105" s="971"/>
      <c r="L105" s="1667"/>
      <c r="M105" s="905">
        <v>9.0</v>
      </c>
      <c r="N105" s="905">
        <v>9.0</v>
      </c>
      <c r="O105" s="905">
        <v>9.0</v>
      </c>
      <c r="P105" s="905">
        <v>9.0</v>
      </c>
      <c r="Q105" s="905">
        <v>9.0</v>
      </c>
      <c r="R105" s="971"/>
      <c r="S105" s="971"/>
      <c r="T105" s="905">
        <v>9.0</v>
      </c>
      <c r="U105" s="905">
        <v>9.0</v>
      </c>
      <c r="V105" s="905">
        <v>9.0</v>
      </c>
      <c r="W105" s="905">
        <v>9.0</v>
      </c>
      <c r="X105" s="905">
        <v>9.0</v>
      </c>
      <c r="Y105" s="1667"/>
      <c r="Z105" s="971"/>
      <c r="AA105" s="905">
        <v>9.0</v>
      </c>
      <c r="AB105" s="905">
        <v>9.0</v>
      </c>
      <c r="AC105" s="905">
        <v>9.0</v>
      </c>
      <c r="AD105" s="905">
        <v>9.0</v>
      </c>
      <c r="AE105" s="905">
        <v>9.0</v>
      </c>
      <c r="AF105" s="971"/>
      <c r="AG105" s="971"/>
      <c r="AH105" s="905">
        <v>9.0</v>
      </c>
      <c r="AI105" s="905">
        <v>9.0</v>
      </c>
      <c r="AJ105" s="905"/>
      <c r="AK105" s="404">
        <f t="shared" si="24"/>
        <v>22</v>
      </c>
      <c r="AL105" s="237"/>
    </row>
    <row r="106" ht="16.5" customHeight="1">
      <c r="A106" s="1010">
        <v>28.0</v>
      </c>
      <c r="B106" s="1682" t="s">
        <v>805</v>
      </c>
      <c r="C106" s="1010" t="s">
        <v>930</v>
      </c>
      <c r="D106" s="866"/>
      <c r="E106" s="971"/>
      <c r="F106" s="905">
        <v>9.0</v>
      </c>
      <c r="G106" s="905">
        <v>9.0</v>
      </c>
      <c r="H106" s="905">
        <v>9.0</v>
      </c>
      <c r="I106" s="905">
        <v>9.0</v>
      </c>
      <c r="J106" s="905">
        <v>9.0</v>
      </c>
      <c r="K106" s="971"/>
      <c r="L106" s="1667"/>
      <c r="M106" s="905">
        <v>9.0</v>
      </c>
      <c r="N106" s="905">
        <v>9.0</v>
      </c>
      <c r="O106" s="905">
        <v>9.0</v>
      </c>
      <c r="P106" s="905">
        <v>9.0</v>
      </c>
      <c r="Q106" s="905">
        <v>9.0</v>
      </c>
      <c r="R106" s="971"/>
      <c r="S106" s="971"/>
      <c r="T106" s="905">
        <v>9.0</v>
      </c>
      <c r="U106" s="905">
        <v>9.0</v>
      </c>
      <c r="V106" s="905">
        <v>9.0</v>
      </c>
      <c r="W106" s="905">
        <v>9.0</v>
      </c>
      <c r="X106" s="905">
        <v>9.0</v>
      </c>
      <c r="Y106" s="1667"/>
      <c r="Z106" s="971"/>
      <c r="AA106" s="905">
        <v>9.0</v>
      </c>
      <c r="AB106" s="905">
        <v>9.0</v>
      </c>
      <c r="AC106" s="905">
        <v>9.0</v>
      </c>
      <c r="AD106" s="905">
        <v>9.0</v>
      </c>
      <c r="AE106" s="905">
        <v>9.0</v>
      </c>
      <c r="AF106" s="971"/>
      <c r="AG106" s="971"/>
      <c r="AH106" s="905">
        <v>9.0</v>
      </c>
      <c r="AI106" s="905">
        <v>9.0</v>
      </c>
      <c r="AJ106" s="905"/>
      <c r="AK106" s="404">
        <f t="shared" si="24"/>
        <v>22</v>
      </c>
      <c r="AL106" s="237"/>
    </row>
    <row r="107" ht="16.5" customHeight="1">
      <c r="A107" s="1010">
        <v>29.0</v>
      </c>
      <c r="B107" s="1682" t="s">
        <v>807</v>
      </c>
      <c r="C107" s="1261" t="s">
        <v>297</v>
      </c>
      <c r="D107" s="866"/>
      <c r="E107" s="978"/>
      <c r="F107" s="905">
        <v>9.0</v>
      </c>
      <c r="G107" s="905">
        <v>9.0</v>
      </c>
      <c r="H107" s="905">
        <v>9.0</v>
      </c>
      <c r="I107" s="905">
        <v>9.0</v>
      </c>
      <c r="J107" s="905">
        <v>9.0</v>
      </c>
      <c r="K107" s="971"/>
      <c r="L107" s="1667"/>
      <c r="M107" s="905">
        <v>9.0</v>
      </c>
      <c r="N107" s="905">
        <v>9.0</v>
      </c>
      <c r="O107" s="905">
        <v>9.0</v>
      </c>
      <c r="P107" s="905">
        <v>9.0</v>
      </c>
      <c r="Q107" s="905">
        <v>9.0</v>
      </c>
      <c r="R107" s="971"/>
      <c r="S107" s="971"/>
      <c r="T107" s="905">
        <v>9.0</v>
      </c>
      <c r="U107" s="905">
        <v>9.0</v>
      </c>
      <c r="V107" s="905">
        <v>9.0</v>
      </c>
      <c r="W107" s="905">
        <v>9.0</v>
      </c>
      <c r="X107" s="905">
        <v>9.0</v>
      </c>
      <c r="Y107" s="1667"/>
      <c r="Z107" s="971"/>
      <c r="AA107" s="905">
        <v>9.0</v>
      </c>
      <c r="AB107" s="905">
        <v>9.0</v>
      </c>
      <c r="AC107" s="905">
        <v>9.0</v>
      </c>
      <c r="AD107" s="905">
        <v>9.0</v>
      </c>
      <c r="AE107" s="905">
        <v>9.0</v>
      </c>
      <c r="AF107" s="971"/>
      <c r="AG107" s="971"/>
      <c r="AH107" s="905">
        <v>9.0</v>
      </c>
      <c r="AI107" s="905">
        <v>9.0</v>
      </c>
      <c r="AJ107" s="905"/>
      <c r="AK107" s="404">
        <f t="shared" si="24"/>
        <v>22</v>
      </c>
      <c r="AL107" s="237"/>
    </row>
    <row r="108" ht="16.5" customHeight="1">
      <c r="A108" s="1010">
        <v>30.0</v>
      </c>
      <c r="B108" s="1748" t="s">
        <v>907</v>
      </c>
      <c r="C108" s="861"/>
      <c r="D108" s="866"/>
      <c r="E108" s="971"/>
      <c r="F108" s="905"/>
      <c r="G108" s="905"/>
      <c r="H108" s="905"/>
      <c r="I108" s="905"/>
      <c r="J108" s="905"/>
      <c r="K108" s="971"/>
      <c r="L108" s="1667"/>
      <c r="M108" s="905"/>
      <c r="N108" s="905"/>
      <c r="O108" s="905"/>
      <c r="P108" s="905"/>
      <c r="Q108" s="905"/>
      <c r="R108" s="971"/>
      <c r="S108" s="971"/>
      <c r="T108" s="905"/>
      <c r="U108" s="905"/>
      <c r="V108" s="905"/>
      <c r="W108" s="905"/>
      <c r="X108" s="905"/>
      <c r="Y108" s="1667"/>
      <c r="Z108" s="971"/>
      <c r="AA108" s="905"/>
      <c r="AB108" s="905"/>
      <c r="AC108" s="905"/>
      <c r="AD108" s="905"/>
      <c r="AE108" s="905"/>
      <c r="AF108" s="971"/>
      <c r="AG108" s="971"/>
      <c r="AH108" s="905"/>
      <c r="AI108" s="905"/>
      <c r="AJ108" s="905"/>
      <c r="AK108" s="404">
        <f t="shared" si="24"/>
        <v>0</v>
      </c>
      <c r="AL108" s="237"/>
    </row>
    <row r="109" ht="16.5" customHeight="1">
      <c r="A109" s="1010">
        <v>31.0</v>
      </c>
      <c r="B109" s="1682" t="s">
        <v>808</v>
      </c>
      <c r="C109" s="1265" t="s">
        <v>119</v>
      </c>
      <c r="D109" s="866"/>
      <c r="E109" s="971"/>
      <c r="F109" s="905">
        <v>9.0</v>
      </c>
      <c r="G109" s="905">
        <v>9.0</v>
      </c>
      <c r="H109" s="905">
        <v>9.0</v>
      </c>
      <c r="I109" s="905">
        <v>9.0</v>
      </c>
      <c r="J109" s="905">
        <v>9.0</v>
      </c>
      <c r="K109" s="971"/>
      <c r="L109" s="1667"/>
      <c r="M109" s="905">
        <v>9.0</v>
      </c>
      <c r="N109" s="905">
        <v>9.0</v>
      </c>
      <c r="O109" s="905">
        <v>9.0</v>
      </c>
      <c r="P109" s="905">
        <v>9.0</v>
      </c>
      <c r="Q109" s="905">
        <v>9.0</v>
      </c>
      <c r="R109" s="971"/>
      <c r="S109" s="971"/>
      <c r="T109" s="905">
        <v>9.0</v>
      </c>
      <c r="U109" s="905">
        <v>9.0</v>
      </c>
      <c r="V109" s="905">
        <v>9.0</v>
      </c>
      <c r="W109" s="905">
        <v>9.0</v>
      </c>
      <c r="X109" s="905">
        <v>9.0</v>
      </c>
      <c r="Y109" s="1667"/>
      <c r="Z109" s="971"/>
      <c r="AA109" s="905">
        <v>9.0</v>
      </c>
      <c r="AB109" s="905">
        <v>9.0</v>
      </c>
      <c r="AC109" s="905">
        <v>9.0</v>
      </c>
      <c r="AD109" s="905">
        <v>9.0</v>
      </c>
      <c r="AE109" s="905">
        <v>9.0</v>
      </c>
      <c r="AF109" s="971"/>
      <c r="AG109" s="971"/>
      <c r="AH109" s="905">
        <v>9.0</v>
      </c>
      <c r="AI109" s="905">
        <v>9.0</v>
      </c>
      <c r="AJ109" s="905"/>
      <c r="AK109" s="404">
        <f t="shared" si="24"/>
        <v>22</v>
      </c>
      <c r="AL109" s="237"/>
    </row>
    <row r="110" ht="16.5" customHeight="1">
      <c r="A110" s="1010">
        <v>32.0</v>
      </c>
      <c r="B110" s="1682" t="s">
        <v>809</v>
      </c>
      <c r="C110" s="1010" t="s">
        <v>1100</v>
      </c>
      <c r="D110" s="866"/>
      <c r="E110" s="971"/>
      <c r="F110" s="905">
        <v>9.0</v>
      </c>
      <c r="G110" s="905">
        <v>9.0</v>
      </c>
      <c r="H110" s="905">
        <v>9.0</v>
      </c>
      <c r="I110" s="905">
        <v>9.0</v>
      </c>
      <c r="J110" s="905">
        <v>9.0</v>
      </c>
      <c r="K110" s="971"/>
      <c r="L110" s="1667"/>
      <c r="M110" s="905">
        <v>9.0</v>
      </c>
      <c r="N110" s="905">
        <v>9.0</v>
      </c>
      <c r="O110" s="905">
        <v>9.0</v>
      </c>
      <c r="P110" s="905">
        <v>9.0</v>
      </c>
      <c r="Q110" s="905">
        <v>9.0</v>
      </c>
      <c r="R110" s="971"/>
      <c r="S110" s="971"/>
      <c r="T110" s="905">
        <v>9.0</v>
      </c>
      <c r="U110" s="905">
        <v>9.0</v>
      </c>
      <c r="V110" s="905">
        <v>9.0</v>
      </c>
      <c r="W110" s="905">
        <v>9.0</v>
      </c>
      <c r="X110" s="905">
        <v>9.0</v>
      </c>
      <c r="Y110" s="1667"/>
      <c r="Z110" s="971"/>
      <c r="AA110" s="905">
        <v>9.0</v>
      </c>
      <c r="AB110" s="905">
        <v>9.0</v>
      </c>
      <c r="AC110" s="905">
        <v>9.0</v>
      </c>
      <c r="AD110" s="905">
        <v>9.0</v>
      </c>
      <c r="AE110" s="905">
        <v>9.0</v>
      </c>
      <c r="AF110" s="971"/>
      <c r="AG110" s="971"/>
      <c r="AH110" s="905">
        <v>9.0</v>
      </c>
      <c r="AI110" s="905">
        <v>9.0</v>
      </c>
      <c r="AJ110" s="905"/>
      <c r="AK110" s="404">
        <f t="shared" si="24"/>
        <v>22</v>
      </c>
      <c r="AL110" s="237"/>
    </row>
    <row r="111" ht="16.5" customHeight="1">
      <c r="A111" s="1010">
        <v>33.0</v>
      </c>
      <c r="B111" s="1748" t="s">
        <v>811</v>
      </c>
      <c r="C111" s="1010"/>
      <c r="D111" s="866"/>
      <c r="E111" s="971"/>
      <c r="F111" s="905"/>
      <c r="G111" s="905"/>
      <c r="H111" s="905"/>
      <c r="I111" s="905"/>
      <c r="J111" s="905"/>
      <c r="K111" s="971"/>
      <c r="L111" s="1667"/>
      <c r="M111" s="905"/>
      <c r="N111" s="905"/>
      <c r="O111" s="905"/>
      <c r="P111" s="905"/>
      <c r="Q111" s="905"/>
      <c r="R111" s="971"/>
      <c r="S111" s="971"/>
      <c r="T111" s="905"/>
      <c r="U111" s="905"/>
      <c r="V111" s="905"/>
      <c r="W111" s="905"/>
      <c r="X111" s="905"/>
      <c r="Y111" s="1667"/>
      <c r="Z111" s="971"/>
      <c r="AA111" s="905"/>
      <c r="AB111" s="905"/>
      <c r="AC111" s="905"/>
      <c r="AD111" s="905"/>
      <c r="AE111" s="905"/>
      <c r="AF111" s="971"/>
      <c r="AG111" s="971"/>
      <c r="AH111" s="905"/>
      <c r="AI111" s="905"/>
      <c r="AJ111" s="905"/>
      <c r="AK111" s="404">
        <f t="shared" si="24"/>
        <v>0</v>
      </c>
      <c r="AL111" s="237"/>
    </row>
    <row r="112" ht="16.5" customHeight="1">
      <c r="A112" s="1010">
        <v>34.0</v>
      </c>
      <c r="B112" s="1682" t="s">
        <v>814</v>
      </c>
      <c r="C112" s="1261" t="s">
        <v>815</v>
      </c>
      <c r="D112" s="866"/>
      <c r="E112" s="971"/>
      <c r="F112" s="905">
        <v>9.0</v>
      </c>
      <c r="G112" s="905">
        <v>9.0</v>
      </c>
      <c r="H112" s="905">
        <v>9.0</v>
      </c>
      <c r="I112" s="905">
        <v>9.0</v>
      </c>
      <c r="J112" s="905">
        <v>9.0</v>
      </c>
      <c r="K112" s="971"/>
      <c r="L112" s="1667"/>
      <c r="M112" s="905">
        <v>9.0</v>
      </c>
      <c r="N112" s="905">
        <v>9.0</v>
      </c>
      <c r="O112" s="905">
        <v>9.0</v>
      </c>
      <c r="P112" s="905">
        <v>9.0</v>
      </c>
      <c r="Q112" s="905">
        <v>9.0</v>
      </c>
      <c r="R112" s="971"/>
      <c r="S112" s="971"/>
      <c r="T112" s="905">
        <v>9.0</v>
      </c>
      <c r="U112" s="905"/>
      <c r="V112" s="905"/>
      <c r="W112" s="905"/>
      <c r="X112" s="905"/>
      <c r="Y112" s="1667"/>
      <c r="Z112" s="971"/>
      <c r="AA112" s="905"/>
      <c r="AB112" s="905"/>
      <c r="AC112" s="905"/>
      <c r="AD112" s="905"/>
      <c r="AE112" s="905"/>
      <c r="AF112" s="971"/>
      <c r="AG112" s="971"/>
      <c r="AH112" s="905"/>
      <c r="AI112" s="905"/>
      <c r="AJ112" s="905"/>
      <c r="AK112" s="404">
        <f t="shared" si="24"/>
        <v>11</v>
      </c>
      <c r="AL112" s="237"/>
    </row>
    <row r="113" ht="16.5" customHeight="1">
      <c r="A113" s="1010">
        <v>35.0</v>
      </c>
      <c r="B113" s="1682" t="s">
        <v>814</v>
      </c>
      <c r="C113" s="1010" t="s">
        <v>1112</v>
      </c>
      <c r="D113" s="866"/>
      <c r="E113" s="971"/>
      <c r="F113" s="905"/>
      <c r="G113" s="905"/>
      <c r="H113" s="905"/>
      <c r="I113" s="905"/>
      <c r="J113" s="905"/>
      <c r="K113" s="971"/>
      <c r="L113" s="1667"/>
      <c r="M113" s="905"/>
      <c r="N113" s="905"/>
      <c r="O113" s="905"/>
      <c r="P113" s="905"/>
      <c r="Q113" s="905"/>
      <c r="R113" s="971"/>
      <c r="S113" s="971"/>
      <c r="T113" s="905"/>
      <c r="U113" s="905">
        <v>9.0</v>
      </c>
      <c r="V113" s="905">
        <v>9.0</v>
      </c>
      <c r="W113" s="905">
        <v>9.0</v>
      </c>
      <c r="X113" s="905">
        <v>9.0</v>
      </c>
      <c r="Y113" s="1667"/>
      <c r="Z113" s="971"/>
      <c r="AA113" s="905">
        <v>9.0</v>
      </c>
      <c r="AB113" s="905">
        <v>9.0</v>
      </c>
      <c r="AC113" s="905">
        <v>9.0</v>
      </c>
      <c r="AD113" s="905">
        <v>9.0</v>
      </c>
      <c r="AE113" s="905">
        <v>9.0</v>
      </c>
      <c r="AF113" s="971"/>
      <c r="AG113" s="971"/>
      <c r="AH113" s="905">
        <v>9.0</v>
      </c>
      <c r="AI113" s="905">
        <v>9.0</v>
      </c>
      <c r="AJ113" s="905"/>
      <c r="AK113" s="404">
        <f t="shared" si="24"/>
        <v>11</v>
      </c>
      <c r="AL113" s="237"/>
    </row>
    <row r="114" ht="16.5" customHeight="1">
      <c r="A114" s="1010">
        <v>36.0</v>
      </c>
      <c r="B114" s="1682" t="s">
        <v>812</v>
      </c>
      <c r="C114" s="1010" t="s">
        <v>140</v>
      </c>
      <c r="D114" s="866"/>
      <c r="E114" s="971"/>
      <c r="F114" s="905">
        <v>9.0</v>
      </c>
      <c r="G114" s="905">
        <v>9.0</v>
      </c>
      <c r="H114" s="905">
        <v>9.0</v>
      </c>
      <c r="I114" s="905">
        <v>9.0</v>
      </c>
      <c r="J114" s="905">
        <v>9.0</v>
      </c>
      <c r="K114" s="971"/>
      <c r="L114" s="1667"/>
      <c r="M114" s="905">
        <v>9.0</v>
      </c>
      <c r="N114" s="905">
        <v>9.0</v>
      </c>
      <c r="O114" s="905">
        <v>9.0</v>
      </c>
      <c r="P114" s="905">
        <v>9.0</v>
      </c>
      <c r="Q114" s="905">
        <v>9.0</v>
      </c>
      <c r="R114" s="971"/>
      <c r="S114" s="971"/>
      <c r="T114" s="905">
        <v>9.0</v>
      </c>
      <c r="U114" s="905">
        <v>9.0</v>
      </c>
      <c r="V114" s="905">
        <v>9.0</v>
      </c>
      <c r="W114" s="905">
        <v>9.0</v>
      </c>
      <c r="X114" s="905">
        <v>9.0</v>
      </c>
      <c r="Y114" s="1667"/>
      <c r="Z114" s="971"/>
      <c r="AA114" s="905">
        <v>9.0</v>
      </c>
      <c r="AB114" s="905">
        <v>9.0</v>
      </c>
      <c r="AC114" s="905">
        <v>9.0</v>
      </c>
      <c r="AD114" s="905">
        <v>9.0</v>
      </c>
      <c r="AE114" s="905">
        <v>9.0</v>
      </c>
      <c r="AF114" s="971"/>
      <c r="AG114" s="971"/>
      <c r="AH114" s="905">
        <v>9.0</v>
      </c>
      <c r="AI114" s="905">
        <v>9.0</v>
      </c>
      <c r="AJ114" s="905"/>
      <c r="AK114" s="404">
        <f t="shared" si="24"/>
        <v>22</v>
      </c>
      <c r="AL114" s="237"/>
    </row>
    <row r="115" ht="16.5" customHeight="1">
      <c r="A115" s="1010">
        <v>37.0</v>
      </c>
      <c r="B115" s="1682" t="s">
        <v>813</v>
      </c>
      <c r="C115" s="1010" t="s">
        <v>286</v>
      </c>
      <c r="D115" s="866"/>
      <c r="E115" s="971"/>
      <c r="F115" s="978"/>
      <c r="G115" s="978"/>
      <c r="H115" s="978"/>
      <c r="I115" s="978"/>
      <c r="J115" s="978"/>
      <c r="K115" s="1207"/>
      <c r="L115" s="1207"/>
      <c r="M115" s="978"/>
      <c r="N115" s="978"/>
      <c r="O115" s="978"/>
      <c r="P115" s="978"/>
      <c r="Q115" s="978"/>
      <c r="R115" s="1207"/>
      <c r="S115" s="1207"/>
      <c r="T115" s="905">
        <v>9.0</v>
      </c>
      <c r="U115" s="905">
        <v>9.0</v>
      </c>
      <c r="V115" s="905">
        <v>9.0</v>
      </c>
      <c r="W115" s="905">
        <v>9.0</v>
      </c>
      <c r="X115" s="905">
        <v>9.0</v>
      </c>
      <c r="Y115" s="1667"/>
      <c r="Z115" s="971"/>
      <c r="AA115" s="905">
        <v>9.0</v>
      </c>
      <c r="AB115" s="905">
        <v>9.0</v>
      </c>
      <c r="AC115" s="905">
        <v>9.0</v>
      </c>
      <c r="AD115" s="905">
        <v>9.0</v>
      </c>
      <c r="AE115" s="905">
        <v>9.0</v>
      </c>
      <c r="AF115" s="971"/>
      <c r="AG115" s="971"/>
      <c r="AH115" s="905">
        <v>9.0</v>
      </c>
      <c r="AI115" s="905">
        <v>9.0</v>
      </c>
      <c r="AJ115" s="905"/>
      <c r="AK115" s="404">
        <f t="shared" si="24"/>
        <v>12</v>
      </c>
      <c r="AL115" s="237"/>
    </row>
    <row r="116" ht="16.5" customHeight="1">
      <c r="A116" s="89"/>
      <c r="E116" s="1486"/>
      <c r="F116" s="1486"/>
      <c r="G116" s="1486"/>
      <c r="H116" s="1486"/>
      <c r="I116" s="1486"/>
      <c r="J116" s="1486"/>
      <c r="K116" s="1486"/>
      <c r="L116" s="1486"/>
      <c r="M116" s="1486"/>
      <c r="N116" s="1486"/>
      <c r="O116" s="1486"/>
      <c r="P116" s="1486"/>
      <c r="Q116" s="1486"/>
      <c r="R116" s="1486"/>
      <c r="S116" s="1486"/>
      <c r="T116" s="1486"/>
      <c r="U116" s="1487"/>
      <c r="V116" s="1487"/>
      <c r="W116" s="1486"/>
      <c r="X116" s="1486"/>
      <c r="Y116" s="1486"/>
      <c r="Z116" s="1486"/>
      <c r="AA116" s="1488"/>
      <c r="AB116" s="1488"/>
      <c r="AC116" s="1488"/>
      <c r="AD116" s="1486"/>
      <c r="AE116" s="1486"/>
      <c r="AF116" s="1486"/>
      <c r="AG116" s="1486"/>
      <c r="AH116" s="1486"/>
      <c r="AI116" s="1486"/>
      <c r="AJ116" s="1486"/>
      <c r="AK116" s="89"/>
      <c r="AL116" s="89"/>
    </row>
    <row r="117" ht="16.5" hidden="1" customHeight="1">
      <c r="A117" s="19">
        <v>1.0</v>
      </c>
      <c r="B117" s="1372" t="s">
        <v>909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807">
        <v>2.0</v>
      </c>
      <c r="B118" s="1372" t="s">
        <v>911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19">
        <v>3.0</v>
      </c>
      <c r="B119" s="1372" t="s">
        <v>913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807">
        <v>4.0</v>
      </c>
      <c r="B120" s="1372" t="s">
        <v>914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19">
        <v>5.0</v>
      </c>
      <c r="B121" s="1372" t="s">
        <v>915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807">
        <v>6.0</v>
      </c>
      <c r="B122" s="1372" t="s">
        <v>916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6.5" hidden="1" customHeight="1">
      <c r="A123" s="19">
        <v>7.0</v>
      </c>
      <c r="B123" s="1464" t="s">
        <v>917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1270"/>
      <c r="AK123" s="89"/>
      <c r="AL123" s="89"/>
    </row>
    <row r="124" ht="16.5" hidden="1" customHeight="1">
      <c r="A124" s="807">
        <v>8.0</v>
      </c>
      <c r="B124" s="1465" t="s">
        <v>918</v>
      </c>
      <c r="C124" s="1373"/>
      <c r="D124" s="930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  <c r="X124" s="905"/>
      <c r="Y124" s="905"/>
      <c r="Z124" s="905"/>
      <c r="AA124" s="905"/>
      <c r="AB124" s="905"/>
      <c r="AC124" s="905"/>
      <c r="AD124" s="905"/>
      <c r="AE124" s="905"/>
      <c r="AF124" s="905"/>
      <c r="AG124" s="905"/>
      <c r="AH124" s="1270"/>
      <c r="AI124" s="1270"/>
      <c r="AJ124" s="1270"/>
      <c r="AK124" s="89"/>
      <c r="AL124" s="89"/>
    </row>
    <row r="125" ht="16.5" hidden="1" customHeight="1">
      <c r="A125" s="19">
        <v>9.0</v>
      </c>
      <c r="B125" s="1466" t="s">
        <v>984</v>
      </c>
      <c r="C125" s="1373"/>
      <c r="D125" s="930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  <c r="X125" s="905"/>
      <c r="Y125" s="905"/>
      <c r="Z125" s="905"/>
      <c r="AA125" s="905"/>
      <c r="AB125" s="905"/>
      <c r="AC125" s="905"/>
      <c r="AD125" s="905"/>
      <c r="AE125" s="905"/>
      <c r="AF125" s="905"/>
      <c r="AG125" s="905"/>
      <c r="AH125" s="1270"/>
      <c r="AI125" s="1270"/>
      <c r="AJ125" s="1270"/>
      <c r="AK125" s="89"/>
      <c r="AL125" s="89"/>
    </row>
    <row r="126" ht="16.5" hidden="1" customHeight="1">
      <c r="A126" s="807">
        <v>10.0</v>
      </c>
      <c r="B126" s="1372" t="s">
        <v>943</v>
      </c>
      <c r="C126" s="1373"/>
      <c r="D126" s="930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  <c r="X126" s="905"/>
      <c r="Y126" s="905"/>
      <c r="Z126" s="905"/>
      <c r="AA126" s="905"/>
      <c r="AB126" s="905"/>
      <c r="AC126" s="905"/>
      <c r="AD126" s="905"/>
      <c r="AE126" s="905"/>
      <c r="AF126" s="905"/>
      <c r="AG126" s="905"/>
      <c r="AH126" s="1270"/>
      <c r="AI126" s="1270"/>
      <c r="AJ126" s="1270"/>
      <c r="AK126" s="89"/>
      <c r="AL126" s="89"/>
    </row>
    <row r="127" ht="15.75" hidden="1" customHeight="1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1162"/>
      <c r="V127" s="1162"/>
      <c r="W127" s="89"/>
      <c r="X127" s="89"/>
      <c r="Y127" s="89"/>
      <c r="Z127" s="89"/>
      <c r="AA127" s="1163"/>
      <c r="AB127" s="1163"/>
      <c r="AC127" s="1163"/>
      <c r="AD127" s="89"/>
      <c r="AE127" s="89"/>
      <c r="AF127" s="89"/>
      <c r="AG127" s="89"/>
      <c r="AH127" s="89"/>
      <c r="AI127" s="89"/>
      <c r="AJ127" s="89"/>
      <c r="AK127" s="89"/>
      <c r="AL127" s="89"/>
    </row>
  </sheetData>
  <mergeCells count="13">
    <mergeCell ref="C74:C78"/>
    <mergeCell ref="C80:C82"/>
    <mergeCell ref="C84:C86"/>
    <mergeCell ref="C88:C89"/>
    <mergeCell ref="C92:C94"/>
    <mergeCell ref="C96:C97"/>
    <mergeCell ref="C1:AG1"/>
    <mergeCell ref="C3:C31"/>
    <mergeCell ref="D52:T55"/>
    <mergeCell ref="U52:AK55"/>
    <mergeCell ref="N58:Q58"/>
    <mergeCell ref="C67:C68"/>
    <mergeCell ref="D67:D68"/>
  </mergeCells>
  <conditionalFormatting sqref="AK3:AK31 AK36:AK48 AK62:AK78 AK80:AK82 AK84:AK86 AK88:AK90 AK92:AK94 AK96:AK97 AK99:AK115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14"/>
    <col customWidth="1" min="3" max="3" width="19.29"/>
    <col customWidth="1" min="4" max="4" width="12.0"/>
    <col customWidth="1" min="5" max="5" width="5.71"/>
    <col customWidth="1" min="6" max="8" width="5.86"/>
    <col customWidth="1" min="9" max="9" width="5.71"/>
    <col customWidth="1" min="10" max="19" width="5.86"/>
    <col customWidth="1" min="20" max="20" width="6.0"/>
    <col customWidth="1" min="21" max="34" width="5.86"/>
    <col customWidth="1" hidden="1" min="35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1113</v>
      </c>
      <c r="E2" s="890">
        <v>1.0</v>
      </c>
      <c r="F2" s="1768">
        <v>2.0</v>
      </c>
      <c r="G2" s="897">
        <v>3.0</v>
      </c>
      <c r="H2" s="1749">
        <v>4.0</v>
      </c>
      <c r="I2" s="1769">
        <v>5.0</v>
      </c>
      <c r="J2" s="897">
        <v>6.0</v>
      </c>
      <c r="K2" s="890">
        <v>7.0</v>
      </c>
      <c r="L2" s="1768">
        <v>8.0</v>
      </c>
      <c r="M2" s="897">
        <v>9.0</v>
      </c>
      <c r="N2" s="890">
        <v>10.0</v>
      </c>
      <c r="O2" s="1769">
        <v>11.0</v>
      </c>
      <c r="P2" s="969">
        <v>12.0</v>
      </c>
      <c r="Q2" s="890">
        <v>13.0</v>
      </c>
      <c r="R2" s="1768">
        <v>14.0</v>
      </c>
      <c r="S2" s="897">
        <v>15.0</v>
      </c>
      <c r="T2" s="890">
        <v>16.0</v>
      </c>
      <c r="U2" s="1768">
        <v>17.0</v>
      </c>
      <c r="V2" s="969">
        <v>18.0</v>
      </c>
      <c r="W2" s="1749">
        <v>19.0</v>
      </c>
      <c r="X2" s="1768">
        <v>20.0</v>
      </c>
      <c r="Y2" s="897">
        <v>21.0</v>
      </c>
      <c r="Z2" s="890">
        <v>22.0</v>
      </c>
      <c r="AA2" s="1768">
        <v>23.0</v>
      </c>
      <c r="AB2" s="897">
        <v>24.0</v>
      </c>
      <c r="AC2" s="1749">
        <v>25.0</v>
      </c>
      <c r="AD2" s="1769">
        <v>26.0</v>
      </c>
      <c r="AE2" s="897">
        <v>27.0</v>
      </c>
      <c r="AF2" s="890">
        <v>28.0</v>
      </c>
      <c r="AG2" s="1768">
        <v>29.0</v>
      </c>
      <c r="AH2" s="890">
        <v>30.0</v>
      </c>
      <c r="AI2" s="890">
        <v>1.0</v>
      </c>
      <c r="AJ2" s="970"/>
      <c r="AK2" s="404" t="s">
        <v>274</v>
      </c>
      <c r="AL2" s="404" t="s">
        <v>274</v>
      </c>
    </row>
    <row r="3" ht="14.25" customHeight="1">
      <c r="A3" s="19">
        <v>1.0</v>
      </c>
      <c r="B3" s="1716" t="s">
        <v>1102</v>
      </c>
      <c r="C3" s="22" t="s">
        <v>736</v>
      </c>
      <c r="D3" s="866"/>
      <c r="E3" s="905">
        <v>9.0</v>
      </c>
      <c r="F3" s="905">
        <v>9.0</v>
      </c>
      <c r="G3" s="905">
        <v>9.0</v>
      </c>
      <c r="H3" s="971"/>
      <c r="I3" s="971"/>
      <c r="J3" s="905"/>
      <c r="K3" s="1205">
        <v>12.0</v>
      </c>
      <c r="L3" s="905">
        <v>9.0</v>
      </c>
      <c r="M3" s="905">
        <v>9.0</v>
      </c>
      <c r="N3" s="905">
        <v>9.0</v>
      </c>
      <c r="O3" s="971">
        <v>9.0</v>
      </c>
      <c r="P3" s="971"/>
      <c r="Q3" s="905">
        <v>9.0</v>
      </c>
      <c r="R3" s="905">
        <v>9.0</v>
      </c>
      <c r="S3" s="1205">
        <v>12.0</v>
      </c>
      <c r="T3" s="905"/>
      <c r="U3" s="905">
        <v>9.0</v>
      </c>
      <c r="V3" s="971"/>
      <c r="W3" s="1255"/>
      <c r="X3" s="1205">
        <v>12.0</v>
      </c>
      <c r="Y3" s="905">
        <v>9.0</v>
      </c>
      <c r="Z3" s="905">
        <v>9.0</v>
      </c>
      <c r="AA3" s="905">
        <v>9.0</v>
      </c>
      <c r="AB3" s="1205" t="s">
        <v>193</v>
      </c>
      <c r="AC3" s="1205">
        <v>12.0</v>
      </c>
      <c r="AD3" s="971"/>
      <c r="AE3" s="905">
        <v>9.0</v>
      </c>
      <c r="AF3" s="905">
        <v>9.0</v>
      </c>
      <c r="AG3" s="1205">
        <v>12.0</v>
      </c>
      <c r="AH3" s="905">
        <v>9.0</v>
      </c>
      <c r="AI3" s="905">
        <v>9.0</v>
      </c>
      <c r="AJ3" s="905"/>
      <c r="AK3" s="404">
        <f t="shared" ref="AK3:AK31" si="1">COUNTA(E3:AH3)</f>
        <v>22</v>
      </c>
      <c r="AL3" s="1030">
        <v>1.0</v>
      </c>
    </row>
    <row r="4" ht="14.25" customHeight="1">
      <c r="A4" s="19">
        <v>2.0</v>
      </c>
      <c r="B4" s="1683" t="s">
        <v>826</v>
      </c>
      <c r="C4" s="32"/>
      <c r="D4" s="866"/>
      <c r="E4" s="971"/>
      <c r="F4" s="905">
        <v>9.0</v>
      </c>
      <c r="G4" s="905">
        <v>9.0</v>
      </c>
      <c r="H4" s="971"/>
      <c r="I4" s="971"/>
      <c r="J4" s="905">
        <v>9.0</v>
      </c>
      <c r="K4" s="905">
        <v>9.0</v>
      </c>
      <c r="L4" s="1205">
        <v>12.0</v>
      </c>
      <c r="M4" s="905">
        <v>9.0</v>
      </c>
      <c r="N4" s="1205">
        <v>12.0</v>
      </c>
      <c r="O4" s="1205">
        <v>12.0</v>
      </c>
      <c r="P4" s="971"/>
      <c r="Q4" s="905">
        <v>9.0</v>
      </c>
      <c r="R4" s="905">
        <v>9.0</v>
      </c>
      <c r="S4" s="905">
        <v>9.0</v>
      </c>
      <c r="T4" s="1205">
        <v>12.0</v>
      </c>
      <c r="U4" s="905">
        <v>9.0</v>
      </c>
      <c r="V4" s="1205" t="s">
        <v>1105</v>
      </c>
      <c r="W4" s="1255"/>
      <c r="X4" s="905">
        <v>9.0</v>
      </c>
      <c r="Y4" s="905">
        <v>9.0</v>
      </c>
      <c r="Z4" s="1205">
        <v>12.0</v>
      </c>
      <c r="AA4" s="905">
        <v>9.0</v>
      </c>
      <c r="AB4" s="905"/>
      <c r="AC4" s="971"/>
      <c r="AD4" s="971"/>
      <c r="AE4" s="1205">
        <v>12.0</v>
      </c>
      <c r="AF4" s="905">
        <v>9.0</v>
      </c>
      <c r="AG4" s="905">
        <v>9.0</v>
      </c>
      <c r="AH4" s="905">
        <v>9.0</v>
      </c>
      <c r="AI4" s="1205">
        <v>12.0</v>
      </c>
      <c r="AJ4" s="905"/>
      <c r="AK4" s="404">
        <f t="shared" si="1"/>
        <v>22</v>
      </c>
      <c r="AL4" s="1030">
        <v>1.0</v>
      </c>
    </row>
    <row r="5">
      <c r="A5" s="19">
        <v>3.0</v>
      </c>
      <c r="B5" s="1683" t="s">
        <v>921</v>
      </c>
      <c r="C5" s="32"/>
      <c r="D5" s="866"/>
      <c r="E5" s="905">
        <v>9.0</v>
      </c>
      <c r="F5" s="905">
        <v>9.0</v>
      </c>
      <c r="G5" s="905">
        <v>9.0</v>
      </c>
      <c r="H5" s="971">
        <v>9.0</v>
      </c>
      <c r="I5" s="971"/>
      <c r="J5" s="905"/>
      <c r="K5" s="925"/>
      <c r="L5" s="925"/>
      <c r="M5" s="1634"/>
      <c r="N5" s="925"/>
      <c r="O5" s="925"/>
      <c r="P5" s="925"/>
      <c r="Q5" s="1634"/>
      <c r="R5" s="1634"/>
      <c r="S5" s="1634"/>
      <c r="T5" s="1634"/>
      <c r="U5" s="1634"/>
      <c r="V5" s="1634"/>
      <c r="W5" s="1634"/>
      <c r="X5" s="1634"/>
      <c r="Y5" s="1634"/>
      <c r="Z5" s="1634"/>
      <c r="AA5" s="1634"/>
      <c r="AB5" s="1634"/>
      <c r="AC5" s="1547" t="s">
        <v>193</v>
      </c>
      <c r="AD5" s="1547">
        <v>12.0</v>
      </c>
      <c r="AE5" s="1205">
        <v>12.0</v>
      </c>
      <c r="AF5" s="905">
        <v>9.0</v>
      </c>
      <c r="AG5" s="905">
        <v>9.0</v>
      </c>
      <c r="AH5" s="1205">
        <v>12.0</v>
      </c>
      <c r="AI5" s="905">
        <v>9.0</v>
      </c>
      <c r="AJ5" s="905"/>
      <c r="AK5" s="404">
        <f t="shared" si="1"/>
        <v>10</v>
      </c>
      <c r="AL5" s="1030">
        <v>1.0</v>
      </c>
    </row>
    <row r="6" ht="15.0" customHeight="1">
      <c r="A6" s="19">
        <v>4.0</v>
      </c>
      <c r="B6" s="1683" t="s">
        <v>990</v>
      </c>
      <c r="C6" s="32"/>
      <c r="D6" s="866"/>
      <c r="E6" s="978"/>
      <c r="F6" s="978"/>
      <c r="G6" s="978"/>
      <c r="H6" s="978"/>
      <c r="I6" s="978"/>
      <c r="J6" s="937">
        <v>9.0</v>
      </c>
      <c r="K6" s="1547">
        <v>12.0</v>
      </c>
      <c r="L6" s="905"/>
      <c r="M6" s="937">
        <v>9.0</v>
      </c>
      <c r="N6" s="937">
        <v>9.0</v>
      </c>
      <c r="O6" s="971"/>
      <c r="P6" s="1770">
        <v>44539.0</v>
      </c>
      <c r="Q6" s="905">
        <v>9.0</v>
      </c>
      <c r="R6" s="1771"/>
      <c r="S6" s="1277"/>
      <c r="T6" s="1277"/>
      <c r="U6" s="1277"/>
      <c r="V6" s="971"/>
      <c r="W6" s="971"/>
      <c r="X6" s="905">
        <v>9.0</v>
      </c>
      <c r="Y6" s="905">
        <v>9.0</v>
      </c>
      <c r="Z6" s="1205">
        <v>12.0</v>
      </c>
      <c r="AA6" s="905">
        <v>9.0</v>
      </c>
      <c r="AB6" s="1205" t="s">
        <v>193</v>
      </c>
      <c r="AC6" s="971"/>
      <c r="AD6" s="1205" t="s">
        <v>193</v>
      </c>
      <c r="AE6" s="1277"/>
      <c r="AF6" s="1277"/>
      <c r="AG6" s="1277"/>
      <c r="AH6" s="1277"/>
      <c r="AI6" s="1205">
        <v>12.0</v>
      </c>
      <c r="AJ6" s="905"/>
      <c r="AK6" s="404">
        <f t="shared" si="1"/>
        <v>12</v>
      </c>
      <c r="AL6" s="1030">
        <v>1.0</v>
      </c>
    </row>
    <row r="7" ht="15.0" customHeight="1">
      <c r="A7" s="19">
        <v>5.0</v>
      </c>
      <c r="B7" s="1682" t="s">
        <v>157</v>
      </c>
      <c r="C7" s="32"/>
      <c r="D7" s="866"/>
      <c r="E7" s="905">
        <v>9.0</v>
      </c>
      <c r="F7" s="1205">
        <v>12.0</v>
      </c>
      <c r="G7" s="905">
        <v>9.0</v>
      </c>
      <c r="H7" s="971"/>
      <c r="I7" s="971"/>
      <c r="J7" s="905">
        <v>9.0</v>
      </c>
      <c r="K7" s="905">
        <v>9.0</v>
      </c>
      <c r="L7" s="905">
        <v>9.0</v>
      </c>
      <c r="M7" s="905"/>
      <c r="N7" s="1205">
        <v>12.0</v>
      </c>
      <c r="O7" s="1205" t="s">
        <v>193</v>
      </c>
      <c r="P7" s="971">
        <v>9.0</v>
      </c>
      <c r="Q7" s="905">
        <v>9.0</v>
      </c>
      <c r="R7" s="905">
        <v>9.0</v>
      </c>
      <c r="S7" s="1205">
        <v>12.0</v>
      </c>
      <c r="T7" s="905">
        <v>9.0</v>
      </c>
      <c r="U7" s="905"/>
      <c r="V7" s="971"/>
      <c r="W7" s="971"/>
      <c r="X7" s="1205">
        <v>12.0</v>
      </c>
      <c r="Y7" s="905">
        <v>9.0</v>
      </c>
      <c r="Z7" s="1205">
        <v>12.0</v>
      </c>
      <c r="AA7" s="905">
        <v>9.0</v>
      </c>
      <c r="AB7" s="905">
        <v>9.0</v>
      </c>
      <c r="AC7" s="971"/>
      <c r="AD7" s="1205">
        <v>12.0</v>
      </c>
      <c r="AE7" s="905">
        <v>9.0</v>
      </c>
      <c r="AF7" s="905">
        <v>9.0</v>
      </c>
      <c r="AG7" s="905">
        <v>9.0</v>
      </c>
      <c r="AH7" s="1205">
        <v>12.0</v>
      </c>
      <c r="AI7" s="905">
        <v>9.0</v>
      </c>
      <c r="AJ7" s="905"/>
      <c r="AK7" s="404">
        <f t="shared" si="1"/>
        <v>23</v>
      </c>
      <c r="AL7" s="1030">
        <v>1.0</v>
      </c>
    </row>
    <row r="8" ht="15.0" customHeight="1">
      <c r="A8" s="19">
        <v>6.0</v>
      </c>
      <c r="B8" s="1683" t="s">
        <v>198</v>
      </c>
      <c r="C8" s="32"/>
      <c r="D8" s="866"/>
      <c r="E8" s="905">
        <v>9.0</v>
      </c>
      <c r="F8" s="905">
        <v>9.0</v>
      </c>
      <c r="G8" s="1205" t="s">
        <v>193</v>
      </c>
      <c r="H8" s="971"/>
      <c r="I8" s="1205" t="s">
        <v>193</v>
      </c>
      <c r="J8" s="1205">
        <v>12.0</v>
      </c>
      <c r="K8" s="905">
        <v>9.0</v>
      </c>
      <c r="L8" s="905">
        <v>9.0</v>
      </c>
      <c r="M8" s="905">
        <v>9.0</v>
      </c>
      <c r="N8" s="905">
        <v>9.0</v>
      </c>
      <c r="O8" s="971"/>
      <c r="P8" s="971"/>
      <c r="Q8" s="978"/>
      <c r="R8" s="978"/>
      <c r="S8" s="978"/>
      <c r="T8" s="978"/>
      <c r="U8" s="978"/>
      <c r="V8" s="978"/>
      <c r="W8" s="1207"/>
      <c r="X8" s="978"/>
      <c r="Y8" s="978"/>
      <c r="Z8" s="978"/>
      <c r="AA8" s="978"/>
      <c r="AB8" s="978"/>
      <c r="AC8" s="978"/>
      <c r="AD8" s="978"/>
      <c r="AE8" s="905"/>
      <c r="AF8" s="905">
        <v>9.0</v>
      </c>
      <c r="AG8" s="1205">
        <v>12.0</v>
      </c>
      <c r="AH8" s="905">
        <v>9.0</v>
      </c>
      <c r="AI8" s="905">
        <v>9.0</v>
      </c>
      <c r="AJ8" s="905"/>
      <c r="AK8" s="404">
        <f t="shared" si="1"/>
        <v>12</v>
      </c>
      <c r="AL8" s="1030">
        <v>1.0</v>
      </c>
    </row>
    <row r="9" ht="14.25" customHeight="1">
      <c r="A9" s="19">
        <v>7.0</v>
      </c>
      <c r="B9" s="1687" t="s">
        <v>941</v>
      </c>
      <c r="C9" s="32"/>
      <c r="D9" s="866"/>
      <c r="E9" s="971"/>
      <c r="F9" s="971"/>
      <c r="G9" s="971"/>
      <c r="H9" s="971"/>
      <c r="I9" s="971"/>
      <c r="J9" s="1205">
        <v>12.0</v>
      </c>
      <c r="K9" s="905"/>
      <c r="L9" s="905">
        <v>9.0</v>
      </c>
      <c r="M9" s="905">
        <v>9.0</v>
      </c>
      <c r="N9" s="905">
        <v>9.0</v>
      </c>
      <c r="O9" s="971">
        <v>9.0</v>
      </c>
      <c r="P9" s="1772">
        <v>44539.0</v>
      </c>
      <c r="Q9" s="905"/>
      <c r="R9" s="1045"/>
      <c r="S9" s="905">
        <v>9.0</v>
      </c>
      <c r="T9" s="1205">
        <v>12.0</v>
      </c>
      <c r="U9" s="905">
        <v>9.0</v>
      </c>
      <c r="V9" s="1205" t="s">
        <v>193</v>
      </c>
      <c r="W9" s="1255"/>
      <c r="X9" s="1205">
        <v>12.0</v>
      </c>
      <c r="Y9" s="905">
        <v>9.0</v>
      </c>
      <c r="Z9" s="905">
        <v>9.0</v>
      </c>
      <c r="AA9" s="905">
        <v>9.0</v>
      </c>
      <c r="AB9" s="1045"/>
      <c r="AC9" s="1205" t="s">
        <v>193</v>
      </c>
      <c r="AD9" s="1205" t="s">
        <v>193</v>
      </c>
      <c r="AE9" s="905">
        <v>9.0</v>
      </c>
      <c r="AF9" s="1205">
        <v>12.0</v>
      </c>
      <c r="AG9" s="905">
        <v>9.0</v>
      </c>
      <c r="AH9" s="905">
        <v>9.0</v>
      </c>
      <c r="AI9" s="905">
        <v>9.0</v>
      </c>
      <c r="AJ9" s="905"/>
      <c r="AK9" s="404">
        <f t="shared" si="1"/>
        <v>20</v>
      </c>
      <c r="AL9" s="1030">
        <v>1.0</v>
      </c>
    </row>
    <row r="10" ht="14.25" customHeight="1">
      <c r="A10" s="807">
        <v>8.0</v>
      </c>
      <c r="B10" s="1717" t="s">
        <v>1086</v>
      </c>
      <c r="C10" s="32"/>
      <c r="D10" s="866"/>
      <c r="E10" s="905">
        <v>9.0</v>
      </c>
      <c r="F10" s="1205">
        <v>12.0</v>
      </c>
      <c r="G10" s="905">
        <v>9.0</v>
      </c>
      <c r="H10" s="971"/>
      <c r="I10" s="971"/>
      <c r="J10" s="905">
        <v>9.0</v>
      </c>
      <c r="K10" s="1205">
        <v>12.0</v>
      </c>
      <c r="L10" s="905">
        <v>9.0</v>
      </c>
      <c r="M10" s="905">
        <v>9.0</v>
      </c>
      <c r="N10" s="905">
        <v>9.0</v>
      </c>
      <c r="O10" s="971">
        <v>9.0</v>
      </c>
      <c r="P10" s="971"/>
      <c r="Q10" s="905"/>
      <c r="R10" s="905">
        <v>9.0</v>
      </c>
      <c r="S10" s="905">
        <v>9.0</v>
      </c>
      <c r="T10" s="905">
        <v>9.0</v>
      </c>
      <c r="U10" s="1205">
        <v>12.0</v>
      </c>
      <c r="V10" s="971"/>
      <c r="W10" s="1255"/>
      <c r="X10" s="905">
        <v>9.0</v>
      </c>
      <c r="Y10" s="1045"/>
      <c r="Z10" s="1045"/>
      <c r="AA10" s="1634"/>
      <c r="AB10" s="925"/>
      <c r="AC10" s="1634"/>
      <c r="AD10" s="925"/>
      <c r="AE10" s="1634"/>
      <c r="AF10" s="925"/>
      <c r="AG10" s="925"/>
      <c r="AH10" s="905">
        <v>9.0</v>
      </c>
      <c r="AI10" s="905">
        <v>9.0</v>
      </c>
      <c r="AJ10" s="905"/>
      <c r="AK10" s="404">
        <f t="shared" si="1"/>
        <v>15</v>
      </c>
      <c r="AL10" s="1030">
        <v>1.0</v>
      </c>
    </row>
    <row r="11" ht="15.0" customHeight="1">
      <c r="A11" s="19">
        <v>9.0</v>
      </c>
      <c r="B11" s="1683" t="s">
        <v>23</v>
      </c>
      <c r="C11" s="32"/>
      <c r="D11" s="866"/>
      <c r="E11" s="978"/>
      <c r="F11" s="978"/>
      <c r="G11" s="978"/>
      <c r="H11" s="978"/>
      <c r="I11" s="978"/>
      <c r="J11" s="978"/>
      <c r="K11" s="978"/>
      <c r="L11" s="978"/>
      <c r="M11" s="978"/>
      <c r="N11" s="978"/>
      <c r="O11" s="978"/>
      <c r="P11" s="978"/>
      <c r="Q11" s="1205">
        <v>12.0</v>
      </c>
      <c r="R11" s="905">
        <v>9.0</v>
      </c>
      <c r="S11" s="905">
        <v>9.0</v>
      </c>
      <c r="T11" s="905"/>
      <c r="U11" s="905">
        <v>9.0</v>
      </c>
      <c r="V11" s="971"/>
      <c r="W11" s="1255">
        <v>9.0</v>
      </c>
      <c r="X11" s="1205">
        <v>12.0</v>
      </c>
      <c r="Y11" s="905">
        <v>9.0</v>
      </c>
      <c r="Z11" s="905">
        <v>9.0</v>
      </c>
      <c r="AA11" s="905">
        <v>9.0</v>
      </c>
      <c r="AB11" s="905">
        <v>9.0</v>
      </c>
      <c r="AC11" s="971"/>
      <c r="AD11" s="971"/>
      <c r="AE11" s="905">
        <v>9.0</v>
      </c>
      <c r="AF11" s="1205">
        <v>12.0</v>
      </c>
      <c r="AG11" s="905">
        <v>9.0</v>
      </c>
      <c r="AH11" s="905">
        <v>9.0</v>
      </c>
      <c r="AI11" s="1205">
        <v>12.0</v>
      </c>
      <c r="AJ11" s="905"/>
      <c r="AK11" s="404">
        <f t="shared" si="1"/>
        <v>14</v>
      </c>
      <c r="AL11" s="1030">
        <v>1.0</v>
      </c>
    </row>
    <row r="12" ht="15.0" customHeight="1">
      <c r="A12" s="19">
        <v>10.0</v>
      </c>
      <c r="B12" s="1687" t="s">
        <v>1104</v>
      </c>
      <c r="C12" s="32"/>
      <c r="D12" s="866"/>
      <c r="E12" s="905">
        <v>9.0</v>
      </c>
      <c r="F12" s="905">
        <v>9.0</v>
      </c>
      <c r="G12" s="1205">
        <v>12.0</v>
      </c>
      <c r="H12" s="971">
        <v>9.0</v>
      </c>
      <c r="I12" s="971"/>
      <c r="J12" s="937">
        <v>9.0</v>
      </c>
      <c r="K12" s="905">
        <v>9.0</v>
      </c>
      <c r="L12" s="905">
        <v>9.0</v>
      </c>
      <c r="M12" s="1205" t="s">
        <v>193</v>
      </c>
      <c r="N12" s="905">
        <v>9.0</v>
      </c>
      <c r="O12" s="971"/>
      <c r="P12" s="971"/>
      <c r="Q12" s="905">
        <v>9.0</v>
      </c>
      <c r="R12" s="1205">
        <v>12.0</v>
      </c>
      <c r="S12" s="905">
        <v>9.0</v>
      </c>
      <c r="T12" s="905">
        <v>9.0</v>
      </c>
      <c r="U12" s="1205" t="s">
        <v>193</v>
      </c>
      <c r="V12" s="1205" t="s">
        <v>193</v>
      </c>
      <c r="W12" s="1255"/>
      <c r="X12" s="905">
        <v>9.0</v>
      </c>
      <c r="Y12" s="937">
        <v>9.0</v>
      </c>
      <c r="Z12" s="905">
        <v>9.0</v>
      </c>
      <c r="AA12" s="905">
        <v>9.0</v>
      </c>
      <c r="AB12" s="1205">
        <v>12.0</v>
      </c>
      <c r="AC12" s="971"/>
      <c r="AD12" s="971"/>
      <c r="AE12" s="905">
        <v>9.0</v>
      </c>
      <c r="AF12" s="905">
        <v>9.0</v>
      </c>
      <c r="AG12" s="905">
        <v>9.0</v>
      </c>
      <c r="AH12" s="1205">
        <v>12.0</v>
      </c>
      <c r="AI12" s="905">
        <v>9.0</v>
      </c>
      <c r="AJ12" s="905"/>
      <c r="AK12" s="404">
        <f t="shared" si="1"/>
        <v>24</v>
      </c>
      <c r="AL12" s="1030">
        <v>1.0</v>
      </c>
    </row>
    <row r="13" ht="15.0" customHeight="1">
      <c r="A13" s="19">
        <v>11.0</v>
      </c>
      <c r="B13" s="1687" t="s">
        <v>1082</v>
      </c>
      <c r="C13" s="32"/>
      <c r="D13" s="866"/>
      <c r="E13" s="905">
        <v>9.0</v>
      </c>
      <c r="F13" s="905">
        <v>9.0</v>
      </c>
      <c r="G13" s="905">
        <v>9.0</v>
      </c>
      <c r="H13" s="971"/>
      <c r="I13" s="971"/>
      <c r="J13" s="905">
        <v>9.0</v>
      </c>
      <c r="K13" s="1205" t="s">
        <v>193</v>
      </c>
      <c r="L13" s="1205">
        <v>12.0</v>
      </c>
      <c r="M13" s="1205">
        <v>12.0</v>
      </c>
      <c r="N13" s="905">
        <v>9.0</v>
      </c>
      <c r="O13" s="1205" t="s">
        <v>193</v>
      </c>
      <c r="P13" s="971"/>
      <c r="Q13" s="905"/>
      <c r="R13" s="905">
        <v>9.0</v>
      </c>
      <c r="S13" s="1205">
        <v>12.0</v>
      </c>
      <c r="T13" s="905">
        <v>9.0</v>
      </c>
      <c r="U13" s="905">
        <v>9.0</v>
      </c>
      <c r="V13" s="971"/>
      <c r="W13" s="1255"/>
      <c r="X13" s="905">
        <v>9.0</v>
      </c>
      <c r="Y13" s="1205">
        <v>12.0</v>
      </c>
      <c r="Z13" s="905">
        <v>9.0</v>
      </c>
      <c r="AA13" s="905"/>
      <c r="AB13" s="905">
        <v>9.0</v>
      </c>
      <c r="AC13" s="971"/>
      <c r="AD13" s="1205" t="s">
        <v>193</v>
      </c>
      <c r="AE13" s="905">
        <v>9.0</v>
      </c>
      <c r="AF13" s="905">
        <v>9.0</v>
      </c>
      <c r="AG13" s="1205">
        <v>12.0</v>
      </c>
      <c r="AH13" s="905">
        <v>9.0</v>
      </c>
      <c r="AI13" s="905">
        <v>9.0</v>
      </c>
      <c r="AJ13" s="905"/>
      <c r="AK13" s="404">
        <f t="shared" si="1"/>
        <v>22</v>
      </c>
      <c r="AL13" s="1030">
        <v>1.0</v>
      </c>
    </row>
    <row r="14" ht="15.0" customHeight="1">
      <c r="A14" s="19">
        <v>12.0</v>
      </c>
      <c r="B14" s="1683" t="s">
        <v>278</v>
      </c>
      <c r="C14" s="32"/>
      <c r="D14" s="866"/>
      <c r="E14" s="905">
        <v>9.0</v>
      </c>
      <c r="F14" s="905">
        <v>9.0</v>
      </c>
      <c r="G14" s="905">
        <v>9.0</v>
      </c>
      <c r="H14" s="971"/>
      <c r="I14" s="971"/>
      <c r="J14" s="1205">
        <v>12.0</v>
      </c>
      <c r="K14" s="905">
        <v>9.0</v>
      </c>
      <c r="L14" s="905"/>
      <c r="M14" s="905">
        <v>9.0</v>
      </c>
      <c r="N14" s="905">
        <v>9.0</v>
      </c>
      <c r="O14" s="971"/>
      <c r="P14" s="1255">
        <v>9.0</v>
      </c>
      <c r="Q14" s="905">
        <v>9.0</v>
      </c>
      <c r="R14" s="905">
        <v>9.0</v>
      </c>
      <c r="S14" s="905">
        <v>9.0</v>
      </c>
      <c r="T14" s="1205">
        <v>12.0</v>
      </c>
      <c r="U14" s="971"/>
      <c r="V14" s="971"/>
      <c r="W14" s="1255">
        <v>9.0</v>
      </c>
      <c r="X14" s="905">
        <v>9.0</v>
      </c>
      <c r="Y14" s="905">
        <v>9.0</v>
      </c>
      <c r="Z14" s="905">
        <v>9.0</v>
      </c>
      <c r="AA14" s="905">
        <v>9.0</v>
      </c>
      <c r="AB14" s="905">
        <v>9.0</v>
      </c>
      <c r="AC14" s="971" t="s">
        <v>1114</v>
      </c>
      <c r="AD14" s="971" t="s">
        <v>1114</v>
      </c>
      <c r="AE14" s="978"/>
      <c r="AF14" s="978"/>
      <c r="AG14" s="978"/>
      <c r="AH14" s="978"/>
      <c r="AI14" s="978"/>
      <c r="AJ14" s="905"/>
      <c r="AK14" s="404">
        <f t="shared" si="1"/>
        <v>20</v>
      </c>
      <c r="AL14" s="1030">
        <v>1.0</v>
      </c>
    </row>
    <row r="15" ht="14.25" customHeight="1">
      <c r="A15" s="19">
        <v>13.0</v>
      </c>
      <c r="B15" s="1683" t="s">
        <v>200</v>
      </c>
      <c r="C15" s="32"/>
      <c r="D15" s="866"/>
      <c r="E15" s="1205">
        <v>12.0</v>
      </c>
      <c r="F15" s="905">
        <v>9.0</v>
      </c>
      <c r="G15" s="905">
        <v>9.0</v>
      </c>
      <c r="H15" s="971"/>
      <c r="I15" s="971"/>
      <c r="J15" s="905">
        <v>9.0</v>
      </c>
      <c r="K15" s="905">
        <v>9.0</v>
      </c>
      <c r="L15" s="905">
        <v>9.0</v>
      </c>
      <c r="M15" s="905"/>
      <c r="N15" s="1205">
        <v>12.0</v>
      </c>
      <c r="O15" s="971">
        <v>9.0</v>
      </c>
      <c r="P15" s="971"/>
      <c r="Q15" s="905">
        <v>9.0</v>
      </c>
      <c r="R15" s="905">
        <v>9.0</v>
      </c>
      <c r="S15" s="905">
        <v>9.0</v>
      </c>
      <c r="T15" s="905">
        <v>9.0</v>
      </c>
      <c r="U15" s="1205">
        <v>12.0</v>
      </c>
      <c r="V15" s="971"/>
      <c r="W15" s="1255"/>
      <c r="X15" s="905"/>
      <c r="Y15" s="905">
        <v>9.0</v>
      </c>
      <c r="Z15" s="905">
        <v>9.0</v>
      </c>
      <c r="AA15" s="1205">
        <v>12.0</v>
      </c>
      <c r="AB15" s="905">
        <v>9.0</v>
      </c>
      <c r="AC15" s="971"/>
      <c r="AD15" s="971">
        <v>9.0</v>
      </c>
      <c r="AE15" s="1205">
        <v>12.0</v>
      </c>
      <c r="AF15" s="905">
        <v>9.0</v>
      </c>
      <c r="AG15" s="905">
        <v>9.0</v>
      </c>
      <c r="AH15" s="905">
        <v>9.0</v>
      </c>
      <c r="AI15" s="905">
        <v>9.0</v>
      </c>
      <c r="AJ15" s="905"/>
      <c r="AK15" s="404">
        <f t="shared" si="1"/>
        <v>22</v>
      </c>
      <c r="AL15" s="1030">
        <v>1.0</v>
      </c>
    </row>
    <row r="16" ht="15.0" customHeight="1">
      <c r="A16" s="19">
        <v>14.0</v>
      </c>
      <c r="B16" s="1717" t="s">
        <v>1085</v>
      </c>
      <c r="C16" s="32"/>
      <c r="D16" s="866"/>
      <c r="E16" s="905">
        <v>9.0</v>
      </c>
      <c r="F16" s="1205">
        <v>12.0</v>
      </c>
      <c r="G16" s="905">
        <v>9.0</v>
      </c>
      <c r="H16" s="971"/>
      <c r="I16" s="971"/>
      <c r="J16" s="905">
        <v>9.0</v>
      </c>
      <c r="K16" s="1205">
        <v>12.0</v>
      </c>
      <c r="L16" s="905">
        <v>9.0</v>
      </c>
      <c r="M16" s="983"/>
      <c r="N16" s="983"/>
      <c r="O16" s="983"/>
      <c r="P16" s="983"/>
      <c r="Q16" s="1773"/>
      <c r="R16" s="983"/>
      <c r="S16" s="983"/>
      <c r="T16" s="983"/>
      <c r="U16" s="983"/>
      <c r="V16" s="983"/>
      <c r="W16" s="1225"/>
      <c r="X16" s="1773"/>
      <c r="Y16" s="983"/>
      <c r="Z16" s="983"/>
      <c r="AA16" s="983"/>
      <c r="AB16" s="983"/>
      <c r="AC16" s="983"/>
      <c r="AD16" s="983"/>
      <c r="AE16" s="983"/>
      <c r="AF16" s="1773"/>
      <c r="AG16" s="983"/>
      <c r="AH16" s="983"/>
      <c r="AI16" s="905">
        <v>9.0</v>
      </c>
      <c r="AJ16" s="905"/>
      <c r="AK16" s="404">
        <f t="shared" si="1"/>
        <v>6</v>
      </c>
      <c r="AL16" s="1030">
        <v>1.0</v>
      </c>
    </row>
    <row r="17" ht="15.0" customHeight="1">
      <c r="A17" s="19">
        <v>15.0</v>
      </c>
      <c r="B17" s="1683" t="s">
        <v>841</v>
      </c>
      <c r="C17" s="32"/>
      <c r="D17" s="866"/>
      <c r="E17" s="905"/>
      <c r="F17" s="905">
        <v>9.0</v>
      </c>
      <c r="G17" s="905">
        <v>9.0</v>
      </c>
      <c r="H17" s="1205">
        <v>12.0</v>
      </c>
      <c r="I17" s="937">
        <v>9.0</v>
      </c>
      <c r="J17" s="905">
        <v>9.0</v>
      </c>
      <c r="K17" s="905">
        <v>9.0</v>
      </c>
      <c r="L17" s="905">
        <v>9.0</v>
      </c>
      <c r="M17" s="905">
        <v>9.0</v>
      </c>
      <c r="N17" s="971"/>
      <c r="O17" s="971"/>
      <c r="P17" s="971"/>
      <c r="Q17" s="905">
        <v>9.0</v>
      </c>
      <c r="R17" s="1205">
        <v>12.0</v>
      </c>
      <c r="S17" s="905">
        <v>9.0</v>
      </c>
      <c r="T17" s="905">
        <v>9.0</v>
      </c>
      <c r="U17" s="905">
        <v>9.0</v>
      </c>
      <c r="V17" s="971">
        <v>9.0</v>
      </c>
      <c r="W17" s="1255"/>
      <c r="X17" s="905">
        <v>9.0</v>
      </c>
      <c r="Y17" s="905">
        <v>9.0</v>
      </c>
      <c r="Z17" s="905">
        <v>9.0</v>
      </c>
      <c r="AA17" s="905">
        <v>9.0</v>
      </c>
      <c r="AB17" s="905">
        <v>9.0</v>
      </c>
      <c r="AC17" s="937">
        <v>9.0</v>
      </c>
      <c r="AD17" s="971"/>
      <c r="AE17" s="905">
        <v>9.0</v>
      </c>
      <c r="AF17" s="905">
        <v>9.0</v>
      </c>
      <c r="AG17" s="905">
        <v>9.0</v>
      </c>
      <c r="AH17" s="905">
        <v>9.0</v>
      </c>
      <c r="AI17" s="1205">
        <v>12.0</v>
      </c>
      <c r="AJ17" s="905"/>
      <c r="AK17" s="404">
        <f t="shared" si="1"/>
        <v>24</v>
      </c>
      <c r="AL17" s="1030">
        <v>1.0</v>
      </c>
    </row>
    <row r="18" ht="15.0" customHeight="1">
      <c r="A18" s="19">
        <v>16.0</v>
      </c>
      <c r="B18" s="1717" t="s">
        <v>1064</v>
      </c>
      <c r="C18" s="32"/>
      <c r="D18" s="866"/>
      <c r="E18" s="1205">
        <v>12.0</v>
      </c>
      <c r="F18" s="905">
        <v>9.0</v>
      </c>
      <c r="G18" s="905">
        <v>9.0</v>
      </c>
      <c r="H18" s="971"/>
      <c r="I18" s="971"/>
      <c r="J18" s="905">
        <v>9.0</v>
      </c>
      <c r="K18" s="905">
        <v>9.0</v>
      </c>
      <c r="L18" s="905">
        <v>9.0</v>
      </c>
      <c r="M18" s="1205">
        <v>12.0</v>
      </c>
      <c r="N18" s="905">
        <v>9.0</v>
      </c>
      <c r="O18" s="971"/>
      <c r="P18" s="971">
        <v>9.0</v>
      </c>
      <c r="Q18" s="905">
        <v>9.0</v>
      </c>
      <c r="R18" s="905"/>
      <c r="S18" s="905">
        <v>9.0</v>
      </c>
      <c r="T18" s="983"/>
      <c r="U18" s="983"/>
      <c r="V18" s="983"/>
      <c r="W18" s="983"/>
      <c r="X18" s="983"/>
      <c r="Y18" s="983"/>
      <c r="Z18" s="983"/>
      <c r="AA18" s="983"/>
      <c r="AB18" s="983"/>
      <c r="AC18" s="983"/>
      <c r="AD18" s="983"/>
      <c r="AE18" s="983"/>
      <c r="AF18" s="983"/>
      <c r="AG18" s="983"/>
      <c r="AH18" s="983"/>
      <c r="AI18" s="905">
        <v>9.0</v>
      </c>
      <c r="AJ18" s="905"/>
      <c r="AK18" s="404">
        <f t="shared" si="1"/>
        <v>11</v>
      </c>
      <c r="AL18" s="1030">
        <v>1.0</v>
      </c>
    </row>
    <row r="19" ht="15.0" customHeight="1">
      <c r="A19" s="19">
        <v>17.0</v>
      </c>
      <c r="B19" s="1687" t="s">
        <v>1115</v>
      </c>
      <c r="C19" s="32"/>
      <c r="D19" s="866"/>
      <c r="E19" s="905">
        <v>9.0</v>
      </c>
      <c r="F19" s="1205">
        <v>12.0</v>
      </c>
      <c r="G19" s="1205">
        <v>12.0</v>
      </c>
      <c r="H19" s="971">
        <v>9.0</v>
      </c>
      <c r="I19" s="971"/>
      <c r="J19" s="905"/>
      <c r="K19" s="905">
        <v>9.0</v>
      </c>
      <c r="L19" s="905">
        <v>9.0</v>
      </c>
      <c r="M19" s="905">
        <v>9.0</v>
      </c>
      <c r="N19" s="905">
        <v>9.0</v>
      </c>
      <c r="O19" s="971"/>
      <c r="P19" s="971"/>
      <c r="Q19" s="1205">
        <v>12.0</v>
      </c>
      <c r="R19" s="905"/>
      <c r="S19" s="905">
        <v>9.0</v>
      </c>
      <c r="T19" s="905">
        <v>9.0</v>
      </c>
      <c r="U19" s="905">
        <v>9.0</v>
      </c>
      <c r="V19" s="971"/>
      <c r="W19" s="1205">
        <v>12.0</v>
      </c>
      <c r="X19" s="905">
        <v>9.0</v>
      </c>
      <c r="Y19" s="905">
        <v>9.0</v>
      </c>
      <c r="Z19" s="905">
        <v>9.0</v>
      </c>
      <c r="AA19" s="1205">
        <v>12.0</v>
      </c>
      <c r="AB19" s="905">
        <v>9.0</v>
      </c>
      <c r="AC19" s="971"/>
      <c r="AD19" s="971"/>
      <c r="AE19" s="1205">
        <v>12.0</v>
      </c>
      <c r="AF19" s="905">
        <v>9.0</v>
      </c>
      <c r="AG19" s="905">
        <v>9.0</v>
      </c>
      <c r="AH19" s="905">
        <v>9.0</v>
      </c>
      <c r="AI19" s="905">
        <v>9.0</v>
      </c>
      <c r="AJ19" s="905"/>
      <c r="AK19" s="404">
        <f t="shared" si="1"/>
        <v>22</v>
      </c>
      <c r="AL19" s="1030">
        <v>1.0</v>
      </c>
    </row>
    <row r="20" ht="16.5" customHeight="1">
      <c r="A20" s="19">
        <v>18.0</v>
      </c>
      <c r="B20" s="1683" t="s">
        <v>27</v>
      </c>
      <c r="C20" s="32"/>
      <c r="D20" s="866"/>
      <c r="E20" s="905">
        <v>9.0</v>
      </c>
      <c r="F20" s="905">
        <v>9.0</v>
      </c>
      <c r="G20" s="1271"/>
      <c r="H20" s="971"/>
      <c r="I20" s="1205">
        <v>12.0</v>
      </c>
      <c r="J20" s="905">
        <v>9.0</v>
      </c>
      <c r="K20" s="905">
        <v>9.0</v>
      </c>
      <c r="L20" s="905">
        <v>9.0</v>
      </c>
      <c r="M20" s="905">
        <v>9.0</v>
      </c>
      <c r="N20" s="1205" t="s">
        <v>193</v>
      </c>
      <c r="O20" s="971"/>
      <c r="P20" s="971"/>
      <c r="Q20" s="905"/>
      <c r="R20" s="905">
        <v>9.0</v>
      </c>
      <c r="S20" s="1205" t="s">
        <v>193</v>
      </c>
      <c r="T20" s="905">
        <v>9.0</v>
      </c>
      <c r="U20" s="905"/>
      <c r="V20" s="971">
        <v>9.0</v>
      </c>
      <c r="W20" s="1255">
        <v>9.0</v>
      </c>
      <c r="X20" s="905">
        <v>9.0</v>
      </c>
      <c r="Y20" s="905">
        <v>9.0</v>
      </c>
      <c r="Z20" s="905">
        <v>9.0</v>
      </c>
      <c r="AA20" s="905">
        <v>9.0</v>
      </c>
      <c r="AB20" s="905">
        <v>9.0</v>
      </c>
      <c r="AC20" s="937">
        <v>9.0</v>
      </c>
      <c r="AD20" s="971"/>
      <c r="AE20" s="978"/>
      <c r="AF20" s="978"/>
      <c r="AG20" s="978"/>
      <c r="AH20" s="978"/>
      <c r="AI20" s="905">
        <v>9.0</v>
      </c>
      <c r="AJ20" s="905"/>
      <c r="AK20" s="404">
        <f t="shared" si="1"/>
        <v>19</v>
      </c>
      <c r="AL20" s="1030">
        <v>1.0</v>
      </c>
    </row>
    <row r="21" ht="15.0" customHeight="1">
      <c r="A21" s="19">
        <v>19.0</v>
      </c>
      <c r="B21" s="1683" t="s">
        <v>28</v>
      </c>
      <c r="C21" s="32"/>
      <c r="D21" s="866"/>
      <c r="E21" s="905">
        <v>9.0</v>
      </c>
      <c r="F21" s="905">
        <v>9.0</v>
      </c>
      <c r="G21" s="1205">
        <v>12.0</v>
      </c>
      <c r="H21" s="971">
        <v>9.0</v>
      </c>
      <c r="I21" s="971"/>
      <c r="J21" s="905">
        <v>9.0</v>
      </c>
      <c r="K21" s="905"/>
      <c r="L21" s="1205">
        <v>12.0</v>
      </c>
      <c r="M21" s="905">
        <v>9.0</v>
      </c>
      <c r="N21" s="1205">
        <v>12.0</v>
      </c>
      <c r="O21" s="971"/>
      <c r="P21" s="971"/>
      <c r="Q21" s="978"/>
      <c r="R21" s="978"/>
      <c r="S21" s="978"/>
      <c r="T21" s="978"/>
      <c r="U21" s="978"/>
      <c r="V21" s="978"/>
      <c r="W21" s="1207"/>
      <c r="X21" s="978"/>
      <c r="Y21" s="978"/>
      <c r="Z21" s="978"/>
      <c r="AA21" s="978"/>
      <c r="AB21" s="978"/>
      <c r="AC21" s="978"/>
      <c r="AD21" s="978"/>
      <c r="AE21" s="905">
        <v>9.0</v>
      </c>
      <c r="AF21" s="1205">
        <v>12.0</v>
      </c>
      <c r="AG21" s="905">
        <v>9.0</v>
      </c>
      <c r="AH21" s="905">
        <v>9.0</v>
      </c>
      <c r="AI21" s="905">
        <v>9.0</v>
      </c>
      <c r="AJ21" s="905"/>
      <c r="AK21" s="404">
        <f t="shared" si="1"/>
        <v>12</v>
      </c>
      <c r="AL21" s="1030">
        <v>1.0</v>
      </c>
    </row>
    <row r="22" ht="14.25" customHeight="1">
      <c r="A22" s="19">
        <v>20.0</v>
      </c>
      <c r="B22" s="1683" t="s">
        <v>124</v>
      </c>
      <c r="C22" s="32"/>
      <c r="D22" s="866"/>
      <c r="E22" s="1205" t="s">
        <v>193</v>
      </c>
      <c r="F22" s="905">
        <v>9.0</v>
      </c>
      <c r="G22" s="905"/>
      <c r="H22" s="971"/>
      <c r="I22" s="971">
        <v>9.0</v>
      </c>
      <c r="J22" s="1205">
        <v>12.0</v>
      </c>
      <c r="K22" s="905">
        <v>9.0</v>
      </c>
      <c r="L22" s="1205">
        <v>12.0</v>
      </c>
      <c r="M22" s="905">
        <v>9.0</v>
      </c>
      <c r="N22" s="905">
        <v>9.0</v>
      </c>
      <c r="O22" s="971"/>
      <c r="P22" s="971"/>
      <c r="Q22" s="905">
        <v>9.0</v>
      </c>
      <c r="R22" s="1205">
        <v>12.0</v>
      </c>
      <c r="S22" s="905">
        <v>9.0</v>
      </c>
      <c r="T22" s="905">
        <v>9.0</v>
      </c>
      <c r="U22" s="1205" t="s">
        <v>193</v>
      </c>
      <c r="V22" s="1205" t="s">
        <v>193</v>
      </c>
      <c r="W22" s="1255"/>
      <c r="X22" s="905">
        <v>9.0</v>
      </c>
      <c r="Y22" s="905">
        <v>9.0</v>
      </c>
      <c r="Z22" s="905"/>
      <c r="AA22" s="905">
        <v>9.0</v>
      </c>
      <c r="AB22" s="1205" t="s">
        <v>193</v>
      </c>
      <c r="AC22" s="971"/>
      <c r="AD22" s="971"/>
      <c r="AE22" s="1205">
        <v>12.0</v>
      </c>
      <c r="AF22" s="905">
        <v>9.0</v>
      </c>
      <c r="AG22" s="905">
        <v>9.0</v>
      </c>
      <c r="AH22" s="905">
        <v>9.0</v>
      </c>
      <c r="AI22" s="1205">
        <v>12.0</v>
      </c>
      <c r="AJ22" s="905"/>
      <c r="AK22" s="404">
        <f t="shared" si="1"/>
        <v>22</v>
      </c>
      <c r="AL22" s="1030">
        <v>1.0</v>
      </c>
    </row>
    <row r="23" ht="15.0" customHeight="1">
      <c r="A23" s="19">
        <v>21.0</v>
      </c>
      <c r="B23" s="1683" t="s">
        <v>32</v>
      </c>
      <c r="C23" s="32"/>
      <c r="D23" s="866"/>
      <c r="E23" s="905">
        <v>9.0</v>
      </c>
      <c r="F23" s="905">
        <v>9.0</v>
      </c>
      <c r="G23" s="905">
        <v>9.0</v>
      </c>
      <c r="H23" s="1205">
        <v>12.0</v>
      </c>
      <c r="I23" s="971"/>
      <c r="J23" s="1205">
        <v>12.0</v>
      </c>
      <c r="K23" s="905"/>
      <c r="L23" s="905">
        <v>9.0</v>
      </c>
      <c r="M23" s="905">
        <v>9.0</v>
      </c>
      <c r="N23" s="905">
        <v>9.0</v>
      </c>
      <c r="O23" s="971"/>
      <c r="P23" s="971"/>
      <c r="Q23" s="1205">
        <v>12.0</v>
      </c>
      <c r="R23" s="905">
        <v>9.0</v>
      </c>
      <c r="S23" s="905">
        <v>9.0</v>
      </c>
      <c r="T23" s="905">
        <v>9.0</v>
      </c>
      <c r="U23" s="905"/>
      <c r="V23" s="971"/>
      <c r="W23" s="1255">
        <v>9.0</v>
      </c>
      <c r="X23" s="1205">
        <v>12.0</v>
      </c>
      <c r="Y23" s="905">
        <v>9.0</v>
      </c>
      <c r="Z23" s="905">
        <v>9.0</v>
      </c>
      <c r="AA23" s="905">
        <v>9.0</v>
      </c>
      <c r="AB23" s="905">
        <v>9.0</v>
      </c>
      <c r="AC23" s="971"/>
      <c r="AD23" s="971"/>
      <c r="AE23" s="905">
        <v>9.0</v>
      </c>
      <c r="AF23" s="905">
        <v>9.0</v>
      </c>
      <c r="AG23" s="905">
        <v>9.0</v>
      </c>
      <c r="AH23" s="1205">
        <v>12.0</v>
      </c>
      <c r="AI23" s="905">
        <v>9.0</v>
      </c>
      <c r="AJ23" s="905"/>
      <c r="AK23" s="404">
        <f t="shared" si="1"/>
        <v>22</v>
      </c>
      <c r="AL23" s="1030">
        <v>1.0</v>
      </c>
    </row>
    <row r="24" ht="15.0" customHeight="1">
      <c r="A24" s="19">
        <v>22.0</v>
      </c>
      <c r="B24" s="1683" t="s">
        <v>33</v>
      </c>
      <c r="C24" s="32"/>
      <c r="D24" s="866"/>
      <c r="E24" s="905">
        <v>9.0</v>
      </c>
      <c r="F24" s="905">
        <v>9.0</v>
      </c>
      <c r="G24" s="1205">
        <v>12.0</v>
      </c>
      <c r="H24" s="971"/>
      <c r="I24" s="971"/>
      <c r="J24" s="905">
        <v>9.0</v>
      </c>
      <c r="K24" s="905">
        <v>9.0</v>
      </c>
      <c r="L24" s="905"/>
      <c r="M24" s="1205">
        <v>12.0</v>
      </c>
      <c r="N24" s="905">
        <v>9.0</v>
      </c>
      <c r="O24" s="971">
        <v>9.0</v>
      </c>
      <c r="P24" s="971"/>
      <c r="Q24" s="905">
        <v>9.0</v>
      </c>
      <c r="R24" s="1205">
        <v>12.0</v>
      </c>
      <c r="S24" s="905">
        <v>9.0</v>
      </c>
      <c r="T24" s="905">
        <v>9.0</v>
      </c>
      <c r="U24" s="1205">
        <v>12.0</v>
      </c>
      <c r="V24" s="971"/>
      <c r="W24" s="1255"/>
      <c r="X24" s="925"/>
      <c r="Y24" s="1634"/>
      <c r="Z24" s="925"/>
      <c r="AA24" s="905">
        <v>9.0</v>
      </c>
      <c r="AB24" s="905"/>
      <c r="AC24" s="971"/>
      <c r="AD24" s="1205">
        <v>12.0</v>
      </c>
      <c r="AE24" s="905">
        <v>9.0</v>
      </c>
      <c r="AF24" s="905">
        <v>9.0</v>
      </c>
      <c r="AG24" s="1205">
        <v>12.0</v>
      </c>
      <c r="AH24" s="905">
        <v>9.0</v>
      </c>
      <c r="AI24" s="905">
        <v>9.0</v>
      </c>
      <c r="AJ24" s="905"/>
      <c r="AK24" s="404">
        <f t="shared" si="1"/>
        <v>19</v>
      </c>
      <c r="AL24" s="1030">
        <v>1.0</v>
      </c>
    </row>
    <row r="25" ht="15.0" customHeight="1">
      <c r="A25" s="19">
        <v>23.0</v>
      </c>
      <c r="B25" s="1683" t="s">
        <v>165</v>
      </c>
      <c r="C25" s="32"/>
      <c r="D25" s="866"/>
      <c r="E25" s="905">
        <v>9.0</v>
      </c>
      <c r="F25" s="905"/>
      <c r="G25" s="905">
        <v>9.0</v>
      </c>
      <c r="H25" s="1205">
        <v>12.0</v>
      </c>
      <c r="I25" s="971"/>
      <c r="J25" s="978"/>
      <c r="K25" s="978"/>
      <c r="L25" s="978"/>
      <c r="M25" s="978"/>
      <c r="N25" s="978"/>
      <c r="O25" s="978"/>
      <c r="P25" s="978"/>
      <c r="Q25" s="905">
        <v>9.0</v>
      </c>
      <c r="R25" s="905">
        <v>9.0</v>
      </c>
      <c r="S25" s="905"/>
      <c r="T25" s="1205">
        <v>12.0</v>
      </c>
      <c r="U25" s="905">
        <v>9.0</v>
      </c>
      <c r="V25" s="971"/>
      <c r="W25" s="1205">
        <v>12.0</v>
      </c>
      <c r="X25" s="905">
        <v>9.0</v>
      </c>
      <c r="Y25" s="905">
        <v>9.0</v>
      </c>
      <c r="Z25" s="1205">
        <v>12.0</v>
      </c>
      <c r="AA25" s="1205" t="s">
        <v>193</v>
      </c>
      <c r="AB25" s="905">
        <v>9.0</v>
      </c>
      <c r="AC25" s="971"/>
      <c r="AD25" s="971"/>
      <c r="AE25" s="905">
        <v>9.0</v>
      </c>
      <c r="AF25" s="1205">
        <v>12.0</v>
      </c>
      <c r="AG25" s="905">
        <v>9.0</v>
      </c>
      <c r="AH25" s="905">
        <v>9.0</v>
      </c>
      <c r="AI25" s="905">
        <v>9.0</v>
      </c>
      <c r="AJ25" s="905"/>
      <c r="AK25" s="404">
        <f t="shared" si="1"/>
        <v>17</v>
      </c>
      <c r="AL25" s="1030">
        <v>1.0</v>
      </c>
    </row>
    <row r="26" ht="15.75" customHeight="1">
      <c r="A26" s="19">
        <v>24.0</v>
      </c>
      <c r="B26" s="1683" t="s">
        <v>687</v>
      </c>
      <c r="C26" s="32"/>
      <c r="D26" s="866"/>
      <c r="E26" s="1205">
        <v>12.0</v>
      </c>
      <c r="F26" s="905">
        <v>9.0</v>
      </c>
      <c r="G26" s="905"/>
      <c r="H26" s="971"/>
      <c r="I26" s="971">
        <v>9.0</v>
      </c>
      <c r="J26" s="905">
        <v>9.0</v>
      </c>
      <c r="K26" s="905">
        <v>9.0</v>
      </c>
      <c r="L26" s="905">
        <v>9.0</v>
      </c>
      <c r="M26" s="905">
        <v>9.0</v>
      </c>
      <c r="N26" s="1205" t="s">
        <v>193</v>
      </c>
      <c r="O26" s="971"/>
      <c r="P26" s="971"/>
      <c r="Q26" s="1205">
        <v>12.0</v>
      </c>
      <c r="R26" s="905">
        <v>9.0</v>
      </c>
      <c r="S26" s="1205">
        <v>12.0</v>
      </c>
      <c r="T26" s="905">
        <v>9.0</v>
      </c>
      <c r="U26" s="905">
        <v>9.0</v>
      </c>
      <c r="V26" s="1255">
        <v>9.0</v>
      </c>
      <c r="W26" s="1255"/>
      <c r="X26" s="905">
        <v>9.0</v>
      </c>
      <c r="Y26" s="1205" t="s">
        <v>193</v>
      </c>
      <c r="Z26" s="905"/>
      <c r="AA26" s="1205">
        <v>12.0</v>
      </c>
      <c r="AB26" s="905">
        <v>9.0</v>
      </c>
      <c r="AC26" s="937">
        <v>9.0</v>
      </c>
      <c r="AD26" s="971"/>
      <c r="AE26" s="1205" t="s">
        <v>193</v>
      </c>
      <c r="AF26" s="905">
        <v>9.0</v>
      </c>
      <c r="AG26" s="905">
        <v>9.0</v>
      </c>
      <c r="AH26" s="905">
        <v>9.0</v>
      </c>
      <c r="AI26" s="905">
        <v>9.0</v>
      </c>
      <c r="AJ26" s="905"/>
      <c r="AK26" s="404">
        <f t="shared" si="1"/>
        <v>23</v>
      </c>
      <c r="AL26" s="1030">
        <v>1.0</v>
      </c>
    </row>
    <row r="27" ht="15.75" customHeight="1">
      <c r="A27" s="19">
        <v>25.0</v>
      </c>
      <c r="B27" s="1682" t="s">
        <v>1022</v>
      </c>
      <c r="C27" s="32"/>
      <c r="D27" s="866"/>
      <c r="E27" s="905">
        <v>9.0</v>
      </c>
      <c r="F27" s="905">
        <v>9.0</v>
      </c>
      <c r="G27" s="905">
        <v>9.0</v>
      </c>
      <c r="H27" s="971"/>
      <c r="I27" s="971"/>
      <c r="J27" s="905">
        <v>9.0</v>
      </c>
      <c r="K27" s="905">
        <v>9.0</v>
      </c>
      <c r="L27" s="905">
        <v>9.0</v>
      </c>
      <c r="M27" s="905"/>
      <c r="N27" s="905">
        <v>9.0</v>
      </c>
      <c r="O27" s="971"/>
      <c r="P27" s="971">
        <v>9.0</v>
      </c>
      <c r="Q27" s="1205">
        <v>12.0</v>
      </c>
      <c r="R27" s="905">
        <v>9.0</v>
      </c>
      <c r="S27" s="905">
        <v>9.0</v>
      </c>
      <c r="T27" s="905">
        <v>9.0</v>
      </c>
      <c r="U27" s="905">
        <v>9.0</v>
      </c>
      <c r="V27" s="971"/>
      <c r="W27" s="1255"/>
      <c r="X27" s="905">
        <v>9.0</v>
      </c>
      <c r="Y27" s="1205">
        <v>12.0</v>
      </c>
      <c r="Z27" s="905">
        <v>9.0</v>
      </c>
      <c r="AA27" s="905">
        <v>9.0</v>
      </c>
      <c r="AB27" s="1189">
        <v>9.0</v>
      </c>
      <c r="AC27" s="971">
        <v>9.0</v>
      </c>
      <c r="AD27" s="971"/>
      <c r="AE27" s="905"/>
      <c r="AF27" s="905">
        <v>9.0</v>
      </c>
      <c r="AG27" s="905">
        <v>9.0</v>
      </c>
      <c r="AH27" s="983"/>
      <c r="AI27" s="905">
        <v>9.0</v>
      </c>
      <c r="AJ27" s="905"/>
      <c r="AK27" s="404">
        <f t="shared" si="1"/>
        <v>21</v>
      </c>
      <c r="AL27" s="1030">
        <v>1.0</v>
      </c>
    </row>
    <row r="28" ht="15.75" customHeight="1">
      <c r="A28" s="19">
        <v>26.0</v>
      </c>
      <c r="B28" s="1687" t="s">
        <v>815</v>
      </c>
      <c r="C28" s="32"/>
      <c r="D28" s="866"/>
      <c r="E28" s="1045"/>
      <c r="F28" s="1045"/>
      <c r="G28" s="1045"/>
      <c r="H28" s="1045"/>
      <c r="I28" s="1045"/>
      <c r="J28" s="1045"/>
      <c r="K28" s="1045"/>
      <c r="L28" s="983"/>
      <c r="M28" s="983"/>
      <c r="N28" s="983"/>
      <c r="O28" s="983"/>
      <c r="P28" s="983"/>
      <c r="Q28" s="983"/>
      <c r="R28" s="983"/>
      <c r="S28" s="983"/>
      <c r="T28" s="983"/>
      <c r="U28" s="983"/>
      <c r="V28" s="983"/>
      <c r="W28" s="983"/>
      <c r="X28" s="983"/>
      <c r="Y28" s="983"/>
      <c r="Z28" s="983"/>
      <c r="AA28" s="983"/>
      <c r="AB28" s="983"/>
      <c r="AC28" s="983"/>
      <c r="AD28" s="983"/>
      <c r="AE28" s="983"/>
      <c r="AF28" s="983"/>
      <c r="AG28" s="983"/>
      <c r="AH28" s="983"/>
      <c r="AI28" s="905">
        <v>9.0</v>
      </c>
      <c r="AJ28" s="905"/>
      <c r="AK28" s="404">
        <f t="shared" si="1"/>
        <v>0</v>
      </c>
      <c r="AL28" s="1030">
        <v>1.0</v>
      </c>
    </row>
    <row r="29" ht="16.5" customHeight="1">
      <c r="A29" s="19">
        <v>27.0</v>
      </c>
      <c r="B29" s="1717" t="s">
        <v>1116</v>
      </c>
      <c r="C29" s="32"/>
      <c r="D29" s="866"/>
      <c r="E29" s="905">
        <v>9.0</v>
      </c>
      <c r="F29" s="905">
        <v>9.0</v>
      </c>
      <c r="G29" s="905">
        <v>9.0</v>
      </c>
      <c r="H29" s="971"/>
      <c r="I29" s="971"/>
      <c r="J29" s="905">
        <v>9.0</v>
      </c>
      <c r="K29" s="905">
        <v>9.0</v>
      </c>
      <c r="L29" s="905">
        <v>9.0</v>
      </c>
      <c r="M29" s="905">
        <v>9.0</v>
      </c>
      <c r="N29" s="905">
        <v>9.0</v>
      </c>
      <c r="O29" s="971"/>
      <c r="P29" s="971"/>
      <c r="Q29" s="905">
        <v>9.0</v>
      </c>
      <c r="R29" s="905">
        <v>9.0</v>
      </c>
      <c r="S29" s="905">
        <v>9.0</v>
      </c>
      <c r="T29" s="905">
        <v>9.0</v>
      </c>
      <c r="U29" s="905">
        <v>9.0</v>
      </c>
      <c r="V29" s="971"/>
      <c r="W29" s="1255"/>
      <c r="X29" s="905">
        <v>9.0</v>
      </c>
      <c r="Y29" s="905">
        <v>9.0</v>
      </c>
      <c r="Z29" s="905">
        <v>9.0</v>
      </c>
      <c r="AA29" s="905">
        <v>9.0</v>
      </c>
      <c r="AB29" s="905">
        <v>9.0</v>
      </c>
      <c r="AC29" s="971"/>
      <c r="AD29" s="971"/>
      <c r="AE29" s="905">
        <v>9.0</v>
      </c>
      <c r="AF29" s="905">
        <v>9.0</v>
      </c>
      <c r="AG29" s="1205">
        <v>12.0</v>
      </c>
      <c r="AH29" s="905">
        <v>9.0</v>
      </c>
      <c r="AI29" s="905"/>
      <c r="AJ29" s="905"/>
      <c r="AK29" s="404">
        <f t="shared" si="1"/>
        <v>22</v>
      </c>
      <c r="AL29" s="1030">
        <v>0.0</v>
      </c>
    </row>
    <row r="30" ht="16.5" customHeight="1">
      <c r="A30" s="19">
        <v>28.0</v>
      </c>
      <c r="B30" s="1717" t="s">
        <v>1117</v>
      </c>
      <c r="C30" s="32"/>
      <c r="D30" s="866"/>
      <c r="E30" s="905"/>
      <c r="F30" s="905"/>
      <c r="G30" s="905"/>
      <c r="H30" s="971"/>
      <c r="I30" s="971"/>
      <c r="J30" s="905"/>
      <c r="K30" s="905"/>
      <c r="L30" s="1189"/>
      <c r="M30" s="905">
        <v>9.0</v>
      </c>
      <c r="N30" s="905">
        <v>9.0</v>
      </c>
      <c r="O30" s="971"/>
      <c r="P30" s="971"/>
      <c r="Q30" s="905">
        <v>9.0</v>
      </c>
      <c r="R30" s="905">
        <v>9.0</v>
      </c>
      <c r="S30" s="905">
        <v>9.0</v>
      </c>
      <c r="T30" s="905">
        <v>9.0</v>
      </c>
      <c r="U30" s="905">
        <v>9.0</v>
      </c>
      <c r="V30" s="971"/>
      <c r="W30" s="1255"/>
      <c r="X30" s="905">
        <v>9.0</v>
      </c>
      <c r="Y30" s="905">
        <v>9.0</v>
      </c>
      <c r="Z30" s="905">
        <v>9.0</v>
      </c>
      <c r="AA30" s="905">
        <v>9.0</v>
      </c>
      <c r="AB30" s="905">
        <v>9.0</v>
      </c>
      <c r="AC30" s="971"/>
      <c r="AD30" s="971"/>
      <c r="AE30" s="905">
        <v>9.0</v>
      </c>
      <c r="AF30" s="905">
        <v>9.0</v>
      </c>
      <c r="AG30" s="905">
        <v>9.0</v>
      </c>
      <c r="AH30" s="905">
        <v>9.0</v>
      </c>
      <c r="AI30" s="905"/>
      <c r="AJ30" s="905"/>
      <c r="AK30" s="404">
        <f t="shared" si="1"/>
        <v>16</v>
      </c>
      <c r="AL30" s="1030">
        <v>0.0</v>
      </c>
    </row>
    <row r="31" ht="16.5" customHeight="1">
      <c r="A31" s="19">
        <v>29.0</v>
      </c>
      <c r="B31" s="1717" t="s">
        <v>1118</v>
      </c>
      <c r="C31" s="32"/>
      <c r="D31" s="866"/>
      <c r="E31" s="905"/>
      <c r="F31" s="905"/>
      <c r="G31" s="905"/>
      <c r="H31" s="971"/>
      <c r="I31" s="971"/>
      <c r="J31" s="905"/>
      <c r="K31" s="905"/>
      <c r="L31" s="1189"/>
      <c r="M31" s="905"/>
      <c r="N31" s="905"/>
      <c r="O31" s="971"/>
      <c r="P31" s="971"/>
      <c r="Q31" s="905"/>
      <c r="R31" s="905">
        <v>9.0</v>
      </c>
      <c r="S31" s="905">
        <v>9.0</v>
      </c>
      <c r="T31" s="905">
        <v>9.0</v>
      </c>
      <c r="U31" s="905">
        <v>9.0</v>
      </c>
      <c r="V31" s="971"/>
      <c r="W31" s="1255"/>
      <c r="X31" s="905">
        <v>9.0</v>
      </c>
      <c r="Y31" s="905">
        <v>9.0</v>
      </c>
      <c r="Z31" s="905">
        <v>9.0</v>
      </c>
      <c r="AA31" s="905">
        <v>9.0</v>
      </c>
      <c r="AB31" s="905">
        <v>9.0</v>
      </c>
      <c r="AC31" s="971">
        <v>9.0</v>
      </c>
      <c r="AD31" s="971"/>
      <c r="AE31" s="905">
        <v>9.0</v>
      </c>
      <c r="AF31" s="905"/>
      <c r="AG31" s="905">
        <v>9.0</v>
      </c>
      <c r="AH31" s="905">
        <v>9.0</v>
      </c>
      <c r="AI31" s="905"/>
      <c r="AJ31" s="905"/>
      <c r="AK31" s="404">
        <f t="shared" si="1"/>
        <v>13</v>
      </c>
      <c r="AL31" s="1030">
        <v>0.0</v>
      </c>
    </row>
    <row r="32" ht="15.75" customHeight="1">
      <c r="A32" s="260"/>
      <c r="B32" s="1690"/>
      <c r="C32" s="112"/>
      <c r="D32" s="1311" t="s">
        <v>1004</v>
      </c>
      <c r="E32" s="1311">
        <f t="shared" ref="E32:AH32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17</v>
      </c>
      <c r="F32" s="1311">
        <f t="shared" si="2"/>
        <v>18</v>
      </c>
      <c r="G32" s="1311">
        <f t="shared" si="2"/>
        <v>15</v>
      </c>
      <c r="H32" s="1311">
        <f t="shared" si="2"/>
        <v>4</v>
      </c>
      <c r="I32" s="1311">
        <f t="shared" si="2"/>
        <v>3</v>
      </c>
      <c r="J32" s="1311">
        <f t="shared" si="2"/>
        <v>16</v>
      </c>
      <c r="K32" s="1311">
        <f t="shared" si="2"/>
        <v>15</v>
      </c>
      <c r="L32" s="1311">
        <f t="shared" si="2"/>
        <v>16</v>
      </c>
      <c r="M32" s="1311">
        <f t="shared" si="2"/>
        <v>16</v>
      </c>
      <c r="N32" s="1311">
        <f t="shared" si="2"/>
        <v>16</v>
      </c>
      <c r="O32" s="1311">
        <f t="shared" si="2"/>
        <v>5</v>
      </c>
      <c r="P32" s="1311">
        <f t="shared" si="2"/>
        <v>4</v>
      </c>
      <c r="Q32" s="1311">
        <f t="shared" si="2"/>
        <v>14</v>
      </c>
      <c r="R32" s="1311">
        <f t="shared" si="2"/>
        <v>16</v>
      </c>
      <c r="S32" s="1311">
        <f t="shared" si="2"/>
        <v>17</v>
      </c>
      <c r="T32" s="1311">
        <f t="shared" si="2"/>
        <v>16</v>
      </c>
      <c r="U32" s="1311">
        <f t="shared" si="2"/>
        <v>13</v>
      </c>
      <c r="V32" s="1311">
        <f t="shared" si="2"/>
        <v>3</v>
      </c>
      <c r="W32" s="1311">
        <f t="shared" si="2"/>
        <v>4</v>
      </c>
      <c r="X32" s="1311">
        <f t="shared" si="2"/>
        <v>16</v>
      </c>
      <c r="Y32" s="1311">
        <f t="shared" si="2"/>
        <v>18</v>
      </c>
      <c r="Z32" s="1311">
        <f t="shared" si="2"/>
        <v>15</v>
      </c>
      <c r="AA32" s="1311">
        <f t="shared" si="2"/>
        <v>17</v>
      </c>
      <c r="AB32" s="1311">
        <f t="shared" si="2"/>
        <v>15</v>
      </c>
      <c r="AC32" s="1311">
        <f t="shared" si="2"/>
        <v>5</v>
      </c>
      <c r="AD32" s="1311">
        <f t="shared" si="2"/>
        <v>1</v>
      </c>
      <c r="AE32" s="1311">
        <f t="shared" si="2"/>
        <v>14</v>
      </c>
      <c r="AF32" s="1311">
        <f t="shared" si="2"/>
        <v>17</v>
      </c>
      <c r="AG32" s="1311">
        <f t="shared" si="2"/>
        <v>17</v>
      </c>
      <c r="AH32" s="1311">
        <f t="shared" si="2"/>
        <v>18</v>
      </c>
      <c r="AI32" s="1311">
        <f t="shared" ref="AI32:AJ32" si="3"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20</v>
      </c>
      <c r="AJ32" s="1311">
        <f t="shared" si="3"/>
        <v>0</v>
      </c>
      <c r="AK32" s="1075"/>
      <c r="AL32" s="1452">
        <f>SUM(AL3:AL26)</f>
        <v>24</v>
      </c>
    </row>
    <row r="33" ht="15.75" customHeight="1">
      <c r="A33" s="260"/>
      <c r="B33" s="1690"/>
      <c r="C33" s="112"/>
      <c r="D33" s="1311" t="s">
        <v>1076</v>
      </c>
      <c r="E33" s="1311">
        <f t="shared" ref="E33:AJ33" si="4">COUNTA(E3:E31)</f>
        <v>21</v>
      </c>
      <c r="F33" s="1311">
        <f t="shared" si="4"/>
        <v>22</v>
      </c>
      <c r="G33" s="1311">
        <f t="shared" si="4"/>
        <v>20</v>
      </c>
      <c r="H33" s="1311">
        <f t="shared" si="4"/>
        <v>7</v>
      </c>
      <c r="I33" s="1311">
        <f t="shared" si="4"/>
        <v>5</v>
      </c>
      <c r="J33" s="1311">
        <f t="shared" si="4"/>
        <v>21</v>
      </c>
      <c r="K33" s="1311">
        <f t="shared" si="4"/>
        <v>20</v>
      </c>
      <c r="L33" s="1311">
        <f t="shared" si="4"/>
        <v>20</v>
      </c>
      <c r="M33" s="1311">
        <f t="shared" si="4"/>
        <v>20</v>
      </c>
      <c r="N33" s="1311">
        <f t="shared" si="4"/>
        <v>22</v>
      </c>
      <c r="O33" s="1311">
        <f t="shared" si="4"/>
        <v>8</v>
      </c>
      <c r="P33" s="1311">
        <f t="shared" si="4"/>
        <v>6</v>
      </c>
      <c r="Q33" s="1311">
        <f t="shared" si="4"/>
        <v>19</v>
      </c>
      <c r="R33" s="1311">
        <f t="shared" si="4"/>
        <v>20</v>
      </c>
      <c r="S33" s="1311">
        <f t="shared" si="4"/>
        <v>22</v>
      </c>
      <c r="T33" s="1311">
        <f t="shared" si="4"/>
        <v>20</v>
      </c>
      <c r="U33" s="1311">
        <f t="shared" si="4"/>
        <v>18</v>
      </c>
      <c r="V33" s="1311">
        <f t="shared" si="4"/>
        <v>7</v>
      </c>
      <c r="W33" s="1311">
        <f t="shared" si="4"/>
        <v>6</v>
      </c>
      <c r="X33" s="1311">
        <f t="shared" si="4"/>
        <v>21</v>
      </c>
      <c r="Y33" s="1311">
        <f t="shared" si="4"/>
        <v>21</v>
      </c>
      <c r="Z33" s="1311">
        <f t="shared" si="4"/>
        <v>19</v>
      </c>
      <c r="AA33" s="1311">
        <f t="shared" si="4"/>
        <v>21</v>
      </c>
      <c r="AB33" s="1311">
        <f t="shared" si="4"/>
        <v>19</v>
      </c>
      <c r="AC33" s="1311">
        <f t="shared" si="4"/>
        <v>9</v>
      </c>
      <c r="AD33" s="1311">
        <f t="shared" si="4"/>
        <v>8</v>
      </c>
      <c r="AE33" s="1311">
        <f t="shared" si="4"/>
        <v>20</v>
      </c>
      <c r="AF33" s="1311">
        <f t="shared" si="4"/>
        <v>21</v>
      </c>
      <c r="AG33" s="1311">
        <f t="shared" si="4"/>
        <v>22</v>
      </c>
      <c r="AH33" s="1311">
        <f t="shared" si="4"/>
        <v>22</v>
      </c>
      <c r="AI33" s="1311">
        <f t="shared" si="4"/>
        <v>25</v>
      </c>
      <c r="AJ33" s="1311">
        <f t="shared" si="4"/>
        <v>0</v>
      </c>
      <c r="AK33" s="1075"/>
      <c r="AL33" s="1692"/>
    </row>
    <row r="34" ht="15.75" customHeight="1">
      <c r="A34" s="260"/>
      <c r="B34" s="1690"/>
      <c r="C34" s="112"/>
      <c r="D34" s="1311" t="s">
        <v>1005</v>
      </c>
      <c r="E34" s="1311">
        <f t="shared" ref="E34:AH34" si="5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3</v>
      </c>
      <c r="F34" s="1311">
        <f t="shared" si="5"/>
        <v>4</v>
      </c>
      <c r="G34" s="1311">
        <f t="shared" si="5"/>
        <v>4</v>
      </c>
      <c r="H34" s="1311">
        <f t="shared" si="5"/>
        <v>3</v>
      </c>
      <c r="I34" s="1311">
        <f t="shared" si="5"/>
        <v>1</v>
      </c>
      <c r="J34" s="1311">
        <f t="shared" si="5"/>
        <v>5</v>
      </c>
      <c r="K34" s="1311">
        <f t="shared" si="5"/>
        <v>4</v>
      </c>
      <c r="L34" s="1311">
        <f t="shared" si="5"/>
        <v>4</v>
      </c>
      <c r="M34" s="1311">
        <f t="shared" si="5"/>
        <v>3</v>
      </c>
      <c r="N34" s="1311">
        <f t="shared" si="5"/>
        <v>4</v>
      </c>
      <c r="O34" s="1311">
        <f t="shared" si="5"/>
        <v>1</v>
      </c>
      <c r="P34" s="1311">
        <f t="shared" si="5"/>
        <v>0</v>
      </c>
      <c r="Q34" s="1311">
        <f t="shared" si="5"/>
        <v>5</v>
      </c>
      <c r="R34" s="1311">
        <f t="shared" si="5"/>
        <v>4</v>
      </c>
      <c r="S34" s="1311">
        <f t="shared" si="5"/>
        <v>4</v>
      </c>
      <c r="T34" s="1311">
        <f t="shared" si="5"/>
        <v>4</v>
      </c>
      <c r="U34" s="1311">
        <f t="shared" si="5"/>
        <v>3</v>
      </c>
      <c r="V34" s="1311">
        <f t="shared" si="5"/>
        <v>0</v>
      </c>
      <c r="W34" s="1311">
        <f t="shared" si="5"/>
        <v>2</v>
      </c>
      <c r="X34" s="1311">
        <f t="shared" si="5"/>
        <v>5</v>
      </c>
      <c r="Y34" s="1311">
        <f t="shared" si="5"/>
        <v>2</v>
      </c>
      <c r="Z34" s="1311">
        <f t="shared" si="5"/>
        <v>4</v>
      </c>
      <c r="AA34" s="1311">
        <f t="shared" si="5"/>
        <v>3</v>
      </c>
      <c r="AB34" s="1311">
        <f t="shared" si="5"/>
        <v>1</v>
      </c>
      <c r="AC34" s="1311">
        <f t="shared" si="5"/>
        <v>1</v>
      </c>
      <c r="AD34" s="1311">
        <f t="shared" si="5"/>
        <v>3</v>
      </c>
      <c r="AE34" s="1311">
        <f t="shared" si="5"/>
        <v>5</v>
      </c>
      <c r="AF34" s="1311">
        <f t="shared" si="5"/>
        <v>4</v>
      </c>
      <c r="AG34" s="1311">
        <f t="shared" si="5"/>
        <v>5</v>
      </c>
      <c r="AH34" s="1311">
        <f t="shared" si="5"/>
        <v>4</v>
      </c>
      <c r="AI34" s="1311">
        <f t="shared" ref="AI34:AJ34" si="6"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5</v>
      </c>
      <c r="AJ34" s="1311">
        <f t="shared" si="6"/>
        <v>0</v>
      </c>
      <c r="AK34" s="1075"/>
      <c r="AL34" s="257"/>
    </row>
    <row r="35" ht="22.5" customHeight="1">
      <c r="A35" s="260"/>
      <c r="B35" s="1693" t="s">
        <v>947</v>
      </c>
      <c r="C35" s="112"/>
      <c r="D35" s="866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640" t="s">
        <v>964</v>
      </c>
    </row>
    <row r="36" ht="15.75" customHeight="1">
      <c r="A36" s="819">
        <v>1.0</v>
      </c>
      <c r="B36" s="1641" t="s">
        <v>854</v>
      </c>
      <c r="C36" s="807" t="s">
        <v>1056</v>
      </c>
      <c r="D36" s="866"/>
      <c r="E36" s="905">
        <v>9.0</v>
      </c>
      <c r="F36" s="905">
        <v>9.0</v>
      </c>
      <c r="G36" s="905">
        <v>9.0</v>
      </c>
      <c r="H36" s="971"/>
      <c r="I36" s="971"/>
      <c r="J36" s="905">
        <v>9.0</v>
      </c>
      <c r="K36" s="905">
        <v>9.0</v>
      </c>
      <c r="L36" s="905">
        <v>9.0</v>
      </c>
      <c r="M36" s="905">
        <v>9.0</v>
      </c>
      <c r="N36" s="905">
        <v>9.0</v>
      </c>
      <c r="O36" s="971"/>
      <c r="P36" s="971"/>
      <c r="Q36" s="905">
        <v>9.0</v>
      </c>
      <c r="R36" s="905">
        <v>9.0</v>
      </c>
      <c r="S36" s="905">
        <v>9.0</v>
      </c>
      <c r="T36" s="905">
        <v>9.0</v>
      </c>
      <c r="U36" s="905">
        <v>9.0</v>
      </c>
      <c r="V36" s="971"/>
      <c r="W36" s="1255"/>
      <c r="X36" s="905">
        <v>9.0</v>
      </c>
      <c r="Y36" s="905">
        <v>9.0</v>
      </c>
      <c r="Z36" s="905">
        <v>9.0</v>
      </c>
      <c r="AA36" s="905">
        <v>9.0</v>
      </c>
      <c r="AB36" s="905">
        <v>9.0</v>
      </c>
      <c r="AC36" s="971"/>
      <c r="AD36" s="971"/>
      <c r="AE36" s="905">
        <v>9.0</v>
      </c>
      <c r="AF36" s="905">
        <v>9.0</v>
      </c>
      <c r="AG36" s="905">
        <v>9.0</v>
      </c>
      <c r="AH36" s="905">
        <v>9.0</v>
      </c>
      <c r="AI36" s="905"/>
      <c r="AJ36" s="905"/>
      <c r="AK36" s="404">
        <f t="shared" ref="AK36:AK38" si="7">COUNT(E36:AI36)</f>
        <v>22</v>
      </c>
      <c r="AL36" s="300"/>
    </row>
    <row r="37" ht="15.75" customHeight="1">
      <c r="A37" s="819">
        <v>2.0</v>
      </c>
      <c r="B37" s="1696" t="s">
        <v>1088</v>
      </c>
      <c r="C37" s="1644" t="s">
        <v>1057</v>
      </c>
      <c r="D37" s="866"/>
      <c r="E37" s="1205">
        <v>12.0</v>
      </c>
      <c r="F37" s="905">
        <v>9.0</v>
      </c>
      <c r="G37" s="1283">
        <v>9.0</v>
      </c>
      <c r="H37" s="971"/>
      <c r="I37" s="971"/>
      <c r="J37" s="1283">
        <v>9.0</v>
      </c>
      <c r="K37" s="1205">
        <v>12.0</v>
      </c>
      <c r="L37" s="905">
        <v>9.0</v>
      </c>
      <c r="M37" s="1283">
        <v>9.0</v>
      </c>
      <c r="N37" s="1271"/>
      <c r="O37" s="971"/>
      <c r="P37" s="1283">
        <v>9.0</v>
      </c>
      <c r="Q37" s="905">
        <v>9.0</v>
      </c>
      <c r="R37" s="905">
        <v>9.0</v>
      </c>
      <c r="S37" s="905">
        <v>9.0</v>
      </c>
      <c r="T37" s="1283">
        <v>9.0</v>
      </c>
      <c r="U37" s="898">
        <v>12.0</v>
      </c>
      <c r="V37" s="1283">
        <v>9.0</v>
      </c>
      <c r="W37" s="1255"/>
      <c r="X37" s="905"/>
      <c r="Y37" s="1283">
        <v>9.0</v>
      </c>
      <c r="Z37" s="1205">
        <v>12.0</v>
      </c>
      <c r="AA37" s="905">
        <v>9.0</v>
      </c>
      <c r="AB37" s="1283">
        <v>9.0</v>
      </c>
      <c r="AC37" s="971">
        <v>9.0</v>
      </c>
      <c r="AD37" s="971"/>
      <c r="AE37" s="905"/>
      <c r="AF37" s="1715">
        <v>9.0</v>
      </c>
      <c r="AG37" s="898">
        <v>12.0</v>
      </c>
      <c r="AH37" s="905">
        <v>9.0</v>
      </c>
      <c r="AI37" s="905"/>
      <c r="AJ37" s="905"/>
      <c r="AK37" s="1643">
        <f t="shared" si="7"/>
        <v>22</v>
      </c>
      <c r="AL37" s="300"/>
    </row>
    <row r="38" ht="15.75" customHeight="1">
      <c r="A38" s="819">
        <v>3.0</v>
      </c>
      <c r="B38" s="1697" t="s">
        <v>1090</v>
      </c>
      <c r="C38" s="1644" t="s">
        <v>1057</v>
      </c>
      <c r="D38" s="866"/>
      <c r="E38" s="905">
        <v>9.0</v>
      </c>
      <c r="F38" s="905">
        <v>9.0</v>
      </c>
      <c r="G38" s="905">
        <v>9.0</v>
      </c>
      <c r="H38" s="971"/>
      <c r="I38" s="971"/>
      <c r="J38" s="905">
        <v>9.0</v>
      </c>
      <c r="K38" s="905">
        <v>9.0</v>
      </c>
      <c r="L38" s="905">
        <v>9.0</v>
      </c>
      <c r="M38" s="905">
        <v>9.0</v>
      </c>
      <c r="N38" s="905">
        <v>9.0</v>
      </c>
      <c r="O38" s="971">
        <v>9.0</v>
      </c>
      <c r="P38" s="971"/>
      <c r="Q38" s="905"/>
      <c r="R38" s="905">
        <v>9.0</v>
      </c>
      <c r="S38" s="905">
        <v>9.0</v>
      </c>
      <c r="T38" s="905">
        <v>9.0</v>
      </c>
      <c r="U38" s="905">
        <v>9.0</v>
      </c>
      <c r="V38" s="971"/>
      <c r="W38" s="1255"/>
      <c r="X38" s="905">
        <v>9.0</v>
      </c>
      <c r="Y38" s="905">
        <v>9.0</v>
      </c>
      <c r="Z38" s="905">
        <v>9.0</v>
      </c>
      <c r="AA38" s="905">
        <v>9.0</v>
      </c>
      <c r="AB38" s="905">
        <v>9.0</v>
      </c>
      <c r="AC38" s="971"/>
      <c r="AD38" s="971"/>
      <c r="AE38" s="905">
        <v>9.0</v>
      </c>
      <c r="AF38" s="905">
        <v>9.0</v>
      </c>
      <c r="AG38" s="905">
        <v>9.0</v>
      </c>
      <c r="AH38" s="905">
        <v>9.0</v>
      </c>
      <c r="AI38" s="905"/>
      <c r="AJ38" s="905"/>
      <c r="AK38" s="1643">
        <f t="shared" si="7"/>
        <v>22</v>
      </c>
      <c r="AL38" s="300"/>
    </row>
    <row r="39" ht="15.75" customHeight="1">
      <c r="A39" s="819">
        <v>4.0</v>
      </c>
      <c r="B39" s="1697" t="s">
        <v>1091</v>
      </c>
      <c r="C39" s="1644" t="s">
        <v>1057</v>
      </c>
      <c r="D39" s="866"/>
      <c r="E39" s="905">
        <v>9.0</v>
      </c>
      <c r="F39" s="905">
        <v>9.0</v>
      </c>
      <c r="G39" s="905">
        <v>9.0</v>
      </c>
      <c r="H39" s="971">
        <v>9.0</v>
      </c>
      <c r="I39" s="971"/>
      <c r="J39" s="905"/>
      <c r="K39" s="905">
        <v>9.0</v>
      </c>
      <c r="L39" s="905">
        <v>9.0</v>
      </c>
      <c r="M39" s="905">
        <v>9.0</v>
      </c>
      <c r="N39" s="905">
        <v>9.0</v>
      </c>
      <c r="O39" s="971"/>
      <c r="P39" s="971"/>
      <c r="Q39" s="905">
        <v>9.0</v>
      </c>
      <c r="R39" s="905">
        <v>9.0</v>
      </c>
      <c r="S39" s="905">
        <v>9.0</v>
      </c>
      <c r="T39" s="905">
        <v>9.0</v>
      </c>
      <c r="U39" s="1033">
        <v>9.0</v>
      </c>
      <c r="V39" s="971"/>
      <c r="W39" s="1255"/>
      <c r="X39" s="905">
        <v>9.0</v>
      </c>
      <c r="Y39" s="905">
        <v>9.0</v>
      </c>
      <c r="Z39" s="905">
        <v>9.0</v>
      </c>
      <c r="AA39" s="898">
        <v>12.0</v>
      </c>
      <c r="AB39" s="983"/>
      <c r="AC39" s="983"/>
      <c r="AD39" s="983"/>
      <c r="AE39" s="983"/>
      <c r="AF39" s="983"/>
      <c r="AG39" s="983"/>
      <c r="AH39" s="983"/>
      <c r="AI39" s="905"/>
      <c r="AJ39" s="905"/>
      <c r="AK39" s="1643">
        <f t="shared" ref="AK39:AK41" si="8">COUNT(E39:AJ39)</f>
        <v>17</v>
      </c>
      <c r="AL39" s="300"/>
    </row>
    <row r="40" ht="15.75" customHeight="1">
      <c r="A40" s="819">
        <v>5.0</v>
      </c>
      <c r="B40" s="1683" t="s">
        <v>1092</v>
      </c>
      <c r="C40" s="1644" t="s">
        <v>1057</v>
      </c>
      <c r="D40" s="866"/>
      <c r="E40" s="1283">
        <v>9.0</v>
      </c>
      <c r="F40" s="1205">
        <v>12.0</v>
      </c>
      <c r="G40" s="905">
        <v>9.0</v>
      </c>
      <c r="H40" s="1283">
        <v>9.0</v>
      </c>
      <c r="I40" s="1547">
        <v>9.0</v>
      </c>
      <c r="J40" s="905">
        <v>9.0</v>
      </c>
      <c r="K40" s="905">
        <v>9.0</v>
      </c>
      <c r="L40" s="905">
        <v>9.0</v>
      </c>
      <c r="M40" s="905">
        <v>9.0</v>
      </c>
      <c r="N40" s="905">
        <v>9.0</v>
      </c>
      <c r="O40" s="1283">
        <v>9.0</v>
      </c>
      <c r="P40" s="1547">
        <v>9.0</v>
      </c>
      <c r="Q40" s="1283">
        <v>9.0</v>
      </c>
      <c r="R40" s="898">
        <v>12.0</v>
      </c>
      <c r="S40" s="905">
        <v>9.0</v>
      </c>
      <c r="T40" s="905">
        <v>9.0</v>
      </c>
      <c r="U40" s="1189">
        <v>9.0</v>
      </c>
      <c r="V40" s="1033">
        <v>9.0</v>
      </c>
      <c r="W40" s="1283">
        <v>9.0</v>
      </c>
      <c r="X40" s="905"/>
      <c r="Y40" s="898">
        <v>12.0</v>
      </c>
      <c r="Z40" s="905">
        <v>9.0</v>
      </c>
      <c r="AA40" s="905">
        <v>9.0</v>
      </c>
      <c r="AB40" s="905">
        <v>9.0</v>
      </c>
      <c r="AC40" s="1033">
        <v>9.0</v>
      </c>
      <c r="AD40" s="1255"/>
      <c r="AE40" s="1189">
        <v>9.0</v>
      </c>
      <c r="AF40" s="905">
        <v>9.0</v>
      </c>
      <c r="AG40" s="905">
        <v>9.0</v>
      </c>
      <c r="AH40" s="983"/>
      <c r="AI40" s="905"/>
      <c r="AJ40" s="905"/>
      <c r="AK40" s="1643">
        <f t="shared" si="8"/>
        <v>27</v>
      </c>
      <c r="AL40" s="300"/>
    </row>
    <row r="41" ht="15.75" customHeight="1">
      <c r="A41" s="819">
        <v>6.0</v>
      </c>
      <c r="B41" s="819" t="s">
        <v>837</v>
      </c>
      <c r="C41" s="1644" t="s">
        <v>1057</v>
      </c>
      <c r="D41" s="866"/>
      <c r="E41" s="905">
        <v>9.0</v>
      </c>
      <c r="F41" s="905">
        <v>9.0</v>
      </c>
      <c r="G41" s="905">
        <v>9.0</v>
      </c>
      <c r="H41" s="971"/>
      <c r="I41" s="971"/>
      <c r="J41" s="905">
        <v>9.0</v>
      </c>
      <c r="K41" s="905">
        <v>9.0</v>
      </c>
      <c r="L41" s="905">
        <v>9.0</v>
      </c>
      <c r="M41" s="905">
        <v>9.0</v>
      </c>
      <c r="N41" s="905">
        <v>9.0</v>
      </c>
      <c r="O41" s="971"/>
      <c r="P41" s="971"/>
      <c r="Q41" s="905">
        <v>9.0</v>
      </c>
      <c r="R41" s="905">
        <v>9.0</v>
      </c>
      <c r="S41" s="905">
        <v>9.0</v>
      </c>
      <c r="T41" s="905">
        <v>9.0</v>
      </c>
      <c r="U41" s="905">
        <v>9.0</v>
      </c>
      <c r="V41" s="971"/>
      <c r="W41" s="1547">
        <v>9.0</v>
      </c>
      <c r="X41" s="1283">
        <v>9.0</v>
      </c>
      <c r="Y41" s="1205">
        <v>12.0</v>
      </c>
      <c r="Z41" s="905">
        <v>9.0</v>
      </c>
      <c r="AA41" s="1283">
        <v>9.0</v>
      </c>
      <c r="AB41" s="905">
        <v>9.0</v>
      </c>
      <c r="AC41" s="1283">
        <v>9.0</v>
      </c>
      <c r="AD41" s="971"/>
      <c r="AE41" s="1283">
        <v>9.0</v>
      </c>
      <c r="AF41" s="905">
        <v>9.0</v>
      </c>
      <c r="AG41" s="905">
        <v>9.0</v>
      </c>
      <c r="AH41" s="1283">
        <v>9.0</v>
      </c>
      <c r="AI41" s="905"/>
      <c r="AJ41" s="905"/>
      <c r="AK41" s="1643">
        <f t="shared" si="8"/>
        <v>24</v>
      </c>
      <c r="AL41" s="300"/>
    </row>
    <row r="42" ht="15.75" customHeight="1">
      <c r="A42" s="819">
        <v>7.0</v>
      </c>
      <c r="B42" s="807" t="s">
        <v>1094</v>
      </c>
      <c r="C42" s="1644" t="s">
        <v>1057</v>
      </c>
      <c r="D42" s="866"/>
      <c r="E42" s="905">
        <v>9.0</v>
      </c>
      <c r="F42" s="1283">
        <v>12.0</v>
      </c>
      <c r="G42" s="905"/>
      <c r="H42" s="971"/>
      <c r="I42" s="1283">
        <v>9.0</v>
      </c>
      <c r="J42" s="905">
        <v>9.0</v>
      </c>
      <c r="K42" s="905">
        <v>9.0</v>
      </c>
      <c r="L42" s="1283">
        <v>9.0</v>
      </c>
      <c r="M42" s="1205">
        <v>12.0</v>
      </c>
      <c r="N42" s="1283">
        <v>9.0</v>
      </c>
      <c r="O42" s="971"/>
      <c r="P42" s="971"/>
      <c r="Q42" s="905">
        <v>9.0</v>
      </c>
      <c r="R42" s="1283">
        <v>9.0</v>
      </c>
      <c r="S42" s="1205">
        <v>12.0</v>
      </c>
      <c r="T42" s="905">
        <v>9.0</v>
      </c>
      <c r="U42" s="1283">
        <v>9.0</v>
      </c>
      <c r="V42" s="971"/>
      <c r="W42" s="1255"/>
      <c r="X42" s="905">
        <v>9.0</v>
      </c>
      <c r="Y42" s="905">
        <v>9.0</v>
      </c>
      <c r="Z42" s="905">
        <v>9.0</v>
      </c>
      <c r="AA42" s="1171">
        <v>9.0</v>
      </c>
      <c r="AB42" s="905"/>
      <c r="AC42" s="971"/>
      <c r="AD42" s="971"/>
      <c r="AE42" s="898">
        <v>12.0</v>
      </c>
      <c r="AF42" s="905">
        <v>9.0</v>
      </c>
      <c r="AG42" s="905">
        <v>9.0</v>
      </c>
      <c r="AH42" s="905">
        <v>9.0</v>
      </c>
      <c r="AI42" s="905"/>
      <c r="AJ42" s="905"/>
      <c r="AK42" s="1643">
        <f t="shared" ref="AK42:AK47" si="9">COUNT(E42:AI42)</f>
        <v>21</v>
      </c>
      <c r="AL42" s="300"/>
    </row>
    <row r="43" ht="15.75" customHeight="1">
      <c r="A43" s="819">
        <v>8.0</v>
      </c>
      <c r="B43" s="1697" t="s">
        <v>1044</v>
      </c>
      <c r="C43" s="1010" t="s">
        <v>1058</v>
      </c>
      <c r="D43" s="866"/>
      <c r="E43" s="905">
        <v>9.0</v>
      </c>
      <c r="F43" s="905">
        <v>9.0</v>
      </c>
      <c r="G43" s="905">
        <v>9.0</v>
      </c>
      <c r="H43" s="971"/>
      <c r="I43" s="971"/>
      <c r="J43" s="905">
        <v>9.0</v>
      </c>
      <c r="K43" s="905">
        <v>9.0</v>
      </c>
      <c r="L43" s="905">
        <v>9.0</v>
      </c>
      <c r="M43" s="905">
        <v>9.0</v>
      </c>
      <c r="N43" s="905">
        <v>9.0</v>
      </c>
      <c r="O43" s="971"/>
      <c r="P43" s="971"/>
      <c r="Q43" s="905">
        <v>9.0</v>
      </c>
      <c r="R43" s="905">
        <v>9.0</v>
      </c>
      <c r="S43" s="905">
        <v>9.0</v>
      </c>
      <c r="T43" s="905">
        <v>9.0</v>
      </c>
      <c r="U43" s="905">
        <v>9.0</v>
      </c>
      <c r="V43" s="971"/>
      <c r="W43" s="1255"/>
      <c r="X43" s="905">
        <v>9.0</v>
      </c>
      <c r="Y43" s="905">
        <v>9.0</v>
      </c>
      <c r="Z43" s="905">
        <v>9.0</v>
      </c>
      <c r="AA43" s="905">
        <v>9.0</v>
      </c>
      <c r="AB43" s="905">
        <v>9.0</v>
      </c>
      <c r="AC43" s="971"/>
      <c r="AD43" s="971"/>
      <c r="AE43" s="905">
        <v>9.0</v>
      </c>
      <c r="AF43" s="905">
        <v>9.0</v>
      </c>
      <c r="AG43" s="905">
        <v>9.0</v>
      </c>
      <c r="AH43" s="905">
        <v>9.0</v>
      </c>
      <c r="AI43" s="905"/>
      <c r="AJ43" s="905"/>
      <c r="AK43" s="1643">
        <f t="shared" si="9"/>
        <v>22</v>
      </c>
      <c r="AL43" s="300"/>
    </row>
    <row r="44" ht="15.75" customHeight="1">
      <c r="A44" s="819">
        <v>9.0</v>
      </c>
      <c r="B44" s="1697" t="s">
        <v>1043</v>
      </c>
      <c r="C44" s="1010" t="s">
        <v>1058</v>
      </c>
      <c r="D44" s="866"/>
      <c r="E44" s="905">
        <v>9.0</v>
      </c>
      <c r="F44" s="905">
        <v>9.0</v>
      </c>
      <c r="G44" s="905">
        <v>9.0</v>
      </c>
      <c r="H44" s="971"/>
      <c r="I44" s="971"/>
      <c r="J44" s="905">
        <v>9.0</v>
      </c>
      <c r="K44" s="905">
        <v>9.0</v>
      </c>
      <c r="L44" s="905">
        <v>9.0</v>
      </c>
      <c r="M44" s="905">
        <v>9.0</v>
      </c>
      <c r="N44" s="905">
        <v>9.0</v>
      </c>
      <c r="O44" s="971"/>
      <c r="P44" s="971"/>
      <c r="Q44" s="905">
        <v>9.0</v>
      </c>
      <c r="R44" s="905">
        <v>9.0</v>
      </c>
      <c r="S44" s="905">
        <v>9.0</v>
      </c>
      <c r="T44" s="905">
        <v>9.0</v>
      </c>
      <c r="U44" s="905">
        <v>9.0</v>
      </c>
      <c r="V44" s="971"/>
      <c r="W44" s="1255"/>
      <c r="X44" s="905">
        <v>9.0</v>
      </c>
      <c r="Y44" s="905">
        <v>9.0</v>
      </c>
      <c r="Z44" s="905">
        <v>9.0</v>
      </c>
      <c r="AA44" s="905">
        <v>9.0</v>
      </c>
      <c r="AB44" s="905">
        <v>9.0</v>
      </c>
      <c r="AC44" s="971"/>
      <c r="AD44" s="971"/>
      <c r="AE44" s="905">
        <v>9.0</v>
      </c>
      <c r="AF44" s="905">
        <v>9.0</v>
      </c>
      <c r="AG44" s="905">
        <v>9.0</v>
      </c>
      <c r="AH44" s="905">
        <v>9.0</v>
      </c>
      <c r="AI44" s="905"/>
      <c r="AJ44" s="905"/>
      <c r="AK44" s="1643">
        <f t="shared" si="9"/>
        <v>22</v>
      </c>
      <c r="AL44" s="300"/>
    </row>
    <row r="45" ht="15.75" customHeight="1">
      <c r="A45" s="819">
        <v>10.0</v>
      </c>
      <c r="B45" s="1683" t="s">
        <v>826</v>
      </c>
      <c r="C45" s="807" t="s">
        <v>1119</v>
      </c>
      <c r="D45" s="866"/>
      <c r="E45" s="905"/>
      <c r="F45" s="905"/>
      <c r="G45" s="905"/>
      <c r="H45" s="971"/>
      <c r="I45" s="971"/>
      <c r="J45" s="905"/>
      <c r="K45" s="1283" t="s">
        <v>327</v>
      </c>
      <c r="L45" s="905"/>
      <c r="M45" s="905"/>
      <c r="N45" s="905"/>
      <c r="O45" s="971"/>
      <c r="P45" s="971"/>
      <c r="Q45" s="905"/>
      <c r="R45" s="905"/>
      <c r="S45" s="1283" t="s">
        <v>327</v>
      </c>
      <c r="T45" s="905"/>
      <c r="U45" s="905"/>
      <c r="V45" s="971"/>
      <c r="W45" s="1255"/>
      <c r="X45" s="905"/>
      <c r="Y45" s="905"/>
      <c r="Z45" s="1283" t="s">
        <v>327</v>
      </c>
      <c r="AA45" s="905"/>
      <c r="AB45" s="905"/>
      <c r="AC45" s="971"/>
      <c r="AD45" s="1283" t="s">
        <v>327</v>
      </c>
      <c r="AE45" s="905"/>
      <c r="AF45" s="905"/>
      <c r="AG45" s="1283" t="s">
        <v>327</v>
      </c>
      <c r="AH45" s="905"/>
      <c r="AI45" s="905"/>
      <c r="AJ45" s="905"/>
      <c r="AK45" s="1643">
        <f t="shared" si="9"/>
        <v>0</v>
      </c>
      <c r="AL45" s="300"/>
    </row>
    <row r="46" ht="15.75" customHeight="1">
      <c r="A46" s="819">
        <v>11.0</v>
      </c>
      <c r="B46" s="1683" t="s">
        <v>990</v>
      </c>
      <c r="C46" s="1644" t="s">
        <v>1057</v>
      </c>
      <c r="D46" s="866"/>
      <c r="E46" s="905"/>
      <c r="F46" s="905"/>
      <c r="G46" s="905"/>
      <c r="H46" s="971"/>
      <c r="I46" s="971"/>
      <c r="J46" s="905"/>
      <c r="K46" s="905"/>
      <c r="L46" s="905"/>
      <c r="M46" s="905"/>
      <c r="N46" s="905"/>
      <c r="O46" s="971"/>
      <c r="P46" s="971"/>
      <c r="Q46" s="905">
        <v>9.0</v>
      </c>
      <c r="R46" s="905">
        <v>9.0</v>
      </c>
      <c r="S46" s="905">
        <v>9.0</v>
      </c>
      <c r="T46" s="905">
        <v>9.0</v>
      </c>
      <c r="U46" s="905">
        <v>9.0</v>
      </c>
      <c r="V46" s="971"/>
      <c r="W46" s="1255"/>
      <c r="X46" s="905">
        <v>9.0</v>
      </c>
      <c r="Y46" s="905">
        <v>9.0</v>
      </c>
      <c r="Z46" s="905">
        <v>9.0</v>
      </c>
      <c r="AA46" s="905">
        <v>9.0</v>
      </c>
      <c r="AB46" s="905">
        <v>9.0</v>
      </c>
      <c r="AC46" s="971"/>
      <c r="AD46" s="971"/>
      <c r="AE46" s="905">
        <v>9.0</v>
      </c>
      <c r="AF46" s="905">
        <v>9.0</v>
      </c>
      <c r="AG46" s="898">
        <v>12.0</v>
      </c>
      <c r="AH46" s="905">
        <v>9.0</v>
      </c>
      <c r="AI46" s="905"/>
      <c r="AJ46" s="905"/>
      <c r="AK46" s="1643">
        <f t="shared" si="9"/>
        <v>14</v>
      </c>
      <c r="AL46" s="300"/>
    </row>
    <row r="47" ht="15.75" customHeight="1">
      <c r="A47" s="819">
        <v>12.0</v>
      </c>
      <c r="B47" s="1469" t="s">
        <v>875</v>
      </c>
      <c r="C47" s="1457"/>
      <c r="D47" s="866"/>
      <c r="E47" s="905"/>
      <c r="F47" s="905"/>
      <c r="G47" s="905"/>
      <c r="H47" s="971"/>
      <c r="I47" s="971"/>
      <c r="J47" s="905"/>
      <c r="K47" s="905"/>
      <c r="L47" s="905"/>
      <c r="M47" s="905"/>
      <c r="N47" s="905"/>
      <c r="O47" s="971"/>
      <c r="P47" s="971"/>
      <c r="Q47" s="905"/>
      <c r="R47" s="905"/>
      <c r="S47" s="905"/>
      <c r="T47" s="905"/>
      <c r="U47" s="905"/>
      <c r="V47" s="971"/>
      <c r="W47" s="1255"/>
      <c r="X47" s="905"/>
      <c r="Y47" s="905"/>
      <c r="Z47" s="905"/>
      <c r="AA47" s="905"/>
      <c r="AB47" s="905"/>
      <c r="AC47" s="971"/>
      <c r="AD47" s="971"/>
      <c r="AE47" s="905"/>
      <c r="AF47" s="905"/>
      <c r="AG47" s="905"/>
      <c r="AH47" s="905"/>
      <c r="AI47" s="905"/>
      <c r="AJ47" s="905"/>
      <c r="AK47" s="1643">
        <f t="shared" si="9"/>
        <v>0</v>
      </c>
      <c r="AL47" s="10"/>
    </row>
    <row r="48" ht="15.75" customHeight="1">
      <c r="A48" s="260"/>
      <c r="B48" s="1690"/>
      <c r="C48" s="112"/>
      <c r="D48" s="1286" t="s">
        <v>1120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1491" t="s">
        <v>1121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127"/>
      <c r="AL48" s="257"/>
    </row>
    <row r="49" ht="15.75" customHeight="1">
      <c r="A49" s="260"/>
      <c r="B49" s="1690"/>
      <c r="C49" s="112"/>
      <c r="D49" s="222"/>
      <c r="U49" s="222"/>
      <c r="AK49" s="223"/>
      <c r="AL49" s="257"/>
    </row>
    <row r="50" ht="15.75" customHeight="1">
      <c r="A50" s="260"/>
      <c r="B50" s="1690"/>
      <c r="C50" s="112"/>
      <c r="D50" s="222"/>
      <c r="U50" s="222"/>
      <c r="AK50" s="223"/>
      <c r="AL50" s="257"/>
    </row>
    <row r="51" ht="21.75" customHeight="1">
      <c r="A51" s="260"/>
      <c r="B51" s="1690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8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30"/>
      <c r="AL51" s="257"/>
    </row>
    <row r="52" ht="15.75" customHeight="1">
      <c r="A52" s="79"/>
      <c r="B52" s="1701"/>
      <c r="C52" s="79"/>
      <c r="D52" s="82"/>
      <c r="E52" s="82"/>
      <c r="F52" s="83"/>
      <c r="G52" s="84"/>
      <c r="H52" s="82"/>
      <c r="I52" s="82"/>
      <c r="J52" s="82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112"/>
      <c r="AL52" s="92"/>
    </row>
    <row r="53" ht="15.75" customHeight="1">
      <c r="A53" s="306"/>
      <c r="B53" s="1701"/>
      <c r="C53" s="1237"/>
      <c r="D53" s="1724" t="s">
        <v>42</v>
      </c>
      <c r="E53" s="1409">
        <v>9.0</v>
      </c>
      <c r="F53" s="1725"/>
      <c r="G53" s="1726"/>
      <c r="H53" s="1727" t="s">
        <v>44</v>
      </c>
      <c r="I53" s="1728"/>
      <c r="J53" s="1728"/>
      <c r="K53" s="1728"/>
      <c r="L53" s="1728"/>
      <c r="M53" s="1729"/>
      <c r="N53" s="1727" t="s">
        <v>51</v>
      </c>
      <c r="O53" s="1730"/>
      <c r="P53" s="1730"/>
      <c r="Q53" s="1727"/>
      <c r="R53" s="1730"/>
      <c r="S53" s="1731"/>
      <c r="T53" s="1730"/>
      <c r="U53" s="1732"/>
      <c r="AL53" s="92"/>
    </row>
    <row r="54" ht="15.75" customHeight="1">
      <c r="A54" s="306"/>
      <c r="B54" s="1701"/>
      <c r="C54" s="1237"/>
      <c r="D54" s="1724" t="s">
        <v>48</v>
      </c>
      <c r="E54" s="1733">
        <v>12.0</v>
      </c>
      <c r="F54" s="1725"/>
      <c r="G54" s="1734"/>
      <c r="H54" s="1727" t="s">
        <v>45</v>
      </c>
      <c r="I54" s="1728"/>
      <c r="J54" s="1728"/>
      <c r="K54" s="1728"/>
      <c r="L54" s="1728"/>
      <c r="M54" s="1735"/>
      <c r="N54" s="1727" t="s">
        <v>310</v>
      </c>
      <c r="R54" s="1728"/>
      <c r="S54" s="1736"/>
      <c r="T54" s="1737" t="s">
        <v>1062</v>
      </c>
      <c r="U54" s="1725"/>
      <c r="AL54" s="92"/>
    </row>
    <row r="55" ht="15.75" customHeight="1">
      <c r="A55" s="306"/>
      <c r="B55" s="1701"/>
      <c r="C55" s="1237"/>
      <c r="D55" s="1738" t="s">
        <v>795</v>
      </c>
      <c r="E55" s="1561" t="s">
        <v>193</v>
      </c>
      <c r="F55" s="1725"/>
      <c r="G55" s="1739"/>
      <c r="H55" s="1728" t="s">
        <v>46</v>
      </c>
      <c r="I55" s="1730"/>
      <c r="J55" s="1730"/>
      <c r="K55" s="1730"/>
      <c r="L55" s="1730"/>
      <c r="M55" s="1740"/>
      <c r="N55" s="1741" t="s">
        <v>1033</v>
      </c>
      <c r="O55" s="1728"/>
      <c r="P55" s="1728"/>
      <c r="Q55" s="1728"/>
      <c r="R55" s="1728"/>
      <c r="S55" s="1742"/>
      <c r="T55" s="1737" t="s">
        <v>1034</v>
      </c>
      <c r="U55" s="1725"/>
      <c r="AL55" s="1242"/>
    </row>
    <row r="56" ht="16.5" customHeight="1">
      <c r="A56" s="103"/>
      <c r="B56" s="1702"/>
      <c r="C56" s="103"/>
      <c r="F56" s="83"/>
      <c r="AL56" s="573"/>
    </row>
    <row r="57" ht="16.5" customHeight="1">
      <c r="A57" s="103"/>
      <c r="B57" s="1702"/>
      <c r="C57" s="103"/>
      <c r="F57" s="83"/>
      <c r="AL57" s="573"/>
    </row>
    <row r="58" ht="16.5" customHeight="1">
      <c r="A58" s="19">
        <v>1.0</v>
      </c>
      <c r="B58" s="807" t="s">
        <v>752</v>
      </c>
      <c r="C58" s="807" t="s">
        <v>866</v>
      </c>
      <c r="D58" s="869">
        <v>8.9220318245E10</v>
      </c>
      <c r="E58" s="905">
        <v>9.0</v>
      </c>
      <c r="F58" s="905">
        <v>9.0</v>
      </c>
      <c r="G58" s="905">
        <v>9.0</v>
      </c>
      <c r="H58" s="971"/>
      <c r="I58" s="971"/>
      <c r="J58" s="905">
        <v>9.0</v>
      </c>
      <c r="K58" s="905">
        <v>9.0</v>
      </c>
      <c r="L58" s="905">
        <v>9.0</v>
      </c>
      <c r="M58" s="905">
        <v>9.0</v>
      </c>
      <c r="N58" s="905">
        <v>9.0</v>
      </c>
      <c r="O58" s="971"/>
      <c r="P58" s="971"/>
      <c r="Q58" s="905">
        <v>9.0</v>
      </c>
      <c r="R58" s="905">
        <v>9.0</v>
      </c>
      <c r="S58" s="905">
        <v>9.0</v>
      </c>
      <c r="T58" s="905">
        <v>9.0</v>
      </c>
      <c r="U58" s="905">
        <v>9.0</v>
      </c>
      <c r="V58" s="971"/>
      <c r="W58" s="1255"/>
      <c r="X58" s="905">
        <v>9.0</v>
      </c>
      <c r="Y58" s="905">
        <v>9.0</v>
      </c>
      <c r="Z58" s="905">
        <v>9.0</v>
      </c>
      <c r="AA58" s="905">
        <v>9.0</v>
      </c>
      <c r="AB58" s="905">
        <v>9.0</v>
      </c>
      <c r="AC58" s="971"/>
      <c r="AD58" s="971"/>
      <c r="AE58" s="905">
        <v>9.0</v>
      </c>
      <c r="AF58" s="905">
        <v>9.0</v>
      </c>
      <c r="AG58" s="905">
        <v>9.0</v>
      </c>
      <c r="AH58" s="905">
        <v>9.0</v>
      </c>
      <c r="AI58" s="905"/>
      <c r="AJ58" s="905"/>
      <c r="AK58" s="404">
        <f t="shared" ref="AK58:AK68" si="10">COUNT(E58:AI58)</f>
        <v>22</v>
      </c>
      <c r="AL58" s="257"/>
    </row>
    <row r="59" ht="16.5" customHeight="1">
      <c r="A59" s="807">
        <v>2.0</v>
      </c>
      <c r="B59" s="1695" t="s">
        <v>1087</v>
      </c>
      <c r="C59" s="807" t="s">
        <v>987</v>
      </c>
      <c r="D59" s="869"/>
      <c r="E59" s="905">
        <v>9.0</v>
      </c>
      <c r="F59" s="905">
        <v>9.0</v>
      </c>
      <c r="G59" s="905">
        <v>9.0</v>
      </c>
      <c r="H59" s="971"/>
      <c r="I59" s="971"/>
      <c r="J59" s="978"/>
      <c r="K59" s="978"/>
      <c r="L59" s="978"/>
      <c r="M59" s="978"/>
      <c r="N59" s="978"/>
      <c r="O59" s="978"/>
      <c r="P59" s="978"/>
      <c r="Q59" s="978"/>
      <c r="R59" s="978"/>
      <c r="S59" s="978"/>
      <c r="T59" s="978"/>
      <c r="U59" s="978"/>
      <c r="V59" s="978"/>
      <c r="W59" s="1207"/>
      <c r="X59" s="905">
        <v>9.0</v>
      </c>
      <c r="Y59" s="905">
        <v>9.0</v>
      </c>
      <c r="Z59" s="905">
        <v>9.0</v>
      </c>
      <c r="AA59" s="905">
        <v>9.0</v>
      </c>
      <c r="AB59" s="905">
        <v>9.0</v>
      </c>
      <c r="AC59" s="971"/>
      <c r="AD59" s="971"/>
      <c r="AE59" s="905">
        <v>9.0</v>
      </c>
      <c r="AF59" s="905">
        <v>9.0</v>
      </c>
      <c r="AG59" s="905">
        <v>9.0</v>
      </c>
      <c r="AH59" s="905">
        <v>9.0</v>
      </c>
      <c r="AI59" s="905"/>
      <c r="AJ59" s="905"/>
      <c r="AK59" s="404">
        <f t="shared" si="10"/>
        <v>12</v>
      </c>
      <c r="AL59" s="257"/>
    </row>
    <row r="60" ht="16.5" customHeight="1">
      <c r="A60" s="19">
        <v>3.0</v>
      </c>
      <c r="B60" s="19" t="s">
        <v>73</v>
      </c>
      <c r="C60" s="1202" t="s">
        <v>981</v>
      </c>
      <c r="D60" s="869">
        <v>8.9220318285E10</v>
      </c>
      <c r="E60" s="905">
        <v>9.0</v>
      </c>
      <c r="F60" s="905">
        <v>9.0</v>
      </c>
      <c r="G60" s="905">
        <v>9.0</v>
      </c>
      <c r="H60" s="971"/>
      <c r="I60" s="971"/>
      <c r="J60" s="905">
        <v>9.0</v>
      </c>
      <c r="K60" s="905">
        <v>9.0</v>
      </c>
      <c r="L60" s="905">
        <v>9.0</v>
      </c>
      <c r="M60" s="905">
        <v>9.0</v>
      </c>
      <c r="N60" s="905">
        <v>9.0</v>
      </c>
      <c r="O60" s="971"/>
      <c r="P60" s="971"/>
      <c r="Q60" s="905">
        <v>9.0</v>
      </c>
      <c r="R60" s="905">
        <v>9.0</v>
      </c>
      <c r="S60" s="905">
        <v>9.0</v>
      </c>
      <c r="T60" s="905">
        <v>9.0</v>
      </c>
      <c r="U60" s="905">
        <v>9.0</v>
      </c>
      <c r="V60" s="971"/>
      <c r="W60" s="1255"/>
      <c r="X60" s="905">
        <v>9.0</v>
      </c>
      <c r="Y60" s="905">
        <v>9.0</v>
      </c>
      <c r="Z60" s="905">
        <v>9.0</v>
      </c>
      <c r="AA60" s="905">
        <v>9.0</v>
      </c>
      <c r="AB60" s="905">
        <v>9.0</v>
      </c>
      <c r="AC60" s="971"/>
      <c r="AD60" s="971"/>
      <c r="AE60" s="905">
        <v>9.0</v>
      </c>
      <c r="AF60" s="905">
        <v>9.0</v>
      </c>
      <c r="AG60" s="1207"/>
      <c r="AH60" s="1207"/>
      <c r="AI60" s="905"/>
      <c r="AJ60" s="905"/>
      <c r="AK60" s="404">
        <f t="shared" si="10"/>
        <v>20</v>
      </c>
      <c r="AL60" s="257"/>
    </row>
    <row r="61" ht="16.5" customHeight="1">
      <c r="A61" s="807">
        <v>4.0</v>
      </c>
      <c r="B61" s="19" t="s">
        <v>69</v>
      </c>
      <c r="C61" s="807" t="s">
        <v>332</v>
      </c>
      <c r="D61" s="869">
        <v>8.9220318242E10</v>
      </c>
      <c r="E61" s="905">
        <v>9.0</v>
      </c>
      <c r="F61" s="905">
        <v>9.0</v>
      </c>
      <c r="G61" s="905">
        <v>9.0</v>
      </c>
      <c r="H61" s="971"/>
      <c r="I61" s="971"/>
      <c r="J61" s="905">
        <v>9.0</v>
      </c>
      <c r="K61" s="905">
        <v>9.0</v>
      </c>
      <c r="L61" s="905">
        <v>9.0</v>
      </c>
      <c r="M61" s="905">
        <v>9.0</v>
      </c>
      <c r="N61" s="905">
        <v>9.0</v>
      </c>
      <c r="O61" s="971"/>
      <c r="P61" s="971"/>
      <c r="Q61" s="905">
        <v>9.0</v>
      </c>
      <c r="R61" s="905">
        <v>9.0</v>
      </c>
      <c r="S61" s="905">
        <v>9.0</v>
      </c>
      <c r="T61" s="905">
        <v>9.0</v>
      </c>
      <c r="U61" s="905">
        <v>9.0</v>
      </c>
      <c r="V61" s="971"/>
      <c r="W61" s="1255"/>
      <c r="X61" s="905">
        <v>9.0</v>
      </c>
      <c r="Y61" s="905">
        <v>9.0</v>
      </c>
      <c r="Z61" s="905">
        <v>9.0</v>
      </c>
      <c r="AA61" s="905">
        <v>9.0</v>
      </c>
      <c r="AB61" s="905">
        <v>9.0</v>
      </c>
      <c r="AC61" s="971"/>
      <c r="AD61" s="971"/>
      <c r="AE61" s="905">
        <v>9.0</v>
      </c>
      <c r="AF61" s="905">
        <v>9.0</v>
      </c>
      <c r="AG61" s="905">
        <v>9.0</v>
      </c>
      <c r="AH61" s="905">
        <v>9.0</v>
      </c>
      <c r="AI61" s="905"/>
      <c r="AJ61" s="905"/>
      <c r="AK61" s="404">
        <f t="shared" si="10"/>
        <v>22</v>
      </c>
      <c r="AL61" s="257"/>
    </row>
    <row r="62" ht="16.5" customHeight="1">
      <c r="A62" s="19">
        <v>5.0</v>
      </c>
      <c r="B62" s="1492" t="s">
        <v>998</v>
      </c>
      <c r="C62" s="19" t="s">
        <v>70</v>
      </c>
      <c r="D62" s="871">
        <v>8.9222018045E10</v>
      </c>
      <c r="E62" s="905"/>
      <c r="F62" s="905">
        <v>9.0</v>
      </c>
      <c r="G62" s="905">
        <v>9.0</v>
      </c>
      <c r="H62" s="971"/>
      <c r="I62" s="971"/>
      <c r="J62" s="905">
        <v>9.0</v>
      </c>
      <c r="K62" s="905">
        <v>9.0</v>
      </c>
      <c r="L62" s="905"/>
      <c r="M62" s="905"/>
      <c r="N62" s="905">
        <v>9.0</v>
      </c>
      <c r="O62" s="971">
        <v>9.0</v>
      </c>
      <c r="P62" s="971"/>
      <c r="Q62" s="905"/>
      <c r="R62" s="905">
        <v>9.0</v>
      </c>
      <c r="S62" s="905">
        <v>9.0</v>
      </c>
      <c r="T62" s="905"/>
      <c r="U62" s="905"/>
      <c r="V62" s="971">
        <v>9.0</v>
      </c>
      <c r="W62" s="1255">
        <v>9.0</v>
      </c>
      <c r="X62" s="905"/>
      <c r="Y62" s="905"/>
      <c r="Z62" s="905">
        <v>9.0</v>
      </c>
      <c r="AA62" s="905">
        <v>9.0</v>
      </c>
      <c r="AB62" s="905"/>
      <c r="AC62" s="971"/>
      <c r="AD62" s="971">
        <v>9.0</v>
      </c>
      <c r="AE62" s="905">
        <v>9.0</v>
      </c>
      <c r="AF62" s="905"/>
      <c r="AG62" s="905"/>
      <c r="AH62" s="1207"/>
      <c r="AI62" s="905"/>
      <c r="AJ62" s="905"/>
      <c r="AK62" s="404">
        <f t="shared" si="10"/>
        <v>14</v>
      </c>
      <c r="AL62" s="257"/>
    </row>
    <row r="63" ht="19.5" customHeight="1">
      <c r="A63" s="807">
        <v>6.0</v>
      </c>
      <c r="B63" s="1492" t="s">
        <v>1109</v>
      </c>
      <c r="C63" s="1071" t="s">
        <v>1108</v>
      </c>
      <c r="D63" s="1752">
        <f>79923055974</f>
        <v>79923055974</v>
      </c>
      <c r="E63" s="905">
        <v>9.0</v>
      </c>
      <c r="F63" s="905"/>
      <c r="G63" s="905"/>
      <c r="H63" s="971">
        <v>9.0</v>
      </c>
      <c r="I63" s="971">
        <v>9.0</v>
      </c>
      <c r="J63" s="905"/>
      <c r="K63" s="905"/>
      <c r="L63" s="905">
        <v>9.0</v>
      </c>
      <c r="M63" s="905">
        <v>9.0</v>
      </c>
      <c r="N63" s="905"/>
      <c r="O63" s="971"/>
      <c r="P63" s="971">
        <v>9.0</v>
      </c>
      <c r="Q63" s="905">
        <v>9.0</v>
      </c>
      <c r="R63" s="905"/>
      <c r="S63" s="905"/>
      <c r="T63" s="905">
        <v>9.0</v>
      </c>
      <c r="U63" s="905">
        <v>9.0</v>
      </c>
      <c r="V63" s="971"/>
      <c r="W63" s="1255"/>
      <c r="X63" s="905">
        <v>9.0</v>
      </c>
      <c r="Y63" s="905">
        <v>9.0</v>
      </c>
      <c r="Z63" s="905"/>
      <c r="AA63" s="905"/>
      <c r="AB63" s="905">
        <v>9.0</v>
      </c>
      <c r="AC63" s="971">
        <v>9.0</v>
      </c>
      <c r="AD63" s="971"/>
      <c r="AE63" s="905"/>
      <c r="AF63" s="905">
        <v>9.0</v>
      </c>
      <c r="AG63" s="905">
        <v>9.0</v>
      </c>
      <c r="AH63" s="905"/>
      <c r="AI63" s="905"/>
      <c r="AJ63" s="905"/>
      <c r="AK63" s="404">
        <f t="shared" si="10"/>
        <v>15</v>
      </c>
      <c r="AL63" s="257"/>
    </row>
    <row r="64" ht="18.0" customHeight="1">
      <c r="A64" s="19">
        <v>7.0</v>
      </c>
      <c r="B64" s="1492"/>
      <c r="C64" s="71"/>
      <c r="D64" s="130"/>
      <c r="E64" s="905"/>
      <c r="F64" s="905"/>
      <c r="G64" s="905"/>
      <c r="H64" s="971"/>
      <c r="I64" s="971"/>
      <c r="J64" s="905"/>
      <c r="K64" s="905"/>
      <c r="L64" s="905"/>
      <c r="M64" s="905"/>
      <c r="N64" s="905"/>
      <c r="O64" s="971"/>
      <c r="P64" s="971"/>
      <c r="Q64" s="905"/>
      <c r="R64" s="905"/>
      <c r="S64" s="905"/>
      <c r="T64" s="905"/>
      <c r="U64" s="905"/>
      <c r="V64" s="971"/>
      <c r="W64" s="1255"/>
      <c r="X64" s="905"/>
      <c r="Y64" s="905"/>
      <c r="Z64" s="905"/>
      <c r="AA64" s="905"/>
      <c r="AB64" s="905"/>
      <c r="AC64" s="971"/>
      <c r="AD64" s="971"/>
      <c r="AE64" s="905"/>
      <c r="AF64" s="905"/>
      <c r="AG64" s="905"/>
      <c r="AH64" s="905"/>
      <c r="AI64" s="905"/>
      <c r="AJ64" s="905"/>
      <c r="AK64" s="404">
        <f t="shared" si="10"/>
        <v>0</v>
      </c>
      <c r="AL64" s="257"/>
    </row>
    <row r="65" ht="16.5" customHeight="1">
      <c r="A65" s="807">
        <v>8.0</v>
      </c>
      <c r="B65" s="807" t="s">
        <v>783</v>
      </c>
      <c r="C65" s="1202" t="s">
        <v>784</v>
      </c>
      <c r="D65" s="871">
        <v>8.9226140064E10</v>
      </c>
      <c r="E65" s="905">
        <v>9.0</v>
      </c>
      <c r="F65" s="905">
        <v>9.0</v>
      </c>
      <c r="G65" s="905">
        <v>9.0</v>
      </c>
      <c r="H65" s="971"/>
      <c r="I65" s="971"/>
      <c r="J65" s="905">
        <v>9.0</v>
      </c>
      <c r="K65" s="905">
        <v>9.0</v>
      </c>
      <c r="L65" s="905">
        <v>9.0</v>
      </c>
      <c r="M65" s="905">
        <v>9.0</v>
      </c>
      <c r="N65" s="905">
        <v>9.0</v>
      </c>
      <c r="O65" s="971"/>
      <c r="P65" s="971"/>
      <c r="Q65" s="905">
        <v>9.0</v>
      </c>
      <c r="R65" s="905">
        <v>9.0</v>
      </c>
      <c r="S65" s="905">
        <v>9.0</v>
      </c>
      <c r="T65" s="905">
        <v>9.0</v>
      </c>
      <c r="U65" s="905">
        <v>9.0</v>
      </c>
      <c r="V65" s="971"/>
      <c r="W65" s="1255"/>
      <c r="X65" s="905">
        <v>9.0</v>
      </c>
      <c r="Y65" s="905">
        <v>9.0</v>
      </c>
      <c r="Z65" s="905">
        <v>9.0</v>
      </c>
      <c r="AA65" s="905">
        <v>9.0</v>
      </c>
      <c r="AB65" s="905">
        <v>9.0</v>
      </c>
      <c r="AC65" s="971"/>
      <c r="AD65" s="971"/>
      <c r="AE65" s="905">
        <v>9.0</v>
      </c>
      <c r="AF65" s="905">
        <v>9.0</v>
      </c>
      <c r="AG65" s="905">
        <v>9.0</v>
      </c>
      <c r="AH65" s="905">
        <v>9.0</v>
      </c>
      <c r="AI65" s="905"/>
      <c r="AJ65" s="905"/>
      <c r="AK65" s="404">
        <f t="shared" si="10"/>
        <v>22</v>
      </c>
      <c r="AL65" s="257"/>
    </row>
    <row r="66" ht="16.5" customHeight="1">
      <c r="A66" s="19">
        <v>9.0</v>
      </c>
      <c r="B66" s="807" t="s">
        <v>1097</v>
      </c>
      <c r="C66" s="1202" t="s">
        <v>784</v>
      </c>
      <c r="D66" s="871">
        <v>8.9220220031E10</v>
      </c>
      <c r="E66" s="905">
        <v>9.0</v>
      </c>
      <c r="F66" s="905">
        <v>9.0</v>
      </c>
      <c r="G66" s="905">
        <v>9.0</v>
      </c>
      <c r="H66" s="971"/>
      <c r="I66" s="971"/>
      <c r="J66" s="905">
        <v>9.0</v>
      </c>
      <c r="K66" s="905">
        <v>9.0</v>
      </c>
      <c r="L66" s="905">
        <v>9.0</v>
      </c>
      <c r="M66" s="905">
        <v>9.0</v>
      </c>
      <c r="N66" s="905">
        <v>9.0</v>
      </c>
      <c r="O66" s="971"/>
      <c r="P66" s="971"/>
      <c r="Q66" s="905">
        <v>9.0</v>
      </c>
      <c r="R66" s="905">
        <v>9.0</v>
      </c>
      <c r="S66" s="905">
        <v>9.0</v>
      </c>
      <c r="T66" s="905">
        <v>9.0</v>
      </c>
      <c r="U66" s="905">
        <v>9.0</v>
      </c>
      <c r="V66" s="971"/>
      <c r="W66" s="1255"/>
      <c r="X66" s="905">
        <v>9.0</v>
      </c>
      <c r="Y66" s="905">
        <v>9.0</v>
      </c>
      <c r="Z66" s="905">
        <v>9.0</v>
      </c>
      <c r="AA66" s="905">
        <v>9.0</v>
      </c>
      <c r="AB66" s="905">
        <v>9.0</v>
      </c>
      <c r="AC66" s="971"/>
      <c r="AD66" s="971"/>
      <c r="AE66" s="905">
        <v>9.0</v>
      </c>
      <c r="AF66" s="905">
        <v>9.0</v>
      </c>
      <c r="AG66" s="905">
        <v>9.0</v>
      </c>
      <c r="AH66" s="905">
        <v>9.0</v>
      </c>
      <c r="AI66" s="905"/>
      <c r="AJ66" s="905"/>
      <c r="AK66" s="404">
        <f t="shared" si="10"/>
        <v>22</v>
      </c>
      <c r="AL66" s="257"/>
    </row>
    <row r="67" ht="16.5" customHeight="1">
      <c r="A67" s="807">
        <v>10.0</v>
      </c>
      <c r="B67" s="807" t="s">
        <v>938</v>
      </c>
      <c r="C67" s="1202" t="s">
        <v>904</v>
      </c>
      <c r="D67" s="871">
        <v>8.9221945883E10</v>
      </c>
      <c r="E67" s="905">
        <v>9.0</v>
      </c>
      <c r="F67" s="905">
        <v>9.0</v>
      </c>
      <c r="G67" s="905">
        <v>9.0</v>
      </c>
      <c r="H67" s="971"/>
      <c r="I67" s="971"/>
      <c r="J67" s="905">
        <v>9.0</v>
      </c>
      <c r="K67" s="905">
        <v>9.0</v>
      </c>
      <c r="L67" s="905">
        <v>9.0</v>
      </c>
      <c r="M67" s="905">
        <v>9.0</v>
      </c>
      <c r="N67" s="905">
        <v>9.0</v>
      </c>
      <c r="O67" s="971"/>
      <c r="P67" s="971"/>
      <c r="Q67" s="905">
        <v>9.0</v>
      </c>
      <c r="R67" s="905">
        <v>9.0</v>
      </c>
      <c r="S67" s="905">
        <v>9.0</v>
      </c>
      <c r="T67" s="905">
        <v>9.0</v>
      </c>
      <c r="U67" s="905">
        <v>9.0</v>
      </c>
      <c r="V67" s="971"/>
      <c r="W67" s="1255"/>
      <c r="X67" s="905">
        <v>9.0</v>
      </c>
      <c r="Y67" s="905">
        <v>9.0</v>
      </c>
      <c r="Z67" s="905">
        <v>9.0</v>
      </c>
      <c r="AA67" s="905">
        <v>9.0</v>
      </c>
      <c r="AB67" s="905">
        <v>9.0</v>
      </c>
      <c r="AC67" s="971"/>
      <c r="AD67" s="971"/>
      <c r="AE67" s="905">
        <v>9.0</v>
      </c>
      <c r="AF67" s="905">
        <v>9.0</v>
      </c>
      <c r="AG67" s="905">
        <v>9.0</v>
      </c>
      <c r="AH67" s="905">
        <v>9.0</v>
      </c>
      <c r="AI67" s="905"/>
      <c r="AJ67" s="905"/>
      <c r="AK67" s="404">
        <f t="shared" si="10"/>
        <v>22</v>
      </c>
      <c r="AL67" s="92"/>
    </row>
    <row r="68" ht="16.5" customHeight="1">
      <c r="A68" s="19">
        <v>11.0</v>
      </c>
      <c r="B68" s="807" t="s">
        <v>1110</v>
      </c>
      <c r="C68" s="807" t="s">
        <v>1111</v>
      </c>
      <c r="D68" s="869">
        <v>8.9220316393E10</v>
      </c>
      <c r="E68" s="905">
        <v>9.0</v>
      </c>
      <c r="F68" s="905">
        <v>9.0</v>
      </c>
      <c r="G68" s="905">
        <v>9.0</v>
      </c>
      <c r="H68" s="971"/>
      <c r="I68" s="971"/>
      <c r="J68" s="905">
        <v>9.0</v>
      </c>
      <c r="K68" s="905">
        <v>9.0</v>
      </c>
      <c r="L68" s="905">
        <v>9.0</v>
      </c>
      <c r="M68" s="905">
        <v>9.0</v>
      </c>
      <c r="N68" s="905">
        <v>9.0</v>
      </c>
      <c r="O68" s="971"/>
      <c r="P68" s="971"/>
      <c r="Q68" s="905">
        <v>9.0</v>
      </c>
      <c r="R68" s="905">
        <v>9.0</v>
      </c>
      <c r="S68" s="905">
        <v>9.0</v>
      </c>
      <c r="T68" s="905">
        <v>9.0</v>
      </c>
      <c r="U68" s="905">
        <v>9.0</v>
      </c>
      <c r="V68" s="971"/>
      <c r="W68" s="1255"/>
      <c r="X68" s="905">
        <v>9.0</v>
      </c>
      <c r="Y68" s="905">
        <v>9.0</v>
      </c>
      <c r="Z68" s="905">
        <v>9.0</v>
      </c>
      <c r="AA68" s="905">
        <v>9.0</v>
      </c>
      <c r="AB68" s="905">
        <v>9.0</v>
      </c>
      <c r="AC68" s="971"/>
      <c r="AD68" s="971"/>
      <c r="AE68" s="905">
        <v>9.0</v>
      </c>
      <c r="AF68" s="905">
        <v>9.0</v>
      </c>
      <c r="AG68" s="905">
        <v>9.0</v>
      </c>
      <c r="AH68" s="905">
        <v>9.0</v>
      </c>
      <c r="AI68" s="905"/>
      <c r="AJ68" s="905"/>
      <c r="AK68" s="404">
        <f t="shared" si="10"/>
        <v>22</v>
      </c>
      <c r="AL68" s="92"/>
    </row>
    <row r="69" ht="16.5" customHeight="1">
      <c r="A69" s="306"/>
      <c r="B69" s="1707"/>
      <c r="C69" s="79"/>
      <c r="D69" s="79"/>
      <c r="E69" s="260"/>
      <c r="F69" s="237"/>
      <c r="G69" s="1408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37"/>
      <c r="V69" s="237"/>
      <c r="W69" s="260"/>
      <c r="X69" s="260"/>
      <c r="Y69" s="260"/>
      <c r="Z69" s="260"/>
      <c r="AA69" s="237"/>
      <c r="AB69" s="237"/>
      <c r="AC69" s="237"/>
      <c r="AD69" s="260"/>
      <c r="AE69" s="260"/>
      <c r="AF69" s="260"/>
      <c r="AG69" s="260"/>
      <c r="AH69" s="260"/>
      <c r="AI69" s="260"/>
      <c r="AJ69" s="905"/>
      <c r="AK69" s="10"/>
      <c r="AL69" s="92"/>
    </row>
    <row r="70" ht="16.5" customHeight="1">
      <c r="A70" s="19">
        <v>1.0</v>
      </c>
      <c r="B70" s="819" t="s">
        <v>680</v>
      </c>
      <c r="C70" s="113" t="s">
        <v>56</v>
      </c>
      <c r="D70" s="866"/>
      <c r="E70" s="1409">
        <v>9.0</v>
      </c>
      <c r="F70" s="1410">
        <v>9.0</v>
      </c>
      <c r="G70" s="1410">
        <v>9.0</v>
      </c>
      <c r="H70" s="1471"/>
      <c r="I70" s="1471"/>
      <c r="J70" s="1410">
        <v>9.0</v>
      </c>
      <c r="K70" s="1410">
        <v>9.0</v>
      </c>
      <c r="L70" s="1410">
        <v>9.0</v>
      </c>
      <c r="M70" s="1410">
        <v>9.0</v>
      </c>
      <c r="N70" s="1410">
        <v>9.0</v>
      </c>
      <c r="O70" s="1411">
        <v>9.0</v>
      </c>
      <c r="P70" s="1471"/>
      <c r="Q70" s="1472"/>
      <c r="R70" s="1410">
        <v>9.0</v>
      </c>
      <c r="S70" s="1708">
        <v>9.0</v>
      </c>
      <c r="T70" s="1409">
        <v>9.0</v>
      </c>
      <c r="U70" s="1410">
        <v>9.0</v>
      </c>
      <c r="V70" s="1471"/>
      <c r="W70" s="1471"/>
      <c r="X70" s="1410">
        <v>9.0</v>
      </c>
      <c r="Y70" s="1410">
        <v>9.0</v>
      </c>
      <c r="Z70" s="1410">
        <v>9.0</v>
      </c>
      <c r="AA70" s="1410">
        <v>9.0</v>
      </c>
      <c r="AB70" s="1472"/>
      <c r="AC70" s="1471"/>
      <c r="AD70" s="1411">
        <v>9.0</v>
      </c>
      <c r="AE70" s="1410">
        <v>9.0</v>
      </c>
      <c r="AF70" s="1410">
        <v>9.0</v>
      </c>
      <c r="AG70" s="1410">
        <v>9.0</v>
      </c>
      <c r="AH70" s="1410">
        <v>9.0</v>
      </c>
      <c r="AI70" s="905"/>
      <c r="AJ70" s="905"/>
      <c r="AK70" s="404">
        <f t="shared" ref="AK70:AK73" si="11">COUNT(E70:AI70)</f>
        <v>22</v>
      </c>
      <c r="AL70" s="257"/>
    </row>
    <row r="71" ht="16.5" customHeight="1">
      <c r="A71" s="807">
        <v>2.0</v>
      </c>
      <c r="B71" s="819" t="s">
        <v>339</v>
      </c>
      <c r="C71" s="32"/>
      <c r="D71" s="866"/>
      <c r="E71" s="1413">
        <v>9.0</v>
      </c>
      <c r="F71" s="1414">
        <v>9.0</v>
      </c>
      <c r="G71" s="1414">
        <v>9.0</v>
      </c>
      <c r="H71" s="1474"/>
      <c r="I71" s="1474"/>
      <c r="J71" s="1414">
        <v>9.0</v>
      </c>
      <c r="K71" s="1414">
        <v>9.0</v>
      </c>
      <c r="L71" s="1414">
        <v>9.0</v>
      </c>
      <c r="M71" s="1414">
        <v>9.0</v>
      </c>
      <c r="N71" s="1414">
        <v>9.0</v>
      </c>
      <c r="O71" s="1474"/>
      <c r="P71" s="1474"/>
      <c r="Q71" s="1414">
        <v>9.0</v>
      </c>
      <c r="R71" s="1414">
        <v>9.0</v>
      </c>
      <c r="S71" s="1475">
        <v>9.0</v>
      </c>
      <c r="T71" s="1413">
        <v>9.0</v>
      </c>
      <c r="U71" s="1414">
        <v>9.0</v>
      </c>
      <c r="V71" s="1474"/>
      <c r="W71" s="1572"/>
      <c r="X71" s="1414">
        <v>9.0</v>
      </c>
      <c r="Y71" s="1414">
        <v>9.0</v>
      </c>
      <c r="Z71" s="1414">
        <v>9.0</v>
      </c>
      <c r="AA71" s="1414">
        <v>9.0</v>
      </c>
      <c r="AB71" s="1414">
        <v>9.0</v>
      </c>
      <c r="AC71" s="1474"/>
      <c r="AD71" s="1474"/>
      <c r="AE71" s="1414">
        <v>9.0</v>
      </c>
      <c r="AF71" s="1414">
        <v>9.0</v>
      </c>
      <c r="AG71" s="1414">
        <v>9.0</v>
      </c>
      <c r="AH71" s="1414">
        <v>9.0</v>
      </c>
      <c r="AI71" s="905"/>
      <c r="AJ71" s="905"/>
      <c r="AK71" s="404">
        <f t="shared" si="11"/>
        <v>22</v>
      </c>
      <c r="AL71" s="257"/>
    </row>
    <row r="72" ht="16.5" customHeight="1">
      <c r="A72" s="807">
        <v>3.0</v>
      </c>
      <c r="B72" s="819" t="s">
        <v>905</v>
      </c>
      <c r="C72" s="32"/>
      <c r="D72" s="866"/>
      <c r="E72" s="1413">
        <v>9.0</v>
      </c>
      <c r="F72" s="1414">
        <v>9.0</v>
      </c>
      <c r="G72" s="1414">
        <v>9.0</v>
      </c>
      <c r="H72" s="1415">
        <v>9.0</v>
      </c>
      <c r="I72" s="1474"/>
      <c r="J72" s="1476"/>
      <c r="K72" s="1414">
        <v>9.0</v>
      </c>
      <c r="L72" s="1414">
        <v>9.0</v>
      </c>
      <c r="M72" s="1414">
        <v>9.0</v>
      </c>
      <c r="N72" s="1414">
        <v>9.0</v>
      </c>
      <c r="O72" s="1474"/>
      <c r="P72" s="1474"/>
      <c r="Q72" s="1414">
        <v>9.0</v>
      </c>
      <c r="R72" s="1414">
        <v>9.0</v>
      </c>
      <c r="S72" s="1475">
        <v>9.0</v>
      </c>
      <c r="T72" s="1413">
        <v>9.0</v>
      </c>
      <c r="U72" s="1476"/>
      <c r="V72" s="1474"/>
      <c r="W72" s="1415">
        <v>9.0</v>
      </c>
      <c r="X72" s="1414">
        <v>9.0</v>
      </c>
      <c r="Y72" s="1414">
        <v>9.0</v>
      </c>
      <c r="Z72" s="1414">
        <v>9.0</v>
      </c>
      <c r="AA72" s="1414">
        <v>9.0</v>
      </c>
      <c r="AB72" s="1414">
        <v>9.0</v>
      </c>
      <c r="AC72" s="1474"/>
      <c r="AD72" s="1474"/>
      <c r="AE72" s="1414">
        <v>9.0</v>
      </c>
      <c r="AF72" s="1414">
        <v>9.0</v>
      </c>
      <c r="AG72" s="1414">
        <v>9.0</v>
      </c>
      <c r="AH72" s="1414">
        <v>9.0</v>
      </c>
      <c r="AI72" s="905"/>
      <c r="AJ72" s="905"/>
      <c r="AK72" s="404">
        <f t="shared" si="11"/>
        <v>22</v>
      </c>
      <c r="AL72" s="257"/>
    </row>
    <row r="73" ht="16.5" customHeight="1">
      <c r="A73" s="19">
        <v>4.0</v>
      </c>
      <c r="B73" s="819" t="s">
        <v>59</v>
      </c>
      <c r="C73" s="32"/>
      <c r="D73" s="866"/>
      <c r="E73" s="1413">
        <v>9.0</v>
      </c>
      <c r="F73" s="1414">
        <v>9.0</v>
      </c>
      <c r="G73" s="1476"/>
      <c r="H73" s="1474"/>
      <c r="I73" s="1415">
        <v>9.0</v>
      </c>
      <c r="J73" s="1414">
        <v>9.0</v>
      </c>
      <c r="K73" s="1414">
        <v>9.0</v>
      </c>
      <c r="L73" s="1414">
        <v>9.0</v>
      </c>
      <c r="M73" s="1414">
        <v>9.0</v>
      </c>
      <c r="N73" s="1414">
        <v>9.0</v>
      </c>
      <c r="O73" s="1474"/>
      <c r="P73" s="1474"/>
      <c r="Q73" s="1414">
        <v>9.0</v>
      </c>
      <c r="R73" s="1414">
        <v>9.0</v>
      </c>
      <c r="S73" s="1475">
        <v>9.0</v>
      </c>
      <c r="T73" s="1413">
        <v>9.0</v>
      </c>
      <c r="U73" s="1414">
        <v>9.0</v>
      </c>
      <c r="V73" s="1415">
        <v>9.0</v>
      </c>
      <c r="W73" s="1474"/>
      <c r="X73" s="1476"/>
      <c r="Y73" s="1414">
        <v>9.0</v>
      </c>
      <c r="Z73" s="1414">
        <v>9.0</v>
      </c>
      <c r="AA73" s="1414">
        <v>9.0</v>
      </c>
      <c r="AB73" s="1414">
        <v>9.0</v>
      </c>
      <c r="AC73" s="1415">
        <v>9.0</v>
      </c>
      <c r="AD73" s="1474"/>
      <c r="AE73" s="1476"/>
      <c r="AF73" s="1414">
        <v>9.0</v>
      </c>
      <c r="AG73" s="1414">
        <v>9.0</v>
      </c>
      <c r="AH73" s="1414">
        <v>9.0</v>
      </c>
      <c r="AI73" s="905"/>
      <c r="AJ73" s="905"/>
      <c r="AK73" s="404">
        <f t="shared" si="11"/>
        <v>22</v>
      </c>
      <c r="AL73" s="257"/>
    </row>
    <row r="74" ht="16.5" customHeight="1">
      <c r="A74" s="807">
        <v>5.0</v>
      </c>
      <c r="B74" s="819" t="s">
        <v>906</v>
      </c>
      <c r="C74" s="71"/>
      <c r="D74" s="866"/>
      <c r="E74" s="1416">
        <v>9.0</v>
      </c>
      <c r="F74" s="1417">
        <v>9.0</v>
      </c>
      <c r="G74" s="1417">
        <v>9.0</v>
      </c>
      <c r="H74" s="1572"/>
      <c r="I74" s="1474"/>
      <c r="J74" s="1414">
        <v>9.0</v>
      </c>
      <c r="K74" s="1414">
        <v>9.0</v>
      </c>
      <c r="L74" s="1414">
        <v>9.0</v>
      </c>
      <c r="M74" s="1414">
        <v>9.0</v>
      </c>
      <c r="N74" s="1476"/>
      <c r="O74" s="1474"/>
      <c r="P74" s="1415">
        <v>9.0</v>
      </c>
      <c r="Q74" s="1414">
        <v>9.0</v>
      </c>
      <c r="R74" s="1774"/>
      <c r="S74" s="1478"/>
      <c r="T74" s="1774"/>
      <c r="U74" s="1774"/>
      <c r="V74" s="1774"/>
      <c r="W74" s="1774"/>
      <c r="X74" s="1774"/>
      <c r="Y74" s="1774"/>
      <c r="Z74" s="1774"/>
      <c r="AA74" s="1774"/>
      <c r="AB74" s="1774"/>
      <c r="AC74" s="1774"/>
      <c r="AD74" s="1478"/>
      <c r="AE74" s="1478"/>
      <c r="AF74" s="1734"/>
      <c r="AG74" s="1734"/>
      <c r="AH74" s="1414">
        <v>9.0</v>
      </c>
      <c r="AI74" s="905"/>
      <c r="AJ74" s="905"/>
      <c r="AK74" s="404">
        <f>COUNT(E74:AJ74)</f>
        <v>10</v>
      </c>
      <c r="AL74" s="257"/>
    </row>
    <row r="75" ht="16.5" customHeight="1">
      <c r="A75" s="79"/>
      <c r="B75" s="1690"/>
      <c r="C75" s="121"/>
      <c r="D75" s="237"/>
      <c r="E75" s="1270"/>
      <c r="F75" s="1270"/>
      <c r="G75" s="1270"/>
      <c r="H75" s="1270"/>
      <c r="I75" s="1270"/>
      <c r="J75" s="1075"/>
      <c r="K75" s="1075"/>
      <c r="L75" s="1270"/>
      <c r="M75" s="1270"/>
      <c r="N75" s="1270"/>
      <c r="O75" s="1270"/>
      <c r="P75" s="1270"/>
      <c r="Q75" s="1075"/>
      <c r="R75" s="1075"/>
      <c r="S75" s="1270"/>
      <c r="T75" s="1270"/>
      <c r="U75" s="1270"/>
      <c r="V75" s="1270"/>
      <c r="W75" s="1270"/>
      <c r="X75" s="1075"/>
      <c r="Y75" s="1075"/>
      <c r="Z75" s="1270"/>
      <c r="AA75" s="1270"/>
      <c r="AB75" s="1270"/>
      <c r="AC75" s="1270"/>
      <c r="AD75" s="1270"/>
      <c r="AE75" s="1075"/>
      <c r="AF75" s="1075"/>
      <c r="AG75" s="1270"/>
      <c r="AH75" s="1270"/>
      <c r="AI75" s="1270"/>
      <c r="AJ75" s="905"/>
      <c r="AK75" s="82"/>
      <c r="AL75" s="92"/>
    </row>
    <row r="76" ht="16.5" customHeight="1">
      <c r="A76" s="807">
        <v>6.0</v>
      </c>
      <c r="B76" s="58" t="s">
        <v>60</v>
      </c>
      <c r="C76" s="1071" t="s">
        <v>782</v>
      </c>
      <c r="D76" s="866"/>
      <c r="E76" s="1775"/>
      <c r="F76" s="1538">
        <v>9.0</v>
      </c>
      <c r="G76" s="1776">
        <v>9.0</v>
      </c>
      <c r="H76" s="1564"/>
      <c r="I76" s="1564"/>
      <c r="J76" s="1538">
        <v>9.0</v>
      </c>
      <c r="K76" s="1776">
        <v>9.0</v>
      </c>
      <c r="L76" s="1538">
        <v>9.0</v>
      </c>
      <c r="M76" s="1777"/>
      <c r="N76" s="1776">
        <v>9.0</v>
      </c>
      <c r="O76" s="1567">
        <v>9.0</v>
      </c>
      <c r="P76" s="1567">
        <v>9.0</v>
      </c>
      <c r="Q76" s="1777"/>
      <c r="R76" s="1538">
        <v>9.0</v>
      </c>
      <c r="S76" s="1776">
        <v>9.0</v>
      </c>
      <c r="T76" s="1776">
        <v>9.0</v>
      </c>
      <c r="U76" s="1538">
        <v>9.0</v>
      </c>
      <c r="V76" s="1564"/>
      <c r="W76" s="1564"/>
      <c r="X76" s="1776">
        <v>9.0</v>
      </c>
      <c r="Y76" s="1776">
        <v>9.0</v>
      </c>
      <c r="Z76" s="1538">
        <v>9.0</v>
      </c>
      <c r="AA76" s="1776">
        <v>9.0</v>
      </c>
      <c r="AB76" s="1778">
        <v>9.0</v>
      </c>
      <c r="AC76" s="1572"/>
      <c r="AD76" s="1572"/>
      <c r="AE76" s="1539"/>
      <c r="AF76" s="1779"/>
      <c r="AG76" s="1779"/>
      <c r="AH76" s="1539"/>
      <c r="AI76" s="905"/>
      <c r="AJ76" s="905"/>
      <c r="AK76" s="404">
        <f t="shared" ref="AK76:AK77" si="12">COUNT(E76:AI76)</f>
        <v>17</v>
      </c>
      <c r="AL76" s="257"/>
    </row>
    <row r="77" ht="16.5" customHeight="1">
      <c r="A77" s="807">
        <v>7.0</v>
      </c>
      <c r="B77" s="842" t="s">
        <v>36</v>
      </c>
      <c r="C77" s="32"/>
      <c r="D77" s="866"/>
      <c r="E77" s="1780">
        <v>9.0</v>
      </c>
      <c r="F77" s="1778">
        <v>9.0</v>
      </c>
      <c r="G77" s="1778">
        <v>9.0</v>
      </c>
      <c r="H77" s="942">
        <v>9.0</v>
      </c>
      <c r="I77" s="942">
        <v>9.0</v>
      </c>
      <c r="J77" s="1776">
        <v>9.0</v>
      </c>
      <c r="K77" s="1538">
        <v>9.0</v>
      </c>
      <c r="L77" s="1778">
        <v>9.0</v>
      </c>
      <c r="M77" s="1778">
        <v>9.0</v>
      </c>
      <c r="N77" s="1538">
        <v>9.0</v>
      </c>
      <c r="O77" s="1572"/>
      <c r="P77" s="1572"/>
      <c r="Q77" s="1778">
        <v>9.0</v>
      </c>
      <c r="R77" s="1778"/>
      <c r="S77" s="1778"/>
      <c r="T77" s="1778">
        <v>9.0</v>
      </c>
      <c r="U77" s="1778">
        <v>9.0</v>
      </c>
      <c r="V77" s="1572"/>
      <c r="W77" s="1572"/>
      <c r="X77" s="1538">
        <v>9.0</v>
      </c>
      <c r="Y77" s="1778">
        <v>9.0</v>
      </c>
      <c r="Z77" s="1778">
        <v>9.0</v>
      </c>
      <c r="AA77" s="1547">
        <v>9.0</v>
      </c>
      <c r="AB77" s="1776">
        <v>9.0</v>
      </c>
      <c r="AC77" s="942">
        <v>9.0</v>
      </c>
      <c r="AD77" s="942">
        <v>9.0</v>
      </c>
      <c r="AE77" s="1776">
        <v>9.0</v>
      </c>
      <c r="AF77" s="1547">
        <v>9.0</v>
      </c>
      <c r="AG77" s="1778">
        <v>9.0</v>
      </c>
      <c r="AH77" s="1538">
        <v>9.0</v>
      </c>
      <c r="AI77" s="905"/>
      <c r="AJ77" s="905"/>
      <c r="AK77" s="404">
        <f t="shared" si="12"/>
        <v>24</v>
      </c>
      <c r="AL77" s="257"/>
    </row>
    <row r="78" ht="16.5" customHeight="1">
      <c r="A78" s="807">
        <v>8.0</v>
      </c>
      <c r="B78" s="842" t="s">
        <v>879</v>
      </c>
      <c r="C78" s="71"/>
      <c r="D78" s="866"/>
      <c r="E78" s="1538">
        <v>9.0</v>
      </c>
      <c r="F78" s="1778">
        <v>9.0</v>
      </c>
      <c r="G78" s="1538">
        <v>9.0</v>
      </c>
      <c r="H78" s="1572"/>
      <c r="I78" s="1572"/>
      <c r="J78" s="1774"/>
      <c r="K78" s="1774"/>
      <c r="L78" s="1478"/>
      <c r="M78" s="1774"/>
      <c r="N78" s="1774"/>
      <c r="O78" s="1774"/>
      <c r="P78" s="1774"/>
      <c r="Q78" s="1538">
        <v>9.0</v>
      </c>
      <c r="R78" s="1417">
        <v>9.0</v>
      </c>
      <c r="S78" s="1417">
        <v>9.0</v>
      </c>
      <c r="T78" s="1538"/>
      <c r="U78" s="1547">
        <v>9.0</v>
      </c>
      <c r="V78" s="942">
        <v>9.0</v>
      </c>
      <c r="W78" s="942">
        <v>9.0</v>
      </c>
      <c r="X78" s="1547">
        <v>9.0</v>
      </c>
      <c r="Y78" s="1538">
        <v>9.0</v>
      </c>
      <c r="Z78" s="1778">
        <v>9.0</v>
      </c>
      <c r="AA78" s="1778">
        <v>9.0</v>
      </c>
      <c r="AB78" s="1538">
        <v>9.0</v>
      </c>
      <c r="AC78" s="1572"/>
      <c r="AD78" s="1572"/>
      <c r="AE78" s="1538">
        <v>9.0</v>
      </c>
      <c r="AF78" s="1778">
        <v>9.0</v>
      </c>
      <c r="AG78" s="1538">
        <v>9.0</v>
      </c>
      <c r="AH78" s="1778">
        <v>9.0</v>
      </c>
      <c r="AI78" s="905"/>
      <c r="AJ78" s="905"/>
      <c r="AK78" s="404">
        <f>COUNT(E78:AJ78)</f>
        <v>18</v>
      </c>
      <c r="AL78" s="257"/>
    </row>
    <row r="79" ht="16.5" customHeight="1">
      <c r="A79" s="79"/>
      <c r="B79" s="1690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905"/>
      <c r="AK79" s="121"/>
      <c r="AL79" s="259"/>
    </row>
    <row r="80" ht="16.5" customHeight="1">
      <c r="A80" s="1010">
        <v>10.0</v>
      </c>
      <c r="B80" s="46" t="s">
        <v>102</v>
      </c>
      <c r="C80" s="1257" t="s">
        <v>804</v>
      </c>
      <c r="D80" s="866"/>
      <c r="E80" s="1540">
        <v>9.0</v>
      </c>
      <c r="F80" s="1538">
        <v>9.0</v>
      </c>
      <c r="G80" s="1203"/>
      <c r="H80" s="1159"/>
      <c r="I80" s="1159">
        <v>9.0</v>
      </c>
      <c r="J80" s="1538">
        <v>9.0</v>
      </c>
      <c r="K80" s="1538">
        <v>9.0</v>
      </c>
      <c r="L80" s="1628">
        <v>9.0</v>
      </c>
      <c r="M80" s="1538">
        <v>9.0</v>
      </c>
      <c r="N80" s="1203"/>
      <c r="O80" s="1159"/>
      <c r="P80" s="1159">
        <v>9.0</v>
      </c>
      <c r="Q80" s="1538">
        <v>9.0</v>
      </c>
      <c r="R80" s="1540">
        <v>9.0</v>
      </c>
      <c r="S80" s="1540">
        <v>9.0</v>
      </c>
      <c r="T80" s="1538">
        <v>9.0</v>
      </c>
      <c r="U80" s="1203"/>
      <c r="V80" s="1159"/>
      <c r="W80" s="1159">
        <v>9.0</v>
      </c>
      <c r="X80" s="1538">
        <v>9.0</v>
      </c>
      <c r="Y80" s="1538">
        <v>9.0</v>
      </c>
      <c r="Z80" s="1628">
        <v>9.0</v>
      </c>
      <c r="AA80" s="1538">
        <v>9.0</v>
      </c>
      <c r="AB80" s="1203"/>
      <c r="AC80" s="1159"/>
      <c r="AD80" s="1159">
        <v>9.0</v>
      </c>
      <c r="AE80" s="1538">
        <v>9.0</v>
      </c>
      <c r="AF80" s="1540">
        <v>9.0</v>
      </c>
      <c r="AG80" s="1540">
        <v>9.0</v>
      </c>
      <c r="AH80" s="1538">
        <v>9.0</v>
      </c>
      <c r="AI80" s="905"/>
      <c r="AJ80" s="905"/>
      <c r="AK80" s="404">
        <f>COUNT(E80:AJ80)</f>
        <v>22</v>
      </c>
      <c r="AL80" s="259"/>
    </row>
    <row r="81" ht="16.5" customHeight="1">
      <c r="A81" s="1010">
        <v>11.0</v>
      </c>
      <c r="B81" s="1364" t="s">
        <v>105</v>
      </c>
      <c r="C81" s="32"/>
      <c r="D81" s="866"/>
      <c r="E81" s="905">
        <v>9.0</v>
      </c>
      <c r="F81" s="905">
        <v>9.0</v>
      </c>
      <c r="G81" s="905">
        <v>9.0</v>
      </c>
      <c r="H81" s="971"/>
      <c r="I81" s="1667"/>
      <c r="J81" s="905">
        <v>9.0</v>
      </c>
      <c r="K81" s="905">
        <v>9.0</v>
      </c>
      <c r="L81" s="905">
        <v>9.0</v>
      </c>
      <c r="M81" s="905">
        <v>9.0</v>
      </c>
      <c r="N81" s="905">
        <v>9.0</v>
      </c>
      <c r="O81" s="971"/>
      <c r="P81" s="971"/>
      <c r="Q81" s="905">
        <v>9.0</v>
      </c>
      <c r="R81" s="905">
        <v>9.0</v>
      </c>
      <c r="S81" s="905">
        <v>9.0</v>
      </c>
      <c r="T81" s="905">
        <v>9.0</v>
      </c>
      <c r="U81" s="905">
        <v>9.0</v>
      </c>
      <c r="V81" s="971"/>
      <c r="W81" s="1667"/>
      <c r="X81" s="905">
        <v>9.0</v>
      </c>
      <c r="Y81" s="905">
        <v>9.0</v>
      </c>
      <c r="Z81" s="905">
        <v>9.0</v>
      </c>
      <c r="AA81" s="905">
        <v>9.0</v>
      </c>
      <c r="AB81" s="905">
        <v>9.0</v>
      </c>
      <c r="AC81" s="971"/>
      <c r="AD81" s="971"/>
      <c r="AE81" s="905">
        <v>9.0</v>
      </c>
      <c r="AF81" s="905">
        <v>9.0</v>
      </c>
      <c r="AG81" s="905">
        <v>9.0</v>
      </c>
      <c r="AH81" s="905">
        <v>9.0</v>
      </c>
      <c r="AI81" s="905"/>
      <c r="AJ81" s="905"/>
      <c r="AK81" s="404">
        <f t="shared" ref="AK81:AK82" si="13">COUNT(E81:AI81)</f>
        <v>22</v>
      </c>
      <c r="AL81" s="259"/>
    </row>
    <row r="82" ht="16.5" customHeight="1">
      <c r="A82" s="1010">
        <v>12.0</v>
      </c>
      <c r="B82" s="819" t="s">
        <v>1098</v>
      </c>
      <c r="C82" s="71"/>
      <c r="D82" s="866"/>
      <c r="E82" s="1538">
        <v>9.0</v>
      </c>
      <c r="F82" s="1409">
        <v>9.0</v>
      </c>
      <c r="G82" s="1538">
        <v>9.0</v>
      </c>
      <c r="H82" s="1255">
        <v>9.0</v>
      </c>
      <c r="I82" s="1493"/>
      <c r="J82" s="1493"/>
      <c r="K82" s="1745">
        <v>9.0</v>
      </c>
      <c r="L82" s="1538">
        <v>9.0</v>
      </c>
      <c r="M82" s="1409">
        <v>9.0</v>
      </c>
      <c r="N82" s="1538">
        <v>9.0</v>
      </c>
      <c r="O82" s="1650">
        <v>9.0</v>
      </c>
      <c r="P82" s="1493"/>
      <c r="Q82" s="1493"/>
      <c r="R82" s="1538">
        <v>9.0</v>
      </c>
      <c r="S82" s="1538">
        <v>9.0</v>
      </c>
      <c r="T82" s="1409">
        <v>9.0</v>
      </c>
      <c r="U82" s="1538">
        <v>9.0</v>
      </c>
      <c r="V82" s="1255">
        <v>9.0</v>
      </c>
      <c r="W82" s="1493"/>
      <c r="X82" s="1493"/>
      <c r="Y82" s="1745">
        <v>9.0</v>
      </c>
      <c r="Z82" s="1538">
        <v>9.0</v>
      </c>
      <c r="AA82" s="1409">
        <v>9.0</v>
      </c>
      <c r="AB82" s="1538">
        <v>9.0</v>
      </c>
      <c r="AC82" s="1650">
        <v>9.0</v>
      </c>
      <c r="AD82" s="1493"/>
      <c r="AE82" s="1493"/>
      <c r="AF82" s="1538">
        <v>9.0</v>
      </c>
      <c r="AG82" s="1538">
        <v>9.0</v>
      </c>
      <c r="AH82" s="1409">
        <v>9.0</v>
      </c>
      <c r="AI82" s="905"/>
      <c r="AJ82" s="905"/>
      <c r="AK82" s="404">
        <f t="shared" si="13"/>
        <v>22</v>
      </c>
      <c r="AL82" s="259"/>
    </row>
    <row r="83" ht="16.5" customHeight="1">
      <c r="A83" s="79"/>
      <c r="B83" s="1690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905"/>
      <c r="AK83" s="121"/>
      <c r="AL83" s="259"/>
    </row>
    <row r="84" ht="16.5" customHeight="1">
      <c r="A84" s="807">
        <v>13.0</v>
      </c>
      <c r="B84" s="1712" t="s">
        <v>768</v>
      </c>
      <c r="C84" s="113" t="s">
        <v>65</v>
      </c>
      <c r="D84" s="866"/>
      <c r="E84" s="905">
        <v>9.0</v>
      </c>
      <c r="F84" s="1538">
        <v>9.0</v>
      </c>
      <c r="G84" s="1543"/>
      <c r="H84" s="1543"/>
      <c r="I84" s="1540">
        <v>9.0</v>
      </c>
      <c r="J84" s="1540">
        <v>9.0</v>
      </c>
      <c r="K84" s="905">
        <v>9.0</v>
      </c>
      <c r="L84" s="1538">
        <v>9.0</v>
      </c>
      <c r="M84" s="905">
        <v>9.0</v>
      </c>
      <c r="N84" s="1543"/>
      <c r="O84" s="1543"/>
      <c r="P84" s="1540">
        <v>9.0</v>
      </c>
      <c r="Q84" s="1540">
        <v>9.0</v>
      </c>
      <c r="R84" s="1538">
        <v>9.0</v>
      </c>
      <c r="S84" s="905">
        <v>9.0</v>
      </c>
      <c r="T84" s="1538">
        <v>9.0</v>
      </c>
      <c r="U84" s="1543"/>
      <c r="V84" s="1543"/>
      <c r="W84" s="1540">
        <v>9.0</v>
      </c>
      <c r="X84" s="1540">
        <v>9.0</v>
      </c>
      <c r="Y84" s="905">
        <v>9.0</v>
      </c>
      <c r="Z84" s="1538">
        <v>9.0</v>
      </c>
      <c r="AA84" s="905">
        <v>9.0</v>
      </c>
      <c r="AB84" s="1543"/>
      <c r="AC84" s="1543"/>
      <c r="AD84" s="1542"/>
      <c r="AE84" s="1542"/>
      <c r="AF84" s="1574"/>
      <c r="AG84" s="925"/>
      <c r="AH84" s="1574"/>
      <c r="AI84" s="905"/>
      <c r="AJ84" s="905"/>
      <c r="AK84" s="404">
        <f t="shared" ref="AK84:AK86" si="14">COUNT(E84:AI84)</f>
        <v>17</v>
      </c>
      <c r="AL84" s="257"/>
    </row>
    <row r="85" ht="16.5" customHeight="1">
      <c r="A85" s="807">
        <v>14.0</v>
      </c>
      <c r="B85" s="58" t="s">
        <v>66</v>
      </c>
      <c r="C85" s="71"/>
      <c r="D85" s="866"/>
      <c r="E85" s="1538">
        <v>9.0</v>
      </c>
      <c r="F85" s="905">
        <v>9.0</v>
      </c>
      <c r="G85" s="1540">
        <v>9.0</v>
      </c>
      <c r="H85" s="1540">
        <v>9.0</v>
      </c>
      <c r="I85" s="1543"/>
      <c r="J85" s="1543"/>
      <c r="K85" s="1538">
        <v>9.0</v>
      </c>
      <c r="L85" s="905">
        <v>9.0</v>
      </c>
      <c r="M85" s="1538">
        <v>9.0</v>
      </c>
      <c r="N85" s="1540">
        <v>9.0</v>
      </c>
      <c r="O85" s="1540">
        <v>9.0</v>
      </c>
      <c r="P85" s="1543"/>
      <c r="Q85" s="1543"/>
      <c r="R85" s="905">
        <v>9.0</v>
      </c>
      <c r="S85" s="1538">
        <v>9.0</v>
      </c>
      <c r="T85" s="905">
        <v>9.0</v>
      </c>
      <c r="U85" s="1540">
        <v>9.0</v>
      </c>
      <c r="V85" s="1540">
        <v>9.0</v>
      </c>
      <c r="W85" s="1543"/>
      <c r="X85" s="1543"/>
      <c r="Y85" s="1538">
        <v>9.0</v>
      </c>
      <c r="Z85" s="905">
        <v>9.0</v>
      </c>
      <c r="AA85" s="1538">
        <v>9.0</v>
      </c>
      <c r="AB85" s="1540">
        <v>9.0</v>
      </c>
      <c r="AC85" s="1540">
        <v>9.0</v>
      </c>
      <c r="AD85" s="1543"/>
      <c r="AE85" s="1543"/>
      <c r="AF85" s="905">
        <v>9.0</v>
      </c>
      <c r="AG85" s="1538">
        <v>9.0</v>
      </c>
      <c r="AH85" s="905">
        <v>9.0</v>
      </c>
      <c r="AI85" s="905"/>
      <c r="AJ85" s="905"/>
      <c r="AK85" s="404">
        <f t="shared" si="14"/>
        <v>22</v>
      </c>
      <c r="AL85" s="257"/>
    </row>
    <row r="86" ht="16.5" customHeight="1">
      <c r="A86" s="807">
        <v>15.0</v>
      </c>
      <c r="B86" s="1713" t="s">
        <v>982</v>
      </c>
      <c r="C86" s="1482" t="s">
        <v>983</v>
      </c>
      <c r="D86" s="866"/>
      <c r="E86" s="905">
        <v>9.0</v>
      </c>
      <c r="F86" s="905">
        <v>9.0</v>
      </c>
      <c r="G86" s="905">
        <v>9.0</v>
      </c>
      <c r="H86" s="971"/>
      <c r="I86" s="1667"/>
      <c r="J86" s="905">
        <v>9.0</v>
      </c>
      <c r="K86" s="905">
        <v>9.0</v>
      </c>
      <c r="L86" s="905">
        <v>9.0</v>
      </c>
      <c r="M86" s="905">
        <v>9.0</v>
      </c>
      <c r="N86" s="905">
        <v>9.0</v>
      </c>
      <c r="O86" s="971"/>
      <c r="P86" s="1667"/>
      <c r="Q86" s="905">
        <v>9.0</v>
      </c>
      <c r="R86" s="905">
        <v>9.0</v>
      </c>
      <c r="S86" s="905">
        <v>9.0</v>
      </c>
      <c r="T86" s="905">
        <v>9.0</v>
      </c>
      <c r="U86" s="905">
        <v>9.0</v>
      </c>
      <c r="V86" s="971"/>
      <c r="W86" s="1667"/>
      <c r="X86" s="905">
        <v>9.0</v>
      </c>
      <c r="Y86" s="905">
        <v>9.0</v>
      </c>
      <c r="Z86" s="905">
        <v>9.0</v>
      </c>
      <c r="AA86" s="905">
        <v>9.0</v>
      </c>
      <c r="AB86" s="905">
        <v>9.0</v>
      </c>
      <c r="AC86" s="971"/>
      <c r="AD86" s="1667"/>
      <c r="AE86" s="905">
        <v>9.0</v>
      </c>
      <c r="AF86" s="905">
        <v>9.0</v>
      </c>
      <c r="AG86" s="905">
        <v>9.0</v>
      </c>
      <c r="AH86" s="905">
        <v>9.0</v>
      </c>
      <c r="AI86" s="905"/>
      <c r="AJ86" s="905"/>
      <c r="AK86" s="404">
        <f t="shared" si="14"/>
        <v>22</v>
      </c>
      <c r="AL86" s="1485"/>
    </row>
    <row r="87" ht="16.5" customHeight="1">
      <c r="A87" s="872"/>
      <c r="B87" s="260"/>
      <c r="C87" s="875"/>
      <c r="D87" s="877"/>
      <c r="E87" s="1075"/>
      <c r="F87" s="1075"/>
      <c r="G87" s="1075"/>
      <c r="H87" s="1075"/>
      <c r="I87" s="1075"/>
      <c r="J87" s="1075"/>
      <c r="K87" s="1075"/>
      <c r="L87" s="1075"/>
      <c r="M87" s="1075"/>
      <c r="N87" s="1075"/>
      <c r="O87" s="1075"/>
      <c r="P87" s="1075"/>
      <c r="Q87" s="1075"/>
      <c r="R87" s="1075"/>
      <c r="S87" s="1075"/>
      <c r="T87" s="1075"/>
      <c r="U87" s="1075"/>
      <c r="V87" s="1075"/>
      <c r="W87" s="1075"/>
      <c r="X87" s="1075"/>
      <c r="Y87" s="1075"/>
      <c r="Z87" s="1075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905"/>
      <c r="AK87" s="878"/>
      <c r="AL87" s="257"/>
    </row>
    <row r="88" ht="16.5" customHeight="1">
      <c r="A88" s="807">
        <v>16.0</v>
      </c>
      <c r="B88" s="842" t="s">
        <v>880</v>
      </c>
      <c r="C88" s="1071" t="s">
        <v>1016</v>
      </c>
      <c r="D88" s="866"/>
      <c r="E88" s="905">
        <v>9.0</v>
      </c>
      <c r="F88" s="905">
        <v>9.0</v>
      </c>
      <c r="G88" s="1540">
        <v>9.0</v>
      </c>
      <c r="H88" s="1540">
        <v>9.0</v>
      </c>
      <c r="I88" s="1543"/>
      <c r="J88" s="1543"/>
      <c r="K88" s="905">
        <v>9.0</v>
      </c>
      <c r="L88" s="905">
        <v>9.0</v>
      </c>
      <c r="M88" s="905">
        <v>9.0</v>
      </c>
      <c r="N88" s="1540">
        <v>9.0</v>
      </c>
      <c r="O88" s="1540">
        <v>9.0</v>
      </c>
      <c r="P88" s="1543"/>
      <c r="Q88" s="1543"/>
      <c r="R88" s="905">
        <v>9.0</v>
      </c>
      <c r="S88" s="905">
        <v>9.0</v>
      </c>
      <c r="T88" s="905">
        <v>9.0</v>
      </c>
      <c r="U88" s="1540">
        <v>9.0</v>
      </c>
      <c r="V88" s="1540">
        <v>9.0</v>
      </c>
      <c r="W88" s="1543"/>
      <c r="X88" s="978"/>
      <c r="Y88" s="978"/>
      <c r="Z88" s="978"/>
      <c r="AA88" s="978"/>
      <c r="AB88" s="978"/>
      <c r="AC88" s="978"/>
      <c r="AD88" s="1207"/>
      <c r="AE88" s="1543"/>
      <c r="AF88" s="905">
        <v>9.0</v>
      </c>
      <c r="AG88" s="905">
        <v>9.0</v>
      </c>
      <c r="AH88" s="905">
        <v>9.0</v>
      </c>
      <c r="AI88" s="905"/>
      <c r="AJ88" s="905"/>
      <c r="AK88" s="404">
        <f t="shared" ref="AK88:AK90" si="15">COUNT(E88:AI88)</f>
        <v>17</v>
      </c>
      <c r="AL88" s="257"/>
    </row>
    <row r="89" ht="15.75" customHeight="1">
      <c r="A89" s="807">
        <v>17.0</v>
      </c>
      <c r="B89" s="842" t="s">
        <v>253</v>
      </c>
      <c r="C89" s="32"/>
      <c r="D89" s="866"/>
      <c r="E89" s="905">
        <v>9.0</v>
      </c>
      <c r="F89" s="905">
        <v>9.0</v>
      </c>
      <c r="G89" s="1543"/>
      <c r="H89" s="1543"/>
      <c r="I89" s="1540">
        <v>9.0</v>
      </c>
      <c r="J89" s="1540">
        <v>9.0</v>
      </c>
      <c r="K89" s="905">
        <v>9.0</v>
      </c>
      <c r="L89" s="905">
        <v>9.0</v>
      </c>
      <c r="M89" s="905">
        <v>9.0</v>
      </c>
      <c r="N89" s="1543"/>
      <c r="O89" s="1543"/>
      <c r="P89" s="1540">
        <v>9.0</v>
      </c>
      <c r="Q89" s="1540">
        <v>9.0</v>
      </c>
      <c r="R89" s="905">
        <v>9.0</v>
      </c>
      <c r="S89" s="905">
        <v>9.0</v>
      </c>
      <c r="T89" s="905">
        <v>9.0</v>
      </c>
      <c r="U89" s="1543"/>
      <c r="V89" s="1543"/>
      <c r="W89" s="1540">
        <v>9.0</v>
      </c>
      <c r="X89" s="1540">
        <v>9.0</v>
      </c>
      <c r="Y89" s="905">
        <v>9.0</v>
      </c>
      <c r="Z89" s="905">
        <v>9.0</v>
      </c>
      <c r="AA89" s="905">
        <v>9.0</v>
      </c>
      <c r="AB89" s="1543"/>
      <c r="AC89" s="1547">
        <v>9.0</v>
      </c>
      <c r="AD89" s="1540">
        <v>9.0</v>
      </c>
      <c r="AE89" s="1540">
        <v>9.0</v>
      </c>
      <c r="AF89" s="905">
        <v>9.0</v>
      </c>
      <c r="AG89" s="905">
        <v>9.0</v>
      </c>
      <c r="AH89" s="905">
        <v>9.0</v>
      </c>
      <c r="AI89" s="905"/>
      <c r="AJ89" s="905"/>
      <c r="AK89" s="404">
        <f t="shared" si="15"/>
        <v>23</v>
      </c>
      <c r="AL89" s="257"/>
    </row>
    <row r="90" ht="15.75" customHeight="1">
      <c r="A90" s="807">
        <v>18.0</v>
      </c>
      <c r="B90" s="842" t="s">
        <v>732</v>
      </c>
      <c r="C90" s="71"/>
      <c r="D90" s="866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905"/>
      <c r="AK90" s="404">
        <f t="shared" si="15"/>
        <v>0</v>
      </c>
      <c r="AL90" s="257"/>
    </row>
    <row r="91" ht="15.75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905"/>
      <c r="AK91" s="237"/>
      <c r="AL91" s="237"/>
    </row>
    <row r="92" ht="16.5" customHeight="1">
      <c r="A92" s="1010">
        <v>19.0</v>
      </c>
      <c r="B92" s="1291" t="s">
        <v>112</v>
      </c>
      <c r="C92" s="1462" t="s">
        <v>806</v>
      </c>
      <c r="D92" s="866"/>
      <c r="E92" s="1538">
        <v>9.0</v>
      </c>
      <c r="F92" s="905">
        <v>9.0</v>
      </c>
      <c r="G92" s="1540">
        <v>9.0</v>
      </c>
      <c r="H92" s="1540">
        <v>9.0</v>
      </c>
      <c r="I92" s="1543"/>
      <c r="J92" s="1543"/>
      <c r="K92" s="1538">
        <v>9.0</v>
      </c>
      <c r="L92" s="905">
        <v>9.0</v>
      </c>
      <c r="M92" s="1538">
        <v>9.0</v>
      </c>
      <c r="N92" s="1540">
        <v>9.0</v>
      </c>
      <c r="O92" s="1540">
        <v>9.0</v>
      </c>
      <c r="P92" s="1543"/>
      <c r="Q92" s="1543"/>
      <c r="R92" s="905">
        <v>9.0</v>
      </c>
      <c r="S92" s="1538">
        <v>9.0</v>
      </c>
      <c r="T92" s="905">
        <v>9.0</v>
      </c>
      <c r="U92" s="1540">
        <v>9.0</v>
      </c>
      <c r="V92" s="1540">
        <v>9.0</v>
      </c>
      <c r="W92" s="1543"/>
      <c r="X92" s="1543"/>
      <c r="Y92" s="1538">
        <v>9.0</v>
      </c>
      <c r="Z92" s="905">
        <v>9.0</v>
      </c>
      <c r="AA92" s="1538">
        <v>9.0</v>
      </c>
      <c r="AB92" s="1540">
        <v>9.0</v>
      </c>
      <c r="AC92" s="1540">
        <v>9.0</v>
      </c>
      <c r="AD92" s="1543"/>
      <c r="AE92" s="1543"/>
      <c r="AF92" s="905">
        <v>9.0</v>
      </c>
      <c r="AG92" s="1538">
        <v>9.0</v>
      </c>
      <c r="AH92" s="905">
        <v>9.0</v>
      </c>
      <c r="AI92" s="905"/>
      <c r="AJ92" s="905"/>
      <c r="AK92" s="404">
        <f t="shared" ref="AK92:AK93" si="16">COUNT(E92:AI92)</f>
        <v>22</v>
      </c>
      <c r="AL92" s="237"/>
    </row>
    <row r="93" ht="16.5" customHeight="1">
      <c r="A93" s="1010">
        <v>20.0</v>
      </c>
      <c r="B93" s="1463" t="s">
        <v>1026</v>
      </c>
      <c r="C93" s="71"/>
      <c r="D93" s="866"/>
      <c r="E93" s="905">
        <v>9.0</v>
      </c>
      <c r="F93" s="1538">
        <v>9.0</v>
      </c>
      <c r="G93" s="1543"/>
      <c r="H93" s="1543"/>
      <c r="I93" s="1540">
        <v>9.0</v>
      </c>
      <c r="J93" s="1540">
        <v>9.0</v>
      </c>
      <c r="K93" s="905">
        <v>9.0</v>
      </c>
      <c r="L93" s="1538">
        <v>9.0</v>
      </c>
      <c r="M93" s="905">
        <v>9.0</v>
      </c>
      <c r="N93" s="1543"/>
      <c r="O93" s="1543"/>
      <c r="P93" s="1540">
        <v>9.0</v>
      </c>
      <c r="Q93" s="1540">
        <v>9.0</v>
      </c>
      <c r="R93" s="1538">
        <v>9.0</v>
      </c>
      <c r="S93" s="905">
        <v>9.0</v>
      </c>
      <c r="T93" s="1538">
        <v>9.0</v>
      </c>
      <c r="U93" s="1543"/>
      <c r="V93" s="1543"/>
      <c r="W93" s="1540">
        <v>9.0</v>
      </c>
      <c r="X93" s="1540">
        <v>9.0</v>
      </c>
      <c r="Y93" s="905">
        <v>9.0</v>
      </c>
      <c r="Z93" s="1538">
        <v>9.0</v>
      </c>
      <c r="AA93" s="905">
        <v>9.0</v>
      </c>
      <c r="AB93" s="1543"/>
      <c r="AC93" s="1543"/>
      <c r="AD93" s="1540">
        <v>9.0</v>
      </c>
      <c r="AE93" s="1540">
        <v>9.0</v>
      </c>
      <c r="AF93" s="1538">
        <v>9.0</v>
      </c>
      <c r="AG93" s="905">
        <v>9.0</v>
      </c>
      <c r="AH93" s="1538">
        <v>9.0</v>
      </c>
      <c r="AI93" s="905"/>
      <c r="AJ93" s="905"/>
      <c r="AK93" s="404">
        <f t="shared" si="16"/>
        <v>22</v>
      </c>
      <c r="AL93" s="23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905"/>
      <c r="AK94" s="237"/>
      <c r="AL94" s="237"/>
    </row>
    <row r="95" ht="16.5" customHeight="1">
      <c r="A95" s="1010">
        <v>21.0</v>
      </c>
      <c r="B95" s="1112" t="s">
        <v>119</v>
      </c>
      <c r="C95" s="1462" t="s">
        <v>808</v>
      </c>
      <c r="D95" s="866"/>
      <c r="E95" s="1538">
        <v>9.0</v>
      </c>
      <c r="F95" s="905">
        <v>9.0</v>
      </c>
      <c r="G95" s="1540">
        <v>9.0</v>
      </c>
      <c r="H95" s="1540">
        <v>9.0</v>
      </c>
      <c r="I95" s="1543"/>
      <c r="J95" s="1543"/>
      <c r="K95" s="1538">
        <v>9.0</v>
      </c>
      <c r="L95" s="905">
        <v>9.0</v>
      </c>
      <c r="M95" s="1538">
        <v>9.0</v>
      </c>
      <c r="N95" s="1540">
        <v>9.0</v>
      </c>
      <c r="O95" s="1540">
        <v>9.0</v>
      </c>
      <c r="P95" s="1543"/>
      <c r="Q95" s="1543"/>
      <c r="R95" s="905">
        <v>9.0</v>
      </c>
      <c r="S95" s="1538">
        <v>9.0</v>
      </c>
      <c r="T95" s="905">
        <v>9.0</v>
      </c>
      <c r="U95" s="1540">
        <v>9.0</v>
      </c>
      <c r="V95" s="1540">
        <v>9.0</v>
      </c>
      <c r="W95" s="1543"/>
      <c r="X95" s="1543"/>
      <c r="Y95" s="1538">
        <v>9.0</v>
      </c>
      <c r="Z95" s="905">
        <v>9.0</v>
      </c>
      <c r="AA95" s="1538">
        <v>9.0</v>
      </c>
      <c r="AB95" s="1540">
        <v>9.0</v>
      </c>
      <c r="AC95" s="1540">
        <v>9.0</v>
      </c>
      <c r="AD95" s="1543"/>
      <c r="AE95" s="1543"/>
      <c r="AF95" s="905">
        <v>9.0</v>
      </c>
      <c r="AG95" s="1538">
        <v>9.0</v>
      </c>
      <c r="AH95" s="905">
        <v>9.0</v>
      </c>
      <c r="AI95" s="905"/>
      <c r="AJ95" s="905"/>
      <c r="AK95" s="404">
        <f t="shared" ref="AK95:AK96" si="17">COUNT(E95:AI95)</f>
        <v>22</v>
      </c>
      <c r="AL95" s="237"/>
    </row>
    <row r="96" ht="16.5" customHeight="1">
      <c r="A96" s="1010">
        <v>22.0</v>
      </c>
      <c r="B96" s="819" t="s">
        <v>1122</v>
      </c>
      <c r="C96" s="71"/>
      <c r="D96" s="866"/>
      <c r="E96" s="905">
        <v>9.0</v>
      </c>
      <c r="F96" s="1538">
        <v>9.0</v>
      </c>
      <c r="G96" s="1543"/>
      <c r="H96" s="1543"/>
      <c r="I96" s="1540">
        <v>9.0</v>
      </c>
      <c r="J96" s="1540">
        <v>9.0</v>
      </c>
      <c r="K96" s="905">
        <v>9.0</v>
      </c>
      <c r="L96" s="1538">
        <v>9.0</v>
      </c>
      <c r="M96" s="905">
        <v>9.0</v>
      </c>
      <c r="N96" s="1543"/>
      <c r="O96" s="1543"/>
      <c r="P96" s="1540">
        <v>9.0</v>
      </c>
      <c r="Q96" s="1540">
        <v>9.0</v>
      </c>
      <c r="R96" s="1538">
        <v>9.0</v>
      </c>
      <c r="S96" s="905">
        <v>9.0</v>
      </c>
      <c r="T96" s="1538">
        <v>9.0</v>
      </c>
      <c r="U96" s="1543"/>
      <c r="V96" s="1543"/>
      <c r="W96" s="1540">
        <v>9.0</v>
      </c>
      <c r="X96" s="1540">
        <v>9.0</v>
      </c>
      <c r="Y96" s="905">
        <v>9.0</v>
      </c>
      <c r="Z96" s="1538">
        <v>9.0</v>
      </c>
      <c r="AA96" s="905">
        <v>9.0</v>
      </c>
      <c r="AB96" s="1543"/>
      <c r="AC96" s="1543"/>
      <c r="AD96" s="1540">
        <v>9.0</v>
      </c>
      <c r="AE96" s="1540">
        <v>9.0</v>
      </c>
      <c r="AF96" s="1538">
        <v>9.0</v>
      </c>
      <c r="AG96" s="905">
        <v>9.0</v>
      </c>
      <c r="AH96" s="1538">
        <v>9.0</v>
      </c>
      <c r="AI96" s="905"/>
      <c r="AJ96" s="905"/>
      <c r="AK96" s="404">
        <f t="shared" si="17"/>
        <v>22</v>
      </c>
      <c r="AL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905"/>
      <c r="AK97" s="237"/>
      <c r="AL97" s="237"/>
    </row>
    <row r="98" ht="16.5" customHeight="1">
      <c r="A98" s="1010">
        <v>23.0</v>
      </c>
      <c r="B98" s="1747" t="s">
        <v>1099</v>
      </c>
      <c r="C98" s="1010" t="s">
        <v>1069</v>
      </c>
      <c r="D98" s="866"/>
      <c r="E98" s="905">
        <v>9.0</v>
      </c>
      <c r="F98" s="905">
        <v>9.0</v>
      </c>
      <c r="G98" s="905">
        <v>9.0</v>
      </c>
      <c r="H98" s="971"/>
      <c r="I98" s="971"/>
      <c r="J98" s="905">
        <v>9.0</v>
      </c>
      <c r="K98" s="905">
        <v>9.0</v>
      </c>
      <c r="L98" s="905">
        <v>9.0</v>
      </c>
      <c r="M98" s="905">
        <v>9.0</v>
      </c>
      <c r="N98" s="905">
        <v>9.0</v>
      </c>
      <c r="O98" s="971"/>
      <c r="P98" s="971"/>
      <c r="Q98" s="905">
        <v>9.0</v>
      </c>
      <c r="R98" s="905">
        <v>9.0</v>
      </c>
      <c r="S98" s="905">
        <v>9.0</v>
      </c>
      <c r="T98" s="905">
        <v>9.0</v>
      </c>
      <c r="U98" s="905">
        <v>9.0</v>
      </c>
      <c r="V98" s="971"/>
      <c r="W98" s="1255"/>
      <c r="X98" s="905">
        <v>9.0</v>
      </c>
      <c r="Y98" s="905">
        <v>9.0</v>
      </c>
      <c r="Z98" s="905">
        <v>9.0</v>
      </c>
      <c r="AA98" s="905">
        <v>9.0</v>
      </c>
      <c r="AB98" s="905">
        <v>9.0</v>
      </c>
      <c r="AC98" s="971"/>
      <c r="AD98" s="971"/>
      <c r="AE98" s="905">
        <v>9.0</v>
      </c>
      <c r="AF98" s="905">
        <v>9.0</v>
      </c>
      <c r="AG98" s="905">
        <v>9.0</v>
      </c>
      <c r="AH98" s="905">
        <v>9.0</v>
      </c>
      <c r="AI98" s="905"/>
      <c r="AJ98" s="905"/>
      <c r="AK98" s="404">
        <f t="shared" ref="AK98:AK111" si="18">COUNT(E98:AI98)</f>
        <v>22</v>
      </c>
      <c r="AL98" s="237"/>
    </row>
    <row r="99" ht="16.5" customHeight="1">
      <c r="A99" s="1010">
        <v>24.0</v>
      </c>
      <c r="B99" s="1682" t="s">
        <v>799</v>
      </c>
      <c r="C99" s="1010" t="s">
        <v>820</v>
      </c>
      <c r="D99" s="866"/>
      <c r="E99" s="905">
        <v>9.0</v>
      </c>
      <c r="F99" s="905">
        <v>9.0</v>
      </c>
      <c r="G99" s="905">
        <v>9.0</v>
      </c>
      <c r="H99" s="971"/>
      <c r="I99" s="971"/>
      <c r="J99" s="905">
        <v>9.0</v>
      </c>
      <c r="K99" s="905">
        <v>9.0</v>
      </c>
      <c r="L99" s="905">
        <v>9.0</v>
      </c>
      <c r="M99" s="905">
        <v>9.0</v>
      </c>
      <c r="N99" s="905">
        <v>9.0</v>
      </c>
      <c r="O99" s="971"/>
      <c r="P99" s="971"/>
      <c r="Q99" s="905">
        <v>9.0</v>
      </c>
      <c r="R99" s="905">
        <v>9.0</v>
      </c>
      <c r="S99" s="905">
        <v>9.0</v>
      </c>
      <c r="T99" s="905">
        <v>9.0</v>
      </c>
      <c r="U99" s="905">
        <v>9.0</v>
      </c>
      <c r="V99" s="971"/>
      <c r="W99" s="1255"/>
      <c r="X99" s="905">
        <v>9.0</v>
      </c>
      <c r="Y99" s="905">
        <v>9.0</v>
      </c>
      <c r="Z99" s="905">
        <v>9.0</v>
      </c>
      <c r="AA99" s="905">
        <v>9.0</v>
      </c>
      <c r="AB99" s="905">
        <v>9.0</v>
      </c>
      <c r="AC99" s="971"/>
      <c r="AD99" s="971"/>
      <c r="AE99" s="905">
        <v>9.0</v>
      </c>
      <c r="AF99" s="905">
        <v>9.0</v>
      </c>
      <c r="AG99" s="905">
        <v>9.0</v>
      </c>
      <c r="AH99" s="905">
        <v>9.0</v>
      </c>
      <c r="AI99" s="905"/>
      <c r="AJ99" s="905"/>
      <c r="AK99" s="404">
        <f t="shared" si="18"/>
        <v>22</v>
      </c>
      <c r="AL99" s="237"/>
    </row>
    <row r="100" ht="16.5" customHeight="1">
      <c r="A100" s="1010">
        <v>23.0</v>
      </c>
      <c r="B100" s="1682" t="s">
        <v>800</v>
      </c>
      <c r="C100" s="1261" t="s">
        <v>91</v>
      </c>
      <c r="D100" s="866"/>
      <c r="E100" s="905">
        <v>9.0</v>
      </c>
      <c r="F100" s="905">
        <v>9.0</v>
      </c>
      <c r="G100" s="905">
        <v>9.0</v>
      </c>
      <c r="H100" s="971"/>
      <c r="I100" s="971"/>
      <c r="J100" s="905">
        <v>9.0</v>
      </c>
      <c r="K100" s="905">
        <v>9.0</v>
      </c>
      <c r="L100" s="905">
        <v>9.0</v>
      </c>
      <c r="M100" s="905">
        <v>9.0</v>
      </c>
      <c r="N100" s="905">
        <v>9.0</v>
      </c>
      <c r="O100" s="971"/>
      <c r="P100" s="971"/>
      <c r="Q100" s="905">
        <v>9.0</v>
      </c>
      <c r="R100" s="905">
        <v>9.0</v>
      </c>
      <c r="S100" s="905">
        <v>9.0</v>
      </c>
      <c r="T100" s="905">
        <v>9.0</v>
      </c>
      <c r="U100" s="905">
        <v>9.0</v>
      </c>
      <c r="V100" s="971"/>
      <c r="W100" s="1255"/>
      <c r="X100" s="905">
        <v>9.0</v>
      </c>
      <c r="Y100" s="905">
        <v>9.0</v>
      </c>
      <c r="Z100" s="905">
        <v>9.0</v>
      </c>
      <c r="AA100" s="905">
        <v>9.0</v>
      </c>
      <c r="AB100" s="905">
        <v>9.0</v>
      </c>
      <c r="AC100" s="971"/>
      <c r="AD100" s="971"/>
      <c r="AE100" s="905">
        <v>9.0</v>
      </c>
      <c r="AF100" s="905">
        <v>9.0</v>
      </c>
      <c r="AG100" s="905">
        <v>9.0</v>
      </c>
      <c r="AH100" s="905">
        <v>9.0</v>
      </c>
      <c r="AI100" s="905"/>
      <c r="AJ100" s="905"/>
      <c r="AK100" s="404">
        <f t="shared" si="18"/>
        <v>22</v>
      </c>
      <c r="AL100" s="237"/>
    </row>
    <row r="101" ht="16.5" customHeight="1">
      <c r="A101" s="1010">
        <v>24.0</v>
      </c>
      <c r="B101" s="1682" t="s">
        <v>821</v>
      </c>
      <c r="C101" s="1261" t="s">
        <v>296</v>
      </c>
      <c r="D101" s="866"/>
      <c r="E101" s="905">
        <v>9.0</v>
      </c>
      <c r="F101" s="905">
        <v>9.0</v>
      </c>
      <c r="G101" s="905">
        <v>9.0</v>
      </c>
      <c r="H101" s="971"/>
      <c r="I101" s="971"/>
      <c r="J101" s="905">
        <v>9.0</v>
      </c>
      <c r="K101" s="905">
        <v>9.0</v>
      </c>
      <c r="L101" s="905">
        <v>9.0</v>
      </c>
      <c r="M101" s="905">
        <v>9.0</v>
      </c>
      <c r="N101" s="905">
        <v>9.0</v>
      </c>
      <c r="O101" s="971"/>
      <c r="P101" s="971"/>
      <c r="Q101" s="905">
        <v>9.0</v>
      </c>
      <c r="R101" s="905">
        <v>9.0</v>
      </c>
      <c r="S101" s="905">
        <v>9.0</v>
      </c>
      <c r="T101" s="905">
        <v>9.0</v>
      </c>
      <c r="U101" s="905">
        <v>9.0</v>
      </c>
      <c r="V101" s="971"/>
      <c r="W101" s="1255"/>
      <c r="X101" s="905">
        <v>9.0</v>
      </c>
      <c r="Y101" s="905">
        <v>9.0</v>
      </c>
      <c r="Z101" s="905">
        <v>9.0</v>
      </c>
      <c r="AA101" s="905">
        <v>9.0</v>
      </c>
      <c r="AB101" s="905">
        <v>9.0</v>
      </c>
      <c r="AC101" s="971"/>
      <c r="AD101" s="971"/>
      <c r="AE101" s="905">
        <v>9.0</v>
      </c>
      <c r="AF101" s="905">
        <v>9.0</v>
      </c>
      <c r="AG101" s="905">
        <v>9.0</v>
      </c>
      <c r="AH101" s="905">
        <v>9.0</v>
      </c>
      <c r="AI101" s="905"/>
      <c r="AJ101" s="905"/>
      <c r="AK101" s="404">
        <f t="shared" si="18"/>
        <v>22</v>
      </c>
      <c r="AL101" s="237"/>
    </row>
    <row r="102" ht="16.5" customHeight="1">
      <c r="A102" s="1010">
        <v>25.0</v>
      </c>
      <c r="B102" s="1682" t="s">
        <v>801</v>
      </c>
      <c r="C102" s="1010" t="s">
        <v>867</v>
      </c>
      <c r="D102" s="866"/>
      <c r="E102" s="905">
        <v>9.0</v>
      </c>
      <c r="F102" s="905">
        <v>9.0</v>
      </c>
      <c r="G102" s="905">
        <v>9.0</v>
      </c>
      <c r="H102" s="971"/>
      <c r="I102" s="971"/>
      <c r="J102" s="905">
        <v>9.0</v>
      </c>
      <c r="K102" s="905">
        <v>9.0</v>
      </c>
      <c r="L102" s="905">
        <v>9.0</v>
      </c>
      <c r="M102" s="905">
        <v>9.0</v>
      </c>
      <c r="N102" s="905">
        <v>9.0</v>
      </c>
      <c r="O102" s="971"/>
      <c r="P102" s="971"/>
      <c r="Q102" s="905">
        <v>9.0</v>
      </c>
      <c r="R102" s="905">
        <v>9.0</v>
      </c>
      <c r="S102" s="905">
        <v>9.0</v>
      </c>
      <c r="T102" s="905">
        <v>9.0</v>
      </c>
      <c r="U102" s="905">
        <v>9.0</v>
      </c>
      <c r="V102" s="971"/>
      <c r="W102" s="1255"/>
      <c r="X102" s="905">
        <v>9.0</v>
      </c>
      <c r="Y102" s="905">
        <v>9.0</v>
      </c>
      <c r="Z102" s="905">
        <v>9.0</v>
      </c>
      <c r="AA102" s="905">
        <v>9.0</v>
      </c>
      <c r="AB102" s="905">
        <v>9.0</v>
      </c>
      <c r="AC102" s="971"/>
      <c r="AD102" s="971"/>
      <c r="AE102" s="905">
        <v>9.0</v>
      </c>
      <c r="AF102" s="905">
        <v>9.0</v>
      </c>
      <c r="AG102" s="905">
        <v>9.0</v>
      </c>
      <c r="AH102" s="905">
        <v>9.0</v>
      </c>
      <c r="AI102" s="905"/>
      <c r="AJ102" s="905"/>
      <c r="AK102" s="404">
        <f t="shared" si="18"/>
        <v>22</v>
      </c>
      <c r="AL102" s="237"/>
    </row>
    <row r="103" ht="16.5" customHeight="1">
      <c r="A103" s="1010">
        <v>26.0</v>
      </c>
      <c r="B103" s="1682" t="s">
        <v>802</v>
      </c>
      <c r="C103" s="1010" t="s">
        <v>757</v>
      </c>
      <c r="D103" s="866"/>
      <c r="E103" s="905">
        <v>9.0</v>
      </c>
      <c r="F103" s="905">
        <v>9.0</v>
      </c>
      <c r="G103" s="905">
        <v>9.0</v>
      </c>
      <c r="H103" s="971"/>
      <c r="I103" s="971"/>
      <c r="J103" s="905">
        <v>9.0</v>
      </c>
      <c r="K103" s="905">
        <v>9.0</v>
      </c>
      <c r="L103" s="905">
        <v>9.0</v>
      </c>
      <c r="M103" s="905">
        <v>9.0</v>
      </c>
      <c r="N103" s="905">
        <v>9.0</v>
      </c>
      <c r="O103" s="971"/>
      <c r="P103" s="971"/>
      <c r="Q103" s="978"/>
      <c r="R103" s="978"/>
      <c r="S103" s="978"/>
      <c r="T103" s="978"/>
      <c r="U103" s="978"/>
      <c r="V103" s="978"/>
      <c r="W103" s="1207"/>
      <c r="X103" s="1207"/>
      <c r="Y103" s="1207"/>
      <c r="Z103" s="1207"/>
      <c r="AA103" s="1207"/>
      <c r="AB103" s="1207"/>
      <c r="AC103" s="1207"/>
      <c r="AD103" s="1207"/>
      <c r="AE103" s="905">
        <v>9.0</v>
      </c>
      <c r="AF103" s="905">
        <v>9.0</v>
      </c>
      <c r="AG103" s="905">
        <v>9.0</v>
      </c>
      <c r="AH103" s="905">
        <v>9.0</v>
      </c>
      <c r="AI103" s="905"/>
      <c r="AJ103" s="905"/>
      <c r="AK103" s="404">
        <f t="shared" si="18"/>
        <v>12</v>
      </c>
      <c r="AL103" s="237"/>
    </row>
    <row r="104" ht="16.5" customHeight="1">
      <c r="A104" s="1010">
        <v>27.0</v>
      </c>
      <c r="B104" s="1682" t="s">
        <v>803</v>
      </c>
      <c r="C104" s="1264" t="s">
        <v>769</v>
      </c>
      <c r="D104" s="866"/>
      <c r="E104" s="905">
        <v>9.0</v>
      </c>
      <c r="F104" s="905">
        <v>9.0</v>
      </c>
      <c r="G104" s="905">
        <v>9.0</v>
      </c>
      <c r="H104" s="971"/>
      <c r="I104" s="971"/>
      <c r="J104" s="905">
        <v>9.0</v>
      </c>
      <c r="K104" s="905">
        <v>9.0</v>
      </c>
      <c r="L104" s="905">
        <v>9.0</v>
      </c>
      <c r="M104" s="905">
        <v>9.0</v>
      </c>
      <c r="N104" s="905">
        <v>9.0</v>
      </c>
      <c r="O104" s="971"/>
      <c r="P104" s="971"/>
      <c r="Q104" s="905">
        <v>9.0</v>
      </c>
      <c r="R104" s="905">
        <v>9.0</v>
      </c>
      <c r="S104" s="905">
        <v>9.0</v>
      </c>
      <c r="T104" s="905">
        <v>9.0</v>
      </c>
      <c r="U104" s="905">
        <v>9.0</v>
      </c>
      <c r="V104" s="971"/>
      <c r="W104" s="1255"/>
      <c r="X104" s="905">
        <v>9.0</v>
      </c>
      <c r="Y104" s="905">
        <v>9.0</v>
      </c>
      <c r="Z104" s="905">
        <v>9.0</v>
      </c>
      <c r="AA104" s="905">
        <v>9.0</v>
      </c>
      <c r="AB104" s="905">
        <v>9.0</v>
      </c>
      <c r="AC104" s="971"/>
      <c r="AD104" s="971"/>
      <c r="AE104" s="905">
        <v>9.0</v>
      </c>
      <c r="AF104" s="905">
        <v>9.0</v>
      </c>
      <c r="AG104" s="905">
        <v>9.0</v>
      </c>
      <c r="AH104" s="905">
        <v>9.0</v>
      </c>
      <c r="AI104" s="905"/>
      <c r="AJ104" s="905"/>
      <c r="AK104" s="404">
        <f t="shared" si="18"/>
        <v>22</v>
      </c>
      <c r="AL104" s="237"/>
    </row>
    <row r="105" ht="16.5" customHeight="1">
      <c r="A105" s="1010">
        <v>28.0</v>
      </c>
      <c r="B105" s="1682" t="s">
        <v>805</v>
      </c>
      <c r="C105" s="1010" t="s">
        <v>930</v>
      </c>
      <c r="D105" s="866"/>
      <c r="E105" s="905">
        <v>9.0</v>
      </c>
      <c r="F105" s="905">
        <v>9.0</v>
      </c>
      <c r="G105" s="905">
        <v>9.0</v>
      </c>
      <c r="H105" s="971"/>
      <c r="I105" s="971"/>
      <c r="J105" s="905">
        <v>9.0</v>
      </c>
      <c r="K105" s="905">
        <v>9.0</v>
      </c>
      <c r="L105" s="905">
        <v>9.0</v>
      </c>
      <c r="M105" s="905">
        <v>9.0</v>
      </c>
      <c r="N105" s="905">
        <v>9.0</v>
      </c>
      <c r="O105" s="971"/>
      <c r="P105" s="971"/>
      <c r="Q105" s="905">
        <v>9.0</v>
      </c>
      <c r="R105" s="905">
        <v>9.0</v>
      </c>
      <c r="S105" s="905">
        <v>9.0</v>
      </c>
      <c r="T105" s="905">
        <v>9.0</v>
      </c>
      <c r="U105" s="905">
        <v>9.0</v>
      </c>
      <c r="V105" s="971"/>
      <c r="W105" s="1255"/>
      <c r="X105" s="905">
        <v>9.0</v>
      </c>
      <c r="Y105" s="905">
        <v>9.0</v>
      </c>
      <c r="Z105" s="905">
        <v>9.0</v>
      </c>
      <c r="AA105" s="905">
        <v>9.0</v>
      </c>
      <c r="AB105" s="905">
        <v>9.0</v>
      </c>
      <c r="AC105" s="971"/>
      <c r="AD105" s="971"/>
      <c r="AE105" s="905">
        <v>9.0</v>
      </c>
      <c r="AF105" s="905">
        <v>9.0</v>
      </c>
      <c r="AG105" s="905">
        <v>9.0</v>
      </c>
      <c r="AH105" s="905">
        <v>9.0</v>
      </c>
      <c r="AI105" s="905"/>
      <c r="AJ105" s="905"/>
      <c r="AK105" s="404">
        <f t="shared" si="18"/>
        <v>22</v>
      </c>
      <c r="AL105" s="237"/>
    </row>
    <row r="106" ht="16.5" customHeight="1">
      <c r="A106" s="1010">
        <v>29.0</v>
      </c>
      <c r="B106" s="1682" t="s">
        <v>807</v>
      </c>
      <c r="C106" s="1261" t="s">
        <v>297</v>
      </c>
      <c r="D106" s="866"/>
      <c r="E106" s="905">
        <v>9.0</v>
      </c>
      <c r="F106" s="905">
        <v>9.0</v>
      </c>
      <c r="G106" s="905">
        <v>9.0</v>
      </c>
      <c r="H106" s="971"/>
      <c r="I106" s="971"/>
      <c r="J106" s="905">
        <v>9.0</v>
      </c>
      <c r="K106" s="905">
        <v>9.0</v>
      </c>
      <c r="L106" s="905">
        <v>9.0</v>
      </c>
      <c r="M106" s="905">
        <v>9.0</v>
      </c>
      <c r="N106" s="905">
        <v>9.0</v>
      </c>
      <c r="O106" s="971"/>
      <c r="P106" s="971"/>
      <c r="Q106" s="905">
        <v>9.0</v>
      </c>
      <c r="R106" s="905">
        <v>9.0</v>
      </c>
      <c r="S106" s="905">
        <v>9.0</v>
      </c>
      <c r="T106" s="905">
        <v>9.0</v>
      </c>
      <c r="U106" s="905">
        <v>9.0</v>
      </c>
      <c r="V106" s="971"/>
      <c r="W106" s="1255"/>
      <c r="X106" s="905">
        <v>9.0</v>
      </c>
      <c r="Y106" s="905">
        <v>9.0</v>
      </c>
      <c r="Z106" s="905">
        <v>9.0</v>
      </c>
      <c r="AA106" s="905">
        <v>9.0</v>
      </c>
      <c r="AB106" s="905">
        <v>9.0</v>
      </c>
      <c r="AC106" s="971"/>
      <c r="AD106" s="971"/>
      <c r="AE106" s="905">
        <v>9.0</v>
      </c>
      <c r="AF106" s="905">
        <v>9.0</v>
      </c>
      <c r="AG106" s="905">
        <v>9.0</v>
      </c>
      <c r="AH106" s="905">
        <v>9.0</v>
      </c>
      <c r="AI106" s="905"/>
      <c r="AJ106" s="905"/>
      <c r="AK106" s="404">
        <f t="shared" si="18"/>
        <v>22</v>
      </c>
      <c r="AL106" s="237"/>
    </row>
    <row r="107" ht="16.5" customHeight="1">
      <c r="A107" s="1010">
        <v>32.0</v>
      </c>
      <c r="B107" s="1682" t="s">
        <v>809</v>
      </c>
      <c r="C107" s="1010" t="s">
        <v>1100</v>
      </c>
      <c r="D107" s="866"/>
      <c r="E107" s="905">
        <v>9.0</v>
      </c>
      <c r="F107" s="905">
        <v>9.0</v>
      </c>
      <c r="G107" s="905">
        <v>9.0</v>
      </c>
      <c r="H107" s="971"/>
      <c r="I107" s="971"/>
      <c r="J107" s="905">
        <v>9.0</v>
      </c>
      <c r="K107" s="905">
        <v>9.0</v>
      </c>
      <c r="L107" s="905">
        <v>9.0</v>
      </c>
      <c r="M107" s="905">
        <v>9.0</v>
      </c>
      <c r="N107" s="905">
        <v>9.0</v>
      </c>
      <c r="O107" s="971"/>
      <c r="P107" s="971"/>
      <c r="Q107" s="905">
        <v>9.0</v>
      </c>
      <c r="R107" s="905">
        <v>9.0</v>
      </c>
      <c r="S107" s="905">
        <v>9.0</v>
      </c>
      <c r="T107" s="905">
        <v>9.0</v>
      </c>
      <c r="U107" s="905">
        <v>9.0</v>
      </c>
      <c r="V107" s="971"/>
      <c r="W107" s="1255"/>
      <c r="X107" s="905">
        <v>9.0</v>
      </c>
      <c r="Y107" s="905">
        <v>9.0</v>
      </c>
      <c r="Z107" s="905">
        <v>9.0</v>
      </c>
      <c r="AA107" s="905">
        <v>9.0</v>
      </c>
      <c r="AB107" s="905">
        <v>9.0</v>
      </c>
      <c r="AC107" s="971"/>
      <c r="AD107" s="971"/>
      <c r="AE107" s="905">
        <v>9.0</v>
      </c>
      <c r="AF107" s="905">
        <v>9.0</v>
      </c>
      <c r="AG107" s="905">
        <v>9.0</v>
      </c>
      <c r="AH107" s="905">
        <v>9.0</v>
      </c>
      <c r="AI107" s="905"/>
      <c r="AJ107" s="905"/>
      <c r="AK107" s="404">
        <f t="shared" si="18"/>
        <v>22</v>
      </c>
      <c r="AL107" s="237"/>
    </row>
    <row r="108" ht="16.5" customHeight="1">
      <c r="A108" s="1010">
        <v>33.0</v>
      </c>
      <c r="B108" s="1748" t="s">
        <v>811</v>
      </c>
      <c r="C108" s="1010"/>
      <c r="D108" s="866"/>
      <c r="E108" s="905">
        <v>9.0</v>
      </c>
      <c r="F108" s="905">
        <v>9.0</v>
      </c>
      <c r="G108" s="905">
        <v>9.0</v>
      </c>
      <c r="H108" s="971"/>
      <c r="I108" s="971"/>
      <c r="J108" s="905">
        <v>9.0</v>
      </c>
      <c r="K108" s="905">
        <v>9.0</v>
      </c>
      <c r="L108" s="905">
        <v>9.0</v>
      </c>
      <c r="M108" s="905">
        <v>9.0</v>
      </c>
      <c r="N108" s="905">
        <v>9.0</v>
      </c>
      <c r="O108" s="971"/>
      <c r="P108" s="971"/>
      <c r="Q108" s="905">
        <v>9.0</v>
      </c>
      <c r="R108" s="905">
        <v>9.0</v>
      </c>
      <c r="S108" s="905">
        <v>9.0</v>
      </c>
      <c r="T108" s="905">
        <v>9.0</v>
      </c>
      <c r="U108" s="905">
        <v>9.0</v>
      </c>
      <c r="V108" s="971"/>
      <c r="W108" s="1255"/>
      <c r="X108" s="905">
        <v>9.0</v>
      </c>
      <c r="Y108" s="905">
        <v>9.0</v>
      </c>
      <c r="Z108" s="905">
        <v>9.0</v>
      </c>
      <c r="AA108" s="905">
        <v>9.0</v>
      </c>
      <c r="AB108" s="905">
        <v>9.0</v>
      </c>
      <c r="AC108" s="971"/>
      <c r="AD108" s="971"/>
      <c r="AE108" s="905">
        <v>9.0</v>
      </c>
      <c r="AF108" s="905">
        <v>9.0</v>
      </c>
      <c r="AG108" s="905">
        <v>9.0</v>
      </c>
      <c r="AH108" s="905">
        <v>9.0</v>
      </c>
      <c r="AI108" s="905"/>
      <c r="AJ108" s="905"/>
      <c r="AK108" s="404">
        <f t="shared" si="18"/>
        <v>22</v>
      </c>
      <c r="AL108" s="237"/>
    </row>
    <row r="109" ht="16.5" customHeight="1">
      <c r="A109" s="1010">
        <v>34.0</v>
      </c>
      <c r="B109" s="1682" t="s">
        <v>814</v>
      </c>
      <c r="C109" s="1010" t="s">
        <v>1112</v>
      </c>
      <c r="D109" s="866"/>
      <c r="E109" s="905">
        <v>9.0</v>
      </c>
      <c r="F109" s="905">
        <v>9.0</v>
      </c>
      <c r="G109" s="905">
        <v>9.0</v>
      </c>
      <c r="H109" s="971"/>
      <c r="I109" s="971"/>
      <c r="J109" s="905">
        <v>9.0</v>
      </c>
      <c r="K109" s="905">
        <v>9.0</v>
      </c>
      <c r="L109" s="905">
        <v>9.0</v>
      </c>
      <c r="M109" s="905">
        <v>9.0</v>
      </c>
      <c r="N109" s="905">
        <v>9.0</v>
      </c>
      <c r="O109" s="971"/>
      <c r="P109" s="971"/>
      <c r="Q109" s="905">
        <v>9.0</v>
      </c>
      <c r="R109" s="905">
        <v>9.0</v>
      </c>
      <c r="S109" s="905">
        <v>9.0</v>
      </c>
      <c r="T109" s="905">
        <v>9.0</v>
      </c>
      <c r="U109" s="905">
        <v>9.0</v>
      </c>
      <c r="V109" s="971"/>
      <c r="W109" s="1255"/>
      <c r="X109" s="905">
        <v>9.0</v>
      </c>
      <c r="Y109" s="905">
        <v>9.0</v>
      </c>
      <c r="Z109" s="905">
        <v>9.0</v>
      </c>
      <c r="AA109" s="905">
        <v>9.0</v>
      </c>
      <c r="AB109" s="905">
        <v>9.0</v>
      </c>
      <c r="AC109" s="971"/>
      <c r="AD109" s="971"/>
      <c r="AE109" s="983"/>
      <c r="AF109" s="983"/>
      <c r="AG109" s="983"/>
      <c r="AH109" s="983"/>
      <c r="AI109" s="905"/>
      <c r="AJ109" s="905"/>
      <c r="AK109" s="404">
        <f t="shared" si="18"/>
        <v>18</v>
      </c>
      <c r="AL109" s="237"/>
    </row>
    <row r="110" ht="16.5" customHeight="1">
      <c r="A110" s="1010">
        <v>35.0</v>
      </c>
      <c r="B110" s="1682" t="s">
        <v>812</v>
      </c>
      <c r="C110" s="1010" t="s">
        <v>140</v>
      </c>
      <c r="D110" s="866"/>
      <c r="E110" s="905">
        <v>9.0</v>
      </c>
      <c r="F110" s="905">
        <v>9.0</v>
      </c>
      <c r="G110" s="905">
        <v>9.0</v>
      </c>
      <c r="H110" s="971"/>
      <c r="I110" s="971"/>
      <c r="J110" s="905">
        <v>9.0</v>
      </c>
      <c r="K110" s="905">
        <v>9.0</v>
      </c>
      <c r="L110" s="905">
        <v>9.0</v>
      </c>
      <c r="M110" s="1274">
        <v>9.0</v>
      </c>
      <c r="N110" s="1274">
        <v>9.0</v>
      </c>
      <c r="O110" s="1274"/>
      <c r="P110" s="1274"/>
      <c r="Q110" s="1274">
        <v>9.0</v>
      </c>
      <c r="R110" s="1274">
        <v>9.0</v>
      </c>
      <c r="S110" s="1274">
        <v>9.0</v>
      </c>
      <c r="T110" s="1274">
        <v>9.0</v>
      </c>
      <c r="U110" s="1274">
        <v>9.0</v>
      </c>
      <c r="V110" s="1274"/>
      <c r="W110" s="1719"/>
      <c r="X110" s="1274">
        <v>9.0</v>
      </c>
      <c r="Y110" s="1274">
        <v>9.0</v>
      </c>
      <c r="Z110" s="1274">
        <v>9.0</v>
      </c>
      <c r="AA110" s="905">
        <v>9.0</v>
      </c>
      <c r="AB110" s="905">
        <v>9.0</v>
      </c>
      <c r="AC110" s="971"/>
      <c r="AD110" s="971"/>
      <c r="AE110" s="905">
        <v>9.0</v>
      </c>
      <c r="AF110" s="905">
        <v>9.0</v>
      </c>
      <c r="AG110" s="905">
        <v>9.0</v>
      </c>
      <c r="AH110" s="905">
        <v>9.0</v>
      </c>
      <c r="AI110" s="905"/>
      <c r="AJ110" s="905"/>
      <c r="AK110" s="404">
        <f t="shared" si="18"/>
        <v>22</v>
      </c>
      <c r="AL110" s="237"/>
    </row>
    <row r="111" ht="16.5" customHeight="1">
      <c r="A111" s="1010">
        <v>36.0</v>
      </c>
      <c r="B111" s="1682" t="s">
        <v>813</v>
      </c>
      <c r="C111" s="1010" t="s">
        <v>286</v>
      </c>
      <c r="D111" s="866"/>
      <c r="E111" s="905">
        <v>9.0</v>
      </c>
      <c r="F111" s="905">
        <v>9.0</v>
      </c>
      <c r="G111" s="905">
        <v>9.0</v>
      </c>
      <c r="H111" s="971"/>
      <c r="I111" s="971"/>
      <c r="J111" s="905">
        <v>9.0</v>
      </c>
      <c r="K111" s="905">
        <v>9.0</v>
      </c>
      <c r="L111" s="905">
        <v>9.0</v>
      </c>
      <c r="M111" s="905">
        <v>9.0</v>
      </c>
      <c r="N111" s="905">
        <v>9.0</v>
      </c>
      <c r="O111" s="971"/>
      <c r="P111" s="971"/>
      <c r="Q111" s="905">
        <v>9.0</v>
      </c>
      <c r="R111" s="905">
        <v>9.0</v>
      </c>
      <c r="S111" s="905">
        <v>9.0</v>
      </c>
      <c r="T111" s="905">
        <v>9.0</v>
      </c>
      <c r="U111" s="905">
        <v>9.0</v>
      </c>
      <c r="V111" s="971"/>
      <c r="W111" s="1255"/>
      <c r="X111" s="905">
        <v>9.0</v>
      </c>
      <c r="Y111" s="905">
        <v>9.0</v>
      </c>
      <c r="Z111" s="905">
        <v>9.0</v>
      </c>
      <c r="AA111" s="905">
        <v>9.0</v>
      </c>
      <c r="AB111" s="905">
        <v>9.0</v>
      </c>
      <c r="AC111" s="971"/>
      <c r="AD111" s="971"/>
      <c r="AE111" s="905">
        <v>9.0</v>
      </c>
      <c r="AF111" s="905">
        <v>9.0</v>
      </c>
      <c r="AG111" s="905">
        <v>9.0</v>
      </c>
      <c r="AH111" s="905">
        <v>9.0</v>
      </c>
      <c r="AI111" s="905"/>
      <c r="AJ111" s="905"/>
      <c r="AK111" s="404">
        <f t="shared" si="18"/>
        <v>22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1270"/>
      <c r="AI113" s="1270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4">
    <mergeCell ref="C70:C74"/>
    <mergeCell ref="C76:C78"/>
    <mergeCell ref="C80:C82"/>
    <mergeCell ref="C84:C85"/>
    <mergeCell ref="C88:C90"/>
    <mergeCell ref="C92:C93"/>
    <mergeCell ref="C95:C96"/>
    <mergeCell ref="C1:AG1"/>
    <mergeCell ref="C3:C31"/>
    <mergeCell ref="D48:T51"/>
    <mergeCell ref="U48:AK51"/>
    <mergeCell ref="N54:Q54"/>
    <mergeCell ref="C63:C64"/>
    <mergeCell ref="D63:D64"/>
  </mergeCells>
  <conditionalFormatting sqref="AK3:AK31 AK36:AK47 AK58:AK74 AK76:AK78 AK80:AK82 AK84:AK86 AK88:AK90 AK92:AK93 AK95:AK96 AK98:AK111">
    <cfRule type="colorScale" priority="1">
      <colorScale>
        <cfvo type="formula" val="20"/>
        <cfvo type="formula" val="22"/>
        <cfvo type="formula" val="24"/>
        <color rgb="FFE06666"/>
        <color rgb="FFB6D7A8"/>
        <color rgb="FFE06666"/>
      </colorScale>
    </cfRule>
  </conditionalFormatting>
  <conditionalFormatting sqref="H3">
    <cfRule type="notContainsBlanks" dxfId="0" priority="2">
      <formula>LEN(TRIM(H3))&gt;0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14"/>
    <col customWidth="1" min="3" max="3" width="19.29"/>
    <col customWidth="1" min="4" max="4" width="12.0"/>
    <col customWidth="1" min="5" max="5" width="5.71"/>
    <col customWidth="1" min="6" max="8" width="5.86"/>
    <col customWidth="1" min="9" max="9" width="5.71"/>
    <col customWidth="1" min="10" max="19" width="5.86"/>
    <col customWidth="1" min="20" max="20" width="6.0"/>
    <col customWidth="1" min="21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1123</v>
      </c>
      <c r="E2" s="890">
        <v>1.0</v>
      </c>
      <c r="F2" s="1769">
        <v>2.0</v>
      </c>
      <c r="G2" s="969">
        <v>3.0</v>
      </c>
      <c r="H2" s="890">
        <v>4.0</v>
      </c>
      <c r="I2" s="1768">
        <v>5.0</v>
      </c>
      <c r="J2" s="897">
        <v>6.0</v>
      </c>
      <c r="K2" s="890">
        <v>7.0</v>
      </c>
      <c r="L2" s="1768">
        <v>8.0</v>
      </c>
      <c r="M2" s="969">
        <v>9.0</v>
      </c>
      <c r="N2" s="1749">
        <v>10.0</v>
      </c>
      <c r="O2" s="1768">
        <v>11.0</v>
      </c>
      <c r="P2" s="897">
        <v>12.0</v>
      </c>
      <c r="Q2" s="890">
        <v>13.0</v>
      </c>
      <c r="R2" s="1768">
        <v>14.0</v>
      </c>
      <c r="S2" s="897">
        <v>15.0</v>
      </c>
      <c r="T2" s="1749">
        <v>16.0</v>
      </c>
      <c r="U2" s="1769">
        <v>17.0</v>
      </c>
      <c r="V2" s="897">
        <v>18.0</v>
      </c>
      <c r="W2" s="890">
        <v>19.0</v>
      </c>
      <c r="X2" s="1768">
        <v>20.0</v>
      </c>
      <c r="Y2" s="897">
        <v>21.0</v>
      </c>
      <c r="Z2" s="890">
        <v>22.0</v>
      </c>
      <c r="AA2" s="1769">
        <v>23.0</v>
      </c>
      <c r="AB2" s="969">
        <v>24.0</v>
      </c>
      <c r="AC2" s="890">
        <v>25.0</v>
      </c>
      <c r="AD2" s="1768">
        <v>26.0</v>
      </c>
      <c r="AE2" s="897">
        <v>27.0</v>
      </c>
      <c r="AF2" s="890">
        <v>28.0</v>
      </c>
      <c r="AG2" s="1768">
        <v>29.0</v>
      </c>
      <c r="AH2" s="1749">
        <v>30.0</v>
      </c>
      <c r="AI2" s="1749">
        <v>31.0</v>
      </c>
      <c r="AJ2" s="970">
        <v>1.0</v>
      </c>
      <c r="AK2" s="404" t="s">
        <v>274</v>
      </c>
      <c r="AL2" s="404" t="s">
        <v>274</v>
      </c>
    </row>
    <row r="3" ht="14.25" customHeight="1">
      <c r="A3" s="19">
        <v>1.0</v>
      </c>
      <c r="B3" s="1781" t="s">
        <v>1102</v>
      </c>
      <c r="C3" s="22" t="s">
        <v>736</v>
      </c>
      <c r="D3" s="863" t="s">
        <v>1124</v>
      </c>
      <c r="E3" s="971"/>
      <c r="F3" s="971"/>
      <c r="G3" s="905">
        <v>9.0</v>
      </c>
      <c r="H3" s="1205">
        <v>12.0</v>
      </c>
      <c r="I3" s="905">
        <v>9.0</v>
      </c>
      <c r="J3" s="905">
        <v>9.0</v>
      </c>
      <c r="K3" s="905">
        <v>9.0</v>
      </c>
      <c r="L3" s="971"/>
      <c r="M3" s="1205">
        <v>12.0</v>
      </c>
      <c r="N3" s="971"/>
      <c r="O3" s="905"/>
      <c r="P3" s="905"/>
      <c r="Q3" s="1740"/>
      <c r="R3" s="1274"/>
      <c r="S3" s="1274"/>
      <c r="T3" s="1274"/>
      <c r="U3" s="1274"/>
      <c r="V3" s="1718"/>
      <c r="W3" s="1274"/>
      <c r="X3" s="1274"/>
      <c r="Y3" s="1274"/>
      <c r="Z3" s="1274"/>
      <c r="AA3" s="1274"/>
      <c r="AB3" s="1274"/>
      <c r="AC3" s="1274"/>
      <c r="AD3" s="1274"/>
      <c r="AE3" s="1718"/>
      <c r="AF3" s="1274"/>
      <c r="AG3" s="1274"/>
      <c r="AH3" s="1274"/>
      <c r="AI3" s="1274"/>
      <c r="AJ3" s="1274"/>
      <c r="AK3" s="404">
        <f t="shared" ref="AK3:AK19" si="1">COUNTA(E3:AI3)</f>
        <v>6</v>
      </c>
      <c r="AL3" s="1030">
        <v>1.0</v>
      </c>
    </row>
    <row r="4" ht="14.25" customHeight="1">
      <c r="A4" s="19">
        <v>2.0</v>
      </c>
      <c r="B4" s="1781" t="s">
        <v>1116</v>
      </c>
      <c r="C4" s="32"/>
      <c r="D4" s="863" t="s">
        <v>1124</v>
      </c>
      <c r="E4" s="905">
        <v>9.0</v>
      </c>
      <c r="F4" s="971"/>
      <c r="G4" s="971"/>
      <c r="H4" s="905">
        <v>9.0</v>
      </c>
      <c r="I4" s="1205">
        <v>12.0</v>
      </c>
      <c r="J4" s="905">
        <v>9.0</v>
      </c>
      <c r="K4" s="905">
        <v>9.0</v>
      </c>
      <c r="L4" s="905">
        <v>9.0</v>
      </c>
      <c r="M4" s="971"/>
      <c r="N4" s="971"/>
      <c r="O4" s="905">
        <v>9.0</v>
      </c>
      <c r="P4" s="905">
        <v>9.0</v>
      </c>
      <c r="Q4" s="905">
        <v>9.0</v>
      </c>
      <c r="R4" s="905">
        <v>9.0</v>
      </c>
      <c r="S4" s="905">
        <v>9.0</v>
      </c>
      <c r="T4" s="971"/>
      <c r="U4" s="971"/>
      <c r="V4" s="905">
        <v>9.0</v>
      </c>
      <c r="W4" s="905">
        <v>9.0</v>
      </c>
      <c r="X4" s="1205">
        <v>12.0</v>
      </c>
      <c r="Y4" s="905">
        <v>9.0</v>
      </c>
      <c r="Z4" s="905">
        <v>9.0</v>
      </c>
      <c r="AA4" s="971"/>
      <c r="AB4" s="971"/>
      <c r="AC4" s="905">
        <v>9.0</v>
      </c>
      <c r="AD4" s="905">
        <v>9.0</v>
      </c>
      <c r="AE4" s="905">
        <v>9.0</v>
      </c>
      <c r="AF4" s="905">
        <v>9.0</v>
      </c>
      <c r="AG4" s="905">
        <v>9.0</v>
      </c>
      <c r="AH4" s="971"/>
      <c r="AI4" s="971"/>
      <c r="AJ4" s="905">
        <v>9.0</v>
      </c>
      <c r="AK4" s="404">
        <f t="shared" si="1"/>
        <v>21</v>
      </c>
      <c r="AL4" s="1030">
        <v>1.0</v>
      </c>
    </row>
    <row r="5">
      <c r="A5" s="19">
        <v>3.0</v>
      </c>
      <c r="B5" s="1259" t="s">
        <v>826</v>
      </c>
      <c r="C5" s="32"/>
      <c r="D5" s="863" t="s">
        <v>1124</v>
      </c>
      <c r="E5" s="1205">
        <v>12.0</v>
      </c>
      <c r="F5" s="971"/>
      <c r="G5" s="1205">
        <v>12.0</v>
      </c>
      <c r="H5" s="905"/>
      <c r="I5" s="905">
        <v>9.0</v>
      </c>
      <c r="J5" s="905">
        <v>9.0</v>
      </c>
      <c r="K5" s="1205">
        <v>12.0</v>
      </c>
      <c r="L5" s="905">
        <v>9.0</v>
      </c>
      <c r="M5" s="971"/>
      <c r="N5" s="971"/>
      <c r="O5" s="978"/>
      <c r="P5" s="978"/>
      <c r="Q5" s="978"/>
      <c r="R5" s="978"/>
      <c r="S5" s="978"/>
      <c r="T5" s="978"/>
      <c r="U5" s="978"/>
      <c r="V5" s="1205">
        <v>12.0</v>
      </c>
      <c r="W5" s="905">
        <v>9.0</v>
      </c>
      <c r="X5" s="905">
        <v>9.0</v>
      </c>
      <c r="Y5" s="905">
        <v>9.0</v>
      </c>
      <c r="Z5" s="905">
        <v>9.0</v>
      </c>
      <c r="AA5" s="1205">
        <v>12.0</v>
      </c>
      <c r="AB5" s="971"/>
      <c r="AC5" s="1033">
        <v>9.0</v>
      </c>
      <c r="AD5" s="1205">
        <v>12.0</v>
      </c>
      <c r="AE5" s="905">
        <v>9.0</v>
      </c>
      <c r="AF5" s="905">
        <v>9.0</v>
      </c>
      <c r="AG5" s="1205">
        <v>12.0</v>
      </c>
      <c r="AH5" s="971"/>
      <c r="AI5" s="971"/>
      <c r="AJ5" s="905">
        <v>9.0</v>
      </c>
      <c r="AK5" s="404">
        <f t="shared" si="1"/>
        <v>17</v>
      </c>
      <c r="AL5" s="1030">
        <v>1.0</v>
      </c>
    </row>
    <row r="6" ht="15.0" customHeight="1">
      <c r="A6" s="19">
        <v>4.0</v>
      </c>
      <c r="B6" s="1259" t="s">
        <v>921</v>
      </c>
      <c r="C6" s="32"/>
      <c r="D6" s="863" t="s">
        <v>1124</v>
      </c>
      <c r="E6" s="905">
        <v>9.0</v>
      </c>
      <c r="F6" s="971"/>
      <c r="G6" s="1205">
        <v>12.0</v>
      </c>
      <c r="H6" s="905">
        <v>9.0</v>
      </c>
      <c r="I6" s="905"/>
      <c r="J6" s="1205">
        <v>12.0</v>
      </c>
      <c r="K6" s="1205" t="s">
        <v>193</v>
      </c>
      <c r="L6" s="1205" t="s">
        <v>193</v>
      </c>
      <c r="M6" s="971"/>
      <c r="N6" s="971"/>
      <c r="O6" s="905">
        <v>9.0</v>
      </c>
      <c r="P6" s="905">
        <v>9.0</v>
      </c>
      <c r="Q6" s="1205" t="s">
        <v>193</v>
      </c>
      <c r="R6" s="905">
        <v>9.0</v>
      </c>
      <c r="S6" s="1205">
        <v>12.0</v>
      </c>
      <c r="T6" s="971">
        <v>9.0</v>
      </c>
      <c r="U6" s="971"/>
      <c r="V6" s="905"/>
      <c r="W6" s="1205" t="s">
        <v>193</v>
      </c>
      <c r="X6" s="905">
        <v>9.0</v>
      </c>
      <c r="Y6" s="1205" t="s">
        <v>193</v>
      </c>
      <c r="Z6" s="1205">
        <v>12.0</v>
      </c>
      <c r="AA6" s="971"/>
      <c r="AB6" s="971"/>
      <c r="AC6" s="905">
        <v>9.0</v>
      </c>
      <c r="AD6" s="905">
        <v>9.0</v>
      </c>
      <c r="AE6" s="1205">
        <v>12.0</v>
      </c>
      <c r="AF6" s="905">
        <v>9.0</v>
      </c>
      <c r="AG6" s="905">
        <v>9.0</v>
      </c>
      <c r="AH6" s="1205" t="s">
        <v>193</v>
      </c>
      <c r="AI6" s="971"/>
      <c r="AJ6" s="905"/>
      <c r="AK6" s="404">
        <f t="shared" si="1"/>
        <v>22</v>
      </c>
      <c r="AL6" s="1030">
        <v>1.0</v>
      </c>
    </row>
    <row r="7" ht="15.0" customHeight="1">
      <c r="A7" s="19">
        <v>5.0</v>
      </c>
      <c r="B7" s="1366" t="s">
        <v>157</v>
      </c>
      <c r="C7" s="32"/>
      <c r="D7" s="863" t="s">
        <v>1124</v>
      </c>
      <c r="E7" s="905">
        <v>9.0</v>
      </c>
      <c r="F7" s="971"/>
      <c r="G7" s="971"/>
      <c r="H7" s="1205">
        <v>12.0</v>
      </c>
      <c r="I7" s="905">
        <v>9.0</v>
      </c>
      <c r="J7" s="905">
        <v>9.0</v>
      </c>
      <c r="K7" s="905">
        <v>9.0</v>
      </c>
      <c r="L7" s="905"/>
      <c r="M7" s="971"/>
      <c r="N7" s="1205">
        <v>12.0</v>
      </c>
      <c r="O7" s="905">
        <v>9.0</v>
      </c>
      <c r="P7" s="905">
        <v>9.0</v>
      </c>
      <c r="Q7" s="1205">
        <v>12.0</v>
      </c>
      <c r="R7" s="905"/>
      <c r="S7" s="1205">
        <v>12.0</v>
      </c>
      <c r="T7" s="971">
        <v>9.0</v>
      </c>
      <c r="U7" s="971"/>
      <c r="V7" s="905">
        <v>9.0</v>
      </c>
      <c r="W7" s="905">
        <v>9.0</v>
      </c>
      <c r="X7" s="1205">
        <v>12.0</v>
      </c>
      <c r="Y7" s="905">
        <v>9.0</v>
      </c>
      <c r="Z7" s="905">
        <v>9.0</v>
      </c>
      <c r="AA7" s="1205">
        <v>12.0</v>
      </c>
      <c r="AB7" s="971"/>
      <c r="AC7" s="905">
        <v>9.0</v>
      </c>
      <c r="AD7" s="1205">
        <v>12.0</v>
      </c>
      <c r="AE7" s="905"/>
      <c r="AF7" s="905">
        <v>9.0</v>
      </c>
      <c r="AG7" s="1205">
        <v>12.0</v>
      </c>
      <c r="AH7" s="971"/>
      <c r="AI7" s="971"/>
      <c r="AJ7" s="1205">
        <v>12.0</v>
      </c>
      <c r="AK7" s="404">
        <f t="shared" si="1"/>
        <v>21</v>
      </c>
      <c r="AL7" s="1030">
        <v>1.0</v>
      </c>
    </row>
    <row r="8" ht="15.0" customHeight="1">
      <c r="A8" s="19">
        <v>6.0</v>
      </c>
      <c r="B8" s="1366" t="s">
        <v>941</v>
      </c>
      <c r="C8" s="32"/>
      <c r="D8" s="863" t="s">
        <v>1124</v>
      </c>
      <c r="E8" s="905">
        <v>9.0</v>
      </c>
      <c r="F8" s="971"/>
      <c r="G8" s="971"/>
      <c r="H8" s="905">
        <v>9.0</v>
      </c>
      <c r="I8" s="905">
        <v>9.0</v>
      </c>
      <c r="J8" s="905">
        <v>9.0</v>
      </c>
      <c r="K8" s="905">
        <v>9.0</v>
      </c>
      <c r="L8" s="1205" t="s">
        <v>193</v>
      </c>
      <c r="M8" s="971">
        <v>9.0</v>
      </c>
      <c r="N8" s="971"/>
      <c r="O8" s="905">
        <v>9.0</v>
      </c>
      <c r="P8" s="905"/>
      <c r="Q8" s="905">
        <v>9.0</v>
      </c>
      <c r="R8" s="1205">
        <v>12.0</v>
      </c>
      <c r="S8" s="905">
        <v>9.0</v>
      </c>
      <c r="T8" s="971"/>
      <c r="U8" s="971"/>
      <c r="V8" s="1750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905">
        <v>9.0</v>
      </c>
      <c r="AK8" s="404">
        <f t="shared" si="1"/>
        <v>11</v>
      </c>
      <c r="AL8" s="1030">
        <v>1.0</v>
      </c>
    </row>
    <row r="9" ht="14.25" customHeight="1">
      <c r="A9" s="19">
        <v>7.0</v>
      </c>
      <c r="B9" s="1259" t="s">
        <v>198</v>
      </c>
      <c r="C9" s="32"/>
      <c r="D9" s="863" t="s">
        <v>1124</v>
      </c>
      <c r="E9" s="905">
        <v>9.0</v>
      </c>
      <c r="F9" s="1205">
        <v>12.0</v>
      </c>
      <c r="G9" s="971"/>
      <c r="H9" s="905">
        <v>9.0</v>
      </c>
      <c r="I9" s="1205">
        <v>12.0</v>
      </c>
      <c r="J9" s="905">
        <v>9.0</v>
      </c>
      <c r="K9" s="905"/>
      <c r="L9" s="905">
        <v>9.0</v>
      </c>
      <c r="M9" s="971"/>
      <c r="N9" s="971"/>
      <c r="O9" s="905">
        <v>9.0</v>
      </c>
      <c r="P9" s="905">
        <v>9.0</v>
      </c>
      <c r="Q9" s="905">
        <v>9.0</v>
      </c>
      <c r="R9" s="905">
        <v>9.0</v>
      </c>
      <c r="S9" s="1205">
        <v>12.0</v>
      </c>
      <c r="T9" s="971"/>
      <c r="U9" s="971"/>
      <c r="V9" s="905"/>
      <c r="W9" s="905">
        <v>9.0</v>
      </c>
      <c r="X9" s="1205">
        <v>12.0</v>
      </c>
      <c r="Y9" s="905">
        <v>9.0</v>
      </c>
      <c r="Z9" s="905">
        <v>9.0</v>
      </c>
      <c r="AA9" s="971">
        <v>9.0</v>
      </c>
      <c r="AB9" s="971"/>
      <c r="AC9" s="1205">
        <v>12.0</v>
      </c>
      <c r="AD9" s="905">
        <v>9.0</v>
      </c>
      <c r="AE9" s="905">
        <v>9.0</v>
      </c>
      <c r="AF9" s="905">
        <v>9.0</v>
      </c>
      <c r="AG9" s="905">
        <v>9.0</v>
      </c>
      <c r="AH9" s="1205" t="s">
        <v>193</v>
      </c>
      <c r="AI9" s="971"/>
      <c r="AJ9" s="905"/>
      <c r="AK9" s="404">
        <f t="shared" si="1"/>
        <v>22</v>
      </c>
      <c r="AL9" s="1030">
        <v>1.0</v>
      </c>
    </row>
    <row r="10" ht="14.25" customHeight="1">
      <c r="A10" s="19">
        <v>8.0</v>
      </c>
      <c r="B10" s="1781" t="s">
        <v>1086</v>
      </c>
      <c r="C10" s="32"/>
      <c r="D10" s="863" t="s">
        <v>1124</v>
      </c>
      <c r="E10" s="1205">
        <v>12.0</v>
      </c>
      <c r="F10" s="971">
        <v>9.0</v>
      </c>
      <c r="G10" s="971"/>
      <c r="H10" s="905">
        <v>9.0</v>
      </c>
      <c r="I10" s="905"/>
      <c r="J10" s="1205">
        <v>12.0</v>
      </c>
      <c r="K10" s="905">
        <v>9.0</v>
      </c>
      <c r="L10" s="905">
        <v>9.0</v>
      </c>
      <c r="M10" s="971"/>
      <c r="N10" s="971"/>
      <c r="O10" s="1205">
        <v>12.0</v>
      </c>
      <c r="P10" s="1205">
        <v>12.0</v>
      </c>
      <c r="Q10" s="905">
        <v>9.0</v>
      </c>
      <c r="R10" s="905">
        <v>9.0</v>
      </c>
      <c r="S10" s="905"/>
      <c r="T10" s="971"/>
      <c r="U10" s="1205">
        <v>12.0</v>
      </c>
      <c r="V10" s="905">
        <v>9.0</v>
      </c>
      <c r="W10" s="905">
        <v>9.0</v>
      </c>
      <c r="X10" s="905">
        <v>9.0</v>
      </c>
      <c r="Y10" s="1205">
        <v>12.0</v>
      </c>
      <c r="Z10" s="905">
        <v>9.0</v>
      </c>
      <c r="AA10" s="971"/>
      <c r="AB10" s="971"/>
      <c r="AC10" s="905">
        <v>9.0</v>
      </c>
      <c r="AD10" s="1205">
        <v>12.0</v>
      </c>
      <c r="AE10" s="905">
        <v>9.0</v>
      </c>
      <c r="AF10" s="905">
        <v>9.0</v>
      </c>
      <c r="AG10" s="905"/>
      <c r="AH10" s="971"/>
      <c r="AI10" s="971">
        <v>9.0</v>
      </c>
      <c r="AJ10" s="1205">
        <v>12.0</v>
      </c>
      <c r="AK10" s="404">
        <f t="shared" si="1"/>
        <v>21</v>
      </c>
      <c r="AL10" s="1030">
        <v>1.0</v>
      </c>
    </row>
    <row r="11" ht="15.0" customHeight="1">
      <c r="A11" s="19">
        <v>9.0</v>
      </c>
      <c r="B11" s="1259" t="s">
        <v>23</v>
      </c>
      <c r="C11" s="32"/>
      <c r="D11" s="863" t="s">
        <v>1124</v>
      </c>
      <c r="E11" s="905">
        <v>9.0</v>
      </c>
      <c r="F11" s="971"/>
      <c r="G11" s="971"/>
      <c r="H11" s="1205">
        <v>12.0</v>
      </c>
      <c r="I11" s="905">
        <v>9.0</v>
      </c>
      <c r="J11" s="905"/>
      <c r="K11" s="1205">
        <v>12.0</v>
      </c>
      <c r="L11" s="905">
        <v>9.0</v>
      </c>
      <c r="M11" s="1205">
        <v>12.0</v>
      </c>
      <c r="N11" s="971"/>
      <c r="O11" s="905">
        <v>9.0</v>
      </c>
      <c r="P11" s="1205">
        <v>12.0</v>
      </c>
      <c r="Q11" s="905">
        <v>9.0</v>
      </c>
      <c r="R11" s="905">
        <v>9.0</v>
      </c>
      <c r="S11" s="905">
        <v>9.0</v>
      </c>
      <c r="T11" s="971"/>
      <c r="U11" s="971"/>
      <c r="V11" s="905">
        <v>9.0</v>
      </c>
      <c r="W11" s="905">
        <v>9.0</v>
      </c>
      <c r="X11" s="905">
        <v>9.0</v>
      </c>
      <c r="Y11" s="905"/>
      <c r="Z11" s="1205">
        <v>12.0</v>
      </c>
      <c r="AA11" s="971"/>
      <c r="AB11" s="1205">
        <v>12.0</v>
      </c>
      <c r="AC11" s="905">
        <v>9.0</v>
      </c>
      <c r="AD11" s="925"/>
      <c r="AE11" s="1634"/>
      <c r="AF11" s="925"/>
      <c r="AG11" s="925"/>
      <c r="AH11" s="971"/>
      <c r="AI11" s="971"/>
      <c r="AJ11" s="905">
        <v>9.0</v>
      </c>
      <c r="AK11" s="404">
        <f t="shared" si="1"/>
        <v>17</v>
      </c>
      <c r="AL11" s="1030">
        <v>1.0</v>
      </c>
    </row>
    <row r="12" ht="15.0" customHeight="1">
      <c r="A12" s="19">
        <v>10.0</v>
      </c>
      <c r="B12" s="1366" t="s">
        <v>1104</v>
      </c>
      <c r="C12" s="32"/>
      <c r="D12" s="863" t="s">
        <v>1124</v>
      </c>
      <c r="E12" s="905">
        <v>9.0</v>
      </c>
      <c r="F12" s="971"/>
      <c r="G12" s="1205" t="s">
        <v>193</v>
      </c>
      <c r="H12" s="905">
        <v>9.0</v>
      </c>
      <c r="I12" s="905"/>
      <c r="J12" s="905">
        <v>9.0</v>
      </c>
      <c r="K12" s="905">
        <v>9.0</v>
      </c>
      <c r="L12" s="1205">
        <v>12.0</v>
      </c>
      <c r="M12" s="971"/>
      <c r="N12" s="971"/>
      <c r="O12" s="905">
        <v>9.0</v>
      </c>
      <c r="P12" s="1205">
        <v>12.0</v>
      </c>
      <c r="Q12" s="905">
        <v>9.0</v>
      </c>
      <c r="R12" s="905">
        <v>9.0</v>
      </c>
      <c r="S12" s="905">
        <v>9.0</v>
      </c>
      <c r="T12" s="1205">
        <v>12.0</v>
      </c>
      <c r="U12" s="971"/>
      <c r="V12" s="905">
        <v>9.0</v>
      </c>
      <c r="W12" s="1033">
        <v>9.0</v>
      </c>
      <c r="X12" s="905">
        <v>9.0</v>
      </c>
      <c r="Y12" s="905">
        <v>9.0</v>
      </c>
      <c r="Z12" s="1205">
        <v>12.0</v>
      </c>
      <c r="AA12" s="971"/>
      <c r="AB12" s="971"/>
      <c r="AC12" s="1205">
        <v>12.0</v>
      </c>
      <c r="AD12" s="905">
        <v>9.0</v>
      </c>
      <c r="AE12" s="905">
        <v>9.0</v>
      </c>
      <c r="AF12" s="905">
        <v>9.0</v>
      </c>
      <c r="AG12" s="905">
        <v>9.0</v>
      </c>
      <c r="AH12" s="1205" t="s">
        <v>193</v>
      </c>
      <c r="AI12" s="971"/>
      <c r="AJ12" s="1033">
        <v>9.0</v>
      </c>
      <c r="AK12" s="404">
        <f t="shared" si="1"/>
        <v>23</v>
      </c>
      <c r="AL12" s="1030">
        <v>1.0</v>
      </c>
    </row>
    <row r="13" ht="15.0" customHeight="1">
      <c r="A13" s="19">
        <v>11.0</v>
      </c>
      <c r="B13" s="1366" t="s">
        <v>1082</v>
      </c>
      <c r="C13" s="32"/>
      <c r="D13" s="863" t="s">
        <v>1124</v>
      </c>
      <c r="E13" s="971"/>
      <c r="F13" s="971"/>
      <c r="G13" s="905">
        <v>9.0</v>
      </c>
      <c r="H13" s="1205">
        <v>12.0</v>
      </c>
      <c r="I13" s="905">
        <v>9.0</v>
      </c>
      <c r="J13" s="905">
        <v>9.0</v>
      </c>
      <c r="K13" s="905">
        <v>9.0</v>
      </c>
      <c r="L13" s="971"/>
      <c r="M13" s="971"/>
      <c r="N13" s="905">
        <v>9.0</v>
      </c>
      <c r="O13" s="1205">
        <v>12.0</v>
      </c>
      <c r="P13" s="905">
        <v>9.0</v>
      </c>
      <c r="Q13" s="905">
        <v>9.0</v>
      </c>
      <c r="R13" s="905">
        <v>9.0</v>
      </c>
      <c r="S13" s="971"/>
      <c r="T13" s="971"/>
      <c r="U13" s="1205">
        <v>12.0</v>
      </c>
      <c r="V13" s="1205" t="s">
        <v>193</v>
      </c>
      <c r="W13" s="905" t="s">
        <v>1125</v>
      </c>
      <c r="X13" s="905">
        <v>9.0</v>
      </c>
      <c r="Y13" s="971"/>
      <c r="Z13" s="971"/>
      <c r="AA13" s="971"/>
      <c r="AB13" s="1205">
        <v>12.0</v>
      </c>
      <c r="AC13" s="905">
        <v>9.0</v>
      </c>
      <c r="AD13" s="905">
        <v>9.0</v>
      </c>
      <c r="AE13" s="905">
        <v>9.0</v>
      </c>
      <c r="AF13" s="1205">
        <v>12.0</v>
      </c>
      <c r="AG13" s="971">
        <v>9.0</v>
      </c>
      <c r="AH13" s="971"/>
      <c r="AI13" s="905">
        <v>9.0</v>
      </c>
      <c r="AJ13" s="1205">
        <v>12.0</v>
      </c>
      <c r="AK13" s="404">
        <f t="shared" si="1"/>
        <v>21</v>
      </c>
      <c r="AL13" s="1030">
        <v>0.0</v>
      </c>
    </row>
    <row r="14" ht="15.0" customHeight="1">
      <c r="A14" s="19">
        <v>12.0</v>
      </c>
      <c r="B14" s="1259" t="s">
        <v>278</v>
      </c>
      <c r="C14" s="32"/>
      <c r="D14" s="863" t="s">
        <v>1124</v>
      </c>
      <c r="E14" s="978"/>
      <c r="F14" s="978"/>
      <c r="G14" s="978"/>
      <c r="H14" s="978"/>
      <c r="I14" s="978"/>
      <c r="J14" s="978"/>
      <c r="K14" s="978"/>
      <c r="L14" s="978"/>
      <c r="M14" s="978"/>
      <c r="N14" s="978"/>
      <c r="O14" s="1205">
        <v>12.0</v>
      </c>
      <c r="P14" s="905">
        <v>9.0</v>
      </c>
      <c r="Q14" s="1205">
        <v>12.0</v>
      </c>
      <c r="R14" s="905"/>
      <c r="S14" s="905">
        <v>9.0</v>
      </c>
      <c r="T14" s="1205">
        <v>12.0</v>
      </c>
      <c r="U14" s="971"/>
      <c r="V14" s="905">
        <v>9.0</v>
      </c>
      <c r="W14" s="905">
        <v>9.0</v>
      </c>
      <c r="X14" s="905">
        <v>9.0</v>
      </c>
      <c r="Y14" s="905">
        <v>9.0</v>
      </c>
      <c r="Z14" s="1205" t="s">
        <v>1126</v>
      </c>
      <c r="AA14" s="971"/>
      <c r="AB14" s="971"/>
      <c r="AC14" s="905">
        <v>9.0</v>
      </c>
      <c r="AD14" s="1205">
        <v>12.0</v>
      </c>
      <c r="AE14" s="905">
        <v>9.0</v>
      </c>
      <c r="AF14" s="905">
        <v>9.0</v>
      </c>
      <c r="AG14" s="905">
        <v>9.0</v>
      </c>
      <c r="AH14" s="971">
        <v>9.0</v>
      </c>
      <c r="AI14" s="971"/>
      <c r="AJ14" s="905"/>
      <c r="AK14" s="404">
        <f t="shared" si="1"/>
        <v>16</v>
      </c>
      <c r="AL14" s="1030">
        <v>1.0</v>
      </c>
    </row>
    <row r="15" ht="14.25" customHeight="1">
      <c r="A15" s="19">
        <v>13.0</v>
      </c>
      <c r="B15" s="1259" t="s">
        <v>200</v>
      </c>
      <c r="C15" s="32"/>
      <c r="D15" s="863" t="s">
        <v>1124</v>
      </c>
      <c r="E15" s="1205">
        <v>12.0</v>
      </c>
      <c r="F15" s="971"/>
      <c r="G15" s="971"/>
      <c r="H15" s="905">
        <v>9.0</v>
      </c>
      <c r="I15" s="1205">
        <v>12.0</v>
      </c>
      <c r="J15" s="905">
        <v>9.0</v>
      </c>
      <c r="K15" s="905"/>
      <c r="L15" s="905">
        <v>9.0</v>
      </c>
      <c r="M15" s="971"/>
      <c r="N15" s="1205">
        <v>12.0</v>
      </c>
      <c r="O15" s="905">
        <v>9.0</v>
      </c>
      <c r="P15" s="905">
        <v>9.0</v>
      </c>
      <c r="Q15" s="905">
        <v>9.0</v>
      </c>
      <c r="R15" s="1205">
        <v>12.0</v>
      </c>
      <c r="S15" s="905">
        <v>9.0</v>
      </c>
      <c r="T15" s="971"/>
      <c r="U15" s="971"/>
      <c r="V15" s="978"/>
      <c r="W15" s="978"/>
      <c r="X15" s="978"/>
      <c r="Y15" s="1638"/>
      <c r="Z15" s="978"/>
      <c r="AA15" s="978"/>
      <c r="AB15" s="978"/>
      <c r="AC15" s="978"/>
      <c r="AD15" s="978"/>
      <c r="AE15" s="978"/>
      <c r="AF15" s="978"/>
      <c r="AG15" s="1638"/>
      <c r="AH15" s="971"/>
      <c r="AI15" s="1205">
        <v>12.0</v>
      </c>
      <c r="AJ15" s="905">
        <v>9.0</v>
      </c>
      <c r="AK15" s="404">
        <f t="shared" si="1"/>
        <v>12</v>
      </c>
      <c r="AL15" s="1030">
        <v>1.0</v>
      </c>
    </row>
    <row r="16" ht="15.0" customHeight="1">
      <c r="A16" s="19">
        <v>14.0</v>
      </c>
      <c r="B16" s="1781" t="s">
        <v>1117</v>
      </c>
      <c r="C16" s="32"/>
      <c r="D16" s="863" t="s">
        <v>1124</v>
      </c>
      <c r="E16" s="905">
        <v>9.0</v>
      </c>
      <c r="F16" s="971"/>
      <c r="G16" s="971"/>
      <c r="H16" s="905">
        <v>9.0</v>
      </c>
      <c r="I16" s="905">
        <v>9.0</v>
      </c>
      <c r="J16" s="1205">
        <v>12.0</v>
      </c>
      <c r="K16" s="905">
        <v>9.0</v>
      </c>
      <c r="L16" s="905">
        <v>9.0</v>
      </c>
      <c r="M16" s="971">
        <v>9.0</v>
      </c>
      <c r="N16" s="971"/>
      <c r="O16" s="905"/>
      <c r="P16" s="1634"/>
      <c r="Q16" s="905">
        <v>9.0</v>
      </c>
      <c r="R16" s="905">
        <v>9.0</v>
      </c>
      <c r="S16" s="1205">
        <v>12.0</v>
      </c>
      <c r="T16" s="971"/>
      <c r="U16" s="971"/>
      <c r="V16" s="905">
        <v>9.0</v>
      </c>
      <c r="W16" s="905">
        <v>9.0</v>
      </c>
      <c r="X16" s="905">
        <v>9.0</v>
      </c>
      <c r="Y16" s="1205">
        <v>12.0</v>
      </c>
      <c r="Z16" s="905">
        <v>9.0</v>
      </c>
      <c r="AA16" s="971">
        <v>9.0</v>
      </c>
      <c r="AB16" s="971"/>
      <c r="AC16" s="905">
        <v>9.0</v>
      </c>
      <c r="AD16" s="905"/>
      <c r="AE16" s="905">
        <v>9.0</v>
      </c>
      <c r="AF16" s="1205">
        <v>12.0</v>
      </c>
      <c r="AG16" s="905">
        <v>9.0</v>
      </c>
      <c r="AH16" s="971"/>
      <c r="AI16" s="1033">
        <v>9.0</v>
      </c>
      <c r="AJ16" s="905">
        <v>9.0</v>
      </c>
      <c r="AK16" s="404">
        <f t="shared" si="1"/>
        <v>21</v>
      </c>
      <c r="AL16" s="1030">
        <v>1.0</v>
      </c>
    </row>
    <row r="17" ht="15.0" customHeight="1">
      <c r="A17" s="19">
        <v>15.0</v>
      </c>
      <c r="B17" s="1259" t="s">
        <v>841</v>
      </c>
      <c r="C17" s="32"/>
      <c r="D17" s="863" t="s">
        <v>1124</v>
      </c>
      <c r="E17" s="905">
        <v>9.0</v>
      </c>
      <c r="F17" s="971">
        <v>9.0</v>
      </c>
      <c r="G17" s="971"/>
      <c r="H17" s="905">
        <v>9.0</v>
      </c>
      <c r="I17" s="905">
        <v>9.0</v>
      </c>
      <c r="J17" s="905"/>
      <c r="K17" s="1205">
        <v>12.0</v>
      </c>
      <c r="L17" s="905">
        <v>9.0</v>
      </c>
      <c r="M17" s="971"/>
      <c r="N17" s="971"/>
      <c r="O17" s="905">
        <v>9.0</v>
      </c>
      <c r="P17" s="905">
        <v>9.0</v>
      </c>
      <c r="Q17" s="905">
        <v>9.0</v>
      </c>
      <c r="R17" s="1205">
        <v>12.0</v>
      </c>
      <c r="S17" s="905"/>
      <c r="T17" s="971"/>
      <c r="U17" s="971">
        <v>9.0</v>
      </c>
      <c r="V17" s="905">
        <v>9.0</v>
      </c>
      <c r="W17" s="1205">
        <v>12.0</v>
      </c>
      <c r="X17" s="905">
        <v>9.0</v>
      </c>
      <c r="Y17" s="905">
        <v>9.0</v>
      </c>
      <c r="Z17" s="905">
        <v>9.0</v>
      </c>
      <c r="AA17" s="971"/>
      <c r="AB17" s="971"/>
      <c r="AC17" s="978"/>
      <c r="AD17" s="978"/>
      <c r="AE17" s="978"/>
      <c r="AF17" s="978"/>
      <c r="AG17" s="978"/>
      <c r="AH17" s="978"/>
      <c r="AI17" s="978"/>
      <c r="AJ17" s="1205">
        <v>12.0</v>
      </c>
      <c r="AK17" s="404">
        <f t="shared" si="1"/>
        <v>16</v>
      </c>
      <c r="AL17" s="1030">
        <v>1.0</v>
      </c>
    </row>
    <row r="18" ht="15.0" customHeight="1">
      <c r="A18" s="19">
        <v>16.0</v>
      </c>
      <c r="B18" s="1781" t="s">
        <v>1118</v>
      </c>
      <c r="C18" s="32"/>
      <c r="D18" s="863" t="s">
        <v>1124</v>
      </c>
      <c r="E18" s="905">
        <v>9.0</v>
      </c>
      <c r="F18" s="971"/>
      <c r="G18" s="971"/>
      <c r="H18" s="905">
        <v>9.0</v>
      </c>
      <c r="I18" s="925"/>
      <c r="J18" s="925"/>
      <c r="K18" s="925"/>
      <c r="L18" s="1634"/>
      <c r="M18" s="1634"/>
      <c r="N18" s="1634"/>
      <c r="O18" s="1634"/>
      <c r="P18" s="1634"/>
      <c r="Q18" s="1634"/>
      <c r="R18" s="1634"/>
      <c r="S18" s="1634"/>
      <c r="T18" s="1634"/>
      <c r="U18" s="1634"/>
      <c r="V18" s="1634"/>
      <c r="W18" s="1634"/>
      <c r="X18" s="1634"/>
      <c r="Y18" s="905">
        <v>9.0</v>
      </c>
      <c r="Z18" s="905">
        <v>9.0</v>
      </c>
      <c r="AA18" s="971">
        <v>9.0</v>
      </c>
      <c r="AB18" s="971"/>
      <c r="AC18" s="905"/>
      <c r="AD18" s="905">
        <v>9.0</v>
      </c>
      <c r="AE18" s="905">
        <v>9.0</v>
      </c>
      <c r="AF18" s="905">
        <v>9.0</v>
      </c>
      <c r="AG18" s="1205">
        <v>12.0</v>
      </c>
      <c r="AH18" s="971"/>
      <c r="AI18" s="971"/>
      <c r="AJ18" s="905">
        <v>9.0</v>
      </c>
      <c r="AK18" s="404">
        <f t="shared" si="1"/>
        <v>9</v>
      </c>
      <c r="AL18" s="1030">
        <v>1.0</v>
      </c>
    </row>
    <row r="19" ht="15.0" customHeight="1">
      <c r="A19" s="19">
        <v>17.0</v>
      </c>
      <c r="B19" s="1259" t="s">
        <v>28</v>
      </c>
      <c r="C19" s="32"/>
      <c r="D19" s="863" t="s">
        <v>1124</v>
      </c>
      <c r="E19" s="905">
        <v>9.0</v>
      </c>
      <c r="F19" s="971">
        <v>9.0</v>
      </c>
      <c r="G19" s="971"/>
      <c r="H19" s="905"/>
      <c r="I19" s="905">
        <v>9.0</v>
      </c>
      <c r="J19" s="905">
        <v>9.0</v>
      </c>
      <c r="K19" s="905">
        <v>9.0</v>
      </c>
      <c r="L19" s="1205">
        <v>12.0</v>
      </c>
      <c r="M19" s="1033">
        <v>9.0</v>
      </c>
      <c r="N19" s="971"/>
      <c r="O19" s="905">
        <v>9.0</v>
      </c>
      <c r="P19" s="1205">
        <v>12.0</v>
      </c>
      <c r="Q19" s="905"/>
      <c r="R19" s="905">
        <v>9.0</v>
      </c>
      <c r="S19" s="905">
        <v>9.0</v>
      </c>
      <c r="T19" s="971"/>
      <c r="U19" s="971">
        <v>9.0</v>
      </c>
      <c r="V19" s="1205">
        <v>12.0</v>
      </c>
      <c r="W19" s="905">
        <v>9.0</v>
      </c>
      <c r="X19" s="905">
        <v>9.0</v>
      </c>
      <c r="Y19" s="1205">
        <v>12.0</v>
      </c>
      <c r="Z19" s="905">
        <v>9.0</v>
      </c>
      <c r="AA19" s="971"/>
      <c r="AB19" s="1033">
        <v>9.0</v>
      </c>
      <c r="AC19" s="905">
        <v>9.0</v>
      </c>
      <c r="AD19" s="905">
        <v>9.0</v>
      </c>
      <c r="AE19" s="1205">
        <v>12.0</v>
      </c>
      <c r="AF19" s="905">
        <v>9.0</v>
      </c>
      <c r="AG19" s="905"/>
      <c r="AH19" s="971"/>
      <c r="AI19" s="1205">
        <v>12.0</v>
      </c>
      <c r="AJ19" s="905">
        <v>9.0</v>
      </c>
      <c r="AK19" s="404">
        <f t="shared" si="1"/>
        <v>23</v>
      </c>
      <c r="AL19" s="1030">
        <v>1.0</v>
      </c>
    </row>
    <row r="20" ht="16.5" customHeight="1">
      <c r="A20" s="19">
        <v>18.0</v>
      </c>
      <c r="B20" s="1682" t="s">
        <v>1115</v>
      </c>
      <c r="C20" s="32"/>
      <c r="D20" s="863" t="s">
        <v>1124</v>
      </c>
      <c r="E20" s="905">
        <v>9.0</v>
      </c>
      <c r="F20" s="1205">
        <v>12.0</v>
      </c>
      <c r="G20" s="971"/>
      <c r="H20" s="905"/>
      <c r="I20" s="905">
        <v>9.0</v>
      </c>
      <c r="J20" s="905">
        <v>9.0</v>
      </c>
      <c r="K20" s="905">
        <v>9.0</v>
      </c>
      <c r="L20" s="1205" t="s">
        <v>193</v>
      </c>
      <c r="M20" s="971"/>
      <c r="N20" s="971"/>
      <c r="O20" s="1205">
        <v>12.0</v>
      </c>
      <c r="P20" s="905">
        <v>9.0</v>
      </c>
      <c r="Q20" s="905">
        <v>9.0</v>
      </c>
      <c r="R20" s="905">
        <v>9.0</v>
      </c>
      <c r="S20" s="905"/>
      <c r="T20" s="971"/>
      <c r="U20" s="1205">
        <v>12.0</v>
      </c>
      <c r="V20" s="905">
        <v>9.0</v>
      </c>
      <c r="W20" s="1205">
        <v>12.0</v>
      </c>
      <c r="X20" s="905">
        <v>9.0</v>
      </c>
      <c r="Y20" s="905">
        <v>9.0</v>
      </c>
      <c r="Z20" s="905">
        <v>9.0</v>
      </c>
      <c r="AA20" s="971"/>
      <c r="AB20" s="1205">
        <v>12.0</v>
      </c>
      <c r="AC20" s="1205">
        <v>12.0</v>
      </c>
      <c r="AD20" s="905">
        <v>9.0</v>
      </c>
      <c r="AE20" s="905">
        <v>9.0</v>
      </c>
      <c r="AF20" s="905"/>
      <c r="AG20" s="905"/>
      <c r="AH20" s="978"/>
      <c r="AI20" s="978"/>
      <c r="AJ20" s="978"/>
      <c r="AK20" s="404">
        <f>COUNTA(E20:AJ20)</f>
        <v>20</v>
      </c>
      <c r="AL20" s="1030">
        <v>1.0</v>
      </c>
    </row>
    <row r="21" ht="15.0" customHeight="1">
      <c r="A21" s="19">
        <v>19.0</v>
      </c>
      <c r="B21" s="1259" t="s">
        <v>124</v>
      </c>
      <c r="C21" s="32"/>
      <c r="D21" s="863" t="s">
        <v>1124</v>
      </c>
      <c r="E21" s="1205">
        <v>12.0</v>
      </c>
      <c r="F21" s="971">
        <v>9.0</v>
      </c>
      <c r="G21" s="971"/>
      <c r="H21" s="1033">
        <v>9.0</v>
      </c>
      <c r="I21" s="905">
        <v>9.0</v>
      </c>
      <c r="J21" s="905">
        <v>9.0</v>
      </c>
      <c r="K21" s="1205">
        <v>12.0</v>
      </c>
      <c r="L21" s="905">
        <v>9.0</v>
      </c>
      <c r="M21" s="971"/>
      <c r="N21" s="971"/>
      <c r="O21" s="905">
        <v>9.0</v>
      </c>
      <c r="P21" s="905">
        <v>9.0</v>
      </c>
      <c r="Q21" s="1205">
        <v>12.0</v>
      </c>
      <c r="R21" s="905">
        <v>9.0</v>
      </c>
      <c r="S21" s="905">
        <v>9.0</v>
      </c>
      <c r="T21" s="971">
        <v>9.0</v>
      </c>
      <c r="U21" s="971"/>
      <c r="V21" s="1205" t="s">
        <v>193</v>
      </c>
      <c r="W21" s="1205">
        <v>12.0</v>
      </c>
      <c r="X21" s="905"/>
      <c r="Y21" s="905">
        <v>9.0</v>
      </c>
      <c r="Z21" s="905">
        <v>9.0</v>
      </c>
      <c r="AA21" s="971"/>
      <c r="AB21" s="1033">
        <v>9.0</v>
      </c>
      <c r="AC21" s="1205">
        <v>12.0</v>
      </c>
      <c r="AD21" s="905">
        <v>9.0</v>
      </c>
      <c r="AE21" s="905">
        <v>9.0</v>
      </c>
      <c r="AF21" s="905">
        <v>9.0</v>
      </c>
      <c r="AG21" s="905">
        <v>9.0</v>
      </c>
      <c r="AH21" s="971">
        <v>9.0</v>
      </c>
      <c r="AI21" s="971"/>
      <c r="AJ21" s="905"/>
      <c r="AK21" s="404">
        <f t="shared" ref="AK21:AK31" si="2">COUNTA(E21:AI21)</f>
        <v>24</v>
      </c>
      <c r="AL21" s="1030">
        <v>1.0</v>
      </c>
    </row>
    <row r="22" ht="14.25" customHeight="1">
      <c r="A22" s="19">
        <v>20.0</v>
      </c>
      <c r="B22" s="1259" t="s">
        <v>32</v>
      </c>
      <c r="C22" s="32"/>
      <c r="D22" s="863" t="s">
        <v>1124</v>
      </c>
      <c r="E22" s="905">
        <v>9.0</v>
      </c>
      <c r="F22" s="1205">
        <v>12.0</v>
      </c>
      <c r="G22" s="971"/>
      <c r="H22" s="971"/>
      <c r="I22" s="905">
        <v>9.0</v>
      </c>
      <c r="J22" s="1205">
        <v>12.0</v>
      </c>
      <c r="K22" s="905"/>
      <c r="L22" s="905"/>
      <c r="M22" s="1205">
        <v>12.0</v>
      </c>
      <c r="N22" s="1205">
        <v>12.0</v>
      </c>
      <c r="O22" s="971"/>
      <c r="P22" s="905">
        <v>9.0</v>
      </c>
      <c r="Q22" s="1205">
        <v>12.0</v>
      </c>
      <c r="R22" s="905">
        <v>9.0</v>
      </c>
      <c r="S22" s="905">
        <v>9.0</v>
      </c>
      <c r="T22" s="1205">
        <v>12.0</v>
      </c>
      <c r="U22" s="971">
        <v>9.0</v>
      </c>
      <c r="V22" s="971"/>
      <c r="W22" s="905">
        <v>9.0</v>
      </c>
      <c r="X22" s="1205">
        <v>12.0</v>
      </c>
      <c r="Y22" s="905">
        <v>9.0</v>
      </c>
      <c r="Z22" s="905">
        <v>9.0</v>
      </c>
      <c r="AA22" s="1205">
        <v>12.0</v>
      </c>
      <c r="AB22" s="905">
        <v>9.0</v>
      </c>
      <c r="AC22" s="971"/>
      <c r="AD22" s="971"/>
      <c r="AE22" s="1205">
        <v>12.0</v>
      </c>
      <c r="AF22" s="905">
        <v>9.0</v>
      </c>
      <c r="AG22" s="905">
        <v>9.0</v>
      </c>
      <c r="AH22" s="971">
        <v>9.0</v>
      </c>
      <c r="AI22" s="971"/>
      <c r="AJ22" s="971"/>
      <c r="AK22" s="404">
        <f t="shared" si="2"/>
        <v>22</v>
      </c>
      <c r="AL22" s="1030">
        <v>0.0</v>
      </c>
    </row>
    <row r="23" ht="15.0" customHeight="1">
      <c r="A23" s="19">
        <v>21.0</v>
      </c>
      <c r="B23" s="1259" t="s">
        <v>33</v>
      </c>
      <c r="C23" s="32"/>
      <c r="D23" s="863" t="s">
        <v>1124</v>
      </c>
      <c r="E23" s="905">
        <v>9.0</v>
      </c>
      <c r="F23" s="971"/>
      <c r="G23" s="971"/>
      <c r="H23" s="905">
        <v>9.0</v>
      </c>
      <c r="I23" s="1205">
        <v>12.0</v>
      </c>
      <c r="J23" s="905">
        <v>9.0</v>
      </c>
      <c r="K23" s="905">
        <v>9.0</v>
      </c>
      <c r="L23" s="905">
        <v>9.0</v>
      </c>
      <c r="M23" s="905">
        <v>9.0</v>
      </c>
      <c r="N23" s="971"/>
      <c r="O23" s="971"/>
      <c r="P23" s="905">
        <v>9.0</v>
      </c>
      <c r="Q23" s="905">
        <v>9.0</v>
      </c>
      <c r="R23" s="1205">
        <v>12.0</v>
      </c>
      <c r="S23" s="905">
        <v>9.0</v>
      </c>
      <c r="T23" s="905">
        <v>9.0</v>
      </c>
      <c r="U23" s="971"/>
      <c r="V23" s="971">
        <v>9.0</v>
      </c>
      <c r="W23" s="905">
        <v>9.0</v>
      </c>
      <c r="X23" s="905">
        <v>9.0</v>
      </c>
      <c r="Y23" s="905"/>
      <c r="Z23" s="1205">
        <v>12.0</v>
      </c>
      <c r="AA23" s="905">
        <v>9.0</v>
      </c>
      <c r="AB23" s="971"/>
      <c r="AC23" s="971"/>
      <c r="AD23" s="905">
        <v>9.0</v>
      </c>
      <c r="AE23" s="905">
        <v>9.0</v>
      </c>
      <c r="AF23" s="1205">
        <v>12.0</v>
      </c>
      <c r="AG23" s="1205">
        <v>12.0</v>
      </c>
      <c r="AH23" s="905">
        <v>9.0</v>
      </c>
      <c r="AI23" s="971"/>
      <c r="AJ23" s="971"/>
      <c r="AK23" s="404">
        <f t="shared" si="2"/>
        <v>22</v>
      </c>
      <c r="AL23" s="1030">
        <v>1.0</v>
      </c>
    </row>
    <row r="24" ht="15.0" customHeight="1">
      <c r="A24" s="19">
        <v>22.0</v>
      </c>
      <c r="B24" s="1259" t="s">
        <v>165</v>
      </c>
      <c r="C24" s="32"/>
      <c r="D24" s="863" t="s">
        <v>1124</v>
      </c>
      <c r="E24" s="1205">
        <v>12.0</v>
      </c>
      <c r="F24" s="971"/>
      <c r="G24" s="971"/>
      <c r="H24" s="978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78"/>
      <c r="T24" s="978"/>
      <c r="U24" s="978"/>
      <c r="V24" s="978"/>
      <c r="W24" s="1638"/>
      <c r="X24" s="978"/>
      <c r="Y24" s="978"/>
      <c r="Z24" s="978"/>
      <c r="AA24" s="1638"/>
      <c r="AB24" s="978"/>
      <c r="AC24" s="978"/>
      <c r="AD24" s="978"/>
      <c r="AE24" s="978"/>
      <c r="AF24" s="978"/>
      <c r="AG24" s="1638"/>
      <c r="AH24" s="971"/>
      <c r="AI24" s="971"/>
      <c r="AJ24" s="1205">
        <v>12.0</v>
      </c>
      <c r="AK24" s="404">
        <f t="shared" si="2"/>
        <v>1</v>
      </c>
      <c r="AL24" s="1030">
        <v>1.0</v>
      </c>
    </row>
    <row r="25" ht="15.0" customHeight="1">
      <c r="A25" s="19">
        <v>23.0</v>
      </c>
      <c r="B25" s="1259" t="s">
        <v>687</v>
      </c>
      <c r="C25" s="32"/>
      <c r="D25" s="863" t="s">
        <v>1124</v>
      </c>
      <c r="E25" s="905">
        <v>9.0</v>
      </c>
      <c r="F25" s="971"/>
      <c r="G25" s="971"/>
      <c r="H25" s="1205">
        <v>12.0</v>
      </c>
      <c r="I25" s="905">
        <v>9.0</v>
      </c>
      <c r="J25" s="905">
        <v>9.0</v>
      </c>
      <c r="K25" s="905">
        <v>9.0</v>
      </c>
      <c r="L25" s="905"/>
      <c r="M25" s="971"/>
      <c r="N25" s="971">
        <v>9.0</v>
      </c>
      <c r="O25" s="905">
        <v>9.0</v>
      </c>
      <c r="P25" s="905">
        <v>9.0</v>
      </c>
      <c r="Q25" s="905">
        <v>9.0</v>
      </c>
      <c r="R25" s="905">
        <v>9.0</v>
      </c>
      <c r="S25" s="1205">
        <v>12.0</v>
      </c>
      <c r="T25" s="971"/>
      <c r="U25" s="971"/>
      <c r="V25" s="978"/>
      <c r="W25" s="978"/>
      <c r="X25" s="978"/>
      <c r="Y25" s="978"/>
      <c r="Z25" s="978"/>
      <c r="AA25" s="978"/>
      <c r="AB25" s="978"/>
      <c r="AC25" s="1205">
        <v>12.0</v>
      </c>
      <c r="AD25" s="905">
        <v>9.0</v>
      </c>
      <c r="AE25" s="905"/>
      <c r="AF25" s="1205">
        <v>12.0</v>
      </c>
      <c r="AG25" s="905">
        <v>9.0</v>
      </c>
      <c r="AH25" s="971"/>
      <c r="AI25" s="1205">
        <v>12.0</v>
      </c>
      <c r="AJ25" s="905">
        <v>9.0</v>
      </c>
      <c r="AK25" s="404">
        <f t="shared" si="2"/>
        <v>16</v>
      </c>
      <c r="AL25" s="1030">
        <v>1.0</v>
      </c>
    </row>
    <row r="26" ht="15.75" customHeight="1">
      <c r="A26" s="19">
        <v>24.0</v>
      </c>
      <c r="B26" s="1781" t="s">
        <v>1127</v>
      </c>
      <c r="C26" s="32"/>
      <c r="D26" s="866"/>
      <c r="E26" s="905"/>
      <c r="F26" s="971"/>
      <c r="G26" s="971"/>
      <c r="H26" s="905"/>
      <c r="I26" s="905"/>
      <c r="J26" s="905"/>
      <c r="K26" s="905"/>
      <c r="L26" s="905"/>
      <c r="M26" s="971"/>
      <c r="N26" s="971"/>
      <c r="O26" s="905"/>
      <c r="P26" s="905"/>
      <c r="Q26" s="905"/>
      <c r="R26" s="905"/>
      <c r="S26" s="905"/>
      <c r="T26" s="971"/>
      <c r="U26" s="971"/>
      <c r="V26" s="905"/>
      <c r="W26" s="905"/>
      <c r="X26" s="905"/>
      <c r="Y26" s="905"/>
      <c r="Z26" s="905">
        <v>9.0</v>
      </c>
      <c r="AA26" s="971"/>
      <c r="AB26" s="971"/>
      <c r="AC26" s="905">
        <v>9.0</v>
      </c>
      <c r="AD26" s="905">
        <v>9.0</v>
      </c>
      <c r="AE26" s="905">
        <v>9.0</v>
      </c>
      <c r="AF26" s="905">
        <v>9.0</v>
      </c>
      <c r="AG26" s="905">
        <v>9.0</v>
      </c>
      <c r="AH26" s="971"/>
      <c r="AI26" s="971"/>
      <c r="AJ26" s="905">
        <v>9.0</v>
      </c>
      <c r="AK26" s="404">
        <f t="shared" si="2"/>
        <v>6</v>
      </c>
      <c r="AL26" s="1030">
        <v>0.0</v>
      </c>
    </row>
    <row r="27" ht="15.75" customHeight="1">
      <c r="A27" s="19">
        <v>25.0</v>
      </c>
      <c r="B27" s="1716" t="s">
        <v>1128</v>
      </c>
      <c r="C27" s="32"/>
      <c r="D27" s="866"/>
      <c r="E27" s="905"/>
      <c r="F27" s="971"/>
      <c r="G27" s="971"/>
      <c r="H27" s="905"/>
      <c r="I27" s="905"/>
      <c r="J27" s="905"/>
      <c r="K27" s="905"/>
      <c r="L27" s="905"/>
      <c r="M27" s="971"/>
      <c r="N27" s="971"/>
      <c r="O27" s="905"/>
      <c r="P27" s="905"/>
      <c r="Q27" s="1271"/>
      <c r="R27" s="905"/>
      <c r="S27" s="905"/>
      <c r="T27" s="971"/>
      <c r="U27" s="971"/>
      <c r="V27" s="905"/>
      <c r="W27" s="1189"/>
      <c r="X27" s="905"/>
      <c r="Y27" s="1271"/>
      <c r="Z27" s="905"/>
      <c r="AA27" s="971"/>
      <c r="AB27" s="1667"/>
      <c r="AC27" s="905"/>
      <c r="AD27" s="905"/>
      <c r="AE27" s="905"/>
      <c r="AF27" s="905"/>
      <c r="AG27" s="905"/>
      <c r="AH27" s="971"/>
      <c r="AI27" s="971"/>
      <c r="AJ27" s="905">
        <v>9.0</v>
      </c>
      <c r="AK27" s="404">
        <f t="shared" si="2"/>
        <v>0</v>
      </c>
      <c r="AL27" s="1030">
        <v>0.0</v>
      </c>
    </row>
    <row r="28" ht="15.75" customHeight="1">
      <c r="A28" s="19">
        <v>26.0</v>
      </c>
      <c r="B28" s="1716" t="s">
        <v>1129</v>
      </c>
      <c r="C28" s="32"/>
      <c r="D28" s="866"/>
      <c r="E28" s="905"/>
      <c r="F28" s="971"/>
      <c r="G28" s="971"/>
      <c r="H28" s="905"/>
      <c r="I28" s="905"/>
      <c r="J28" s="905"/>
      <c r="K28" s="905"/>
      <c r="L28" s="905"/>
      <c r="M28" s="971"/>
      <c r="N28" s="971"/>
      <c r="O28" s="905"/>
      <c r="P28" s="905"/>
      <c r="Q28" s="905"/>
      <c r="R28" s="905"/>
      <c r="S28" s="905"/>
      <c r="T28" s="971"/>
      <c r="U28" s="971"/>
      <c r="V28" s="905"/>
      <c r="W28" s="905"/>
      <c r="X28" s="905"/>
      <c r="Y28" s="905"/>
      <c r="Z28" s="905"/>
      <c r="AA28" s="971"/>
      <c r="AB28" s="971"/>
      <c r="AC28" s="905"/>
      <c r="AD28" s="905"/>
      <c r="AE28" s="905"/>
      <c r="AF28" s="905"/>
      <c r="AG28" s="905">
        <v>9.0</v>
      </c>
      <c r="AH28" s="971"/>
      <c r="AI28" s="971"/>
      <c r="AJ28" s="905">
        <v>9.0</v>
      </c>
      <c r="AK28" s="404">
        <f t="shared" si="2"/>
        <v>1</v>
      </c>
      <c r="AL28" s="1030">
        <v>0.0</v>
      </c>
    </row>
    <row r="29" ht="16.5" customHeight="1">
      <c r="A29" s="19">
        <v>27.0</v>
      </c>
      <c r="B29" s="1716" t="s">
        <v>1130</v>
      </c>
      <c r="C29" s="32"/>
      <c r="D29" s="866"/>
      <c r="E29" s="905"/>
      <c r="F29" s="971"/>
      <c r="G29" s="971"/>
      <c r="H29" s="905"/>
      <c r="I29" s="905"/>
      <c r="J29" s="905"/>
      <c r="K29" s="905"/>
      <c r="L29" s="905"/>
      <c r="M29" s="971"/>
      <c r="N29" s="971"/>
      <c r="O29" s="905"/>
      <c r="P29" s="905"/>
      <c r="Q29" s="905"/>
      <c r="R29" s="905"/>
      <c r="S29" s="905"/>
      <c r="T29" s="971"/>
      <c r="U29" s="971"/>
      <c r="V29" s="905"/>
      <c r="W29" s="1189"/>
      <c r="X29" s="905"/>
      <c r="Y29" s="905"/>
      <c r="Z29" s="905"/>
      <c r="AA29" s="971"/>
      <c r="AB29" s="971"/>
      <c r="AC29" s="905"/>
      <c r="AD29" s="905"/>
      <c r="AE29" s="905"/>
      <c r="AF29" s="905"/>
      <c r="AG29" s="1271"/>
      <c r="AH29" s="971"/>
      <c r="AI29" s="971"/>
      <c r="AJ29" s="905">
        <v>9.0</v>
      </c>
      <c r="AK29" s="404">
        <f t="shared" si="2"/>
        <v>0</v>
      </c>
      <c r="AL29" s="1030">
        <v>0.0</v>
      </c>
    </row>
    <row r="30" ht="16.5" customHeight="1">
      <c r="A30" s="19">
        <v>28.0</v>
      </c>
      <c r="B30" s="1716" t="s">
        <v>1131</v>
      </c>
      <c r="C30" s="32"/>
      <c r="D30" s="866"/>
      <c r="E30" s="905"/>
      <c r="F30" s="971"/>
      <c r="G30" s="971"/>
      <c r="H30" s="905"/>
      <c r="I30" s="905"/>
      <c r="J30" s="905"/>
      <c r="K30" s="905"/>
      <c r="L30" s="1189"/>
      <c r="M30" s="971"/>
      <c r="N30" s="971"/>
      <c r="O30" s="905"/>
      <c r="P30" s="905"/>
      <c r="Q30" s="905"/>
      <c r="R30" s="905"/>
      <c r="S30" s="905"/>
      <c r="T30" s="971"/>
      <c r="U30" s="971"/>
      <c r="V30" s="905"/>
      <c r="W30" s="1189"/>
      <c r="X30" s="905"/>
      <c r="Y30" s="905"/>
      <c r="Z30" s="905"/>
      <c r="AA30" s="971"/>
      <c r="AB30" s="971"/>
      <c r="AC30" s="905"/>
      <c r="AD30" s="905"/>
      <c r="AE30" s="905"/>
      <c r="AF30" s="905"/>
      <c r="AG30" s="905">
        <v>9.0</v>
      </c>
      <c r="AH30" s="971"/>
      <c r="AI30" s="971"/>
      <c r="AJ30" s="905">
        <v>9.0</v>
      </c>
      <c r="AK30" s="404">
        <f t="shared" si="2"/>
        <v>1</v>
      </c>
      <c r="AL30" s="1030">
        <v>0.0</v>
      </c>
    </row>
    <row r="31" ht="16.5" customHeight="1">
      <c r="A31" s="19">
        <v>29.0</v>
      </c>
      <c r="B31" s="1716" t="s">
        <v>1132</v>
      </c>
      <c r="C31" s="32"/>
      <c r="D31" s="866"/>
      <c r="E31" s="905"/>
      <c r="F31" s="971"/>
      <c r="G31" s="971"/>
      <c r="H31" s="905"/>
      <c r="I31" s="905"/>
      <c r="J31" s="905"/>
      <c r="K31" s="905"/>
      <c r="L31" s="1189"/>
      <c r="M31" s="971"/>
      <c r="N31" s="971"/>
      <c r="O31" s="905"/>
      <c r="P31" s="905"/>
      <c r="Q31" s="905"/>
      <c r="R31" s="905"/>
      <c r="S31" s="905"/>
      <c r="T31" s="971"/>
      <c r="U31" s="971"/>
      <c r="V31" s="905"/>
      <c r="W31" s="1189"/>
      <c r="X31" s="905"/>
      <c r="Y31" s="905"/>
      <c r="Z31" s="905"/>
      <c r="AA31" s="971"/>
      <c r="AB31" s="971"/>
      <c r="AC31" s="905"/>
      <c r="AD31" s="905"/>
      <c r="AE31" s="905"/>
      <c r="AF31" s="905"/>
      <c r="AG31" s="905"/>
      <c r="AH31" s="971"/>
      <c r="AI31" s="971"/>
      <c r="AJ31" s="905">
        <v>9.0</v>
      </c>
      <c r="AK31" s="404">
        <f t="shared" si="2"/>
        <v>0</v>
      </c>
      <c r="AL31" s="1030">
        <v>0.0</v>
      </c>
    </row>
    <row r="32" ht="15.75" customHeight="1">
      <c r="A32" s="260"/>
      <c r="B32" s="1690"/>
      <c r="C32" s="112"/>
      <c r="D32" s="1311" t="s">
        <v>1004</v>
      </c>
      <c r="E32" s="1311">
        <f t="shared" ref="E32:AH32" si="3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15</v>
      </c>
      <c r="F32" s="1311">
        <f t="shared" si="3"/>
        <v>4</v>
      </c>
      <c r="G32" s="1311">
        <f t="shared" si="3"/>
        <v>2</v>
      </c>
      <c r="H32" s="1311">
        <f t="shared" si="3"/>
        <v>12</v>
      </c>
      <c r="I32" s="1311">
        <f t="shared" si="3"/>
        <v>13</v>
      </c>
      <c r="J32" s="1311">
        <f t="shared" si="3"/>
        <v>14</v>
      </c>
      <c r="K32" s="1311">
        <f t="shared" si="3"/>
        <v>12</v>
      </c>
      <c r="L32" s="1311">
        <f t="shared" si="3"/>
        <v>10</v>
      </c>
      <c r="M32" s="1311">
        <f t="shared" si="3"/>
        <v>4</v>
      </c>
      <c r="N32" s="1311">
        <f t="shared" si="3"/>
        <v>2</v>
      </c>
      <c r="O32" s="1311">
        <f t="shared" si="3"/>
        <v>12</v>
      </c>
      <c r="P32" s="1311">
        <f t="shared" si="3"/>
        <v>13</v>
      </c>
      <c r="Q32" s="1311">
        <f t="shared" si="3"/>
        <v>13</v>
      </c>
      <c r="R32" s="1311">
        <f t="shared" si="3"/>
        <v>13</v>
      </c>
      <c r="S32" s="1311">
        <f t="shared" si="3"/>
        <v>10</v>
      </c>
      <c r="T32" s="1311">
        <f t="shared" si="3"/>
        <v>4</v>
      </c>
      <c r="U32" s="1311">
        <f t="shared" si="3"/>
        <v>3</v>
      </c>
      <c r="V32" s="1311">
        <f t="shared" si="3"/>
        <v>10</v>
      </c>
      <c r="W32" s="1311">
        <f t="shared" si="3"/>
        <v>12</v>
      </c>
      <c r="X32" s="1311">
        <f t="shared" si="3"/>
        <v>12</v>
      </c>
      <c r="Y32" s="1311">
        <f t="shared" si="3"/>
        <v>11</v>
      </c>
      <c r="Z32" s="1311">
        <f t="shared" si="3"/>
        <v>13</v>
      </c>
      <c r="AA32" s="1311">
        <f t="shared" si="3"/>
        <v>4</v>
      </c>
      <c r="AB32" s="1311">
        <f t="shared" si="3"/>
        <v>3</v>
      </c>
      <c r="AC32" s="1311">
        <f t="shared" si="3"/>
        <v>11</v>
      </c>
      <c r="AD32" s="1311">
        <f t="shared" si="3"/>
        <v>12</v>
      </c>
      <c r="AE32" s="1311">
        <f t="shared" si="3"/>
        <v>13</v>
      </c>
      <c r="AF32" s="1311">
        <f t="shared" si="3"/>
        <v>13</v>
      </c>
      <c r="AG32" s="1311">
        <f t="shared" si="3"/>
        <v>13</v>
      </c>
      <c r="AH32" s="1311">
        <f t="shared" si="3"/>
        <v>4</v>
      </c>
      <c r="AI32" s="1311">
        <f t="shared" ref="AI32:AJ32" si="4"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3</v>
      </c>
      <c r="AJ32" s="1311">
        <f t="shared" si="4"/>
        <v>14</v>
      </c>
      <c r="AK32" s="1075"/>
      <c r="AL32" s="1452">
        <f>SUM(AL3:AL26)</f>
        <v>21</v>
      </c>
    </row>
    <row r="33" ht="15.75" customHeight="1">
      <c r="A33" s="260"/>
      <c r="B33" s="1690"/>
      <c r="C33" s="112"/>
      <c r="D33" s="1311" t="s">
        <v>1005</v>
      </c>
      <c r="E33" s="1311">
        <f t="shared" ref="E33:AH33" si="5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5</v>
      </c>
      <c r="F33" s="1311">
        <f t="shared" si="5"/>
        <v>3</v>
      </c>
      <c r="G33" s="1311">
        <f t="shared" si="5"/>
        <v>2</v>
      </c>
      <c r="H33" s="1311">
        <f t="shared" si="5"/>
        <v>5</v>
      </c>
      <c r="I33" s="1311">
        <f t="shared" si="5"/>
        <v>4</v>
      </c>
      <c r="J33" s="1311">
        <f t="shared" si="5"/>
        <v>4</v>
      </c>
      <c r="K33" s="1311">
        <f t="shared" si="5"/>
        <v>4</v>
      </c>
      <c r="L33" s="1311">
        <f t="shared" si="5"/>
        <v>2</v>
      </c>
      <c r="M33" s="1311">
        <f t="shared" si="5"/>
        <v>3</v>
      </c>
      <c r="N33" s="1311">
        <f t="shared" si="5"/>
        <v>3</v>
      </c>
      <c r="O33" s="1311">
        <f t="shared" si="5"/>
        <v>4</v>
      </c>
      <c r="P33" s="1311">
        <f t="shared" si="5"/>
        <v>4</v>
      </c>
      <c r="Q33" s="1311">
        <f t="shared" si="5"/>
        <v>4</v>
      </c>
      <c r="R33" s="1311">
        <f t="shared" si="5"/>
        <v>4</v>
      </c>
      <c r="S33" s="1311">
        <f t="shared" si="5"/>
        <v>5</v>
      </c>
      <c r="T33" s="1311">
        <f t="shared" si="5"/>
        <v>3</v>
      </c>
      <c r="U33" s="1311">
        <f t="shared" si="5"/>
        <v>3</v>
      </c>
      <c r="V33" s="1311">
        <f t="shared" si="5"/>
        <v>2</v>
      </c>
      <c r="W33" s="1311">
        <f t="shared" si="5"/>
        <v>3</v>
      </c>
      <c r="X33" s="1311">
        <f t="shared" si="5"/>
        <v>4</v>
      </c>
      <c r="Y33" s="1311">
        <f t="shared" si="5"/>
        <v>3</v>
      </c>
      <c r="Z33" s="1311">
        <f t="shared" si="5"/>
        <v>4</v>
      </c>
      <c r="AA33" s="1311">
        <f t="shared" si="5"/>
        <v>3</v>
      </c>
      <c r="AB33" s="1311">
        <f t="shared" si="5"/>
        <v>3</v>
      </c>
      <c r="AC33" s="1311">
        <f t="shared" si="5"/>
        <v>5</v>
      </c>
      <c r="AD33" s="1311">
        <f t="shared" si="5"/>
        <v>4</v>
      </c>
      <c r="AE33" s="1311">
        <f t="shared" si="5"/>
        <v>3</v>
      </c>
      <c r="AF33" s="1311">
        <f t="shared" si="5"/>
        <v>4</v>
      </c>
      <c r="AG33" s="1311">
        <f t="shared" si="5"/>
        <v>4</v>
      </c>
      <c r="AH33" s="1311">
        <f t="shared" si="5"/>
        <v>0</v>
      </c>
      <c r="AI33" s="1311">
        <f t="shared" ref="AI33:AJ33" si="6"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3</v>
      </c>
      <c r="AJ33" s="1311">
        <f t="shared" si="6"/>
        <v>5</v>
      </c>
      <c r="AK33" s="1075"/>
      <c r="AL33" s="257"/>
    </row>
    <row r="34" ht="15.75" hidden="1" customHeight="1">
      <c r="A34" s="260"/>
      <c r="B34" s="1690"/>
      <c r="C34" s="112"/>
      <c r="D34" s="1311" t="s">
        <v>1076</v>
      </c>
      <c r="E34" s="1311">
        <f t="shared" ref="E34:AJ34" si="7">COUNTA(E3:E31)</f>
        <v>20</v>
      </c>
      <c r="F34" s="1311">
        <f t="shared" si="7"/>
        <v>7</v>
      </c>
      <c r="G34" s="1311">
        <f t="shared" si="7"/>
        <v>5</v>
      </c>
      <c r="H34" s="1311">
        <f t="shared" si="7"/>
        <v>17</v>
      </c>
      <c r="I34" s="1311">
        <f t="shared" si="7"/>
        <v>17</v>
      </c>
      <c r="J34" s="1311">
        <f t="shared" si="7"/>
        <v>18</v>
      </c>
      <c r="K34" s="1311">
        <f t="shared" si="7"/>
        <v>17</v>
      </c>
      <c r="L34" s="1311">
        <f t="shared" si="7"/>
        <v>15</v>
      </c>
      <c r="M34" s="1311">
        <f t="shared" si="7"/>
        <v>7</v>
      </c>
      <c r="N34" s="1311">
        <f t="shared" si="7"/>
        <v>5</v>
      </c>
      <c r="O34" s="1311">
        <f t="shared" si="7"/>
        <v>16</v>
      </c>
      <c r="P34" s="1311">
        <f t="shared" si="7"/>
        <v>17</v>
      </c>
      <c r="Q34" s="1311">
        <f t="shared" si="7"/>
        <v>18</v>
      </c>
      <c r="R34" s="1311">
        <f t="shared" si="7"/>
        <v>17</v>
      </c>
      <c r="S34" s="1311">
        <f t="shared" si="7"/>
        <v>15</v>
      </c>
      <c r="T34" s="1311">
        <f t="shared" si="7"/>
        <v>7</v>
      </c>
      <c r="U34" s="1311">
        <f t="shared" si="7"/>
        <v>6</v>
      </c>
      <c r="V34" s="1311">
        <f t="shared" si="7"/>
        <v>14</v>
      </c>
      <c r="W34" s="1311">
        <f t="shared" si="7"/>
        <v>17</v>
      </c>
      <c r="X34" s="1311">
        <f t="shared" si="7"/>
        <v>16</v>
      </c>
      <c r="Y34" s="1311">
        <f t="shared" si="7"/>
        <v>15</v>
      </c>
      <c r="Z34" s="1311">
        <f t="shared" si="7"/>
        <v>18</v>
      </c>
      <c r="AA34" s="1311">
        <f t="shared" si="7"/>
        <v>7</v>
      </c>
      <c r="AB34" s="1311">
        <f t="shared" si="7"/>
        <v>6</v>
      </c>
      <c r="AC34" s="1311">
        <f t="shared" si="7"/>
        <v>16</v>
      </c>
      <c r="AD34" s="1311">
        <f t="shared" si="7"/>
        <v>16</v>
      </c>
      <c r="AE34" s="1311">
        <f t="shared" si="7"/>
        <v>16</v>
      </c>
      <c r="AF34" s="1311">
        <f t="shared" si="7"/>
        <v>17</v>
      </c>
      <c r="AG34" s="1311">
        <f t="shared" si="7"/>
        <v>17</v>
      </c>
      <c r="AH34" s="1311">
        <f t="shared" si="7"/>
        <v>7</v>
      </c>
      <c r="AI34" s="1311">
        <f t="shared" si="7"/>
        <v>6</v>
      </c>
      <c r="AJ34" s="1311">
        <f t="shared" si="7"/>
        <v>21</v>
      </c>
      <c r="AK34" s="1075"/>
      <c r="AL34" s="257"/>
    </row>
    <row r="35" ht="22.5" customHeight="1">
      <c r="A35" s="260"/>
      <c r="B35" s="1693" t="s">
        <v>947</v>
      </c>
      <c r="C35" s="112"/>
      <c r="D35" s="866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640" t="s">
        <v>964</v>
      </c>
    </row>
    <row r="36" ht="15.75" customHeight="1">
      <c r="A36" s="819">
        <v>1.0</v>
      </c>
      <c r="B36" s="1641" t="s">
        <v>854</v>
      </c>
      <c r="C36" s="807" t="s">
        <v>1056</v>
      </c>
      <c r="D36" s="863" t="s">
        <v>1124</v>
      </c>
      <c r="E36" s="905">
        <v>9.0</v>
      </c>
      <c r="F36" s="971"/>
      <c r="G36" s="971"/>
      <c r="H36" s="905">
        <v>9.0</v>
      </c>
      <c r="I36" s="905">
        <v>9.0</v>
      </c>
      <c r="J36" s="905">
        <v>9.0</v>
      </c>
      <c r="K36" s="905">
        <v>9.0</v>
      </c>
      <c r="L36" s="905">
        <v>9.0</v>
      </c>
      <c r="M36" s="971"/>
      <c r="N36" s="971"/>
      <c r="O36" s="905">
        <v>9.0</v>
      </c>
      <c r="P36" s="905">
        <v>9.0</v>
      </c>
      <c r="Q36" s="905">
        <v>9.0</v>
      </c>
      <c r="R36" s="905">
        <v>9.0</v>
      </c>
      <c r="S36" s="905">
        <v>9.0</v>
      </c>
      <c r="T36" s="971"/>
      <c r="U36" s="971"/>
      <c r="V36" s="905">
        <v>9.0</v>
      </c>
      <c r="W36" s="905">
        <v>9.0</v>
      </c>
      <c r="X36" s="905">
        <v>9.0</v>
      </c>
      <c r="Y36" s="905">
        <v>9.0</v>
      </c>
      <c r="Z36" s="905">
        <v>9.0</v>
      </c>
      <c r="AA36" s="971"/>
      <c r="AB36" s="971"/>
      <c r="AC36" s="905">
        <v>9.0</v>
      </c>
      <c r="AD36" s="905">
        <v>9.0</v>
      </c>
      <c r="AE36" s="905">
        <v>9.0</v>
      </c>
      <c r="AF36" s="905">
        <v>9.0</v>
      </c>
      <c r="AG36" s="905"/>
      <c r="AH36" s="971"/>
      <c r="AI36" s="971"/>
      <c r="AJ36" s="905">
        <v>9.0</v>
      </c>
      <c r="AK36" s="404">
        <f t="shared" ref="AK36:AK43" si="8">COUNTA(E36:AI36)</f>
        <v>20</v>
      </c>
      <c r="AL36" s="300"/>
    </row>
    <row r="37" ht="15.75" customHeight="1">
      <c r="A37" s="819">
        <v>2.0</v>
      </c>
      <c r="B37" s="1696" t="s">
        <v>1088</v>
      </c>
      <c r="C37" s="1644" t="s">
        <v>1057</v>
      </c>
      <c r="D37" s="863" t="s">
        <v>1124</v>
      </c>
      <c r="E37" s="905">
        <v>9.0</v>
      </c>
      <c r="F37" s="1033">
        <v>9.0</v>
      </c>
      <c r="G37" s="1283">
        <v>9.0</v>
      </c>
      <c r="H37" s="1189"/>
      <c r="I37" s="905">
        <v>9.0</v>
      </c>
      <c r="J37" s="1283">
        <v>9.0</v>
      </c>
      <c r="K37" s="1205">
        <v>12.0</v>
      </c>
      <c r="L37" s="905"/>
      <c r="M37" s="971"/>
      <c r="N37" s="1283">
        <v>9.0</v>
      </c>
      <c r="O37" s="1205">
        <v>12.0</v>
      </c>
      <c r="P37" s="1283">
        <v>9.0</v>
      </c>
      <c r="Q37" s="905">
        <v>9.0</v>
      </c>
      <c r="R37" s="1283">
        <v>9.0</v>
      </c>
      <c r="S37" s="898">
        <v>12.0</v>
      </c>
      <c r="T37" s="971"/>
      <c r="U37" s="971"/>
      <c r="V37" s="905">
        <v>9.0</v>
      </c>
      <c r="W37" s="905">
        <v>9.0</v>
      </c>
      <c r="X37" s="905">
        <v>9.0</v>
      </c>
      <c r="Y37" s="905">
        <v>9.0</v>
      </c>
      <c r="Z37" s="1189">
        <v>9.0</v>
      </c>
      <c r="AA37" s="1033">
        <v>9.0</v>
      </c>
      <c r="AB37" s="971"/>
      <c r="AC37" s="1189">
        <v>9.0</v>
      </c>
      <c r="AD37" s="905">
        <v>9.0</v>
      </c>
      <c r="AE37" s="905">
        <v>9.0</v>
      </c>
      <c r="AF37" s="905">
        <v>9.0</v>
      </c>
      <c r="AG37" s="905">
        <v>9.0</v>
      </c>
      <c r="AH37" s="971"/>
      <c r="AI37" s="971"/>
      <c r="AJ37" s="905">
        <v>9.0</v>
      </c>
      <c r="AK37" s="404">
        <f t="shared" si="8"/>
        <v>23</v>
      </c>
      <c r="AL37" s="300"/>
    </row>
    <row r="38" ht="15.75" customHeight="1">
      <c r="A38" s="819">
        <v>3.0</v>
      </c>
      <c r="B38" s="1697" t="s">
        <v>1090</v>
      </c>
      <c r="C38" s="1644" t="s">
        <v>1057</v>
      </c>
      <c r="D38" s="863" t="s">
        <v>1124</v>
      </c>
      <c r="E38" s="905">
        <v>9.0</v>
      </c>
      <c r="F38" s="971"/>
      <c r="G38" s="971"/>
      <c r="H38" s="905">
        <v>9.0</v>
      </c>
      <c r="I38" s="905">
        <v>9.0</v>
      </c>
      <c r="J38" s="905">
        <v>9.0</v>
      </c>
      <c r="K38" s="905">
        <v>9.0</v>
      </c>
      <c r="L38" s="905">
        <v>9.0</v>
      </c>
      <c r="M38" s="971"/>
      <c r="N38" s="1547">
        <v>9.0</v>
      </c>
      <c r="O38" s="905">
        <v>9.0</v>
      </c>
      <c r="P38" s="905">
        <v>9.0</v>
      </c>
      <c r="Q38" s="905">
        <v>9.0</v>
      </c>
      <c r="R38" s="905">
        <v>9.0</v>
      </c>
      <c r="S38" s="905">
        <v>9.0</v>
      </c>
      <c r="T38" s="971">
        <v>9.0</v>
      </c>
      <c r="U38" s="971"/>
      <c r="V38" s="1033">
        <v>9.0</v>
      </c>
      <c r="W38" s="905">
        <v>9.0</v>
      </c>
      <c r="X38" s="905">
        <v>9.0</v>
      </c>
      <c r="Y38" s="905">
        <v>9.0</v>
      </c>
      <c r="Z38" s="905">
        <v>9.0</v>
      </c>
      <c r="AA38" s="971"/>
      <c r="AB38" s="971"/>
      <c r="AC38" s="905">
        <v>9.0</v>
      </c>
      <c r="AD38" s="905">
        <v>9.0</v>
      </c>
      <c r="AE38" s="905">
        <v>9.0</v>
      </c>
      <c r="AF38" s="905">
        <v>9.0</v>
      </c>
      <c r="AG38" s="905">
        <v>9.0</v>
      </c>
      <c r="AH38" s="971"/>
      <c r="AI38" s="971"/>
      <c r="AJ38" s="905">
        <v>9.0</v>
      </c>
      <c r="AK38" s="404">
        <f t="shared" si="8"/>
        <v>23</v>
      </c>
      <c r="AL38" s="300"/>
    </row>
    <row r="39" ht="15.75" customHeight="1">
      <c r="A39" s="819">
        <v>4.0</v>
      </c>
      <c r="B39" s="819" t="s">
        <v>837</v>
      </c>
      <c r="C39" s="1644" t="s">
        <v>1057</v>
      </c>
      <c r="D39" s="866" t="s">
        <v>1124</v>
      </c>
      <c r="E39" s="905">
        <v>9.0</v>
      </c>
      <c r="F39" s="971">
        <v>9.0</v>
      </c>
      <c r="G39" s="971"/>
      <c r="H39" s="1547">
        <v>9.0</v>
      </c>
      <c r="I39" s="1283">
        <v>9.0</v>
      </c>
      <c r="J39" s="1205">
        <v>12.0</v>
      </c>
      <c r="K39" s="905">
        <v>9.0</v>
      </c>
      <c r="L39" s="905">
        <v>9.0</v>
      </c>
      <c r="M39" s="1283">
        <v>9.0</v>
      </c>
      <c r="N39" s="971"/>
      <c r="O39" s="1033">
        <v>9.0</v>
      </c>
      <c r="P39" s="905">
        <v>9.0</v>
      </c>
      <c r="Q39" s="905">
        <v>9.0</v>
      </c>
      <c r="R39" s="1205">
        <v>12.0</v>
      </c>
      <c r="S39" s="1283">
        <v>9.0</v>
      </c>
      <c r="T39" s="971"/>
      <c r="U39" s="1283">
        <v>9.0</v>
      </c>
      <c r="V39" s="905">
        <v>9.0</v>
      </c>
      <c r="W39" s="905">
        <v>9.0</v>
      </c>
      <c r="X39" s="905">
        <v>9.0</v>
      </c>
      <c r="Y39" s="1283">
        <v>9.0</v>
      </c>
      <c r="Z39" s="898">
        <v>12.0</v>
      </c>
      <c r="AA39" s="971"/>
      <c r="AB39" s="1283">
        <v>9.0</v>
      </c>
      <c r="AC39" s="905">
        <v>9.0</v>
      </c>
      <c r="AD39" s="1283">
        <v>9.0</v>
      </c>
      <c r="AE39" s="1205">
        <v>12.0</v>
      </c>
      <c r="AF39" s="1283">
        <v>9.0</v>
      </c>
      <c r="AG39" s="905">
        <v>9.0</v>
      </c>
      <c r="AH39" s="1283">
        <v>9.0</v>
      </c>
      <c r="AI39" s="971"/>
      <c r="AJ39" s="905"/>
      <c r="AK39" s="404">
        <f t="shared" si="8"/>
        <v>26</v>
      </c>
      <c r="AL39" s="300"/>
    </row>
    <row r="40" ht="15.75" customHeight="1">
      <c r="A40" s="819">
        <v>5.0</v>
      </c>
      <c r="B40" s="807" t="s">
        <v>1094</v>
      </c>
      <c r="C40" s="807" t="s">
        <v>1056</v>
      </c>
      <c r="D40" s="863" t="s">
        <v>1124</v>
      </c>
      <c r="E40" s="905">
        <v>9.0</v>
      </c>
      <c r="F40" s="971"/>
      <c r="G40" s="971"/>
      <c r="H40" s="905">
        <v>9.0</v>
      </c>
      <c r="I40" s="905">
        <v>9.0</v>
      </c>
      <c r="J40" s="905">
        <v>9.0</v>
      </c>
      <c r="K40" s="905">
        <v>9.0</v>
      </c>
      <c r="L40" s="905">
        <v>9.0</v>
      </c>
      <c r="M40" s="971"/>
      <c r="N40" s="971"/>
      <c r="O40" s="905">
        <v>9.0</v>
      </c>
      <c r="P40" s="905">
        <v>9.0</v>
      </c>
      <c r="Q40" s="1205">
        <v>12.0</v>
      </c>
      <c r="R40" s="905">
        <v>9.0</v>
      </c>
      <c r="S40" s="905">
        <v>9.0</v>
      </c>
      <c r="T40" s="971"/>
      <c r="U40" s="971"/>
      <c r="V40" s="978"/>
      <c r="W40" s="978"/>
      <c r="X40" s="1638"/>
      <c r="Y40" s="978"/>
      <c r="Z40" s="978"/>
      <c r="AA40" s="978"/>
      <c r="AB40" s="978"/>
      <c r="AC40" s="978"/>
      <c r="AD40" s="978"/>
      <c r="AE40" s="978"/>
      <c r="AF40" s="978"/>
      <c r="AG40" s="978"/>
      <c r="AH40" s="978"/>
      <c r="AI40" s="978"/>
      <c r="AJ40" s="905">
        <v>9.0</v>
      </c>
      <c r="AK40" s="404">
        <f t="shared" si="8"/>
        <v>11</v>
      </c>
      <c r="AL40" s="300"/>
    </row>
    <row r="41" ht="15.75" customHeight="1">
      <c r="A41" s="819">
        <v>6.0</v>
      </c>
      <c r="B41" s="1697" t="s">
        <v>1044</v>
      </c>
      <c r="C41" s="1010" t="s">
        <v>1058</v>
      </c>
      <c r="D41" s="863" t="s">
        <v>1124</v>
      </c>
      <c r="E41" s="905">
        <v>9.0</v>
      </c>
      <c r="F41" s="971"/>
      <c r="G41" s="971"/>
      <c r="H41" s="905">
        <v>9.0</v>
      </c>
      <c r="I41" s="905">
        <v>9.0</v>
      </c>
      <c r="J41" s="905">
        <v>9.0</v>
      </c>
      <c r="K41" s="905">
        <v>9.0</v>
      </c>
      <c r="L41" s="905">
        <v>9.0</v>
      </c>
      <c r="M41" s="971"/>
      <c r="N41" s="971"/>
      <c r="O41" s="905">
        <v>9.0</v>
      </c>
      <c r="P41" s="905">
        <v>9.0</v>
      </c>
      <c r="Q41" s="905">
        <v>9.0</v>
      </c>
      <c r="R41" s="905">
        <v>9.0</v>
      </c>
      <c r="S41" s="905">
        <v>9.0</v>
      </c>
      <c r="T41" s="971">
        <v>9.0</v>
      </c>
      <c r="U41" s="971"/>
      <c r="V41" s="905">
        <v>9.0</v>
      </c>
      <c r="W41" s="905">
        <v>9.0</v>
      </c>
      <c r="X41" s="905">
        <v>9.0</v>
      </c>
      <c r="Y41" s="905">
        <v>9.0</v>
      </c>
      <c r="Z41" s="905">
        <v>9.0</v>
      </c>
      <c r="AA41" s="971"/>
      <c r="AB41" s="971"/>
      <c r="AC41" s="905">
        <v>9.0</v>
      </c>
      <c r="AD41" s="905">
        <v>9.0</v>
      </c>
      <c r="AE41" s="905">
        <v>9.0</v>
      </c>
      <c r="AF41" s="905">
        <v>9.0</v>
      </c>
      <c r="AG41" s="905">
        <v>9.0</v>
      </c>
      <c r="AH41" s="971"/>
      <c r="AI41" s="971"/>
      <c r="AJ41" s="905">
        <v>9.0</v>
      </c>
      <c r="AK41" s="404">
        <f t="shared" si="8"/>
        <v>22</v>
      </c>
      <c r="AL41" s="300"/>
    </row>
    <row r="42" ht="15.75" customHeight="1">
      <c r="A42" s="819">
        <v>7.0</v>
      </c>
      <c r="B42" s="1697" t="s">
        <v>1043</v>
      </c>
      <c r="C42" s="1010" t="s">
        <v>1058</v>
      </c>
      <c r="D42" s="863" t="s">
        <v>1124</v>
      </c>
      <c r="E42" s="905">
        <v>9.0</v>
      </c>
      <c r="F42" s="971"/>
      <c r="G42" s="971"/>
      <c r="H42" s="905">
        <v>9.0</v>
      </c>
      <c r="I42" s="905">
        <v>9.0</v>
      </c>
      <c r="J42" s="905">
        <v>9.0</v>
      </c>
      <c r="K42" s="905">
        <v>9.0</v>
      </c>
      <c r="L42" s="905">
        <v>9.0</v>
      </c>
      <c r="M42" s="971"/>
      <c r="N42" s="971"/>
      <c r="O42" s="905">
        <v>9.0</v>
      </c>
      <c r="P42" s="905">
        <v>9.0</v>
      </c>
      <c r="Q42" s="905">
        <v>9.0</v>
      </c>
      <c r="R42" s="905">
        <v>9.0</v>
      </c>
      <c r="S42" s="905">
        <v>9.0</v>
      </c>
      <c r="T42" s="971"/>
      <c r="U42" s="971"/>
      <c r="V42" s="905">
        <v>9.0</v>
      </c>
      <c r="W42" s="905">
        <v>9.0</v>
      </c>
      <c r="X42" s="905">
        <v>9.0</v>
      </c>
      <c r="Y42" s="905">
        <v>9.0</v>
      </c>
      <c r="Z42" s="905">
        <v>9.0</v>
      </c>
      <c r="AA42" s="971"/>
      <c r="AB42" s="971"/>
      <c r="AC42" s="905">
        <v>9.0</v>
      </c>
      <c r="AD42" s="905">
        <v>9.0</v>
      </c>
      <c r="AE42" s="905">
        <v>9.0</v>
      </c>
      <c r="AF42" s="905">
        <v>9.0</v>
      </c>
      <c r="AG42" s="905">
        <v>9.0</v>
      </c>
      <c r="AH42" s="971"/>
      <c r="AI42" s="971"/>
      <c r="AJ42" s="905">
        <v>9.0</v>
      </c>
      <c r="AK42" s="404">
        <f t="shared" si="8"/>
        <v>21</v>
      </c>
      <c r="AL42" s="300"/>
    </row>
    <row r="43" ht="15.75" customHeight="1">
      <c r="A43" s="819">
        <v>8.0</v>
      </c>
      <c r="B43" s="1683" t="s">
        <v>990</v>
      </c>
      <c r="C43" s="1644" t="s">
        <v>1057</v>
      </c>
      <c r="D43" s="863" t="s">
        <v>1124</v>
      </c>
      <c r="E43" s="905">
        <v>9.0</v>
      </c>
      <c r="F43" s="1283">
        <v>9.0</v>
      </c>
      <c r="G43" s="971"/>
      <c r="H43" s="1283">
        <v>9.0</v>
      </c>
      <c r="I43" s="905">
        <v>9.0</v>
      </c>
      <c r="J43" s="905">
        <v>9.0</v>
      </c>
      <c r="K43" s="905">
        <v>9.0</v>
      </c>
      <c r="L43" s="1283" t="s">
        <v>327</v>
      </c>
      <c r="M43" s="971">
        <v>9.0</v>
      </c>
      <c r="N43" s="971"/>
      <c r="O43" s="1283">
        <v>9.0</v>
      </c>
      <c r="P43" s="905">
        <v>9.0</v>
      </c>
      <c r="Q43" s="1283">
        <v>9.0</v>
      </c>
      <c r="R43" s="905">
        <v>9.0</v>
      </c>
      <c r="S43" s="1033">
        <v>9.0</v>
      </c>
      <c r="T43" s="1283">
        <v>9.0</v>
      </c>
      <c r="U43" s="971"/>
      <c r="V43" s="905">
        <v>9.0</v>
      </c>
      <c r="W43" s="1283">
        <v>9.0</v>
      </c>
      <c r="X43" s="905">
        <v>9.0</v>
      </c>
      <c r="Y43" s="905">
        <v>9.0</v>
      </c>
      <c r="Z43" s="905">
        <v>9.0</v>
      </c>
      <c r="AA43" s="1645">
        <v>9.0</v>
      </c>
      <c r="AB43" s="971"/>
      <c r="AC43" s="1283">
        <v>9.0</v>
      </c>
      <c r="AD43" s="905">
        <v>9.0</v>
      </c>
      <c r="AE43" s="905">
        <v>9.0</v>
      </c>
      <c r="AF43" s="905">
        <v>9.0</v>
      </c>
      <c r="AG43" s="1283">
        <v>9.0</v>
      </c>
      <c r="AH43" s="971"/>
      <c r="AI43" s="1283">
        <v>9.0</v>
      </c>
      <c r="AJ43" s="905"/>
      <c r="AK43" s="404">
        <f t="shared" si="8"/>
        <v>26</v>
      </c>
      <c r="AL43" s="300"/>
    </row>
    <row r="44" ht="15.75" customHeight="1">
      <c r="A44" s="819">
        <v>9.0</v>
      </c>
      <c r="B44" s="1683" t="s">
        <v>826</v>
      </c>
      <c r="C44" s="807" t="s">
        <v>1119</v>
      </c>
      <c r="D44" s="866"/>
      <c r="E44" s="1283">
        <v>9.0</v>
      </c>
      <c r="F44" s="971"/>
      <c r="G44" s="971"/>
      <c r="H44" s="905"/>
      <c r="I44" s="905"/>
      <c r="J44" s="905"/>
      <c r="K44" s="1283" t="s">
        <v>327</v>
      </c>
      <c r="L44" s="905"/>
      <c r="M44" s="971"/>
      <c r="N44" s="971"/>
      <c r="O44" s="905"/>
      <c r="P44" s="905"/>
      <c r="Q44" s="905"/>
      <c r="R44" s="905"/>
      <c r="S44" s="905"/>
      <c r="T44" s="971"/>
      <c r="U44" s="971"/>
      <c r="V44" s="1283" t="s">
        <v>327</v>
      </c>
      <c r="W44" s="905"/>
      <c r="X44" s="1283" t="s">
        <v>327</v>
      </c>
      <c r="Y44" s="905"/>
      <c r="Z44" s="1283" t="s">
        <v>327</v>
      </c>
      <c r="AA44" s="971"/>
      <c r="AB44" s="971"/>
      <c r="AC44" s="905"/>
      <c r="AD44" s="905"/>
      <c r="AE44" s="1283" t="s">
        <v>327</v>
      </c>
      <c r="AF44" s="905"/>
      <c r="AG44" s="905"/>
      <c r="AH44" s="971"/>
      <c r="AI44" s="971"/>
      <c r="AJ44" s="1283" t="s">
        <v>327</v>
      </c>
      <c r="AK44" s="404">
        <f t="shared" ref="AK44:AK45" si="9">COUNTA(E44:AJ44)</f>
        <v>7</v>
      </c>
      <c r="AL44" s="300"/>
    </row>
    <row r="45" ht="15.75" customHeight="1">
      <c r="A45" s="819">
        <v>10.0</v>
      </c>
      <c r="B45" s="1782" t="s">
        <v>1133</v>
      </c>
      <c r="D45" s="866"/>
      <c r="E45" s="983"/>
      <c r="F45" s="971"/>
      <c r="G45" s="971"/>
      <c r="H45" s="983"/>
      <c r="I45" s="983"/>
      <c r="J45" s="983"/>
      <c r="K45" s="983"/>
      <c r="L45" s="983"/>
      <c r="M45" s="971"/>
      <c r="N45" s="971"/>
      <c r="O45" s="983"/>
      <c r="P45" s="983"/>
      <c r="Q45" s="983"/>
      <c r="R45" s="983">
        <v>9.0</v>
      </c>
      <c r="S45" s="983">
        <v>9.0</v>
      </c>
      <c r="T45" s="971"/>
      <c r="U45" s="971"/>
      <c r="V45" s="983">
        <v>9.0</v>
      </c>
      <c r="W45" s="983">
        <v>9.0</v>
      </c>
      <c r="X45" s="983">
        <v>9.0</v>
      </c>
      <c r="Y45" s="983">
        <v>9.0</v>
      </c>
      <c r="Z45" s="983">
        <v>9.0</v>
      </c>
      <c r="AA45" s="971"/>
      <c r="AB45" s="971"/>
      <c r="AC45" s="983">
        <v>9.0</v>
      </c>
      <c r="AD45" s="983">
        <v>9.0</v>
      </c>
      <c r="AE45" s="983">
        <v>9.0</v>
      </c>
      <c r="AF45" s="983">
        <v>9.0</v>
      </c>
      <c r="AG45" s="983">
        <v>9.0</v>
      </c>
      <c r="AH45" s="1033">
        <v>9.0</v>
      </c>
      <c r="AI45" s="971"/>
      <c r="AJ45" s="983">
        <v>9.0</v>
      </c>
      <c r="AK45" s="404">
        <f t="shared" si="9"/>
        <v>14</v>
      </c>
      <c r="AL45" s="300"/>
    </row>
    <row r="46" ht="15.75" customHeight="1">
      <c r="A46" s="819">
        <v>11.0</v>
      </c>
      <c r="B46" s="1469" t="s">
        <v>875</v>
      </c>
      <c r="D46" s="866"/>
      <c r="E46" s="905"/>
      <c r="F46" s="971"/>
      <c r="G46" s="971"/>
      <c r="H46" s="905"/>
      <c r="I46" s="905"/>
      <c r="J46" s="905"/>
      <c r="K46" s="905"/>
      <c r="L46" s="905"/>
      <c r="M46" s="971"/>
      <c r="N46" s="971"/>
      <c r="O46" s="905"/>
      <c r="P46" s="905"/>
      <c r="Q46" s="905"/>
      <c r="R46" s="905"/>
      <c r="S46" s="905"/>
      <c r="T46" s="971"/>
      <c r="U46" s="971"/>
      <c r="V46" s="905"/>
      <c r="W46" s="905"/>
      <c r="X46" s="905"/>
      <c r="Y46" s="905"/>
      <c r="Z46" s="905"/>
      <c r="AA46" s="971"/>
      <c r="AB46" s="971"/>
      <c r="AC46" s="905"/>
      <c r="AD46" s="905"/>
      <c r="AE46" s="905"/>
      <c r="AF46" s="905"/>
      <c r="AG46" s="905"/>
      <c r="AH46" s="971"/>
      <c r="AI46" s="971"/>
      <c r="AJ46" s="905"/>
      <c r="AK46" s="404">
        <f t="shared" ref="AK46:AK47" si="10">COUNTA(E46:AI46)</f>
        <v>0</v>
      </c>
      <c r="AL46" s="300"/>
    </row>
    <row r="47" ht="15.75" customHeight="1">
      <c r="A47" s="819">
        <v>12.0</v>
      </c>
      <c r="B47" s="1469" t="s">
        <v>875</v>
      </c>
      <c r="C47" s="1457"/>
      <c r="D47" s="866"/>
      <c r="E47" s="905"/>
      <c r="F47" s="971"/>
      <c r="G47" s="971"/>
      <c r="H47" s="905"/>
      <c r="I47" s="905"/>
      <c r="J47" s="905"/>
      <c r="K47" s="905"/>
      <c r="L47" s="905"/>
      <c r="M47" s="971"/>
      <c r="N47" s="971"/>
      <c r="O47" s="905"/>
      <c r="P47" s="905"/>
      <c r="Q47" s="905"/>
      <c r="R47" s="905"/>
      <c r="S47" s="905"/>
      <c r="T47" s="971"/>
      <c r="U47" s="971"/>
      <c r="V47" s="905"/>
      <c r="W47" s="905"/>
      <c r="X47" s="905"/>
      <c r="Y47" s="905"/>
      <c r="Z47" s="905"/>
      <c r="AA47" s="971"/>
      <c r="AB47" s="971"/>
      <c r="AC47" s="905"/>
      <c r="AD47" s="905"/>
      <c r="AE47" s="905"/>
      <c r="AF47" s="905"/>
      <c r="AG47" s="905"/>
      <c r="AH47" s="971"/>
      <c r="AI47" s="971"/>
      <c r="AJ47" s="905"/>
      <c r="AK47" s="404">
        <f t="shared" si="10"/>
        <v>0</v>
      </c>
      <c r="AL47" s="10"/>
    </row>
    <row r="48" ht="15.75" customHeight="1">
      <c r="A48" s="260"/>
      <c r="B48" s="1690"/>
      <c r="C48" s="112"/>
      <c r="D48" s="1286" t="s">
        <v>1134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1491" t="s">
        <v>1135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127"/>
      <c r="AL48" s="257"/>
    </row>
    <row r="49" ht="15.75" customHeight="1">
      <c r="A49" s="260"/>
      <c r="B49" s="1690"/>
      <c r="C49" s="112"/>
      <c r="D49" s="222"/>
      <c r="U49" s="222"/>
      <c r="AK49" s="223"/>
      <c r="AL49" s="257"/>
    </row>
    <row r="50" ht="15.75" customHeight="1">
      <c r="A50" s="260"/>
      <c r="B50" s="1690"/>
      <c r="C50" s="112"/>
      <c r="D50" s="222"/>
      <c r="U50" s="222"/>
      <c r="AK50" s="223"/>
      <c r="AL50" s="257"/>
    </row>
    <row r="51" ht="21.75" customHeight="1">
      <c r="A51" s="260"/>
      <c r="B51" s="1690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8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30"/>
      <c r="AL51" s="257"/>
    </row>
    <row r="52" ht="15.75" customHeight="1">
      <c r="A52" s="79"/>
      <c r="B52" s="1701"/>
      <c r="C52" s="79"/>
      <c r="D52" s="82"/>
      <c r="E52" s="82"/>
      <c r="F52" s="83"/>
      <c r="G52" s="84"/>
      <c r="H52" s="82"/>
      <c r="I52" s="82"/>
      <c r="J52" s="82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112"/>
      <c r="AL52" s="92"/>
    </row>
    <row r="53" ht="15.75" customHeight="1">
      <c r="A53" s="306"/>
      <c r="B53" s="1701"/>
      <c r="C53" s="1237"/>
      <c r="D53" s="1724" t="s">
        <v>42</v>
      </c>
      <c r="E53" s="1409">
        <v>9.0</v>
      </c>
      <c r="F53" s="1725"/>
      <c r="G53" s="1726"/>
      <c r="H53" s="1727" t="s">
        <v>44</v>
      </c>
      <c r="I53" s="1728"/>
      <c r="J53" s="1728"/>
      <c r="K53" s="1728"/>
      <c r="L53" s="1728"/>
      <c r="M53" s="1729"/>
      <c r="N53" s="1727" t="s">
        <v>51</v>
      </c>
      <c r="O53" s="1730"/>
      <c r="P53" s="1730"/>
      <c r="Q53" s="1727"/>
      <c r="R53" s="1730"/>
      <c r="S53" s="1731"/>
      <c r="T53" s="1730"/>
      <c r="U53" s="1732"/>
      <c r="AL53" s="92"/>
    </row>
    <row r="54" ht="15.75" customHeight="1">
      <c r="A54" s="306"/>
      <c r="B54" s="1701"/>
      <c r="C54" s="1237"/>
      <c r="D54" s="1724" t="s">
        <v>48</v>
      </c>
      <c r="E54" s="1733">
        <v>12.0</v>
      </c>
      <c r="F54" s="1725"/>
      <c r="G54" s="1734"/>
      <c r="H54" s="1727" t="s">
        <v>45</v>
      </c>
      <c r="I54" s="1728"/>
      <c r="J54" s="1728"/>
      <c r="K54" s="1728"/>
      <c r="L54" s="1728"/>
      <c r="M54" s="1735"/>
      <c r="N54" s="1727" t="s">
        <v>310</v>
      </c>
      <c r="R54" s="1728"/>
      <c r="S54" s="1736"/>
      <c r="T54" s="1737" t="s">
        <v>1062</v>
      </c>
      <c r="U54" s="1725"/>
      <c r="AL54" s="92"/>
    </row>
    <row r="55" ht="15.75" customHeight="1">
      <c r="A55" s="306"/>
      <c r="B55" s="1701"/>
      <c r="C55" s="1237"/>
      <c r="D55" s="1738" t="s">
        <v>795</v>
      </c>
      <c r="E55" s="1561" t="s">
        <v>193</v>
      </c>
      <c r="F55" s="1725"/>
      <c r="G55" s="1739"/>
      <c r="H55" s="1728" t="s">
        <v>46</v>
      </c>
      <c r="I55" s="1730"/>
      <c r="J55" s="1730"/>
      <c r="K55" s="1730"/>
      <c r="L55" s="1730"/>
      <c r="M55" s="1740"/>
      <c r="N55" s="1741" t="s">
        <v>1033</v>
      </c>
      <c r="O55" s="1728"/>
      <c r="P55" s="1728"/>
      <c r="Q55" s="1728"/>
      <c r="R55" s="1728"/>
      <c r="S55" s="1742"/>
      <c r="T55" s="1737" t="s">
        <v>1034</v>
      </c>
      <c r="U55" s="1725"/>
      <c r="AL55" s="1242"/>
    </row>
    <row r="56" ht="16.5" customHeight="1">
      <c r="A56" s="103"/>
      <c r="B56" s="1702"/>
      <c r="C56" s="103"/>
      <c r="F56" s="83"/>
      <c r="AL56" s="573"/>
    </row>
    <row r="57" ht="16.5" customHeight="1">
      <c r="A57" s="103"/>
      <c r="B57" s="1702"/>
      <c r="C57" s="103"/>
      <c r="F57" s="83"/>
      <c r="AL57" s="573"/>
    </row>
    <row r="58" ht="16.5" customHeight="1">
      <c r="A58" s="19">
        <v>1.0</v>
      </c>
      <c r="B58" s="807" t="s">
        <v>752</v>
      </c>
      <c r="C58" s="807" t="s">
        <v>866</v>
      </c>
      <c r="D58" s="869">
        <v>8.9220318245E10</v>
      </c>
      <c r="E58" s="905">
        <v>9.0</v>
      </c>
      <c r="F58" s="971"/>
      <c r="G58" s="971"/>
      <c r="H58" s="905">
        <v>9.0</v>
      </c>
      <c r="I58" s="905">
        <v>9.0</v>
      </c>
      <c r="J58" s="905">
        <v>9.0</v>
      </c>
      <c r="K58" s="905">
        <v>9.0</v>
      </c>
      <c r="L58" s="905">
        <v>9.0</v>
      </c>
      <c r="M58" s="971"/>
      <c r="N58" s="971"/>
      <c r="O58" s="905">
        <v>9.0</v>
      </c>
      <c r="P58" s="905">
        <v>9.0</v>
      </c>
      <c r="Q58" s="905">
        <v>9.0</v>
      </c>
      <c r="R58" s="905">
        <v>9.0</v>
      </c>
      <c r="S58" s="905">
        <v>9.0</v>
      </c>
      <c r="T58" s="971"/>
      <c r="U58" s="971"/>
      <c r="V58" s="905">
        <v>9.0</v>
      </c>
      <c r="W58" s="905">
        <v>9.0</v>
      </c>
      <c r="X58" s="905">
        <v>9.0</v>
      </c>
      <c r="Y58" s="905">
        <v>9.0</v>
      </c>
      <c r="Z58" s="905">
        <v>9.0</v>
      </c>
      <c r="AA58" s="971"/>
      <c r="AB58" s="971"/>
      <c r="AC58" s="905">
        <v>9.0</v>
      </c>
      <c r="AD58" s="905">
        <v>9.0</v>
      </c>
      <c r="AE58" s="905">
        <v>9.0</v>
      </c>
      <c r="AF58" s="905">
        <v>9.0</v>
      </c>
      <c r="AG58" s="905">
        <v>9.0</v>
      </c>
      <c r="AH58" s="971"/>
      <c r="AI58" s="971"/>
      <c r="AJ58" s="905">
        <v>9.0</v>
      </c>
      <c r="AK58" s="404">
        <f t="shared" ref="AK58:AK68" si="11">COUNTA(E58:AI58)</f>
        <v>21</v>
      </c>
      <c r="AL58" s="257"/>
    </row>
    <row r="59" ht="16.5" customHeight="1">
      <c r="A59" s="807">
        <v>2.0</v>
      </c>
      <c r="B59" s="1695" t="s">
        <v>1087</v>
      </c>
      <c r="C59" s="807" t="s">
        <v>987</v>
      </c>
      <c r="D59" s="869">
        <v>8.9220318199E10</v>
      </c>
      <c r="E59" s="905">
        <v>9.0</v>
      </c>
      <c r="F59" s="971"/>
      <c r="G59" s="971"/>
      <c r="H59" s="905">
        <v>9.0</v>
      </c>
      <c r="I59" s="905">
        <v>9.0</v>
      </c>
      <c r="J59" s="905">
        <v>9.0</v>
      </c>
      <c r="K59" s="905">
        <v>9.0</v>
      </c>
      <c r="L59" s="905">
        <v>9.0</v>
      </c>
      <c r="M59" s="971"/>
      <c r="N59" s="971"/>
      <c r="O59" s="905">
        <v>9.0</v>
      </c>
      <c r="P59" s="905">
        <v>9.0</v>
      </c>
      <c r="Q59" s="905">
        <v>9.0</v>
      </c>
      <c r="R59" s="905">
        <v>9.0</v>
      </c>
      <c r="S59" s="905">
        <v>9.0</v>
      </c>
      <c r="T59" s="971"/>
      <c r="U59" s="971"/>
      <c r="V59" s="905">
        <v>9.0</v>
      </c>
      <c r="W59" s="905">
        <v>9.0</v>
      </c>
      <c r="X59" s="905">
        <v>9.0</v>
      </c>
      <c r="Y59" s="905">
        <v>9.0</v>
      </c>
      <c r="Z59" s="905">
        <v>9.0</v>
      </c>
      <c r="AA59" s="971"/>
      <c r="AB59" s="971"/>
      <c r="AC59" s="905">
        <v>9.0</v>
      </c>
      <c r="AD59" s="905">
        <v>9.0</v>
      </c>
      <c r="AE59" s="905">
        <v>9.0</v>
      </c>
      <c r="AF59" s="905">
        <v>9.0</v>
      </c>
      <c r="AG59" s="905">
        <v>9.0</v>
      </c>
      <c r="AH59" s="971"/>
      <c r="AI59" s="971"/>
      <c r="AJ59" s="905">
        <v>9.0</v>
      </c>
      <c r="AK59" s="404">
        <f t="shared" si="11"/>
        <v>21</v>
      </c>
      <c r="AL59" s="257"/>
    </row>
    <row r="60" ht="16.5" customHeight="1">
      <c r="A60" s="19">
        <v>3.0</v>
      </c>
      <c r="B60" s="19" t="s">
        <v>73</v>
      </c>
      <c r="C60" s="1202" t="s">
        <v>981</v>
      </c>
      <c r="D60" s="869">
        <v>8.9220318285E10</v>
      </c>
      <c r="E60" s="1207"/>
      <c r="F60" s="1207"/>
      <c r="G60" s="1207"/>
      <c r="H60" s="1207"/>
      <c r="I60" s="1207"/>
      <c r="J60" s="1207"/>
      <c r="K60" s="905">
        <v>9.0</v>
      </c>
      <c r="L60" s="905">
        <v>9.0</v>
      </c>
      <c r="M60" s="971"/>
      <c r="N60" s="971"/>
      <c r="O60" s="905">
        <v>9.0</v>
      </c>
      <c r="P60" s="905">
        <v>9.0</v>
      </c>
      <c r="Q60" s="905">
        <v>9.0</v>
      </c>
      <c r="R60" s="905">
        <v>9.0</v>
      </c>
      <c r="S60" s="905">
        <v>9.0</v>
      </c>
      <c r="T60" s="971"/>
      <c r="U60" s="971"/>
      <c r="V60" s="905">
        <v>9.0</v>
      </c>
      <c r="W60" s="905">
        <v>9.0</v>
      </c>
      <c r="X60" s="905">
        <v>9.0</v>
      </c>
      <c r="Y60" s="905">
        <v>9.0</v>
      </c>
      <c r="Z60" s="905">
        <v>9.0</v>
      </c>
      <c r="AA60" s="971"/>
      <c r="AB60" s="971"/>
      <c r="AC60" s="905">
        <v>9.0</v>
      </c>
      <c r="AD60" s="905">
        <v>9.0</v>
      </c>
      <c r="AE60" s="905">
        <v>9.0</v>
      </c>
      <c r="AF60" s="905">
        <v>9.0</v>
      </c>
      <c r="AG60" s="905">
        <v>9.0</v>
      </c>
      <c r="AH60" s="971"/>
      <c r="AI60" s="971"/>
      <c r="AJ60" s="905">
        <v>9.0</v>
      </c>
      <c r="AK60" s="404">
        <f t="shared" si="11"/>
        <v>17</v>
      </c>
      <c r="AL60" s="257"/>
    </row>
    <row r="61" ht="16.5" customHeight="1">
      <c r="A61" s="807">
        <v>4.0</v>
      </c>
      <c r="B61" s="19" t="s">
        <v>69</v>
      </c>
      <c r="C61" s="807" t="s">
        <v>332</v>
      </c>
      <c r="D61" s="869">
        <v>8.9220318242E10</v>
      </c>
      <c r="E61" s="905">
        <v>9.0</v>
      </c>
      <c r="F61" s="971"/>
      <c r="G61" s="971"/>
      <c r="H61" s="905">
        <v>9.0</v>
      </c>
      <c r="I61" s="905">
        <v>9.0</v>
      </c>
      <c r="J61" s="905">
        <v>9.0</v>
      </c>
      <c r="K61" s="905">
        <v>9.0</v>
      </c>
      <c r="L61" s="905">
        <v>9.0</v>
      </c>
      <c r="M61" s="971"/>
      <c r="N61" s="971"/>
      <c r="O61" s="905">
        <v>9.0</v>
      </c>
      <c r="P61" s="905">
        <v>9.0</v>
      </c>
      <c r="Q61" s="905">
        <v>9.0</v>
      </c>
      <c r="R61" s="905">
        <v>9.0</v>
      </c>
      <c r="S61" s="905">
        <v>9.0</v>
      </c>
      <c r="T61" s="971"/>
      <c r="U61" s="971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05">
        <v>9.0</v>
      </c>
      <c r="AK61" s="404">
        <f t="shared" si="11"/>
        <v>11</v>
      </c>
      <c r="AL61" s="257"/>
    </row>
    <row r="62" ht="16.5" customHeight="1">
      <c r="A62" s="19">
        <v>5.0</v>
      </c>
      <c r="B62" s="1492" t="s">
        <v>998</v>
      </c>
      <c r="C62" s="19" t="s">
        <v>70</v>
      </c>
      <c r="D62" s="871">
        <v>8.9222018045E10</v>
      </c>
      <c r="E62" s="1207"/>
      <c r="F62" s="1207"/>
      <c r="G62" s="1207"/>
      <c r="H62" s="1207"/>
      <c r="I62" s="1207"/>
      <c r="J62" s="1207"/>
      <c r="K62" s="1207"/>
      <c r="L62" s="1207"/>
      <c r="M62" s="1207"/>
      <c r="N62" s="1207"/>
      <c r="O62" s="1207"/>
      <c r="P62" s="1207"/>
      <c r="Q62" s="1207"/>
      <c r="R62" s="1207"/>
      <c r="S62" s="905"/>
      <c r="T62" s="971">
        <v>9.0</v>
      </c>
      <c r="U62" s="971">
        <v>9.0</v>
      </c>
      <c r="V62" s="905"/>
      <c r="W62" s="905"/>
      <c r="X62" s="905">
        <v>9.0</v>
      </c>
      <c r="Y62" s="905">
        <v>9.0</v>
      </c>
      <c r="Z62" s="905"/>
      <c r="AA62" s="971"/>
      <c r="AB62" s="971">
        <v>9.0</v>
      </c>
      <c r="AC62" s="905">
        <v>9.0</v>
      </c>
      <c r="AD62" s="905"/>
      <c r="AE62" s="905"/>
      <c r="AF62" s="905">
        <v>9.0</v>
      </c>
      <c r="AG62" s="905">
        <v>9.0</v>
      </c>
      <c r="AH62" s="971"/>
      <c r="AI62" s="971"/>
      <c r="AJ62" s="905">
        <v>9.0</v>
      </c>
      <c r="AK62" s="404">
        <f t="shared" si="11"/>
        <v>8</v>
      </c>
      <c r="AL62" s="257"/>
    </row>
    <row r="63" ht="19.5" customHeight="1">
      <c r="A63" s="807">
        <v>6.0</v>
      </c>
      <c r="B63" s="1492" t="s">
        <v>1109</v>
      </c>
      <c r="C63" s="1071" t="s">
        <v>1108</v>
      </c>
      <c r="D63" s="1752">
        <f>79923055974</f>
        <v>79923055974</v>
      </c>
      <c r="E63" s="905"/>
      <c r="F63" s="971">
        <v>9.0</v>
      </c>
      <c r="G63" s="971">
        <v>9.0</v>
      </c>
      <c r="H63" s="905"/>
      <c r="I63" s="905"/>
      <c r="J63" s="905">
        <v>9.0</v>
      </c>
      <c r="K63" s="905">
        <v>9.0</v>
      </c>
      <c r="L63" s="905"/>
      <c r="M63" s="971"/>
      <c r="N63" s="971">
        <v>9.0</v>
      </c>
      <c r="O63" s="905">
        <v>9.0</v>
      </c>
      <c r="P63" s="905"/>
      <c r="Q63" s="905"/>
      <c r="R63" s="905">
        <v>9.0</v>
      </c>
      <c r="S63" s="905">
        <v>9.0</v>
      </c>
      <c r="T63" s="971"/>
      <c r="U63" s="971"/>
      <c r="V63" s="905">
        <v>9.0</v>
      </c>
      <c r="W63" s="905">
        <v>9.0</v>
      </c>
      <c r="X63" s="905"/>
      <c r="Y63" s="905"/>
      <c r="Z63" s="905">
        <v>9.0</v>
      </c>
      <c r="AA63" s="971">
        <v>9.0</v>
      </c>
      <c r="AB63" s="971"/>
      <c r="AC63" s="905"/>
      <c r="AD63" s="905">
        <v>9.0</v>
      </c>
      <c r="AE63" s="905">
        <v>9.0</v>
      </c>
      <c r="AF63" s="905"/>
      <c r="AG63" s="905"/>
      <c r="AH63" s="971">
        <v>9.0</v>
      </c>
      <c r="AI63" s="971">
        <v>9.0</v>
      </c>
      <c r="AJ63" s="905"/>
      <c r="AK63" s="404">
        <f t="shared" si="11"/>
        <v>16</v>
      </c>
      <c r="AL63" s="257"/>
    </row>
    <row r="64" ht="18.0" customHeight="1">
      <c r="A64" s="19">
        <v>7.0</v>
      </c>
      <c r="B64" s="1492"/>
      <c r="C64" s="71"/>
      <c r="D64" s="130"/>
      <c r="E64" s="905"/>
      <c r="F64" s="971"/>
      <c r="G64" s="971"/>
      <c r="H64" s="905"/>
      <c r="I64" s="905"/>
      <c r="J64" s="905"/>
      <c r="K64" s="905"/>
      <c r="L64" s="905"/>
      <c r="M64" s="971"/>
      <c r="N64" s="971"/>
      <c r="O64" s="905"/>
      <c r="P64" s="905"/>
      <c r="Q64" s="905"/>
      <c r="R64" s="905"/>
      <c r="S64" s="905"/>
      <c r="T64" s="971"/>
      <c r="U64" s="971"/>
      <c r="V64" s="905"/>
      <c r="W64" s="905"/>
      <c r="X64" s="905"/>
      <c r="Y64" s="905"/>
      <c r="Z64" s="905"/>
      <c r="AA64" s="971"/>
      <c r="AB64" s="971"/>
      <c r="AC64" s="905"/>
      <c r="AD64" s="905"/>
      <c r="AE64" s="905"/>
      <c r="AF64" s="905"/>
      <c r="AG64" s="905"/>
      <c r="AH64" s="971"/>
      <c r="AI64" s="971"/>
      <c r="AJ64" s="905"/>
      <c r="AK64" s="404">
        <f t="shared" si="11"/>
        <v>0</v>
      </c>
      <c r="AL64" s="257"/>
    </row>
    <row r="65" ht="16.5" customHeight="1">
      <c r="A65" s="807">
        <v>8.0</v>
      </c>
      <c r="B65" s="807" t="s">
        <v>783</v>
      </c>
      <c r="C65" s="1202" t="s">
        <v>784</v>
      </c>
      <c r="D65" s="871">
        <v>8.9226140064E10</v>
      </c>
      <c r="E65" s="905">
        <v>9.0</v>
      </c>
      <c r="F65" s="971"/>
      <c r="G65" s="971"/>
      <c r="H65" s="905">
        <v>9.0</v>
      </c>
      <c r="I65" s="905">
        <v>9.0</v>
      </c>
      <c r="J65" s="905">
        <v>9.0</v>
      </c>
      <c r="K65" s="905">
        <v>9.0</v>
      </c>
      <c r="L65" s="905">
        <v>9.0</v>
      </c>
      <c r="M65" s="971"/>
      <c r="N65" s="971"/>
      <c r="O65" s="905">
        <v>9.0</v>
      </c>
      <c r="P65" s="905">
        <v>9.0</v>
      </c>
      <c r="Q65" s="905">
        <v>9.0</v>
      </c>
      <c r="R65" s="905">
        <v>9.0</v>
      </c>
      <c r="S65" s="905">
        <v>9.0</v>
      </c>
      <c r="T65" s="971"/>
      <c r="U65" s="971"/>
      <c r="V65" s="905">
        <v>9.0</v>
      </c>
      <c r="W65" s="905">
        <v>9.0</v>
      </c>
      <c r="X65" s="905">
        <v>9.0</v>
      </c>
      <c r="Y65" s="905">
        <v>9.0</v>
      </c>
      <c r="Z65" s="905">
        <v>9.0</v>
      </c>
      <c r="AA65" s="971"/>
      <c r="AB65" s="971"/>
      <c r="AC65" s="905">
        <v>9.0</v>
      </c>
      <c r="AD65" s="905">
        <v>9.0</v>
      </c>
      <c r="AE65" s="905">
        <v>9.0</v>
      </c>
      <c r="AF65" s="905">
        <v>9.0</v>
      </c>
      <c r="AG65" s="905">
        <v>9.0</v>
      </c>
      <c r="AH65" s="971"/>
      <c r="AI65" s="971"/>
      <c r="AJ65" s="905">
        <v>9.0</v>
      </c>
      <c r="AK65" s="404">
        <f t="shared" si="11"/>
        <v>21</v>
      </c>
      <c r="AL65" s="257"/>
    </row>
    <row r="66" ht="16.5" customHeight="1">
      <c r="A66" s="19">
        <v>9.0</v>
      </c>
      <c r="B66" s="807" t="s">
        <v>1097</v>
      </c>
      <c r="C66" s="1202" t="s">
        <v>784</v>
      </c>
      <c r="D66" s="871">
        <v>8.9220220031E10</v>
      </c>
      <c r="E66" s="905">
        <v>9.0</v>
      </c>
      <c r="F66" s="971"/>
      <c r="G66" s="971"/>
      <c r="H66" s="905">
        <v>9.0</v>
      </c>
      <c r="I66" s="905">
        <v>9.0</v>
      </c>
      <c r="J66" s="905">
        <v>9.0</v>
      </c>
      <c r="K66" s="905">
        <v>9.0</v>
      </c>
      <c r="L66" s="905">
        <v>9.0</v>
      </c>
      <c r="M66" s="971"/>
      <c r="N66" s="971"/>
      <c r="O66" s="905">
        <v>9.0</v>
      </c>
      <c r="P66" s="905">
        <v>9.0</v>
      </c>
      <c r="Q66" s="905">
        <v>9.0</v>
      </c>
      <c r="R66" s="905">
        <v>9.0</v>
      </c>
      <c r="S66" s="905">
        <v>9.0</v>
      </c>
      <c r="T66" s="971"/>
      <c r="U66" s="971"/>
      <c r="V66" s="905">
        <v>9.0</v>
      </c>
      <c r="W66" s="905">
        <v>9.0</v>
      </c>
      <c r="X66" s="905">
        <v>9.0</v>
      </c>
      <c r="Y66" s="905">
        <v>9.0</v>
      </c>
      <c r="Z66" s="905">
        <v>9.0</v>
      </c>
      <c r="AA66" s="971"/>
      <c r="AB66" s="971"/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971"/>
      <c r="AI66" s="971"/>
      <c r="AJ66" s="905">
        <v>9.0</v>
      </c>
      <c r="AK66" s="404">
        <f t="shared" si="11"/>
        <v>21</v>
      </c>
      <c r="AL66" s="257"/>
    </row>
    <row r="67" ht="16.5" customHeight="1">
      <c r="A67" s="807">
        <v>10.0</v>
      </c>
      <c r="B67" s="807" t="s">
        <v>938</v>
      </c>
      <c r="C67" s="1202" t="s">
        <v>904</v>
      </c>
      <c r="D67" s="871">
        <v>8.9221945883E10</v>
      </c>
      <c r="E67" s="905">
        <v>9.0</v>
      </c>
      <c r="F67" s="971"/>
      <c r="G67" s="971"/>
      <c r="H67" s="905">
        <v>9.0</v>
      </c>
      <c r="I67" s="905">
        <v>9.0</v>
      </c>
      <c r="J67" s="905">
        <v>9.0</v>
      </c>
      <c r="K67" s="905">
        <v>9.0</v>
      </c>
      <c r="L67" s="905">
        <v>9.0</v>
      </c>
      <c r="M67" s="971"/>
      <c r="N67" s="971"/>
      <c r="O67" s="905">
        <v>9.0</v>
      </c>
      <c r="P67" s="905">
        <v>9.0</v>
      </c>
      <c r="Q67" s="905">
        <v>9.0</v>
      </c>
      <c r="R67" s="905">
        <v>9.0</v>
      </c>
      <c r="S67" s="905">
        <v>9.0</v>
      </c>
      <c r="T67" s="971"/>
      <c r="U67" s="971"/>
      <c r="V67" s="905">
        <v>9.0</v>
      </c>
      <c r="W67" s="905">
        <v>9.0</v>
      </c>
      <c r="X67" s="905">
        <v>9.0</v>
      </c>
      <c r="Y67" s="905">
        <v>9.0</v>
      </c>
      <c r="Z67" s="905">
        <v>9.0</v>
      </c>
      <c r="AA67" s="971"/>
      <c r="AB67" s="971"/>
      <c r="AC67" s="905">
        <v>9.0</v>
      </c>
      <c r="AD67" s="905">
        <v>9.0</v>
      </c>
      <c r="AE67" s="905">
        <v>9.0</v>
      </c>
      <c r="AF67" s="905">
        <v>9.0</v>
      </c>
      <c r="AG67" s="905">
        <v>9.0</v>
      </c>
      <c r="AH67" s="971"/>
      <c r="AI67" s="971"/>
      <c r="AJ67" s="905">
        <v>9.0</v>
      </c>
      <c r="AK67" s="404">
        <f t="shared" si="11"/>
        <v>21</v>
      </c>
      <c r="AL67" s="92"/>
    </row>
    <row r="68" ht="16.5" customHeight="1">
      <c r="A68" s="19">
        <v>11.0</v>
      </c>
      <c r="B68" s="807" t="s">
        <v>1110</v>
      </c>
      <c r="C68" s="807" t="s">
        <v>1111</v>
      </c>
      <c r="D68" s="869">
        <v>8.9220316393E10</v>
      </c>
      <c r="E68" s="905">
        <v>9.0</v>
      </c>
      <c r="F68" s="971"/>
      <c r="G68" s="971"/>
      <c r="H68" s="905">
        <v>9.0</v>
      </c>
      <c r="I68" s="905">
        <v>9.0</v>
      </c>
      <c r="J68" s="905">
        <v>9.0</v>
      </c>
      <c r="K68" s="905">
        <v>9.0</v>
      </c>
      <c r="L68" s="905">
        <v>9.0</v>
      </c>
      <c r="M68" s="971"/>
      <c r="N68" s="971"/>
      <c r="O68" s="905">
        <v>9.0</v>
      </c>
      <c r="P68" s="905">
        <v>9.0</v>
      </c>
      <c r="Q68" s="905">
        <v>9.0</v>
      </c>
      <c r="R68" s="905">
        <v>9.0</v>
      </c>
      <c r="S68" s="905">
        <v>9.0</v>
      </c>
      <c r="T68" s="971"/>
      <c r="U68" s="971"/>
      <c r="V68" s="905">
        <v>9.0</v>
      </c>
      <c r="W68" s="905">
        <v>9.0</v>
      </c>
      <c r="X68" s="905">
        <v>9.0</v>
      </c>
      <c r="Y68" s="905">
        <v>9.0</v>
      </c>
      <c r="Z68" s="905">
        <v>9.0</v>
      </c>
      <c r="AA68" s="971"/>
      <c r="AB68" s="971"/>
      <c r="AC68" s="905">
        <v>9.0</v>
      </c>
      <c r="AD68" s="905">
        <v>9.0</v>
      </c>
      <c r="AE68" s="905">
        <v>9.0</v>
      </c>
      <c r="AF68" s="905">
        <v>9.0</v>
      </c>
      <c r="AG68" s="905">
        <v>9.0</v>
      </c>
      <c r="AH68" s="971"/>
      <c r="AI68" s="971"/>
      <c r="AJ68" s="905">
        <v>9.0</v>
      </c>
      <c r="AK68" s="404">
        <f t="shared" si="11"/>
        <v>21</v>
      </c>
      <c r="AL68" s="92"/>
    </row>
    <row r="69" ht="16.5" customHeight="1">
      <c r="A69" s="306"/>
      <c r="B69" s="1707"/>
      <c r="C69" s="79"/>
      <c r="D69" s="79"/>
      <c r="E69" s="260"/>
      <c r="F69" s="237"/>
      <c r="G69" s="1408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37"/>
      <c r="V69" s="237"/>
      <c r="W69" s="260"/>
      <c r="X69" s="260"/>
      <c r="Y69" s="260"/>
      <c r="Z69" s="260"/>
      <c r="AA69" s="237"/>
      <c r="AB69" s="237"/>
      <c r="AC69" s="237"/>
      <c r="AD69" s="260"/>
      <c r="AE69" s="260"/>
      <c r="AF69" s="260"/>
      <c r="AG69" s="260"/>
      <c r="AH69" s="260"/>
      <c r="AI69" s="260"/>
      <c r="AJ69" s="905"/>
      <c r="AK69" s="10"/>
      <c r="AL69" s="92"/>
    </row>
    <row r="70" ht="16.5" customHeight="1">
      <c r="A70" s="19">
        <v>1.0</v>
      </c>
      <c r="B70" s="819" t="s">
        <v>680</v>
      </c>
      <c r="C70" s="113" t="s">
        <v>56</v>
      </c>
      <c r="D70" s="863" t="s">
        <v>1124</v>
      </c>
      <c r="E70" s="1783">
        <v>9.0</v>
      </c>
      <c r="F70" s="1784"/>
      <c r="G70" s="1784"/>
      <c r="H70" s="1785">
        <v>9.0</v>
      </c>
      <c r="I70" s="1785">
        <v>9.0</v>
      </c>
      <c r="J70" s="1785">
        <v>9.0</v>
      </c>
      <c r="K70" s="1785">
        <v>9.0</v>
      </c>
      <c r="L70" s="1785">
        <v>9.0</v>
      </c>
      <c r="M70" s="1786">
        <v>9.0</v>
      </c>
      <c r="N70" s="1784"/>
      <c r="O70" s="1787"/>
      <c r="P70" s="1785">
        <v>9.0</v>
      </c>
      <c r="Q70" s="1785">
        <v>9.0</v>
      </c>
      <c r="R70" s="1785">
        <v>9.0</v>
      </c>
      <c r="S70" s="1785">
        <v>9.0</v>
      </c>
      <c r="T70" s="1547">
        <v>9.0</v>
      </c>
      <c r="U70" s="1784"/>
      <c r="V70" s="1785">
        <v>9.0</v>
      </c>
      <c r="W70" s="1785">
        <v>9.0</v>
      </c>
      <c r="X70" s="1785">
        <v>9.0</v>
      </c>
      <c r="Y70" s="1785">
        <v>9.0</v>
      </c>
      <c r="Z70" s="1189"/>
      <c r="AA70" s="1784"/>
      <c r="AB70" s="1786">
        <v>9.0</v>
      </c>
      <c r="AC70" s="1207"/>
      <c r="AD70" s="1207"/>
      <c r="AE70" s="1207"/>
      <c r="AF70" s="1207"/>
      <c r="AG70" s="1207"/>
      <c r="AH70" s="1207"/>
      <c r="AI70" s="1207"/>
      <c r="AJ70" s="905">
        <v>9.0</v>
      </c>
      <c r="AK70" s="404">
        <f t="shared" ref="AK70:AK74" si="12">COUNT(E70:AI70)</f>
        <v>17</v>
      </c>
      <c r="AL70" s="257"/>
    </row>
    <row r="71" ht="16.5" customHeight="1">
      <c r="A71" s="807">
        <v>2.0</v>
      </c>
      <c r="B71" s="819" t="s">
        <v>339</v>
      </c>
      <c r="C71" s="32"/>
      <c r="D71" s="863" t="s">
        <v>1124</v>
      </c>
      <c r="E71" s="1788">
        <v>9.0</v>
      </c>
      <c r="F71" s="1789"/>
      <c r="G71" s="1789"/>
      <c r="H71" s="1790">
        <v>9.0</v>
      </c>
      <c r="I71" s="1790">
        <v>9.0</v>
      </c>
      <c r="J71" s="1790">
        <v>9.0</v>
      </c>
      <c r="K71" s="1790">
        <v>9.0</v>
      </c>
      <c r="L71" s="1790">
        <v>9.0</v>
      </c>
      <c r="M71" s="1789"/>
      <c r="N71" s="1789"/>
      <c r="O71" s="1790">
        <v>9.0</v>
      </c>
      <c r="P71" s="1790">
        <v>9.0</v>
      </c>
      <c r="Q71" s="1790">
        <v>9.0</v>
      </c>
      <c r="R71" s="1790">
        <v>9.0</v>
      </c>
      <c r="S71" s="1790">
        <v>9.0</v>
      </c>
      <c r="T71" s="1791"/>
      <c r="U71" s="1791"/>
      <c r="V71" s="1792"/>
      <c r="W71" s="1792"/>
      <c r="X71" s="1793"/>
      <c r="Y71" s="1792"/>
      <c r="Z71" s="1792"/>
      <c r="AA71" s="1791"/>
      <c r="AB71" s="1791"/>
      <c r="AC71" s="1792"/>
      <c r="AD71" s="1792"/>
      <c r="AE71" s="1790">
        <v>9.0</v>
      </c>
      <c r="AF71" s="1790">
        <v>9.0</v>
      </c>
      <c r="AG71" s="1790">
        <v>9.0</v>
      </c>
      <c r="AH71" s="1789"/>
      <c r="AI71" s="1789"/>
      <c r="AJ71" s="905">
        <v>9.0</v>
      </c>
      <c r="AK71" s="404">
        <f t="shared" si="12"/>
        <v>14</v>
      </c>
      <c r="AL71" s="257"/>
    </row>
    <row r="72" ht="16.5" customHeight="1">
      <c r="A72" s="807">
        <v>3.0</v>
      </c>
      <c r="B72" s="819" t="s">
        <v>905</v>
      </c>
      <c r="C72" s="32"/>
      <c r="D72" s="863" t="s">
        <v>1124</v>
      </c>
      <c r="E72" s="1794"/>
      <c r="F72" s="1789"/>
      <c r="G72" s="1795">
        <v>9.0</v>
      </c>
      <c r="H72" s="1790">
        <v>9.0</v>
      </c>
      <c r="I72" s="1790">
        <v>9.0</v>
      </c>
      <c r="J72" s="1790">
        <v>9.0</v>
      </c>
      <c r="K72" s="1790">
        <v>9.0</v>
      </c>
      <c r="L72" s="1790">
        <v>9.0</v>
      </c>
      <c r="M72" s="1789"/>
      <c r="N72" s="1789"/>
      <c r="O72" s="1207"/>
      <c r="P72" s="1207"/>
      <c r="Q72" s="1207"/>
      <c r="R72" s="1207"/>
      <c r="S72" s="1207"/>
      <c r="T72" s="1207"/>
      <c r="U72" s="1207"/>
      <c r="V72" s="1207"/>
      <c r="W72" s="1207"/>
      <c r="X72" s="1207"/>
      <c r="Y72" s="1207"/>
      <c r="Z72" s="1207"/>
      <c r="AA72" s="1207"/>
      <c r="AB72" s="1207"/>
      <c r="AC72" s="1790">
        <v>9.0</v>
      </c>
      <c r="AD72" s="1790">
        <v>9.0</v>
      </c>
      <c r="AE72" s="1790">
        <v>9.0</v>
      </c>
      <c r="AF72" s="1790">
        <v>9.0</v>
      </c>
      <c r="AG72" s="1796"/>
      <c r="AH72" s="1789"/>
      <c r="AI72" s="1795">
        <v>9.0</v>
      </c>
      <c r="AJ72" s="905">
        <v>9.0</v>
      </c>
      <c r="AK72" s="404">
        <f t="shared" si="12"/>
        <v>11</v>
      </c>
      <c r="AL72" s="257"/>
    </row>
    <row r="73" ht="16.5" customHeight="1">
      <c r="A73" s="19">
        <v>4.0</v>
      </c>
      <c r="B73" s="819" t="s">
        <v>59</v>
      </c>
      <c r="C73" s="32"/>
      <c r="D73" s="863" t="s">
        <v>1124</v>
      </c>
      <c r="E73" s="1788">
        <v>9.0</v>
      </c>
      <c r="F73" s="1789"/>
      <c r="G73" s="1789"/>
      <c r="H73" s="1790">
        <v>9.0</v>
      </c>
      <c r="I73" s="1790">
        <v>9.0</v>
      </c>
      <c r="J73" s="1790">
        <v>9.0</v>
      </c>
      <c r="K73" s="1790">
        <v>9.0</v>
      </c>
      <c r="L73" s="1796"/>
      <c r="M73" s="1789"/>
      <c r="N73" s="1795">
        <v>9.0</v>
      </c>
      <c r="O73" s="1790">
        <v>9.0</v>
      </c>
      <c r="P73" s="1790">
        <v>9.0</v>
      </c>
      <c r="Q73" s="1790">
        <v>9.0</v>
      </c>
      <c r="R73" s="1790">
        <v>9.0</v>
      </c>
      <c r="S73" s="1790">
        <v>9.0</v>
      </c>
      <c r="T73" s="1789"/>
      <c r="U73" s="1789"/>
      <c r="V73" s="1790">
        <v>9.0</v>
      </c>
      <c r="W73" s="1790">
        <v>9.0</v>
      </c>
      <c r="X73" s="1790">
        <v>9.0</v>
      </c>
      <c r="Y73" s="1790">
        <v>9.0</v>
      </c>
      <c r="Z73" s="1790">
        <v>9.0</v>
      </c>
      <c r="AA73" s="1795">
        <v>9.0</v>
      </c>
      <c r="AB73" s="1789"/>
      <c r="AC73" s="1796"/>
      <c r="AD73" s="1790">
        <v>9.0</v>
      </c>
      <c r="AE73" s="1790">
        <v>9.0</v>
      </c>
      <c r="AF73" s="1790">
        <v>9.0</v>
      </c>
      <c r="AG73" s="1790">
        <v>9.0</v>
      </c>
      <c r="AH73" s="1789"/>
      <c r="AI73" s="1789"/>
      <c r="AJ73" s="905">
        <v>9.0</v>
      </c>
      <c r="AK73" s="404">
        <f t="shared" si="12"/>
        <v>21</v>
      </c>
      <c r="AL73" s="257"/>
    </row>
    <row r="74" ht="16.5" customHeight="1">
      <c r="A74" s="807">
        <v>5.0</v>
      </c>
      <c r="B74" s="819" t="s">
        <v>906</v>
      </c>
      <c r="C74" s="71"/>
      <c r="D74" s="863" t="s">
        <v>1124</v>
      </c>
      <c r="E74" s="1788">
        <v>9.0</v>
      </c>
      <c r="F74" s="1795">
        <v>9.0</v>
      </c>
      <c r="G74" s="1789"/>
      <c r="H74" s="1796"/>
      <c r="I74" s="1790">
        <v>9.0</v>
      </c>
      <c r="J74" s="1790">
        <v>9.0</v>
      </c>
      <c r="K74" s="1790">
        <v>9.0</v>
      </c>
      <c r="L74" s="1790">
        <v>9.0</v>
      </c>
      <c r="M74" s="1789"/>
      <c r="N74" s="1789"/>
      <c r="O74" s="1790">
        <v>9.0</v>
      </c>
      <c r="P74" s="1790">
        <v>9.0</v>
      </c>
      <c r="Q74" s="1790">
        <v>9.0</v>
      </c>
      <c r="R74" s="1790">
        <v>9.0</v>
      </c>
      <c r="S74" s="1796"/>
      <c r="T74" s="1789"/>
      <c r="U74" s="1795">
        <v>9.0</v>
      </c>
      <c r="V74" s="1790">
        <v>9.0</v>
      </c>
      <c r="W74" s="1790">
        <v>9.0</v>
      </c>
      <c r="X74" s="1790">
        <v>9.0</v>
      </c>
      <c r="Y74" s="1790">
        <v>9.0</v>
      </c>
      <c r="Z74" s="1790">
        <v>9.0</v>
      </c>
      <c r="AA74" s="1789"/>
      <c r="AB74" s="1789"/>
      <c r="AC74" s="1790">
        <v>9.0</v>
      </c>
      <c r="AD74" s="1790">
        <v>9.0</v>
      </c>
      <c r="AE74" s="1790">
        <v>9.0</v>
      </c>
      <c r="AF74" s="1790">
        <v>9.0</v>
      </c>
      <c r="AG74" s="1790">
        <v>9.0</v>
      </c>
      <c r="AH74" s="1795">
        <v>9.0</v>
      </c>
      <c r="AI74" s="1789"/>
      <c r="AJ74" s="905"/>
      <c r="AK74" s="404">
        <f t="shared" si="12"/>
        <v>22</v>
      </c>
      <c r="AL74" s="257"/>
    </row>
    <row r="75" ht="16.5" customHeight="1">
      <c r="A75" s="79"/>
      <c r="B75" s="1690"/>
      <c r="C75" s="121"/>
      <c r="D75" s="237"/>
      <c r="E75" s="1270"/>
      <c r="F75" s="1270"/>
      <c r="G75" s="1270"/>
      <c r="H75" s="1270"/>
      <c r="I75" s="1270"/>
      <c r="J75" s="1075"/>
      <c r="K75" s="1075"/>
      <c r="L75" s="1270"/>
      <c r="M75" s="1270"/>
      <c r="N75" s="1270"/>
      <c r="O75" s="1270"/>
      <c r="P75" s="1270"/>
      <c r="Q75" s="1075"/>
      <c r="R75" s="1075"/>
      <c r="S75" s="1270"/>
      <c r="T75" s="1270"/>
      <c r="U75" s="1270"/>
      <c r="V75" s="1270"/>
      <c r="W75" s="1270"/>
      <c r="X75" s="1075"/>
      <c r="Y75" s="1075"/>
      <c r="Z75" s="1270"/>
      <c r="AA75" s="1270"/>
      <c r="AB75" s="1270"/>
      <c r="AC75" s="1270"/>
      <c r="AD75" s="1270"/>
      <c r="AE75" s="1075"/>
      <c r="AF75" s="1075"/>
      <c r="AG75" s="1270"/>
      <c r="AH75" s="1270"/>
      <c r="AI75" s="1270"/>
      <c r="AJ75" s="905"/>
      <c r="AK75" s="82"/>
      <c r="AL75" s="92"/>
    </row>
    <row r="76" ht="16.5" customHeight="1">
      <c r="A76" s="807">
        <v>6.0</v>
      </c>
      <c r="B76" s="58" t="s">
        <v>60</v>
      </c>
      <c r="C76" s="1071" t="s">
        <v>782</v>
      </c>
      <c r="D76" s="863" t="s">
        <v>1124</v>
      </c>
      <c r="E76" s="1775"/>
      <c r="F76" s="1564"/>
      <c r="G76" s="1564"/>
      <c r="H76" s="1538">
        <v>9.0</v>
      </c>
      <c r="I76" s="1776">
        <v>9.0</v>
      </c>
      <c r="J76" s="1776">
        <v>9.0</v>
      </c>
      <c r="K76" s="1562">
        <v>9.0</v>
      </c>
      <c r="L76" s="1538">
        <v>9.0</v>
      </c>
      <c r="M76" s="1567">
        <v>9.0</v>
      </c>
      <c r="N76" s="1567">
        <v>9.0</v>
      </c>
      <c r="O76" s="1776">
        <v>9.0</v>
      </c>
      <c r="P76" s="1776">
        <v>9.0</v>
      </c>
      <c r="Q76" s="1538">
        <v>9.0</v>
      </c>
      <c r="R76" s="1776">
        <v>9.0</v>
      </c>
      <c r="S76" s="1776">
        <v>9.0</v>
      </c>
      <c r="T76" s="1564"/>
      <c r="U76" s="1564"/>
      <c r="V76" s="1538">
        <v>9.0</v>
      </c>
      <c r="W76" s="1776">
        <v>9.0</v>
      </c>
      <c r="X76" s="1776">
        <v>9.0</v>
      </c>
      <c r="Y76" s="1538">
        <v>9.0</v>
      </c>
      <c r="Z76" s="1777"/>
      <c r="AA76" s="1567">
        <v>9.0</v>
      </c>
      <c r="AB76" s="1567">
        <v>9.0</v>
      </c>
      <c r="AC76" s="1566"/>
      <c r="AD76" s="1776">
        <v>9.0</v>
      </c>
      <c r="AE76" s="1776">
        <v>9.0</v>
      </c>
      <c r="AF76" s="1538">
        <v>9.0</v>
      </c>
      <c r="AG76" s="1776">
        <v>9.0</v>
      </c>
      <c r="AH76" s="1564"/>
      <c r="AI76" s="1564"/>
      <c r="AJ76" s="905">
        <v>9.0</v>
      </c>
      <c r="AK76" s="404">
        <f t="shared" ref="AK76:AK78" si="13">COUNT(E76:AI76)</f>
        <v>22</v>
      </c>
      <c r="AL76" s="257"/>
    </row>
    <row r="77" ht="16.5" customHeight="1">
      <c r="A77" s="807">
        <v>7.0</v>
      </c>
      <c r="B77" s="842" t="s">
        <v>36</v>
      </c>
      <c r="C77" s="32"/>
      <c r="D77" s="863" t="s">
        <v>1124</v>
      </c>
      <c r="E77" s="1780">
        <v>9.0</v>
      </c>
      <c r="F77" s="1572"/>
      <c r="G77" s="1572"/>
      <c r="H77" s="1778">
        <v>9.0</v>
      </c>
      <c r="I77" s="1538">
        <v>9.0</v>
      </c>
      <c r="J77" s="1778">
        <v>9.0</v>
      </c>
      <c r="K77" s="1538">
        <v>9.0</v>
      </c>
      <c r="L77" s="1778">
        <v>9.0</v>
      </c>
      <c r="M77" s="1572"/>
      <c r="N77" s="1572"/>
      <c r="O77" s="1538">
        <v>9.0</v>
      </c>
      <c r="P77" s="1778">
        <v>9.0</v>
      </c>
      <c r="Q77" s="1778">
        <v>9.0</v>
      </c>
      <c r="R77" s="1538">
        <v>9.0</v>
      </c>
      <c r="S77" s="1797"/>
      <c r="T77" s="942">
        <v>9.0</v>
      </c>
      <c r="U77" s="942">
        <v>9.0</v>
      </c>
      <c r="V77" s="1797"/>
      <c r="W77" s="1538">
        <v>9.0</v>
      </c>
      <c r="X77" s="1778">
        <v>9.0</v>
      </c>
      <c r="Y77" s="1778">
        <v>9.0</v>
      </c>
      <c r="Z77" s="1538">
        <v>9.0</v>
      </c>
      <c r="AA77" s="1572"/>
      <c r="AB77" s="1572"/>
      <c r="AC77" s="1778">
        <v>9.0</v>
      </c>
      <c r="AD77" s="1538">
        <v>9.0</v>
      </c>
      <c r="AE77" s="1778">
        <v>9.0</v>
      </c>
      <c r="AF77" s="1778">
        <v>9.0</v>
      </c>
      <c r="AG77" s="1566"/>
      <c r="AH77" s="942">
        <v>9.0</v>
      </c>
      <c r="AI77" s="942">
        <v>9.0</v>
      </c>
      <c r="AJ77" s="905"/>
      <c r="AK77" s="404">
        <f t="shared" si="13"/>
        <v>22</v>
      </c>
      <c r="AL77" s="257"/>
    </row>
    <row r="78" ht="16.5" customHeight="1">
      <c r="A78" s="807">
        <v>8.0</v>
      </c>
      <c r="B78" s="842" t="s">
        <v>879</v>
      </c>
      <c r="C78" s="71"/>
      <c r="D78" s="863" t="s">
        <v>1124</v>
      </c>
      <c r="E78" s="1592">
        <v>9.0</v>
      </c>
      <c r="F78" s="942">
        <v>9.0</v>
      </c>
      <c r="G78" s="942">
        <v>9.0</v>
      </c>
      <c r="H78" s="1797"/>
      <c r="I78" s="1778">
        <v>9.0</v>
      </c>
      <c r="J78" s="1538">
        <v>9.0</v>
      </c>
      <c r="K78" s="1778">
        <v>9.0</v>
      </c>
      <c r="L78" s="1778">
        <v>9.0</v>
      </c>
      <c r="M78" s="1572"/>
      <c r="N78" s="1572"/>
      <c r="O78" s="1778">
        <v>9.0</v>
      </c>
      <c r="P78" s="1538">
        <v>9.0</v>
      </c>
      <c r="Q78" s="1778">
        <v>9.0</v>
      </c>
      <c r="R78" s="1778">
        <v>9.0</v>
      </c>
      <c r="S78" s="1538">
        <v>9.0</v>
      </c>
      <c r="T78" s="1572"/>
      <c r="U78" s="1572"/>
      <c r="V78" s="1778">
        <v>9.0</v>
      </c>
      <c r="W78" s="1778">
        <v>9.0</v>
      </c>
      <c r="X78" s="1538">
        <v>9.0</v>
      </c>
      <c r="Y78" s="1778">
        <v>9.0</v>
      </c>
      <c r="Z78" s="1778">
        <v>9.0</v>
      </c>
      <c r="AA78" s="1572"/>
      <c r="AB78" s="1572"/>
      <c r="AC78" s="1538">
        <v>9.0</v>
      </c>
      <c r="AD78" s="1778">
        <v>9.0</v>
      </c>
      <c r="AE78" s="1538">
        <v>9.0</v>
      </c>
      <c r="AF78" s="1778">
        <v>9.0</v>
      </c>
      <c r="AG78" s="1778">
        <v>9.0</v>
      </c>
      <c r="AH78" s="1572"/>
      <c r="AI78" s="1575"/>
      <c r="AJ78" s="905">
        <v>9.0</v>
      </c>
      <c r="AK78" s="404">
        <f t="shared" si="13"/>
        <v>22</v>
      </c>
      <c r="AL78" s="257"/>
    </row>
    <row r="79" ht="16.5" customHeight="1">
      <c r="A79" s="79"/>
      <c r="B79" s="1690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905"/>
      <c r="AK79" s="121"/>
      <c r="AL79" s="259"/>
    </row>
    <row r="80" ht="16.5" customHeight="1">
      <c r="A80" s="1010">
        <v>10.0</v>
      </c>
      <c r="B80" s="46" t="s">
        <v>102</v>
      </c>
      <c r="C80" s="1257" t="s">
        <v>804</v>
      </c>
      <c r="D80" s="863" t="s">
        <v>1124</v>
      </c>
      <c r="E80" s="1159"/>
      <c r="F80" s="1159"/>
      <c r="G80" s="1159">
        <v>9.0</v>
      </c>
      <c r="H80" s="1538">
        <v>9.0</v>
      </c>
      <c r="I80" s="1538">
        <v>9.0</v>
      </c>
      <c r="J80" s="1628">
        <v>9.0</v>
      </c>
      <c r="K80" s="1538">
        <v>9.0</v>
      </c>
      <c r="L80" s="1159"/>
      <c r="M80" s="1159"/>
      <c r="N80" s="1159">
        <v>9.0</v>
      </c>
      <c r="O80" s="1538">
        <v>9.0</v>
      </c>
      <c r="P80" s="1540">
        <v>9.0</v>
      </c>
      <c r="Q80" s="1540">
        <v>9.0</v>
      </c>
      <c r="R80" s="1538">
        <v>9.0</v>
      </c>
      <c r="S80" s="1159"/>
      <c r="T80" s="1159"/>
      <c r="U80" s="1159">
        <v>9.0</v>
      </c>
      <c r="V80" s="1798"/>
      <c r="W80" s="1799"/>
      <c r="X80" s="1799"/>
      <c r="Y80" s="1799"/>
      <c r="Z80" s="1799"/>
      <c r="AA80" s="1799"/>
      <c r="AB80" s="1799"/>
      <c r="AC80" s="1799"/>
      <c r="AD80" s="1799"/>
      <c r="AE80" s="1799"/>
      <c r="AF80" s="1799"/>
      <c r="AG80" s="1799"/>
      <c r="AH80" s="1799"/>
      <c r="AI80" s="1799"/>
      <c r="AJ80" s="1538">
        <v>9.0</v>
      </c>
      <c r="AK80" s="404">
        <f t="shared" ref="AK80:AK82" si="14">COUNT(E80:AI80)</f>
        <v>11</v>
      </c>
      <c r="AL80" s="259"/>
    </row>
    <row r="81" ht="16.5" customHeight="1">
      <c r="A81" s="1010">
        <v>11.0</v>
      </c>
      <c r="B81" s="1364" t="s">
        <v>105</v>
      </c>
      <c r="C81" s="32"/>
      <c r="D81" s="863" t="s">
        <v>1124</v>
      </c>
      <c r="E81" s="1540">
        <v>9.0</v>
      </c>
      <c r="F81" s="1159"/>
      <c r="G81" s="1159"/>
      <c r="H81" s="1540">
        <v>9.0</v>
      </c>
      <c r="I81" s="1540">
        <v>9.0</v>
      </c>
      <c r="J81" s="1540">
        <v>9.0</v>
      </c>
      <c r="K81" s="1540">
        <v>9.0</v>
      </c>
      <c r="L81" s="1540">
        <v>9.0</v>
      </c>
      <c r="M81" s="1159"/>
      <c r="N81" s="1159"/>
      <c r="O81" s="1540">
        <v>9.0</v>
      </c>
      <c r="P81" s="1540">
        <v>9.0</v>
      </c>
      <c r="Q81" s="1540">
        <v>9.0</v>
      </c>
      <c r="R81" s="1540">
        <v>9.0</v>
      </c>
      <c r="S81" s="1540">
        <v>9.0</v>
      </c>
      <c r="T81" s="1159"/>
      <c r="U81" s="1159"/>
      <c r="V81" s="1540">
        <v>9.0</v>
      </c>
      <c r="W81" s="1540">
        <v>9.0</v>
      </c>
      <c r="X81" s="1540">
        <v>9.0</v>
      </c>
      <c r="Y81" s="1540">
        <v>9.0</v>
      </c>
      <c r="Z81" s="1540">
        <v>9.0</v>
      </c>
      <c r="AA81" s="1159"/>
      <c r="AB81" s="1547">
        <v>9.0</v>
      </c>
      <c r="AC81" s="1540">
        <v>9.0</v>
      </c>
      <c r="AD81" s="1542"/>
      <c r="AE81" s="1542"/>
      <c r="AF81" s="1542"/>
      <c r="AG81" s="1542"/>
      <c r="AH81" s="1575"/>
      <c r="AI81" s="1575"/>
      <c r="AJ81" s="1540">
        <v>9.0</v>
      </c>
      <c r="AK81" s="404">
        <f t="shared" si="14"/>
        <v>18</v>
      </c>
      <c r="AL81" s="259"/>
    </row>
    <row r="82" ht="16.5" customHeight="1">
      <c r="A82" s="1010">
        <v>12.0</v>
      </c>
      <c r="B82" s="819" t="s">
        <v>1098</v>
      </c>
      <c r="C82" s="71"/>
      <c r="D82" s="863" t="s">
        <v>1124</v>
      </c>
      <c r="E82" s="1538">
        <v>9.0</v>
      </c>
      <c r="F82" s="1543">
        <v>9.0</v>
      </c>
      <c r="G82" s="1159"/>
      <c r="H82" s="1159"/>
      <c r="I82" s="1800">
        <v>9.0</v>
      </c>
      <c r="J82" s="1538">
        <v>9.0</v>
      </c>
      <c r="K82" s="1801">
        <v>9.0</v>
      </c>
      <c r="L82" s="1538">
        <v>9.0</v>
      </c>
      <c r="M82" s="1159">
        <v>9.0</v>
      </c>
      <c r="N82" s="1159"/>
      <c r="O82" s="1159"/>
      <c r="P82" s="1538">
        <v>9.0</v>
      </c>
      <c r="Q82" s="1538">
        <v>9.0</v>
      </c>
      <c r="R82" s="1801">
        <v>9.0</v>
      </c>
      <c r="S82" s="1538">
        <v>9.0</v>
      </c>
      <c r="T82" s="1543">
        <v>9.0</v>
      </c>
      <c r="U82" s="1159"/>
      <c r="V82" s="1159"/>
      <c r="W82" s="1800">
        <v>9.0</v>
      </c>
      <c r="X82" s="1538">
        <v>9.0</v>
      </c>
      <c r="Y82" s="1801">
        <v>9.0</v>
      </c>
      <c r="Z82" s="1538">
        <v>9.0</v>
      </c>
      <c r="AA82" s="1159">
        <v>9.0</v>
      </c>
      <c r="AB82" s="1159"/>
      <c r="AC82" s="1547">
        <v>9.0</v>
      </c>
      <c r="AD82" s="1538">
        <v>9.0</v>
      </c>
      <c r="AE82" s="1538">
        <v>9.0</v>
      </c>
      <c r="AF82" s="1801">
        <v>9.0</v>
      </c>
      <c r="AG82" s="1538">
        <v>9.0</v>
      </c>
      <c r="AH82" s="1159">
        <v>9.0</v>
      </c>
      <c r="AI82" s="1547">
        <v>9.0</v>
      </c>
      <c r="AJ82" s="1159"/>
      <c r="AK82" s="404">
        <f t="shared" si="14"/>
        <v>24</v>
      </c>
      <c r="AL82" s="259"/>
    </row>
    <row r="83" ht="16.5" customHeight="1">
      <c r="A83" s="79"/>
      <c r="B83" s="1690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905"/>
      <c r="AK83" s="121"/>
      <c r="AL83" s="259"/>
    </row>
    <row r="84" ht="16.5" customHeight="1">
      <c r="A84" s="807">
        <v>13.0</v>
      </c>
      <c r="B84" s="1712" t="s">
        <v>768</v>
      </c>
      <c r="C84" s="113" t="s">
        <v>65</v>
      </c>
      <c r="D84" s="866" t="s">
        <v>1124</v>
      </c>
      <c r="E84" s="1802"/>
      <c r="F84" s="1575"/>
      <c r="G84" s="1542"/>
      <c r="H84" s="1542"/>
      <c r="I84" s="1542"/>
      <c r="J84" s="1574"/>
      <c r="K84" s="1542"/>
      <c r="L84" s="1575"/>
      <c r="M84" s="1575"/>
      <c r="N84" s="1540">
        <v>9.0</v>
      </c>
      <c r="O84" s="1540">
        <v>9.0</v>
      </c>
      <c r="P84" s="1538">
        <v>9.0</v>
      </c>
      <c r="Q84" s="1540">
        <v>9.0</v>
      </c>
      <c r="R84" s="1538">
        <v>9.0</v>
      </c>
      <c r="S84" s="1803"/>
      <c r="T84" s="1159"/>
      <c r="U84" s="1540">
        <v>9.0</v>
      </c>
      <c r="V84" s="1540">
        <v>9.0</v>
      </c>
      <c r="W84" s="1540">
        <v>9.0</v>
      </c>
      <c r="X84" s="1538">
        <v>9.0</v>
      </c>
      <c r="Y84" s="1540">
        <v>9.0</v>
      </c>
      <c r="Z84" s="1159"/>
      <c r="AA84" s="1159"/>
      <c r="AB84" s="1540">
        <v>9.0</v>
      </c>
      <c r="AC84" s="1540">
        <v>9.0</v>
      </c>
      <c r="AD84" s="1538">
        <v>9.0</v>
      </c>
      <c r="AE84" s="1540">
        <v>9.0</v>
      </c>
      <c r="AF84" s="1538">
        <v>9.0</v>
      </c>
      <c r="AG84" s="1547">
        <v>9.0</v>
      </c>
      <c r="AH84" s="1547">
        <v>9.0</v>
      </c>
      <c r="AI84" s="1540">
        <v>9.0</v>
      </c>
      <c r="AJ84" s="1540">
        <v>9.0</v>
      </c>
      <c r="AK84" s="404">
        <f t="shared" ref="AK84:AK86" si="15">COUNT(E84:AI84)</f>
        <v>18</v>
      </c>
      <c r="AL84" s="257"/>
    </row>
    <row r="85" ht="16.5" customHeight="1">
      <c r="A85" s="807">
        <v>14.0</v>
      </c>
      <c r="B85" s="58" t="s">
        <v>66</v>
      </c>
      <c r="C85" s="71"/>
      <c r="D85" s="863" t="s">
        <v>1124</v>
      </c>
      <c r="E85" s="1540">
        <v>9.0</v>
      </c>
      <c r="F85" s="1540">
        <v>9.0</v>
      </c>
      <c r="G85" s="1547">
        <v>9.0</v>
      </c>
      <c r="H85" s="1547">
        <v>9.0</v>
      </c>
      <c r="I85" s="1540">
        <v>9.0</v>
      </c>
      <c r="J85" s="1540">
        <v>9.0</v>
      </c>
      <c r="K85" s="1540">
        <v>9.0</v>
      </c>
      <c r="L85" s="1540">
        <v>9.0</v>
      </c>
      <c r="M85" s="1540">
        <v>9.0</v>
      </c>
      <c r="N85" s="1159"/>
      <c r="O85" s="1159"/>
      <c r="P85" s="1540">
        <v>9.0</v>
      </c>
      <c r="Q85" s="1538">
        <v>9.0</v>
      </c>
      <c r="R85" s="1540">
        <v>9.0</v>
      </c>
      <c r="S85" s="1540">
        <v>9.0</v>
      </c>
      <c r="T85" s="1540">
        <v>9.0</v>
      </c>
      <c r="U85" s="1159"/>
      <c r="V85" s="1159"/>
      <c r="W85" s="1538">
        <v>9.0</v>
      </c>
      <c r="X85" s="1540">
        <v>9.0</v>
      </c>
      <c r="Y85" s="1538">
        <v>9.0</v>
      </c>
      <c r="Z85" s="1540">
        <v>9.0</v>
      </c>
      <c r="AA85" s="1540">
        <v>9.0</v>
      </c>
      <c r="AB85" s="1159"/>
      <c r="AC85" s="1159"/>
      <c r="AD85" s="978"/>
      <c r="AE85" s="978"/>
      <c r="AF85" s="978"/>
      <c r="AG85" s="978"/>
      <c r="AH85" s="978"/>
      <c r="AI85" s="978"/>
      <c r="AJ85" s="978"/>
      <c r="AK85" s="404">
        <f t="shared" si="15"/>
        <v>19</v>
      </c>
      <c r="AL85" s="257"/>
    </row>
    <row r="86" ht="16.5" customHeight="1">
      <c r="A86" s="807">
        <v>15.0</v>
      </c>
      <c r="B86" s="1713" t="s">
        <v>982</v>
      </c>
      <c r="C86" s="1482" t="s">
        <v>983</v>
      </c>
      <c r="D86" s="863" t="s">
        <v>1124</v>
      </c>
      <c r="E86" s="1540">
        <v>9.0</v>
      </c>
      <c r="F86" s="1159"/>
      <c r="G86" s="1159"/>
      <c r="H86" s="1540">
        <v>9.0</v>
      </c>
      <c r="I86" s="1540">
        <v>9.0</v>
      </c>
      <c r="J86" s="1540">
        <v>9.0</v>
      </c>
      <c r="K86" s="1540">
        <v>9.0</v>
      </c>
      <c r="L86" s="1540">
        <v>9.0</v>
      </c>
      <c r="M86" s="1159"/>
      <c r="N86" s="1159"/>
      <c r="O86" s="1540">
        <v>9.0</v>
      </c>
      <c r="P86" s="1540">
        <v>9.0</v>
      </c>
      <c r="Q86" s="1540">
        <v>9.0</v>
      </c>
      <c r="R86" s="1540">
        <v>9.0</v>
      </c>
      <c r="S86" s="1540">
        <v>9.0</v>
      </c>
      <c r="T86" s="1159"/>
      <c r="U86" s="1159"/>
      <c r="V86" s="1540">
        <v>9.0</v>
      </c>
      <c r="W86" s="1540">
        <v>9.0</v>
      </c>
      <c r="X86" s="1540">
        <v>9.0</v>
      </c>
      <c r="Y86" s="1540">
        <v>9.0</v>
      </c>
      <c r="Z86" s="1540">
        <v>9.0</v>
      </c>
      <c r="AA86" s="1159"/>
      <c r="AB86" s="1159"/>
      <c r="AC86" s="1540">
        <v>9.0</v>
      </c>
      <c r="AD86" s="1540">
        <v>9.0</v>
      </c>
      <c r="AE86" s="1540">
        <v>9.0</v>
      </c>
      <c r="AF86" s="1540">
        <v>9.0</v>
      </c>
      <c r="AG86" s="1540">
        <v>9.0</v>
      </c>
      <c r="AH86" s="1159"/>
      <c r="AI86" s="1159"/>
      <c r="AJ86" s="1540">
        <v>9.0</v>
      </c>
      <c r="AK86" s="404">
        <f t="shared" si="15"/>
        <v>21</v>
      </c>
      <c r="AL86" s="1485"/>
    </row>
    <row r="87" ht="16.5" customHeight="1">
      <c r="A87" s="872"/>
      <c r="B87" s="260"/>
      <c r="C87" s="875"/>
      <c r="D87" s="877"/>
      <c r="E87" s="1075"/>
      <c r="F87" s="1075"/>
      <c r="G87" s="1075"/>
      <c r="H87" s="1075"/>
      <c r="I87" s="1075"/>
      <c r="J87" s="1075"/>
      <c r="K87" s="1075"/>
      <c r="L87" s="1075"/>
      <c r="M87" s="1075"/>
      <c r="N87" s="1075"/>
      <c r="O87" s="1075"/>
      <c r="P87" s="1075"/>
      <c r="Q87" s="1075"/>
      <c r="R87" s="1075"/>
      <c r="S87" s="1075"/>
      <c r="T87" s="1075"/>
      <c r="U87" s="1075"/>
      <c r="V87" s="1075"/>
      <c r="W87" s="1075"/>
      <c r="X87" s="1075"/>
      <c r="Y87" s="1075"/>
      <c r="Z87" s="1075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905"/>
      <c r="AK87" s="878"/>
      <c r="AL87" s="257"/>
    </row>
    <row r="88" ht="16.5" customHeight="1">
      <c r="A88" s="807">
        <v>16.0</v>
      </c>
      <c r="B88" s="842" t="s">
        <v>880</v>
      </c>
      <c r="C88" s="1071" t="s">
        <v>1016</v>
      </c>
      <c r="D88" s="863" t="s">
        <v>1124</v>
      </c>
      <c r="E88" s="1540">
        <v>9.0</v>
      </c>
      <c r="F88" s="1540">
        <v>9.0</v>
      </c>
      <c r="G88" s="1543"/>
      <c r="H88" s="1543"/>
      <c r="I88" s="905">
        <v>9.0</v>
      </c>
      <c r="J88" s="905">
        <v>9.0</v>
      </c>
      <c r="K88" s="905">
        <v>9.0</v>
      </c>
      <c r="L88" s="1540">
        <v>9.0</v>
      </c>
      <c r="M88" s="1540">
        <v>9.0</v>
      </c>
      <c r="N88" s="1543"/>
      <c r="O88" s="1543"/>
      <c r="P88" s="905">
        <v>9.0</v>
      </c>
      <c r="Q88" s="905">
        <v>9.0</v>
      </c>
      <c r="R88" s="905">
        <v>9.0</v>
      </c>
      <c r="S88" s="1540">
        <v>9.0</v>
      </c>
      <c r="T88" s="1540">
        <v>9.0</v>
      </c>
      <c r="U88" s="1543"/>
      <c r="V88" s="1543"/>
      <c r="W88" s="905">
        <v>9.0</v>
      </c>
      <c r="X88" s="905">
        <v>9.0</v>
      </c>
      <c r="Y88" s="905">
        <v>9.0</v>
      </c>
      <c r="Z88" s="1540">
        <v>9.0</v>
      </c>
      <c r="AA88" s="1540">
        <v>9.0</v>
      </c>
      <c r="AB88" s="1543"/>
      <c r="AC88" s="1543"/>
      <c r="AD88" s="905">
        <v>9.0</v>
      </c>
      <c r="AE88" s="905">
        <v>9.0</v>
      </c>
      <c r="AF88" s="905">
        <v>9.0</v>
      </c>
      <c r="AG88" s="1540">
        <v>9.0</v>
      </c>
      <c r="AH88" s="1540">
        <v>9.0</v>
      </c>
      <c r="AI88" s="1543"/>
      <c r="AJ88" s="1543"/>
      <c r="AK88" s="404">
        <f t="shared" ref="AK88:AK90" si="16">COUNT(E88:AI88)</f>
        <v>22</v>
      </c>
      <c r="AL88" s="257"/>
    </row>
    <row r="89" ht="15.75" customHeight="1">
      <c r="A89" s="807">
        <v>17.0</v>
      </c>
      <c r="B89" s="842" t="s">
        <v>253</v>
      </c>
      <c r="C89" s="32"/>
      <c r="D89" s="863" t="s">
        <v>1124</v>
      </c>
      <c r="E89" s="1543"/>
      <c r="F89" s="1543"/>
      <c r="G89" s="1540">
        <v>9.0</v>
      </c>
      <c r="H89" s="1540">
        <v>9.0</v>
      </c>
      <c r="I89" s="905">
        <v>9.0</v>
      </c>
      <c r="J89" s="905">
        <v>9.0</v>
      </c>
      <c r="K89" s="905">
        <v>9.0</v>
      </c>
      <c r="L89" s="1543"/>
      <c r="M89" s="1543"/>
      <c r="N89" s="1540">
        <v>9.0</v>
      </c>
      <c r="O89" s="1540">
        <v>9.0</v>
      </c>
      <c r="P89" s="905">
        <v>9.0</v>
      </c>
      <c r="Q89" s="905">
        <v>9.0</v>
      </c>
      <c r="R89" s="905">
        <v>9.0</v>
      </c>
      <c r="S89" s="1543"/>
      <c r="T89" s="1543"/>
      <c r="U89" s="1540">
        <v>9.0</v>
      </c>
      <c r="V89" s="1540">
        <v>9.0</v>
      </c>
      <c r="W89" s="905">
        <v>9.0</v>
      </c>
      <c r="X89" s="905">
        <v>9.0</v>
      </c>
      <c r="Y89" s="905">
        <v>9.0</v>
      </c>
      <c r="AA89" s="1543"/>
      <c r="AB89" s="1540">
        <v>9.0</v>
      </c>
      <c r="AC89" s="1540">
        <v>9.0</v>
      </c>
      <c r="AD89" s="905">
        <v>9.0</v>
      </c>
      <c r="AE89" s="905">
        <v>9.0</v>
      </c>
      <c r="AF89" s="905">
        <v>9.0</v>
      </c>
      <c r="AG89" s="1543"/>
      <c r="AH89" s="1543"/>
      <c r="AI89" s="1540">
        <v>9.0</v>
      </c>
      <c r="AJ89" s="1540">
        <v>9.0</v>
      </c>
      <c r="AK89" s="404">
        <f t="shared" si="16"/>
        <v>21</v>
      </c>
      <c r="AL89" s="257"/>
    </row>
    <row r="90" ht="15.75" customHeight="1">
      <c r="A90" s="807">
        <v>18.0</v>
      </c>
      <c r="B90" s="842" t="s">
        <v>732</v>
      </c>
      <c r="C90" s="71"/>
      <c r="D90" s="863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978"/>
      <c r="AK90" s="404">
        <f t="shared" si="16"/>
        <v>0</v>
      </c>
      <c r="AL90" s="257"/>
    </row>
    <row r="91" ht="15.75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905"/>
      <c r="AK91" s="237"/>
      <c r="AL91" s="237"/>
    </row>
    <row r="92" ht="16.5" customHeight="1">
      <c r="A92" s="1010">
        <v>19.0</v>
      </c>
      <c r="B92" s="1291" t="s">
        <v>112</v>
      </c>
      <c r="C92" s="1462" t="s">
        <v>806</v>
      </c>
      <c r="D92" s="863" t="s">
        <v>1124</v>
      </c>
      <c r="E92" s="1540">
        <v>9.0</v>
      </c>
      <c r="F92" s="1540">
        <v>9.0</v>
      </c>
      <c r="G92" s="1543"/>
      <c r="H92" s="1543"/>
      <c r="I92" s="1538">
        <v>9.0</v>
      </c>
      <c r="J92" s="905">
        <v>9.0</v>
      </c>
      <c r="K92" s="1538">
        <v>9.0</v>
      </c>
      <c r="L92" s="1540">
        <v>9.0</v>
      </c>
      <c r="M92" s="1540">
        <v>9.0</v>
      </c>
      <c r="N92" s="1543"/>
      <c r="O92" s="1543"/>
      <c r="P92" s="905">
        <v>9.0</v>
      </c>
      <c r="Q92" s="1538">
        <v>9.0</v>
      </c>
      <c r="R92" s="905">
        <v>9.0</v>
      </c>
      <c r="S92" s="1540">
        <v>9.0</v>
      </c>
      <c r="T92" s="1540">
        <v>9.0</v>
      </c>
      <c r="U92" s="1543"/>
      <c r="V92" s="1543"/>
      <c r="W92" s="1538">
        <v>9.0</v>
      </c>
      <c r="X92" s="905">
        <v>9.0</v>
      </c>
      <c r="Y92" s="1538">
        <v>9.0</v>
      </c>
      <c r="Z92" s="1540">
        <v>9.0</v>
      </c>
      <c r="AA92" s="1540">
        <v>9.0</v>
      </c>
      <c r="AB92" s="1543"/>
      <c r="AC92" s="1543"/>
      <c r="AD92" s="905">
        <v>9.0</v>
      </c>
      <c r="AE92" s="1538">
        <v>9.0</v>
      </c>
      <c r="AF92" s="905">
        <v>9.0</v>
      </c>
      <c r="AG92" s="1540">
        <v>9.0</v>
      </c>
      <c r="AH92" s="1540">
        <v>9.0</v>
      </c>
      <c r="AI92" s="1543"/>
      <c r="AJ92" s="1543"/>
      <c r="AK92" s="404">
        <f t="shared" ref="AK92:AK93" si="17">COUNT(E92:AI92)</f>
        <v>22</v>
      </c>
      <c r="AL92" s="237"/>
    </row>
    <row r="93" ht="16.5" customHeight="1">
      <c r="A93" s="1010">
        <v>20.0</v>
      </c>
      <c r="B93" s="1463" t="s">
        <v>1026</v>
      </c>
      <c r="C93" s="71"/>
      <c r="D93" s="863" t="s">
        <v>1124</v>
      </c>
      <c r="E93" s="1543"/>
      <c r="F93" s="1543"/>
      <c r="G93" s="1540">
        <v>9.0</v>
      </c>
      <c r="H93" s="1540">
        <v>9.0</v>
      </c>
      <c r="I93" s="905">
        <v>9.0</v>
      </c>
      <c r="J93" s="1538">
        <v>9.0</v>
      </c>
      <c r="K93" s="905">
        <v>9.0</v>
      </c>
      <c r="L93" s="1543"/>
      <c r="M93" s="1543"/>
      <c r="N93" s="1540">
        <v>9.0</v>
      </c>
      <c r="O93" s="1540">
        <v>9.0</v>
      </c>
      <c r="P93" s="1538">
        <v>9.0</v>
      </c>
      <c r="Q93" s="905">
        <v>9.0</v>
      </c>
      <c r="R93" s="1538">
        <v>9.0</v>
      </c>
      <c r="S93" s="1543"/>
      <c r="T93" s="1543"/>
      <c r="U93" s="1540">
        <v>9.0</v>
      </c>
      <c r="V93" s="1540">
        <v>9.0</v>
      </c>
      <c r="W93" s="905">
        <v>9.0</v>
      </c>
      <c r="X93" s="1538">
        <v>9.0</v>
      </c>
      <c r="Y93" s="905">
        <v>9.0</v>
      </c>
      <c r="Z93" s="1543"/>
      <c r="AA93" s="1543"/>
      <c r="AB93" s="1540">
        <v>9.0</v>
      </c>
      <c r="AC93" s="1540">
        <v>9.0</v>
      </c>
      <c r="AD93" s="1538">
        <v>9.0</v>
      </c>
      <c r="AE93" s="905">
        <v>9.0</v>
      </c>
      <c r="AF93" s="1538">
        <v>9.0</v>
      </c>
      <c r="AG93" s="1543"/>
      <c r="AH93" s="1543"/>
      <c r="AI93" s="1540">
        <v>9.0</v>
      </c>
      <c r="AJ93" s="1540">
        <v>9.0</v>
      </c>
      <c r="AK93" s="404">
        <f t="shared" si="17"/>
        <v>21</v>
      </c>
      <c r="AL93" s="23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1077"/>
      <c r="AK94" s="1077"/>
      <c r="AL94" s="237"/>
    </row>
    <row r="95" ht="16.5" customHeight="1">
      <c r="A95" s="1010">
        <v>21.0</v>
      </c>
      <c r="B95" s="1112" t="s">
        <v>119</v>
      </c>
      <c r="C95" s="1462" t="s">
        <v>808</v>
      </c>
      <c r="D95" s="863" t="s">
        <v>1124</v>
      </c>
      <c r="E95" s="1540">
        <v>9.0</v>
      </c>
      <c r="F95" s="1540">
        <v>9.0</v>
      </c>
      <c r="G95" s="1543"/>
      <c r="H95" s="1543"/>
      <c r="I95" s="1538">
        <v>9.0</v>
      </c>
      <c r="J95" s="905">
        <v>9.0</v>
      </c>
      <c r="K95" s="1538">
        <v>9.0</v>
      </c>
      <c r="L95" s="1540">
        <v>9.0</v>
      </c>
      <c r="M95" s="1540">
        <v>9.0</v>
      </c>
      <c r="N95" s="1543"/>
      <c r="O95" s="1543"/>
      <c r="P95" s="905">
        <v>9.0</v>
      </c>
      <c r="Q95" s="1538">
        <v>9.0</v>
      </c>
      <c r="R95" s="905">
        <v>9.0</v>
      </c>
      <c r="S95" s="1540">
        <v>9.0</v>
      </c>
      <c r="T95" s="1540">
        <v>9.0</v>
      </c>
      <c r="U95" s="1593"/>
      <c r="V95" s="1593"/>
      <c r="W95" s="1539"/>
      <c r="X95" s="978"/>
      <c r="Y95" s="1539"/>
      <c r="Z95" s="1593"/>
      <c r="AA95" s="1593"/>
      <c r="AB95" s="1593"/>
      <c r="AC95" s="1547">
        <v>9.0</v>
      </c>
      <c r="AD95" s="905">
        <v>9.0</v>
      </c>
      <c r="AE95" s="1538">
        <v>9.0</v>
      </c>
      <c r="AF95" s="905">
        <v>9.0</v>
      </c>
      <c r="AG95" s="1540">
        <v>9.0</v>
      </c>
      <c r="AH95" s="1540">
        <v>9.0</v>
      </c>
      <c r="AI95" s="1543"/>
      <c r="AJ95" s="1543"/>
      <c r="AK95" s="404">
        <f t="shared" ref="AK95:AK96" si="18">COUNT(E95:AI95)</f>
        <v>18</v>
      </c>
      <c r="AL95" s="237"/>
    </row>
    <row r="96" ht="16.5" customHeight="1">
      <c r="A96" s="1010">
        <v>22.0</v>
      </c>
      <c r="B96" s="819" t="s">
        <v>1122</v>
      </c>
      <c r="C96" s="71"/>
      <c r="D96" s="863" t="s">
        <v>1124</v>
      </c>
      <c r="E96" s="1543"/>
      <c r="F96" s="1543"/>
      <c r="G96" s="1540">
        <v>9.0</v>
      </c>
      <c r="H96" s="1540">
        <v>9.0</v>
      </c>
      <c r="I96" s="905">
        <v>9.0</v>
      </c>
      <c r="J96" s="1538">
        <v>9.0</v>
      </c>
      <c r="K96" s="905">
        <v>9.0</v>
      </c>
      <c r="L96" s="1543"/>
      <c r="M96" s="1543"/>
      <c r="N96" s="1540">
        <v>9.0</v>
      </c>
      <c r="O96" s="1540">
        <v>9.0</v>
      </c>
      <c r="P96" s="1538">
        <v>9.0</v>
      </c>
      <c r="Q96" s="905">
        <v>9.0</v>
      </c>
      <c r="R96" s="1538">
        <v>9.0</v>
      </c>
      <c r="S96" s="1543"/>
      <c r="T96" s="1543"/>
      <c r="U96" s="1540">
        <v>9.0</v>
      </c>
      <c r="V96" s="1540">
        <v>9.0</v>
      </c>
      <c r="W96" s="905">
        <v>9.0</v>
      </c>
      <c r="X96" s="1538">
        <v>9.0</v>
      </c>
      <c r="Y96" s="925"/>
      <c r="Z96" s="1548"/>
      <c r="AA96" s="1548"/>
      <c r="AB96" s="1542"/>
      <c r="AC96" s="1542"/>
      <c r="AD96" s="1574"/>
      <c r="AE96" s="925"/>
      <c r="AF96" s="1574"/>
      <c r="AG96" s="1542"/>
      <c r="AH96" s="1542"/>
      <c r="AI96" s="1542"/>
      <c r="AJ96" s="1542"/>
      <c r="AK96" s="404">
        <f t="shared" si="18"/>
        <v>14</v>
      </c>
      <c r="AL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237"/>
    </row>
    <row r="98" ht="16.5" customHeight="1">
      <c r="A98" s="1010">
        <v>23.0</v>
      </c>
      <c r="B98" s="1682" t="s">
        <v>798</v>
      </c>
      <c r="C98" s="1010" t="s">
        <v>1069</v>
      </c>
      <c r="D98" s="863" t="s">
        <v>1124</v>
      </c>
      <c r="E98" s="905">
        <v>9.0</v>
      </c>
      <c r="F98" s="971"/>
      <c r="G98" s="971"/>
      <c r="H98" s="905">
        <v>9.0</v>
      </c>
      <c r="I98" s="905">
        <v>9.0</v>
      </c>
      <c r="J98" s="905">
        <v>9.0</v>
      </c>
      <c r="K98" s="905">
        <v>9.0</v>
      </c>
      <c r="L98" s="905">
        <v>9.0</v>
      </c>
      <c r="M98" s="971"/>
      <c r="N98" s="971"/>
      <c r="O98" s="905">
        <v>9.0</v>
      </c>
      <c r="P98" s="905">
        <v>9.0</v>
      </c>
      <c r="Q98" s="905">
        <v>9.0</v>
      </c>
      <c r="R98" s="905">
        <v>9.0</v>
      </c>
      <c r="S98" s="905">
        <v>9.0</v>
      </c>
      <c r="T98" s="971"/>
      <c r="U98" s="971"/>
      <c r="V98" s="905">
        <v>9.0</v>
      </c>
      <c r="W98" s="905">
        <v>9.0</v>
      </c>
      <c r="X98" s="905">
        <v>9.0</v>
      </c>
      <c r="Y98" s="905">
        <v>9.0</v>
      </c>
      <c r="Z98" s="905">
        <v>9.0</v>
      </c>
      <c r="AA98" s="971"/>
      <c r="AB98" s="971"/>
      <c r="AC98" s="905">
        <v>9.0</v>
      </c>
      <c r="AD98" s="905">
        <v>9.0</v>
      </c>
      <c r="AE98" s="905">
        <v>9.0</v>
      </c>
      <c r="AF98" s="905">
        <v>9.0</v>
      </c>
      <c r="AG98" s="905">
        <v>9.0</v>
      </c>
      <c r="AH98" s="971"/>
      <c r="AI98" s="971"/>
      <c r="AJ98" s="905">
        <v>9.0</v>
      </c>
      <c r="AK98" s="404">
        <f t="shared" ref="AK98:AK111" si="19">COUNT(E98:AI98)</f>
        <v>21</v>
      </c>
      <c r="AL98" s="237"/>
    </row>
    <row r="99" ht="16.5" customHeight="1">
      <c r="A99" s="1010">
        <v>24.0</v>
      </c>
      <c r="B99" s="1682" t="s">
        <v>799</v>
      </c>
      <c r="C99" s="1010" t="s">
        <v>820</v>
      </c>
      <c r="D99" s="863" t="s">
        <v>1124</v>
      </c>
      <c r="E99" s="905">
        <v>9.0</v>
      </c>
      <c r="F99" s="971"/>
      <c r="G99" s="971"/>
      <c r="H99" s="905">
        <v>9.0</v>
      </c>
      <c r="I99" s="905">
        <v>9.0</v>
      </c>
      <c r="J99" s="905">
        <v>9.0</v>
      </c>
      <c r="K99" s="905">
        <v>9.0</v>
      </c>
      <c r="L99" s="905">
        <v>9.0</v>
      </c>
      <c r="M99" s="971"/>
      <c r="N99" s="971"/>
      <c r="O99" s="905">
        <v>9.0</v>
      </c>
      <c r="P99" s="905">
        <v>9.0</v>
      </c>
      <c r="Q99" s="905">
        <v>9.0</v>
      </c>
      <c r="R99" s="905">
        <v>9.0</v>
      </c>
      <c r="S99" s="905">
        <v>9.0</v>
      </c>
      <c r="T99" s="971"/>
      <c r="U99" s="971"/>
      <c r="V99" s="905">
        <v>9.0</v>
      </c>
      <c r="W99" s="905">
        <v>9.0</v>
      </c>
      <c r="X99" s="905">
        <v>9.0</v>
      </c>
      <c r="Y99" s="905">
        <v>9.0</v>
      </c>
      <c r="Z99" s="905">
        <v>9.0</v>
      </c>
      <c r="AA99" s="971"/>
      <c r="AB99" s="971"/>
      <c r="AC99" s="905">
        <v>9.0</v>
      </c>
      <c r="AD99" s="905">
        <v>9.0</v>
      </c>
      <c r="AE99" s="905">
        <v>9.0</v>
      </c>
      <c r="AF99" s="905">
        <v>9.0</v>
      </c>
      <c r="AG99" s="905">
        <v>9.0</v>
      </c>
      <c r="AH99" s="971"/>
      <c r="AI99" s="971"/>
      <c r="AJ99" s="905">
        <v>9.0</v>
      </c>
      <c r="AK99" s="404">
        <f t="shared" si="19"/>
        <v>21</v>
      </c>
      <c r="AL99" s="237"/>
    </row>
    <row r="100" ht="16.5" customHeight="1">
      <c r="A100" s="1010">
        <v>23.0</v>
      </c>
      <c r="B100" s="1682" t="s">
        <v>800</v>
      </c>
      <c r="C100" s="1261" t="s">
        <v>91</v>
      </c>
      <c r="D100" s="863" t="s">
        <v>1124</v>
      </c>
      <c r="E100" s="905">
        <v>9.0</v>
      </c>
      <c r="F100" s="971"/>
      <c r="G100" s="971"/>
      <c r="H100" s="905">
        <v>9.0</v>
      </c>
      <c r="I100" s="905">
        <v>9.0</v>
      </c>
      <c r="J100" s="905">
        <v>9.0</v>
      </c>
      <c r="K100" s="905">
        <v>9.0</v>
      </c>
      <c r="L100" s="905">
        <v>9.0</v>
      </c>
      <c r="M100" s="971"/>
      <c r="N100" s="971"/>
      <c r="O100" s="905">
        <v>9.0</v>
      </c>
      <c r="P100" s="905">
        <v>9.0</v>
      </c>
      <c r="Q100" s="905">
        <v>9.0</v>
      </c>
      <c r="R100" s="905">
        <v>9.0</v>
      </c>
      <c r="S100" s="905">
        <v>9.0</v>
      </c>
      <c r="T100" s="971"/>
      <c r="U100" s="971"/>
      <c r="V100" s="905">
        <v>9.0</v>
      </c>
      <c r="W100" s="905">
        <v>9.0</v>
      </c>
      <c r="X100" s="905">
        <v>9.0</v>
      </c>
      <c r="Y100" s="905">
        <v>9.0</v>
      </c>
      <c r="Z100" s="905">
        <v>9.0</v>
      </c>
      <c r="AA100" s="971"/>
      <c r="AB100" s="971"/>
      <c r="AC100" s="905">
        <v>9.0</v>
      </c>
      <c r="AD100" s="905">
        <v>9.0</v>
      </c>
      <c r="AE100" s="905">
        <v>9.0</v>
      </c>
      <c r="AF100" s="905">
        <v>9.0</v>
      </c>
      <c r="AG100" s="905">
        <v>9.0</v>
      </c>
      <c r="AH100" s="971"/>
      <c r="AI100" s="971"/>
      <c r="AJ100" s="905">
        <v>9.0</v>
      </c>
      <c r="AK100" s="404">
        <f t="shared" si="19"/>
        <v>21</v>
      </c>
      <c r="AL100" s="237"/>
    </row>
    <row r="101" ht="16.5" customHeight="1">
      <c r="A101" s="1010">
        <v>24.0</v>
      </c>
      <c r="B101" s="1682" t="s">
        <v>821</v>
      </c>
      <c r="C101" s="1261" t="s">
        <v>296</v>
      </c>
      <c r="D101" s="863" t="s">
        <v>1124</v>
      </c>
      <c r="E101" s="905">
        <v>9.0</v>
      </c>
      <c r="F101" s="971"/>
      <c r="G101" s="971"/>
      <c r="H101" s="905">
        <v>9.0</v>
      </c>
      <c r="I101" s="905">
        <v>9.0</v>
      </c>
      <c r="J101" s="905">
        <v>9.0</v>
      </c>
      <c r="K101" s="905">
        <v>9.0</v>
      </c>
      <c r="L101" s="905">
        <v>9.0</v>
      </c>
      <c r="M101" s="971"/>
      <c r="N101" s="971"/>
      <c r="O101" s="905">
        <v>9.0</v>
      </c>
      <c r="P101" s="905">
        <v>9.0</v>
      </c>
      <c r="Q101" s="905">
        <v>9.0</v>
      </c>
      <c r="R101" s="905">
        <v>9.0</v>
      </c>
      <c r="S101" s="905">
        <v>9.0</v>
      </c>
      <c r="T101" s="971"/>
      <c r="U101" s="971"/>
      <c r="V101" s="905">
        <v>9.0</v>
      </c>
      <c r="W101" s="905">
        <v>9.0</v>
      </c>
      <c r="X101" s="905">
        <v>9.0</v>
      </c>
      <c r="Y101" s="905">
        <v>9.0</v>
      </c>
      <c r="Z101" s="905">
        <v>9.0</v>
      </c>
      <c r="AA101" s="971"/>
      <c r="AB101" s="971"/>
      <c r="AC101" s="905">
        <v>9.0</v>
      </c>
      <c r="AD101" s="905">
        <v>9.0</v>
      </c>
      <c r="AE101" s="905">
        <v>9.0</v>
      </c>
      <c r="AF101" s="905">
        <v>9.0</v>
      </c>
      <c r="AG101" s="905">
        <v>9.0</v>
      </c>
      <c r="AH101" s="971"/>
      <c r="AI101" s="971"/>
      <c r="AJ101" s="905">
        <v>9.0</v>
      </c>
      <c r="AK101" s="404">
        <f t="shared" si="19"/>
        <v>21</v>
      </c>
      <c r="AL101" s="237"/>
    </row>
    <row r="102" ht="16.5" customHeight="1">
      <c r="A102" s="1010">
        <v>25.0</v>
      </c>
      <c r="B102" s="1682" t="s">
        <v>801</v>
      </c>
      <c r="C102" s="1010" t="s">
        <v>867</v>
      </c>
      <c r="D102" s="863" t="s">
        <v>1124</v>
      </c>
      <c r="E102" s="905">
        <v>9.0</v>
      </c>
      <c r="F102" s="971"/>
      <c r="G102" s="971"/>
      <c r="H102" s="905">
        <v>9.0</v>
      </c>
      <c r="I102" s="905">
        <v>9.0</v>
      </c>
      <c r="J102" s="905">
        <v>9.0</v>
      </c>
      <c r="K102" s="905">
        <v>9.0</v>
      </c>
      <c r="L102" s="905">
        <v>9.0</v>
      </c>
      <c r="M102" s="971"/>
      <c r="N102" s="971"/>
      <c r="O102" s="905">
        <v>9.0</v>
      </c>
      <c r="P102" s="905">
        <v>9.0</v>
      </c>
      <c r="Q102" s="905">
        <v>9.0</v>
      </c>
      <c r="R102" s="905">
        <v>9.0</v>
      </c>
      <c r="S102" s="905">
        <v>9.0</v>
      </c>
      <c r="T102" s="971"/>
      <c r="U102" s="971"/>
      <c r="V102" s="905">
        <v>9.0</v>
      </c>
      <c r="W102" s="905">
        <v>9.0</v>
      </c>
      <c r="X102" s="905">
        <v>9.0</v>
      </c>
      <c r="Y102" s="905">
        <v>9.0</v>
      </c>
      <c r="Z102" s="905">
        <v>9.0</v>
      </c>
      <c r="AA102" s="971"/>
      <c r="AB102" s="971"/>
      <c r="AC102" s="905">
        <v>9.0</v>
      </c>
      <c r="AD102" s="905">
        <v>9.0</v>
      </c>
      <c r="AE102" s="905">
        <v>9.0</v>
      </c>
      <c r="AF102" s="905">
        <v>9.0</v>
      </c>
      <c r="AG102" s="905">
        <v>9.0</v>
      </c>
      <c r="AH102" s="971"/>
      <c r="AI102" s="971"/>
      <c r="AJ102" s="905">
        <v>9.0</v>
      </c>
      <c r="AK102" s="404">
        <f t="shared" si="19"/>
        <v>21</v>
      </c>
      <c r="AL102" s="237"/>
    </row>
    <row r="103" ht="16.5" customHeight="1">
      <c r="A103" s="1010">
        <v>26.0</v>
      </c>
      <c r="B103" s="1682" t="s">
        <v>802</v>
      </c>
      <c r="C103" s="1010" t="s">
        <v>757</v>
      </c>
      <c r="D103" s="863" t="s">
        <v>1124</v>
      </c>
      <c r="E103" s="905">
        <v>9.0</v>
      </c>
      <c r="F103" s="971"/>
      <c r="G103" s="971"/>
      <c r="H103" s="905">
        <v>9.0</v>
      </c>
      <c r="I103" s="905">
        <v>9.0</v>
      </c>
      <c r="J103" s="905">
        <v>9.0</v>
      </c>
      <c r="K103" s="905">
        <v>9.0</v>
      </c>
      <c r="L103" s="905">
        <v>9.0</v>
      </c>
      <c r="M103" s="971"/>
      <c r="N103" s="971"/>
      <c r="O103" s="905">
        <v>9.0</v>
      </c>
      <c r="P103" s="905">
        <v>9.0</v>
      </c>
      <c r="Q103" s="905">
        <v>9.0</v>
      </c>
      <c r="R103" s="905">
        <v>9.0</v>
      </c>
      <c r="S103" s="905">
        <v>9.0</v>
      </c>
      <c r="T103" s="971"/>
      <c r="U103" s="971"/>
      <c r="V103" s="905">
        <v>9.0</v>
      </c>
      <c r="W103" s="905">
        <v>9.0</v>
      </c>
      <c r="X103" s="905">
        <v>9.0</v>
      </c>
      <c r="Y103" s="905">
        <v>9.0</v>
      </c>
      <c r="Z103" s="905">
        <v>9.0</v>
      </c>
      <c r="AA103" s="971"/>
      <c r="AB103" s="971"/>
      <c r="AC103" s="905">
        <v>9.0</v>
      </c>
      <c r="AD103" s="905">
        <v>9.0</v>
      </c>
      <c r="AE103" s="905">
        <v>9.0</v>
      </c>
      <c r="AF103" s="905">
        <v>9.0</v>
      </c>
      <c r="AG103" s="905">
        <v>9.0</v>
      </c>
      <c r="AH103" s="971"/>
      <c r="AI103" s="971"/>
      <c r="AJ103" s="905">
        <v>9.0</v>
      </c>
      <c r="AK103" s="404">
        <f t="shared" si="19"/>
        <v>21</v>
      </c>
      <c r="AL103" s="237"/>
    </row>
    <row r="104" ht="16.5" customHeight="1">
      <c r="A104" s="1010">
        <v>27.0</v>
      </c>
      <c r="B104" s="1682" t="s">
        <v>803</v>
      </c>
      <c r="C104" s="1264" t="s">
        <v>769</v>
      </c>
      <c r="D104" s="863" t="s">
        <v>1124</v>
      </c>
      <c r="E104" s="905">
        <v>9.0</v>
      </c>
      <c r="F104" s="971"/>
      <c r="G104" s="971"/>
      <c r="H104" s="905">
        <v>9.0</v>
      </c>
      <c r="I104" s="905">
        <v>9.0</v>
      </c>
      <c r="J104" s="905">
        <v>9.0</v>
      </c>
      <c r="K104" s="905">
        <v>9.0</v>
      </c>
      <c r="L104" s="905">
        <v>9.0</v>
      </c>
      <c r="M104" s="971"/>
      <c r="N104" s="971"/>
      <c r="O104" s="905">
        <v>9.0</v>
      </c>
      <c r="P104" s="905">
        <v>9.0</v>
      </c>
      <c r="Q104" s="905">
        <v>9.0</v>
      </c>
      <c r="R104" s="905">
        <v>9.0</v>
      </c>
      <c r="S104" s="905">
        <v>9.0</v>
      </c>
      <c r="T104" s="971"/>
      <c r="U104" s="971"/>
      <c r="V104" s="905">
        <v>9.0</v>
      </c>
      <c r="W104" s="905">
        <v>9.0</v>
      </c>
      <c r="X104" s="905">
        <v>9.0</v>
      </c>
      <c r="Y104" s="905">
        <v>9.0</v>
      </c>
      <c r="Z104" s="905">
        <v>9.0</v>
      </c>
      <c r="AA104" s="971"/>
      <c r="AB104" s="971"/>
      <c r="AC104" s="905">
        <v>9.0</v>
      </c>
      <c r="AD104" s="905">
        <v>9.0</v>
      </c>
      <c r="AE104" s="905">
        <v>9.0</v>
      </c>
      <c r="AF104" s="905">
        <v>9.0</v>
      </c>
      <c r="AG104" s="905">
        <v>9.0</v>
      </c>
      <c r="AH104" s="971"/>
      <c r="AI104" s="971"/>
      <c r="AJ104" s="905">
        <v>9.0</v>
      </c>
      <c r="AK104" s="404">
        <f t="shared" si="19"/>
        <v>21</v>
      </c>
      <c r="AL104" s="237"/>
    </row>
    <row r="105" ht="16.5" customHeight="1">
      <c r="A105" s="1010">
        <v>28.0</v>
      </c>
      <c r="B105" s="1682" t="s">
        <v>805</v>
      </c>
      <c r="C105" s="1010" t="s">
        <v>930</v>
      </c>
      <c r="D105" s="863" t="s">
        <v>1124</v>
      </c>
      <c r="E105" s="905">
        <v>9.0</v>
      </c>
      <c r="F105" s="971"/>
      <c r="G105" s="971"/>
      <c r="H105" s="905">
        <v>9.0</v>
      </c>
      <c r="I105" s="905">
        <v>9.0</v>
      </c>
      <c r="J105" s="905">
        <v>9.0</v>
      </c>
      <c r="K105" s="905">
        <v>9.0</v>
      </c>
      <c r="L105" s="905">
        <v>9.0</v>
      </c>
      <c r="M105" s="971"/>
      <c r="N105" s="971"/>
      <c r="O105" s="905">
        <v>9.0</v>
      </c>
      <c r="P105" s="905">
        <v>9.0</v>
      </c>
      <c r="Q105" s="905">
        <v>9.0</v>
      </c>
      <c r="R105" s="905">
        <v>9.0</v>
      </c>
      <c r="S105" s="905">
        <v>9.0</v>
      </c>
      <c r="T105" s="971"/>
      <c r="U105" s="971"/>
      <c r="V105" s="905">
        <v>9.0</v>
      </c>
      <c r="W105" s="905">
        <v>9.0</v>
      </c>
      <c r="X105" s="905">
        <v>9.0</v>
      </c>
      <c r="Y105" s="905">
        <v>9.0</v>
      </c>
      <c r="Z105" s="905">
        <v>9.0</v>
      </c>
      <c r="AA105" s="971"/>
      <c r="AB105" s="971"/>
      <c r="AC105" s="905">
        <v>9.0</v>
      </c>
      <c r="AD105" s="905">
        <v>9.0</v>
      </c>
      <c r="AE105" s="905">
        <v>9.0</v>
      </c>
      <c r="AF105" s="905">
        <v>9.0</v>
      </c>
      <c r="AG105" s="905">
        <v>9.0</v>
      </c>
      <c r="AH105" s="971"/>
      <c r="AI105" s="971"/>
      <c r="AJ105" s="905">
        <v>9.0</v>
      </c>
      <c r="AK105" s="404">
        <f t="shared" si="19"/>
        <v>21</v>
      </c>
      <c r="AL105" s="237"/>
    </row>
    <row r="106" ht="16.5" customHeight="1">
      <c r="A106" s="1010">
        <v>29.0</v>
      </c>
      <c r="B106" s="1682" t="s">
        <v>807</v>
      </c>
      <c r="C106" s="1261" t="s">
        <v>297</v>
      </c>
      <c r="D106" s="863" t="s">
        <v>1124</v>
      </c>
      <c r="E106" s="905">
        <v>9.0</v>
      </c>
      <c r="F106" s="971"/>
      <c r="G106" s="971"/>
      <c r="H106" s="905">
        <v>9.0</v>
      </c>
      <c r="I106" s="905">
        <v>9.0</v>
      </c>
      <c r="J106" s="905">
        <v>9.0</v>
      </c>
      <c r="K106" s="905">
        <v>9.0</v>
      </c>
      <c r="L106" s="905">
        <v>9.0</v>
      </c>
      <c r="M106" s="971"/>
      <c r="N106" s="971"/>
      <c r="O106" s="905">
        <v>9.0</v>
      </c>
      <c r="P106" s="905">
        <v>9.0</v>
      </c>
      <c r="Q106" s="905">
        <v>9.0</v>
      </c>
      <c r="R106" s="905">
        <v>9.0</v>
      </c>
      <c r="S106" s="905">
        <v>9.0</v>
      </c>
      <c r="T106" s="971"/>
      <c r="U106" s="971"/>
      <c r="V106" s="905">
        <v>9.0</v>
      </c>
      <c r="W106" s="905">
        <v>9.0</v>
      </c>
      <c r="X106" s="905">
        <v>9.0</v>
      </c>
      <c r="Y106" s="905">
        <v>9.0</v>
      </c>
      <c r="Z106" s="905">
        <v>9.0</v>
      </c>
      <c r="AA106" s="971"/>
      <c r="AB106" s="971"/>
      <c r="AC106" s="905">
        <v>9.0</v>
      </c>
      <c r="AD106" s="905">
        <v>9.0</v>
      </c>
      <c r="AE106" s="905">
        <v>9.0</v>
      </c>
      <c r="AF106" s="905">
        <v>9.0</v>
      </c>
      <c r="AG106" s="905">
        <v>9.0</v>
      </c>
      <c r="AH106" s="971"/>
      <c r="AI106" s="971"/>
      <c r="AJ106" s="905">
        <v>9.0</v>
      </c>
      <c r="AK106" s="404">
        <f t="shared" si="19"/>
        <v>21</v>
      </c>
      <c r="AL106" s="237"/>
    </row>
    <row r="107" ht="16.5" customHeight="1">
      <c r="A107" s="1010">
        <v>32.0</v>
      </c>
      <c r="B107" s="1682" t="s">
        <v>809</v>
      </c>
      <c r="C107" s="1010" t="s">
        <v>1100</v>
      </c>
      <c r="D107" s="866" t="s">
        <v>1124</v>
      </c>
      <c r="E107" s="905">
        <v>9.0</v>
      </c>
      <c r="F107" s="971"/>
      <c r="G107" s="971"/>
      <c r="H107" s="905">
        <v>9.0</v>
      </c>
      <c r="I107" s="905">
        <v>9.0</v>
      </c>
      <c r="J107" s="905">
        <v>9.0</v>
      </c>
      <c r="K107" s="905">
        <v>9.0</v>
      </c>
      <c r="L107" s="905">
        <v>9.0</v>
      </c>
      <c r="M107" s="971"/>
      <c r="N107" s="971"/>
      <c r="O107" s="905">
        <v>9.0</v>
      </c>
      <c r="P107" s="905">
        <v>9.0</v>
      </c>
      <c r="Q107" s="905">
        <v>9.0</v>
      </c>
      <c r="R107" s="905">
        <v>9.0</v>
      </c>
      <c r="S107" s="905">
        <v>9.0</v>
      </c>
      <c r="T107" s="971"/>
      <c r="U107" s="971"/>
      <c r="V107" s="905">
        <v>9.0</v>
      </c>
      <c r="W107" s="905">
        <v>9.0</v>
      </c>
      <c r="X107" s="905">
        <v>9.0</v>
      </c>
      <c r="Y107" s="905">
        <v>9.0</v>
      </c>
      <c r="Z107" s="905">
        <v>9.0</v>
      </c>
      <c r="AA107" s="971"/>
      <c r="AB107" s="971"/>
      <c r="AC107" s="905">
        <v>9.0</v>
      </c>
      <c r="AD107" s="905">
        <v>9.0</v>
      </c>
      <c r="AE107" s="905">
        <v>9.0</v>
      </c>
      <c r="AF107" s="905">
        <v>9.0</v>
      </c>
      <c r="AG107" s="905">
        <v>9.0</v>
      </c>
      <c r="AH107" s="971"/>
      <c r="AI107" s="971"/>
      <c r="AJ107" s="905">
        <v>9.0</v>
      </c>
      <c r="AK107" s="404">
        <f t="shared" si="19"/>
        <v>21</v>
      </c>
      <c r="AL107" s="237"/>
    </row>
    <row r="108" ht="16.5" customHeight="1">
      <c r="A108" s="1010">
        <v>33.0</v>
      </c>
      <c r="B108" s="1748" t="s">
        <v>811</v>
      </c>
      <c r="C108" s="1010"/>
      <c r="D108" s="863"/>
      <c r="E108" s="905"/>
      <c r="F108" s="971"/>
      <c r="G108" s="971"/>
      <c r="H108" s="905"/>
      <c r="I108" s="905"/>
      <c r="J108" s="905"/>
      <c r="K108" s="905"/>
      <c r="L108" s="905"/>
      <c r="M108" s="971"/>
      <c r="N108" s="971"/>
      <c r="O108" s="905"/>
      <c r="P108" s="905"/>
      <c r="Q108" s="905"/>
      <c r="R108" s="905"/>
      <c r="S108" s="905"/>
      <c r="T108" s="971"/>
      <c r="U108" s="971"/>
      <c r="V108" s="905"/>
      <c r="W108" s="905"/>
      <c r="X108" s="905"/>
      <c r="Y108" s="905"/>
      <c r="Z108" s="905"/>
      <c r="AA108" s="971"/>
      <c r="AB108" s="971"/>
      <c r="AC108" s="905"/>
      <c r="AD108" s="905"/>
      <c r="AE108" s="905"/>
      <c r="AF108" s="905"/>
      <c r="AG108" s="905"/>
      <c r="AH108" s="971"/>
      <c r="AI108" s="971"/>
      <c r="AJ108" s="905"/>
      <c r="AK108" s="404">
        <f t="shared" si="19"/>
        <v>0</v>
      </c>
      <c r="AL108" s="237"/>
    </row>
    <row r="109" ht="16.5" customHeight="1">
      <c r="A109" s="1010">
        <v>34.0</v>
      </c>
      <c r="B109" s="1682" t="s">
        <v>814</v>
      </c>
      <c r="C109" s="1010" t="s">
        <v>1136</v>
      </c>
      <c r="D109" s="863"/>
      <c r="E109" s="905"/>
      <c r="F109" s="971"/>
      <c r="G109" s="971"/>
      <c r="H109" s="905"/>
      <c r="I109" s="905"/>
      <c r="J109" s="905"/>
      <c r="K109" s="905"/>
      <c r="L109" s="905"/>
      <c r="M109" s="971"/>
      <c r="N109" s="971"/>
      <c r="O109" s="905"/>
      <c r="P109" s="905"/>
      <c r="Q109" s="905"/>
      <c r="R109" s="905"/>
      <c r="S109" s="905"/>
      <c r="T109" s="971"/>
      <c r="U109" s="971"/>
      <c r="V109" s="905"/>
      <c r="W109" s="905"/>
      <c r="X109" s="905"/>
      <c r="Y109" s="905"/>
      <c r="Z109" s="905">
        <v>9.0</v>
      </c>
      <c r="AA109" s="971"/>
      <c r="AB109" s="971"/>
      <c r="AC109" s="905">
        <v>9.0</v>
      </c>
      <c r="AD109" s="905">
        <v>9.0</v>
      </c>
      <c r="AE109" s="905">
        <v>9.0</v>
      </c>
      <c r="AF109" s="905">
        <v>9.0</v>
      </c>
      <c r="AG109" s="905">
        <v>9.0</v>
      </c>
      <c r="AH109" s="971"/>
      <c r="AI109" s="971"/>
      <c r="AJ109" s="905">
        <v>9.0</v>
      </c>
      <c r="AK109" s="404">
        <f t="shared" si="19"/>
        <v>6</v>
      </c>
      <c r="AL109" s="237"/>
    </row>
    <row r="110" ht="16.5" customHeight="1">
      <c r="A110" s="1010">
        <v>35.0</v>
      </c>
      <c r="B110" s="1682" t="s">
        <v>812</v>
      </c>
      <c r="C110" s="1010" t="s">
        <v>140</v>
      </c>
      <c r="D110" s="863" t="s">
        <v>1124</v>
      </c>
      <c r="E110" s="905">
        <v>9.0</v>
      </c>
      <c r="F110" s="971"/>
      <c r="G110" s="971"/>
      <c r="H110" s="905">
        <v>9.0</v>
      </c>
      <c r="I110" s="905">
        <v>9.0</v>
      </c>
      <c r="J110" s="905">
        <v>9.0</v>
      </c>
      <c r="K110" s="905">
        <v>9.0</v>
      </c>
      <c r="L110" s="905">
        <v>9.0</v>
      </c>
      <c r="M110" s="971"/>
      <c r="N110" s="971"/>
      <c r="O110" s="905">
        <v>9.0</v>
      </c>
      <c r="P110" s="905">
        <v>9.0</v>
      </c>
      <c r="Q110" s="905">
        <v>9.0</v>
      </c>
      <c r="R110" s="905">
        <v>9.0</v>
      </c>
      <c r="S110" s="905">
        <v>9.0</v>
      </c>
      <c r="T110" s="971"/>
      <c r="U110" s="971"/>
      <c r="V110" s="905">
        <v>9.0</v>
      </c>
      <c r="W110" s="905">
        <v>9.0</v>
      </c>
      <c r="X110" s="905">
        <v>9.0</v>
      </c>
      <c r="Y110" s="905">
        <v>9.0</v>
      </c>
      <c r="Z110" s="905">
        <v>9.0</v>
      </c>
      <c r="AA110" s="971"/>
      <c r="AB110" s="971"/>
      <c r="AC110" s="905">
        <v>9.0</v>
      </c>
      <c r="AD110" s="905">
        <v>9.0</v>
      </c>
      <c r="AE110" s="905">
        <v>9.0</v>
      </c>
      <c r="AF110" s="905">
        <v>9.0</v>
      </c>
      <c r="AG110" s="905">
        <v>9.0</v>
      </c>
      <c r="AH110" s="971"/>
      <c r="AI110" s="971"/>
      <c r="AJ110" s="905">
        <v>9.0</v>
      </c>
      <c r="AK110" s="404">
        <f t="shared" si="19"/>
        <v>21</v>
      </c>
      <c r="AL110" s="237"/>
    </row>
    <row r="111" ht="16.5" customHeight="1">
      <c r="A111" s="1010">
        <v>36.0</v>
      </c>
      <c r="B111" s="1682" t="s">
        <v>813</v>
      </c>
      <c r="C111" s="1010" t="s">
        <v>286</v>
      </c>
      <c r="D111" s="863" t="s">
        <v>1124</v>
      </c>
      <c r="E111" s="905">
        <v>9.0</v>
      </c>
      <c r="F111" s="971"/>
      <c r="G111" s="971"/>
      <c r="H111" s="905">
        <v>9.0</v>
      </c>
      <c r="I111" s="905">
        <v>9.0</v>
      </c>
      <c r="J111" s="905">
        <v>9.0</v>
      </c>
      <c r="K111" s="905">
        <v>9.0</v>
      </c>
      <c r="L111" s="905">
        <v>9.0</v>
      </c>
      <c r="M111" s="971"/>
      <c r="N111" s="971"/>
      <c r="O111" s="905">
        <v>9.0</v>
      </c>
      <c r="P111" s="905">
        <v>9.0</v>
      </c>
      <c r="Q111" s="905">
        <v>9.0</v>
      </c>
      <c r="R111" s="905">
        <v>9.0</v>
      </c>
      <c r="S111" s="905">
        <v>9.0</v>
      </c>
      <c r="T111" s="971"/>
      <c r="U111" s="971"/>
      <c r="V111" s="905">
        <v>9.0</v>
      </c>
      <c r="W111" s="905">
        <v>9.0</v>
      </c>
      <c r="X111" s="905">
        <v>9.0</v>
      </c>
      <c r="Y111" s="905">
        <v>9.0</v>
      </c>
      <c r="Z111" s="905">
        <v>9.0</v>
      </c>
      <c r="AA111" s="971"/>
      <c r="AB111" s="971"/>
      <c r="AC111" s="905">
        <v>9.0</v>
      </c>
      <c r="AD111" s="905">
        <v>9.0</v>
      </c>
      <c r="AE111" s="905">
        <v>9.0</v>
      </c>
      <c r="AF111" s="905">
        <v>9.0</v>
      </c>
      <c r="AG111" s="905">
        <v>9.0</v>
      </c>
      <c r="AH111" s="971"/>
      <c r="AI111" s="971"/>
      <c r="AJ111" s="905">
        <v>9.0</v>
      </c>
      <c r="AK111" s="404">
        <f t="shared" si="19"/>
        <v>21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1270"/>
      <c r="AI113" s="1270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4">
    <mergeCell ref="C70:C74"/>
    <mergeCell ref="C76:C78"/>
    <mergeCell ref="C80:C82"/>
    <mergeCell ref="C84:C85"/>
    <mergeCell ref="C88:C90"/>
    <mergeCell ref="C92:C93"/>
    <mergeCell ref="C95:C96"/>
    <mergeCell ref="C1:AG1"/>
    <mergeCell ref="C3:C31"/>
    <mergeCell ref="D48:T51"/>
    <mergeCell ref="U48:AK51"/>
    <mergeCell ref="N54:Q54"/>
    <mergeCell ref="C63:C64"/>
    <mergeCell ref="D63:D64"/>
  </mergeCells>
  <conditionalFormatting sqref="AK3:AK31 AK36:AK47 AK58:AK74 AK76:AK78 AK80:AK82 AK84:AK86 AK88:AK90 AK92:AK93 AK95:AK96 AK98:AK111">
    <cfRule type="colorScale" priority="1">
      <colorScale>
        <cfvo type="formula" val="19"/>
        <cfvo type="formula" val="21"/>
        <cfvo type="formula" val="23"/>
        <color rgb="FFE06666"/>
        <color rgb="FFB6D7A8"/>
        <color rgb="FFE06666"/>
      </colorScale>
    </cfRule>
  </conditionalFormatting>
  <conditionalFormatting sqref="K27">
    <cfRule type="notContainsBlanks" dxfId="0" priority="2">
      <formula>LEN(TRIM(K27))&gt;0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43.14"/>
    <col customWidth="1" min="3" max="3" width="16.43"/>
    <col customWidth="1" min="4" max="4" width="6.29"/>
    <col customWidth="1" min="5" max="5" width="5.71"/>
    <col customWidth="1" min="6" max="8" width="5.86"/>
    <col customWidth="1" min="9" max="9" width="5.71"/>
    <col customWidth="1" min="10" max="17" width="5.86"/>
    <col customWidth="1" min="18" max="18" width="6.0"/>
    <col customWidth="1" min="19" max="19" width="5.86"/>
    <col customWidth="1" min="20" max="20" width="6.0"/>
    <col customWidth="1" min="21" max="25" width="5.86"/>
    <col customWidth="1" min="26" max="26" width="5.43"/>
    <col customWidth="1" min="27" max="34" width="5.86"/>
    <col customWidth="1" hidden="1" min="35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1137</v>
      </c>
      <c r="E2" s="1804">
        <v>1.0</v>
      </c>
      <c r="F2" s="1805">
        <v>2.0</v>
      </c>
      <c r="G2" s="1806">
        <v>3.0</v>
      </c>
      <c r="H2" s="1749">
        <v>4.0</v>
      </c>
      <c r="I2" s="1769">
        <v>5.0</v>
      </c>
      <c r="J2" s="969">
        <v>6.0</v>
      </c>
      <c r="K2" s="1749">
        <v>7.0</v>
      </c>
      <c r="L2" s="1805">
        <v>8.0</v>
      </c>
      <c r="M2" s="1806">
        <v>9.0</v>
      </c>
      <c r="N2" s="1804">
        <v>10.0</v>
      </c>
      <c r="O2" s="1805">
        <v>11.0</v>
      </c>
      <c r="P2" s="1806">
        <v>12.0</v>
      </c>
      <c r="Q2" s="1749">
        <v>13.0</v>
      </c>
      <c r="R2" s="1769">
        <v>14.0</v>
      </c>
      <c r="S2" s="1806">
        <v>15.0</v>
      </c>
      <c r="T2" s="1804">
        <v>16.0</v>
      </c>
      <c r="U2" s="1805">
        <v>17.0</v>
      </c>
      <c r="V2" s="1806">
        <v>18.0</v>
      </c>
      <c r="W2" s="1804">
        <v>19.0</v>
      </c>
      <c r="X2" s="1769">
        <v>20.0</v>
      </c>
      <c r="Y2" s="969">
        <v>21.0</v>
      </c>
      <c r="Z2" s="1804">
        <v>22.0</v>
      </c>
      <c r="AA2" s="1805">
        <v>23.0</v>
      </c>
      <c r="AB2" s="1806">
        <v>24.0</v>
      </c>
      <c r="AC2" s="1804">
        <v>25.0</v>
      </c>
      <c r="AD2" s="1805">
        <v>26.0</v>
      </c>
      <c r="AE2" s="969">
        <v>27.0</v>
      </c>
      <c r="AF2" s="1749">
        <v>28.0</v>
      </c>
      <c r="AG2" s="1805">
        <v>29.0</v>
      </c>
      <c r="AH2" s="1804">
        <v>30.0</v>
      </c>
      <c r="AI2" s="1804"/>
      <c r="AJ2" s="1807"/>
      <c r="AK2" s="404" t="s">
        <v>274</v>
      </c>
      <c r="AL2" s="404" t="s">
        <v>274</v>
      </c>
    </row>
    <row r="3" ht="15.0" customHeight="1">
      <c r="A3" s="19">
        <v>1.0</v>
      </c>
      <c r="B3" s="1716" t="s">
        <v>1138</v>
      </c>
      <c r="C3" s="22" t="s">
        <v>736</v>
      </c>
      <c r="D3" s="866"/>
      <c r="E3" s="905">
        <v>9.0</v>
      </c>
      <c r="F3" s="905">
        <v>9.0</v>
      </c>
      <c r="G3" s="905">
        <v>9.0</v>
      </c>
      <c r="H3" s="1255"/>
      <c r="I3" s="1255"/>
      <c r="J3" s="971"/>
      <c r="K3" s="971"/>
      <c r="L3" s="905">
        <v>9.0</v>
      </c>
      <c r="M3" s="905">
        <v>9.0</v>
      </c>
      <c r="N3" s="898" t="s">
        <v>193</v>
      </c>
      <c r="O3" s="905">
        <v>9.0</v>
      </c>
      <c r="P3" s="905">
        <v>9.0</v>
      </c>
      <c r="Q3" s="971">
        <v>9.0</v>
      </c>
      <c r="R3" s="971"/>
      <c r="S3" s="905"/>
      <c r="T3" s="905">
        <v>9.0</v>
      </c>
      <c r="U3" s="905">
        <v>9.0</v>
      </c>
      <c r="V3" s="1808" t="s">
        <v>193</v>
      </c>
      <c r="W3" s="905">
        <v>9.0</v>
      </c>
      <c r="X3" s="971"/>
      <c r="Y3" s="971"/>
      <c r="Z3" s="905">
        <v>9.0</v>
      </c>
      <c r="AA3" s="905">
        <v>9.0</v>
      </c>
      <c r="AB3" s="905">
        <v>9.0</v>
      </c>
      <c r="AC3" s="905">
        <v>9.0</v>
      </c>
      <c r="AD3" s="905">
        <v>9.0</v>
      </c>
      <c r="AE3" s="1255"/>
      <c r="AF3" s="971"/>
      <c r="AG3" s="1274">
        <v>9.0</v>
      </c>
      <c r="AH3" s="1538">
        <v>12.0</v>
      </c>
      <c r="AI3" s="1544"/>
      <c r="AJ3" s="1544"/>
      <c r="AK3" s="404">
        <f t="shared" ref="AK3:AK32" si="1">COUNTA(E3:AI3)</f>
        <v>20</v>
      </c>
      <c r="AL3" s="1030">
        <v>0.0</v>
      </c>
    </row>
    <row r="4" ht="15.0" customHeight="1">
      <c r="A4" s="19">
        <v>2.0</v>
      </c>
      <c r="B4" s="1716" t="s">
        <v>1139</v>
      </c>
      <c r="C4" s="32"/>
      <c r="D4" s="866"/>
      <c r="E4" s="1573">
        <v>9.0</v>
      </c>
      <c r="F4" s="905">
        <v>9.0</v>
      </c>
      <c r="G4" s="905">
        <v>9.0</v>
      </c>
      <c r="H4" s="971"/>
      <c r="I4" s="971">
        <v>9.0</v>
      </c>
      <c r="J4" s="1255"/>
      <c r="K4" s="971"/>
      <c r="L4" s="905">
        <v>9.0</v>
      </c>
      <c r="M4" s="905">
        <v>9.0</v>
      </c>
      <c r="N4" s="905"/>
      <c r="O4" s="905">
        <v>9.0</v>
      </c>
      <c r="P4" s="905">
        <v>9.0</v>
      </c>
      <c r="Q4" s="971">
        <v>9.0</v>
      </c>
      <c r="R4" s="971"/>
      <c r="S4" s="905">
        <v>9.0</v>
      </c>
      <c r="T4" s="905">
        <v>9.0</v>
      </c>
      <c r="U4" s="905">
        <v>9.0</v>
      </c>
      <c r="V4" s="1033" t="s">
        <v>193</v>
      </c>
      <c r="W4" s="905">
        <v>9.0</v>
      </c>
      <c r="X4" s="971"/>
      <c r="Y4" s="971"/>
      <c r="Z4" s="905">
        <v>9.0</v>
      </c>
      <c r="AA4" s="905">
        <v>9.0</v>
      </c>
      <c r="AB4" s="905">
        <v>9.0</v>
      </c>
      <c r="AC4" s="905">
        <v>9.0</v>
      </c>
      <c r="AD4" s="905">
        <v>9.0</v>
      </c>
      <c r="AE4" s="971"/>
      <c r="AF4" s="1547">
        <v>9.0</v>
      </c>
      <c r="AG4" s="905">
        <v>9.0</v>
      </c>
      <c r="AH4" s="905">
        <v>9.0</v>
      </c>
      <c r="AI4" s="1544"/>
      <c r="AJ4" s="1544"/>
      <c r="AK4" s="404">
        <f t="shared" si="1"/>
        <v>22</v>
      </c>
      <c r="AL4" s="1030">
        <v>0.0</v>
      </c>
    </row>
    <row r="5" ht="15.0" customHeight="1">
      <c r="A5" s="19">
        <v>3.0</v>
      </c>
      <c r="B5" s="1683" t="s">
        <v>1140</v>
      </c>
      <c r="C5" s="32"/>
      <c r="D5" s="866"/>
      <c r="E5" s="1540">
        <v>9.0</v>
      </c>
      <c r="F5" s="1538">
        <v>12.0</v>
      </c>
      <c r="G5" s="905">
        <v>9.0</v>
      </c>
      <c r="H5" s="1033">
        <v>9.0</v>
      </c>
      <c r="I5" s="971"/>
      <c r="J5" s="971">
        <v>9.0</v>
      </c>
      <c r="K5" s="1255"/>
      <c r="L5" s="1538">
        <v>12.0</v>
      </c>
      <c r="M5" s="905">
        <v>9.0</v>
      </c>
      <c r="N5" s="905">
        <v>9.0</v>
      </c>
      <c r="O5" s="905"/>
      <c r="P5" s="905">
        <v>9.0</v>
      </c>
      <c r="Q5" s="1538">
        <v>12.0</v>
      </c>
      <c r="R5" s="971"/>
      <c r="S5" s="905"/>
      <c r="T5" s="905">
        <v>9.0</v>
      </c>
      <c r="U5" s="1538">
        <v>12.0</v>
      </c>
      <c r="V5" s="905">
        <v>9.0</v>
      </c>
      <c r="W5" s="905">
        <v>9.0</v>
      </c>
      <c r="X5" s="971"/>
      <c r="Y5" s="971"/>
      <c r="Z5" s="1538">
        <v>12.0</v>
      </c>
      <c r="AA5" s="925"/>
      <c r="AB5" s="1574"/>
      <c r="AC5" s="925"/>
      <c r="AD5" s="925"/>
      <c r="AE5" s="925"/>
      <c r="AF5" s="925"/>
      <c r="AG5" s="925"/>
      <c r="AH5" s="925"/>
      <c r="AI5" s="1544"/>
      <c r="AJ5" s="1544"/>
      <c r="AK5" s="404">
        <f t="shared" si="1"/>
        <v>15</v>
      </c>
      <c r="AL5" s="1030">
        <v>1.0</v>
      </c>
    </row>
    <row r="6" ht="15.0" customHeight="1">
      <c r="A6" s="19">
        <v>4.0</v>
      </c>
      <c r="B6" s="1682" t="s">
        <v>1141</v>
      </c>
      <c r="C6" s="32"/>
      <c r="D6" s="866"/>
      <c r="E6" s="1538">
        <v>12.0</v>
      </c>
      <c r="F6" s="905"/>
      <c r="G6" s="905">
        <v>9.0</v>
      </c>
      <c r="H6" s="1255"/>
      <c r="I6" s="1538">
        <v>12.0</v>
      </c>
      <c r="J6" s="971"/>
      <c r="K6" s="971"/>
      <c r="L6" s="905">
        <v>9.0</v>
      </c>
      <c r="M6" s="1538">
        <v>12.0</v>
      </c>
      <c r="N6" s="905">
        <v>9.0</v>
      </c>
      <c r="O6" s="905">
        <v>9.0</v>
      </c>
      <c r="P6" s="905"/>
      <c r="Q6" s="971"/>
      <c r="R6" s="1772">
        <v>44539.0</v>
      </c>
      <c r="S6" s="1538">
        <v>12.0</v>
      </c>
      <c r="T6" s="905">
        <v>9.0</v>
      </c>
      <c r="U6" s="905">
        <v>9.0</v>
      </c>
      <c r="V6" s="905"/>
      <c r="W6" s="1538">
        <v>12.0</v>
      </c>
      <c r="X6" s="1255"/>
      <c r="Y6" s="971"/>
      <c r="Z6" s="905">
        <v>9.0</v>
      </c>
      <c r="AA6" s="905">
        <v>9.0</v>
      </c>
      <c r="AB6" s="905">
        <v>9.0</v>
      </c>
      <c r="AC6" s="1538">
        <v>12.0</v>
      </c>
      <c r="AD6" s="905">
        <v>9.0</v>
      </c>
      <c r="AE6" s="1538">
        <v>12.0</v>
      </c>
      <c r="AF6" s="971"/>
      <c r="AG6" s="1538">
        <v>12.0</v>
      </c>
      <c r="AH6" s="905">
        <v>9.0</v>
      </c>
      <c r="AI6" s="1544"/>
      <c r="AJ6" s="1809"/>
      <c r="AK6" s="404">
        <f t="shared" si="1"/>
        <v>20</v>
      </c>
      <c r="AL6" s="1030">
        <v>0.0</v>
      </c>
    </row>
    <row r="7" ht="15.0" customHeight="1">
      <c r="A7" s="19">
        <v>5.0</v>
      </c>
      <c r="B7" s="1682" t="s">
        <v>1142</v>
      </c>
      <c r="C7" s="32"/>
      <c r="D7" s="866"/>
      <c r="E7" s="1810"/>
      <c r="F7" s="1045"/>
      <c r="G7" s="1811"/>
      <c r="H7" s="1045"/>
      <c r="I7" s="1045"/>
      <c r="J7" s="1045"/>
      <c r="K7" s="1045"/>
      <c r="L7" s="1045"/>
      <c r="M7" s="1045"/>
      <c r="N7" s="1811"/>
      <c r="O7" s="1045"/>
      <c r="P7" s="1811"/>
      <c r="Q7" s="1045"/>
      <c r="R7" s="1578"/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544"/>
      <c r="AJ7" s="1544"/>
      <c r="AK7" s="404">
        <f t="shared" si="1"/>
        <v>0</v>
      </c>
      <c r="AL7" s="1030">
        <v>0.0</v>
      </c>
    </row>
    <row r="8" ht="15.0" customHeight="1">
      <c r="A8" s="19">
        <v>6.0</v>
      </c>
      <c r="B8" s="1683" t="s">
        <v>1143</v>
      </c>
      <c r="C8" s="32"/>
      <c r="D8" s="866"/>
      <c r="E8" s="1540"/>
      <c r="F8" s="905">
        <v>9.0</v>
      </c>
      <c r="G8" s="1538">
        <v>12.0</v>
      </c>
      <c r="H8" s="971"/>
      <c r="I8" s="971"/>
      <c r="J8" s="1255"/>
      <c r="K8" s="1538">
        <v>12.0</v>
      </c>
      <c r="L8" s="1099"/>
      <c r="M8" s="1099"/>
      <c r="N8" s="1099"/>
      <c r="O8" s="1812"/>
      <c r="P8" s="1099"/>
      <c r="Q8" s="1099"/>
      <c r="R8" s="1099"/>
      <c r="S8" s="1099"/>
      <c r="T8" s="1812"/>
      <c r="U8" s="1099"/>
      <c r="V8" s="1099"/>
      <c r="W8" s="1099"/>
      <c r="X8" s="1812"/>
      <c r="Y8" s="1099"/>
      <c r="Z8" s="1813"/>
      <c r="AA8" s="1814"/>
      <c r="AB8" s="1814"/>
      <c r="AC8" s="1814"/>
      <c r="AD8" s="1814"/>
      <c r="AE8" s="1814"/>
      <c r="AF8" s="1814"/>
      <c r="AG8" s="1814"/>
      <c r="AH8" s="1814"/>
      <c r="AI8" s="1544"/>
      <c r="AJ8" s="1544"/>
      <c r="AK8" s="404">
        <f t="shared" si="1"/>
        <v>3</v>
      </c>
      <c r="AL8" s="1030">
        <v>0.0</v>
      </c>
    </row>
    <row r="9" ht="15.0" customHeight="1">
      <c r="A9" s="19">
        <v>7.0</v>
      </c>
      <c r="B9" s="1682" t="s">
        <v>1144</v>
      </c>
      <c r="C9" s="32"/>
      <c r="D9" s="866"/>
      <c r="E9" s="1538">
        <v>12.0</v>
      </c>
      <c r="F9" s="905"/>
      <c r="G9" s="905">
        <v>9.0</v>
      </c>
      <c r="H9" s="1033">
        <v>12.0</v>
      </c>
      <c r="I9" s="971">
        <v>9.0</v>
      </c>
      <c r="J9" s="971"/>
      <c r="K9" s="971"/>
      <c r="L9" s="905">
        <v>9.0</v>
      </c>
      <c r="M9" s="905">
        <v>9.0</v>
      </c>
      <c r="N9" s="905">
        <v>9.0</v>
      </c>
      <c r="O9" s="905">
        <v>9.0</v>
      </c>
      <c r="P9" s="1538">
        <v>12.0</v>
      </c>
      <c r="Q9" s="971"/>
      <c r="R9" s="971"/>
      <c r="S9" s="905">
        <v>9.0</v>
      </c>
      <c r="T9" s="905">
        <v>9.0</v>
      </c>
      <c r="U9" s="1538">
        <v>12.0</v>
      </c>
      <c r="V9" s="905">
        <v>9.0</v>
      </c>
      <c r="W9" s="905"/>
      <c r="X9" s="971"/>
      <c r="Y9" s="971">
        <v>9.0</v>
      </c>
      <c r="Z9" s="1538">
        <v>12.0</v>
      </c>
      <c r="AA9" s="905">
        <v>9.0</v>
      </c>
      <c r="AB9" s="905">
        <v>9.0</v>
      </c>
      <c r="AC9" s="905">
        <v>9.0</v>
      </c>
      <c r="AD9" s="1538">
        <v>12.0</v>
      </c>
      <c r="AE9" s="971"/>
      <c r="AF9" s="971"/>
      <c r="AG9" s="905">
        <v>9.0</v>
      </c>
      <c r="AH9" s="905">
        <v>9.0</v>
      </c>
      <c r="AI9" s="1544"/>
      <c r="AJ9" s="1809"/>
      <c r="AK9" s="404">
        <f t="shared" si="1"/>
        <v>21</v>
      </c>
      <c r="AL9" s="1030">
        <v>0.0</v>
      </c>
    </row>
    <row r="10" ht="15.0" customHeight="1">
      <c r="A10" s="19">
        <v>8.0</v>
      </c>
      <c r="B10" s="1683" t="s">
        <v>1145</v>
      </c>
      <c r="C10" s="32"/>
      <c r="D10" s="866"/>
      <c r="E10" s="1544">
        <v>9.0</v>
      </c>
      <c r="F10" s="905">
        <v>9.0</v>
      </c>
      <c r="G10" s="905">
        <v>9.0</v>
      </c>
      <c r="H10" s="1255"/>
      <c r="I10" s="971"/>
      <c r="J10" s="971"/>
      <c r="K10" s="1255"/>
      <c r="L10" s="1538">
        <v>12.0</v>
      </c>
      <c r="M10" s="905">
        <v>9.0</v>
      </c>
      <c r="N10" s="1538">
        <v>12.0</v>
      </c>
      <c r="O10" s="905">
        <v>9.0</v>
      </c>
      <c r="P10" s="905"/>
      <c r="Q10" s="971"/>
      <c r="R10" s="971">
        <v>9.0</v>
      </c>
      <c r="S10" s="905">
        <v>9.0</v>
      </c>
      <c r="T10" s="905">
        <v>9.0</v>
      </c>
      <c r="U10" s="905">
        <v>9.0</v>
      </c>
      <c r="V10" s="1538">
        <v>12.0</v>
      </c>
      <c r="W10" s="905">
        <v>9.0</v>
      </c>
      <c r="X10" s="971"/>
      <c r="Y10" s="971"/>
      <c r="Z10" s="905">
        <v>9.0</v>
      </c>
      <c r="AA10" s="1274">
        <v>9.0</v>
      </c>
      <c r="AB10" s="1274">
        <v>9.0</v>
      </c>
      <c r="AC10" s="1274">
        <v>9.0</v>
      </c>
      <c r="AD10" s="1274">
        <v>9.0</v>
      </c>
      <c r="AE10" s="971"/>
      <c r="AF10" s="971"/>
      <c r="AG10" s="1274">
        <v>9.0</v>
      </c>
      <c r="AH10" s="1274">
        <v>9.0</v>
      </c>
      <c r="AI10" s="1544"/>
      <c r="AJ10" s="1544"/>
      <c r="AK10" s="404">
        <f t="shared" si="1"/>
        <v>20</v>
      </c>
      <c r="AL10" s="1030">
        <v>0.0</v>
      </c>
    </row>
    <row r="11" ht="15.0" customHeight="1">
      <c r="A11" s="19">
        <v>9.0</v>
      </c>
      <c r="B11" s="1682" t="s">
        <v>1146</v>
      </c>
      <c r="C11" s="32"/>
      <c r="D11" s="866"/>
      <c r="E11" s="905"/>
      <c r="F11" s="1538">
        <v>12.0</v>
      </c>
      <c r="G11" s="905">
        <v>9.0</v>
      </c>
      <c r="H11" s="1033">
        <v>9.0</v>
      </c>
      <c r="I11" s="971"/>
      <c r="J11" s="971"/>
      <c r="K11" s="1538">
        <v>12.0</v>
      </c>
      <c r="L11" s="905">
        <v>9.0</v>
      </c>
      <c r="M11" s="905">
        <v>9.0</v>
      </c>
      <c r="N11" s="905"/>
      <c r="O11" s="1538">
        <v>12.0</v>
      </c>
      <c r="P11" s="905">
        <v>9.0</v>
      </c>
      <c r="Q11" s="971"/>
      <c r="R11" s="971"/>
      <c r="S11" s="905">
        <v>9.0</v>
      </c>
      <c r="T11" s="1815">
        <v>12.0</v>
      </c>
      <c r="U11" s="905">
        <v>9.0</v>
      </c>
      <c r="V11" s="1538">
        <v>12.0</v>
      </c>
      <c r="W11" s="1033">
        <v>9.0</v>
      </c>
      <c r="X11" s="971">
        <v>9.0</v>
      </c>
      <c r="Y11" s="1105"/>
      <c r="Z11" s="905">
        <v>9.0</v>
      </c>
      <c r="AA11" s="905">
        <v>9.0</v>
      </c>
      <c r="AB11" s="1538">
        <v>12.0</v>
      </c>
      <c r="AC11" s="905">
        <v>9.0</v>
      </c>
      <c r="AD11" s="905">
        <v>9.0</v>
      </c>
      <c r="AE11" s="1483"/>
      <c r="AF11" s="1538">
        <v>12.0</v>
      </c>
      <c r="AG11" s="1544">
        <v>9.0</v>
      </c>
      <c r="AH11" s="1544">
        <v>9.0</v>
      </c>
      <c r="AI11" s="1544"/>
      <c r="AJ11" s="1544"/>
      <c r="AK11" s="404">
        <f t="shared" si="1"/>
        <v>22</v>
      </c>
      <c r="AL11" s="1030">
        <v>0.0</v>
      </c>
    </row>
    <row r="12" ht="15.0" customHeight="1">
      <c r="A12" s="19">
        <v>10.0</v>
      </c>
      <c r="B12" s="1682" t="s">
        <v>1147</v>
      </c>
      <c r="C12" s="32"/>
      <c r="D12" s="866"/>
      <c r="E12" s="1538">
        <v>12.0</v>
      </c>
      <c r="F12" s="905"/>
      <c r="G12" s="1816"/>
      <c r="H12" s="1033">
        <v>12.0</v>
      </c>
      <c r="I12" s="1483"/>
      <c r="J12" s="1538">
        <v>12.0</v>
      </c>
      <c r="K12" s="905">
        <v>9.0</v>
      </c>
      <c r="L12" s="905">
        <v>9.0</v>
      </c>
      <c r="M12" s="1538">
        <v>12.0</v>
      </c>
      <c r="N12" s="905">
        <v>9.0</v>
      </c>
      <c r="O12" s="1817"/>
      <c r="P12" s="1818"/>
      <c r="Q12" s="1818"/>
      <c r="R12" s="1818"/>
      <c r="S12" s="1818"/>
      <c r="T12" s="1818"/>
      <c r="U12" s="1818"/>
      <c r="V12" s="1818"/>
      <c r="W12" s="1818"/>
      <c r="X12" s="1818"/>
      <c r="Y12" s="1818"/>
      <c r="Z12" s="1818"/>
      <c r="AA12" s="1818"/>
      <c r="AB12" s="1818"/>
      <c r="AC12" s="1538">
        <v>12.0</v>
      </c>
      <c r="AD12" s="1816"/>
      <c r="AE12" s="1483"/>
      <c r="AF12" s="905">
        <v>9.0</v>
      </c>
      <c r="AG12" s="1538">
        <v>12.0</v>
      </c>
      <c r="AH12" s="905">
        <v>9.0</v>
      </c>
      <c r="AI12" s="1544"/>
      <c r="AJ12" s="1809"/>
      <c r="AK12" s="404">
        <f t="shared" si="1"/>
        <v>11</v>
      </c>
      <c r="AL12" s="1030">
        <v>0.0</v>
      </c>
    </row>
    <row r="13" ht="15.0" customHeight="1">
      <c r="A13" s="19">
        <v>11.0</v>
      </c>
      <c r="B13" s="1683" t="s">
        <v>1148</v>
      </c>
      <c r="C13" s="32"/>
      <c r="D13" s="866"/>
      <c r="E13" s="1540"/>
      <c r="F13" s="905">
        <v>9.0</v>
      </c>
      <c r="G13" s="905"/>
      <c r="H13" s="971"/>
      <c r="I13" s="971"/>
      <c r="J13" s="971"/>
      <c r="K13" s="971">
        <v>9.0</v>
      </c>
      <c r="L13" s="905">
        <v>9.0</v>
      </c>
      <c r="M13" s="905">
        <v>9.0</v>
      </c>
      <c r="N13" s="1538">
        <v>12.0</v>
      </c>
      <c r="O13" s="905">
        <v>9.0</v>
      </c>
      <c r="P13" s="905">
        <v>9.0</v>
      </c>
      <c r="Q13" s="1255"/>
      <c r="R13" s="971"/>
      <c r="S13" s="1538">
        <v>12.0</v>
      </c>
      <c r="T13" s="905">
        <v>9.0</v>
      </c>
      <c r="U13" s="905">
        <v>9.0</v>
      </c>
      <c r="V13" s="1538">
        <v>12.0</v>
      </c>
      <c r="W13" s="1033">
        <v>9.0</v>
      </c>
      <c r="X13" s="971"/>
      <c r="Y13" s="1538">
        <v>12.0</v>
      </c>
      <c r="Z13" s="905">
        <v>9.0</v>
      </c>
      <c r="AA13" s="1538">
        <v>12.0</v>
      </c>
      <c r="AB13" s="905">
        <v>9.0</v>
      </c>
      <c r="AC13" s="905">
        <v>9.0</v>
      </c>
      <c r="AD13" s="1538">
        <v>12.0</v>
      </c>
      <c r="AE13" s="971"/>
      <c r="AF13" s="971"/>
      <c r="AG13" s="1538">
        <v>12.0</v>
      </c>
      <c r="AH13" s="905">
        <v>9.0</v>
      </c>
      <c r="AI13" s="1544"/>
      <c r="AJ13" s="1544"/>
      <c r="AK13" s="404">
        <f t="shared" si="1"/>
        <v>20</v>
      </c>
      <c r="AL13" s="1030">
        <v>0.0</v>
      </c>
    </row>
    <row r="14" ht="15.0" customHeight="1">
      <c r="A14" s="19">
        <v>12.0</v>
      </c>
      <c r="B14" s="1683" t="s">
        <v>1149</v>
      </c>
      <c r="C14" s="32"/>
      <c r="D14" s="866"/>
      <c r="E14" s="1540">
        <v>9.0</v>
      </c>
      <c r="F14" s="905">
        <v>9.0</v>
      </c>
      <c r="G14" s="1538">
        <v>12.0</v>
      </c>
      <c r="H14" s="971"/>
      <c r="I14" s="971"/>
      <c r="J14" s="1538">
        <v>12.0</v>
      </c>
      <c r="K14" s="971"/>
      <c r="L14" s="1538">
        <v>12.0</v>
      </c>
      <c r="M14" s="905">
        <v>9.0</v>
      </c>
      <c r="N14" s="905"/>
      <c r="O14" s="1538">
        <v>12.0</v>
      </c>
      <c r="P14" s="1808" t="s">
        <v>193</v>
      </c>
      <c r="Q14" s="971"/>
      <c r="R14" s="1255"/>
      <c r="S14" s="905">
        <v>9.0</v>
      </c>
      <c r="T14" s="1538">
        <v>12.0</v>
      </c>
      <c r="U14" s="905">
        <v>9.0</v>
      </c>
      <c r="V14" s="905">
        <v>9.0</v>
      </c>
      <c r="W14" s="1538">
        <v>12.0</v>
      </c>
      <c r="X14" s="971">
        <v>9.0</v>
      </c>
      <c r="Y14" s="1255"/>
      <c r="Z14" s="905"/>
      <c r="AA14" s="1538">
        <v>12.0</v>
      </c>
      <c r="AB14" s="905">
        <v>9.0</v>
      </c>
      <c r="AC14" s="905">
        <v>9.0</v>
      </c>
      <c r="AD14" s="905">
        <v>9.0</v>
      </c>
      <c r="AE14" s="971"/>
      <c r="AF14" s="1033" t="s">
        <v>193</v>
      </c>
      <c r="AG14" s="898" t="s">
        <v>193</v>
      </c>
      <c r="AH14" s="905">
        <v>9.0</v>
      </c>
      <c r="AI14" s="1809"/>
      <c r="AJ14" s="1544"/>
      <c r="AK14" s="404">
        <f t="shared" si="1"/>
        <v>21</v>
      </c>
      <c r="AL14" s="1030">
        <v>0.0</v>
      </c>
    </row>
    <row r="15" ht="15.0" customHeight="1">
      <c r="A15" s="19">
        <v>13.0</v>
      </c>
      <c r="B15" s="1716" t="s">
        <v>1150</v>
      </c>
      <c r="C15" s="32"/>
      <c r="D15" s="866"/>
      <c r="E15" s="1540">
        <v>9.0</v>
      </c>
      <c r="F15" s="905">
        <v>9.0</v>
      </c>
      <c r="G15" s="905">
        <v>9.0</v>
      </c>
      <c r="H15" s="971"/>
      <c r="I15" s="971"/>
      <c r="J15" s="971"/>
      <c r="K15" s="971">
        <v>9.0</v>
      </c>
      <c r="L15" s="905">
        <v>9.0</v>
      </c>
      <c r="M15" s="905">
        <v>9.0</v>
      </c>
      <c r="N15" s="905">
        <v>9.0</v>
      </c>
      <c r="O15" s="905">
        <v>9.0</v>
      </c>
      <c r="P15" s="1538">
        <v>12.0</v>
      </c>
      <c r="Q15" s="1538">
        <v>12.0</v>
      </c>
      <c r="R15" s="971"/>
      <c r="S15" s="905">
        <v>9.0</v>
      </c>
      <c r="T15" s="905"/>
      <c r="U15" s="905"/>
      <c r="V15" s="905">
        <v>9.0</v>
      </c>
      <c r="W15" s="905">
        <v>9.0</v>
      </c>
      <c r="X15" s="971"/>
      <c r="Y15" s="1255"/>
      <c r="Z15" s="905">
        <v>9.0</v>
      </c>
      <c r="AA15" s="905">
        <v>9.0</v>
      </c>
      <c r="AB15" s="905">
        <v>9.0</v>
      </c>
      <c r="AC15" s="905">
        <v>9.0</v>
      </c>
      <c r="AD15" s="905">
        <v>9.0</v>
      </c>
      <c r="AE15" s="971">
        <v>9.0</v>
      </c>
      <c r="AF15" s="971"/>
      <c r="AG15" s="905">
        <v>9.0</v>
      </c>
      <c r="AH15" s="905"/>
      <c r="AI15" s="1544"/>
      <c r="AJ15" s="1544"/>
      <c r="AK15" s="404">
        <f t="shared" si="1"/>
        <v>20</v>
      </c>
      <c r="AL15" s="1030">
        <v>1.0</v>
      </c>
    </row>
    <row r="16" ht="15.0" customHeight="1">
      <c r="A16" s="19">
        <v>14.0</v>
      </c>
      <c r="B16" s="1683" t="s">
        <v>1151</v>
      </c>
      <c r="C16" s="32"/>
      <c r="D16" s="866"/>
      <c r="E16" s="1538">
        <v>12.0</v>
      </c>
      <c r="F16" s="905">
        <v>9.0</v>
      </c>
      <c r="G16" s="905">
        <v>9.0</v>
      </c>
      <c r="H16" s="971"/>
      <c r="I16" s="971"/>
      <c r="J16" s="971"/>
      <c r="K16" s="1255">
        <v>9.0</v>
      </c>
      <c r="L16" s="1538">
        <v>12.0</v>
      </c>
      <c r="M16" s="905">
        <v>9.0</v>
      </c>
      <c r="N16" s="905">
        <v>9.0</v>
      </c>
      <c r="O16" s="905">
        <v>9.0</v>
      </c>
      <c r="P16" s="1808" t="s">
        <v>193</v>
      </c>
      <c r="Q16" s="1538">
        <v>12.0</v>
      </c>
      <c r="R16" s="1255"/>
      <c r="S16" s="905"/>
      <c r="T16" s="1538">
        <v>12.0</v>
      </c>
      <c r="U16" s="905"/>
      <c r="V16" s="1538">
        <v>12.0</v>
      </c>
      <c r="W16" s="905">
        <v>9.0</v>
      </c>
      <c r="X16" s="971"/>
      <c r="Y16" s="971"/>
      <c r="Z16" s="1538">
        <v>12.0</v>
      </c>
      <c r="AA16" s="905">
        <v>9.0</v>
      </c>
      <c r="AB16" s="905">
        <v>9.0</v>
      </c>
      <c r="AC16" s="905">
        <v>9.0</v>
      </c>
      <c r="AD16" s="1538">
        <v>12.0</v>
      </c>
      <c r="AE16" s="971">
        <v>9.0</v>
      </c>
      <c r="AF16" s="971"/>
      <c r="AG16" s="905"/>
      <c r="AH16" s="1538">
        <v>12.0</v>
      </c>
      <c r="AI16" s="1544"/>
      <c r="AJ16" s="1809"/>
      <c r="AK16" s="404">
        <f t="shared" si="1"/>
        <v>20</v>
      </c>
      <c r="AL16" s="1030">
        <v>0.0</v>
      </c>
    </row>
    <row r="17" ht="15.0" customHeight="1">
      <c r="A17" s="19">
        <v>15.0</v>
      </c>
      <c r="B17" s="1716" t="s">
        <v>1152</v>
      </c>
      <c r="C17" s="32"/>
      <c r="D17" s="866"/>
      <c r="E17" s="1540">
        <v>9.0</v>
      </c>
      <c r="F17" s="905">
        <v>9.0</v>
      </c>
      <c r="G17" s="905">
        <v>9.0</v>
      </c>
      <c r="H17" s="971"/>
      <c r="I17" s="971"/>
      <c r="J17" s="971">
        <v>9.0</v>
      </c>
      <c r="K17" s="971"/>
      <c r="L17" s="905">
        <v>9.0</v>
      </c>
      <c r="M17" s="1538">
        <v>12.0</v>
      </c>
      <c r="N17" s="905">
        <v>9.0</v>
      </c>
      <c r="O17" s="905">
        <v>9.0</v>
      </c>
      <c r="P17" s="1819">
        <v>12.0</v>
      </c>
      <c r="Q17" s="1255">
        <v>9.0</v>
      </c>
      <c r="R17" s="1255"/>
      <c r="S17" s="905"/>
      <c r="T17" s="905">
        <v>9.0</v>
      </c>
      <c r="U17" s="1538">
        <v>12.0</v>
      </c>
      <c r="V17" s="905">
        <v>9.0</v>
      </c>
      <c r="W17" s="1538">
        <v>12.0</v>
      </c>
      <c r="X17" s="1255"/>
      <c r="Y17" s="971"/>
      <c r="Z17" s="905">
        <v>9.0</v>
      </c>
      <c r="AA17" s="1538">
        <v>12.0</v>
      </c>
      <c r="AB17" s="905">
        <v>9.0</v>
      </c>
      <c r="AC17" s="905">
        <v>9.0</v>
      </c>
      <c r="AD17" s="1033">
        <v>9.0</v>
      </c>
      <c r="AE17" s="971"/>
      <c r="AF17" s="971">
        <v>9.0</v>
      </c>
      <c r="AG17" s="1538">
        <v>12.0</v>
      </c>
      <c r="AH17" s="905">
        <v>9.0</v>
      </c>
      <c r="AI17" s="1544"/>
      <c r="AJ17" s="1544"/>
      <c r="AK17" s="404">
        <f t="shared" si="1"/>
        <v>22</v>
      </c>
      <c r="AL17" s="1030">
        <v>0.0</v>
      </c>
    </row>
    <row r="18" ht="15.0" customHeight="1">
      <c r="A18" s="19">
        <v>16.0</v>
      </c>
      <c r="B18" s="1683" t="s">
        <v>1153</v>
      </c>
      <c r="C18" s="32"/>
      <c r="D18" s="866"/>
      <c r="E18" s="1540">
        <v>9.0</v>
      </c>
      <c r="F18" s="1538">
        <v>12.0</v>
      </c>
      <c r="G18" s="905"/>
      <c r="H18" s="1033">
        <v>9.0</v>
      </c>
      <c r="I18" s="971"/>
      <c r="J18" s="971"/>
      <c r="K18" s="1538">
        <v>12.0</v>
      </c>
      <c r="L18" s="1820"/>
      <c r="M18" s="1820"/>
      <c r="N18" s="1821"/>
      <c r="O18" s="1820"/>
      <c r="P18" s="1820"/>
      <c r="Q18" s="925"/>
      <c r="R18" s="925"/>
      <c r="S18" s="1574"/>
      <c r="T18" s="925"/>
      <c r="U18" s="925"/>
      <c r="V18" s="925"/>
      <c r="W18" s="925"/>
      <c r="X18" s="925"/>
      <c r="Y18" s="925"/>
      <c r="Z18" s="925"/>
      <c r="AA18" s="898" t="s">
        <v>193</v>
      </c>
      <c r="AB18" s="1538">
        <v>12.0</v>
      </c>
      <c r="AC18" s="905">
        <v>9.0</v>
      </c>
      <c r="AD18" s="905">
        <v>9.0</v>
      </c>
      <c r="AE18" s="1205" t="s">
        <v>193</v>
      </c>
      <c r="AF18" s="971"/>
      <c r="AG18" s="905"/>
      <c r="AH18" s="905">
        <v>9.0</v>
      </c>
      <c r="AI18" s="1809"/>
      <c r="AJ18" s="1544"/>
      <c r="AK18" s="404">
        <f t="shared" si="1"/>
        <v>10</v>
      </c>
      <c r="AL18" s="1030">
        <v>0.0</v>
      </c>
    </row>
    <row r="19" ht="15.0" customHeight="1">
      <c r="A19" s="19">
        <v>17.0</v>
      </c>
      <c r="B19" s="1682" t="s">
        <v>1154</v>
      </c>
      <c r="C19" s="32"/>
      <c r="D19" s="866"/>
      <c r="E19" s="1593"/>
      <c r="F19" s="978"/>
      <c r="G19" s="1539"/>
      <c r="H19" s="978"/>
      <c r="I19" s="978"/>
      <c r="J19" s="978"/>
      <c r="K19" s="978"/>
      <c r="L19" s="978"/>
      <c r="M19" s="978"/>
      <c r="N19" s="978"/>
      <c r="O19" s="978"/>
      <c r="P19" s="978"/>
      <c r="Q19" s="978"/>
      <c r="R19" s="978"/>
      <c r="S19" s="905">
        <v>9.0</v>
      </c>
      <c r="T19" s="1538">
        <v>12.0</v>
      </c>
      <c r="U19" s="905">
        <v>9.0</v>
      </c>
      <c r="V19" s="905">
        <v>9.0</v>
      </c>
      <c r="W19" s="1033">
        <v>9.0</v>
      </c>
      <c r="X19" s="971"/>
      <c r="Y19" s="1538">
        <v>12.0</v>
      </c>
      <c r="Z19" s="905">
        <v>9.0</v>
      </c>
      <c r="AA19" s="1538">
        <v>12.0</v>
      </c>
      <c r="AB19" s="905">
        <v>9.0</v>
      </c>
      <c r="AC19" s="1538">
        <v>12.0</v>
      </c>
      <c r="AD19" s="905">
        <v>9.0</v>
      </c>
      <c r="AE19" s="971"/>
      <c r="AF19" s="971"/>
      <c r="AG19" s="905">
        <v>9.0</v>
      </c>
      <c r="AH19" s="1538">
        <v>12.0</v>
      </c>
      <c r="AI19" s="1544"/>
      <c r="AJ19" s="1544"/>
      <c r="AK19" s="404">
        <f t="shared" si="1"/>
        <v>13</v>
      </c>
      <c r="AL19" s="1030">
        <v>0.0</v>
      </c>
    </row>
    <row r="20" ht="15.0" customHeight="1">
      <c r="A20" s="19">
        <v>18.0</v>
      </c>
      <c r="B20" s="1683" t="s">
        <v>1155</v>
      </c>
      <c r="C20" s="32"/>
      <c r="D20" s="866"/>
      <c r="E20" s="1540"/>
      <c r="F20" s="905">
        <v>9.0</v>
      </c>
      <c r="G20" s="905">
        <v>9.0</v>
      </c>
      <c r="H20" s="971"/>
      <c r="I20" s="1538">
        <v>12.0</v>
      </c>
      <c r="J20" s="971"/>
      <c r="K20" s="1255"/>
      <c r="L20" s="905"/>
      <c r="M20" s="905">
        <v>9.0</v>
      </c>
      <c r="N20" s="898" t="s">
        <v>193</v>
      </c>
      <c r="O20" s="1538">
        <v>12.0</v>
      </c>
      <c r="P20" s="1808" t="s">
        <v>193</v>
      </c>
      <c r="Q20" s="1255"/>
      <c r="R20" s="971"/>
      <c r="S20" s="1538">
        <v>12.0</v>
      </c>
      <c r="T20" s="905">
        <v>9.0</v>
      </c>
      <c r="U20" s="1538">
        <v>12.0</v>
      </c>
      <c r="V20" s="905">
        <v>9.0</v>
      </c>
      <c r="W20" s="905">
        <v>9.0</v>
      </c>
      <c r="X20" s="1538">
        <v>12.0</v>
      </c>
      <c r="Y20" s="971"/>
      <c r="Z20" s="905"/>
      <c r="AA20" s="898" t="s">
        <v>193</v>
      </c>
      <c r="AB20" s="905">
        <v>9.0</v>
      </c>
      <c r="AC20" s="905">
        <v>9.0</v>
      </c>
      <c r="AD20" s="1538">
        <v>12.0</v>
      </c>
      <c r="AE20" s="1033">
        <v>9.0</v>
      </c>
      <c r="AF20" s="971"/>
      <c r="AG20" s="905">
        <v>9.0</v>
      </c>
      <c r="AH20" s="905">
        <v>9.0</v>
      </c>
      <c r="AI20" s="1544"/>
      <c r="AJ20" s="1544"/>
      <c r="AK20" s="404">
        <f t="shared" si="1"/>
        <v>20</v>
      </c>
      <c r="AL20" s="1030">
        <v>0.0</v>
      </c>
    </row>
    <row r="21" ht="15.0" customHeight="1">
      <c r="A21" s="19">
        <v>19.0</v>
      </c>
      <c r="B21" s="1683" t="s">
        <v>1156</v>
      </c>
      <c r="C21" s="32"/>
      <c r="D21" s="866"/>
      <c r="E21" s="1159"/>
      <c r="F21" s="905">
        <v>9.0</v>
      </c>
      <c r="G21" s="1538">
        <v>12.0</v>
      </c>
      <c r="H21" s="971"/>
      <c r="I21" s="971"/>
      <c r="J21" s="971"/>
      <c r="K21" s="971"/>
      <c r="L21" s="971">
        <v>9.0</v>
      </c>
      <c r="M21" s="1099"/>
      <c r="N21" s="1099"/>
      <c r="O21" s="1099"/>
      <c r="P21" s="1812"/>
      <c r="Q21" s="1099"/>
      <c r="R21" s="1099"/>
      <c r="S21" s="1099"/>
      <c r="T21" s="1099"/>
      <c r="U21" s="1099"/>
      <c r="V21" s="1812"/>
      <c r="W21" s="1099"/>
      <c r="X21" s="1812"/>
      <c r="Y21" s="1099"/>
      <c r="Z21" s="1099"/>
      <c r="AA21" s="1099"/>
      <c r="AB21" s="1812"/>
      <c r="AC21" s="1099"/>
      <c r="AD21" s="1099"/>
      <c r="AE21" s="1812"/>
      <c r="AF21" s="1099"/>
      <c r="AG21" s="1099"/>
      <c r="AH21" s="1099"/>
      <c r="AI21" s="1544"/>
      <c r="AJ21" s="1544"/>
      <c r="AK21" s="404">
        <f t="shared" si="1"/>
        <v>3</v>
      </c>
      <c r="AL21" s="1030">
        <v>0.0</v>
      </c>
    </row>
    <row r="22" ht="15.0" customHeight="1">
      <c r="A22" s="19">
        <v>20.0</v>
      </c>
      <c r="B22" s="1683" t="s">
        <v>1157</v>
      </c>
      <c r="C22" s="32"/>
      <c r="D22" s="866"/>
      <c r="E22" s="1159"/>
      <c r="F22" s="905">
        <v>9.0</v>
      </c>
      <c r="G22" s="905">
        <v>9.0</v>
      </c>
      <c r="H22" s="971"/>
      <c r="I22" s="971">
        <v>9.0</v>
      </c>
      <c r="J22" s="1255"/>
      <c r="K22" s="971"/>
      <c r="L22" s="1817"/>
      <c r="M22" s="1818"/>
      <c r="N22" s="1818"/>
      <c r="O22" s="1818"/>
      <c r="P22" s="1818"/>
      <c r="Q22" s="1818"/>
      <c r="R22" s="1818"/>
      <c r="S22" s="1818"/>
      <c r="T22" s="1818"/>
      <c r="U22" s="1818"/>
      <c r="V22" s="1818"/>
      <c r="W22" s="1818"/>
      <c r="X22" s="1818"/>
      <c r="Y22" s="1818"/>
      <c r="Z22" s="905"/>
      <c r="AA22" s="905">
        <v>9.0</v>
      </c>
      <c r="AB22" s="1538">
        <v>12.0</v>
      </c>
      <c r="AC22" s="905">
        <v>9.0</v>
      </c>
      <c r="AD22" s="905">
        <v>9.0</v>
      </c>
      <c r="AE22" s="971"/>
      <c r="AF22" s="1538">
        <v>12.0</v>
      </c>
      <c r="AG22" s="905">
        <v>9.0</v>
      </c>
      <c r="AH22" s="1538">
        <v>12.0</v>
      </c>
      <c r="AI22" s="1544"/>
      <c r="AJ22" s="1544"/>
      <c r="AK22" s="404">
        <f t="shared" si="1"/>
        <v>10</v>
      </c>
      <c r="AL22" s="1030">
        <v>0.0</v>
      </c>
    </row>
    <row r="23" ht="15.0" customHeight="1">
      <c r="A23" s="19">
        <v>21.0</v>
      </c>
      <c r="B23" s="1683" t="s">
        <v>1158</v>
      </c>
      <c r="C23" s="32"/>
      <c r="D23" s="866"/>
      <c r="E23" s="1538">
        <v>12.0</v>
      </c>
      <c r="F23" s="905">
        <v>9.0</v>
      </c>
      <c r="G23" s="905">
        <v>9.0</v>
      </c>
      <c r="H23" s="971"/>
      <c r="I23" s="971"/>
      <c r="J23" s="971">
        <v>9.0</v>
      </c>
      <c r="K23" s="971"/>
      <c r="L23" s="1538">
        <v>12.0</v>
      </c>
      <c r="M23" s="905">
        <v>9.0</v>
      </c>
      <c r="N23" s="905"/>
      <c r="O23" s="1538">
        <v>12.0</v>
      </c>
      <c r="P23" s="905"/>
      <c r="Q23" s="971"/>
      <c r="R23" s="1538">
        <v>12.0</v>
      </c>
      <c r="S23" s="905">
        <v>9.0</v>
      </c>
      <c r="T23" s="905">
        <v>9.0</v>
      </c>
      <c r="U23" s="905">
        <v>9.0</v>
      </c>
      <c r="V23" s="905">
        <v>9.0</v>
      </c>
      <c r="W23" s="1538">
        <v>12.0</v>
      </c>
      <c r="X23" s="971"/>
      <c r="Y23" s="971"/>
      <c r="Z23" s="1538">
        <v>12.0</v>
      </c>
      <c r="AA23" s="898" t="s">
        <v>193</v>
      </c>
      <c r="AB23" s="905"/>
      <c r="AC23" s="1538">
        <v>12.0</v>
      </c>
      <c r="AD23" s="898" t="s">
        <v>193</v>
      </c>
      <c r="AE23" s="971">
        <v>9.0</v>
      </c>
      <c r="AF23" s="971"/>
      <c r="AG23" s="905">
        <v>9.0</v>
      </c>
      <c r="AH23" s="905">
        <v>9.0</v>
      </c>
      <c r="AI23" s="1544"/>
      <c r="AJ23" s="1809"/>
      <c r="AK23" s="404">
        <f t="shared" si="1"/>
        <v>20</v>
      </c>
      <c r="AL23" s="1030">
        <v>0.0</v>
      </c>
    </row>
    <row r="24" ht="15.0" customHeight="1">
      <c r="A24" s="19">
        <v>22.0</v>
      </c>
      <c r="B24" s="1683" t="s">
        <v>1159</v>
      </c>
      <c r="C24" s="32"/>
      <c r="D24" s="866"/>
      <c r="E24" s="1540">
        <v>9.0</v>
      </c>
      <c r="F24" s="1538">
        <v>12.0</v>
      </c>
      <c r="G24" s="905">
        <v>9.0</v>
      </c>
      <c r="H24" s="1033">
        <v>9.0</v>
      </c>
      <c r="I24" s="1538">
        <v>12.0</v>
      </c>
      <c r="J24" s="971"/>
      <c r="K24" s="971"/>
      <c r="L24" s="905">
        <v>9.0</v>
      </c>
      <c r="M24" s="1538">
        <v>12.0</v>
      </c>
      <c r="N24" s="905">
        <v>9.0</v>
      </c>
      <c r="O24" s="1808" t="s">
        <v>1083</v>
      </c>
      <c r="P24" s="905">
        <v>9.0</v>
      </c>
      <c r="Q24" s="971"/>
      <c r="R24" s="971"/>
      <c r="S24" s="1538">
        <v>12.0</v>
      </c>
      <c r="T24" s="905">
        <v>9.0</v>
      </c>
      <c r="U24" s="905"/>
      <c r="V24" s="905"/>
      <c r="W24" s="1538">
        <v>12.0</v>
      </c>
      <c r="X24" s="971">
        <v>9.0</v>
      </c>
      <c r="Y24" s="971"/>
      <c r="Z24" s="905">
        <v>9.0</v>
      </c>
      <c r="AA24" s="905">
        <v>9.0</v>
      </c>
      <c r="AB24" s="1538">
        <v>12.0</v>
      </c>
      <c r="AC24" s="905">
        <v>9.0</v>
      </c>
      <c r="AD24" s="1538">
        <v>12.0</v>
      </c>
      <c r="AE24" s="971"/>
      <c r="AF24" s="971"/>
      <c r="AG24" s="1538">
        <v>12.0</v>
      </c>
      <c r="AH24" s="905">
        <v>9.0</v>
      </c>
      <c r="AI24" s="1809"/>
      <c r="AJ24" s="1544"/>
      <c r="AK24" s="404">
        <f t="shared" si="1"/>
        <v>21</v>
      </c>
      <c r="AL24" s="1030">
        <v>1.0</v>
      </c>
    </row>
    <row r="25" ht="15.0" customHeight="1">
      <c r="A25" s="19">
        <v>23.0</v>
      </c>
      <c r="B25" s="1716" t="s">
        <v>1128</v>
      </c>
      <c r="C25" s="32"/>
      <c r="D25" s="866"/>
      <c r="E25" s="905"/>
      <c r="F25" s="905">
        <v>9.0</v>
      </c>
      <c r="G25" s="905">
        <v>9.0</v>
      </c>
      <c r="H25" s="1255"/>
      <c r="I25" s="1255"/>
      <c r="J25" s="971"/>
      <c r="K25" s="971"/>
      <c r="L25" s="905">
        <v>9.0</v>
      </c>
      <c r="M25" s="905">
        <v>9.0</v>
      </c>
      <c r="N25" s="905">
        <v>9.0</v>
      </c>
      <c r="O25" s="905">
        <v>9.0</v>
      </c>
      <c r="P25" s="905">
        <v>9.0</v>
      </c>
      <c r="Q25" s="1822"/>
      <c r="R25" s="971"/>
      <c r="S25" s="905">
        <v>9.0</v>
      </c>
      <c r="T25" s="905">
        <v>9.0</v>
      </c>
      <c r="U25" s="905">
        <v>9.0</v>
      </c>
      <c r="V25" s="905">
        <v>9.0</v>
      </c>
      <c r="W25" s="905">
        <v>9.0</v>
      </c>
      <c r="X25" s="971"/>
      <c r="Y25" s="971"/>
      <c r="Z25" s="905">
        <v>9.0</v>
      </c>
      <c r="AA25" s="905">
        <v>9.0</v>
      </c>
      <c r="AB25" s="905">
        <v>9.0</v>
      </c>
      <c r="AC25" s="1274">
        <v>9.0</v>
      </c>
      <c r="AD25" s="925"/>
      <c r="AE25" s="1255"/>
      <c r="AF25" s="971"/>
      <c r="AG25" s="905">
        <v>9.0</v>
      </c>
      <c r="AH25" s="905">
        <v>9.0</v>
      </c>
      <c r="AI25" s="1544"/>
      <c r="AJ25" s="1544"/>
      <c r="AK25" s="404">
        <f t="shared" si="1"/>
        <v>18</v>
      </c>
      <c r="AL25" s="1030">
        <v>0.0</v>
      </c>
    </row>
    <row r="26" ht="15.0" customHeight="1">
      <c r="A26" s="19">
        <v>24.0</v>
      </c>
      <c r="B26" s="1716" t="s">
        <v>1129</v>
      </c>
      <c r="C26" s="32"/>
      <c r="D26" s="866"/>
      <c r="E26" s="905">
        <v>9.0</v>
      </c>
      <c r="F26" s="905">
        <v>9.0</v>
      </c>
      <c r="G26" s="905">
        <v>9.0</v>
      </c>
      <c r="H26" s="1255"/>
      <c r="I26" s="1255"/>
      <c r="J26" s="971"/>
      <c r="K26" s="971"/>
      <c r="L26" s="905">
        <v>9.0</v>
      </c>
      <c r="M26" s="905">
        <v>9.0</v>
      </c>
      <c r="N26" s="905">
        <v>9.0</v>
      </c>
      <c r="O26" s="905">
        <v>9.0</v>
      </c>
      <c r="P26" s="905">
        <v>9.0</v>
      </c>
      <c r="Q26" s="1033">
        <v>9.0</v>
      </c>
      <c r="R26" s="971"/>
      <c r="S26" s="905">
        <v>9.0</v>
      </c>
      <c r="T26" s="905">
        <v>9.0</v>
      </c>
      <c r="U26" s="905">
        <v>9.0</v>
      </c>
      <c r="V26" s="905">
        <v>9.0</v>
      </c>
      <c r="W26" s="905">
        <v>9.0</v>
      </c>
      <c r="X26" s="971"/>
      <c r="Y26" s="971"/>
      <c r="Z26" s="905">
        <v>9.0</v>
      </c>
      <c r="AA26" s="905">
        <v>9.0</v>
      </c>
      <c r="AB26" s="1274">
        <v>9.0</v>
      </c>
      <c r="AC26" s="905">
        <v>9.0</v>
      </c>
      <c r="AD26" s="905">
        <v>9.0</v>
      </c>
      <c r="AE26" s="1255"/>
      <c r="AF26" s="971"/>
      <c r="AG26" s="905">
        <v>9.0</v>
      </c>
      <c r="AH26" s="905">
        <v>9.0</v>
      </c>
      <c r="AI26" s="1544"/>
      <c r="AJ26" s="1544"/>
      <c r="AK26" s="404">
        <f t="shared" si="1"/>
        <v>21</v>
      </c>
      <c r="AL26" s="1030">
        <v>0.0</v>
      </c>
    </row>
    <row r="27" ht="15.0" customHeight="1">
      <c r="A27" s="19">
        <v>25.0</v>
      </c>
      <c r="B27" s="1716" t="s">
        <v>1130</v>
      </c>
      <c r="C27" s="32"/>
      <c r="D27" s="866"/>
      <c r="E27" s="905"/>
      <c r="F27" s="905"/>
      <c r="G27" s="905"/>
      <c r="H27" s="1255"/>
      <c r="I27" s="1255"/>
      <c r="J27" s="971"/>
      <c r="K27" s="971"/>
      <c r="L27" s="905"/>
      <c r="M27" s="905"/>
      <c r="N27" s="905"/>
      <c r="O27" s="905">
        <v>9.0</v>
      </c>
      <c r="P27" s="905">
        <v>9.0</v>
      </c>
      <c r="Q27" s="1823"/>
      <c r="R27" s="971"/>
      <c r="S27" s="905">
        <v>9.0</v>
      </c>
      <c r="T27" s="905">
        <v>9.0</v>
      </c>
      <c r="U27" s="905">
        <v>9.0</v>
      </c>
      <c r="V27" s="905">
        <v>9.0</v>
      </c>
      <c r="W27" s="905">
        <v>9.0</v>
      </c>
      <c r="X27" s="971"/>
      <c r="Y27" s="971"/>
      <c r="Z27" s="905">
        <v>9.0</v>
      </c>
      <c r="AA27" s="905">
        <v>9.0</v>
      </c>
      <c r="AB27" s="905">
        <v>9.0</v>
      </c>
      <c r="AC27" s="905">
        <v>9.0</v>
      </c>
      <c r="AD27" s="1274">
        <v>9.0</v>
      </c>
      <c r="AE27" s="1255"/>
      <c r="AF27" s="971"/>
      <c r="AG27" s="905">
        <v>9.0</v>
      </c>
      <c r="AH27" s="905">
        <v>9.0</v>
      </c>
      <c r="AI27" s="1544"/>
      <c r="AJ27" s="1544"/>
      <c r="AK27" s="404">
        <f t="shared" si="1"/>
        <v>14</v>
      </c>
      <c r="AL27" s="1030">
        <v>0.0</v>
      </c>
    </row>
    <row r="28" ht="15.0" customHeight="1">
      <c r="A28" s="19">
        <v>26.0</v>
      </c>
      <c r="B28" s="1716" t="s">
        <v>1131</v>
      </c>
      <c r="C28" s="32"/>
      <c r="D28" s="866"/>
      <c r="E28" s="905">
        <v>9.0</v>
      </c>
      <c r="F28" s="905">
        <v>9.0</v>
      </c>
      <c r="G28" s="905">
        <v>9.0</v>
      </c>
      <c r="H28" s="1255"/>
      <c r="I28" s="1255"/>
      <c r="J28" s="971"/>
      <c r="K28" s="971"/>
      <c r="L28" s="905">
        <v>9.0</v>
      </c>
      <c r="M28" s="905">
        <v>9.0</v>
      </c>
      <c r="N28" s="905">
        <v>9.0</v>
      </c>
      <c r="O28" s="905">
        <v>9.0</v>
      </c>
      <c r="P28" s="905">
        <v>9.0</v>
      </c>
      <c r="Q28" s="1824"/>
      <c r="R28" s="971"/>
      <c r="S28" s="905">
        <v>9.0</v>
      </c>
      <c r="T28" s="905">
        <v>9.0</v>
      </c>
      <c r="U28" s="905">
        <v>9.0</v>
      </c>
      <c r="V28" s="905">
        <v>9.0</v>
      </c>
      <c r="W28" s="905">
        <v>9.0</v>
      </c>
      <c r="X28" s="1033">
        <v>9.0</v>
      </c>
      <c r="Y28" s="971"/>
      <c r="Z28" s="905">
        <v>9.0</v>
      </c>
      <c r="AA28" s="1274">
        <v>9.0</v>
      </c>
      <c r="AB28" s="905">
        <v>9.0</v>
      </c>
      <c r="AC28" s="905">
        <v>9.0</v>
      </c>
      <c r="AD28" s="905">
        <v>9.0</v>
      </c>
      <c r="AE28" s="1255"/>
      <c r="AF28" s="971"/>
      <c r="AG28" s="905">
        <v>9.0</v>
      </c>
      <c r="AH28" s="1274">
        <v>9.0</v>
      </c>
      <c r="AI28" s="1544"/>
      <c r="AJ28" s="1544"/>
      <c r="AK28" s="404">
        <f t="shared" si="1"/>
        <v>21</v>
      </c>
      <c r="AL28" s="1030">
        <v>0.0</v>
      </c>
    </row>
    <row r="29" ht="15.0" customHeight="1">
      <c r="A29" s="19">
        <v>27.0</v>
      </c>
      <c r="B29" s="1716" t="s">
        <v>1132</v>
      </c>
      <c r="C29" s="32"/>
      <c r="D29" s="866"/>
      <c r="E29" s="905"/>
      <c r="F29" s="905">
        <v>9.0</v>
      </c>
      <c r="G29" s="905">
        <v>9.0</v>
      </c>
      <c r="H29" s="1255"/>
      <c r="I29" s="1255"/>
      <c r="J29" s="971"/>
      <c r="K29" s="971"/>
      <c r="L29" s="905">
        <v>9.0</v>
      </c>
      <c r="M29" s="905">
        <v>9.0</v>
      </c>
      <c r="N29" s="905">
        <v>9.0</v>
      </c>
      <c r="O29" s="905">
        <v>9.0</v>
      </c>
      <c r="P29" s="905">
        <v>9.0</v>
      </c>
      <c r="Q29" s="1823"/>
      <c r="R29" s="971"/>
      <c r="S29" s="1825"/>
      <c r="T29" s="1825"/>
      <c r="U29" s="1825"/>
      <c r="V29" s="1825"/>
      <c r="W29" s="1825"/>
      <c r="X29" s="1825"/>
      <c r="Y29" s="1825"/>
      <c r="Z29" s="1825"/>
      <c r="AA29" s="1825"/>
      <c r="AB29" s="1825"/>
      <c r="AC29" s="1825"/>
      <c r="AD29" s="1825"/>
      <c r="AE29" s="1826"/>
      <c r="AF29" s="1825"/>
      <c r="AG29" s="1825"/>
      <c r="AH29" s="1825"/>
      <c r="AI29" s="1544"/>
      <c r="AJ29" s="1544"/>
      <c r="AK29" s="404">
        <f t="shared" si="1"/>
        <v>7</v>
      </c>
      <c r="AL29" s="1030">
        <v>0.0</v>
      </c>
    </row>
    <row r="30" ht="16.5" customHeight="1">
      <c r="A30" s="19">
        <v>28.0</v>
      </c>
      <c r="B30" s="1827" t="s">
        <v>1160</v>
      </c>
      <c r="C30" s="32"/>
      <c r="D30" s="866"/>
      <c r="E30" s="1544"/>
      <c r="F30" s="1544"/>
      <c r="G30" s="1544"/>
      <c r="H30" s="971"/>
      <c r="I30" s="971"/>
      <c r="J30" s="971"/>
      <c r="K30" s="971"/>
      <c r="L30" s="1809"/>
      <c r="M30" s="1544"/>
      <c r="N30" s="1544"/>
      <c r="O30" s="1544"/>
      <c r="P30" s="1544"/>
      <c r="Q30" s="1823"/>
      <c r="R30" s="971"/>
      <c r="S30" s="1544"/>
      <c r="T30" s="1544"/>
      <c r="U30" s="1544"/>
      <c r="V30" s="1544"/>
      <c r="W30" s="1809"/>
      <c r="X30" s="971"/>
      <c r="Y30" s="971"/>
      <c r="Z30" s="898" t="s">
        <v>1161</v>
      </c>
      <c r="AA30" s="905">
        <v>9.0</v>
      </c>
      <c r="AB30" s="905">
        <v>9.0</v>
      </c>
      <c r="AC30" s="905">
        <v>9.0</v>
      </c>
      <c r="AD30" s="905">
        <v>9.0</v>
      </c>
      <c r="AE30" s="971"/>
      <c r="AF30" s="971"/>
      <c r="AG30" s="1544"/>
      <c r="AH30" s="1544"/>
      <c r="AI30" s="1544"/>
      <c r="AJ30" s="1544"/>
      <c r="AK30" s="404">
        <f t="shared" si="1"/>
        <v>5</v>
      </c>
      <c r="AL30" s="1030">
        <v>0.0</v>
      </c>
    </row>
    <row r="31" ht="16.5" customHeight="1">
      <c r="A31" s="19">
        <v>29.0</v>
      </c>
      <c r="B31" s="1828" t="s">
        <v>1162</v>
      </c>
      <c r="C31" s="32"/>
      <c r="D31" s="866"/>
      <c r="E31" s="1544"/>
      <c r="F31" s="1544"/>
      <c r="G31" s="1544"/>
      <c r="H31" s="971"/>
      <c r="I31" s="971"/>
      <c r="J31" s="971"/>
      <c r="K31" s="971"/>
      <c r="L31" s="1809"/>
      <c r="M31" s="1544"/>
      <c r="N31" s="1544"/>
      <c r="O31" s="1544"/>
      <c r="P31" s="1544"/>
      <c r="Q31" s="971"/>
      <c r="R31" s="971"/>
      <c r="S31" s="905"/>
      <c r="T31" s="905"/>
      <c r="U31" s="905"/>
      <c r="V31" s="1544"/>
      <c r="W31" s="1809"/>
      <c r="X31" s="971"/>
      <c r="Y31" s="971"/>
      <c r="Z31" s="1808" t="s">
        <v>193</v>
      </c>
      <c r="AA31" s="905">
        <v>9.0</v>
      </c>
      <c r="AB31" s="1808" t="s">
        <v>193</v>
      </c>
      <c r="AC31" s="905">
        <v>9.0</v>
      </c>
      <c r="AD31" s="905">
        <v>9.0</v>
      </c>
      <c r="AE31" s="971"/>
      <c r="AF31" s="971"/>
      <c r="AG31" s="1544"/>
      <c r="AH31" s="1544"/>
      <c r="AI31" s="1544"/>
      <c r="AJ31" s="1544"/>
      <c r="AK31" s="404">
        <f t="shared" si="1"/>
        <v>5</v>
      </c>
      <c r="AL31" s="1030"/>
    </row>
    <row r="32" ht="16.5" customHeight="1">
      <c r="A32" s="19">
        <v>30.0</v>
      </c>
      <c r="B32" s="1828" t="s">
        <v>1163</v>
      </c>
      <c r="C32" s="32"/>
      <c r="D32" s="866"/>
      <c r="E32" s="1544"/>
      <c r="F32" s="1544"/>
      <c r="G32" s="1544"/>
      <c r="H32" s="971"/>
      <c r="I32" s="971"/>
      <c r="J32" s="971"/>
      <c r="K32" s="971"/>
      <c r="L32" s="1809"/>
      <c r="M32" s="1544"/>
      <c r="N32" s="1544"/>
      <c r="O32" s="1544"/>
      <c r="P32" s="1544"/>
      <c r="Q32" s="971"/>
      <c r="R32" s="971"/>
      <c r="S32" s="905"/>
      <c r="T32" s="905"/>
      <c r="U32" s="905">
        <v>9.0</v>
      </c>
      <c r="V32" s="1808" t="s">
        <v>193</v>
      </c>
      <c r="W32" s="905">
        <v>9.0</v>
      </c>
      <c r="X32" s="1033">
        <v>12.0</v>
      </c>
      <c r="Y32" s="1033">
        <v>9.0</v>
      </c>
      <c r="Z32" s="905">
        <v>9.0</v>
      </c>
      <c r="AA32" s="905">
        <v>9.0</v>
      </c>
      <c r="AB32" s="905">
        <v>9.0</v>
      </c>
      <c r="AC32" s="905"/>
      <c r="AD32" s="905">
        <v>9.0</v>
      </c>
      <c r="AE32" s="1808" t="s">
        <v>193</v>
      </c>
      <c r="AF32" s="971"/>
      <c r="AG32" s="1544">
        <v>9.0</v>
      </c>
      <c r="AH32" s="1544">
        <v>9.0</v>
      </c>
      <c r="AI32" s="1544"/>
      <c r="AJ32" s="1544"/>
      <c r="AK32" s="404">
        <f t="shared" si="1"/>
        <v>12</v>
      </c>
      <c r="AL32" s="1030">
        <v>0.0</v>
      </c>
    </row>
    <row r="33" ht="15.75" customHeight="1">
      <c r="A33" s="260"/>
      <c r="B33" s="1690"/>
      <c r="C33" s="112"/>
      <c r="D33" s="1311" t="s">
        <v>1004</v>
      </c>
      <c r="E33" s="1311">
        <f t="shared" ref="E33:AH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</f>
        <v>11</v>
      </c>
      <c r="F33" s="1311">
        <f t="shared" si="2"/>
        <v>17</v>
      </c>
      <c r="G33" s="1311">
        <f t="shared" si="2"/>
        <v>18</v>
      </c>
      <c r="H33" s="1311">
        <f t="shared" si="2"/>
        <v>4</v>
      </c>
      <c r="I33" s="1311">
        <f t="shared" si="2"/>
        <v>3</v>
      </c>
      <c r="J33" s="1311">
        <f t="shared" si="2"/>
        <v>3</v>
      </c>
      <c r="K33" s="1311">
        <f t="shared" si="2"/>
        <v>4</v>
      </c>
      <c r="L33" s="1311">
        <f t="shared" si="2"/>
        <v>15</v>
      </c>
      <c r="M33" s="1311">
        <f t="shared" si="2"/>
        <v>16</v>
      </c>
      <c r="N33" s="1311">
        <f t="shared" si="2"/>
        <v>12</v>
      </c>
      <c r="O33" s="1311">
        <f t="shared" si="2"/>
        <v>14</v>
      </c>
      <c r="P33" s="1311">
        <f t="shared" si="2"/>
        <v>11</v>
      </c>
      <c r="Q33" s="1311">
        <f t="shared" si="2"/>
        <v>4</v>
      </c>
      <c r="R33" s="1311">
        <f t="shared" si="2"/>
        <v>1</v>
      </c>
      <c r="S33" s="1311">
        <f t="shared" si="2"/>
        <v>12</v>
      </c>
      <c r="T33" s="1311">
        <f t="shared" si="2"/>
        <v>15</v>
      </c>
      <c r="U33" s="1311">
        <f t="shared" si="2"/>
        <v>14</v>
      </c>
      <c r="V33" s="1311">
        <f t="shared" si="2"/>
        <v>12</v>
      </c>
      <c r="W33" s="1311">
        <f t="shared" si="2"/>
        <v>15</v>
      </c>
      <c r="X33" s="1311">
        <f t="shared" si="2"/>
        <v>4</v>
      </c>
      <c r="Y33" s="1311">
        <f t="shared" si="2"/>
        <v>2</v>
      </c>
      <c r="Z33" s="1311">
        <f t="shared" si="2"/>
        <v>15</v>
      </c>
      <c r="AA33" s="1311">
        <f t="shared" si="2"/>
        <v>17</v>
      </c>
      <c r="AB33" s="1311">
        <f t="shared" si="2"/>
        <v>18</v>
      </c>
      <c r="AC33" s="1311">
        <f t="shared" si="2"/>
        <v>20</v>
      </c>
      <c r="AD33" s="1311">
        <f t="shared" si="2"/>
        <v>17</v>
      </c>
      <c r="AE33" s="1311">
        <f t="shared" si="2"/>
        <v>4</v>
      </c>
      <c r="AF33" s="1311">
        <f t="shared" si="2"/>
        <v>3</v>
      </c>
      <c r="AG33" s="1311">
        <f t="shared" si="2"/>
        <v>15</v>
      </c>
      <c r="AH33" s="1311">
        <f t="shared" si="2"/>
        <v>18</v>
      </c>
      <c r="AI33" s="1311" t="str">
        <f t="shared" ref="AI33:AJ33" si="3">if(AI3=9,+1,+0)+if(AI4=9,+1,+0)+if(AI5=9,+1,+0)+if(#REF!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</f>
        <v>#REF!</v>
      </c>
      <c r="AJ33" s="1311" t="str">
        <f t="shared" si="3"/>
        <v>#REF!</v>
      </c>
      <c r="AK33" s="1075"/>
      <c r="AL33" s="1452">
        <f>SUM(AL3:AL25)</f>
        <v>3</v>
      </c>
    </row>
    <row r="34" ht="15.75" customHeight="1">
      <c r="A34" s="260"/>
      <c r="B34" s="1690"/>
      <c r="C34" s="112"/>
      <c r="D34" s="1311" t="s">
        <v>1005</v>
      </c>
      <c r="E34" s="1311">
        <f t="shared" ref="E34:AH34" si="4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</f>
        <v>5</v>
      </c>
      <c r="F34" s="1311">
        <f t="shared" si="4"/>
        <v>4</v>
      </c>
      <c r="G34" s="1311">
        <f t="shared" si="4"/>
        <v>3</v>
      </c>
      <c r="H34" s="1311">
        <f t="shared" si="4"/>
        <v>2</v>
      </c>
      <c r="I34" s="1311">
        <f t="shared" si="4"/>
        <v>3</v>
      </c>
      <c r="J34" s="1311">
        <f t="shared" si="4"/>
        <v>2</v>
      </c>
      <c r="K34" s="1311">
        <f t="shared" si="4"/>
        <v>3</v>
      </c>
      <c r="L34" s="1311">
        <f t="shared" si="4"/>
        <v>5</v>
      </c>
      <c r="M34" s="1311">
        <f t="shared" si="4"/>
        <v>4</v>
      </c>
      <c r="N34" s="1311">
        <f t="shared" si="4"/>
        <v>2</v>
      </c>
      <c r="O34" s="1311">
        <f t="shared" si="4"/>
        <v>4</v>
      </c>
      <c r="P34" s="1311">
        <f t="shared" si="4"/>
        <v>3</v>
      </c>
      <c r="Q34" s="1311">
        <f t="shared" si="4"/>
        <v>3</v>
      </c>
      <c r="R34" s="1311">
        <f t="shared" si="4"/>
        <v>1</v>
      </c>
      <c r="S34" s="1311">
        <f t="shared" si="4"/>
        <v>4</v>
      </c>
      <c r="T34" s="1311">
        <f t="shared" si="4"/>
        <v>4</v>
      </c>
      <c r="U34" s="1311">
        <f t="shared" si="4"/>
        <v>4</v>
      </c>
      <c r="V34" s="1311">
        <f t="shared" si="4"/>
        <v>4</v>
      </c>
      <c r="W34" s="1311">
        <f t="shared" si="4"/>
        <v>5</v>
      </c>
      <c r="X34" s="1311">
        <f t="shared" si="4"/>
        <v>2</v>
      </c>
      <c r="Y34" s="1311">
        <f t="shared" si="4"/>
        <v>2</v>
      </c>
      <c r="Z34" s="1311">
        <f t="shared" si="4"/>
        <v>4</v>
      </c>
      <c r="AA34" s="1311">
        <f t="shared" si="4"/>
        <v>4</v>
      </c>
      <c r="AB34" s="1311">
        <f t="shared" si="4"/>
        <v>4</v>
      </c>
      <c r="AC34" s="1311">
        <f t="shared" si="4"/>
        <v>4</v>
      </c>
      <c r="AD34" s="1311">
        <f t="shared" si="4"/>
        <v>5</v>
      </c>
      <c r="AE34" s="1311">
        <f t="shared" si="4"/>
        <v>1</v>
      </c>
      <c r="AF34" s="1311">
        <f t="shared" si="4"/>
        <v>2</v>
      </c>
      <c r="AG34" s="1311">
        <f t="shared" si="4"/>
        <v>5</v>
      </c>
      <c r="AH34" s="1311">
        <f t="shared" si="4"/>
        <v>4</v>
      </c>
      <c r="AI34" s="1311" t="str">
        <f t="shared" ref="AI34:AJ34" si="5">if(AI3=12,+1,+0)+if(AI4=12,+1,+0)+if(AI5=12,+1,+0)+if(#REF!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</f>
        <v>#REF!</v>
      </c>
      <c r="AJ34" s="1311" t="str">
        <f t="shared" si="5"/>
        <v>#REF!</v>
      </c>
      <c r="AK34" s="1075"/>
      <c r="AL34" s="257"/>
    </row>
    <row r="35" ht="15.75" hidden="1" customHeight="1">
      <c r="A35" s="260"/>
      <c r="B35" s="1690"/>
      <c r="C35" s="112"/>
      <c r="D35" s="1311" t="s">
        <v>1076</v>
      </c>
      <c r="E35" s="1311">
        <f t="shared" ref="E35:AJ35" si="6">COUNTA(E3:E30)</f>
        <v>16</v>
      </c>
      <c r="F35" s="1311">
        <f t="shared" si="6"/>
        <v>21</v>
      </c>
      <c r="G35" s="1311">
        <f t="shared" si="6"/>
        <v>21</v>
      </c>
      <c r="H35" s="1311">
        <f t="shared" si="6"/>
        <v>6</v>
      </c>
      <c r="I35" s="1311">
        <f t="shared" si="6"/>
        <v>6</v>
      </c>
      <c r="J35" s="1311">
        <f t="shared" si="6"/>
        <v>5</v>
      </c>
      <c r="K35" s="1311">
        <f t="shared" si="6"/>
        <v>7</v>
      </c>
      <c r="L35" s="1311">
        <f t="shared" si="6"/>
        <v>20</v>
      </c>
      <c r="M35" s="1311">
        <f t="shared" si="6"/>
        <v>20</v>
      </c>
      <c r="N35" s="1311">
        <f t="shared" si="6"/>
        <v>16</v>
      </c>
      <c r="O35" s="1311">
        <f t="shared" si="6"/>
        <v>19</v>
      </c>
      <c r="P35" s="1311">
        <f t="shared" si="6"/>
        <v>17</v>
      </c>
      <c r="Q35" s="1311">
        <f t="shared" si="6"/>
        <v>7</v>
      </c>
      <c r="R35" s="1311">
        <f t="shared" si="6"/>
        <v>3</v>
      </c>
      <c r="S35" s="1311">
        <f t="shared" si="6"/>
        <v>16</v>
      </c>
      <c r="T35" s="1311">
        <f t="shared" si="6"/>
        <v>19</v>
      </c>
      <c r="U35" s="1311">
        <f t="shared" si="6"/>
        <v>17</v>
      </c>
      <c r="V35" s="1311">
        <f t="shared" si="6"/>
        <v>18</v>
      </c>
      <c r="W35" s="1311">
        <f t="shared" si="6"/>
        <v>19</v>
      </c>
      <c r="X35" s="1311">
        <f t="shared" si="6"/>
        <v>5</v>
      </c>
      <c r="Y35" s="1311">
        <f t="shared" si="6"/>
        <v>3</v>
      </c>
      <c r="Z35" s="1311">
        <f t="shared" si="6"/>
        <v>19</v>
      </c>
      <c r="AA35" s="1311">
        <f t="shared" si="6"/>
        <v>22</v>
      </c>
      <c r="AB35" s="1311">
        <f t="shared" si="6"/>
        <v>21</v>
      </c>
      <c r="AC35" s="1311">
        <f t="shared" si="6"/>
        <v>23</v>
      </c>
      <c r="AD35" s="1311">
        <f t="shared" si="6"/>
        <v>21</v>
      </c>
      <c r="AE35" s="1311">
        <f t="shared" si="6"/>
        <v>6</v>
      </c>
      <c r="AF35" s="1311">
        <f t="shared" si="6"/>
        <v>6</v>
      </c>
      <c r="AG35" s="1311">
        <f t="shared" si="6"/>
        <v>20</v>
      </c>
      <c r="AH35" s="1311">
        <f t="shared" si="6"/>
        <v>21</v>
      </c>
      <c r="AI35" s="1311">
        <f t="shared" si="6"/>
        <v>0</v>
      </c>
      <c r="AJ35" s="1311">
        <f t="shared" si="6"/>
        <v>0</v>
      </c>
      <c r="AK35" s="1075"/>
      <c r="AL35" s="257"/>
    </row>
    <row r="36" ht="22.5" customHeight="1">
      <c r="A36" s="260"/>
      <c r="B36" s="1693" t="s">
        <v>947</v>
      </c>
      <c r="C36" s="112"/>
      <c r="D36" s="866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640" t="s">
        <v>964</v>
      </c>
    </row>
    <row r="37" ht="15.75" customHeight="1">
      <c r="A37" s="819">
        <v>1.0</v>
      </c>
      <c r="B37" s="1641" t="s">
        <v>1140</v>
      </c>
      <c r="C37" s="807" t="s">
        <v>1119</v>
      </c>
      <c r="D37" s="866"/>
      <c r="E37" s="905"/>
      <c r="F37" s="905"/>
      <c r="G37" s="905"/>
      <c r="H37" s="1547" t="s">
        <v>1164</v>
      </c>
      <c r="I37" s="1645" t="s">
        <v>327</v>
      </c>
      <c r="J37" s="971"/>
      <c r="K37" s="971"/>
      <c r="L37" s="905"/>
      <c r="M37" s="1283" t="s">
        <v>327</v>
      </c>
      <c r="N37" s="905"/>
      <c r="O37" s="905"/>
      <c r="P37" s="1283" t="s">
        <v>327</v>
      </c>
      <c r="Q37" s="1823"/>
      <c r="R37" s="971"/>
      <c r="S37" s="1283" t="s">
        <v>327</v>
      </c>
      <c r="T37" s="905"/>
      <c r="U37" s="905"/>
      <c r="V37" s="905"/>
      <c r="W37" s="905"/>
      <c r="X37" s="971"/>
      <c r="Y37" s="971"/>
      <c r="Z37" s="905" t="s">
        <v>327</v>
      </c>
      <c r="AA37" s="905"/>
      <c r="AB37" s="905"/>
      <c r="AC37" s="905"/>
      <c r="AD37" s="905"/>
      <c r="AE37" s="1255"/>
      <c r="AF37" s="971"/>
      <c r="AG37" s="905"/>
      <c r="AH37" s="905"/>
      <c r="AI37" s="905"/>
      <c r="AJ37" s="905"/>
      <c r="AK37" s="404">
        <f t="shared" ref="AK37:AK45" si="7">COUNTA(E37:AI37)</f>
        <v>6</v>
      </c>
      <c r="AL37" s="300"/>
    </row>
    <row r="38" ht="15.75" customHeight="1">
      <c r="A38" s="819">
        <v>2.0</v>
      </c>
      <c r="B38" s="1696" t="s">
        <v>1165</v>
      </c>
      <c r="C38" s="1644" t="s">
        <v>1057</v>
      </c>
      <c r="D38" s="866"/>
      <c r="E38" s="905">
        <v>9.0</v>
      </c>
      <c r="F38" s="905">
        <v>9.0</v>
      </c>
      <c r="G38" s="1283">
        <v>9.0</v>
      </c>
      <c r="H38" s="971"/>
      <c r="I38" s="1255"/>
      <c r="J38" s="1283">
        <v>9.0</v>
      </c>
      <c r="K38" s="1033">
        <v>12.0</v>
      </c>
      <c r="L38" s="1283">
        <v>9.0</v>
      </c>
      <c r="M38" s="905"/>
      <c r="N38" s="1283">
        <v>9.0</v>
      </c>
      <c r="O38" s="1375">
        <v>9.0</v>
      </c>
      <c r="P38" s="905">
        <v>9.0</v>
      </c>
      <c r="Q38" s="971"/>
      <c r="R38" s="1283">
        <v>9.0</v>
      </c>
      <c r="S38" s="1375">
        <v>9.0</v>
      </c>
      <c r="T38" s="905">
        <v>9.0</v>
      </c>
      <c r="U38" s="1283">
        <v>9.0</v>
      </c>
      <c r="V38" s="905">
        <v>9.0</v>
      </c>
      <c r="W38" s="905">
        <v>9.0</v>
      </c>
      <c r="X38" s="1255"/>
      <c r="Y38" s="971"/>
      <c r="Z38" s="1283">
        <v>9.0</v>
      </c>
      <c r="AA38" s="905">
        <v>9.0</v>
      </c>
      <c r="AB38" s="1829">
        <v>9.0</v>
      </c>
      <c r="AC38" s="905">
        <v>9.0</v>
      </c>
      <c r="AD38" s="905">
        <v>9.0</v>
      </c>
      <c r="AE38" s="1283">
        <v>9.0</v>
      </c>
      <c r="AF38" s="1255"/>
      <c r="AG38" s="905">
        <v>9.0</v>
      </c>
      <c r="AH38" s="1283">
        <v>9.0</v>
      </c>
      <c r="AI38" s="905"/>
      <c r="AJ38" s="905"/>
      <c r="AK38" s="404">
        <f t="shared" si="7"/>
        <v>23</v>
      </c>
      <c r="AL38" s="300"/>
    </row>
    <row r="39" ht="15.75" customHeight="1">
      <c r="A39" s="819">
        <v>3.0</v>
      </c>
      <c r="B39" s="1697" t="s">
        <v>857</v>
      </c>
      <c r="C39" s="1644" t="s">
        <v>1057</v>
      </c>
      <c r="D39" s="866"/>
      <c r="E39" s="905"/>
      <c r="F39" s="1283">
        <v>9.0</v>
      </c>
      <c r="G39" s="905">
        <v>9.0</v>
      </c>
      <c r="H39" s="971"/>
      <c r="I39" s="971"/>
      <c r="J39" s="971"/>
      <c r="K39" s="971"/>
      <c r="L39" s="905">
        <v>9.0</v>
      </c>
      <c r="M39" s="905">
        <v>9.0</v>
      </c>
      <c r="N39" s="905">
        <v>9.0</v>
      </c>
      <c r="O39" s="1283">
        <v>9.0</v>
      </c>
      <c r="P39" s="905">
        <v>9.0</v>
      </c>
      <c r="Q39" s="1823"/>
      <c r="R39" s="971"/>
      <c r="S39" s="905">
        <v>9.0</v>
      </c>
      <c r="T39" s="905">
        <v>9.0</v>
      </c>
      <c r="U39" s="905">
        <v>9.0</v>
      </c>
      <c r="V39" s="905">
        <v>9.0</v>
      </c>
      <c r="W39" s="1283">
        <v>9.0</v>
      </c>
      <c r="X39" s="971"/>
      <c r="Y39" s="1283">
        <v>9.0</v>
      </c>
      <c r="Z39" s="898">
        <v>12.0</v>
      </c>
      <c r="AA39" s="905">
        <v>9.0</v>
      </c>
      <c r="AB39" s="905">
        <v>9.0</v>
      </c>
      <c r="AC39" s="1283">
        <v>9.0</v>
      </c>
      <c r="AD39" s="905">
        <v>9.0</v>
      </c>
      <c r="AE39" s="1255"/>
      <c r="AF39" s="971"/>
      <c r="AG39" s="1283">
        <v>9.0</v>
      </c>
      <c r="AH39" s="905">
        <v>9.0</v>
      </c>
      <c r="AI39" s="905"/>
      <c r="AJ39" s="905"/>
      <c r="AK39" s="404">
        <f t="shared" si="7"/>
        <v>20</v>
      </c>
      <c r="AL39" s="300"/>
    </row>
    <row r="40" ht="15.75" customHeight="1">
      <c r="A40" s="819">
        <v>5.0</v>
      </c>
      <c r="B40" s="819" t="s">
        <v>1088</v>
      </c>
      <c r="C40" s="1644" t="s">
        <v>1057</v>
      </c>
      <c r="D40" s="866"/>
      <c r="E40" s="1283">
        <v>9.0</v>
      </c>
      <c r="F40" s="905">
        <v>9.0</v>
      </c>
      <c r="G40" s="905">
        <v>9.0</v>
      </c>
      <c r="H40" s="1283" t="s">
        <v>327</v>
      </c>
      <c r="I40" s="1255"/>
      <c r="J40" s="971"/>
      <c r="K40" s="1283">
        <v>9.0</v>
      </c>
      <c r="L40" s="905">
        <v>9.0</v>
      </c>
      <c r="M40" s="905">
        <v>9.0</v>
      </c>
      <c r="N40" s="905">
        <v>9.0</v>
      </c>
      <c r="O40" s="905">
        <v>9.0</v>
      </c>
      <c r="P40" s="905">
        <v>9.0</v>
      </c>
      <c r="Q40" s="1033">
        <v>9.0</v>
      </c>
      <c r="R40" s="971"/>
      <c r="S40" s="905"/>
      <c r="T40" s="905">
        <v>9.0</v>
      </c>
      <c r="U40" s="905">
        <v>9.0</v>
      </c>
      <c r="V40" s="898">
        <v>12.0</v>
      </c>
      <c r="W40" s="905">
        <v>9.0</v>
      </c>
      <c r="X40" s="1645">
        <v>9.0</v>
      </c>
      <c r="Y40" s="971"/>
      <c r="Z40" s="905"/>
      <c r="AA40" s="905">
        <v>9.0</v>
      </c>
      <c r="AB40" s="905">
        <v>9.0</v>
      </c>
      <c r="AC40" s="905">
        <v>9.0</v>
      </c>
      <c r="AD40" s="898">
        <v>12.0</v>
      </c>
      <c r="AE40" s="1255"/>
      <c r="AF40" s="1255">
        <v>9.0</v>
      </c>
      <c r="AG40" s="1031"/>
      <c r="AH40" s="905">
        <v>9.0</v>
      </c>
      <c r="AI40" s="905"/>
      <c r="AJ40" s="905"/>
      <c r="AK40" s="404">
        <f t="shared" si="7"/>
        <v>22</v>
      </c>
      <c r="AL40" s="300"/>
    </row>
    <row r="41" ht="15.75" customHeight="1">
      <c r="A41" s="819">
        <v>6.0</v>
      </c>
      <c r="B41" s="807" t="s">
        <v>854</v>
      </c>
      <c r="C41" s="807" t="s">
        <v>1056</v>
      </c>
      <c r="D41" s="866"/>
      <c r="E41" s="905">
        <v>9.0</v>
      </c>
      <c r="F41" s="905">
        <v>9.0</v>
      </c>
      <c r="G41" s="905">
        <v>9.0</v>
      </c>
      <c r="H41" s="1255"/>
      <c r="I41" s="971"/>
      <c r="J41" s="971"/>
      <c r="K41" s="971"/>
      <c r="L41" s="905">
        <v>9.0</v>
      </c>
      <c r="M41" s="905">
        <v>9.0</v>
      </c>
      <c r="N41" s="905">
        <v>9.0</v>
      </c>
      <c r="O41" s="905">
        <v>9.0</v>
      </c>
      <c r="P41" s="905">
        <v>9.0</v>
      </c>
      <c r="Q41" s="1823"/>
      <c r="R41" s="971"/>
      <c r="S41" s="905">
        <v>9.0</v>
      </c>
      <c r="T41" s="905">
        <v>9.0</v>
      </c>
      <c r="U41" s="905">
        <v>9.0</v>
      </c>
      <c r="V41" s="905">
        <v>9.0</v>
      </c>
      <c r="W41" s="905">
        <v>9.0</v>
      </c>
      <c r="X41" s="971"/>
      <c r="Y41" s="971"/>
      <c r="Z41" s="905">
        <v>9.0</v>
      </c>
      <c r="AA41" s="905">
        <v>9.0</v>
      </c>
      <c r="AB41" s="905">
        <v>9.0</v>
      </c>
      <c r="AC41" s="905">
        <v>9.0</v>
      </c>
      <c r="AD41" s="905">
        <v>9.0</v>
      </c>
      <c r="AE41" s="1255"/>
      <c r="AF41" s="971"/>
      <c r="AG41" s="905">
        <v>9.0</v>
      </c>
      <c r="AH41" s="905">
        <v>9.0</v>
      </c>
      <c r="AI41" s="905"/>
      <c r="AJ41" s="905"/>
      <c r="AK41" s="404">
        <f t="shared" si="7"/>
        <v>20</v>
      </c>
      <c r="AL41" s="300"/>
    </row>
    <row r="42" ht="15.75" customHeight="1">
      <c r="A42" s="819">
        <v>7.0</v>
      </c>
      <c r="B42" s="1697" t="s">
        <v>1094</v>
      </c>
      <c r="C42" s="1010" t="s">
        <v>1056</v>
      </c>
      <c r="D42" s="866"/>
      <c r="E42" s="905">
        <v>9.0</v>
      </c>
      <c r="F42" s="905">
        <v>9.0</v>
      </c>
      <c r="G42" s="905">
        <v>9.0</v>
      </c>
      <c r="H42" s="971"/>
      <c r="I42" s="971"/>
      <c r="J42" s="971"/>
      <c r="K42" s="971"/>
      <c r="L42" s="905">
        <v>9.0</v>
      </c>
      <c r="M42" s="905">
        <v>9.0</v>
      </c>
      <c r="N42" s="905">
        <v>9.0</v>
      </c>
      <c r="O42" s="905">
        <v>9.0</v>
      </c>
      <c r="P42" s="905">
        <v>9.0</v>
      </c>
      <c r="Q42" s="1283">
        <v>9.0</v>
      </c>
      <c r="R42" s="1033">
        <v>9.0</v>
      </c>
      <c r="S42" s="905">
        <v>9.0</v>
      </c>
      <c r="T42" s="1283">
        <v>9.0</v>
      </c>
      <c r="U42" s="898">
        <v>12.0</v>
      </c>
      <c r="V42" s="1283">
        <v>9.0</v>
      </c>
      <c r="W42" s="898">
        <v>12.0</v>
      </c>
      <c r="X42" s="1255"/>
      <c r="Y42" s="971"/>
      <c r="Z42" s="905">
        <v>9.0</v>
      </c>
      <c r="AA42" s="1283">
        <v>9.0</v>
      </c>
      <c r="AB42" s="905">
        <v>9.0</v>
      </c>
      <c r="AC42" s="905">
        <v>9.0</v>
      </c>
      <c r="AD42" s="1283">
        <v>9.0</v>
      </c>
      <c r="AE42" s="971"/>
      <c r="AF42" s="1645">
        <v>9.0</v>
      </c>
      <c r="AG42" s="905">
        <v>9.0</v>
      </c>
      <c r="AH42" s="905">
        <v>9.0</v>
      </c>
      <c r="AI42" s="905"/>
      <c r="AJ42" s="905"/>
      <c r="AK42" s="404">
        <f t="shared" si="7"/>
        <v>23</v>
      </c>
      <c r="AL42" s="300"/>
    </row>
    <row r="43" ht="15.75" customHeight="1">
      <c r="A43" s="819">
        <v>8.0</v>
      </c>
      <c r="B43" s="1697" t="s">
        <v>1090</v>
      </c>
      <c r="C43" s="1010" t="s">
        <v>1057</v>
      </c>
      <c r="D43" s="866"/>
      <c r="E43" s="898">
        <v>12.0</v>
      </c>
      <c r="F43" s="905">
        <v>9.0</v>
      </c>
      <c r="G43" s="905">
        <v>9.0</v>
      </c>
      <c r="H43" s="1255"/>
      <c r="I43" s="971"/>
      <c r="J43" s="971"/>
      <c r="K43" s="971"/>
      <c r="L43" s="905">
        <v>9.0</v>
      </c>
      <c r="M43" s="905">
        <v>9.0</v>
      </c>
      <c r="N43" s="905">
        <v>9.0</v>
      </c>
      <c r="O43" s="905">
        <v>9.0</v>
      </c>
      <c r="P43" s="905">
        <v>9.0</v>
      </c>
      <c r="Q43" s="1822">
        <v>9.0</v>
      </c>
      <c r="R43" s="971"/>
      <c r="S43" s="1033">
        <v>9.0</v>
      </c>
      <c r="T43" s="905">
        <v>9.0</v>
      </c>
      <c r="U43" s="905">
        <v>9.0</v>
      </c>
      <c r="V43" s="905">
        <v>9.0</v>
      </c>
      <c r="W43" s="905">
        <v>9.0</v>
      </c>
      <c r="X43" s="971">
        <v>9.0</v>
      </c>
      <c r="Y43" s="971"/>
      <c r="Z43" s="905"/>
      <c r="AA43" s="905">
        <v>9.0</v>
      </c>
      <c r="AB43" s="905">
        <v>9.0</v>
      </c>
      <c r="AC43" s="905">
        <v>9.0</v>
      </c>
      <c r="AD43" s="905">
        <v>9.0</v>
      </c>
      <c r="AE43" s="1255"/>
      <c r="AF43" s="971"/>
      <c r="AG43" s="905">
        <v>9.0</v>
      </c>
      <c r="AH43" s="905">
        <v>9.0</v>
      </c>
      <c r="AI43" s="905"/>
      <c r="AJ43" s="905"/>
      <c r="AK43" s="404">
        <f t="shared" si="7"/>
        <v>21</v>
      </c>
      <c r="AL43" s="300"/>
    </row>
    <row r="44" ht="15.75" customHeight="1">
      <c r="A44" s="819">
        <v>9.0</v>
      </c>
      <c r="B44" s="1716" t="s">
        <v>1166</v>
      </c>
      <c r="C44" s="1644" t="s">
        <v>1057</v>
      </c>
      <c r="D44" s="866"/>
      <c r="E44" s="905">
        <v>9.0</v>
      </c>
      <c r="F44" s="898">
        <v>12.0</v>
      </c>
      <c r="G44" s="905">
        <v>9.0</v>
      </c>
      <c r="H44" s="1033">
        <v>9.0</v>
      </c>
      <c r="I44" s="1255">
        <v>9.0</v>
      </c>
      <c r="J44" s="971"/>
      <c r="K44" s="971"/>
      <c r="L44" s="905">
        <v>9.0</v>
      </c>
      <c r="M44" s="905">
        <v>9.0</v>
      </c>
      <c r="N44" s="898">
        <v>12.0</v>
      </c>
      <c r="O44" s="905">
        <v>9.0</v>
      </c>
      <c r="P44" s="905">
        <v>9.0</v>
      </c>
      <c r="Q44" s="971"/>
      <c r="R44" s="971"/>
      <c r="S44" s="905">
        <v>9.0</v>
      </c>
      <c r="T44" s="905">
        <v>9.0</v>
      </c>
      <c r="U44" s="905">
        <v>9.0</v>
      </c>
      <c r="V44" s="905">
        <v>9.0</v>
      </c>
      <c r="W44" s="905">
        <v>9.0</v>
      </c>
      <c r="X44" s="1255"/>
      <c r="Y44" s="971"/>
      <c r="Z44" s="905">
        <v>9.0</v>
      </c>
      <c r="AA44" s="905">
        <v>9.0</v>
      </c>
      <c r="AB44" s="905">
        <v>9.0</v>
      </c>
      <c r="AC44" s="898">
        <v>12.0</v>
      </c>
      <c r="AD44" s="905">
        <v>9.0</v>
      </c>
      <c r="AE44" s="1033">
        <v>9.0</v>
      </c>
      <c r="AF44" s="1255"/>
      <c r="AG44" s="905"/>
      <c r="AH44" s="905">
        <v>9.0</v>
      </c>
      <c r="AI44" s="905"/>
      <c r="AJ44" s="905"/>
      <c r="AK44" s="404">
        <f t="shared" si="7"/>
        <v>22</v>
      </c>
      <c r="AL44" s="300"/>
    </row>
    <row r="45" ht="15.75" customHeight="1">
      <c r="A45" s="819">
        <v>10.0</v>
      </c>
      <c r="B45" s="1366" t="s">
        <v>1146</v>
      </c>
      <c r="C45" s="1644" t="s">
        <v>1057</v>
      </c>
      <c r="D45" s="866"/>
      <c r="E45" s="905"/>
      <c r="F45" s="905"/>
      <c r="G45" s="905"/>
      <c r="H45" s="1255"/>
      <c r="I45" s="971"/>
      <c r="J45" s="971"/>
      <c r="K45" s="971"/>
      <c r="L45" s="905"/>
      <c r="M45" s="905"/>
      <c r="N45" s="905"/>
      <c r="O45" s="905"/>
      <c r="P45" s="905"/>
      <c r="Q45" s="1823"/>
      <c r="R45" s="971"/>
      <c r="S45" s="905"/>
      <c r="T45" s="905"/>
      <c r="U45" s="905"/>
      <c r="V45" s="905"/>
      <c r="W45" s="905"/>
      <c r="X45" s="971"/>
      <c r="Y45" s="971"/>
      <c r="Z45" s="905"/>
      <c r="AA45" s="905"/>
      <c r="AB45" s="905"/>
      <c r="AC45" s="905"/>
      <c r="AD45" s="905"/>
      <c r="AE45" s="1255"/>
      <c r="AF45" s="971"/>
      <c r="AG45" s="905"/>
      <c r="AH45" s="905"/>
      <c r="AI45" s="905"/>
      <c r="AJ45" s="905"/>
      <c r="AK45" s="404">
        <f t="shared" si="7"/>
        <v>0</v>
      </c>
      <c r="AL45" s="300"/>
    </row>
    <row r="46" ht="15.75" customHeight="1">
      <c r="A46" s="819">
        <v>11.0</v>
      </c>
      <c r="B46" s="1683" t="s">
        <v>1167</v>
      </c>
      <c r="C46" s="1010" t="s">
        <v>1058</v>
      </c>
      <c r="D46" s="866"/>
      <c r="E46" s="905">
        <v>9.0</v>
      </c>
      <c r="F46" s="905">
        <v>9.0</v>
      </c>
      <c r="G46" s="905">
        <v>9.0</v>
      </c>
      <c r="H46" s="971"/>
      <c r="I46" s="1255"/>
      <c r="J46" s="971"/>
      <c r="K46" s="971"/>
      <c r="L46" s="905">
        <v>9.0</v>
      </c>
      <c r="M46" s="905">
        <v>9.0</v>
      </c>
      <c r="N46" s="905">
        <v>9.0</v>
      </c>
      <c r="O46" s="905">
        <v>9.0</v>
      </c>
      <c r="P46" s="905">
        <v>9.0</v>
      </c>
      <c r="Q46" s="971"/>
      <c r="R46" s="971"/>
      <c r="S46" s="905">
        <v>9.0</v>
      </c>
      <c r="T46" s="905">
        <v>9.0</v>
      </c>
      <c r="U46" s="905">
        <v>9.0</v>
      </c>
      <c r="V46" s="905">
        <v>9.0</v>
      </c>
      <c r="W46" s="905">
        <v>9.0</v>
      </c>
      <c r="X46" s="1255"/>
      <c r="Y46" s="971"/>
      <c r="Z46" s="905">
        <v>9.0</v>
      </c>
      <c r="AA46" s="905">
        <v>9.0</v>
      </c>
      <c r="AB46" s="905">
        <v>9.0</v>
      </c>
      <c r="AC46" s="905">
        <v>9.0</v>
      </c>
      <c r="AD46" s="905">
        <v>9.0</v>
      </c>
      <c r="AE46" s="971"/>
      <c r="AF46" s="1255"/>
      <c r="AG46" s="905">
        <v>9.0</v>
      </c>
      <c r="AH46" s="905">
        <v>9.0</v>
      </c>
      <c r="AI46" s="905"/>
      <c r="AJ46" s="905"/>
      <c r="AK46" s="404">
        <f>COUNTA(E46:AJ46)</f>
        <v>20</v>
      </c>
      <c r="AL46" s="300"/>
    </row>
    <row r="47" ht="15.75" customHeight="1">
      <c r="A47" s="819">
        <v>12.0</v>
      </c>
      <c r="B47" s="1687" t="s">
        <v>1168</v>
      </c>
      <c r="C47" s="1644" t="s">
        <v>1058</v>
      </c>
      <c r="D47" s="866"/>
      <c r="E47" s="905">
        <v>9.0</v>
      </c>
      <c r="F47" s="905">
        <v>9.0</v>
      </c>
      <c r="G47" s="905">
        <v>9.0</v>
      </c>
      <c r="H47" s="1255"/>
      <c r="I47" s="971"/>
      <c r="J47" s="971"/>
      <c r="K47" s="971"/>
      <c r="L47" s="905">
        <v>9.0</v>
      </c>
      <c r="M47" s="905">
        <v>9.0</v>
      </c>
      <c r="N47" s="905">
        <v>9.0</v>
      </c>
      <c r="O47" s="905">
        <v>9.0</v>
      </c>
      <c r="P47" s="905">
        <v>9.0</v>
      </c>
      <c r="Q47" s="1823"/>
      <c r="R47" s="971"/>
      <c r="S47" s="905">
        <v>9.0</v>
      </c>
      <c r="T47" s="905">
        <v>9.0</v>
      </c>
      <c r="U47" s="905">
        <v>9.0</v>
      </c>
      <c r="V47" s="905">
        <v>9.0</v>
      </c>
      <c r="W47" s="905">
        <v>9.0</v>
      </c>
      <c r="X47" s="971"/>
      <c r="Y47" s="971"/>
      <c r="Z47" s="905">
        <v>9.0</v>
      </c>
      <c r="AA47" s="905">
        <v>9.0</v>
      </c>
      <c r="AB47" s="905">
        <v>9.0</v>
      </c>
      <c r="AC47" s="905">
        <v>9.0</v>
      </c>
      <c r="AD47" s="905">
        <v>9.0</v>
      </c>
      <c r="AE47" s="1255"/>
      <c r="AF47" s="971"/>
      <c r="AG47" s="905">
        <v>9.0</v>
      </c>
      <c r="AH47" s="905">
        <v>9.0</v>
      </c>
      <c r="AI47" s="905"/>
      <c r="AJ47" s="905"/>
      <c r="AK47" s="404">
        <f t="shared" ref="AK47:AK48" si="8">COUNTA(E47:AI47)</f>
        <v>20</v>
      </c>
      <c r="AL47" s="300"/>
    </row>
    <row r="48" ht="15.75" customHeight="1">
      <c r="A48" s="819">
        <v>13.0</v>
      </c>
      <c r="B48" s="1469" t="s">
        <v>875</v>
      </c>
      <c r="C48" s="1457"/>
      <c r="D48" s="866"/>
      <c r="E48" s="905"/>
      <c r="F48" s="905"/>
      <c r="G48" s="905"/>
      <c r="H48" s="971"/>
      <c r="I48" s="1255"/>
      <c r="J48" s="971"/>
      <c r="K48" s="971"/>
      <c r="L48" s="905"/>
      <c r="M48" s="905"/>
      <c r="N48" s="905"/>
      <c r="O48" s="905"/>
      <c r="P48" s="905"/>
      <c r="Q48" s="971"/>
      <c r="R48" s="971"/>
      <c r="S48" s="905"/>
      <c r="T48" s="905"/>
      <c r="U48" s="905"/>
      <c r="V48" s="905"/>
      <c r="W48" s="905"/>
      <c r="X48" s="1255"/>
      <c r="Y48" s="971"/>
      <c r="Z48" s="905"/>
      <c r="AA48" s="905"/>
      <c r="AB48" s="905"/>
      <c r="AC48" s="905"/>
      <c r="AD48" s="905"/>
      <c r="AE48" s="971"/>
      <c r="AF48" s="1255"/>
      <c r="AG48" s="905"/>
      <c r="AH48" s="905"/>
      <c r="AI48" s="905"/>
      <c r="AJ48" s="905"/>
      <c r="AK48" s="404">
        <f t="shared" si="8"/>
        <v>0</v>
      </c>
      <c r="AL48" s="10"/>
    </row>
    <row r="49" ht="15.75" customHeight="1">
      <c r="A49" s="260"/>
      <c r="B49" s="1690"/>
      <c r="C49" s="112"/>
      <c r="D49" s="1286" t="s">
        <v>1134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1491" t="s">
        <v>1169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27"/>
      <c r="AL49" s="257"/>
    </row>
    <row r="50" ht="15.75" customHeight="1">
      <c r="A50" s="260"/>
      <c r="B50" s="1690"/>
      <c r="C50" s="112"/>
      <c r="D50" s="222"/>
      <c r="U50" s="222"/>
      <c r="AK50" s="223"/>
      <c r="AL50" s="257"/>
    </row>
    <row r="51" ht="15.75" customHeight="1">
      <c r="A51" s="260"/>
      <c r="B51" s="1690"/>
      <c r="C51" s="112"/>
      <c r="D51" s="222"/>
      <c r="U51" s="222"/>
      <c r="AK51" s="223"/>
      <c r="AL51" s="257"/>
    </row>
    <row r="52" ht="21.75" customHeight="1">
      <c r="A52" s="260"/>
      <c r="B52" s="1690"/>
      <c r="C52" s="112"/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8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30"/>
      <c r="AL52" s="257"/>
    </row>
    <row r="53" ht="15.75" customHeight="1">
      <c r="A53" s="79"/>
      <c r="B53" s="1701"/>
      <c r="C53" s="79"/>
      <c r="D53" s="82"/>
      <c r="E53" s="82"/>
      <c r="F53" s="83"/>
      <c r="G53" s="84"/>
      <c r="H53" s="82"/>
      <c r="I53" s="82"/>
      <c r="J53" s="82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112"/>
      <c r="AL53" s="92"/>
    </row>
    <row r="54" ht="15.75" customHeight="1">
      <c r="A54" s="306"/>
      <c r="B54" s="1701"/>
      <c r="C54" s="1237"/>
      <c r="D54" s="1724" t="s">
        <v>42</v>
      </c>
      <c r="E54" s="1409">
        <v>9.0</v>
      </c>
      <c r="F54" s="1725"/>
      <c r="G54" s="1726"/>
      <c r="H54" s="1727" t="s">
        <v>44</v>
      </c>
      <c r="I54" s="1728"/>
      <c r="J54" s="1728"/>
      <c r="K54" s="1728"/>
      <c r="L54" s="1728"/>
      <c r="M54" s="1729"/>
      <c r="N54" s="1727" t="s">
        <v>51</v>
      </c>
      <c r="O54" s="1730"/>
      <c r="P54" s="1730"/>
      <c r="Q54" s="1727"/>
      <c r="R54" s="1730"/>
      <c r="S54" s="1731"/>
      <c r="T54" s="1730"/>
      <c r="U54" s="1732"/>
      <c r="AL54" s="92"/>
    </row>
    <row r="55" ht="15.75" customHeight="1">
      <c r="A55" s="306"/>
      <c r="B55" s="1701"/>
      <c r="C55" s="1237"/>
      <c r="D55" s="1724" t="s">
        <v>48</v>
      </c>
      <c r="E55" s="1733">
        <v>12.0</v>
      </c>
      <c r="F55" s="1725"/>
      <c r="G55" s="1734"/>
      <c r="H55" s="1727" t="s">
        <v>45</v>
      </c>
      <c r="I55" s="1728"/>
      <c r="J55" s="1728"/>
      <c r="K55" s="1728"/>
      <c r="L55" s="1728"/>
      <c r="M55" s="1735"/>
      <c r="N55" s="1727" t="s">
        <v>310</v>
      </c>
      <c r="R55" s="1728"/>
      <c r="S55" s="1736"/>
      <c r="T55" s="1737" t="s">
        <v>1062</v>
      </c>
      <c r="U55" s="1725"/>
      <c r="AL55" s="92"/>
    </row>
    <row r="56" ht="15.75" customHeight="1">
      <c r="A56" s="306"/>
      <c r="B56" s="1701"/>
      <c r="C56" s="1237"/>
      <c r="D56" s="1738" t="s">
        <v>795</v>
      </c>
      <c r="E56" s="1561" t="s">
        <v>193</v>
      </c>
      <c r="F56" s="1725"/>
      <c r="G56" s="1739"/>
      <c r="H56" s="1728" t="s">
        <v>46</v>
      </c>
      <c r="I56" s="1730"/>
      <c r="J56" s="1730"/>
      <c r="K56" s="1730"/>
      <c r="L56" s="1730"/>
      <c r="M56" s="1740"/>
      <c r="N56" s="1741" t="s">
        <v>1033</v>
      </c>
      <c r="O56" s="1728"/>
      <c r="P56" s="1728"/>
      <c r="Q56" s="1728"/>
      <c r="R56" s="1728"/>
      <c r="S56" s="1742"/>
      <c r="T56" s="1737" t="s">
        <v>1034</v>
      </c>
      <c r="U56" s="1725"/>
      <c r="AL56" s="1242"/>
    </row>
    <row r="57" ht="16.5" customHeight="1">
      <c r="A57" s="103"/>
      <c r="B57" s="1702"/>
      <c r="C57" s="103"/>
      <c r="F57" s="83"/>
      <c r="AL57" s="573"/>
    </row>
    <row r="58" ht="16.5" customHeight="1">
      <c r="A58" s="103"/>
      <c r="B58" s="1702"/>
      <c r="C58" s="103"/>
      <c r="F58" s="83"/>
      <c r="AL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05">
        <v>9.0</v>
      </c>
      <c r="F59" s="905">
        <v>9.0</v>
      </c>
      <c r="G59" s="905">
        <v>9.0</v>
      </c>
      <c r="H59" s="1255"/>
      <c r="I59" s="971"/>
      <c r="J59" s="971"/>
      <c r="K59" s="971"/>
      <c r="L59" s="905">
        <v>9.0</v>
      </c>
      <c r="M59" s="905">
        <v>9.0</v>
      </c>
      <c r="N59" s="905">
        <v>9.0</v>
      </c>
      <c r="O59" s="905">
        <v>9.0</v>
      </c>
      <c r="P59" s="905">
        <v>9.0</v>
      </c>
      <c r="Q59" s="1823"/>
      <c r="R59" s="971"/>
      <c r="S59" s="905">
        <v>9.0</v>
      </c>
      <c r="T59" s="905">
        <v>9.0</v>
      </c>
      <c r="U59" s="905">
        <v>9.0</v>
      </c>
      <c r="V59" s="905">
        <v>9.0</v>
      </c>
      <c r="W59" s="905">
        <v>9.0</v>
      </c>
      <c r="X59" s="971"/>
      <c r="Y59" s="971"/>
      <c r="Z59" s="905">
        <v>9.0</v>
      </c>
      <c r="AA59" s="905">
        <v>9.0</v>
      </c>
      <c r="AB59" s="905">
        <v>9.0</v>
      </c>
      <c r="AC59" s="905">
        <v>9.0</v>
      </c>
      <c r="AD59" s="905">
        <v>9.0</v>
      </c>
      <c r="AE59" s="1255"/>
      <c r="AF59" s="971"/>
      <c r="AG59" s="905">
        <v>9.0</v>
      </c>
      <c r="AH59" s="905">
        <v>9.0</v>
      </c>
      <c r="AI59" s="1544"/>
      <c r="AJ59" s="1544"/>
      <c r="AK59" s="404">
        <f t="shared" ref="AK59:AK69" si="9">COUNTA(E59:AI59)</f>
        <v>20</v>
      </c>
      <c r="AL59" s="257"/>
    </row>
    <row r="60" ht="16.5" customHeight="1">
      <c r="A60" s="807">
        <v>2.0</v>
      </c>
      <c r="B60" s="1695" t="s">
        <v>1087</v>
      </c>
      <c r="C60" s="807" t="s">
        <v>987</v>
      </c>
      <c r="D60" s="869">
        <v>8.9220318199E10</v>
      </c>
      <c r="E60" s="905">
        <v>9.0</v>
      </c>
      <c r="F60" s="905">
        <v>9.0</v>
      </c>
      <c r="G60" s="905">
        <v>9.0</v>
      </c>
      <c r="H60" s="971"/>
      <c r="I60" s="1255"/>
      <c r="J60" s="971"/>
      <c r="K60" s="971"/>
      <c r="L60" s="905">
        <v>9.0</v>
      </c>
      <c r="M60" s="905">
        <v>9.0</v>
      </c>
      <c r="N60" s="905">
        <v>9.0</v>
      </c>
      <c r="O60" s="905">
        <v>9.0</v>
      </c>
      <c r="P60" s="905">
        <v>9.0</v>
      </c>
      <c r="Q60" s="971"/>
      <c r="R60" s="971"/>
      <c r="S60" s="905">
        <v>9.0</v>
      </c>
      <c r="T60" s="905">
        <v>9.0</v>
      </c>
      <c r="U60" s="905">
        <v>9.0</v>
      </c>
      <c r="V60" s="905">
        <v>9.0</v>
      </c>
      <c r="W60" s="905">
        <v>9.0</v>
      </c>
      <c r="X60" s="1255"/>
      <c r="Y60" s="971"/>
      <c r="Z60" s="905">
        <v>9.0</v>
      </c>
      <c r="AA60" s="905">
        <v>9.0</v>
      </c>
      <c r="AB60" s="905">
        <v>9.0</v>
      </c>
      <c r="AC60" s="905">
        <v>9.0</v>
      </c>
      <c r="AD60" s="905">
        <v>9.0</v>
      </c>
      <c r="AE60" s="971"/>
      <c r="AF60" s="1255"/>
      <c r="AG60" s="905">
        <v>9.0</v>
      </c>
      <c r="AH60" s="905">
        <v>9.0</v>
      </c>
      <c r="AI60" s="1544"/>
      <c r="AJ60" s="1544"/>
      <c r="AK60" s="404">
        <f t="shared" si="9"/>
        <v>20</v>
      </c>
      <c r="AL60" s="257"/>
    </row>
    <row r="61" ht="16.5" customHeight="1">
      <c r="A61" s="19">
        <v>3.0</v>
      </c>
      <c r="B61" s="19" t="s">
        <v>73</v>
      </c>
      <c r="C61" s="1202" t="s">
        <v>1170</v>
      </c>
      <c r="D61" s="869">
        <v>8.9220318285E10</v>
      </c>
      <c r="E61" s="905">
        <v>9.0</v>
      </c>
      <c r="F61" s="905">
        <v>9.0</v>
      </c>
      <c r="G61" s="905">
        <v>9.0</v>
      </c>
      <c r="H61" s="1255"/>
      <c r="I61" s="971"/>
      <c r="J61" s="971"/>
      <c r="K61" s="971"/>
      <c r="L61" s="905">
        <v>9.0</v>
      </c>
      <c r="M61" s="905">
        <v>9.0</v>
      </c>
      <c r="N61" s="905">
        <v>9.0</v>
      </c>
      <c r="O61" s="905">
        <v>9.0</v>
      </c>
      <c r="P61" s="905">
        <v>9.0</v>
      </c>
      <c r="Q61" s="1823"/>
      <c r="R61" s="971"/>
      <c r="S61" s="905">
        <v>9.0</v>
      </c>
      <c r="T61" s="905">
        <v>9.0</v>
      </c>
      <c r="U61" s="905">
        <v>9.0</v>
      </c>
      <c r="V61" s="905">
        <v>9.0</v>
      </c>
      <c r="W61" s="905">
        <v>9.0</v>
      </c>
      <c r="X61" s="971"/>
      <c r="Y61" s="971"/>
      <c r="Z61" s="905">
        <v>9.0</v>
      </c>
      <c r="AA61" s="905">
        <v>9.0</v>
      </c>
      <c r="AB61" s="905">
        <v>9.0</v>
      </c>
      <c r="AC61" s="905">
        <v>9.0</v>
      </c>
      <c r="AD61" s="905">
        <v>9.0</v>
      </c>
      <c r="AE61" s="1255"/>
      <c r="AF61" s="971"/>
      <c r="AG61" s="905">
        <v>9.0</v>
      </c>
      <c r="AH61" s="905">
        <v>9.0</v>
      </c>
      <c r="AI61" s="1544"/>
      <c r="AJ61" s="1544"/>
      <c r="AK61" s="404">
        <f t="shared" si="9"/>
        <v>20</v>
      </c>
      <c r="AL61" s="257"/>
    </row>
    <row r="62" ht="16.5" customHeight="1">
      <c r="A62" s="807">
        <v>4.0</v>
      </c>
      <c r="B62" s="19" t="s">
        <v>69</v>
      </c>
      <c r="C62" s="807" t="s">
        <v>1171</v>
      </c>
      <c r="D62" s="869">
        <v>8.9220318242E10</v>
      </c>
      <c r="E62" s="905">
        <v>9.0</v>
      </c>
      <c r="F62" s="905">
        <v>9.0</v>
      </c>
      <c r="G62" s="905">
        <v>9.0</v>
      </c>
      <c r="H62" s="971"/>
      <c r="I62" s="1255"/>
      <c r="J62" s="971"/>
      <c r="K62" s="971"/>
      <c r="L62" s="905">
        <v>9.0</v>
      </c>
      <c r="M62" s="905">
        <v>9.0</v>
      </c>
      <c r="N62" s="905">
        <v>9.0</v>
      </c>
      <c r="O62" s="905">
        <v>9.0</v>
      </c>
      <c r="P62" s="905">
        <v>9.0</v>
      </c>
      <c r="Q62" s="971"/>
      <c r="R62" s="971"/>
      <c r="S62" s="905">
        <v>9.0</v>
      </c>
      <c r="T62" s="905">
        <v>9.0</v>
      </c>
      <c r="U62" s="905">
        <v>9.0</v>
      </c>
      <c r="V62" s="905">
        <v>9.0</v>
      </c>
      <c r="W62" s="905">
        <v>9.0</v>
      </c>
      <c r="X62" s="1255"/>
      <c r="Y62" s="971"/>
      <c r="Z62" s="905">
        <v>9.0</v>
      </c>
      <c r="AA62" s="905">
        <v>9.0</v>
      </c>
      <c r="AB62" s="905">
        <v>9.0</v>
      </c>
      <c r="AC62" s="905">
        <v>9.0</v>
      </c>
      <c r="AD62" s="905">
        <v>9.0</v>
      </c>
      <c r="AE62" s="971"/>
      <c r="AF62" s="1255"/>
      <c r="AG62" s="905">
        <v>9.0</v>
      </c>
      <c r="AH62" s="905">
        <v>9.0</v>
      </c>
      <c r="AI62" s="1544"/>
      <c r="AJ62" s="1544"/>
      <c r="AK62" s="404">
        <f t="shared" si="9"/>
        <v>20</v>
      </c>
      <c r="AL62" s="257"/>
    </row>
    <row r="63" ht="16.5" customHeight="1">
      <c r="A63" s="19">
        <v>5.0</v>
      </c>
      <c r="B63" s="1492" t="s">
        <v>1172</v>
      </c>
      <c r="C63" s="1830" t="s">
        <v>1108</v>
      </c>
      <c r="D63" s="871"/>
      <c r="E63" s="905">
        <v>9.0</v>
      </c>
      <c r="F63" s="905">
        <v>9.0</v>
      </c>
      <c r="G63" s="905">
        <v>9.0</v>
      </c>
      <c r="H63" s="1255"/>
      <c r="I63" s="971"/>
      <c r="J63" s="971"/>
      <c r="K63" s="971"/>
      <c r="L63" s="905">
        <v>9.0</v>
      </c>
      <c r="M63" s="905">
        <v>9.0</v>
      </c>
      <c r="N63" s="905">
        <v>9.0</v>
      </c>
      <c r="O63" s="905">
        <v>9.0</v>
      </c>
      <c r="P63" s="905">
        <v>9.0</v>
      </c>
      <c r="Q63" s="1823"/>
      <c r="R63" s="971"/>
      <c r="S63" s="905">
        <v>9.0</v>
      </c>
      <c r="T63" s="1099"/>
      <c r="U63" s="1099"/>
      <c r="V63" s="1099"/>
      <c r="W63" s="1099"/>
      <c r="X63" s="1099"/>
      <c r="Y63" s="1099"/>
      <c r="Z63" s="1099"/>
      <c r="AA63" s="1099"/>
      <c r="AB63" s="1099"/>
      <c r="AC63" s="1099"/>
      <c r="AD63" s="1099"/>
      <c r="AE63" s="1668"/>
      <c r="AF63" s="1099"/>
      <c r="AG63" s="1099"/>
      <c r="AH63" s="1099"/>
      <c r="AI63" s="1544"/>
      <c r="AJ63" s="1544"/>
      <c r="AK63" s="404">
        <f t="shared" si="9"/>
        <v>9</v>
      </c>
      <c r="AL63" s="257"/>
    </row>
    <row r="64" ht="19.5" customHeight="1">
      <c r="A64" s="807">
        <v>6.0</v>
      </c>
      <c r="B64" s="1492" t="s">
        <v>1109</v>
      </c>
      <c r="C64" s="1830" t="s">
        <v>1108</v>
      </c>
      <c r="D64" s="1752">
        <f>79923055974</f>
        <v>79923055974</v>
      </c>
      <c r="E64" s="905">
        <v>9.0</v>
      </c>
      <c r="F64" s="905">
        <v>9.0</v>
      </c>
      <c r="G64" s="905">
        <v>9.0</v>
      </c>
      <c r="H64" s="971"/>
      <c r="I64" s="1255"/>
      <c r="J64" s="971"/>
      <c r="K64" s="971"/>
      <c r="L64" s="905">
        <v>9.0</v>
      </c>
      <c r="M64" s="905">
        <v>9.0</v>
      </c>
      <c r="N64" s="905">
        <v>9.0</v>
      </c>
      <c r="O64" s="905">
        <v>9.0</v>
      </c>
      <c r="P64" s="905">
        <v>9.0</v>
      </c>
      <c r="Q64" s="971"/>
      <c r="R64" s="971"/>
      <c r="S64" s="905">
        <v>9.0</v>
      </c>
      <c r="T64" s="905">
        <v>9.0</v>
      </c>
      <c r="U64" s="905">
        <v>9.0</v>
      </c>
      <c r="V64" s="905">
        <v>9.0</v>
      </c>
      <c r="W64" s="905">
        <v>9.0</v>
      </c>
      <c r="X64" s="1255"/>
      <c r="Y64" s="971"/>
      <c r="Z64" s="905">
        <v>9.0</v>
      </c>
      <c r="AA64" s="905">
        <v>9.0</v>
      </c>
      <c r="AB64" s="905">
        <v>9.0</v>
      </c>
      <c r="AC64" s="905">
        <v>9.0</v>
      </c>
      <c r="AD64" s="905">
        <v>9.0</v>
      </c>
      <c r="AE64" s="971"/>
      <c r="AF64" s="1255"/>
      <c r="AG64" s="905">
        <v>9.0</v>
      </c>
      <c r="AH64" s="905">
        <v>9.0</v>
      </c>
      <c r="AI64" s="1544"/>
      <c r="AJ64" s="1544"/>
      <c r="AK64" s="404">
        <f t="shared" si="9"/>
        <v>20</v>
      </c>
      <c r="AL64" s="257"/>
    </row>
    <row r="65" ht="18.0" customHeight="1">
      <c r="A65" s="19">
        <v>7.0</v>
      </c>
      <c r="B65" s="1492" t="s">
        <v>1173</v>
      </c>
      <c r="C65" s="807" t="s">
        <v>1174</v>
      </c>
      <c r="D65" s="871"/>
      <c r="E65" s="905">
        <v>9.0</v>
      </c>
      <c r="F65" s="905">
        <v>9.0</v>
      </c>
      <c r="G65" s="905">
        <v>9.0</v>
      </c>
      <c r="H65" s="1255"/>
      <c r="I65" s="971"/>
      <c r="J65" s="971"/>
      <c r="K65" s="971"/>
      <c r="L65" s="905">
        <v>9.0</v>
      </c>
      <c r="M65" s="905">
        <v>9.0</v>
      </c>
      <c r="N65" s="905">
        <v>9.0</v>
      </c>
      <c r="O65" s="905">
        <v>9.0</v>
      </c>
      <c r="P65" s="905">
        <v>9.0</v>
      </c>
      <c r="Q65" s="1823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971"/>
      <c r="Y65" s="971"/>
      <c r="Z65" s="905">
        <v>9.0</v>
      </c>
      <c r="AA65" s="905">
        <v>9.0</v>
      </c>
      <c r="AB65" s="905">
        <v>9.0</v>
      </c>
      <c r="AC65" s="905">
        <v>9.0</v>
      </c>
      <c r="AD65" s="905">
        <v>9.0</v>
      </c>
      <c r="AE65" s="1255"/>
      <c r="AF65" s="971"/>
      <c r="AG65" s="905">
        <v>9.0</v>
      </c>
      <c r="AH65" s="905">
        <v>9.0</v>
      </c>
      <c r="AI65" s="1544"/>
      <c r="AJ65" s="1544"/>
      <c r="AK65" s="404">
        <f t="shared" si="9"/>
        <v>20</v>
      </c>
      <c r="AL65" s="257"/>
    </row>
    <row r="66" ht="16.5" customHeight="1">
      <c r="A66" s="807">
        <v>8.0</v>
      </c>
      <c r="B66" s="807" t="s">
        <v>783</v>
      </c>
      <c r="C66" s="1202" t="s">
        <v>784</v>
      </c>
      <c r="D66" s="871">
        <v>8.9226140064E10</v>
      </c>
      <c r="E66" s="905">
        <v>9.0</v>
      </c>
      <c r="F66" s="905">
        <v>9.0</v>
      </c>
      <c r="G66" s="905">
        <v>9.0</v>
      </c>
      <c r="H66" s="971"/>
      <c r="I66" s="1255"/>
      <c r="J66" s="971"/>
      <c r="K66" s="971"/>
      <c r="L66" s="905">
        <v>9.0</v>
      </c>
      <c r="M66" s="905">
        <v>9.0</v>
      </c>
      <c r="N66" s="905">
        <v>9.0</v>
      </c>
      <c r="O66" s="905">
        <v>9.0</v>
      </c>
      <c r="P66" s="905">
        <v>9.0</v>
      </c>
      <c r="Q66" s="971"/>
      <c r="R66" s="971"/>
      <c r="S66" s="905">
        <v>9.0</v>
      </c>
      <c r="T66" s="905">
        <v>9.0</v>
      </c>
      <c r="U66" s="905">
        <v>9.0</v>
      </c>
      <c r="V66" s="905">
        <v>9.0</v>
      </c>
      <c r="W66" s="905">
        <v>9.0</v>
      </c>
      <c r="X66" s="1255"/>
      <c r="Y66" s="971"/>
      <c r="Z66" s="905">
        <v>9.0</v>
      </c>
      <c r="AA66" s="905">
        <v>9.0</v>
      </c>
      <c r="AB66" s="905">
        <v>9.0</v>
      </c>
      <c r="AC66" s="905">
        <v>9.0</v>
      </c>
      <c r="AD66" s="905">
        <v>9.0</v>
      </c>
      <c r="AE66" s="971"/>
      <c r="AF66" s="1255"/>
      <c r="AG66" s="905">
        <v>9.0</v>
      </c>
      <c r="AH66" s="905">
        <v>9.0</v>
      </c>
      <c r="AI66" s="1544"/>
      <c r="AJ66" s="1544"/>
      <c r="AK66" s="404">
        <f t="shared" si="9"/>
        <v>20</v>
      </c>
      <c r="AL66" s="257"/>
    </row>
    <row r="67" ht="16.5" customHeight="1">
      <c r="A67" s="19">
        <v>9.0</v>
      </c>
      <c r="B67" s="807" t="s">
        <v>1097</v>
      </c>
      <c r="C67" s="1202" t="s">
        <v>1174</v>
      </c>
      <c r="D67" s="871">
        <v>8.9220220031E10</v>
      </c>
      <c r="E67" s="905">
        <v>9.0</v>
      </c>
      <c r="F67" s="905">
        <v>9.0</v>
      </c>
      <c r="G67" s="905">
        <v>9.0</v>
      </c>
      <c r="H67" s="1255"/>
      <c r="I67" s="971"/>
      <c r="J67" s="971"/>
      <c r="K67" s="971"/>
      <c r="L67" s="905">
        <v>9.0</v>
      </c>
      <c r="M67" s="905">
        <v>9.0</v>
      </c>
      <c r="N67" s="905">
        <v>9.0</v>
      </c>
      <c r="O67" s="905">
        <v>9.0</v>
      </c>
      <c r="P67" s="905">
        <v>9.0</v>
      </c>
      <c r="Q67" s="1823"/>
      <c r="R67" s="971"/>
      <c r="S67" s="905">
        <v>9.0</v>
      </c>
      <c r="T67" s="905">
        <v>9.0</v>
      </c>
      <c r="U67" s="905">
        <v>9.0</v>
      </c>
      <c r="V67" s="905">
        <v>9.0</v>
      </c>
      <c r="W67" s="905">
        <v>9.0</v>
      </c>
      <c r="X67" s="971"/>
      <c r="Y67" s="971"/>
      <c r="Z67" s="905">
        <v>9.0</v>
      </c>
      <c r="AA67" s="905">
        <v>9.0</v>
      </c>
      <c r="AB67" s="905">
        <v>9.0</v>
      </c>
      <c r="AC67" s="905">
        <v>9.0</v>
      </c>
      <c r="AD67" s="905">
        <v>9.0</v>
      </c>
      <c r="AE67" s="1255"/>
      <c r="AF67" s="971"/>
      <c r="AG67" s="905">
        <v>9.0</v>
      </c>
      <c r="AH67" s="905">
        <v>9.0</v>
      </c>
      <c r="AI67" s="1544"/>
      <c r="AJ67" s="1544"/>
      <c r="AK67" s="404">
        <f t="shared" si="9"/>
        <v>20</v>
      </c>
      <c r="AL67" s="257"/>
    </row>
    <row r="68" ht="16.5" customHeight="1">
      <c r="A68" s="807">
        <v>10.0</v>
      </c>
      <c r="B68" s="807" t="s">
        <v>938</v>
      </c>
      <c r="C68" s="807" t="s">
        <v>1175</v>
      </c>
      <c r="D68" s="871">
        <v>8.9221945883E10</v>
      </c>
      <c r="E68" s="905">
        <v>9.0</v>
      </c>
      <c r="F68" s="905">
        <v>9.0</v>
      </c>
      <c r="G68" s="905">
        <v>9.0</v>
      </c>
      <c r="H68" s="971"/>
      <c r="I68" s="1255"/>
      <c r="J68" s="971"/>
      <c r="K68" s="971"/>
      <c r="L68" s="905">
        <v>9.0</v>
      </c>
      <c r="M68" s="905">
        <v>9.0</v>
      </c>
      <c r="N68" s="905">
        <v>9.0</v>
      </c>
      <c r="O68" s="905">
        <v>9.0</v>
      </c>
      <c r="P68" s="905">
        <v>9.0</v>
      </c>
      <c r="Q68" s="971"/>
      <c r="R68" s="971"/>
      <c r="S68" s="905">
        <v>9.0</v>
      </c>
      <c r="T68" s="905">
        <v>9.0</v>
      </c>
      <c r="U68" s="905">
        <v>9.0</v>
      </c>
      <c r="V68" s="905">
        <v>9.0</v>
      </c>
      <c r="W68" s="905">
        <v>9.0</v>
      </c>
      <c r="X68" s="1255"/>
      <c r="Y68" s="971"/>
      <c r="Z68" s="905">
        <v>9.0</v>
      </c>
      <c r="AA68" s="905">
        <v>9.0</v>
      </c>
      <c r="AB68" s="905">
        <v>9.0</v>
      </c>
      <c r="AC68" s="905">
        <v>9.0</v>
      </c>
      <c r="AD68" s="905">
        <v>9.0</v>
      </c>
      <c r="AE68" s="971"/>
      <c r="AF68" s="1255"/>
      <c r="AG68" s="905">
        <v>9.0</v>
      </c>
      <c r="AH68" s="905">
        <v>9.0</v>
      </c>
      <c r="AI68" s="1544"/>
      <c r="AJ68" s="1544"/>
      <c r="AK68" s="404">
        <f t="shared" si="9"/>
        <v>20</v>
      </c>
      <c r="AL68" s="92"/>
    </row>
    <row r="69" ht="16.5" customHeight="1">
      <c r="A69" s="19">
        <v>11.0</v>
      </c>
      <c r="B69" s="807" t="s">
        <v>1110</v>
      </c>
      <c r="C69" s="807" t="s">
        <v>902</v>
      </c>
      <c r="D69" s="869">
        <v>8.9220316393E10</v>
      </c>
      <c r="E69" s="905">
        <v>9.0</v>
      </c>
      <c r="F69" s="905">
        <v>9.0</v>
      </c>
      <c r="G69" s="905">
        <v>9.0</v>
      </c>
      <c r="H69" s="1255"/>
      <c r="I69" s="971"/>
      <c r="J69" s="971"/>
      <c r="K69" s="971"/>
      <c r="L69" s="905">
        <v>9.0</v>
      </c>
      <c r="M69" s="905">
        <v>9.0</v>
      </c>
      <c r="N69" s="905">
        <v>9.0</v>
      </c>
      <c r="O69" s="905">
        <v>9.0</v>
      </c>
      <c r="P69" s="905">
        <v>9.0</v>
      </c>
      <c r="Q69" s="1823"/>
      <c r="R69" s="971"/>
      <c r="S69" s="905">
        <v>9.0</v>
      </c>
      <c r="T69" s="905">
        <v>9.0</v>
      </c>
      <c r="U69" s="905">
        <v>9.0</v>
      </c>
      <c r="V69" s="905">
        <v>9.0</v>
      </c>
      <c r="W69" s="905">
        <v>9.0</v>
      </c>
      <c r="X69" s="971"/>
      <c r="Y69" s="971"/>
      <c r="Z69" s="905">
        <v>9.0</v>
      </c>
      <c r="AA69" s="905">
        <v>9.0</v>
      </c>
      <c r="AB69" s="905">
        <v>9.0</v>
      </c>
      <c r="AC69" s="905">
        <v>9.0</v>
      </c>
      <c r="AD69" s="905">
        <v>9.0</v>
      </c>
      <c r="AE69" s="1255"/>
      <c r="AF69" s="971"/>
      <c r="AG69" s="905">
        <v>9.0</v>
      </c>
      <c r="AH69" s="905">
        <v>9.0</v>
      </c>
      <c r="AI69" s="1544"/>
      <c r="AJ69" s="1544"/>
      <c r="AK69" s="404">
        <f t="shared" si="9"/>
        <v>20</v>
      </c>
      <c r="AL69" s="92"/>
    </row>
    <row r="70" ht="16.5" customHeight="1">
      <c r="A70" s="306"/>
      <c r="B70" s="1707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905"/>
      <c r="AK70" s="10"/>
      <c r="AL70" s="92"/>
    </row>
    <row r="71" ht="16.5" customHeight="1">
      <c r="A71" s="19">
        <v>1.0</v>
      </c>
      <c r="B71" s="819" t="s">
        <v>680</v>
      </c>
      <c r="C71" s="113" t="s">
        <v>56</v>
      </c>
      <c r="D71" s="866"/>
      <c r="E71" s="905">
        <v>9.0</v>
      </c>
      <c r="F71" s="905">
        <v>9.0</v>
      </c>
      <c r="G71" s="905">
        <v>9.0</v>
      </c>
      <c r="H71" s="971"/>
      <c r="I71" s="1831">
        <v>9.0</v>
      </c>
      <c r="J71" s="971"/>
      <c r="K71" s="971"/>
      <c r="L71" s="905">
        <v>9.0</v>
      </c>
      <c r="M71" s="905"/>
      <c r="N71" s="905">
        <v>9.0</v>
      </c>
      <c r="O71" s="905">
        <v>9.0</v>
      </c>
      <c r="P71" s="905"/>
      <c r="Q71" s="1823"/>
      <c r="R71" s="1831">
        <v>9.0</v>
      </c>
      <c r="S71" s="905">
        <v>9.0</v>
      </c>
      <c r="T71" s="905">
        <v>9.0</v>
      </c>
      <c r="U71" s="1578"/>
      <c r="V71" s="905">
        <v>9.0</v>
      </c>
      <c r="W71" s="905">
        <v>9.0</v>
      </c>
      <c r="X71" s="971"/>
      <c r="Y71" s="971"/>
      <c r="Z71" s="905">
        <v>9.0</v>
      </c>
      <c r="AA71" s="905">
        <v>9.0</v>
      </c>
      <c r="AB71" s="905">
        <v>9.0</v>
      </c>
      <c r="AC71" s="905">
        <v>9.0</v>
      </c>
      <c r="AD71" s="905">
        <v>9.0</v>
      </c>
      <c r="AE71" s="1831">
        <v>9.0</v>
      </c>
      <c r="AF71" s="971"/>
      <c r="AG71" s="905"/>
      <c r="AH71" s="905">
        <v>9.0</v>
      </c>
      <c r="AI71" s="1544"/>
      <c r="AJ71" s="1544"/>
      <c r="AK71" s="404">
        <f t="shared" ref="AK71:AK75" si="10">COUNT(E71:AI71)</f>
        <v>19</v>
      </c>
      <c r="AL71" s="257"/>
    </row>
    <row r="72" ht="16.5" customHeight="1">
      <c r="A72" s="807">
        <v>2.0</v>
      </c>
      <c r="B72" s="819" t="s">
        <v>339</v>
      </c>
      <c r="C72" s="32"/>
      <c r="D72" s="866"/>
      <c r="E72" s="905">
        <v>9.0</v>
      </c>
      <c r="F72" s="905">
        <v>9.0</v>
      </c>
      <c r="G72" s="905">
        <v>9.0</v>
      </c>
      <c r="H72" s="1033">
        <v>9.0</v>
      </c>
      <c r="I72" s="1255"/>
      <c r="J72" s="971"/>
      <c r="K72" s="971"/>
      <c r="L72" s="905">
        <v>9.0</v>
      </c>
      <c r="M72" s="905">
        <v>9.0</v>
      </c>
      <c r="N72" s="905">
        <v>9.0</v>
      </c>
      <c r="O72" s="905">
        <v>9.0</v>
      </c>
      <c r="P72" s="905">
        <v>9.0</v>
      </c>
      <c r="Q72" s="971"/>
      <c r="R72" s="971"/>
      <c r="S72" s="905">
        <v>9.0</v>
      </c>
      <c r="T72" s="905">
        <v>9.0</v>
      </c>
      <c r="U72" s="905">
        <v>9.0</v>
      </c>
      <c r="V72" s="905">
        <v>9.0</v>
      </c>
      <c r="W72" s="905"/>
      <c r="X72" s="1255"/>
      <c r="Y72" s="971"/>
      <c r="Z72" s="905">
        <v>9.0</v>
      </c>
      <c r="AA72" s="905">
        <v>9.0</v>
      </c>
      <c r="AB72" s="905">
        <v>9.0</v>
      </c>
      <c r="AC72" s="905">
        <v>9.0</v>
      </c>
      <c r="AD72" s="905">
        <v>9.0</v>
      </c>
      <c r="AE72" s="971"/>
      <c r="AF72" s="1255"/>
      <c r="AG72" s="905">
        <v>9.0</v>
      </c>
      <c r="AH72" s="905">
        <v>9.0</v>
      </c>
      <c r="AI72" s="1544"/>
      <c r="AJ72" s="1544"/>
      <c r="AK72" s="404">
        <f t="shared" si="10"/>
        <v>20</v>
      </c>
      <c r="AL72" s="257"/>
    </row>
    <row r="73" ht="16.5" customHeight="1">
      <c r="A73" s="807">
        <v>3.0</v>
      </c>
      <c r="B73" s="819" t="s">
        <v>905</v>
      </c>
      <c r="C73" s="32"/>
      <c r="D73" s="866"/>
      <c r="E73" s="905">
        <v>9.0</v>
      </c>
      <c r="F73" s="905">
        <v>9.0</v>
      </c>
      <c r="G73" s="905">
        <v>9.0</v>
      </c>
      <c r="H73" s="1255"/>
      <c r="I73" s="1255"/>
      <c r="J73" s="1831">
        <v>9.0</v>
      </c>
      <c r="K73" s="971"/>
      <c r="L73" s="905">
        <v>9.0</v>
      </c>
      <c r="M73" s="905">
        <v>9.0</v>
      </c>
      <c r="N73" s="905"/>
      <c r="O73" s="905">
        <v>9.0</v>
      </c>
      <c r="P73" s="905">
        <v>9.0</v>
      </c>
      <c r="Q73" s="1823"/>
      <c r="R73" s="971"/>
      <c r="S73" s="905">
        <v>9.0</v>
      </c>
      <c r="T73" s="905">
        <v>9.0</v>
      </c>
      <c r="U73" s="905">
        <v>9.0</v>
      </c>
      <c r="V73" s="905">
        <v>9.0</v>
      </c>
      <c r="W73" s="905"/>
      <c r="X73" s="971"/>
      <c r="Y73" s="1831">
        <v>9.0</v>
      </c>
      <c r="Z73" s="905">
        <v>9.0</v>
      </c>
      <c r="AA73" s="905">
        <v>9.0</v>
      </c>
      <c r="AB73" s="905">
        <v>9.0</v>
      </c>
      <c r="AC73" s="905">
        <v>9.0</v>
      </c>
      <c r="AD73" s="905">
        <v>9.0</v>
      </c>
      <c r="AE73" s="1255"/>
      <c r="AF73" s="971"/>
      <c r="AG73" s="905">
        <v>9.0</v>
      </c>
      <c r="AH73" s="905">
        <v>9.0</v>
      </c>
      <c r="AI73" s="1544"/>
      <c r="AJ73" s="1544"/>
      <c r="AK73" s="404">
        <f t="shared" si="10"/>
        <v>20</v>
      </c>
      <c r="AL73" s="257"/>
    </row>
    <row r="74" ht="16.5" customHeight="1">
      <c r="A74" s="19">
        <v>4.0</v>
      </c>
      <c r="B74" s="819" t="s">
        <v>59</v>
      </c>
      <c r="C74" s="32"/>
      <c r="D74" s="866"/>
      <c r="E74" s="978"/>
      <c r="F74" s="978"/>
      <c r="G74" s="978"/>
      <c r="H74" s="978"/>
      <c r="I74" s="1207"/>
      <c r="J74" s="978"/>
      <c r="K74" s="978"/>
      <c r="L74" s="978"/>
      <c r="M74" s="905">
        <v>9.0</v>
      </c>
      <c r="N74" s="905">
        <v>9.0</v>
      </c>
      <c r="O74" s="905">
        <v>9.0</v>
      </c>
      <c r="P74" s="905">
        <v>9.0</v>
      </c>
      <c r="Q74" s="1831">
        <v>9.0</v>
      </c>
      <c r="R74" s="971"/>
      <c r="S74" s="905"/>
      <c r="T74" s="905">
        <v>9.0</v>
      </c>
      <c r="U74" s="905">
        <v>9.0</v>
      </c>
      <c r="V74" s="905">
        <v>9.0</v>
      </c>
      <c r="W74" s="905">
        <v>9.0</v>
      </c>
      <c r="X74" s="1255"/>
      <c r="Y74" s="971"/>
      <c r="Z74" s="905">
        <v>9.0</v>
      </c>
      <c r="AA74" s="905">
        <v>9.0</v>
      </c>
      <c r="AB74" s="905">
        <v>9.0</v>
      </c>
      <c r="AC74" s="905">
        <v>9.0</v>
      </c>
      <c r="AD74" s="905"/>
      <c r="AE74" s="971"/>
      <c r="AF74" s="1831">
        <v>9.0</v>
      </c>
      <c r="AG74" s="905">
        <v>9.0</v>
      </c>
      <c r="AH74" s="905">
        <v>9.0</v>
      </c>
      <c r="AI74" s="1544"/>
      <c r="AJ74" s="1544"/>
      <c r="AK74" s="404">
        <f t="shared" si="10"/>
        <v>16</v>
      </c>
      <c r="AL74" s="257"/>
    </row>
    <row r="75" ht="16.5" customHeight="1">
      <c r="A75" s="807">
        <v>5.0</v>
      </c>
      <c r="B75" s="819" t="s">
        <v>906</v>
      </c>
      <c r="C75" s="71"/>
      <c r="D75" s="866"/>
      <c r="E75" s="905"/>
      <c r="F75" s="905">
        <v>9.0</v>
      </c>
      <c r="G75" s="905">
        <v>9.0</v>
      </c>
      <c r="H75" s="1255"/>
      <c r="I75" s="971"/>
      <c r="J75" s="971"/>
      <c r="K75" s="1831">
        <v>9.0</v>
      </c>
      <c r="L75" s="905">
        <v>9.0</v>
      </c>
      <c r="M75" s="905">
        <v>9.0</v>
      </c>
      <c r="N75" s="905">
        <v>9.0</v>
      </c>
      <c r="O75" s="905"/>
      <c r="P75" s="905">
        <v>9.0</v>
      </c>
      <c r="Q75" s="1823"/>
      <c r="R75" s="971"/>
      <c r="S75" s="905">
        <v>9.0</v>
      </c>
      <c r="T75" s="905">
        <v>9.0</v>
      </c>
      <c r="U75" s="905">
        <v>9.0</v>
      </c>
      <c r="V75" s="905">
        <v>9.0</v>
      </c>
      <c r="W75" s="905">
        <v>9.0</v>
      </c>
      <c r="X75" s="1831">
        <v>9.0</v>
      </c>
      <c r="Y75" s="971"/>
      <c r="Z75" s="905"/>
      <c r="AA75" s="905">
        <v>9.0</v>
      </c>
      <c r="AB75" s="905">
        <v>9.0</v>
      </c>
      <c r="AC75" s="905">
        <v>9.0</v>
      </c>
      <c r="AD75" s="905">
        <v>9.0</v>
      </c>
      <c r="AE75" s="1255"/>
      <c r="AF75" s="971"/>
      <c r="AG75" s="905"/>
      <c r="AH75" s="905">
        <v>9.0</v>
      </c>
      <c r="AI75" s="1544"/>
      <c r="AJ75" s="1544"/>
      <c r="AK75" s="404">
        <f t="shared" si="10"/>
        <v>18</v>
      </c>
      <c r="AL75" s="257"/>
    </row>
    <row r="76" ht="16.5" customHeight="1">
      <c r="A76" s="79"/>
      <c r="B76" s="1690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270"/>
      <c r="AI76" s="1270"/>
      <c r="AJ76" s="905"/>
      <c r="AK76" s="82"/>
      <c r="AL76" s="92"/>
    </row>
    <row r="77" ht="16.5" customHeight="1">
      <c r="A77" s="807">
        <v>6.0</v>
      </c>
      <c r="B77" s="58" t="s">
        <v>60</v>
      </c>
      <c r="C77" s="1071" t="s">
        <v>782</v>
      </c>
      <c r="D77" s="866"/>
      <c r="E77" s="1515">
        <v>9.0</v>
      </c>
      <c r="F77" s="1832">
        <v>9.0</v>
      </c>
      <c r="G77" s="1538">
        <v>9.0</v>
      </c>
      <c r="H77" s="1833"/>
      <c r="I77" s="1833"/>
      <c r="J77" s="1834">
        <v>9.0</v>
      </c>
      <c r="K77" s="1834">
        <v>9.0</v>
      </c>
      <c r="L77" s="1538">
        <v>9.0</v>
      </c>
      <c r="M77" s="1832">
        <v>9.0</v>
      </c>
      <c r="N77" s="1832">
        <v>9.0</v>
      </c>
      <c r="O77" s="1538">
        <v>9.0</v>
      </c>
      <c r="P77" s="1033">
        <v>9.0</v>
      </c>
      <c r="Q77" s="1835"/>
      <c r="R77" s="1833"/>
      <c r="S77" s="1538">
        <v>9.0</v>
      </c>
      <c r="T77" s="1832">
        <v>9.0</v>
      </c>
      <c r="U77" s="1033">
        <v>9.0</v>
      </c>
      <c r="V77" s="1538">
        <v>9.0</v>
      </c>
      <c r="W77" s="1836">
        <v>9.0</v>
      </c>
      <c r="X77" s="1837"/>
      <c r="Y77" s="1837"/>
      <c r="Z77" s="1836">
        <v>9.0</v>
      </c>
      <c r="AA77" s="1538">
        <v>9.0</v>
      </c>
      <c r="AB77" s="1836">
        <v>9.0</v>
      </c>
      <c r="AC77" s="1836">
        <v>9.0</v>
      </c>
      <c r="AD77" s="1538">
        <v>9.0</v>
      </c>
      <c r="AE77" s="1033">
        <v>9.0</v>
      </c>
      <c r="AF77" s="1833"/>
      <c r="AG77" s="1836">
        <v>9.0</v>
      </c>
      <c r="AH77" s="1538">
        <v>9.0</v>
      </c>
      <c r="AI77" s="1544"/>
      <c r="AJ77" s="1544"/>
      <c r="AK77" s="404">
        <f t="shared" ref="AK77:AK79" si="11">COUNT(E77:AI77)</f>
        <v>23</v>
      </c>
      <c r="AL77" s="257"/>
    </row>
    <row r="78" ht="16.5" customHeight="1">
      <c r="A78" s="807">
        <v>7.0</v>
      </c>
      <c r="B78" s="842" t="s">
        <v>36</v>
      </c>
      <c r="C78" s="32"/>
      <c r="D78" s="866"/>
      <c r="E78" s="1838">
        <v>9.0</v>
      </c>
      <c r="F78" s="1033">
        <v>9.0</v>
      </c>
      <c r="G78" s="1839">
        <v>9.0</v>
      </c>
      <c r="H78" s="1033">
        <v>9.0</v>
      </c>
      <c r="I78" s="1840">
        <v>9.0</v>
      </c>
      <c r="J78" s="1841"/>
      <c r="K78" s="1841"/>
      <c r="L78" s="1839">
        <v>9.0</v>
      </c>
      <c r="M78" s="1538">
        <v>9.0</v>
      </c>
      <c r="N78" s="1839">
        <v>9.0</v>
      </c>
      <c r="O78" s="1033">
        <v>9.0</v>
      </c>
      <c r="P78" s="1538">
        <v>9.0</v>
      </c>
      <c r="Q78" s="1840">
        <v>9.0</v>
      </c>
      <c r="R78" s="1840">
        <v>9.0</v>
      </c>
      <c r="S78" s="1839">
        <v>9.0</v>
      </c>
      <c r="T78" s="1033">
        <v>9.0</v>
      </c>
      <c r="U78" s="1842">
        <v>9.0</v>
      </c>
      <c r="V78" s="1842">
        <v>9.0</v>
      </c>
      <c r="W78" s="1538">
        <v>9.0</v>
      </c>
      <c r="X78" s="1841"/>
      <c r="Y78" s="1841"/>
      <c r="Z78" s="1842">
        <v>9.0</v>
      </c>
      <c r="AA78" s="1842">
        <v>9.0</v>
      </c>
      <c r="AB78" s="1538">
        <v>9.0</v>
      </c>
      <c r="AC78" s="1842">
        <v>9.0</v>
      </c>
      <c r="AD78" s="1842">
        <v>9.0</v>
      </c>
      <c r="AE78" s="1033">
        <v>9.0</v>
      </c>
      <c r="AF78" s="1831"/>
      <c r="AG78" s="1842">
        <v>9.0</v>
      </c>
      <c r="AH78" s="1842">
        <v>9.0</v>
      </c>
      <c r="AI78" s="1544"/>
      <c r="AJ78" s="1544"/>
      <c r="AK78" s="404">
        <f t="shared" si="11"/>
        <v>25</v>
      </c>
      <c r="AL78" s="257"/>
    </row>
    <row r="79" ht="16.5" customHeight="1">
      <c r="A79" s="807">
        <v>8.0</v>
      </c>
      <c r="B79" s="842" t="s">
        <v>879</v>
      </c>
      <c r="C79" s="71"/>
      <c r="D79" s="866"/>
      <c r="E79" s="1575"/>
      <c r="F79" s="1575"/>
      <c r="G79" s="1575"/>
      <c r="H79" s="1575"/>
      <c r="I79" s="1575"/>
      <c r="J79" s="1575"/>
      <c r="K79" s="1575"/>
      <c r="L79" s="1575"/>
      <c r="M79" s="1575"/>
      <c r="N79" s="1575"/>
      <c r="O79" s="1575"/>
      <c r="P79" s="1575"/>
      <c r="Q79" s="1843"/>
      <c r="R79" s="1843"/>
      <c r="S79" s="1844"/>
      <c r="T79" s="1843"/>
      <c r="U79" s="1819">
        <v>9.0</v>
      </c>
      <c r="V79" s="1819">
        <v>9.0</v>
      </c>
      <c r="W79" s="1547">
        <v>9.0</v>
      </c>
      <c r="X79" s="1845">
        <v>9.0</v>
      </c>
      <c r="Y79" s="1846">
        <v>9.0</v>
      </c>
      <c r="Z79" s="1842">
        <v>9.0</v>
      </c>
      <c r="AA79" s="1842">
        <v>9.0</v>
      </c>
      <c r="AB79" s="1842">
        <v>9.0</v>
      </c>
      <c r="AC79" s="1538">
        <v>9.0</v>
      </c>
      <c r="AD79" s="1842">
        <v>9.0</v>
      </c>
      <c r="AE79" s="1847"/>
      <c r="AF79" s="1033">
        <v>9.0</v>
      </c>
      <c r="AG79" s="1538">
        <v>9.0</v>
      </c>
      <c r="AH79" s="1842">
        <v>9.0</v>
      </c>
      <c r="AI79" s="1544"/>
      <c r="AJ79" s="1544"/>
      <c r="AK79" s="404">
        <f t="shared" si="11"/>
        <v>13</v>
      </c>
      <c r="AL79" s="257"/>
    </row>
    <row r="80" ht="16.5" customHeight="1">
      <c r="A80" s="79"/>
      <c r="B80" s="1690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905"/>
      <c r="AK80" s="121"/>
      <c r="AL80" s="259"/>
    </row>
    <row r="81" ht="16.5" customHeight="1">
      <c r="A81" s="1010">
        <v>10.0</v>
      </c>
      <c r="B81" s="46" t="s">
        <v>102</v>
      </c>
      <c r="C81" s="1257" t="s">
        <v>804</v>
      </c>
      <c r="D81" s="866"/>
      <c r="E81" s="1538">
        <v>9.0</v>
      </c>
      <c r="F81" s="1540">
        <v>9.0</v>
      </c>
      <c r="G81" s="1159"/>
      <c r="H81" s="1255"/>
      <c r="I81" s="971"/>
      <c r="J81" s="1159">
        <v>9.0</v>
      </c>
      <c r="K81" s="1159">
        <v>9.0</v>
      </c>
      <c r="L81" s="1538">
        <v>9.0</v>
      </c>
      <c r="M81" s="1538">
        <v>9.0</v>
      </c>
      <c r="N81" s="1628">
        <v>9.0</v>
      </c>
      <c r="O81" s="1159"/>
      <c r="P81" s="1159"/>
      <c r="Q81" s="1159"/>
      <c r="R81" s="1159"/>
      <c r="S81" s="1574"/>
      <c r="T81" s="1574"/>
      <c r="U81" s="1542"/>
      <c r="V81" s="1574"/>
      <c r="W81" s="1575"/>
      <c r="X81" s="1575"/>
      <c r="Y81" s="1575"/>
      <c r="Z81" s="1574"/>
      <c r="AA81" s="1574"/>
      <c r="AB81" s="1575"/>
      <c r="AC81" s="1574"/>
      <c r="AD81" s="1575"/>
      <c r="AE81" s="1575"/>
      <c r="AF81" s="1575"/>
      <c r="AG81" s="1574"/>
      <c r="AH81" s="1540">
        <v>9.0</v>
      </c>
      <c r="AI81" s="1544"/>
      <c r="AJ81" s="1544"/>
      <c r="AK81" s="404">
        <f t="shared" ref="AK81:AK83" si="12">COUNT(E81:AI81)</f>
        <v>8</v>
      </c>
      <c r="AL81" s="259"/>
    </row>
    <row r="82" ht="16.5" customHeight="1">
      <c r="A82" s="1010">
        <v>11.0</v>
      </c>
      <c r="B82" s="1364" t="s">
        <v>105</v>
      </c>
      <c r="C82" s="32"/>
      <c r="D82" s="866"/>
      <c r="E82" s="1542"/>
      <c r="F82" s="1542"/>
      <c r="G82" s="1542"/>
      <c r="H82" s="925"/>
      <c r="I82" s="1548"/>
      <c r="J82" s="925"/>
      <c r="K82" s="1575"/>
      <c r="L82" s="1033">
        <v>9.0</v>
      </c>
      <c r="M82" s="1540">
        <v>9.0</v>
      </c>
      <c r="N82" s="1540">
        <v>9.0</v>
      </c>
      <c r="O82" s="1540">
        <v>9.0</v>
      </c>
      <c r="P82" s="1540">
        <v>9.0</v>
      </c>
      <c r="Q82" s="1159"/>
      <c r="R82" s="1033">
        <v>9.0</v>
      </c>
      <c r="S82" s="1540">
        <v>9.0</v>
      </c>
      <c r="T82" s="1540">
        <v>9.0</v>
      </c>
      <c r="U82" s="1540">
        <v>9.0</v>
      </c>
      <c r="V82" s="1540">
        <v>9.0</v>
      </c>
      <c r="W82" s="1540"/>
      <c r="X82" s="1159"/>
      <c r="Y82" s="1203">
        <v>9.0</v>
      </c>
      <c r="Z82" s="1540">
        <v>9.0</v>
      </c>
      <c r="AA82" s="1540">
        <v>9.0</v>
      </c>
      <c r="AB82" s="1540">
        <v>9.0</v>
      </c>
      <c r="AC82" s="1540">
        <v>9.0</v>
      </c>
      <c r="AD82" s="1540">
        <v>9.0</v>
      </c>
      <c r="AE82" s="1159"/>
      <c r="AF82" s="1033">
        <v>9.0</v>
      </c>
      <c r="AG82" s="1540">
        <v>9.0</v>
      </c>
      <c r="AH82" s="1540">
        <v>9.0</v>
      </c>
      <c r="AI82" s="1544"/>
      <c r="AJ82" s="1544"/>
      <c r="AK82" s="404">
        <f t="shared" si="12"/>
        <v>19</v>
      </c>
      <c r="AL82" s="259"/>
    </row>
    <row r="83" ht="16.5" customHeight="1">
      <c r="A83" s="1010">
        <v>12.0</v>
      </c>
      <c r="B83" s="819" t="s">
        <v>1098</v>
      </c>
      <c r="C83" s="71"/>
      <c r="D83" s="866"/>
      <c r="E83" s="1159"/>
      <c r="F83" s="1538">
        <v>9.0</v>
      </c>
      <c r="G83" s="1538">
        <v>9.0</v>
      </c>
      <c r="H83" s="1159">
        <v>9.0</v>
      </c>
      <c r="I83" s="1159">
        <v>9.0</v>
      </c>
      <c r="J83" s="971"/>
      <c r="K83" s="1159"/>
      <c r="L83" s="1159"/>
      <c r="M83" s="1800">
        <v>9.0</v>
      </c>
      <c r="N83" s="1538">
        <v>9.0</v>
      </c>
      <c r="O83" s="1538">
        <v>9.0</v>
      </c>
      <c r="P83" s="1538">
        <v>9.0</v>
      </c>
      <c r="Q83" s="1159">
        <v>9.0</v>
      </c>
      <c r="R83" s="1159"/>
      <c r="S83" s="1159"/>
      <c r="T83" s="1540">
        <v>9.0</v>
      </c>
      <c r="U83" s="1538">
        <v>9.0</v>
      </c>
      <c r="V83" s="1801">
        <v>9.0</v>
      </c>
      <c r="W83" s="1538">
        <v>9.0</v>
      </c>
      <c r="X83" s="1543">
        <v>9.0</v>
      </c>
      <c r="Y83" s="1159"/>
      <c r="Z83" s="1159"/>
      <c r="AA83" s="1540">
        <v>9.0</v>
      </c>
      <c r="AB83" s="1538">
        <v>9.0</v>
      </c>
      <c r="AC83" s="1801">
        <v>9.0</v>
      </c>
      <c r="AD83" s="1538">
        <v>9.0</v>
      </c>
      <c r="AE83" s="1159">
        <v>9.0</v>
      </c>
      <c r="AF83" s="1159"/>
      <c r="AG83" s="1033">
        <v>9.0</v>
      </c>
      <c r="AH83" s="1538">
        <v>9.0</v>
      </c>
      <c r="AI83" s="1544"/>
      <c r="AJ83" s="1544"/>
      <c r="AK83" s="404">
        <f t="shared" si="12"/>
        <v>21</v>
      </c>
      <c r="AL83" s="259"/>
    </row>
    <row r="84" ht="16.5" customHeight="1">
      <c r="A84" s="79"/>
      <c r="B84" s="1690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905"/>
      <c r="AK84" s="121"/>
      <c r="AL84" s="259"/>
    </row>
    <row r="85" ht="16.5" customHeight="1">
      <c r="A85" s="807">
        <v>13.0</v>
      </c>
      <c r="B85" s="1712" t="s">
        <v>768</v>
      </c>
      <c r="C85" s="113" t="s">
        <v>65</v>
      </c>
      <c r="D85" s="866"/>
      <c r="E85" s="905">
        <v>9.0</v>
      </c>
      <c r="F85" s="905">
        <v>9.0</v>
      </c>
      <c r="G85" s="1255" t="s">
        <v>774</v>
      </c>
      <c r="H85" s="1255" t="s">
        <v>774</v>
      </c>
      <c r="I85" s="1255" t="s">
        <v>774</v>
      </c>
      <c r="J85" s="1255" t="s">
        <v>774</v>
      </c>
      <c r="K85" s="1540">
        <v>9.0</v>
      </c>
      <c r="L85" s="1540">
        <v>9.0</v>
      </c>
      <c r="M85" s="1540">
        <v>9.0</v>
      </c>
      <c r="N85" s="1538">
        <v>9.0</v>
      </c>
      <c r="O85" s="1540">
        <v>9.0</v>
      </c>
      <c r="P85" s="1159"/>
      <c r="Q85" s="1159"/>
      <c r="R85" s="1540">
        <v>9.0</v>
      </c>
      <c r="S85" s="1540">
        <v>9.0</v>
      </c>
      <c r="T85" s="1538">
        <v>9.0</v>
      </c>
      <c r="U85" s="1540">
        <v>9.0</v>
      </c>
      <c r="V85" s="1538">
        <v>9.0</v>
      </c>
      <c r="W85" s="1159"/>
      <c r="X85" s="1159"/>
      <c r="Y85" s="1540">
        <v>9.0</v>
      </c>
      <c r="Z85" s="1540">
        <v>9.0</v>
      </c>
      <c r="AA85" s="1540">
        <v>9.0</v>
      </c>
      <c r="AB85" s="1538">
        <v>9.0</v>
      </c>
      <c r="AC85" s="1540">
        <v>9.0</v>
      </c>
      <c r="AD85" s="1159"/>
      <c r="AE85" s="1159"/>
      <c r="AF85" s="1540">
        <v>9.0</v>
      </c>
      <c r="AG85" s="1540">
        <v>9.0</v>
      </c>
      <c r="AH85" s="1538">
        <v>9.0</v>
      </c>
      <c r="AI85" s="1544"/>
      <c r="AJ85" s="1544"/>
      <c r="AK85" s="404">
        <f t="shared" ref="AK85:AK87" si="13">COUNT(E85:AI85)</f>
        <v>20</v>
      </c>
      <c r="AL85" s="257"/>
    </row>
    <row r="86" ht="16.5" customHeight="1">
      <c r="A86" s="807">
        <v>14.0</v>
      </c>
      <c r="B86" s="58" t="s">
        <v>66</v>
      </c>
      <c r="C86" s="71"/>
      <c r="D86" s="866"/>
      <c r="E86" s="978"/>
      <c r="F86" s="978"/>
      <c r="G86" s="978"/>
      <c r="H86" s="978"/>
      <c r="I86" s="978"/>
      <c r="J86" s="978"/>
      <c r="K86" s="1204"/>
      <c r="L86" s="1204"/>
      <c r="M86" s="1539"/>
      <c r="N86" s="1540">
        <v>9.0</v>
      </c>
      <c r="O86" s="1538">
        <v>9.0</v>
      </c>
      <c r="P86" s="1540">
        <v>9.0</v>
      </c>
      <c r="Q86" s="1540">
        <v>9.0</v>
      </c>
      <c r="R86" s="1159"/>
      <c r="S86" s="1159"/>
      <c r="T86" s="1540">
        <v>9.0</v>
      </c>
      <c r="U86" s="1538">
        <v>9.0</v>
      </c>
      <c r="V86" s="1540">
        <v>9.0</v>
      </c>
      <c r="W86" s="1540">
        <v>9.0</v>
      </c>
      <c r="X86" s="1540">
        <v>9.0</v>
      </c>
      <c r="Y86" s="1159"/>
      <c r="Z86" s="1159"/>
      <c r="AA86" s="1538">
        <v>9.0</v>
      </c>
      <c r="AB86" s="1540">
        <v>9.0</v>
      </c>
      <c r="AC86" s="1538">
        <v>9.0</v>
      </c>
      <c r="AD86" s="1540">
        <v>9.0</v>
      </c>
      <c r="AE86" s="1540">
        <v>9.0</v>
      </c>
      <c r="AF86" s="1159"/>
      <c r="AG86" s="1159"/>
      <c r="AH86" s="1540">
        <v>9.0</v>
      </c>
      <c r="AI86" s="1544"/>
      <c r="AJ86" s="1544"/>
      <c r="AK86" s="404">
        <f t="shared" si="13"/>
        <v>15</v>
      </c>
      <c r="AL86" s="257"/>
    </row>
    <row r="87" ht="16.5" customHeight="1">
      <c r="A87" s="807">
        <v>15.0</v>
      </c>
      <c r="B87" s="1713" t="s">
        <v>982</v>
      </c>
      <c r="C87" s="1482" t="s">
        <v>983</v>
      </c>
      <c r="D87" s="866"/>
      <c r="E87" s="905">
        <v>9.0</v>
      </c>
      <c r="F87" s="905">
        <v>9.0</v>
      </c>
      <c r="G87" s="905">
        <v>9.0</v>
      </c>
      <c r="H87" s="1255"/>
      <c r="I87" s="971"/>
      <c r="J87" s="971"/>
      <c r="K87" s="971"/>
      <c r="L87" s="905">
        <v>9.0</v>
      </c>
      <c r="M87" s="905">
        <v>9.0</v>
      </c>
      <c r="N87" s="905">
        <v>9.0</v>
      </c>
      <c r="O87" s="905">
        <v>9.0</v>
      </c>
      <c r="P87" s="905">
        <v>9.0</v>
      </c>
      <c r="Q87" s="1823"/>
      <c r="R87" s="971"/>
      <c r="S87" s="905">
        <v>9.0</v>
      </c>
      <c r="T87" s="905">
        <v>9.0</v>
      </c>
      <c r="U87" s="905">
        <v>9.0</v>
      </c>
      <c r="V87" s="905">
        <v>9.0</v>
      </c>
      <c r="W87" s="905">
        <v>9.0</v>
      </c>
      <c r="X87" s="971"/>
      <c r="Y87" s="971"/>
      <c r="Z87" s="905">
        <v>9.0</v>
      </c>
      <c r="AA87" s="905">
        <v>9.0</v>
      </c>
      <c r="AB87" s="905">
        <v>9.0</v>
      </c>
      <c r="AC87" s="905">
        <v>9.0</v>
      </c>
      <c r="AD87" s="905">
        <v>9.0</v>
      </c>
      <c r="AE87" s="1255"/>
      <c r="AF87" s="971"/>
      <c r="AG87" s="905">
        <v>9.0</v>
      </c>
      <c r="AH87" s="905">
        <v>9.0</v>
      </c>
      <c r="AI87" s="1544"/>
      <c r="AJ87" s="1544"/>
      <c r="AK87" s="404">
        <f t="shared" si="13"/>
        <v>20</v>
      </c>
      <c r="AL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905"/>
      <c r="AK88" s="878"/>
      <c r="AL88" s="257"/>
    </row>
    <row r="89" ht="16.5" customHeight="1">
      <c r="A89" s="807">
        <v>16.0</v>
      </c>
      <c r="B89" s="842" t="s">
        <v>880</v>
      </c>
      <c r="C89" s="1071" t="s">
        <v>1016</v>
      </c>
      <c r="D89" s="866"/>
      <c r="E89" s="1159"/>
      <c r="F89" s="905">
        <v>9.0</v>
      </c>
      <c r="G89" s="905">
        <v>9.0</v>
      </c>
      <c r="H89" s="905">
        <v>9.0</v>
      </c>
      <c r="I89" s="971"/>
      <c r="J89" s="971"/>
      <c r="K89" s="905">
        <v>9.0</v>
      </c>
      <c r="L89" s="905">
        <v>9.0</v>
      </c>
      <c r="M89" s="905">
        <v>9.0</v>
      </c>
      <c r="N89" s="905"/>
      <c r="O89" s="905"/>
      <c r="P89" s="1540">
        <v>9.0</v>
      </c>
      <c r="Q89" s="1540">
        <v>9.0</v>
      </c>
      <c r="R89" s="1159"/>
      <c r="S89" s="1159"/>
      <c r="T89" s="905">
        <v>9.0</v>
      </c>
      <c r="U89" s="905">
        <v>9.0</v>
      </c>
      <c r="V89" s="905">
        <v>9.0</v>
      </c>
      <c r="W89" s="1540">
        <v>9.0</v>
      </c>
      <c r="X89" s="1540">
        <v>9.0</v>
      </c>
      <c r="Y89" s="1159"/>
      <c r="Z89" s="1159"/>
      <c r="AA89" s="905">
        <v>9.0</v>
      </c>
      <c r="AB89" s="905">
        <v>9.0</v>
      </c>
      <c r="AC89" s="905">
        <v>9.0</v>
      </c>
      <c r="AD89" s="1540">
        <v>9.0</v>
      </c>
      <c r="AE89" s="1540">
        <v>9.0</v>
      </c>
      <c r="AF89" s="1159"/>
      <c r="AG89" s="1159"/>
      <c r="AH89" s="905">
        <v>9.0</v>
      </c>
      <c r="AI89" s="1544"/>
      <c r="AJ89" s="1544"/>
      <c r="AK89" s="404">
        <f t="shared" ref="AK89:AK91" si="14">COUNT(E89:AI89)</f>
        <v>19</v>
      </c>
      <c r="AL89" s="257"/>
    </row>
    <row r="90" ht="15.75" customHeight="1">
      <c r="A90" s="807">
        <v>17.0</v>
      </c>
      <c r="B90" s="842" t="s">
        <v>253</v>
      </c>
      <c r="C90" s="32"/>
      <c r="D90" s="866"/>
      <c r="E90" s="905">
        <v>9.0</v>
      </c>
      <c r="F90" s="905">
        <v>9.0</v>
      </c>
      <c r="G90" s="1159"/>
      <c r="H90" s="1159"/>
      <c r="I90" s="905">
        <v>9.0</v>
      </c>
      <c r="J90" s="905">
        <v>9.0</v>
      </c>
      <c r="K90" s="971"/>
      <c r="L90" s="971"/>
      <c r="M90" s="905">
        <v>9.0</v>
      </c>
      <c r="N90" s="905">
        <v>9.0</v>
      </c>
      <c r="O90" s="905">
        <v>9.0</v>
      </c>
      <c r="P90" s="1159"/>
      <c r="Q90" s="1848"/>
      <c r="R90" s="1540">
        <v>9.0</v>
      </c>
      <c r="S90" s="1540">
        <v>9.0</v>
      </c>
      <c r="T90" s="905">
        <v>9.0</v>
      </c>
      <c r="U90" s="905">
        <v>9.0</v>
      </c>
      <c r="V90" s="905">
        <v>9.0</v>
      </c>
      <c r="W90" s="1159"/>
      <c r="X90" s="1159"/>
      <c r="Y90" s="1540">
        <v>9.0</v>
      </c>
      <c r="Z90" s="1540">
        <v>9.0</v>
      </c>
      <c r="AA90" s="905">
        <v>9.0</v>
      </c>
      <c r="AB90" s="905">
        <v>9.0</v>
      </c>
      <c r="AC90" s="905">
        <v>9.0</v>
      </c>
      <c r="AD90" s="1159"/>
      <c r="AE90" s="1159"/>
      <c r="AF90" s="1540">
        <v>9.0</v>
      </c>
      <c r="AG90" s="1540">
        <v>9.0</v>
      </c>
      <c r="AH90" s="905">
        <v>9.0</v>
      </c>
      <c r="AI90" s="1544"/>
      <c r="AJ90" s="1544"/>
      <c r="AK90" s="404">
        <f t="shared" si="14"/>
        <v>20</v>
      </c>
      <c r="AL90" s="257"/>
    </row>
    <row r="91" ht="15.75" customHeight="1">
      <c r="A91" s="807">
        <v>18.0</v>
      </c>
      <c r="B91" s="842" t="s">
        <v>732</v>
      </c>
      <c r="C91" s="71"/>
      <c r="D91" s="863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  <c r="AH91" s="978"/>
      <c r="AI91" s="978"/>
      <c r="AJ91" s="978"/>
      <c r="AK91" s="404">
        <f t="shared" si="14"/>
        <v>0</v>
      </c>
      <c r="AL91" s="257"/>
    </row>
    <row r="92" ht="15.7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905"/>
      <c r="AK92" s="237"/>
      <c r="AL92" s="237"/>
    </row>
    <row r="93" ht="16.5" customHeight="1">
      <c r="A93" s="1010">
        <v>19.0</v>
      </c>
      <c r="B93" s="1291" t="s">
        <v>112</v>
      </c>
      <c r="C93" s="1462" t="s">
        <v>806</v>
      </c>
      <c r="D93" s="866"/>
      <c r="E93" s="1159"/>
      <c r="F93" s="905">
        <v>9.0</v>
      </c>
      <c r="G93" s="905">
        <v>9.0</v>
      </c>
      <c r="H93" s="905">
        <v>9.0</v>
      </c>
      <c r="I93" s="905">
        <v>9.0</v>
      </c>
      <c r="J93" s="971"/>
      <c r="K93" s="971"/>
      <c r="L93" s="1159"/>
      <c r="M93" s="905">
        <v>9.0</v>
      </c>
      <c r="N93" s="905">
        <v>9.0</v>
      </c>
      <c r="O93" s="905">
        <v>9.0</v>
      </c>
      <c r="P93" s="1540">
        <v>9.0</v>
      </c>
      <c r="Q93" s="1540">
        <v>9.0</v>
      </c>
      <c r="R93" s="1159"/>
      <c r="S93" s="1159"/>
      <c r="T93" s="1538">
        <v>9.0</v>
      </c>
      <c r="U93" s="1540"/>
      <c r="V93" s="1538">
        <v>9.0</v>
      </c>
      <c r="W93" s="1540">
        <v>9.0</v>
      </c>
      <c r="X93" s="1540">
        <v>9.0</v>
      </c>
      <c r="Y93" s="1159"/>
      <c r="Z93" s="1159"/>
      <c r="AA93" s="1540">
        <v>9.0</v>
      </c>
      <c r="AB93" s="1538">
        <v>9.0</v>
      </c>
      <c r="AC93" s="1540">
        <v>9.0</v>
      </c>
      <c r="AD93" s="1540">
        <v>9.0</v>
      </c>
      <c r="AE93" s="1540">
        <v>9.0</v>
      </c>
      <c r="AF93" s="1033">
        <v>9.0</v>
      </c>
      <c r="AG93" s="1033">
        <v>9.0</v>
      </c>
      <c r="AH93" s="1538">
        <v>9.0</v>
      </c>
      <c r="AI93" s="1544"/>
      <c r="AJ93" s="1544"/>
      <c r="AK93" s="404">
        <f t="shared" ref="AK93:AK94" si="15">COUNT(E93:AI93)</f>
        <v>21</v>
      </c>
      <c r="AL93" s="237"/>
    </row>
    <row r="94" ht="16.5" customHeight="1">
      <c r="A94" s="1010">
        <v>20.0</v>
      </c>
      <c r="B94" s="1463" t="s">
        <v>1026</v>
      </c>
      <c r="C94" s="71"/>
      <c r="D94" s="866"/>
      <c r="E94" s="905">
        <v>9.0</v>
      </c>
      <c r="F94" s="905">
        <v>9.0</v>
      </c>
      <c r="G94" s="1159"/>
      <c r="H94" s="1255"/>
      <c r="I94" s="971"/>
      <c r="J94" s="905">
        <v>9.0</v>
      </c>
      <c r="K94" s="905">
        <v>9.0</v>
      </c>
      <c r="L94" s="905">
        <v>9.0</v>
      </c>
      <c r="M94" s="905">
        <v>9.0</v>
      </c>
      <c r="N94" s="905"/>
      <c r="O94" s="905">
        <v>9.0</v>
      </c>
      <c r="P94" s="1159"/>
      <c r="Q94" s="1848"/>
      <c r="R94" s="1540">
        <v>9.0</v>
      </c>
      <c r="S94" s="1540">
        <v>9.0</v>
      </c>
      <c r="T94" s="1540">
        <v>9.0</v>
      </c>
      <c r="U94" s="1538">
        <v>9.0</v>
      </c>
      <c r="V94" s="1540">
        <v>9.0</v>
      </c>
      <c r="W94" s="1159"/>
      <c r="X94" s="1159"/>
      <c r="Y94" s="1540">
        <v>9.0</v>
      </c>
      <c r="Z94" s="1540">
        <v>9.0</v>
      </c>
      <c r="AA94" s="1538">
        <v>9.0</v>
      </c>
      <c r="AB94" s="1540">
        <v>9.0</v>
      </c>
      <c r="AC94" s="1538">
        <v>9.0</v>
      </c>
      <c r="AD94" s="1159"/>
      <c r="AE94" s="925"/>
      <c r="AF94" s="925"/>
      <c r="AG94" s="925"/>
      <c r="AH94" s="925"/>
      <c r="AI94" s="1544"/>
      <c r="AJ94" s="1544"/>
      <c r="AK94" s="404">
        <f t="shared" si="15"/>
        <v>17</v>
      </c>
      <c r="AL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237"/>
    </row>
    <row r="96" ht="16.5" customHeight="1">
      <c r="A96" s="1010">
        <v>21.0</v>
      </c>
      <c r="B96" s="1112" t="s">
        <v>119</v>
      </c>
      <c r="C96" s="1462" t="s">
        <v>808</v>
      </c>
      <c r="D96" s="866"/>
      <c r="E96" s="971"/>
      <c r="F96" s="905">
        <v>9.0</v>
      </c>
      <c r="G96" s="905">
        <v>9.0</v>
      </c>
      <c r="H96" s="905">
        <v>9.0</v>
      </c>
      <c r="I96" s="905">
        <v>9.0</v>
      </c>
      <c r="J96" s="971"/>
      <c r="K96" s="971"/>
      <c r="L96" s="1159"/>
      <c r="M96" s="905">
        <v>9.0</v>
      </c>
      <c r="N96" s="905">
        <v>9.0</v>
      </c>
      <c r="O96" s="905">
        <v>9.0</v>
      </c>
      <c r="P96" s="1540">
        <v>9.0</v>
      </c>
      <c r="Q96" s="1540">
        <v>9.0</v>
      </c>
      <c r="R96" s="1159"/>
      <c r="S96" s="1159"/>
      <c r="T96" s="1538">
        <v>9.0</v>
      </c>
      <c r="U96" s="1540"/>
      <c r="V96" s="1540"/>
      <c r="W96" s="1540">
        <v>9.0</v>
      </c>
      <c r="X96" s="1540">
        <v>9.0</v>
      </c>
      <c r="Y96" s="1159"/>
      <c r="Z96" s="1159"/>
      <c r="AA96" s="1540">
        <v>9.0</v>
      </c>
      <c r="AB96" s="1538">
        <v>9.0</v>
      </c>
      <c r="AC96" s="1540">
        <v>9.0</v>
      </c>
      <c r="AD96" s="1540">
        <v>9.0</v>
      </c>
      <c r="AE96" s="1540">
        <v>9.0</v>
      </c>
      <c r="AF96" s="1033">
        <v>9.0</v>
      </c>
      <c r="AG96" s="1033">
        <v>9.0</v>
      </c>
      <c r="AH96" s="1538">
        <v>9.0</v>
      </c>
      <c r="AI96" s="1544"/>
      <c r="AJ96" s="1544"/>
      <c r="AK96" s="404">
        <f t="shared" ref="AK96:AK97" si="16">COUNT(E96:AI96)</f>
        <v>20</v>
      </c>
      <c r="AL96" s="237"/>
    </row>
    <row r="97" ht="16.5" customHeight="1">
      <c r="A97" s="1010">
        <v>22.0</v>
      </c>
      <c r="B97" s="819" t="s">
        <v>1122</v>
      </c>
      <c r="C97" s="71"/>
      <c r="D97" s="866"/>
      <c r="E97" s="1576"/>
      <c r="F97" s="1577"/>
      <c r="G97" s="1577"/>
      <c r="H97" s="1577"/>
      <c r="I97" s="1577"/>
      <c r="J97" s="1577"/>
      <c r="K97" s="1577"/>
      <c r="L97" s="1577"/>
      <c r="M97" s="1577"/>
      <c r="N97" s="1577"/>
      <c r="O97" s="925"/>
      <c r="P97" s="1575"/>
      <c r="Q97" s="1849"/>
      <c r="R97" s="1542"/>
      <c r="S97" s="1542"/>
      <c r="T97" s="1540">
        <v>9.0</v>
      </c>
      <c r="U97" s="1538">
        <v>9.0</v>
      </c>
      <c r="V97" s="1540">
        <v>9.0</v>
      </c>
      <c r="W97" s="1850"/>
      <c r="X97" s="1850"/>
      <c r="Y97" s="1851"/>
      <c r="Z97" s="1851"/>
      <c r="AA97" s="1812"/>
      <c r="AB97" s="1851"/>
      <c r="AC97" s="1812"/>
      <c r="AD97" s="1850"/>
      <c r="AE97" s="1852"/>
      <c r="AF97" s="1851"/>
      <c r="AG97" s="1851"/>
      <c r="AH97" s="1851"/>
      <c r="AI97" s="1544"/>
      <c r="AJ97" s="1544"/>
      <c r="AK97" s="404">
        <f t="shared" si="16"/>
        <v>3</v>
      </c>
      <c r="AL97" s="237"/>
    </row>
    <row r="98" ht="16.5" customHeight="1">
      <c r="A98" s="1016"/>
      <c r="B98" s="1072"/>
      <c r="C98" s="260"/>
      <c r="D98" s="1075"/>
      <c r="E98" s="1077"/>
      <c r="F98" s="1077"/>
      <c r="G98" s="1077"/>
      <c r="H98" s="1077"/>
      <c r="I98" s="1077"/>
      <c r="J98" s="1077"/>
      <c r="K98" s="1077"/>
      <c r="L98" s="1077"/>
      <c r="M98" s="1077"/>
      <c r="N98" s="1077"/>
      <c r="O98" s="1077"/>
      <c r="P98" s="1077"/>
      <c r="Q98" s="1077"/>
      <c r="R98" s="1077"/>
      <c r="S98" s="1077"/>
      <c r="T98" s="1077"/>
      <c r="U98" s="1077"/>
      <c r="V98" s="1077"/>
      <c r="W98" s="1077"/>
      <c r="X98" s="1077"/>
      <c r="Y98" s="1077"/>
      <c r="Z98" s="1077"/>
      <c r="AA98" s="1077"/>
      <c r="AB98" s="1077"/>
      <c r="AC98" s="1077"/>
      <c r="AD98" s="1077"/>
      <c r="AE98" s="1077"/>
      <c r="AF98" s="1077"/>
      <c r="AG98" s="1077"/>
      <c r="AH98" s="1077"/>
      <c r="AI98" s="1077"/>
      <c r="AJ98" s="1077"/>
      <c r="AK98" s="1077"/>
      <c r="AL98" s="237"/>
    </row>
    <row r="99" ht="16.5" customHeight="1">
      <c r="A99" s="1010">
        <v>23.0</v>
      </c>
      <c r="B99" s="1682" t="s">
        <v>798</v>
      </c>
      <c r="C99" s="1010" t="s">
        <v>1069</v>
      </c>
      <c r="D99" s="866"/>
      <c r="E99" s="905">
        <v>9.0</v>
      </c>
      <c r="F99" s="905">
        <v>9.0</v>
      </c>
      <c r="G99" s="905">
        <v>9.0</v>
      </c>
      <c r="H99" s="1255" t="s">
        <v>774</v>
      </c>
      <c r="I99" s="1255" t="s">
        <v>774</v>
      </c>
      <c r="J99" s="1255" t="s">
        <v>774</v>
      </c>
      <c r="K99" s="1255" t="s">
        <v>774</v>
      </c>
      <c r="L99" s="905">
        <v>9.0</v>
      </c>
      <c r="M99" s="905">
        <v>9.0</v>
      </c>
      <c r="N99" s="905">
        <v>9.0</v>
      </c>
      <c r="O99" s="905">
        <v>9.0</v>
      </c>
      <c r="P99" s="905">
        <v>9.0</v>
      </c>
      <c r="Q99" s="971"/>
      <c r="R99" s="971"/>
      <c r="S99" s="905">
        <v>9.0</v>
      </c>
      <c r="T99" s="905">
        <v>9.0</v>
      </c>
      <c r="U99" s="905">
        <v>9.0</v>
      </c>
      <c r="V99" s="905">
        <v>9.0</v>
      </c>
      <c r="W99" s="905">
        <v>9.0</v>
      </c>
      <c r="X99" s="1255"/>
      <c r="Y99" s="971"/>
      <c r="Z99" s="905">
        <v>9.0</v>
      </c>
      <c r="AA99" s="905">
        <v>9.0</v>
      </c>
      <c r="AB99" s="905">
        <v>9.0</v>
      </c>
      <c r="AC99" s="905">
        <v>9.0</v>
      </c>
      <c r="AD99" s="905">
        <v>9.0</v>
      </c>
      <c r="AE99" s="971"/>
      <c r="AF99" s="1255"/>
      <c r="AG99" s="905">
        <v>9.0</v>
      </c>
      <c r="AH99" s="905">
        <v>9.0</v>
      </c>
      <c r="AI99" s="1544"/>
      <c r="AJ99" s="1544"/>
      <c r="AK99" s="404">
        <f t="shared" ref="AK99:AK112" si="17">COUNT(E99:AI99)</f>
        <v>20</v>
      </c>
      <c r="AL99" s="237"/>
    </row>
    <row r="100" ht="16.5" customHeight="1">
      <c r="A100" s="1010">
        <v>24.0</v>
      </c>
      <c r="B100" s="1682" t="s">
        <v>799</v>
      </c>
      <c r="C100" s="1010" t="s">
        <v>820</v>
      </c>
      <c r="D100" s="866"/>
      <c r="E100" s="905">
        <v>9.0</v>
      </c>
      <c r="F100" s="905">
        <v>9.0</v>
      </c>
      <c r="G100" s="905">
        <v>9.0</v>
      </c>
      <c r="H100" s="1255" t="s">
        <v>774</v>
      </c>
      <c r="I100" s="1255" t="s">
        <v>774</v>
      </c>
      <c r="J100" s="1255" t="s">
        <v>774</v>
      </c>
      <c r="K100" s="1255" t="s">
        <v>774</v>
      </c>
      <c r="L100" s="905">
        <v>9.0</v>
      </c>
      <c r="M100" s="905">
        <v>9.0</v>
      </c>
      <c r="N100" s="905">
        <v>9.0</v>
      </c>
      <c r="O100" s="905">
        <v>9.0</v>
      </c>
      <c r="P100" s="905">
        <v>9.0</v>
      </c>
      <c r="Q100" s="1823"/>
      <c r="R100" s="971"/>
      <c r="S100" s="905">
        <v>9.0</v>
      </c>
      <c r="T100" s="905">
        <v>9.0</v>
      </c>
      <c r="U100" s="905">
        <v>9.0</v>
      </c>
      <c r="V100" s="905">
        <v>9.0</v>
      </c>
      <c r="W100" s="905">
        <v>9.0</v>
      </c>
      <c r="X100" s="971"/>
      <c r="Y100" s="971"/>
      <c r="Z100" s="905">
        <v>9.0</v>
      </c>
      <c r="AA100" s="905">
        <v>9.0</v>
      </c>
      <c r="AB100" s="905">
        <v>9.0</v>
      </c>
      <c r="AC100" s="905">
        <v>9.0</v>
      </c>
      <c r="AD100" s="905">
        <v>9.0</v>
      </c>
      <c r="AE100" s="1255"/>
      <c r="AF100" s="971"/>
      <c r="AG100" s="905">
        <v>9.0</v>
      </c>
      <c r="AH100" s="905">
        <v>9.0</v>
      </c>
      <c r="AI100" s="1544"/>
      <c r="AJ100" s="1544"/>
      <c r="AK100" s="404">
        <f t="shared" si="17"/>
        <v>20</v>
      </c>
      <c r="AL100" s="237"/>
    </row>
    <row r="101" ht="16.5" customHeight="1">
      <c r="A101" s="1010">
        <v>23.0</v>
      </c>
      <c r="B101" s="1682" t="s">
        <v>800</v>
      </c>
      <c r="C101" s="1261" t="s">
        <v>91</v>
      </c>
      <c r="D101" s="866"/>
      <c r="E101" s="905">
        <v>9.0</v>
      </c>
      <c r="F101" s="905">
        <v>9.0</v>
      </c>
      <c r="G101" s="905">
        <v>9.0</v>
      </c>
      <c r="H101" s="1255" t="s">
        <v>774</v>
      </c>
      <c r="I101" s="1255" t="s">
        <v>774</v>
      </c>
      <c r="J101" s="1255" t="s">
        <v>774</v>
      </c>
      <c r="K101" s="1255" t="s">
        <v>774</v>
      </c>
      <c r="L101" s="905">
        <v>9.0</v>
      </c>
      <c r="M101" s="905">
        <v>9.0</v>
      </c>
      <c r="N101" s="905">
        <v>9.0</v>
      </c>
      <c r="O101" s="905">
        <v>9.0</v>
      </c>
      <c r="P101" s="905">
        <v>9.0</v>
      </c>
      <c r="Q101" s="971"/>
      <c r="R101" s="971"/>
      <c r="S101" s="905">
        <v>9.0</v>
      </c>
      <c r="T101" s="905">
        <v>9.0</v>
      </c>
      <c r="U101" s="905">
        <v>9.0</v>
      </c>
      <c r="V101" s="905">
        <v>9.0</v>
      </c>
      <c r="W101" s="905">
        <v>9.0</v>
      </c>
      <c r="X101" s="1255"/>
      <c r="Y101" s="971"/>
      <c r="Z101" s="905">
        <v>9.0</v>
      </c>
      <c r="AA101" s="905">
        <v>9.0</v>
      </c>
      <c r="AB101" s="905">
        <v>9.0</v>
      </c>
      <c r="AC101" s="905">
        <v>9.0</v>
      </c>
      <c r="AD101" s="905">
        <v>9.0</v>
      </c>
      <c r="AE101" s="971"/>
      <c r="AF101" s="1255"/>
      <c r="AG101" s="905">
        <v>9.0</v>
      </c>
      <c r="AH101" s="905">
        <v>9.0</v>
      </c>
      <c r="AI101" s="1544"/>
      <c r="AJ101" s="1544"/>
      <c r="AK101" s="404">
        <f t="shared" si="17"/>
        <v>20</v>
      </c>
      <c r="AL101" s="237"/>
    </row>
    <row r="102" ht="16.5" customHeight="1">
      <c r="A102" s="1010">
        <v>24.0</v>
      </c>
      <c r="B102" s="1682" t="s">
        <v>821</v>
      </c>
      <c r="C102" s="1261" t="s">
        <v>296</v>
      </c>
      <c r="D102" s="866"/>
      <c r="E102" s="905">
        <v>9.0</v>
      </c>
      <c r="F102" s="905">
        <v>9.0</v>
      </c>
      <c r="G102" s="905">
        <v>9.0</v>
      </c>
      <c r="H102" s="1255" t="s">
        <v>774</v>
      </c>
      <c r="I102" s="1255" t="s">
        <v>774</v>
      </c>
      <c r="J102" s="1255" t="s">
        <v>774</v>
      </c>
      <c r="K102" s="1255" t="s">
        <v>774</v>
      </c>
      <c r="L102" s="905">
        <v>9.0</v>
      </c>
      <c r="M102" s="905">
        <v>9.0</v>
      </c>
      <c r="N102" s="905">
        <v>9.0</v>
      </c>
      <c r="O102" s="905">
        <v>9.0</v>
      </c>
      <c r="P102" s="905">
        <v>9.0</v>
      </c>
      <c r="Q102" s="1823"/>
      <c r="R102" s="971"/>
      <c r="S102" s="905">
        <v>9.0</v>
      </c>
      <c r="T102" s="905">
        <v>9.0</v>
      </c>
      <c r="U102" s="905">
        <v>9.0</v>
      </c>
      <c r="V102" s="905">
        <v>9.0</v>
      </c>
      <c r="W102" s="905">
        <v>9.0</v>
      </c>
      <c r="X102" s="971"/>
      <c r="Y102" s="971"/>
      <c r="Z102" s="905">
        <v>9.0</v>
      </c>
      <c r="AA102" s="905">
        <v>9.0</v>
      </c>
      <c r="AB102" s="905">
        <v>9.0</v>
      </c>
      <c r="AC102" s="905">
        <v>9.0</v>
      </c>
      <c r="AD102" s="905">
        <v>9.0</v>
      </c>
      <c r="AE102" s="1255"/>
      <c r="AF102" s="971"/>
      <c r="AG102" s="905">
        <v>9.0</v>
      </c>
      <c r="AH102" s="905">
        <v>9.0</v>
      </c>
      <c r="AI102" s="1544"/>
      <c r="AJ102" s="1544"/>
      <c r="AK102" s="404">
        <f t="shared" si="17"/>
        <v>20</v>
      </c>
      <c r="AL102" s="237"/>
    </row>
    <row r="103" ht="16.5" customHeight="1">
      <c r="A103" s="1010">
        <v>25.0</v>
      </c>
      <c r="B103" s="1682" t="s">
        <v>801</v>
      </c>
      <c r="C103" s="1010" t="s">
        <v>867</v>
      </c>
      <c r="D103" s="866"/>
      <c r="E103" s="905">
        <v>9.0</v>
      </c>
      <c r="F103" s="905">
        <v>9.0</v>
      </c>
      <c r="G103" s="905">
        <v>9.0</v>
      </c>
      <c r="H103" s="1255" t="s">
        <v>774</v>
      </c>
      <c r="I103" s="1255" t="s">
        <v>774</v>
      </c>
      <c r="J103" s="1255" t="s">
        <v>774</v>
      </c>
      <c r="K103" s="1255" t="s">
        <v>774</v>
      </c>
      <c r="L103" s="905">
        <v>9.0</v>
      </c>
      <c r="M103" s="905">
        <v>9.0</v>
      </c>
      <c r="N103" s="905">
        <v>9.0</v>
      </c>
      <c r="O103" s="905">
        <v>9.0</v>
      </c>
      <c r="P103" s="905">
        <v>9.0</v>
      </c>
      <c r="Q103" s="971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1255"/>
      <c r="Y103" s="971"/>
      <c r="Z103" s="905">
        <v>9.0</v>
      </c>
      <c r="AA103" s="905">
        <v>9.0</v>
      </c>
      <c r="AB103" s="905">
        <v>9.0</v>
      </c>
      <c r="AC103" s="905">
        <v>9.0</v>
      </c>
      <c r="AD103" s="905">
        <v>9.0</v>
      </c>
      <c r="AE103" s="971"/>
      <c r="AF103" s="1255"/>
      <c r="AG103" s="905">
        <v>9.0</v>
      </c>
      <c r="AH103" s="905">
        <v>9.0</v>
      </c>
      <c r="AI103" s="1544"/>
      <c r="AJ103" s="1544"/>
      <c r="AK103" s="404">
        <f t="shared" si="17"/>
        <v>20</v>
      </c>
      <c r="AL103" s="237"/>
    </row>
    <row r="104" ht="16.5" customHeight="1">
      <c r="A104" s="1010">
        <v>26.0</v>
      </c>
      <c r="B104" s="1682" t="s">
        <v>802</v>
      </c>
      <c r="C104" s="1010" t="s">
        <v>757</v>
      </c>
      <c r="D104" s="866"/>
      <c r="E104" s="905">
        <v>9.0</v>
      </c>
      <c r="F104" s="905">
        <v>9.0</v>
      </c>
      <c r="G104" s="905">
        <v>9.0</v>
      </c>
      <c r="H104" s="1255" t="s">
        <v>774</v>
      </c>
      <c r="I104" s="1255" t="s">
        <v>774</v>
      </c>
      <c r="J104" s="1255" t="s">
        <v>774</v>
      </c>
      <c r="K104" s="1255" t="s">
        <v>774</v>
      </c>
      <c r="L104" s="905">
        <v>9.0</v>
      </c>
      <c r="M104" s="905">
        <v>9.0</v>
      </c>
      <c r="N104" s="905">
        <v>9.0</v>
      </c>
      <c r="O104" s="905">
        <v>9.0</v>
      </c>
      <c r="P104" s="905">
        <v>9.0</v>
      </c>
      <c r="Q104" s="1823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05">
        <v>9.0</v>
      </c>
      <c r="X104" s="971"/>
      <c r="Y104" s="971"/>
      <c r="Z104" s="905">
        <v>9.0</v>
      </c>
      <c r="AA104" s="905">
        <v>9.0</v>
      </c>
      <c r="AB104" s="905">
        <v>9.0</v>
      </c>
      <c r="AC104" s="905">
        <v>9.0</v>
      </c>
      <c r="AD104" s="905">
        <v>9.0</v>
      </c>
      <c r="AE104" s="1255"/>
      <c r="AF104" s="971"/>
      <c r="AG104" s="905">
        <v>9.0</v>
      </c>
      <c r="AH104" s="905">
        <v>9.0</v>
      </c>
      <c r="AI104" s="1544"/>
      <c r="AJ104" s="1544"/>
      <c r="AK104" s="404">
        <f t="shared" si="17"/>
        <v>20</v>
      </c>
      <c r="AL104" s="237"/>
    </row>
    <row r="105" ht="16.5" customHeight="1">
      <c r="A105" s="1010">
        <v>27.0</v>
      </c>
      <c r="B105" s="1682" t="s">
        <v>803</v>
      </c>
      <c r="C105" s="1264" t="s">
        <v>769</v>
      </c>
      <c r="D105" s="866"/>
      <c r="E105" s="905">
        <v>9.0</v>
      </c>
      <c r="F105" s="905">
        <v>9.0</v>
      </c>
      <c r="G105" s="905">
        <v>9.0</v>
      </c>
      <c r="H105" s="1255" t="s">
        <v>774</v>
      </c>
      <c r="I105" s="1255" t="s">
        <v>774</v>
      </c>
      <c r="J105" s="1255" t="s">
        <v>774</v>
      </c>
      <c r="K105" s="1255" t="s">
        <v>774</v>
      </c>
      <c r="L105" s="905">
        <v>9.0</v>
      </c>
      <c r="M105" s="905">
        <v>9.0</v>
      </c>
      <c r="N105" s="905">
        <v>9.0</v>
      </c>
      <c r="O105" s="905">
        <v>9.0</v>
      </c>
      <c r="P105" s="905">
        <v>9.0</v>
      </c>
      <c r="Q105" s="971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05">
        <v>9.0</v>
      </c>
      <c r="X105" s="1255"/>
      <c r="Y105" s="971"/>
      <c r="Z105" s="905">
        <v>9.0</v>
      </c>
      <c r="AA105" s="905">
        <v>9.0</v>
      </c>
      <c r="AB105" s="905">
        <v>9.0</v>
      </c>
      <c r="AC105" s="905">
        <v>9.0</v>
      </c>
      <c r="AD105" s="905">
        <v>9.0</v>
      </c>
      <c r="AE105" s="971"/>
      <c r="AF105" s="1255"/>
      <c r="AG105" s="905">
        <v>9.0</v>
      </c>
      <c r="AH105" s="905">
        <v>9.0</v>
      </c>
      <c r="AI105" s="1544"/>
      <c r="AJ105" s="1544"/>
      <c r="AK105" s="404">
        <f t="shared" si="17"/>
        <v>20</v>
      </c>
      <c r="AL105" s="237"/>
    </row>
    <row r="106" ht="16.5" customHeight="1">
      <c r="A106" s="1010">
        <v>28.0</v>
      </c>
      <c r="B106" s="1682" t="s">
        <v>805</v>
      </c>
      <c r="C106" s="1010" t="s">
        <v>930</v>
      </c>
      <c r="D106" s="866"/>
      <c r="E106" s="905">
        <v>9.0</v>
      </c>
      <c r="F106" s="905">
        <v>9.0</v>
      </c>
      <c r="G106" s="905">
        <v>9.0</v>
      </c>
      <c r="H106" s="1255" t="s">
        <v>774</v>
      </c>
      <c r="I106" s="1255" t="s">
        <v>774</v>
      </c>
      <c r="J106" s="1255" t="s">
        <v>774</v>
      </c>
      <c r="K106" s="1255" t="s">
        <v>774</v>
      </c>
      <c r="L106" s="905">
        <v>9.0</v>
      </c>
      <c r="M106" s="905">
        <v>9.0</v>
      </c>
      <c r="N106" s="905">
        <v>9.0</v>
      </c>
      <c r="O106" s="905">
        <v>9.0</v>
      </c>
      <c r="P106" s="905">
        <v>9.0</v>
      </c>
      <c r="Q106" s="1823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05">
        <v>9.0</v>
      </c>
      <c r="X106" s="971"/>
      <c r="Y106" s="971"/>
      <c r="Z106" s="905">
        <v>9.0</v>
      </c>
      <c r="AA106" s="905">
        <v>9.0</v>
      </c>
      <c r="AB106" s="905">
        <v>9.0</v>
      </c>
      <c r="AC106" s="905">
        <v>9.0</v>
      </c>
      <c r="AD106" s="905">
        <v>9.0</v>
      </c>
      <c r="AE106" s="1255"/>
      <c r="AF106" s="971"/>
      <c r="AG106" s="905">
        <v>9.0</v>
      </c>
      <c r="AH106" s="905">
        <v>9.0</v>
      </c>
      <c r="AI106" s="1544"/>
      <c r="AJ106" s="1544"/>
      <c r="AK106" s="404">
        <f t="shared" si="17"/>
        <v>20</v>
      </c>
      <c r="AL106" s="237"/>
    </row>
    <row r="107" ht="16.5" customHeight="1">
      <c r="A107" s="1010">
        <v>29.0</v>
      </c>
      <c r="B107" s="1682" t="s">
        <v>807</v>
      </c>
      <c r="C107" s="1261" t="s">
        <v>297</v>
      </c>
      <c r="D107" s="866"/>
      <c r="E107" s="905">
        <v>9.0</v>
      </c>
      <c r="F107" s="905">
        <v>9.0</v>
      </c>
      <c r="G107" s="905">
        <v>9.0</v>
      </c>
      <c r="H107" s="1255" t="s">
        <v>774</v>
      </c>
      <c r="I107" s="1255" t="s">
        <v>774</v>
      </c>
      <c r="J107" s="1255" t="s">
        <v>774</v>
      </c>
      <c r="K107" s="1255" t="s">
        <v>774</v>
      </c>
      <c r="L107" s="905">
        <v>9.0</v>
      </c>
      <c r="M107" s="905">
        <v>9.0</v>
      </c>
      <c r="N107" s="905">
        <v>9.0</v>
      </c>
      <c r="O107" s="905">
        <v>9.0</v>
      </c>
      <c r="P107" s="905">
        <v>9.0</v>
      </c>
      <c r="Q107" s="971"/>
      <c r="R107" s="971"/>
      <c r="S107" s="905">
        <v>9.0</v>
      </c>
      <c r="T107" s="905">
        <v>9.0</v>
      </c>
      <c r="U107" s="905">
        <v>9.0</v>
      </c>
      <c r="V107" s="905">
        <v>9.0</v>
      </c>
      <c r="W107" s="905">
        <v>9.0</v>
      </c>
      <c r="X107" s="1255"/>
      <c r="Y107" s="971"/>
      <c r="Z107" s="905">
        <v>9.0</v>
      </c>
      <c r="AA107" s="905">
        <v>9.0</v>
      </c>
      <c r="AB107" s="905">
        <v>9.0</v>
      </c>
      <c r="AC107" s="905">
        <v>9.0</v>
      </c>
      <c r="AD107" s="905">
        <v>9.0</v>
      </c>
      <c r="AE107" s="971"/>
      <c r="AF107" s="1255"/>
      <c r="AG107" s="905">
        <v>9.0</v>
      </c>
      <c r="AH107" s="905">
        <v>9.0</v>
      </c>
      <c r="AI107" s="1544"/>
      <c r="AJ107" s="1544"/>
      <c r="AK107" s="404">
        <f t="shared" si="17"/>
        <v>20</v>
      </c>
      <c r="AL107" s="237"/>
    </row>
    <row r="108" ht="16.5" customHeight="1">
      <c r="A108" s="1010">
        <v>32.0</v>
      </c>
      <c r="B108" s="1682" t="s">
        <v>809</v>
      </c>
      <c r="C108" s="1010" t="s">
        <v>1100</v>
      </c>
      <c r="D108" s="866"/>
      <c r="E108" s="905">
        <v>9.0</v>
      </c>
      <c r="F108" s="905">
        <v>9.0</v>
      </c>
      <c r="G108" s="905">
        <v>9.0</v>
      </c>
      <c r="H108" s="1255" t="s">
        <v>774</v>
      </c>
      <c r="I108" s="1255" t="s">
        <v>774</v>
      </c>
      <c r="J108" s="1255" t="s">
        <v>774</v>
      </c>
      <c r="K108" s="1255" t="s">
        <v>774</v>
      </c>
      <c r="L108" s="905">
        <v>9.0</v>
      </c>
      <c r="M108" s="905">
        <v>9.0</v>
      </c>
      <c r="N108" s="905">
        <v>9.0</v>
      </c>
      <c r="O108" s="905">
        <v>9.0</v>
      </c>
      <c r="P108" s="905">
        <v>9.0</v>
      </c>
      <c r="Q108" s="1823"/>
      <c r="R108" s="971"/>
      <c r="S108" s="905">
        <v>9.0</v>
      </c>
      <c r="T108" s="905">
        <v>9.0</v>
      </c>
      <c r="U108" s="925"/>
      <c r="V108" s="925"/>
      <c r="W108" s="925"/>
      <c r="X108" s="925"/>
      <c r="Y108" s="925"/>
      <c r="Z108" s="925"/>
      <c r="AA108" s="925"/>
      <c r="AB108" s="1825"/>
      <c r="AC108" s="1825"/>
      <c r="AD108" s="1825"/>
      <c r="AE108" s="1826"/>
      <c r="AF108" s="1825"/>
      <c r="AG108" s="1825"/>
      <c r="AH108" s="1825"/>
      <c r="AI108" s="1544"/>
      <c r="AJ108" s="1544"/>
      <c r="AK108" s="404">
        <f t="shared" si="17"/>
        <v>10</v>
      </c>
      <c r="AL108" s="237"/>
    </row>
    <row r="109" ht="16.5" customHeight="1">
      <c r="A109" s="1010">
        <v>33.0</v>
      </c>
      <c r="B109" s="1748" t="s">
        <v>811</v>
      </c>
      <c r="C109" s="1010"/>
      <c r="D109" s="866"/>
      <c r="E109" s="905"/>
      <c r="F109" s="905"/>
      <c r="G109" s="905"/>
      <c r="H109" s="1255"/>
      <c r="I109" s="1255"/>
      <c r="J109" s="1255"/>
      <c r="K109" s="1255"/>
      <c r="L109" s="905"/>
      <c r="M109" s="905"/>
      <c r="N109" s="905"/>
      <c r="O109" s="905"/>
      <c r="P109" s="905"/>
      <c r="Q109" s="971"/>
      <c r="R109" s="971"/>
      <c r="S109" s="905"/>
      <c r="T109" s="905"/>
      <c r="U109" s="905"/>
      <c r="V109" s="905"/>
      <c r="W109" s="905"/>
      <c r="X109" s="1255"/>
      <c r="Y109" s="971"/>
      <c r="Z109" s="905"/>
      <c r="AA109" s="905"/>
      <c r="AB109" s="905"/>
      <c r="AC109" s="905"/>
      <c r="AD109" s="905"/>
      <c r="AE109" s="971"/>
      <c r="AF109" s="1255"/>
      <c r="AG109" s="905"/>
      <c r="AH109" s="905"/>
      <c r="AI109" s="1544"/>
      <c r="AJ109" s="1544"/>
      <c r="AK109" s="404">
        <f t="shared" si="17"/>
        <v>0</v>
      </c>
      <c r="AL109" s="237"/>
    </row>
    <row r="110" ht="16.5" customHeight="1">
      <c r="A110" s="1010">
        <v>34.0</v>
      </c>
      <c r="B110" s="1682" t="s">
        <v>814</v>
      </c>
      <c r="C110" s="1010" t="s">
        <v>1136</v>
      </c>
      <c r="D110" s="866"/>
      <c r="E110" s="905">
        <v>9.0</v>
      </c>
      <c r="F110" s="905">
        <v>9.0</v>
      </c>
      <c r="G110" s="905">
        <v>9.0</v>
      </c>
      <c r="H110" s="1255" t="s">
        <v>774</v>
      </c>
      <c r="I110" s="1255" t="s">
        <v>774</v>
      </c>
      <c r="J110" s="1255" t="s">
        <v>774</v>
      </c>
      <c r="K110" s="1255" t="s">
        <v>774</v>
      </c>
      <c r="L110" s="905">
        <v>9.0</v>
      </c>
      <c r="M110" s="905">
        <v>9.0</v>
      </c>
      <c r="N110" s="905">
        <v>9.0</v>
      </c>
      <c r="O110" s="905">
        <v>9.0</v>
      </c>
      <c r="P110" s="905">
        <v>9.0</v>
      </c>
      <c r="Q110" s="1853"/>
      <c r="R110" s="1854"/>
      <c r="S110" s="905">
        <v>9.0</v>
      </c>
      <c r="T110" s="905">
        <v>9.0</v>
      </c>
      <c r="U110" s="905">
        <v>9.0</v>
      </c>
      <c r="V110" s="905">
        <v>9.0</v>
      </c>
      <c r="W110" s="905">
        <v>9.0</v>
      </c>
      <c r="X110" s="1045"/>
      <c r="Y110" s="971"/>
      <c r="Z110" s="905">
        <v>9.0</v>
      </c>
      <c r="AA110" s="905">
        <v>9.0</v>
      </c>
      <c r="AB110" s="905">
        <v>9.0</v>
      </c>
      <c r="AC110" s="905">
        <v>9.0</v>
      </c>
      <c r="AD110" s="925"/>
      <c r="AE110" s="1255"/>
      <c r="AF110" s="971"/>
      <c r="AG110" s="905">
        <v>9.0</v>
      </c>
      <c r="AH110" s="905">
        <v>9.0</v>
      </c>
      <c r="AI110" s="1544"/>
      <c r="AJ110" s="1544"/>
      <c r="AK110" s="404">
        <f t="shared" si="17"/>
        <v>19</v>
      </c>
      <c r="AL110" s="237"/>
    </row>
    <row r="111" ht="16.5" customHeight="1">
      <c r="A111" s="1010">
        <v>35.0</v>
      </c>
      <c r="B111" s="1682" t="s">
        <v>812</v>
      </c>
      <c r="C111" s="1010" t="s">
        <v>140</v>
      </c>
      <c r="D111" s="866"/>
      <c r="E111" s="905">
        <v>9.0</v>
      </c>
      <c r="F111" s="905">
        <v>9.0</v>
      </c>
      <c r="G111" s="905">
        <v>9.0</v>
      </c>
      <c r="H111" s="1255" t="s">
        <v>774</v>
      </c>
      <c r="I111" s="1255" t="s">
        <v>774</v>
      </c>
      <c r="J111" s="1255" t="s">
        <v>774</v>
      </c>
      <c r="K111" s="1255" t="s">
        <v>774</v>
      </c>
      <c r="L111" s="905">
        <v>9.0</v>
      </c>
      <c r="M111" s="905">
        <v>9.0</v>
      </c>
      <c r="N111" s="905">
        <v>9.0</v>
      </c>
      <c r="O111" s="905">
        <v>9.0</v>
      </c>
      <c r="P111" s="905">
        <v>9.0</v>
      </c>
      <c r="Q111" s="971"/>
      <c r="R111" s="971"/>
      <c r="S111" s="905">
        <v>9.0</v>
      </c>
      <c r="T111" s="905">
        <v>9.0</v>
      </c>
      <c r="U111" s="905">
        <v>9.0</v>
      </c>
      <c r="V111" s="905">
        <v>9.0</v>
      </c>
      <c r="W111" s="905">
        <v>9.0</v>
      </c>
      <c r="X111" s="1255"/>
      <c r="Y111" s="971"/>
      <c r="Z111" s="905">
        <v>9.0</v>
      </c>
      <c r="AA111" s="905">
        <v>9.0</v>
      </c>
      <c r="AB111" s="905">
        <v>9.0</v>
      </c>
      <c r="AC111" s="905">
        <v>9.0</v>
      </c>
      <c r="AD111" s="905">
        <v>9.0</v>
      </c>
      <c r="AE111" s="971"/>
      <c r="AF111" s="1255"/>
      <c r="AG111" s="905">
        <v>9.0</v>
      </c>
      <c r="AH111" s="905">
        <v>9.0</v>
      </c>
      <c r="AI111" s="1544"/>
      <c r="AJ111" s="1544"/>
      <c r="AK111" s="404">
        <f t="shared" si="17"/>
        <v>20</v>
      </c>
      <c r="AL111" s="237"/>
    </row>
    <row r="112" ht="16.5" customHeight="1">
      <c r="A112" s="1010">
        <v>36.0</v>
      </c>
      <c r="B112" s="1682" t="s">
        <v>813</v>
      </c>
      <c r="C112" s="1010" t="s">
        <v>286</v>
      </c>
      <c r="D112" s="866"/>
      <c r="E112" s="905">
        <v>9.0</v>
      </c>
      <c r="F112" s="905">
        <v>9.0</v>
      </c>
      <c r="G112" s="905">
        <v>9.0</v>
      </c>
      <c r="H112" s="1255" t="s">
        <v>774</v>
      </c>
      <c r="I112" s="1255" t="s">
        <v>774</v>
      </c>
      <c r="J112" s="1255" t="s">
        <v>774</v>
      </c>
      <c r="K112" s="1255" t="s">
        <v>774</v>
      </c>
      <c r="L112" s="905">
        <v>9.0</v>
      </c>
      <c r="M112" s="905">
        <v>9.0</v>
      </c>
      <c r="N112" s="905">
        <v>9.0</v>
      </c>
      <c r="O112" s="905">
        <v>9.0</v>
      </c>
      <c r="P112" s="905">
        <v>9.0</v>
      </c>
      <c r="Q112" s="1823"/>
      <c r="R112" s="971"/>
      <c r="S112" s="905">
        <v>9.0</v>
      </c>
      <c r="T112" s="905">
        <v>9.0</v>
      </c>
      <c r="U112" s="905">
        <v>9.0</v>
      </c>
      <c r="V112" s="905">
        <v>9.0</v>
      </c>
      <c r="W112" s="905">
        <v>9.0</v>
      </c>
      <c r="X112" s="971"/>
      <c r="Y112" s="971"/>
      <c r="Z112" s="905">
        <v>9.0</v>
      </c>
      <c r="AA112" s="905">
        <v>9.0</v>
      </c>
      <c r="AB112" s="905">
        <v>9.0</v>
      </c>
      <c r="AC112" s="905">
        <v>9.0</v>
      </c>
      <c r="AD112" s="905">
        <v>9.0</v>
      </c>
      <c r="AE112" s="1255"/>
      <c r="AF112" s="971"/>
      <c r="AG112" s="905">
        <v>9.0</v>
      </c>
      <c r="AH112" s="905">
        <v>9.0</v>
      </c>
      <c r="AI112" s="1544"/>
      <c r="AJ112" s="1544"/>
      <c r="AK112" s="404">
        <f t="shared" si="17"/>
        <v>20</v>
      </c>
      <c r="AL112" s="237"/>
    </row>
    <row r="113" ht="16.5" customHeight="1">
      <c r="A113" s="89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  <c r="R113" s="1486"/>
      <c r="S113" s="1486"/>
      <c r="T113" s="1486"/>
      <c r="U113" s="1487"/>
      <c r="V113" s="1487"/>
      <c r="W113" s="1486"/>
      <c r="X113" s="1486"/>
      <c r="Y113" s="1486"/>
      <c r="Z113" s="1486"/>
      <c r="AA113" s="1488"/>
      <c r="AB113" s="1488"/>
      <c r="AC113" s="1488"/>
      <c r="AD113" s="1486"/>
      <c r="AE113" s="1486"/>
      <c r="AF113" s="1486"/>
      <c r="AG113" s="1486"/>
      <c r="AH113" s="1486"/>
      <c r="AI113" s="1486"/>
      <c r="AJ113" s="1486"/>
      <c r="AK113" s="89"/>
      <c r="AL113" s="89"/>
    </row>
    <row r="114" ht="16.5" hidden="1" customHeight="1">
      <c r="A114" s="19">
        <v>1.0</v>
      </c>
      <c r="B114" s="1372" t="s">
        <v>909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807">
        <v>2.0</v>
      </c>
      <c r="B115" s="1372" t="s">
        <v>911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19">
        <v>3.0</v>
      </c>
      <c r="B116" s="1372" t="s">
        <v>913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807">
        <v>4.0</v>
      </c>
      <c r="B117" s="1372" t="s">
        <v>914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19">
        <v>5.0</v>
      </c>
      <c r="B118" s="1372" t="s">
        <v>915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807">
        <v>6.0</v>
      </c>
      <c r="B119" s="1372" t="s">
        <v>916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19">
        <v>7.0</v>
      </c>
      <c r="B120" s="1464" t="s">
        <v>917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807">
        <v>8.0</v>
      </c>
      <c r="B121" s="1465" t="s">
        <v>918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19">
        <v>9.0</v>
      </c>
      <c r="B122" s="1466" t="s">
        <v>984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6.5" hidden="1" customHeight="1">
      <c r="A123" s="807">
        <v>10.0</v>
      </c>
      <c r="B123" s="1372" t="s">
        <v>943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1270"/>
      <c r="AK123" s="89"/>
      <c r="AL123" s="89"/>
    </row>
    <row r="124" ht="15.75" hidden="1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  <c r="AL124" s="89"/>
    </row>
  </sheetData>
  <mergeCells count="12">
    <mergeCell ref="C81:C83"/>
    <mergeCell ref="C85:C86"/>
    <mergeCell ref="C89:C91"/>
    <mergeCell ref="C93:C94"/>
    <mergeCell ref="C96:C97"/>
    <mergeCell ref="C1:AG1"/>
    <mergeCell ref="C3:C32"/>
    <mergeCell ref="D49:T52"/>
    <mergeCell ref="U49:AK52"/>
    <mergeCell ref="N55:Q55"/>
    <mergeCell ref="C71:C75"/>
    <mergeCell ref="C77:C79"/>
  </mergeCells>
  <conditionalFormatting sqref="AK3:AK32">
    <cfRule type="colorScale" priority="1">
      <colorScale>
        <cfvo type="formula" val="18"/>
        <cfvo type="formula" val="20"/>
        <cfvo type="formula" val="22"/>
        <color rgb="FFE06666"/>
        <color rgb="FFB6D7A8"/>
        <color rgb="FFE06666"/>
      </colorScale>
    </cfRule>
  </conditionalFormatting>
  <conditionalFormatting sqref="AK3:AK32 AK37:AK48 AK59:AK75 AK77:AK79 AK81:AK83 AK85:AK87 AK89:AK91 AK93:AK94 AK96:AK97 AK99:AK112">
    <cfRule type="colorScale" priority="2">
      <colorScale>
        <cfvo type="formula" val="22"/>
        <cfvo type="formula" val="20"/>
        <cfvo type="formula" val="18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35.0"/>
    <col customWidth="1" min="3" max="3" width="16.43"/>
    <col customWidth="1" min="4" max="4" width="6.29"/>
    <col customWidth="1" min="5" max="5" width="5.71"/>
    <col customWidth="1" min="6" max="8" width="5.86"/>
    <col customWidth="1" min="9" max="9" width="5.71"/>
    <col customWidth="1" min="10" max="17" width="5.86"/>
    <col customWidth="1" min="18" max="18" width="6.0"/>
    <col customWidth="1" min="19" max="19" width="5.86"/>
    <col customWidth="1" min="20" max="20" width="6.0"/>
    <col customWidth="1" min="21" max="25" width="5.86"/>
    <col customWidth="1" min="26" max="26" width="5.43"/>
    <col customWidth="1" min="27" max="35" width="5.86"/>
    <col customWidth="1" hidden="1" min="36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1137</v>
      </c>
      <c r="E2" s="890">
        <v>1.0</v>
      </c>
      <c r="F2" s="1768">
        <v>2.0</v>
      </c>
      <c r="G2" s="897">
        <v>3.0</v>
      </c>
      <c r="H2" s="1749">
        <v>4.0</v>
      </c>
      <c r="I2" s="1769">
        <v>5.0</v>
      </c>
      <c r="J2" s="897">
        <v>6.0</v>
      </c>
      <c r="K2" s="890">
        <v>7.0</v>
      </c>
      <c r="L2" s="1768">
        <v>8.0</v>
      </c>
      <c r="M2" s="897">
        <v>9.0</v>
      </c>
      <c r="N2" s="890">
        <v>10.0</v>
      </c>
      <c r="O2" s="1769">
        <v>11.0</v>
      </c>
      <c r="P2" s="969">
        <v>12.0</v>
      </c>
      <c r="Q2" s="890">
        <v>13.0</v>
      </c>
      <c r="R2" s="1768">
        <v>14.0</v>
      </c>
      <c r="S2" s="897">
        <v>15.0</v>
      </c>
      <c r="T2" s="890">
        <v>16.0</v>
      </c>
      <c r="U2" s="1768">
        <v>17.0</v>
      </c>
      <c r="V2" s="969">
        <v>18.0</v>
      </c>
      <c r="W2" s="1749">
        <v>19.0</v>
      </c>
      <c r="X2" s="1768">
        <v>20.0</v>
      </c>
      <c r="Y2" s="897">
        <v>21.0</v>
      </c>
      <c r="Z2" s="890">
        <v>22.0</v>
      </c>
      <c r="AA2" s="1768">
        <v>23.0</v>
      </c>
      <c r="AB2" s="897">
        <v>24.0</v>
      </c>
      <c r="AC2" s="1749">
        <v>25.0</v>
      </c>
      <c r="AD2" s="1769">
        <v>26.0</v>
      </c>
      <c r="AE2" s="897">
        <v>27.0</v>
      </c>
      <c r="AF2" s="890">
        <v>28.0</v>
      </c>
      <c r="AG2" s="1768">
        <v>29.0</v>
      </c>
      <c r="AH2" s="890">
        <v>30.0</v>
      </c>
      <c r="AI2" s="1769">
        <v>31.0</v>
      </c>
      <c r="AJ2" s="970"/>
      <c r="AK2" s="404" t="s">
        <v>274</v>
      </c>
      <c r="AL2" s="404" t="s">
        <v>274</v>
      </c>
    </row>
    <row r="3" ht="15.0" customHeight="1">
      <c r="A3" s="19">
        <v>1.0</v>
      </c>
      <c r="B3" s="1716" t="s">
        <v>1138</v>
      </c>
      <c r="C3" s="22" t="s">
        <v>736</v>
      </c>
      <c r="D3" s="866"/>
      <c r="E3" s="905">
        <v>9.0</v>
      </c>
      <c r="F3" s="905">
        <v>9.0</v>
      </c>
      <c r="G3" s="905">
        <v>9.0</v>
      </c>
      <c r="H3" s="1255"/>
      <c r="I3" s="1255"/>
      <c r="J3" s="905">
        <v>9.0</v>
      </c>
      <c r="K3" s="905">
        <v>9.0</v>
      </c>
      <c r="L3" s="905">
        <v>9.0</v>
      </c>
      <c r="M3" s="905">
        <v>9.0</v>
      </c>
      <c r="N3" s="905">
        <v>9.0</v>
      </c>
      <c r="O3" s="971"/>
      <c r="P3" s="971"/>
      <c r="Q3" s="905">
        <v>9.0</v>
      </c>
      <c r="R3" s="905">
        <v>9.0</v>
      </c>
      <c r="S3" s="905">
        <v>9.0</v>
      </c>
      <c r="T3" s="905">
        <v>9.0</v>
      </c>
      <c r="U3" s="905">
        <v>9.0</v>
      </c>
      <c r="V3" s="1855"/>
      <c r="W3" s="971"/>
      <c r="X3" s="905">
        <v>9.0</v>
      </c>
      <c r="Y3" s="905">
        <v>9.0</v>
      </c>
      <c r="Z3" s="905">
        <v>9.0</v>
      </c>
      <c r="AA3" s="905">
        <v>9.0</v>
      </c>
      <c r="AB3" s="905">
        <v>9.0</v>
      </c>
      <c r="AC3" s="971"/>
      <c r="AD3" s="971"/>
      <c r="AE3" s="905">
        <v>9.0</v>
      </c>
      <c r="AF3" s="905">
        <v>9.0</v>
      </c>
      <c r="AG3" s="905">
        <v>9.0</v>
      </c>
      <c r="AH3" s="905">
        <v>9.0</v>
      </c>
      <c r="AI3" s="971"/>
      <c r="AJ3" s="905"/>
      <c r="AK3" s="404">
        <f t="shared" ref="AK3:AK32" si="1">COUNTA(E3:AI3)</f>
        <v>22</v>
      </c>
      <c r="AL3" s="1030">
        <v>0.0</v>
      </c>
    </row>
    <row r="4" ht="15.0" customHeight="1">
      <c r="A4" s="19">
        <v>2.0</v>
      </c>
      <c r="B4" s="1856" t="s">
        <v>1176</v>
      </c>
      <c r="C4" s="32"/>
      <c r="D4" s="866"/>
      <c r="E4" s="905">
        <v>9.0</v>
      </c>
      <c r="F4" s="905">
        <v>9.0</v>
      </c>
      <c r="G4" s="905">
        <v>9.0</v>
      </c>
      <c r="H4" s="1255"/>
      <c r="I4" s="1255"/>
      <c r="J4" s="905">
        <v>9.0</v>
      </c>
      <c r="K4" s="905">
        <v>9.0</v>
      </c>
      <c r="L4" s="905">
        <v>9.0</v>
      </c>
      <c r="M4" s="905">
        <v>9.0</v>
      </c>
      <c r="N4" s="905">
        <v>9.0</v>
      </c>
      <c r="O4" s="971"/>
      <c r="P4" s="971"/>
      <c r="Q4" s="905">
        <v>9.0</v>
      </c>
      <c r="R4" s="905">
        <v>9.0</v>
      </c>
      <c r="S4" s="905">
        <v>9.0</v>
      </c>
      <c r="T4" s="905">
        <v>9.0</v>
      </c>
      <c r="U4" s="905">
        <v>9.0</v>
      </c>
      <c r="V4" s="1855"/>
      <c r="W4" s="971"/>
      <c r="X4" s="905">
        <v>9.0</v>
      </c>
      <c r="Y4" s="905">
        <v>9.0</v>
      </c>
      <c r="Z4" s="905">
        <v>9.0</v>
      </c>
      <c r="AA4" s="905">
        <v>9.0</v>
      </c>
      <c r="AB4" s="905">
        <v>9.0</v>
      </c>
      <c r="AC4" s="971"/>
      <c r="AD4" s="971"/>
      <c r="AE4" s="905">
        <v>9.0</v>
      </c>
      <c r="AF4" s="905">
        <v>9.0</v>
      </c>
      <c r="AG4" s="905">
        <v>9.0</v>
      </c>
      <c r="AH4" s="905">
        <v>9.0</v>
      </c>
      <c r="AI4" s="971"/>
      <c r="AJ4" s="905"/>
      <c r="AK4" s="404">
        <f t="shared" si="1"/>
        <v>22</v>
      </c>
      <c r="AL4" s="1030">
        <v>0.0</v>
      </c>
    </row>
    <row r="5" ht="15.0" customHeight="1">
      <c r="A5" s="19">
        <v>3.0</v>
      </c>
      <c r="B5" s="1683" t="s">
        <v>1140</v>
      </c>
      <c r="C5" s="32"/>
      <c r="D5" s="866"/>
      <c r="E5" s="905">
        <v>9.0</v>
      </c>
      <c r="F5" s="905">
        <v>9.0</v>
      </c>
      <c r="G5" s="905">
        <v>9.0</v>
      </c>
      <c r="H5" s="1255"/>
      <c r="I5" s="1255"/>
      <c r="J5" s="905">
        <v>9.0</v>
      </c>
      <c r="K5" s="905">
        <v>9.0</v>
      </c>
      <c r="L5" s="905">
        <v>9.0</v>
      </c>
      <c r="M5" s="905">
        <v>9.0</v>
      </c>
      <c r="N5" s="905">
        <v>9.0</v>
      </c>
      <c r="O5" s="971"/>
      <c r="P5" s="971"/>
      <c r="Q5" s="905">
        <v>9.0</v>
      </c>
      <c r="R5" s="905">
        <v>9.0</v>
      </c>
      <c r="S5" s="905">
        <v>9.0</v>
      </c>
      <c r="T5" s="905">
        <v>9.0</v>
      </c>
      <c r="U5" s="905">
        <v>9.0</v>
      </c>
      <c r="V5" s="1855"/>
      <c r="W5" s="971"/>
      <c r="X5" s="905">
        <v>9.0</v>
      </c>
      <c r="Y5" s="905">
        <v>9.0</v>
      </c>
      <c r="Z5" s="905">
        <v>9.0</v>
      </c>
      <c r="AA5" s="905">
        <v>9.0</v>
      </c>
      <c r="AB5" s="905">
        <v>9.0</v>
      </c>
      <c r="AC5" s="971"/>
      <c r="AD5" s="971"/>
      <c r="AE5" s="905">
        <v>9.0</v>
      </c>
      <c r="AF5" s="905">
        <v>9.0</v>
      </c>
      <c r="AG5" s="905">
        <v>9.0</v>
      </c>
      <c r="AH5" s="905">
        <v>9.0</v>
      </c>
      <c r="AI5" s="971"/>
      <c r="AJ5" s="905"/>
      <c r="AK5" s="404">
        <f t="shared" si="1"/>
        <v>22</v>
      </c>
      <c r="AL5" s="1030">
        <v>0.0</v>
      </c>
    </row>
    <row r="6" ht="15.0" customHeight="1">
      <c r="A6" s="19">
        <v>4.0</v>
      </c>
      <c r="B6" s="1682" t="s">
        <v>1141</v>
      </c>
      <c r="C6" s="32"/>
      <c r="D6" s="866"/>
      <c r="E6" s="905">
        <v>9.0</v>
      </c>
      <c r="F6" s="905">
        <v>9.0</v>
      </c>
      <c r="G6" s="905">
        <v>9.0</v>
      </c>
      <c r="H6" s="1255"/>
      <c r="I6" s="1255"/>
      <c r="J6" s="905">
        <v>9.0</v>
      </c>
      <c r="K6" s="905">
        <v>9.0</v>
      </c>
      <c r="L6" s="905">
        <v>9.0</v>
      </c>
      <c r="M6" s="905">
        <v>9.0</v>
      </c>
      <c r="N6" s="905">
        <v>9.0</v>
      </c>
      <c r="O6" s="971"/>
      <c r="P6" s="971"/>
      <c r="Q6" s="905">
        <v>9.0</v>
      </c>
      <c r="R6" s="905">
        <v>9.0</v>
      </c>
      <c r="S6" s="905">
        <v>9.0</v>
      </c>
      <c r="T6" s="905">
        <v>9.0</v>
      </c>
      <c r="U6" s="905">
        <v>9.0</v>
      </c>
      <c r="V6" s="1855"/>
      <c r="W6" s="971"/>
      <c r="X6" s="905">
        <v>9.0</v>
      </c>
      <c r="Y6" s="905">
        <v>9.0</v>
      </c>
      <c r="Z6" s="905">
        <v>9.0</v>
      </c>
      <c r="AA6" s="905">
        <v>9.0</v>
      </c>
      <c r="AB6" s="905">
        <v>9.0</v>
      </c>
      <c r="AC6" s="971"/>
      <c r="AD6" s="971"/>
      <c r="AE6" s="905">
        <v>9.0</v>
      </c>
      <c r="AF6" s="905">
        <v>9.0</v>
      </c>
      <c r="AG6" s="905">
        <v>9.0</v>
      </c>
      <c r="AH6" s="905">
        <v>9.0</v>
      </c>
      <c r="AI6" s="971"/>
      <c r="AJ6" s="1189"/>
      <c r="AK6" s="404">
        <f t="shared" si="1"/>
        <v>22</v>
      </c>
      <c r="AL6" s="1030">
        <v>0.0</v>
      </c>
    </row>
    <row r="7" ht="15.0" customHeight="1">
      <c r="A7" s="19">
        <v>5.0</v>
      </c>
      <c r="B7" s="1682" t="s">
        <v>1142</v>
      </c>
      <c r="C7" s="32"/>
      <c r="D7" s="866"/>
      <c r="E7" s="1045"/>
      <c r="F7" s="1045"/>
      <c r="G7" s="1045"/>
      <c r="H7" s="1045"/>
      <c r="I7" s="1045"/>
      <c r="J7" s="1045"/>
      <c r="K7" s="1045"/>
      <c r="L7" s="1045"/>
      <c r="M7" s="1045"/>
      <c r="N7" s="1045"/>
      <c r="O7" s="1045"/>
      <c r="P7" s="1045"/>
      <c r="Q7" s="1045"/>
      <c r="R7" s="1045"/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905"/>
      <c r="AK7" s="404">
        <f t="shared" si="1"/>
        <v>0</v>
      </c>
      <c r="AL7" s="1030">
        <v>0.0</v>
      </c>
    </row>
    <row r="8" ht="15.0" customHeight="1">
      <c r="A8" s="19">
        <v>6.0</v>
      </c>
      <c r="B8" s="1683" t="s">
        <v>1143</v>
      </c>
      <c r="C8" s="32"/>
      <c r="D8" s="866"/>
      <c r="E8" s="1812"/>
      <c r="F8" s="1812"/>
      <c r="G8" s="1812"/>
      <c r="H8" s="1812"/>
      <c r="I8" s="1812"/>
      <c r="J8" s="1812"/>
      <c r="K8" s="1812"/>
      <c r="L8" s="1812"/>
      <c r="M8" s="1812"/>
      <c r="N8" s="1812"/>
      <c r="O8" s="1812"/>
      <c r="P8" s="1812"/>
      <c r="Q8" s="1812"/>
      <c r="R8" s="1812"/>
      <c r="S8" s="1812"/>
      <c r="T8" s="1812"/>
      <c r="U8" s="1812"/>
      <c r="V8" s="1812"/>
      <c r="W8" s="1812"/>
      <c r="X8" s="1812"/>
      <c r="Y8" s="1812"/>
      <c r="Z8" s="1812"/>
      <c r="AA8" s="1812"/>
      <c r="AB8" s="1812"/>
      <c r="AC8" s="1812"/>
      <c r="AD8" s="1812"/>
      <c r="AE8" s="1812"/>
      <c r="AF8" s="1812"/>
      <c r="AG8" s="1812"/>
      <c r="AH8" s="1812"/>
      <c r="AI8" s="1812"/>
      <c r="AJ8" s="905"/>
      <c r="AK8" s="404">
        <f t="shared" si="1"/>
        <v>0</v>
      </c>
      <c r="AL8" s="1030">
        <v>0.0</v>
      </c>
    </row>
    <row r="9" ht="15.0" customHeight="1">
      <c r="A9" s="19">
        <v>7.0</v>
      </c>
      <c r="B9" s="1682" t="s">
        <v>1144</v>
      </c>
      <c r="C9" s="32"/>
      <c r="D9" s="866"/>
      <c r="E9" s="905">
        <v>9.0</v>
      </c>
      <c r="F9" s="905">
        <v>9.0</v>
      </c>
      <c r="G9" s="905">
        <v>9.0</v>
      </c>
      <c r="H9" s="1255"/>
      <c r="I9" s="1255"/>
      <c r="J9" s="905">
        <v>9.0</v>
      </c>
      <c r="K9" s="905">
        <v>9.0</v>
      </c>
      <c r="L9" s="905">
        <v>9.0</v>
      </c>
      <c r="M9" s="905">
        <v>9.0</v>
      </c>
      <c r="N9" s="905">
        <v>9.0</v>
      </c>
      <c r="O9" s="971"/>
      <c r="P9" s="971"/>
      <c r="Q9" s="905">
        <v>9.0</v>
      </c>
      <c r="R9" s="905">
        <v>9.0</v>
      </c>
      <c r="S9" s="905">
        <v>9.0</v>
      </c>
      <c r="T9" s="905">
        <v>9.0</v>
      </c>
      <c r="U9" s="905">
        <v>9.0</v>
      </c>
      <c r="V9" s="1855"/>
      <c r="W9" s="971"/>
      <c r="X9" s="905">
        <v>9.0</v>
      </c>
      <c r="Y9" s="905">
        <v>9.0</v>
      </c>
      <c r="Z9" s="905">
        <v>9.0</v>
      </c>
      <c r="AA9" s="905">
        <v>9.0</v>
      </c>
      <c r="AB9" s="905">
        <v>9.0</v>
      </c>
      <c r="AC9" s="971"/>
      <c r="AD9" s="971"/>
      <c r="AE9" s="905">
        <v>9.0</v>
      </c>
      <c r="AF9" s="905">
        <v>9.0</v>
      </c>
      <c r="AG9" s="905">
        <v>9.0</v>
      </c>
      <c r="AH9" s="905">
        <v>9.0</v>
      </c>
      <c r="AI9" s="971"/>
      <c r="AJ9" s="1189"/>
      <c r="AK9" s="404">
        <f t="shared" si="1"/>
        <v>22</v>
      </c>
      <c r="AL9" s="1030">
        <v>0.0</v>
      </c>
    </row>
    <row r="10" ht="15.0" customHeight="1">
      <c r="A10" s="19">
        <v>8.0</v>
      </c>
      <c r="B10" s="1683" t="s">
        <v>1145</v>
      </c>
      <c r="C10" s="32"/>
      <c r="D10" s="866"/>
      <c r="E10" s="905">
        <v>9.0</v>
      </c>
      <c r="F10" s="905">
        <v>9.0</v>
      </c>
      <c r="G10" s="905">
        <v>9.0</v>
      </c>
      <c r="H10" s="1255"/>
      <c r="I10" s="1255"/>
      <c r="J10" s="905">
        <v>9.0</v>
      </c>
      <c r="K10" s="905">
        <v>9.0</v>
      </c>
      <c r="L10" s="905">
        <v>9.0</v>
      </c>
      <c r="M10" s="905">
        <v>9.0</v>
      </c>
      <c r="N10" s="905">
        <v>9.0</v>
      </c>
      <c r="O10" s="971"/>
      <c r="P10" s="971"/>
      <c r="Q10" s="905">
        <v>9.0</v>
      </c>
      <c r="R10" s="905">
        <v>9.0</v>
      </c>
      <c r="S10" s="905">
        <v>9.0</v>
      </c>
      <c r="T10" s="905">
        <v>9.0</v>
      </c>
      <c r="U10" s="905">
        <v>9.0</v>
      </c>
      <c r="V10" s="1855"/>
      <c r="W10" s="971"/>
      <c r="X10" s="905">
        <v>9.0</v>
      </c>
      <c r="Y10" s="905">
        <v>9.0</v>
      </c>
      <c r="Z10" s="905">
        <v>9.0</v>
      </c>
      <c r="AA10" s="905">
        <v>9.0</v>
      </c>
      <c r="AB10" s="905">
        <v>9.0</v>
      </c>
      <c r="AC10" s="971"/>
      <c r="AD10" s="971"/>
      <c r="AE10" s="905">
        <v>9.0</v>
      </c>
      <c r="AF10" s="905">
        <v>9.0</v>
      </c>
      <c r="AG10" s="905">
        <v>9.0</v>
      </c>
      <c r="AH10" s="905">
        <v>9.0</v>
      </c>
      <c r="AI10" s="971"/>
      <c r="AJ10" s="905"/>
      <c r="AK10" s="404">
        <f t="shared" si="1"/>
        <v>22</v>
      </c>
      <c r="AL10" s="1030">
        <v>0.0</v>
      </c>
    </row>
    <row r="11" ht="15.0" customHeight="1">
      <c r="A11" s="19">
        <v>9.0</v>
      </c>
      <c r="B11" s="1682" t="s">
        <v>1146</v>
      </c>
      <c r="C11" s="32"/>
      <c r="D11" s="866"/>
      <c r="E11" s="905">
        <v>9.0</v>
      </c>
      <c r="F11" s="905">
        <v>9.0</v>
      </c>
      <c r="G11" s="905">
        <v>9.0</v>
      </c>
      <c r="H11" s="1255"/>
      <c r="I11" s="1255"/>
      <c r="J11" s="905">
        <v>9.0</v>
      </c>
      <c r="K11" s="905">
        <v>9.0</v>
      </c>
      <c r="L11" s="905">
        <v>9.0</v>
      </c>
      <c r="M11" s="905">
        <v>9.0</v>
      </c>
      <c r="N11" s="905">
        <v>9.0</v>
      </c>
      <c r="O11" s="971"/>
      <c r="P11" s="971"/>
      <c r="Q11" s="905">
        <v>9.0</v>
      </c>
      <c r="R11" s="905">
        <v>9.0</v>
      </c>
      <c r="S11" s="905">
        <v>9.0</v>
      </c>
      <c r="T11" s="905">
        <v>9.0</v>
      </c>
      <c r="U11" s="905">
        <v>9.0</v>
      </c>
      <c r="V11" s="1855"/>
      <c r="W11" s="971"/>
      <c r="X11" s="905">
        <v>9.0</v>
      </c>
      <c r="Y11" s="905">
        <v>9.0</v>
      </c>
      <c r="Z11" s="905">
        <v>9.0</v>
      </c>
      <c r="AA11" s="905">
        <v>9.0</v>
      </c>
      <c r="AB11" s="905">
        <v>9.0</v>
      </c>
      <c r="AC11" s="971"/>
      <c r="AD11" s="971"/>
      <c r="AE11" s="905">
        <v>9.0</v>
      </c>
      <c r="AF11" s="905">
        <v>9.0</v>
      </c>
      <c r="AG11" s="905">
        <v>9.0</v>
      </c>
      <c r="AH11" s="905">
        <v>9.0</v>
      </c>
      <c r="AI11" s="971"/>
      <c r="AJ11" s="905"/>
      <c r="AK11" s="404">
        <f t="shared" si="1"/>
        <v>22</v>
      </c>
      <c r="AL11" s="1030">
        <v>0.0</v>
      </c>
    </row>
    <row r="12" ht="15.0" customHeight="1">
      <c r="A12" s="19">
        <v>10.0</v>
      </c>
      <c r="B12" s="1682" t="s">
        <v>1147</v>
      </c>
      <c r="C12" s="32"/>
      <c r="D12" s="866"/>
      <c r="E12" s="905">
        <v>9.0</v>
      </c>
      <c r="F12" s="905">
        <v>9.0</v>
      </c>
      <c r="G12" s="905">
        <v>9.0</v>
      </c>
      <c r="H12" s="1255"/>
      <c r="I12" s="1255"/>
      <c r="J12" s="905">
        <v>9.0</v>
      </c>
      <c r="K12" s="905">
        <v>9.0</v>
      </c>
      <c r="L12" s="905">
        <v>9.0</v>
      </c>
      <c r="M12" s="905">
        <v>9.0</v>
      </c>
      <c r="N12" s="905">
        <v>9.0</v>
      </c>
      <c r="O12" s="971"/>
      <c r="P12" s="971"/>
      <c r="Q12" s="905">
        <v>9.0</v>
      </c>
      <c r="R12" s="905">
        <v>9.0</v>
      </c>
      <c r="S12" s="905">
        <v>9.0</v>
      </c>
      <c r="T12" s="905">
        <v>9.0</v>
      </c>
      <c r="U12" s="905">
        <v>9.0</v>
      </c>
      <c r="V12" s="1855"/>
      <c r="W12" s="971"/>
      <c r="X12" s="905">
        <v>9.0</v>
      </c>
      <c r="Y12" s="905">
        <v>9.0</v>
      </c>
      <c r="Z12" s="905">
        <v>9.0</v>
      </c>
      <c r="AA12" s="905">
        <v>9.0</v>
      </c>
      <c r="AB12" s="905">
        <v>9.0</v>
      </c>
      <c r="AC12" s="971"/>
      <c r="AD12" s="971"/>
      <c r="AE12" s="905">
        <v>9.0</v>
      </c>
      <c r="AF12" s="905">
        <v>9.0</v>
      </c>
      <c r="AG12" s="905">
        <v>9.0</v>
      </c>
      <c r="AH12" s="905">
        <v>9.0</v>
      </c>
      <c r="AI12" s="971"/>
      <c r="AJ12" s="1189"/>
      <c r="AK12" s="404">
        <f t="shared" si="1"/>
        <v>22</v>
      </c>
      <c r="AL12" s="1030">
        <v>0.0</v>
      </c>
    </row>
    <row r="13" ht="15.0" customHeight="1">
      <c r="A13" s="19">
        <v>11.0</v>
      </c>
      <c r="B13" s="1683" t="s">
        <v>1148</v>
      </c>
      <c r="C13" s="32"/>
      <c r="D13" s="866"/>
      <c r="E13" s="905">
        <v>9.0</v>
      </c>
      <c r="F13" s="905">
        <v>9.0</v>
      </c>
      <c r="G13" s="905">
        <v>9.0</v>
      </c>
      <c r="H13" s="1255"/>
      <c r="I13" s="1255"/>
      <c r="J13" s="905">
        <v>9.0</v>
      </c>
      <c r="K13" s="905">
        <v>9.0</v>
      </c>
      <c r="L13" s="905">
        <v>9.0</v>
      </c>
      <c r="M13" s="905">
        <v>9.0</v>
      </c>
      <c r="N13" s="905">
        <v>9.0</v>
      </c>
      <c r="O13" s="971"/>
      <c r="P13" s="971"/>
      <c r="Q13" s="905">
        <v>9.0</v>
      </c>
      <c r="R13" s="905">
        <v>9.0</v>
      </c>
      <c r="S13" s="905">
        <v>9.0</v>
      </c>
      <c r="T13" s="905">
        <v>9.0</v>
      </c>
      <c r="U13" s="905">
        <v>9.0</v>
      </c>
      <c r="V13" s="1855"/>
      <c r="W13" s="971"/>
      <c r="X13" s="905">
        <v>9.0</v>
      </c>
      <c r="Y13" s="905">
        <v>9.0</v>
      </c>
      <c r="Z13" s="905">
        <v>9.0</v>
      </c>
      <c r="AA13" s="905">
        <v>9.0</v>
      </c>
      <c r="AB13" s="905">
        <v>9.0</v>
      </c>
      <c r="AC13" s="971"/>
      <c r="AD13" s="971"/>
      <c r="AE13" s="905">
        <v>9.0</v>
      </c>
      <c r="AF13" s="905">
        <v>9.0</v>
      </c>
      <c r="AG13" s="905">
        <v>9.0</v>
      </c>
      <c r="AH13" s="905">
        <v>9.0</v>
      </c>
      <c r="AI13" s="971"/>
      <c r="AJ13" s="905"/>
      <c r="AK13" s="404">
        <f t="shared" si="1"/>
        <v>22</v>
      </c>
      <c r="AL13" s="1030">
        <v>0.0</v>
      </c>
    </row>
    <row r="14" ht="15.0" customHeight="1">
      <c r="A14" s="19">
        <v>12.0</v>
      </c>
      <c r="B14" s="1683" t="s">
        <v>1149</v>
      </c>
      <c r="C14" s="32"/>
      <c r="D14" s="866"/>
      <c r="E14" s="905">
        <v>9.0</v>
      </c>
      <c r="F14" s="905">
        <v>9.0</v>
      </c>
      <c r="G14" s="905">
        <v>9.0</v>
      </c>
      <c r="H14" s="1255"/>
      <c r="I14" s="1255"/>
      <c r="J14" s="905">
        <v>9.0</v>
      </c>
      <c r="K14" s="905">
        <v>9.0</v>
      </c>
      <c r="L14" s="905">
        <v>9.0</v>
      </c>
      <c r="M14" s="905">
        <v>9.0</v>
      </c>
      <c r="N14" s="905">
        <v>9.0</v>
      </c>
      <c r="O14" s="971"/>
      <c r="P14" s="971"/>
      <c r="Q14" s="905">
        <v>9.0</v>
      </c>
      <c r="R14" s="905">
        <v>9.0</v>
      </c>
      <c r="S14" s="905">
        <v>9.0</v>
      </c>
      <c r="T14" s="905">
        <v>9.0</v>
      </c>
      <c r="U14" s="905">
        <v>9.0</v>
      </c>
      <c r="V14" s="1855"/>
      <c r="W14" s="971"/>
      <c r="X14" s="905">
        <v>9.0</v>
      </c>
      <c r="Y14" s="905">
        <v>9.0</v>
      </c>
      <c r="Z14" s="905">
        <v>9.0</v>
      </c>
      <c r="AA14" s="905">
        <v>9.0</v>
      </c>
      <c r="AB14" s="905">
        <v>9.0</v>
      </c>
      <c r="AC14" s="971"/>
      <c r="AD14" s="971"/>
      <c r="AE14" s="905">
        <v>9.0</v>
      </c>
      <c r="AF14" s="905">
        <v>9.0</v>
      </c>
      <c r="AG14" s="905">
        <v>9.0</v>
      </c>
      <c r="AH14" s="905">
        <v>9.0</v>
      </c>
      <c r="AI14" s="971"/>
      <c r="AJ14" s="905"/>
      <c r="AK14" s="404">
        <f t="shared" si="1"/>
        <v>22</v>
      </c>
      <c r="AL14" s="1030">
        <v>0.0</v>
      </c>
    </row>
    <row r="15" ht="15.0" customHeight="1">
      <c r="A15" s="19">
        <v>13.0</v>
      </c>
      <c r="B15" s="1682" t="s">
        <v>1177</v>
      </c>
      <c r="C15" s="32"/>
      <c r="D15" s="866"/>
      <c r="E15" s="905">
        <v>9.0</v>
      </c>
      <c r="F15" s="905">
        <v>9.0</v>
      </c>
      <c r="G15" s="905">
        <v>9.0</v>
      </c>
      <c r="H15" s="1255"/>
      <c r="I15" s="1255"/>
      <c r="J15" s="905">
        <v>9.0</v>
      </c>
      <c r="K15" s="905">
        <v>9.0</v>
      </c>
      <c r="L15" s="905">
        <v>9.0</v>
      </c>
      <c r="M15" s="905">
        <v>9.0</v>
      </c>
      <c r="N15" s="905">
        <v>9.0</v>
      </c>
      <c r="O15" s="971"/>
      <c r="P15" s="971"/>
      <c r="Q15" s="905">
        <v>9.0</v>
      </c>
      <c r="R15" s="905">
        <v>9.0</v>
      </c>
      <c r="S15" s="905">
        <v>9.0</v>
      </c>
      <c r="T15" s="905">
        <v>9.0</v>
      </c>
      <c r="U15" s="905">
        <v>9.0</v>
      </c>
      <c r="V15" s="1855"/>
      <c r="W15" s="971"/>
      <c r="X15" s="905">
        <v>9.0</v>
      </c>
      <c r="Y15" s="905">
        <v>9.0</v>
      </c>
      <c r="Z15" s="905">
        <v>9.0</v>
      </c>
      <c r="AA15" s="905">
        <v>9.0</v>
      </c>
      <c r="AB15" s="905">
        <v>9.0</v>
      </c>
      <c r="AC15" s="971"/>
      <c r="AD15" s="971"/>
      <c r="AE15" s="905">
        <v>9.0</v>
      </c>
      <c r="AF15" s="905">
        <v>9.0</v>
      </c>
      <c r="AG15" s="905">
        <v>9.0</v>
      </c>
      <c r="AH15" s="905">
        <v>9.0</v>
      </c>
      <c r="AI15" s="971"/>
      <c r="AJ15" s="905"/>
      <c r="AK15" s="404">
        <f t="shared" si="1"/>
        <v>22</v>
      </c>
      <c r="AL15" s="1030">
        <v>0.0</v>
      </c>
    </row>
    <row r="16" ht="15.0" customHeight="1">
      <c r="A16" s="19">
        <v>14.0</v>
      </c>
      <c r="B16" s="1683" t="s">
        <v>1151</v>
      </c>
      <c r="C16" s="32"/>
      <c r="D16" s="866"/>
      <c r="E16" s="905">
        <v>9.0</v>
      </c>
      <c r="F16" s="905">
        <v>9.0</v>
      </c>
      <c r="G16" s="905">
        <v>9.0</v>
      </c>
      <c r="H16" s="1255"/>
      <c r="I16" s="1255"/>
      <c r="J16" s="905">
        <v>9.0</v>
      </c>
      <c r="K16" s="905">
        <v>9.0</v>
      </c>
      <c r="L16" s="905">
        <v>9.0</v>
      </c>
      <c r="M16" s="905">
        <v>9.0</v>
      </c>
      <c r="N16" s="905">
        <v>9.0</v>
      </c>
      <c r="O16" s="971"/>
      <c r="P16" s="971"/>
      <c r="Q16" s="905">
        <v>9.0</v>
      </c>
      <c r="R16" s="905">
        <v>9.0</v>
      </c>
      <c r="S16" s="905">
        <v>9.0</v>
      </c>
      <c r="T16" s="905">
        <v>9.0</v>
      </c>
      <c r="U16" s="905">
        <v>9.0</v>
      </c>
      <c r="V16" s="1855"/>
      <c r="W16" s="971"/>
      <c r="X16" s="905">
        <v>9.0</v>
      </c>
      <c r="Y16" s="905">
        <v>9.0</v>
      </c>
      <c r="Z16" s="905">
        <v>9.0</v>
      </c>
      <c r="AA16" s="905">
        <v>9.0</v>
      </c>
      <c r="AB16" s="905">
        <v>9.0</v>
      </c>
      <c r="AC16" s="971"/>
      <c r="AD16" s="971"/>
      <c r="AE16" s="905">
        <v>9.0</v>
      </c>
      <c r="AF16" s="905">
        <v>9.0</v>
      </c>
      <c r="AG16" s="905">
        <v>9.0</v>
      </c>
      <c r="AH16" s="905">
        <v>9.0</v>
      </c>
      <c r="AI16" s="971"/>
      <c r="AJ16" s="1189"/>
      <c r="AK16" s="404">
        <f t="shared" si="1"/>
        <v>22</v>
      </c>
      <c r="AL16" s="1030">
        <v>0.0</v>
      </c>
    </row>
    <row r="17" ht="15.0" customHeight="1">
      <c r="A17" s="19">
        <v>15.0</v>
      </c>
      <c r="B17" s="1716" t="s">
        <v>1152</v>
      </c>
      <c r="C17" s="32"/>
      <c r="D17" s="866"/>
      <c r="E17" s="905">
        <v>9.0</v>
      </c>
      <c r="F17" s="905">
        <v>9.0</v>
      </c>
      <c r="G17" s="905">
        <v>9.0</v>
      </c>
      <c r="H17" s="1255"/>
      <c r="I17" s="1255"/>
      <c r="J17" s="905">
        <v>9.0</v>
      </c>
      <c r="K17" s="905">
        <v>9.0</v>
      </c>
      <c r="L17" s="905">
        <v>9.0</v>
      </c>
      <c r="M17" s="905">
        <v>9.0</v>
      </c>
      <c r="N17" s="905">
        <v>9.0</v>
      </c>
      <c r="O17" s="971"/>
      <c r="P17" s="971"/>
      <c r="Q17" s="905">
        <v>9.0</v>
      </c>
      <c r="R17" s="905">
        <v>9.0</v>
      </c>
      <c r="S17" s="905">
        <v>9.0</v>
      </c>
      <c r="T17" s="905">
        <v>9.0</v>
      </c>
      <c r="U17" s="905">
        <v>9.0</v>
      </c>
      <c r="V17" s="1855"/>
      <c r="W17" s="971"/>
      <c r="X17" s="905">
        <v>9.0</v>
      </c>
      <c r="Y17" s="905">
        <v>9.0</v>
      </c>
      <c r="Z17" s="905">
        <v>9.0</v>
      </c>
      <c r="AA17" s="905">
        <v>9.0</v>
      </c>
      <c r="AB17" s="905">
        <v>9.0</v>
      </c>
      <c r="AC17" s="971"/>
      <c r="AD17" s="971"/>
      <c r="AE17" s="905">
        <v>9.0</v>
      </c>
      <c r="AF17" s="905">
        <v>9.0</v>
      </c>
      <c r="AG17" s="905">
        <v>9.0</v>
      </c>
      <c r="AH17" s="905">
        <v>9.0</v>
      </c>
      <c r="AI17" s="971"/>
      <c r="AJ17" s="905"/>
      <c r="AK17" s="404">
        <f t="shared" si="1"/>
        <v>22</v>
      </c>
      <c r="AL17" s="1030">
        <v>0.0</v>
      </c>
    </row>
    <row r="18" ht="15.0" customHeight="1">
      <c r="A18" s="19">
        <v>16.0</v>
      </c>
      <c r="B18" s="1683" t="s">
        <v>1153</v>
      </c>
      <c r="C18" s="32"/>
      <c r="D18" s="866"/>
      <c r="E18" s="905">
        <v>9.0</v>
      </c>
      <c r="F18" s="905">
        <v>9.0</v>
      </c>
      <c r="G18" s="905">
        <v>9.0</v>
      </c>
      <c r="H18" s="1255"/>
      <c r="I18" s="1255"/>
      <c r="J18" s="905">
        <v>9.0</v>
      </c>
      <c r="K18" s="905">
        <v>9.0</v>
      </c>
      <c r="L18" s="905">
        <v>9.0</v>
      </c>
      <c r="M18" s="905">
        <v>9.0</v>
      </c>
      <c r="N18" s="905">
        <v>9.0</v>
      </c>
      <c r="O18" s="971"/>
      <c r="P18" s="971"/>
      <c r="Q18" s="905">
        <v>9.0</v>
      </c>
      <c r="R18" s="905">
        <v>9.0</v>
      </c>
      <c r="S18" s="905">
        <v>9.0</v>
      </c>
      <c r="T18" s="905">
        <v>9.0</v>
      </c>
      <c r="U18" s="905">
        <v>9.0</v>
      </c>
      <c r="V18" s="1855"/>
      <c r="W18" s="971"/>
      <c r="X18" s="905">
        <v>9.0</v>
      </c>
      <c r="Y18" s="905">
        <v>9.0</v>
      </c>
      <c r="Z18" s="905">
        <v>9.0</v>
      </c>
      <c r="AA18" s="905">
        <v>9.0</v>
      </c>
      <c r="AB18" s="905">
        <v>9.0</v>
      </c>
      <c r="AC18" s="971"/>
      <c r="AD18" s="971"/>
      <c r="AE18" s="905">
        <v>9.0</v>
      </c>
      <c r="AF18" s="905">
        <v>9.0</v>
      </c>
      <c r="AG18" s="905">
        <v>9.0</v>
      </c>
      <c r="AH18" s="905">
        <v>9.0</v>
      </c>
      <c r="AI18" s="971"/>
      <c r="AJ18" s="905"/>
      <c r="AK18" s="404">
        <f t="shared" si="1"/>
        <v>22</v>
      </c>
      <c r="AL18" s="1030">
        <v>0.0</v>
      </c>
    </row>
    <row r="19" ht="15.0" customHeight="1">
      <c r="A19" s="19">
        <v>17.0</v>
      </c>
      <c r="B19" s="1682" t="s">
        <v>1154</v>
      </c>
      <c r="C19" s="32"/>
      <c r="D19" s="866"/>
      <c r="E19" s="905">
        <v>9.0</v>
      </c>
      <c r="F19" s="905">
        <v>9.0</v>
      </c>
      <c r="G19" s="905">
        <v>9.0</v>
      </c>
      <c r="H19" s="1255"/>
      <c r="I19" s="1255"/>
      <c r="J19" s="905">
        <v>9.0</v>
      </c>
      <c r="K19" s="905">
        <v>9.0</v>
      </c>
      <c r="L19" s="905">
        <v>9.0</v>
      </c>
      <c r="M19" s="905">
        <v>9.0</v>
      </c>
      <c r="N19" s="905">
        <v>9.0</v>
      </c>
      <c r="O19" s="971"/>
      <c r="P19" s="971"/>
      <c r="Q19" s="905">
        <v>9.0</v>
      </c>
      <c r="R19" s="905">
        <v>9.0</v>
      </c>
      <c r="S19" s="905">
        <v>9.0</v>
      </c>
      <c r="T19" s="905">
        <v>9.0</v>
      </c>
      <c r="U19" s="905">
        <v>9.0</v>
      </c>
      <c r="V19" s="1855"/>
      <c r="W19" s="971"/>
      <c r="X19" s="905">
        <v>9.0</v>
      </c>
      <c r="Y19" s="905">
        <v>9.0</v>
      </c>
      <c r="Z19" s="905">
        <v>9.0</v>
      </c>
      <c r="AA19" s="905">
        <v>9.0</v>
      </c>
      <c r="AB19" s="905">
        <v>9.0</v>
      </c>
      <c r="AC19" s="971"/>
      <c r="AD19" s="971"/>
      <c r="AE19" s="905">
        <v>9.0</v>
      </c>
      <c r="AF19" s="905">
        <v>9.0</v>
      </c>
      <c r="AG19" s="905">
        <v>9.0</v>
      </c>
      <c r="AH19" s="905">
        <v>9.0</v>
      </c>
      <c r="AI19" s="971"/>
      <c r="AJ19" s="905"/>
      <c r="AK19" s="404">
        <f t="shared" si="1"/>
        <v>22</v>
      </c>
      <c r="AL19" s="1030">
        <v>0.0</v>
      </c>
    </row>
    <row r="20" ht="15.0" customHeight="1">
      <c r="A20" s="19">
        <v>18.0</v>
      </c>
      <c r="B20" s="1683" t="s">
        <v>1155</v>
      </c>
      <c r="C20" s="32"/>
      <c r="D20" s="866"/>
      <c r="E20" s="905">
        <v>9.0</v>
      </c>
      <c r="F20" s="905">
        <v>9.0</v>
      </c>
      <c r="G20" s="905">
        <v>9.0</v>
      </c>
      <c r="H20" s="1255"/>
      <c r="I20" s="1255"/>
      <c r="J20" s="905">
        <v>9.0</v>
      </c>
      <c r="K20" s="905">
        <v>9.0</v>
      </c>
      <c r="L20" s="905">
        <v>9.0</v>
      </c>
      <c r="M20" s="905">
        <v>9.0</v>
      </c>
      <c r="N20" s="905">
        <v>9.0</v>
      </c>
      <c r="O20" s="971"/>
      <c r="P20" s="971"/>
      <c r="Q20" s="905">
        <v>9.0</v>
      </c>
      <c r="R20" s="905">
        <v>9.0</v>
      </c>
      <c r="S20" s="905">
        <v>9.0</v>
      </c>
      <c r="T20" s="905">
        <v>9.0</v>
      </c>
      <c r="U20" s="905">
        <v>9.0</v>
      </c>
      <c r="V20" s="1855"/>
      <c r="W20" s="971"/>
      <c r="X20" s="905">
        <v>9.0</v>
      </c>
      <c r="Y20" s="905">
        <v>9.0</v>
      </c>
      <c r="Z20" s="905">
        <v>9.0</v>
      </c>
      <c r="AA20" s="905">
        <v>9.0</v>
      </c>
      <c r="AB20" s="905">
        <v>9.0</v>
      </c>
      <c r="AC20" s="971"/>
      <c r="AD20" s="971"/>
      <c r="AE20" s="905">
        <v>9.0</v>
      </c>
      <c r="AF20" s="905">
        <v>9.0</v>
      </c>
      <c r="AG20" s="905">
        <v>9.0</v>
      </c>
      <c r="AH20" s="905">
        <v>9.0</v>
      </c>
      <c r="AI20" s="971"/>
      <c r="AJ20" s="905"/>
      <c r="AK20" s="404">
        <f t="shared" si="1"/>
        <v>22</v>
      </c>
      <c r="AL20" s="1030">
        <v>0.0</v>
      </c>
    </row>
    <row r="21" ht="15.0" customHeight="1">
      <c r="A21" s="19">
        <v>19.0</v>
      </c>
      <c r="B21" s="1683" t="s">
        <v>1157</v>
      </c>
      <c r="C21" s="32"/>
      <c r="D21" s="866"/>
      <c r="E21" s="905">
        <v>9.0</v>
      </c>
      <c r="F21" s="905">
        <v>9.0</v>
      </c>
      <c r="G21" s="905">
        <v>9.0</v>
      </c>
      <c r="H21" s="1255"/>
      <c r="I21" s="1255"/>
      <c r="J21" s="905">
        <v>9.0</v>
      </c>
      <c r="K21" s="905">
        <v>9.0</v>
      </c>
      <c r="L21" s="905">
        <v>9.0</v>
      </c>
      <c r="M21" s="905">
        <v>9.0</v>
      </c>
      <c r="N21" s="905">
        <v>9.0</v>
      </c>
      <c r="O21" s="971"/>
      <c r="P21" s="971"/>
      <c r="Q21" s="905">
        <v>9.0</v>
      </c>
      <c r="R21" s="905">
        <v>9.0</v>
      </c>
      <c r="S21" s="905">
        <v>9.0</v>
      </c>
      <c r="T21" s="905">
        <v>9.0</v>
      </c>
      <c r="U21" s="905">
        <v>9.0</v>
      </c>
      <c r="V21" s="1855"/>
      <c r="W21" s="971"/>
      <c r="X21" s="905">
        <v>9.0</v>
      </c>
      <c r="Y21" s="905">
        <v>9.0</v>
      </c>
      <c r="Z21" s="905">
        <v>9.0</v>
      </c>
      <c r="AA21" s="905">
        <v>9.0</v>
      </c>
      <c r="AB21" s="905">
        <v>9.0</v>
      </c>
      <c r="AC21" s="971"/>
      <c r="AD21" s="971"/>
      <c r="AE21" s="905">
        <v>9.0</v>
      </c>
      <c r="AF21" s="905">
        <v>9.0</v>
      </c>
      <c r="AG21" s="905">
        <v>9.0</v>
      </c>
      <c r="AH21" s="905">
        <v>9.0</v>
      </c>
      <c r="AI21" s="971"/>
      <c r="AJ21" s="905"/>
      <c r="AK21" s="404">
        <f t="shared" si="1"/>
        <v>22</v>
      </c>
      <c r="AL21" s="1030">
        <v>0.0</v>
      </c>
    </row>
    <row r="22" ht="15.0" customHeight="1">
      <c r="A22" s="19">
        <v>20.0</v>
      </c>
      <c r="B22" s="1683" t="s">
        <v>1158</v>
      </c>
      <c r="C22" s="32"/>
      <c r="D22" s="866"/>
      <c r="E22" s="905">
        <v>9.0</v>
      </c>
      <c r="F22" s="905">
        <v>9.0</v>
      </c>
      <c r="G22" s="905">
        <v>9.0</v>
      </c>
      <c r="H22" s="1255"/>
      <c r="I22" s="1255"/>
      <c r="J22" s="905">
        <v>9.0</v>
      </c>
      <c r="K22" s="905">
        <v>9.0</v>
      </c>
      <c r="L22" s="905">
        <v>9.0</v>
      </c>
      <c r="M22" s="905">
        <v>9.0</v>
      </c>
      <c r="N22" s="905">
        <v>9.0</v>
      </c>
      <c r="O22" s="971"/>
      <c r="P22" s="971"/>
      <c r="Q22" s="905">
        <v>9.0</v>
      </c>
      <c r="R22" s="905">
        <v>9.0</v>
      </c>
      <c r="S22" s="905">
        <v>9.0</v>
      </c>
      <c r="T22" s="905">
        <v>9.0</v>
      </c>
      <c r="U22" s="905">
        <v>9.0</v>
      </c>
      <c r="V22" s="1855"/>
      <c r="W22" s="971"/>
      <c r="X22" s="905">
        <v>9.0</v>
      </c>
      <c r="Y22" s="905">
        <v>9.0</v>
      </c>
      <c r="Z22" s="905">
        <v>9.0</v>
      </c>
      <c r="AA22" s="905">
        <v>9.0</v>
      </c>
      <c r="AB22" s="905">
        <v>9.0</v>
      </c>
      <c r="AC22" s="971"/>
      <c r="AD22" s="971"/>
      <c r="AE22" s="905">
        <v>9.0</v>
      </c>
      <c r="AF22" s="905">
        <v>9.0</v>
      </c>
      <c r="AG22" s="905">
        <v>9.0</v>
      </c>
      <c r="AH22" s="905">
        <v>9.0</v>
      </c>
      <c r="AI22" s="971"/>
      <c r="AJ22" s="905"/>
      <c r="AK22" s="404">
        <f t="shared" si="1"/>
        <v>22</v>
      </c>
      <c r="AL22" s="1030">
        <v>0.0</v>
      </c>
    </row>
    <row r="23" ht="15.0" customHeight="1">
      <c r="A23" s="19">
        <v>21.0</v>
      </c>
      <c r="B23" s="1683" t="s">
        <v>1159</v>
      </c>
      <c r="C23" s="32"/>
      <c r="D23" s="866"/>
      <c r="E23" s="905">
        <v>9.0</v>
      </c>
      <c r="F23" s="905">
        <v>9.0</v>
      </c>
      <c r="G23" s="905">
        <v>9.0</v>
      </c>
      <c r="H23" s="1255"/>
      <c r="I23" s="1255"/>
      <c r="J23" s="905">
        <v>9.0</v>
      </c>
      <c r="K23" s="905">
        <v>9.0</v>
      </c>
      <c r="L23" s="905">
        <v>9.0</v>
      </c>
      <c r="M23" s="905">
        <v>9.0</v>
      </c>
      <c r="N23" s="905">
        <v>9.0</v>
      </c>
      <c r="O23" s="971"/>
      <c r="P23" s="971"/>
      <c r="Q23" s="905">
        <v>9.0</v>
      </c>
      <c r="R23" s="905">
        <v>9.0</v>
      </c>
      <c r="S23" s="905">
        <v>9.0</v>
      </c>
      <c r="T23" s="905">
        <v>9.0</v>
      </c>
      <c r="U23" s="905">
        <v>9.0</v>
      </c>
      <c r="V23" s="1855"/>
      <c r="W23" s="971"/>
      <c r="X23" s="905">
        <v>9.0</v>
      </c>
      <c r="Y23" s="905">
        <v>9.0</v>
      </c>
      <c r="Z23" s="905">
        <v>9.0</v>
      </c>
      <c r="AA23" s="905">
        <v>9.0</v>
      </c>
      <c r="AB23" s="905">
        <v>9.0</v>
      </c>
      <c r="AC23" s="971"/>
      <c r="AD23" s="971"/>
      <c r="AE23" s="905">
        <v>9.0</v>
      </c>
      <c r="AF23" s="905">
        <v>9.0</v>
      </c>
      <c r="AG23" s="905">
        <v>9.0</v>
      </c>
      <c r="AH23" s="905">
        <v>9.0</v>
      </c>
      <c r="AI23" s="971"/>
      <c r="AJ23" s="1189"/>
      <c r="AK23" s="404">
        <f t="shared" si="1"/>
        <v>22</v>
      </c>
      <c r="AL23" s="1030">
        <v>0.0</v>
      </c>
    </row>
    <row r="24" ht="15.0" customHeight="1">
      <c r="A24" s="19">
        <v>22.0</v>
      </c>
      <c r="B24" s="1716" t="s">
        <v>1128</v>
      </c>
      <c r="C24" s="32"/>
      <c r="D24" s="866"/>
      <c r="E24" s="905">
        <v>9.0</v>
      </c>
      <c r="F24" s="905">
        <v>9.0</v>
      </c>
      <c r="G24" s="905">
        <v>9.0</v>
      </c>
      <c r="H24" s="1255"/>
      <c r="I24" s="1255"/>
      <c r="J24" s="905">
        <v>9.0</v>
      </c>
      <c r="K24" s="905">
        <v>9.0</v>
      </c>
      <c r="L24" s="905">
        <v>9.0</v>
      </c>
      <c r="M24" s="905">
        <v>9.0</v>
      </c>
      <c r="N24" s="905">
        <v>9.0</v>
      </c>
      <c r="O24" s="971"/>
      <c r="P24" s="971"/>
      <c r="Q24" s="905">
        <v>9.0</v>
      </c>
      <c r="R24" s="905">
        <v>9.0</v>
      </c>
      <c r="S24" s="905">
        <v>9.0</v>
      </c>
      <c r="T24" s="905">
        <v>9.0</v>
      </c>
      <c r="U24" s="905">
        <v>9.0</v>
      </c>
      <c r="V24" s="1855"/>
      <c r="W24" s="971"/>
      <c r="X24" s="905">
        <v>9.0</v>
      </c>
      <c r="Y24" s="905">
        <v>9.0</v>
      </c>
      <c r="Z24" s="905">
        <v>9.0</v>
      </c>
      <c r="AA24" s="905">
        <v>9.0</v>
      </c>
      <c r="AB24" s="905">
        <v>9.0</v>
      </c>
      <c r="AC24" s="971"/>
      <c r="AD24" s="971"/>
      <c r="AE24" s="905">
        <v>9.0</v>
      </c>
      <c r="AF24" s="905">
        <v>9.0</v>
      </c>
      <c r="AG24" s="905">
        <v>9.0</v>
      </c>
      <c r="AH24" s="905">
        <v>9.0</v>
      </c>
      <c r="AI24" s="971"/>
      <c r="AJ24" s="905"/>
      <c r="AK24" s="404">
        <f t="shared" si="1"/>
        <v>22</v>
      </c>
      <c r="AL24" s="1030">
        <v>1.0</v>
      </c>
    </row>
    <row r="25" ht="15.0" customHeight="1">
      <c r="A25" s="19">
        <v>23.0</v>
      </c>
      <c r="B25" s="1716" t="s">
        <v>1129</v>
      </c>
      <c r="C25" s="32"/>
      <c r="D25" s="866"/>
      <c r="E25" s="905">
        <v>9.0</v>
      </c>
      <c r="F25" s="905">
        <v>9.0</v>
      </c>
      <c r="G25" s="905">
        <v>9.0</v>
      </c>
      <c r="H25" s="1255"/>
      <c r="I25" s="1255"/>
      <c r="J25" s="905">
        <v>9.0</v>
      </c>
      <c r="K25" s="905">
        <v>9.0</v>
      </c>
      <c r="L25" s="905">
        <v>9.0</v>
      </c>
      <c r="M25" s="905">
        <v>9.0</v>
      </c>
      <c r="N25" s="905">
        <v>9.0</v>
      </c>
      <c r="O25" s="971"/>
      <c r="P25" s="971"/>
      <c r="Q25" s="905">
        <v>9.0</v>
      </c>
      <c r="R25" s="905">
        <v>9.0</v>
      </c>
      <c r="S25" s="905">
        <v>9.0</v>
      </c>
      <c r="T25" s="905">
        <v>9.0</v>
      </c>
      <c r="U25" s="905">
        <v>9.0</v>
      </c>
      <c r="V25" s="1855"/>
      <c r="W25" s="971"/>
      <c r="X25" s="905">
        <v>9.0</v>
      </c>
      <c r="Y25" s="905">
        <v>9.0</v>
      </c>
      <c r="Z25" s="905">
        <v>9.0</v>
      </c>
      <c r="AA25" s="905">
        <v>9.0</v>
      </c>
      <c r="AB25" s="905">
        <v>9.0</v>
      </c>
      <c r="AC25" s="971"/>
      <c r="AD25" s="971"/>
      <c r="AE25" s="905">
        <v>9.0</v>
      </c>
      <c r="AF25" s="905">
        <v>9.0</v>
      </c>
      <c r="AG25" s="905">
        <v>9.0</v>
      </c>
      <c r="AH25" s="905">
        <v>9.0</v>
      </c>
      <c r="AI25" s="971"/>
      <c r="AJ25" s="905"/>
      <c r="AK25" s="404">
        <f t="shared" si="1"/>
        <v>22</v>
      </c>
      <c r="AL25" s="1030">
        <v>0.0</v>
      </c>
    </row>
    <row r="26" ht="15.0" customHeight="1">
      <c r="A26" s="19">
        <v>24.0</v>
      </c>
      <c r="B26" s="1716" t="s">
        <v>1130</v>
      </c>
      <c r="C26" s="32"/>
      <c r="D26" s="866"/>
      <c r="E26" s="905">
        <v>9.0</v>
      </c>
      <c r="F26" s="905">
        <v>9.0</v>
      </c>
      <c r="G26" s="905">
        <v>9.0</v>
      </c>
      <c r="H26" s="1255"/>
      <c r="I26" s="1255"/>
      <c r="J26" s="905">
        <v>9.0</v>
      </c>
      <c r="K26" s="905">
        <v>9.0</v>
      </c>
      <c r="L26" s="905">
        <v>9.0</v>
      </c>
      <c r="M26" s="905">
        <v>9.0</v>
      </c>
      <c r="N26" s="905">
        <v>9.0</v>
      </c>
      <c r="O26" s="971"/>
      <c r="P26" s="971"/>
      <c r="Q26" s="905">
        <v>9.0</v>
      </c>
      <c r="R26" s="905">
        <v>9.0</v>
      </c>
      <c r="S26" s="905">
        <v>9.0</v>
      </c>
      <c r="T26" s="905">
        <v>9.0</v>
      </c>
      <c r="U26" s="905">
        <v>9.0</v>
      </c>
      <c r="V26" s="1855"/>
      <c r="W26" s="971"/>
      <c r="X26" s="905">
        <v>9.0</v>
      </c>
      <c r="Y26" s="905">
        <v>9.0</v>
      </c>
      <c r="Z26" s="905">
        <v>9.0</v>
      </c>
      <c r="AA26" s="905">
        <v>9.0</v>
      </c>
      <c r="AB26" s="905">
        <v>9.0</v>
      </c>
      <c r="AC26" s="971"/>
      <c r="AD26" s="971"/>
      <c r="AE26" s="905">
        <v>9.0</v>
      </c>
      <c r="AF26" s="905">
        <v>9.0</v>
      </c>
      <c r="AG26" s="905">
        <v>9.0</v>
      </c>
      <c r="AH26" s="905">
        <v>9.0</v>
      </c>
      <c r="AI26" s="971"/>
      <c r="AJ26" s="905"/>
      <c r="AK26" s="404">
        <f t="shared" si="1"/>
        <v>22</v>
      </c>
      <c r="AL26" s="1030">
        <v>0.0</v>
      </c>
    </row>
    <row r="27" ht="15.0" customHeight="1">
      <c r="A27" s="19">
        <v>25.0</v>
      </c>
      <c r="B27" s="1716" t="s">
        <v>1131</v>
      </c>
      <c r="C27" s="32"/>
      <c r="D27" s="866"/>
      <c r="E27" s="905">
        <v>9.0</v>
      </c>
      <c r="F27" s="905">
        <v>9.0</v>
      </c>
      <c r="G27" s="905">
        <v>9.0</v>
      </c>
      <c r="H27" s="1255"/>
      <c r="I27" s="1255"/>
      <c r="J27" s="905">
        <v>9.0</v>
      </c>
      <c r="K27" s="905">
        <v>9.0</v>
      </c>
      <c r="L27" s="905">
        <v>9.0</v>
      </c>
      <c r="M27" s="905">
        <v>9.0</v>
      </c>
      <c r="N27" s="905">
        <v>9.0</v>
      </c>
      <c r="O27" s="971"/>
      <c r="P27" s="971"/>
      <c r="Q27" s="905">
        <v>9.0</v>
      </c>
      <c r="R27" s="905">
        <v>9.0</v>
      </c>
      <c r="S27" s="905">
        <v>9.0</v>
      </c>
      <c r="T27" s="905">
        <v>9.0</v>
      </c>
      <c r="U27" s="905">
        <v>9.0</v>
      </c>
      <c r="V27" s="1855"/>
      <c r="W27" s="971"/>
      <c r="X27" s="905">
        <v>9.0</v>
      </c>
      <c r="Y27" s="905">
        <v>9.0</v>
      </c>
      <c r="Z27" s="905">
        <v>9.0</v>
      </c>
      <c r="AA27" s="905">
        <v>9.0</v>
      </c>
      <c r="AB27" s="905">
        <v>9.0</v>
      </c>
      <c r="AC27" s="971"/>
      <c r="AD27" s="971"/>
      <c r="AE27" s="905">
        <v>9.0</v>
      </c>
      <c r="AF27" s="905">
        <v>9.0</v>
      </c>
      <c r="AG27" s="905">
        <v>9.0</v>
      </c>
      <c r="AH27" s="905">
        <v>9.0</v>
      </c>
      <c r="AI27" s="971"/>
      <c r="AJ27" s="905"/>
      <c r="AK27" s="404">
        <f t="shared" si="1"/>
        <v>22</v>
      </c>
      <c r="AL27" s="1030">
        <v>0.0</v>
      </c>
    </row>
    <row r="28" ht="15.0" customHeight="1">
      <c r="A28" s="19">
        <v>26.0</v>
      </c>
      <c r="B28" s="1683" t="s">
        <v>875</v>
      </c>
      <c r="C28" s="32"/>
      <c r="D28" s="866"/>
      <c r="E28" s="905"/>
      <c r="F28" s="905"/>
      <c r="G28" s="905"/>
      <c r="H28" s="1255"/>
      <c r="I28" s="1255"/>
      <c r="J28" s="905"/>
      <c r="K28" s="905"/>
      <c r="L28" s="905"/>
      <c r="M28" s="905"/>
      <c r="N28" s="905"/>
      <c r="O28" s="971"/>
      <c r="P28" s="971"/>
      <c r="Q28" s="1857"/>
      <c r="R28" s="905"/>
      <c r="S28" s="905"/>
      <c r="T28" s="905"/>
      <c r="U28" s="905"/>
      <c r="V28" s="971"/>
      <c r="W28" s="971"/>
      <c r="X28" s="905"/>
      <c r="Y28" s="905"/>
      <c r="Z28" s="905"/>
      <c r="AA28" s="905"/>
      <c r="AB28" s="905"/>
      <c r="AC28" s="971"/>
      <c r="AD28" s="971"/>
      <c r="AE28" s="1189"/>
      <c r="AF28" s="905"/>
      <c r="AG28" s="905"/>
      <c r="AH28" s="905"/>
      <c r="AI28" s="971"/>
      <c r="AJ28" s="905"/>
      <c r="AK28" s="404">
        <f t="shared" si="1"/>
        <v>0</v>
      </c>
      <c r="AL28" s="1030">
        <v>0.0</v>
      </c>
    </row>
    <row r="29" ht="15.0" customHeight="1">
      <c r="A29" s="19">
        <v>27.0</v>
      </c>
      <c r="B29" s="1683" t="s">
        <v>875</v>
      </c>
      <c r="C29" s="32"/>
      <c r="D29" s="866"/>
      <c r="E29" s="905"/>
      <c r="F29" s="905"/>
      <c r="G29" s="905"/>
      <c r="H29" s="1255"/>
      <c r="I29" s="1255"/>
      <c r="J29" s="905"/>
      <c r="K29" s="905"/>
      <c r="L29" s="905"/>
      <c r="M29" s="905"/>
      <c r="N29" s="905"/>
      <c r="O29" s="971"/>
      <c r="P29" s="971"/>
      <c r="Q29" s="1858"/>
      <c r="R29" s="905"/>
      <c r="S29" s="905"/>
      <c r="T29" s="905"/>
      <c r="U29" s="905"/>
      <c r="V29" s="971"/>
      <c r="W29" s="971"/>
      <c r="X29" s="905"/>
      <c r="Y29" s="905"/>
      <c r="Z29" s="905"/>
      <c r="AA29" s="905"/>
      <c r="AB29" s="905"/>
      <c r="AC29" s="971"/>
      <c r="AD29" s="971"/>
      <c r="AE29" s="1189"/>
      <c r="AF29" s="905"/>
      <c r="AG29" s="905"/>
      <c r="AH29" s="905"/>
      <c r="AI29" s="971"/>
      <c r="AJ29" s="905"/>
      <c r="AK29" s="404">
        <f t="shared" si="1"/>
        <v>0</v>
      </c>
      <c r="AL29" s="1030">
        <v>0.0</v>
      </c>
    </row>
    <row r="30" ht="16.5" customHeight="1">
      <c r="A30" s="19">
        <v>28.0</v>
      </c>
      <c r="B30" s="1683" t="s">
        <v>875</v>
      </c>
      <c r="C30" s="32"/>
      <c r="D30" s="866"/>
      <c r="E30" s="905"/>
      <c r="F30" s="905"/>
      <c r="G30" s="905"/>
      <c r="H30" s="971"/>
      <c r="I30" s="971"/>
      <c r="J30" s="905"/>
      <c r="K30" s="905"/>
      <c r="L30" s="1189"/>
      <c r="M30" s="905"/>
      <c r="N30" s="905"/>
      <c r="O30" s="971"/>
      <c r="P30" s="971"/>
      <c r="Q30" s="1858"/>
      <c r="R30" s="905"/>
      <c r="S30" s="905"/>
      <c r="T30" s="905"/>
      <c r="U30" s="905"/>
      <c r="V30" s="971"/>
      <c r="W30" s="1255"/>
      <c r="X30" s="905"/>
      <c r="Y30" s="905"/>
      <c r="Z30" s="1031"/>
      <c r="AA30" s="905"/>
      <c r="AB30" s="905"/>
      <c r="AC30" s="971"/>
      <c r="AD30" s="971"/>
      <c r="AE30" s="905"/>
      <c r="AF30" s="905"/>
      <c r="AG30" s="905"/>
      <c r="AH30" s="905"/>
      <c r="AI30" s="971"/>
      <c r="AJ30" s="905"/>
      <c r="AK30" s="404">
        <f t="shared" si="1"/>
        <v>0</v>
      </c>
      <c r="AL30" s="1030">
        <v>0.0</v>
      </c>
    </row>
    <row r="31" ht="16.5" customHeight="1">
      <c r="A31" s="19">
        <v>29.0</v>
      </c>
      <c r="B31" s="1683" t="s">
        <v>875</v>
      </c>
      <c r="C31" s="32"/>
      <c r="D31" s="866"/>
      <c r="E31" s="905"/>
      <c r="F31" s="905"/>
      <c r="G31" s="905"/>
      <c r="H31" s="971"/>
      <c r="I31" s="971"/>
      <c r="J31" s="905"/>
      <c r="K31" s="905"/>
      <c r="L31" s="1189"/>
      <c r="M31" s="905"/>
      <c r="N31" s="905"/>
      <c r="O31" s="971"/>
      <c r="P31" s="971"/>
      <c r="Q31" s="905"/>
      <c r="R31" s="905"/>
      <c r="S31" s="905"/>
      <c r="T31" s="905"/>
      <c r="U31" s="905"/>
      <c r="V31" s="971"/>
      <c r="W31" s="1255"/>
      <c r="X31" s="905"/>
      <c r="Y31" s="905"/>
      <c r="Z31" s="1859"/>
      <c r="AA31" s="905"/>
      <c r="AB31" s="905"/>
      <c r="AC31" s="971"/>
      <c r="AD31" s="971"/>
      <c r="AE31" s="905"/>
      <c r="AF31" s="905"/>
      <c r="AG31" s="905"/>
      <c r="AH31" s="905"/>
      <c r="AI31" s="971"/>
      <c r="AJ31" s="905"/>
      <c r="AK31" s="404">
        <f t="shared" si="1"/>
        <v>0</v>
      </c>
      <c r="AL31" s="1030"/>
    </row>
    <row r="32" ht="16.5" customHeight="1">
      <c r="A32" s="19">
        <v>30.0</v>
      </c>
      <c r="B32" s="1683" t="s">
        <v>875</v>
      </c>
      <c r="C32" s="32"/>
      <c r="D32" s="866"/>
      <c r="E32" s="905"/>
      <c r="F32" s="905"/>
      <c r="G32" s="905"/>
      <c r="H32" s="971"/>
      <c r="I32" s="971"/>
      <c r="J32" s="905"/>
      <c r="K32" s="905"/>
      <c r="L32" s="1189"/>
      <c r="M32" s="905"/>
      <c r="N32" s="905"/>
      <c r="O32" s="971"/>
      <c r="P32" s="971"/>
      <c r="Q32" s="905"/>
      <c r="R32" s="905"/>
      <c r="S32" s="905"/>
      <c r="T32" s="905"/>
      <c r="U32" s="905"/>
      <c r="V32" s="1855"/>
      <c r="W32" s="971"/>
      <c r="X32" s="905"/>
      <c r="Y32" s="905"/>
      <c r="Z32" s="905"/>
      <c r="AA32" s="905"/>
      <c r="AB32" s="905"/>
      <c r="AC32" s="971"/>
      <c r="AD32" s="971"/>
      <c r="AE32" s="905"/>
      <c r="AF32" s="905"/>
      <c r="AG32" s="905"/>
      <c r="AH32" s="905"/>
      <c r="AI32" s="971"/>
      <c r="AJ32" s="905"/>
      <c r="AK32" s="404">
        <f t="shared" si="1"/>
        <v>0</v>
      </c>
      <c r="AL32" s="1030">
        <v>0.0</v>
      </c>
    </row>
    <row r="33" ht="15.75" customHeight="1">
      <c r="A33" s="260"/>
      <c r="B33" s="1690"/>
      <c r="C33" s="112"/>
      <c r="D33" s="1860" t="s">
        <v>1004</v>
      </c>
      <c r="E33" s="1861">
        <f t="shared" ref="E33:AJ33" si="2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+if(E32=9,+1,+0)</f>
        <v>23</v>
      </c>
      <c r="F33" s="1311">
        <f t="shared" si="2"/>
        <v>23</v>
      </c>
      <c r="G33" s="1311">
        <f t="shared" si="2"/>
        <v>23</v>
      </c>
      <c r="H33" s="1311">
        <f t="shared" si="2"/>
        <v>0</v>
      </c>
      <c r="I33" s="1311">
        <f t="shared" si="2"/>
        <v>0</v>
      </c>
      <c r="J33" s="1311">
        <f t="shared" si="2"/>
        <v>23</v>
      </c>
      <c r="K33" s="1311">
        <f t="shared" si="2"/>
        <v>23</v>
      </c>
      <c r="L33" s="1311">
        <f t="shared" si="2"/>
        <v>23</v>
      </c>
      <c r="M33" s="1311">
        <f t="shared" si="2"/>
        <v>23</v>
      </c>
      <c r="N33" s="1311">
        <f t="shared" si="2"/>
        <v>23</v>
      </c>
      <c r="O33" s="1311">
        <f t="shared" si="2"/>
        <v>0</v>
      </c>
      <c r="P33" s="1311">
        <f t="shared" si="2"/>
        <v>0</v>
      </c>
      <c r="Q33" s="1311">
        <f t="shared" si="2"/>
        <v>23</v>
      </c>
      <c r="R33" s="1311">
        <f t="shared" si="2"/>
        <v>23</v>
      </c>
      <c r="S33" s="1311">
        <f t="shared" si="2"/>
        <v>23</v>
      </c>
      <c r="T33" s="1311">
        <f t="shared" si="2"/>
        <v>23</v>
      </c>
      <c r="U33" s="1311">
        <f t="shared" si="2"/>
        <v>23</v>
      </c>
      <c r="V33" s="1311">
        <f t="shared" si="2"/>
        <v>0</v>
      </c>
      <c r="W33" s="1311">
        <f t="shared" si="2"/>
        <v>0</v>
      </c>
      <c r="X33" s="1311">
        <f t="shared" si="2"/>
        <v>23</v>
      </c>
      <c r="Y33" s="1311">
        <f t="shared" si="2"/>
        <v>23</v>
      </c>
      <c r="Z33" s="1311">
        <f t="shared" si="2"/>
        <v>23</v>
      </c>
      <c r="AA33" s="1311">
        <f t="shared" si="2"/>
        <v>23</v>
      </c>
      <c r="AB33" s="1311">
        <f t="shared" si="2"/>
        <v>23</v>
      </c>
      <c r="AC33" s="1311">
        <f t="shared" si="2"/>
        <v>0</v>
      </c>
      <c r="AD33" s="1311">
        <f t="shared" si="2"/>
        <v>0</v>
      </c>
      <c r="AE33" s="1311">
        <f t="shared" si="2"/>
        <v>23</v>
      </c>
      <c r="AF33" s="1311">
        <f t="shared" si="2"/>
        <v>23</v>
      </c>
      <c r="AG33" s="1311">
        <f t="shared" si="2"/>
        <v>23</v>
      </c>
      <c r="AH33" s="1311">
        <f t="shared" si="2"/>
        <v>23</v>
      </c>
      <c r="AI33" s="1311">
        <f t="shared" si="2"/>
        <v>0</v>
      </c>
      <c r="AJ33" s="1311">
        <f t="shared" si="2"/>
        <v>0</v>
      </c>
      <c r="AK33" s="1075"/>
      <c r="AL33" s="1452">
        <f>SUM(AL3:AL25)</f>
        <v>1</v>
      </c>
    </row>
    <row r="34" ht="15.75" customHeight="1">
      <c r="A34" s="260"/>
      <c r="B34" s="1690"/>
      <c r="C34" s="112"/>
      <c r="D34" s="1691" t="s">
        <v>1005</v>
      </c>
      <c r="E34" s="1311">
        <f t="shared" ref="E34:AJ34" si="3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+if(E32=12,+1,+0)</f>
        <v>0</v>
      </c>
      <c r="F34" s="1311">
        <f t="shared" si="3"/>
        <v>0</v>
      </c>
      <c r="G34" s="1311">
        <f t="shared" si="3"/>
        <v>0</v>
      </c>
      <c r="H34" s="1311">
        <f t="shared" si="3"/>
        <v>0</v>
      </c>
      <c r="I34" s="1311">
        <f t="shared" si="3"/>
        <v>0</v>
      </c>
      <c r="J34" s="1311">
        <f t="shared" si="3"/>
        <v>0</v>
      </c>
      <c r="K34" s="1311">
        <f t="shared" si="3"/>
        <v>0</v>
      </c>
      <c r="L34" s="1311">
        <f t="shared" si="3"/>
        <v>0</v>
      </c>
      <c r="M34" s="1311">
        <f t="shared" si="3"/>
        <v>0</v>
      </c>
      <c r="N34" s="1311">
        <f t="shared" si="3"/>
        <v>0</v>
      </c>
      <c r="O34" s="1311">
        <f t="shared" si="3"/>
        <v>0</v>
      </c>
      <c r="P34" s="1311">
        <f t="shared" si="3"/>
        <v>0</v>
      </c>
      <c r="Q34" s="1311">
        <f t="shared" si="3"/>
        <v>0</v>
      </c>
      <c r="R34" s="1311">
        <f t="shared" si="3"/>
        <v>0</v>
      </c>
      <c r="S34" s="1311">
        <f t="shared" si="3"/>
        <v>0</v>
      </c>
      <c r="T34" s="1311">
        <f t="shared" si="3"/>
        <v>0</v>
      </c>
      <c r="U34" s="1311">
        <f t="shared" si="3"/>
        <v>0</v>
      </c>
      <c r="V34" s="1311">
        <f t="shared" si="3"/>
        <v>0</v>
      </c>
      <c r="W34" s="1311">
        <f t="shared" si="3"/>
        <v>0</v>
      </c>
      <c r="X34" s="1311">
        <f t="shared" si="3"/>
        <v>0</v>
      </c>
      <c r="Y34" s="1311">
        <f t="shared" si="3"/>
        <v>0</v>
      </c>
      <c r="Z34" s="1311">
        <f t="shared" si="3"/>
        <v>0</v>
      </c>
      <c r="AA34" s="1311">
        <f t="shared" si="3"/>
        <v>0</v>
      </c>
      <c r="AB34" s="1311">
        <f t="shared" si="3"/>
        <v>0</v>
      </c>
      <c r="AC34" s="1311">
        <f t="shared" si="3"/>
        <v>0</v>
      </c>
      <c r="AD34" s="1311">
        <f t="shared" si="3"/>
        <v>0</v>
      </c>
      <c r="AE34" s="1311">
        <f t="shared" si="3"/>
        <v>0</v>
      </c>
      <c r="AF34" s="1311">
        <f t="shared" si="3"/>
        <v>0</v>
      </c>
      <c r="AG34" s="1311">
        <f t="shared" si="3"/>
        <v>0</v>
      </c>
      <c r="AH34" s="1311">
        <f t="shared" si="3"/>
        <v>0</v>
      </c>
      <c r="AI34" s="1311">
        <f t="shared" si="3"/>
        <v>0</v>
      </c>
      <c r="AJ34" s="1311">
        <f t="shared" si="3"/>
        <v>0</v>
      </c>
      <c r="AK34" s="1075"/>
      <c r="AL34" s="257"/>
    </row>
    <row r="35" ht="15.75" hidden="1" customHeight="1">
      <c r="A35" s="260"/>
      <c r="B35" s="1690"/>
      <c r="C35" s="112"/>
      <c r="D35" s="1311" t="s">
        <v>1076</v>
      </c>
      <c r="E35" s="1311">
        <f t="shared" ref="E35:AJ35" si="4">COUNTA(E3:E30)</f>
        <v>23</v>
      </c>
      <c r="F35" s="1311">
        <f t="shared" si="4"/>
        <v>23</v>
      </c>
      <c r="G35" s="1311">
        <f t="shared" si="4"/>
        <v>23</v>
      </c>
      <c r="H35" s="1311">
        <f t="shared" si="4"/>
        <v>0</v>
      </c>
      <c r="I35" s="1311">
        <f t="shared" si="4"/>
        <v>0</v>
      </c>
      <c r="J35" s="1311">
        <f t="shared" si="4"/>
        <v>23</v>
      </c>
      <c r="K35" s="1311">
        <f t="shared" si="4"/>
        <v>23</v>
      </c>
      <c r="L35" s="1311">
        <f t="shared" si="4"/>
        <v>23</v>
      </c>
      <c r="M35" s="1311">
        <f t="shared" si="4"/>
        <v>23</v>
      </c>
      <c r="N35" s="1311">
        <f t="shared" si="4"/>
        <v>23</v>
      </c>
      <c r="O35" s="1311">
        <f t="shared" si="4"/>
        <v>0</v>
      </c>
      <c r="P35" s="1311">
        <f t="shared" si="4"/>
        <v>0</v>
      </c>
      <c r="Q35" s="1311">
        <f t="shared" si="4"/>
        <v>23</v>
      </c>
      <c r="R35" s="1311">
        <f t="shared" si="4"/>
        <v>23</v>
      </c>
      <c r="S35" s="1311">
        <f t="shared" si="4"/>
        <v>23</v>
      </c>
      <c r="T35" s="1311">
        <f t="shared" si="4"/>
        <v>23</v>
      </c>
      <c r="U35" s="1311">
        <f t="shared" si="4"/>
        <v>23</v>
      </c>
      <c r="V35" s="1311">
        <f t="shared" si="4"/>
        <v>0</v>
      </c>
      <c r="W35" s="1311">
        <f t="shared" si="4"/>
        <v>0</v>
      </c>
      <c r="X35" s="1311">
        <f t="shared" si="4"/>
        <v>23</v>
      </c>
      <c r="Y35" s="1311">
        <f t="shared" si="4"/>
        <v>23</v>
      </c>
      <c r="Z35" s="1311">
        <f t="shared" si="4"/>
        <v>23</v>
      </c>
      <c r="AA35" s="1311">
        <f t="shared" si="4"/>
        <v>23</v>
      </c>
      <c r="AB35" s="1311">
        <f t="shared" si="4"/>
        <v>23</v>
      </c>
      <c r="AC35" s="1311">
        <f t="shared" si="4"/>
        <v>0</v>
      </c>
      <c r="AD35" s="1311">
        <f t="shared" si="4"/>
        <v>0</v>
      </c>
      <c r="AE35" s="1311">
        <f t="shared" si="4"/>
        <v>23</v>
      </c>
      <c r="AF35" s="1311">
        <f t="shared" si="4"/>
        <v>23</v>
      </c>
      <c r="AG35" s="1311">
        <f t="shared" si="4"/>
        <v>23</v>
      </c>
      <c r="AH35" s="1311">
        <f t="shared" si="4"/>
        <v>23</v>
      </c>
      <c r="AI35" s="1311">
        <f t="shared" si="4"/>
        <v>0</v>
      </c>
      <c r="AJ35" s="1311">
        <f t="shared" si="4"/>
        <v>0</v>
      </c>
      <c r="AK35" s="1075"/>
      <c r="AL35" s="257"/>
    </row>
    <row r="36" ht="22.5" customHeight="1">
      <c r="A36" s="260"/>
      <c r="B36" s="1693" t="s">
        <v>947</v>
      </c>
      <c r="C36" s="112"/>
      <c r="D36" s="866"/>
      <c r="E36" s="1075"/>
      <c r="F36" s="1075"/>
      <c r="G36" s="1075"/>
      <c r="H36" s="1075"/>
      <c r="I36" s="1075"/>
      <c r="J36" s="1075"/>
      <c r="K36" s="1075"/>
      <c r="L36" s="1075"/>
      <c r="M36" s="1075"/>
      <c r="N36" s="1075"/>
      <c r="O36" s="1075"/>
      <c r="P36" s="1075"/>
      <c r="Q36" s="1075"/>
      <c r="R36" s="1075"/>
      <c r="S36" s="1075"/>
      <c r="T36" s="1075"/>
      <c r="U36" s="1075"/>
      <c r="V36" s="1075"/>
      <c r="W36" s="1075"/>
      <c r="X36" s="1075"/>
      <c r="Y36" s="1075"/>
      <c r="Z36" s="1075"/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640" t="s">
        <v>964</v>
      </c>
    </row>
    <row r="37" ht="15.75" customHeight="1">
      <c r="A37" s="819">
        <v>1.0</v>
      </c>
      <c r="B37" s="1641" t="s">
        <v>1140</v>
      </c>
      <c r="C37" s="807" t="s">
        <v>1119</v>
      </c>
      <c r="D37" s="866"/>
      <c r="E37" s="905">
        <v>9.0</v>
      </c>
      <c r="F37" s="905">
        <v>9.0</v>
      </c>
      <c r="G37" s="905">
        <v>9.0</v>
      </c>
      <c r="H37" s="1255"/>
      <c r="I37" s="1255"/>
      <c r="J37" s="905">
        <v>9.0</v>
      </c>
      <c r="K37" s="905">
        <v>9.0</v>
      </c>
      <c r="L37" s="905">
        <v>9.0</v>
      </c>
      <c r="M37" s="905">
        <v>9.0</v>
      </c>
      <c r="N37" s="905">
        <v>9.0</v>
      </c>
      <c r="O37" s="971"/>
      <c r="P37" s="971"/>
      <c r="Q37" s="905">
        <v>9.0</v>
      </c>
      <c r="R37" s="905">
        <v>9.0</v>
      </c>
      <c r="S37" s="905">
        <v>9.0</v>
      </c>
      <c r="T37" s="905">
        <v>9.0</v>
      </c>
      <c r="U37" s="905">
        <v>9.0</v>
      </c>
      <c r="V37" s="1855"/>
      <c r="W37" s="971"/>
      <c r="X37" s="905">
        <v>9.0</v>
      </c>
      <c r="Y37" s="905">
        <v>9.0</v>
      </c>
      <c r="Z37" s="905">
        <v>9.0</v>
      </c>
      <c r="AA37" s="905">
        <v>9.0</v>
      </c>
      <c r="AB37" s="905">
        <v>9.0</v>
      </c>
      <c r="AC37" s="971"/>
      <c r="AD37" s="971"/>
      <c r="AE37" s="905">
        <v>9.0</v>
      </c>
      <c r="AF37" s="905">
        <v>9.0</v>
      </c>
      <c r="AG37" s="905">
        <v>9.0</v>
      </c>
      <c r="AH37" s="905">
        <v>9.0</v>
      </c>
      <c r="AI37" s="971"/>
      <c r="AJ37" s="905"/>
      <c r="AK37" s="404">
        <f t="shared" ref="AK37:AK45" si="5">COUNTA(E37:AI37)</f>
        <v>22</v>
      </c>
      <c r="AL37" s="300"/>
    </row>
    <row r="38" ht="15.75" customHeight="1">
      <c r="A38" s="819">
        <v>2.0</v>
      </c>
      <c r="B38" s="1696" t="s">
        <v>1165</v>
      </c>
      <c r="C38" s="1644" t="s">
        <v>1057</v>
      </c>
      <c r="D38" s="866"/>
      <c r="E38" s="905">
        <v>9.0</v>
      </c>
      <c r="F38" s="905">
        <v>9.0</v>
      </c>
      <c r="G38" s="905">
        <v>9.0</v>
      </c>
      <c r="H38" s="1255"/>
      <c r="I38" s="1255"/>
      <c r="J38" s="905">
        <v>9.0</v>
      </c>
      <c r="K38" s="905">
        <v>9.0</v>
      </c>
      <c r="L38" s="905">
        <v>9.0</v>
      </c>
      <c r="M38" s="905">
        <v>9.0</v>
      </c>
      <c r="N38" s="905">
        <v>9.0</v>
      </c>
      <c r="O38" s="971"/>
      <c r="P38" s="971"/>
      <c r="Q38" s="905">
        <v>9.0</v>
      </c>
      <c r="R38" s="905">
        <v>9.0</v>
      </c>
      <c r="S38" s="905">
        <v>9.0</v>
      </c>
      <c r="T38" s="905">
        <v>9.0</v>
      </c>
      <c r="U38" s="905">
        <v>9.0</v>
      </c>
      <c r="V38" s="1855"/>
      <c r="W38" s="971"/>
      <c r="X38" s="905">
        <v>9.0</v>
      </c>
      <c r="Y38" s="905">
        <v>9.0</v>
      </c>
      <c r="Z38" s="905">
        <v>9.0</v>
      </c>
      <c r="AA38" s="905">
        <v>9.0</v>
      </c>
      <c r="AB38" s="905">
        <v>9.0</v>
      </c>
      <c r="AC38" s="971"/>
      <c r="AD38" s="971"/>
      <c r="AE38" s="905">
        <v>9.0</v>
      </c>
      <c r="AF38" s="905">
        <v>9.0</v>
      </c>
      <c r="AG38" s="905">
        <v>9.0</v>
      </c>
      <c r="AH38" s="905">
        <v>9.0</v>
      </c>
      <c r="AI38" s="971"/>
      <c r="AJ38" s="905"/>
      <c r="AK38" s="404">
        <f t="shared" si="5"/>
        <v>22</v>
      </c>
      <c r="AL38" s="300"/>
    </row>
    <row r="39" ht="15.75" customHeight="1">
      <c r="A39" s="819">
        <v>3.0</v>
      </c>
      <c r="B39" s="1697" t="s">
        <v>857</v>
      </c>
      <c r="C39" s="1644" t="s">
        <v>1057</v>
      </c>
      <c r="D39" s="866"/>
      <c r="E39" s="905">
        <v>9.0</v>
      </c>
      <c r="F39" s="905">
        <v>9.0</v>
      </c>
      <c r="G39" s="905">
        <v>9.0</v>
      </c>
      <c r="H39" s="1255"/>
      <c r="I39" s="1255"/>
      <c r="J39" s="905">
        <v>9.0</v>
      </c>
      <c r="K39" s="905">
        <v>9.0</v>
      </c>
      <c r="L39" s="905">
        <v>9.0</v>
      </c>
      <c r="M39" s="905">
        <v>9.0</v>
      </c>
      <c r="N39" s="905">
        <v>9.0</v>
      </c>
      <c r="O39" s="971"/>
      <c r="P39" s="971"/>
      <c r="Q39" s="905">
        <v>9.0</v>
      </c>
      <c r="R39" s="905">
        <v>9.0</v>
      </c>
      <c r="S39" s="905">
        <v>9.0</v>
      </c>
      <c r="T39" s="905">
        <v>9.0</v>
      </c>
      <c r="U39" s="905">
        <v>9.0</v>
      </c>
      <c r="V39" s="1855"/>
      <c r="W39" s="971"/>
      <c r="X39" s="905">
        <v>9.0</v>
      </c>
      <c r="Y39" s="905">
        <v>9.0</v>
      </c>
      <c r="Z39" s="905">
        <v>9.0</v>
      </c>
      <c r="AA39" s="905">
        <v>9.0</v>
      </c>
      <c r="AB39" s="905">
        <v>9.0</v>
      </c>
      <c r="AC39" s="971"/>
      <c r="AD39" s="971"/>
      <c r="AE39" s="905">
        <v>9.0</v>
      </c>
      <c r="AF39" s="905">
        <v>9.0</v>
      </c>
      <c r="AG39" s="905">
        <v>9.0</v>
      </c>
      <c r="AH39" s="905">
        <v>9.0</v>
      </c>
      <c r="AI39" s="971"/>
      <c r="AJ39" s="905"/>
      <c r="AK39" s="404">
        <f t="shared" si="5"/>
        <v>22</v>
      </c>
      <c r="AL39" s="300"/>
    </row>
    <row r="40" ht="15.75" customHeight="1">
      <c r="A40" s="819">
        <v>5.0</v>
      </c>
      <c r="B40" s="819" t="s">
        <v>1088</v>
      </c>
      <c r="C40" s="1644" t="s">
        <v>1057</v>
      </c>
      <c r="D40" s="866"/>
      <c r="E40" s="905">
        <v>9.0</v>
      </c>
      <c r="F40" s="905">
        <v>9.0</v>
      </c>
      <c r="G40" s="905">
        <v>9.0</v>
      </c>
      <c r="H40" s="1255"/>
      <c r="I40" s="1255"/>
      <c r="J40" s="905">
        <v>9.0</v>
      </c>
      <c r="K40" s="905">
        <v>9.0</v>
      </c>
      <c r="L40" s="905">
        <v>9.0</v>
      </c>
      <c r="M40" s="905">
        <v>9.0</v>
      </c>
      <c r="N40" s="905">
        <v>9.0</v>
      </c>
      <c r="O40" s="971"/>
      <c r="P40" s="971"/>
      <c r="Q40" s="905">
        <v>9.0</v>
      </c>
      <c r="R40" s="905">
        <v>9.0</v>
      </c>
      <c r="S40" s="905">
        <v>9.0</v>
      </c>
      <c r="T40" s="905">
        <v>9.0</v>
      </c>
      <c r="U40" s="905">
        <v>9.0</v>
      </c>
      <c r="V40" s="1855"/>
      <c r="W40" s="971"/>
      <c r="X40" s="905">
        <v>9.0</v>
      </c>
      <c r="Y40" s="905">
        <v>9.0</v>
      </c>
      <c r="Z40" s="905">
        <v>9.0</v>
      </c>
      <c r="AA40" s="905">
        <v>9.0</v>
      </c>
      <c r="AB40" s="905">
        <v>9.0</v>
      </c>
      <c r="AC40" s="971"/>
      <c r="AD40" s="971"/>
      <c r="AE40" s="905">
        <v>9.0</v>
      </c>
      <c r="AF40" s="905">
        <v>9.0</v>
      </c>
      <c r="AG40" s="905">
        <v>9.0</v>
      </c>
      <c r="AH40" s="905">
        <v>9.0</v>
      </c>
      <c r="AI40" s="971"/>
      <c r="AJ40" s="905"/>
      <c r="AK40" s="404">
        <f t="shared" si="5"/>
        <v>22</v>
      </c>
      <c r="AL40" s="300"/>
    </row>
    <row r="41" ht="15.75" customHeight="1">
      <c r="A41" s="819">
        <v>6.0</v>
      </c>
      <c r="B41" s="807" t="s">
        <v>854</v>
      </c>
      <c r="C41" s="807" t="s">
        <v>1056</v>
      </c>
      <c r="D41" s="866"/>
      <c r="E41" s="905">
        <v>9.0</v>
      </c>
      <c r="F41" s="905">
        <v>9.0</v>
      </c>
      <c r="G41" s="905">
        <v>9.0</v>
      </c>
      <c r="H41" s="1255"/>
      <c r="I41" s="1255"/>
      <c r="J41" s="905">
        <v>9.0</v>
      </c>
      <c r="K41" s="905">
        <v>9.0</v>
      </c>
      <c r="L41" s="905">
        <v>9.0</v>
      </c>
      <c r="M41" s="905">
        <v>9.0</v>
      </c>
      <c r="N41" s="905">
        <v>9.0</v>
      </c>
      <c r="O41" s="971"/>
      <c r="P41" s="971"/>
      <c r="Q41" s="905">
        <v>9.0</v>
      </c>
      <c r="R41" s="905">
        <v>9.0</v>
      </c>
      <c r="S41" s="905">
        <v>9.0</v>
      </c>
      <c r="T41" s="905">
        <v>9.0</v>
      </c>
      <c r="U41" s="905">
        <v>9.0</v>
      </c>
      <c r="V41" s="1855"/>
      <c r="W41" s="971"/>
      <c r="X41" s="905">
        <v>9.0</v>
      </c>
      <c r="Y41" s="905">
        <v>9.0</v>
      </c>
      <c r="Z41" s="905">
        <v>9.0</v>
      </c>
      <c r="AA41" s="905">
        <v>9.0</v>
      </c>
      <c r="AB41" s="905">
        <v>9.0</v>
      </c>
      <c r="AC41" s="971"/>
      <c r="AD41" s="971"/>
      <c r="AE41" s="905">
        <v>9.0</v>
      </c>
      <c r="AF41" s="905">
        <v>9.0</v>
      </c>
      <c r="AG41" s="905">
        <v>9.0</v>
      </c>
      <c r="AH41" s="905">
        <v>9.0</v>
      </c>
      <c r="AI41" s="971"/>
      <c r="AJ41" s="905"/>
      <c r="AK41" s="404">
        <f t="shared" si="5"/>
        <v>22</v>
      </c>
      <c r="AL41" s="300"/>
    </row>
    <row r="42" ht="15.75" customHeight="1">
      <c r="A42" s="819">
        <v>7.0</v>
      </c>
      <c r="B42" s="1697" t="s">
        <v>1094</v>
      </c>
      <c r="C42" s="1010" t="s">
        <v>1056</v>
      </c>
      <c r="D42" s="866"/>
      <c r="E42" s="905">
        <v>9.0</v>
      </c>
      <c r="F42" s="905">
        <v>9.0</v>
      </c>
      <c r="G42" s="905">
        <v>9.0</v>
      </c>
      <c r="H42" s="1255"/>
      <c r="I42" s="1255"/>
      <c r="J42" s="905">
        <v>9.0</v>
      </c>
      <c r="K42" s="905">
        <v>9.0</v>
      </c>
      <c r="L42" s="905">
        <v>9.0</v>
      </c>
      <c r="M42" s="905">
        <v>9.0</v>
      </c>
      <c r="N42" s="905">
        <v>9.0</v>
      </c>
      <c r="O42" s="971"/>
      <c r="P42" s="971"/>
      <c r="Q42" s="905">
        <v>9.0</v>
      </c>
      <c r="R42" s="905">
        <v>9.0</v>
      </c>
      <c r="S42" s="905">
        <v>9.0</v>
      </c>
      <c r="T42" s="905">
        <v>9.0</v>
      </c>
      <c r="U42" s="905">
        <v>9.0</v>
      </c>
      <c r="V42" s="1855"/>
      <c r="W42" s="971"/>
      <c r="X42" s="905">
        <v>9.0</v>
      </c>
      <c r="Y42" s="905">
        <v>9.0</v>
      </c>
      <c r="Z42" s="905">
        <v>9.0</v>
      </c>
      <c r="AA42" s="905">
        <v>9.0</v>
      </c>
      <c r="AB42" s="905">
        <v>9.0</v>
      </c>
      <c r="AC42" s="971"/>
      <c r="AD42" s="971"/>
      <c r="AE42" s="905">
        <v>9.0</v>
      </c>
      <c r="AF42" s="905">
        <v>9.0</v>
      </c>
      <c r="AG42" s="905">
        <v>9.0</v>
      </c>
      <c r="AH42" s="905">
        <v>9.0</v>
      </c>
      <c r="AI42" s="971"/>
      <c r="AJ42" s="905"/>
      <c r="AK42" s="404">
        <f t="shared" si="5"/>
        <v>22</v>
      </c>
      <c r="AL42" s="300"/>
    </row>
    <row r="43" ht="15.75" customHeight="1">
      <c r="A43" s="819">
        <v>8.0</v>
      </c>
      <c r="B43" s="1697" t="s">
        <v>1090</v>
      </c>
      <c r="C43" s="1010" t="s">
        <v>1057</v>
      </c>
      <c r="D43" s="866"/>
      <c r="E43" s="905">
        <v>9.0</v>
      </c>
      <c r="F43" s="905">
        <v>9.0</v>
      </c>
      <c r="G43" s="905">
        <v>9.0</v>
      </c>
      <c r="H43" s="1255"/>
      <c r="I43" s="1255"/>
      <c r="J43" s="905">
        <v>9.0</v>
      </c>
      <c r="K43" s="905">
        <v>9.0</v>
      </c>
      <c r="L43" s="905">
        <v>9.0</v>
      </c>
      <c r="M43" s="905">
        <v>9.0</v>
      </c>
      <c r="N43" s="905">
        <v>9.0</v>
      </c>
      <c r="O43" s="971"/>
      <c r="P43" s="971"/>
      <c r="Q43" s="905">
        <v>9.0</v>
      </c>
      <c r="R43" s="905">
        <v>9.0</v>
      </c>
      <c r="S43" s="905">
        <v>9.0</v>
      </c>
      <c r="T43" s="905">
        <v>9.0</v>
      </c>
      <c r="U43" s="905">
        <v>9.0</v>
      </c>
      <c r="V43" s="1855"/>
      <c r="W43" s="971"/>
      <c r="X43" s="905">
        <v>9.0</v>
      </c>
      <c r="Y43" s="905">
        <v>9.0</v>
      </c>
      <c r="Z43" s="905">
        <v>9.0</v>
      </c>
      <c r="AA43" s="905">
        <v>9.0</v>
      </c>
      <c r="AB43" s="905">
        <v>9.0</v>
      </c>
      <c r="AC43" s="971"/>
      <c r="AD43" s="971"/>
      <c r="AE43" s="905">
        <v>9.0</v>
      </c>
      <c r="AF43" s="905">
        <v>9.0</v>
      </c>
      <c r="AG43" s="905">
        <v>9.0</v>
      </c>
      <c r="AH43" s="905">
        <v>9.0</v>
      </c>
      <c r="AI43" s="971"/>
      <c r="AJ43" s="905"/>
      <c r="AK43" s="404">
        <f t="shared" si="5"/>
        <v>22</v>
      </c>
      <c r="AL43" s="300"/>
    </row>
    <row r="44" ht="15.75" customHeight="1">
      <c r="A44" s="819">
        <v>9.0</v>
      </c>
      <c r="B44" s="1716" t="s">
        <v>1166</v>
      </c>
      <c r="C44" s="1644" t="s">
        <v>1057</v>
      </c>
      <c r="D44" s="866"/>
      <c r="E44" s="905">
        <v>9.0</v>
      </c>
      <c r="F44" s="905">
        <v>9.0</v>
      </c>
      <c r="G44" s="905">
        <v>9.0</v>
      </c>
      <c r="H44" s="1255"/>
      <c r="I44" s="1255"/>
      <c r="J44" s="905">
        <v>9.0</v>
      </c>
      <c r="K44" s="905">
        <v>9.0</v>
      </c>
      <c r="L44" s="905">
        <v>9.0</v>
      </c>
      <c r="M44" s="905">
        <v>9.0</v>
      </c>
      <c r="N44" s="905">
        <v>9.0</v>
      </c>
      <c r="O44" s="971"/>
      <c r="P44" s="971"/>
      <c r="Q44" s="905">
        <v>9.0</v>
      </c>
      <c r="R44" s="905">
        <v>9.0</v>
      </c>
      <c r="S44" s="905">
        <v>9.0</v>
      </c>
      <c r="T44" s="905">
        <v>9.0</v>
      </c>
      <c r="U44" s="905">
        <v>9.0</v>
      </c>
      <c r="V44" s="1855"/>
      <c r="W44" s="971"/>
      <c r="X44" s="905">
        <v>9.0</v>
      </c>
      <c r="Y44" s="905">
        <v>9.0</v>
      </c>
      <c r="Z44" s="905">
        <v>9.0</v>
      </c>
      <c r="AA44" s="905">
        <v>9.0</v>
      </c>
      <c r="AB44" s="905">
        <v>9.0</v>
      </c>
      <c r="AC44" s="971"/>
      <c r="AD44" s="971"/>
      <c r="AE44" s="905">
        <v>9.0</v>
      </c>
      <c r="AF44" s="905">
        <v>9.0</v>
      </c>
      <c r="AG44" s="905">
        <v>9.0</v>
      </c>
      <c r="AH44" s="905">
        <v>9.0</v>
      </c>
      <c r="AI44" s="971"/>
      <c r="AJ44" s="905"/>
      <c r="AK44" s="404">
        <f t="shared" si="5"/>
        <v>22</v>
      </c>
      <c r="AL44" s="300"/>
    </row>
    <row r="45" ht="15.75" customHeight="1">
      <c r="A45" s="819">
        <v>10.0</v>
      </c>
      <c r="B45" s="1366" t="s">
        <v>1146</v>
      </c>
      <c r="C45" s="1644" t="s">
        <v>1057</v>
      </c>
      <c r="D45" s="866"/>
      <c r="E45" s="905">
        <v>9.0</v>
      </c>
      <c r="F45" s="905">
        <v>9.0</v>
      </c>
      <c r="G45" s="905">
        <v>9.0</v>
      </c>
      <c r="H45" s="1255"/>
      <c r="I45" s="1255"/>
      <c r="J45" s="905">
        <v>9.0</v>
      </c>
      <c r="K45" s="905">
        <v>9.0</v>
      </c>
      <c r="L45" s="905">
        <v>9.0</v>
      </c>
      <c r="M45" s="905">
        <v>9.0</v>
      </c>
      <c r="N45" s="905">
        <v>9.0</v>
      </c>
      <c r="O45" s="971"/>
      <c r="P45" s="971"/>
      <c r="Q45" s="905">
        <v>9.0</v>
      </c>
      <c r="R45" s="905">
        <v>9.0</v>
      </c>
      <c r="S45" s="905">
        <v>9.0</v>
      </c>
      <c r="T45" s="905">
        <v>9.0</v>
      </c>
      <c r="U45" s="905">
        <v>9.0</v>
      </c>
      <c r="V45" s="1855"/>
      <c r="W45" s="971"/>
      <c r="X45" s="905">
        <v>9.0</v>
      </c>
      <c r="Y45" s="905">
        <v>9.0</v>
      </c>
      <c r="Z45" s="905">
        <v>9.0</v>
      </c>
      <c r="AA45" s="905">
        <v>9.0</v>
      </c>
      <c r="AB45" s="905">
        <v>9.0</v>
      </c>
      <c r="AC45" s="971"/>
      <c r="AD45" s="971"/>
      <c r="AE45" s="905">
        <v>9.0</v>
      </c>
      <c r="AF45" s="905">
        <v>9.0</v>
      </c>
      <c r="AG45" s="905">
        <v>9.0</v>
      </c>
      <c r="AH45" s="905">
        <v>9.0</v>
      </c>
      <c r="AI45" s="971"/>
      <c r="AJ45" s="905"/>
      <c r="AK45" s="404">
        <f t="shared" si="5"/>
        <v>22</v>
      </c>
      <c r="AL45" s="300"/>
    </row>
    <row r="46" ht="15.75" customHeight="1">
      <c r="A46" s="819">
        <v>11.0</v>
      </c>
      <c r="B46" s="1683" t="s">
        <v>1167</v>
      </c>
      <c r="C46" s="1010" t="s">
        <v>1058</v>
      </c>
      <c r="D46" s="866"/>
      <c r="E46" s="905">
        <v>9.0</v>
      </c>
      <c r="F46" s="905">
        <v>9.0</v>
      </c>
      <c r="G46" s="905">
        <v>9.0</v>
      </c>
      <c r="H46" s="1255"/>
      <c r="I46" s="1255"/>
      <c r="J46" s="905">
        <v>9.0</v>
      </c>
      <c r="K46" s="905">
        <v>9.0</v>
      </c>
      <c r="L46" s="905">
        <v>9.0</v>
      </c>
      <c r="M46" s="905">
        <v>9.0</v>
      </c>
      <c r="N46" s="905">
        <v>9.0</v>
      </c>
      <c r="O46" s="971"/>
      <c r="P46" s="971"/>
      <c r="Q46" s="905">
        <v>9.0</v>
      </c>
      <c r="R46" s="905">
        <v>9.0</v>
      </c>
      <c r="S46" s="905">
        <v>9.0</v>
      </c>
      <c r="T46" s="905">
        <v>9.0</v>
      </c>
      <c r="U46" s="905">
        <v>9.0</v>
      </c>
      <c r="V46" s="1855"/>
      <c r="W46" s="971"/>
      <c r="X46" s="905">
        <v>9.0</v>
      </c>
      <c r="Y46" s="905">
        <v>9.0</v>
      </c>
      <c r="Z46" s="905">
        <v>9.0</v>
      </c>
      <c r="AA46" s="905">
        <v>9.0</v>
      </c>
      <c r="AB46" s="905">
        <v>9.0</v>
      </c>
      <c r="AC46" s="971"/>
      <c r="AD46" s="971"/>
      <c r="AE46" s="905">
        <v>9.0</v>
      </c>
      <c r="AF46" s="905">
        <v>9.0</v>
      </c>
      <c r="AG46" s="905">
        <v>9.0</v>
      </c>
      <c r="AH46" s="905">
        <v>9.0</v>
      </c>
      <c r="AI46" s="971"/>
      <c r="AJ46" s="905"/>
      <c r="AK46" s="404">
        <f>COUNTA(E46:AJ46)</f>
        <v>22</v>
      </c>
      <c r="AL46" s="300"/>
    </row>
    <row r="47" ht="15.75" customHeight="1">
      <c r="A47" s="819">
        <v>12.0</v>
      </c>
      <c r="B47" s="1687" t="s">
        <v>1168</v>
      </c>
      <c r="C47" s="1644" t="s">
        <v>1058</v>
      </c>
      <c r="D47" s="866"/>
      <c r="E47" s="905">
        <v>9.0</v>
      </c>
      <c r="F47" s="905">
        <v>9.0</v>
      </c>
      <c r="G47" s="905">
        <v>9.0</v>
      </c>
      <c r="H47" s="1255"/>
      <c r="I47" s="1255"/>
      <c r="J47" s="905">
        <v>9.0</v>
      </c>
      <c r="K47" s="905">
        <v>9.0</v>
      </c>
      <c r="L47" s="905">
        <v>9.0</v>
      </c>
      <c r="M47" s="905">
        <v>9.0</v>
      </c>
      <c r="N47" s="905">
        <v>9.0</v>
      </c>
      <c r="O47" s="971"/>
      <c r="P47" s="971"/>
      <c r="Q47" s="905">
        <v>9.0</v>
      </c>
      <c r="R47" s="905">
        <v>9.0</v>
      </c>
      <c r="S47" s="905">
        <v>9.0</v>
      </c>
      <c r="T47" s="905">
        <v>9.0</v>
      </c>
      <c r="U47" s="905">
        <v>9.0</v>
      </c>
      <c r="V47" s="1855"/>
      <c r="W47" s="971"/>
      <c r="X47" s="905">
        <v>9.0</v>
      </c>
      <c r="Y47" s="905">
        <v>9.0</v>
      </c>
      <c r="Z47" s="905">
        <v>9.0</v>
      </c>
      <c r="AA47" s="905">
        <v>9.0</v>
      </c>
      <c r="AB47" s="905">
        <v>9.0</v>
      </c>
      <c r="AC47" s="971"/>
      <c r="AD47" s="971"/>
      <c r="AE47" s="905">
        <v>9.0</v>
      </c>
      <c r="AF47" s="905">
        <v>9.0</v>
      </c>
      <c r="AG47" s="905">
        <v>9.0</v>
      </c>
      <c r="AH47" s="905">
        <v>9.0</v>
      </c>
      <c r="AI47" s="971"/>
      <c r="AJ47" s="905"/>
      <c r="AK47" s="404">
        <f t="shared" ref="AK47:AK48" si="6">COUNTA(E47:AI47)</f>
        <v>22</v>
      </c>
      <c r="AL47" s="300"/>
    </row>
    <row r="48" ht="15.75" customHeight="1">
      <c r="A48" s="819">
        <v>13.0</v>
      </c>
      <c r="B48" s="1469" t="s">
        <v>875</v>
      </c>
      <c r="C48" s="1457"/>
      <c r="D48" s="866"/>
      <c r="E48" s="905"/>
      <c r="F48" s="905"/>
      <c r="G48" s="905"/>
      <c r="H48" s="1255"/>
      <c r="I48" s="1255"/>
      <c r="J48" s="905"/>
      <c r="K48" s="905"/>
      <c r="L48" s="905"/>
      <c r="M48" s="905"/>
      <c r="N48" s="905"/>
      <c r="O48" s="971"/>
      <c r="P48" s="971"/>
      <c r="Q48" s="905"/>
      <c r="R48" s="905"/>
      <c r="S48" s="905"/>
      <c r="T48" s="905"/>
      <c r="U48" s="905"/>
      <c r="V48" s="1855"/>
      <c r="W48" s="971"/>
      <c r="X48" s="905"/>
      <c r="Y48" s="905"/>
      <c r="Z48" s="905"/>
      <c r="AA48" s="905"/>
      <c r="AB48" s="905"/>
      <c r="AC48" s="971"/>
      <c r="AD48" s="971"/>
      <c r="AE48" s="905"/>
      <c r="AF48" s="905"/>
      <c r="AG48" s="905"/>
      <c r="AH48" s="905"/>
      <c r="AI48" s="971"/>
      <c r="AJ48" s="905"/>
      <c r="AK48" s="404">
        <f t="shared" si="6"/>
        <v>0</v>
      </c>
      <c r="AL48" s="10"/>
    </row>
    <row r="49" ht="15.75" customHeight="1">
      <c r="A49" s="260"/>
      <c r="B49" s="1690"/>
      <c r="C49" s="112"/>
      <c r="D49" s="1286" t="s">
        <v>1178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1491" t="s">
        <v>1179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27"/>
      <c r="AL49" s="257"/>
    </row>
    <row r="50" ht="15.75" customHeight="1">
      <c r="A50" s="260"/>
      <c r="B50" s="1690"/>
      <c r="C50" s="112"/>
      <c r="D50" s="222"/>
      <c r="U50" s="222"/>
      <c r="AK50" s="223"/>
      <c r="AL50" s="257"/>
    </row>
    <row r="51" ht="15.75" customHeight="1">
      <c r="A51" s="260"/>
      <c r="B51" s="1690"/>
      <c r="C51" s="112"/>
      <c r="D51" s="222"/>
      <c r="U51" s="222"/>
      <c r="AK51" s="223"/>
      <c r="AL51" s="257"/>
    </row>
    <row r="52" ht="21.75" customHeight="1">
      <c r="A52" s="260"/>
      <c r="B52" s="1690"/>
      <c r="C52" s="112"/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8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30"/>
      <c r="AL52" s="257"/>
    </row>
    <row r="53" ht="15.75" customHeight="1">
      <c r="A53" s="79"/>
      <c r="B53" s="1701"/>
      <c r="C53" s="79"/>
      <c r="D53" s="82"/>
      <c r="E53" s="82"/>
      <c r="F53" s="83"/>
      <c r="G53" s="84"/>
      <c r="H53" s="82"/>
      <c r="I53" s="82"/>
      <c r="J53" s="82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112"/>
      <c r="AL53" s="92"/>
    </row>
    <row r="54" ht="15.75" customHeight="1">
      <c r="A54" s="306"/>
      <c r="B54" s="1701"/>
      <c r="C54" s="1237"/>
      <c r="D54" s="1724" t="s">
        <v>42</v>
      </c>
      <c r="E54" s="1409">
        <v>9.0</v>
      </c>
      <c r="F54" s="1725"/>
      <c r="G54" s="1726"/>
      <c r="H54" s="1727" t="s">
        <v>44</v>
      </c>
      <c r="I54" s="1728"/>
      <c r="J54" s="1728"/>
      <c r="K54" s="1728"/>
      <c r="L54" s="1728"/>
      <c r="M54" s="1729"/>
      <c r="N54" s="1727" t="s">
        <v>51</v>
      </c>
      <c r="O54" s="1730"/>
      <c r="P54" s="1730"/>
      <c r="Q54" s="1727"/>
      <c r="R54" s="1730"/>
      <c r="S54" s="1731"/>
      <c r="T54" s="1730"/>
      <c r="U54" s="1732"/>
      <c r="AL54" s="92"/>
    </row>
    <row r="55" ht="15.75" customHeight="1">
      <c r="A55" s="306"/>
      <c r="B55" s="1701"/>
      <c r="C55" s="1237"/>
      <c r="D55" s="1724" t="s">
        <v>48</v>
      </c>
      <c r="E55" s="1733">
        <v>12.0</v>
      </c>
      <c r="F55" s="1725"/>
      <c r="G55" s="1734"/>
      <c r="H55" s="1727" t="s">
        <v>45</v>
      </c>
      <c r="I55" s="1728"/>
      <c r="J55" s="1728"/>
      <c r="K55" s="1728"/>
      <c r="L55" s="1728"/>
      <c r="M55" s="1735"/>
      <c r="N55" s="1727" t="s">
        <v>310</v>
      </c>
      <c r="R55" s="1728"/>
      <c r="S55" s="1736"/>
      <c r="T55" s="1737" t="s">
        <v>1062</v>
      </c>
      <c r="U55" s="1725"/>
      <c r="AL55" s="92"/>
    </row>
    <row r="56" ht="15.75" customHeight="1">
      <c r="A56" s="306"/>
      <c r="B56" s="1701"/>
      <c r="C56" s="1237"/>
      <c r="D56" s="1738" t="s">
        <v>795</v>
      </c>
      <c r="E56" s="1561" t="s">
        <v>193</v>
      </c>
      <c r="F56" s="1725"/>
      <c r="G56" s="1739"/>
      <c r="H56" s="1728" t="s">
        <v>46</v>
      </c>
      <c r="I56" s="1730"/>
      <c r="J56" s="1730"/>
      <c r="K56" s="1730"/>
      <c r="L56" s="1730"/>
      <c r="M56" s="1740"/>
      <c r="N56" s="1741" t="s">
        <v>1033</v>
      </c>
      <c r="O56" s="1728"/>
      <c r="P56" s="1728"/>
      <c r="Q56" s="1728"/>
      <c r="R56" s="1728"/>
      <c r="S56" s="1742"/>
      <c r="T56" s="1737" t="s">
        <v>1034</v>
      </c>
      <c r="U56" s="1725"/>
      <c r="AL56" s="1242"/>
    </row>
    <row r="57" ht="16.5" customHeight="1">
      <c r="A57" s="103"/>
      <c r="B57" s="1702"/>
      <c r="C57" s="103"/>
      <c r="F57" s="83"/>
      <c r="AL57" s="573"/>
    </row>
    <row r="58" ht="16.5" customHeight="1">
      <c r="A58" s="103"/>
      <c r="B58" s="1702"/>
      <c r="C58" s="103"/>
      <c r="F58" s="83"/>
      <c r="AL58" s="573"/>
    </row>
    <row r="59" ht="16.5" customHeight="1">
      <c r="A59" s="19">
        <v>1.0</v>
      </c>
      <c r="B59" s="807" t="s">
        <v>752</v>
      </c>
      <c r="C59" s="807" t="s">
        <v>866</v>
      </c>
      <c r="D59" s="869">
        <v>8.9220318245E10</v>
      </c>
      <c r="E59" s="905">
        <v>9.0</v>
      </c>
      <c r="F59" s="905">
        <v>9.0</v>
      </c>
      <c r="G59" s="905">
        <v>9.0</v>
      </c>
      <c r="H59" s="1255"/>
      <c r="I59" s="1255"/>
      <c r="J59" s="905">
        <v>9.0</v>
      </c>
      <c r="K59" s="905">
        <v>9.0</v>
      </c>
      <c r="L59" s="905">
        <v>9.0</v>
      </c>
      <c r="M59" s="905">
        <v>9.0</v>
      </c>
      <c r="N59" s="905">
        <v>9.0</v>
      </c>
      <c r="O59" s="971"/>
      <c r="P59" s="971"/>
      <c r="Q59" s="905">
        <v>9.0</v>
      </c>
      <c r="R59" s="905">
        <v>9.0</v>
      </c>
      <c r="S59" s="905">
        <v>9.0</v>
      </c>
      <c r="T59" s="905">
        <v>9.0</v>
      </c>
      <c r="U59" s="905">
        <v>9.0</v>
      </c>
      <c r="V59" s="1855"/>
      <c r="W59" s="971"/>
      <c r="X59" s="905">
        <v>9.0</v>
      </c>
      <c r="Y59" s="905">
        <v>9.0</v>
      </c>
      <c r="Z59" s="905">
        <v>9.0</v>
      </c>
      <c r="AA59" s="905">
        <v>9.0</v>
      </c>
      <c r="AB59" s="905">
        <v>9.0</v>
      </c>
      <c r="AC59" s="971"/>
      <c r="AD59" s="971"/>
      <c r="AE59" s="905">
        <v>9.0</v>
      </c>
      <c r="AF59" s="905">
        <v>9.0</v>
      </c>
      <c r="AG59" s="905">
        <v>9.0</v>
      </c>
      <c r="AH59" s="905">
        <v>9.0</v>
      </c>
      <c r="AI59" s="971"/>
      <c r="AJ59" s="905"/>
      <c r="AK59" s="404">
        <f t="shared" ref="AK59:AK69" si="7">COUNTA(E59:AI59)</f>
        <v>22</v>
      </c>
      <c r="AL59" s="257"/>
    </row>
    <row r="60" ht="16.5" customHeight="1">
      <c r="A60" s="807">
        <v>2.0</v>
      </c>
      <c r="B60" s="1695" t="s">
        <v>1087</v>
      </c>
      <c r="C60" s="807" t="s">
        <v>987</v>
      </c>
      <c r="D60" s="869">
        <v>8.9220318199E10</v>
      </c>
      <c r="E60" s="905">
        <v>9.0</v>
      </c>
      <c r="F60" s="905">
        <v>9.0</v>
      </c>
      <c r="G60" s="905">
        <v>9.0</v>
      </c>
      <c r="H60" s="1255"/>
      <c r="I60" s="1255"/>
      <c r="J60" s="905">
        <v>9.0</v>
      </c>
      <c r="K60" s="905">
        <v>9.0</v>
      </c>
      <c r="L60" s="905">
        <v>9.0</v>
      </c>
      <c r="M60" s="905">
        <v>9.0</v>
      </c>
      <c r="N60" s="905">
        <v>9.0</v>
      </c>
      <c r="O60" s="971"/>
      <c r="P60" s="971"/>
      <c r="Q60" s="905">
        <v>9.0</v>
      </c>
      <c r="R60" s="905">
        <v>9.0</v>
      </c>
      <c r="S60" s="905">
        <v>9.0</v>
      </c>
      <c r="T60" s="905">
        <v>9.0</v>
      </c>
      <c r="U60" s="905">
        <v>9.0</v>
      </c>
      <c r="V60" s="1855"/>
      <c r="W60" s="971"/>
      <c r="X60" s="905">
        <v>9.0</v>
      </c>
      <c r="Y60" s="905">
        <v>9.0</v>
      </c>
      <c r="Z60" s="905">
        <v>9.0</v>
      </c>
      <c r="AA60" s="905">
        <v>9.0</v>
      </c>
      <c r="AB60" s="905">
        <v>9.0</v>
      </c>
      <c r="AC60" s="971"/>
      <c r="AD60" s="971"/>
      <c r="AE60" s="905">
        <v>9.0</v>
      </c>
      <c r="AF60" s="905">
        <v>9.0</v>
      </c>
      <c r="AG60" s="905">
        <v>9.0</v>
      </c>
      <c r="AH60" s="905">
        <v>9.0</v>
      </c>
      <c r="AI60" s="971"/>
      <c r="AJ60" s="905"/>
      <c r="AK60" s="404">
        <f t="shared" si="7"/>
        <v>22</v>
      </c>
      <c r="AL60" s="257"/>
    </row>
    <row r="61" ht="16.5" customHeight="1">
      <c r="A61" s="19">
        <v>3.0</v>
      </c>
      <c r="B61" s="19" t="s">
        <v>73</v>
      </c>
      <c r="C61" s="1202" t="s">
        <v>1170</v>
      </c>
      <c r="D61" s="869">
        <v>8.9220318285E10</v>
      </c>
      <c r="E61" s="905">
        <v>9.0</v>
      </c>
      <c r="F61" s="905">
        <v>9.0</v>
      </c>
      <c r="G61" s="905">
        <v>9.0</v>
      </c>
      <c r="H61" s="1255"/>
      <c r="I61" s="1255"/>
      <c r="J61" s="905">
        <v>9.0</v>
      </c>
      <c r="K61" s="905">
        <v>9.0</v>
      </c>
      <c r="L61" s="905">
        <v>9.0</v>
      </c>
      <c r="M61" s="905">
        <v>9.0</v>
      </c>
      <c r="N61" s="905">
        <v>9.0</v>
      </c>
      <c r="O61" s="971"/>
      <c r="P61" s="971"/>
      <c r="Q61" s="905">
        <v>9.0</v>
      </c>
      <c r="R61" s="905">
        <v>9.0</v>
      </c>
      <c r="S61" s="905">
        <v>9.0</v>
      </c>
      <c r="T61" s="905">
        <v>9.0</v>
      </c>
      <c r="U61" s="905">
        <v>9.0</v>
      </c>
      <c r="V61" s="1855"/>
      <c r="W61" s="971"/>
      <c r="X61" s="905">
        <v>9.0</v>
      </c>
      <c r="Y61" s="905">
        <v>9.0</v>
      </c>
      <c r="Z61" s="905">
        <v>9.0</v>
      </c>
      <c r="AA61" s="905">
        <v>9.0</v>
      </c>
      <c r="AB61" s="905">
        <v>9.0</v>
      </c>
      <c r="AC61" s="971"/>
      <c r="AD61" s="971"/>
      <c r="AE61" s="905">
        <v>9.0</v>
      </c>
      <c r="AF61" s="905">
        <v>9.0</v>
      </c>
      <c r="AG61" s="905">
        <v>9.0</v>
      </c>
      <c r="AH61" s="905">
        <v>9.0</v>
      </c>
      <c r="AI61" s="971"/>
      <c r="AJ61" s="905"/>
      <c r="AK61" s="404">
        <f t="shared" si="7"/>
        <v>22</v>
      </c>
      <c r="AL61" s="257"/>
    </row>
    <row r="62" ht="16.5" customHeight="1">
      <c r="A62" s="807">
        <v>4.0</v>
      </c>
      <c r="B62" s="19" t="s">
        <v>69</v>
      </c>
      <c r="C62" s="807" t="s">
        <v>1171</v>
      </c>
      <c r="D62" s="869">
        <v>8.9220318242E10</v>
      </c>
      <c r="E62" s="905">
        <v>9.0</v>
      </c>
      <c r="F62" s="905">
        <v>9.0</v>
      </c>
      <c r="G62" s="905">
        <v>9.0</v>
      </c>
      <c r="H62" s="1255"/>
      <c r="I62" s="1255"/>
      <c r="J62" s="905">
        <v>9.0</v>
      </c>
      <c r="K62" s="905">
        <v>9.0</v>
      </c>
      <c r="L62" s="905">
        <v>9.0</v>
      </c>
      <c r="M62" s="905">
        <v>9.0</v>
      </c>
      <c r="N62" s="905">
        <v>9.0</v>
      </c>
      <c r="O62" s="971"/>
      <c r="P62" s="971"/>
      <c r="Q62" s="905">
        <v>9.0</v>
      </c>
      <c r="R62" s="905">
        <v>9.0</v>
      </c>
      <c r="S62" s="905">
        <v>9.0</v>
      </c>
      <c r="T62" s="905">
        <v>9.0</v>
      </c>
      <c r="U62" s="905">
        <v>9.0</v>
      </c>
      <c r="V62" s="1855"/>
      <c r="W62" s="971"/>
      <c r="X62" s="905">
        <v>9.0</v>
      </c>
      <c r="Y62" s="905">
        <v>9.0</v>
      </c>
      <c r="Z62" s="905">
        <v>9.0</v>
      </c>
      <c r="AA62" s="905">
        <v>9.0</v>
      </c>
      <c r="AB62" s="905">
        <v>9.0</v>
      </c>
      <c r="AC62" s="971"/>
      <c r="AD62" s="971"/>
      <c r="AE62" s="905">
        <v>9.0</v>
      </c>
      <c r="AF62" s="905">
        <v>9.0</v>
      </c>
      <c r="AG62" s="905">
        <v>9.0</v>
      </c>
      <c r="AH62" s="905">
        <v>9.0</v>
      </c>
      <c r="AI62" s="971"/>
      <c r="AJ62" s="905"/>
      <c r="AK62" s="404">
        <f t="shared" si="7"/>
        <v>22</v>
      </c>
      <c r="AL62" s="257"/>
    </row>
    <row r="63" ht="16.5" customHeight="1">
      <c r="A63" s="19">
        <v>5.0</v>
      </c>
      <c r="B63" s="1492" t="s">
        <v>1172</v>
      </c>
      <c r="C63" s="1830" t="s">
        <v>1108</v>
      </c>
      <c r="D63" s="871"/>
      <c r="E63" s="905">
        <v>9.0</v>
      </c>
      <c r="F63" s="905">
        <v>9.0</v>
      </c>
      <c r="G63" s="905">
        <v>9.0</v>
      </c>
      <c r="H63" s="1255"/>
      <c r="I63" s="1255"/>
      <c r="J63" s="905">
        <v>9.0</v>
      </c>
      <c r="K63" s="905">
        <v>9.0</v>
      </c>
      <c r="L63" s="905">
        <v>9.0</v>
      </c>
      <c r="M63" s="905">
        <v>9.0</v>
      </c>
      <c r="N63" s="905">
        <v>9.0</v>
      </c>
      <c r="O63" s="971"/>
      <c r="P63" s="971"/>
      <c r="Q63" s="905">
        <v>9.0</v>
      </c>
      <c r="R63" s="905">
        <v>9.0</v>
      </c>
      <c r="S63" s="905">
        <v>9.0</v>
      </c>
      <c r="T63" s="905">
        <v>9.0</v>
      </c>
      <c r="U63" s="905">
        <v>9.0</v>
      </c>
      <c r="V63" s="1855"/>
      <c r="W63" s="971"/>
      <c r="X63" s="905">
        <v>9.0</v>
      </c>
      <c r="Y63" s="905">
        <v>9.0</v>
      </c>
      <c r="Z63" s="905">
        <v>9.0</v>
      </c>
      <c r="AA63" s="905">
        <v>9.0</v>
      </c>
      <c r="AB63" s="905">
        <v>9.0</v>
      </c>
      <c r="AC63" s="971"/>
      <c r="AD63" s="971"/>
      <c r="AE63" s="905">
        <v>9.0</v>
      </c>
      <c r="AF63" s="905">
        <v>9.0</v>
      </c>
      <c r="AG63" s="905">
        <v>9.0</v>
      </c>
      <c r="AH63" s="905">
        <v>9.0</v>
      </c>
      <c r="AI63" s="971"/>
      <c r="AJ63" s="905"/>
      <c r="AK63" s="404">
        <f t="shared" si="7"/>
        <v>22</v>
      </c>
      <c r="AL63" s="257"/>
    </row>
    <row r="64" ht="19.5" customHeight="1">
      <c r="A64" s="807">
        <v>6.0</v>
      </c>
      <c r="B64" s="1492" t="s">
        <v>1109</v>
      </c>
      <c r="C64" s="1830" t="s">
        <v>1108</v>
      </c>
      <c r="D64" s="1752">
        <f>79923055974</f>
        <v>79923055974</v>
      </c>
      <c r="E64" s="905">
        <v>9.0</v>
      </c>
      <c r="F64" s="905">
        <v>9.0</v>
      </c>
      <c r="G64" s="905">
        <v>9.0</v>
      </c>
      <c r="H64" s="1255"/>
      <c r="I64" s="1255"/>
      <c r="J64" s="905">
        <v>9.0</v>
      </c>
      <c r="K64" s="905">
        <v>9.0</v>
      </c>
      <c r="L64" s="905">
        <v>9.0</v>
      </c>
      <c r="M64" s="905">
        <v>9.0</v>
      </c>
      <c r="N64" s="905">
        <v>9.0</v>
      </c>
      <c r="O64" s="971"/>
      <c r="P64" s="971"/>
      <c r="Q64" s="905">
        <v>9.0</v>
      </c>
      <c r="R64" s="905">
        <v>9.0</v>
      </c>
      <c r="S64" s="905">
        <v>9.0</v>
      </c>
      <c r="T64" s="905">
        <v>9.0</v>
      </c>
      <c r="U64" s="905">
        <v>9.0</v>
      </c>
      <c r="V64" s="1855"/>
      <c r="W64" s="971"/>
      <c r="X64" s="905">
        <v>9.0</v>
      </c>
      <c r="Y64" s="905">
        <v>9.0</v>
      </c>
      <c r="Z64" s="905">
        <v>9.0</v>
      </c>
      <c r="AA64" s="905">
        <v>9.0</v>
      </c>
      <c r="AB64" s="905">
        <v>9.0</v>
      </c>
      <c r="AC64" s="971"/>
      <c r="AD64" s="971"/>
      <c r="AE64" s="905">
        <v>9.0</v>
      </c>
      <c r="AF64" s="905">
        <v>9.0</v>
      </c>
      <c r="AG64" s="905">
        <v>9.0</v>
      </c>
      <c r="AH64" s="905">
        <v>9.0</v>
      </c>
      <c r="AI64" s="971"/>
      <c r="AJ64" s="905"/>
      <c r="AK64" s="404">
        <f t="shared" si="7"/>
        <v>22</v>
      </c>
      <c r="AL64" s="257"/>
    </row>
    <row r="65" ht="18.0" customHeight="1">
      <c r="A65" s="19">
        <v>7.0</v>
      </c>
      <c r="B65" s="1492" t="s">
        <v>1173</v>
      </c>
      <c r="C65" s="807" t="s">
        <v>1174</v>
      </c>
      <c r="D65" s="871"/>
      <c r="E65" s="905">
        <v>9.0</v>
      </c>
      <c r="F65" s="905">
        <v>9.0</v>
      </c>
      <c r="G65" s="905">
        <v>9.0</v>
      </c>
      <c r="H65" s="1255"/>
      <c r="I65" s="1255"/>
      <c r="J65" s="905">
        <v>9.0</v>
      </c>
      <c r="K65" s="905">
        <v>9.0</v>
      </c>
      <c r="L65" s="905">
        <v>9.0</v>
      </c>
      <c r="M65" s="905">
        <v>9.0</v>
      </c>
      <c r="N65" s="905">
        <v>9.0</v>
      </c>
      <c r="O65" s="971"/>
      <c r="P65" s="971"/>
      <c r="Q65" s="905">
        <v>9.0</v>
      </c>
      <c r="R65" s="905">
        <v>9.0</v>
      </c>
      <c r="S65" s="905">
        <v>9.0</v>
      </c>
      <c r="T65" s="905">
        <v>9.0</v>
      </c>
      <c r="U65" s="905">
        <v>9.0</v>
      </c>
      <c r="V65" s="1855"/>
      <c r="W65" s="971"/>
      <c r="X65" s="905">
        <v>9.0</v>
      </c>
      <c r="Y65" s="905">
        <v>9.0</v>
      </c>
      <c r="Z65" s="905">
        <v>9.0</v>
      </c>
      <c r="AA65" s="905">
        <v>9.0</v>
      </c>
      <c r="AB65" s="905">
        <v>9.0</v>
      </c>
      <c r="AC65" s="971"/>
      <c r="AD65" s="971"/>
      <c r="AE65" s="905">
        <v>9.0</v>
      </c>
      <c r="AF65" s="905">
        <v>9.0</v>
      </c>
      <c r="AG65" s="905">
        <v>9.0</v>
      </c>
      <c r="AH65" s="905">
        <v>9.0</v>
      </c>
      <c r="AI65" s="971"/>
      <c r="AJ65" s="905"/>
      <c r="AK65" s="404">
        <f t="shared" si="7"/>
        <v>22</v>
      </c>
      <c r="AL65" s="257"/>
    </row>
    <row r="66" ht="16.5" customHeight="1">
      <c r="A66" s="807">
        <v>8.0</v>
      </c>
      <c r="B66" s="807" t="s">
        <v>783</v>
      </c>
      <c r="C66" s="1202" t="s">
        <v>784</v>
      </c>
      <c r="D66" s="871">
        <v>8.9226140064E10</v>
      </c>
      <c r="E66" s="905">
        <v>9.0</v>
      </c>
      <c r="F66" s="905">
        <v>9.0</v>
      </c>
      <c r="G66" s="905">
        <v>9.0</v>
      </c>
      <c r="H66" s="1255"/>
      <c r="I66" s="1255"/>
      <c r="J66" s="905">
        <v>9.0</v>
      </c>
      <c r="K66" s="905">
        <v>9.0</v>
      </c>
      <c r="L66" s="905">
        <v>9.0</v>
      </c>
      <c r="M66" s="905">
        <v>9.0</v>
      </c>
      <c r="N66" s="905">
        <v>9.0</v>
      </c>
      <c r="O66" s="971"/>
      <c r="P66" s="971"/>
      <c r="Q66" s="905">
        <v>9.0</v>
      </c>
      <c r="R66" s="905">
        <v>9.0</v>
      </c>
      <c r="S66" s="905">
        <v>9.0</v>
      </c>
      <c r="T66" s="905">
        <v>9.0</v>
      </c>
      <c r="U66" s="905">
        <v>9.0</v>
      </c>
      <c r="V66" s="1855"/>
      <c r="W66" s="971"/>
      <c r="X66" s="905">
        <v>9.0</v>
      </c>
      <c r="Y66" s="905">
        <v>9.0</v>
      </c>
      <c r="Z66" s="905">
        <v>9.0</v>
      </c>
      <c r="AA66" s="905">
        <v>9.0</v>
      </c>
      <c r="AB66" s="905">
        <v>9.0</v>
      </c>
      <c r="AC66" s="971"/>
      <c r="AD66" s="971"/>
      <c r="AE66" s="905">
        <v>9.0</v>
      </c>
      <c r="AF66" s="905">
        <v>9.0</v>
      </c>
      <c r="AG66" s="905">
        <v>9.0</v>
      </c>
      <c r="AH66" s="905">
        <v>9.0</v>
      </c>
      <c r="AI66" s="971"/>
      <c r="AJ66" s="905"/>
      <c r="AK66" s="404">
        <f t="shared" si="7"/>
        <v>22</v>
      </c>
      <c r="AL66" s="257"/>
    </row>
    <row r="67" ht="16.5" customHeight="1">
      <c r="A67" s="19">
        <v>9.0</v>
      </c>
      <c r="B67" s="807" t="s">
        <v>1097</v>
      </c>
      <c r="C67" s="1202" t="s">
        <v>1174</v>
      </c>
      <c r="D67" s="871">
        <v>8.9220220031E10</v>
      </c>
      <c r="E67" s="905">
        <v>9.0</v>
      </c>
      <c r="F67" s="905">
        <v>9.0</v>
      </c>
      <c r="G67" s="905">
        <v>9.0</v>
      </c>
      <c r="H67" s="1255"/>
      <c r="I67" s="1255"/>
      <c r="J67" s="905">
        <v>9.0</v>
      </c>
      <c r="K67" s="905">
        <v>9.0</v>
      </c>
      <c r="L67" s="905">
        <v>9.0</v>
      </c>
      <c r="M67" s="905">
        <v>9.0</v>
      </c>
      <c r="N67" s="905">
        <v>9.0</v>
      </c>
      <c r="O67" s="971"/>
      <c r="P67" s="971"/>
      <c r="Q67" s="905">
        <v>9.0</v>
      </c>
      <c r="R67" s="905">
        <v>9.0</v>
      </c>
      <c r="S67" s="905">
        <v>9.0</v>
      </c>
      <c r="T67" s="905">
        <v>9.0</v>
      </c>
      <c r="U67" s="905">
        <v>9.0</v>
      </c>
      <c r="V67" s="1855"/>
      <c r="W67" s="971"/>
      <c r="X67" s="905">
        <v>9.0</v>
      </c>
      <c r="Y67" s="905">
        <v>9.0</v>
      </c>
      <c r="Z67" s="905">
        <v>9.0</v>
      </c>
      <c r="AA67" s="905">
        <v>9.0</v>
      </c>
      <c r="AB67" s="905">
        <v>9.0</v>
      </c>
      <c r="AC67" s="971"/>
      <c r="AD67" s="971"/>
      <c r="AE67" s="905">
        <v>9.0</v>
      </c>
      <c r="AF67" s="905">
        <v>9.0</v>
      </c>
      <c r="AG67" s="905">
        <v>9.0</v>
      </c>
      <c r="AH67" s="905">
        <v>9.0</v>
      </c>
      <c r="AI67" s="971"/>
      <c r="AJ67" s="905"/>
      <c r="AK67" s="404">
        <f t="shared" si="7"/>
        <v>22</v>
      </c>
      <c r="AL67" s="257"/>
    </row>
    <row r="68" ht="16.5" customHeight="1">
      <c r="A68" s="807">
        <v>10.0</v>
      </c>
      <c r="B68" s="807" t="s">
        <v>938</v>
      </c>
      <c r="C68" s="807" t="s">
        <v>1175</v>
      </c>
      <c r="D68" s="871">
        <v>8.9221945883E10</v>
      </c>
      <c r="E68" s="905">
        <v>9.0</v>
      </c>
      <c r="F68" s="905">
        <v>9.0</v>
      </c>
      <c r="G68" s="905">
        <v>9.0</v>
      </c>
      <c r="H68" s="1255"/>
      <c r="I68" s="1255"/>
      <c r="J68" s="905">
        <v>9.0</v>
      </c>
      <c r="K68" s="905">
        <v>9.0</v>
      </c>
      <c r="L68" s="905">
        <v>9.0</v>
      </c>
      <c r="M68" s="905">
        <v>9.0</v>
      </c>
      <c r="N68" s="905">
        <v>9.0</v>
      </c>
      <c r="O68" s="971"/>
      <c r="P68" s="971"/>
      <c r="Q68" s="905">
        <v>9.0</v>
      </c>
      <c r="R68" s="905">
        <v>9.0</v>
      </c>
      <c r="S68" s="905">
        <v>9.0</v>
      </c>
      <c r="T68" s="905">
        <v>9.0</v>
      </c>
      <c r="U68" s="905">
        <v>9.0</v>
      </c>
      <c r="V68" s="1855"/>
      <c r="W68" s="971"/>
      <c r="X68" s="905">
        <v>9.0</v>
      </c>
      <c r="Y68" s="905">
        <v>9.0</v>
      </c>
      <c r="Z68" s="905">
        <v>9.0</v>
      </c>
      <c r="AA68" s="905">
        <v>9.0</v>
      </c>
      <c r="AB68" s="905">
        <v>9.0</v>
      </c>
      <c r="AC68" s="971"/>
      <c r="AD68" s="971"/>
      <c r="AE68" s="905">
        <v>9.0</v>
      </c>
      <c r="AF68" s="905">
        <v>9.0</v>
      </c>
      <c r="AG68" s="905">
        <v>9.0</v>
      </c>
      <c r="AH68" s="905">
        <v>9.0</v>
      </c>
      <c r="AI68" s="971"/>
      <c r="AJ68" s="905"/>
      <c r="AK68" s="404">
        <f t="shared" si="7"/>
        <v>22</v>
      </c>
      <c r="AL68" s="92"/>
    </row>
    <row r="69" ht="16.5" customHeight="1">
      <c r="A69" s="19">
        <v>11.0</v>
      </c>
      <c r="B69" s="807" t="s">
        <v>1110</v>
      </c>
      <c r="C69" s="807" t="s">
        <v>902</v>
      </c>
      <c r="D69" s="869">
        <v>8.9220316393E10</v>
      </c>
      <c r="E69" s="905">
        <v>9.0</v>
      </c>
      <c r="F69" s="905">
        <v>9.0</v>
      </c>
      <c r="G69" s="905">
        <v>9.0</v>
      </c>
      <c r="H69" s="1255"/>
      <c r="I69" s="1255"/>
      <c r="J69" s="905">
        <v>9.0</v>
      </c>
      <c r="K69" s="905">
        <v>9.0</v>
      </c>
      <c r="L69" s="905">
        <v>9.0</v>
      </c>
      <c r="M69" s="905">
        <v>9.0</v>
      </c>
      <c r="N69" s="905">
        <v>9.0</v>
      </c>
      <c r="O69" s="971"/>
      <c r="P69" s="971"/>
      <c r="Q69" s="905">
        <v>9.0</v>
      </c>
      <c r="R69" s="905">
        <v>9.0</v>
      </c>
      <c r="S69" s="905">
        <v>9.0</v>
      </c>
      <c r="T69" s="905">
        <v>9.0</v>
      </c>
      <c r="U69" s="905">
        <v>9.0</v>
      </c>
      <c r="V69" s="1855"/>
      <c r="W69" s="971"/>
      <c r="X69" s="905">
        <v>9.0</v>
      </c>
      <c r="Y69" s="905">
        <v>9.0</v>
      </c>
      <c r="Z69" s="905">
        <v>9.0</v>
      </c>
      <c r="AA69" s="905">
        <v>9.0</v>
      </c>
      <c r="AB69" s="905">
        <v>9.0</v>
      </c>
      <c r="AC69" s="971"/>
      <c r="AD69" s="971"/>
      <c r="AE69" s="905">
        <v>9.0</v>
      </c>
      <c r="AF69" s="905">
        <v>9.0</v>
      </c>
      <c r="AG69" s="905">
        <v>9.0</v>
      </c>
      <c r="AH69" s="905">
        <v>9.0</v>
      </c>
      <c r="AI69" s="971"/>
      <c r="AJ69" s="905"/>
      <c r="AK69" s="404">
        <f t="shared" si="7"/>
        <v>22</v>
      </c>
      <c r="AL69" s="92"/>
    </row>
    <row r="70" ht="16.5" customHeight="1">
      <c r="A70" s="306"/>
      <c r="B70" s="1707"/>
      <c r="C70" s="79"/>
      <c r="D70" s="79"/>
      <c r="E70" s="260"/>
      <c r="F70" s="237"/>
      <c r="G70" s="1408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37"/>
      <c r="V70" s="237"/>
      <c r="W70" s="260"/>
      <c r="X70" s="260"/>
      <c r="Y70" s="260"/>
      <c r="Z70" s="260"/>
      <c r="AA70" s="237"/>
      <c r="AB70" s="237"/>
      <c r="AC70" s="237"/>
      <c r="AD70" s="260"/>
      <c r="AE70" s="260"/>
      <c r="AF70" s="260"/>
      <c r="AG70" s="260"/>
      <c r="AH70" s="260"/>
      <c r="AI70" s="260"/>
      <c r="AJ70" s="905"/>
      <c r="AK70" s="10"/>
      <c r="AL70" s="92"/>
    </row>
    <row r="71" ht="16.5" customHeight="1">
      <c r="A71" s="19">
        <v>1.0</v>
      </c>
      <c r="B71" s="819" t="s">
        <v>680</v>
      </c>
      <c r="C71" s="113" t="s">
        <v>56</v>
      </c>
      <c r="D71" s="866"/>
      <c r="E71" s="905">
        <v>9.0</v>
      </c>
      <c r="F71" s="905">
        <v>9.0</v>
      </c>
      <c r="G71" s="905">
        <v>9.0</v>
      </c>
      <c r="H71" s="1255"/>
      <c r="I71" s="1255"/>
      <c r="J71" s="905">
        <v>9.0</v>
      </c>
      <c r="K71" s="905">
        <v>9.0</v>
      </c>
      <c r="L71" s="905">
        <v>9.0</v>
      </c>
      <c r="M71" s="905">
        <v>9.0</v>
      </c>
      <c r="N71" s="905">
        <v>9.0</v>
      </c>
      <c r="O71" s="971"/>
      <c r="P71" s="971"/>
      <c r="Q71" s="905">
        <v>9.0</v>
      </c>
      <c r="R71" s="905">
        <v>9.0</v>
      </c>
      <c r="S71" s="905">
        <v>9.0</v>
      </c>
      <c r="T71" s="905">
        <v>9.0</v>
      </c>
      <c r="U71" s="905">
        <v>9.0</v>
      </c>
      <c r="V71" s="1855"/>
      <c r="W71" s="971"/>
      <c r="X71" s="905">
        <v>9.0</v>
      </c>
      <c r="Y71" s="905">
        <v>9.0</v>
      </c>
      <c r="Z71" s="905">
        <v>9.0</v>
      </c>
      <c r="AA71" s="905">
        <v>9.0</v>
      </c>
      <c r="AB71" s="905">
        <v>9.0</v>
      </c>
      <c r="AC71" s="971"/>
      <c r="AD71" s="971"/>
      <c r="AE71" s="905">
        <v>9.0</v>
      </c>
      <c r="AF71" s="905">
        <v>9.0</v>
      </c>
      <c r="AG71" s="905">
        <v>9.0</v>
      </c>
      <c r="AH71" s="905">
        <v>9.0</v>
      </c>
      <c r="AI71" s="971"/>
      <c r="AJ71" s="905"/>
      <c r="AK71" s="404">
        <f t="shared" ref="AK71:AK75" si="8">COUNT(E71:AI71)</f>
        <v>22</v>
      </c>
      <c r="AL71" s="257"/>
    </row>
    <row r="72" ht="16.5" customHeight="1">
      <c r="A72" s="807">
        <v>2.0</v>
      </c>
      <c r="B72" s="819" t="s">
        <v>339</v>
      </c>
      <c r="C72" s="32"/>
      <c r="D72" s="866"/>
      <c r="E72" s="905">
        <v>9.0</v>
      </c>
      <c r="F72" s="905">
        <v>9.0</v>
      </c>
      <c r="G72" s="905">
        <v>9.0</v>
      </c>
      <c r="H72" s="1255"/>
      <c r="I72" s="1255"/>
      <c r="J72" s="905">
        <v>9.0</v>
      </c>
      <c r="K72" s="905">
        <v>9.0</v>
      </c>
      <c r="L72" s="905">
        <v>9.0</v>
      </c>
      <c r="M72" s="905">
        <v>9.0</v>
      </c>
      <c r="N72" s="905">
        <v>9.0</v>
      </c>
      <c r="O72" s="971"/>
      <c r="P72" s="971"/>
      <c r="Q72" s="905">
        <v>9.0</v>
      </c>
      <c r="R72" s="905">
        <v>9.0</v>
      </c>
      <c r="S72" s="905">
        <v>9.0</v>
      </c>
      <c r="T72" s="905">
        <v>9.0</v>
      </c>
      <c r="U72" s="905">
        <v>9.0</v>
      </c>
      <c r="V72" s="1855"/>
      <c r="W72" s="971"/>
      <c r="X72" s="905">
        <v>9.0</v>
      </c>
      <c r="Y72" s="905">
        <v>9.0</v>
      </c>
      <c r="Z72" s="905">
        <v>9.0</v>
      </c>
      <c r="AA72" s="905">
        <v>9.0</v>
      </c>
      <c r="AB72" s="905">
        <v>9.0</v>
      </c>
      <c r="AC72" s="971"/>
      <c r="AD72" s="971"/>
      <c r="AE72" s="905">
        <v>9.0</v>
      </c>
      <c r="AF72" s="905">
        <v>9.0</v>
      </c>
      <c r="AG72" s="905">
        <v>9.0</v>
      </c>
      <c r="AH72" s="905">
        <v>9.0</v>
      </c>
      <c r="AI72" s="971"/>
      <c r="AJ72" s="905"/>
      <c r="AK72" s="404">
        <f t="shared" si="8"/>
        <v>22</v>
      </c>
      <c r="AL72" s="257"/>
    </row>
    <row r="73" ht="16.5" customHeight="1">
      <c r="A73" s="807">
        <v>3.0</v>
      </c>
      <c r="B73" s="819" t="s">
        <v>905</v>
      </c>
      <c r="C73" s="32"/>
      <c r="D73" s="866"/>
      <c r="E73" s="905">
        <v>9.0</v>
      </c>
      <c r="F73" s="905">
        <v>9.0</v>
      </c>
      <c r="G73" s="905">
        <v>9.0</v>
      </c>
      <c r="H73" s="1255"/>
      <c r="I73" s="1255"/>
      <c r="J73" s="905">
        <v>9.0</v>
      </c>
      <c r="K73" s="905">
        <v>9.0</v>
      </c>
      <c r="L73" s="905">
        <v>9.0</v>
      </c>
      <c r="M73" s="905">
        <v>9.0</v>
      </c>
      <c r="N73" s="905">
        <v>9.0</v>
      </c>
      <c r="O73" s="971"/>
      <c r="P73" s="971"/>
      <c r="Q73" s="905">
        <v>9.0</v>
      </c>
      <c r="R73" s="905">
        <v>9.0</v>
      </c>
      <c r="S73" s="905">
        <v>9.0</v>
      </c>
      <c r="T73" s="905">
        <v>9.0</v>
      </c>
      <c r="U73" s="905">
        <v>9.0</v>
      </c>
      <c r="V73" s="1855"/>
      <c r="W73" s="971"/>
      <c r="X73" s="905">
        <v>9.0</v>
      </c>
      <c r="Y73" s="905">
        <v>9.0</v>
      </c>
      <c r="Z73" s="905">
        <v>9.0</v>
      </c>
      <c r="AA73" s="905">
        <v>9.0</v>
      </c>
      <c r="AB73" s="905">
        <v>9.0</v>
      </c>
      <c r="AC73" s="971"/>
      <c r="AD73" s="971"/>
      <c r="AE73" s="905">
        <v>9.0</v>
      </c>
      <c r="AF73" s="905">
        <v>9.0</v>
      </c>
      <c r="AG73" s="905">
        <v>9.0</v>
      </c>
      <c r="AH73" s="905">
        <v>9.0</v>
      </c>
      <c r="AI73" s="971"/>
      <c r="AJ73" s="905"/>
      <c r="AK73" s="404">
        <f t="shared" si="8"/>
        <v>22</v>
      </c>
      <c r="AL73" s="257"/>
    </row>
    <row r="74" ht="16.5" customHeight="1">
      <c r="A74" s="19">
        <v>4.0</v>
      </c>
      <c r="B74" s="819" t="s">
        <v>59</v>
      </c>
      <c r="C74" s="32"/>
      <c r="D74" s="866"/>
      <c r="E74" s="905">
        <v>9.0</v>
      </c>
      <c r="F74" s="905">
        <v>9.0</v>
      </c>
      <c r="G74" s="905">
        <v>9.0</v>
      </c>
      <c r="H74" s="1255"/>
      <c r="I74" s="1255"/>
      <c r="J74" s="905">
        <v>9.0</v>
      </c>
      <c r="K74" s="905">
        <v>9.0</v>
      </c>
      <c r="L74" s="905">
        <v>9.0</v>
      </c>
      <c r="M74" s="905">
        <v>9.0</v>
      </c>
      <c r="N74" s="905">
        <v>9.0</v>
      </c>
      <c r="O74" s="971"/>
      <c r="P74" s="971"/>
      <c r="Q74" s="905">
        <v>9.0</v>
      </c>
      <c r="R74" s="905">
        <v>9.0</v>
      </c>
      <c r="S74" s="905">
        <v>9.0</v>
      </c>
      <c r="T74" s="905">
        <v>9.0</v>
      </c>
      <c r="U74" s="905">
        <v>9.0</v>
      </c>
      <c r="V74" s="1855"/>
      <c r="W74" s="971"/>
      <c r="X74" s="905">
        <v>9.0</v>
      </c>
      <c r="Y74" s="905">
        <v>9.0</v>
      </c>
      <c r="Z74" s="905">
        <v>9.0</v>
      </c>
      <c r="AA74" s="905">
        <v>9.0</v>
      </c>
      <c r="AB74" s="905">
        <v>9.0</v>
      </c>
      <c r="AC74" s="971"/>
      <c r="AD74" s="971"/>
      <c r="AE74" s="905">
        <v>9.0</v>
      </c>
      <c r="AF74" s="905">
        <v>9.0</v>
      </c>
      <c r="AG74" s="905">
        <v>9.0</v>
      </c>
      <c r="AH74" s="905">
        <v>9.0</v>
      </c>
      <c r="AI74" s="971"/>
      <c r="AJ74" s="905"/>
      <c r="AK74" s="404">
        <f t="shared" si="8"/>
        <v>22</v>
      </c>
      <c r="AL74" s="257"/>
    </row>
    <row r="75" ht="16.5" customHeight="1">
      <c r="A75" s="807">
        <v>5.0</v>
      </c>
      <c r="B75" s="819" t="s">
        <v>906</v>
      </c>
      <c r="C75" s="71"/>
      <c r="D75" s="866"/>
      <c r="E75" s="905">
        <v>9.0</v>
      </c>
      <c r="F75" s="905">
        <v>9.0</v>
      </c>
      <c r="G75" s="905">
        <v>9.0</v>
      </c>
      <c r="H75" s="1255"/>
      <c r="I75" s="1255"/>
      <c r="J75" s="905">
        <v>9.0</v>
      </c>
      <c r="K75" s="905">
        <v>9.0</v>
      </c>
      <c r="L75" s="905">
        <v>9.0</v>
      </c>
      <c r="M75" s="905">
        <v>9.0</v>
      </c>
      <c r="N75" s="905">
        <v>9.0</v>
      </c>
      <c r="O75" s="971"/>
      <c r="P75" s="971"/>
      <c r="Q75" s="905">
        <v>9.0</v>
      </c>
      <c r="R75" s="905">
        <v>9.0</v>
      </c>
      <c r="S75" s="905">
        <v>9.0</v>
      </c>
      <c r="T75" s="905">
        <v>9.0</v>
      </c>
      <c r="U75" s="905">
        <v>9.0</v>
      </c>
      <c r="V75" s="1855"/>
      <c r="W75" s="971"/>
      <c r="X75" s="905">
        <v>9.0</v>
      </c>
      <c r="Y75" s="905">
        <v>9.0</v>
      </c>
      <c r="Z75" s="905">
        <v>9.0</v>
      </c>
      <c r="AA75" s="905">
        <v>9.0</v>
      </c>
      <c r="AB75" s="905">
        <v>9.0</v>
      </c>
      <c r="AC75" s="971"/>
      <c r="AD75" s="971"/>
      <c r="AE75" s="905">
        <v>9.0</v>
      </c>
      <c r="AF75" s="905">
        <v>9.0</v>
      </c>
      <c r="AG75" s="905">
        <v>9.0</v>
      </c>
      <c r="AH75" s="905">
        <v>9.0</v>
      </c>
      <c r="AI75" s="971"/>
      <c r="AJ75" s="905"/>
      <c r="AK75" s="404">
        <f t="shared" si="8"/>
        <v>22</v>
      </c>
      <c r="AL75" s="257"/>
    </row>
    <row r="76" ht="16.5" customHeight="1">
      <c r="A76" s="79"/>
      <c r="B76" s="1690"/>
      <c r="C76" s="121"/>
      <c r="D76" s="237"/>
      <c r="E76" s="1270"/>
      <c r="F76" s="1270"/>
      <c r="G76" s="1270"/>
      <c r="H76" s="1270"/>
      <c r="I76" s="1270"/>
      <c r="J76" s="1075"/>
      <c r="K76" s="1075"/>
      <c r="L76" s="1270"/>
      <c r="M76" s="1270"/>
      <c r="N76" s="1270"/>
      <c r="O76" s="1270"/>
      <c r="P76" s="1270"/>
      <c r="Q76" s="1075"/>
      <c r="R76" s="1075"/>
      <c r="S76" s="1270"/>
      <c r="T76" s="1270"/>
      <c r="U76" s="1270"/>
      <c r="V76" s="1270"/>
      <c r="W76" s="1270"/>
      <c r="X76" s="1075"/>
      <c r="Y76" s="1075"/>
      <c r="Z76" s="1270"/>
      <c r="AA76" s="1270"/>
      <c r="AB76" s="1270"/>
      <c r="AC76" s="1270"/>
      <c r="AD76" s="1270"/>
      <c r="AE76" s="1075"/>
      <c r="AF76" s="1075"/>
      <c r="AG76" s="1270"/>
      <c r="AH76" s="1270"/>
      <c r="AI76" s="1270"/>
      <c r="AJ76" s="905"/>
      <c r="AK76" s="82"/>
      <c r="AL76" s="92"/>
    </row>
    <row r="77" ht="16.5" customHeight="1">
      <c r="A77" s="807">
        <v>6.0</v>
      </c>
      <c r="B77" s="58" t="s">
        <v>60</v>
      </c>
      <c r="C77" s="1071" t="s">
        <v>782</v>
      </c>
      <c r="D77" s="866"/>
      <c r="E77" s="1390">
        <v>9.0</v>
      </c>
      <c r="F77" s="1390">
        <v>9.0</v>
      </c>
      <c r="G77" s="1390">
        <v>9.0</v>
      </c>
      <c r="H77" s="1108"/>
      <c r="I77" s="974">
        <v>9.0</v>
      </c>
      <c r="J77" s="1390">
        <v>9.0</v>
      </c>
      <c r="K77" s="1390">
        <v>9.0</v>
      </c>
      <c r="L77" s="1390">
        <v>9.0</v>
      </c>
      <c r="M77" s="1390">
        <v>9.0</v>
      </c>
      <c r="N77" s="1390">
        <v>9.0</v>
      </c>
      <c r="O77" s="974">
        <v>9.0</v>
      </c>
      <c r="P77" s="1108"/>
      <c r="Q77" s="1390">
        <v>9.0</v>
      </c>
      <c r="R77" s="1390">
        <v>9.0</v>
      </c>
      <c r="S77" s="1390">
        <v>9.0</v>
      </c>
      <c r="T77" s="1390">
        <v>9.0</v>
      </c>
      <c r="U77" s="1390">
        <v>9.0</v>
      </c>
      <c r="V77" s="974">
        <v>9.0</v>
      </c>
      <c r="W77" s="1108"/>
      <c r="X77" s="1390">
        <v>9.0</v>
      </c>
      <c r="Y77" s="1390">
        <v>9.0</v>
      </c>
      <c r="Z77" s="1390">
        <v>9.0</v>
      </c>
      <c r="AA77" s="1390">
        <v>9.0</v>
      </c>
      <c r="AB77" s="1390">
        <v>9.0</v>
      </c>
      <c r="AC77" s="1108"/>
      <c r="AD77" s="974">
        <v>9.0</v>
      </c>
      <c r="AE77" s="1390">
        <v>9.0</v>
      </c>
      <c r="AF77" s="1390">
        <v>9.0</v>
      </c>
      <c r="AG77" s="1390">
        <v>9.0</v>
      </c>
      <c r="AH77" s="1390">
        <v>9.0</v>
      </c>
      <c r="AI77" s="1108"/>
      <c r="AJ77" s="905"/>
      <c r="AK77" s="404">
        <f t="shared" ref="AK77:AK79" si="9">COUNT(E77:AI77)</f>
        <v>26</v>
      </c>
      <c r="AL77" s="257"/>
    </row>
    <row r="78" ht="16.5" customHeight="1">
      <c r="A78" s="807">
        <v>7.0</v>
      </c>
      <c r="B78" s="842" t="s">
        <v>36</v>
      </c>
      <c r="C78" s="32"/>
      <c r="D78" s="866"/>
      <c r="E78" s="1390">
        <v>9.0</v>
      </c>
      <c r="F78" s="1390">
        <v>9.0</v>
      </c>
      <c r="G78" s="1390">
        <v>9.0</v>
      </c>
      <c r="H78" s="974">
        <v>9.0</v>
      </c>
      <c r="I78" s="1108"/>
      <c r="J78" s="1390">
        <v>9.0</v>
      </c>
      <c r="K78" s="1390">
        <v>9.0</v>
      </c>
      <c r="L78" s="1390">
        <v>9.0</v>
      </c>
      <c r="M78" s="1390">
        <v>9.0</v>
      </c>
      <c r="N78" s="1390">
        <v>9.0</v>
      </c>
      <c r="O78" s="1108"/>
      <c r="P78" s="974">
        <v>9.0</v>
      </c>
      <c r="Q78" s="1390">
        <v>9.0</v>
      </c>
      <c r="R78" s="1390">
        <v>9.0</v>
      </c>
      <c r="S78" s="1390">
        <v>9.0</v>
      </c>
      <c r="T78" s="1390">
        <v>9.0</v>
      </c>
      <c r="U78" s="1390">
        <v>9.0</v>
      </c>
      <c r="V78" s="974">
        <v>9.0</v>
      </c>
      <c r="W78" s="1108"/>
      <c r="X78" s="1390">
        <v>9.0</v>
      </c>
      <c r="Y78" s="1390">
        <v>9.0</v>
      </c>
      <c r="Z78" s="1390">
        <v>9.0</v>
      </c>
      <c r="AA78" s="1390">
        <v>9.0</v>
      </c>
      <c r="AB78" s="1390">
        <v>9.0</v>
      </c>
      <c r="AC78" s="974">
        <v>9.0</v>
      </c>
      <c r="AD78" s="1108"/>
      <c r="AE78" s="1390">
        <v>9.0</v>
      </c>
      <c r="AF78" s="1390">
        <v>9.0</v>
      </c>
      <c r="AG78" s="1390">
        <v>9.0</v>
      </c>
      <c r="AH78" s="1390">
        <v>9.0</v>
      </c>
      <c r="AI78" s="1108"/>
      <c r="AJ78" s="905"/>
      <c r="AK78" s="404">
        <f t="shared" si="9"/>
        <v>26</v>
      </c>
      <c r="AL78" s="257"/>
    </row>
    <row r="79" ht="16.5" customHeight="1">
      <c r="A79" s="807">
        <v>8.0</v>
      </c>
      <c r="B79" s="842" t="s">
        <v>879</v>
      </c>
      <c r="C79" s="71"/>
      <c r="D79" s="866"/>
      <c r="E79" s="1390">
        <v>9.0</v>
      </c>
      <c r="F79" s="1390">
        <v>9.0</v>
      </c>
      <c r="G79" s="1390">
        <v>9.0</v>
      </c>
      <c r="H79" s="974">
        <v>9.0</v>
      </c>
      <c r="I79" s="1108"/>
      <c r="J79" s="1390">
        <v>9.0</v>
      </c>
      <c r="K79" s="1390">
        <v>9.0</v>
      </c>
      <c r="L79" s="1390">
        <v>9.0</v>
      </c>
      <c r="M79" s="1390">
        <v>9.0</v>
      </c>
      <c r="N79" s="1390">
        <v>9.0</v>
      </c>
      <c r="O79" s="974">
        <v>9.0</v>
      </c>
      <c r="P79" s="1108"/>
      <c r="Q79" s="1390">
        <v>9.0</v>
      </c>
      <c r="R79" s="1390">
        <v>9.0</v>
      </c>
      <c r="S79" s="1390">
        <v>9.0</v>
      </c>
      <c r="T79" s="1390">
        <v>9.0</v>
      </c>
      <c r="U79" s="1390">
        <v>9.0</v>
      </c>
      <c r="V79" s="1108"/>
      <c r="W79" s="974">
        <v>9.0</v>
      </c>
      <c r="X79" s="1390">
        <v>9.0</v>
      </c>
      <c r="Y79" s="1390">
        <v>9.0</v>
      </c>
      <c r="Z79" s="1390">
        <v>9.0</v>
      </c>
      <c r="AA79" s="1390">
        <v>9.0</v>
      </c>
      <c r="AB79" s="1390">
        <v>9.0</v>
      </c>
      <c r="AC79" s="974">
        <v>9.0</v>
      </c>
      <c r="AD79" s="1108"/>
      <c r="AE79" s="1390">
        <v>9.0</v>
      </c>
      <c r="AF79" s="1390">
        <v>9.0</v>
      </c>
      <c r="AG79" s="1390">
        <v>9.0</v>
      </c>
      <c r="AH79" s="1390">
        <v>9.0</v>
      </c>
      <c r="AI79" s="1108"/>
      <c r="AJ79" s="905"/>
      <c r="AK79" s="404">
        <f t="shared" si="9"/>
        <v>26</v>
      </c>
      <c r="AL79" s="257"/>
    </row>
    <row r="80" ht="16.5" customHeight="1">
      <c r="A80" s="79"/>
      <c r="B80" s="1690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905"/>
      <c r="AK80" s="121"/>
      <c r="AL80" s="259"/>
    </row>
    <row r="81" ht="16.5" customHeight="1">
      <c r="A81" s="1010">
        <v>10.0</v>
      </c>
      <c r="B81" s="46" t="s">
        <v>102</v>
      </c>
      <c r="C81" s="1257" t="s">
        <v>804</v>
      </c>
      <c r="D81" s="866"/>
      <c r="E81" s="905">
        <v>9.0</v>
      </c>
      <c r="F81" s="905">
        <v>9.0</v>
      </c>
      <c r="G81" s="905">
        <v>9.0</v>
      </c>
      <c r="H81" s="1255"/>
      <c r="I81" s="1255"/>
      <c r="J81" s="905">
        <v>9.0</v>
      </c>
      <c r="K81" s="905">
        <v>9.0</v>
      </c>
      <c r="L81" s="905">
        <v>9.0</v>
      </c>
      <c r="M81" s="905">
        <v>9.0</v>
      </c>
      <c r="N81" s="905">
        <v>9.0</v>
      </c>
      <c r="O81" s="971"/>
      <c r="P81" s="971"/>
      <c r="Q81" s="905">
        <v>9.0</v>
      </c>
      <c r="R81" s="905">
        <v>9.0</v>
      </c>
      <c r="S81" s="905">
        <v>9.0</v>
      </c>
      <c r="T81" s="905">
        <v>9.0</v>
      </c>
      <c r="U81" s="905">
        <v>9.0</v>
      </c>
      <c r="V81" s="1855"/>
      <c r="W81" s="971"/>
      <c r="X81" s="905">
        <v>9.0</v>
      </c>
      <c r="Y81" s="905">
        <v>9.0</v>
      </c>
      <c r="Z81" s="905">
        <v>9.0</v>
      </c>
      <c r="AA81" s="905">
        <v>9.0</v>
      </c>
      <c r="AB81" s="905">
        <v>9.0</v>
      </c>
      <c r="AC81" s="971"/>
      <c r="AD81" s="971"/>
      <c r="AE81" s="905">
        <v>9.0</v>
      </c>
      <c r="AF81" s="905">
        <v>9.0</v>
      </c>
      <c r="AG81" s="905">
        <v>9.0</v>
      </c>
      <c r="AH81" s="905">
        <v>9.0</v>
      </c>
      <c r="AI81" s="971"/>
      <c r="AJ81" s="905"/>
      <c r="AK81" s="404">
        <f t="shared" ref="AK81:AK83" si="10">COUNT(E81:AI81)</f>
        <v>22</v>
      </c>
      <c r="AL81" s="259"/>
    </row>
    <row r="82" ht="16.5" customHeight="1">
      <c r="A82" s="1010">
        <v>11.0</v>
      </c>
      <c r="B82" s="1364" t="s">
        <v>105</v>
      </c>
      <c r="C82" s="32"/>
      <c r="D82" s="866"/>
      <c r="E82" s="905">
        <v>9.0</v>
      </c>
      <c r="F82" s="905">
        <v>9.0</v>
      </c>
      <c r="G82" s="905">
        <v>9.0</v>
      </c>
      <c r="H82" s="1255"/>
      <c r="I82" s="1255"/>
      <c r="J82" s="905">
        <v>9.0</v>
      </c>
      <c r="K82" s="905">
        <v>9.0</v>
      </c>
      <c r="L82" s="905">
        <v>9.0</v>
      </c>
      <c r="M82" s="905">
        <v>9.0</v>
      </c>
      <c r="N82" s="905">
        <v>9.0</v>
      </c>
      <c r="O82" s="971"/>
      <c r="P82" s="971"/>
      <c r="Q82" s="905">
        <v>9.0</v>
      </c>
      <c r="R82" s="905">
        <v>9.0</v>
      </c>
      <c r="S82" s="905">
        <v>9.0</v>
      </c>
      <c r="T82" s="905">
        <v>9.0</v>
      </c>
      <c r="U82" s="905">
        <v>9.0</v>
      </c>
      <c r="V82" s="1855"/>
      <c r="W82" s="971"/>
      <c r="X82" s="905">
        <v>9.0</v>
      </c>
      <c r="Y82" s="905">
        <v>9.0</v>
      </c>
      <c r="Z82" s="905">
        <v>9.0</v>
      </c>
      <c r="AA82" s="905">
        <v>9.0</v>
      </c>
      <c r="AB82" s="905">
        <v>9.0</v>
      </c>
      <c r="AC82" s="971"/>
      <c r="AD82" s="971"/>
      <c r="AE82" s="905">
        <v>9.0</v>
      </c>
      <c r="AF82" s="905">
        <v>9.0</v>
      </c>
      <c r="AG82" s="905">
        <v>9.0</v>
      </c>
      <c r="AH82" s="905">
        <v>9.0</v>
      </c>
      <c r="AI82" s="971"/>
      <c r="AJ82" s="905"/>
      <c r="AK82" s="404">
        <f t="shared" si="10"/>
        <v>22</v>
      </c>
      <c r="AL82" s="259"/>
    </row>
    <row r="83" ht="16.5" customHeight="1">
      <c r="A83" s="1010">
        <v>12.0</v>
      </c>
      <c r="B83" s="819" t="s">
        <v>1098</v>
      </c>
      <c r="C83" s="71"/>
      <c r="D83" s="866"/>
      <c r="E83" s="905">
        <v>9.0</v>
      </c>
      <c r="F83" s="905">
        <v>9.0</v>
      </c>
      <c r="G83" s="905">
        <v>9.0</v>
      </c>
      <c r="H83" s="1255"/>
      <c r="I83" s="1255"/>
      <c r="J83" s="905">
        <v>9.0</v>
      </c>
      <c r="K83" s="905">
        <v>9.0</v>
      </c>
      <c r="L83" s="905">
        <v>9.0</v>
      </c>
      <c r="M83" s="905">
        <v>9.0</v>
      </c>
      <c r="N83" s="905">
        <v>9.0</v>
      </c>
      <c r="O83" s="971"/>
      <c r="P83" s="971"/>
      <c r="Q83" s="905">
        <v>9.0</v>
      </c>
      <c r="R83" s="905">
        <v>9.0</v>
      </c>
      <c r="S83" s="905">
        <v>9.0</v>
      </c>
      <c r="T83" s="905">
        <v>9.0</v>
      </c>
      <c r="U83" s="905">
        <v>9.0</v>
      </c>
      <c r="V83" s="1855"/>
      <c r="W83" s="971"/>
      <c r="X83" s="905">
        <v>9.0</v>
      </c>
      <c r="Y83" s="905">
        <v>9.0</v>
      </c>
      <c r="Z83" s="905">
        <v>9.0</v>
      </c>
      <c r="AA83" s="905">
        <v>9.0</v>
      </c>
      <c r="AB83" s="905">
        <v>9.0</v>
      </c>
      <c r="AC83" s="971"/>
      <c r="AD83" s="971"/>
      <c r="AE83" s="905">
        <v>9.0</v>
      </c>
      <c r="AF83" s="905">
        <v>9.0</v>
      </c>
      <c r="AG83" s="905">
        <v>9.0</v>
      </c>
      <c r="AH83" s="905">
        <v>9.0</v>
      </c>
      <c r="AI83" s="971"/>
      <c r="AJ83" s="905"/>
      <c r="AK83" s="404">
        <f t="shared" si="10"/>
        <v>22</v>
      </c>
      <c r="AL83" s="259"/>
    </row>
    <row r="84" ht="16.5" customHeight="1">
      <c r="A84" s="79"/>
      <c r="B84" s="1690"/>
      <c r="C84" s="259"/>
      <c r="D84" s="259"/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59"/>
      <c r="AC84" s="259"/>
      <c r="AD84" s="259"/>
      <c r="AE84" s="259"/>
      <c r="AF84" s="259"/>
      <c r="AG84" s="259"/>
      <c r="AH84" s="259"/>
      <c r="AI84" s="259"/>
      <c r="AJ84" s="905"/>
      <c r="AK84" s="121"/>
      <c r="AL84" s="259"/>
    </row>
    <row r="85" ht="16.5" customHeight="1">
      <c r="A85" s="807">
        <v>13.0</v>
      </c>
      <c r="B85" s="1712" t="s">
        <v>768</v>
      </c>
      <c r="C85" s="113" t="s">
        <v>65</v>
      </c>
      <c r="D85" s="866"/>
      <c r="E85" s="905">
        <v>9.0</v>
      </c>
      <c r="F85" s="905">
        <v>9.0</v>
      </c>
      <c r="G85" s="905">
        <v>9.0</v>
      </c>
      <c r="H85" s="1255"/>
      <c r="I85" s="1255"/>
      <c r="J85" s="905">
        <v>9.0</v>
      </c>
      <c r="K85" s="905">
        <v>9.0</v>
      </c>
      <c r="L85" s="905">
        <v>9.0</v>
      </c>
      <c r="M85" s="905">
        <v>9.0</v>
      </c>
      <c r="N85" s="905">
        <v>9.0</v>
      </c>
      <c r="O85" s="971"/>
      <c r="P85" s="971"/>
      <c r="Q85" s="905">
        <v>9.0</v>
      </c>
      <c r="R85" s="905">
        <v>9.0</v>
      </c>
      <c r="S85" s="905">
        <v>9.0</v>
      </c>
      <c r="T85" s="905">
        <v>9.0</v>
      </c>
      <c r="U85" s="905">
        <v>9.0</v>
      </c>
      <c r="V85" s="1855"/>
      <c r="W85" s="971"/>
      <c r="X85" s="905">
        <v>9.0</v>
      </c>
      <c r="Y85" s="905">
        <v>9.0</v>
      </c>
      <c r="Z85" s="905">
        <v>9.0</v>
      </c>
      <c r="AA85" s="905">
        <v>9.0</v>
      </c>
      <c r="AB85" s="905">
        <v>9.0</v>
      </c>
      <c r="AC85" s="971"/>
      <c r="AD85" s="971"/>
      <c r="AE85" s="905">
        <v>9.0</v>
      </c>
      <c r="AF85" s="905">
        <v>9.0</v>
      </c>
      <c r="AG85" s="905">
        <v>9.0</v>
      </c>
      <c r="AH85" s="905">
        <v>9.0</v>
      </c>
      <c r="AI85" s="971"/>
      <c r="AJ85" s="905"/>
      <c r="AK85" s="404">
        <f t="shared" ref="AK85:AK87" si="11">COUNT(E85:AI85)</f>
        <v>22</v>
      </c>
      <c r="AL85" s="257"/>
    </row>
    <row r="86" ht="16.5" customHeight="1">
      <c r="A86" s="807">
        <v>14.0</v>
      </c>
      <c r="B86" s="58" t="s">
        <v>66</v>
      </c>
      <c r="C86" s="71"/>
      <c r="D86" s="866"/>
      <c r="E86" s="905">
        <v>9.0</v>
      </c>
      <c r="F86" s="905">
        <v>9.0</v>
      </c>
      <c r="G86" s="905">
        <v>9.0</v>
      </c>
      <c r="H86" s="1255"/>
      <c r="I86" s="1255"/>
      <c r="J86" s="905">
        <v>9.0</v>
      </c>
      <c r="K86" s="905">
        <v>9.0</v>
      </c>
      <c r="L86" s="905">
        <v>9.0</v>
      </c>
      <c r="M86" s="905">
        <v>9.0</v>
      </c>
      <c r="N86" s="905">
        <v>9.0</v>
      </c>
      <c r="O86" s="971"/>
      <c r="P86" s="971"/>
      <c r="Q86" s="905">
        <v>9.0</v>
      </c>
      <c r="R86" s="905">
        <v>9.0</v>
      </c>
      <c r="S86" s="905">
        <v>9.0</v>
      </c>
      <c r="T86" s="905">
        <v>9.0</v>
      </c>
      <c r="U86" s="905">
        <v>9.0</v>
      </c>
      <c r="V86" s="1855"/>
      <c r="W86" s="971"/>
      <c r="X86" s="905">
        <v>9.0</v>
      </c>
      <c r="Y86" s="905">
        <v>9.0</v>
      </c>
      <c r="Z86" s="905">
        <v>9.0</v>
      </c>
      <c r="AA86" s="905">
        <v>9.0</v>
      </c>
      <c r="AB86" s="905">
        <v>9.0</v>
      </c>
      <c r="AC86" s="971"/>
      <c r="AD86" s="971"/>
      <c r="AE86" s="905">
        <v>9.0</v>
      </c>
      <c r="AF86" s="905">
        <v>9.0</v>
      </c>
      <c r="AG86" s="905">
        <v>9.0</v>
      </c>
      <c r="AH86" s="905">
        <v>9.0</v>
      </c>
      <c r="AI86" s="971"/>
      <c r="AJ86" s="905"/>
      <c r="AK86" s="404">
        <f t="shared" si="11"/>
        <v>22</v>
      </c>
      <c r="AL86" s="257"/>
    </row>
    <row r="87" ht="16.5" customHeight="1">
      <c r="A87" s="807">
        <v>15.0</v>
      </c>
      <c r="B87" s="1713" t="s">
        <v>982</v>
      </c>
      <c r="C87" s="1482" t="s">
        <v>983</v>
      </c>
      <c r="D87" s="866"/>
      <c r="E87" s="905">
        <v>9.0</v>
      </c>
      <c r="F87" s="905">
        <v>9.0</v>
      </c>
      <c r="G87" s="905">
        <v>9.0</v>
      </c>
      <c r="H87" s="1255"/>
      <c r="I87" s="1255"/>
      <c r="J87" s="905">
        <v>9.0</v>
      </c>
      <c r="K87" s="905">
        <v>9.0</v>
      </c>
      <c r="L87" s="905">
        <v>9.0</v>
      </c>
      <c r="M87" s="905">
        <v>9.0</v>
      </c>
      <c r="N87" s="905">
        <v>9.0</v>
      </c>
      <c r="O87" s="971"/>
      <c r="P87" s="971"/>
      <c r="Q87" s="905">
        <v>9.0</v>
      </c>
      <c r="R87" s="905">
        <v>9.0</v>
      </c>
      <c r="S87" s="905">
        <v>9.0</v>
      </c>
      <c r="T87" s="905">
        <v>9.0</v>
      </c>
      <c r="U87" s="905">
        <v>9.0</v>
      </c>
      <c r="V87" s="1855"/>
      <c r="W87" s="971"/>
      <c r="X87" s="905">
        <v>9.0</v>
      </c>
      <c r="Y87" s="905">
        <v>9.0</v>
      </c>
      <c r="Z87" s="905">
        <v>9.0</v>
      </c>
      <c r="AA87" s="905">
        <v>9.0</v>
      </c>
      <c r="AB87" s="905">
        <v>9.0</v>
      </c>
      <c r="AC87" s="971"/>
      <c r="AD87" s="971"/>
      <c r="AE87" s="905">
        <v>9.0</v>
      </c>
      <c r="AF87" s="905">
        <v>9.0</v>
      </c>
      <c r="AG87" s="905">
        <v>9.0</v>
      </c>
      <c r="AH87" s="905">
        <v>9.0</v>
      </c>
      <c r="AI87" s="971"/>
      <c r="AJ87" s="905"/>
      <c r="AK87" s="404">
        <f t="shared" si="11"/>
        <v>22</v>
      </c>
      <c r="AL87" s="1485"/>
    </row>
    <row r="88" ht="16.5" customHeight="1">
      <c r="A88" s="872"/>
      <c r="B88" s="260"/>
      <c r="C88" s="875"/>
      <c r="D88" s="877"/>
      <c r="E88" s="1075"/>
      <c r="F88" s="1075"/>
      <c r="G88" s="1075"/>
      <c r="H88" s="1075"/>
      <c r="I88" s="1075"/>
      <c r="J88" s="1075"/>
      <c r="K88" s="1075"/>
      <c r="L88" s="1075"/>
      <c r="M88" s="1075"/>
      <c r="N88" s="1075"/>
      <c r="O88" s="1075"/>
      <c r="P88" s="1075"/>
      <c r="Q88" s="1075"/>
      <c r="R88" s="1075"/>
      <c r="S88" s="1075"/>
      <c r="T88" s="1075"/>
      <c r="U88" s="1075"/>
      <c r="V88" s="1075"/>
      <c r="W88" s="1075"/>
      <c r="X88" s="1075"/>
      <c r="Y88" s="1075"/>
      <c r="Z88" s="1075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905"/>
      <c r="AK88" s="878"/>
      <c r="AL88" s="257"/>
    </row>
    <row r="89" ht="16.5" customHeight="1">
      <c r="A89" s="807">
        <v>16.0</v>
      </c>
      <c r="B89" s="842" t="s">
        <v>880</v>
      </c>
      <c r="C89" s="1071" t="s">
        <v>1016</v>
      </c>
      <c r="D89" s="866"/>
      <c r="E89" s="905">
        <v>9.0</v>
      </c>
      <c r="F89" s="905">
        <v>9.0</v>
      </c>
      <c r="G89" s="905">
        <v>9.0</v>
      </c>
      <c r="H89" s="1255"/>
      <c r="I89" s="1255"/>
      <c r="J89" s="905">
        <v>9.0</v>
      </c>
      <c r="K89" s="905">
        <v>9.0</v>
      </c>
      <c r="L89" s="905">
        <v>9.0</v>
      </c>
      <c r="M89" s="905">
        <v>9.0</v>
      </c>
      <c r="N89" s="905">
        <v>9.0</v>
      </c>
      <c r="O89" s="971"/>
      <c r="P89" s="971"/>
      <c r="Q89" s="905">
        <v>9.0</v>
      </c>
      <c r="R89" s="905">
        <v>9.0</v>
      </c>
      <c r="S89" s="905">
        <v>9.0</v>
      </c>
      <c r="T89" s="905">
        <v>9.0</v>
      </c>
      <c r="U89" s="905">
        <v>9.0</v>
      </c>
      <c r="V89" s="1855"/>
      <c r="W89" s="971"/>
      <c r="X89" s="905">
        <v>9.0</v>
      </c>
      <c r="Y89" s="905">
        <v>9.0</v>
      </c>
      <c r="Z89" s="905">
        <v>9.0</v>
      </c>
      <c r="AA89" s="905">
        <v>9.0</v>
      </c>
      <c r="AB89" s="905">
        <v>9.0</v>
      </c>
      <c r="AC89" s="971"/>
      <c r="AD89" s="971"/>
      <c r="AE89" s="905">
        <v>9.0</v>
      </c>
      <c r="AF89" s="905">
        <v>9.0</v>
      </c>
      <c r="AG89" s="905">
        <v>9.0</v>
      </c>
      <c r="AH89" s="905">
        <v>9.0</v>
      </c>
      <c r="AI89" s="971"/>
      <c r="AJ89" s="905"/>
      <c r="AK89" s="404">
        <f t="shared" ref="AK89:AK91" si="12">COUNT(E89:AI89)</f>
        <v>22</v>
      </c>
      <c r="AL89" s="257"/>
    </row>
    <row r="90" ht="15.75" customHeight="1">
      <c r="A90" s="807">
        <v>17.0</v>
      </c>
      <c r="B90" s="842" t="s">
        <v>253</v>
      </c>
      <c r="C90" s="32"/>
      <c r="D90" s="866"/>
      <c r="E90" s="905">
        <v>9.0</v>
      </c>
      <c r="F90" s="905">
        <v>9.0</v>
      </c>
      <c r="G90" s="905">
        <v>9.0</v>
      </c>
      <c r="H90" s="1255"/>
      <c r="I90" s="1255"/>
      <c r="J90" s="905">
        <v>9.0</v>
      </c>
      <c r="K90" s="905">
        <v>9.0</v>
      </c>
      <c r="L90" s="905">
        <v>9.0</v>
      </c>
      <c r="M90" s="905">
        <v>9.0</v>
      </c>
      <c r="N90" s="905">
        <v>9.0</v>
      </c>
      <c r="O90" s="971"/>
      <c r="P90" s="971"/>
      <c r="Q90" s="905">
        <v>9.0</v>
      </c>
      <c r="R90" s="905">
        <v>9.0</v>
      </c>
      <c r="S90" s="905">
        <v>9.0</v>
      </c>
      <c r="T90" s="905">
        <v>9.0</v>
      </c>
      <c r="U90" s="905">
        <v>9.0</v>
      </c>
      <c r="V90" s="1855"/>
      <c r="W90" s="971"/>
      <c r="X90" s="905">
        <v>9.0</v>
      </c>
      <c r="Y90" s="905">
        <v>9.0</v>
      </c>
      <c r="Z90" s="905">
        <v>9.0</v>
      </c>
      <c r="AA90" s="905">
        <v>9.0</v>
      </c>
      <c r="AB90" s="905">
        <v>9.0</v>
      </c>
      <c r="AC90" s="971"/>
      <c r="AD90" s="971"/>
      <c r="AE90" s="905">
        <v>9.0</v>
      </c>
      <c r="AF90" s="905">
        <v>9.0</v>
      </c>
      <c r="AG90" s="905">
        <v>9.0</v>
      </c>
      <c r="AH90" s="905">
        <v>9.0</v>
      </c>
      <c r="AI90" s="971"/>
      <c r="AJ90" s="905"/>
      <c r="AK90" s="404">
        <f t="shared" si="12"/>
        <v>22</v>
      </c>
      <c r="AL90" s="257"/>
    </row>
    <row r="91" ht="15.75" customHeight="1">
      <c r="A91" s="807">
        <v>18.0</v>
      </c>
      <c r="B91" s="842" t="s">
        <v>732</v>
      </c>
      <c r="C91" s="71"/>
      <c r="D91" s="863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  <c r="AH91" s="978"/>
      <c r="AI91" s="978"/>
      <c r="AJ91" s="978"/>
      <c r="AK91" s="404">
        <f t="shared" si="12"/>
        <v>0</v>
      </c>
      <c r="AL91" s="257"/>
    </row>
    <row r="92" ht="15.75" customHeight="1">
      <c r="A92" s="1016"/>
      <c r="B92" s="1072"/>
      <c r="C92" s="260"/>
      <c r="D92" s="1075"/>
      <c r="E92" s="1077"/>
      <c r="F92" s="1077"/>
      <c r="G92" s="1077"/>
      <c r="H92" s="1077"/>
      <c r="I92" s="1077"/>
      <c r="J92" s="1077"/>
      <c r="K92" s="1077"/>
      <c r="L92" s="1077"/>
      <c r="M92" s="1077"/>
      <c r="N92" s="1077"/>
      <c r="O92" s="1077"/>
      <c r="P92" s="1077"/>
      <c r="Q92" s="1077"/>
      <c r="R92" s="1077"/>
      <c r="S92" s="1077"/>
      <c r="T92" s="1077"/>
      <c r="U92" s="1077"/>
      <c r="V92" s="1077"/>
      <c r="W92" s="1077"/>
      <c r="X92" s="1077"/>
      <c r="Y92" s="1077"/>
      <c r="Z92" s="1077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905"/>
      <c r="AK92" s="237"/>
      <c r="AL92" s="237"/>
    </row>
    <row r="93" ht="16.5" customHeight="1">
      <c r="A93" s="1010">
        <v>19.0</v>
      </c>
      <c r="B93" s="1291" t="s">
        <v>112</v>
      </c>
      <c r="C93" s="1462" t="s">
        <v>806</v>
      </c>
      <c r="D93" s="866"/>
      <c r="E93" s="905">
        <v>9.0</v>
      </c>
      <c r="F93" s="905">
        <v>9.0</v>
      </c>
      <c r="G93" s="905">
        <v>9.0</v>
      </c>
      <c r="H93" s="1255"/>
      <c r="I93" s="1255"/>
      <c r="J93" s="905">
        <v>9.0</v>
      </c>
      <c r="K93" s="905">
        <v>9.0</v>
      </c>
      <c r="L93" s="905">
        <v>9.0</v>
      </c>
      <c r="M93" s="905">
        <v>9.0</v>
      </c>
      <c r="N93" s="905">
        <v>9.0</v>
      </c>
      <c r="O93" s="971"/>
      <c r="P93" s="971"/>
      <c r="Q93" s="905">
        <v>9.0</v>
      </c>
      <c r="R93" s="905">
        <v>9.0</v>
      </c>
      <c r="S93" s="905">
        <v>9.0</v>
      </c>
      <c r="T93" s="905">
        <v>9.0</v>
      </c>
      <c r="U93" s="905">
        <v>9.0</v>
      </c>
      <c r="V93" s="1855"/>
      <c r="W93" s="971"/>
      <c r="X93" s="905">
        <v>9.0</v>
      </c>
      <c r="Y93" s="905">
        <v>9.0</v>
      </c>
      <c r="Z93" s="905">
        <v>9.0</v>
      </c>
      <c r="AA93" s="905">
        <v>9.0</v>
      </c>
      <c r="AB93" s="905">
        <v>9.0</v>
      </c>
      <c r="AC93" s="971"/>
      <c r="AD93" s="971"/>
      <c r="AE93" s="905">
        <v>9.0</v>
      </c>
      <c r="AF93" s="905">
        <v>9.0</v>
      </c>
      <c r="AG93" s="905">
        <v>9.0</v>
      </c>
      <c r="AH93" s="905">
        <v>9.0</v>
      </c>
      <c r="AI93" s="971"/>
      <c r="AJ93" s="905"/>
      <c r="AK93" s="404">
        <f t="shared" ref="AK93:AK94" si="13">COUNT(E93:AI93)</f>
        <v>22</v>
      </c>
      <c r="AL93" s="237"/>
    </row>
    <row r="94" ht="16.5" customHeight="1">
      <c r="A94" s="1010">
        <v>20.0</v>
      </c>
      <c r="B94" s="1463" t="s">
        <v>1026</v>
      </c>
      <c r="C94" s="71"/>
      <c r="D94" s="866"/>
      <c r="E94" s="905">
        <v>9.0</v>
      </c>
      <c r="F94" s="905">
        <v>9.0</v>
      </c>
      <c r="G94" s="905">
        <v>9.0</v>
      </c>
      <c r="H94" s="1255"/>
      <c r="I94" s="1255"/>
      <c r="J94" s="905">
        <v>9.0</v>
      </c>
      <c r="K94" s="905">
        <v>9.0</v>
      </c>
      <c r="L94" s="905">
        <v>9.0</v>
      </c>
      <c r="M94" s="905">
        <v>9.0</v>
      </c>
      <c r="N94" s="905">
        <v>9.0</v>
      </c>
      <c r="O94" s="971"/>
      <c r="P94" s="971"/>
      <c r="Q94" s="905">
        <v>9.0</v>
      </c>
      <c r="R94" s="905">
        <v>9.0</v>
      </c>
      <c r="S94" s="905">
        <v>9.0</v>
      </c>
      <c r="T94" s="905">
        <v>9.0</v>
      </c>
      <c r="U94" s="905">
        <v>9.0</v>
      </c>
      <c r="V94" s="1855"/>
      <c r="W94" s="971"/>
      <c r="X94" s="905">
        <v>9.0</v>
      </c>
      <c r="Y94" s="905">
        <v>9.0</v>
      </c>
      <c r="Z94" s="905">
        <v>9.0</v>
      </c>
      <c r="AA94" s="905">
        <v>9.0</v>
      </c>
      <c r="AB94" s="905">
        <v>9.0</v>
      </c>
      <c r="AC94" s="971"/>
      <c r="AD94" s="971"/>
      <c r="AE94" s="905">
        <v>9.0</v>
      </c>
      <c r="AF94" s="905">
        <v>9.0</v>
      </c>
      <c r="AG94" s="905">
        <v>9.0</v>
      </c>
      <c r="AH94" s="905">
        <v>9.0</v>
      </c>
      <c r="AI94" s="971"/>
      <c r="AJ94" s="905"/>
      <c r="AK94" s="404">
        <f t="shared" si="13"/>
        <v>22</v>
      </c>
      <c r="AL94" s="237"/>
    </row>
    <row r="95" ht="16.5" customHeight="1">
      <c r="A95" s="1016"/>
      <c r="B95" s="1072"/>
      <c r="C95" s="260"/>
      <c r="D95" s="1075"/>
      <c r="E95" s="1077"/>
      <c r="F95" s="1077"/>
      <c r="G95" s="1077"/>
      <c r="H95" s="1077"/>
      <c r="I95" s="1077"/>
      <c r="J95" s="1077"/>
      <c r="K95" s="1077"/>
      <c r="L95" s="1077"/>
      <c r="M95" s="1077"/>
      <c r="N95" s="1077"/>
      <c r="O95" s="1077"/>
      <c r="P95" s="1077"/>
      <c r="Q95" s="1077"/>
      <c r="R95" s="1077"/>
      <c r="S95" s="1077"/>
      <c r="T95" s="1077"/>
      <c r="U95" s="1077"/>
      <c r="V95" s="1077"/>
      <c r="W95" s="1077"/>
      <c r="X95" s="1077"/>
      <c r="Y95" s="1077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237"/>
    </row>
    <row r="96" ht="16.5" customHeight="1">
      <c r="A96" s="1010">
        <v>21.0</v>
      </c>
      <c r="B96" s="1112" t="s">
        <v>119</v>
      </c>
      <c r="C96" s="1462" t="s">
        <v>808</v>
      </c>
      <c r="D96" s="866"/>
      <c r="E96" s="905">
        <v>9.0</v>
      </c>
      <c r="F96" s="905">
        <v>9.0</v>
      </c>
      <c r="G96" s="905">
        <v>9.0</v>
      </c>
      <c r="H96" s="1255"/>
      <c r="I96" s="1255"/>
      <c r="J96" s="905">
        <v>9.0</v>
      </c>
      <c r="K96" s="905">
        <v>9.0</v>
      </c>
      <c r="L96" s="905">
        <v>9.0</v>
      </c>
      <c r="M96" s="905">
        <v>9.0</v>
      </c>
      <c r="N96" s="905">
        <v>9.0</v>
      </c>
      <c r="O96" s="971"/>
      <c r="P96" s="971"/>
      <c r="Q96" s="905">
        <v>9.0</v>
      </c>
      <c r="R96" s="905">
        <v>9.0</v>
      </c>
      <c r="S96" s="905">
        <v>9.0</v>
      </c>
      <c r="T96" s="905">
        <v>9.0</v>
      </c>
      <c r="U96" s="905">
        <v>9.0</v>
      </c>
      <c r="V96" s="1855"/>
      <c r="W96" s="971"/>
      <c r="X96" s="905">
        <v>9.0</v>
      </c>
      <c r="Y96" s="905">
        <v>9.0</v>
      </c>
      <c r="Z96" s="905">
        <v>9.0</v>
      </c>
      <c r="AA96" s="905">
        <v>9.0</v>
      </c>
      <c r="AB96" s="905">
        <v>9.0</v>
      </c>
      <c r="AC96" s="971"/>
      <c r="AD96" s="971"/>
      <c r="AE96" s="905">
        <v>9.0</v>
      </c>
      <c r="AF96" s="905">
        <v>9.0</v>
      </c>
      <c r="AG96" s="905">
        <v>9.0</v>
      </c>
      <c r="AH96" s="905">
        <v>9.0</v>
      </c>
      <c r="AI96" s="971"/>
      <c r="AJ96" s="905"/>
      <c r="AK96" s="404">
        <f t="shared" ref="AK96:AK97" si="14">COUNT(E96:AI96)</f>
        <v>22</v>
      </c>
      <c r="AL96" s="237"/>
    </row>
    <row r="97" ht="16.5" customHeight="1">
      <c r="A97" s="1010">
        <v>22.0</v>
      </c>
      <c r="B97" s="819" t="s">
        <v>1122</v>
      </c>
      <c r="C97" s="71"/>
      <c r="D97" s="866"/>
      <c r="E97" s="905">
        <v>9.0</v>
      </c>
      <c r="F97" s="905">
        <v>9.0</v>
      </c>
      <c r="G97" s="905">
        <v>9.0</v>
      </c>
      <c r="H97" s="1255"/>
      <c r="I97" s="1255"/>
      <c r="J97" s="905">
        <v>9.0</v>
      </c>
      <c r="K97" s="905">
        <v>9.0</v>
      </c>
      <c r="L97" s="905">
        <v>9.0</v>
      </c>
      <c r="M97" s="905">
        <v>9.0</v>
      </c>
      <c r="N97" s="905">
        <v>9.0</v>
      </c>
      <c r="O97" s="971"/>
      <c r="P97" s="971"/>
      <c r="Q97" s="905">
        <v>9.0</v>
      </c>
      <c r="R97" s="905">
        <v>9.0</v>
      </c>
      <c r="S97" s="905">
        <v>9.0</v>
      </c>
      <c r="T97" s="905">
        <v>9.0</v>
      </c>
      <c r="U97" s="905">
        <v>9.0</v>
      </c>
      <c r="V97" s="1855"/>
      <c r="W97" s="971"/>
      <c r="X97" s="905">
        <v>9.0</v>
      </c>
      <c r="Y97" s="905">
        <v>9.0</v>
      </c>
      <c r="Z97" s="905">
        <v>9.0</v>
      </c>
      <c r="AA97" s="905">
        <v>9.0</v>
      </c>
      <c r="AB97" s="905">
        <v>9.0</v>
      </c>
      <c r="AC97" s="971"/>
      <c r="AD97" s="971"/>
      <c r="AE97" s="905">
        <v>9.0</v>
      </c>
      <c r="AF97" s="905">
        <v>9.0</v>
      </c>
      <c r="AG97" s="905">
        <v>9.0</v>
      </c>
      <c r="AH97" s="905">
        <v>9.0</v>
      </c>
      <c r="AI97" s="971"/>
      <c r="AJ97" s="905"/>
      <c r="AK97" s="404">
        <f t="shared" si="14"/>
        <v>22</v>
      </c>
      <c r="AL97" s="237"/>
    </row>
    <row r="98" ht="16.5" customHeight="1">
      <c r="A98" s="1016"/>
      <c r="B98" s="1072"/>
      <c r="C98" s="260"/>
      <c r="D98" s="1075"/>
      <c r="E98" s="1077"/>
      <c r="F98" s="1077"/>
      <c r="G98" s="1077"/>
      <c r="H98" s="1077"/>
      <c r="I98" s="1077"/>
      <c r="J98" s="1077"/>
      <c r="K98" s="1077"/>
      <c r="L98" s="1077"/>
      <c r="M98" s="1077"/>
      <c r="N98" s="1077"/>
      <c r="O98" s="1077"/>
      <c r="P98" s="1077"/>
      <c r="Q98" s="1077"/>
      <c r="R98" s="1077"/>
      <c r="S98" s="1077"/>
      <c r="T98" s="1077"/>
      <c r="U98" s="1077"/>
      <c r="V98" s="1077"/>
      <c r="W98" s="1077"/>
      <c r="X98" s="1077"/>
      <c r="Y98" s="1077"/>
      <c r="Z98" s="1077"/>
      <c r="AA98" s="1077"/>
      <c r="AB98" s="1077"/>
      <c r="AC98" s="1077"/>
      <c r="AD98" s="1077"/>
      <c r="AE98" s="1077"/>
      <c r="AF98" s="1077"/>
      <c r="AG98" s="1077"/>
      <c r="AH98" s="1077"/>
      <c r="AI98" s="1077"/>
      <c r="AJ98" s="1077"/>
      <c r="AK98" s="1077"/>
      <c r="AL98" s="237"/>
    </row>
    <row r="99" ht="16.5" customHeight="1">
      <c r="A99" s="1010">
        <v>23.0</v>
      </c>
      <c r="B99" s="1682" t="s">
        <v>798</v>
      </c>
      <c r="C99" s="1010" t="s">
        <v>1069</v>
      </c>
      <c r="D99" s="866"/>
      <c r="E99" s="905">
        <v>9.0</v>
      </c>
      <c r="F99" s="905">
        <v>9.0</v>
      </c>
      <c r="G99" s="905">
        <v>9.0</v>
      </c>
      <c r="H99" s="1255"/>
      <c r="I99" s="1255"/>
      <c r="J99" s="905">
        <v>9.0</v>
      </c>
      <c r="K99" s="905">
        <v>9.0</v>
      </c>
      <c r="L99" s="905">
        <v>9.0</v>
      </c>
      <c r="M99" s="905">
        <v>9.0</v>
      </c>
      <c r="N99" s="905">
        <v>9.0</v>
      </c>
      <c r="O99" s="971"/>
      <c r="P99" s="971"/>
      <c r="Q99" s="905">
        <v>9.0</v>
      </c>
      <c r="R99" s="905">
        <v>9.0</v>
      </c>
      <c r="S99" s="905">
        <v>9.0</v>
      </c>
      <c r="T99" s="905">
        <v>9.0</v>
      </c>
      <c r="U99" s="905">
        <v>9.0</v>
      </c>
      <c r="V99" s="1855"/>
      <c r="W99" s="971"/>
      <c r="X99" s="905">
        <v>9.0</v>
      </c>
      <c r="Y99" s="905">
        <v>9.0</v>
      </c>
      <c r="Z99" s="905">
        <v>9.0</v>
      </c>
      <c r="AA99" s="905">
        <v>9.0</v>
      </c>
      <c r="AB99" s="905">
        <v>9.0</v>
      </c>
      <c r="AC99" s="971"/>
      <c r="AD99" s="971"/>
      <c r="AE99" s="905">
        <v>9.0</v>
      </c>
      <c r="AF99" s="905">
        <v>9.0</v>
      </c>
      <c r="AG99" s="905">
        <v>9.0</v>
      </c>
      <c r="AH99" s="905">
        <v>9.0</v>
      </c>
      <c r="AI99" s="971"/>
      <c r="AJ99" s="905"/>
      <c r="AK99" s="404">
        <f t="shared" ref="AK99:AK112" si="15">COUNT(E99:AI99)</f>
        <v>22</v>
      </c>
      <c r="AL99" s="237"/>
    </row>
    <row r="100" ht="16.5" customHeight="1">
      <c r="A100" s="1010">
        <v>24.0</v>
      </c>
      <c r="B100" s="1682" t="s">
        <v>799</v>
      </c>
      <c r="C100" s="1010" t="s">
        <v>820</v>
      </c>
      <c r="D100" s="866"/>
      <c r="E100" s="905">
        <v>9.0</v>
      </c>
      <c r="F100" s="905">
        <v>9.0</v>
      </c>
      <c r="G100" s="905">
        <v>9.0</v>
      </c>
      <c r="H100" s="1255"/>
      <c r="I100" s="1255"/>
      <c r="J100" s="905">
        <v>9.0</v>
      </c>
      <c r="K100" s="905">
        <v>9.0</v>
      </c>
      <c r="L100" s="905">
        <v>9.0</v>
      </c>
      <c r="M100" s="905">
        <v>9.0</v>
      </c>
      <c r="N100" s="905">
        <v>9.0</v>
      </c>
      <c r="O100" s="971"/>
      <c r="P100" s="971"/>
      <c r="Q100" s="905">
        <v>9.0</v>
      </c>
      <c r="R100" s="905">
        <v>9.0</v>
      </c>
      <c r="S100" s="905">
        <v>9.0</v>
      </c>
      <c r="T100" s="905">
        <v>9.0</v>
      </c>
      <c r="U100" s="905">
        <v>9.0</v>
      </c>
      <c r="V100" s="1855"/>
      <c r="W100" s="971"/>
      <c r="X100" s="905">
        <v>9.0</v>
      </c>
      <c r="Y100" s="905">
        <v>9.0</v>
      </c>
      <c r="Z100" s="905">
        <v>9.0</v>
      </c>
      <c r="AA100" s="905">
        <v>9.0</v>
      </c>
      <c r="AB100" s="905">
        <v>9.0</v>
      </c>
      <c r="AC100" s="971"/>
      <c r="AD100" s="971"/>
      <c r="AE100" s="905">
        <v>9.0</v>
      </c>
      <c r="AF100" s="905">
        <v>9.0</v>
      </c>
      <c r="AG100" s="905">
        <v>9.0</v>
      </c>
      <c r="AH100" s="905">
        <v>9.0</v>
      </c>
      <c r="AI100" s="971"/>
      <c r="AJ100" s="905"/>
      <c r="AK100" s="404">
        <f t="shared" si="15"/>
        <v>22</v>
      </c>
      <c r="AL100" s="237"/>
    </row>
    <row r="101" ht="16.5" customHeight="1">
      <c r="A101" s="1010">
        <v>23.0</v>
      </c>
      <c r="B101" s="1682" t="s">
        <v>800</v>
      </c>
      <c r="C101" s="1261" t="s">
        <v>91</v>
      </c>
      <c r="D101" s="866"/>
      <c r="E101" s="905">
        <v>9.0</v>
      </c>
      <c r="F101" s="905">
        <v>9.0</v>
      </c>
      <c r="G101" s="905">
        <v>9.0</v>
      </c>
      <c r="H101" s="1255"/>
      <c r="I101" s="1255"/>
      <c r="J101" s="905">
        <v>9.0</v>
      </c>
      <c r="K101" s="905">
        <v>9.0</v>
      </c>
      <c r="L101" s="905">
        <v>9.0</v>
      </c>
      <c r="M101" s="905">
        <v>9.0</v>
      </c>
      <c r="N101" s="905">
        <v>9.0</v>
      </c>
      <c r="O101" s="971"/>
      <c r="P101" s="971"/>
      <c r="Q101" s="905">
        <v>9.0</v>
      </c>
      <c r="R101" s="905">
        <v>9.0</v>
      </c>
      <c r="S101" s="905">
        <v>9.0</v>
      </c>
      <c r="T101" s="905">
        <v>9.0</v>
      </c>
      <c r="U101" s="905">
        <v>9.0</v>
      </c>
      <c r="V101" s="1855"/>
      <c r="W101" s="971"/>
      <c r="X101" s="905">
        <v>9.0</v>
      </c>
      <c r="Y101" s="905">
        <v>9.0</v>
      </c>
      <c r="Z101" s="905">
        <v>9.0</v>
      </c>
      <c r="AA101" s="905">
        <v>9.0</v>
      </c>
      <c r="AB101" s="905">
        <v>9.0</v>
      </c>
      <c r="AC101" s="971"/>
      <c r="AD101" s="971"/>
      <c r="AE101" s="905">
        <v>9.0</v>
      </c>
      <c r="AF101" s="905">
        <v>9.0</v>
      </c>
      <c r="AG101" s="905">
        <v>9.0</v>
      </c>
      <c r="AH101" s="905">
        <v>9.0</v>
      </c>
      <c r="AI101" s="971"/>
      <c r="AJ101" s="905"/>
      <c r="AK101" s="404">
        <f t="shared" si="15"/>
        <v>22</v>
      </c>
      <c r="AL101" s="237"/>
    </row>
    <row r="102" ht="16.5" customHeight="1">
      <c r="A102" s="1010">
        <v>24.0</v>
      </c>
      <c r="B102" s="1682" t="s">
        <v>821</v>
      </c>
      <c r="C102" s="1261" t="s">
        <v>296</v>
      </c>
      <c r="D102" s="866"/>
      <c r="E102" s="905">
        <v>9.0</v>
      </c>
      <c r="F102" s="905">
        <v>9.0</v>
      </c>
      <c r="G102" s="905">
        <v>9.0</v>
      </c>
      <c r="H102" s="1255"/>
      <c r="I102" s="1255"/>
      <c r="J102" s="905">
        <v>9.0</v>
      </c>
      <c r="K102" s="905">
        <v>9.0</v>
      </c>
      <c r="L102" s="905">
        <v>9.0</v>
      </c>
      <c r="M102" s="905">
        <v>9.0</v>
      </c>
      <c r="N102" s="905">
        <v>9.0</v>
      </c>
      <c r="O102" s="971"/>
      <c r="P102" s="971"/>
      <c r="Q102" s="905">
        <v>9.0</v>
      </c>
      <c r="R102" s="905">
        <v>9.0</v>
      </c>
      <c r="S102" s="905">
        <v>9.0</v>
      </c>
      <c r="T102" s="905">
        <v>9.0</v>
      </c>
      <c r="U102" s="905">
        <v>9.0</v>
      </c>
      <c r="V102" s="1855"/>
      <c r="W102" s="971"/>
      <c r="X102" s="905">
        <v>9.0</v>
      </c>
      <c r="Y102" s="905">
        <v>9.0</v>
      </c>
      <c r="Z102" s="905">
        <v>9.0</v>
      </c>
      <c r="AA102" s="905">
        <v>9.0</v>
      </c>
      <c r="AB102" s="905">
        <v>9.0</v>
      </c>
      <c r="AC102" s="971"/>
      <c r="AD102" s="971"/>
      <c r="AE102" s="905">
        <v>9.0</v>
      </c>
      <c r="AF102" s="905">
        <v>9.0</v>
      </c>
      <c r="AG102" s="905">
        <v>9.0</v>
      </c>
      <c r="AH102" s="905">
        <v>9.0</v>
      </c>
      <c r="AI102" s="971"/>
      <c r="AJ102" s="905"/>
      <c r="AK102" s="404">
        <f t="shared" si="15"/>
        <v>22</v>
      </c>
      <c r="AL102" s="237"/>
    </row>
    <row r="103" ht="16.5" customHeight="1">
      <c r="A103" s="1010">
        <v>25.0</v>
      </c>
      <c r="B103" s="1682" t="s">
        <v>801</v>
      </c>
      <c r="C103" s="1010" t="s">
        <v>867</v>
      </c>
      <c r="D103" s="866"/>
      <c r="E103" s="905">
        <v>9.0</v>
      </c>
      <c r="F103" s="905">
        <v>9.0</v>
      </c>
      <c r="G103" s="905">
        <v>9.0</v>
      </c>
      <c r="H103" s="1255"/>
      <c r="I103" s="1255"/>
      <c r="J103" s="905">
        <v>9.0</v>
      </c>
      <c r="K103" s="905">
        <v>9.0</v>
      </c>
      <c r="L103" s="905">
        <v>9.0</v>
      </c>
      <c r="M103" s="905">
        <v>9.0</v>
      </c>
      <c r="N103" s="905">
        <v>9.0</v>
      </c>
      <c r="O103" s="971"/>
      <c r="P103" s="971"/>
      <c r="Q103" s="905">
        <v>9.0</v>
      </c>
      <c r="R103" s="905">
        <v>9.0</v>
      </c>
      <c r="S103" s="905">
        <v>9.0</v>
      </c>
      <c r="T103" s="905">
        <v>9.0</v>
      </c>
      <c r="U103" s="905">
        <v>9.0</v>
      </c>
      <c r="V103" s="1855"/>
      <c r="W103" s="971"/>
      <c r="X103" s="905">
        <v>9.0</v>
      </c>
      <c r="Y103" s="905">
        <v>9.0</v>
      </c>
      <c r="Z103" s="905">
        <v>9.0</v>
      </c>
      <c r="AA103" s="905">
        <v>9.0</v>
      </c>
      <c r="AB103" s="905">
        <v>9.0</v>
      </c>
      <c r="AC103" s="971"/>
      <c r="AD103" s="971"/>
      <c r="AE103" s="905">
        <v>9.0</v>
      </c>
      <c r="AF103" s="905">
        <v>9.0</v>
      </c>
      <c r="AG103" s="905">
        <v>9.0</v>
      </c>
      <c r="AH103" s="905">
        <v>9.0</v>
      </c>
      <c r="AI103" s="971"/>
      <c r="AJ103" s="905"/>
      <c r="AK103" s="404">
        <f t="shared" si="15"/>
        <v>22</v>
      </c>
      <c r="AL103" s="237"/>
    </row>
    <row r="104" ht="16.5" customHeight="1">
      <c r="A104" s="1010">
        <v>26.0</v>
      </c>
      <c r="B104" s="1682" t="s">
        <v>802</v>
      </c>
      <c r="C104" s="1010" t="s">
        <v>757</v>
      </c>
      <c r="D104" s="866"/>
      <c r="E104" s="905">
        <v>9.0</v>
      </c>
      <c r="F104" s="905">
        <v>9.0</v>
      </c>
      <c r="G104" s="905">
        <v>9.0</v>
      </c>
      <c r="H104" s="1255"/>
      <c r="I104" s="1255"/>
      <c r="J104" s="905">
        <v>9.0</v>
      </c>
      <c r="K104" s="905">
        <v>9.0</v>
      </c>
      <c r="L104" s="905">
        <v>9.0</v>
      </c>
      <c r="M104" s="905">
        <v>9.0</v>
      </c>
      <c r="N104" s="905">
        <v>9.0</v>
      </c>
      <c r="O104" s="971"/>
      <c r="P104" s="971"/>
      <c r="Q104" s="905">
        <v>9.0</v>
      </c>
      <c r="R104" s="905">
        <v>9.0</v>
      </c>
      <c r="S104" s="905">
        <v>9.0</v>
      </c>
      <c r="T104" s="905">
        <v>9.0</v>
      </c>
      <c r="U104" s="905">
        <v>9.0</v>
      </c>
      <c r="V104" s="1855"/>
      <c r="W104" s="971"/>
      <c r="X104" s="905">
        <v>9.0</v>
      </c>
      <c r="Y104" s="905">
        <v>9.0</v>
      </c>
      <c r="Z104" s="905">
        <v>9.0</v>
      </c>
      <c r="AA104" s="905">
        <v>9.0</v>
      </c>
      <c r="AB104" s="905">
        <v>9.0</v>
      </c>
      <c r="AC104" s="971"/>
      <c r="AD104" s="971"/>
      <c r="AE104" s="905">
        <v>9.0</v>
      </c>
      <c r="AF104" s="905">
        <v>9.0</v>
      </c>
      <c r="AG104" s="905">
        <v>9.0</v>
      </c>
      <c r="AH104" s="905">
        <v>9.0</v>
      </c>
      <c r="AI104" s="971"/>
      <c r="AJ104" s="905"/>
      <c r="AK104" s="404">
        <f t="shared" si="15"/>
        <v>22</v>
      </c>
      <c r="AL104" s="237"/>
    </row>
    <row r="105" ht="16.5" customHeight="1">
      <c r="A105" s="1010">
        <v>27.0</v>
      </c>
      <c r="B105" s="1682" t="s">
        <v>803</v>
      </c>
      <c r="C105" s="1264" t="s">
        <v>769</v>
      </c>
      <c r="D105" s="866"/>
      <c r="E105" s="905">
        <v>9.0</v>
      </c>
      <c r="F105" s="905">
        <v>9.0</v>
      </c>
      <c r="G105" s="905">
        <v>9.0</v>
      </c>
      <c r="H105" s="1255"/>
      <c r="I105" s="1255"/>
      <c r="J105" s="905">
        <v>9.0</v>
      </c>
      <c r="K105" s="905">
        <v>9.0</v>
      </c>
      <c r="L105" s="905">
        <v>9.0</v>
      </c>
      <c r="M105" s="905">
        <v>9.0</v>
      </c>
      <c r="N105" s="905">
        <v>9.0</v>
      </c>
      <c r="O105" s="971"/>
      <c r="P105" s="971"/>
      <c r="Q105" s="905">
        <v>9.0</v>
      </c>
      <c r="R105" s="905">
        <v>9.0</v>
      </c>
      <c r="S105" s="905">
        <v>9.0</v>
      </c>
      <c r="T105" s="905">
        <v>9.0</v>
      </c>
      <c r="U105" s="905">
        <v>9.0</v>
      </c>
      <c r="V105" s="1855"/>
      <c r="W105" s="971"/>
      <c r="X105" s="905">
        <v>9.0</v>
      </c>
      <c r="Y105" s="905">
        <v>9.0</v>
      </c>
      <c r="Z105" s="905">
        <v>9.0</v>
      </c>
      <c r="AA105" s="905">
        <v>9.0</v>
      </c>
      <c r="AB105" s="905">
        <v>9.0</v>
      </c>
      <c r="AC105" s="971"/>
      <c r="AD105" s="971"/>
      <c r="AE105" s="905">
        <v>9.0</v>
      </c>
      <c r="AF105" s="905">
        <v>9.0</v>
      </c>
      <c r="AG105" s="905">
        <v>9.0</v>
      </c>
      <c r="AH105" s="905">
        <v>9.0</v>
      </c>
      <c r="AI105" s="971"/>
      <c r="AJ105" s="905"/>
      <c r="AK105" s="404">
        <f t="shared" si="15"/>
        <v>22</v>
      </c>
      <c r="AL105" s="237"/>
    </row>
    <row r="106" ht="16.5" customHeight="1">
      <c r="A106" s="1010">
        <v>28.0</v>
      </c>
      <c r="B106" s="1682" t="s">
        <v>805</v>
      </c>
      <c r="C106" s="1010" t="s">
        <v>930</v>
      </c>
      <c r="D106" s="866"/>
      <c r="E106" s="905">
        <v>9.0</v>
      </c>
      <c r="F106" s="905">
        <v>9.0</v>
      </c>
      <c r="G106" s="905">
        <v>9.0</v>
      </c>
      <c r="H106" s="1255"/>
      <c r="I106" s="1255"/>
      <c r="J106" s="905">
        <v>9.0</v>
      </c>
      <c r="K106" s="905">
        <v>9.0</v>
      </c>
      <c r="L106" s="905">
        <v>9.0</v>
      </c>
      <c r="M106" s="905">
        <v>9.0</v>
      </c>
      <c r="N106" s="905">
        <v>9.0</v>
      </c>
      <c r="O106" s="971"/>
      <c r="P106" s="971"/>
      <c r="Q106" s="905">
        <v>9.0</v>
      </c>
      <c r="R106" s="905">
        <v>9.0</v>
      </c>
      <c r="S106" s="905">
        <v>9.0</v>
      </c>
      <c r="T106" s="905">
        <v>9.0</v>
      </c>
      <c r="U106" s="905">
        <v>9.0</v>
      </c>
      <c r="V106" s="1855"/>
      <c r="W106" s="971"/>
      <c r="X106" s="905">
        <v>9.0</v>
      </c>
      <c r="Y106" s="905">
        <v>9.0</v>
      </c>
      <c r="Z106" s="905">
        <v>9.0</v>
      </c>
      <c r="AA106" s="905">
        <v>9.0</v>
      </c>
      <c r="AB106" s="905">
        <v>9.0</v>
      </c>
      <c r="AC106" s="971"/>
      <c r="AD106" s="971"/>
      <c r="AE106" s="905">
        <v>9.0</v>
      </c>
      <c r="AF106" s="905">
        <v>9.0</v>
      </c>
      <c r="AG106" s="905">
        <v>9.0</v>
      </c>
      <c r="AH106" s="905">
        <v>9.0</v>
      </c>
      <c r="AI106" s="971"/>
      <c r="AJ106" s="905"/>
      <c r="AK106" s="404">
        <f t="shared" si="15"/>
        <v>22</v>
      </c>
      <c r="AL106" s="237"/>
    </row>
    <row r="107" ht="16.5" customHeight="1">
      <c r="A107" s="1010">
        <v>29.0</v>
      </c>
      <c r="B107" s="1682" t="s">
        <v>807</v>
      </c>
      <c r="C107" s="1261" t="s">
        <v>297</v>
      </c>
      <c r="D107" s="866"/>
      <c r="E107" s="905">
        <v>9.0</v>
      </c>
      <c r="F107" s="905">
        <v>9.0</v>
      </c>
      <c r="G107" s="905">
        <v>9.0</v>
      </c>
      <c r="H107" s="1255"/>
      <c r="I107" s="1255"/>
      <c r="J107" s="905">
        <v>9.0</v>
      </c>
      <c r="K107" s="905">
        <v>9.0</v>
      </c>
      <c r="L107" s="905">
        <v>9.0</v>
      </c>
      <c r="M107" s="905">
        <v>9.0</v>
      </c>
      <c r="N107" s="905">
        <v>9.0</v>
      </c>
      <c r="O107" s="971"/>
      <c r="P107" s="971"/>
      <c r="Q107" s="905">
        <v>9.0</v>
      </c>
      <c r="R107" s="905">
        <v>9.0</v>
      </c>
      <c r="S107" s="905">
        <v>9.0</v>
      </c>
      <c r="T107" s="905">
        <v>9.0</v>
      </c>
      <c r="U107" s="905">
        <v>9.0</v>
      </c>
      <c r="V107" s="1855"/>
      <c r="W107" s="971"/>
      <c r="X107" s="905">
        <v>9.0</v>
      </c>
      <c r="Y107" s="905">
        <v>9.0</v>
      </c>
      <c r="Z107" s="905">
        <v>9.0</v>
      </c>
      <c r="AA107" s="905">
        <v>9.0</v>
      </c>
      <c r="AB107" s="905">
        <v>9.0</v>
      </c>
      <c r="AC107" s="971"/>
      <c r="AD107" s="971"/>
      <c r="AE107" s="905">
        <v>9.0</v>
      </c>
      <c r="AF107" s="905">
        <v>9.0</v>
      </c>
      <c r="AG107" s="905">
        <v>9.0</v>
      </c>
      <c r="AH107" s="905">
        <v>9.0</v>
      </c>
      <c r="AI107" s="971"/>
      <c r="AJ107" s="905"/>
      <c r="AK107" s="404">
        <f t="shared" si="15"/>
        <v>22</v>
      </c>
      <c r="AL107" s="237"/>
    </row>
    <row r="108" ht="16.5" customHeight="1">
      <c r="A108" s="1010">
        <v>32.0</v>
      </c>
      <c r="B108" s="1748" t="s">
        <v>809</v>
      </c>
      <c r="C108" s="1010"/>
      <c r="D108" s="866"/>
      <c r="E108" s="905"/>
      <c r="F108" s="905"/>
      <c r="G108" s="905"/>
      <c r="H108" s="1255"/>
      <c r="I108" s="1255"/>
      <c r="J108" s="905"/>
      <c r="K108" s="905"/>
      <c r="L108" s="905"/>
      <c r="M108" s="905"/>
      <c r="N108" s="905"/>
      <c r="O108" s="971"/>
      <c r="P108" s="971"/>
      <c r="Q108" s="905"/>
      <c r="R108" s="905"/>
      <c r="S108" s="905"/>
      <c r="T108" s="905"/>
      <c r="U108" s="905"/>
      <c r="V108" s="1855"/>
      <c r="W108" s="971"/>
      <c r="X108" s="905"/>
      <c r="Y108" s="905"/>
      <c r="Z108" s="905"/>
      <c r="AA108" s="905"/>
      <c r="AB108" s="905"/>
      <c r="AC108" s="971"/>
      <c r="AD108" s="971"/>
      <c r="AE108" s="905"/>
      <c r="AF108" s="905"/>
      <c r="AG108" s="905"/>
      <c r="AH108" s="905"/>
      <c r="AI108" s="971"/>
      <c r="AJ108" s="905"/>
      <c r="AK108" s="404">
        <f t="shared" si="15"/>
        <v>0</v>
      </c>
      <c r="AL108" s="237"/>
    </row>
    <row r="109" ht="16.5" customHeight="1">
      <c r="A109" s="1010">
        <v>33.0</v>
      </c>
      <c r="B109" s="1748" t="s">
        <v>811</v>
      </c>
      <c r="C109" s="1010"/>
      <c r="D109" s="866"/>
      <c r="E109" s="905"/>
      <c r="F109" s="905"/>
      <c r="G109" s="905"/>
      <c r="H109" s="1255"/>
      <c r="I109" s="1255"/>
      <c r="J109" s="905"/>
      <c r="K109" s="905"/>
      <c r="L109" s="905"/>
      <c r="M109" s="905"/>
      <c r="N109" s="905"/>
      <c r="O109" s="971"/>
      <c r="P109" s="971"/>
      <c r="Q109" s="905"/>
      <c r="R109" s="905"/>
      <c r="S109" s="905"/>
      <c r="T109" s="905"/>
      <c r="U109" s="905"/>
      <c r="V109" s="1855"/>
      <c r="W109" s="971"/>
      <c r="X109" s="905"/>
      <c r="Y109" s="905"/>
      <c r="Z109" s="905"/>
      <c r="AA109" s="905"/>
      <c r="AB109" s="905"/>
      <c r="AC109" s="971"/>
      <c r="AD109" s="971"/>
      <c r="AE109" s="905"/>
      <c r="AF109" s="905"/>
      <c r="AG109" s="905"/>
      <c r="AH109" s="905"/>
      <c r="AI109" s="971"/>
      <c r="AJ109" s="905"/>
      <c r="AK109" s="404">
        <f t="shared" si="15"/>
        <v>0</v>
      </c>
      <c r="AL109" s="237"/>
    </row>
    <row r="110" ht="16.5" customHeight="1">
      <c r="A110" s="1010">
        <v>34.0</v>
      </c>
      <c r="B110" s="1682" t="s">
        <v>814</v>
      </c>
      <c r="C110" s="1010" t="s">
        <v>1136</v>
      </c>
      <c r="D110" s="866"/>
      <c r="E110" s="905">
        <v>9.0</v>
      </c>
      <c r="F110" s="905">
        <v>9.0</v>
      </c>
      <c r="G110" s="905">
        <v>9.0</v>
      </c>
      <c r="H110" s="1255"/>
      <c r="I110" s="1255"/>
      <c r="J110" s="905">
        <v>9.0</v>
      </c>
      <c r="K110" s="905">
        <v>9.0</v>
      </c>
      <c r="L110" s="905">
        <v>9.0</v>
      </c>
      <c r="M110" s="905">
        <v>9.0</v>
      </c>
      <c r="N110" s="905">
        <v>9.0</v>
      </c>
      <c r="O110" s="971"/>
      <c r="P110" s="971"/>
      <c r="Q110" s="905">
        <v>9.0</v>
      </c>
      <c r="R110" s="905">
        <v>9.0</v>
      </c>
      <c r="S110" s="905">
        <v>9.0</v>
      </c>
      <c r="T110" s="905">
        <v>9.0</v>
      </c>
      <c r="U110" s="905">
        <v>9.0</v>
      </c>
      <c r="V110" s="1855"/>
      <c r="W110" s="971"/>
      <c r="X110" s="905">
        <v>9.0</v>
      </c>
      <c r="Y110" s="905">
        <v>9.0</v>
      </c>
      <c r="Z110" s="905">
        <v>9.0</v>
      </c>
      <c r="AA110" s="905">
        <v>9.0</v>
      </c>
      <c r="AB110" s="905">
        <v>9.0</v>
      </c>
      <c r="AC110" s="971"/>
      <c r="AD110" s="971"/>
      <c r="AE110" s="905">
        <v>9.0</v>
      </c>
      <c r="AF110" s="905">
        <v>9.0</v>
      </c>
      <c r="AG110" s="905">
        <v>9.0</v>
      </c>
      <c r="AH110" s="905">
        <v>9.0</v>
      </c>
      <c r="AI110" s="971"/>
      <c r="AJ110" s="905"/>
      <c r="AK110" s="404">
        <f t="shared" si="15"/>
        <v>22</v>
      </c>
      <c r="AL110" s="237"/>
    </row>
    <row r="111" ht="16.5" customHeight="1">
      <c r="A111" s="1010">
        <v>35.0</v>
      </c>
      <c r="B111" s="1682" t="s">
        <v>812</v>
      </c>
      <c r="C111" s="1010" t="s">
        <v>140</v>
      </c>
      <c r="D111" s="866"/>
      <c r="E111" s="905">
        <v>9.0</v>
      </c>
      <c r="F111" s="905">
        <v>9.0</v>
      </c>
      <c r="G111" s="905">
        <v>9.0</v>
      </c>
      <c r="H111" s="1255"/>
      <c r="I111" s="1255"/>
      <c r="J111" s="905">
        <v>9.0</v>
      </c>
      <c r="K111" s="905">
        <v>9.0</v>
      </c>
      <c r="L111" s="905">
        <v>9.0</v>
      </c>
      <c r="M111" s="905">
        <v>9.0</v>
      </c>
      <c r="N111" s="905">
        <v>9.0</v>
      </c>
      <c r="O111" s="971"/>
      <c r="P111" s="971"/>
      <c r="Q111" s="905">
        <v>9.0</v>
      </c>
      <c r="R111" s="905">
        <v>9.0</v>
      </c>
      <c r="S111" s="905">
        <v>9.0</v>
      </c>
      <c r="T111" s="905">
        <v>9.0</v>
      </c>
      <c r="U111" s="905">
        <v>9.0</v>
      </c>
      <c r="V111" s="1855"/>
      <c r="W111" s="971"/>
      <c r="X111" s="905">
        <v>9.0</v>
      </c>
      <c r="Y111" s="905">
        <v>9.0</v>
      </c>
      <c r="Z111" s="905">
        <v>9.0</v>
      </c>
      <c r="AA111" s="905">
        <v>9.0</v>
      </c>
      <c r="AB111" s="905">
        <v>9.0</v>
      </c>
      <c r="AC111" s="971"/>
      <c r="AD111" s="971"/>
      <c r="AE111" s="905">
        <v>9.0</v>
      </c>
      <c r="AF111" s="905">
        <v>9.0</v>
      </c>
      <c r="AG111" s="905">
        <v>9.0</v>
      </c>
      <c r="AH111" s="905">
        <v>9.0</v>
      </c>
      <c r="AI111" s="971"/>
      <c r="AJ111" s="905"/>
      <c r="AK111" s="404">
        <f t="shared" si="15"/>
        <v>22</v>
      </c>
      <c r="AL111" s="237"/>
    </row>
    <row r="112" ht="16.5" customHeight="1">
      <c r="A112" s="1010">
        <v>36.0</v>
      </c>
      <c r="B112" s="1682" t="s">
        <v>813</v>
      </c>
      <c r="C112" s="1010" t="s">
        <v>286</v>
      </c>
      <c r="D112" s="866"/>
      <c r="E112" s="905">
        <v>9.0</v>
      </c>
      <c r="F112" s="905">
        <v>9.0</v>
      </c>
      <c r="G112" s="905">
        <v>9.0</v>
      </c>
      <c r="H112" s="1255"/>
      <c r="I112" s="1255"/>
      <c r="J112" s="905">
        <v>9.0</v>
      </c>
      <c r="K112" s="905">
        <v>9.0</v>
      </c>
      <c r="L112" s="905">
        <v>9.0</v>
      </c>
      <c r="M112" s="905">
        <v>9.0</v>
      </c>
      <c r="N112" s="905">
        <v>9.0</v>
      </c>
      <c r="O112" s="971"/>
      <c r="P112" s="971"/>
      <c r="Q112" s="905">
        <v>9.0</v>
      </c>
      <c r="R112" s="905">
        <v>9.0</v>
      </c>
      <c r="S112" s="905">
        <v>9.0</v>
      </c>
      <c r="T112" s="905">
        <v>9.0</v>
      </c>
      <c r="U112" s="905">
        <v>9.0</v>
      </c>
      <c r="V112" s="1855"/>
      <c r="W112" s="971"/>
      <c r="X112" s="905">
        <v>9.0</v>
      </c>
      <c r="Y112" s="905">
        <v>9.0</v>
      </c>
      <c r="Z112" s="905">
        <v>9.0</v>
      </c>
      <c r="AA112" s="905">
        <v>9.0</v>
      </c>
      <c r="AB112" s="905">
        <v>9.0</v>
      </c>
      <c r="AC112" s="971"/>
      <c r="AD112" s="971"/>
      <c r="AE112" s="905">
        <v>9.0</v>
      </c>
      <c r="AF112" s="905">
        <v>9.0</v>
      </c>
      <c r="AG112" s="905">
        <v>9.0</v>
      </c>
      <c r="AH112" s="905">
        <v>9.0</v>
      </c>
      <c r="AI112" s="971"/>
      <c r="AJ112" s="905"/>
      <c r="AK112" s="404">
        <f t="shared" si="15"/>
        <v>22</v>
      </c>
      <c r="AL112" s="237"/>
    </row>
    <row r="113" ht="16.5" customHeight="1">
      <c r="A113" s="89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  <c r="R113" s="1486"/>
      <c r="S113" s="1486"/>
      <c r="T113" s="1486"/>
      <c r="U113" s="1487"/>
      <c r="V113" s="1487"/>
      <c r="W113" s="1486"/>
      <c r="X113" s="1486"/>
      <c r="Y113" s="1486"/>
      <c r="Z113" s="1486"/>
      <c r="AA113" s="1488"/>
      <c r="AB113" s="1488"/>
      <c r="AC113" s="1488"/>
      <c r="AD113" s="1486"/>
      <c r="AE113" s="1486"/>
      <c r="AF113" s="1486"/>
      <c r="AG113" s="1486"/>
      <c r="AH113" s="1486"/>
      <c r="AI113" s="1486"/>
      <c r="AJ113" s="1486"/>
      <c r="AK113" s="89"/>
      <c r="AL113" s="89"/>
    </row>
    <row r="114" ht="16.5" hidden="1" customHeight="1">
      <c r="A114" s="19">
        <v>1.0</v>
      </c>
      <c r="B114" s="1372" t="s">
        <v>909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807">
        <v>2.0</v>
      </c>
      <c r="B115" s="1372" t="s">
        <v>911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19">
        <v>3.0</v>
      </c>
      <c r="B116" s="1372" t="s">
        <v>913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807">
        <v>4.0</v>
      </c>
      <c r="B117" s="1372" t="s">
        <v>914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19">
        <v>5.0</v>
      </c>
      <c r="B118" s="1372" t="s">
        <v>915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807">
        <v>6.0</v>
      </c>
      <c r="B119" s="1372" t="s">
        <v>916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19">
        <v>7.0</v>
      </c>
      <c r="B120" s="1464" t="s">
        <v>917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807">
        <v>8.0</v>
      </c>
      <c r="B121" s="1465" t="s">
        <v>918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19">
        <v>9.0</v>
      </c>
      <c r="B122" s="1466" t="s">
        <v>984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6.5" hidden="1" customHeight="1">
      <c r="A123" s="807">
        <v>10.0</v>
      </c>
      <c r="B123" s="1372" t="s">
        <v>943</v>
      </c>
      <c r="C123" s="1373"/>
      <c r="D123" s="930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  <c r="X123" s="905"/>
      <c r="Y123" s="905"/>
      <c r="Z123" s="905"/>
      <c r="AA123" s="905"/>
      <c r="AB123" s="905"/>
      <c r="AC123" s="905"/>
      <c r="AD123" s="905"/>
      <c r="AE123" s="905"/>
      <c r="AF123" s="905"/>
      <c r="AG123" s="905"/>
      <c r="AH123" s="1270"/>
      <c r="AI123" s="1270"/>
      <c r="AJ123" s="1270"/>
      <c r="AK123" s="89"/>
      <c r="AL123" s="89"/>
    </row>
    <row r="124" ht="15.75" hidden="1" customHeight="1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1162"/>
      <c r="V124" s="1162"/>
      <c r="W124" s="89"/>
      <c r="X124" s="89"/>
      <c r="Y124" s="89"/>
      <c r="Z124" s="89"/>
      <c r="AA124" s="1163"/>
      <c r="AB124" s="1163"/>
      <c r="AC124" s="1163"/>
      <c r="AD124" s="89"/>
      <c r="AE124" s="89"/>
      <c r="AF124" s="89"/>
      <c r="AG124" s="89"/>
      <c r="AH124" s="89"/>
      <c r="AI124" s="89"/>
      <c r="AJ124" s="89"/>
      <c r="AK124" s="89"/>
      <c r="AL124" s="89"/>
    </row>
  </sheetData>
  <mergeCells count="12">
    <mergeCell ref="C81:C83"/>
    <mergeCell ref="C85:C86"/>
    <mergeCell ref="C89:C91"/>
    <mergeCell ref="C93:C94"/>
    <mergeCell ref="C96:C97"/>
    <mergeCell ref="C1:AG1"/>
    <mergeCell ref="C3:C32"/>
    <mergeCell ref="D49:T52"/>
    <mergeCell ref="U49:AK52"/>
    <mergeCell ref="N55:Q55"/>
    <mergeCell ref="C71:C75"/>
    <mergeCell ref="C77:C79"/>
  </mergeCells>
  <conditionalFormatting sqref="AK3:AK32">
    <cfRule type="colorScale" priority="1">
      <colorScale>
        <cfvo type="formula" val="18"/>
        <cfvo type="formula" val="20"/>
        <cfvo type="formula" val="22"/>
        <color rgb="FFE06666"/>
        <color rgb="FFB6D7A8"/>
        <color rgb="FFE06666"/>
      </colorScale>
    </cfRule>
  </conditionalFormatting>
  <conditionalFormatting sqref="AK3:AK32 AK37:AK48 AK59:AK75 AK77:AK79 AK81:AK83 AK85:AK87 AK89:AK91 AK93:AK94 AK96:AK97 AK99:AK112">
    <cfRule type="colorScale" priority="2">
      <colorScale>
        <cfvo type="formula" val="22"/>
        <cfvo type="formula" val="20"/>
        <cfvo type="formula" val="18"/>
        <color rgb="FFE06666"/>
        <color rgb="FFB6D7A8"/>
        <color rgb="FFE06666"/>
      </colorScale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32.43"/>
    <col customWidth="1" min="3" max="3" width="15.43"/>
    <col customWidth="1" min="4" max="4" width="19.14"/>
    <col customWidth="1" min="5" max="5" width="14.0"/>
    <col customWidth="1" min="6" max="6" width="13.0"/>
    <col customWidth="1" min="7" max="7" width="30.71"/>
    <col customWidth="1" min="8" max="8" width="30.57"/>
    <col customWidth="1" min="9" max="9" width="23.57"/>
    <col customWidth="1" min="10" max="10" width="7.57"/>
    <col customWidth="1" min="11" max="12" width="6.86"/>
    <col customWidth="1" min="13" max="13" width="8.0"/>
    <col customWidth="1" min="14" max="14" width="17.0"/>
    <col customWidth="1" min="15" max="15" width="18.57"/>
    <col customWidth="1" min="16" max="16" width="26.57"/>
    <col customWidth="1" min="17" max="17" width="19.43"/>
    <col customWidth="1" min="18" max="18" width="12.71"/>
    <col customWidth="1" hidden="1" min="19" max="20" width="12.71"/>
    <col customWidth="1" min="21" max="21" width="17.29"/>
    <col customWidth="1" min="22" max="22" width="13.0"/>
  </cols>
  <sheetData>
    <row r="1" ht="25.5" customHeight="1">
      <c r="A1" s="1862" t="s">
        <v>329</v>
      </c>
      <c r="B1" s="1862" t="s">
        <v>1180</v>
      </c>
      <c r="C1" s="1862" t="s">
        <v>1181</v>
      </c>
      <c r="D1" s="1862" t="s">
        <v>1182</v>
      </c>
      <c r="E1" s="1862" t="s">
        <v>1183</v>
      </c>
      <c r="F1" s="1862" t="s">
        <v>1184</v>
      </c>
      <c r="G1" s="1862" t="s">
        <v>1185</v>
      </c>
      <c r="H1" s="1862" t="s">
        <v>1186</v>
      </c>
      <c r="I1" s="1862" t="s">
        <v>1187</v>
      </c>
      <c r="J1" s="1862" t="s">
        <v>1188</v>
      </c>
      <c r="K1" s="1862" t="s">
        <v>1189</v>
      </c>
      <c r="L1" s="1863" t="s">
        <v>1190</v>
      </c>
      <c r="M1" s="1864" t="s">
        <v>1191</v>
      </c>
      <c r="N1" s="1863" t="s">
        <v>1192</v>
      </c>
      <c r="O1" s="1865" t="s">
        <v>1193</v>
      </c>
      <c r="P1" s="1866" t="s">
        <v>1194</v>
      </c>
      <c r="Q1" s="1867" t="s">
        <v>1195</v>
      </c>
      <c r="R1" s="1867" t="s">
        <v>1196</v>
      </c>
      <c r="S1" s="1862" t="s">
        <v>1197</v>
      </c>
      <c r="T1" s="1862" t="s">
        <v>1198</v>
      </c>
      <c r="U1" s="1868" t="s">
        <v>1199</v>
      </c>
      <c r="V1" s="1868" t="s">
        <v>1200</v>
      </c>
    </row>
    <row r="2" ht="16.5" customHeight="1">
      <c r="A2" s="1869">
        <v>1.0</v>
      </c>
      <c r="B2" s="1870" t="s">
        <v>1201</v>
      </c>
      <c r="C2" s="1869" t="s">
        <v>1202</v>
      </c>
      <c r="D2" s="1869" t="s">
        <v>799</v>
      </c>
      <c r="E2" s="1869">
        <v>8.9090212492E10</v>
      </c>
      <c r="F2" s="1869">
        <v>8.922474563E10</v>
      </c>
      <c r="G2" s="1869" t="s">
        <v>1203</v>
      </c>
      <c r="H2" s="1869" t="s">
        <v>1204</v>
      </c>
      <c r="I2" s="1871" t="s">
        <v>1205</v>
      </c>
      <c r="J2" s="1869">
        <v>4770.0</v>
      </c>
      <c r="K2" s="1869">
        <v>95.0</v>
      </c>
      <c r="L2" s="1872"/>
      <c r="M2" s="1872"/>
      <c r="N2" s="1869" t="s">
        <v>1206</v>
      </c>
      <c r="O2" s="1873" t="s">
        <v>1207</v>
      </c>
      <c r="P2" s="1873" t="s">
        <v>1208</v>
      </c>
      <c r="Q2" s="1874" t="s">
        <v>1209</v>
      </c>
      <c r="R2" s="1875" t="s">
        <v>1210</v>
      </c>
      <c r="S2" s="1869" t="s">
        <v>1211</v>
      </c>
      <c r="T2" s="1869" t="s">
        <v>1212</v>
      </c>
      <c r="U2" s="1875" t="s">
        <v>1213</v>
      </c>
      <c r="V2" s="1875" t="s">
        <v>1214</v>
      </c>
    </row>
    <row r="3" ht="16.5" customHeight="1">
      <c r="A3" s="1869">
        <v>2.0</v>
      </c>
      <c r="B3" s="1870" t="s">
        <v>1215</v>
      </c>
      <c r="C3" s="1869" t="s">
        <v>1202</v>
      </c>
      <c r="D3" s="1869" t="s">
        <v>798</v>
      </c>
      <c r="E3" s="1869">
        <v>8.922138511E10</v>
      </c>
      <c r="F3" s="1869">
        <v>8.9220201104E10</v>
      </c>
      <c r="G3" s="1869" t="s">
        <v>1216</v>
      </c>
      <c r="H3" s="1869" t="s">
        <v>1217</v>
      </c>
      <c r="I3" s="1869" t="s">
        <v>1218</v>
      </c>
      <c r="J3" s="1869"/>
      <c r="K3" s="1869"/>
      <c r="L3" s="1872"/>
      <c r="M3" s="1872"/>
      <c r="N3" s="1869"/>
      <c r="O3" s="1873"/>
      <c r="P3" s="1873"/>
      <c r="Q3" s="1874"/>
      <c r="R3" s="1875"/>
      <c r="S3" s="1869"/>
      <c r="T3" s="1869"/>
      <c r="U3" s="1875"/>
      <c r="V3" s="1875"/>
    </row>
    <row r="4" ht="15.75" customHeight="1">
      <c r="A4" s="1869">
        <v>3.0</v>
      </c>
      <c r="B4" s="1870" t="s">
        <v>1219</v>
      </c>
      <c r="C4" s="1869" t="s">
        <v>1202</v>
      </c>
      <c r="D4" s="1869" t="s">
        <v>800</v>
      </c>
      <c r="E4" s="1869">
        <v>8.9126353777E10</v>
      </c>
      <c r="F4" s="1869">
        <v>8.9292204373E10</v>
      </c>
      <c r="G4" s="1869" t="s">
        <v>1220</v>
      </c>
      <c r="H4" s="1869" t="s">
        <v>1221</v>
      </c>
      <c r="I4" s="1871" t="s">
        <v>1222</v>
      </c>
      <c r="J4" s="1869">
        <v>1976.0</v>
      </c>
      <c r="K4" s="1869">
        <v>92.0</v>
      </c>
      <c r="L4" s="1876">
        <v>417.0</v>
      </c>
      <c r="M4" s="1872"/>
      <c r="N4" s="1869" t="s">
        <v>1223</v>
      </c>
      <c r="O4" s="1873" t="s">
        <v>1224</v>
      </c>
      <c r="P4" s="1873" t="s">
        <v>1225</v>
      </c>
      <c r="Q4" s="1874" t="s">
        <v>1209</v>
      </c>
      <c r="R4" s="1875" t="s">
        <v>1210</v>
      </c>
      <c r="S4" s="1869" t="s">
        <v>1226</v>
      </c>
      <c r="T4" s="1869" t="s">
        <v>1227</v>
      </c>
      <c r="U4" s="1875" t="s">
        <v>1213</v>
      </c>
      <c r="V4" s="1875" t="s">
        <v>1214</v>
      </c>
    </row>
    <row r="5" ht="15.0" customHeight="1">
      <c r="A5" s="1869">
        <v>4.0</v>
      </c>
      <c r="B5" s="1877" t="s">
        <v>1228</v>
      </c>
      <c r="C5" s="1869" t="s">
        <v>1202</v>
      </c>
      <c r="D5" s="1869" t="s">
        <v>821</v>
      </c>
      <c r="E5" s="1869">
        <v>8.9043818373E10</v>
      </c>
      <c r="F5" s="1869">
        <v>8.9220219959E10</v>
      </c>
      <c r="G5" s="1869" t="s">
        <v>1229</v>
      </c>
      <c r="H5" s="1869" t="s">
        <v>1230</v>
      </c>
      <c r="I5" s="1871" t="s">
        <v>1231</v>
      </c>
      <c r="J5" s="1878"/>
      <c r="K5" s="1869">
        <v>95.0</v>
      </c>
      <c r="L5" s="1872"/>
      <c r="M5" s="1872"/>
      <c r="N5" s="1869" t="s">
        <v>1232</v>
      </c>
      <c r="O5" s="1869" t="s">
        <v>1233</v>
      </c>
      <c r="P5" s="1869" t="s">
        <v>1234</v>
      </c>
      <c r="Q5" s="1874" t="s">
        <v>1209</v>
      </c>
      <c r="R5" s="1875" t="s">
        <v>1210</v>
      </c>
      <c r="S5" s="1871" t="s">
        <v>1235</v>
      </c>
      <c r="T5" s="1871" t="s">
        <v>1236</v>
      </c>
      <c r="U5" s="1875" t="s">
        <v>1213</v>
      </c>
      <c r="V5" s="1875" t="s">
        <v>1214</v>
      </c>
    </row>
    <row r="6" ht="15.0" customHeight="1">
      <c r="A6" s="1869">
        <v>5.0</v>
      </c>
      <c r="B6" s="1870" t="s">
        <v>1237</v>
      </c>
      <c r="C6" s="1869" t="s">
        <v>1202</v>
      </c>
      <c r="D6" s="1869" t="s">
        <v>459</v>
      </c>
      <c r="E6" s="1869">
        <v>8.9536090202E10</v>
      </c>
      <c r="F6" s="1869">
        <v>8.9326066736E10</v>
      </c>
      <c r="G6" s="1869" t="s">
        <v>1238</v>
      </c>
      <c r="H6" s="1869" t="s">
        <v>1239</v>
      </c>
      <c r="I6" s="1871" t="s">
        <v>1240</v>
      </c>
      <c r="J6" s="1879" t="s">
        <v>1241</v>
      </c>
      <c r="K6" s="1869">
        <v>95.0</v>
      </c>
      <c r="L6" s="1872"/>
      <c r="M6" s="1872"/>
      <c r="N6" s="1869" t="s">
        <v>1242</v>
      </c>
      <c r="O6" s="1873" t="s">
        <v>1243</v>
      </c>
      <c r="P6" s="1873" t="s">
        <v>1244</v>
      </c>
      <c r="Q6" s="1874" t="s">
        <v>1209</v>
      </c>
      <c r="R6" s="1875" t="s">
        <v>1210</v>
      </c>
      <c r="S6" s="1869" t="s">
        <v>1245</v>
      </c>
      <c r="T6" s="1869" t="s">
        <v>1246</v>
      </c>
      <c r="U6" s="1875" t="s">
        <v>1213</v>
      </c>
      <c r="V6" s="1875" t="s">
        <v>1214</v>
      </c>
    </row>
    <row r="7">
      <c r="A7" s="1869">
        <v>6.0</v>
      </c>
      <c r="B7" s="1870" t="s">
        <v>1247</v>
      </c>
      <c r="C7" s="1869" t="s">
        <v>1202</v>
      </c>
      <c r="D7" s="1869" t="s">
        <v>802</v>
      </c>
      <c r="E7" s="1869">
        <v>8.9536057493E10</v>
      </c>
      <c r="F7" s="1869">
        <v>8.9221277566E10</v>
      </c>
      <c r="G7" s="1869" t="s">
        <v>1248</v>
      </c>
      <c r="H7" s="1869" t="s">
        <v>1249</v>
      </c>
      <c r="I7" s="1871" t="s">
        <v>1250</v>
      </c>
      <c r="J7" s="1879"/>
      <c r="K7" s="1869">
        <v>95.0</v>
      </c>
      <c r="L7" s="1872"/>
      <c r="M7" s="1872"/>
      <c r="N7" s="1875" t="s">
        <v>1251</v>
      </c>
      <c r="O7" s="1873" t="s">
        <v>1252</v>
      </c>
      <c r="P7" s="1873" t="s">
        <v>1253</v>
      </c>
      <c r="Q7" s="1874" t="s">
        <v>1209</v>
      </c>
      <c r="R7" s="1875" t="s">
        <v>1210</v>
      </c>
      <c r="S7" s="1878"/>
      <c r="T7" s="1878"/>
      <c r="U7" s="1875" t="s">
        <v>1213</v>
      </c>
      <c r="V7" s="1875" t="s">
        <v>1214</v>
      </c>
    </row>
    <row r="8">
      <c r="A8" s="1869">
        <v>7.0</v>
      </c>
      <c r="B8" s="1870" t="s">
        <v>1254</v>
      </c>
      <c r="C8" s="1869" t="s">
        <v>1202</v>
      </c>
      <c r="D8" s="1869" t="s">
        <v>803</v>
      </c>
      <c r="E8" s="1869">
        <v>8.9530435271E10</v>
      </c>
      <c r="F8" s="1869">
        <v>8.9226140131E10</v>
      </c>
      <c r="G8" s="1869" t="s">
        <v>1255</v>
      </c>
      <c r="H8" s="1869" t="s">
        <v>1256</v>
      </c>
      <c r="I8" s="1871" t="s">
        <v>1257</v>
      </c>
      <c r="J8" s="1879" t="s">
        <v>1258</v>
      </c>
      <c r="K8" s="1869">
        <v>95.0</v>
      </c>
      <c r="L8" s="1869">
        <v>1128.0</v>
      </c>
      <c r="M8" s="1872"/>
      <c r="N8" s="1875" t="s">
        <v>1259</v>
      </c>
      <c r="O8" s="1873" t="s">
        <v>1260</v>
      </c>
      <c r="P8" s="1880" t="s">
        <v>1261</v>
      </c>
      <c r="Q8" s="1874" t="s">
        <v>1209</v>
      </c>
      <c r="R8" s="1875" t="s">
        <v>1210</v>
      </c>
      <c r="S8" s="1869" t="s">
        <v>1262</v>
      </c>
      <c r="T8" s="1869" t="s">
        <v>1263</v>
      </c>
      <c r="U8" s="1875" t="s">
        <v>1213</v>
      </c>
      <c r="V8" s="1875" t="s">
        <v>1214</v>
      </c>
    </row>
    <row r="9" ht="15.0" customHeight="1">
      <c r="A9" s="1869">
        <v>8.0</v>
      </c>
      <c r="B9" s="1870" t="s">
        <v>1264</v>
      </c>
      <c r="C9" s="1869" t="s">
        <v>1202</v>
      </c>
      <c r="D9" s="1871" t="s">
        <v>1265</v>
      </c>
      <c r="E9" s="1869">
        <v>8.9126275412E10</v>
      </c>
      <c r="F9" s="1869">
        <v>8.9220318326E10</v>
      </c>
      <c r="G9" s="1869" t="s">
        <v>1266</v>
      </c>
      <c r="H9" s="1869" t="s">
        <v>1267</v>
      </c>
      <c r="I9" s="1871" t="s">
        <v>1268</v>
      </c>
      <c r="J9" s="1879" t="s">
        <v>1269</v>
      </c>
      <c r="K9" s="1869">
        <v>95.0</v>
      </c>
      <c r="L9" s="1876">
        <v>309.0</v>
      </c>
      <c r="M9" s="1872"/>
      <c r="N9" s="1869" t="s">
        <v>1223</v>
      </c>
      <c r="O9" s="1869" t="s">
        <v>1233</v>
      </c>
      <c r="P9" s="1869" t="s">
        <v>1270</v>
      </c>
      <c r="Q9" s="1874" t="s">
        <v>1209</v>
      </c>
      <c r="R9" s="1875" t="s">
        <v>1210</v>
      </c>
      <c r="S9" s="1881"/>
      <c r="T9" s="1881"/>
      <c r="U9" s="1875" t="s">
        <v>1213</v>
      </c>
      <c r="V9" s="1875" t="s">
        <v>1214</v>
      </c>
    </row>
    <row r="10" ht="15.0" customHeight="1">
      <c r="A10" s="1869">
        <v>9.0</v>
      </c>
      <c r="B10" s="1870" t="s">
        <v>1271</v>
      </c>
      <c r="C10" s="1869" t="s">
        <v>1272</v>
      </c>
      <c r="D10" s="1871" t="s">
        <v>1265</v>
      </c>
      <c r="E10" s="1869">
        <v>8.95213707E10</v>
      </c>
      <c r="F10" s="1869">
        <v>8.9220318221E10</v>
      </c>
      <c r="G10" s="1869" t="s">
        <v>1273</v>
      </c>
      <c r="H10" s="1869" t="s">
        <v>1274</v>
      </c>
      <c r="I10" s="1871" t="s">
        <v>1275</v>
      </c>
      <c r="J10" s="1879" t="s">
        <v>1276</v>
      </c>
      <c r="K10" s="1869">
        <v>92.0</v>
      </c>
      <c r="L10" s="1876">
        <v>565.0</v>
      </c>
      <c r="M10" s="1872"/>
      <c r="N10" s="1875" t="s">
        <v>1223</v>
      </c>
      <c r="O10" s="1873" t="s">
        <v>1252</v>
      </c>
      <c r="P10" s="1873" t="s">
        <v>1277</v>
      </c>
      <c r="Q10" s="1874" t="s">
        <v>1209</v>
      </c>
      <c r="R10" s="1875" t="s">
        <v>1210</v>
      </c>
      <c r="S10" s="1869" t="s">
        <v>1278</v>
      </c>
      <c r="T10" s="1869" t="s">
        <v>1279</v>
      </c>
      <c r="U10" s="1875" t="s">
        <v>1213</v>
      </c>
      <c r="V10" s="1875" t="s">
        <v>1214</v>
      </c>
    </row>
    <row r="11" ht="15.0" customHeight="1">
      <c r="A11" s="1869">
        <v>10.0</v>
      </c>
      <c r="B11" s="1870" t="s">
        <v>1280</v>
      </c>
      <c r="C11" s="1869" t="s">
        <v>1202</v>
      </c>
      <c r="D11" s="1882" t="s">
        <v>1265</v>
      </c>
      <c r="E11" s="1869">
        <v>8.9151547615E10</v>
      </c>
      <c r="F11" s="1869">
        <v>8.9220318268E10</v>
      </c>
      <c r="G11" s="1869" t="s">
        <v>1281</v>
      </c>
      <c r="H11" s="1869"/>
      <c r="I11" s="1883" t="s">
        <v>1282</v>
      </c>
      <c r="J11" s="1879"/>
      <c r="K11" s="1869">
        <v>95.0</v>
      </c>
      <c r="L11" s="1872"/>
      <c r="M11" s="1872"/>
      <c r="N11" s="1875" t="s">
        <v>1283</v>
      </c>
      <c r="O11" s="1869"/>
      <c r="P11" s="1869"/>
      <c r="Q11" s="1874"/>
      <c r="R11" s="1875"/>
      <c r="S11" s="1878"/>
      <c r="T11" s="1878"/>
      <c r="U11" s="1875"/>
      <c r="V11" s="1875"/>
    </row>
    <row r="12" ht="15.0" customHeight="1">
      <c r="A12" s="1869">
        <v>11.0</v>
      </c>
      <c r="B12" s="1870" t="s">
        <v>1284</v>
      </c>
      <c r="C12" s="1869" t="s">
        <v>1202</v>
      </c>
      <c r="D12" s="1869" t="s">
        <v>805</v>
      </c>
      <c r="E12" s="1869">
        <v>8.9024465101E10</v>
      </c>
      <c r="F12" s="1869">
        <v>8.9221184277E10</v>
      </c>
      <c r="G12" s="1869" t="s">
        <v>1285</v>
      </c>
      <c r="H12" s="1869" t="s">
        <v>1286</v>
      </c>
      <c r="I12" s="1871" t="s">
        <v>1287</v>
      </c>
      <c r="J12" s="1872"/>
      <c r="K12" s="1884"/>
      <c r="L12" s="1884"/>
      <c r="M12" s="1872"/>
      <c r="N12" s="1875" t="s">
        <v>1288</v>
      </c>
      <c r="O12" s="1873" t="s">
        <v>1289</v>
      </c>
      <c r="P12" s="1873" t="s">
        <v>1290</v>
      </c>
      <c r="Q12" s="1874" t="s">
        <v>1209</v>
      </c>
      <c r="R12" s="1875" t="s">
        <v>1210</v>
      </c>
      <c r="S12" s="1881"/>
      <c r="T12" s="1881"/>
      <c r="U12" s="1885"/>
      <c r="V12" s="1885"/>
    </row>
    <row r="13" ht="15.0" customHeight="1">
      <c r="A13" s="1869">
        <v>12.0</v>
      </c>
      <c r="B13" s="1870" t="s">
        <v>1291</v>
      </c>
      <c r="C13" s="1869" t="s">
        <v>1202</v>
      </c>
      <c r="D13" s="1869" t="s">
        <v>806</v>
      </c>
      <c r="E13" s="1869">
        <v>8.9920262666E10</v>
      </c>
      <c r="F13" s="1869">
        <v>8.9321102128E10</v>
      </c>
      <c r="G13" s="1869" t="s">
        <v>1292</v>
      </c>
      <c r="H13" s="1886" t="s">
        <v>1293</v>
      </c>
      <c r="I13" s="1871" t="s">
        <v>1294</v>
      </c>
      <c r="J13" s="1869">
        <v>1945.0</v>
      </c>
      <c r="K13" s="1869">
        <v>95.0</v>
      </c>
      <c r="L13" s="1876">
        <v>604.0</v>
      </c>
      <c r="M13" s="1872"/>
      <c r="N13" s="1869" t="s">
        <v>1223</v>
      </c>
      <c r="O13" s="1869" t="s">
        <v>1295</v>
      </c>
      <c r="P13" s="1869" t="s">
        <v>1296</v>
      </c>
      <c r="Q13" s="1874" t="s">
        <v>1209</v>
      </c>
      <c r="R13" s="1875" t="s">
        <v>1210</v>
      </c>
      <c r="S13" s="1872"/>
      <c r="T13" s="1872"/>
      <c r="U13" s="1875" t="s">
        <v>1213</v>
      </c>
      <c r="V13" s="1875" t="s">
        <v>1214</v>
      </c>
    </row>
    <row r="14" ht="15.0" customHeight="1">
      <c r="A14" s="1869">
        <v>13.0</v>
      </c>
      <c r="B14" s="1877" t="s">
        <v>1297</v>
      </c>
      <c r="C14" s="1869" t="s">
        <v>1202</v>
      </c>
      <c r="D14" s="1869" t="s">
        <v>806</v>
      </c>
      <c r="E14" s="1869">
        <v>8.9000486101E10</v>
      </c>
      <c r="F14" s="1869">
        <v>8.9222922028E10</v>
      </c>
      <c r="G14" s="1871" t="s">
        <v>1298</v>
      </c>
      <c r="H14" s="1871" t="s">
        <v>1299</v>
      </c>
      <c r="I14" s="1871" t="s">
        <v>1300</v>
      </c>
      <c r="J14" s="1869">
        <v>7601.0</v>
      </c>
      <c r="K14" s="1869">
        <v>95.0</v>
      </c>
      <c r="L14" s="1872"/>
      <c r="M14" s="1872"/>
      <c r="N14" s="1875" t="s">
        <v>1301</v>
      </c>
      <c r="O14" s="1873" t="s">
        <v>1302</v>
      </c>
      <c r="P14" s="1873" t="s">
        <v>1303</v>
      </c>
      <c r="Q14" s="1874" t="s">
        <v>1209</v>
      </c>
      <c r="R14" s="1875" t="s">
        <v>1210</v>
      </c>
      <c r="S14" s="1881"/>
      <c r="T14" s="1881"/>
      <c r="U14" s="1875" t="s">
        <v>1213</v>
      </c>
      <c r="V14" s="1875" t="s">
        <v>1214</v>
      </c>
    </row>
    <row r="15" ht="15.0" customHeight="1">
      <c r="A15" s="1869">
        <v>14.0</v>
      </c>
      <c r="B15" s="1870" t="s">
        <v>1304</v>
      </c>
      <c r="C15" s="1869" t="s">
        <v>1202</v>
      </c>
      <c r="D15" s="1869" t="s">
        <v>807</v>
      </c>
      <c r="E15" s="1869">
        <v>8.9089198575E10</v>
      </c>
      <c r="F15" s="1869">
        <v>8.9326066726E10</v>
      </c>
      <c r="G15" s="1869" t="s">
        <v>1305</v>
      </c>
      <c r="H15" s="1869" t="s">
        <v>1306</v>
      </c>
      <c r="I15" s="1871" t="s">
        <v>1307</v>
      </c>
      <c r="J15" s="1879" t="s">
        <v>1308</v>
      </c>
      <c r="K15" s="1869">
        <v>95.0</v>
      </c>
      <c r="L15" s="1872"/>
      <c r="M15" s="1872"/>
      <c r="N15" s="1869" t="s">
        <v>1309</v>
      </c>
      <c r="O15" s="1873" t="s">
        <v>1310</v>
      </c>
      <c r="P15" s="1873" t="s">
        <v>1311</v>
      </c>
      <c r="Q15" s="1874" t="s">
        <v>1209</v>
      </c>
      <c r="R15" s="1875" t="s">
        <v>1210</v>
      </c>
      <c r="S15" s="1869" t="s">
        <v>1312</v>
      </c>
      <c r="T15" s="1869" t="s">
        <v>1313</v>
      </c>
      <c r="U15" s="1875" t="s">
        <v>1213</v>
      </c>
      <c r="V15" s="1875" t="s">
        <v>1214</v>
      </c>
    </row>
    <row r="16">
      <c r="A16" s="1869">
        <v>15.0</v>
      </c>
      <c r="B16" s="1870" t="s">
        <v>1314</v>
      </c>
      <c r="C16" s="1869" t="s">
        <v>1202</v>
      </c>
      <c r="D16" s="1869" t="s">
        <v>808</v>
      </c>
      <c r="E16" s="1869">
        <v>8.950542098E10</v>
      </c>
      <c r="F16" s="1869">
        <v>8.9220318298E10</v>
      </c>
      <c r="G16" s="1869" t="s">
        <v>1315</v>
      </c>
      <c r="H16" s="1869"/>
      <c r="I16" s="1871" t="s">
        <v>1316</v>
      </c>
      <c r="J16" s="1879" t="s">
        <v>1317</v>
      </c>
      <c r="K16" s="1869">
        <v>95.0</v>
      </c>
      <c r="L16" s="1872"/>
      <c r="M16" s="1872"/>
      <c r="N16" s="1869"/>
      <c r="O16" s="1873"/>
      <c r="P16" s="1873"/>
      <c r="Q16" s="1874" t="s">
        <v>1209</v>
      </c>
      <c r="R16" s="1875" t="s">
        <v>1210</v>
      </c>
      <c r="S16" s="1869" t="s">
        <v>1312</v>
      </c>
      <c r="T16" s="1869" t="s">
        <v>1318</v>
      </c>
      <c r="U16" s="1875" t="s">
        <v>1213</v>
      </c>
      <c r="V16" s="1875" t="s">
        <v>1214</v>
      </c>
    </row>
    <row r="17" ht="15.0" customHeight="1">
      <c r="A17" s="1869">
        <v>16.0</v>
      </c>
      <c r="B17" s="1870" t="s">
        <v>1319</v>
      </c>
      <c r="C17" s="1869" t="s">
        <v>1320</v>
      </c>
      <c r="D17" s="1869" t="s">
        <v>808</v>
      </c>
      <c r="E17" s="1869">
        <v>8.9617759141E10</v>
      </c>
      <c r="F17" s="1869">
        <v>8.9221188409E10</v>
      </c>
      <c r="G17" s="1869" t="s">
        <v>1321</v>
      </c>
      <c r="H17" s="1869" t="s">
        <v>1322</v>
      </c>
      <c r="I17" s="1871" t="s">
        <v>1323</v>
      </c>
      <c r="J17" s="1879" t="s">
        <v>1324</v>
      </c>
      <c r="K17" s="1869">
        <v>95.0</v>
      </c>
      <c r="L17" s="1876">
        <v>601.0</v>
      </c>
      <c r="M17" s="1872"/>
      <c r="N17" s="1869" t="s">
        <v>1223</v>
      </c>
      <c r="O17" s="1873" t="s">
        <v>1325</v>
      </c>
      <c r="P17" s="1880" t="s">
        <v>1326</v>
      </c>
      <c r="Q17" s="1874" t="s">
        <v>1209</v>
      </c>
      <c r="R17" s="1875" t="s">
        <v>1210</v>
      </c>
      <c r="S17" s="1869" t="s">
        <v>1327</v>
      </c>
      <c r="T17" s="1869" t="s">
        <v>1328</v>
      </c>
      <c r="U17" s="1875" t="s">
        <v>1213</v>
      </c>
      <c r="V17" s="1875" t="s">
        <v>1214</v>
      </c>
    </row>
    <row r="18" ht="15.0" customHeight="1">
      <c r="A18" s="1869">
        <v>17.0</v>
      </c>
      <c r="B18" s="1870" t="s">
        <v>1329</v>
      </c>
      <c r="C18" s="1869" t="s">
        <v>1320</v>
      </c>
      <c r="D18" s="1869" t="s">
        <v>56</v>
      </c>
      <c r="E18" s="1869">
        <v>8.9126594441E10</v>
      </c>
      <c r="F18" s="1869">
        <v>8.9220318107E10</v>
      </c>
      <c r="G18" s="1869" t="s">
        <v>1330</v>
      </c>
      <c r="H18" s="1869" t="s">
        <v>1331</v>
      </c>
      <c r="I18" s="1871" t="s">
        <v>1332</v>
      </c>
      <c r="J18" s="1879" t="s">
        <v>1333</v>
      </c>
      <c r="K18" s="1869">
        <v>95.0</v>
      </c>
      <c r="L18" s="1876">
        <v>293.0</v>
      </c>
      <c r="M18" s="1872"/>
      <c r="N18" s="1869" t="s">
        <v>1223</v>
      </c>
      <c r="O18" s="1873" t="s">
        <v>1310</v>
      </c>
      <c r="P18" s="1873" t="s">
        <v>1334</v>
      </c>
      <c r="Q18" s="1874" t="s">
        <v>1209</v>
      </c>
      <c r="R18" s="1875" t="s">
        <v>1210</v>
      </c>
      <c r="S18" s="1869" t="s">
        <v>1335</v>
      </c>
      <c r="T18" s="1869" t="s">
        <v>1336</v>
      </c>
      <c r="U18" s="1875" t="s">
        <v>1213</v>
      </c>
      <c r="V18" s="1875" t="s">
        <v>1214</v>
      </c>
    </row>
    <row r="19" ht="15.0" customHeight="1">
      <c r="A19" s="1869">
        <v>18.0</v>
      </c>
      <c r="B19" s="1870" t="s">
        <v>1337</v>
      </c>
      <c r="C19" s="1869" t="s">
        <v>1338</v>
      </c>
      <c r="D19" s="1869" t="s">
        <v>56</v>
      </c>
      <c r="E19" s="1869">
        <v>8.9024424038E10</v>
      </c>
      <c r="F19" s="1869">
        <v>8.9220318094E10</v>
      </c>
      <c r="G19" s="1869" t="s">
        <v>1339</v>
      </c>
      <c r="H19" s="1869" t="s">
        <v>1340</v>
      </c>
      <c r="I19" s="1871" t="s">
        <v>1341</v>
      </c>
      <c r="J19" s="1884"/>
      <c r="K19" s="1878"/>
      <c r="L19" s="1872"/>
      <c r="M19" s="1872"/>
      <c r="N19" s="1875" t="s">
        <v>1342</v>
      </c>
      <c r="O19" s="1873" t="s">
        <v>1224</v>
      </c>
      <c r="P19" s="1873" t="s">
        <v>1343</v>
      </c>
      <c r="Q19" s="1874" t="s">
        <v>1209</v>
      </c>
      <c r="R19" s="1875" t="s">
        <v>1210</v>
      </c>
      <c r="S19" s="1869" t="s">
        <v>1344</v>
      </c>
      <c r="T19" s="1869" t="s">
        <v>1345</v>
      </c>
      <c r="U19" s="1875" t="s">
        <v>1213</v>
      </c>
      <c r="V19" s="1875" t="s">
        <v>1214</v>
      </c>
    </row>
    <row r="20" ht="15.0" customHeight="1">
      <c r="A20" s="1869">
        <v>19.0</v>
      </c>
      <c r="B20" s="1870" t="s">
        <v>1346</v>
      </c>
      <c r="C20" s="1869" t="s">
        <v>1202</v>
      </c>
      <c r="D20" s="1869" t="s">
        <v>56</v>
      </c>
      <c r="E20" s="1869">
        <v>8.9122283387E10</v>
      </c>
      <c r="F20" s="1869">
        <v>8.92212148E10</v>
      </c>
      <c r="G20" s="1878"/>
      <c r="H20" s="1869" t="s">
        <v>1347</v>
      </c>
      <c r="I20" s="1871" t="s">
        <v>1348</v>
      </c>
      <c r="J20" s="1878"/>
      <c r="K20" s="1869">
        <v>95.0</v>
      </c>
      <c r="L20" s="1872"/>
      <c r="M20" s="1872"/>
      <c r="N20" s="1869" t="s">
        <v>1342</v>
      </c>
      <c r="O20" s="1869" t="s">
        <v>1349</v>
      </c>
      <c r="P20" s="1869" t="s">
        <v>1350</v>
      </c>
      <c r="Q20" s="1874" t="s">
        <v>1209</v>
      </c>
      <c r="R20" s="1875" t="s">
        <v>1210</v>
      </c>
      <c r="S20" s="1881"/>
      <c r="T20" s="1881"/>
      <c r="U20" s="1875" t="s">
        <v>1213</v>
      </c>
      <c r="V20" s="1875" t="s">
        <v>1214</v>
      </c>
    </row>
    <row r="21">
      <c r="A21" s="1869">
        <v>20.0</v>
      </c>
      <c r="B21" s="1870" t="s">
        <v>1351</v>
      </c>
      <c r="C21" s="1869" t="s">
        <v>1202</v>
      </c>
      <c r="D21" s="1869" t="s">
        <v>56</v>
      </c>
      <c r="E21" s="1869">
        <v>8.9126599163E10</v>
      </c>
      <c r="F21" s="1869">
        <v>8.9220214727E10</v>
      </c>
      <c r="G21" s="1884"/>
      <c r="H21" s="1869" t="s">
        <v>1352</v>
      </c>
      <c r="I21" s="1871" t="s">
        <v>1353</v>
      </c>
      <c r="J21" s="1879" t="s">
        <v>1354</v>
      </c>
      <c r="K21" s="1869">
        <v>95.0</v>
      </c>
      <c r="L21" s="1872"/>
      <c r="M21" s="1872"/>
      <c r="N21" s="1875" t="s">
        <v>1355</v>
      </c>
      <c r="O21" s="1869" t="s">
        <v>1302</v>
      </c>
      <c r="P21" s="1869" t="s">
        <v>1356</v>
      </c>
      <c r="Q21" s="1874" t="s">
        <v>1209</v>
      </c>
      <c r="R21" s="1875" t="s">
        <v>1210</v>
      </c>
      <c r="S21" s="1878"/>
      <c r="T21" s="1878"/>
      <c r="U21" s="1875" t="s">
        <v>1213</v>
      </c>
      <c r="V21" s="1875" t="s">
        <v>1214</v>
      </c>
    </row>
    <row r="22" ht="15.0" customHeight="1">
      <c r="A22" s="1869">
        <v>21.0</v>
      </c>
      <c r="B22" s="1870" t="s">
        <v>1357</v>
      </c>
      <c r="C22" s="1869" t="s">
        <v>1202</v>
      </c>
      <c r="D22" s="1869" t="s">
        <v>56</v>
      </c>
      <c r="E22" s="1869">
        <v>8.9090184944E10</v>
      </c>
      <c r="F22" s="1869">
        <v>8.922474621E10</v>
      </c>
      <c r="G22" s="1869" t="s">
        <v>1358</v>
      </c>
      <c r="H22" s="1869" t="s">
        <v>1359</v>
      </c>
      <c r="I22" s="1871" t="s">
        <v>1360</v>
      </c>
      <c r="J22" s="1879" t="s">
        <v>1361</v>
      </c>
      <c r="K22" s="1869">
        <v>95.0</v>
      </c>
      <c r="L22" s="1872"/>
      <c r="M22" s="1872"/>
      <c r="N22" s="1875" t="s">
        <v>1362</v>
      </c>
      <c r="O22" s="1869" t="s">
        <v>1363</v>
      </c>
      <c r="P22" s="1869" t="s">
        <v>1364</v>
      </c>
      <c r="Q22" s="1874" t="s">
        <v>1209</v>
      </c>
      <c r="R22" s="1875" t="s">
        <v>1210</v>
      </c>
      <c r="S22" s="1884"/>
      <c r="T22" s="1884"/>
      <c r="U22" s="1875" t="s">
        <v>1213</v>
      </c>
      <c r="V22" s="1875" t="s">
        <v>1214</v>
      </c>
    </row>
    <row r="23" ht="15.0" customHeight="1">
      <c r="A23" s="1869">
        <v>22.0</v>
      </c>
      <c r="B23" s="1877" t="s">
        <v>1365</v>
      </c>
      <c r="C23" s="1869" t="s">
        <v>1202</v>
      </c>
      <c r="D23" s="1869" t="s">
        <v>797</v>
      </c>
      <c r="E23" s="1869">
        <v>8.9045486745E10</v>
      </c>
      <c r="F23" s="1869">
        <v>8.9226140069E10</v>
      </c>
      <c r="G23" s="1871" t="s">
        <v>1366</v>
      </c>
      <c r="H23" s="1871" t="s">
        <v>1367</v>
      </c>
      <c r="I23" s="1871" t="s">
        <v>1368</v>
      </c>
      <c r="J23" s="1879" t="s">
        <v>1369</v>
      </c>
      <c r="K23" s="1869">
        <v>95.0</v>
      </c>
      <c r="L23" s="1872"/>
      <c r="M23" s="1872"/>
      <c r="N23" s="1875" t="s">
        <v>1370</v>
      </c>
      <c r="O23" s="1873" t="s">
        <v>1207</v>
      </c>
      <c r="P23" s="1873" t="s">
        <v>1371</v>
      </c>
      <c r="Q23" s="1874" t="s">
        <v>1209</v>
      </c>
      <c r="R23" s="1875" t="s">
        <v>1210</v>
      </c>
      <c r="S23" s="1876" t="s">
        <v>1372</v>
      </c>
      <c r="T23" s="1876" t="s">
        <v>1373</v>
      </c>
      <c r="U23" s="1885"/>
      <c r="V23" s="1885"/>
    </row>
    <row r="24" ht="15.0" customHeight="1">
      <c r="A24" s="1869">
        <v>23.0</v>
      </c>
      <c r="B24" s="1877" t="s">
        <v>1374</v>
      </c>
      <c r="C24" s="1869" t="s">
        <v>1202</v>
      </c>
      <c r="D24" s="1869" t="s">
        <v>797</v>
      </c>
      <c r="E24" s="1869">
        <v>8.9505427539E10</v>
      </c>
      <c r="F24" s="1869">
        <v>8.9221214838E10</v>
      </c>
      <c r="G24" s="1871" t="s">
        <v>1375</v>
      </c>
      <c r="H24" s="1871" t="s">
        <v>1376</v>
      </c>
      <c r="I24" s="1871" t="s">
        <v>1377</v>
      </c>
      <c r="J24" s="1879" t="s">
        <v>1378</v>
      </c>
      <c r="K24" s="1869">
        <v>95.0</v>
      </c>
      <c r="L24" s="1872"/>
      <c r="M24" s="1872"/>
      <c r="N24" s="1875" t="s">
        <v>1379</v>
      </c>
      <c r="O24" s="1873" t="s">
        <v>1233</v>
      </c>
      <c r="P24" s="1873" t="s">
        <v>1380</v>
      </c>
      <c r="Q24" s="1874" t="s">
        <v>1209</v>
      </c>
      <c r="R24" s="1875" t="s">
        <v>1210</v>
      </c>
      <c r="S24" s="1876" t="s">
        <v>1381</v>
      </c>
      <c r="T24" s="1876" t="s">
        <v>1382</v>
      </c>
      <c r="U24" s="1875" t="s">
        <v>1213</v>
      </c>
      <c r="V24" s="1875" t="s">
        <v>1214</v>
      </c>
    </row>
    <row r="25" ht="15.0" customHeight="1">
      <c r="A25" s="1869">
        <v>24.0</v>
      </c>
      <c r="B25" s="1877" t="s">
        <v>1383</v>
      </c>
      <c r="C25" s="1869" t="s">
        <v>1202</v>
      </c>
      <c r="D25" s="1869" t="s">
        <v>797</v>
      </c>
      <c r="E25" s="1869">
        <v>8.9527332343E10</v>
      </c>
      <c r="F25" s="1869">
        <v>8.9221548423E10</v>
      </c>
      <c r="G25" s="1871" t="s">
        <v>1384</v>
      </c>
      <c r="H25" s="1869" t="s">
        <v>1385</v>
      </c>
      <c r="I25" s="1871" t="s">
        <v>1386</v>
      </c>
      <c r="J25" s="1869"/>
      <c r="K25" s="1869"/>
      <c r="L25" s="1872"/>
      <c r="M25" s="1872"/>
      <c r="N25" s="1875" t="s">
        <v>1387</v>
      </c>
      <c r="O25" s="1873"/>
      <c r="P25" s="1873"/>
      <c r="Q25" s="1887"/>
      <c r="R25" s="1885"/>
      <c r="S25" s="1881"/>
      <c r="T25" s="1881"/>
      <c r="U25" s="1885"/>
      <c r="V25" s="1885"/>
    </row>
    <row r="26">
      <c r="A26" s="1869">
        <v>25.0</v>
      </c>
      <c r="B26" s="1870" t="s">
        <v>1388</v>
      </c>
      <c r="C26" s="1869" t="s">
        <v>1202</v>
      </c>
      <c r="D26" s="1869" t="s">
        <v>1389</v>
      </c>
      <c r="E26" s="1869">
        <v>8.912292163E10</v>
      </c>
      <c r="F26" s="1869">
        <v>8.9220318146E10</v>
      </c>
      <c r="G26" s="1869" t="s">
        <v>1390</v>
      </c>
      <c r="H26" s="1869" t="s">
        <v>1391</v>
      </c>
      <c r="I26" s="1871" t="s">
        <v>1392</v>
      </c>
      <c r="J26" s="1879" t="s">
        <v>1393</v>
      </c>
      <c r="K26" s="1869">
        <v>95.0</v>
      </c>
      <c r="L26" s="1876">
        <v>315.0</v>
      </c>
      <c r="M26" s="1872"/>
      <c r="N26" s="1869" t="s">
        <v>1223</v>
      </c>
      <c r="O26" s="1869" t="s">
        <v>1394</v>
      </c>
      <c r="P26" s="1869" t="s">
        <v>1395</v>
      </c>
      <c r="Q26" s="1874" t="s">
        <v>1209</v>
      </c>
      <c r="R26" s="1875" t="s">
        <v>1210</v>
      </c>
      <c r="S26" s="1881"/>
      <c r="T26" s="1881"/>
      <c r="U26" s="1875" t="s">
        <v>1213</v>
      </c>
      <c r="V26" s="1875" t="s">
        <v>1214</v>
      </c>
    </row>
    <row r="27" ht="15.0" customHeight="1">
      <c r="A27" s="1869">
        <v>26.0</v>
      </c>
      <c r="B27" s="1870" t="s">
        <v>1396</v>
      </c>
      <c r="C27" s="1869" t="s">
        <v>1202</v>
      </c>
      <c r="D27" s="1869" t="s">
        <v>1389</v>
      </c>
      <c r="E27" s="1869">
        <v>8.9538227544E10</v>
      </c>
      <c r="F27" s="1869">
        <v>8.9220326401E10</v>
      </c>
      <c r="G27" s="1869" t="s">
        <v>1397</v>
      </c>
      <c r="H27" s="1869" t="s">
        <v>1398</v>
      </c>
      <c r="I27" s="1871" t="s">
        <v>1399</v>
      </c>
      <c r="J27" s="1869">
        <v>222.0</v>
      </c>
      <c r="K27" s="1869">
        <v>95.0</v>
      </c>
      <c r="L27" s="1876">
        <v>308.0</v>
      </c>
      <c r="M27" s="1872"/>
      <c r="N27" s="1869" t="s">
        <v>1223</v>
      </c>
      <c r="O27" s="1869" t="s">
        <v>1400</v>
      </c>
      <c r="P27" s="1888" t="s">
        <v>1401</v>
      </c>
      <c r="Q27" s="1874" t="s">
        <v>1209</v>
      </c>
      <c r="R27" s="1875" t="s">
        <v>1210</v>
      </c>
      <c r="S27" s="1872"/>
      <c r="T27" s="1872"/>
      <c r="U27" s="1875" t="s">
        <v>1213</v>
      </c>
      <c r="V27" s="1875" t="s">
        <v>1214</v>
      </c>
    </row>
    <row r="28" ht="15.0" customHeight="1">
      <c r="A28" s="1869">
        <v>27.0</v>
      </c>
      <c r="B28" s="1870" t="s">
        <v>1402</v>
      </c>
      <c r="C28" s="1869" t="s">
        <v>1202</v>
      </c>
      <c r="D28" s="1869" t="s">
        <v>809</v>
      </c>
      <c r="E28" s="1869">
        <v>8.912640868E10</v>
      </c>
      <c r="F28" s="1869">
        <v>8.9221012261E10</v>
      </c>
      <c r="G28" s="1869"/>
      <c r="H28" s="1869" t="s">
        <v>1403</v>
      </c>
      <c r="I28" s="1871" t="s">
        <v>1404</v>
      </c>
      <c r="J28" s="1869">
        <v>5405.0</v>
      </c>
      <c r="K28" s="1869">
        <v>95.0</v>
      </c>
      <c r="L28" s="1872"/>
      <c r="M28" s="1872"/>
      <c r="N28" s="1869" t="s">
        <v>1405</v>
      </c>
      <c r="O28" s="1873"/>
      <c r="P28" s="1873"/>
      <c r="Q28" s="1874" t="s">
        <v>1209</v>
      </c>
      <c r="R28" s="1875" t="s">
        <v>1210</v>
      </c>
      <c r="S28" s="1881"/>
      <c r="T28" s="1881"/>
      <c r="U28" s="1875" t="s">
        <v>1213</v>
      </c>
      <c r="V28" s="1875" t="s">
        <v>1214</v>
      </c>
    </row>
    <row r="29" ht="15.0" customHeight="1">
      <c r="A29" s="1869">
        <v>28.0</v>
      </c>
      <c r="B29" s="1870" t="s">
        <v>1406</v>
      </c>
      <c r="C29" s="1869" t="s">
        <v>1202</v>
      </c>
      <c r="D29" s="1869" t="s">
        <v>1407</v>
      </c>
      <c r="E29" s="1869">
        <v>8.9122046757E10</v>
      </c>
      <c r="F29" s="1869">
        <v>8.922031816E10</v>
      </c>
      <c r="G29" s="1869" t="s">
        <v>1408</v>
      </c>
      <c r="H29" s="1869" t="s">
        <v>1409</v>
      </c>
      <c r="I29" s="1871" t="s">
        <v>1410</v>
      </c>
      <c r="J29" s="1884"/>
      <c r="K29" s="1869">
        <v>95.0</v>
      </c>
      <c r="L29" s="1872"/>
      <c r="M29" s="1872"/>
      <c r="N29" s="1875" t="s">
        <v>1370</v>
      </c>
      <c r="O29" s="1873" t="s">
        <v>1411</v>
      </c>
      <c r="P29" s="1873" t="s">
        <v>1412</v>
      </c>
      <c r="Q29" s="1874" t="s">
        <v>1209</v>
      </c>
      <c r="R29" s="1875" t="s">
        <v>1210</v>
      </c>
      <c r="S29" s="1881"/>
      <c r="T29" s="1881"/>
      <c r="U29" s="1875" t="s">
        <v>1213</v>
      </c>
      <c r="V29" s="1875" t="s">
        <v>1214</v>
      </c>
    </row>
    <row r="30" ht="15.0" customHeight="1">
      <c r="A30" s="1869">
        <v>29.0</v>
      </c>
      <c r="B30" s="1870"/>
      <c r="C30" s="1869" t="s">
        <v>1202</v>
      </c>
      <c r="D30" s="1869" t="s">
        <v>811</v>
      </c>
      <c r="E30" s="1869"/>
      <c r="F30" s="1869"/>
      <c r="G30" s="1869"/>
      <c r="H30" s="1869"/>
      <c r="I30" s="1889"/>
      <c r="J30" s="1890"/>
      <c r="K30" s="1869"/>
      <c r="L30" s="1872"/>
      <c r="M30" s="1872"/>
      <c r="N30" s="1869"/>
      <c r="O30" s="1873"/>
      <c r="P30" s="1873"/>
      <c r="Q30" s="1871"/>
      <c r="R30" s="1869"/>
      <c r="S30" s="1881"/>
      <c r="T30" s="1881"/>
      <c r="U30" s="1869"/>
      <c r="V30" s="1869"/>
    </row>
    <row r="31" ht="15.0" customHeight="1">
      <c r="A31" s="1869">
        <v>30.0</v>
      </c>
      <c r="B31" s="1870" t="s">
        <v>1413</v>
      </c>
      <c r="C31" s="1869" t="s">
        <v>1202</v>
      </c>
      <c r="D31" s="1869" t="s">
        <v>65</v>
      </c>
      <c r="E31" s="1869">
        <v>8.9502047524E10</v>
      </c>
      <c r="F31" s="1869">
        <v>8.9220318134E10</v>
      </c>
      <c r="G31" s="1881"/>
      <c r="H31" s="1869" t="s">
        <v>1414</v>
      </c>
      <c r="I31" s="1889" t="s">
        <v>1415</v>
      </c>
      <c r="J31" s="1891"/>
      <c r="K31" s="1878"/>
      <c r="L31" s="1872"/>
      <c r="M31" s="1872"/>
      <c r="N31" s="1875" t="s">
        <v>1416</v>
      </c>
      <c r="O31" s="1869" t="s">
        <v>1233</v>
      </c>
      <c r="P31" s="1869" t="s">
        <v>1417</v>
      </c>
      <c r="Q31" s="1874" t="s">
        <v>1209</v>
      </c>
      <c r="R31" s="1875" t="s">
        <v>1210</v>
      </c>
      <c r="S31" s="1878"/>
      <c r="T31" s="1878"/>
      <c r="U31" s="1875" t="s">
        <v>1213</v>
      </c>
      <c r="V31" s="1875" t="s">
        <v>1214</v>
      </c>
    </row>
    <row r="32" ht="15.0" customHeight="1">
      <c r="A32" s="1869">
        <v>31.0</v>
      </c>
      <c r="B32" s="1870" t="s">
        <v>1418</v>
      </c>
      <c r="C32" s="1869" t="s">
        <v>1202</v>
      </c>
      <c r="D32" s="1869" t="s">
        <v>65</v>
      </c>
      <c r="E32" s="1869">
        <v>8.9502028801E10</v>
      </c>
      <c r="F32" s="1869">
        <v>8.9220318126E10</v>
      </c>
      <c r="G32" s="1869" t="s">
        <v>1419</v>
      </c>
      <c r="H32" s="1869" t="s">
        <v>1420</v>
      </c>
      <c r="I32" s="1889" t="s">
        <v>1421</v>
      </c>
      <c r="J32" s="1879" t="s">
        <v>1422</v>
      </c>
      <c r="K32" s="1869">
        <v>95.0</v>
      </c>
      <c r="L32" s="1876">
        <v>286.0</v>
      </c>
      <c r="M32" s="1872"/>
      <c r="N32" s="1875" t="s">
        <v>1223</v>
      </c>
      <c r="O32" s="1873" t="s">
        <v>1411</v>
      </c>
      <c r="P32" s="1873" t="s">
        <v>1423</v>
      </c>
      <c r="Q32" s="1874" t="s">
        <v>1209</v>
      </c>
      <c r="R32" s="1875" t="s">
        <v>1210</v>
      </c>
      <c r="S32" s="1881"/>
      <c r="T32" s="1881"/>
      <c r="U32" s="1875" t="s">
        <v>1213</v>
      </c>
      <c r="V32" s="1875" t="s">
        <v>1214</v>
      </c>
    </row>
    <row r="33" ht="15.0" customHeight="1">
      <c r="A33" s="1869">
        <v>32.0</v>
      </c>
      <c r="B33" s="1870" t="s">
        <v>1424</v>
      </c>
      <c r="C33" s="1869" t="s">
        <v>1338</v>
      </c>
      <c r="D33" s="1869" t="s">
        <v>65</v>
      </c>
      <c r="E33" s="1869">
        <v>8.9292120715E10</v>
      </c>
      <c r="F33" s="1869">
        <v>8.9222007629E10</v>
      </c>
      <c r="G33" s="1878"/>
      <c r="H33" s="1869" t="s">
        <v>1425</v>
      </c>
      <c r="I33" s="1889" t="s">
        <v>1426</v>
      </c>
      <c r="J33" s="1892" t="s">
        <v>1427</v>
      </c>
      <c r="K33" s="1869">
        <v>95.0</v>
      </c>
      <c r="L33" s="1878"/>
      <c r="M33" s="1872"/>
      <c r="N33" s="1875" t="s">
        <v>1428</v>
      </c>
      <c r="O33" s="1873" t="s">
        <v>1429</v>
      </c>
      <c r="P33" s="1873" t="s">
        <v>1430</v>
      </c>
      <c r="Q33" s="1887"/>
      <c r="R33" s="1885"/>
      <c r="S33" s="1878"/>
      <c r="T33" s="1878"/>
      <c r="U33" s="1885"/>
      <c r="V33" s="1885"/>
    </row>
    <row r="34" ht="17.25" customHeight="1">
      <c r="A34" s="1869">
        <v>33.0</v>
      </c>
      <c r="B34" s="1870" t="s">
        <v>1431</v>
      </c>
      <c r="C34" s="1869" t="s">
        <v>1202</v>
      </c>
      <c r="D34" s="1869" t="s">
        <v>814</v>
      </c>
      <c r="E34" s="1869">
        <v>8.9995632011E10</v>
      </c>
      <c r="F34" s="1869">
        <v>8.9220022208E10</v>
      </c>
      <c r="G34" s="1869" t="s">
        <v>1432</v>
      </c>
      <c r="H34" s="1869"/>
      <c r="I34" s="1889" t="s">
        <v>1433</v>
      </c>
      <c r="J34" s="1879"/>
      <c r="K34" s="1869">
        <v>95.0</v>
      </c>
      <c r="L34" s="1878"/>
      <c r="M34" s="1872"/>
      <c r="N34" s="1875" t="s">
        <v>1434</v>
      </c>
      <c r="O34" s="1873"/>
      <c r="P34" s="1873"/>
      <c r="Q34" s="1874"/>
      <c r="R34" s="1875"/>
      <c r="S34" s="1869"/>
      <c r="T34" s="1893"/>
      <c r="U34" s="1875"/>
      <c r="V34" s="1875"/>
    </row>
    <row r="35" ht="16.5" customHeight="1">
      <c r="A35" s="1869">
        <v>34.0</v>
      </c>
      <c r="B35" s="1870" t="s">
        <v>1435</v>
      </c>
      <c r="C35" s="1869" t="s">
        <v>1202</v>
      </c>
      <c r="D35" s="1869" t="s">
        <v>812</v>
      </c>
      <c r="E35" s="1869">
        <v>8.9221878934E10</v>
      </c>
      <c r="F35" s="1869">
        <v>8.9221215446E10</v>
      </c>
      <c r="G35" s="1894"/>
      <c r="H35" s="1869" t="s">
        <v>1436</v>
      </c>
      <c r="I35" s="1889" t="s">
        <v>1437</v>
      </c>
      <c r="J35" s="1891"/>
      <c r="K35" s="1878"/>
      <c r="L35" s="1881"/>
      <c r="M35" s="1872"/>
      <c r="N35" s="1869" t="s">
        <v>1223</v>
      </c>
      <c r="O35" s="1873" t="s">
        <v>1394</v>
      </c>
      <c r="P35" s="1873" t="s">
        <v>1438</v>
      </c>
      <c r="Q35" s="1874" t="s">
        <v>1209</v>
      </c>
      <c r="R35" s="1875" t="s">
        <v>1210</v>
      </c>
      <c r="S35" s="1869" t="s">
        <v>1439</v>
      </c>
      <c r="T35" s="1869" t="s">
        <v>1440</v>
      </c>
      <c r="U35" s="1875" t="s">
        <v>1213</v>
      </c>
      <c r="V35" s="1875" t="s">
        <v>1214</v>
      </c>
    </row>
    <row r="36" ht="16.5" customHeight="1">
      <c r="A36" s="1869">
        <v>35.0</v>
      </c>
      <c r="B36" s="1870" t="s">
        <v>1441</v>
      </c>
      <c r="C36" s="1869" t="s">
        <v>1202</v>
      </c>
      <c r="D36" s="1869" t="s">
        <v>813</v>
      </c>
      <c r="E36" s="1869">
        <v>8.9655061761E10</v>
      </c>
      <c r="F36" s="1869">
        <v>8.9220318302E10</v>
      </c>
      <c r="G36" s="1869" t="s">
        <v>1442</v>
      </c>
      <c r="H36" s="1869" t="s">
        <v>1443</v>
      </c>
      <c r="I36" s="1889" t="s">
        <v>1444</v>
      </c>
      <c r="J36" s="1879" t="s">
        <v>1445</v>
      </c>
      <c r="K36" s="1869">
        <v>95.0</v>
      </c>
      <c r="L36" s="1881"/>
      <c r="M36" s="1872"/>
      <c r="N36" s="1875" t="s">
        <v>1446</v>
      </c>
      <c r="O36" s="1869" t="s">
        <v>1252</v>
      </c>
      <c r="P36" s="1869" t="s">
        <v>1447</v>
      </c>
      <c r="Q36" s="1874" t="s">
        <v>1209</v>
      </c>
      <c r="R36" s="1875" t="s">
        <v>1210</v>
      </c>
      <c r="S36" s="1869" t="s">
        <v>1448</v>
      </c>
      <c r="T36" s="1869" t="s">
        <v>1449</v>
      </c>
      <c r="U36" s="1875" t="s">
        <v>1213</v>
      </c>
      <c r="V36" s="1875" t="s">
        <v>1214</v>
      </c>
    </row>
    <row r="37" ht="12.75" customHeight="1">
      <c r="A37" s="1895"/>
      <c r="B37" s="1895" t="s">
        <v>736</v>
      </c>
      <c r="C37" s="1896"/>
      <c r="D37" s="1896"/>
      <c r="E37" s="1896"/>
      <c r="F37" s="1896"/>
      <c r="G37" s="1896"/>
      <c r="H37" s="1896"/>
      <c r="I37" s="1896"/>
      <c r="J37" s="1896"/>
      <c r="K37" s="1896"/>
      <c r="L37" s="1896"/>
      <c r="M37" s="1896"/>
      <c r="N37" s="1897"/>
      <c r="O37" s="1898"/>
      <c r="P37" s="1899"/>
      <c r="Q37" s="1900"/>
      <c r="R37" s="1901"/>
      <c r="S37" s="1896"/>
      <c r="T37" s="1896"/>
      <c r="U37" s="1901"/>
      <c r="V37" s="1901"/>
    </row>
    <row r="38" ht="15.0" customHeight="1">
      <c r="A38" s="1902">
        <v>1.0</v>
      </c>
      <c r="B38" s="850" t="s">
        <v>1450</v>
      </c>
      <c r="C38" s="1869" t="s">
        <v>1202</v>
      </c>
      <c r="D38" s="1903" t="s">
        <v>736</v>
      </c>
      <c r="E38" s="1902">
        <v>8.9221374437E10</v>
      </c>
      <c r="F38" s="1904">
        <v>8.9220318074E10</v>
      </c>
      <c r="G38" s="1905" t="s">
        <v>1451</v>
      </c>
      <c r="H38" s="1905" t="s">
        <v>1452</v>
      </c>
      <c r="I38" s="1906" t="s">
        <v>1453</v>
      </c>
      <c r="J38" s="1905">
        <v>7551.0</v>
      </c>
      <c r="K38" s="1907">
        <v>95.0</v>
      </c>
      <c r="L38" s="1905">
        <v>633.0</v>
      </c>
      <c r="M38" s="1905"/>
      <c r="N38" s="1902" t="s">
        <v>1223</v>
      </c>
      <c r="O38" s="1908" t="s">
        <v>1349</v>
      </c>
      <c r="P38" s="1908" t="s">
        <v>1454</v>
      </c>
      <c r="Q38" s="1909" t="s">
        <v>1209</v>
      </c>
      <c r="R38" s="1910" t="s">
        <v>1210</v>
      </c>
      <c r="S38" s="850" t="s">
        <v>1455</v>
      </c>
      <c r="T38" s="850" t="s">
        <v>1456</v>
      </c>
      <c r="U38" s="1910" t="s">
        <v>1213</v>
      </c>
      <c r="V38" s="1910" t="s">
        <v>1214</v>
      </c>
    </row>
    <row r="39" ht="15.0" customHeight="1">
      <c r="A39" s="1902">
        <v>2.0</v>
      </c>
      <c r="B39" s="1911" t="s">
        <v>1457</v>
      </c>
      <c r="C39" s="1869" t="s">
        <v>1202</v>
      </c>
      <c r="D39" s="32"/>
      <c r="E39" s="1902">
        <v>8.912214507E10</v>
      </c>
      <c r="F39" s="1904">
        <v>8.9220318214E10</v>
      </c>
      <c r="G39" s="1905" t="s">
        <v>1458</v>
      </c>
      <c r="H39" s="1902" t="s">
        <v>1459</v>
      </c>
      <c r="I39" s="1906" t="s">
        <v>1460</v>
      </c>
      <c r="J39" s="1912"/>
      <c r="K39" s="1913">
        <v>95.0</v>
      </c>
      <c r="L39" s="1905">
        <v>287.0</v>
      </c>
      <c r="M39" s="1905"/>
      <c r="N39" s="1902" t="s">
        <v>1223</v>
      </c>
      <c r="O39" s="1908" t="s">
        <v>1461</v>
      </c>
      <c r="P39" s="1908">
        <v>1.4210868976E10</v>
      </c>
      <c r="Q39" s="1909" t="s">
        <v>1209</v>
      </c>
      <c r="R39" s="1910" t="s">
        <v>1210</v>
      </c>
      <c r="S39" s="850" t="s">
        <v>1462</v>
      </c>
      <c r="T39" s="850" t="s">
        <v>1463</v>
      </c>
      <c r="U39" s="1910" t="s">
        <v>1213</v>
      </c>
      <c r="V39" s="1910" t="s">
        <v>1214</v>
      </c>
    </row>
    <row r="40" ht="15.0" customHeight="1">
      <c r="A40" s="1902">
        <v>3.0</v>
      </c>
      <c r="B40" s="1911" t="s">
        <v>1464</v>
      </c>
      <c r="C40" s="1902" t="s">
        <v>1320</v>
      </c>
      <c r="D40" s="32"/>
      <c r="E40" s="1902">
        <v>8.9221601327E10</v>
      </c>
      <c r="F40" s="1904">
        <v>8.9222102219E10</v>
      </c>
      <c r="G40" s="1905" t="s">
        <v>1465</v>
      </c>
      <c r="H40" s="1905" t="s">
        <v>1466</v>
      </c>
      <c r="I40" s="1906" t="s">
        <v>1467</v>
      </c>
      <c r="J40" s="1914" t="s">
        <v>1468</v>
      </c>
      <c r="K40" s="1907">
        <v>95.0</v>
      </c>
      <c r="L40" s="1905">
        <v>538.0</v>
      </c>
      <c r="M40" s="1905"/>
      <c r="N40" s="1902" t="s">
        <v>1223</v>
      </c>
      <c r="O40" s="1908" t="s">
        <v>1469</v>
      </c>
      <c r="P40" s="1908" t="s">
        <v>1469</v>
      </c>
      <c r="Q40" s="1909" t="s">
        <v>1209</v>
      </c>
      <c r="R40" s="1910" t="s">
        <v>1210</v>
      </c>
      <c r="S40" s="850" t="s">
        <v>1470</v>
      </c>
      <c r="T40" s="850" t="s">
        <v>1471</v>
      </c>
      <c r="U40" s="1915" t="s">
        <v>1472</v>
      </c>
      <c r="V40" s="1910" t="s">
        <v>1214</v>
      </c>
    </row>
    <row r="41" ht="15.0" customHeight="1">
      <c r="A41" s="1902"/>
      <c r="B41" s="1911"/>
      <c r="C41" s="1869"/>
      <c r="D41" s="32"/>
      <c r="E41" s="1902"/>
      <c r="F41" s="1904"/>
      <c r="G41" s="1905"/>
      <c r="H41" s="1905"/>
      <c r="I41" s="1906"/>
      <c r="J41" s="1916"/>
      <c r="K41" s="1907"/>
      <c r="L41" s="1905"/>
      <c r="M41" s="1905"/>
      <c r="N41" s="1902"/>
      <c r="O41" s="1908"/>
      <c r="P41" s="1908"/>
      <c r="Q41" s="1917"/>
      <c r="R41" s="1910"/>
      <c r="S41" s="850"/>
      <c r="T41" s="850"/>
      <c r="U41" s="1910"/>
      <c r="V41" s="1910"/>
    </row>
    <row r="42" ht="15.0" customHeight="1">
      <c r="A42" s="1902">
        <v>5.0</v>
      </c>
      <c r="B42" s="1911" t="s">
        <v>1473</v>
      </c>
      <c r="C42" s="1869" t="s">
        <v>1202</v>
      </c>
      <c r="D42" s="32"/>
      <c r="E42" s="1902">
        <v>8.9193686816E10</v>
      </c>
      <c r="F42" s="1904">
        <v>8.9221934193E10</v>
      </c>
      <c r="G42" s="1905" t="s">
        <v>1474</v>
      </c>
      <c r="H42" s="1905" t="s">
        <v>1475</v>
      </c>
      <c r="I42" s="1906" t="s">
        <v>1476</v>
      </c>
      <c r="J42" s="1918"/>
      <c r="K42" s="1919">
        <v>95.0</v>
      </c>
      <c r="L42" s="1905"/>
      <c r="M42" s="1905"/>
      <c r="N42" s="1902" t="s">
        <v>1223</v>
      </c>
      <c r="O42" s="1908" t="s">
        <v>1289</v>
      </c>
      <c r="P42" s="1908" t="s">
        <v>1477</v>
      </c>
      <c r="Q42" s="1909" t="s">
        <v>1209</v>
      </c>
      <c r="R42" s="1910" t="s">
        <v>1478</v>
      </c>
      <c r="S42" s="1920" t="s">
        <v>1479</v>
      </c>
      <c r="T42" s="1920" t="s">
        <v>1480</v>
      </c>
      <c r="U42" s="1910" t="s">
        <v>1213</v>
      </c>
      <c r="V42" s="1910" t="s">
        <v>1214</v>
      </c>
    </row>
    <row r="43" ht="15.0" customHeight="1">
      <c r="A43" s="1902">
        <v>6.0</v>
      </c>
      <c r="B43" s="1911" t="s">
        <v>1481</v>
      </c>
      <c r="C43" s="1869" t="s">
        <v>1202</v>
      </c>
      <c r="D43" s="32"/>
      <c r="E43" s="1902">
        <v>8.9638541287E10</v>
      </c>
      <c r="F43" s="1902">
        <v>8.9220030017E10</v>
      </c>
      <c r="G43" s="1905"/>
      <c r="H43" s="1905" t="s">
        <v>1482</v>
      </c>
      <c r="I43" s="1906" t="s">
        <v>1483</v>
      </c>
      <c r="J43" s="1921">
        <v>9477.0</v>
      </c>
      <c r="K43" s="1907">
        <v>95.0</v>
      </c>
      <c r="L43" s="1905"/>
      <c r="M43" s="1905"/>
      <c r="N43" s="1922" t="s">
        <v>1484</v>
      </c>
      <c r="O43" s="1908" t="s">
        <v>1485</v>
      </c>
      <c r="P43" s="1908" t="s">
        <v>1486</v>
      </c>
      <c r="Q43" s="1909" t="s">
        <v>1209</v>
      </c>
      <c r="R43" s="1910" t="s">
        <v>1478</v>
      </c>
      <c r="S43" s="1920" t="s">
        <v>1487</v>
      </c>
      <c r="T43" s="1920" t="s">
        <v>1488</v>
      </c>
      <c r="U43" s="1910" t="s">
        <v>1213</v>
      </c>
      <c r="V43" s="1910" t="s">
        <v>1214</v>
      </c>
    </row>
    <row r="44" ht="14.25" customHeight="1">
      <c r="A44" s="1902">
        <v>7.0</v>
      </c>
      <c r="B44" s="1911" t="s">
        <v>1489</v>
      </c>
      <c r="C44" s="1869" t="s">
        <v>1202</v>
      </c>
      <c r="D44" s="32"/>
      <c r="E44" s="1902">
        <v>8.9126056634E10</v>
      </c>
      <c r="F44" s="1904">
        <v>8.9220213989E10</v>
      </c>
      <c r="G44" s="1905" t="s">
        <v>1490</v>
      </c>
      <c r="H44" s="1905" t="s">
        <v>1491</v>
      </c>
      <c r="I44" s="1906" t="s">
        <v>1492</v>
      </c>
      <c r="J44" s="1918"/>
      <c r="K44" s="1919">
        <v>95.0</v>
      </c>
      <c r="L44" s="1905"/>
      <c r="M44" s="1905"/>
      <c r="N44" s="1902" t="s">
        <v>1493</v>
      </c>
      <c r="O44" s="1908" t="s">
        <v>1494</v>
      </c>
      <c r="P44" s="1908" t="s">
        <v>1495</v>
      </c>
      <c r="Q44" s="1923" t="s">
        <v>1496</v>
      </c>
      <c r="R44" s="1910" t="s">
        <v>1478</v>
      </c>
      <c r="S44" s="1920" t="s">
        <v>1497</v>
      </c>
      <c r="T44" s="1920" t="s">
        <v>1498</v>
      </c>
      <c r="U44" s="1910" t="s">
        <v>1213</v>
      </c>
      <c r="V44" s="1910" t="s">
        <v>1214</v>
      </c>
    </row>
    <row r="45" ht="15.0" customHeight="1">
      <c r="A45" s="1902">
        <v>8.0</v>
      </c>
      <c r="B45" s="1911" t="s">
        <v>1499</v>
      </c>
      <c r="C45" s="1869" t="s">
        <v>1202</v>
      </c>
      <c r="D45" s="32"/>
      <c r="E45" s="1902">
        <v>8.9632707072E10</v>
      </c>
      <c r="F45" s="1902">
        <v>8.9220225787E10</v>
      </c>
      <c r="G45" s="1905" t="s">
        <v>1500</v>
      </c>
      <c r="H45" s="1902" t="s">
        <v>1501</v>
      </c>
      <c r="I45" s="1906" t="s">
        <v>1502</v>
      </c>
      <c r="J45" s="1924"/>
      <c r="K45" s="1919">
        <v>95.0</v>
      </c>
      <c r="L45" s="1905"/>
      <c r="M45" s="1905"/>
      <c r="N45" s="1922" t="s">
        <v>1503</v>
      </c>
      <c r="O45" s="1902" t="s">
        <v>1504</v>
      </c>
      <c r="P45" s="1925" t="s">
        <v>1505</v>
      </c>
      <c r="Q45" s="1909" t="s">
        <v>1209</v>
      </c>
      <c r="R45" s="1910" t="s">
        <v>1478</v>
      </c>
      <c r="S45" s="1920" t="s">
        <v>1506</v>
      </c>
      <c r="T45" s="1920" t="s">
        <v>1507</v>
      </c>
      <c r="U45" s="1910" t="s">
        <v>1213</v>
      </c>
      <c r="V45" s="1910" t="s">
        <v>1214</v>
      </c>
    </row>
    <row r="46" ht="15.0" customHeight="1">
      <c r="A46" s="1902">
        <v>9.0</v>
      </c>
      <c r="B46" s="1926" t="s">
        <v>1508</v>
      </c>
      <c r="C46" s="1902" t="s">
        <v>1320</v>
      </c>
      <c r="D46" s="32"/>
      <c r="E46" s="1902">
        <v>8.9088305365E10</v>
      </c>
      <c r="F46" s="1902">
        <v>8.9221306396E10</v>
      </c>
      <c r="G46" s="1902" t="s">
        <v>1509</v>
      </c>
      <c r="H46" s="1902" t="s">
        <v>1510</v>
      </c>
      <c r="I46" s="1906" t="s">
        <v>1511</v>
      </c>
      <c r="J46" s="1927"/>
      <c r="K46" s="1928">
        <v>95.0</v>
      </c>
      <c r="L46" s="1905"/>
      <c r="M46" s="1905"/>
      <c r="N46" s="1922" t="s">
        <v>1512</v>
      </c>
      <c r="O46" s="1908" t="s">
        <v>1513</v>
      </c>
      <c r="P46" s="1908" t="s">
        <v>1514</v>
      </c>
      <c r="Q46" s="1923" t="s">
        <v>1496</v>
      </c>
      <c r="R46" s="1910" t="s">
        <v>1478</v>
      </c>
      <c r="S46" s="1929" t="s">
        <v>1515</v>
      </c>
      <c r="T46" s="1929" t="s">
        <v>1516</v>
      </c>
      <c r="U46" s="1910" t="s">
        <v>1213</v>
      </c>
      <c r="V46" s="1910" t="s">
        <v>1214</v>
      </c>
    </row>
    <row r="47" ht="15.0" customHeight="1">
      <c r="A47" s="1902">
        <v>10.0</v>
      </c>
      <c r="B47" s="850" t="s">
        <v>1517</v>
      </c>
      <c r="C47" s="1902" t="s">
        <v>1320</v>
      </c>
      <c r="D47" s="32"/>
      <c r="E47" s="1902">
        <v>8.9193950499E10</v>
      </c>
      <c r="F47" s="1902">
        <v>8.922614025E10</v>
      </c>
      <c r="G47" s="1902" t="s">
        <v>1518</v>
      </c>
      <c r="H47" s="1902" t="s">
        <v>1519</v>
      </c>
      <c r="I47" s="1930" t="s">
        <v>1520</v>
      </c>
      <c r="J47" s="1927" t="s">
        <v>1521</v>
      </c>
      <c r="K47" s="1928">
        <v>95.0</v>
      </c>
      <c r="L47" s="1905"/>
      <c r="M47" s="1905"/>
      <c r="N47" s="1922" t="s">
        <v>1522</v>
      </c>
      <c r="O47" s="1908" t="s">
        <v>1233</v>
      </c>
      <c r="P47" s="1908" t="s">
        <v>1523</v>
      </c>
      <c r="Q47" s="1909" t="s">
        <v>1209</v>
      </c>
      <c r="R47" s="1915" t="s">
        <v>217</v>
      </c>
      <c r="S47" s="850" t="s">
        <v>1524</v>
      </c>
      <c r="T47" s="850" t="s">
        <v>1525</v>
      </c>
      <c r="U47" s="1910" t="s">
        <v>1213</v>
      </c>
      <c r="V47" s="1910" t="s">
        <v>1214</v>
      </c>
    </row>
    <row r="48" ht="15.0" customHeight="1">
      <c r="A48" s="1902">
        <v>11.0</v>
      </c>
      <c r="B48" s="1911" t="s">
        <v>1526</v>
      </c>
      <c r="C48" s="1869" t="s">
        <v>1202</v>
      </c>
      <c r="D48" s="32"/>
      <c r="E48" s="1902">
        <v>8.9049860809E10</v>
      </c>
      <c r="F48" s="1904">
        <v>8.9321102131E10</v>
      </c>
      <c r="G48" s="1905" t="s">
        <v>1527</v>
      </c>
      <c r="H48" s="1905" t="s">
        <v>1528</v>
      </c>
      <c r="I48" s="1931" t="s">
        <v>1529</v>
      </c>
      <c r="J48" s="1918"/>
      <c r="K48" s="1907">
        <v>95.0</v>
      </c>
      <c r="L48" s="1905"/>
      <c r="M48" s="1905"/>
      <c r="N48" s="1902" t="s">
        <v>1223</v>
      </c>
      <c r="O48" s="1908" t="s">
        <v>1530</v>
      </c>
      <c r="P48" s="1932" t="s">
        <v>1531</v>
      </c>
      <c r="Q48" s="1909" t="s">
        <v>1209</v>
      </c>
      <c r="R48" s="1912" t="s">
        <v>1478</v>
      </c>
      <c r="S48" s="1920" t="s">
        <v>1532</v>
      </c>
      <c r="T48" s="1933" t="s">
        <v>1533</v>
      </c>
      <c r="U48" s="1912" t="s">
        <v>1213</v>
      </c>
      <c r="V48" s="1912" t="s">
        <v>1214</v>
      </c>
    </row>
    <row r="49" ht="15.0" customHeight="1">
      <c r="A49" s="1902">
        <v>12.0</v>
      </c>
      <c r="B49" s="1934" t="s">
        <v>1534</v>
      </c>
      <c r="C49" s="1869" t="s">
        <v>1202</v>
      </c>
      <c r="D49" s="32"/>
      <c r="E49" s="1904">
        <v>8.9226119288E10</v>
      </c>
      <c r="F49" s="1902">
        <v>8.9220005839E10</v>
      </c>
      <c r="G49" s="1902" t="s">
        <v>1535</v>
      </c>
      <c r="H49" s="1904" t="s">
        <v>1536</v>
      </c>
      <c r="I49" s="1935"/>
      <c r="J49" s="1918"/>
      <c r="K49" s="1907"/>
      <c r="L49" s="1905"/>
      <c r="M49" s="1905"/>
      <c r="N49" s="1902" t="s">
        <v>1537</v>
      </c>
      <c r="O49" s="1902" t="s">
        <v>1538</v>
      </c>
      <c r="P49" s="1925" t="s">
        <v>1539</v>
      </c>
      <c r="Q49" s="1909" t="s">
        <v>1209</v>
      </c>
      <c r="R49" s="1912" t="s">
        <v>1478</v>
      </c>
      <c r="S49" s="1920"/>
      <c r="T49" s="1933"/>
      <c r="U49" s="1912" t="s">
        <v>1213</v>
      </c>
      <c r="V49" s="1912" t="s">
        <v>1214</v>
      </c>
    </row>
    <row r="50" ht="15.0" customHeight="1">
      <c r="A50" s="1902">
        <v>13.0</v>
      </c>
      <c r="B50" s="1936" t="s">
        <v>1540</v>
      </c>
      <c r="C50" s="1869" t="s">
        <v>1202</v>
      </c>
      <c r="D50" s="32"/>
      <c r="E50" s="1937">
        <v>8.9126076213E10</v>
      </c>
      <c r="F50" s="1937">
        <v>8.9221307672E10</v>
      </c>
      <c r="G50" s="1938" t="s">
        <v>1541</v>
      </c>
      <c r="H50" s="1938" t="s">
        <v>1542</v>
      </c>
      <c r="I50" s="1904" t="s">
        <v>1543</v>
      </c>
      <c r="J50" s="1905">
        <v>7175.0</v>
      </c>
      <c r="K50" s="1913" t="s">
        <v>1544</v>
      </c>
      <c r="L50" s="1905">
        <v>630.0</v>
      </c>
      <c r="M50" s="1905"/>
      <c r="N50" s="1902" t="s">
        <v>1223</v>
      </c>
      <c r="O50" s="1908" t="s">
        <v>1224</v>
      </c>
      <c r="P50" s="1908" t="s">
        <v>1545</v>
      </c>
      <c r="Q50" s="1909" t="s">
        <v>1209</v>
      </c>
      <c r="R50" s="1912" t="s">
        <v>1478</v>
      </c>
      <c r="S50" s="1936" t="s">
        <v>1372</v>
      </c>
      <c r="T50" s="1936" t="s">
        <v>1373</v>
      </c>
      <c r="U50" s="1912" t="s">
        <v>1213</v>
      </c>
      <c r="V50" s="1910" t="s">
        <v>1214</v>
      </c>
    </row>
    <row r="51" ht="14.25" customHeight="1">
      <c r="A51" s="1902">
        <v>14.0</v>
      </c>
      <c r="B51" s="1939" t="s">
        <v>1546</v>
      </c>
      <c r="C51" s="1869" t="s">
        <v>1202</v>
      </c>
      <c r="D51" s="32"/>
      <c r="E51" s="1937">
        <v>8.9634488656E10</v>
      </c>
      <c r="F51" s="1902">
        <v>8.9221548425E10</v>
      </c>
      <c r="G51" s="1937" t="s">
        <v>1547</v>
      </c>
      <c r="H51" s="1940" t="s">
        <v>1548</v>
      </c>
      <c r="I51" s="1923" t="s">
        <v>1549</v>
      </c>
      <c r="J51" s="1916" t="s">
        <v>1550</v>
      </c>
      <c r="K51" s="1902">
        <v>95.0</v>
      </c>
      <c r="L51" s="1941"/>
      <c r="M51" s="1905"/>
      <c r="N51" s="1922" t="s">
        <v>1551</v>
      </c>
      <c r="O51" s="1908" t="s">
        <v>1552</v>
      </c>
      <c r="P51" s="1925" t="s">
        <v>1553</v>
      </c>
      <c r="Q51" s="1909"/>
      <c r="R51" s="1910"/>
      <c r="S51" s="1939"/>
      <c r="T51" s="1939"/>
      <c r="U51" s="1912"/>
      <c r="V51" s="1909"/>
    </row>
    <row r="52" ht="14.25" customHeight="1">
      <c r="A52" s="1902">
        <v>15.0</v>
      </c>
      <c r="B52" s="1939" t="s">
        <v>1554</v>
      </c>
      <c r="C52" s="1869" t="s">
        <v>1202</v>
      </c>
      <c r="D52" s="32"/>
      <c r="E52" s="1937">
        <v>8.919386846E10</v>
      </c>
      <c r="F52" s="1902">
        <v>8.922614011E10</v>
      </c>
      <c r="G52" s="1937"/>
      <c r="H52" s="1940" t="s">
        <v>1555</v>
      </c>
      <c r="I52" s="1923" t="s">
        <v>1556</v>
      </c>
      <c r="J52" s="1916" t="s">
        <v>1557</v>
      </c>
      <c r="K52" s="1902">
        <v>95.0</v>
      </c>
      <c r="L52" s="1941"/>
      <c r="M52" s="1905"/>
      <c r="N52" s="1922"/>
      <c r="O52" s="1908"/>
      <c r="P52" s="1925"/>
      <c r="Q52" s="1909"/>
      <c r="R52" s="1910"/>
      <c r="S52" s="1939"/>
      <c r="T52" s="1939"/>
      <c r="U52" s="1912"/>
      <c r="V52" s="1909"/>
    </row>
    <row r="53" ht="14.25" customHeight="1">
      <c r="A53" s="1902">
        <v>16.0</v>
      </c>
      <c r="B53" s="1939" t="s">
        <v>1558</v>
      </c>
      <c r="C53" s="1869" t="s">
        <v>1202</v>
      </c>
      <c r="D53" s="32"/>
      <c r="E53" s="1937">
        <v>8.987867118E10</v>
      </c>
      <c r="F53" s="1902">
        <v>8.9226140206E10</v>
      </c>
      <c r="G53" s="1937" t="s">
        <v>1559</v>
      </c>
      <c r="H53" s="1940" t="s">
        <v>1560</v>
      </c>
      <c r="I53" s="1923" t="s">
        <v>1561</v>
      </c>
      <c r="J53" s="1916" t="s">
        <v>1562</v>
      </c>
      <c r="K53" s="1902">
        <v>95.0</v>
      </c>
      <c r="L53" s="1941"/>
      <c r="M53" s="1905"/>
      <c r="N53" s="1922" t="s">
        <v>1563</v>
      </c>
      <c r="O53" s="1908" t="s">
        <v>1243</v>
      </c>
      <c r="P53" s="1925" t="s">
        <v>1564</v>
      </c>
      <c r="Q53" s="1909"/>
      <c r="R53" s="1910"/>
      <c r="S53" s="1939"/>
      <c r="T53" s="1939"/>
      <c r="U53" s="1912"/>
      <c r="V53" s="1909"/>
    </row>
    <row r="54" ht="15.0" customHeight="1">
      <c r="A54" s="1902">
        <v>17.0</v>
      </c>
      <c r="B54" s="1870" t="s">
        <v>1565</v>
      </c>
      <c r="C54" s="1869" t="s">
        <v>1202</v>
      </c>
      <c r="D54" s="32"/>
      <c r="E54" s="1869">
        <v>8.9022670796E10</v>
      </c>
      <c r="F54" s="1869">
        <v>8.9220318109E10</v>
      </c>
      <c r="G54" s="1869" t="s">
        <v>1566</v>
      </c>
      <c r="H54" s="1869" t="s">
        <v>1567</v>
      </c>
      <c r="I54" s="1871" t="s">
        <v>1568</v>
      </c>
      <c r="J54" s="1884"/>
      <c r="K54" s="1869">
        <v>95.0</v>
      </c>
      <c r="L54" s="1872"/>
      <c r="M54" s="1872"/>
      <c r="N54" s="1875" t="s">
        <v>1569</v>
      </c>
      <c r="O54" s="1873" t="s">
        <v>1570</v>
      </c>
      <c r="P54" s="1873" t="s">
        <v>1571</v>
      </c>
      <c r="Q54" s="1874" t="s">
        <v>1209</v>
      </c>
      <c r="R54" s="1875" t="s">
        <v>1210</v>
      </c>
      <c r="S54" s="1884"/>
      <c r="T54" s="1884"/>
      <c r="U54" s="1869" t="s">
        <v>1213</v>
      </c>
      <c r="V54" s="1869" t="s">
        <v>1214</v>
      </c>
    </row>
    <row r="55" ht="15.0" customHeight="1">
      <c r="A55" s="1902">
        <v>18.0</v>
      </c>
      <c r="B55" s="1942" t="s">
        <v>1572</v>
      </c>
      <c r="C55" s="1869" t="s">
        <v>1202</v>
      </c>
      <c r="D55" s="32"/>
      <c r="E55" s="1893">
        <v>8.9505556155E10</v>
      </c>
      <c r="F55" s="1902">
        <v>8.9224790407E10</v>
      </c>
      <c r="G55" s="1943" t="s">
        <v>1573</v>
      </c>
      <c r="H55" s="1893" t="s">
        <v>1574</v>
      </c>
      <c r="I55" s="1923" t="s">
        <v>1575</v>
      </c>
      <c r="J55" s="1916" t="s">
        <v>1576</v>
      </c>
      <c r="K55" s="1869">
        <v>95.0</v>
      </c>
      <c r="L55" s="1872"/>
      <c r="M55" s="1872"/>
      <c r="N55" s="1875" t="s">
        <v>1577</v>
      </c>
      <c r="O55" s="1873" t="s">
        <v>1578</v>
      </c>
      <c r="P55" s="1873" t="s">
        <v>1579</v>
      </c>
      <c r="Q55" s="1874"/>
      <c r="R55" s="1875"/>
      <c r="S55" s="1944"/>
      <c r="T55" s="1944"/>
      <c r="U55" s="1869"/>
      <c r="V55" s="1869"/>
    </row>
    <row r="56" ht="15.0" customHeight="1">
      <c r="A56" s="1902">
        <v>19.0</v>
      </c>
      <c r="B56" s="1942" t="s">
        <v>1580</v>
      </c>
      <c r="C56" s="1869" t="s">
        <v>1202</v>
      </c>
      <c r="D56" s="32"/>
      <c r="E56" s="1937">
        <v>8.9655377779E10</v>
      </c>
      <c r="F56" s="1902">
        <v>8.9220318122E10</v>
      </c>
      <c r="G56" s="1893" t="s">
        <v>1581</v>
      </c>
      <c r="H56" s="1893" t="s">
        <v>1582</v>
      </c>
      <c r="I56" s="1923" t="s">
        <v>1583</v>
      </c>
      <c r="J56" s="1916"/>
      <c r="K56" s="1869">
        <v>95.0</v>
      </c>
      <c r="L56" s="1872"/>
      <c r="M56" s="1872"/>
      <c r="N56" s="1875" t="s">
        <v>1584</v>
      </c>
      <c r="O56" s="1873"/>
      <c r="P56" s="1873"/>
      <c r="Q56" s="1874"/>
      <c r="R56" s="1875"/>
      <c r="S56" s="1944"/>
      <c r="T56" s="1944"/>
      <c r="U56" s="1869"/>
      <c r="V56" s="1869"/>
    </row>
    <row r="57" ht="15.0" customHeight="1">
      <c r="A57" s="1902">
        <v>20.0</v>
      </c>
      <c r="B57" s="1942" t="s">
        <v>1585</v>
      </c>
      <c r="C57" s="1869" t="s">
        <v>1202</v>
      </c>
      <c r="D57" s="32"/>
      <c r="E57" s="1893">
        <v>8.9089330005E10</v>
      </c>
      <c r="F57" s="1902">
        <v>8.9221989169E10</v>
      </c>
      <c r="G57" s="1893" t="s">
        <v>1586</v>
      </c>
      <c r="H57" s="1893"/>
      <c r="I57" s="1889" t="s">
        <v>1587</v>
      </c>
      <c r="J57" s="1879" t="s">
        <v>1588</v>
      </c>
      <c r="K57" s="1869">
        <v>95.0</v>
      </c>
      <c r="L57" s="1878"/>
      <c r="M57" s="1872"/>
      <c r="N57" s="1875" t="s">
        <v>1589</v>
      </c>
      <c r="O57" s="1873"/>
      <c r="P57" s="1873"/>
      <c r="Q57" s="1874"/>
      <c r="R57" s="1875"/>
      <c r="S57" s="1944"/>
      <c r="T57" s="1944"/>
      <c r="U57" s="1869"/>
      <c r="V57" s="1869"/>
    </row>
    <row r="58" ht="15.0" customHeight="1">
      <c r="A58" s="1902">
        <v>21.0</v>
      </c>
      <c r="B58" s="1942" t="s">
        <v>1590</v>
      </c>
      <c r="C58" s="1869" t="s">
        <v>1202</v>
      </c>
      <c r="D58" s="32"/>
      <c r="E58" s="1869">
        <v>8.92921448858E11</v>
      </c>
      <c r="F58" s="1869">
        <v>8.9226140134E10</v>
      </c>
      <c r="G58" s="1893" t="s">
        <v>1591</v>
      </c>
      <c r="H58" s="1893" t="s">
        <v>1592</v>
      </c>
      <c r="I58" s="1889" t="s">
        <v>1593</v>
      </c>
      <c r="J58" s="1879" t="s">
        <v>1594</v>
      </c>
      <c r="K58" s="1869">
        <v>95.0</v>
      </c>
      <c r="L58" s="1878"/>
      <c r="M58" s="1872"/>
      <c r="N58" s="1875"/>
      <c r="O58" s="1873"/>
      <c r="P58" s="1873"/>
      <c r="Q58" s="1874"/>
      <c r="R58" s="1875"/>
      <c r="S58" s="1944"/>
      <c r="T58" s="1944"/>
      <c r="U58" s="1869"/>
      <c r="V58" s="1869"/>
    </row>
    <row r="59" ht="15.0" customHeight="1">
      <c r="A59" s="1902">
        <v>22.0</v>
      </c>
      <c r="B59" s="1942" t="s">
        <v>1595</v>
      </c>
      <c r="C59" s="1869" t="s">
        <v>1202</v>
      </c>
      <c r="D59" s="32"/>
      <c r="E59" s="1893">
        <v>8.922122903E10</v>
      </c>
      <c r="F59" s="1869">
        <v>8.9222018112E10</v>
      </c>
      <c r="G59" s="1893"/>
      <c r="H59" s="1893"/>
      <c r="I59" s="1889" t="s">
        <v>1596</v>
      </c>
      <c r="J59" s="1879"/>
      <c r="K59" s="1869">
        <v>95.0</v>
      </c>
      <c r="L59" s="1878"/>
      <c r="M59" s="1872"/>
      <c r="N59" s="1875"/>
      <c r="O59" s="1873"/>
      <c r="P59" s="1873"/>
      <c r="Q59" s="1874"/>
      <c r="R59" s="1875"/>
      <c r="S59" s="1944"/>
      <c r="T59" s="1944"/>
      <c r="U59" s="1869"/>
      <c r="V59" s="1869"/>
    </row>
    <row r="60" ht="15.0" customHeight="1">
      <c r="A60" s="1902">
        <v>23.0</v>
      </c>
      <c r="B60" s="1942" t="s">
        <v>1597</v>
      </c>
      <c r="C60" s="1869" t="s">
        <v>1202</v>
      </c>
      <c r="D60" s="32"/>
      <c r="E60" s="1893">
        <v>8.9041742802E10</v>
      </c>
      <c r="F60" s="1869">
        <v>8.922265241E10</v>
      </c>
      <c r="G60" s="1893"/>
      <c r="H60" s="1893"/>
      <c r="I60" s="1889" t="s">
        <v>1598</v>
      </c>
      <c r="J60" s="1879"/>
      <c r="K60" s="1869">
        <v>95.0</v>
      </c>
      <c r="L60" s="1878"/>
      <c r="M60" s="1872"/>
      <c r="N60" s="1875" t="s">
        <v>1434</v>
      </c>
      <c r="O60" s="1873"/>
      <c r="P60" s="1873"/>
      <c r="Q60" s="1874"/>
      <c r="R60" s="1875"/>
      <c r="S60" s="1944"/>
      <c r="T60" s="1944"/>
      <c r="U60" s="1869"/>
      <c r="V60" s="1869"/>
    </row>
    <row r="61" ht="15.0" customHeight="1">
      <c r="A61" s="1902">
        <v>24.0</v>
      </c>
      <c r="B61" s="1942" t="s">
        <v>1599</v>
      </c>
      <c r="C61" s="1869" t="s">
        <v>1202</v>
      </c>
      <c r="D61" s="32"/>
      <c r="E61" s="1893">
        <v>8.9221786768E10</v>
      </c>
      <c r="F61" s="1869">
        <v>8.9220037583E10</v>
      </c>
      <c r="G61" s="1893"/>
      <c r="H61" s="1893"/>
      <c r="I61" s="1945" t="s">
        <v>1529</v>
      </c>
      <c r="J61" s="1879"/>
      <c r="K61" s="1869"/>
      <c r="L61" s="1878"/>
      <c r="M61" s="1872"/>
      <c r="N61" s="1875" t="s">
        <v>1600</v>
      </c>
      <c r="O61" s="1873"/>
      <c r="P61" s="1873"/>
      <c r="Q61" s="1874"/>
      <c r="R61" s="1875"/>
      <c r="S61" s="1944"/>
      <c r="T61" s="1944"/>
      <c r="U61" s="1869"/>
      <c r="V61" s="1869"/>
    </row>
    <row r="62" ht="15.0" customHeight="1">
      <c r="A62" s="1902">
        <v>25.0</v>
      </c>
      <c r="B62" s="1942" t="s">
        <v>1601</v>
      </c>
      <c r="C62" s="1869" t="s">
        <v>1202</v>
      </c>
      <c r="D62" s="32"/>
      <c r="E62" s="1893">
        <v>8.9221703754E10</v>
      </c>
      <c r="F62" s="1869">
        <v>8.9221283597E10</v>
      </c>
      <c r="G62" s="1893"/>
      <c r="H62" s="1893"/>
      <c r="I62" s="1889" t="s">
        <v>1602</v>
      </c>
      <c r="J62" s="1879"/>
      <c r="K62" s="1869"/>
      <c r="L62" s="1878"/>
      <c r="M62" s="1872"/>
      <c r="N62" s="1875"/>
      <c r="O62" s="1873"/>
      <c r="P62" s="1873"/>
      <c r="Q62" s="1874"/>
      <c r="R62" s="1875"/>
      <c r="S62" s="1944"/>
      <c r="T62" s="1944"/>
      <c r="U62" s="1869"/>
      <c r="V62" s="1869"/>
    </row>
    <row r="63" ht="15.0" customHeight="1">
      <c r="A63" s="1902">
        <v>26.0</v>
      </c>
      <c r="B63" s="1942" t="s">
        <v>1603</v>
      </c>
      <c r="C63" s="1869" t="s">
        <v>1202</v>
      </c>
      <c r="D63" s="32"/>
      <c r="E63" s="1893">
        <v>8.9090044413E10</v>
      </c>
      <c r="F63" s="1904">
        <v>8.9220318304E10</v>
      </c>
      <c r="G63" s="1893"/>
      <c r="H63" s="1893"/>
      <c r="I63" s="1906" t="s">
        <v>1604</v>
      </c>
      <c r="J63" s="1879"/>
      <c r="K63" s="1869"/>
      <c r="L63" s="1878"/>
      <c r="M63" s="1872"/>
      <c r="N63" s="1875" t="s">
        <v>1605</v>
      </c>
      <c r="O63" s="1873" t="s">
        <v>1394</v>
      </c>
      <c r="P63" s="1873" t="s">
        <v>1606</v>
      </c>
      <c r="Q63" s="1874"/>
      <c r="R63" s="1875"/>
      <c r="S63" s="1944"/>
      <c r="T63" s="1944"/>
      <c r="U63" s="1869"/>
      <c r="V63" s="1869"/>
    </row>
    <row r="64" ht="15.0" customHeight="1">
      <c r="A64" s="1902">
        <v>27.0</v>
      </c>
      <c r="B64" s="1942" t="s">
        <v>1607</v>
      </c>
      <c r="C64" s="1869" t="s">
        <v>1202</v>
      </c>
      <c r="D64" s="32"/>
      <c r="E64" s="1893">
        <v>8.996170527E10</v>
      </c>
      <c r="F64" s="1869">
        <v>8.9221989337E10</v>
      </c>
      <c r="G64" s="1893"/>
      <c r="H64" s="1893"/>
      <c r="I64" s="1889" t="s">
        <v>1608</v>
      </c>
      <c r="J64" s="1879"/>
      <c r="K64" s="1869"/>
      <c r="L64" s="1878"/>
      <c r="M64" s="1872"/>
      <c r="N64" s="1875"/>
      <c r="O64" s="1873"/>
      <c r="P64" s="1873"/>
      <c r="Q64" s="1874"/>
      <c r="R64" s="1875"/>
      <c r="S64" s="1944"/>
      <c r="T64" s="1944"/>
      <c r="U64" s="1869"/>
      <c r="V64" s="1869"/>
    </row>
    <row r="65" ht="15.0" customHeight="1">
      <c r="A65" s="1902">
        <v>28.0</v>
      </c>
      <c r="B65" s="1942" t="s">
        <v>1609</v>
      </c>
      <c r="C65" s="1869" t="s">
        <v>1202</v>
      </c>
      <c r="D65" s="32"/>
      <c r="E65" s="1893">
        <v>8.9221017034E10</v>
      </c>
      <c r="F65" s="1869">
        <v>8.9226140209E10</v>
      </c>
      <c r="G65" s="1893"/>
      <c r="H65" s="1893"/>
      <c r="I65" s="1889" t="s">
        <v>1610</v>
      </c>
      <c r="J65" s="1879"/>
      <c r="K65" s="1869"/>
      <c r="L65" s="1878"/>
      <c r="M65" s="1872"/>
      <c r="N65" s="1875" t="s">
        <v>1600</v>
      </c>
      <c r="O65" s="1873"/>
      <c r="P65" s="1873"/>
      <c r="Q65" s="1874"/>
      <c r="R65" s="1875"/>
      <c r="S65" s="1944"/>
      <c r="T65" s="1944"/>
      <c r="U65" s="1869"/>
      <c r="V65" s="1869"/>
    </row>
    <row r="66" ht="15.0" customHeight="1">
      <c r="A66" s="1902">
        <v>29.0</v>
      </c>
      <c r="B66" s="1942"/>
      <c r="C66" s="1946"/>
      <c r="D66" s="32"/>
      <c r="E66" s="1893"/>
      <c r="F66" s="1904"/>
      <c r="G66" s="1893"/>
      <c r="H66" s="1893"/>
      <c r="I66" s="1889"/>
      <c r="J66" s="1879"/>
      <c r="K66" s="1869"/>
      <c r="L66" s="1878"/>
      <c r="M66" s="1872"/>
      <c r="N66" s="1875"/>
      <c r="O66" s="1873"/>
      <c r="P66" s="1873"/>
      <c r="Q66" s="1874"/>
      <c r="R66" s="1875"/>
      <c r="S66" s="1944"/>
      <c r="T66" s="1944"/>
      <c r="U66" s="1869"/>
      <c r="V66" s="1869"/>
    </row>
    <row r="67" ht="14.25" customHeight="1">
      <c r="A67" s="1902"/>
      <c r="B67" s="1939"/>
      <c r="C67" s="1947"/>
      <c r="D67" s="1948"/>
      <c r="E67" s="1937"/>
      <c r="F67" s="1902"/>
      <c r="G67" s="1937"/>
      <c r="H67" s="1940"/>
      <c r="I67" s="1923"/>
      <c r="J67" s="1916"/>
      <c r="K67" s="1902"/>
      <c r="L67" s="1941"/>
      <c r="M67" s="1905"/>
      <c r="N67" s="1922"/>
      <c r="O67" s="1908"/>
      <c r="P67" s="1925"/>
      <c r="Q67" s="1909"/>
      <c r="R67" s="1910"/>
      <c r="S67" s="1939"/>
      <c r="T67" s="1939"/>
      <c r="U67" s="1912"/>
      <c r="V67" s="1909"/>
    </row>
    <row r="68" ht="16.5" customHeight="1">
      <c r="A68" s="1949">
        <v>1.0</v>
      </c>
      <c r="B68" s="1950" t="s">
        <v>1611</v>
      </c>
      <c r="C68" s="1951" t="s">
        <v>1272</v>
      </c>
      <c r="D68" s="1951" t="s">
        <v>736</v>
      </c>
      <c r="E68" s="1949">
        <v>8.9923335363E10</v>
      </c>
      <c r="F68" s="1949">
        <v>8.922037766E10</v>
      </c>
      <c r="G68" s="1952"/>
      <c r="H68" s="1953" t="s">
        <v>1612</v>
      </c>
      <c r="I68" s="1954" t="s">
        <v>1613</v>
      </c>
      <c r="J68" s="1955">
        <v>4772.0</v>
      </c>
      <c r="K68" s="1949">
        <v>95.0</v>
      </c>
      <c r="L68" s="1952"/>
      <c r="M68" s="1952"/>
      <c r="N68" s="1949" t="s">
        <v>1614</v>
      </c>
      <c r="O68" s="1956" t="s">
        <v>1349</v>
      </c>
      <c r="P68" s="1956" t="s">
        <v>1615</v>
      </c>
      <c r="Q68" s="1957" t="s">
        <v>1209</v>
      </c>
      <c r="R68" s="1958" t="s">
        <v>1210</v>
      </c>
      <c r="S68" s="1950" t="s">
        <v>1479</v>
      </c>
      <c r="T68" s="1950" t="s">
        <v>1616</v>
      </c>
      <c r="U68" s="1958" t="s">
        <v>1213</v>
      </c>
      <c r="V68" s="1958" t="s">
        <v>1214</v>
      </c>
    </row>
    <row r="69" ht="18.0" customHeight="1">
      <c r="A69" s="1949">
        <v>3.0</v>
      </c>
      <c r="B69" s="1950" t="s">
        <v>1617</v>
      </c>
      <c r="C69" s="1949" t="s">
        <v>1338</v>
      </c>
      <c r="D69" s="32"/>
      <c r="E69" s="1949">
        <v>8.9826761191E10</v>
      </c>
      <c r="F69" s="1949">
        <v>8.9220200993E10</v>
      </c>
      <c r="G69" s="1949" t="s">
        <v>1618</v>
      </c>
      <c r="H69" s="1949" t="s">
        <v>1619</v>
      </c>
      <c r="I69" s="1959" t="s">
        <v>1620</v>
      </c>
      <c r="J69" s="1960"/>
      <c r="K69" s="1961">
        <v>95.0</v>
      </c>
      <c r="L69" s="1952"/>
      <c r="M69" s="1952"/>
      <c r="N69" s="1949" t="s">
        <v>1621</v>
      </c>
      <c r="O69" s="1956" t="s">
        <v>1310</v>
      </c>
      <c r="P69" s="1956" t="s">
        <v>1622</v>
      </c>
      <c r="Q69" s="1957" t="s">
        <v>1209</v>
      </c>
      <c r="R69" s="1955" t="s">
        <v>217</v>
      </c>
      <c r="S69" s="1950" t="s">
        <v>1623</v>
      </c>
      <c r="T69" s="1950" t="s">
        <v>1624</v>
      </c>
      <c r="U69" s="1958" t="s">
        <v>1213</v>
      </c>
      <c r="V69" s="1958" t="s">
        <v>1214</v>
      </c>
    </row>
    <row r="70">
      <c r="A70" s="1949">
        <v>4.0</v>
      </c>
      <c r="B70" s="1962" t="s">
        <v>1625</v>
      </c>
      <c r="C70" s="1951" t="s">
        <v>1272</v>
      </c>
      <c r="D70" s="32"/>
      <c r="E70" s="1963">
        <v>8.908913021E10</v>
      </c>
      <c r="F70" s="1949">
        <v>8.9220318196E10</v>
      </c>
      <c r="G70" s="1963" t="s">
        <v>1626</v>
      </c>
      <c r="H70" s="1964" t="s">
        <v>1627</v>
      </c>
      <c r="I70" s="1965" t="s">
        <v>1628</v>
      </c>
      <c r="J70" s="1966" t="s">
        <v>1629</v>
      </c>
      <c r="K70" s="1949">
        <v>95.0</v>
      </c>
      <c r="L70" s="1967"/>
      <c r="M70" s="1952"/>
      <c r="N70" s="1949" t="s">
        <v>1630</v>
      </c>
      <c r="O70" s="1956" t="s">
        <v>1631</v>
      </c>
      <c r="P70" s="1956" t="s">
        <v>1632</v>
      </c>
      <c r="Q70" s="1957" t="s">
        <v>1209</v>
      </c>
      <c r="R70" s="1957" t="s">
        <v>243</v>
      </c>
      <c r="S70" s="1962"/>
      <c r="T70" s="1962"/>
      <c r="U70" s="1958" t="s">
        <v>1213</v>
      </c>
      <c r="V70" s="1957"/>
    </row>
    <row r="71" ht="16.5" customHeight="1">
      <c r="A71" s="1949">
        <v>5.0</v>
      </c>
      <c r="B71" s="1968" t="s">
        <v>1633</v>
      </c>
      <c r="C71" s="1951" t="s">
        <v>1272</v>
      </c>
      <c r="D71" s="32"/>
      <c r="E71" s="1969">
        <v>8.9521363274E10</v>
      </c>
      <c r="F71" s="1970">
        <v>8.9220318263E10</v>
      </c>
      <c r="G71" s="1969" t="s">
        <v>1634</v>
      </c>
      <c r="H71" s="1971" t="s">
        <v>1635</v>
      </c>
      <c r="I71" s="1972" t="s">
        <v>1636</v>
      </c>
      <c r="J71" s="1973">
        <v>1316.0</v>
      </c>
      <c r="K71" s="1970">
        <v>95.0</v>
      </c>
      <c r="L71" s="1967"/>
      <c r="M71" s="1952"/>
      <c r="N71" s="1970" t="s">
        <v>1621</v>
      </c>
      <c r="O71" s="1974" t="s">
        <v>1411</v>
      </c>
      <c r="P71" s="1974" t="s">
        <v>1637</v>
      </c>
      <c r="Q71" s="1957"/>
      <c r="R71" s="1957"/>
      <c r="S71" s="1968"/>
      <c r="T71" s="1968"/>
      <c r="U71" s="1958"/>
      <c r="V71" s="1957"/>
    </row>
    <row r="72" ht="16.5" customHeight="1">
      <c r="A72" s="1949">
        <v>6.0</v>
      </c>
      <c r="B72" s="1975" t="s">
        <v>1638</v>
      </c>
      <c r="C72" s="1951" t="s">
        <v>1272</v>
      </c>
      <c r="D72" s="32"/>
      <c r="E72" s="1963">
        <v>8.9834323345E10</v>
      </c>
      <c r="F72" s="1949">
        <v>8.9321102129E10</v>
      </c>
      <c r="G72" s="1976" t="s">
        <v>1639</v>
      </c>
      <c r="H72" s="1976" t="s">
        <v>1640</v>
      </c>
      <c r="I72" s="1949" t="s">
        <v>1641</v>
      </c>
      <c r="J72" s="1949"/>
      <c r="K72" s="1977"/>
      <c r="L72" s="1952"/>
      <c r="M72" s="1952"/>
      <c r="N72" s="1949" t="s">
        <v>1642</v>
      </c>
      <c r="O72" s="1956"/>
      <c r="P72" s="1956"/>
      <c r="Q72" s="1957"/>
      <c r="R72" s="1958"/>
      <c r="S72" s="1975"/>
      <c r="T72" s="1975"/>
      <c r="U72" s="1958"/>
      <c r="V72" s="1958"/>
    </row>
    <row r="73" ht="15.75" customHeight="1">
      <c r="A73" s="1949">
        <v>7.0</v>
      </c>
      <c r="B73" s="1975" t="s">
        <v>1643</v>
      </c>
      <c r="C73" s="1951" t="s">
        <v>1272</v>
      </c>
      <c r="D73" s="32"/>
      <c r="E73" s="1963">
        <v>8.922158802E10</v>
      </c>
      <c r="F73" s="1949">
        <v>8.9222007618E10</v>
      </c>
      <c r="G73" s="1976"/>
      <c r="H73" s="1976"/>
      <c r="I73" s="1949" t="s">
        <v>1644</v>
      </c>
      <c r="J73" s="1949"/>
      <c r="K73" s="1977"/>
      <c r="L73" s="1952"/>
      <c r="M73" s="1952"/>
      <c r="N73" s="1949"/>
      <c r="O73" s="1956"/>
      <c r="P73" s="1956"/>
      <c r="Q73" s="1957"/>
      <c r="R73" s="1958"/>
      <c r="S73" s="1975"/>
      <c r="T73" s="1975"/>
      <c r="U73" s="1958"/>
      <c r="V73" s="1958"/>
    </row>
    <row r="74" ht="14.25" customHeight="1">
      <c r="A74" s="1902"/>
      <c r="B74" s="1939"/>
      <c r="C74" s="1947"/>
      <c r="D74" s="1948"/>
      <c r="E74" s="1937"/>
      <c r="F74" s="1902"/>
      <c r="G74" s="1937"/>
      <c r="H74" s="1940"/>
      <c r="I74" s="1923"/>
      <c r="J74" s="1916"/>
      <c r="K74" s="1902"/>
      <c r="L74" s="1941"/>
      <c r="M74" s="1905"/>
      <c r="N74" s="1922"/>
      <c r="O74" s="1908"/>
      <c r="P74" s="1925"/>
      <c r="Q74" s="1909"/>
      <c r="R74" s="1910"/>
      <c r="S74" s="1939"/>
      <c r="T74" s="1939"/>
      <c r="U74" s="1912"/>
      <c r="V74" s="1909"/>
    </row>
    <row r="75" ht="14.25" customHeight="1">
      <c r="A75" s="1978">
        <v>1.0</v>
      </c>
      <c r="B75" s="1979" t="s">
        <v>901</v>
      </c>
      <c r="C75" s="1980" t="s">
        <v>1645</v>
      </c>
      <c r="D75" s="1981" t="s">
        <v>736</v>
      </c>
      <c r="E75" s="1978"/>
      <c r="F75" s="1978">
        <v>8.9220316393E10</v>
      </c>
      <c r="G75" s="1982"/>
      <c r="H75" s="1982" t="s">
        <v>1646</v>
      </c>
      <c r="I75" s="1978" t="s">
        <v>1647</v>
      </c>
      <c r="J75" s="1983"/>
      <c r="K75" s="1978"/>
      <c r="L75" s="1984"/>
      <c r="M75" s="1982"/>
      <c r="N75" s="1978"/>
      <c r="O75" s="1985"/>
      <c r="P75" s="1986"/>
      <c r="Q75" s="1987"/>
      <c r="R75" s="1988"/>
      <c r="S75" s="1989"/>
      <c r="T75" s="1989"/>
      <c r="U75" s="1988"/>
      <c r="V75" s="1987"/>
    </row>
    <row r="76" ht="15.0" customHeight="1">
      <c r="A76" s="1978">
        <v>1.0</v>
      </c>
      <c r="B76" s="1979" t="s">
        <v>1648</v>
      </c>
      <c r="C76" s="1978" t="s">
        <v>1649</v>
      </c>
      <c r="D76" s="32"/>
      <c r="E76" s="1978">
        <v>8.9120431394E10</v>
      </c>
      <c r="F76" s="1978">
        <v>8.9220318245E10</v>
      </c>
      <c r="G76" s="1978" t="s">
        <v>1650</v>
      </c>
      <c r="H76" s="1990" t="s">
        <v>1651</v>
      </c>
      <c r="I76" s="1991" t="s">
        <v>1652</v>
      </c>
      <c r="J76" s="1978">
        <v>1080.0</v>
      </c>
      <c r="K76" s="1978">
        <v>95.0</v>
      </c>
      <c r="L76" s="1984"/>
      <c r="M76" s="1982"/>
      <c r="N76" s="1978" t="s">
        <v>1223</v>
      </c>
      <c r="O76" s="1978" t="s">
        <v>1653</v>
      </c>
      <c r="P76" s="1988"/>
      <c r="Q76" s="1987" t="s">
        <v>243</v>
      </c>
      <c r="R76" s="1987" t="s">
        <v>243</v>
      </c>
      <c r="S76" s="1992" t="s">
        <v>1654</v>
      </c>
      <c r="T76" s="1992" t="s">
        <v>1655</v>
      </c>
      <c r="U76" s="1987" t="s">
        <v>243</v>
      </c>
      <c r="V76" s="1987" t="s">
        <v>243</v>
      </c>
    </row>
    <row r="77" ht="15.0" customHeight="1">
      <c r="A77" s="1978">
        <v>3.0</v>
      </c>
      <c r="B77" s="1979" t="s">
        <v>1656</v>
      </c>
      <c r="C77" s="1993" t="s">
        <v>1657</v>
      </c>
      <c r="D77" s="32"/>
      <c r="E77" s="1994">
        <v>8.9920158668E10</v>
      </c>
      <c r="F77" s="1978">
        <v>8.9220318285E10</v>
      </c>
      <c r="G77" s="1981" t="s">
        <v>1658</v>
      </c>
      <c r="H77" s="1982" t="s">
        <v>1659</v>
      </c>
      <c r="I77" s="1982"/>
      <c r="J77" s="1982"/>
      <c r="K77" s="1995"/>
      <c r="L77" s="1982"/>
      <c r="M77" s="1982"/>
      <c r="N77" s="1978" t="s">
        <v>1660</v>
      </c>
      <c r="O77" s="1978" t="s">
        <v>1653</v>
      </c>
      <c r="P77" s="1986" t="s">
        <v>1661</v>
      </c>
      <c r="Q77" s="1987" t="s">
        <v>243</v>
      </c>
      <c r="R77" s="1987" t="s">
        <v>243</v>
      </c>
      <c r="S77" s="1992" t="s">
        <v>1662</v>
      </c>
      <c r="T77" s="1992" t="s">
        <v>1663</v>
      </c>
      <c r="U77" s="1987" t="s">
        <v>243</v>
      </c>
      <c r="V77" s="1987" t="s">
        <v>243</v>
      </c>
    </row>
    <row r="78" ht="15.0" customHeight="1">
      <c r="A78" s="1978">
        <v>4.0</v>
      </c>
      <c r="B78" s="1979" t="s">
        <v>1664</v>
      </c>
      <c r="C78" s="1993" t="s">
        <v>1665</v>
      </c>
      <c r="D78" s="32"/>
      <c r="E78" s="1978">
        <v>8.9827264639E10</v>
      </c>
      <c r="F78" s="1978">
        <v>8.9221946634E10</v>
      </c>
      <c r="G78" s="71"/>
      <c r="H78" s="1982" t="s">
        <v>1666</v>
      </c>
      <c r="I78" s="1982"/>
      <c r="J78" s="1982"/>
      <c r="K78" s="1982"/>
      <c r="L78" s="1982"/>
      <c r="M78" s="1982"/>
      <c r="N78" s="1978" t="s">
        <v>1223</v>
      </c>
      <c r="O78" s="1982" t="s">
        <v>1667</v>
      </c>
      <c r="P78" s="1988"/>
      <c r="Q78" s="1987" t="s">
        <v>243</v>
      </c>
      <c r="R78" s="1987" t="s">
        <v>243</v>
      </c>
      <c r="S78" s="1979"/>
      <c r="T78" s="1979"/>
      <c r="U78" s="1987" t="s">
        <v>243</v>
      </c>
      <c r="V78" s="1987" t="s">
        <v>243</v>
      </c>
    </row>
    <row r="79" ht="15.0" customHeight="1">
      <c r="A79" s="1978">
        <v>5.0</v>
      </c>
      <c r="B79" s="1992" t="s">
        <v>1668</v>
      </c>
      <c r="C79" s="1993" t="s">
        <v>1669</v>
      </c>
      <c r="D79" s="32"/>
      <c r="E79" s="1978">
        <v>8.9823479787E10</v>
      </c>
      <c r="F79" s="1978">
        <v>8.9226140064E10</v>
      </c>
      <c r="G79" s="1982"/>
      <c r="H79" s="1978" t="s">
        <v>1670</v>
      </c>
      <c r="I79" s="1982"/>
      <c r="J79" s="1982"/>
      <c r="K79" s="1982"/>
      <c r="L79" s="1984"/>
      <c r="M79" s="1982"/>
      <c r="N79" s="1978" t="s">
        <v>1671</v>
      </c>
      <c r="O79" s="1978" t="s">
        <v>1667</v>
      </c>
      <c r="P79" s="1986"/>
      <c r="Q79" s="1987" t="s">
        <v>243</v>
      </c>
      <c r="R79" s="1987" t="s">
        <v>243</v>
      </c>
      <c r="S79" s="1992"/>
      <c r="T79" s="1992"/>
      <c r="U79" s="1987" t="s">
        <v>243</v>
      </c>
      <c r="V79" s="1987" t="s">
        <v>243</v>
      </c>
    </row>
    <row r="80" ht="15.0" customHeight="1">
      <c r="A80" s="1978">
        <v>6.0</v>
      </c>
      <c r="B80" s="1992" t="s">
        <v>1672</v>
      </c>
      <c r="C80" s="71"/>
      <c r="D80" s="32"/>
      <c r="E80" s="1978">
        <v>8.9126373046E10</v>
      </c>
      <c r="F80" s="1978">
        <v>8.9220220031E10</v>
      </c>
      <c r="G80" s="1978"/>
      <c r="H80" s="1982" t="s">
        <v>1673</v>
      </c>
      <c r="I80" s="1982"/>
      <c r="J80" s="1982"/>
      <c r="K80" s="1982"/>
      <c r="L80" s="1984"/>
      <c r="M80" s="1982"/>
      <c r="N80" s="1978" t="s">
        <v>1301</v>
      </c>
      <c r="O80" s="1982" t="s">
        <v>1667</v>
      </c>
      <c r="P80" s="1988"/>
      <c r="Q80" s="1987" t="s">
        <v>243</v>
      </c>
      <c r="R80" s="1987" t="s">
        <v>243</v>
      </c>
      <c r="S80" s="1992"/>
      <c r="T80" s="1992"/>
      <c r="U80" s="1987" t="s">
        <v>243</v>
      </c>
      <c r="V80" s="1987" t="s">
        <v>243</v>
      </c>
    </row>
    <row r="81" ht="15.0" customHeight="1">
      <c r="A81" s="1978">
        <v>7.0</v>
      </c>
      <c r="B81" s="1992" t="s">
        <v>1674</v>
      </c>
      <c r="C81" s="1993" t="s">
        <v>1675</v>
      </c>
      <c r="D81" s="32"/>
      <c r="E81" s="1978"/>
      <c r="F81" s="1978">
        <v>8.9323200412E10</v>
      </c>
      <c r="G81" s="1982"/>
      <c r="H81" s="1996" t="s">
        <v>1676</v>
      </c>
      <c r="I81" s="1982"/>
      <c r="J81" s="1982"/>
      <c r="K81" s="1982"/>
      <c r="L81" s="1982"/>
      <c r="M81" s="1982"/>
      <c r="N81" s="1978" t="s">
        <v>1677</v>
      </c>
      <c r="O81" s="1982" t="s">
        <v>1667</v>
      </c>
      <c r="P81" s="1988"/>
      <c r="Q81" s="1987" t="s">
        <v>243</v>
      </c>
      <c r="R81" s="1987" t="s">
        <v>243</v>
      </c>
      <c r="S81" s="1992"/>
      <c r="T81" s="1992"/>
      <c r="U81" s="1987" t="s">
        <v>243</v>
      </c>
      <c r="V81" s="1987" t="s">
        <v>243</v>
      </c>
    </row>
    <row r="82" ht="15.0" customHeight="1">
      <c r="A82" s="1978">
        <v>8.0</v>
      </c>
      <c r="B82" s="1992"/>
      <c r="C82" s="32"/>
      <c r="D82" s="32"/>
      <c r="E82" s="1978"/>
      <c r="F82" s="1978"/>
      <c r="G82" s="1982"/>
      <c r="H82" s="1990" t="s">
        <v>1678</v>
      </c>
      <c r="I82" s="1982"/>
      <c r="J82" s="1982"/>
      <c r="K82" s="1982"/>
      <c r="L82" s="1982"/>
      <c r="M82" s="1982"/>
      <c r="N82" s="1978" t="s">
        <v>1679</v>
      </c>
      <c r="O82" s="1978" t="s">
        <v>1667</v>
      </c>
      <c r="P82" s="1988"/>
      <c r="Q82" s="1987" t="s">
        <v>243</v>
      </c>
      <c r="R82" s="1987" t="s">
        <v>243</v>
      </c>
      <c r="S82" s="1979"/>
      <c r="T82" s="1979"/>
      <c r="U82" s="1987" t="s">
        <v>243</v>
      </c>
      <c r="V82" s="1987" t="s">
        <v>243</v>
      </c>
    </row>
    <row r="83" ht="15.0" customHeight="1">
      <c r="A83" s="1978">
        <v>9.0</v>
      </c>
      <c r="B83" s="1992" t="s">
        <v>1680</v>
      </c>
      <c r="C83" s="71"/>
      <c r="D83" s="32"/>
      <c r="E83" s="1978"/>
      <c r="F83" s="1978">
        <v>8.9222018045E10</v>
      </c>
      <c r="G83" s="1982"/>
      <c r="H83" s="1978" t="s">
        <v>1681</v>
      </c>
      <c r="I83" s="1982"/>
      <c r="J83" s="1982"/>
      <c r="K83" s="1982"/>
      <c r="L83" s="1982"/>
      <c r="M83" s="1982"/>
      <c r="N83" s="1978" t="s">
        <v>1682</v>
      </c>
      <c r="O83" s="1978" t="s">
        <v>1667</v>
      </c>
      <c r="P83" s="1988"/>
      <c r="Q83" s="1987"/>
      <c r="R83" s="1987"/>
      <c r="S83" s="1979"/>
      <c r="T83" s="1979"/>
      <c r="U83" s="1987"/>
      <c r="V83" s="1987"/>
    </row>
    <row r="84" ht="15.0" customHeight="1">
      <c r="A84" s="1978">
        <v>10.0</v>
      </c>
      <c r="B84" s="1997" t="s">
        <v>1683</v>
      </c>
      <c r="C84" s="1978" t="s">
        <v>1338</v>
      </c>
      <c r="D84" s="32"/>
      <c r="E84" s="1978">
        <v>8.9533822721E10</v>
      </c>
      <c r="F84" s="1978">
        <v>8.9220200813E10</v>
      </c>
      <c r="G84" s="1982" t="s">
        <v>1684</v>
      </c>
      <c r="H84" s="1998" t="s">
        <v>1685</v>
      </c>
      <c r="I84" s="1999" t="s">
        <v>1686</v>
      </c>
      <c r="J84" s="1982">
        <v>5532.0</v>
      </c>
      <c r="K84" s="1982">
        <v>95.0</v>
      </c>
      <c r="L84" s="1982"/>
      <c r="M84" s="1982"/>
      <c r="N84" s="1978" t="s">
        <v>1687</v>
      </c>
      <c r="O84" s="1978" t="s">
        <v>1394</v>
      </c>
      <c r="P84" s="1986" t="s">
        <v>1438</v>
      </c>
      <c r="Q84" s="1987" t="s">
        <v>1209</v>
      </c>
      <c r="R84" s="1987"/>
      <c r="S84" s="1992" t="s">
        <v>1688</v>
      </c>
      <c r="T84" s="1992" t="s">
        <v>1689</v>
      </c>
      <c r="U84" s="1987"/>
      <c r="V84" s="1987"/>
    </row>
    <row r="85" ht="15.0" customHeight="1">
      <c r="A85" s="1978">
        <v>11.0</v>
      </c>
      <c r="B85" s="1992" t="s">
        <v>1690</v>
      </c>
      <c r="C85" s="1993" t="s">
        <v>1691</v>
      </c>
      <c r="D85" s="32"/>
      <c r="E85" s="1978">
        <v>8.9127739564E10</v>
      </c>
      <c r="F85" s="1978">
        <v>8.9220318199E10</v>
      </c>
      <c r="G85" s="1978" t="s">
        <v>1692</v>
      </c>
      <c r="H85" s="2000" t="s">
        <v>1693</v>
      </c>
      <c r="I85" s="2001" t="s">
        <v>1694</v>
      </c>
      <c r="J85" s="1978">
        <v>95.0</v>
      </c>
      <c r="K85" s="1978">
        <v>2747.0</v>
      </c>
      <c r="L85" s="1984"/>
      <c r="M85" s="1982"/>
      <c r="N85" s="1978" t="s">
        <v>1695</v>
      </c>
      <c r="O85" s="1985" t="s">
        <v>1289</v>
      </c>
      <c r="P85" s="1985" t="s">
        <v>1696</v>
      </c>
      <c r="Q85" s="1987" t="s">
        <v>1209</v>
      </c>
      <c r="R85" s="1986" t="s">
        <v>217</v>
      </c>
      <c r="S85" s="1992" t="s">
        <v>1697</v>
      </c>
      <c r="T85" s="1992" t="s">
        <v>1698</v>
      </c>
      <c r="U85" s="1988"/>
      <c r="V85" s="1988"/>
    </row>
    <row r="86" ht="15.0" customHeight="1">
      <c r="A86" s="1978">
        <v>12.0</v>
      </c>
      <c r="B86" s="1992" t="s">
        <v>1699</v>
      </c>
      <c r="C86" s="1993" t="s">
        <v>1700</v>
      </c>
      <c r="D86" s="32"/>
      <c r="E86" s="1978"/>
      <c r="F86" s="2002">
        <v>8.9221945883E10</v>
      </c>
      <c r="G86" s="1982"/>
      <c r="H86" s="1991" t="s">
        <v>1701</v>
      </c>
      <c r="I86" s="1999"/>
      <c r="J86" s="1982"/>
      <c r="K86" s="1982"/>
      <c r="L86" s="1982"/>
      <c r="M86" s="1982"/>
      <c r="N86" s="1978" t="s">
        <v>1702</v>
      </c>
      <c r="O86" s="1978" t="s">
        <v>1703</v>
      </c>
      <c r="P86" s="1988"/>
      <c r="Q86" s="1987"/>
      <c r="R86" s="1987"/>
      <c r="S86" s="1992"/>
      <c r="T86" s="1992"/>
      <c r="U86" s="1987"/>
      <c r="V86" s="1987"/>
    </row>
    <row r="87" ht="15.0" customHeight="1">
      <c r="A87" s="1902"/>
      <c r="B87" s="850"/>
      <c r="C87" s="1903"/>
      <c r="D87" s="1947"/>
      <c r="E87" s="1902"/>
      <c r="F87" s="1940"/>
      <c r="G87" s="1905"/>
      <c r="H87" s="1923"/>
      <c r="I87" s="1904"/>
      <c r="J87" s="1905"/>
      <c r="K87" s="1905"/>
      <c r="L87" s="1905"/>
      <c r="M87" s="1905"/>
      <c r="N87" s="1902"/>
      <c r="O87" s="1902"/>
      <c r="P87" s="1912"/>
      <c r="Q87" s="1909"/>
      <c r="R87" s="1909"/>
      <c r="S87" s="850"/>
      <c r="T87" s="850"/>
      <c r="U87" s="1909"/>
      <c r="V87" s="1909"/>
    </row>
    <row r="88" ht="15.0" customHeight="1">
      <c r="A88" s="2003">
        <v>1.0</v>
      </c>
      <c r="B88" s="2004" t="s">
        <v>1704</v>
      </c>
      <c r="C88" s="2005" t="s">
        <v>1705</v>
      </c>
      <c r="D88" s="2006" t="s">
        <v>736</v>
      </c>
      <c r="E88" s="2003"/>
      <c r="F88" s="2003">
        <v>8.9221214838E10</v>
      </c>
      <c r="G88" s="2007"/>
      <c r="H88" s="2003" t="s">
        <v>1706</v>
      </c>
      <c r="I88" s="2007"/>
      <c r="J88" s="2007"/>
      <c r="K88" s="2007"/>
      <c r="L88" s="2008"/>
      <c r="M88" s="2008"/>
      <c r="N88" s="2009" t="s">
        <v>1707</v>
      </c>
      <c r="O88" s="2003" t="s">
        <v>1703</v>
      </c>
      <c r="P88" s="2010"/>
      <c r="Q88" s="2011"/>
      <c r="R88" s="2010"/>
      <c r="S88" s="2004"/>
      <c r="T88" s="2004"/>
      <c r="U88" s="2010"/>
      <c r="V88" s="2010"/>
    </row>
    <row r="89" ht="15.0" customHeight="1">
      <c r="A89" s="2003">
        <v>2.0</v>
      </c>
      <c r="B89" s="2004" t="s">
        <v>1708</v>
      </c>
      <c r="C89" s="32"/>
      <c r="D89" s="32"/>
      <c r="E89" s="2007"/>
      <c r="F89" s="2009">
        <v>8.9221723942E10</v>
      </c>
      <c r="G89" s="2007"/>
      <c r="H89" s="2003" t="s">
        <v>1709</v>
      </c>
      <c r="I89" s="2007"/>
      <c r="J89" s="2007"/>
      <c r="K89" s="2007"/>
      <c r="L89" s="2008"/>
      <c r="M89" s="2008"/>
      <c r="N89" s="2009" t="s">
        <v>1710</v>
      </c>
      <c r="O89" s="2003" t="s">
        <v>1703</v>
      </c>
      <c r="P89" s="2010"/>
      <c r="Q89" s="2011"/>
      <c r="R89" s="2010"/>
      <c r="S89" s="2004"/>
      <c r="T89" s="2004"/>
      <c r="U89" s="2010"/>
      <c r="V89" s="2010"/>
    </row>
    <row r="90" ht="15.0" customHeight="1">
      <c r="A90" s="2003">
        <v>3.0</v>
      </c>
      <c r="B90" s="2004" t="s">
        <v>1711</v>
      </c>
      <c r="C90" s="32"/>
      <c r="D90" s="32"/>
      <c r="E90" s="2007"/>
      <c r="F90" s="2003">
        <v>8.922031639E10</v>
      </c>
      <c r="G90" s="2007"/>
      <c r="H90" s="2003" t="s">
        <v>1712</v>
      </c>
      <c r="I90" s="2007"/>
      <c r="J90" s="2007"/>
      <c r="K90" s="2007"/>
      <c r="L90" s="2008"/>
      <c r="M90" s="2008"/>
      <c r="N90" s="2009" t="s">
        <v>1563</v>
      </c>
      <c r="O90" s="2003" t="s">
        <v>1703</v>
      </c>
      <c r="P90" s="2010"/>
      <c r="Q90" s="2011"/>
      <c r="R90" s="2010"/>
      <c r="S90" s="2004"/>
      <c r="T90" s="2004"/>
      <c r="U90" s="2010"/>
      <c r="V90" s="2010"/>
    </row>
    <row r="91" ht="15.0" customHeight="1">
      <c r="A91" s="2003">
        <v>4.0</v>
      </c>
      <c r="B91" s="2012" t="s">
        <v>1713</v>
      </c>
      <c r="C91" s="71"/>
      <c r="D91" s="32"/>
      <c r="E91" s="2013">
        <v>8.9655118388E10</v>
      </c>
      <c r="F91" s="2003">
        <v>8.9221277764E10</v>
      </c>
      <c r="G91" s="2014" t="s">
        <v>1714</v>
      </c>
      <c r="H91" s="2014" t="s">
        <v>1715</v>
      </c>
      <c r="I91" s="2015" t="s">
        <v>1598</v>
      </c>
      <c r="J91" s="2016"/>
      <c r="K91" s="2017">
        <v>92.0</v>
      </c>
      <c r="L91" s="2018"/>
      <c r="M91" s="2018"/>
      <c r="N91" s="2017" t="s">
        <v>1716</v>
      </c>
      <c r="O91" s="2019"/>
      <c r="P91" s="2019"/>
      <c r="Q91" s="2020"/>
      <c r="R91" s="2017"/>
      <c r="S91" s="2021"/>
      <c r="T91" s="2021"/>
      <c r="U91" s="2017"/>
      <c r="V91" s="2017"/>
    </row>
    <row r="92" ht="15.0" customHeight="1">
      <c r="A92" s="1902"/>
      <c r="B92" s="850"/>
      <c r="C92" s="2022"/>
      <c r="D92" s="1903"/>
      <c r="E92" s="1905"/>
      <c r="F92" s="1902"/>
      <c r="G92" s="1905"/>
      <c r="H92" s="1902"/>
      <c r="I92" s="1905"/>
      <c r="J92" s="1905"/>
      <c r="K92" s="1905"/>
      <c r="L92" s="1905"/>
      <c r="M92" s="1905"/>
      <c r="N92" s="1902"/>
      <c r="O92" s="1902"/>
      <c r="P92" s="1912"/>
      <c r="Q92" s="2023"/>
      <c r="R92" s="1912"/>
      <c r="S92" s="850"/>
      <c r="T92" s="850"/>
      <c r="U92" s="1912"/>
      <c r="V92" s="1912"/>
    </row>
    <row r="93" ht="15.0" customHeight="1">
      <c r="A93" s="2024">
        <v>1.0</v>
      </c>
      <c r="B93" s="2025" t="s">
        <v>1717</v>
      </c>
      <c r="C93" s="2026" t="s">
        <v>1718</v>
      </c>
      <c r="D93" s="2027" t="s">
        <v>736</v>
      </c>
      <c r="E93" s="2028"/>
      <c r="F93" s="2029">
        <v>8.9220318257E10</v>
      </c>
      <c r="G93" s="2029"/>
      <c r="H93" s="2024" t="s">
        <v>1719</v>
      </c>
      <c r="I93" s="2028"/>
      <c r="J93" s="2028"/>
      <c r="K93" s="2028"/>
      <c r="L93" s="2028"/>
      <c r="M93" s="2028"/>
      <c r="N93" s="2029" t="s">
        <v>1720</v>
      </c>
      <c r="O93" s="2024" t="s">
        <v>1721</v>
      </c>
      <c r="P93" s="2030"/>
      <c r="Q93" s="2031" t="s">
        <v>243</v>
      </c>
      <c r="R93" s="2030" t="s">
        <v>243</v>
      </c>
      <c r="S93" s="2032"/>
      <c r="T93" s="2032"/>
      <c r="U93" s="2030" t="s">
        <v>243</v>
      </c>
      <c r="V93" s="2030" t="s">
        <v>243</v>
      </c>
    </row>
    <row r="94" ht="15.0" customHeight="1">
      <c r="A94" s="2024">
        <v>2.0</v>
      </c>
      <c r="B94" s="2025" t="s">
        <v>1722</v>
      </c>
      <c r="C94" s="32"/>
      <c r="D94" s="32"/>
      <c r="E94" s="2028"/>
      <c r="F94" s="2024">
        <v>8.9068241687E10</v>
      </c>
      <c r="G94" s="2024"/>
      <c r="H94" s="2024" t="s">
        <v>1723</v>
      </c>
      <c r="I94" s="2028"/>
      <c r="J94" s="2028"/>
      <c r="K94" s="2028"/>
      <c r="L94" s="2028"/>
      <c r="M94" s="2028"/>
      <c r="N94" s="2024"/>
      <c r="O94" s="2024" t="s">
        <v>1721</v>
      </c>
      <c r="P94" s="2030"/>
      <c r="Q94" s="2031"/>
      <c r="R94" s="2030"/>
      <c r="S94" s="2025"/>
      <c r="T94" s="2025"/>
      <c r="U94" s="2030"/>
      <c r="V94" s="2030"/>
    </row>
    <row r="95" ht="15.0" customHeight="1">
      <c r="A95" s="2024">
        <v>3.0</v>
      </c>
      <c r="B95" s="2025" t="s">
        <v>1724</v>
      </c>
      <c r="C95" s="32"/>
      <c r="D95" s="32"/>
      <c r="E95" s="2028"/>
      <c r="F95" s="2024">
        <v>8.9123258751E10</v>
      </c>
      <c r="G95" s="2024"/>
      <c r="H95" s="2024" t="s">
        <v>1725</v>
      </c>
      <c r="I95" s="2028"/>
      <c r="J95" s="2028"/>
      <c r="K95" s="2028"/>
      <c r="L95" s="2028"/>
      <c r="M95" s="2028"/>
      <c r="N95" s="2024"/>
      <c r="O95" s="2024"/>
      <c r="P95" s="2030"/>
      <c r="Q95" s="2031"/>
      <c r="R95" s="2030"/>
      <c r="S95" s="2025"/>
      <c r="T95" s="2025"/>
      <c r="U95" s="2030"/>
      <c r="V95" s="2030"/>
    </row>
    <row r="96" ht="15.0" customHeight="1">
      <c r="A96" s="2024">
        <v>4.0</v>
      </c>
      <c r="B96" s="2025" t="s">
        <v>1726</v>
      </c>
      <c r="C96" s="71"/>
      <c r="D96" s="71"/>
      <c r="E96" s="2028"/>
      <c r="F96" s="2024">
        <v>8.9292190297E10</v>
      </c>
      <c r="G96" s="2024"/>
      <c r="H96" s="2024" t="s">
        <v>1727</v>
      </c>
      <c r="I96" s="2028"/>
      <c r="J96" s="2028"/>
      <c r="K96" s="2028"/>
      <c r="L96" s="2028"/>
      <c r="M96" s="2028"/>
      <c r="N96" s="2024"/>
      <c r="O96" s="2024" t="s">
        <v>1721</v>
      </c>
      <c r="P96" s="2030"/>
      <c r="Q96" s="2031"/>
      <c r="R96" s="2030"/>
      <c r="S96" s="2025"/>
      <c r="T96" s="2025"/>
      <c r="U96" s="2030"/>
      <c r="V96" s="2030"/>
    </row>
    <row r="97" ht="14.25" customHeight="1">
      <c r="A97" s="2033"/>
      <c r="B97" s="2033"/>
      <c r="C97" s="2033"/>
      <c r="D97" s="2033"/>
      <c r="G97" s="2033"/>
      <c r="H97" s="2034"/>
      <c r="J97" s="1165"/>
      <c r="L97" s="2033"/>
      <c r="M97" s="2033"/>
      <c r="N97" s="2033"/>
      <c r="O97" s="2033"/>
    </row>
    <row r="98" ht="16.5" customHeight="1">
      <c r="A98" s="2035" t="s">
        <v>1</v>
      </c>
      <c r="B98" s="2036" t="s">
        <v>2</v>
      </c>
      <c r="C98" s="2036" t="s">
        <v>1728</v>
      </c>
      <c r="D98" s="2037" t="s">
        <v>1729</v>
      </c>
      <c r="E98" s="2038" t="s">
        <v>1730</v>
      </c>
      <c r="F98" s="337"/>
      <c r="G98" s="337"/>
      <c r="H98" s="2039"/>
      <c r="I98" s="2040"/>
      <c r="J98" s="1915"/>
      <c r="K98" s="2041"/>
      <c r="L98" s="2039"/>
      <c r="M98" s="2039"/>
      <c r="N98" s="2039"/>
      <c r="O98" s="2042"/>
      <c r="P98" s="2043"/>
      <c r="Q98" s="573"/>
      <c r="R98" s="573"/>
    </row>
    <row r="99" ht="16.5" customHeight="1">
      <c r="A99" s="2035">
        <v>1.0</v>
      </c>
      <c r="B99" s="2036" t="s">
        <v>1731</v>
      </c>
      <c r="C99" s="2036">
        <v>8.922154851E10</v>
      </c>
      <c r="D99" s="2037">
        <v>8.900210422E10</v>
      </c>
      <c r="E99" s="2038" t="s">
        <v>1732</v>
      </c>
      <c r="F99" s="337"/>
      <c r="G99" s="337"/>
      <c r="H99" s="2039"/>
      <c r="I99" s="2044"/>
      <c r="J99" s="1910"/>
      <c r="K99" s="2041"/>
      <c r="L99" s="2039"/>
      <c r="M99" s="2039"/>
      <c r="N99" s="2039"/>
      <c r="O99" s="2042"/>
      <c r="P99" s="2042"/>
      <c r="Q99" s="2045"/>
      <c r="R99" s="573"/>
    </row>
    <row r="100" ht="16.5" customHeight="1">
      <c r="A100" s="2035">
        <v>2.0</v>
      </c>
      <c r="B100" s="2036" t="s">
        <v>1733</v>
      </c>
      <c r="C100" s="2036">
        <v>8.9224745901E10</v>
      </c>
      <c r="D100" s="2037">
        <v>8.932606064E10</v>
      </c>
      <c r="E100" s="2038" t="s">
        <v>1734</v>
      </c>
      <c r="F100" s="337"/>
      <c r="G100" s="337"/>
      <c r="H100" s="2039"/>
      <c r="I100" s="1935"/>
      <c r="J100" s="1915"/>
      <c r="K100" s="2041"/>
      <c r="L100" s="2039"/>
      <c r="M100" s="2039"/>
      <c r="N100" s="2039"/>
      <c r="O100" s="2042"/>
      <c r="P100" s="2046"/>
      <c r="Q100" s="2045"/>
      <c r="R100" s="573"/>
    </row>
    <row r="101" ht="16.5" customHeight="1">
      <c r="A101" s="2047">
        <v>3.0</v>
      </c>
      <c r="B101" s="2036" t="s">
        <v>1735</v>
      </c>
      <c r="C101" s="2036">
        <v>8.9226140144E10</v>
      </c>
      <c r="D101" s="2037">
        <v>8.9506473744E10</v>
      </c>
      <c r="E101" s="2038" t="s">
        <v>1736</v>
      </c>
      <c r="F101" s="337"/>
      <c r="G101" s="337"/>
      <c r="H101" s="2048"/>
      <c r="I101" s="2040"/>
      <c r="J101" s="1915"/>
      <c r="K101" s="2041"/>
      <c r="L101" s="2048"/>
      <c r="M101" s="2048"/>
      <c r="N101" s="2041"/>
      <c r="O101" s="573"/>
      <c r="P101" s="2049"/>
      <c r="Q101" s="2049"/>
      <c r="R101" s="573"/>
    </row>
    <row r="102" ht="16.5" customHeight="1">
      <c r="A102" s="2047">
        <v>4.0</v>
      </c>
      <c r="B102" s="2036" t="s">
        <v>1737</v>
      </c>
      <c r="C102" s="2036">
        <v>8.9221932193E10</v>
      </c>
      <c r="D102" s="2037">
        <v>8.9995662025E10</v>
      </c>
      <c r="E102" s="2038" t="s">
        <v>1738</v>
      </c>
      <c r="F102" s="337"/>
      <c r="G102" s="337"/>
      <c r="H102" s="2048"/>
      <c r="I102" s="2044"/>
      <c r="J102" s="1910"/>
      <c r="K102" s="2041"/>
      <c r="L102" s="2048"/>
      <c r="M102" s="2048"/>
      <c r="N102" s="2041"/>
      <c r="O102" s="573"/>
      <c r="P102" s="573"/>
      <c r="Q102" s="573"/>
      <c r="R102" s="573"/>
    </row>
    <row r="103" ht="16.5" customHeight="1">
      <c r="A103" s="2047">
        <v>5.0</v>
      </c>
      <c r="B103" s="2036" t="s">
        <v>918</v>
      </c>
      <c r="C103" s="2036">
        <v>8.9222004619E10</v>
      </c>
      <c r="D103" s="2037">
        <v>8.9126628011E10</v>
      </c>
      <c r="E103" s="2038" t="s">
        <v>1739</v>
      </c>
      <c r="F103" s="337"/>
      <c r="G103" s="337"/>
      <c r="H103" s="2048"/>
      <c r="I103" s="2040"/>
      <c r="J103" s="1915"/>
      <c r="K103" s="2041"/>
      <c r="L103" s="2048"/>
      <c r="M103" s="2048"/>
      <c r="N103" s="2041"/>
      <c r="O103" s="573"/>
      <c r="P103" s="573"/>
      <c r="Q103" s="573"/>
      <c r="R103" s="573"/>
    </row>
    <row r="104" ht="16.5" customHeight="1">
      <c r="A104" s="2047">
        <v>6.0</v>
      </c>
      <c r="B104" s="2036" t="s">
        <v>1740</v>
      </c>
      <c r="C104" s="2036">
        <v>8.9221943733E10</v>
      </c>
      <c r="D104" s="2037">
        <v>8.9826530631E10</v>
      </c>
      <c r="E104" s="2038" t="s">
        <v>1741</v>
      </c>
      <c r="F104" s="337"/>
      <c r="G104" s="337"/>
      <c r="H104" s="2048"/>
      <c r="I104" s="2050"/>
      <c r="J104" s="1910"/>
      <c r="K104" s="2041"/>
      <c r="L104" s="2048"/>
      <c r="M104" s="2048"/>
      <c r="N104" s="2041"/>
      <c r="O104" s="573"/>
      <c r="P104" s="573"/>
      <c r="Q104" s="573"/>
      <c r="R104" s="573"/>
    </row>
    <row r="105" ht="16.5" customHeight="1">
      <c r="A105" s="2047">
        <v>7.0</v>
      </c>
      <c r="B105" s="2038" t="s">
        <v>1742</v>
      </c>
      <c r="C105" s="2036">
        <v>8.9224745687E10</v>
      </c>
      <c r="D105" s="2051">
        <v>8.9120637345E10</v>
      </c>
      <c r="E105" s="2036" t="s">
        <v>1743</v>
      </c>
      <c r="F105" s="337"/>
      <c r="G105" s="337"/>
      <c r="H105" s="2048"/>
      <c r="I105" s="2052"/>
      <c r="J105" s="1915"/>
      <c r="K105" s="2041"/>
      <c r="L105" s="2048" t="s">
        <v>1744</v>
      </c>
      <c r="M105" s="2048"/>
      <c r="N105" s="2041"/>
      <c r="O105" s="573"/>
      <c r="P105" s="2046"/>
      <c r="Q105" s="2045"/>
      <c r="R105" s="573"/>
    </row>
    <row r="106" ht="16.5" customHeight="1">
      <c r="A106" s="2047">
        <v>8.0</v>
      </c>
      <c r="B106" s="1926" t="s">
        <v>1745</v>
      </c>
      <c r="C106" s="2036">
        <v>8.9321102132E10</v>
      </c>
      <c r="D106" s="2051">
        <v>8.9128848847E10</v>
      </c>
      <c r="E106" s="2036" t="s">
        <v>1746</v>
      </c>
      <c r="F106" s="337"/>
      <c r="G106" s="337"/>
      <c r="H106" s="2048"/>
      <c r="I106" s="2050"/>
      <c r="J106" s="1915"/>
      <c r="K106" s="2041"/>
      <c r="L106" s="2048"/>
      <c r="M106" s="2048"/>
      <c r="N106" s="2041"/>
      <c r="O106" s="573"/>
      <c r="P106" s="573"/>
      <c r="Q106" s="573"/>
      <c r="R106" s="573"/>
    </row>
    <row r="107" ht="16.5" customHeight="1">
      <c r="A107" s="2047">
        <v>9.0</v>
      </c>
      <c r="B107" s="2053" t="s">
        <v>1747</v>
      </c>
      <c r="C107" s="2036">
        <v>8.9224770701E10</v>
      </c>
      <c r="D107" s="2051">
        <v>8.9827511422E10</v>
      </c>
      <c r="E107" s="2036" t="s">
        <v>1748</v>
      </c>
      <c r="F107" s="337"/>
      <c r="G107" s="337"/>
      <c r="H107" s="2048"/>
      <c r="I107" s="2054"/>
      <c r="J107" s="1915"/>
      <c r="K107" s="2041"/>
      <c r="L107" s="2048"/>
      <c r="M107" s="2048"/>
      <c r="N107" s="2041"/>
      <c r="O107" s="573"/>
      <c r="P107" s="573"/>
      <c r="Q107" s="573"/>
      <c r="R107" s="573"/>
    </row>
    <row r="108" ht="16.5" customHeight="1">
      <c r="A108" s="2047">
        <v>10.0</v>
      </c>
      <c r="B108" s="2053" t="s">
        <v>1749</v>
      </c>
      <c r="C108" s="2036">
        <v>8.9222663854E10</v>
      </c>
      <c r="D108" s="2051">
        <v>8.9126708757E10</v>
      </c>
      <c r="E108" s="2036" t="s">
        <v>1750</v>
      </c>
      <c r="F108" s="337"/>
      <c r="G108" s="337"/>
      <c r="H108" s="2048"/>
      <c r="I108" s="2054"/>
      <c r="J108" s="1915"/>
      <c r="K108" s="2041"/>
      <c r="L108" s="2048"/>
      <c r="M108" s="2048"/>
      <c r="N108" s="2041"/>
      <c r="O108" s="573"/>
      <c r="P108" s="573"/>
      <c r="Q108" s="573"/>
      <c r="R108" s="573"/>
    </row>
    <row r="109" ht="16.5" customHeight="1">
      <c r="A109" s="2047">
        <v>11.0</v>
      </c>
      <c r="B109" s="2055" t="s">
        <v>984</v>
      </c>
      <c r="C109" s="2036">
        <v>8.9220213997E10</v>
      </c>
      <c r="D109" s="2051">
        <v>8.9122313979E10</v>
      </c>
      <c r="E109" s="2056" t="s">
        <v>1751</v>
      </c>
      <c r="F109" s="337"/>
      <c r="G109" s="337"/>
      <c r="H109" s="2048"/>
      <c r="I109" s="2041"/>
      <c r="J109" s="1910"/>
      <c r="K109" s="2041"/>
      <c r="L109" s="2048"/>
      <c r="M109" s="2048"/>
      <c r="N109" s="2041"/>
      <c r="O109" s="573"/>
      <c r="P109" s="573"/>
      <c r="Q109" s="573"/>
      <c r="R109" s="573"/>
    </row>
    <row r="110" ht="16.5" customHeight="1">
      <c r="A110" s="2057"/>
      <c r="B110" s="2036"/>
      <c r="C110" s="2036"/>
      <c r="D110" s="2048"/>
      <c r="E110" s="2058"/>
      <c r="F110" s="2038"/>
      <c r="G110" s="2048"/>
      <c r="H110" s="2048"/>
      <c r="I110" s="2048"/>
      <c r="J110" s="2059"/>
      <c r="K110" s="2048"/>
      <c r="L110" s="2048"/>
      <c r="M110" s="2048"/>
      <c r="N110" s="2041"/>
      <c r="O110" s="573"/>
      <c r="P110" s="573"/>
      <c r="Q110" s="573"/>
      <c r="R110" s="573"/>
    </row>
    <row r="111" ht="16.5" customHeight="1">
      <c r="A111" s="2057"/>
      <c r="B111" s="2036"/>
      <c r="C111" s="2036"/>
      <c r="D111" s="2048"/>
      <c r="E111" s="2058"/>
      <c r="F111" s="2038"/>
      <c r="G111" s="2048"/>
      <c r="H111" s="2048"/>
      <c r="I111" s="2048"/>
      <c r="J111" s="2059"/>
      <c r="K111" s="2048"/>
      <c r="L111" s="2048"/>
      <c r="M111" s="2048"/>
      <c r="N111" s="2041"/>
    </row>
    <row r="112" ht="16.5" customHeight="1">
      <c r="A112" s="2057"/>
      <c r="B112" s="2036"/>
      <c r="C112" s="2036"/>
      <c r="D112" s="2048"/>
      <c r="E112" s="2060"/>
      <c r="F112" s="2038"/>
      <c r="G112" s="2048"/>
      <c r="H112" s="2048"/>
      <c r="I112" s="2048"/>
      <c r="J112" s="2059"/>
      <c r="K112" s="2048"/>
      <c r="L112" s="2048"/>
      <c r="M112" s="2048"/>
      <c r="N112" s="2041"/>
    </row>
    <row r="113" ht="15.75" hidden="1" customHeight="1">
      <c r="A113" s="668"/>
      <c r="G113" s="668"/>
      <c r="H113" s="668"/>
      <c r="I113" s="1902" t="s">
        <v>1410</v>
      </c>
      <c r="J113" s="2061" t="s">
        <v>1752</v>
      </c>
      <c r="K113" s="668"/>
      <c r="L113" s="668"/>
      <c r="M113" s="668"/>
    </row>
    <row r="114" ht="15.75" hidden="1" customHeight="1">
      <c r="A114" s="668"/>
      <c r="B114" s="1298" t="s">
        <v>1753</v>
      </c>
      <c r="C114" s="2062" t="s">
        <v>1754</v>
      </c>
      <c r="D114" s="337"/>
      <c r="E114" s="1294">
        <v>8.9022608047E10</v>
      </c>
      <c r="G114" s="2057"/>
      <c r="H114" s="2057"/>
      <c r="I114" s="1931" t="s">
        <v>1755</v>
      </c>
      <c r="J114" s="2063"/>
      <c r="K114" s="2033" t="s">
        <v>195</v>
      </c>
      <c r="L114" s="2033"/>
      <c r="M114" s="2033"/>
      <c r="N114" s="2033" t="s">
        <v>1756</v>
      </c>
      <c r="O114" s="2033"/>
      <c r="P114" s="2033"/>
    </row>
    <row r="115" ht="15.75" hidden="1" customHeight="1">
      <c r="A115" s="668"/>
      <c r="B115" s="668" t="s">
        <v>1757</v>
      </c>
      <c r="C115" s="2039" t="s">
        <v>1758</v>
      </c>
      <c r="D115" s="2039" t="s">
        <v>1759</v>
      </c>
      <c r="E115" s="668"/>
      <c r="F115" s="668"/>
      <c r="G115" s="2039" t="s">
        <v>1760</v>
      </c>
      <c r="H115" s="1917" t="s">
        <v>1761</v>
      </c>
      <c r="I115" s="2064">
        <v>3764.0</v>
      </c>
      <c r="J115" s="2063"/>
      <c r="K115" s="2033" t="s">
        <v>1762</v>
      </c>
      <c r="L115" s="2033"/>
      <c r="M115" s="2033"/>
      <c r="N115" s="2065" t="str">
        <f>HYPERLINK("http://sd.atm72.ru/","http://sd.atm72.ru/")</f>
        <v>http://sd.atm72.ru/</v>
      </c>
      <c r="O115" s="2033"/>
      <c r="P115" s="2033"/>
    </row>
    <row r="116" ht="15.75" hidden="1" customHeight="1">
      <c r="A116" s="668"/>
      <c r="B116" s="668"/>
      <c r="C116" s="668" t="s">
        <v>1763</v>
      </c>
      <c r="D116" s="668" t="s">
        <v>1764</v>
      </c>
      <c r="E116" s="668"/>
      <c r="F116" s="668"/>
      <c r="G116" s="2033"/>
      <c r="H116" s="2033"/>
      <c r="I116" s="2033"/>
      <c r="J116" s="2063"/>
      <c r="K116" s="2033"/>
      <c r="L116" s="2033"/>
      <c r="M116" s="2033"/>
      <c r="N116" s="2033"/>
      <c r="O116" s="2033"/>
      <c r="P116" s="2033"/>
    </row>
    <row r="117" ht="15.75" hidden="1" customHeight="1">
      <c r="A117" s="668"/>
      <c r="B117" s="668"/>
      <c r="C117" s="668"/>
      <c r="D117" s="668"/>
      <c r="E117" s="668"/>
      <c r="F117" s="668"/>
      <c r="G117" s="2039" t="s">
        <v>1444</v>
      </c>
      <c r="H117" s="2039">
        <v>2229.0</v>
      </c>
      <c r="I117" s="2066">
        <v>92.0</v>
      </c>
      <c r="J117" s="2063"/>
      <c r="K117" s="2033" t="s">
        <v>1765</v>
      </c>
      <c r="L117" s="2033"/>
      <c r="M117" s="2033"/>
      <c r="N117" s="2067" t="str">
        <f>HYPERLINK("http://otchet.atm72.ru/","http://otchet.atm72.ru/")</f>
        <v>http://otchet.atm72.ru/</v>
      </c>
      <c r="O117" s="2033"/>
      <c r="P117" s="2033"/>
    </row>
    <row r="118" ht="15.75" hidden="1" customHeight="1">
      <c r="A118" s="668"/>
      <c r="B118" s="1298" t="s">
        <v>1766</v>
      </c>
      <c r="C118" s="2068" t="s">
        <v>1767</v>
      </c>
      <c r="D118" s="1298">
        <v>8.9220318263E10</v>
      </c>
      <c r="G118" s="2033"/>
      <c r="H118" s="2033"/>
      <c r="I118" s="2033"/>
      <c r="J118" s="1165"/>
      <c r="K118" s="2033"/>
      <c r="L118" s="2033"/>
      <c r="M118" s="2033"/>
      <c r="N118" s="2033"/>
      <c r="O118" s="2033"/>
      <c r="P118" s="2033"/>
    </row>
    <row r="119" ht="15.75" hidden="1" customHeight="1">
      <c r="A119" s="668"/>
      <c r="G119" s="2039" t="s">
        <v>1768</v>
      </c>
      <c r="H119" s="2039">
        <v>95.0</v>
      </c>
      <c r="I119" s="2039">
        <v>2123.0</v>
      </c>
      <c r="J119" s="1165"/>
      <c r="K119" s="2069" t="s">
        <v>1769</v>
      </c>
      <c r="L119" s="2069"/>
      <c r="M119" s="2069"/>
      <c r="N119" s="2070" t="s">
        <v>1770</v>
      </c>
      <c r="O119" s="668" t="s">
        <v>1771</v>
      </c>
      <c r="P119" s="668" t="s">
        <v>1772</v>
      </c>
    </row>
    <row r="120" ht="15.75" hidden="1" customHeight="1">
      <c r="A120" s="668"/>
      <c r="G120" s="2033"/>
      <c r="H120" s="2033"/>
      <c r="I120" s="2033"/>
      <c r="J120" s="1165"/>
      <c r="K120" s="2069"/>
      <c r="L120" s="2069"/>
      <c r="M120" s="2069"/>
      <c r="N120" s="668"/>
      <c r="O120" s="668"/>
      <c r="P120" s="668"/>
      <c r="Q120" s="2033"/>
    </row>
    <row r="121" ht="15.75" hidden="1" customHeight="1">
      <c r="A121" s="668"/>
      <c r="G121" s="625"/>
      <c r="H121" s="668"/>
      <c r="I121" s="668"/>
      <c r="J121" s="1165"/>
      <c r="K121" s="2069" t="s">
        <v>1773</v>
      </c>
      <c r="L121" s="2069"/>
      <c r="M121" s="2069"/>
      <c r="N121" s="668"/>
      <c r="O121" s="668"/>
      <c r="P121" s="668"/>
      <c r="Q121" s="2033"/>
    </row>
    <row r="122" ht="15.75" hidden="1" customHeight="1">
      <c r="A122" s="668"/>
      <c r="G122" s="625"/>
      <c r="H122" s="668"/>
      <c r="I122" s="668"/>
      <c r="J122" s="1165"/>
      <c r="K122" s="2069" t="s">
        <v>1774</v>
      </c>
      <c r="L122" s="2069"/>
      <c r="M122" s="2069"/>
      <c r="N122" s="668"/>
      <c r="O122" s="668"/>
      <c r="P122" s="668"/>
      <c r="Q122" s="2033"/>
    </row>
    <row r="123" ht="15.75" hidden="1" customHeight="1">
      <c r="G123" s="625" t="s">
        <v>1775</v>
      </c>
      <c r="H123" s="668" t="s">
        <v>1776</v>
      </c>
      <c r="I123" s="668"/>
      <c r="J123" s="1165"/>
      <c r="K123" s="2069"/>
      <c r="L123" s="2069"/>
      <c r="M123" s="2069"/>
      <c r="N123" s="668"/>
      <c r="O123" s="668"/>
      <c r="P123" s="668"/>
      <c r="Q123" s="2033"/>
    </row>
    <row r="124" ht="15.75" hidden="1" customHeight="1">
      <c r="G124" s="668"/>
      <c r="H124" s="668"/>
      <c r="I124" s="668"/>
      <c r="J124" s="1165"/>
      <c r="K124" s="2069"/>
      <c r="L124" s="2069"/>
      <c r="M124" s="2069"/>
      <c r="N124" s="668"/>
      <c r="O124" s="668"/>
      <c r="P124" s="668"/>
      <c r="Q124" s="668"/>
    </row>
    <row r="125" ht="15.75" hidden="1" customHeight="1">
      <c r="G125" s="625" t="s">
        <v>1777</v>
      </c>
      <c r="H125" s="2071">
        <v>5086.0</v>
      </c>
      <c r="I125">
        <v>95.0</v>
      </c>
      <c r="J125" s="1165"/>
      <c r="K125" s="2069"/>
      <c r="L125" s="2069"/>
      <c r="M125" s="2069"/>
      <c r="N125" s="668"/>
      <c r="O125" s="668"/>
      <c r="P125" s="668"/>
      <c r="Q125" s="668"/>
    </row>
  </sheetData>
  <mergeCells count="10">
    <mergeCell ref="C88:C91"/>
    <mergeCell ref="C93:C96"/>
    <mergeCell ref="D93:D96"/>
    <mergeCell ref="D38:D66"/>
    <mergeCell ref="D68:D73"/>
    <mergeCell ref="D75:D86"/>
    <mergeCell ref="G77:G78"/>
    <mergeCell ref="C79:C80"/>
    <mergeCell ref="C81:C83"/>
    <mergeCell ref="D88:D91"/>
  </mergeCells>
  <conditionalFormatting sqref="N26">
    <cfRule type="cellIs" dxfId="1" priority="1" operator="equal">
      <formula>7005830012815320</formula>
    </cfRule>
  </conditionalFormatting>
  <conditionalFormatting sqref="I2">
    <cfRule type="containsBlanks" dxfId="0" priority="2">
      <formula>LEN(TRIM(I2))=0</formula>
    </cfRule>
  </conditionalFormatting>
  <hyperlinks>
    <hyperlink r:id="rId2" ref="N119"/>
  </hyperlinks>
  <printOptions gridLines="1"/>
  <pageMargins bottom="0.75" footer="0.0" header="0.0" left="0.7" right="0.7" top="0.75"/>
  <pageSetup fitToWidth="0" paperSize="9" cellComments="atEnd" orientation="portrait" pageOrder="overThenDown"/>
  <drawing r:id="rId3"/>
  <legacy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26.14"/>
    <col customWidth="1" min="3" max="3" width="19.29"/>
    <col customWidth="1" min="4" max="4" width="12.0"/>
    <col customWidth="1" min="5" max="5" width="5.71"/>
    <col customWidth="1" min="6" max="8" width="5.86"/>
    <col customWidth="1" min="9" max="9" width="5.71"/>
    <col customWidth="1" min="10" max="19" width="5.86"/>
    <col customWidth="1" min="20" max="20" width="6.0"/>
    <col customWidth="1" min="21" max="34" width="5.86"/>
    <col customWidth="1" hidden="1" min="35" max="36" width="5.86"/>
    <col customWidth="1" min="37" max="37" width="7.14"/>
    <col customWidth="1" min="38" max="38" width="8.0"/>
  </cols>
  <sheetData>
    <row r="1" ht="18.75" customHeight="1">
      <c r="A1" s="1166">
        <v>2.0</v>
      </c>
      <c r="B1" s="295"/>
      <c r="C1" s="81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968"/>
      <c r="AI1" s="968"/>
      <c r="AJ1" s="968"/>
      <c r="AK1" s="896"/>
      <c r="AL1" s="1028" t="s">
        <v>789</v>
      </c>
    </row>
    <row r="2" ht="42.0" customHeight="1">
      <c r="A2" s="5" t="s">
        <v>1</v>
      </c>
      <c r="B2" s="6" t="s">
        <v>2</v>
      </c>
      <c r="C2" s="6" t="s">
        <v>4</v>
      </c>
      <c r="D2" s="818" t="s">
        <v>1137</v>
      </c>
      <c r="E2" s="1804">
        <v>1.0</v>
      </c>
      <c r="F2" s="1805">
        <v>2.0</v>
      </c>
      <c r="G2" s="1806">
        <v>3.0</v>
      </c>
      <c r="H2" s="1749">
        <v>4.0</v>
      </c>
      <c r="I2" s="1769">
        <v>5.0</v>
      </c>
      <c r="J2" s="969">
        <v>6.0</v>
      </c>
      <c r="K2" s="1749">
        <v>7.0</v>
      </c>
      <c r="L2" s="1805">
        <v>8.0</v>
      </c>
      <c r="M2" s="1806">
        <v>9.0</v>
      </c>
      <c r="N2" s="1804">
        <v>10.0</v>
      </c>
      <c r="O2" s="1805">
        <v>11.0</v>
      </c>
      <c r="P2" s="1806">
        <v>12.0</v>
      </c>
      <c r="Q2" s="1749">
        <v>13.0</v>
      </c>
      <c r="R2" s="1769">
        <v>14.0</v>
      </c>
      <c r="S2" s="1806">
        <v>15.0</v>
      </c>
      <c r="T2" s="1804">
        <v>16.0</v>
      </c>
      <c r="U2" s="1805">
        <v>17.0</v>
      </c>
      <c r="V2" s="1806">
        <v>18.0</v>
      </c>
      <c r="W2" s="1804">
        <v>19.0</v>
      </c>
      <c r="X2" s="1769">
        <v>20.0</v>
      </c>
      <c r="Y2" s="969">
        <v>21.0</v>
      </c>
      <c r="Z2" s="1804">
        <v>22.0</v>
      </c>
      <c r="AA2" s="1805">
        <v>23.0</v>
      </c>
      <c r="AB2" s="1806">
        <v>24.0</v>
      </c>
      <c r="AC2" s="1804">
        <v>25.0</v>
      </c>
      <c r="AD2" s="1805">
        <v>26.0</v>
      </c>
      <c r="AE2" s="969">
        <v>27.0</v>
      </c>
      <c r="AF2" s="1749">
        <v>28.0</v>
      </c>
      <c r="AG2" s="1805">
        <v>29.0</v>
      </c>
      <c r="AH2" s="1804">
        <v>30.0</v>
      </c>
      <c r="AI2" s="1804"/>
      <c r="AJ2" s="1807"/>
      <c r="AK2" s="404" t="s">
        <v>274</v>
      </c>
      <c r="AL2" s="404" t="s">
        <v>274</v>
      </c>
    </row>
    <row r="3" ht="14.25" customHeight="1">
      <c r="A3" s="19">
        <v>1.0</v>
      </c>
      <c r="B3" s="1716" t="s">
        <v>1138</v>
      </c>
      <c r="C3" s="22" t="s">
        <v>736</v>
      </c>
      <c r="D3" s="866"/>
      <c r="E3" s="905">
        <v>9.0</v>
      </c>
      <c r="F3" s="905">
        <v>9.0</v>
      </c>
      <c r="G3" s="905">
        <v>9.0</v>
      </c>
      <c r="H3" s="1255"/>
      <c r="I3" s="1255"/>
      <c r="J3" s="971"/>
      <c r="K3" s="971"/>
      <c r="L3" s="905">
        <v>9.0</v>
      </c>
      <c r="M3" s="905">
        <v>9.0</v>
      </c>
      <c r="N3" s="905">
        <v>9.0</v>
      </c>
      <c r="O3" s="905">
        <v>9.0</v>
      </c>
      <c r="P3" s="905">
        <v>9.0</v>
      </c>
      <c r="Q3" s="1823"/>
      <c r="R3" s="971"/>
      <c r="S3" s="905">
        <v>9.0</v>
      </c>
      <c r="T3" s="905">
        <v>9.0</v>
      </c>
      <c r="U3" s="905">
        <v>9.0</v>
      </c>
      <c r="V3" s="905">
        <v>9.0</v>
      </c>
      <c r="W3" s="905">
        <v>9.0</v>
      </c>
      <c r="X3" s="971"/>
      <c r="Y3" s="971"/>
      <c r="Z3" s="905">
        <v>9.0</v>
      </c>
      <c r="AA3" s="905">
        <v>9.0</v>
      </c>
      <c r="AB3" s="905">
        <v>9.0</v>
      </c>
      <c r="AC3" s="905">
        <v>9.0</v>
      </c>
      <c r="AD3" s="905">
        <v>9.0</v>
      </c>
      <c r="AE3" s="1255"/>
      <c r="AF3" s="971"/>
      <c r="AG3" s="905">
        <v>9.0</v>
      </c>
      <c r="AH3" s="905">
        <v>9.0</v>
      </c>
      <c r="AI3" s="1544"/>
      <c r="AJ3" s="1544"/>
      <c r="AK3" s="404">
        <f t="shared" ref="AK3:AK19" si="1">COUNTA(E3:AI3)</f>
        <v>20</v>
      </c>
      <c r="AL3" s="1030">
        <v>0.0</v>
      </c>
    </row>
    <row r="4" ht="14.25" customHeight="1">
      <c r="A4" s="19">
        <v>2.0</v>
      </c>
      <c r="B4" s="1716" t="s">
        <v>1139</v>
      </c>
      <c r="C4" s="32"/>
      <c r="D4" s="866"/>
      <c r="E4" s="1573">
        <v>9.0</v>
      </c>
      <c r="F4" s="905">
        <v>9.0</v>
      </c>
      <c r="G4" s="905">
        <v>9.0</v>
      </c>
      <c r="H4" s="1538">
        <v>12.0</v>
      </c>
      <c r="I4" s="971"/>
      <c r="J4" s="1255"/>
      <c r="K4" s="971"/>
      <c r="L4" s="905">
        <v>9.0</v>
      </c>
      <c r="M4" s="905">
        <v>9.0</v>
      </c>
      <c r="N4" s="905">
        <v>9.0</v>
      </c>
      <c r="O4" s="905">
        <v>9.0</v>
      </c>
      <c r="P4" s="905">
        <v>9.0</v>
      </c>
      <c r="Q4" s="971"/>
      <c r="R4" s="971"/>
      <c r="S4" s="905">
        <v>9.0</v>
      </c>
      <c r="T4" s="905">
        <v>9.0</v>
      </c>
      <c r="U4" s="905">
        <v>9.0</v>
      </c>
      <c r="V4" s="905">
        <v>9.0</v>
      </c>
      <c r="W4" s="905">
        <v>9.0</v>
      </c>
      <c r="X4" s="1255"/>
      <c r="Y4" s="971"/>
      <c r="Z4" s="905">
        <v>9.0</v>
      </c>
      <c r="AA4" s="905">
        <v>9.0</v>
      </c>
      <c r="AB4" s="905">
        <v>9.0</v>
      </c>
      <c r="AC4" s="905">
        <v>9.0</v>
      </c>
      <c r="AD4" s="905">
        <v>9.0</v>
      </c>
      <c r="AE4" s="971"/>
      <c r="AF4" s="1255"/>
      <c r="AG4" s="905">
        <v>9.0</v>
      </c>
      <c r="AH4" s="905">
        <v>9.0</v>
      </c>
      <c r="AI4" s="1544"/>
      <c r="AJ4" s="1544"/>
      <c r="AK4" s="404">
        <f t="shared" si="1"/>
        <v>21</v>
      </c>
      <c r="AL4" s="1030">
        <v>0.0</v>
      </c>
    </row>
    <row r="5">
      <c r="A5" s="19">
        <v>3.0</v>
      </c>
      <c r="B5" s="1683" t="s">
        <v>1140</v>
      </c>
      <c r="C5" s="32"/>
      <c r="D5" s="866"/>
      <c r="E5" s="1540">
        <v>9.0</v>
      </c>
      <c r="F5" s="1538">
        <v>12.0</v>
      </c>
      <c r="G5" s="905">
        <v>9.0</v>
      </c>
      <c r="H5" s="971"/>
      <c r="I5" s="971">
        <v>9.0</v>
      </c>
      <c r="J5" s="971"/>
      <c r="K5" s="1255"/>
      <c r="L5" s="905">
        <v>9.0</v>
      </c>
      <c r="M5" s="905">
        <v>9.0</v>
      </c>
      <c r="N5" s="905">
        <v>9.0</v>
      </c>
      <c r="O5" s="905">
        <v>9.0</v>
      </c>
      <c r="P5" s="905">
        <v>9.0</v>
      </c>
      <c r="Q5" s="971"/>
      <c r="R5" s="971"/>
      <c r="S5" s="905">
        <v>9.0</v>
      </c>
      <c r="T5" s="905">
        <v>9.0</v>
      </c>
      <c r="U5" s="905">
        <v>9.0</v>
      </c>
      <c r="V5" s="905">
        <v>9.0</v>
      </c>
      <c r="W5" s="905">
        <v>9.0</v>
      </c>
      <c r="X5" s="971"/>
      <c r="Y5" s="971"/>
      <c r="Z5" s="905">
        <v>9.0</v>
      </c>
      <c r="AA5" s="905">
        <v>9.0</v>
      </c>
      <c r="AB5" s="905">
        <v>9.0</v>
      </c>
      <c r="AC5" s="905">
        <v>9.0</v>
      </c>
      <c r="AD5" s="905">
        <v>9.0</v>
      </c>
      <c r="AE5" s="971"/>
      <c r="AF5" s="971"/>
      <c r="AG5" s="905">
        <v>9.0</v>
      </c>
      <c r="AH5" s="905">
        <v>9.0</v>
      </c>
      <c r="AI5" s="1544"/>
      <c r="AJ5" s="1544"/>
      <c r="AK5" s="404">
        <f t="shared" si="1"/>
        <v>21</v>
      </c>
      <c r="AL5" s="1030">
        <v>0.0</v>
      </c>
    </row>
    <row r="6" ht="15.0" customHeight="1">
      <c r="A6" s="19">
        <v>4.0</v>
      </c>
      <c r="B6" s="1683" t="s">
        <v>1173</v>
      </c>
      <c r="C6" s="32"/>
      <c r="D6" s="866"/>
      <c r="E6" s="1540"/>
      <c r="F6" s="905">
        <v>9.0</v>
      </c>
      <c r="G6" s="905">
        <v>9.0</v>
      </c>
      <c r="H6" s="971"/>
      <c r="I6" s="971"/>
      <c r="J6" s="971"/>
      <c r="K6" s="1255">
        <v>9.0</v>
      </c>
      <c r="L6" s="905">
        <v>9.0</v>
      </c>
      <c r="M6" s="905">
        <v>9.0</v>
      </c>
      <c r="N6" s="905">
        <v>9.0</v>
      </c>
      <c r="O6" s="905">
        <v>9.0</v>
      </c>
      <c r="P6" s="905">
        <v>9.0</v>
      </c>
      <c r="Q6" s="1255"/>
      <c r="R6" s="971"/>
      <c r="S6" s="905">
        <v>9.0</v>
      </c>
      <c r="T6" s="905">
        <v>9.0</v>
      </c>
      <c r="U6" s="905">
        <v>9.0</v>
      </c>
      <c r="V6" s="905">
        <v>9.0</v>
      </c>
      <c r="W6" s="905">
        <v>9.0</v>
      </c>
      <c r="X6" s="971"/>
      <c r="Y6" s="1255"/>
      <c r="Z6" s="905">
        <v>9.0</v>
      </c>
      <c r="AA6" s="905">
        <v>9.0</v>
      </c>
      <c r="AB6" s="905">
        <v>9.0</v>
      </c>
      <c r="AC6" s="905">
        <v>9.0</v>
      </c>
      <c r="AD6" s="905">
        <v>9.0</v>
      </c>
      <c r="AE6" s="1255"/>
      <c r="AF6" s="971"/>
      <c r="AG6" s="905">
        <v>9.0</v>
      </c>
      <c r="AH6" s="905">
        <v>9.0</v>
      </c>
      <c r="AI6" s="1544"/>
      <c r="AJ6" s="1544"/>
      <c r="AK6" s="404">
        <f t="shared" si="1"/>
        <v>20</v>
      </c>
      <c r="AL6" s="1030">
        <v>0.0</v>
      </c>
    </row>
    <row r="7" ht="15.0" customHeight="1">
      <c r="A7" s="19">
        <v>5.0</v>
      </c>
      <c r="B7" s="1682" t="s">
        <v>1141</v>
      </c>
      <c r="C7" s="32"/>
      <c r="D7" s="866"/>
      <c r="E7" s="1538">
        <v>12.0</v>
      </c>
      <c r="F7" s="905">
        <v>9.0</v>
      </c>
      <c r="G7" s="905">
        <v>9.0</v>
      </c>
      <c r="H7" s="1255"/>
      <c r="I7" s="1255"/>
      <c r="J7" s="1538">
        <v>12.0</v>
      </c>
      <c r="K7" s="971"/>
      <c r="L7" s="905">
        <v>9.0</v>
      </c>
      <c r="M7" s="905">
        <v>9.0</v>
      </c>
      <c r="N7" s="905">
        <v>9.0</v>
      </c>
      <c r="O7" s="905">
        <v>9.0</v>
      </c>
      <c r="P7" s="905">
        <v>9.0</v>
      </c>
      <c r="Q7" s="1255"/>
      <c r="R7" s="971"/>
      <c r="S7" s="905">
        <v>9.0</v>
      </c>
      <c r="T7" s="905">
        <v>9.0</v>
      </c>
      <c r="U7" s="905">
        <v>9.0</v>
      </c>
      <c r="V7" s="905">
        <v>9.0</v>
      </c>
      <c r="W7" s="905">
        <v>9.0</v>
      </c>
      <c r="X7" s="1255"/>
      <c r="Y7" s="971"/>
      <c r="Z7" s="905">
        <v>9.0</v>
      </c>
      <c r="AA7" s="905">
        <v>9.0</v>
      </c>
      <c r="AB7" s="905">
        <v>9.0</v>
      </c>
      <c r="AC7" s="905">
        <v>9.0</v>
      </c>
      <c r="AD7" s="905">
        <v>9.0</v>
      </c>
      <c r="AE7" s="971"/>
      <c r="AF7" s="971"/>
      <c r="AG7" s="905">
        <v>9.0</v>
      </c>
      <c r="AH7" s="905">
        <v>9.0</v>
      </c>
      <c r="AI7" s="1544"/>
      <c r="AJ7" s="1809"/>
      <c r="AK7" s="404">
        <f t="shared" si="1"/>
        <v>21</v>
      </c>
      <c r="AL7" s="1030">
        <v>0.0</v>
      </c>
    </row>
    <row r="8" ht="15.0" customHeight="1">
      <c r="A8" s="19">
        <v>6.0</v>
      </c>
      <c r="B8" s="1682" t="s">
        <v>1778</v>
      </c>
      <c r="C8" s="32"/>
      <c r="D8" s="866"/>
      <c r="E8" s="1540">
        <v>9.0</v>
      </c>
      <c r="F8" s="905">
        <v>9.0</v>
      </c>
      <c r="G8" s="1538">
        <v>12.0</v>
      </c>
      <c r="H8" s="971"/>
      <c r="I8" s="971">
        <v>9.0</v>
      </c>
      <c r="J8" s="971"/>
      <c r="K8" s="971"/>
      <c r="L8" s="905">
        <v>9.0</v>
      </c>
      <c r="M8" s="905">
        <v>9.0</v>
      </c>
      <c r="N8" s="905">
        <v>9.0</v>
      </c>
      <c r="O8" s="905">
        <v>9.0</v>
      </c>
      <c r="P8" s="905">
        <v>9.0</v>
      </c>
      <c r="Q8" s="971"/>
      <c r="R8" s="1255"/>
      <c r="S8" s="905">
        <v>9.0</v>
      </c>
      <c r="T8" s="905">
        <v>9.0</v>
      </c>
      <c r="U8" s="905">
        <v>9.0</v>
      </c>
      <c r="V8" s="905">
        <v>9.0</v>
      </c>
      <c r="W8" s="905">
        <v>9.0</v>
      </c>
      <c r="X8" s="971"/>
      <c r="Y8" s="971"/>
      <c r="Z8" s="905">
        <v>9.0</v>
      </c>
      <c r="AA8" s="905">
        <v>9.0</v>
      </c>
      <c r="AB8" s="905">
        <v>9.0</v>
      </c>
      <c r="AC8" s="905">
        <v>9.0</v>
      </c>
      <c r="AD8" s="905">
        <v>9.0</v>
      </c>
      <c r="AE8" s="971"/>
      <c r="AF8" s="971"/>
      <c r="AG8" s="905">
        <v>9.0</v>
      </c>
      <c r="AH8" s="905">
        <v>9.0</v>
      </c>
      <c r="AI8" s="1544"/>
      <c r="AJ8" s="1544"/>
      <c r="AK8" s="404">
        <f t="shared" si="1"/>
        <v>21</v>
      </c>
      <c r="AL8" s="1030">
        <v>0.0</v>
      </c>
    </row>
    <row r="9" ht="14.25" customHeight="1">
      <c r="A9" s="19">
        <v>7.0</v>
      </c>
      <c r="B9" s="1683" t="s">
        <v>1143</v>
      </c>
      <c r="C9" s="32"/>
      <c r="D9" s="866"/>
      <c r="E9" s="1540"/>
      <c r="F9" s="905">
        <v>9.0</v>
      </c>
      <c r="G9" s="1538">
        <v>12.0</v>
      </c>
      <c r="H9" s="971"/>
      <c r="I9" s="971"/>
      <c r="J9" s="1255"/>
      <c r="K9" s="1538">
        <v>12.0</v>
      </c>
      <c r="L9" s="905">
        <v>9.0</v>
      </c>
      <c r="M9" s="905">
        <v>9.0</v>
      </c>
      <c r="N9" s="905">
        <v>9.0</v>
      </c>
      <c r="O9" s="905">
        <v>9.0</v>
      </c>
      <c r="P9" s="905">
        <v>9.0</v>
      </c>
      <c r="Q9" s="971"/>
      <c r="R9" s="971"/>
      <c r="S9" s="905">
        <v>9.0</v>
      </c>
      <c r="T9" s="905">
        <v>9.0</v>
      </c>
      <c r="U9" s="905">
        <v>9.0</v>
      </c>
      <c r="V9" s="905">
        <v>9.0</v>
      </c>
      <c r="W9" s="905">
        <v>9.0</v>
      </c>
      <c r="X9" s="1255"/>
      <c r="Y9" s="971"/>
      <c r="Z9" s="1817"/>
      <c r="AA9" s="1818"/>
      <c r="AB9" s="1818"/>
      <c r="AC9" s="1818"/>
      <c r="AD9" s="1818"/>
      <c r="AE9" s="1818"/>
      <c r="AF9" s="1818"/>
      <c r="AG9" s="1818"/>
      <c r="AH9" s="1818"/>
      <c r="AI9" s="1544"/>
      <c r="AJ9" s="1544"/>
      <c r="AK9" s="404">
        <f t="shared" si="1"/>
        <v>13</v>
      </c>
      <c r="AL9" s="1030">
        <v>0.0</v>
      </c>
    </row>
    <row r="10" ht="14.25" customHeight="1">
      <c r="A10" s="19">
        <v>8.0</v>
      </c>
      <c r="B10" s="1682" t="s">
        <v>1144</v>
      </c>
      <c r="C10" s="32"/>
      <c r="D10" s="866"/>
      <c r="E10" s="1538">
        <v>12.0</v>
      </c>
      <c r="F10" s="905">
        <v>9.0</v>
      </c>
      <c r="G10" s="905">
        <v>9.0</v>
      </c>
      <c r="H10" s="971"/>
      <c r="I10" s="971"/>
      <c r="J10" s="971"/>
      <c r="K10" s="971">
        <v>9.0</v>
      </c>
      <c r="L10" s="905">
        <v>9.0</v>
      </c>
      <c r="M10" s="905">
        <v>9.0</v>
      </c>
      <c r="N10" s="905">
        <v>9.0</v>
      </c>
      <c r="O10" s="905">
        <v>9.0</v>
      </c>
      <c r="P10" s="905">
        <v>9.0</v>
      </c>
      <c r="Q10" s="971"/>
      <c r="R10" s="971"/>
      <c r="S10" s="905">
        <v>9.0</v>
      </c>
      <c r="T10" s="905">
        <v>9.0</v>
      </c>
      <c r="U10" s="905">
        <v>9.0</v>
      </c>
      <c r="V10" s="905">
        <v>9.0</v>
      </c>
      <c r="W10" s="905">
        <v>9.0</v>
      </c>
      <c r="X10" s="971"/>
      <c r="Y10" s="971"/>
      <c r="Z10" s="905">
        <v>9.0</v>
      </c>
      <c r="AA10" s="905">
        <v>9.0</v>
      </c>
      <c r="AB10" s="905">
        <v>9.0</v>
      </c>
      <c r="AC10" s="905">
        <v>9.0</v>
      </c>
      <c r="AD10" s="905">
        <v>9.0</v>
      </c>
      <c r="AE10" s="971"/>
      <c r="AF10" s="971"/>
      <c r="AG10" s="905">
        <v>9.0</v>
      </c>
      <c r="AH10" s="905">
        <v>9.0</v>
      </c>
      <c r="AI10" s="1544"/>
      <c r="AJ10" s="1809"/>
      <c r="AK10" s="404">
        <f t="shared" si="1"/>
        <v>21</v>
      </c>
      <c r="AL10" s="1030">
        <v>0.0</v>
      </c>
    </row>
    <row r="11" ht="15.0" customHeight="1">
      <c r="A11" s="19">
        <v>9.0</v>
      </c>
      <c r="B11" s="1683" t="s">
        <v>1145</v>
      </c>
      <c r="C11" s="32"/>
      <c r="D11" s="866"/>
      <c r="E11" s="1575"/>
      <c r="F11" s="905">
        <v>9.0</v>
      </c>
      <c r="G11" s="905">
        <v>9.0</v>
      </c>
      <c r="H11" s="1255"/>
      <c r="I11" s="1538">
        <v>12.0</v>
      </c>
      <c r="J11" s="971"/>
      <c r="K11" s="1255"/>
      <c r="L11" s="905">
        <v>9.0</v>
      </c>
      <c r="M11" s="905">
        <v>9.0</v>
      </c>
      <c r="N11" s="905">
        <v>9.0</v>
      </c>
      <c r="O11" s="905">
        <v>9.0</v>
      </c>
      <c r="P11" s="905">
        <v>9.0</v>
      </c>
      <c r="Q11" s="971"/>
      <c r="R11" s="971"/>
      <c r="S11" s="905">
        <v>9.0</v>
      </c>
      <c r="T11" s="905">
        <v>9.0</v>
      </c>
      <c r="U11" s="905">
        <v>9.0</v>
      </c>
      <c r="V11" s="905">
        <v>9.0</v>
      </c>
      <c r="W11" s="905">
        <v>9.0</v>
      </c>
      <c r="X11" s="971"/>
      <c r="Y11" s="971"/>
      <c r="Z11" s="905">
        <v>9.0</v>
      </c>
      <c r="AA11" s="905">
        <v>9.0</v>
      </c>
      <c r="AB11" s="905">
        <v>9.0</v>
      </c>
      <c r="AC11" s="905">
        <v>9.0</v>
      </c>
      <c r="AD11" s="905">
        <v>9.0</v>
      </c>
      <c r="AE11" s="1255"/>
      <c r="AF11" s="971"/>
      <c r="AG11" s="1817"/>
      <c r="AH11" s="1818"/>
      <c r="AI11" s="1544"/>
      <c r="AJ11" s="1544"/>
      <c r="AK11" s="404">
        <f t="shared" si="1"/>
        <v>18</v>
      </c>
      <c r="AL11" s="1030">
        <v>0.0</v>
      </c>
    </row>
    <row r="12" ht="15.0" customHeight="1">
      <c r="A12" s="19">
        <v>10.0</v>
      </c>
      <c r="B12" s="1682" t="s">
        <v>1146</v>
      </c>
      <c r="C12" s="32"/>
      <c r="D12" s="866"/>
      <c r="E12" s="1540"/>
      <c r="F12" s="1538">
        <v>12.0</v>
      </c>
      <c r="G12" s="905">
        <v>9.0</v>
      </c>
      <c r="H12" s="971"/>
      <c r="I12" s="971"/>
      <c r="J12" s="971">
        <v>9.0</v>
      </c>
      <c r="K12" s="971"/>
      <c r="L12" s="1277"/>
      <c r="M12" s="1277"/>
      <c r="N12" s="1277"/>
      <c r="O12" s="1277"/>
      <c r="P12" s="1277"/>
      <c r="Q12" s="1277"/>
      <c r="R12" s="1277"/>
      <c r="S12" s="1277"/>
      <c r="T12" s="1277"/>
      <c r="U12" s="1277"/>
      <c r="V12" s="1277"/>
      <c r="W12" s="1277"/>
      <c r="X12" s="1277"/>
      <c r="Y12" s="1277"/>
      <c r="Z12" s="1277"/>
      <c r="AA12" s="1277"/>
      <c r="AB12" s="1277"/>
      <c r="AC12" s="1277"/>
      <c r="AD12" s="1277"/>
      <c r="AE12" s="1277"/>
      <c r="AF12" s="1277"/>
      <c r="AG12" s="1277"/>
      <c r="AH12" s="1277"/>
      <c r="AI12" s="1544"/>
      <c r="AJ12" s="1544"/>
      <c r="AK12" s="404">
        <f t="shared" si="1"/>
        <v>3</v>
      </c>
      <c r="AL12" s="1030">
        <v>0.0</v>
      </c>
    </row>
    <row r="13" ht="15.0" customHeight="1">
      <c r="A13" s="19">
        <v>11.0</v>
      </c>
      <c r="B13" s="1682" t="s">
        <v>1147</v>
      </c>
      <c r="C13" s="32"/>
      <c r="D13" s="866"/>
      <c r="E13" s="1538">
        <v>12.0</v>
      </c>
      <c r="F13" s="905">
        <v>9.0</v>
      </c>
      <c r="G13" s="1816"/>
      <c r="H13" s="1483"/>
      <c r="I13" s="1483"/>
      <c r="J13" s="1538">
        <v>12.0</v>
      </c>
      <c r="K13" s="905">
        <v>9.0</v>
      </c>
      <c r="L13" s="905">
        <v>9.0</v>
      </c>
      <c r="M13" s="905">
        <v>9.0</v>
      </c>
      <c r="N13" s="905">
        <v>9.0</v>
      </c>
      <c r="O13" s="1817"/>
      <c r="P13" s="1818"/>
      <c r="Q13" s="1818"/>
      <c r="R13" s="1818"/>
      <c r="S13" s="1818"/>
      <c r="T13" s="1818"/>
      <c r="U13" s="1818"/>
      <c r="V13" s="1818"/>
      <c r="W13" s="1818"/>
      <c r="X13" s="1818"/>
      <c r="Y13" s="1818"/>
      <c r="Z13" s="1818"/>
      <c r="AA13" s="1818"/>
      <c r="AB13" s="1818"/>
      <c r="AC13" s="905">
        <v>9.0</v>
      </c>
      <c r="AD13" s="1816"/>
      <c r="AE13" s="1483"/>
      <c r="AF13" s="905">
        <v>9.0</v>
      </c>
      <c r="AG13" s="905">
        <v>9.0</v>
      </c>
      <c r="AH13" s="905">
        <v>9.0</v>
      </c>
      <c r="AI13" s="1544"/>
      <c r="AJ13" s="1809"/>
      <c r="AK13" s="404">
        <f t="shared" si="1"/>
        <v>11</v>
      </c>
      <c r="AL13" s="1030">
        <v>0.0</v>
      </c>
    </row>
    <row r="14" ht="15.0" customHeight="1">
      <c r="A14" s="19">
        <v>12.0</v>
      </c>
      <c r="B14" s="1683" t="s">
        <v>1148</v>
      </c>
      <c r="C14" s="32"/>
      <c r="D14" s="866"/>
      <c r="E14" s="1540"/>
      <c r="F14" s="905">
        <v>9.0</v>
      </c>
      <c r="G14" s="905">
        <v>9.0</v>
      </c>
      <c r="H14" s="971"/>
      <c r="I14" s="971"/>
      <c r="J14" s="971"/>
      <c r="K14" s="1538">
        <v>12.0</v>
      </c>
      <c r="L14" s="905">
        <v>9.0</v>
      </c>
      <c r="M14" s="905">
        <v>9.0</v>
      </c>
      <c r="N14" s="905">
        <v>9.0</v>
      </c>
      <c r="O14" s="905">
        <v>9.0</v>
      </c>
      <c r="P14" s="905">
        <v>9.0</v>
      </c>
      <c r="Q14" s="1255"/>
      <c r="R14" s="971"/>
      <c r="S14" s="905">
        <v>9.0</v>
      </c>
      <c r="T14" s="905">
        <v>9.0</v>
      </c>
      <c r="U14" s="905">
        <v>9.0</v>
      </c>
      <c r="V14" s="905">
        <v>9.0</v>
      </c>
      <c r="W14" s="905">
        <v>9.0</v>
      </c>
      <c r="X14" s="971"/>
      <c r="Y14" s="971"/>
      <c r="Z14" s="905">
        <v>9.0</v>
      </c>
      <c r="AA14" s="905">
        <v>9.0</v>
      </c>
      <c r="AB14" s="905">
        <v>9.0</v>
      </c>
      <c r="AC14" s="905">
        <v>9.0</v>
      </c>
      <c r="AD14" s="905">
        <v>9.0</v>
      </c>
      <c r="AE14" s="971"/>
      <c r="AF14" s="971"/>
      <c r="AG14" s="905">
        <v>9.0</v>
      </c>
      <c r="AH14" s="905">
        <v>9.0</v>
      </c>
      <c r="AI14" s="1544"/>
      <c r="AJ14" s="1544"/>
      <c r="AK14" s="404">
        <f t="shared" si="1"/>
        <v>20</v>
      </c>
      <c r="AL14" s="1030">
        <v>0.0</v>
      </c>
    </row>
    <row r="15" ht="14.25" customHeight="1">
      <c r="A15" s="19">
        <v>13.0</v>
      </c>
      <c r="B15" s="1683" t="s">
        <v>1149</v>
      </c>
      <c r="C15" s="32"/>
      <c r="D15" s="866"/>
      <c r="E15" s="1540">
        <v>9.0</v>
      </c>
      <c r="F15" s="905">
        <v>9.0</v>
      </c>
      <c r="G15" s="1538">
        <v>12.0</v>
      </c>
      <c r="H15" s="971"/>
      <c r="I15" s="1538">
        <v>12.0</v>
      </c>
      <c r="J15" s="1255"/>
      <c r="K15" s="971"/>
      <c r="L15" s="905">
        <v>9.0</v>
      </c>
      <c r="M15" s="905">
        <v>9.0</v>
      </c>
      <c r="N15" s="905">
        <v>9.0</v>
      </c>
      <c r="O15" s="905">
        <v>9.0</v>
      </c>
      <c r="P15" s="905">
        <v>9.0</v>
      </c>
      <c r="Q15" s="971"/>
      <c r="R15" s="1255"/>
      <c r="S15" s="905">
        <v>9.0</v>
      </c>
      <c r="T15" s="905">
        <v>9.0</v>
      </c>
      <c r="U15" s="905">
        <v>9.0</v>
      </c>
      <c r="V15" s="905">
        <v>9.0</v>
      </c>
      <c r="W15" s="905">
        <v>9.0</v>
      </c>
      <c r="X15" s="971"/>
      <c r="Y15" s="1255"/>
      <c r="Z15" s="905">
        <v>9.0</v>
      </c>
      <c r="AA15" s="905">
        <v>9.0</v>
      </c>
      <c r="AB15" s="905">
        <v>9.0</v>
      </c>
      <c r="AC15" s="905">
        <v>9.0</v>
      </c>
      <c r="AD15" s="905">
        <v>9.0</v>
      </c>
      <c r="AE15" s="971"/>
      <c r="AF15" s="971"/>
      <c r="AG15" s="905">
        <v>9.0</v>
      </c>
      <c r="AH15" s="905">
        <v>9.0</v>
      </c>
      <c r="AI15" s="1809"/>
      <c r="AJ15" s="1544"/>
      <c r="AK15" s="404">
        <f t="shared" si="1"/>
        <v>21</v>
      </c>
      <c r="AL15" s="1030">
        <v>0.0</v>
      </c>
    </row>
    <row r="16" ht="15.0" customHeight="1">
      <c r="A16" s="19">
        <v>14.0</v>
      </c>
      <c r="B16" s="1716" t="s">
        <v>1150</v>
      </c>
      <c r="C16" s="32"/>
      <c r="D16" s="866"/>
      <c r="E16" s="1540">
        <v>9.0</v>
      </c>
      <c r="F16" s="905">
        <v>9.0</v>
      </c>
      <c r="G16" s="905">
        <v>9.0</v>
      </c>
      <c r="H16" s="971">
        <v>9.0</v>
      </c>
      <c r="I16" s="971"/>
      <c r="J16" s="971"/>
      <c r="K16" s="971"/>
      <c r="L16" s="905">
        <v>9.0</v>
      </c>
      <c r="M16" s="905">
        <v>9.0</v>
      </c>
      <c r="N16" s="905">
        <v>9.0</v>
      </c>
      <c r="O16" s="905">
        <v>9.0</v>
      </c>
      <c r="P16" s="905">
        <v>9.0</v>
      </c>
      <c r="Q16" s="971"/>
      <c r="R16" s="971"/>
      <c r="S16" s="905">
        <v>9.0</v>
      </c>
      <c r="T16" s="905">
        <v>9.0</v>
      </c>
      <c r="U16" s="905">
        <v>9.0</v>
      </c>
      <c r="V16" s="905">
        <v>9.0</v>
      </c>
      <c r="W16" s="905">
        <v>9.0</v>
      </c>
      <c r="X16" s="971"/>
      <c r="Y16" s="1255"/>
      <c r="Z16" s="905">
        <v>9.0</v>
      </c>
      <c r="AA16" s="905">
        <v>9.0</v>
      </c>
      <c r="AB16" s="905">
        <v>9.0</v>
      </c>
      <c r="AC16" s="905">
        <v>9.0</v>
      </c>
      <c r="AD16" s="905">
        <v>9.0</v>
      </c>
      <c r="AE16" s="971"/>
      <c r="AF16" s="1255"/>
      <c r="AG16" s="905">
        <v>9.0</v>
      </c>
      <c r="AH16" s="905">
        <v>9.0</v>
      </c>
      <c r="AI16" s="1544"/>
      <c r="AJ16" s="1544"/>
      <c r="AK16" s="404">
        <f t="shared" si="1"/>
        <v>21</v>
      </c>
      <c r="AL16" s="1030">
        <v>0.0</v>
      </c>
    </row>
    <row r="17" ht="15.0" customHeight="1">
      <c r="A17" s="19">
        <v>15.0</v>
      </c>
      <c r="B17" s="1683" t="s">
        <v>1151</v>
      </c>
      <c r="C17" s="32"/>
      <c r="D17" s="866"/>
      <c r="E17" s="1538">
        <v>12.0</v>
      </c>
      <c r="F17" s="905">
        <v>9.0</v>
      </c>
      <c r="G17" s="905">
        <v>9.0</v>
      </c>
      <c r="H17" s="1538">
        <v>12.0</v>
      </c>
      <c r="I17" s="971"/>
      <c r="J17" s="971"/>
      <c r="K17" s="1255"/>
      <c r="L17" s="905">
        <v>9.0</v>
      </c>
      <c r="M17" s="905">
        <v>9.0</v>
      </c>
      <c r="N17" s="905">
        <v>9.0</v>
      </c>
      <c r="O17" s="905">
        <v>9.0</v>
      </c>
      <c r="P17" s="905">
        <v>9.0</v>
      </c>
      <c r="Q17" s="971"/>
      <c r="R17" s="1255"/>
      <c r="S17" s="905">
        <v>9.0</v>
      </c>
      <c r="T17" s="905">
        <v>9.0</v>
      </c>
      <c r="U17" s="905">
        <v>9.0</v>
      </c>
      <c r="V17" s="905">
        <v>9.0</v>
      </c>
      <c r="W17" s="905">
        <v>9.0</v>
      </c>
      <c r="X17" s="971"/>
      <c r="Y17" s="971"/>
      <c r="Z17" s="905">
        <v>9.0</v>
      </c>
      <c r="AA17" s="905">
        <v>9.0</v>
      </c>
      <c r="AB17" s="905">
        <v>9.0</v>
      </c>
      <c r="AC17" s="905">
        <v>9.0</v>
      </c>
      <c r="AD17" s="905">
        <v>9.0</v>
      </c>
      <c r="AE17" s="971"/>
      <c r="AF17" s="971"/>
      <c r="AG17" s="905">
        <v>9.0</v>
      </c>
      <c r="AH17" s="905">
        <v>9.0</v>
      </c>
      <c r="AI17" s="1544"/>
      <c r="AJ17" s="1809"/>
      <c r="AK17" s="404">
        <f t="shared" si="1"/>
        <v>21</v>
      </c>
      <c r="AL17" s="1030">
        <v>0.0</v>
      </c>
    </row>
    <row r="18" ht="15.0" customHeight="1">
      <c r="A18" s="19">
        <v>16.0</v>
      </c>
      <c r="B18" s="1716" t="s">
        <v>1152</v>
      </c>
      <c r="C18" s="32"/>
      <c r="D18" s="866"/>
      <c r="E18" s="1540">
        <v>9.0</v>
      </c>
      <c r="F18" s="905">
        <v>9.0</v>
      </c>
      <c r="G18" s="905">
        <v>9.0</v>
      </c>
      <c r="H18" s="971"/>
      <c r="I18" s="971"/>
      <c r="J18" s="971">
        <v>9.0</v>
      </c>
      <c r="K18" s="971"/>
      <c r="L18" s="905">
        <v>9.0</v>
      </c>
      <c r="M18" s="905">
        <v>9.0</v>
      </c>
      <c r="N18" s="905">
        <v>9.0</v>
      </c>
      <c r="O18" s="905">
        <v>9.0</v>
      </c>
      <c r="P18" s="905">
        <v>9.0</v>
      </c>
      <c r="Q18" s="1255"/>
      <c r="R18" s="1255"/>
      <c r="S18" s="905">
        <v>9.0</v>
      </c>
      <c r="T18" s="905">
        <v>9.0</v>
      </c>
      <c r="U18" s="905">
        <v>9.0</v>
      </c>
      <c r="V18" s="905">
        <v>9.0</v>
      </c>
      <c r="W18" s="905">
        <v>9.0</v>
      </c>
      <c r="X18" s="1255"/>
      <c r="Y18" s="971"/>
      <c r="Z18" s="905">
        <v>9.0</v>
      </c>
      <c r="AA18" s="905">
        <v>9.0</v>
      </c>
      <c r="AB18" s="905">
        <v>9.0</v>
      </c>
      <c r="AC18" s="905">
        <v>9.0</v>
      </c>
      <c r="AD18" s="905">
        <v>9.0</v>
      </c>
      <c r="AE18" s="971"/>
      <c r="AF18" s="971"/>
      <c r="AG18" s="905">
        <v>9.0</v>
      </c>
      <c r="AH18" s="905">
        <v>9.0</v>
      </c>
      <c r="AI18" s="1544"/>
      <c r="AJ18" s="1544"/>
      <c r="AK18" s="404">
        <f t="shared" si="1"/>
        <v>21</v>
      </c>
      <c r="AL18" s="1030">
        <v>0.0</v>
      </c>
    </row>
    <row r="19" ht="15.0" customHeight="1">
      <c r="A19" s="19">
        <v>17.0</v>
      </c>
      <c r="B19" s="1683" t="s">
        <v>1153</v>
      </c>
      <c r="C19" s="32"/>
      <c r="D19" s="866"/>
      <c r="E19" s="1540">
        <v>9.0</v>
      </c>
      <c r="F19" s="1538">
        <v>12.0</v>
      </c>
      <c r="G19" s="905">
        <v>9.0</v>
      </c>
      <c r="H19" s="971"/>
      <c r="I19" s="971"/>
      <c r="J19" s="1538">
        <v>12.0</v>
      </c>
      <c r="K19" s="971"/>
      <c r="L19" s="905">
        <v>9.0</v>
      </c>
      <c r="M19" s="905">
        <v>9.0</v>
      </c>
      <c r="N19" s="905">
        <v>9.0</v>
      </c>
      <c r="O19" s="905">
        <v>9.0</v>
      </c>
      <c r="P19" s="905">
        <v>9.0</v>
      </c>
      <c r="Q19" s="971"/>
      <c r="R19" s="971"/>
      <c r="S19" s="905">
        <v>9.0</v>
      </c>
      <c r="T19" s="905">
        <v>9.0</v>
      </c>
      <c r="U19" s="905">
        <v>9.0</v>
      </c>
      <c r="V19" s="905">
        <v>9.0</v>
      </c>
      <c r="W19" s="905">
        <v>9.0</v>
      </c>
      <c r="X19" s="971"/>
      <c r="Y19" s="1255"/>
      <c r="Z19" s="905">
        <v>9.0</v>
      </c>
      <c r="AA19" s="905">
        <v>9.0</v>
      </c>
      <c r="AB19" s="905">
        <v>9.0</v>
      </c>
      <c r="AC19" s="905">
        <v>9.0</v>
      </c>
      <c r="AD19" s="905">
        <v>9.0</v>
      </c>
      <c r="AE19" s="1255"/>
      <c r="AF19" s="971"/>
      <c r="AG19" s="905">
        <v>9.0</v>
      </c>
      <c r="AH19" s="905">
        <v>9.0</v>
      </c>
      <c r="AI19" s="1809"/>
      <c r="AJ19" s="1544"/>
      <c r="AK19" s="404">
        <f t="shared" si="1"/>
        <v>21</v>
      </c>
      <c r="AL19" s="1030">
        <v>0.0</v>
      </c>
    </row>
    <row r="20" ht="16.5" customHeight="1">
      <c r="A20" s="19">
        <v>18.0</v>
      </c>
      <c r="B20" s="1682" t="s">
        <v>1154</v>
      </c>
      <c r="C20" s="32"/>
      <c r="D20" s="866"/>
      <c r="E20" s="1540">
        <v>9.0</v>
      </c>
      <c r="F20" s="905">
        <v>9.0</v>
      </c>
      <c r="G20" s="1538">
        <v>12.0</v>
      </c>
      <c r="H20" s="971"/>
      <c r="I20" s="971"/>
      <c r="J20" s="971"/>
      <c r="K20" s="1538">
        <v>12.0</v>
      </c>
      <c r="L20" s="905">
        <v>9.0</v>
      </c>
      <c r="M20" s="905">
        <v>9.0</v>
      </c>
      <c r="N20" s="905">
        <v>9.0</v>
      </c>
      <c r="O20" s="905">
        <v>9.0</v>
      </c>
      <c r="P20" s="905">
        <v>9.0</v>
      </c>
      <c r="Q20" s="971"/>
      <c r="R20" s="971"/>
      <c r="S20" s="905">
        <v>9.0</v>
      </c>
      <c r="T20" s="905">
        <v>9.0</v>
      </c>
      <c r="U20" s="905">
        <v>9.0</v>
      </c>
      <c r="V20" s="905">
        <v>9.0</v>
      </c>
      <c r="W20" s="905">
        <v>9.0</v>
      </c>
      <c r="X20" s="971"/>
      <c r="Y20" s="971"/>
      <c r="Z20" s="905">
        <v>9.0</v>
      </c>
      <c r="AA20" s="905">
        <v>9.0</v>
      </c>
      <c r="AB20" s="905">
        <v>9.0</v>
      </c>
      <c r="AC20" s="905">
        <v>9.0</v>
      </c>
      <c r="AD20" s="905">
        <v>9.0</v>
      </c>
      <c r="AE20" s="971"/>
      <c r="AF20" s="971"/>
      <c r="AG20" s="905">
        <v>9.0</v>
      </c>
      <c r="AH20" s="905">
        <v>9.0</v>
      </c>
      <c r="AI20" s="1544"/>
      <c r="AJ20" s="1544"/>
      <c r="AK20" s="404">
        <f>COUNTA(E20:AJ20)</f>
        <v>21</v>
      </c>
      <c r="AL20" s="1030">
        <v>0.0</v>
      </c>
    </row>
    <row r="21" ht="15.0" customHeight="1">
      <c r="A21" s="19">
        <v>19.0</v>
      </c>
      <c r="B21" s="1683" t="s">
        <v>1155</v>
      </c>
      <c r="C21" s="32"/>
      <c r="D21" s="866"/>
      <c r="E21" s="1540"/>
      <c r="F21" s="905">
        <v>9.0</v>
      </c>
      <c r="G21" s="905">
        <v>9.0</v>
      </c>
      <c r="H21" s="971">
        <v>9.0</v>
      </c>
      <c r="I21" s="971"/>
      <c r="J21" s="971"/>
      <c r="K21" s="1255"/>
      <c r="L21" s="905">
        <v>9.0</v>
      </c>
      <c r="M21" s="905">
        <v>9.0</v>
      </c>
      <c r="N21" s="905">
        <v>9.0</v>
      </c>
      <c r="O21" s="905">
        <v>9.0</v>
      </c>
      <c r="P21" s="905">
        <v>9.0</v>
      </c>
      <c r="Q21" s="1255"/>
      <c r="R21" s="971"/>
      <c r="S21" s="905">
        <v>9.0</v>
      </c>
      <c r="T21" s="905">
        <v>9.0</v>
      </c>
      <c r="U21" s="905">
        <v>9.0</v>
      </c>
      <c r="V21" s="905">
        <v>9.0</v>
      </c>
      <c r="W21" s="905">
        <v>9.0</v>
      </c>
      <c r="X21" s="971"/>
      <c r="Y21" s="971"/>
      <c r="Z21" s="905">
        <v>9.0</v>
      </c>
      <c r="AA21" s="905">
        <v>9.0</v>
      </c>
      <c r="AB21" s="905">
        <v>9.0</v>
      </c>
      <c r="AC21" s="905">
        <v>9.0</v>
      </c>
      <c r="AD21" s="905">
        <v>9.0</v>
      </c>
      <c r="AE21" s="971"/>
      <c r="AF21" s="971"/>
      <c r="AG21" s="905">
        <v>9.0</v>
      </c>
      <c r="AH21" s="905">
        <v>9.0</v>
      </c>
      <c r="AI21" s="1544"/>
      <c r="AJ21" s="1544"/>
      <c r="AK21" s="404">
        <f t="shared" ref="AK21:AK31" si="2">COUNTA(E21:AI21)</f>
        <v>20</v>
      </c>
      <c r="AL21" s="1030">
        <v>0.0</v>
      </c>
    </row>
    <row r="22" ht="14.25" customHeight="1">
      <c r="A22" s="19">
        <v>20.0</v>
      </c>
      <c r="B22" s="1683" t="s">
        <v>1156</v>
      </c>
      <c r="C22" s="32"/>
      <c r="D22" s="866"/>
      <c r="E22" s="1159"/>
      <c r="F22" s="905">
        <v>9.0</v>
      </c>
      <c r="G22" s="1538">
        <v>12.0</v>
      </c>
      <c r="H22" s="971"/>
      <c r="I22" s="905">
        <v>9.0</v>
      </c>
      <c r="J22" s="971">
        <v>9.0</v>
      </c>
      <c r="K22" s="971"/>
      <c r="L22" s="971"/>
      <c r="M22" s="905">
        <v>9.0</v>
      </c>
      <c r="N22" s="905">
        <v>9.0</v>
      </c>
      <c r="O22" s="905">
        <v>9.0</v>
      </c>
      <c r="P22" s="905">
        <v>9.0</v>
      </c>
      <c r="Q22" s="905">
        <v>9.0</v>
      </c>
      <c r="R22" s="971"/>
      <c r="S22" s="971"/>
      <c r="T22" s="905">
        <v>9.0</v>
      </c>
      <c r="U22" s="905">
        <v>9.0</v>
      </c>
      <c r="V22" s="905">
        <v>9.0</v>
      </c>
      <c r="W22" s="905">
        <v>9.0</v>
      </c>
      <c r="X22" s="905">
        <v>9.0</v>
      </c>
      <c r="Y22" s="971"/>
      <c r="Z22" s="971"/>
      <c r="AA22" s="905">
        <v>9.0</v>
      </c>
      <c r="AB22" s="905">
        <v>9.0</v>
      </c>
      <c r="AC22" s="905">
        <v>9.0</v>
      </c>
      <c r="AD22" s="905">
        <v>9.0</v>
      </c>
      <c r="AE22" s="905">
        <v>9.0</v>
      </c>
      <c r="AF22" s="971"/>
      <c r="AG22" s="971"/>
      <c r="AH22" s="905">
        <v>9.0</v>
      </c>
      <c r="AI22" s="1544"/>
      <c r="AJ22" s="1544"/>
      <c r="AK22" s="404">
        <f t="shared" si="2"/>
        <v>20</v>
      </c>
      <c r="AL22" s="1030">
        <v>0.0</v>
      </c>
    </row>
    <row r="23" ht="15.0" customHeight="1">
      <c r="A23" s="19">
        <v>21.0</v>
      </c>
      <c r="B23" s="1683" t="s">
        <v>1157</v>
      </c>
      <c r="C23" s="32"/>
      <c r="D23" s="866"/>
      <c r="E23" s="1159"/>
      <c r="F23" s="905">
        <v>9.0</v>
      </c>
      <c r="G23" s="905">
        <v>9.0</v>
      </c>
      <c r="H23" s="1538">
        <v>12.0</v>
      </c>
      <c r="I23" s="971"/>
      <c r="J23" s="1255"/>
      <c r="K23" s="971"/>
      <c r="L23" s="1817"/>
      <c r="M23" s="1818"/>
      <c r="N23" s="1818"/>
      <c r="O23" s="1818"/>
      <c r="P23" s="1818"/>
      <c r="Q23" s="1818"/>
      <c r="R23" s="1818"/>
      <c r="S23" s="1818"/>
      <c r="T23" s="1818"/>
      <c r="U23" s="1818"/>
      <c r="V23" s="1818"/>
      <c r="W23" s="1818"/>
      <c r="X23" s="1818"/>
      <c r="Y23" s="1818"/>
      <c r="Z23" s="905"/>
      <c r="AA23" s="905">
        <v>9.0</v>
      </c>
      <c r="AB23" s="905">
        <v>9.0</v>
      </c>
      <c r="AC23" s="905">
        <v>9.0</v>
      </c>
      <c r="AD23" s="905">
        <v>9.0</v>
      </c>
      <c r="AE23" s="971"/>
      <c r="AF23" s="1255"/>
      <c r="AG23" s="905">
        <v>9.0</v>
      </c>
      <c r="AH23" s="905">
        <v>9.0</v>
      </c>
      <c r="AI23" s="1544"/>
      <c r="AJ23" s="1544"/>
      <c r="AK23" s="404">
        <f t="shared" si="2"/>
        <v>9</v>
      </c>
      <c r="AL23" s="1030">
        <v>0.0</v>
      </c>
    </row>
    <row r="24" ht="15.0" customHeight="1">
      <c r="A24" s="19">
        <v>22.0</v>
      </c>
      <c r="B24" s="1683" t="s">
        <v>1158</v>
      </c>
      <c r="C24" s="32"/>
      <c r="D24" s="866"/>
      <c r="E24" s="1538">
        <v>12.0</v>
      </c>
      <c r="F24" s="905">
        <v>9.0</v>
      </c>
      <c r="G24" s="905">
        <v>9.0</v>
      </c>
      <c r="H24" s="971"/>
      <c r="I24" s="1538">
        <v>12.0</v>
      </c>
      <c r="J24" s="971"/>
      <c r="K24" s="971"/>
      <c r="L24" s="905">
        <v>9.0</v>
      </c>
      <c r="M24" s="905">
        <v>9.0</v>
      </c>
      <c r="N24" s="905">
        <v>9.0</v>
      </c>
      <c r="O24" s="905">
        <v>9.0</v>
      </c>
      <c r="P24" s="905">
        <v>9.0</v>
      </c>
      <c r="Q24" s="971"/>
      <c r="R24" s="971"/>
      <c r="S24" s="905">
        <v>9.0</v>
      </c>
      <c r="T24" s="905">
        <v>9.0</v>
      </c>
      <c r="U24" s="905">
        <v>9.0</v>
      </c>
      <c r="V24" s="905">
        <v>9.0</v>
      </c>
      <c r="W24" s="905">
        <v>9.0</v>
      </c>
      <c r="X24" s="971"/>
      <c r="Y24" s="971"/>
      <c r="Z24" s="905">
        <v>9.0</v>
      </c>
      <c r="AA24" s="905">
        <v>9.0</v>
      </c>
      <c r="AB24" s="905">
        <v>9.0</v>
      </c>
      <c r="AC24" s="905">
        <v>9.0</v>
      </c>
      <c r="AD24" s="905">
        <v>9.0</v>
      </c>
      <c r="AE24" s="971"/>
      <c r="AF24" s="971"/>
      <c r="AG24" s="905">
        <v>9.0</v>
      </c>
      <c r="AH24" s="905">
        <v>9.0</v>
      </c>
      <c r="AI24" s="1544"/>
      <c r="AJ24" s="1809"/>
      <c r="AK24" s="404">
        <f t="shared" si="2"/>
        <v>21</v>
      </c>
      <c r="AL24" s="1030">
        <v>0.0</v>
      </c>
    </row>
    <row r="25" ht="15.0" customHeight="1">
      <c r="A25" s="19">
        <v>23.0</v>
      </c>
      <c r="B25" s="1683" t="s">
        <v>1159</v>
      </c>
      <c r="C25" s="32"/>
      <c r="D25" s="866"/>
      <c r="E25" s="1540">
        <v>9.0</v>
      </c>
      <c r="F25" s="1538">
        <v>12.0</v>
      </c>
      <c r="G25" s="905">
        <v>9.0</v>
      </c>
      <c r="H25" s="1033">
        <v>9.0</v>
      </c>
      <c r="I25" s="971"/>
      <c r="J25" s="971"/>
      <c r="K25" s="971"/>
      <c r="L25" s="905">
        <v>9.0</v>
      </c>
      <c r="M25" s="905">
        <v>9.0</v>
      </c>
      <c r="N25" s="905">
        <v>9.0</v>
      </c>
      <c r="O25" s="905">
        <v>9.0</v>
      </c>
      <c r="P25" s="905">
        <v>9.0</v>
      </c>
      <c r="Q25" s="971"/>
      <c r="R25" s="971"/>
      <c r="S25" s="905">
        <v>9.0</v>
      </c>
      <c r="T25" s="905">
        <v>9.0</v>
      </c>
      <c r="U25" s="905">
        <v>9.0</v>
      </c>
      <c r="V25" s="905">
        <v>9.0</v>
      </c>
      <c r="W25" s="905">
        <v>9.0</v>
      </c>
      <c r="X25" s="971"/>
      <c r="Y25" s="971"/>
      <c r="Z25" s="905">
        <v>9.0</v>
      </c>
      <c r="AA25" s="905">
        <v>9.0</v>
      </c>
      <c r="AB25" s="905">
        <v>9.0</v>
      </c>
      <c r="AC25" s="905">
        <v>9.0</v>
      </c>
      <c r="AD25" s="905">
        <v>9.0</v>
      </c>
      <c r="AE25" s="971"/>
      <c r="AF25" s="971"/>
      <c r="AG25" s="905">
        <v>9.0</v>
      </c>
      <c r="AH25" s="905">
        <v>9.0</v>
      </c>
      <c r="AI25" s="1809"/>
      <c r="AJ25" s="1544"/>
      <c r="AK25" s="404">
        <f t="shared" si="2"/>
        <v>21</v>
      </c>
      <c r="AL25" s="1030">
        <v>0.0</v>
      </c>
    </row>
    <row r="26" ht="15.75" customHeight="1">
      <c r="A26" s="19">
        <v>24.0</v>
      </c>
      <c r="B26" s="1682" t="s">
        <v>875</v>
      </c>
      <c r="C26" s="32"/>
      <c r="D26" s="866"/>
      <c r="E26" s="1540"/>
      <c r="F26" s="905"/>
      <c r="G26" s="905"/>
      <c r="H26" s="971"/>
      <c r="I26" s="971"/>
      <c r="J26" s="971"/>
      <c r="K26" s="971"/>
      <c r="L26" s="905"/>
      <c r="M26" s="905"/>
      <c r="N26" s="905"/>
      <c r="O26" s="905"/>
      <c r="P26" s="905"/>
      <c r="Q26" s="971"/>
      <c r="R26" s="971"/>
      <c r="S26" s="905"/>
      <c r="T26" s="905"/>
      <c r="U26" s="905"/>
      <c r="V26" s="905"/>
      <c r="W26" s="905"/>
      <c r="X26" s="971"/>
      <c r="Y26" s="971"/>
      <c r="Z26" s="905"/>
      <c r="AA26" s="905"/>
      <c r="AB26" s="905"/>
      <c r="AC26" s="905"/>
      <c r="AD26" s="905"/>
      <c r="AE26" s="971"/>
      <c r="AF26" s="971"/>
      <c r="AG26" s="905"/>
      <c r="AH26" s="905"/>
      <c r="AI26" s="1544"/>
      <c r="AJ26" s="1544"/>
      <c r="AK26" s="404">
        <f t="shared" si="2"/>
        <v>0</v>
      </c>
      <c r="AL26" s="1030">
        <v>0.0</v>
      </c>
    </row>
    <row r="27" ht="15.75" customHeight="1">
      <c r="A27" s="19">
        <v>25.0</v>
      </c>
      <c r="B27" s="1682" t="s">
        <v>875</v>
      </c>
      <c r="C27" s="32"/>
      <c r="D27" s="866"/>
      <c r="E27" s="1544"/>
      <c r="F27" s="1544"/>
      <c r="G27" s="1544"/>
      <c r="H27" s="971"/>
      <c r="I27" s="971"/>
      <c r="J27" s="971"/>
      <c r="K27" s="971"/>
      <c r="L27" s="1544"/>
      <c r="M27" s="1544"/>
      <c r="N27" s="1544"/>
      <c r="O27" s="1544"/>
      <c r="P27" s="1544"/>
      <c r="Q27" s="1255"/>
      <c r="R27" s="971"/>
      <c r="S27" s="1544"/>
      <c r="T27" s="1544"/>
      <c r="U27" s="1544"/>
      <c r="V27" s="1544"/>
      <c r="W27" s="1809"/>
      <c r="X27" s="971"/>
      <c r="Y27" s="1255"/>
      <c r="Z27" s="1544"/>
      <c r="AA27" s="1544"/>
      <c r="AB27" s="1809"/>
      <c r="AC27" s="1544"/>
      <c r="AD27" s="1544"/>
      <c r="AE27" s="971"/>
      <c r="AF27" s="971"/>
      <c r="AG27" s="1544"/>
      <c r="AH27" s="1544"/>
      <c r="AI27" s="1544"/>
      <c r="AJ27" s="1544"/>
      <c r="AK27" s="404">
        <f t="shared" si="2"/>
        <v>0</v>
      </c>
      <c r="AL27" s="1030">
        <v>0.0</v>
      </c>
    </row>
    <row r="28" ht="15.75" customHeight="1">
      <c r="A28" s="19">
        <v>26.0</v>
      </c>
      <c r="B28" s="1682" t="s">
        <v>875</v>
      </c>
      <c r="C28" s="32"/>
      <c r="D28" s="866"/>
      <c r="E28" s="1544"/>
      <c r="F28" s="1544"/>
      <c r="G28" s="1544"/>
      <c r="H28" s="971"/>
      <c r="I28" s="971"/>
      <c r="J28" s="971"/>
      <c r="K28" s="971"/>
      <c r="L28" s="1544"/>
      <c r="M28" s="1544"/>
      <c r="N28" s="1544"/>
      <c r="O28" s="1544"/>
      <c r="P28" s="1544"/>
      <c r="Q28" s="971"/>
      <c r="R28" s="971"/>
      <c r="S28" s="1544"/>
      <c r="T28" s="1544"/>
      <c r="U28" s="1544"/>
      <c r="V28" s="1544"/>
      <c r="W28" s="1544"/>
      <c r="X28" s="971"/>
      <c r="Y28" s="971"/>
      <c r="Z28" s="1544"/>
      <c r="AA28" s="1544"/>
      <c r="AB28" s="1544"/>
      <c r="AC28" s="1544"/>
      <c r="AD28" s="1544"/>
      <c r="AE28" s="971"/>
      <c r="AF28" s="971"/>
      <c r="AG28" s="1544"/>
      <c r="AH28" s="1544"/>
      <c r="AI28" s="1544"/>
      <c r="AJ28" s="1544"/>
      <c r="AK28" s="404">
        <f t="shared" si="2"/>
        <v>0</v>
      </c>
      <c r="AL28" s="1030">
        <v>0.0</v>
      </c>
    </row>
    <row r="29" ht="16.5" customHeight="1">
      <c r="A29" s="19">
        <v>27.0</v>
      </c>
      <c r="B29" s="1682" t="s">
        <v>875</v>
      </c>
      <c r="C29" s="32"/>
      <c r="D29" s="866"/>
      <c r="E29" s="1544"/>
      <c r="F29" s="1544"/>
      <c r="G29" s="1544"/>
      <c r="H29" s="971"/>
      <c r="I29" s="971"/>
      <c r="J29" s="971"/>
      <c r="K29" s="971"/>
      <c r="L29" s="1544"/>
      <c r="M29" s="1544"/>
      <c r="N29" s="1544"/>
      <c r="O29" s="1544"/>
      <c r="P29" s="1544"/>
      <c r="Q29" s="971"/>
      <c r="R29" s="971"/>
      <c r="S29" s="1544"/>
      <c r="T29" s="1544"/>
      <c r="U29" s="1544"/>
      <c r="V29" s="1544"/>
      <c r="W29" s="1809"/>
      <c r="X29" s="971"/>
      <c r="Y29" s="971"/>
      <c r="Z29" s="1544"/>
      <c r="AA29" s="1544"/>
      <c r="AB29" s="1544"/>
      <c r="AC29" s="1544"/>
      <c r="AD29" s="1544"/>
      <c r="AE29" s="971"/>
      <c r="AF29" s="971"/>
      <c r="AG29" s="1809"/>
      <c r="AH29" s="1544"/>
      <c r="AI29" s="1544"/>
      <c r="AJ29" s="1544"/>
      <c r="AK29" s="404">
        <f t="shared" si="2"/>
        <v>0</v>
      </c>
      <c r="AL29" s="1030">
        <v>0.0</v>
      </c>
    </row>
    <row r="30" ht="16.5" customHeight="1">
      <c r="A30" s="19">
        <v>28.0</v>
      </c>
      <c r="B30" s="1682" t="s">
        <v>875</v>
      </c>
      <c r="C30" s="32"/>
      <c r="D30" s="866"/>
      <c r="E30" s="1544"/>
      <c r="F30" s="1544"/>
      <c r="G30" s="1544"/>
      <c r="H30" s="971"/>
      <c r="I30" s="971"/>
      <c r="J30" s="971"/>
      <c r="K30" s="971"/>
      <c r="L30" s="1809"/>
      <c r="M30" s="1544"/>
      <c r="N30" s="1544"/>
      <c r="O30" s="1544"/>
      <c r="P30" s="1544"/>
      <c r="Q30" s="971"/>
      <c r="R30" s="971"/>
      <c r="S30" s="1544"/>
      <c r="T30" s="1544"/>
      <c r="U30" s="1544"/>
      <c r="V30" s="1544"/>
      <c r="W30" s="1809"/>
      <c r="X30" s="971"/>
      <c r="Y30" s="971"/>
      <c r="Z30" s="1544"/>
      <c r="AA30" s="1544"/>
      <c r="AB30" s="1544"/>
      <c r="AC30" s="1544"/>
      <c r="AD30" s="1544"/>
      <c r="AE30" s="971"/>
      <c r="AF30" s="971"/>
      <c r="AG30" s="1544"/>
      <c r="AH30" s="1544"/>
      <c r="AI30" s="1544"/>
      <c r="AJ30" s="1544"/>
      <c r="AK30" s="404">
        <f t="shared" si="2"/>
        <v>0</v>
      </c>
      <c r="AL30" s="1030">
        <v>0.0</v>
      </c>
    </row>
    <row r="31" ht="16.5" customHeight="1">
      <c r="A31" s="19">
        <v>29.0</v>
      </c>
      <c r="B31" s="1682" t="s">
        <v>875</v>
      </c>
      <c r="C31" s="32"/>
      <c r="D31" s="866"/>
      <c r="E31" s="1544"/>
      <c r="F31" s="1544"/>
      <c r="G31" s="1544"/>
      <c r="H31" s="971"/>
      <c r="I31" s="971"/>
      <c r="J31" s="971"/>
      <c r="K31" s="971"/>
      <c r="L31" s="1809"/>
      <c r="M31" s="1544"/>
      <c r="N31" s="1544"/>
      <c r="O31" s="1544"/>
      <c r="P31" s="1544"/>
      <c r="Q31" s="971"/>
      <c r="R31" s="971"/>
      <c r="S31" s="1544"/>
      <c r="T31" s="1544"/>
      <c r="U31" s="1544"/>
      <c r="V31" s="1544"/>
      <c r="W31" s="1809"/>
      <c r="X31" s="971"/>
      <c r="Y31" s="971"/>
      <c r="Z31" s="1544"/>
      <c r="AA31" s="1544"/>
      <c r="AB31" s="1544"/>
      <c r="AC31" s="1544"/>
      <c r="AD31" s="1544"/>
      <c r="AE31" s="971"/>
      <c r="AF31" s="971"/>
      <c r="AG31" s="1544"/>
      <c r="AH31" s="1544"/>
      <c r="AI31" s="1544"/>
      <c r="AJ31" s="1544"/>
      <c r="AK31" s="404">
        <f t="shared" si="2"/>
        <v>0</v>
      </c>
      <c r="AL31" s="1030">
        <v>0.0</v>
      </c>
    </row>
    <row r="32" ht="15.75" customHeight="1">
      <c r="A32" s="260"/>
      <c r="B32" s="1690"/>
      <c r="C32" s="112"/>
      <c r="D32" s="1311" t="s">
        <v>1004</v>
      </c>
      <c r="E32" s="1311">
        <f t="shared" ref="E32:AH32" si="3">if(E3=9,+1,+0)+if(E4=9,+1,+0)+if(E5=9,+1,+0)+if(E6=9,+1,+0)+if(E7=9,+1,+0)+if(E8=9,+1,+0)+if(E9=9,+1,+0)+if(E10=9,+1,+0)+if(E11=9,+1,+0)+if(E12=9,+1,+0)+if(E13=9,+1,+0)+if(E14=9,+1,+0)+if(E15=9,+1,+0)+if(E16=9,+1,+0)+if(E17=9,+1,+0)+if(E18=9,+1,+0)+if(E19=9,+1,+0)+if(E20=9,+1,+0)+if(E21=9,+1,+0)+if(E22=9,+1,+0)+if(E23=9,+1,+0)+if(E24=9,+1,+0)+if(E25=9,+1,+0)+if(E26=9,+1,+0)+if(E27=9,+1,+0)+if(E28=9,+1,+0)+if(E29=9,+1,+0)+if(E30=9,+1,+0)+if(E31=9,+1,+0)</f>
        <v>10</v>
      </c>
      <c r="F32" s="1311">
        <f t="shared" si="3"/>
        <v>19</v>
      </c>
      <c r="G32" s="1311">
        <f t="shared" si="3"/>
        <v>17</v>
      </c>
      <c r="H32" s="1311">
        <f t="shared" si="3"/>
        <v>3</v>
      </c>
      <c r="I32" s="1311">
        <f t="shared" si="3"/>
        <v>3</v>
      </c>
      <c r="J32" s="1311">
        <f t="shared" si="3"/>
        <v>3</v>
      </c>
      <c r="K32" s="1311">
        <f t="shared" si="3"/>
        <v>3</v>
      </c>
      <c r="L32" s="1311">
        <f t="shared" si="3"/>
        <v>20</v>
      </c>
      <c r="M32" s="1311">
        <f t="shared" si="3"/>
        <v>21</v>
      </c>
      <c r="N32" s="1311">
        <f t="shared" si="3"/>
        <v>21</v>
      </c>
      <c r="O32" s="1311">
        <f t="shared" si="3"/>
        <v>20</v>
      </c>
      <c r="P32" s="1311">
        <f t="shared" si="3"/>
        <v>20</v>
      </c>
      <c r="Q32" s="1311">
        <f t="shared" si="3"/>
        <v>1</v>
      </c>
      <c r="R32" s="1311">
        <f t="shared" si="3"/>
        <v>0</v>
      </c>
      <c r="S32" s="1311">
        <f t="shared" si="3"/>
        <v>19</v>
      </c>
      <c r="T32" s="1311">
        <f t="shared" si="3"/>
        <v>20</v>
      </c>
      <c r="U32" s="1311">
        <f t="shared" si="3"/>
        <v>20</v>
      </c>
      <c r="V32" s="1311">
        <f t="shared" si="3"/>
        <v>20</v>
      </c>
      <c r="W32" s="1311">
        <f t="shared" si="3"/>
        <v>20</v>
      </c>
      <c r="X32" s="1311">
        <f t="shared" si="3"/>
        <v>1</v>
      </c>
      <c r="Y32" s="1311">
        <f t="shared" si="3"/>
        <v>0</v>
      </c>
      <c r="Z32" s="1311">
        <f t="shared" si="3"/>
        <v>18</v>
      </c>
      <c r="AA32" s="1311">
        <f t="shared" si="3"/>
        <v>20</v>
      </c>
      <c r="AB32" s="1311">
        <f t="shared" si="3"/>
        <v>20</v>
      </c>
      <c r="AC32" s="1311">
        <f t="shared" si="3"/>
        <v>21</v>
      </c>
      <c r="AD32" s="1311">
        <f t="shared" si="3"/>
        <v>20</v>
      </c>
      <c r="AE32" s="1311">
        <f t="shared" si="3"/>
        <v>1</v>
      </c>
      <c r="AF32" s="1311">
        <f t="shared" si="3"/>
        <v>1</v>
      </c>
      <c r="AG32" s="1311">
        <f t="shared" si="3"/>
        <v>19</v>
      </c>
      <c r="AH32" s="1311">
        <f t="shared" si="3"/>
        <v>20</v>
      </c>
      <c r="AI32" s="1311">
        <f t="shared" ref="AI32:AJ32" si="4">if(AI3=9,+1,+0)+if(AI4=9,+1,+0)+if(AI5=9,+1,+0)+if(AI6=9,+1,+0)+if(AI7=9,+1,+0)+if(AI8=9,+1,+0)+if(AI9=9,+1,+0)+if(AI10=9,+1,+0)+if(AI11=9,+1,+0)+if(AI12=9,+1,+0)+if(AI13=9,+1,+0)+if(AI14=9,+1,+0)+if(AI15=9,+1,+0)+if(AI16=9,+1,+0)+if(AI17=9,+1,+0)+if(AI18=9,+1,+0)+if(AI19=9,+1,+0)+if(AI20=9,+1,+0)+if(AI21=9,+1,+0)+if(AI22=9,+1,+0)+if(AI23=9,+1,+0)+if(AI24=9,+1,+0)+if(AI25=9,+1,+0)+if(AI26=9,+1,+0)+if(AI27=9,+1,+0)+if(AI28=9,+1,+0)+if(AI29=9,+1,+0)</f>
        <v>0</v>
      </c>
      <c r="AJ32" s="1311">
        <f t="shared" si="4"/>
        <v>0</v>
      </c>
      <c r="AK32" s="1075"/>
      <c r="AL32" s="1452">
        <f>SUM(AL3:AL26)</f>
        <v>0</v>
      </c>
    </row>
    <row r="33" ht="15.75" customHeight="1">
      <c r="A33" s="260"/>
      <c r="B33" s="1690"/>
      <c r="C33" s="112"/>
      <c r="D33" s="1311" t="s">
        <v>1005</v>
      </c>
      <c r="E33" s="1311">
        <f t="shared" ref="E33:AH33" si="5">if(E3=12,+1,+0)+if(E4=12,+1,+0)+if(E5=12,+1,+0)+if(E6=12,+1,+0)+if(E7=12,+1,+0)+if(E8=12,+1,+0)+if(E9=12,+1,+0)+if(E10=12,+1,+0)+if(E11=12,+1,+0)+if(E12=12,+1,+0)+if(E13=12,+1,+0)+if(E14=12,+1,+0)+if(E15=12,+1,+0)+if(E16=12,+1,+0)+if(E17=12,+1,+0)+if(E18=12,+1,+0)+if(E19=12,+1,+0)+if(E20=12,+1,+0)+if(E21=12,+1,+0)+if(E22=12,+1,+0)+if(E23=12,+1,+0)+if(E24=12,+1,+0)+if(E25=12,+1,+0)+if(E26=12,+1,+0)+if(E27=12,+1,+0)+if(E28=12,+1,+0)+if(E29=12,+1,+0)+if(E30=12,+1,+0)+if(E31=12,+1,+0)</f>
        <v>5</v>
      </c>
      <c r="F33" s="1311">
        <f t="shared" si="5"/>
        <v>4</v>
      </c>
      <c r="G33" s="1311">
        <f t="shared" si="5"/>
        <v>5</v>
      </c>
      <c r="H33" s="1311">
        <f t="shared" si="5"/>
        <v>3</v>
      </c>
      <c r="I33" s="1311">
        <f t="shared" si="5"/>
        <v>3</v>
      </c>
      <c r="J33" s="1311">
        <f t="shared" si="5"/>
        <v>3</v>
      </c>
      <c r="K33" s="1311">
        <f t="shared" si="5"/>
        <v>3</v>
      </c>
      <c r="L33" s="1311">
        <f t="shared" si="5"/>
        <v>0</v>
      </c>
      <c r="M33" s="1311">
        <f t="shared" si="5"/>
        <v>0</v>
      </c>
      <c r="N33" s="1311">
        <f t="shared" si="5"/>
        <v>0</v>
      </c>
      <c r="O33" s="1311">
        <f t="shared" si="5"/>
        <v>0</v>
      </c>
      <c r="P33" s="1311">
        <f t="shared" si="5"/>
        <v>0</v>
      </c>
      <c r="Q33" s="1311">
        <f t="shared" si="5"/>
        <v>0</v>
      </c>
      <c r="R33" s="1311">
        <f t="shared" si="5"/>
        <v>0</v>
      </c>
      <c r="S33" s="1311">
        <f t="shared" si="5"/>
        <v>0</v>
      </c>
      <c r="T33" s="1311">
        <f t="shared" si="5"/>
        <v>0</v>
      </c>
      <c r="U33" s="1311">
        <f t="shared" si="5"/>
        <v>0</v>
      </c>
      <c r="V33" s="1311">
        <f t="shared" si="5"/>
        <v>0</v>
      </c>
      <c r="W33" s="1311">
        <f t="shared" si="5"/>
        <v>0</v>
      </c>
      <c r="X33" s="1311">
        <f t="shared" si="5"/>
        <v>0</v>
      </c>
      <c r="Y33" s="1311">
        <f t="shared" si="5"/>
        <v>0</v>
      </c>
      <c r="Z33" s="1311">
        <f t="shared" si="5"/>
        <v>0</v>
      </c>
      <c r="AA33" s="1311">
        <f t="shared" si="5"/>
        <v>0</v>
      </c>
      <c r="AB33" s="1311">
        <f t="shared" si="5"/>
        <v>0</v>
      </c>
      <c r="AC33" s="1311">
        <f t="shared" si="5"/>
        <v>0</v>
      </c>
      <c r="AD33" s="1311">
        <f t="shared" si="5"/>
        <v>0</v>
      </c>
      <c r="AE33" s="1311">
        <f t="shared" si="5"/>
        <v>0</v>
      </c>
      <c r="AF33" s="1311">
        <f t="shared" si="5"/>
        <v>0</v>
      </c>
      <c r="AG33" s="1311">
        <f t="shared" si="5"/>
        <v>0</v>
      </c>
      <c r="AH33" s="1311">
        <f t="shared" si="5"/>
        <v>0</v>
      </c>
      <c r="AI33" s="1311">
        <f t="shared" ref="AI33:AJ33" si="6">if(AI3=12,+1,+0)+if(AI4=12,+1,+0)+if(AI5=12,+1,+0)+if(AI6=12,+1,+0)+if(AI7=12,+1,+0)+if(AI8=12,+1,+0)+if(AI9=12,+1,+0)+if(AI10=12,+1,+0)+if(AI11=12,+1,+0)+if(AI12=12,+1,+0)+if(AI13=12,+1,+0)+if(AI14=12,+1,+0)+if(AI15=12,+1,+0)+if(AI16=12,+1,+0)+if(AI17=12,+1,+0)+if(AI18=12,+1,+0)+if(AI19=12,+1,+0)+if(AI20=12,+1,+0)+if(AI21=12,+1,+0)+if(AI22=12,+1,+0)+if(AI23=12,+1,+0)+if(AI24=12,+1,+0)+if(AI25=12,+1,+0)+if(AI26=12,+1,+0)+if(AI27=12,+1,+0)+if(AI28=12,+1,+0)+if(AI29=12,+1,+0)</f>
        <v>0</v>
      </c>
      <c r="AJ33" s="1311">
        <f t="shared" si="6"/>
        <v>0</v>
      </c>
      <c r="AK33" s="1075"/>
      <c r="AL33" s="257"/>
    </row>
    <row r="34" ht="15.75" hidden="1" customHeight="1">
      <c r="A34" s="260"/>
      <c r="B34" s="1690"/>
      <c r="C34" s="112"/>
      <c r="D34" s="1311" t="s">
        <v>1076</v>
      </c>
      <c r="E34" s="1311">
        <f t="shared" ref="E34:AJ34" si="7">COUNTA(E3:E31)</f>
        <v>15</v>
      </c>
      <c r="F34" s="1311">
        <f t="shared" si="7"/>
        <v>23</v>
      </c>
      <c r="G34" s="1311">
        <f t="shared" si="7"/>
        <v>22</v>
      </c>
      <c r="H34" s="1311">
        <f t="shared" si="7"/>
        <v>6</v>
      </c>
      <c r="I34" s="1311">
        <f t="shared" si="7"/>
        <v>6</v>
      </c>
      <c r="J34" s="1311">
        <f t="shared" si="7"/>
        <v>6</v>
      </c>
      <c r="K34" s="1311">
        <f t="shared" si="7"/>
        <v>6</v>
      </c>
      <c r="L34" s="1311">
        <f t="shared" si="7"/>
        <v>20</v>
      </c>
      <c r="M34" s="1311">
        <f t="shared" si="7"/>
        <v>21</v>
      </c>
      <c r="N34" s="1311">
        <f t="shared" si="7"/>
        <v>21</v>
      </c>
      <c r="O34" s="1311">
        <f t="shared" si="7"/>
        <v>20</v>
      </c>
      <c r="P34" s="1311">
        <f t="shared" si="7"/>
        <v>20</v>
      </c>
      <c r="Q34" s="1311">
        <f t="shared" si="7"/>
        <v>1</v>
      </c>
      <c r="R34" s="1311">
        <f t="shared" si="7"/>
        <v>0</v>
      </c>
      <c r="S34" s="1311">
        <f t="shared" si="7"/>
        <v>19</v>
      </c>
      <c r="T34" s="1311">
        <f t="shared" si="7"/>
        <v>20</v>
      </c>
      <c r="U34" s="1311">
        <f t="shared" si="7"/>
        <v>20</v>
      </c>
      <c r="V34" s="1311">
        <f t="shared" si="7"/>
        <v>20</v>
      </c>
      <c r="W34" s="1311">
        <f t="shared" si="7"/>
        <v>20</v>
      </c>
      <c r="X34" s="1311">
        <f t="shared" si="7"/>
        <v>1</v>
      </c>
      <c r="Y34" s="1311">
        <f t="shared" si="7"/>
        <v>0</v>
      </c>
      <c r="Z34" s="1311">
        <f t="shared" si="7"/>
        <v>18</v>
      </c>
      <c r="AA34" s="1311">
        <f t="shared" si="7"/>
        <v>20</v>
      </c>
      <c r="AB34" s="1311">
        <f t="shared" si="7"/>
        <v>20</v>
      </c>
      <c r="AC34" s="1311">
        <f t="shared" si="7"/>
        <v>21</v>
      </c>
      <c r="AD34" s="1311">
        <f t="shared" si="7"/>
        <v>20</v>
      </c>
      <c r="AE34" s="1311">
        <f t="shared" si="7"/>
        <v>1</v>
      </c>
      <c r="AF34" s="1311">
        <f t="shared" si="7"/>
        <v>1</v>
      </c>
      <c r="AG34" s="1311">
        <f t="shared" si="7"/>
        <v>19</v>
      </c>
      <c r="AH34" s="1311">
        <f t="shared" si="7"/>
        <v>20</v>
      </c>
      <c r="AI34" s="1311">
        <f t="shared" si="7"/>
        <v>0</v>
      </c>
      <c r="AJ34" s="1311">
        <f t="shared" si="7"/>
        <v>0</v>
      </c>
      <c r="AK34" s="1075"/>
      <c r="AL34" s="257"/>
    </row>
    <row r="35" ht="22.5" customHeight="1">
      <c r="A35" s="260"/>
      <c r="B35" s="1693" t="s">
        <v>947</v>
      </c>
      <c r="C35" s="112"/>
      <c r="D35" s="866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640" t="s">
        <v>964</v>
      </c>
    </row>
    <row r="36" ht="15.75" customHeight="1">
      <c r="A36" s="819">
        <v>1.0</v>
      </c>
      <c r="B36" s="1641" t="s">
        <v>1140</v>
      </c>
      <c r="C36" s="807" t="s">
        <v>1119</v>
      </c>
      <c r="D36" s="866"/>
      <c r="E36" s="1283" t="s">
        <v>327</v>
      </c>
      <c r="F36" s="905"/>
      <c r="G36" s="905"/>
      <c r="H36" s="1255"/>
      <c r="I36" s="971"/>
      <c r="J36" s="971"/>
      <c r="K36" s="971"/>
      <c r="L36" s="905"/>
      <c r="M36" s="1283" t="s">
        <v>327</v>
      </c>
      <c r="N36" s="905"/>
      <c r="O36" s="905"/>
      <c r="P36" s="905"/>
      <c r="Q36" s="1823"/>
      <c r="R36" s="971"/>
      <c r="S36" s="1283" t="s">
        <v>327</v>
      </c>
      <c r="T36" s="905"/>
      <c r="U36" s="905"/>
      <c r="V36" s="905"/>
      <c r="W36" s="1283" t="s">
        <v>327</v>
      </c>
      <c r="X36" s="971"/>
      <c r="Y36" s="971"/>
      <c r="Z36" s="1283" t="s">
        <v>327</v>
      </c>
      <c r="AA36" s="905"/>
      <c r="AB36" s="905"/>
      <c r="AC36" s="905"/>
      <c r="AD36" s="905"/>
      <c r="AE36" s="1255"/>
      <c r="AF36" s="971"/>
      <c r="AG36" s="1283" t="s">
        <v>327</v>
      </c>
      <c r="AH36" s="905"/>
      <c r="AI36" s="905"/>
      <c r="AJ36" s="905"/>
      <c r="AK36" s="404">
        <f t="shared" ref="AK36:AK44" si="8">COUNTA(E36:AI36)</f>
        <v>6</v>
      </c>
      <c r="AL36" s="300"/>
    </row>
    <row r="37" ht="15.75" customHeight="1">
      <c r="A37" s="819">
        <v>2.0</v>
      </c>
      <c r="B37" s="1696" t="s">
        <v>1165</v>
      </c>
      <c r="C37" s="1644" t="s">
        <v>1057</v>
      </c>
      <c r="D37" s="866"/>
      <c r="E37" s="905">
        <v>9.0</v>
      </c>
      <c r="F37" s="1283">
        <v>9.0</v>
      </c>
      <c r="G37" s="898">
        <v>12.0</v>
      </c>
      <c r="H37" s="971"/>
      <c r="I37" s="1255"/>
      <c r="J37" s="1283">
        <v>9.0</v>
      </c>
      <c r="K37" s="971"/>
      <c r="L37" s="905">
        <v>9.0</v>
      </c>
      <c r="M37" s="905">
        <v>9.0</v>
      </c>
      <c r="N37" s="1283">
        <v>9.0</v>
      </c>
      <c r="O37" s="898">
        <v>9.0</v>
      </c>
      <c r="P37" s="905"/>
      <c r="Q37" s="971"/>
      <c r="R37" s="1283">
        <v>9.0</v>
      </c>
      <c r="S37" s="898">
        <v>12.0</v>
      </c>
      <c r="T37" s="905">
        <v>9.0</v>
      </c>
      <c r="U37" s="905">
        <v>9.0</v>
      </c>
      <c r="V37" s="905">
        <v>9.0</v>
      </c>
      <c r="W37" s="905">
        <v>9.0</v>
      </c>
      <c r="X37" s="1255"/>
      <c r="Y37" s="971"/>
      <c r="Z37" s="905">
        <v>9.0</v>
      </c>
      <c r="AA37" s="1283">
        <v>9.0</v>
      </c>
      <c r="AB37" s="898">
        <v>12.0</v>
      </c>
      <c r="AC37" s="905">
        <v>9.0</v>
      </c>
      <c r="AD37" s="905">
        <v>9.0</v>
      </c>
      <c r="AE37" s="1283">
        <v>9.0</v>
      </c>
      <c r="AF37" s="1255"/>
      <c r="AG37" s="905">
        <v>9.0</v>
      </c>
      <c r="AH37" s="1283">
        <v>9.0</v>
      </c>
      <c r="AI37" s="905"/>
      <c r="AJ37" s="905"/>
      <c r="AK37" s="404">
        <f t="shared" si="8"/>
        <v>22</v>
      </c>
      <c r="AL37" s="300"/>
    </row>
    <row r="38" ht="15.75" customHeight="1">
      <c r="A38" s="819">
        <v>3.0</v>
      </c>
      <c r="B38" s="1697" t="s">
        <v>857</v>
      </c>
      <c r="C38" s="1644" t="s">
        <v>1057</v>
      </c>
      <c r="D38" s="866"/>
      <c r="E38" s="905">
        <v>9.0</v>
      </c>
      <c r="F38" s="905">
        <v>9.0</v>
      </c>
      <c r="G38" s="1283">
        <v>9.0</v>
      </c>
      <c r="H38" s="1255">
        <v>9.0</v>
      </c>
      <c r="I38" s="971"/>
      <c r="J38" s="971"/>
      <c r="K38" s="971"/>
      <c r="L38" s="905"/>
      <c r="M38" s="905">
        <v>9.0</v>
      </c>
      <c r="N38" s="905">
        <v>9.0</v>
      </c>
      <c r="O38" s="1283">
        <v>9.0</v>
      </c>
      <c r="P38" s="905">
        <v>9.0</v>
      </c>
      <c r="Q38" s="1823"/>
      <c r="R38" s="971"/>
      <c r="S38" s="905">
        <v>9.0</v>
      </c>
      <c r="T38" s="1283">
        <v>9.0</v>
      </c>
      <c r="U38" s="898">
        <v>12.0</v>
      </c>
      <c r="V38" s="905">
        <v>9.0</v>
      </c>
      <c r="W38" s="905">
        <v>9.0</v>
      </c>
      <c r="X38" s="971"/>
      <c r="Y38" s="1283">
        <v>9.0</v>
      </c>
      <c r="Z38" s="898">
        <v>12.0</v>
      </c>
      <c r="AA38" s="905">
        <v>9.0</v>
      </c>
      <c r="AB38" s="1283">
        <v>9.0</v>
      </c>
      <c r="AC38" s="905">
        <v>9.0</v>
      </c>
      <c r="AD38" s="905">
        <v>9.0</v>
      </c>
      <c r="AE38" s="1255"/>
      <c r="AF38" s="971"/>
      <c r="AG38" s="905">
        <v>9.0</v>
      </c>
      <c r="AH38" s="905">
        <v>9.0</v>
      </c>
      <c r="AI38" s="905"/>
      <c r="AJ38" s="905"/>
      <c r="AK38" s="404">
        <f t="shared" si="8"/>
        <v>21</v>
      </c>
      <c r="AL38" s="300"/>
    </row>
    <row r="39" ht="15.75" customHeight="1">
      <c r="A39" s="819">
        <v>5.0</v>
      </c>
      <c r="B39" s="819" t="s">
        <v>1088</v>
      </c>
      <c r="C39" s="1644" t="s">
        <v>1057</v>
      </c>
      <c r="D39" s="866"/>
      <c r="E39" s="905">
        <v>9.0</v>
      </c>
      <c r="F39" s="905">
        <v>9.0</v>
      </c>
      <c r="G39" s="905">
        <v>9.0</v>
      </c>
      <c r="H39" s="1283">
        <v>9.0</v>
      </c>
      <c r="I39" s="1255"/>
      <c r="J39" s="971"/>
      <c r="K39" s="1283">
        <v>9.0</v>
      </c>
      <c r="L39" s="905">
        <v>9.0</v>
      </c>
      <c r="M39" s="905">
        <v>9.0</v>
      </c>
      <c r="N39" s="905">
        <v>9.0</v>
      </c>
      <c r="O39" s="905">
        <v>9.0</v>
      </c>
      <c r="P39" s="1283">
        <v>9.0</v>
      </c>
      <c r="Q39" s="971"/>
      <c r="R39" s="971"/>
      <c r="S39" s="905">
        <v>9.0</v>
      </c>
      <c r="T39" s="905">
        <v>9.0</v>
      </c>
      <c r="U39" s="1283">
        <v>9.0</v>
      </c>
      <c r="V39" s="898">
        <v>12.0</v>
      </c>
      <c r="W39" s="905">
        <v>9.0</v>
      </c>
      <c r="X39" s="1645">
        <v>9.0</v>
      </c>
      <c r="Y39" s="971"/>
      <c r="Z39" s="905">
        <v>9.0</v>
      </c>
      <c r="AA39" s="905">
        <v>9.0</v>
      </c>
      <c r="AB39" s="905">
        <v>9.0</v>
      </c>
      <c r="AC39" s="1283">
        <v>9.0</v>
      </c>
      <c r="AD39" s="898">
        <v>12.0</v>
      </c>
      <c r="AE39" s="971"/>
      <c r="AF39" s="1255">
        <v>9.0</v>
      </c>
      <c r="AG39" s="898">
        <v>12.0</v>
      </c>
      <c r="AH39" s="905">
        <v>9.0</v>
      </c>
      <c r="AI39" s="905"/>
      <c r="AJ39" s="905"/>
      <c r="AK39" s="404">
        <f t="shared" si="8"/>
        <v>24</v>
      </c>
      <c r="AL39" s="300"/>
    </row>
    <row r="40" ht="15.75" customHeight="1">
      <c r="A40" s="819">
        <v>6.0</v>
      </c>
      <c r="B40" s="807" t="s">
        <v>854</v>
      </c>
      <c r="C40" s="807" t="s">
        <v>1056</v>
      </c>
      <c r="D40" s="866"/>
      <c r="E40" s="905">
        <v>9.0</v>
      </c>
      <c r="F40" s="905">
        <v>9.0</v>
      </c>
      <c r="G40" s="905">
        <v>9.0</v>
      </c>
      <c r="H40" s="1255"/>
      <c r="I40" s="971"/>
      <c r="J40" s="971"/>
      <c r="K40" s="971"/>
      <c r="L40" s="905">
        <v>9.0</v>
      </c>
      <c r="M40" s="905">
        <v>9.0</v>
      </c>
      <c r="N40" s="905">
        <v>9.0</v>
      </c>
      <c r="O40" s="905">
        <v>9.0</v>
      </c>
      <c r="P40" s="905">
        <v>9.0</v>
      </c>
      <c r="Q40" s="1823"/>
      <c r="R40" s="971"/>
      <c r="S40" s="905">
        <v>9.0</v>
      </c>
      <c r="T40" s="905">
        <v>9.0</v>
      </c>
      <c r="U40" s="905">
        <v>9.0</v>
      </c>
      <c r="V40" s="905">
        <v>9.0</v>
      </c>
      <c r="W40" s="905">
        <v>9.0</v>
      </c>
      <c r="X40" s="971"/>
      <c r="Y40" s="971"/>
      <c r="Z40" s="905">
        <v>9.0</v>
      </c>
      <c r="AA40" s="905">
        <v>9.0</v>
      </c>
      <c r="AB40" s="905">
        <v>9.0</v>
      </c>
      <c r="AC40" s="905">
        <v>9.0</v>
      </c>
      <c r="AD40" s="905">
        <v>9.0</v>
      </c>
      <c r="AE40" s="1255"/>
      <c r="AF40" s="971"/>
      <c r="AG40" s="905">
        <v>9.0</v>
      </c>
      <c r="AH40" s="905">
        <v>9.0</v>
      </c>
      <c r="AI40" s="905"/>
      <c r="AJ40" s="905"/>
      <c r="AK40" s="404">
        <f t="shared" si="8"/>
        <v>20</v>
      </c>
      <c r="AL40" s="300"/>
    </row>
    <row r="41" ht="15.75" customHeight="1">
      <c r="A41" s="819">
        <v>7.0</v>
      </c>
      <c r="B41" s="1697" t="s">
        <v>1094</v>
      </c>
      <c r="C41" s="1010" t="s">
        <v>1056</v>
      </c>
      <c r="D41" s="866"/>
      <c r="E41" s="905">
        <v>9.0</v>
      </c>
      <c r="F41" s="905">
        <v>9.0</v>
      </c>
      <c r="G41" s="905">
        <v>9.0</v>
      </c>
      <c r="H41" s="971"/>
      <c r="I41" s="1645">
        <v>9.0</v>
      </c>
      <c r="J41" s="971"/>
      <c r="K41" s="971"/>
      <c r="L41" s="1283">
        <v>9.0</v>
      </c>
      <c r="M41" s="898">
        <v>12.0</v>
      </c>
      <c r="N41" s="905">
        <v>9.0</v>
      </c>
      <c r="O41" s="905">
        <v>9.0</v>
      </c>
      <c r="P41" s="905">
        <v>9.0</v>
      </c>
      <c r="Q41" s="1283">
        <v>9.0</v>
      </c>
      <c r="R41" s="971"/>
      <c r="S41" s="905">
        <v>9.0</v>
      </c>
      <c r="T41" s="905">
        <v>9.0</v>
      </c>
      <c r="U41" s="905">
        <v>9.0</v>
      </c>
      <c r="V41" s="1283">
        <v>9.0</v>
      </c>
      <c r="W41" s="898">
        <v>12.0</v>
      </c>
      <c r="X41" s="1255"/>
      <c r="Y41" s="971"/>
      <c r="Z41" s="905">
        <v>9.0</v>
      </c>
      <c r="AA41" s="905">
        <v>9.0</v>
      </c>
      <c r="AB41" s="905">
        <v>9.0</v>
      </c>
      <c r="AC41" s="905">
        <v>9.0</v>
      </c>
      <c r="AD41" s="1283">
        <v>9.0</v>
      </c>
      <c r="AE41" s="971"/>
      <c r="AF41" s="1645">
        <v>9.0</v>
      </c>
      <c r="AG41" s="905">
        <v>9.0</v>
      </c>
      <c r="AH41" s="905">
        <v>9.0</v>
      </c>
      <c r="AI41" s="905"/>
      <c r="AJ41" s="905"/>
      <c r="AK41" s="404">
        <f t="shared" si="8"/>
        <v>23</v>
      </c>
      <c r="AL41" s="300"/>
    </row>
    <row r="42" ht="15.75" customHeight="1">
      <c r="A42" s="819">
        <v>8.0</v>
      </c>
      <c r="B42" s="1697" t="s">
        <v>1090</v>
      </c>
      <c r="C42" s="1010" t="s">
        <v>1057</v>
      </c>
      <c r="D42" s="866"/>
      <c r="E42" s="898">
        <v>12.0</v>
      </c>
      <c r="F42" s="905">
        <v>9.0</v>
      </c>
      <c r="G42" s="905">
        <v>9.0</v>
      </c>
      <c r="H42" s="1255"/>
      <c r="I42" s="971"/>
      <c r="J42" s="971"/>
      <c r="K42" s="971"/>
      <c r="L42" s="905">
        <v>9.0</v>
      </c>
      <c r="M42" s="905">
        <v>9.0</v>
      </c>
      <c r="N42" s="905">
        <v>9.0</v>
      </c>
      <c r="O42" s="905">
        <v>9.0</v>
      </c>
      <c r="P42" s="905">
        <v>9.0</v>
      </c>
      <c r="Q42" s="1822">
        <v>9.0</v>
      </c>
      <c r="R42" s="971"/>
      <c r="S42" s="905"/>
      <c r="T42" s="898">
        <v>12.0</v>
      </c>
      <c r="U42" s="905">
        <v>9.0</v>
      </c>
      <c r="V42" s="905">
        <v>9.0</v>
      </c>
      <c r="W42" s="905">
        <v>9.0</v>
      </c>
      <c r="X42" s="971">
        <v>9.0</v>
      </c>
      <c r="Y42" s="971"/>
      <c r="Z42" s="905"/>
      <c r="AA42" s="905">
        <v>9.0</v>
      </c>
      <c r="AB42" s="905">
        <v>9.0</v>
      </c>
      <c r="AC42" s="905">
        <v>9.0</v>
      </c>
      <c r="AD42" s="905">
        <v>9.0</v>
      </c>
      <c r="AE42" s="1255"/>
      <c r="AF42" s="971"/>
      <c r="AG42" s="905">
        <v>9.0</v>
      </c>
      <c r="AH42" s="905">
        <v>9.0</v>
      </c>
      <c r="AI42" s="905"/>
      <c r="AJ42" s="905"/>
      <c r="AK42" s="404">
        <f t="shared" si="8"/>
        <v>20</v>
      </c>
      <c r="AL42" s="300"/>
    </row>
    <row r="43" ht="15.75" customHeight="1">
      <c r="A43" s="819">
        <v>9.0</v>
      </c>
      <c r="B43" s="1716" t="s">
        <v>1166</v>
      </c>
      <c r="C43" s="1644" t="s">
        <v>1057</v>
      </c>
      <c r="D43" s="866"/>
      <c r="E43" s="905">
        <v>9.0</v>
      </c>
      <c r="F43" s="898">
        <v>12.0</v>
      </c>
      <c r="G43" s="905">
        <v>9.0</v>
      </c>
      <c r="H43" s="971"/>
      <c r="I43" s="1255">
        <v>9.0</v>
      </c>
      <c r="J43" s="971"/>
      <c r="K43" s="971"/>
      <c r="L43" s="905">
        <v>9.0</v>
      </c>
      <c r="M43" s="905">
        <v>9.0</v>
      </c>
      <c r="N43" s="898">
        <v>12.0</v>
      </c>
      <c r="O43" s="905">
        <v>9.0</v>
      </c>
      <c r="P43" s="905">
        <v>9.0</v>
      </c>
      <c r="Q43" s="971"/>
      <c r="R43" s="971"/>
      <c r="S43" s="905">
        <v>9.0</v>
      </c>
      <c r="T43" s="905">
        <v>9.0</v>
      </c>
      <c r="U43" s="905">
        <v>9.0</v>
      </c>
      <c r="V43" s="905">
        <v>9.0</v>
      </c>
      <c r="W43" s="905">
        <v>9.0</v>
      </c>
      <c r="X43" s="1255"/>
      <c r="Y43" s="971"/>
      <c r="Z43" s="905">
        <v>9.0</v>
      </c>
      <c r="AA43" s="905">
        <v>9.0</v>
      </c>
      <c r="AB43" s="905">
        <v>9.0</v>
      </c>
      <c r="AC43" s="898">
        <v>12.0</v>
      </c>
      <c r="AD43" s="905">
        <v>9.0</v>
      </c>
      <c r="AE43" s="971">
        <v>9.0</v>
      </c>
      <c r="AF43" s="1255"/>
      <c r="AG43" s="905"/>
      <c r="AH43" s="905">
        <v>9.0</v>
      </c>
      <c r="AI43" s="905"/>
      <c r="AJ43" s="905"/>
      <c r="AK43" s="404">
        <f t="shared" si="8"/>
        <v>21</v>
      </c>
      <c r="AL43" s="300"/>
    </row>
    <row r="44" ht="15.75" customHeight="1">
      <c r="A44" s="819">
        <v>10.0</v>
      </c>
      <c r="B44" s="1366" t="s">
        <v>1146</v>
      </c>
      <c r="C44" s="1644" t="s">
        <v>1057</v>
      </c>
      <c r="D44" s="866"/>
      <c r="E44" s="905"/>
      <c r="F44" s="905"/>
      <c r="G44" s="905"/>
      <c r="H44" s="1255"/>
      <c r="I44" s="971"/>
      <c r="J44" s="971"/>
      <c r="K44" s="971"/>
      <c r="L44" s="905">
        <v>9.0</v>
      </c>
      <c r="M44" s="905">
        <v>9.0</v>
      </c>
      <c r="N44" s="905">
        <v>9.0</v>
      </c>
      <c r="O44" s="905">
        <v>9.0</v>
      </c>
      <c r="P44" s="905">
        <v>9.0</v>
      </c>
      <c r="Q44" s="1823"/>
      <c r="R44" s="971"/>
      <c r="S44" s="905">
        <v>9.0</v>
      </c>
      <c r="T44" s="905">
        <v>9.0</v>
      </c>
      <c r="U44" s="905">
        <v>9.0</v>
      </c>
      <c r="V44" s="905">
        <v>9.0</v>
      </c>
      <c r="W44" s="905">
        <v>9.0</v>
      </c>
      <c r="X44" s="971"/>
      <c r="Y44" s="971"/>
      <c r="Z44" s="905">
        <v>9.0</v>
      </c>
      <c r="AA44" s="905">
        <v>9.0</v>
      </c>
      <c r="AB44" s="905">
        <v>9.0</v>
      </c>
      <c r="AC44" s="905">
        <v>9.0</v>
      </c>
      <c r="AD44" s="905">
        <v>9.0</v>
      </c>
      <c r="AE44" s="1255"/>
      <c r="AF44" s="971"/>
      <c r="AG44" s="905">
        <v>9.0</v>
      </c>
      <c r="AH44" s="905">
        <v>9.0</v>
      </c>
      <c r="AI44" s="905"/>
      <c r="AJ44" s="905"/>
      <c r="AK44" s="404">
        <f t="shared" si="8"/>
        <v>17</v>
      </c>
      <c r="AL44" s="300"/>
    </row>
    <row r="45" ht="15.75" customHeight="1">
      <c r="A45" s="819">
        <v>11.0</v>
      </c>
      <c r="B45" s="1683" t="s">
        <v>1167</v>
      </c>
      <c r="C45" s="1010" t="s">
        <v>1058</v>
      </c>
      <c r="D45" s="866"/>
      <c r="E45" s="905">
        <v>9.0</v>
      </c>
      <c r="F45" s="905">
        <v>9.0</v>
      </c>
      <c r="G45" s="905">
        <v>9.0</v>
      </c>
      <c r="H45" s="971"/>
      <c r="I45" s="1255"/>
      <c r="J45" s="971"/>
      <c r="K45" s="971"/>
      <c r="L45" s="905">
        <v>9.0</v>
      </c>
      <c r="M45" s="905">
        <v>9.0</v>
      </c>
      <c r="N45" s="905">
        <v>9.0</v>
      </c>
      <c r="O45" s="905">
        <v>9.0</v>
      </c>
      <c r="P45" s="905">
        <v>9.0</v>
      </c>
      <c r="Q45" s="971"/>
      <c r="R45" s="971"/>
      <c r="S45" s="905">
        <v>9.0</v>
      </c>
      <c r="T45" s="905">
        <v>9.0</v>
      </c>
      <c r="U45" s="905">
        <v>9.0</v>
      </c>
      <c r="V45" s="905">
        <v>9.0</v>
      </c>
      <c r="W45" s="905">
        <v>9.0</v>
      </c>
      <c r="X45" s="1255"/>
      <c r="Y45" s="971"/>
      <c r="Z45" s="905">
        <v>9.0</v>
      </c>
      <c r="AA45" s="905">
        <v>9.0</v>
      </c>
      <c r="AB45" s="905">
        <v>9.0</v>
      </c>
      <c r="AC45" s="905">
        <v>9.0</v>
      </c>
      <c r="AD45" s="905">
        <v>9.0</v>
      </c>
      <c r="AE45" s="971"/>
      <c r="AF45" s="1255"/>
      <c r="AG45" s="905">
        <v>9.0</v>
      </c>
      <c r="AH45" s="905">
        <v>9.0</v>
      </c>
      <c r="AI45" s="905"/>
      <c r="AJ45" s="905"/>
      <c r="AK45" s="404">
        <f>COUNTA(E45:AJ45)</f>
        <v>20</v>
      </c>
      <c r="AL45" s="300"/>
    </row>
    <row r="46" ht="15.75" customHeight="1">
      <c r="A46" s="819">
        <v>12.0</v>
      </c>
      <c r="B46" s="1687" t="s">
        <v>1168</v>
      </c>
      <c r="C46" s="1644" t="s">
        <v>1058</v>
      </c>
      <c r="D46" s="866"/>
      <c r="E46" s="905"/>
      <c r="F46" s="905"/>
      <c r="G46" s="905"/>
      <c r="H46" s="1255"/>
      <c r="I46" s="971"/>
      <c r="J46" s="971"/>
      <c r="K46" s="971"/>
      <c r="L46" s="905"/>
      <c r="M46" s="905"/>
      <c r="N46" s="905"/>
      <c r="O46" s="905"/>
      <c r="P46" s="905"/>
      <c r="Q46" s="1823"/>
      <c r="R46" s="971"/>
      <c r="S46" s="905"/>
      <c r="T46" s="905"/>
      <c r="U46" s="905"/>
      <c r="V46" s="905"/>
      <c r="W46" s="905"/>
      <c r="X46" s="971"/>
      <c r="Y46" s="971"/>
      <c r="Z46" s="905"/>
      <c r="AA46" s="905"/>
      <c r="AB46" s="905"/>
      <c r="AC46" s="905"/>
      <c r="AD46" s="905"/>
      <c r="AE46" s="1255"/>
      <c r="AF46" s="971"/>
      <c r="AG46" s="905"/>
      <c r="AH46" s="905"/>
      <c r="AI46" s="905"/>
      <c r="AJ46" s="905"/>
      <c r="AK46" s="404">
        <f t="shared" ref="AK46:AK47" si="9">COUNTA(E46:AI46)</f>
        <v>0</v>
      </c>
      <c r="AL46" s="300"/>
    </row>
    <row r="47" ht="15.75" customHeight="1">
      <c r="A47" s="819">
        <v>13.0</v>
      </c>
      <c r="B47" s="1469" t="s">
        <v>875</v>
      </c>
      <c r="C47" s="1457"/>
      <c r="D47" s="866"/>
      <c r="E47" s="905"/>
      <c r="F47" s="905"/>
      <c r="G47" s="905"/>
      <c r="H47" s="971"/>
      <c r="I47" s="1255"/>
      <c r="J47" s="971"/>
      <c r="K47" s="971"/>
      <c r="L47" s="905"/>
      <c r="M47" s="905"/>
      <c r="N47" s="905"/>
      <c r="O47" s="905"/>
      <c r="P47" s="905"/>
      <c r="Q47" s="971"/>
      <c r="R47" s="971"/>
      <c r="S47" s="905"/>
      <c r="T47" s="905"/>
      <c r="U47" s="905"/>
      <c r="V47" s="905"/>
      <c r="W47" s="905"/>
      <c r="X47" s="1255"/>
      <c r="Y47" s="971"/>
      <c r="Z47" s="905"/>
      <c r="AA47" s="905"/>
      <c r="AB47" s="905"/>
      <c r="AC47" s="905"/>
      <c r="AD47" s="905"/>
      <c r="AE47" s="971"/>
      <c r="AF47" s="1255"/>
      <c r="AG47" s="905"/>
      <c r="AH47" s="905"/>
      <c r="AI47" s="905"/>
      <c r="AJ47" s="905"/>
      <c r="AK47" s="404">
        <f t="shared" si="9"/>
        <v>0</v>
      </c>
      <c r="AL47" s="10"/>
    </row>
    <row r="48" ht="15.75" customHeight="1">
      <c r="A48" s="260"/>
      <c r="B48" s="1690"/>
      <c r="C48" s="112"/>
      <c r="D48" s="1286" t="s">
        <v>1134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1491" t="s">
        <v>1135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127"/>
      <c r="AL48" s="257"/>
    </row>
    <row r="49" ht="15.75" customHeight="1">
      <c r="A49" s="260"/>
      <c r="B49" s="1690"/>
      <c r="C49" s="112"/>
      <c r="D49" s="222"/>
      <c r="U49" s="222"/>
      <c r="AK49" s="223"/>
      <c r="AL49" s="257"/>
    </row>
    <row r="50" ht="15.75" customHeight="1">
      <c r="A50" s="260"/>
      <c r="B50" s="1690"/>
      <c r="C50" s="112"/>
      <c r="D50" s="222"/>
      <c r="U50" s="222"/>
      <c r="AK50" s="223"/>
      <c r="AL50" s="257"/>
    </row>
    <row r="51" ht="21.75" customHeight="1">
      <c r="A51" s="260"/>
      <c r="B51" s="1690"/>
      <c r="C51" s="112"/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8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30"/>
      <c r="AL51" s="257"/>
    </row>
    <row r="52" ht="15.75" customHeight="1">
      <c r="A52" s="79"/>
      <c r="B52" s="1701"/>
      <c r="C52" s="79"/>
      <c r="D52" s="82"/>
      <c r="E52" s="82"/>
      <c r="F52" s="83"/>
      <c r="G52" s="84"/>
      <c r="H52" s="82"/>
      <c r="I52" s="82"/>
      <c r="J52" s="82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112"/>
      <c r="AL52" s="92"/>
    </row>
    <row r="53" ht="15.75" customHeight="1">
      <c r="A53" s="306"/>
      <c r="B53" s="1701"/>
      <c r="C53" s="1237"/>
      <c r="D53" s="1724" t="s">
        <v>42</v>
      </c>
      <c r="E53" s="1409">
        <v>9.0</v>
      </c>
      <c r="F53" s="1725"/>
      <c r="G53" s="1726"/>
      <c r="H53" s="1727" t="s">
        <v>44</v>
      </c>
      <c r="I53" s="1728"/>
      <c r="J53" s="1728"/>
      <c r="K53" s="1728"/>
      <c r="L53" s="1728"/>
      <c r="M53" s="1729"/>
      <c r="N53" s="1727" t="s">
        <v>51</v>
      </c>
      <c r="O53" s="1730"/>
      <c r="P53" s="1730"/>
      <c r="Q53" s="1727"/>
      <c r="R53" s="1730"/>
      <c r="S53" s="1731"/>
      <c r="T53" s="1730"/>
      <c r="U53" s="1732"/>
      <c r="AL53" s="92"/>
    </row>
    <row r="54" ht="15.75" customHeight="1">
      <c r="A54" s="306"/>
      <c r="B54" s="1701"/>
      <c r="C54" s="1237"/>
      <c r="D54" s="1724" t="s">
        <v>48</v>
      </c>
      <c r="E54" s="1733">
        <v>12.0</v>
      </c>
      <c r="F54" s="1725"/>
      <c r="G54" s="1734"/>
      <c r="H54" s="1727" t="s">
        <v>45</v>
      </c>
      <c r="I54" s="1728"/>
      <c r="J54" s="1728"/>
      <c r="K54" s="1728"/>
      <c r="L54" s="1728"/>
      <c r="M54" s="1735"/>
      <c r="N54" s="1727" t="s">
        <v>310</v>
      </c>
      <c r="R54" s="1728"/>
      <c r="S54" s="1736"/>
      <c r="T54" s="1737" t="s">
        <v>1062</v>
      </c>
      <c r="U54" s="1725"/>
      <c r="AL54" s="92"/>
    </row>
    <row r="55" ht="15.75" customHeight="1">
      <c r="A55" s="306"/>
      <c r="B55" s="1701"/>
      <c r="C55" s="1237"/>
      <c r="D55" s="1738" t="s">
        <v>795</v>
      </c>
      <c r="E55" s="1561" t="s">
        <v>193</v>
      </c>
      <c r="F55" s="1725"/>
      <c r="G55" s="1739"/>
      <c r="H55" s="1728" t="s">
        <v>46</v>
      </c>
      <c r="I55" s="1730"/>
      <c r="J55" s="1730"/>
      <c r="K55" s="1730"/>
      <c r="L55" s="1730"/>
      <c r="M55" s="1740"/>
      <c r="N55" s="1741" t="s">
        <v>1033</v>
      </c>
      <c r="O55" s="1728"/>
      <c r="P55" s="1728"/>
      <c r="Q55" s="1728"/>
      <c r="R55" s="1728"/>
      <c r="S55" s="1742"/>
      <c r="T55" s="1737" t="s">
        <v>1034</v>
      </c>
      <c r="U55" s="1725"/>
      <c r="AL55" s="1242"/>
    </row>
    <row r="56" ht="16.5" customHeight="1">
      <c r="A56" s="103"/>
      <c r="B56" s="1702"/>
      <c r="C56" s="103"/>
      <c r="F56" s="83"/>
      <c r="AL56" s="573"/>
    </row>
    <row r="57" ht="16.5" customHeight="1">
      <c r="A57" s="103"/>
      <c r="B57" s="1702"/>
      <c r="C57" s="103"/>
      <c r="F57" s="83"/>
      <c r="AL57" s="573"/>
    </row>
    <row r="58" ht="16.5" customHeight="1">
      <c r="A58" s="19">
        <v>1.0</v>
      </c>
      <c r="B58" s="807" t="s">
        <v>752</v>
      </c>
      <c r="C58" s="807" t="s">
        <v>866</v>
      </c>
      <c r="D58" s="869">
        <v>8.9220318245E10</v>
      </c>
      <c r="E58" s="905">
        <v>9.0</v>
      </c>
      <c r="F58" s="905">
        <v>9.0</v>
      </c>
      <c r="G58" s="905">
        <v>9.0</v>
      </c>
      <c r="H58" s="1255"/>
      <c r="I58" s="971"/>
      <c r="J58" s="971"/>
      <c r="K58" s="971"/>
      <c r="L58" s="905">
        <v>9.0</v>
      </c>
      <c r="M58" s="905">
        <v>9.0</v>
      </c>
      <c r="N58" s="905">
        <v>9.0</v>
      </c>
      <c r="O58" s="905">
        <v>9.0</v>
      </c>
      <c r="P58" s="905">
        <v>9.0</v>
      </c>
      <c r="Q58" s="1823"/>
      <c r="R58" s="971"/>
      <c r="S58" s="905">
        <v>9.0</v>
      </c>
      <c r="T58" s="905">
        <v>9.0</v>
      </c>
      <c r="U58" s="905">
        <v>9.0</v>
      </c>
      <c r="V58" s="905">
        <v>9.0</v>
      </c>
      <c r="W58" s="905">
        <v>9.0</v>
      </c>
      <c r="X58" s="971"/>
      <c r="Y58" s="971"/>
      <c r="Z58" s="905">
        <v>9.0</v>
      </c>
      <c r="AA58" s="905">
        <v>9.0</v>
      </c>
      <c r="AB58" s="905">
        <v>9.0</v>
      </c>
      <c r="AC58" s="905">
        <v>9.0</v>
      </c>
      <c r="AD58" s="905">
        <v>9.0</v>
      </c>
      <c r="AE58" s="1255"/>
      <c r="AF58" s="971"/>
      <c r="AG58" s="905">
        <v>9.0</v>
      </c>
      <c r="AH58" s="905">
        <v>9.0</v>
      </c>
      <c r="AI58" s="1544"/>
      <c r="AJ58" s="1544"/>
      <c r="AK58" s="404">
        <f t="shared" ref="AK58:AK68" si="10">COUNTA(E58:AI58)</f>
        <v>20</v>
      </c>
      <c r="AL58" s="257"/>
    </row>
    <row r="59" ht="16.5" customHeight="1">
      <c r="A59" s="807">
        <v>2.0</v>
      </c>
      <c r="B59" s="1695" t="s">
        <v>1087</v>
      </c>
      <c r="C59" s="807" t="s">
        <v>987</v>
      </c>
      <c r="D59" s="869">
        <v>8.9220318199E10</v>
      </c>
      <c r="E59" s="905">
        <v>9.0</v>
      </c>
      <c r="F59" s="905">
        <v>9.0</v>
      </c>
      <c r="G59" s="905">
        <v>9.0</v>
      </c>
      <c r="H59" s="971"/>
      <c r="I59" s="1255"/>
      <c r="J59" s="971"/>
      <c r="K59" s="971"/>
      <c r="L59" s="905">
        <v>9.0</v>
      </c>
      <c r="M59" s="905">
        <v>9.0</v>
      </c>
      <c r="N59" s="905">
        <v>9.0</v>
      </c>
      <c r="O59" s="905">
        <v>9.0</v>
      </c>
      <c r="P59" s="905">
        <v>9.0</v>
      </c>
      <c r="Q59" s="971"/>
      <c r="R59" s="971"/>
      <c r="S59" s="905">
        <v>9.0</v>
      </c>
      <c r="T59" s="905">
        <v>9.0</v>
      </c>
      <c r="U59" s="905">
        <v>9.0</v>
      </c>
      <c r="V59" s="905">
        <v>9.0</v>
      </c>
      <c r="W59" s="905">
        <v>9.0</v>
      </c>
      <c r="X59" s="1255"/>
      <c r="Y59" s="971"/>
      <c r="Z59" s="905">
        <v>9.0</v>
      </c>
      <c r="AA59" s="905">
        <v>9.0</v>
      </c>
      <c r="AB59" s="905">
        <v>9.0</v>
      </c>
      <c r="AC59" s="905">
        <v>9.0</v>
      </c>
      <c r="AD59" s="905">
        <v>9.0</v>
      </c>
      <c r="AE59" s="971"/>
      <c r="AF59" s="1255"/>
      <c r="AG59" s="905">
        <v>9.0</v>
      </c>
      <c r="AH59" s="905">
        <v>9.0</v>
      </c>
      <c r="AI59" s="1544"/>
      <c r="AJ59" s="1544"/>
      <c r="AK59" s="404">
        <f t="shared" si="10"/>
        <v>20</v>
      </c>
      <c r="AL59" s="257"/>
    </row>
    <row r="60" ht="16.5" customHeight="1">
      <c r="A60" s="19">
        <v>3.0</v>
      </c>
      <c r="B60" s="19" t="s">
        <v>73</v>
      </c>
      <c r="C60" s="1202" t="s">
        <v>1170</v>
      </c>
      <c r="D60" s="869">
        <v>8.9220318285E10</v>
      </c>
      <c r="E60" s="905">
        <v>9.0</v>
      </c>
      <c r="F60" s="905">
        <v>9.0</v>
      </c>
      <c r="G60" s="905">
        <v>9.0</v>
      </c>
      <c r="H60" s="1255"/>
      <c r="I60" s="971"/>
      <c r="J60" s="971"/>
      <c r="K60" s="971"/>
      <c r="L60" s="905">
        <v>9.0</v>
      </c>
      <c r="M60" s="905">
        <v>9.0</v>
      </c>
      <c r="N60" s="905">
        <v>9.0</v>
      </c>
      <c r="O60" s="905">
        <v>9.0</v>
      </c>
      <c r="P60" s="905">
        <v>9.0</v>
      </c>
      <c r="Q60" s="1823"/>
      <c r="R60" s="971"/>
      <c r="S60" s="905">
        <v>9.0</v>
      </c>
      <c r="T60" s="905">
        <v>9.0</v>
      </c>
      <c r="U60" s="905">
        <v>9.0</v>
      </c>
      <c r="V60" s="905">
        <v>9.0</v>
      </c>
      <c r="W60" s="905">
        <v>9.0</v>
      </c>
      <c r="X60" s="971"/>
      <c r="Y60" s="971"/>
      <c r="Z60" s="905">
        <v>9.0</v>
      </c>
      <c r="AA60" s="905">
        <v>9.0</v>
      </c>
      <c r="AB60" s="905">
        <v>9.0</v>
      </c>
      <c r="AC60" s="905">
        <v>9.0</v>
      </c>
      <c r="AD60" s="905">
        <v>9.0</v>
      </c>
      <c r="AE60" s="1255"/>
      <c r="AF60" s="971"/>
      <c r="AG60" s="905">
        <v>9.0</v>
      </c>
      <c r="AH60" s="905">
        <v>9.0</v>
      </c>
      <c r="AI60" s="1544"/>
      <c r="AJ60" s="1544"/>
      <c r="AK60" s="404">
        <f t="shared" si="10"/>
        <v>20</v>
      </c>
      <c r="AL60" s="257"/>
    </row>
    <row r="61" ht="16.5" customHeight="1">
      <c r="A61" s="807">
        <v>4.0</v>
      </c>
      <c r="B61" s="19" t="s">
        <v>69</v>
      </c>
      <c r="C61" s="807" t="s">
        <v>1171</v>
      </c>
      <c r="D61" s="869">
        <v>8.9220318242E10</v>
      </c>
      <c r="E61" s="905">
        <v>9.0</v>
      </c>
      <c r="F61" s="905">
        <v>9.0</v>
      </c>
      <c r="G61" s="905">
        <v>9.0</v>
      </c>
      <c r="H61" s="971"/>
      <c r="I61" s="1255"/>
      <c r="J61" s="971"/>
      <c r="K61" s="971"/>
      <c r="L61" s="905">
        <v>9.0</v>
      </c>
      <c r="M61" s="905">
        <v>9.0</v>
      </c>
      <c r="N61" s="905">
        <v>9.0</v>
      </c>
      <c r="O61" s="905">
        <v>9.0</v>
      </c>
      <c r="P61" s="905">
        <v>9.0</v>
      </c>
      <c r="Q61" s="971"/>
      <c r="R61" s="971"/>
      <c r="S61" s="905">
        <v>9.0</v>
      </c>
      <c r="T61" s="905">
        <v>9.0</v>
      </c>
      <c r="U61" s="905">
        <v>9.0</v>
      </c>
      <c r="V61" s="905">
        <v>9.0</v>
      </c>
      <c r="W61" s="905">
        <v>9.0</v>
      </c>
      <c r="X61" s="1255"/>
      <c r="Y61" s="971"/>
      <c r="Z61" s="905">
        <v>9.0</v>
      </c>
      <c r="AA61" s="905">
        <v>9.0</v>
      </c>
      <c r="AB61" s="905">
        <v>9.0</v>
      </c>
      <c r="AC61" s="905">
        <v>9.0</v>
      </c>
      <c r="AD61" s="905">
        <v>9.0</v>
      </c>
      <c r="AE61" s="971"/>
      <c r="AF61" s="1255"/>
      <c r="AG61" s="905">
        <v>9.0</v>
      </c>
      <c r="AH61" s="905">
        <v>9.0</v>
      </c>
      <c r="AI61" s="1544"/>
      <c r="AJ61" s="1544"/>
      <c r="AK61" s="404">
        <f t="shared" si="10"/>
        <v>20</v>
      </c>
      <c r="AL61" s="257"/>
    </row>
    <row r="62" ht="16.5" customHeight="1">
      <c r="A62" s="19">
        <v>5.0</v>
      </c>
      <c r="B62" s="1492" t="s">
        <v>998</v>
      </c>
      <c r="C62" s="19" t="s">
        <v>70</v>
      </c>
      <c r="D62" s="871">
        <v>8.9222018045E10</v>
      </c>
      <c r="E62" s="905">
        <v>9.0</v>
      </c>
      <c r="F62" s="905">
        <v>9.0</v>
      </c>
      <c r="G62" s="905">
        <v>9.0</v>
      </c>
      <c r="H62" s="1255"/>
      <c r="I62" s="971"/>
      <c r="J62" s="971"/>
      <c r="K62" s="971"/>
      <c r="L62" s="905">
        <v>9.0</v>
      </c>
      <c r="M62" s="905">
        <v>9.0</v>
      </c>
      <c r="N62" s="905">
        <v>9.0</v>
      </c>
      <c r="O62" s="905">
        <v>9.0</v>
      </c>
      <c r="P62" s="905">
        <v>9.0</v>
      </c>
      <c r="Q62" s="1823"/>
      <c r="R62" s="971"/>
      <c r="S62" s="905">
        <v>9.0</v>
      </c>
      <c r="T62" s="905">
        <v>9.0</v>
      </c>
      <c r="U62" s="905">
        <v>9.0</v>
      </c>
      <c r="V62" s="905">
        <v>9.0</v>
      </c>
      <c r="W62" s="905">
        <v>9.0</v>
      </c>
      <c r="X62" s="971"/>
      <c r="Y62" s="971"/>
      <c r="Z62" s="905">
        <v>9.0</v>
      </c>
      <c r="AA62" s="905">
        <v>9.0</v>
      </c>
      <c r="AB62" s="905">
        <v>9.0</v>
      </c>
      <c r="AC62" s="905">
        <v>9.0</v>
      </c>
      <c r="AD62" s="905">
        <v>9.0</v>
      </c>
      <c r="AE62" s="1255"/>
      <c r="AF62" s="971"/>
      <c r="AG62" s="905">
        <v>9.0</v>
      </c>
      <c r="AH62" s="905">
        <v>9.0</v>
      </c>
      <c r="AI62" s="1544"/>
      <c r="AJ62" s="1544"/>
      <c r="AK62" s="404">
        <f t="shared" si="10"/>
        <v>20</v>
      </c>
      <c r="AL62" s="257"/>
    </row>
    <row r="63" ht="19.5" customHeight="1">
      <c r="A63" s="807">
        <v>6.0</v>
      </c>
      <c r="B63" s="1492" t="s">
        <v>1109</v>
      </c>
      <c r="C63" s="1071" t="s">
        <v>1108</v>
      </c>
      <c r="D63" s="1752">
        <f>79923055974</f>
        <v>79923055974</v>
      </c>
      <c r="E63" s="905">
        <v>9.0</v>
      </c>
      <c r="F63" s="905">
        <v>9.0</v>
      </c>
      <c r="G63" s="905">
        <v>9.0</v>
      </c>
      <c r="H63" s="971"/>
      <c r="I63" s="1255"/>
      <c r="J63" s="971"/>
      <c r="K63" s="971"/>
      <c r="L63" s="905">
        <v>9.0</v>
      </c>
      <c r="M63" s="905">
        <v>9.0</v>
      </c>
      <c r="N63" s="905">
        <v>9.0</v>
      </c>
      <c r="O63" s="905">
        <v>9.0</v>
      </c>
      <c r="P63" s="905">
        <v>9.0</v>
      </c>
      <c r="Q63" s="971"/>
      <c r="R63" s="971"/>
      <c r="S63" s="905">
        <v>9.0</v>
      </c>
      <c r="T63" s="905">
        <v>9.0</v>
      </c>
      <c r="U63" s="905">
        <v>9.0</v>
      </c>
      <c r="V63" s="905">
        <v>9.0</v>
      </c>
      <c r="W63" s="905">
        <v>9.0</v>
      </c>
      <c r="X63" s="1255"/>
      <c r="Y63" s="971"/>
      <c r="Z63" s="905">
        <v>9.0</v>
      </c>
      <c r="AA63" s="905">
        <v>9.0</v>
      </c>
      <c r="AB63" s="905">
        <v>9.0</v>
      </c>
      <c r="AC63" s="905">
        <v>9.0</v>
      </c>
      <c r="AD63" s="905">
        <v>9.0</v>
      </c>
      <c r="AE63" s="971"/>
      <c r="AF63" s="1255"/>
      <c r="AG63" s="905">
        <v>9.0</v>
      </c>
      <c r="AH63" s="905">
        <v>9.0</v>
      </c>
      <c r="AI63" s="1544"/>
      <c r="AJ63" s="1544"/>
      <c r="AK63" s="404">
        <f t="shared" si="10"/>
        <v>20</v>
      </c>
      <c r="AL63" s="257"/>
    </row>
    <row r="64" ht="18.0" customHeight="1">
      <c r="A64" s="19">
        <v>7.0</v>
      </c>
      <c r="B64" s="1492"/>
      <c r="C64" s="71"/>
      <c r="D64" s="130"/>
      <c r="E64" s="905">
        <v>9.0</v>
      </c>
      <c r="F64" s="905">
        <v>9.0</v>
      </c>
      <c r="G64" s="905">
        <v>9.0</v>
      </c>
      <c r="H64" s="1255"/>
      <c r="I64" s="971"/>
      <c r="J64" s="971"/>
      <c r="K64" s="971"/>
      <c r="L64" s="905">
        <v>9.0</v>
      </c>
      <c r="M64" s="905">
        <v>9.0</v>
      </c>
      <c r="N64" s="905">
        <v>9.0</v>
      </c>
      <c r="O64" s="905">
        <v>9.0</v>
      </c>
      <c r="P64" s="905">
        <v>9.0</v>
      </c>
      <c r="Q64" s="1823"/>
      <c r="R64" s="971"/>
      <c r="S64" s="905">
        <v>9.0</v>
      </c>
      <c r="T64" s="905">
        <v>9.0</v>
      </c>
      <c r="U64" s="905">
        <v>9.0</v>
      </c>
      <c r="V64" s="905">
        <v>9.0</v>
      </c>
      <c r="W64" s="905">
        <v>9.0</v>
      </c>
      <c r="X64" s="971"/>
      <c r="Y64" s="971"/>
      <c r="Z64" s="905">
        <v>9.0</v>
      </c>
      <c r="AA64" s="905">
        <v>9.0</v>
      </c>
      <c r="AB64" s="905">
        <v>9.0</v>
      </c>
      <c r="AC64" s="905">
        <v>9.0</v>
      </c>
      <c r="AD64" s="905">
        <v>9.0</v>
      </c>
      <c r="AE64" s="1255"/>
      <c r="AF64" s="971"/>
      <c r="AG64" s="905">
        <v>9.0</v>
      </c>
      <c r="AH64" s="905">
        <v>9.0</v>
      </c>
      <c r="AI64" s="1544"/>
      <c r="AJ64" s="1544"/>
      <c r="AK64" s="404">
        <f t="shared" si="10"/>
        <v>20</v>
      </c>
      <c r="AL64" s="257"/>
    </row>
    <row r="65" ht="16.5" customHeight="1">
      <c r="A65" s="807">
        <v>8.0</v>
      </c>
      <c r="B65" s="807" t="s">
        <v>783</v>
      </c>
      <c r="C65" s="1202" t="s">
        <v>784</v>
      </c>
      <c r="D65" s="871">
        <v>8.9226140064E10</v>
      </c>
      <c r="E65" s="905">
        <v>9.0</v>
      </c>
      <c r="F65" s="905">
        <v>9.0</v>
      </c>
      <c r="G65" s="905">
        <v>9.0</v>
      </c>
      <c r="H65" s="971"/>
      <c r="I65" s="1255"/>
      <c r="J65" s="971"/>
      <c r="K65" s="971"/>
      <c r="L65" s="905">
        <v>9.0</v>
      </c>
      <c r="M65" s="905">
        <v>9.0</v>
      </c>
      <c r="N65" s="905">
        <v>9.0</v>
      </c>
      <c r="O65" s="905">
        <v>9.0</v>
      </c>
      <c r="P65" s="905">
        <v>9.0</v>
      </c>
      <c r="Q65" s="971"/>
      <c r="R65" s="971"/>
      <c r="S65" s="905">
        <v>9.0</v>
      </c>
      <c r="T65" s="905">
        <v>9.0</v>
      </c>
      <c r="U65" s="905">
        <v>9.0</v>
      </c>
      <c r="V65" s="905">
        <v>9.0</v>
      </c>
      <c r="W65" s="905">
        <v>9.0</v>
      </c>
      <c r="X65" s="1255"/>
      <c r="Y65" s="971"/>
      <c r="Z65" s="905">
        <v>9.0</v>
      </c>
      <c r="AA65" s="905">
        <v>9.0</v>
      </c>
      <c r="AB65" s="905">
        <v>9.0</v>
      </c>
      <c r="AC65" s="905">
        <v>9.0</v>
      </c>
      <c r="AD65" s="905">
        <v>9.0</v>
      </c>
      <c r="AE65" s="971"/>
      <c r="AF65" s="1255"/>
      <c r="AG65" s="905">
        <v>9.0</v>
      </c>
      <c r="AH65" s="905">
        <v>9.0</v>
      </c>
      <c r="AI65" s="1544"/>
      <c r="AJ65" s="1544"/>
      <c r="AK65" s="404">
        <f t="shared" si="10"/>
        <v>20</v>
      </c>
      <c r="AL65" s="257"/>
    </row>
    <row r="66" ht="16.5" customHeight="1">
      <c r="A66" s="19">
        <v>9.0</v>
      </c>
      <c r="B66" s="807" t="s">
        <v>1097</v>
      </c>
      <c r="C66" s="1202" t="s">
        <v>784</v>
      </c>
      <c r="D66" s="871">
        <v>8.9220220031E10</v>
      </c>
      <c r="E66" s="905">
        <v>9.0</v>
      </c>
      <c r="F66" s="905">
        <v>9.0</v>
      </c>
      <c r="G66" s="905">
        <v>9.0</v>
      </c>
      <c r="H66" s="1255"/>
      <c r="I66" s="971"/>
      <c r="J66" s="971"/>
      <c r="K66" s="971"/>
      <c r="L66" s="905">
        <v>9.0</v>
      </c>
      <c r="M66" s="905">
        <v>9.0</v>
      </c>
      <c r="N66" s="905">
        <v>9.0</v>
      </c>
      <c r="O66" s="905">
        <v>9.0</v>
      </c>
      <c r="P66" s="905">
        <v>9.0</v>
      </c>
      <c r="Q66" s="1823"/>
      <c r="R66" s="971"/>
      <c r="S66" s="905">
        <v>9.0</v>
      </c>
      <c r="T66" s="905">
        <v>9.0</v>
      </c>
      <c r="U66" s="905">
        <v>9.0</v>
      </c>
      <c r="V66" s="905">
        <v>9.0</v>
      </c>
      <c r="W66" s="905">
        <v>9.0</v>
      </c>
      <c r="X66" s="971"/>
      <c r="Y66" s="971"/>
      <c r="Z66" s="905">
        <v>9.0</v>
      </c>
      <c r="AA66" s="905">
        <v>9.0</v>
      </c>
      <c r="AB66" s="905">
        <v>9.0</v>
      </c>
      <c r="AC66" s="905">
        <v>9.0</v>
      </c>
      <c r="AD66" s="905">
        <v>9.0</v>
      </c>
      <c r="AE66" s="1255"/>
      <c r="AF66" s="971"/>
      <c r="AG66" s="905">
        <v>9.0</v>
      </c>
      <c r="AH66" s="905">
        <v>9.0</v>
      </c>
      <c r="AI66" s="1544"/>
      <c r="AJ66" s="1544"/>
      <c r="AK66" s="404">
        <f t="shared" si="10"/>
        <v>20</v>
      </c>
      <c r="AL66" s="257"/>
    </row>
    <row r="67" ht="16.5" customHeight="1">
      <c r="A67" s="807">
        <v>10.0</v>
      </c>
      <c r="B67" s="807" t="s">
        <v>938</v>
      </c>
      <c r="C67" s="807" t="s">
        <v>1175</v>
      </c>
      <c r="D67" s="871">
        <v>8.9221945883E10</v>
      </c>
      <c r="E67" s="905">
        <v>9.0</v>
      </c>
      <c r="F67" s="905">
        <v>9.0</v>
      </c>
      <c r="G67" s="905">
        <v>9.0</v>
      </c>
      <c r="H67" s="971"/>
      <c r="I67" s="1255"/>
      <c r="J67" s="971"/>
      <c r="K67" s="971"/>
      <c r="L67" s="905">
        <v>9.0</v>
      </c>
      <c r="M67" s="905">
        <v>9.0</v>
      </c>
      <c r="N67" s="905">
        <v>9.0</v>
      </c>
      <c r="O67" s="905">
        <v>9.0</v>
      </c>
      <c r="P67" s="905">
        <v>9.0</v>
      </c>
      <c r="Q67" s="971"/>
      <c r="R67" s="971"/>
      <c r="S67" s="905">
        <v>9.0</v>
      </c>
      <c r="T67" s="905">
        <v>9.0</v>
      </c>
      <c r="U67" s="905">
        <v>9.0</v>
      </c>
      <c r="V67" s="905">
        <v>9.0</v>
      </c>
      <c r="W67" s="905">
        <v>9.0</v>
      </c>
      <c r="X67" s="1255"/>
      <c r="Y67" s="971"/>
      <c r="Z67" s="905">
        <v>9.0</v>
      </c>
      <c r="AA67" s="905">
        <v>9.0</v>
      </c>
      <c r="AB67" s="905">
        <v>9.0</v>
      </c>
      <c r="AC67" s="905">
        <v>9.0</v>
      </c>
      <c r="AD67" s="905">
        <v>9.0</v>
      </c>
      <c r="AE67" s="971"/>
      <c r="AF67" s="1255"/>
      <c r="AG67" s="905">
        <v>9.0</v>
      </c>
      <c r="AH67" s="905">
        <v>9.0</v>
      </c>
      <c r="AI67" s="1544"/>
      <c r="AJ67" s="1544"/>
      <c r="AK67" s="404">
        <f t="shared" si="10"/>
        <v>20</v>
      </c>
      <c r="AL67" s="92"/>
    </row>
    <row r="68" ht="16.5" customHeight="1">
      <c r="A68" s="19">
        <v>11.0</v>
      </c>
      <c r="B68" s="807" t="s">
        <v>1110</v>
      </c>
      <c r="C68" s="807" t="s">
        <v>902</v>
      </c>
      <c r="D68" s="869">
        <v>8.9220316393E10</v>
      </c>
      <c r="E68" s="905">
        <v>9.0</v>
      </c>
      <c r="F68" s="905">
        <v>9.0</v>
      </c>
      <c r="G68" s="905">
        <v>9.0</v>
      </c>
      <c r="H68" s="1255"/>
      <c r="I68" s="971"/>
      <c r="J68" s="971"/>
      <c r="K68" s="971"/>
      <c r="L68" s="905">
        <v>9.0</v>
      </c>
      <c r="M68" s="905">
        <v>9.0</v>
      </c>
      <c r="N68" s="905">
        <v>9.0</v>
      </c>
      <c r="O68" s="905">
        <v>9.0</v>
      </c>
      <c r="P68" s="905">
        <v>9.0</v>
      </c>
      <c r="Q68" s="1823"/>
      <c r="R68" s="971"/>
      <c r="S68" s="905">
        <v>9.0</v>
      </c>
      <c r="T68" s="905">
        <v>9.0</v>
      </c>
      <c r="U68" s="905">
        <v>9.0</v>
      </c>
      <c r="V68" s="905">
        <v>9.0</v>
      </c>
      <c r="W68" s="905">
        <v>9.0</v>
      </c>
      <c r="X68" s="971"/>
      <c r="Y68" s="971"/>
      <c r="Z68" s="905">
        <v>9.0</v>
      </c>
      <c r="AA68" s="905">
        <v>9.0</v>
      </c>
      <c r="AB68" s="905">
        <v>9.0</v>
      </c>
      <c r="AC68" s="905">
        <v>9.0</v>
      </c>
      <c r="AD68" s="905">
        <v>9.0</v>
      </c>
      <c r="AE68" s="1255"/>
      <c r="AF68" s="971"/>
      <c r="AG68" s="905">
        <v>9.0</v>
      </c>
      <c r="AH68" s="905">
        <v>9.0</v>
      </c>
      <c r="AI68" s="1544"/>
      <c r="AJ68" s="1544"/>
      <c r="AK68" s="404">
        <f t="shared" si="10"/>
        <v>20</v>
      </c>
      <c r="AL68" s="92"/>
    </row>
    <row r="69" ht="16.5" customHeight="1">
      <c r="A69" s="306"/>
      <c r="B69" s="1707"/>
      <c r="C69" s="79"/>
      <c r="D69" s="79"/>
      <c r="E69" s="260"/>
      <c r="F69" s="237"/>
      <c r="G69" s="1408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37"/>
      <c r="V69" s="237"/>
      <c r="W69" s="260"/>
      <c r="X69" s="260"/>
      <c r="Y69" s="260"/>
      <c r="Z69" s="260"/>
      <c r="AA69" s="237"/>
      <c r="AB69" s="237"/>
      <c r="AC69" s="237"/>
      <c r="AD69" s="260"/>
      <c r="AE69" s="260"/>
      <c r="AF69" s="260"/>
      <c r="AG69" s="260"/>
      <c r="AH69" s="260"/>
      <c r="AI69" s="260"/>
      <c r="AJ69" s="905"/>
      <c r="AK69" s="10"/>
      <c r="AL69" s="92"/>
    </row>
    <row r="70" ht="16.5" customHeight="1">
      <c r="A70" s="19">
        <v>1.0</v>
      </c>
      <c r="B70" s="819" t="s">
        <v>680</v>
      </c>
      <c r="C70" s="113" t="s">
        <v>56</v>
      </c>
      <c r="D70" s="866"/>
      <c r="E70" s="905">
        <v>9.0</v>
      </c>
      <c r="F70" s="905">
        <v>9.0</v>
      </c>
      <c r="G70" s="905">
        <v>9.0</v>
      </c>
      <c r="H70" s="905">
        <v>9.0</v>
      </c>
      <c r="I70" s="971"/>
      <c r="J70" s="971"/>
      <c r="K70" s="971"/>
      <c r="L70" s="905"/>
      <c r="M70" s="905">
        <v>9.0</v>
      </c>
      <c r="N70" s="905">
        <v>9.0</v>
      </c>
      <c r="O70" s="905">
        <v>9.0</v>
      </c>
      <c r="P70" s="905">
        <v>9.0</v>
      </c>
      <c r="Q70" s="1823"/>
      <c r="R70" s="971"/>
      <c r="S70" s="905">
        <v>9.0</v>
      </c>
      <c r="T70" s="905">
        <v>9.0</v>
      </c>
      <c r="U70" s="905">
        <v>9.0</v>
      </c>
      <c r="V70" s="905">
        <v>9.0</v>
      </c>
      <c r="W70" s="905">
        <v>9.0</v>
      </c>
      <c r="X70" s="971"/>
      <c r="Y70" s="971"/>
      <c r="Z70" s="905">
        <v>9.0</v>
      </c>
      <c r="AA70" s="905">
        <v>9.0</v>
      </c>
      <c r="AB70" s="905">
        <v>9.0</v>
      </c>
      <c r="AC70" s="905">
        <v>9.0</v>
      </c>
      <c r="AD70" s="905">
        <v>9.0</v>
      </c>
      <c r="AE70" s="1255"/>
      <c r="AF70" s="971"/>
      <c r="AG70" s="905">
        <v>9.0</v>
      </c>
      <c r="AH70" s="905">
        <v>9.0</v>
      </c>
      <c r="AI70" s="1544"/>
      <c r="AJ70" s="1544"/>
      <c r="AK70" s="404">
        <f t="shared" ref="AK70:AK74" si="11">COUNT(E70:AI70)</f>
        <v>20</v>
      </c>
      <c r="AL70" s="257"/>
    </row>
    <row r="71" ht="16.5" customHeight="1">
      <c r="A71" s="807">
        <v>2.0</v>
      </c>
      <c r="B71" s="819" t="s">
        <v>339</v>
      </c>
      <c r="C71" s="32"/>
      <c r="D71" s="866"/>
      <c r="E71" s="905">
        <v>9.0</v>
      </c>
      <c r="F71" s="905">
        <v>9.0</v>
      </c>
      <c r="G71" s="905">
        <v>9.0</v>
      </c>
      <c r="H71" s="971"/>
      <c r="I71" s="1255"/>
      <c r="J71" s="971"/>
      <c r="K71" s="971"/>
      <c r="L71" s="905">
        <v>9.0</v>
      </c>
      <c r="M71" s="905">
        <v>9.0</v>
      </c>
      <c r="N71" s="905">
        <v>9.0</v>
      </c>
      <c r="O71" s="905">
        <v>9.0</v>
      </c>
      <c r="P71" s="905">
        <v>9.0</v>
      </c>
      <c r="Q71" s="971"/>
      <c r="R71" s="971"/>
      <c r="S71" s="905">
        <v>9.0</v>
      </c>
      <c r="T71" s="905">
        <v>9.0</v>
      </c>
      <c r="U71" s="905">
        <v>9.0</v>
      </c>
      <c r="V71" s="905">
        <v>9.0</v>
      </c>
      <c r="W71" s="905">
        <v>9.0</v>
      </c>
      <c r="X71" s="1255"/>
      <c r="Y71" s="971"/>
      <c r="Z71" s="905">
        <v>9.0</v>
      </c>
      <c r="AA71" s="905">
        <v>9.0</v>
      </c>
      <c r="AB71" s="905">
        <v>9.0</v>
      </c>
      <c r="AC71" s="905">
        <v>9.0</v>
      </c>
      <c r="AD71" s="905">
        <v>9.0</v>
      </c>
      <c r="AE71" s="971"/>
      <c r="AF71" s="1255"/>
      <c r="AG71" s="905">
        <v>9.0</v>
      </c>
      <c r="AH71" s="905">
        <v>9.0</v>
      </c>
      <c r="AI71" s="1544"/>
      <c r="AJ71" s="1544"/>
      <c r="AK71" s="404">
        <f t="shared" si="11"/>
        <v>20</v>
      </c>
      <c r="AL71" s="257"/>
    </row>
    <row r="72" ht="16.5" customHeight="1">
      <c r="A72" s="807">
        <v>3.0</v>
      </c>
      <c r="B72" s="819" t="s">
        <v>905</v>
      </c>
      <c r="C72" s="32"/>
      <c r="D72" s="866"/>
      <c r="E72" s="905">
        <v>9.0</v>
      </c>
      <c r="F72" s="905">
        <v>9.0</v>
      </c>
      <c r="G72" s="905">
        <v>9.0</v>
      </c>
      <c r="H72" s="1255"/>
      <c r="I72" s="905">
        <v>9.0</v>
      </c>
      <c r="J72" s="971"/>
      <c r="K72" s="971"/>
      <c r="L72" s="905">
        <v>9.0</v>
      </c>
      <c r="M72" s="905">
        <v>9.0</v>
      </c>
      <c r="N72" s="905">
        <v>9.0</v>
      </c>
      <c r="O72" s="905">
        <v>9.0</v>
      </c>
      <c r="P72" s="905">
        <v>9.0</v>
      </c>
      <c r="Q72" s="1823"/>
      <c r="R72" s="971"/>
      <c r="S72" s="905"/>
      <c r="T72" s="905">
        <v>9.0</v>
      </c>
      <c r="U72" s="905">
        <v>9.0</v>
      </c>
      <c r="V72" s="905">
        <v>9.0</v>
      </c>
      <c r="W72" s="905">
        <v>9.0</v>
      </c>
      <c r="X72" s="971"/>
      <c r="Y72" s="971"/>
      <c r="Z72" s="905">
        <v>9.0</v>
      </c>
      <c r="AA72" s="905">
        <v>9.0</v>
      </c>
      <c r="AB72" s="905">
        <v>9.0</v>
      </c>
      <c r="AC72" s="905">
        <v>9.0</v>
      </c>
      <c r="AD72" s="905">
        <v>9.0</v>
      </c>
      <c r="AE72" s="1255"/>
      <c r="AF72" s="971"/>
      <c r="AG72" s="905">
        <v>9.0</v>
      </c>
      <c r="AH72" s="905">
        <v>9.0</v>
      </c>
      <c r="AI72" s="1544"/>
      <c r="AJ72" s="1544"/>
      <c r="AK72" s="404">
        <f t="shared" si="11"/>
        <v>20</v>
      </c>
      <c r="AL72" s="257"/>
    </row>
    <row r="73" ht="16.5" customHeight="1">
      <c r="A73" s="19">
        <v>4.0</v>
      </c>
      <c r="B73" s="819" t="s">
        <v>59</v>
      </c>
      <c r="C73" s="32"/>
      <c r="D73" s="866"/>
      <c r="E73" s="905">
        <v>9.0</v>
      </c>
      <c r="F73" s="905">
        <v>9.0</v>
      </c>
      <c r="G73" s="905">
        <v>9.0</v>
      </c>
      <c r="H73" s="971"/>
      <c r="I73" s="1255"/>
      <c r="J73" s="905">
        <v>9.0</v>
      </c>
      <c r="K73" s="971"/>
      <c r="L73" s="905">
        <v>9.0</v>
      </c>
      <c r="M73" s="905">
        <v>9.0</v>
      </c>
      <c r="N73" s="905">
        <v>9.0</v>
      </c>
      <c r="O73" s="905">
        <v>9.0</v>
      </c>
      <c r="P73" s="905">
        <v>9.0</v>
      </c>
      <c r="Q73" s="971"/>
      <c r="R73" s="971"/>
      <c r="S73" s="905">
        <v>9.0</v>
      </c>
      <c r="T73" s="905">
        <v>9.0</v>
      </c>
      <c r="U73" s="905">
        <v>9.0</v>
      </c>
      <c r="V73" s="905">
        <v>9.0</v>
      </c>
      <c r="W73" s="905">
        <v>9.0</v>
      </c>
      <c r="X73" s="1255"/>
      <c r="Y73" s="971"/>
      <c r="Z73" s="905"/>
      <c r="AA73" s="905">
        <v>9.0</v>
      </c>
      <c r="AB73" s="905">
        <v>9.0</v>
      </c>
      <c r="AC73" s="905">
        <v>9.0</v>
      </c>
      <c r="AD73" s="905">
        <v>9.0</v>
      </c>
      <c r="AE73" s="971"/>
      <c r="AF73" s="1255"/>
      <c r="AG73" s="905">
        <v>9.0</v>
      </c>
      <c r="AH73" s="905">
        <v>9.0</v>
      </c>
      <c r="AI73" s="1544"/>
      <c r="AJ73" s="1544"/>
      <c r="AK73" s="404">
        <f t="shared" si="11"/>
        <v>20</v>
      </c>
      <c r="AL73" s="257"/>
    </row>
    <row r="74" ht="16.5" customHeight="1">
      <c r="A74" s="807">
        <v>5.0</v>
      </c>
      <c r="B74" s="819" t="s">
        <v>906</v>
      </c>
      <c r="C74" s="71"/>
      <c r="D74" s="866"/>
      <c r="E74" s="905">
        <v>9.0</v>
      </c>
      <c r="F74" s="905">
        <v>9.0</v>
      </c>
      <c r="G74" s="905">
        <v>9.0</v>
      </c>
      <c r="H74" s="1255"/>
      <c r="I74" s="971"/>
      <c r="J74" s="971"/>
      <c r="K74" s="905">
        <v>9.0</v>
      </c>
      <c r="L74" s="905">
        <v>9.0</v>
      </c>
      <c r="M74" s="905">
        <v>9.0</v>
      </c>
      <c r="N74" s="905">
        <v>9.0</v>
      </c>
      <c r="O74" s="905">
        <v>9.0</v>
      </c>
      <c r="P74" s="905">
        <v>9.0</v>
      </c>
      <c r="Q74" s="1823"/>
      <c r="R74" s="971"/>
      <c r="S74" s="905">
        <v>9.0</v>
      </c>
      <c r="T74" s="905">
        <v>9.0</v>
      </c>
      <c r="U74" s="905">
        <v>9.0</v>
      </c>
      <c r="V74" s="905">
        <v>9.0</v>
      </c>
      <c r="W74" s="905">
        <v>9.0</v>
      </c>
      <c r="X74" s="971"/>
      <c r="Y74" s="971"/>
      <c r="Z74" s="905">
        <v>9.0</v>
      </c>
      <c r="AA74" s="905">
        <v>9.0</v>
      </c>
      <c r="AB74" s="905">
        <v>9.0</v>
      </c>
      <c r="AC74" s="905">
        <v>9.0</v>
      </c>
      <c r="AD74" s="905">
        <v>9.0</v>
      </c>
      <c r="AE74" s="1255"/>
      <c r="AF74" s="971"/>
      <c r="AG74" s="905"/>
      <c r="AH74" s="905">
        <v>9.0</v>
      </c>
      <c r="AI74" s="1544"/>
      <c r="AJ74" s="1544"/>
      <c r="AK74" s="404">
        <f t="shared" si="11"/>
        <v>20</v>
      </c>
      <c r="AL74" s="257"/>
    </row>
    <row r="75" ht="16.5" customHeight="1">
      <c r="A75" s="79"/>
      <c r="B75" s="1690"/>
      <c r="C75" s="121"/>
      <c r="D75" s="237"/>
      <c r="E75" s="1270"/>
      <c r="F75" s="1270"/>
      <c r="G75" s="1270"/>
      <c r="H75" s="1270"/>
      <c r="I75" s="1270"/>
      <c r="J75" s="1075"/>
      <c r="K75" s="1075"/>
      <c r="L75" s="1270"/>
      <c r="M75" s="1270"/>
      <c r="N75" s="1270"/>
      <c r="O75" s="1270"/>
      <c r="P75" s="1270"/>
      <c r="Q75" s="1075"/>
      <c r="R75" s="1075"/>
      <c r="S75" s="1270"/>
      <c r="T75" s="1270"/>
      <c r="U75" s="1270"/>
      <c r="V75" s="1270"/>
      <c r="W75" s="1270"/>
      <c r="X75" s="1075"/>
      <c r="Y75" s="1075"/>
      <c r="Z75" s="1270"/>
      <c r="AA75" s="1270"/>
      <c r="AB75" s="1270"/>
      <c r="AC75" s="1270"/>
      <c r="AD75" s="1270"/>
      <c r="AE75" s="1075"/>
      <c r="AF75" s="1075"/>
      <c r="AG75" s="1270"/>
      <c r="AH75" s="1270"/>
      <c r="AI75" s="1270"/>
      <c r="AJ75" s="905"/>
      <c r="AK75" s="82"/>
      <c r="AL75" s="92"/>
    </row>
    <row r="76" ht="16.5" customHeight="1">
      <c r="A76" s="807">
        <v>6.0</v>
      </c>
      <c r="B76" s="58" t="s">
        <v>60</v>
      </c>
      <c r="C76" s="1071" t="s">
        <v>782</v>
      </c>
      <c r="D76" s="866"/>
      <c r="E76" s="905">
        <v>9.0</v>
      </c>
      <c r="F76" s="905">
        <v>9.0</v>
      </c>
      <c r="G76" s="905">
        <v>9.0</v>
      </c>
      <c r="H76" s="1033">
        <v>9.0</v>
      </c>
      <c r="I76" s="905">
        <v>9.0</v>
      </c>
      <c r="J76" s="971"/>
      <c r="K76" s="971"/>
      <c r="L76" s="1541">
        <v>9.0</v>
      </c>
      <c r="M76" s="1540">
        <v>9.0</v>
      </c>
      <c r="N76" s="1540">
        <v>9.0</v>
      </c>
      <c r="O76" s="1800"/>
      <c r="P76" s="1540"/>
      <c r="Q76" s="2072">
        <v>9.0</v>
      </c>
      <c r="R76" s="1543">
        <v>9.0</v>
      </c>
      <c r="S76" s="1540"/>
      <c r="T76" s="1540">
        <v>9.0</v>
      </c>
      <c r="U76" s="1538">
        <v>9.0</v>
      </c>
      <c r="V76" s="1540">
        <v>9.0</v>
      </c>
      <c r="W76" s="1540">
        <v>9.0</v>
      </c>
      <c r="X76" s="1349"/>
      <c r="Y76" s="1349"/>
      <c r="Z76" s="1541">
        <v>9.0</v>
      </c>
      <c r="AA76" s="1538">
        <v>9.0</v>
      </c>
      <c r="AB76" s="1540">
        <v>9.0</v>
      </c>
      <c r="AC76" s="1538">
        <v>9.0</v>
      </c>
      <c r="AD76" s="2073">
        <v>9.0</v>
      </c>
      <c r="AE76" s="1255"/>
      <c r="AF76" s="971"/>
      <c r="AG76" s="1538">
        <v>9.0</v>
      </c>
      <c r="AH76" s="905">
        <v>9.0</v>
      </c>
      <c r="AI76" s="1544"/>
      <c r="AJ76" s="1544"/>
      <c r="AK76" s="404">
        <f t="shared" ref="AK76:AK78" si="12">COUNT(E76:AI76)</f>
        <v>21</v>
      </c>
      <c r="AL76" s="257"/>
    </row>
    <row r="77" ht="16.5" customHeight="1">
      <c r="A77" s="807">
        <v>7.0</v>
      </c>
      <c r="B77" s="842" t="s">
        <v>36</v>
      </c>
      <c r="C77" s="32"/>
      <c r="D77" s="866"/>
      <c r="E77" s="905">
        <v>9.0</v>
      </c>
      <c r="F77" s="905">
        <v>9.0</v>
      </c>
      <c r="G77" s="905">
        <v>9.0</v>
      </c>
      <c r="H77" s="971"/>
      <c r="I77" s="1255"/>
      <c r="J77" s="905">
        <v>9.0</v>
      </c>
      <c r="K77" s="971"/>
      <c r="L77" s="1540">
        <v>9.0</v>
      </c>
      <c r="M77" s="1538">
        <v>9.0</v>
      </c>
      <c r="N77" s="1540">
        <v>9.0</v>
      </c>
      <c r="O77" s="1538">
        <v>9.0</v>
      </c>
      <c r="P77" s="1540">
        <v>9.0</v>
      </c>
      <c r="Q77" s="1349"/>
      <c r="R77" s="1349"/>
      <c r="S77" s="1538">
        <v>9.0</v>
      </c>
      <c r="T77" s="1540">
        <v>9.0</v>
      </c>
      <c r="U77" s="1540">
        <v>9.0</v>
      </c>
      <c r="V77" s="1538">
        <v>9.0</v>
      </c>
      <c r="W77" s="1540"/>
      <c r="X77" s="1543">
        <v>9.0</v>
      </c>
      <c r="Y77" s="1543">
        <v>9.0</v>
      </c>
      <c r="Z77" s="1540"/>
      <c r="AA77" s="2074"/>
      <c r="AB77" s="2074">
        <v>9.0</v>
      </c>
      <c r="AC77" s="1540">
        <v>9.0</v>
      </c>
      <c r="AD77" s="1538">
        <v>9.0</v>
      </c>
      <c r="AE77" s="971"/>
      <c r="AF77" s="1255"/>
      <c r="AG77" s="905">
        <v>9.0</v>
      </c>
      <c r="AH77" s="1538">
        <v>9.0</v>
      </c>
      <c r="AI77" s="1544"/>
      <c r="AJ77" s="1544"/>
      <c r="AK77" s="404">
        <f t="shared" si="12"/>
        <v>20</v>
      </c>
      <c r="AL77" s="257"/>
    </row>
    <row r="78" ht="16.5" customHeight="1">
      <c r="A78" s="807">
        <v>8.0</v>
      </c>
      <c r="B78" s="842" t="s">
        <v>879</v>
      </c>
      <c r="C78" s="71"/>
      <c r="D78" s="866"/>
      <c r="E78" s="905"/>
      <c r="F78" s="905">
        <v>9.0</v>
      </c>
      <c r="G78" s="905">
        <v>9.0</v>
      </c>
      <c r="H78" s="1255"/>
      <c r="I78" s="971"/>
      <c r="J78" s="971"/>
      <c r="K78" s="905">
        <v>9.0</v>
      </c>
      <c r="L78" s="1540">
        <v>9.0</v>
      </c>
      <c r="M78" s="1540">
        <v>9.0</v>
      </c>
      <c r="N78" s="1538">
        <v>9.0</v>
      </c>
      <c r="O78" s="1540">
        <v>9.0</v>
      </c>
      <c r="P78" s="1538">
        <v>9.0</v>
      </c>
      <c r="Q78" s="2075"/>
      <c r="R78" s="1349"/>
      <c r="S78" s="1540">
        <v>9.0</v>
      </c>
      <c r="T78" s="1538">
        <v>9.0</v>
      </c>
      <c r="U78" s="1540">
        <v>9.0</v>
      </c>
      <c r="V78" s="1540">
        <v>9.0</v>
      </c>
      <c r="W78" s="1538">
        <v>9.0</v>
      </c>
      <c r="X78" s="1349"/>
      <c r="Y78" s="1349"/>
      <c r="Z78" s="1540">
        <v>9.0</v>
      </c>
      <c r="AA78" s="1540">
        <v>9.0</v>
      </c>
      <c r="AB78" s="1538">
        <v>9.0</v>
      </c>
      <c r="AC78" s="1540">
        <v>9.0</v>
      </c>
      <c r="AD78" s="1540"/>
      <c r="AE78" s="1543">
        <v>9.0</v>
      </c>
      <c r="AF78" s="1543">
        <v>9.0</v>
      </c>
      <c r="AG78" s="1540"/>
      <c r="AH78" s="905"/>
      <c r="AI78" s="1544"/>
      <c r="AJ78" s="1544"/>
      <c r="AK78" s="404">
        <f t="shared" si="12"/>
        <v>19</v>
      </c>
      <c r="AL78" s="257"/>
    </row>
    <row r="79" ht="16.5" customHeight="1">
      <c r="A79" s="79"/>
      <c r="B79" s="1690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905"/>
      <c r="AK79" s="121"/>
      <c r="AL79" s="259"/>
    </row>
    <row r="80" ht="16.5" customHeight="1">
      <c r="A80" s="1010">
        <v>10.0</v>
      </c>
      <c r="B80" s="46" t="s">
        <v>102</v>
      </c>
      <c r="C80" s="1257" t="s">
        <v>804</v>
      </c>
      <c r="D80" s="866"/>
      <c r="E80" s="1538">
        <v>9.0</v>
      </c>
      <c r="F80" s="1540">
        <v>9.0</v>
      </c>
      <c r="G80" s="1159"/>
      <c r="H80" s="1255"/>
      <c r="I80" s="971"/>
      <c r="J80" s="1159">
        <v>9.0</v>
      </c>
      <c r="K80" s="1159">
        <v>9.0</v>
      </c>
      <c r="L80" s="1538">
        <v>9.0</v>
      </c>
      <c r="M80" s="1538">
        <v>9.0</v>
      </c>
      <c r="N80" s="1628">
        <v>9.0</v>
      </c>
      <c r="O80" s="1159"/>
      <c r="P80" s="1159"/>
      <c r="Q80" s="1159"/>
      <c r="R80" s="1159">
        <v>9.0</v>
      </c>
      <c r="S80" s="1538">
        <v>9.0</v>
      </c>
      <c r="T80" s="1538">
        <v>9.0</v>
      </c>
      <c r="U80" s="1540">
        <v>9.0</v>
      </c>
      <c r="V80" s="1538">
        <v>9.0</v>
      </c>
      <c r="W80" s="1159"/>
      <c r="X80" s="1159"/>
      <c r="Y80" s="1159">
        <v>9.0</v>
      </c>
      <c r="Z80" s="1538">
        <v>9.0</v>
      </c>
      <c r="AA80" s="1538">
        <v>9.0</v>
      </c>
      <c r="AB80" s="1628">
        <v>9.0</v>
      </c>
      <c r="AC80" s="1538">
        <v>9.0</v>
      </c>
      <c r="AD80" s="1159"/>
      <c r="AE80" s="1159"/>
      <c r="AF80" s="1159">
        <v>9.0</v>
      </c>
      <c r="AG80" s="1538">
        <v>9.0</v>
      </c>
      <c r="AH80" s="1540">
        <v>9.0</v>
      </c>
      <c r="AI80" s="1544"/>
      <c r="AJ80" s="1544"/>
      <c r="AK80" s="404">
        <f t="shared" ref="AK80:AK82" si="13">COUNT(E80:AI80)</f>
        <v>20</v>
      </c>
      <c r="AL80" s="259"/>
    </row>
    <row r="81" ht="16.5" customHeight="1">
      <c r="A81" s="1010">
        <v>11.0</v>
      </c>
      <c r="B81" s="1364" t="s">
        <v>105</v>
      </c>
      <c r="C81" s="32"/>
      <c r="D81" s="866"/>
      <c r="E81" s="1540">
        <v>9.0</v>
      </c>
      <c r="F81" s="1540">
        <v>9.0</v>
      </c>
      <c r="G81" s="1540">
        <v>9.0</v>
      </c>
      <c r="H81" s="971"/>
      <c r="I81" s="1255"/>
      <c r="J81" s="971"/>
      <c r="K81" s="1159"/>
      <c r="L81" s="1540">
        <v>9.0</v>
      </c>
      <c r="M81" s="1540">
        <v>9.0</v>
      </c>
      <c r="N81" s="1540">
        <v>9.0</v>
      </c>
      <c r="O81" s="1540">
        <v>9.0</v>
      </c>
      <c r="P81" s="1540">
        <v>9.0</v>
      </c>
      <c r="Q81" s="1159"/>
      <c r="R81" s="1159"/>
      <c r="S81" s="1540">
        <v>9.0</v>
      </c>
      <c r="T81" s="1540">
        <v>9.0</v>
      </c>
      <c r="U81" s="1540">
        <v>9.0</v>
      </c>
      <c r="V81" s="1540">
        <v>9.0</v>
      </c>
      <c r="W81" s="1540">
        <v>9.0</v>
      </c>
      <c r="X81" s="1159"/>
      <c r="Y81" s="1159"/>
      <c r="Z81" s="1540">
        <v>9.0</v>
      </c>
      <c r="AA81" s="1540">
        <v>9.0</v>
      </c>
      <c r="AB81" s="1540">
        <v>9.0</v>
      </c>
      <c r="AC81" s="1540">
        <v>9.0</v>
      </c>
      <c r="AD81" s="1540">
        <v>9.0</v>
      </c>
      <c r="AE81" s="1159"/>
      <c r="AF81" s="1159"/>
      <c r="AG81" s="1540">
        <v>9.0</v>
      </c>
      <c r="AH81" s="1540">
        <v>9.0</v>
      </c>
      <c r="AI81" s="1544"/>
      <c r="AJ81" s="1544"/>
      <c r="AK81" s="404">
        <f t="shared" si="13"/>
        <v>20</v>
      </c>
      <c r="AL81" s="259"/>
    </row>
    <row r="82" ht="16.5" customHeight="1">
      <c r="A82" s="1010">
        <v>12.0</v>
      </c>
      <c r="B82" s="819" t="s">
        <v>1098</v>
      </c>
      <c r="C82" s="71"/>
      <c r="D82" s="866"/>
      <c r="E82" s="1159"/>
      <c r="F82" s="1538">
        <v>9.0</v>
      </c>
      <c r="G82" s="1538">
        <v>9.0</v>
      </c>
      <c r="H82" s="1159">
        <v>9.0</v>
      </c>
      <c r="I82" s="1159">
        <v>9.0</v>
      </c>
      <c r="J82" s="971"/>
      <c r="K82" s="1159"/>
      <c r="L82" s="1159"/>
      <c r="M82" s="1800">
        <v>9.0</v>
      </c>
      <c r="N82" s="1538">
        <v>9.0</v>
      </c>
      <c r="O82" s="1538">
        <v>9.0</v>
      </c>
      <c r="P82" s="1538">
        <v>9.0</v>
      </c>
      <c r="Q82" s="1159">
        <v>9.0</v>
      </c>
      <c r="R82" s="1159"/>
      <c r="S82" s="1159"/>
      <c r="T82" s="1540">
        <v>9.0</v>
      </c>
      <c r="U82" s="1538">
        <v>9.0</v>
      </c>
      <c r="V82" s="1801">
        <v>9.0</v>
      </c>
      <c r="W82" s="1538">
        <v>9.0</v>
      </c>
      <c r="X82" s="1543">
        <v>9.0</v>
      </c>
      <c r="Y82" s="1159"/>
      <c r="Z82" s="1159"/>
      <c r="AA82" s="1159"/>
      <c r="AB82" s="1538">
        <v>9.0</v>
      </c>
      <c r="AC82" s="1801">
        <v>9.0</v>
      </c>
      <c r="AD82" s="1538">
        <v>9.0</v>
      </c>
      <c r="AE82" s="1159">
        <v>9.0</v>
      </c>
      <c r="AF82" s="1159"/>
      <c r="AG82" s="1159"/>
      <c r="AH82" s="1538">
        <v>9.0</v>
      </c>
      <c r="AI82" s="1544"/>
      <c r="AJ82" s="1544"/>
      <c r="AK82" s="404">
        <f t="shared" si="13"/>
        <v>19</v>
      </c>
      <c r="AL82" s="259"/>
    </row>
    <row r="83" ht="16.5" customHeight="1">
      <c r="A83" s="79"/>
      <c r="B83" s="1690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905"/>
      <c r="AK83" s="121"/>
      <c r="AL83" s="259"/>
    </row>
    <row r="84" ht="16.5" customHeight="1">
      <c r="A84" s="807">
        <v>13.0</v>
      </c>
      <c r="B84" s="1712" t="s">
        <v>768</v>
      </c>
      <c r="C84" s="113" t="s">
        <v>65</v>
      </c>
      <c r="D84" s="866"/>
      <c r="E84" s="905">
        <v>9.0</v>
      </c>
      <c r="F84" s="905">
        <v>9.0</v>
      </c>
      <c r="G84" s="1255" t="s">
        <v>774</v>
      </c>
      <c r="H84" s="1255" t="s">
        <v>774</v>
      </c>
      <c r="I84" s="1255" t="s">
        <v>774</v>
      </c>
      <c r="J84" s="1255" t="s">
        <v>774</v>
      </c>
      <c r="K84" s="1540">
        <v>9.0</v>
      </c>
      <c r="L84" s="1540">
        <v>9.0</v>
      </c>
      <c r="M84" s="1540">
        <v>9.0</v>
      </c>
      <c r="N84" s="1538">
        <v>9.0</v>
      </c>
      <c r="O84" s="1540">
        <v>9.0</v>
      </c>
      <c r="P84" s="1159"/>
      <c r="Q84" s="1159"/>
      <c r="R84" s="1540">
        <v>9.0</v>
      </c>
      <c r="S84" s="1540">
        <v>9.0</v>
      </c>
      <c r="T84" s="1538">
        <v>9.0</v>
      </c>
      <c r="U84" s="1540">
        <v>9.0</v>
      </c>
      <c r="V84" s="1538">
        <v>9.0</v>
      </c>
      <c r="W84" s="1159"/>
      <c r="X84" s="1159"/>
      <c r="Y84" s="1540">
        <v>9.0</v>
      </c>
      <c r="Z84" s="1540">
        <v>9.0</v>
      </c>
      <c r="AA84" s="1540">
        <v>9.0</v>
      </c>
      <c r="AB84" s="1538">
        <v>9.0</v>
      </c>
      <c r="AC84" s="1540">
        <v>9.0</v>
      </c>
      <c r="AD84" s="1159"/>
      <c r="AE84" s="1159"/>
      <c r="AF84" s="1540">
        <v>9.0</v>
      </c>
      <c r="AG84" s="1540">
        <v>9.0</v>
      </c>
      <c r="AH84" s="1538">
        <v>9.0</v>
      </c>
      <c r="AI84" s="1544"/>
      <c r="AJ84" s="1544"/>
      <c r="AK84" s="404">
        <f t="shared" ref="AK84:AK86" si="14">COUNT(E84:AI84)</f>
        <v>20</v>
      </c>
      <c r="AL84" s="257"/>
    </row>
    <row r="85" ht="16.5" customHeight="1">
      <c r="A85" s="807">
        <v>14.0</v>
      </c>
      <c r="B85" s="58" t="s">
        <v>66</v>
      </c>
      <c r="C85" s="71"/>
      <c r="D85" s="866"/>
      <c r="E85" s="978"/>
      <c r="F85" s="978"/>
      <c r="G85" s="978"/>
      <c r="H85" s="978"/>
      <c r="I85" s="978"/>
      <c r="J85" s="978"/>
      <c r="K85" s="1204"/>
      <c r="L85" s="1204"/>
      <c r="M85" s="1539"/>
      <c r="N85" s="1540">
        <v>9.0</v>
      </c>
      <c r="O85" s="1538">
        <v>9.0</v>
      </c>
      <c r="P85" s="1540">
        <v>9.0</v>
      </c>
      <c r="Q85" s="1540">
        <v>9.0</v>
      </c>
      <c r="R85" s="1159"/>
      <c r="S85" s="1159"/>
      <c r="T85" s="1540">
        <v>9.0</v>
      </c>
      <c r="U85" s="1538">
        <v>9.0</v>
      </c>
      <c r="V85" s="1540">
        <v>9.0</v>
      </c>
      <c r="W85" s="1540">
        <v>9.0</v>
      </c>
      <c r="X85" s="1540">
        <v>9.0</v>
      </c>
      <c r="Y85" s="1159"/>
      <c r="Z85" s="1159"/>
      <c r="AA85" s="1538">
        <v>9.0</v>
      </c>
      <c r="AB85" s="1540">
        <v>9.0</v>
      </c>
      <c r="AC85" s="1538">
        <v>9.0</v>
      </c>
      <c r="AD85" s="1540">
        <v>9.0</v>
      </c>
      <c r="AE85" s="1540">
        <v>9.0</v>
      </c>
      <c r="AF85" s="1159"/>
      <c r="AG85" s="1159"/>
      <c r="AH85" s="1540">
        <v>9.0</v>
      </c>
      <c r="AI85" s="1544"/>
      <c r="AJ85" s="1544"/>
      <c r="AK85" s="404">
        <f t="shared" si="14"/>
        <v>15</v>
      </c>
      <c r="AL85" s="257"/>
    </row>
    <row r="86" ht="16.5" customHeight="1">
      <c r="A86" s="807">
        <v>15.0</v>
      </c>
      <c r="B86" s="1713" t="s">
        <v>982</v>
      </c>
      <c r="C86" s="1482" t="s">
        <v>983</v>
      </c>
      <c r="D86" s="866"/>
      <c r="E86" s="905">
        <v>9.0</v>
      </c>
      <c r="F86" s="905">
        <v>9.0</v>
      </c>
      <c r="G86" s="905">
        <v>9.0</v>
      </c>
      <c r="H86" s="1255"/>
      <c r="I86" s="971"/>
      <c r="J86" s="971"/>
      <c r="K86" s="971"/>
      <c r="L86" s="905">
        <v>9.0</v>
      </c>
      <c r="M86" s="905">
        <v>9.0</v>
      </c>
      <c r="N86" s="905">
        <v>9.0</v>
      </c>
      <c r="O86" s="905">
        <v>9.0</v>
      </c>
      <c r="P86" s="905">
        <v>9.0</v>
      </c>
      <c r="Q86" s="1823"/>
      <c r="R86" s="971"/>
      <c r="S86" s="905">
        <v>9.0</v>
      </c>
      <c r="T86" s="905">
        <v>9.0</v>
      </c>
      <c r="U86" s="905">
        <v>9.0</v>
      </c>
      <c r="V86" s="905">
        <v>9.0</v>
      </c>
      <c r="W86" s="905">
        <v>9.0</v>
      </c>
      <c r="X86" s="971"/>
      <c r="Y86" s="971"/>
      <c r="Z86" s="905">
        <v>9.0</v>
      </c>
      <c r="AA86" s="905">
        <v>9.0</v>
      </c>
      <c r="AB86" s="905">
        <v>9.0</v>
      </c>
      <c r="AC86" s="905">
        <v>9.0</v>
      </c>
      <c r="AD86" s="905">
        <v>9.0</v>
      </c>
      <c r="AE86" s="1255"/>
      <c r="AF86" s="971"/>
      <c r="AG86" s="905">
        <v>9.0</v>
      </c>
      <c r="AH86" s="905">
        <v>9.0</v>
      </c>
      <c r="AI86" s="1544"/>
      <c r="AJ86" s="1544"/>
      <c r="AK86" s="404">
        <f t="shared" si="14"/>
        <v>20</v>
      </c>
      <c r="AL86" s="1485"/>
    </row>
    <row r="87" ht="16.5" customHeight="1">
      <c r="A87" s="872"/>
      <c r="B87" s="260"/>
      <c r="C87" s="875"/>
      <c r="D87" s="877"/>
      <c r="E87" s="1075"/>
      <c r="F87" s="1075"/>
      <c r="G87" s="1075"/>
      <c r="H87" s="1075"/>
      <c r="I87" s="1075"/>
      <c r="J87" s="1075"/>
      <c r="K87" s="1075"/>
      <c r="L87" s="1075"/>
      <c r="M87" s="1075"/>
      <c r="N87" s="1075"/>
      <c r="O87" s="1075"/>
      <c r="P87" s="1075"/>
      <c r="Q87" s="1075"/>
      <c r="R87" s="1075"/>
      <c r="S87" s="1075"/>
      <c r="T87" s="1075"/>
      <c r="U87" s="1075"/>
      <c r="V87" s="1075"/>
      <c r="W87" s="1075"/>
      <c r="X87" s="1075"/>
      <c r="Y87" s="1075"/>
      <c r="Z87" s="1075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905"/>
      <c r="AK87" s="878"/>
      <c r="AL87" s="257"/>
    </row>
    <row r="88" ht="16.5" customHeight="1">
      <c r="A88" s="807">
        <v>16.0</v>
      </c>
      <c r="B88" s="842" t="s">
        <v>880</v>
      </c>
      <c r="C88" s="1071" t="s">
        <v>1016</v>
      </c>
      <c r="D88" s="866"/>
      <c r="E88" s="1159"/>
      <c r="F88" s="905">
        <v>9.0</v>
      </c>
      <c r="G88" s="905">
        <v>9.0</v>
      </c>
      <c r="H88" s="905">
        <v>9.0</v>
      </c>
      <c r="I88" s="905">
        <v>9.0</v>
      </c>
      <c r="J88" s="971"/>
      <c r="K88" s="971"/>
      <c r="L88" s="1159"/>
      <c r="M88" s="905">
        <v>9.0</v>
      </c>
      <c r="N88" s="905">
        <v>9.0</v>
      </c>
      <c r="O88" s="905">
        <v>9.0</v>
      </c>
      <c r="P88" s="1540">
        <v>9.0</v>
      </c>
      <c r="Q88" s="1540">
        <v>9.0</v>
      </c>
      <c r="R88" s="1159"/>
      <c r="S88" s="1159"/>
      <c r="T88" s="905">
        <v>9.0</v>
      </c>
      <c r="U88" s="905"/>
      <c r="V88" s="905">
        <v>9.0</v>
      </c>
      <c r="W88" s="1540">
        <v>9.0</v>
      </c>
      <c r="X88" s="1540">
        <v>9.0</v>
      </c>
      <c r="Y88" s="1159"/>
      <c r="Z88" s="1159"/>
      <c r="AA88" s="905">
        <v>9.0</v>
      </c>
      <c r="AB88" s="905">
        <v>9.0</v>
      </c>
      <c r="AC88" s="905">
        <v>9.0</v>
      </c>
      <c r="AD88" s="1540">
        <v>9.0</v>
      </c>
      <c r="AE88" s="1540">
        <v>9.0</v>
      </c>
      <c r="AF88" s="1159"/>
      <c r="AG88" s="1159"/>
      <c r="AH88" s="905">
        <v>9.0</v>
      </c>
      <c r="AI88" s="1544"/>
      <c r="AJ88" s="1544"/>
      <c r="AK88" s="404">
        <f t="shared" ref="AK88:AK90" si="15">COUNT(E88:AI88)</f>
        <v>19</v>
      </c>
      <c r="AL88" s="257"/>
    </row>
    <row r="89" ht="15.75" customHeight="1">
      <c r="A89" s="807">
        <v>17.0</v>
      </c>
      <c r="B89" s="842" t="s">
        <v>253</v>
      </c>
      <c r="C89" s="32"/>
      <c r="D89" s="866"/>
      <c r="E89" s="905">
        <v>9.0</v>
      </c>
      <c r="F89" s="905">
        <v>9.0</v>
      </c>
      <c r="G89" s="1159"/>
      <c r="H89" s="1255"/>
      <c r="I89" s="971"/>
      <c r="J89" s="905">
        <v>9.0</v>
      </c>
      <c r="K89" s="905">
        <v>9.0</v>
      </c>
      <c r="L89" s="905">
        <v>9.0</v>
      </c>
      <c r="M89" s="905">
        <v>9.0</v>
      </c>
      <c r="N89" s="905"/>
      <c r="O89" s="905">
        <v>9.0</v>
      </c>
      <c r="P89" s="1159"/>
      <c r="Q89" s="1848"/>
      <c r="R89" s="1540">
        <v>9.0</v>
      </c>
      <c r="S89" s="1540">
        <v>9.0</v>
      </c>
      <c r="T89" s="905">
        <v>9.0</v>
      </c>
      <c r="U89" s="905">
        <v>9.0</v>
      </c>
      <c r="V89" s="905">
        <v>9.0</v>
      </c>
      <c r="W89" s="1159"/>
      <c r="X89" s="1159"/>
      <c r="Y89" s="1540">
        <v>9.0</v>
      </c>
      <c r="Z89" s="1540">
        <v>9.0</v>
      </c>
      <c r="AA89" s="905">
        <v>9.0</v>
      </c>
      <c r="AB89" s="905">
        <v>9.0</v>
      </c>
      <c r="AC89" s="905">
        <v>9.0</v>
      </c>
      <c r="AD89" s="1159"/>
      <c r="AE89" s="1159"/>
      <c r="AF89" s="1540">
        <v>9.0</v>
      </c>
      <c r="AG89" s="1540">
        <v>9.0</v>
      </c>
      <c r="AH89" s="905">
        <v>9.0</v>
      </c>
      <c r="AI89" s="1544"/>
      <c r="AJ89" s="1544"/>
      <c r="AK89" s="404">
        <f t="shared" si="15"/>
        <v>20</v>
      </c>
      <c r="AL89" s="257"/>
    </row>
    <row r="90" ht="15.75" customHeight="1">
      <c r="A90" s="807">
        <v>18.0</v>
      </c>
      <c r="B90" s="842" t="s">
        <v>732</v>
      </c>
      <c r="C90" s="71"/>
      <c r="D90" s="863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  <c r="AH90" s="978"/>
      <c r="AI90" s="978"/>
      <c r="AJ90" s="978"/>
      <c r="AK90" s="404">
        <f t="shared" si="15"/>
        <v>0</v>
      </c>
      <c r="AL90" s="257"/>
    </row>
    <row r="91" ht="15.75" customHeight="1">
      <c r="A91" s="1016"/>
      <c r="B91" s="1072"/>
      <c r="C91" s="260"/>
      <c r="D91" s="1075"/>
      <c r="E91" s="1077"/>
      <c r="F91" s="1077"/>
      <c r="G91" s="1077"/>
      <c r="H91" s="1077"/>
      <c r="I91" s="1077"/>
      <c r="J91" s="1077"/>
      <c r="K91" s="1077"/>
      <c r="L91" s="1077"/>
      <c r="M91" s="1077"/>
      <c r="N91" s="1077"/>
      <c r="O91" s="1077"/>
      <c r="P91" s="1077"/>
      <c r="Q91" s="1077"/>
      <c r="R91" s="1077"/>
      <c r="S91" s="1077"/>
      <c r="T91" s="1077"/>
      <c r="U91" s="1077"/>
      <c r="V91" s="1077"/>
      <c r="W91" s="1077"/>
      <c r="X91" s="1077"/>
      <c r="Y91" s="1077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905"/>
      <c r="AK91" s="237"/>
      <c r="AL91" s="237"/>
    </row>
    <row r="92" ht="16.5" customHeight="1">
      <c r="A92" s="1010">
        <v>19.0</v>
      </c>
      <c r="B92" s="1291" t="s">
        <v>112</v>
      </c>
      <c r="C92" s="1462" t="s">
        <v>806</v>
      </c>
      <c r="D92" s="866"/>
      <c r="E92" s="905">
        <v>9.0</v>
      </c>
      <c r="F92" s="905">
        <v>9.0</v>
      </c>
      <c r="G92" s="905">
        <v>9.0</v>
      </c>
      <c r="H92" s="905">
        <v>9.0</v>
      </c>
      <c r="I92" s="905">
        <v>9.0</v>
      </c>
      <c r="J92" s="971"/>
      <c r="K92" s="971"/>
      <c r="L92" s="1159"/>
      <c r="M92" s="905">
        <v>9.0</v>
      </c>
      <c r="N92" s="905">
        <v>9.0</v>
      </c>
      <c r="O92" s="905">
        <v>9.0</v>
      </c>
      <c r="P92" s="1540">
        <v>9.0</v>
      </c>
      <c r="Q92" s="1540">
        <v>9.0</v>
      </c>
      <c r="R92" s="1159"/>
      <c r="S92" s="1159"/>
      <c r="T92" s="1538">
        <v>9.0</v>
      </c>
      <c r="U92" s="1540"/>
      <c r="V92" s="1538">
        <v>9.0</v>
      </c>
      <c r="W92" s="1540">
        <v>9.0</v>
      </c>
      <c r="X92" s="1540">
        <v>9.0</v>
      </c>
      <c r="Y92" s="1159"/>
      <c r="Z92" s="1159"/>
      <c r="AA92" s="1540">
        <v>9.0</v>
      </c>
      <c r="AB92" s="1538">
        <v>9.0</v>
      </c>
      <c r="AC92" s="1540">
        <v>9.0</v>
      </c>
      <c r="AD92" s="1540">
        <v>9.0</v>
      </c>
      <c r="AE92" s="1540">
        <v>9.0</v>
      </c>
      <c r="AF92" s="1159"/>
      <c r="AG92" s="1159"/>
      <c r="AH92" s="1538">
        <v>9.0</v>
      </c>
      <c r="AI92" s="1544"/>
      <c r="AJ92" s="1544"/>
      <c r="AK92" s="404">
        <f t="shared" ref="AK92:AK93" si="16">COUNT(E92:AI92)</f>
        <v>20</v>
      </c>
      <c r="AL92" s="237"/>
    </row>
    <row r="93" ht="16.5" customHeight="1">
      <c r="A93" s="1010">
        <v>20.0</v>
      </c>
      <c r="B93" s="1463" t="s">
        <v>1026</v>
      </c>
      <c r="C93" s="71"/>
      <c r="D93" s="866"/>
      <c r="E93" s="905">
        <v>9.0</v>
      </c>
      <c r="F93" s="905">
        <v>9.0</v>
      </c>
      <c r="G93" s="1159"/>
      <c r="H93" s="1255"/>
      <c r="I93" s="971"/>
      <c r="J93" s="905">
        <v>9.0</v>
      </c>
      <c r="K93" s="905">
        <v>9.0</v>
      </c>
      <c r="L93" s="905">
        <v>9.0</v>
      </c>
      <c r="M93" s="905">
        <v>9.0</v>
      </c>
      <c r="N93" s="905"/>
      <c r="O93" s="905">
        <v>9.0</v>
      </c>
      <c r="P93" s="1159"/>
      <c r="Q93" s="1848"/>
      <c r="R93" s="1540">
        <v>9.0</v>
      </c>
      <c r="S93" s="1540">
        <v>9.0</v>
      </c>
      <c r="T93" s="1540">
        <v>9.0</v>
      </c>
      <c r="U93" s="1538">
        <v>9.0</v>
      </c>
      <c r="V93" s="1540">
        <v>9.0</v>
      </c>
      <c r="W93" s="1159"/>
      <c r="X93" s="1159"/>
      <c r="Y93" s="1540">
        <v>9.0</v>
      </c>
      <c r="Z93" s="1540">
        <v>9.0</v>
      </c>
      <c r="AA93" s="1538">
        <v>9.0</v>
      </c>
      <c r="AB93" s="1540">
        <v>9.0</v>
      </c>
      <c r="AC93" s="1538">
        <v>9.0</v>
      </c>
      <c r="AD93" s="1159"/>
      <c r="AE93" s="1848"/>
      <c r="AF93" s="1540">
        <v>9.0</v>
      </c>
      <c r="AG93" s="1540">
        <v>9.0</v>
      </c>
      <c r="AH93" s="1540">
        <v>9.0</v>
      </c>
      <c r="AI93" s="1544"/>
      <c r="AJ93" s="1544"/>
      <c r="AK93" s="404">
        <f t="shared" si="16"/>
        <v>20</v>
      </c>
      <c r="AL93" s="237"/>
    </row>
    <row r="94" ht="16.5" customHeight="1">
      <c r="A94" s="1016"/>
      <c r="B94" s="1072"/>
      <c r="C94" s="260"/>
      <c r="D94" s="1075"/>
      <c r="E94" s="1077"/>
      <c r="F94" s="1077"/>
      <c r="G94" s="1077"/>
      <c r="H94" s="1077"/>
      <c r="I94" s="1077"/>
      <c r="J94" s="1077"/>
      <c r="K94" s="1077"/>
      <c r="L94" s="1077"/>
      <c r="M94" s="1077"/>
      <c r="N94" s="1077"/>
      <c r="O94" s="1077"/>
      <c r="P94" s="1077"/>
      <c r="Q94" s="1077"/>
      <c r="R94" s="1077"/>
      <c r="S94" s="1077"/>
      <c r="T94" s="1077"/>
      <c r="U94" s="1077"/>
      <c r="V94" s="1077"/>
      <c r="W94" s="1077"/>
      <c r="X94" s="1077"/>
      <c r="Y94" s="1077"/>
      <c r="Z94" s="1077"/>
      <c r="AA94" s="1077"/>
      <c r="AB94" s="1077"/>
      <c r="AC94" s="1077"/>
      <c r="AD94" s="1077"/>
      <c r="AE94" s="1077"/>
      <c r="AF94" s="1077"/>
      <c r="AG94" s="1077"/>
      <c r="AH94" s="1077"/>
      <c r="AI94" s="1077"/>
      <c r="AJ94" s="1077"/>
      <c r="AK94" s="1077"/>
      <c r="AL94" s="237"/>
    </row>
    <row r="95" ht="16.5" customHeight="1">
      <c r="A95" s="1010">
        <v>21.0</v>
      </c>
      <c r="B95" s="1112" t="s">
        <v>119</v>
      </c>
      <c r="C95" s="1462" t="s">
        <v>808</v>
      </c>
      <c r="D95" s="866"/>
      <c r="E95" s="971"/>
      <c r="F95" s="905">
        <v>9.0</v>
      </c>
      <c r="G95" s="905">
        <v>9.0</v>
      </c>
      <c r="H95" s="905">
        <v>9.0</v>
      </c>
      <c r="I95" s="905">
        <v>9.0</v>
      </c>
      <c r="J95" s="971"/>
      <c r="K95" s="971"/>
      <c r="L95" s="1159"/>
      <c r="M95" s="905">
        <v>9.0</v>
      </c>
      <c r="N95" s="905">
        <v>9.0</v>
      </c>
      <c r="O95" s="905">
        <v>9.0</v>
      </c>
      <c r="P95" s="1540">
        <v>9.0</v>
      </c>
      <c r="Q95" s="1540">
        <v>9.0</v>
      </c>
      <c r="R95" s="1159"/>
      <c r="S95" s="1159"/>
      <c r="T95" s="1538">
        <v>9.0</v>
      </c>
      <c r="U95" s="1540"/>
      <c r="V95" s="1538">
        <v>9.0</v>
      </c>
      <c r="W95" s="1540">
        <v>9.0</v>
      </c>
      <c r="X95" s="1540">
        <v>9.0</v>
      </c>
      <c r="Y95" s="1159"/>
      <c r="Z95" s="1159"/>
      <c r="AA95" s="1540">
        <v>9.0</v>
      </c>
      <c r="AB95" s="1538">
        <v>9.0</v>
      </c>
      <c r="AC95" s="1540">
        <v>9.0</v>
      </c>
      <c r="AD95" s="1540">
        <v>9.0</v>
      </c>
      <c r="AE95" s="1540">
        <v>9.0</v>
      </c>
      <c r="AF95" s="1159"/>
      <c r="AG95" s="1159"/>
      <c r="AH95" s="1538">
        <v>9.0</v>
      </c>
      <c r="AI95" s="1544"/>
      <c r="AJ95" s="1544"/>
      <c r="AK95" s="404">
        <f t="shared" ref="AK95:AK96" si="17">COUNT(E95:AI95)</f>
        <v>19</v>
      </c>
      <c r="AL95" s="237"/>
    </row>
    <row r="96" ht="16.5" customHeight="1">
      <c r="A96" s="1010">
        <v>22.0</v>
      </c>
      <c r="B96" s="819" t="s">
        <v>1122</v>
      </c>
      <c r="C96" s="71"/>
      <c r="D96" s="866"/>
      <c r="E96" s="905">
        <v>9.0</v>
      </c>
      <c r="F96" s="905">
        <v>9.0</v>
      </c>
      <c r="G96" s="1159"/>
      <c r="H96" s="1255"/>
      <c r="I96" s="971"/>
      <c r="J96" s="905">
        <v>9.0</v>
      </c>
      <c r="K96" s="905">
        <v>9.0</v>
      </c>
      <c r="L96" s="905">
        <v>9.0</v>
      </c>
      <c r="M96" s="905">
        <v>9.0</v>
      </c>
      <c r="N96" s="905"/>
      <c r="O96" s="905">
        <v>9.0</v>
      </c>
      <c r="P96" s="1159"/>
      <c r="Q96" s="1848"/>
      <c r="R96" s="1540">
        <v>9.0</v>
      </c>
      <c r="S96" s="1540">
        <v>9.0</v>
      </c>
      <c r="T96" s="1540">
        <v>9.0</v>
      </c>
      <c r="U96" s="1538">
        <v>9.0</v>
      </c>
      <c r="V96" s="1540">
        <v>9.0</v>
      </c>
      <c r="W96" s="1159"/>
      <c r="X96" s="1159"/>
      <c r="Y96" s="1540">
        <v>9.0</v>
      </c>
      <c r="Z96" s="1540">
        <v>9.0</v>
      </c>
      <c r="AA96" s="1538">
        <v>9.0</v>
      </c>
      <c r="AB96" s="1540">
        <v>9.0</v>
      </c>
      <c r="AC96" s="1538">
        <v>9.0</v>
      </c>
      <c r="AD96" s="1159"/>
      <c r="AE96" s="1848"/>
      <c r="AF96" s="1540">
        <v>9.0</v>
      </c>
      <c r="AG96" s="1540">
        <v>9.0</v>
      </c>
      <c r="AH96" s="1540">
        <v>9.0</v>
      </c>
      <c r="AI96" s="1544"/>
      <c r="AJ96" s="1544"/>
      <c r="AK96" s="404">
        <f t="shared" si="17"/>
        <v>20</v>
      </c>
      <c r="AL96" s="237"/>
    </row>
    <row r="97" ht="16.5" customHeight="1">
      <c r="A97" s="1016"/>
      <c r="B97" s="1072"/>
      <c r="C97" s="260"/>
      <c r="D97" s="1075"/>
      <c r="E97" s="1077"/>
      <c r="F97" s="1077"/>
      <c r="G97" s="1077"/>
      <c r="H97" s="1077"/>
      <c r="I97" s="1077"/>
      <c r="J97" s="1077"/>
      <c r="K97" s="1077"/>
      <c r="L97" s="1077"/>
      <c r="M97" s="1077"/>
      <c r="N97" s="1077"/>
      <c r="O97" s="1077"/>
      <c r="P97" s="1077"/>
      <c r="Q97" s="1077"/>
      <c r="R97" s="1077"/>
      <c r="S97" s="1077"/>
      <c r="T97" s="1077"/>
      <c r="U97" s="1077"/>
      <c r="V97" s="1077"/>
      <c r="W97" s="1077"/>
      <c r="X97" s="1077"/>
      <c r="Y97" s="1077"/>
      <c r="Z97" s="1077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237"/>
    </row>
    <row r="98" ht="16.5" customHeight="1">
      <c r="A98" s="1010">
        <v>23.0</v>
      </c>
      <c r="B98" s="1682" t="s">
        <v>798</v>
      </c>
      <c r="C98" s="1010" t="s">
        <v>1069</v>
      </c>
      <c r="D98" s="866"/>
      <c r="E98" s="905">
        <v>9.0</v>
      </c>
      <c r="F98" s="905">
        <v>9.0</v>
      </c>
      <c r="G98" s="905">
        <v>9.0</v>
      </c>
      <c r="H98" s="1255" t="s">
        <v>774</v>
      </c>
      <c r="I98" s="1255" t="s">
        <v>774</v>
      </c>
      <c r="J98" s="1255" t="s">
        <v>774</v>
      </c>
      <c r="K98" s="1255" t="s">
        <v>774</v>
      </c>
      <c r="L98" s="905">
        <v>9.0</v>
      </c>
      <c r="M98" s="905">
        <v>9.0</v>
      </c>
      <c r="N98" s="905">
        <v>9.0</v>
      </c>
      <c r="O98" s="905">
        <v>9.0</v>
      </c>
      <c r="P98" s="905">
        <v>9.0</v>
      </c>
      <c r="Q98" s="971"/>
      <c r="R98" s="971"/>
      <c r="S98" s="905">
        <v>9.0</v>
      </c>
      <c r="T98" s="905">
        <v>9.0</v>
      </c>
      <c r="U98" s="905">
        <v>9.0</v>
      </c>
      <c r="V98" s="905">
        <v>9.0</v>
      </c>
      <c r="W98" s="905">
        <v>9.0</v>
      </c>
      <c r="X98" s="1255"/>
      <c r="Y98" s="971"/>
      <c r="Z98" s="905">
        <v>9.0</v>
      </c>
      <c r="AA98" s="905">
        <v>9.0</v>
      </c>
      <c r="AB98" s="905">
        <v>9.0</v>
      </c>
      <c r="AC98" s="905">
        <v>9.0</v>
      </c>
      <c r="AD98" s="905">
        <v>9.0</v>
      </c>
      <c r="AE98" s="971"/>
      <c r="AF98" s="1255"/>
      <c r="AG98" s="905">
        <v>9.0</v>
      </c>
      <c r="AH98" s="905">
        <v>9.0</v>
      </c>
      <c r="AI98" s="1544"/>
      <c r="AJ98" s="1544"/>
      <c r="AK98" s="404">
        <f t="shared" ref="AK98:AK111" si="18">COUNT(E98:AI98)</f>
        <v>20</v>
      </c>
      <c r="AL98" s="237"/>
    </row>
    <row r="99" ht="16.5" customHeight="1">
      <c r="A99" s="1010">
        <v>24.0</v>
      </c>
      <c r="B99" s="1682" t="s">
        <v>799</v>
      </c>
      <c r="C99" s="1010" t="s">
        <v>820</v>
      </c>
      <c r="D99" s="866"/>
      <c r="E99" s="905">
        <v>9.0</v>
      </c>
      <c r="F99" s="905">
        <v>9.0</v>
      </c>
      <c r="G99" s="905">
        <v>9.0</v>
      </c>
      <c r="H99" s="1255" t="s">
        <v>774</v>
      </c>
      <c r="I99" s="1255" t="s">
        <v>774</v>
      </c>
      <c r="J99" s="1255" t="s">
        <v>774</v>
      </c>
      <c r="K99" s="1255" t="s">
        <v>774</v>
      </c>
      <c r="L99" s="905">
        <v>9.0</v>
      </c>
      <c r="M99" s="905">
        <v>9.0</v>
      </c>
      <c r="N99" s="905">
        <v>9.0</v>
      </c>
      <c r="O99" s="905">
        <v>9.0</v>
      </c>
      <c r="P99" s="905">
        <v>9.0</v>
      </c>
      <c r="Q99" s="1823"/>
      <c r="R99" s="971"/>
      <c r="S99" s="905">
        <v>9.0</v>
      </c>
      <c r="T99" s="905">
        <v>9.0</v>
      </c>
      <c r="U99" s="905">
        <v>9.0</v>
      </c>
      <c r="V99" s="905">
        <v>9.0</v>
      </c>
      <c r="W99" s="905">
        <v>9.0</v>
      </c>
      <c r="X99" s="971"/>
      <c r="Y99" s="971"/>
      <c r="Z99" s="905">
        <v>9.0</v>
      </c>
      <c r="AA99" s="905">
        <v>9.0</v>
      </c>
      <c r="AB99" s="905">
        <v>9.0</v>
      </c>
      <c r="AC99" s="905">
        <v>9.0</v>
      </c>
      <c r="AD99" s="905">
        <v>9.0</v>
      </c>
      <c r="AE99" s="1255"/>
      <c r="AF99" s="971"/>
      <c r="AG99" s="905">
        <v>9.0</v>
      </c>
      <c r="AH99" s="905">
        <v>9.0</v>
      </c>
      <c r="AI99" s="1544"/>
      <c r="AJ99" s="1544"/>
      <c r="AK99" s="404">
        <f t="shared" si="18"/>
        <v>20</v>
      </c>
      <c r="AL99" s="237"/>
    </row>
    <row r="100" ht="16.5" customHeight="1">
      <c r="A100" s="1010">
        <v>23.0</v>
      </c>
      <c r="B100" s="1682" t="s">
        <v>800</v>
      </c>
      <c r="C100" s="1261" t="s">
        <v>91</v>
      </c>
      <c r="D100" s="866"/>
      <c r="E100" s="905">
        <v>9.0</v>
      </c>
      <c r="F100" s="905">
        <v>9.0</v>
      </c>
      <c r="G100" s="905">
        <v>9.0</v>
      </c>
      <c r="H100" s="1255" t="s">
        <v>774</v>
      </c>
      <c r="I100" s="1255" t="s">
        <v>774</v>
      </c>
      <c r="J100" s="1255" t="s">
        <v>774</v>
      </c>
      <c r="K100" s="1255" t="s">
        <v>774</v>
      </c>
      <c r="L100" s="905">
        <v>9.0</v>
      </c>
      <c r="M100" s="905">
        <v>9.0</v>
      </c>
      <c r="N100" s="905">
        <v>9.0</v>
      </c>
      <c r="O100" s="905">
        <v>9.0</v>
      </c>
      <c r="P100" s="905">
        <v>9.0</v>
      </c>
      <c r="Q100" s="971"/>
      <c r="R100" s="971"/>
      <c r="S100" s="905">
        <v>9.0</v>
      </c>
      <c r="T100" s="905">
        <v>9.0</v>
      </c>
      <c r="U100" s="905">
        <v>9.0</v>
      </c>
      <c r="V100" s="905">
        <v>9.0</v>
      </c>
      <c r="W100" s="905">
        <v>9.0</v>
      </c>
      <c r="X100" s="1255"/>
      <c r="Y100" s="971"/>
      <c r="Z100" s="905">
        <v>9.0</v>
      </c>
      <c r="AA100" s="905">
        <v>9.0</v>
      </c>
      <c r="AB100" s="905">
        <v>9.0</v>
      </c>
      <c r="AC100" s="905">
        <v>9.0</v>
      </c>
      <c r="AD100" s="905">
        <v>9.0</v>
      </c>
      <c r="AE100" s="971"/>
      <c r="AF100" s="1255"/>
      <c r="AG100" s="905">
        <v>9.0</v>
      </c>
      <c r="AH100" s="905">
        <v>9.0</v>
      </c>
      <c r="AI100" s="1544"/>
      <c r="AJ100" s="1544"/>
      <c r="AK100" s="404">
        <f t="shared" si="18"/>
        <v>20</v>
      </c>
      <c r="AL100" s="237"/>
    </row>
    <row r="101" ht="16.5" customHeight="1">
      <c r="A101" s="1010">
        <v>24.0</v>
      </c>
      <c r="B101" s="1682" t="s">
        <v>821</v>
      </c>
      <c r="C101" s="1261" t="s">
        <v>296</v>
      </c>
      <c r="D101" s="866"/>
      <c r="E101" s="905">
        <v>9.0</v>
      </c>
      <c r="F101" s="905">
        <v>9.0</v>
      </c>
      <c r="G101" s="905">
        <v>9.0</v>
      </c>
      <c r="H101" s="1255" t="s">
        <v>774</v>
      </c>
      <c r="I101" s="1255" t="s">
        <v>774</v>
      </c>
      <c r="J101" s="1255" t="s">
        <v>774</v>
      </c>
      <c r="K101" s="1255" t="s">
        <v>774</v>
      </c>
      <c r="L101" s="905">
        <v>9.0</v>
      </c>
      <c r="M101" s="905">
        <v>9.0</v>
      </c>
      <c r="N101" s="905">
        <v>9.0</v>
      </c>
      <c r="O101" s="905">
        <v>9.0</v>
      </c>
      <c r="P101" s="905">
        <v>9.0</v>
      </c>
      <c r="Q101" s="1823"/>
      <c r="R101" s="971"/>
      <c r="S101" s="905">
        <v>9.0</v>
      </c>
      <c r="T101" s="905">
        <v>9.0</v>
      </c>
      <c r="U101" s="905">
        <v>9.0</v>
      </c>
      <c r="V101" s="905">
        <v>9.0</v>
      </c>
      <c r="W101" s="905">
        <v>9.0</v>
      </c>
      <c r="X101" s="971"/>
      <c r="Y101" s="971"/>
      <c r="Z101" s="905">
        <v>9.0</v>
      </c>
      <c r="AA101" s="905">
        <v>9.0</v>
      </c>
      <c r="AB101" s="905">
        <v>9.0</v>
      </c>
      <c r="AC101" s="905">
        <v>9.0</v>
      </c>
      <c r="AD101" s="905">
        <v>9.0</v>
      </c>
      <c r="AE101" s="1255"/>
      <c r="AF101" s="971"/>
      <c r="AG101" s="905">
        <v>9.0</v>
      </c>
      <c r="AH101" s="905">
        <v>9.0</v>
      </c>
      <c r="AI101" s="1544"/>
      <c r="AJ101" s="1544"/>
      <c r="AK101" s="404">
        <f t="shared" si="18"/>
        <v>20</v>
      </c>
      <c r="AL101" s="237"/>
    </row>
    <row r="102" ht="16.5" customHeight="1">
      <c r="A102" s="1010">
        <v>25.0</v>
      </c>
      <c r="B102" s="1682" t="s">
        <v>801</v>
      </c>
      <c r="C102" s="1010" t="s">
        <v>867</v>
      </c>
      <c r="D102" s="866"/>
      <c r="E102" s="905">
        <v>9.0</v>
      </c>
      <c r="F102" s="905">
        <v>9.0</v>
      </c>
      <c r="G102" s="905">
        <v>9.0</v>
      </c>
      <c r="H102" s="1255" t="s">
        <v>774</v>
      </c>
      <c r="I102" s="1255" t="s">
        <v>774</v>
      </c>
      <c r="J102" s="1255" t="s">
        <v>774</v>
      </c>
      <c r="K102" s="1255" t="s">
        <v>774</v>
      </c>
      <c r="L102" s="905">
        <v>9.0</v>
      </c>
      <c r="M102" s="905">
        <v>9.0</v>
      </c>
      <c r="N102" s="905">
        <v>9.0</v>
      </c>
      <c r="O102" s="905">
        <v>9.0</v>
      </c>
      <c r="P102" s="905">
        <v>9.0</v>
      </c>
      <c r="Q102" s="971"/>
      <c r="R102" s="971"/>
      <c r="S102" s="905">
        <v>9.0</v>
      </c>
      <c r="T102" s="905">
        <v>9.0</v>
      </c>
      <c r="U102" s="905">
        <v>9.0</v>
      </c>
      <c r="V102" s="905">
        <v>9.0</v>
      </c>
      <c r="W102" s="905">
        <v>9.0</v>
      </c>
      <c r="X102" s="1255"/>
      <c r="Y102" s="971"/>
      <c r="Z102" s="905">
        <v>9.0</v>
      </c>
      <c r="AA102" s="905">
        <v>9.0</v>
      </c>
      <c r="AB102" s="905">
        <v>9.0</v>
      </c>
      <c r="AC102" s="905">
        <v>9.0</v>
      </c>
      <c r="AD102" s="905">
        <v>9.0</v>
      </c>
      <c r="AE102" s="971"/>
      <c r="AF102" s="1255"/>
      <c r="AG102" s="905">
        <v>9.0</v>
      </c>
      <c r="AH102" s="905">
        <v>9.0</v>
      </c>
      <c r="AI102" s="1544"/>
      <c r="AJ102" s="1544"/>
      <c r="AK102" s="404">
        <f t="shared" si="18"/>
        <v>20</v>
      </c>
      <c r="AL102" s="237"/>
    </row>
    <row r="103" ht="16.5" customHeight="1">
      <c r="A103" s="1010">
        <v>26.0</v>
      </c>
      <c r="B103" s="1682" t="s">
        <v>802</v>
      </c>
      <c r="C103" s="1010" t="s">
        <v>757</v>
      </c>
      <c r="D103" s="866"/>
      <c r="E103" s="905">
        <v>9.0</v>
      </c>
      <c r="F103" s="905">
        <v>9.0</v>
      </c>
      <c r="G103" s="905">
        <v>9.0</v>
      </c>
      <c r="H103" s="1255" t="s">
        <v>774</v>
      </c>
      <c r="I103" s="1255" t="s">
        <v>774</v>
      </c>
      <c r="J103" s="1255" t="s">
        <v>774</v>
      </c>
      <c r="K103" s="1255" t="s">
        <v>774</v>
      </c>
      <c r="L103" s="905">
        <v>9.0</v>
      </c>
      <c r="M103" s="905">
        <v>9.0</v>
      </c>
      <c r="N103" s="905">
        <v>9.0</v>
      </c>
      <c r="O103" s="905">
        <v>9.0</v>
      </c>
      <c r="P103" s="905">
        <v>9.0</v>
      </c>
      <c r="Q103" s="1823"/>
      <c r="R103" s="971"/>
      <c r="S103" s="905">
        <v>9.0</v>
      </c>
      <c r="T103" s="905">
        <v>9.0</v>
      </c>
      <c r="U103" s="905">
        <v>9.0</v>
      </c>
      <c r="V103" s="905">
        <v>9.0</v>
      </c>
      <c r="W103" s="905">
        <v>9.0</v>
      </c>
      <c r="X103" s="971"/>
      <c r="Y103" s="971"/>
      <c r="Z103" s="905">
        <v>9.0</v>
      </c>
      <c r="AA103" s="905">
        <v>9.0</v>
      </c>
      <c r="AB103" s="905">
        <v>9.0</v>
      </c>
      <c r="AC103" s="905">
        <v>9.0</v>
      </c>
      <c r="AD103" s="905">
        <v>9.0</v>
      </c>
      <c r="AE103" s="1255"/>
      <c r="AF103" s="971"/>
      <c r="AG103" s="905">
        <v>9.0</v>
      </c>
      <c r="AH103" s="905">
        <v>9.0</v>
      </c>
      <c r="AI103" s="1544"/>
      <c r="AJ103" s="1544"/>
      <c r="AK103" s="404">
        <f t="shared" si="18"/>
        <v>20</v>
      </c>
      <c r="AL103" s="237"/>
    </row>
    <row r="104" ht="16.5" customHeight="1">
      <c r="A104" s="1010">
        <v>27.0</v>
      </c>
      <c r="B104" s="1682" t="s">
        <v>803</v>
      </c>
      <c r="C104" s="1264" t="s">
        <v>769</v>
      </c>
      <c r="D104" s="866"/>
      <c r="E104" s="905">
        <v>9.0</v>
      </c>
      <c r="F104" s="905">
        <v>9.0</v>
      </c>
      <c r="G104" s="905">
        <v>9.0</v>
      </c>
      <c r="H104" s="1255" t="s">
        <v>774</v>
      </c>
      <c r="I104" s="1255" t="s">
        <v>774</v>
      </c>
      <c r="J104" s="1255" t="s">
        <v>774</v>
      </c>
      <c r="K104" s="1255" t="s">
        <v>774</v>
      </c>
      <c r="L104" s="905">
        <v>9.0</v>
      </c>
      <c r="M104" s="905">
        <v>9.0</v>
      </c>
      <c r="N104" s="905">
        <v>9.0</v>
      </c>
      <c r="O104" s="905">
        <v>9.0</v>
      </c>
      <c r="P104" s="905">
        <v>9.0</v>
      </c>
      <c r="Q104" s="971"/>
      <c r="R104" s="971"/>
      <c r="S104" s="905">
        <v>9.0</v>
      </c>
      <c r="T104" s="905">
        <v>9.0</v>
      </c>
      <c r="U104" s="905">
        <v>9.0</v>
      </c>
      <c r="V104" s="905">
        <v>9.0</v>
      </c>
      <c r="W104" s="905">
        <v>9.0</v>
      </c>
      <c r="X104" s="1255"/>
      <c r="Y104" s="971"/>
      <c r="Z104" s="905">
        <v>9.0</v>
      </c>
      <c r="AA104" s="905">
        <v>9.0</v>
      </c>
      <c r="AB104" s="905">
        <v>9.0</v>
      </c>
      <c r="AC104" s="905">
        <v>9.0</v>
      </c>
      <c r="AD104" s="905">
        <v>9.0</v>
      </c>
      <c r="AE104" s="971"/>
      <c r="AF104" s="1255"/>
      <c r="AG104" s="905">
        <v>9.0</v>
      </c>
      <c r="AH104" s="905">
        <v>9.0</v>
      </c>
      <c r="AI104" s="1544"/>
      <c r="AJ104" s="1544"/>
      <c r="AK104" s="404">
        <f t="shared" si="18"/>
        <v>20</v>
      </c>
      <c r="AL104" s="237"/>
    </row>
    <row r="105" ht="16.5" customHeight="1">
      <c r="A105" s="1010">
        <v>28.0</v>
      </c>
      <c r="B105" s="1682" t="s">
        <v>805</v>
      </c>
      <c r="C105" s="1010" t="s">
        <v>930</v>
      </c>
      <c r="D105" s="866"/>
      <c r="E105" s="905">
        <v>9.0</v>
      </c>
      <c r="F105" s="905">
        <v>9.0</v>
      </c>
      <c r="G105" s="905">
        <v>9.0</v>
      </c>
      <c r="H105" s="1255" t="s">
        <v>774</v>
      </c>
      <c r="I105" s="1255" t="s">
        <v>774</v>
      </c>
      <c r="J105" s="1255" t="s">
        <v>774</v>
      </c>
      <c r="K105" s="1255" t="s">
        <v>774</v>
      </c>
      <c r="L105" s="905">
        <v>9.0</v>
      </c>
      <c r="M105" s="905">
        <v>9.0</v>
      </c>
      <c r="N105" s="905">
        <v>9.0</v>
      </c>
      <c r="O105" s="905">
        <v>9.0</v>
      </c>
      <c r="P105" s="905">
        <v>9.0</v>
      </c>
      <c r="Q105" s="1823"/>
      <c r="R105" s="971"/>
      <c r="S105" s="905">
        <v>9.0</v>
      </c>
      <c r="T105" s="905">
        <v>9.0</v>
      </c>
      <c r="U105" s="905">
        <v>9.0</v>
      </c>
      <c r="V105" s="905">
        <v>9.0</v>
      </c>
      <c r="W105" s="905">
        <v>9.0</v>
      </c>
      <c r="X105" s="971"/>
      <c r="Y105" s="971"/>
      <c r="Z105" s="905">
        <v>9.0</v>
      </c>
      <c r="AA105" s="905">
        <v>9.0</v>
      </c>
      <c r="AB105" s="905">
        <v>9.0</v>
      </c>
      <c r="AC105" s="905">
        <v>9.0</v>
      </c>
      <c r="AD105" s="905">
        <v>9.0</v>
      </c>
      <c r="AE105" s="1255"/>
      <c r="AF105" s="971"/>
      <c r="AG105" s="905">
        <v>9.0</v>
      </c>
      <c r="AH105" s="905">
        <v>9.0</v>
      </c>
      <c r="AI105" s="1544"/>
      <c r="AJ105" s="1544"/>
      <c r="AK105" s="404">
        <f t="shared" si="18"/>
        <v>20</v>
      </c>
      <c r="AL105" s="237"/>
    </row>
    <row r="106" ht="16.5" customHeight="1">
      <c r="A106" s="1010">
        <v>29.0</v>
      </c>
      <c r="B106" s="1682" t="s">
        <v>807</v>
      </c>
      <c r="C106" s="1261" t="s">
        <v>297</v>
      </c>
      <c r="D106" s="866"/>
      <c r="E106" s="905">
        <v>9.0</v>
      </c>
      <c r="F106" s="905">
        <v>9.0</v>
      </c>
      <c r="G106" s="905">
        <v>9.0</v>
      </c>
      <c r="H106" s="1255" t="s">
        <v>774</v>
      </c>
      <c r="I106" s="1255" t="s">
        <v>774</v>
      </c>
      <c r="J106" s="1255" t="s">
        <v>774</v>
      </c>
      <c r="K106" s="1255" t="s">
        <v>774</v>
      </c>
      <c r="L106" s="905">
        <v>9.0</v>
      </c>
      <c r="M106" s="905">
        <v>9.0</v>
      </c>
      <c r="N106" s="905">
        <v>9.0</v>
      </c>
      <c r="O106" s="905">
        <v>9.0</v>
      </c>
      <c r="P106" s="905">
        <v>9.0</v>
      </c>
      <c r="Q106" s="971"/>
      <c r="R106" s="971"/>
      <c r="S106" s="905">
        <v>9.0</v>
      </c>
      <c r="T106" s="905">
        <v>9.0</v>
      </c>
      <c r="U106" s="905">
        <v>9.0</v>
      </c>
      <c r="V106" s="905">
        <v>9.0</v>
      </c>
      <c r="W106" s="905">
        <v>9.0</v>
      </c>
      <c r="X106" s="1255"/>
      <c r="Y106" s="971"/>
      <c r="Z106" s="905">
        <v>9.0</v>
      </c>
      <c r="AA106" s="905">
        <v>9.0</v>
      </c>
      <c r="AB106" s="905">
        <v>9.0</v>
      </c>
      <c r="AC106" s="905">
        <v>9.0</v>
      </c>
      <c r="AD106" s="905">
        <v>9.0</v>
      </c>
      <c r="AE106" s="971"/>
      <c r="AF106" s="1255"/>
      <c r="AG106" s="905">
        <v>9.0</v>
      </c>
      <c r="AH106" s="905">
        <v>9.0</v>
      </c>
      <c r="AI106" s="1544"/>
      <c r="AJ106" s="1544"/>
      <c r="AK106" s="404">
        <f t="shared" si="18"/>
        <v>20</v>
      </c>
      <c r="AL106" s="237"/>
    </row>
    <row r="107" ht="16.5" customHeight="1">
      <c r="A107" s="1010">
        <v>32.0</v>
      </c>
      <c r="B107" s="1682" t="s">
        <v>809</v>
      </c>
      <c r="C107" s="1010" t="s">
        <v>1100</v>
      </c>
      <c r="D107" s="866"/>
      <c r="E107" s="905">
        <v>9.0</v>
      </c>
      <c r="F107" s="905">
        <v>9.0</v>
      </c>
      <c r="G107" s="905">
        <v>9.0</v>
      </c>
      <c r="H107" s="1255" t="s">
        <v>774</v>
      </c>
      <c r="I107" s="1255" t="s">
        <v>774</v>
      </c>
      <c r="J107" s="1255" t="s">
        <v>774</v>
      </c>
      <c r="K107" s="1255" t="s">
        <v>774</v>
      </c>
      <c r="L107" s="905">
        <v>9.0</v>
      </c>
      <c r="M107" s="905">
        <v>9.0</v>
      </c>
      <c r="N107" s="905">
        <v>9.0</v>
      </c>
      <c r="O107" s="905">
        <v>9.0</v>
      </c>
      <c r="P107" s="905">
        <v>9.0</v>
      </c>
      <c r="Q107" s="1823"/>
      <c r="R107" s="971"/>
      <c r="S107" s="905">
        <v>9.0</v>
      </c>
      <c r="T107" s="905">
        <v>9.0</v>
      </c>
      <c r="U107" s="905">
        <v>9.0</v>
      </c>
      <c r="V107" s="905">
        <v>9.0</v>
      </c>
      <c r="W107" s="905">
        <v>9.0</v>
      </c>
      <c r="X107" s="971"/>
      <c r="Y107" s="971"/>
      <c r="Z107" s="905">
        <v>9.0</v>
      </c>
      <c r="AA107" s="905">
        <v>9.0</v>
      </c>
      <c r="AB107" s="905">
        <v>9.0</v>
      </c>
      <c r="AC107" s="905">
        <v>9.0</v>
      </c>
      <c r="AD107" s="905">
        <v>9.0</v>
      </c>
      <c r="AE107" s="1255"/>
      <c r="AF107" s="971"/>
      <c r="AG107" s="905">
        <v>9.0</v>
      </c>
      <c r="AH107" s="905">
        <v>9.0</v>
      </c>
      <c r="AI107" s="1544"/>
      <c r="AJ107" s="1544"/>
      <c r="AK107" s="404">
        <f t="shared" si="18"/>
        <v>20</v>
      </c>
      <c r="AL107" s="237"/>
    </row>
    <row r="108" ht="16.5" customHeight="1">
      <c r="A108" s="1010">
        <v>33.0</v>
      </c>
      <c r="B108" s="1748" t="s">
        <v>811</v>
      </c>
      <c r="C108" s="1010"/>
      <c r="D108" s="866"/>
      <c r="E108" s="905">
        <v>9.0</v>
      </c>
      <c r="F108" s="905">
        <v>9.0</v>
      </c>
      <c r="G108" s="905">
        <v>9.0</v>
      </c>
      <c r="H108" s="1255" t="s">
        <v>774</v>
      </c>
      <c r="I108" s="1255" t="s">
        <v>774</v>
      </c>
      <c r="J108" s="1255" t="s">
        <v>774</v>
      </c>
      <c r="K108" s="1255" t="s">
        <v>774</v>
      </c>
      <c r="L108" s="905">
        <v>9.0</v>
      </c>
      <c r="M108" s="905">
        <v>9.0</v>
      </c>
      <c r="N108" s="905">
        <v>9.0</v>
      </c>
      <c r="O108" s="905">
        <v>9.0</v>
      </c>
      <c r="P108" s="905">
        <v>9.0</v>
      </c>
      <c r="Q108" s="971"/>
      <c r="R108" s="971"/>
      <c r="S108" s="905">
        <v>9.0</v>
      </c>
      <c r="T108" s="905">
        <v>9.0</v>
      </c>
      <c r="U108" s="905">
        <v>9.0</v>
      </c>
      <c r="V108" s="905">
        <v>9.0</v>
      </c>
      <c r="W108" s="905">
        <v>9.0</v>
      </c>
      <c r="X108" s="1255"/>
      <c r="Y108" s="971"/>
      <c r="Z108" s="905">
        <v>9.0</v>
      </c>
      <c r="AA108" s="905">
        <v>9.0</v>
      </c>
      <c r="AB108" s="905">
        <v>9.0</v>
      </c>
      <c r="AC108" s="905">
        <v>9.0</v>
      </c>
      <c r="AD108" s="905">
        <v>9.0</v>
      </c>
      <c r="AE108" s="971"/>
      <c r="AF108" s="1255"/>
      <c r="AG108" s="905">
        <v>9.0</v>
      </c>
      <c r="AH108" s="905">
        <v>9.0</v>
      </c>
      <c r="AI108" s="1544"/>
      <c r="AJ108" s="1544"/>
      <c r="AK108" s="404">
        <f t="shared" si="18"/>
        <v>20</v>
      </c>
      <c r="AL108" s="237"/>
    </row>
    <row r="109" ht="16.5" customHeight="1">
      <c r="A109" s="1010">
        <v>34.0</v>
      </c>
      <c r="B109" s="1682" t="s">
        <v>814</v>
      </c>
      <c r="C109" s="1010" t="s">
        <v>1136</v>
      </c>
      <c r="D109" s="866"/>
      <c r="E109" s="905">
        <v>9.0</v>
      </c>
      <c r="F109" s="905">
        <v>9.0</v>
      </c>
      <c r="G109" s="905">
        <v>9.0</v>
      </c>
      <c r="H109" s="1255" t="s">
        <v>774</v>
      </c>
      <c r="I109" s="1255" t="s">
        <v>774</v>
      </c>
      <c r="J109" s="1255" t="s">
        <v>774</v>
      </c>
      <c r="K109" s="1255" t="s">
        <v>774</v>
      </c>
      <c r="L109" s="905">
        <v>9.0</v>
      </c>
      <c r="M109" s="905">
        <v>9.0</v>
      </c>
      <c r="N109" s="905">
        <v>9.0</v>
      </c>
      <c r="O109" s="905">
        <v>9.0</v>
      </c>
      <c r="P109" s="905">
        <v>9.0</v>
      </c>
      <c r="Q109" s="1823"/>
      <c r="R109" s="971"/>
      <c r="S109" s="905">
        <v>9.0</v>
      </c>
      <c r="T109" s="905">
        <v>9.0</v>
      </c>
      <c r="U109" s="905">
        <v>9.0</v>
      </c>
      <c r="V109" s="905">
        <v>9.0</v>
      </c>
      <c r="W109" s="905">
        <v>9.0</v>
      </c>
      <c r="X109" s="971"/>
      <c r="Y109" s="971"/>
      <c r="Z109" s="905">
        <v>9.0</v>
      </c>
      <c r="AA109" s="905">
        <v>9.0</v>
      </c>
      <c r="AB109" s="905">
        <v>9.0</v>
      </c>
      <c r="AC109" s="905">
        <v>9.0</v>
      </c>
      <c r="AD109" s="905">
        <v>9.0</v>
      </c>
      <c r="AE109" s="1255"/>
      <c r="AF109" s="971"/>
      <c r="AG109" s="905">
        <v>9.0</v>
      </c>
      <c r="AH109" s="905">
        <v>9.0</v>
      </c>
      <c r="AI109" s="1544"/>
      <c r="AJ109" s="1544"/>
      <c r="AK109" s="404">
        <f t="shared" si="18"/>
        <v>20</v>
      </c>
      <c r="AL109" s="237"/>
    </row>
    <row r="110" ht="16.5" customHeight="1">
      <c r="A110" s="1010">
        <v>35.0</v>
      </c>
      <c r="B110" s="1682" t="s">
        <v>812</v>
      </c>
      <c r="C110" s="1010" t="s">
        <v>140</v>
      </c>
      <c r="D110" s="866"/>
      <c r="E110" s="905">
        <v>9.0</v>
      </c>
      <c r="F110" s="905">
        <v>9.0</v>
      </c>
      <c r="G110" s="905">
        <v>9.0</v>
      </c>
      <c r="H110" s="1255" t="s">
        <v>774</v>
      </c>
      <c r="I110" s="1255" t="s">
        <v>774</v>
      </c>
      <c r="J110" s="1255" t="s">
        <v>774</v>
      </c>
      <c r="K110" s="1255" t="s">
        <v>774</v>
      </c>
      <c r="L110" s="905">
        <v>9.0</v>
      </c>
      <c r="M110" s="905">
        <v>9.0</v>
      </c>
      <c r="N110" s="905">
        <v>9.0</v>
      </c>
      <c r="O110" s="905">
        <v>9.0</v>
      </c>
      <c r="P110" s="905">
        <v>9.0</v>
      </c>
      <c r="Q110" s="971"/>
      <c r="R110" s="971"/>
      <c r="S110" s="905">
        <v>9.0</v>
      </c>
      <c r="T110" s="905">
        <v>9.0</v>
      </c>
      <c r="U110" s="905">
        <v>9.0</v>
      </c>
      <c r="V110" s="905">
        <v>9.0</v>
      </c>
      <c r="W110" s="905">
        <v>9.0</v>
      </c>
      <c r="X110" s="1255"/>
      <c r="Y110" s="971"/>
      <c r="Z110" s="905">
        <v>9.0</v>
      </c>
      <c r="AA110" s="905">
        <v>9.0</v>
      </c>
      <c r="AB110" s="905">
        <v>9.0</v>
      </c>
      <c r="AC110" s="905">
        <v>9.0</v>
      </c>
      <c r="AD110" s="905">
        <v>9.0</v>
      </c>
      <c r="AE110" s="971"/>
      <c r="AF110" s="1255"/>
      <c r="AG110" s="905">
        <v>9.0</v>
      </c>
      <c r="AH110" s="905">
        <v>9.0</v>
      </c>
      <c r="AI110" s="1544"/>
      <c r="AJ110" s="1544"/>
      <c r="AK110" s="404">
        <f t="shared" si="18"/>
        <v>20</v>
      </c>
      <c r="AL110" s="237"/>
    </row>
    <row r="111" ht="16.5" customHeight="1">
      <c r="A111" s="1010">
        <v>36.0</v>
      </c>
      <c r="B111" s="1682" t="s">
        <v>813</v>
      </c>
      <c r="C111" s="1010" t="s">
        <v>286</v>
      </c>
      <c r="D111" s="866"/>
      <c r="E111" s="905">
        <v>9.0</v>
      </c>
      <c r="F111" s="905">
        <v>9.0</v>
      </c>
      <c r="G111" s="905">
        <v>9.0</v>
      </c>
      <c r="H111" s="1255" t="s">
        <v>774</v>
      </c>
      <c r="I111" s="1255" t="s">
        <v>774</v>
      </c>
      <c r="J111" s="1255" t="s">
        <v>774</v>
      </c>
      <c r="K111" s="1255" t="s">
        <v>774</v>
      </c>
      <c r="L111" s="905">
        <v>9.0</v>
      </c>
      <c r="M111" s="905">
        <v>9.0</v>
      </c>
      <c r="N111" s="905">
        <v>9.0</v>
      </c>
      <c r="O111" s="905">
        <v>9.0</v>
      </c>
      <c r="P111" s="905">
        <v>9.0</v>
      </c>
      <c r="Q111" s="1823"/>
      <c r="R111" s="971"/>
      <c r="S111" s="905">
        <v>9.0</v>
      </c>
      <c r="T111" s="905">
        <v>9.0</v>
      </c>
      <c r="U111" s="905">
        <v>9.0</v>
      </c>
      <c r="V111" s="905">
        <v>9.0</v>
      </c>
      <c r="W111" s="905">
        <v>9.0</v>
      </c>
      <c r="X111" s="971"/>
      <c r="Y111" s="971"/>
      <c r="Z111" s="905">
        <v>9.0</v>
      </c>
      <c r="AA111" s="905">
        <v>9.0</v>
      </c>
      <c r="AB111" s="905">
        <v>9.0</v>
      </c>
      <c r="AC111" s="905">
        <v>9.0</v>
      </c>
      <c r="AD111" s="905">
        <v>9.0</v>
      </c>
      <c r="AE111" s="1255"/>
      <c r="AF111" s="971"/>
      <c r="AG111" s="905">
        <v>9.0</v>
      </c>
      <c r="AH111" s="905">
        <v>9.0</v>
      </c>
      <c r="AI111" s="1544"/>
      <c r="AJ111" s="1544"/>
      <c r="AK111" s="404">
        <f t="shared" si="18"/>
        <v>20</v>
      </c>
      <c r="AL111" s="237"/>
    </row>
    <row r="112" ht="16.5" customHeight="1">
      <c r="A112" s="89"/>
      <c r="E112" s="1486"/>
      <c r="F112" s="1486"/>
      <c r="G112" s="1486"/>
      <c r="H112" s="1486"/>
      <c r="I112" s="1486"/>
      <c r="J112" s="1486"/>
      <c r="K112" s="1486"/>
      <c r="L112" s="1486"/>
      <c r="M112" s="1486"/>
      <c r="N112" s="1486"/>
      <c r="O112" s="1486"/>
      <c r="P112" s="1486"/>
      <c r="Q112" s="1486"/>
      <c r="R112" s="1486"/>
      <c r="S112" s="1486"/>
      <c r="T112" s="1486"/>
      <c r="U112" s="1487"/>
      <c r="V112" s="1487"/>
      <c r="W112" s="1486"/>
      <c r="X112" s="1486"/>
      <c r="Y112" s="1486"/>
      <c r="Z112" s="1486"/>
      <c r="AA112" s="1488"/>
      <c r="AB112" s="1488"/>
      <c r="AC112" s="1488"/>
      <c r="AD112" s="1486"/>
      <c r="AE112" s="1486"/>
      <c r="AF112" s="1486"/>
      <c r="AG112" s="1486"/>
      <c r="AH112" s="1486"/>
      <c r="AI112" s="1486"/>
      <c r="AJ112" s="1486"/>
      <c r="AK112" s="89"/>
      <c r="AL112" s="89"/>
    </row>
    <row r="113" ht="16.5" hidden="1" customHeight="1">
      <c r="A113" s="19">
        <v>1.0</v>
      </c>
      <c r="B113" s="1372" t="s">
        <v>909</v>
      </c>
      <c r="C113" s="1373"/>
      <c r="D113" s="930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  <c r="X113" s="905"/>
      <c r="Y113" s="905"/>
      <c r="Z113" s="905"/>
      <c r="AA113" s="905"/>
      <c r="AB113" s="905"/>
      <c r="AC113" s="905"/>
      <c r="AD113" s="905"/>
      <c r="AE113" s="905"/>
      <c r="AF113" s="905"/>
      <c r="AG113" s="905"/>
      <c r="AH113" s="1270"/>
      <c r="AI113" s="1270"/>
      <c r="AJ113" s="1270"/>
      <c r="AK113" s="89"/>
      <c r="AL113" s="89"/>
    </row>
    <row r="114" ht="16.5" hidden="1" customHeight="1">
      <c r="A114" s="807">
        <v>2.0</v>
      </c>
      <c r="B114" s="1372" t="s">
        <v>911</v>
      </c>
      <c r="C114" s="1373"/>
      <c r="D114" s="930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  <c r="X114" s="905"/>
      <c r="Y114" s="905"/>
      <c r="Z114" s="905"/>
      <c r="AA114" s="905"/>
      <c r="AB114" s="905"/>
      <c r="AC114" s="905"/>
      <c r="AD114" s="905"/>
      <c r="AE114" s="905"/>
      <c r="AF114" s="905"/>
      <c r="AG114" s="905"/>
      <c r="AH114" s="1270"/>
      <c r="AI114" s="1270"/>
      <c r="AJ114" s="1270"/>
      <c r="AK114" s="89"/>
      <c r="AL114" s="89"/>
    </row>
    <row r="115" ht="16.5" hidden="1" customHeight="1">
      <c r="A115" s="19">
        <v>3.0</v>
      </c>
      <c r="B115" s="1372" t="s">
        <v>913</v>
      </c>
      <c r="C115" s="1373"/>
      <c r="D115" s="930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  <c r="AD115" s="905"/>
      <c r="AE115" s="905"/>
      <c r="AF115" s="905"/>
      <c r="AG115" s="905"/>
      <c r="AH115" s="1270"/>
      <c r="AI115" s="1270"/>
      <c r="AJ115" s="1270"/>
      <c r="AK115" s="89"/>
      <c r="AL115" s="89"/>
    </row>
    <row r="116" ht="16.5" hidden="1" customHeight="1">
      <c r="A116" s="807">
        <v>4.0</v>
      </c>
      <c r="B116" s="1372" t="s">
        <v>914</v>
      </c>
      <c r="C116" s="1373"/>
      <c r="D116" s="930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  <c r="X116" s="905"/>
      <c r="Y116" s="905"/>
      <c r="Z116" s="905"/>
      <c r="AA116" s="905"/>
      <c r="AB116" s="905"/>
      <c r="AC116" s="905"/>
      <c r="AD116" s="905"/>
      <c r="AE116" s="905"/>
      <c r="AF116" s="905"/>
      <c r="AG116" s="905"/>
      <c r="AH116" s="1270"/>
      <c r="AI116" s="1270"/>
      <c r="AJ116" s="1270"/>
      <c r="AK116" s="89"/>
      <c r="AL116" s="89"/>
    </row>
    <row r="117" ht="16.5" hidden="1" customHeight="1">
      <c r="A117" s="19">
        <v>5.0</v>
      </c>
      <c r="B117" s="1372" t="s">
        <v>915</v>
      </c>
      <c r="C117" s="1373"/>
      <c r="D117" s="930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  <c r="X117" s="905"/>
      <c r="Y117" s="905"/>
      <c r="Z117" s="905"/>
      <c r="AA117" s="905"/>
      <c r="AB117" s="905"/>
      <c r="AC117" s="905"/>
      <c r="AD117" s="905"/>
      <c r="AE117" s="905"/>
      <c r="AF117" s="905"/>
      <c r="AG117" s="905"/>
      <c r="AH117" s="1270"/>
      <c r="AI117" s="1270"/>
      <c r="AJ117" s="1270"/>
      <c r="AK117" s="89"/>
      <c r="AL117" s="89"/>
    </row>
    <row r="118" ht="16.5" hidden="1" customHeight="1">
      <c r="A118" s="807">
        <v>6.0</v>
      </c>
      <c r="B118" s="1372" t="s">
        <v>916</v>
      </c>
      <c r="C118" s="1373"/>
      <c r="D118" s="930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  <c r="X118" s="905"/>
      <c r="Y118" s="905"/>
      <c r="Z118" s="905"/>
      <c r="AA118" s="905"/>
      <c r="AB118" s="905"/>
      <c r="AC118" s="905"/>
      <c r="AD118" s="905"/>
      <c r="AE118" s="905"/>
      <c r="AF118" s="905"/>
      <c r="AG118" s="905"/>
      <c r="AH118" s="1270"/>
      <c r="AI118" s="1270"/>
      <c r="AJ118" s="1270"/>
      <c r="AK118" s="89"/>
      <c r="AL118" s="89"/>
    </row>
    <row r="119" ht="16.5" hidden="1" customHeight="1">
      <c r="A119" s="19">
        <v>7.0</v>
      </c>
      <c r="B119" s="1464" t="s">
        <v>917</v>
      </c>
      <c r="C119" s="1373"/>
      <c r="D119" s="930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  <c r="X119" s="905"/>
      <c r="Y119" s="905"/>
      <c r="Z119" s="905"/>
      <c r="AA119" s="905"/>
      <c r="AB119" s="905"/>
      <c r="AC119" s="905"/>
      <c r="AD119" s="905"/>
      <c r="AE119" s="905"/>
      <c r="AF119" s="905"/>
      <c r="AG119" s="905"/>
      <c r="AH119" s="1270"/>
      <c r="AI119" s="1270"/>
      <c r="AJ119" s="1270"/>
      <c r="AK119" s="89"/>
      <c r="AL119" s="89"/>
    </row>
    <row r="120" ht="16.5" hidden="1" customHeight="1">
      <c r="A120" s="807">
        <v>8.0</v>
      </c>
      <c r="B120" s="1465" t="s">
        <v>918</v>
      </c>
      <c r="C120" s="1373"/>
      <c r="D120" s="930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  <c r="X120" s="905"/>
      <c r="Y120" s="905"/>
      <c r="Z120" s="905"/>
      <c r="AA120" s="905"/>
      <c r="AB120" s="905"/>
      <c r="AC120" s="905"/>
      <c r="AD120" s="905"/>
      <c r="AE120" s="905"/>
      <c r="AF120" s="905"/>
      <c r="AG120" s="905"/>
      <c r="AH120" s="1270"/>
      <c r="AI120" s="1270"/>
      <c r="AJ120" s="1270"/>
      <c r="AK120" s="89"/>
      <c r="AL120" s="89"/>
    </row>
    <row r="121" ht="16.5" hidden="1" customHeight="1">
      <c r="A121" s="19">
        <v>9.0</v>
      </c>
      <c r="B121" s="1466" t="s">
        <v>984</v>
      </c>
      <c r="C121" s="1373"/>
      <c r="D121" s="930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  <c r="X121" s="905"/>
      <c r="Y121" s="905"/>
      <c r="Z121" s="905"/>
      <c r="AA121" s="905"/>
      <c r="AB121" s="905"/>
      <c r="AC121" s="905"/>
      <c r="AD121" s="905"/>
      <c r="AE121" s="905"/>
      <c r="AF121" s="905"/>
      <c r="AG121" s="905"/>
      <c r="AH121" s="1270"/>
      <c r="AI121" s="1270"/>
      <c r="AJ121" s="1270"/>
      <c r="AK121" s="89"/>
      <c r="AL121" s="89"/>
    </row>
    <row r="122" ht="16.5" hidden="1" customHeight="1">
      <c r="A122" s="807">
        <v>10.0</v>
      </c>
      <c r="B122" s="1372" t="s">
        <v>943</v>
      </c>
      <c r="C122" s="1373"/>
      <c r="D122" s="930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  <c r="X122" s="905"/>
      <c r="Y122" s="905"/>
      <c r="Z122" s="905"/>
      <c r="AA122" s="905"/>
      <c r="AB122" s="905"/>
      <c r="AC122" s="905"/>
      <c r="AD122" s="905"/>
      <c r="AE122" s="905"/>
      <c r="AF122" s="905"/>
      <c r="AG122" s="905"/>
      <c r="AH122" s="1270"/>
      <c r="AI122" s="1270"/>
      <c r="AJ122" s="1270"/>
      <c r="AK122" s="89"/>
      <c r="AL122" s="89"/>
    </row>
    <row r="123" ht="15.75" hidden="1" customHeight="1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1162"/>
      <c r="V123" s="1162"/>
      <c r="W123" s="89"/>
      <c r="X123" s="89"/>
      <c r="Y123" s="89"/>
      <c r="Z123" s="89"/>
      <c r="AA123" s="1163"/>
      <c r="AB123" s="1163"/>
      <c r="AC123" s="1163"/>
      <c r="AD123" s="89"/>
      <c r="AE123" s="89"/>
      <c r="AF123" s="89"/>
      <c r="AG123" s="89"/>
      <c r="AH123" s="89"/>
      <c r="AI123" s="89"/>
      <c r="AJ123" s="89"/>
      <c r="AK123" s="89"/>
      <c r="AL123" s="89"/>
    </row>
  </sheetData>
  <mergeCells count="14">
    <mergeCell ref="C70:C74"/>
    <mergeCell ref="C76:C78"/>
    <mergeCell ref="C80:C82"/>
    <mergeCell ref="C84:C85"/>
    <mergeCell ref="C88:C90"/>
    <mergeCell ref="C92:C93"/>
    <mergeCell ref="C95:C96"/>
    <mergeCell ref="C1:AG1"/>
    <mergeCell ref="C3:C31"/>
    <mergeCell ref="D48:T51"/>
    <mergeCell ref="U48:AK51"/>
    <mergeCell ref="N54:Q54"/>
    <mergeCell ref="C63:C64"/>
    <mergeCell ref="D63:D64"/>
  </mergeCells>
  <conditionalFormatting sqref="AK3:AK31 AK36:AK47 AK58:AK74 AK76:AK78 AK80:AK82 AK84:AK86 AK88:AK90 AK92:AK93 AK95:AK96 AK98:AK111">
    <cfRule type="colorScale" priority="1">
      <colorScale>
        <cfvo type="formula" val="22"/>
        <cfvo type="formula" val="20"/>
        <cfvo type="formula" val="18"/>
        <color rgb="FFE06666"/>
        <color rgb="FFB6D7A8"/>
        <color rgb="FFE06666"/>
      </colorScale>
    </cfRule>
  </conditionalFormatting>
  <conditionalFormatting sqref="K27">
    <cfRule type="notContainsBlanks" dxfId="0" priority="2">
      <formula>LEN(TRIM(K27))&gt;0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0.29"/>
    <col customWidth="1" min="3" max="3" width="12.57"/>
    <col customWidth="1" hidden="1" min="4" max="4" width="21.71"/>
    <col customWidth="1" hidden="1" min="5" max="5" width="18.43"/>
    <col customWidth="1" min="6" max="6" width="62.29"/>
    <col customWidth="1" hidden="1" min="7" max="7" width="74.71"/>
    <col customWidth="1" min="8" max="8" width="17.0"/>
    <col customWidth="1" hidden="1" min="9" max="9" width="14.43"/>
    <col customWidth="1" hidden="1" min="10" max="10" width="18.57"/>
    <col customWidth="1" min="11" max="11" width="18.0"/>
    <col customWidth="1" hidden="1" min="12" max="12" width="28.57"/>
    <col customWidth="1" min="13" max="13" width="18.29"/>
    <col customWidth="1" min="14" max="14" width="30.57"/>
    <col customWidth="1" min="15" max="15" width="36.43"/>
    <col customWidth="1" min="16" max="20" width="15.86"/>
    <col customWidth="1" min="21" max="22" width="30.71"/>
    <col customWidth="1" hidden="1" min="23" max="23" width="30.71"/>
    <col customWidth="1" min="24" max="25" width="30.71"/>
    <col customWidth="1" hidden="1" min="26" max="27" width="30.71"/>
    <col customWidth="1" min="28" max="31" width="30.71"/>
  </cols>
  <sheetData>
    <row r="1" ht="60.0" customHeight="1">
      <c r="A1" s="2076" t="s">
        <v>1779</v>
      </c>
      <c r="B1" s="2077" t="s">
        <v>1780</v>
      </c>
      <c r="C1" s="2077" t="s">
        <v>1781</v>
      </c>
      <c r="D1" s="2077" t="s">
        <v>1782</v>
      </c>
      <c r="E1" s="2077" t="s">
        <v>1783</v>
      </c>
      <c r="F1" s="2077" t="s">
        <v>1784</v>
      </c>
      <c r="G1" s="2077" t="s">
        <v>1785</v>
      </c>
      <c r="H1" s="2077" t="s">
        <v>1786</v>
      </c>
      <c r="I1" s="2077" t="s">
        <v>1787</v>
      </c>
      <c r="J1" s="2077" t="s">
        <v>1788</v>
      </c>
      <c r="K1" s="2077" t="s">
        <v>1789</v>
      </c>
      <c r="L1" s="2077" t="s">
        <v>1790</v>
      </c>
      <c r="M1" s="2077" t="s">
        <v>1791</v>
      </c>
      <c r="N1" s="2077" t="s">
        <v>1792</v>
      </c>
      <c r="O1" s="2077" t="s">
        <v>1793</v>
      </c>
      <c r="P1" s="2077" t="s">
        <v>1794</v>
      </c>
      <c r="Q1" s="2077" t="s">
        <v>1795</v>
      </c>
      <c r="R1" s="2077" t="s">
        <v>1796</v>
      </c>
      <c r="S1" s="2077" t="s">
        <v>1797</v>
      </c>
      <c r="T1" s="2077" t="s">
        <v>1798</v>
      </c>
      <c r="U1" s="2077" t="s">
        <v>1799</v>
      </c>
      <c r="V1" s="2077" t="s">
        <v>1800</v>
      </c>
      <c r="W1" s="2077" t="s">
        <v>1801</v>
      </c>
      <c r="X1" s="2077" t="s">
        <v>1802</v>
      </c>
      <c r="Y1" s="2077" t="s">
        <v>1803</v>
      </c>
      <c r="Z1" s="2077" t="s">
        <v>1804</v>
      </c>
      <c r="AA1" s="2077" t="s">
        <v>1804</v>
      </c>
      <c r="AB1" s="2077" t="s">
        <v>1805</v>
      </c>
      <c r="AC1" s="2077" t="s">
        <v>1806</v>
      </c>
      <c r="AD1" s="2077" t="s">
        <v>1807</v>
      </c>
      <c r="AE1" s="2078"/>
    </row>
    <row r="2" ht="60.0" customHeight="1">
      <c r="A2" s="2079">
        <v>22045.0</v>
      </c>
      <c r="B2" s="2080" t="s">
        <v>1808</v>
      </c>
      <c r="C2" s="2080" t="s">
        <v>1809</v>
      </c>
      <c r="D2" s="2080" t="s">
        <v>1809</v>
      </c>
      <c r="E2" s="2080">
        <v>9.9100004272E11</v>
      </c>
      <c r="F2" s="2080" t="s">
        <v>1810</v>
      </c>
      <c r="G2" s="2080" t="s">
        <v>1811</v>
      </c>
      <c r="H2" s="2080" t="s">
        <v>1812</v>
      </c>
      <c r="I2" s="2080" t="s">
        <v>1812</v>
      </c>
      <c r="J2" s="2080" t="s">
        <v>1813</v>
      </c>
      <c r="K2" s="2080" t="s">
        <v>1814</v>
      </c>
      <c r="L2" s="2081"/>
      <c r="M2" s="2080">
        <v>66.0</v>
      </c>
      <c r="N2" s="2080" t="s">
        <v>1815</v>
      </c>
      <c r="O2" s="2080" t="s">
        <v>1816</v>
      </c>
      <c r="P2" s="2080" t="s">
        <v>1817</v>
      </c>
      <c r="Q2" s="2080">
        <v>442.0</v>
      </c>
      <c r="R2" s="2080">
        <v>3.0</v>
      </c>
      <c r="S2" s="2080">
        <v>0.0</v>
      </c>
      <c r="T2" s="2080">
        <v>3.0</v>
      </c>
      <c r="U2" s="2080">
        <v>3.0</v>
      </c>
      <c r="V2" s="2080">
        <v>0.0</v>
      </c>
      <c r="W2" s="2081"/>
      <c r="X2" s="2082">
        <v>44533.0</v>
      </c>
      <c r="Y2" s="2082">
        <v>44531.0</v>
      </c>
      <c r="Z2" s="2081"/>
      <c r="AA2" s="2081"/>
      <c r="AB2" s="2080" t="s">
        <v>1818</v>
      </c>
      <c r="AC2" s="2080" t="s">
        <v>1819</v>
      </c>
      <c r="AD2" s="2082">
        <v>44533.0</v>
      </c>
      <c r="AE2" s="2083" t="s">
        <v>1820</v>
      </c>
    </row>
    <row r="3" ht="60.0" customHeight="1">
      <c r="A3" s="2079">
        <v>21338.0</v>
      </c>
      <c r="B3" s="2080" t="s">
        <v>1821</v>
      </c>
      <c r="C3" s="2080" t="s">
        <v>1822</v>
      </c>
      <c r="D3" s="2080" t="s">
        <v>1822</v>
      </c>
      <c r="E3" s="2080">
        <v>0.0</v>
      </c>
      <c r="F3" s="2080" t="s">
        <v>1823</v>
      </c>
      <c r="G3" s="2080" t="s">
        <v>1824</v>
      </c>
      <c r="H3" s="2080" t="s">
        <v>1812</v>
      </c>
      <c r="I3" s="2080" t="s">
        <v>1812</v>
      </c>
      <c r="J3" s="2080" t="s">
        <v>1813</v>
      </c>
      <c r="K3" s="2080" t="s">
        <v>1814</v>
      </c>
      <c r="L3" s="2081"/>
      <c r="M3" s="2080">
        <v>66.0</v>
      </c>
      <c r="N3" s="2080" t="s">
        <v>1825</v>
      </c>
      <c r="O3" s="2080" t="s">
        <v>1816</v>
      </c>
      <c r="P3" s="2080" t="s">
        <v>1817</v>
      </c>
      <c r="Q3" s="2080">
        <v>450.0</v>
      </c>
      <c r="R3" s="2080">
        <v>3.0</v>
      </c>
      <c r="S3" s="2080">
        <v>0.0</v>
      </c>
      <c r="T3" s="2080">
        <v>3.0</v>
      </c>
      <c r="U3" s="2080">
        <v>0.0</v>
      </c>
      <c r="V3" s="2080">
        <v>3.0</v>
      </c>
      <c r="W3" s="2081"/>
      <c r="X3" s="2082">
        <v>44547.0</v>
      </c>
      <c r="Y3" s="2082">
        <v>44545.0</v>
      </c>
      <c r="Z3" s="2081"/>
      <c r="AA3" s="2081"/>
      <c r="AB3" s="2080" t="s">
        <v>1818</v>
      </c>
      <c r="AC3" s="2080" t="s">
        <v>1826</v>
      </c>
      <c r="AD3" s="2082">
        <v>44547.0</v>
      </c>
      <c r="AE3" s="2083" t="s">
        <v>1820</v>
      </c>
    </row>
    <row r="4" ht="60.0" customHeight="1">
      <c r="A4" s="2079">
        <v>22619.0</v>
      </c>
      <c r="B4" s="2080" t="s">
        <v>1827</v>
      </c>
      <c r="C4" s="2080" t="s">
        <v>1828</v>
      </c>
      <c r="D4" s="2080" t="s">
        <v>1828</v>
      </c>
      <c r="E4" s="2080">
        <v>0.0</v>
      </c>
      <c r="F4" s="2080" t="s">
        <v>1829</v>
      </c>
      <c r="G4" s="2080" t="s">
        <v>1830</v>
      </c>
      <c r="H4" s="2080" t="s">
        <v>1812</v>
      </c>
      <c r="I4" s="2080" t="s">
        <v>1812</v>
      </c>
      <c r="J4" s="2080" t="s">
        <v>1813</v>
      </c>
      <c r="K4" s="2080" t="s">
        <v>1814</v>
      </c>
      <c r="L4" s="2081"/>
      <c r="M4" s="2080">
        <v>66.0</v>
      </c>
      <c r="N4" s="2080" t="s">
        <v>1831</v>
      </c>
      <c r="O4" s="2080" t="s">
        <v>1832</v>
      </c>
      <c r="P4" s="2080" t="s">
        <v>1817</v>
      </c>
      <c r="Q4" s="2080">
        <v>451.0</v>
      </c>
      <c r="R4" s="2080">
        <v>3.0</v>
      </c>
      <c r="S4" s="2080">
        <v>0.0</v>
      </c>
      <c r="T4" s="2080">
        <v>3.0</v>
      </c>
      <c r="U4" s="2080">
        <v>0.0</v>
      </c>
      <c r="V4" s="2080">
        <v>3.0</v>
      </c>
      <c r="W4" s="2081"/>
      <c r="X4" s="2082">
        <v>44547.0</v>
      </c>
      <c r="Y4" s="2082">
        <v>44545.0</v>
      </c>
      <c r="Z4" s="2081"/>
      <c r="AA4" s="2081"/>
      <c r="AB4" s="2080" t="s">
        <v>1818</v>
      </c>
      <c r="AC4" s="2080" t="s">
        <v>1833</v>
      </c>
      <c r="AD4" s="2082">
        <v>44547.0</v>
      </c>
      <c r="AE4" s="2083" t="s">
        <v>1820</v>
      </c>
    </row>
    <row r="5" ht="60.0" customHeight="1">
      <c r="A5" s="2084"/>
      <c r="B5" s="2084"/>
      <c r="C5" s="2084"/>
      <c r="D5" s="2085"/>
      <c r="E5" s="2084"/>
      <c r="F5" s="2086"/>
      <c r="G5" s="2086"/>
      <c r="H5" s="2084"/>
      <c r="I5" s="2084"/>
      <c r="J5" s="2084"/>
      <c r="K5" s="2084"/>
      <c r="L5" s="2084"/>
      <c r="M5" s="2084"/>
      <c r="N5" s="2084"/>
      <c r="O5" s="2084"/>
      <c r="P5" s="2084"/>
      <c r="Q5" s="2084"/>
      <c r="R5" s="2084"/>
      <c r="S5" s="2084"/>
      <c r="T5" s="2084"/>
      <c r="U5" s="2084"/>
      <c r="V5" s="2084"/>
      <c r="W5" s="2084"/>
      <c r="X5" s="2084"/>
      <c r="Y5" s="2084"/>
      <c r="Z5" s="2084"/>
      <c r="AA5" s="2084"/>
      <c r="AB5" s="2084"/>
      <c r="AC5" s="2084"/>
      <c r="AD5" s="2084"/>
      <c r="AE5" s="2084"/>
    </row>
    <row r="6" ht="60.0" customHeight="1">
      <c r="A6" s="2084"/>
      <c r="B6" s="2084"/>
      <c r="C6" s="2084"/>
      <c r="D6" s="2085"/>
      <c r="E6" s="2084"/>
      <c r="F6" s="2086"/>
      <c r="G6" s="2086"/>
      <c r="H6" s="2084"/>
      <c r="I6" s="2084"/>
      <c r="J6" s="2084"/>
      <c r="K6" s="2084"/>
      <c r="L6" s="2084"/>
      <c r="M6" s="2084"/>
      <c r="N6" s="2084"/>
      <c r="O6" s="2084"/>
      <c r="P6" s="2084"/>
      <c r="Q6" s="2084"/>
      <c r="R6" s="2084"/>
      <c r="S6" s="2084"/>
      <c r="T6" s="2084"/>
      <c r="U6" s="2084"/>
      <c r="V6" s="2084"/>
      <c r="W6" s="2084"/>
      <c r="X6" s="2084"/>
      <c r="Y6" s="2084"/>
      <c r="Z6" s="2084"/>
      <c r="AA6" s="2084"/>
      <c r="AB6" s="2084"/>
      <c r="AC6" s="2084"/>
      <c r="AD6" s="2084"/>
      <c r="AE6" s="2084"/>
    </row>
    <row r="7" ht="60.0" customHeight="1">
      <c r="A7" s="2084"/>
      <c r="B7" s="2084"/>
      <c r="C7" s="2084"/>
      <c r="D7" s="2085"/>
      <c r="E7" s="2084"/>
      <c r="F7" s="2086"/>
      <c r="G7" s="2086"/>
      <c r="H7" s="2084"/>
      <c r="I7" s="2084"/>
      <c r="J7" s="2084"/>
      <c r="K7" s="2084"/>
      <c r="L7" s="2084"/>
      <c r="M7" s="2084"/>
      <c r="N7" s="2084"/>
      <c r="O7" s="2084"/>
      <c r="P7" s="2084"/>
      <c r="Q7" s="2084"/>
      <c r="R7" s="2084"/>
      <c r="S7" s="2084"/>
      <c r="T7" s="2084"/>
      <c r="U7" s="2084"/>
      <c r="V7" s="2084"/>
      <c r="W7" s="2084"/>
      <c r="X7" s="2084"/>
      <c r="Y7" s="2084"/>
      <c r="Z7" s="2084"/>
      <c r="AA7" s="2084"/>
      <c r="AB7" s="2084"/>
      <c r="AC7" s="2084"/>
      <c r="AD7" s="2084"/>
      <c r="AE7" s="2084"/>
    </row>
    <row r="8" ht="60.0" customHeight="1">
      <c r="A8" s="2084"/>
      <c r="B8" s="2084"/>
      <c r="C8" s="2084"/>
      <c r="D8" s="2085"/>
      <c r="E8" s="2084"/>
      <c r="F8" s="2086"/>
      <c r="G8" s="2086"/>
      <c r="H8" s="2084"/>
      <c r="I8" s="2084"/>
      <c r="J8" s="2084"/>
      <c r="K8" s="2084"/>
      <c r="L8" s="2084"/>
      <c r="M8" s="2084"/>
      <c r="N8" s="2084"/>
      <c r="O8" s="2084"/>
      <c r="P8" s="2084"/>
      <c r="Q8" s="2084"/>
      <c r="R8" s="2084"/>
      <c r="S8" s="2084"/>
      <c r="T8" s="2084"/>
      <c r="U8" s="2084"/>
      <c r="V8" s="2084"/>
      <c r="W8" s="2084"/>
      <c r="X8" s="2084"/>
      <c r="Y8" s="2084"/>
      <c r="Z8" s="2084"/>
      <c r="AA8" s="2084"/>
      <c r="AB8" s="2084"/>
      <c r="AC8" s="2084"/>
      <c r="AD8" s="2084"/>
      <c r="AE8" s="2084"/>
    </row>
    <row r="9" ht="60.0" customHeight="1">
      <c r="A9" s="2084"/>
      <c r="B9" s="2084"/>
      <c r="C9" s="2084"/>
      <c r="D9" s="2085"/>
      <c r="E9" s="2084"/>
      <c r="F9" s="2086"/>
      <c r="G9" s="2086"/>
      <c r="H9" s="2084"/>
      <c r="I9" s="2084"/>
      <c r="J9" s="2084"/>
      <c r="K9" s="2084"/>
      <c r="L9" s="2084"/>
      <c r="M9" s="2084"/>
      <c r="N9" s="2084"/>
      <c r="O9" s="2084"/>
      <c r="P9" s="2084"/>
      <c r="Q9" s="2084"/>
      <c r="R9" s="2084"/>
      <c r="S9" s="2084"/>
      <c r="T9" s="2084"/>
      <c r="U9" s="2084"/>
      <c r="V9" s="2084"/>
      <c r="W9" s="2084"/>
      <c r="X9" s="2084"/>
      <c r="Y9" s="2084"/>
      <c r="Z9" s="2084"/>
      <c r="AA9" s="2084"/>
      <c r="AB9" s="2084"/>
      <c r="AC9" s="2084"/>
      <c r="AD9" s="2084"/>
      <c r="AE9" s="2084"/>
    </row>
    <row r="10" ht="60.0" customHeight="1">
      <c r="A10" s="2084"/>
      <c r="B10" s="2084"/>
      <c r="C10" s="2084"/>
      <c r="D10" s="2085"/>
      <c r="E10" s="2084"/>
      <c r="F10" s="2086"/>
      <c r="G10" s="2086"/>
      <c r="H10" s="2084"/>
      <c r="I10" s="2084"/>
      <c r="J10" s="2084"/>
      <c r="K10" s="2084"/>
      <c r="L10" s="2084"/>
      <c r="M10" s="2084"/>
      <c r="N10" s="2084"/>
      <c r="O10" s="2084"/>
      <c r="P10" s="2084"/>
      <c r="Q10" s="2084"/>
      <c r="R10" s="2084"/>
      <c r="S10" s="2084"/>
      <c r="T10" s="2084"/>
      <c r="U10" s="2084"/>
      <c r="V10" s="2084"/>
      <c r="W10" s="2084"/>
      <c r="X10" s="2084"/>
      <c r="Y10" s="2084"/>
      <c r="Z10" s="2084"/>
      <c r="AA10" s="2084"/>
      <c r="AB10" s="2084"/>
      <c r="AC10" s="2084"/>
      <c r="AD10" s="2084"/>
      <c r="AE10" s="2084"/>
    </row>
    <row r="11" ht="60.0" customHeight="1">
      <c r="A11" s="2084"/>
      <c r="B11" s="2084"/>
      <c r="C11" s="2084"/>
      <c r="D11" s="2085"/>
      <c r="E11" s="2084"/>
      <c r="F11" s="2086"/>
      <c r="G11" s="2086"/>
      <c r="H11" s="2084"/>
      <c r="I11" s="2084"/>
      <c r="J11" s="2084"/>
      <c r="K11" s="2084"/>
      <c r="L11" s="2084"/>
      <c r="M11" s="2084"/>
      <c r="N11" s="2084"/>
      <c r="O11" s="2084"/>
      <c r="P11" s="2084"/>
      <c r="Q11" s="2084"/>
      <c r="R11" s="2084"/>
      <c r="S11" s="2084"/>
      <c r="T11" s="2084"/>
      <c r="U11" s="2084"/>
      <c r="V11" s="2084"/>
      <c r="W11" s="2084"/>
      <c r="X11" s="2084"/>
      <c r="Y11" s="2084"/>
      <c r="Z11" s="2084"/>
      <c r="AA11" s="2084"/>
      <c r="AB11" s="2084"/>
      <c r="AC11" s="2084"/>
      <c r="AD11" s="2084"/>
      <c r="AE11" s="2084"/>
    </row>
    <row r="12" ht="60.0" customHeight="1">
      <c r="A12" s="2084"/>
      <c r="B12" s="2084"/>
      <c r="C12" s="2084"/>
      <c r="D12" s="2085"/>
      <c r="E12" s="2084"/>
      <c r="F12" s="2086"/>
      <c r="G12" s="2086"/>
      <c r="H12" s="2084"/>
      <c r="I12" s="2084"/>
      <c r="J12" s="2084"/>
      <c r="K12" s="2084"/>
      <c r="L12" s="2084"/>
      <c r="M12" s="2084"/>
      <c r="N12" s="2084"/>
      <c r="O12" s="2084"/>
      <c r="P12" s="2084"/>
      <c r="Q12" s="2084"/>
      <c r="R12" s="2084"/>
      <c r="S12" s="2084"/>
      <c r="T12" s="2084"/>
      <c r="U12" s="2084"/>
      <c r="V12" s="2084"/>
      <c r="W12" s="2084"/>
      <c r="X12" s="2084"/>
      <c r="Y12" s="2084"/>
      <c r="Z12" s="2084"/>
      <c r="AA12" s="2084"/>
      <c r="AB12" s="2084"/>
      <c r="AC12" s="2084"/>
      <c r="AD12" s="2084"/>
      <c r="AE12" s="2084"/>
    </row>
    <row r="13" ht="60.0" customHeight="1">
      <c r="A13" s="2084"/>
      <c r="B13" s="2084"/>
      <c r="C13" s="2084"/>
      <c r="D13" s="2085"/>
      <c r="E13" s="2084"/>
      <c r="F13" s="2086"/>
      <c r="G13" s="2086"/>
      <c r="H13" s="2084"/>
      <c r="I13" s="2084"/>
      <c r="J13" s="2084"/>
      <c r="K13" s="2084"/>
      <c r="L13" s="2084"/>
      <c r="M13" s="2084"/>
      <c r="N13" s="2084"/>
      <c r="O13" s="2084"/>
      <c r="P13" s="2084"/>
      <c r="Q13" s="2084"/>
      <c r="R13" s="2084"/>
      <c r="S13" s="2084"/>
      <c r="T13" s="2084"/>
      <c r="U13" s="2084"/>
      <c r="V13" s="2084"/>
      <c r="W13" s="2084"/>
      <c r="X13" s="2084"/>
      <c r="Y13" s="2084"/>
      <c r="Z13" s="2084"/>
      <c r="AA13" s="2084"/>
      <c r="AB13" s="2084"/>
      <c r="AC13" s="2084"/>
      <c r="AD13" s="2084"/>
      <c r="AE13" s="2084"/>
    </row>
    <row r="14" ht="60.0" customHeight="1">
      <c r="A14" s="2084"/>
      <c r="B14" s="2084"/>
      <c r="C14" s="2084"/>
      <c r="D14" s="2085"/>
      <c r="E14" s="2084"/>
      <c r="F14" s="2086"/>
      <c r="G14" s="2086"/>
      <c r="H14" s="2084"/>
      <c r="I14" s="2084"/>
      <c r="J14" s="2084"/>
      <c r="K14" s="2084"/>
      <c r="L14" s="2084"/>
      <c r="M14" s="2084"/>
      <c r="N14" s="2084"/>
      <c r="O14" s="2084"/>
      <c r="P14" s="2084"/>
      <c r="Q14" s="2084"/>
      <c r="R14" s="2084"/>
      <c r="S14" s="2084"/>
      <c r="T14" s="2084"/>
      <c r="U14" s="2084"/>
      <c r="V14" s="2084"/>
      <c r="W14" s="2084"/>
      <c r="X14" s="2084"/>
      <c r="Y14" s="2084"/>
      <c r="Z14" s="2084"/>
      <c r="AA14" s="2084"/>
      <c r="AB14" s="2084"/>
      <c r="AC14" s="2084"/>
      <c r="AD14" s="2084"/>
      <c r="AE14" s="2084"/>
    </row>
    <row r="15" ht="60.0" customHeight="1">
      <c r="A15" s="2084"/>
      <c r="B15" s="2084"/>
      <c r="C15" s="2084"/>
      <c r="D15" s="2085"/>
      <c r="E15" s="2084"/>
      <c r="F15" s="2086"/>
      <c r="G15" s="2086"/>
      <c r="H15" s="2084"/>
      <c r="I15" s="2084"/>
      <c r="J15" s="2084"/>
      <c r="K15" s="2084"/>
      <c r="L15" s="2084"/>
      <c r="M15" s="2084"/>
      <c r="N15" s="2084"/>
      <c r="O15" s="2084"/>
      <c r="P15" s="2084"/>
      <c r="Q15" s="2084"/>
      <c r="R15" s="2084"/>
      <c r="S15" s="2084"/>
      <c r="T15" s="2084"/>
      <c r="U15" s="2084"/>
      <c r="V15" s="2084"/>
      <c r="W15" s="2084"/>
      <c r="X15" s="2084"/>
      <c r="Y15" s="2084"/>
      <c r="Z15" s="2084"/>
      <c r="AA15" s="2084"/>
      <c r="AB15" s="2084"/>
      <c r="AC15" s="2084"/>
      <c r="AD15" s="2084"/>
      <c r="AE15" s="2084"/>
    </row>
    <row r="16" ht="60.0" customHeight="1">
      <c r="A16" s="2084"/>
      <c r="B16" s="2084"/>
      <c r="C16" s="2084"/>
      <c r="D16" s="2085"/>
      <c r="E16" s="2084"/>
      <c r="F16" s="2086"/>
      <c r="G16" s="2086"/>
      <c r="H16" s="2084"/>
      <c r="I16" s="2084"/>
      <c r="J16" s="2084"/>
      <c r="K16" s="2084"/>
      <c r="L16" s="2084"/>
      <c r="M16" s="2084"/>
      <c r="N16" s="2084"/>
      <c r="O16" s="2084"/>
      <c r="P16" s="2084"/>
      <c r="Q16" s="2084"/>
      <c r="R16" s="2084"/>
      <c r="S16" s="2084"/>
      <c r="T16" s="2084"/>
      <c r="U16" s="2084"/>
      <c r="V16" s="2084"/>
      <c r="W16" s="2084"/>
      <c r="X16" s="2084"/>
      <c r="Y16" s="2084"/>
      <c r="Z16" s="2084"/>
      <c r="AA16" s="2084"/>
      <c r="AB16" s="2084"/>
      <c r="AC16" s="2084"/>
      <c r="AD16" s="2084"/>
      <c r="AE16" s="2084"/>
    </row>
    <row r="17" ht="60.0" customHeight="1">
      <c r="A17" s="2084"/>
      <c r="B17" s="2084"/>
      <c r="C17" s="2084"/>
      <c r="D17" s="2085"/>
      <c r="E17" s="2084"/>
      <c r="F17" s="2086"/>
      <c r="G17" s="2086"/>
      <c r="H17" s="2084"/>
      <c r="I17" s="2084"/>
      <c r="J17" s="2084"/>
      <c r="K17" s="2084"/>
      <c r="L17" s="2084"/>
      <c r="M17" s="2084"/>
      <c r="N17" s="2084"/>
      <c r="O17" s="2084"/>
      <c r="P17" s="2084"/>
      <c r="Q17" s="2084"/>
      <c r="R17" s="2084"/>
      <c r="S17" s="2084"/>
      <c r="T17" s="2084"/>
      <c r="U17" s="2084"/>
      <c r="V17" s="2084"/>
      <c r="W17" s="2084"/>
      <c r="X17" s="2084"/>
      <c r="Y17" s="2084"/>
      <c r="Z17" s="2084"/>
      <c r="AA17" s="2084"/>
      <c r="AB17" s="2084"/>
      <c r="AC17" s="2084"/>
      <c r="AD17" s="2084"/>
      <c r="AE17" s="2084"/>
    </row>
    <row r="18" ht="60.0" customHeight="1">
      <c r="A18" s="2084"/>
      <c r="B18" s="2084"/>
      <c r="C18" s="2084"/>
      <c r="D18" s="2085"/>
      <c r="E18" s="2084"/>
      <c r="F18" s="2086"/>
      <c r="G18" s="2086"/>
      <c r="H18" s="2084"/>
      <c r="I18" s="2084"/>
      <c r="J18" s="2084"/>
      <c r="K18" s="2084"/>
      <c r="L18" s="2084"/>
      <c r="M18" s="2084"/>
      <c r="N18" s="2084"/>
      <c r="O18" s="2084"/>
      <c r="P18" s="2084"/>
      <c r="Q18" s="2084"/>
      <c r="R18" s="2084"/>
      <c r="S18" s="2084"/>
      <c r="T18" s="2084"/>
      <c r="U18" s="2084"/>
      <c r="V18" s="2084"/>
      <c r="W18" s="2084"/>
      <c r="X18" s="2084"/>
      <c r="Y18" s="2084"/>
      <c r="Z18" s="2084"/>
      <c r="AA18" s="2084"/>
      <c r="AB18" s="2084"/>
      <c r="AC18" s="2084"/>
      <c r="AD18" s="2084"/>
      <c r="AE18" s="2084"/>
    </row>
    <row r="19" ht="60.0" customHeight="1">
      <c r="A19" s="2084"/>
      <c r="B19" s="2084"/>
      <c r="C19" s="2084"/>
      <c r="D19" s="2085"/>
      <c r="E19" s="2084"/>
      <c r="F19" s="2086"/>
      <c r="G19" s="2086"/>
      <c r="H19" s="2084"/>
      <c r="I19" s="2084"/>
      <c r="J19" s="2084"/>
      <c r="K19" s="2084"/>
      <c r="L19" s="2084"/>
      <c r="M19" s="2084"/>
      <c r="N19" s="2084"/>
      <c r="O19" s="2084"/>
      <c r="P19" s="2084"/>
      <c r="Q19" s="2084"/>
      <c r="R19" s="2084"/>
      <c r="S19" s="2084"/>
      <c r="T19" s="2084"/>
      <c r="U19" s="2084"/>
      <c r="V19" s="2084"/>
      <c r="W19" s="2084"/>
      <c r="X19" s="2084"/>
      <c r="Y19" s="2084"/>
      <c r="Z19" s="2084"/>
      <c r="AA19" s="2084"/>
      <c r="AB19" s="2084"/>
      <c r="AC19" s="2084"/>
      <c r="AD19" s="2084"/>
      <c r="AE19" s="2084"/>
    </row>
    <row r="20" ht="60.0" customHeight="1">
      <c r="A20" s="2084"/>
      <c r="B20" s="2084"/>
      <c r="C20" s="2084"/>
      <c r="D20" s="2085"/>
      <c r="E20" s="2084"/>
      <c r="F20" s="2086"/>
      <c r="G20" s="2086"/>
      <c r="H20" s="2084"/>
      <c r="I20" s="2084"/>
      <c r="J20" s="2084"/>
      <c r="K20" s="2084"/>
      <c r="L20" s="2084"/>
      <c r="M20" s="2084"/>
      <c r="N20" s="2084"/>
      <c r="O20" s="2084"/>
      <c r="P20" s="2084"/>
      <c r="Q20" s="2084"/>
      <c r="R20" s="2084"/>
      <c r="S20" s="2084"/>
      <c r="T20" s="2084"/>
      <c r="U20" s="2084"/>
      <c r="V20" s="2084"/>
      <c r="W20" s="2084"/>
      <c r="X20" s="2084"/>
      <c r="Y20" s="2084"/>
      <c r="Z20" s="2084"/>
      <c r="AA20" s="2084"/>
      <c r="AB20" s="2084"/>
      <c r="AC20" s="2084"/>
      <c r="AD20" s="2084"/>
      <c r="AE20" s="2084"/>
    </row>
    <row r="21" ht="60.0" customHeight="1">
      <c r="A21" s="2084"/>
      <c r="B21" s="2084"/>
      <c r="C21" s="2084"/>
      <c r="D21" s="2085"/>
      <c r="E21" s="2084"/>
      <c r="F21" s="2086"/>
      <c r="G21" s="2086"/>
      <c r="H21" s="2084"/>
      <c r="I21" s="2084"/>
      <c r="J21" s="2084"/>
      <c r="K21" s="2084"/>
      <c r="L21" s="2084"/>
      <c r="M21" s="2084"/>
      <c r="N21" s="2084"/>
      <c r="O21" s="2084"/>
      <c r="P21" s="2084"/>
      <c r="Q21" s="2084"/>
      <c r="R21" s="2084"/>
      <c r="S21" s="2084"/>
      <c r="T21" s="2084"/>
      <c r="U21" s="2084"/>
      <c r="V21" s="2084"/>
      <c r="W21" s="2084"/>
      <c r="X21" s="2084"/>
      <c r="Y21" s="2084"/>
      <c r="Z21" s="2084"/>
      <c r="AA21" s="2084"/>
      <c r="AB21" s="2084"/>
      <c r="AC21" s="2084"/>
      <c r="AD21" s="2084"/>
      <c r="AE21" s="2084"/>
    </row>
    <row r="22" ht="60.0" customHeight="1">
      <c r="A22" s="2084"/>
      <c r="B22" s="2084"/>
      <c r="C22" s="2084"/>
      <c r="D22" s="2085"/>
      <c r="E22" s="2084"/>
      <c r="F22" s="2086"/>
      <c r="G22" s="2086"/>
      <c r="H22" s="2084"/>
      <c r="I22" s="2084"/>
      <c r="J22" s="2084"/>
      <c r="K22" s="2084"/>
      <c r="L22" s="2084"/>
      <c r="M22" s="2084"/>
      <c r="N22" s="2084"/>
      <c r="O22" s="2084"/>
      <c r="P22" s="2084"/>
      <c r="Q22" s="2084"/>
      <c r="R22" s="2084"/>
      <c r="S22" s="2084"/>
      <c r="T22" s="2084"/>
      <c r="U22" s="2084"/>
      <c r="V22" s="2084"/>
      <c r="W22" s="2084"/>
      <c r="X22" s="2084"/>
      <c r="Y22" s="2084"/>
      <c r="Z22" s="2084"/>
      <c r="AA22" s="2084"/>
      <c r="AB22" s="2084"/>
      <c r="AC22" s="2084"/>
      <c r="AD22" s="2084"/>
      <c r="AE22" s="2084"/>
    </row>
    <row r="23" ht="60.0" customHeight="1">
      <c r="A23" s="2084"/>
      <c r="B23" s="2084"/>
      <c r="C23" s="2084"/>
      <c r="D23" s="2085"/>
      <c r="E23" s="2084"/>
      <c r="F23" s="2086"/>
      <c r="G23" s="2086"/>
      <c r="H23" s="2084"/>
      <c r="I23" s="2084"/>
      <c r="J23" s="2084"/>
      <c r="K23" s="2084"/>
      <c r="L23" s="2084"/>
      <c r="M23" s="2084"/>
      <c r="N23" s="2084"/>
      <c r="O23" s="2084"/>
      <c r="P23" s="2084"/>
      <c r="Q23" s="2084"/>
      <c r="R23" s="2084"/>
      <c r="S23" s="2084"/>
      <c r="T23" s="2084"/>
      <c r="U23" s="2084"/>
      <c r="V23" s="2084"/>
      <c r="W23" s="2084"/>
      <c r="X23" s="2084"/>
      <c r="Y23" s="2084"/>
      <c r="Z23" s="2084"/>
      <c r="AA23" s="2084"/>
      <c r="AB23" s="2084"/>
      <c r="AC23" s="2084"/>
      <c r="AD23" s="2084"/>
      <c r="AE23" s="2084"/>
    </row>
    <row r="24" ht="60.0" customHeight="1">
      <c r="A24" s="2084"/>
      <c r="B24" s="2084"/>
      <c r="C24" s="2084"/>
      <c r="D24" s="2085"/>
      <c r="E24" s="2084"/>
      <c r="F24" s="2086"/>
      <c r="G24" s="2086"/>
      <c r="H24" s="2084"/>
      <c r="I24" s="2084"/>
      <c r="J24" s="2084"/>
      <c r="K24" s="2084"/>
      <c r="L24" s="2084"/>
      <c r="M24" s="2084"/>
      <c r="N24" s="2084"/>
      <c r="O24" s="2084"/>
      <c r="P24" s="2084"/>
      <c r="Q24" s="2084"/>
      <c r="R24" s="2084"/>
      <c r="S24" s="2084"/>
      <c r="T24" s="2084"/>
      <c r="U24" s="2084"/>
      <c r="V24" s="2084"/>
      <c r="W24" s="2084"/>
      <c r="X24" s="2084"/>
      <c r="Y24" s="2084"/>
      <c r="Z24" s="2084"/>
      <c r="AA24" s="2084"/>
      <c r="AB24" s="2084"/>
      <c r="AC24" s="2084"/>
      <c r="AD24" s="2084"/>
      <c r="AE24" s="2084"/>
    </row>
    <row r="25" ht="60.0" customHeight="1">
      <c r="A25" s="2084"/>
      <c r="B25" s="2084"/>
      <c r="C25" s="2084"/>
      <c r="D25" s="2085"/>
      <c r="E25" s="2084"/>
      <c r="F25" s="2086"/>
      <c r="G25" s="2086"/>
      <c r="H25" s="2084"/>
      <c r="I25" s="2084"/>
      <c r="J25" s="2084"/>
      <c r="K25" s="2084"/>
      <c r="L25" s="2084"/>
      <c r="M25" s="2084"/>
      <c r="N25" s="2084"/>
      <c r="O25" s="2084"/>
      <c r="P25" s="2084"/>
      <c r="Q25" s="2084"/>
      <c r="R25" s="2084"/>
      <c r="S25" s="2084"/>
      <c r="T25" s="2084"/>
      <c r="U25" s="2084"/>
      <c r="V25" s="2084"/>
      <c r="W25" s="2084"/>
      <c r="X25" s="2084"/>
      <c r="Y25" s="2084"/>
      <c r="Z25" s="2084"/>
      <c r="AA25" s="2084"/>
      <c r="AB25" s="2084"/>
      <c r="AC25" s="2084"/>
      <c r="AD25" s="2084"/>
      <c r="AE25" s="2084"/>
    </row>
    <row r="26" ht="60.0" customHeight="1">
      <c r="A26" s="2084"/>
      <c r="B26" s="2084"/>
      <c r="C26" s="2084"/>
      <c r="D26" s="2085"/>
      <c r="E26" s="2084"/>
      <c r="F26" s="2086"/>
      <c r="G26" s="2086"/>
      <c r="H26" s="2084"/>
      <c r="I26" s="2084"/>
      <c r="J26" s="2084"/>
      <c r="K26" s="2084"/>
      <c r="L26" s="2084"/>
      <c r="M26" s="2084"/>
      <c r="N26" s="2084"/>
      <c r="O26" s="2084"/>
      <c r="P26" s="2084"/>
      <c r="Q26" s="2084"/>
      <c r="R26" s="2084"/>
      <c r="S26" s="2084"/>
      <c r="T26" s="2084"/>
      <c r="U26" s="2084"/>
      <c r="V26" s="2084"/>
      <c r="W26" s="2084"/>
      <c r="X26" s="2084"/>
      <c r="Y26" s="2084"/>
      <c r="Z26" s="2084"/>
      <c r="AA26" s="2084"/>
      <c r="AB26" s="2084"/>
      <c r="AC26" s="2084"/>
      <c r="AD26" s="2084"/>
      <c r="AE26" s="2084"/>
    </row>
    <row r="27" ht="60.0" customHeight="1">
      <c r="A27" s="2084"/>
      <c r="B27" s="2084"/>
      <c r="C27" s="2084"/>
      <c r="D27" s="2085"/>
      <c r="E27" s="2084"/>
      <c r="F27" s="2086"/>
      <c r="G27" s="2086"/>
      <c r="H27" s="2084"/>
      <c r="I27" s="2084"/>
      <c r="J27" s="2084"/>
      <c r="K27" s="2084"/>
      <c r="L27" s="2084"/>
      <c r="M27" s="2084"/>
      <c r="N27" s="2084"/>
      <c r="O27" s="2084"/>
      <c r="P27" s="2084"/>
      <c r="Q27" s="2084"/>
      <c r="R27" s="2084"/>
      <c r="S27" s="2084"/>
      <c r="T27" s="2084"/>
      <c r="U27" s="2084"/>
      <c r="V27" s="2084"/>
      <c r="W27" s="2084"/>
      <c r="X27" s="2084"/>
      <c r="Y27" s="2084"/>
      <c r="Z27" s="2084"/>
      <c r="AA27" s="2084"/>
      <c r="AB27" s="2084"/>
      <c r="AC27" s="2084"/>
      <c r="AD27" s="2084"/>
      <c r="AE27" s="2084"/>
    </row>
    <row r="28" ht="60.0" customHeight="1">
      <c r="A28" s="2084"/>
      <c r="B28" s="2084"/>
      <c r="C28" s="2084"/>
      <c r="D28" s="2085"/>
      <c r="E28" s="2084"/>
      <c r="F28" s="2086"/>
      <c r="G28" s="2086"/>
      <c r="H28" s="2084"/>
      <c r="I28" s="2084"/>
      <c r="J28" s="2084"/>
      <c r="K28" s="2084"/>
      <c r="L28" s="2084"/>
      <c r="M28" s="2084"/>
      <c r="N28" s="2084"/>
      <c r="O28" s="2084"/>
      <c r="P28" s="2084"/>
      <c r="Q28" s="2084"/>
      <c r="R28" s="2084"/>
      <c r="S28" s="2084"/>
      <c r="T28" s="2084"/>
      <c r="U28" s="2084"/>
      <c r="V28" s="2084"/>
      <c r="W28" s="2084"/>
      <c r="X28" s="2084"/>
      <c r="Y28" s="2084"/>
      <c r="Z28" s="2084"/>
      <c r="AA28" s="2084"/>
      <c r="AB28" s="2084"/>
      <c r="AC28" s="2084"/>
      <c r="AD28" s="2084"/>
      <c r="AE28" s="2084"/>
    </row>
    <row r="29" ht="60.0" customHeight="1">
      <c r="A29" s="2084"/>
      <c r="B29" s="2084"/>
      <c r="C29" s="2084"/>
      <c r="D29" s="2085"/>
      <c r="E29" s="2084"/>
      <c r="F29" s="2086"/>
      <c r="G29" s="2086"/>
      <c r="H29" s="2084"/>
      <c r="I29" s="2084"/>
      <c r="J29" s="2084"/>
      <c r="K29" s="2084"/>
      <c r="L29" s="2084"/>
      <c r="M29" s="2084"/>
      <c r="N29" s="2084"/>
      <c r="O29" s="2084"/>
      <c r="P29" s="2084"/>
      <c r="Q29" s="2084"/>
      <c r="R29" s="2084"/>
      <c r="S29" s="2084"/>
      <c r="T29" s="2084"/>
      <c r="U29" s="2084"/>
      <c r="V29" s="2084"/>
      <c r="W29" s="2084"/>
      <c r="X29" s="2084"/>
      <c r="Y29" s="2084"/>
      <c r="Z29" s="2084"/>
      <c r="AA29" s="2084"/>
      <c r="AB29" s="2084"/>
      <c r="AC29" s="2084"/>
      <c r="AD29" s="2084"/>
      <c r="AE29" s="2084"/>
    </row>
    <row r="30" ht="60.0" customHeight="1">
      <c r="A30" s="2084"/>
      <c r="B30" s="2084"/>
      <c r="C30" s="2084"/>
      <c r="D30" s="2085"/>
      <c r="E30" s="2084"/>
      <c r="F30" s="2086"/>
      <c r="G30" s="2086"/>
      <c r="H30" s="2084"/>
      <c r="I30" s="2084"/>
      <c r="J30" s="2084"/>
      <c r="K30" s="2084"/>
      <c r="L30" s="2084"/>
      <c r="M30" s="2084"/>
      <c r="N30" s="2084"/>
      <c r="O30" s="2084"/>
      <c r="P30" s="2084"/>
      <c r="Q30" s="2084"/>
      <c r="R30" s="2084"/>
      <c r="S30" s="2084"/>
      <c r="T30" s="2084"/>
      <c r="U30" s="2084"/>
      <c r="V30" s="2084"/>
      <c r="W30" s="2084"/>
      <c r="X30" s="2084"/>
      <c r="Y30" s="2084"/>
      <c r="Z30" s="2084"/>
      <c r="AA30" s="2084"/>
      <c r="AB30" s="2084"/>
      <c r="AC30" s="2084"/>
      <c r="AD30" s="2084"/>
      <c r="AE30" s="2084"/>
    </row>
    <row r="31" ht="60.0" customHeight="1">
      <c r="A31" s="2084"/>
      <c r="B31" s="2084"/>
      <c r="C31" s="2084"/>
      <c r="D31" s="2085"/>
      <c r="E31" s="2084"/>
      <c r="F31" s="2086"/>
      <c r="G31" s="2086"/>
      <c r="H31" s="2084"/>
      <c r="I31" s="2084"/>
      <c r="J31" s="2084"/>
      <c r="K31" s="2084"/>
      <c r="L31" s="2084"/>
      <c r="M31" s="2084"/>
      <c r="N31" s="2084"/>
      <c r="O31" s="2084"/>
      <c r="P31" s="2084"/>
      <c r="Q31" s="2084"/>
      <c r="R31" s="2084"/>
      <c r="S31" s="2084"/>
      <c r="T31" s="2084"/>
      <c r="U31" s="2084"/>
      <c r="V31" s="2084"/>
      <c r="W31" s="2084"/>
      <c r="X31" s="2084"/>
      <c r="Y31" s="2084"/>
      <c r="Z31" s="2084"/>
      <c r="AA31" s="2084"/>
      <c r="AB31" s="2084"/>
      <c r="AC31" s="2084"/>
      <c r="AD31" s="2084"/>
      <c r="AE31" s="2084"/>
    </row>
    <row r="32" ht="60.0" customHeight="1">
      <c r="A32" s="2084"/>
      <c r="B32" s="2084"/>
      <c r="C32" s="2084"/>
      <c r="D32" s="2085"/>
      <c r="E32" s="2084"/>
      <c r="F32" s="2086"/>
      <c r="G32" s="2086"/>
      <c r="H32" s="2084"/>
      <c r="I32" s="2084"/>
      <c r="J32" s="2084"/>
      <c r="K32" s="2084"/>
      <c r="L32" s="2084"/>
      <c r="M32" s="2084"/>
      <c r="N32" s="2084"/>
      <c r="O32" s="2084"/>
      <c r="P32" s="2084"/>
      <c r="Q32" s="2084"/>
      <c r="R32" s="2084"/>
      <c r="S32" s="2084"/>
      <c r="T32" s="2084"/>
      <c r="U32" s="2084"/>
      <c r="V32" s="2084"/>
      <c r="W32" s="2084"/>
      <c r="X32" s="2084"/>
      <c r="Y32" s="2084"/>
      <c r="Z32" s="2084"/>
      <c r="AA32" s="2084"/>
      <c r="AB32" s="2084"/>
      <c r="AC32" s="2084"/>
      <c r="AD32" s="2084"/>
      <c r="AE32" s="2084"/>
    </row>
    <row r="33" ht="60.0" customHeight="1">
      <c r="A33" s="2084"/>
      <c r="B33" s="2084"/>
      <c r="C33" s="2084"/>
      <c r="D33" s="2085"/>
      <c r="E33" s="2084"/>
      <c r="F33" s="2086"/>
      <c r="G33" s="2086"/>
      <c r="H33" s="2084"/>
      <c r="I33" s="2084"/>
      <c r="J33" s="2084"/>
      <c r="K33" s="2084"/>
      <c r="L33" s="2084"/>
      <c r="M33" s="2084"/>
      <c r="N33" s="2084"/>
      <c r="O33" s="2084"/>
      <c r="P33" s="2084"/>
      <c r="Q33" s="2084"/>
      <c r="R33" s="2084"/>
      <c r="S33" s="2084"/>
      <c r="T33" s="2084"/>
      <c r="U33" s="2084"/>
      <c r="V33" s="2084"/>
      <c r="W33" s="2084"/>
      <c r="X33" s="2084"/>
      <c r="Y33" s="2084"/>
      <c r="Z33" s="2084"/>
      <c r="AA33" s="2084"/>
      <c r="AB33" s="2084"/>
      <c r="AC33" s="2084"/>
      <c r="AD33" s="2084"/>
      <c r="AE33" s="2084"/>
    </row>
    <row r="34" ht="60.0" customHeight="1">
      <c r="A34" s="2084"/>
      <c r="B34" s="2084"/>
      <c r="C34" s="2084"/>
      <c r="D34" s="2085"/>
      <c r="E34" s="2084"/>
      <c r="F34" s="2086"/>
      <c r="G34" s="2086"/>
      <c r="H34" s="2084"/>
      <c r="I34" s="2084"/>
      <c r="J34" s="2084"/>
      <c r="K34" s="2084"/>
      <c r="L34" s="2084"/>
      <c r="M34" s="2084"/>
      <c r="N34" s="2084"/>
      <c r="O34" s="2084"/>
      <c r="P34" s="2084"/>
      <c r="Q34" s="2084"/>
      <c r="R34" s="2084"/>
      <c r="S34" s="2084"/>
      <c r="T34" s="2084"/>
      <c r="U34" s="2084"/>
      <c r="V34" s="2084"/>
      <c r="W34" s="2084"/>
      <c r="X34" s="2084"/>
      <c r="Y34" s="2084"/>
      <c r="Z34" s="2084"/>
      <c r="AA34" s="2084"/>
      <c r="AB34" s="2084"/>
      <c r="AC34" s="2084"/>
      <c r="AD34" s="2084"/>
      <c r="AE34" s="2084"/>
    </row>
    <row r="35" ht="60.0" customHeight="1">
      <c r="A35" s="2084"/>
      <c r="B35" s="2084"/>
      <c r="C35" s="2084"/>
      <c r="D35" s="2085"/>
      <c r="E35" s="2084"/>
      <c r="F35" s="2086"/>
      <c r="G35" s="2086"/>
      <c r="H35" s="2084"/>
      <c r="I35" s="2084"/>
      <c r="J35" s="2084"/>
      <c r="K35" s="2084"/>
      <c r="L35" s="2084"/>
      <c r="M35" s="2084"/>
      <c r="N35" s="2084"/>
      <c r="O35" s="2084"/>
      <c r="P35" s="2084"/>
      <c r="Q35" s="2084"/>
      <c r="R35" s="2084"/>
      <c r="S35" s="2084"/>
      <c r="T35" s="2084"/>
      <c r="U35" s="2084"/>
      <c r="V35" s="2084"/>
      <c r="W35" s="2084"/>
      <c r="X35" s="2084"/>
      <c r="Y35" s="2084"/>
      <c r="Z35" s="2084"/>
      <c r="AA35" s="2084"/>
      <c r="AB35" s="2084"/>
      <c r="AC35" s="2084"/>
      <c r="AD35" s="2084"/>
      <c r="AE35" s="2084"/>
    </row>
    <row r="36" ht="60.0" customHeight="1">
      <c r="A36" s="2084"/>
      <c r="B36" s="2084"/>
      <c r="C36" s="2084"/>
      <c r="D36" s="2085"/>
      <c r="E36" s="2084"/>
      <c r="F36" s="2086"/>
      <c r="G36" s="2086"/>
      <c r="H36" s="2084"/>
      <c r="I36" s="2084"/>
      <c r="J36" s="2084"/>
      <c r="K36" s="2084"/>
      <c r="L36" s="2084"/>
      <c r="M36" s="2084"/>
      <c r="N36" s="2084"/>
      <c r="O36" s="2084"/>
      <c r="P36" s="2084"/>
      <c r="Q36" s="2084"/>
      <c r="R36" s="2084"/>
      <c r="S36" s="2084"/>
      <c r="T36" s="2084"/>
      <c r="U36" s="2084"/>
      <c r="V36" s="2084"/>
      <c r="W36" s="2084"/>
      <c r="X36" s="2084"/>
      <c r="Y36" s="2084"/>
      <c r="Z36" s="2084"/>
      <c r="AA36" s="2084"/>
      <c r="AB36" s="2084"/>
      <c r="AC36" s="2084"/>
      <c r="AD36" s="2084"/>
      <c r="AE36" s="2084"/>
    </row>
    <row r="37" ht="60.0" customHeight="1">
      <c r="A37" s="2084"/>
      <c r="B37" s="2084"/>
      <c r="C37" s="2084"/>
      <c r="D37" s="2085"/>
      <c r="E37" s="2084"/>
      <c r="F37" s="2086"/>
      <c r="G37" s="2086"/>
      <c r="H37" s="2084"/>
      <c r="I37" s="2084"/>
      <c r="J37" s="2084"/>
      <c r="K37" s="2084"/>
      <c r="L37" s="2084"/>
      <c r="M37" s="2084"/>
      <c r="N37" s="2084"/>
      <c r="O37" s="2084"/>
      <c r="P37" s="2084"/>
      <c r="Q37" s="2084"/>
      <c r="R37" s="2084"/>
      <c r="S37" s="2084"/>
      <c r="T37" s="2084"/>
      <c r="U37" s="2084"/>
      <c r="V37" s="2084"/>
      <c r="W37" s="2084"/>
      <c r="X37" s="2084"/>
      <c r="Y37" s="2084"/>
      <c r="Z37" s="2084"/>
      <c r="AA37" s="2084"/>
      <c r="AB37" s="2084"/>
      <c r="AC37" s="2084"/>
      <c r="AD37" s="2084"/>
      <c r="AE37" s="2084"/>
    </row>
    <row r="38" ht="60.0" customHeight="1">
      <c r="A38" s="2084"/>
      <c r="B38" s="2084"/>
      <c r="C38" s="2084"/>
      <c r="D38" s="2085"/>
      <c r="E38" s="2084"/>
      <c r="F38" s="2086"/>
      <c r="G38" s="2086"/>
      <c r="H38" s="2084"/>
      <c r="I38" s="2084"/>
      <c r="J38" s="2084"/>
      <c r="K38" s="2084"/>
      <c r="L38" s="2084"/>
      <c r="M38" s="2084"/>
      <c r="N38" s="2084"/>
      <c r="O38" s="2084"/>
      <c r="P38" s="2084"/>
      <c r="Q38" s="2084"/>
      <c r="R38" s="2084"/>
      <c r="S38" s="2084"/>
      <c r="T38" s="2084"/>
      <c r="U38" s="2084"/>
      <c r="V38" s="2084"/>
      <c r="W38" s="2084"/>
      <c r="X38" s="2084"/>
      <c r="Y38" s="2084"/>
      <c r="Z38" s="2084"/>
      <c r="AA38" s="2084"/>
      <c r="AB38" s="2084"/>
      <c r="AC38" s="2084"/>
      <c r="AD38" s="2084"/>
      <c r="AE38" s="2084"/>
    </row>
    <row r="39" ht="60.0" customHeight="1">
      <c r="A39" s="2084"/>
      <c r="B39" s="2084"/>
      <c r="C39" s="2084"/>
      <c r="D39" s="2085"/>
      <c r="E39" s="2084"/>
      <c r="F39" s="2086"/>
      <c r="G39" s="2086"/>
      <c r="H39" s="2084"/>
      <c r="I39" s="2084"/>
      <c r="J39" s="2084"/>
      <c r="K39" s="2084"/>
      <c r="L39" s="2084"/>
      <c r="M39" s="2084"/>
      <c r="N39" s="2084"/>
      <c r="O39" s="2084"/>
      <c r="P39" s="2084"/>
      <c r="Q39" s="2084"/>
      <c r="R39" s="2084"/>
      <c r="S39" s="2084"/>
      <c r="T39" s="2084"/>
      <c r="U39" s="2084"/>
      <c r="V39" s="2084"/>
      <c r="W39" s="2084"/>
      <c r="X39" s="2084"/>
      <c r="Y39" s="2084"/>
      <c r="Z39" s="2084"/>
      <c r="AA39" s="2084"/>
      <c r="AB39" s="2084"/>
      <c r="AC39" s="2084"/>
      <c r="AD39" s="2084"/>
      <c r="AE39" s="2084"/>
    </row>
    <row r="40" ht="60.0" customHeight="1">
      <c r="A40" s="2084"/>
      <c r="B40" s="2084"/>
      <c r="C40" s="2084"/>
      <c r="D40" s="2085"/>
      <c r="E40" s="2084"/>
      <c r="F40" s="2086"/>
      <c r="G40" s="2086"/>
      <c r="H40" s="2084"/>
      <c r="I40" s="2084"/>
      <c r="J40" s="2084"/>
      <c r="K40" s="2084"/>
      <c r="L40" s="2084"/>
      <c r="M40" s="2084"/>
      <c r="N40" s="2084"/>
      <c r="O40" s="2084"/>
      <c r="P40" s="2084"/>
      <c r="Q40" s="2084"/>
      <c r="R40" s="2084"/>
      <c r="S40" s="2084"/>
      <c r="T40" s="2084"/>
      <c r="U40" s="2084"/>
      <c r="V40" s="2084"/>
      <c r="W40" s="2084"/>
      <c r="X40" s="2084"/>
      <c r="Y40" s="2084"/>
      <c r="Z40" s="2084"/>
      <c r="AA40" s="2084"/>
      <c r="AB40" s="2084"/>
      <c r="AC40" s="2084"/>
      <c r="AD40" s="2084"/>
      <c r="AE40" s="2084"/>
    </row>
    <row r="41" ht="60.0" customHeight="1">
      <c r="A41" s="2084"/>
      <c r="B41" s="2084"/>
      <c r="C41" s="2084"/>
      <c r="D41" s="2085"/>
      <c r="E41" s="2084"/>
      <c r="F41" s="2086"/>
      <c r="G41" s="2086"/>
      <c r="H41" s="2084"/>
      <c r="I41" s="2084"/>
      <c r="J41" s="2084"/>
      <c r="K41" s="2084"/>
      <c r="L41" s="2084"/>
      <c r="M41" s="2084"/>
      <c r="N41" s="2084"/>
      <c r="O41" s="2084"/>
      <c r="P41" s="2084"/>
      <c r="Q41" s="2084"/>
      <c r="R41" s="2084"/>
      <c r="S41" s="2084"/>
      <c r="T41" s="2084"/>
      <c r="U41" s="2084"/>
      <c r="V41" s="2084"/>
      <c r="W41" s="2084"/>
      <c r="X41" s="2084"/>
      <c r="Y41" s="2084"/>
      <c r="Z41" s="2084"/>
      <c r="AA41" s="2084"/>
      <c r="AB41" s="2084"/>
      <c r="AC41" s="2084"/>
      <c r="AD41" s="2084"/>
      <c r="AE41" s="2084"/>
    </row>
    <row r="42" ht="60.0" customHeight="1">
      <c r="A42" s="2084"/>
      <c r="B42" s="2084"/>
      <c r="C42" s="2084"/>
      <c r="D42" s="2085"/>
      <c r="E42" s="2084"/>
      <c r="F42" s="2086"/>
      <c r="G42" s="2086"/>
      <c r="H42" s="2084"/>
      <c r="I42" s="2084"/>
      <c r="J42" s="2084"/>
      <c r="K42" s="2084"/>
      <c r="L42" s="2084"/>
      <c r="M42" s="2084"/>
      <c r="N42" s="2084"/>
      <c r="O42" s="2084"/>
      <c r="P42" s="2084"/>
      <c r="Q42" s="2084"/>
      <c r="R42" s="2084"/>
      <c r="S42" s="2084"/>
      <c r="T42" s="2084"/>
      <c r="U42" s="2084"/>
      <c r="V42" s="2084"/>
      <c r="W42" s="2084"/>
      <c r="X42" s="2084"/>
      <c r="Y42" s="2084"/>
      <c r="Z42" s="2084"/>
      <c r="AA42" s="2084"/>
      <c r="AB42" s="2084"/>
      <c r="AC42" s="2084"/>
      <c r="AD42" s="2084"/>
      <c r="AE42" s="2084"/>
    </row>
    <row r="43" ht="60.0" customHeight="1">
      <c r="A43" s="2084"/>
      <c r="B43" s="2084"/>
      <c r="C43" s="2084"/>
      <c r="D43" s="2085"/>
      <c r="E43" s="2084"/>
      <c r="F43" s="2086"/>
      <c r="G43" s="2086"/>
      <c r="H43" s="2084"/>
      <c r="I43" s="2084"/>
      <c r="J43" s="2084"/>
      <c r="K43" s="2084"/>
      <c r="L43" s="2084"/>
      <c r="M43" s="2084"/>
      <c r="N43" s="2084"/>
      <c r="O43" s="2084"/>
      <c r="P43" s="2084"/>
      <c r="Q43" s="2084"/>
      <c r="R43" s="2084"/>
      <c r="S43" s="2084"/>
      <c r="T43" s="2084"/>
      <c r="U43" s="2084"/>
      <c r="V43" s="2084"/>
      <c r="W43" s="2084"/>
      <c r="X43" s="2084"/>
      <c r="Y43" s="2084"/>
      <c r="Z43" s="2084"/>
      <c r="AA43" s="2084"/>
      <c r="AB43" s="2084"/>
      <c r="AC43" s="2084"/>
      <c r="AD43" s="2084"/>
      <c r="AE43" s="2084"/>
    </row>
    <row r="44" ht="60.0" customHeight="1">
      <c r="A44" s="2084"/>
      <c r="B44" s="2084"/>
      <c r="C44" s="2084"/>
      <c r="D44" s="2085"/>
      <c r="E44" s="2084"/>
      <c r="F44" s="2086"/>
      <c r="G44" s="2086"/>
      <c r="H44" s="2084"/>
      <c r="I44" s="2084"/>
      <c r="J44" s="2084"/>
      <c r="K44" s="2084"/>
      <c r="L44" s="2084"/>
      <c r="M44" s="2084"/>
      <c r="N44" s="2084"/>
      <c r="O44" s="2084"/>
      <c r="P44" s="2084"/>
      <c r="Q44" s="2084"/>
      <c r="R44" s="2084"/>
      <c r="S44" s="2084"/>
      <c r="T44" s="2084"/>
      <c r="U44" s="2084"/>
      <c r="V44" s="2084"/>
      <c r="W44" s="2084"/>
      <c r="X44" s="2084"/>
      <c r="Y44" s="2084"/>
      <c r="Z44" s="2084"/>
      <c r="AA44" s="2084"/>
      <c r="AB44" s="2084"/>
      <c r="AC44" s="2084"/>
      <c r="AD44" s="2084"/>
      <c r="AE44" s="2084"/>
    </row>
    <row r="45" ht="60.0" customHeight="1">
      <c r="A45" s="2084"/>
      <c r="B45" s="2084"/>
      <c r="C45" s="2084"/>
      <c r="D45" s="2085"/>
      <c r="E45" s="2084"/>
      <c r="F45" s="2086"/>
      <c r="G45" s="2086"/>
      <c r="H45" s="2084"/>
      <c r="I45" s="2084"/>
      <c r="J45" s="2084"/>
      <c r="K45" s="2084"/>
      <c r="L45" s="2084"/>
      <c r="M45" s="2084"/>
      <c r="N45" s="2084"/>
      <c r="O45" s="2084"/>
      <c r="P45" s="2084"/>
      <c r="Q45" s="2084"/>
      <c r="R45" s="2084"/>
      <c r="S45" s="2084"/>
      <c r="T45" s="2084"/>
      <c r="U45" s="2084"/>
      <c r="V45" s="2084"/>
      <c r="W45" s="2084"/>
      <c r="X45" s="2084"/>
      <c r="Y45" s="2084"/>
      <c r="Z45" s="2084"/>
      <c r="AA45" s="2084"/>
      <c r="AB45" s="2084"/>
      <c r="AC45" s="2084"/>
      <c r="AD45" s="2084"/>
      <c r="AE45" s="2084"/>
    </row>
    <row r="46" ht="60.0" customHeight="1">
      <c r="A46" s="2084"/>
      <c r="B46" s="2084"/>
      <c r="C46" s="2084"/>
      <c r="D46" s="2085"/>
      <c r="E46" s="2084"/>
      <c r="F46" s="2086"/>
      <c r="G46" s="2086"/>
      <c r="H46" s="2084"/>
      <c r="I46" s="2084"/>
      <c r="J46" s="2084"/>
      <c r="K46" s="2084"/>
      <c r="L46" s="2084"/>
      <c r="M46" s="2084"/>
      <c r="N46" s="2084"/>
      <c r="O46" s="2084"/>
      <c r="P46" s="2084"/>
      <c r="Q46" s="2084"/>
      <c r="R46" s="2084"/>
      <c r="S46" s="2084"/>
      <c r="T46" s="2084"/>
      <c r="U46" s="2084"/>
      <c r="V46" s="2084"/>
      <c r="W46" s="2084"/>
      <c r="X46" s="2084"/>
      <c r="Y46" s="2084"/>
      <c r="Z46" s="2084"/>
      <c r="AA46" s="2084"/>
      <c r="AB46" s="2084"/>
      <c r="AC46" s="2084"/>
      <c r="AD46" s="2084"/>
      <c r="AE46" s="2084"/>
    </row>
    <row r="47" ht="60.0" customHeight="1">
      <c r="A47" s="2084"/>
      <c r="B47" s="2084"/>
      <c r="C47" s="2084"/>
      <c r="D47" s="2085"/>
      <c r="E47" s="2084"/>
      <c r="F47" s="2086"/>
      <c r="G47" s="2086"/>
      <c r="H47" s="2084"/>
      <c r="I47" s="2084"/>
      <c r="J47" s="2084"/>
      <c r="K47" s="2084"/>
      <c r="L47" s="2084"/>
      <c r="M47" s="2084"/>
      <c r="N47" s="2084"/>
      <c r="O47" s="2084"/>
      <c r="P47" s="2084"/>
      <c r="Q47" s="2084"/>
      <c r="R47" s="2084"/>
      <c r="S47" s="2084"/>
      <c r="T47" s="2084"/>
      <c r="U47" s="2084"/>
      <c r="V47" s="2084"/>
      <c r="W47" s="2084"/>
      <c r="X47" s="2084"/>
      <c r="Y47" s="2084"/>
      <c r="Z47" s="2084"/>
      <c r="AA47" s="2084"/>
      <c r="AB47" s="2084"/>
      <c r="AC47" s="2084"/>
      <c r="AD47" s="2084"/>
      <c r="AE47" s="2084"/>
    </row>
    <row r="48" ht="60.0" customHeight="1">
      <c r="A48" s="2084"/>
      <c r="B48" s="2084"/>
      <c r="C48" s="2084"/>
      <c r="D48" s="2085"/>
      <c r="E48" s="2084"/>
      <c r="F48" s="2086"/>
      <c r="G48" s="2086"/>
      <c r="H48" s="2084"/>
      <c r="I48" s="2084"/>
      <c r="J48" s="2084"/>
      <c r="K48" s="2084"/>
      <c r="L48" s="2084"/>
      <c r="M48" s="2084"/>
      <c r="N48" s="2084"/>
      <c r="O48" s="2084"/>
      <c r="P48" s="2084"/>
      <c r="Q48" s="2084"/>
      <c r="R48" s="2084"/>
      <c r="S48" s="2084"/>
      <c r="T48" s="2084"/>
      <c r="U48" s="2084"/>
      <c r="V48" s="2084"/>
      <c r="W48" s="2084"/>
      <c r="X48" s="2084"/>
      <c r="Y48" s="2084"/>
      <c r="Z48" s="2084"/>
      <c r="AA48" s="2084"/>
      <c r="AB48" s="2084"/>
      <c r="AC48" s="2084"/>
      <c r="AD48" s="2084"/>
      <c r="AE48" s="2084"/>
    </row>
    <row r="49" ht="60.0" customHeight="1">
      <c r="A49" s="2084"/>
      <c r="B49" s="2084"/>
      <c r="C49" s="2084"/>
      <c r="D49" s="2085"/>
      <c r="E49" s="2084"/>
      <c r="F49" s="2086"/>
      <c r="G49" s="2086"/>
      <c r="H49" s="2084"/>
      <c r="I49" s="2084"/>
      <c r="J49" s="2084"/>
      <c r="K49" s="2084"/>
      <c r="L49" s="2084"/>
      <c r="M49" s="2084"/>
      <c r="N49" s="2084"/>
      <c r="O49" s="2084"/>
      <c r="P49" s="2084"/>
      <c r="Q49" s="2084"/>
      <c r="R49" s="2084"/>
      <c r="S49" s="2084"/>
      <c r="T49" s="2084"/>
      <c r="U49" s="2084"/>
      <c r="V49" s="2084"/>
      <c r="W49" s="2084"/>
      <c r="X49" s="2084"/>
      <c r="Y49" s="2084"/>
      <c r="Z49" s="2084"/>
      <c r="AA49" s="2084"/>
      <c r="AB49" s="2084"/>
      <c r="AC49" s="2084"/>
      <c r="AD49" s="2084"/>
      <c r="AE49" s="2084"/>
    </row>
    <row r="50" ht="60.0" customHeight="1">
      <c r="A50" s="2084"/>
      <c r="B50" s="2084"/>
      <c r="C50" s="2084"/>
      <c r="D50" s="2085"/>
      <c r="E50" s="2084"/>
      <c r="F50" s="2086"/>
      <c r="G50" s="2086"/>
      <c r="H50" s="2084"/>
      <c r="I50" s="2084"/>
      <c r="J50" s="2084"/>
      <c r="K50" s="2084"/>
      <c r="L50" s="2084"/>
      <c r="M50" s="2084"/>
      <c r="N50" s="2084"/>
      <c r="O50" s="2084"/>
      <c r="P50" s="2084"/>
      <c r="Q50" s="2084"/>
      <c r="R50" s="2084"/>
      <c r="S50" s="2084"/>
      <c r="T50" s="2084"/>
      <c r="U50" s="2084"/>
      <c r="V50" s="2084"/>
      <c r="W50" s="2084"/>
      <c r="X50" s="2084"/>
      <c r="Y50" s="2084"/>
      <c r="Z50" s="2084"/>
      <c r="AA50" s="2084"/>
      <c r="AB50" s="2084"/>
      <c r="AC50" s="2084"/>
      <c r="AD50" s="2084"/>
      <c r="AE50" s="2084"/>
    </row>
    <row r="51" ht="60.0" customHeight="1">
      <c r="A51" s="2084"/>
      <c r="B51" s="2084"/>
      <c r="C51" s="2084"/>
      <c r="D51" s="2085"/>
      <c r="E51" s="2084"/>
      <c r="F51" s="2086"/>
      <c r="G51" s="2086"/>
      <c r="H51" s="2084"/>
      <c r="I51" s="2084"/>
      <c r="J51" s="2084"/>
      <c r="K51" s="2084"/>
      <c r="L51" s="2084"/>
      <c r="M51" s="2084"/>
      <c r="N51" s="2084"/>
      <c r="O51" s="2084"/>
      <c r="P51" s="2084"/>
      <c r="Q51" s="2084"/>
      <c r="R51" s="2084"/>
      <c r="S51" s="2084"/>
      <c r="T51" s="2084"/>
      <c r="U51" s="2084"/>
      <c r="V51" s="2084"/>
      <c r="W51" s="2084"/>
      <c r="X51" s="2084"/>
      <c r="Y51" s="2084"/>
      <c r="Z51" s="2084"/>
      <c r="AA51" s="2084"/>
      <c r="AB51" s="2084"/>
      <c r="AC51" s="2084"/>
      <c r="AD51" s="2084"/>
      <c r="AE51" s="2084"/>
    </row>
    <row r="52" ht="60.0" customHeight="1">
      <c r="A52" s="2084"/>
      <c r="B52" s="2084"/>
      <c r="C52" s="2084"/>
      <c r="D52" s="2085"/>
      <c r="E52" s="2084"/>
      <c r="F52" s="2086"/>
      <c r="G52" s="2086"/>
      <c r="H52" s="2084"/>
      <c r="I52" s="2084"/>
      <c r="J52" s="2084"/>
      <c r="K52" s="2084"/>
      <c r="L52" s="2084"/>
      <c r="M52" s="2084"/>
      <c r="N52" s="2084"/>
      <c r="O52" s="2084"/>
      <c r="P52" s="2084"/>
      <c r="Q52" s="2084"/>
      <c r="R52" s="2084"/>
      <c r="S52" s="2084"/>
      <c r="T52" s="2084"/>
      <c r="U52" s="2084"/>
      <c r="V52" s="2084"/>
      <c r="W52" s="2084"/>
      <c r="X52" s="2084"/>
      <c r="Y52" s="2084"/>
      <c r="Z52" s="2084"/>
      <c r="AA52" s="2084"/>
      <c r="AB52" s="2084"/>
      <c r="AC52" s="2084"/>
      <c r="AD52" s="2084"/>
      <c r="AE52" s="2084"/>
    </row>
    <row r="53" ht="60.0" customHeight="1">
      <c r="A53" s="2084"/>
      <c r="B53" s="2084"/>
      <c r="C53" s="2084"/>
      <c r="D53" s="2085"/>
      <c r="E53" s="2084"/>
      <c r="F53" s="2086"/>
      <c r="G53" s="2086"/>
      <c r="H53" s="2084"/>
      <c r="I53" s="2084"/>
      <c r="J53" s="2084"/>
      <c r="K53" s="2084"/>
      <c r="L53" s="2084"/>
      <c r="M53" s="2084"/>
      <c r="N53" s="2084"/>
      <c r="O53" s="2084"/>
      <c r="P53" s="2084"/>
      <c r="Q53" s="2084"/>
      <c r="R53" s="2084"/>
      <c r="S53" s="2084"/>
      <c r="T53" s="2084"/>
      <c r="U53" s="2084"/>
      <c r="V53" s="2084"/>
      <c r="W53" s="2084"/>
      <c r="X53" s="2084"/>
      <c r="Y53" s="2084"/>
      <c r="Z53" s="2084"/>
      <c r="AA53" s="2084"/>
      <c r="AB53" s="2084"/>
      <c r="AC53" s="2084"/>
      <c r="AD53" s="2084"/>
      <c r="AE53" s="2084"/>
    </row>
    <row r="54" ht="60.0" customHeight="1">
      <c r="A54" s="2084"/>
      <c r="B54" s="2084"/>
      <c r="C54" s="2084"/>
      <c r="D54" s="2085"/>
      <c r="E54" s="2084"/>
      <c r="F54" s="2086"/>
      <c r="G54" s="2086"/>
      <c r="H54" s="2084"/>
      <c r="I54" s="2084"/>
      <c r="J54" s="2084"/>
      <c r="K54" s="2084"/>
      <c r="L54" s="2084"/>
      <c r="M54" s="2084"/>
      <c r="N54" s="2084"/>
      <c r="O54" s="2084"/>
      <c r="P54" s="2084"/>
      <c r="Q54" s="2084"/>
      <c r="R54" s="2084"/>
      <c r="S54" s="2084"/>
      <c r="T54" s="2084"/>
      <c r="U54" s="2084"/>
      <c r="V54" s="2084"/>
      <c r="W54" s="2084"/>
      <c r="X54" s="2084"/>
      <c r="Y54" s="2084"/>
      <c r="Z54" s="2084"/>
      <c r="AA54" s="2084"/>
      <c r="AB54" s="2084"/>
      <c r="AC54" s="2084"/>
      <c r="AD54" s="2084"/>
      <c r="AE54" s="2084"/>
    </row>
    <row r="55" ht="60.0" customHeight="1">
      <c r="A55" s="2084"/>
      <c r="B55" s="2084"/>
      <c r="C55" s="2084"/>
      <c r="D55" s="2085"/>
      <c r="E55" s="2084"/>
      <c r="F55" s="2086"/>
      <c r="G55" s="2086"/>
      <c r="H55" s="2084"/>
      <c r="I55" s="2084"/>
      <c r="J55" s="2084"/>
      <c r="K55" s="2084"/>
      <c r="L55" s="2084"/>
      <c r="M55" s="2084"/>
      <c r="N55" s="2084"/>
      <c r="O55" s="2084"/>
      <c r="P55" s="2084"/>
      <c r="Q55" s="2084"/>
      <c r="R55" s="2084"/>
      <c r="S55" s="2084"/>
      <c r="T55" s="2084"/>
      <c r="U55" s="2084"/>
      <c r="V55" s="2084"/>
      <c r="W55" s="2084"/>
      <c r="X55" s="2084"/>
      <c r="Y55" s="2084"/>
      <c r="Z55" s="2084"/>
      <c r="AA55" s="2084"/>
      <c r="AB55" s="2084"/>
      <c r="AC55" s="2084"/>
      <c r="AD55" s="2084"/>
      <c r="AE55" s="2084"/>
    </row>
    <row r="56" ht="60.0" customHeight="1">
      <c r="A56" s="2084"/>
      <c r="B56" s="2084"/>
      <c r="C56" s="2084"/>
      <c r="D56" s="2085"/>
      <c r="E56" s="2084"/>
      <c r="F56" s="2086"/>
      <c r="G56" s="2086"/>
      <c r="H56" s="2084"/>
      <c r="I56" s="2084"/>
      <c r="J56" s="2084"/>
      <c r="K56" s="2084"/>
      <c r="L56" s="2084"/>
      <c r="M56" s="2084"/>
      <c r="N56" s="2084"/>
      <c r="O56" s="2084"/>
      <c r="P56" s="2084"/>
      <c r="Q56" s="2084"/>
      <c r="R56" s="2084"/>
      <c r="S56" s="2084"/>
      <c r="T56" s="2084"/>
      <c r="U56" s="2084"/>
      <c r="V56" s="2084"/>
      <c r="W56" s="2084"/>
      <c r="X56" s="2084"/>
      <c r="Y56" s="2084"/>
      <c r="Z56" s="2084"/>
      <c r="AA56" s="2084"/>
      <c r="AB56" s="2084"/>
      <c r="AC56" s="2084"/>
      <c r="AD56" s="2084"/>
      <c r="AE56" s="2084"/>
    </row>
    <row r="57" ht="60.0" customHeight="1">
      <c r="A57" s="2084"/>
      <c r="B57" s="2084"/>
      <c r="C57" s="2084"/>
      <c r="D57" s="2085"/>
      <c r="E57" s="2084"/>
      <c r="F57" s="2086"/>
      <c r="G57" s="2086"/>
      <c r="H57" s="2084"/>
      <c r="I57" s="2084"/>
      <c r="J57" s="2084"/>
      <c r="K57" s="2084"/>
      <c r="L57" s="2084"/>
      <c r="M57" s="2084"/>
      <c r="N57" s="2084"/>
      <c r="O57" s="2084"/>
      <c r="P57" s="2084"/>
      <c r="Q57" s="2084"/>
      <c r="R57" s="2084"/>
      <c r="S57" s="2084"/>
      <c r="T57" s="2084"/>
      <c r="U57" s="2084"/>
      <c r="V57" s="2084"/>
      <c r="W57" s="2084"/>
      <c r="X57" s="2084"/>
      <c r="Y57" s="2084"/>
      <c r="Z57" s="2084"/>
      <c r="AA57" s="2084"/>
      <c r="AB57" s="2084"/>
      <c r="AC57" s="2084"/>
      <c r="AD57" s="2084"/>
      <c r="AE57" s="2084"/>
    </row>
    <row r="58" ht="60.0" customHeight="1">
      <c r="A58" s="2084"/>
      <c r="B58" s="2084"/>
      <c r="C58" s="2084"/>
      <c r="D58" s="2085"/>
      <c r="E58" s="2084"/>
      <c r="F58" s="2086"/>
      <c r="G58" s="2086"/>
      <c r="H58" s="2084"/>
      <c r="I58" s="2084"/>
      <c r="J58" s="2084"/>
      <c r="K58" s="2084"/>
      <c r="L58" s="2084"/>
      <c r="M58" s="2084"/>
      <c r="N58" s="2084"/>
      <c r="O58" s="2084"/>
      <c r="P58" s="2084"/>
      <c r="Q58" s="2084"/>
      <c r="R58" s="2084"/>
      <c r="S58" s="2084"/>
      <c r="T58" s="2084"/>
      <c r="U58" s="2084"/>
      <c r="V58" s="2084"/>
      <c r="W58" s="2084"/>
      <c r="X58" s="2084"/>
      <c r="Y58" s="2084"/>
      <c r="Z58" s="2084"/>
      <c r="AA58" s="2084"/>
      <c r="AB58" s="2084"/>
      <c r="AC58" s="2084"/>
      <c r="AD58" s="2084"/>
      <c r="AE58" s="2084"/>
    </row>
    <row r="59" ht="60.0" customHeight="1">
      <c r="A59" s="2084"/>
      <c r="B59" s="2084"/>
      <c r="C59" s="2084"/>
      <c r="D59" s="2085"/>
      <c r="E59" s="2084"/>
      <c r="F59" s="2086"/>
      <c r="G59" s="2086"/>
      <c r="H59" s="2084"/>
      <c r="I59" s="2084"/>
      <c r="J59" s="2084"/>
      <c r="K59" s="2084"/>
      <c r="L59" s="2084"/>
      <c r="M59" s="2084"/>
      <c r="N59" s="2084"/>
      <c r="O59" s="2084"/>
      <c r="P59" s="2084"/>
      <c r="Q59" s="2084"/>
      <c r="R59" s="2084"/>
      <c r="S59" s="2084"/>
      <c r="T59" s="2084"/>
      <c r="U59" s="2084"/>
      <c r="V59" s="2084"/>
      <c r="W59" s="2084"/>
      <c r="X59" s="2084"/>
      <c r="Y59" s="2084"/>
      <c r="Z59" s="2084"/>
      <c r="AA59" s="2084"/>
      <c r="AB59" s="2084"/>
      <c r="AC59" s="2084"/>
      <c r="AD59" s="2084"/>
      <c r="AE59" s="2084"/>
    </row>
    <row r="60" ht="60.0" customHeight="1">
      <c r="A60" s="2084"/>
      <c r="B60" s="2084"/>
      <c r="C60" s="2084"/>
      <c r="D60" s="2085"/>
      <c r="E60" s="2084"/>
      <c r="F60" s="2086"/>
      <c r="G60" s="2086"/>
      <c r="H60" s="2084"/>
      <c r="I60" s="2084"/>
      <c r="J60" s="2084"/>
      <c r="K60" s="2084"/>
      <c r="L60" s="2084"/>
      <c r="M60" s="2084"/>
      <c r="N60" s="2084"/>
      <c r="O60" s="2084"/>
      <c r="P60" s="2084"/>
      <c r="Q60" s="2084"/>
      <c r="R60" s="2084"/>
      <c r="S60" s="2084"/>
      <c r="T60" s="2084"/>
      <c r="U60" s="2084"/>
      <c r="V60" s="2084"/>
      <c r="W60" s="2084"/>
      <c r="X60" s="2084"/>
      <c r="Y60" s="2084"/>
      <c r="Z60" s="2084"/>
      <c r="AA60" s="2084"/>
      <c r="AB60" s="2084"/>
      <c r="AC60" s="2084"/>
      <c r="AD60" s="2084"/>
      <c r="AE60" s="2084"/>
    </row>
    <row r="61" ht="60.0" customHeight="1">
      <c r="A61" s="2084"/>
      <c r="B61" s="2084"/>
      <c r="C61" s="2084"/>
      <c r="D61" s="2085"/>
      <c r="E61" s="2084"/>
      <c r="F61" s="2086"/>
      <c r="G61" s="2086"/>
      <c r="H61" s="2084"/>
      <c r="I61" s="2084"/>
      <c r="J61" s="2084"/>
      <c r="K61" s="2084"/>
      <c r="L61" s="2084"/>
      <c r="M61" s="2084"/>
      <c r="N61" s="2084"/>
      <c r="O61" s="2084"/>
      <c r="P61" s="2084"/>
      <c r="Q61" s="2084"/>
      <c r="R61" s="2084"/>
      <c r="S61" s="2084"/>
      <c r="T61" s="2084"/>
      <c r="U61" s="2084"/>
      <c r="V61" s="2084"/>
      <c r="W61" s="2084"/>
      <c r="X61" s="2084"/>
      <c r="Y61" s="2084"/>
      <c r="Z61" s="2084"/>
      <c r="AA61" s="2084"/>
      <c r="AB61" s="2084"/>
      <c r="AC61" s="2084"/>
      <c r="AD61" s="2084"/>
      <c r="AE61" s="2084"/>
    </row>
    <row r="62" ht="60.0" customHeight="1">
      <c r="A62" s="2084"/>
      <c r="B62" s="2084"/>
      <c r="C62" s="2084"/>
      <c r="D62" s="2085"/>
      <c r="E62" s="2084"/>
      <c r="F62" s="2086"/>
      <c r="G62" s="2086"/>
      <c r="H62" s="2084"/>
      <c r="I62" s="2084"/>
      <c r="J62" s="2084"/>
      <c r="K62" s="2084"/>
      <c r="L62" s="2084"/>
      <c r="M62" s="2084"/>
      <c r="N62" s="2084"/>
      <c r="O62" s="2084"/>
      <c r="P62" s="2084"/>
      <c r="Q62" s="2084"/>
      <c r="R62" s="2084"/>
      <c r="S62" s="2084"/>
      <c r="T62" s="2084"/>
      <c r="U62" s="2084"/>
      <c r="V62" s="2084"/>
      <c r="W62" s="2084"/>
      <c r="X62" s="2084"/>
      <c r="Y62" s="2084"/>
      <c r="Z62" s="2084"/>
      <c r="AA62" s="2084"/>
      <c r="AB62" s="2084"/>
      <c r="AC62" s="2084"/>
      <c r="AD62" s="2084"/>
      <c r="AE62" s="2084"/>
    </row>
    <row r="63" ht="60.0" customHeight="1">
      <c r="A63" s="2084"/>
      <c r="B63" s="2084"/>
      <c r="C63" s="2084"/>
      <c r="D63" s="2085"/>
      <c r="E63" s="2084"/>
      <c r="F63" s="2086"/>
      <c r="G63" s="2086"/>
      <c r="H63" s="2084"/>
      <c r="I63" s="2084"/>
      <c r="J63" s="2084"/>
      <c r="K63" s="2084"/>
      <c r="L63" s="2084"/>
      <c r="M63" s="2084"/>
      <c r="N63" s="2084"/>
      <c r="O63" s="2084"/>
      <c r="P63" s="2084"/>
      <c r="Q63" s="2084"/>
      <c r="R63" s="2084"/>
      <c r="S63" s="2084"/>
      <c r="T63" s="2084"/>
      <c r="U63" s="2084"/>
      <c r="V63" s="2084"/>
      <c r="W63" s="2084"/>
      <c r="X63" s="2084"/>
      <c r="Y63" s="2084"/>
      <c r="Z63" s="2084"/>
      <c r="AA63" s="2084"/>
      <c r="AB63" s="2084"/>
      <c r="AC63" s="2084"/>
      <c r="AD63" s="2084"/>
      <c r="AE63" s="2084"/>
    </row>
    <row r="64" ht="60.0" customHeight="1">
      <c r="A64" s="2084"/>
      <c r="B64" s="2084"/>
      <c r="C64" s="2084"/>
      <c r="D64" s="2085"/>
      <c r="E64" s="2084"/>
      <c r="F64" s="2086"/>
      <c r="G64" s="2086"/>
      <c r="H64" s="2084"/>
      <c r="I64" s="2084"/>
      <c r="J64" s="2084"/>
      <c r="K64" s="2084"/>
      <c r="L64" s="2084"/>
      <c r="M64" s="2084"/>
      <c r="N64" s="2084"/>
      <c r="O64" s="2084"/>
      <c r="P64" s="2084"/>
      <c r="Q64" s="2084"/>
      <c r="R64" s="2084"/>
      <c r="S64" s="2084"/>
      <c r="T64" s="2084"/>
      <c r="U64" s="2084"/>
      <c r="V64" s="2084"/>
      <c r="W64" s="2084"/>
      <c r="X64" s="2084"/>
      <c r="Y64" s="2084"/>
      <c r="Z64" s="2084"/>
      <c r="AA64" s="2084"/>
      <c r="AB64" s="2084"/>
      <c r="AC64" s="2084"/>
      <c r="AD64" s="2084"/>
      <c r="AE64" s="2084"/>
    </row>
    <row r="65" ht="60.0" customHeight="1">
      <c r="A65" s="2084"/>
      <c r="B65" s="2084"/>
      <c r="C65" s="2084"/>
      <c r="D65" s="2085"/>
      <c r="E65" s="2084"/>
      <c r="F65" s="2086"/>
      <c r="G65" s="2086"/>
      <c r="H65" s="2084"/>
      <c r="I65" s="2084"/>
      <c r="J65" s="2084"/>
      <c r="K65" s="2084"/>
      <c r="L65" s="2084"/>
      <c r="M65" s="2084"/>
      <c r="N65" s="2084"/>
      <c r="O65" s="2084"/>
      <c r="P65" s="2084"/>
      <c r="Q65" s="2084"/>
      <c r="R65" s="2084"/>
      <c r="S65" s="2084"/>
      <c r="T65" s="2084"/>
      <c r="U65" s="2084"/>
      <c r="V65" s="2084"/>
      <c r="W65" s="2084"/>
      <c r="X65" s="2084"/>
      <c r="Y65" s="2084"/>
      <c r="Z65" s="2084"/>
      <c r="AA65" s="2084"/>
      <c r="AB65" s="2084"/>
      <c r="AC65" s="2084"/>
      <c r="AD65" s="2084"/>
      <c r="AE65" s="2084"/>
    </row>
    <row r="66" ht="60.0" customHeight="1">
      <c r="A66" s="2084"/>
      <c r="B66" s="2084"/>
      <c r="C66" s="2084"/>
      <c r="D66" s="2085"/>
      <c r="E66" s="2084"/>
      <c r="F66" s="2086"/>
      <c r="G66" s="2086"/>
      <c r="H66" s="2084"/>
      <c r="I66" s="2084"/>
      <c r="J66" s="2084"/>
      <c r="K66" s="2084"/>
      <c r="L66" s="2084"/>
      <c r="M66" s="2084"/>
      <c r="N66" s="2084"/>
      <c r="O66" s="2084"/>
      <c r="P66" s="2084"/>
      <c r="Q66" s="2084"/>
      <c r="R66" s="2084"/>
      <c r="S66" s="2084"/>
      <c r="T66" s="2084"/>
      <c r="U66" s="2084"/>
      <c r="V66" s="2084"/>
      <c r="W66" s="2084"/>
      <c r="X66" s="2084"/>
      <c r="Y66" s="2084"/>
      <c r="Z66" s="2084"/>
      <c r="AA66" s="2084"/>
      <c r="AB66" s="2084"/>
      <c r="AC66" s="2084"/>
      <c r="AD66" s="2084"/>
      <c r="AE66" s="2084"/>
    </row>
    <row r="67" ht="60.0" customHeight="1">
      <c r="A67" s="2084"/>
      <c r="B67" s="2084"/>
      <c r="C67" s="2084"/>
      <c r="D67" s="2085"/>
      <c r="E67" s="2084"/>
      <c r="F67" s="2086"/>
      <c r="G67" s="2086"/>
      <c r="H67" s="2084"/>
      <c r="I67" s="2084"/>
      <c r="J67" s="2084"/>
      <c r="K67" s="2084"/>
      <c r="L67" s="2084"/>
      <c r="M67" s="2084"/>
      <c r="N67" s="2084"/>
      <c r="O67" s="2084"/>
      <c r="P67" s="2084"/>
      <c r="Q67" s="2084"/>
      <c r="R67" s="2084"/>
      <c r="S67" s="2084"/>
      <c r="T67" s="2084"/>
      <c r="U67" s="2084"/>
      <c r="V67" s="2084"/>
      <c r="W67" s="2084"/>
      <c r="X67" s="2084"/>
      <c r="Y67" s="2084"/>
      <c r="Z67" s="2084"/>
      <c r="AA67" s="2084"/>
      <c r="AB67" s="2084"/>
      <c r="AC67" s="2084"/>
      <c r="AD67" s="2084"/>
      <c r="AE67" s="2084"/>
    </row>
    <row r="68" ht="60.0" customHeight="1">
      <c r="A68" s="2084"/>
      <c r="B68" s="2084"/>
      <c r="C68" s="2084"/>
      <c r="D68" s="2085"/>
      <c r="E68" s="2084"/>
      <c r="F68" s="2086"/>
      <c r="G68" s="2086"/>
      <c r="H68" s="2084"/>
      <c r="I68" s="2084"/>
      <c r="J68" s="2084"/>
      <c r="K68" s="2084"/>
      <c r="L68" s="2084"/>
      <c r="M68" s="2084"/>
      <c r="N68" s="2084"/>
      <c r="O68" s="2084"/>
      <c r="P68" s="2084"/>
      <c r="Q68" s="2084"/>
      <c r="R68" s="2084"/>
      <c r="S68" s="2084"/>
      <c r="T68" s="2084"/>
      <c r="U68" s="2084"/>
      <c r="V68" s="2084"/>
      <c r="W68" s="2084"/>
      <c r="X68" s="2084"/>
      <c r="Y68" s="2084"/>
      <c r="Z68" s="2084"/>
      <c r="AA68" s="2084"/>
      <c r="AB68" s="2084"/>
      <c r="AC68" s="2084"/>
      <c r="AD68" s="2084"/>
      <c r="AE68" s="2084"/>
    </row>
    <row r="69" ht="60.0" customHeight="1">
      <c r="A69" s="2084"/>
      <c r="B69" s="2084"/>
      <c r="C69" s="2084"/>
      <c r="D69" s="2085"/>
      <c r="E69" s="2084"/>
      <c r="F69" s="2086"/>
      <c r="G69" s="2086"/>
      <c r="H69" s="2084"/>
      <c r="I69" s="2084"/>
      <c r="J69" s="2084"/>
      <c r="K69" s="2084"/>
      <c r="L69" s="2084"/>
      <c r="M69" s="2084"/>
      <c r="N69" s="2084"/>
      <c r="O69" s="2084"/>
      <c r="P69" s="2084"/>
      <c r="Q69" s="2084"/>
      <c r="R69" s="2084"/>
      <c r="S69" s="2084"/>
      <c r="T69" s="2084"/>
      <c r="U69" s="2084"/>
      <c r="V69" s="2084"/>
      <c r="W69" s="2084"/>
      <c r="X69" s="2084"/>
      <c r="Y69" s="2084"/>
      <c r="Z69" s="2084"/>
      <c r="AA69" s="2084"/>
      <c r="AB69" s="2084"/>
      <c r="AC69" s="2084"/>
      <c r="AD69" s="2084"/>
      <c r="AE69" s="2084"/>
    </row>
    <row r="70" ht="60.0" customHeight="1">
      <c r="A70" s="2084"/>
      <c r="B70" s="2084"/>
      <c r="C70" s="2084"/>
      <c r="D70" s="2085"/>
      <c r="E70" s="2084"/>
      <c r="F70" s="2086"/>
      <c r="G70" s="2086"/>
      <c r="H70" s="2084"/>
      <c r="I70" s="2084"/>
      <c r="J70" s="2084"/>
      <c r="K70" s="2084"/>
      <c r="L70" s="2084"/>
      <c r="M70" s="2084"/>
      <c r="N70" s="2084"/>
      <c r="O70" s="2084"/>
      <c r="P70" s="2084"/>
      <c r="Q70" s="2084"/>
      <c r="R70" s="2084"/>
      <c r="S70" s="2084"/>
      <c r="T70" s="2084"/>
      <c r="U70" s="2084"/>
      <c r="V70" s="2084"/>
      <c r="W70" s="2084"/>
      <c r="X70" s="2084"/>
      <c r="Y70" s="2084"/>
      <c r="Z70" s="2084"/>
      <c r="AA70" s="2084"/>
      <c r="AB70" s="2084"/>
      <c r="AC70" s="2084"/>
      <c r="AD70" s="2084"/>
      <c r="AE70" s="2084"/>
    </row>
    <row r="71" ht="60.0" customHeight="1">
      <c r="A71" s="2084"/>
      <c r="B71" s="2084"/>
      <c r="C71" s="2084"/>
      <c r="D71" s="2085"/>
      <c r="E71" s="2084"/>
      <c r="F71" s="2086"/>
      <c r="G71" s="2086"/>
      <c r="H71" s="2084"/>
      <c r="I71" s="2084"/>
      <c r="J71" s="2084"/>
      <c r="K71" s="2084"/>
      <c r="L71" s="2084"/>
      <c r="M71" s="2084"/>
      <c r="N71" s="2084"/>
      <c r="O71" s="2084"/>
      <c r="P71" s="2084"/>
      <c r="Q71" s="2084"/>
      <c r="R71" s="2084"/>
      <c r="S71" s="2084"/>
      <c r="T71" s="2084"/>
      <c r="U71" s="2084"/>
      <c r="V71" s="2084"/>
      <c r="W71" s="2084"/>
      <c r="X71" s="2084"/>
      <c r="Y71" s="2084"/>
      <c r="Z71" s="2084"/>
      <c r="AA71" s="2084"/>
      <c r="AB71" s="2084"/>
      <c r="AC71" s="2084"/>
      <c r="AD71" s="2084"/>
      <c r="AE71" s="2084"/>
    </row>
    <row r="72" ht="60.0" customHeight="1">
      <c r="A72" s="2084"/>
      <c r="B72" s="2084"/>
      <c r="C72" s="2084"/>
      <c r="D72" s="2085"/>
      <c r="E72" s="2084"/>
      <c r="F72" s="2086"/>
      <c r="G72" s="2086"/>
      <c r="H72" s="2084"/>
      <c r="I72" s="2084"/>
      <c r="J72" s="2084"/>
      <c r="K72" s="2084"/>
      <c r="L72" s="2084"/>
      <c r="M72" s="2084"/>
      <c r="N72" s="2084"/>
      <c r="O72" s="2084"/>
      <c r="P72" s="2084"/>
      <c r="Q72" s="2084"/>
      <c r="R72" s="2084"/>
      <c r="S72" s="2084"/>
      <c r="T72" s="2084"/>
      <c r="U72" s="2084"/>
      <c r="V72" s="2084"/>
      <c r="W72" s="2084"/>
      <c r="X72" s="2084"/>
      <c r="Y72" s="2084"/>
      <c r="Z72" s="2084"/>
      <c r="AA72" s="2084"/>
      <c r="AB72" s="2084"/>
      <c r="AC72" s="2084"/>
      <c r="AD72" s="2084"/>
      <c r="AE72" s="2084"/>
    </row>
    <row r="73" ht="60.0" customHeight="1">
      <c r="A73" s="2084"/>
      <c r="B73" s="2084"/>
      <c r="C73" s="2084"/>
      <c r="D73" s="2085"/>
      <c r="E73" s="2084"/>
      <c r="F73" s="2086"/>
      <c r="G73" s="2086"/>
      <c r="H73" s="2084"/>
      <c r="I73" s="2084"/>
      <c r="J73" s="2084"/>
      <c r="K73" s="2084"/>
      <c r="L73" s="2084"/>
      <c r="M73" s="2084"/>
      <c r="N73" s="2084"/>
      <c r="O73" s="2084"/>
      <c r="P73" s="2084"/>
      <c r="Q73" s="2084"/>
      <c r="R73" s="2084"/>
      <c r="S73" s="2084"/>
      <c r="T73" s="2084"/>
      <c r="U73" s="2084"/>
      <c r="V73" s="2084"/>
      <c r="W73" s="2084"/>
      <c r="X73" s="2084"/>
      <c r="Y73" s="2084"/>
      <c r="Z73" s="2084"/>
      <c r="AA73" s="2084"/>
      <c r="AB73" s="2084"/>
      <c r="AC73" s="2084"/>
      <c r="AD73" s="2084"/>
      <c r="AE73" s="2084"/>
    </row>
    <row r="74" ht="60.0" customHeight="1">
      <c r="A74" s="2084"/>
      <c r="B74" s="2084"/>
      <c r="C74" s="2084"/>
      <c r="D74" s="2085"/>
      <c r="E74" s="2084"/>
      <c r="F74" s="2086"/>
      <c r="G74" s="2086"/>
      <c r="H74" s="2084"/>
      <c r="I74" s="2084"/>
      <c r="J74" s="2084"/>
      <c r="K74" s="2084"/>
      <c r="L74" s="2084"/>
      <c r="M74" s="2084"/>
      <c r="N74" s="2084"/>
      <c r="O74" s="2084"/>
      <c r="P74" s="2084"/>
      <c r="Q74" s="2084"/>
      <c r="R74" s="2084"/>
      <c r="S74" s="2084"/>
      <c r="T74" s="2084"/>
      <c r="U74" s="2084"/>
      <c r="V74" s="2084"/>
      <c r="W74" s="2084"/>
      <c r="X74" s="2084"/>
      <c r="Y74" s="2084"/>
      <c r="Z74" s="2084"/>
      <c r="AA74" s="2084"/>
      <c r="AB74" s="2084"/>
      <c r="AC74" s="2084"/>
      <c r="AD74" s="2084"/>
      <c r="AE74" s="2084"/>
    </row>
    <row r="75" ht="60.0" customHeight="1">
      <c r="A75" s="2084"/>
      <c r="B75" s="2084"/>
      <c r="C75" s="2084"/>
      <c r="D75" s="2085"/>
      <c r="E75" s="2084"/>
      <c r="F75" s="2086"/>
      <c r="G75" s="2086"/>
      <c r="H75" s="2084"/>
      <c r="I75" s="2084"/>
      <c r="J75" s="2084"/>
      <c r="K75" s="2084"/>
      <c r="L75" s="2084"/>
      <c r="M75" s="2084"/>
      <c r="N75" s="2084"/>
      <c r="O75" s="2084"/>
      <c r="P75" s="2084"/>
      <c r="Q75" s="2084"/>
      <c r="R75" s="2084"/>
      <c r="S75" s="2084"/>
      <c r="T75" s="2084"/>
      <c r="U75" s="2084"/>
      <c r="V75" s="2084"/>
      <c r="W75" s="2084"/>
      <c r="X75" s="2084"/>
      <c r="Y75" s="2084"/>
      <c r="Z75" s="2084"/>
      <c r="AA75" s="2084"/>
      <c r="AB75" s="2084"/>
      <c r="AC75" s="2084"/>
      <c r="AD75" s="2084"/>
      <c r="AE75" s="2084"/>
    </row>
    <row r="76" ht="60.0" customHeight="1">
      <c r="A76" s="2084"/>
      <c r="B76" s="2084"/>
      <c r="C76" s="2084"/>
      <c r="D76" s="2085"/>
      <c r="E76" s="2084"/>
      <c r="F76" s="2086"/>
      <c r="G76" s="2086"/>
      <c r="H76" s="2084"/>
      <c r="I76" s="2084"/>
      <c r="J76" s="2084"/>
      <c r="K76" s="2084"/>
      <c r="L76" s="2084"/>
      <c r="M76" s="2084"/>
      <c r="N76" s="2084"/>
      <c r="O76" s="2084"/>
      <c r="P76" s="2084"/>
      <c r="Q76" s="2084"/>
      <c r="R76" s="2084"/>
      <c r="S76" s="2084"/>
      <c r="T76" s="2084"/>
      <c r="U76" s="2084"/>
      <c r="V76" s="2084"/>
      <c r="W76" s="2084"/>
      <c r="X76" s="2084"/>
      <c r="Y76" s="2084"/>
      <c r="Z76" s="2084"/>
      <c r="AA76" s="2084"/>
      <c r="AB76" s="2084"/>
      <c r="AC76" s="2084"/>
      <c r="AD76" s="2084"/>
      <c r="AE76" s="2084"/>
    </row>
    <row r="77" ht="60.0" customHeight="1">
      <c r="A77" s="2084"/>
      <c r="B77" s="2084"/>
      <c r="C77" s="2084"/>
      <c r="D77" s="2085"/>
      <c r="E77" s="2084"/>
      <c r="F77" s="2086"/>
      <c r="G77" s="2086"/>
      <c r="H77" s="2084"/>
      <c r="I77" s="2084"/>
      <c r="J77" s="2084"/>
      <c r="K77" s="2084"/>
      <c r="L77" s="2084"/>
      <c r="M77" s="2084"/>
      <c r="N77" s="2084"/>
      <c r="O77" s="2084"/>
      <c r="P77" s="2084"/>
      <c r="Q77" s="2084"/>
      <c r="R77" s="2084"/>
      <c r="S77" s="2084"/>
      <c r="T77" s="2084"/>
      <c r="U77" s="2084"/>
      <c r="V77" s="2084"/>
      <c r="W77" s="2084"/>
      <c r="X77" s="2084"/>
      <c r="Y77" s="2084"/>
      <c r="Z77" s="2084"/>
      <c r="AA77" s="2084"/>
      <c r="AB77" s="2084"/>
      <c r="AC77" s="2084"/>
      <c r="AD77" s="2084"/>
      <c r="AE77" s="2084"/>
    </row>
    <row r="78" ht="60.0" customHeight="1">
      <c r="A78" s="2084"/>
      <c r="B78" s="2084"/>
      <c r="C78" s="2084"/>
      <c r="D78" s="2085"/>
      <c r="E78" s="2084"/>
      <c r="F78" s="2086"/>
      <c r="G78" s="2086"/>
      <c r="H78" s="2084"/>
      <c r="I78" s="2084"/>
      <c r="J78" s="2084"/>
      <c r="K78" s="2084"/>
      <c r="L78" s="2084"/>
      <c r="M78" s="2084"/>
      <c r="N78" s="2084"/>
      <c r="O78" s="2084"/>
      <c r="P78" s="2084"/>
      <c r="Q78" s="2084"/>
      <c r="R78" s="2084"/>
      <c r="S78" s="2084"/>
      <c r="T78" s="2084"/>
      <c r="U78" s="2084"/>
      <c r="V78" s="2084"/>
      <c r="W78" s="2084"/>
      <c r="X78" s="2084"/>
      <c r="Y78" s="2084"/>
      <c r="Z78" s="2084"/>
      <c r="AA78" s="2084"/>
      <c r="AB78" s="2084"/>
      <c r="AC78" s="2084"/>
      <c r="AD78" s="2084"/>
      <c r="AE78" s="2084"/>
    </row>
    <row r="79" ht="60.0" customHeight="1">
      <c r="A79" s="2084"/>
      <c r="B79" s="2084"/>
      <c r="C79" s="2084"/>
      <c r="D79" s="2085"/>
      <c r="E79" s="2084"/>
      <c r="F79" s="2086"/>
      <c r="G79" s="2086"/>
      <c r="H79" s="2084"/>
      <c r="I79" s="2084"/>
      <c r="J79" s="2084"/>
      <c r="K79" s="2084"/>
      <c r="L79" s="2084"/>
      <c r="M79" s="2084"/>
      <c r="N79" s="2084"/>
      <c r="O79" s="2084"/>
      <c r="P79" s="2084"/>
      <c r="Q79" s="2084"/>
      <c r="R79" s="2084"/>
      <c r="S79" s="2084"/>
      <c r="T79" s="2084"/>
      <c r="U79" s="2084"/>
      <c r="V79" s="2084"/>
      <c r="W79" s="2084"/>
      <c r="X79" s="2084"/>
      <c r="Y79" s="2084"/>
      <c r="Z79" s="2084"/>
      <c r="AA79" s="2084"/>
      <c r="AB79" s="2084"/>
      <c r="AC79" s="2084"/>
      <c r="AD79" s="2084"/>
      <c r="AE79" s="2084"/>
    </row>
    <row r="80" ht="60.0" customHeight="1">
      <c r="A80" s="2084"/>
      <c r="B80" s="2084"/>
      <c r="C80" s="2084"/>
      <c r="D80" s="2085"/>
      <c r="E80" s="2084"/>
      <c r="F80" s="2086"/>
      <c r="G80" s="2086"/>
      <c r="H80" s="2084"/>
      <c r="I80" s="2084"/>
      <c r="J80" s="2084"/>
      <c r="K80" s="2084"/>
      <c r="L80" s="2084"/>
      <c r="M80" s="2084"/>
      <c r="N80" s="2084"/>
      <c r="O80" s="2084"/>
      <c r="P80" s="2084"/>
      <c r="Q80" s="2084"/>
      <c r="R80" s="2084"/>
      <c r="S80" s="2084"/>
      <c r="T80" s="2084"/>
      <c r="U80" s="2084"/>
      <c r="V80" s="2084"/>
      <c r="W80" s="2084"/>
      <c r="X80" s="2084"/>
      <c r="Y80" s="2084"/>
      <c r="Z80" s="2084"/>
      <c r="AA80" s="2084"/>
      <c r="AB80" s="2084"/>
      <c r="AC80" s="2084"/>
      <c r="AD80" s="2084"/>
      <c r="AE80" s="2084"/>
    </row>
    <row r="81" ht="60.0" customHeight="1">
      <c r="A81" s="2084"/>
      <c r="B81" s="2084"/>
      <c r="C81" s="2084"/>
      <c r="D81" s="2085"/>
      <c r="E81" s="2084"/>
      <c r="F81" s="2086"/>
      <c r="G81" s="2086"/>
      <c r="H81" s="2084"/>
      <c r="I81" s="2084"/>
      <c r="J81" s="2084"/>
      <c r="K81" s="2084"/>
      <c r="L81" s="2084"/>
      <c r="M81" s="2084"/>
      <c r="N81" s="2084"/>
      <c r="O81" s="2084"/>
      <c r="P81" s="2084"/>
      <c r="Q81" s="2084"/>
      <c r="R81" s="2084"/>
      <c r="S81" s="2084"/>
      <c r="T81" s="2084"/>
      <c r="U81" s="2084"/>
      <c r="V81" s="2084"/>
      <c r="W81" s="2084"/>
      <c r="X81" s="2084"/>
      <c r="Y81" s="2084"/>
      <c r="Z81" s="2084"/>
      <c r="AA81" s="2084"/>
      <c r="AB81" s="2084"/>
      <c r="AC81" s="2084"/>
      <c r="AD81" s="2084"/>
      <c r="AE81" s="2084"/>
    </row>
    <row r="82" ht="60.0" customHeight="1">
      <c r="A82" s="2084"/>
      <c r="B82" s="2084"/>
      <c r="C82" s="2084"/>
      <c r="D82" s="2085"/>
      <c r="E82" s="2084"/>
      <c r="F82" s="2086"/>
      <c r="G82" s="2086"/>
      <c r="H82" s="2084"/>
      <c r="I82" s="2084"/>
      <c r="J82" s="2084"/>
      <c r="K82" s="2084"/>
      <c r="L82" s="2084"/>
      <c r="M82" s="2084"/>
      <c r="N82" s="2084"/>
      <c r="O82" s="2084"/>
      <c r="P82" s="2084"/>
      <c r="Q82" s="2084"/>
      <c r="R82" s="2084"/>
      <c r="S82" s="2084"/>
      <c r="T82" s="2084"/>
      <c r="U82" s="2084"/>
      <c r="V82" s="2084"/>
      <c r="W82" s="2084"/>
      <c r="X82" s="2084"/>
      <c r="Y82" s="2084"/>
      <c r="Z82" s="2084"/>
      <c r="AA82" s="2084"/>
      <c r="AB82" s="2084"/>
      <c r="AC82" s="2084"/>
      <c r="AD82" s="2084"/>
      <c r="AE82" s="2084"/>
    </row>
    <row r="83" ht="60.0" customHeight="1">
      <c r="A83" s="2084"/>
      <c r="B83" s="2084"/>
      <c r="C83" s="2084"/>
      <c r="D83" s="2085"/>
      <c r="E83" s="2084"/>
      <c r="F83" s="2086"/>
      <c r="G83" s="2086"/>
      <c r="H83" s="2084"/>
      <c r="I83" s="2084"/>
      <c r="J83" s="2084"/>
      <c r="K83" s="2084"/>
      <c r="L83" s="2084"/>
      <c r="M83" s="2084"/>
      <c r="N83" s="2084"/>
      <c r="O83" s="2084"/>
      <c r="P83" s="2084"/>
      <c r="Q83" s="2084"/>
      <c r="R83" s="2084"/>
      <c r="S83" s="2084"/>
      <c r="T83" s="2084"/>
      <c r="U83" s="2084"/>
      <c r="V83" s="2084"/>
      <c r="W83" s="2084"/>
      <c r="X83" s="2084"/>
      <c r="Y83" s="2084"/>
      <c r="Z83" s="2084"/>
      <c r="AA83" s="2084"/>
      <c r="AB83" s="2084"/>
      <c r="AC83" s="2084"/>
      <c r="AD83" s="2084"/>
      <c r="AE83" s="2084"/>
    </row>
    <row r="84" ht="60.0" customHeight="1">
      <c r="A84" s="2084"/>
      <c r="B84" s="2084"/>
      <c r="C84" s="2084"/>
      <c r="D84" s="2085"/>
      <c r="E84" s="2084"/>
      <c r="F84" s="2086"/>
      <c r="G84" s="2086"/>
      <c r="H84" s="2084"/>
      <c r="I84" s="2084"/>
      <c r="J84" s="2084"/>
      <c r="K84" s="2084"/>
      <c r="L84" s="2084"/>
      <c r="M84" s="2084"/>
      <c r="N84" s="2084"/>
      <c r="O84" s="2084"/>
      <c r="P84" s="2084"/>
      <c r="Q84" s="2084"/>
      <c r="R84" s="2084"/>
      <c r="S84" s="2084"/>
      <c r="T84" s="2084"/>
      <c r="U84" s="2084"/>
      <c r="V84" s="2084"/>
      <c r="W84" s="2084"/>
      <c r="X84" s="2084"/>
      <c r="Y84" s="2084"/>
      <c r="Z84" s="2084"/>
      <c r="AA84" s="2084"/>
      <c r="AB84" s="2084"/>
      <c r="AC84" s="2084"/>
      <c r="AD84" s="2084"/>
      <c r="AE84" s="2084"/>
    </row>
    <row r="85" ht="60.0" customHeight="1">
      <c r="A85" s="2084"/>
      <c r="B85" s="2084"/>
      <c r="C85" s="2084"/>
      <c r="D85" s="2085"/>
      <c r="E85" s="2084"/>
      <c r="F85" s="2086"/>
      <c r="G85" s="2086"/>
      <c r="H85" s="2084"/>
      <c r="I85" s="2084"/>
      <c r="J85" s="2084"/>
      <c r="K85" s="2084"/>
      <c r="L85" s="2084"/>
      <c r="M85" s="2084"/>
      <c r="N85" s="2084"/>
      <c r="O85" s="2084"/>
      <c r="P85" s="2084"/>
      <c r="Q85" s="2084"/>
      <c r="R85" s="2084"/>
      <c r="S85" s="2084"/>
      <c r="T85" s="2084"/>
      <c r="U85" s="2084"/>
      <c r="V85" s="2084"/>
      <c r="W85" s="2084"/>
      <c r="X85" s="2084"/>
      <c r="Y85" s="2084"/>
      <c r="Z85" s="2084"/>
      <c r="AA85" s="2084"/>
      <c r="AB85" s="2084"/>
      <c r="AC85" s="2084"/>
      <c r="AD85" s="2084"/>
      <c r="AE85" s="2084"/>
    </row>
    <row r="86" ht="60.0" customHeight="1">
      <c r="A86" s="2084"/>
      <c r="B86" s="2084"/>
      <c r="C86" s="2084"/>
      <c r="D86" s="2085"/>
      <c r="E86" s="2084"/>
      <c r="F86" s="2086"/>
      <c r="G86" s="2086"/>
      <c r="H86" s="2084"/>
      <c r="I86" s="2084"/>
      <c r="J86" s="2084"/>
      <c r="K86" s="2084"/>
      <c r="L86" s="2084"/>
      <c r="M86" s="2084"/>
      <c r="N86" s="2084"/>
      <c r="O86" s="2084"/>
      <c r="P86" s="2084"/>
      <c r="Q86" s="2084"/>
      <c r="R86" s="2084"/>
      <c r="S86" s="2084"/>
      <c r="T86" s="2084"/>
      <c r="U86" s="2084"/>
      <c r="V86" s="2084"/>
      <c r="W86" s="2084"/>
      <c r="X86" s="2084"/>
      <c r="Y86" s="2084"/>
      <c r="Z86" s="2084"/>
      <c r="AA86" s="2084"/>
      <c r="AB86" s="2084"/>
      <c r="AC86" s="2084"/>
      <c r="AD86" s="2084"/>
      <c r="AE86" s="2084"/>
    </row>
    <row r="87" ht="60.0" customHeight="1">
      <c r="A87" s="2084"/>
      <c r="B87" s="2084"/>
      <c r="C87" s="2084"/>
      <c r="D87" s="2085"/>
      <c r="E87" s="2084"/>
      <c r="F87" s="2086"/>
      <c r="G87" s="2086"/>
      <c r="H87" s="2084"/>
      <c r="I87" s="2084"/>
      <c r="J87" s="2084"/>
      <c r="K87" s="2084"/>
      <c r="L87" s="2084"/>
      <c r="M87" s="2084"/>
      <c r="N87" s="2084"/>
      <c r="O87" s="2084"/>
      <c r="P87" s="2084"/>
      <c r="Q87" s="2084"/>
      <c r="R87" s="2084"/>
      <c r="S87" s="2084"/>
      <c r="T87" s="2084"/>
      <c r="U87" s="2084"/>
      <c r="V87" s="2084"/>
      <c r="W87" s="2084"/>
      <c r="X87" s="2084"/>
      <c r="Y87" s="2084"/>
      <c r="Z87" s="2084"/>
      <c r="AA87" s="2084"/>
      <c r="AB87" s="2084"/>
      <c r="AC87" s="2084"/>
      <c r="AD87" s="2084"/>
      <c r="AE87" s="2084"/>
    </row>
    <row r="88" ht="60.0" customHeight="1">
      <c r="A88" s="2084"/>
      <c r="B88" s="2084"/>
      <c r="C88" s="2084"/>
      <c r="D88" s="2085"/>
      <c r="E88" s="2084"/>
      <c r="F88" s="2086"/>
      <c r="G88" s="2086"/>
      <c r="H88" s="2084"/>
      <c r="I88" s="2084"/>
      <c r="J88" s="2084"/>
      <c r="K88" s="2084"/>
      <c r="L88" s="2084"/>
      <c r="M88" s="2084"/>
      <c r="N88" s="2084"/>
      <c r="O88" s="2084"/>
      <c r="P88" s="2084"/>
      <c r="Q88" s="2084"/>
      <c r="R88" s="2084"/>
      <c r="S88" s="2084"/>
      <c r="T88" s="2084"/>
      <c r="U88" s="2084"/>
      <c r="V88" s="2084"/>
      <c r="W88" s="2084"/>
      <c r="X88" s="2084"/>
      <c r="Y88" s="2084"/>
      <c r="Z88" s="2084"/>
      <c r="AA88" s="2084"/>
      <c r="AB88" s="2084"/>
      <c r="AC88" s="2084"/>
      <c r="AD88" s="2084"/>
      <c r="AE88" s="2084"/>
    </row>
    <row r="89" ht="60.0" customHeight="1">
      <c r="A89" s="2084"/>
      <c r="B89" s="2084"/>
      <c r="C89" s="2084"/>
      <c r="D89" s="2085"/>
      <c r="E89" s="2084"/>
      <c r="F89" s="2086"/>
      <c r="G89" s="2086"/>
      <c r="H89" s="2084"/>
      <c r="I89" s="2084"/>
      <c r="J89" s="2084"/>
      <c r="K89" s="2084"/>
      <c r="L89" s="2084"/>
      <c r="M89" s="2084"/>
      <c r="N89" s="2084"/>
      <c r="O89" s="2084"/>
      <c r="P89" s="2084"/>
      <c r="Q89" s="2084"/>
      <c r="R89" s="2084"/>
      <c r="S89" s="2084"/>
      <c r="T89" s="2084"/>
      <c r="U89" s="2084"/>
      <c r="V89" s="2084"/>
      <c r="W89" s="2084"/>
      <c r="X89" s="2084"/>
      <c r="Y89" s="2084"/>
      <c r="Z89" s="2084"/>
      <c r="AA89" s="2084"/>
      <c r="AB89" s="2084"/>
      <c r="AC89" s="2084"/>
      <c r="AD89" s="2084"/>
      <c r="AE89" s="2084"/>
    </row>
    <row r="90" ht="60.0" customHeight="1">
      <c r="A90" s="2084"/>
      <c r="B90" s="2084"/>
      <c r="C90" s="2084"/>
      <c r="D90" s="2085"/>
      <c r="E90" s="2084"/>
      <c r="F90" s="2086"/>
      <c r="G90" s="2086"/>
      <c r="H90" s="2084"/>
      <c r="I90" s="2084"/>
      <c r="J90" s="2084"/>
      <c r="K90" s="2084"/>
      <c r="L90" s="2084"/>
      <c r="M90" s="2084"/>
      <c r="N90" s="2084"/>
      <c r="O90" s="2084"/>
      <c r="P90" s="2084"/>
      <c r="Q90" s="2084"/>
      <c r="R90" s="2084"/>
      <c r="S90" s="2084"/>
      <c r="T90" s="2084"/>
      <c r="U90" s="2084"/>
      <c r="V90" s="2084"/>
      <c r="W90" s="2084"/>
      <c r="X90" s="2084"/>
      <c r="Y90" s="2084"/>
      <c r="Z90" s="2084"/>
      <c r="AA90" s="2084"/>
      <c r="AB90" s="2084"/>
      <c r="AC90" s="2084"/>
      <c r="AD90" s="2084"/>
      <c r="AE90" s="2084"/>
    </row>
    <row r="91" ht="60.0" customHeight="1">
      <c r="A91" s="2084"/>
      <c r="B91" s="2084"/>
      <c r="C91" s="2084"/>
      <c r="D91" s="2085"/>
      <c r="E91" s="2084"/>
      <c r="F91" s="2086"/>
      <c r="G91" s="2086"/>
      <c r="H91" s="2084"/>
      <c r="I91" s="2084"/>
      <c r="J91" s="2084"/>
      <c r="K91" s="2084"/>
      <c r="L91" s="2084"/>
      <c r="M91" s="2084"/>
      <c r="N91" s="2084"/>
      <c r="O91" s="2084"/>
      <c r="P91" s="2084"/>
      <c r="Q91" s="2084"/>
      <c r="R91" s="2084"/>
      <c r="S91" s="2084"/>
      <c r="T91" s="2084"/>
      <c r="U91" s="2084"/>
      <c r="V91" s="2084"/>
      <c r="W91" s="2084"/>
      <c r="X91" s="2084"/>
      <c r="Y91" s="2084"/>
      <c r="Z91" s="2084"/>
      <c r="AA91" s="2084"/>
      <c r="AB91" s="2084"/>
      <c r="AC91" s="2084"/>
      <c r="AD91" s="2084"/>
      <c r="AE91" s="2084"/>
    </row>
    <row r="92" ht="60.0" customHeight="1">
      <c r="A92" s="2084"/>
      <c r="B92" s="2084"/>
      <c r="C92" s="2084"/>
      <c r="D92" s="2085"/>
      <c r="E92" s="2084"/>
      <c r="F92" s="2086"/>
      <c r="G92" s="2086"/>
      <c r="H92" s="2084"/>
      <c r="I92" s="2084"/>
      <c r="J92" s="2084"/>
      <c r="K92" s="2084"/>
      <c r="L92" s="2084"/>
      <c r="M92" s="2084"/>
      <c r="N92" s="2084"/>
      <c r="O92" s="2084"/>
      <c r="P92" s="2084"/>
      <c r="Q92" s="2084"/>
      <c r="R92" s="2084"/>
      <c r="S92" s="2084"/>
      <c r="T92" s="2084"/>
      <c r="U92" s="2084"/>
      <c r="V92" s="2084"/>
      <c r="W92" s="2084"/>
      <c r="X92" s="2084"/>
      <c r="Y92" s="2084"/>
      <c r="Z92" s="2084"/>
      <c r="AA92" s="2084"/>
      <c r="AB92" s="2084"/>
      <c r="AC92" s="2084"/>
      <c r="AD92" s="2084"/>
      <c r="AE92" s="2084"/>
    </row>
    <row r="93" ht="60.0" customHeight="1">
      <c r="A93" s="2084"/>
      <c r="B93" s="2084"/>
      <c r="C93" s="2084"/>
      <c r="D93" s="2085"/>
      <c r="E93" s="2084"/>
      <c r="F93" s="2086"/>
      <c r="G93" s="2086"/>
      <c r="H93" s="2084"/>
      <c r="I93" s="2084"/>
      <c r="J93" s="2084"/>
      <c r="K93" s="2084"/>
      <c r="L93" s="2084"/>
      <c r="M93" s="2084"/>
      <c r="N93" s="2084"/>
      <c r="O93" s="2084"/>
      <c r="P93" s="2084"/>
      <c r="Q93" s="2084"/>
      <c r="R93" s="2084"/>
      <c r="S93" s="2084"/>
      <c r="T93" s="2084"/>
      <c r="U93" s="2084"/>
      <c r="V93" s="2084"/>
      <c r="W93" s="2084"/>
      <c r="X93" s="2084"/>
      <c r="Y93" s="2084"/>
      <c r="Z93" s="2084"/>
      <c r="AA93" s="2084"/>
      <c r="AB93" s="2084"/>
      <c r="AC93" s="2084"/>
      <c r="AD93" s="2084"/>
      <c r="AE93" s="2084"/>
    </row>
    <row r="94" ht="60.0" customHeight="1">
      <c r="A94" s="2084"/>
      <c r="B94" s="2084"/>
      <c r="C94" s="2084"/>
      <c r="D94" s="2085"/>
      <c r="E94" s="2084"/>
      <c r="F94" s="2086"/>
      <c r="G94" s="2086"/>
      <c r="H94" s="2084"/>
      <c r="I94" s="2084"/>
      <c r="J94" s="2084"/>
      <c r="K94" s="2084"/>
      <c r="L94" s="2084"/>
      <c r="M94" s="2084"/>
      <c r="N94" s="2084"/>
      <c r="O94" s="2084"/>
      <c r="P94" s="2084"/>
      <c r="Q94" s="2084"/>
      <c r="R94" s="2084"/>
      <c r="S94" s="2084"/>
      <c r="T94" s="2084"/>
      <c r="U94" s="2084"/>
      <c r="V94" s="2084"/>
      <c r="W94" s="2084"/>
      <c r="X94" s="2084"/>
      <c r="Y94" s="2084"/>
      <c r="Z94" s="2084"/>
      <c r="AA94" s="2084"/>
      <c r="AB94" s="2084"/>
      <c r="AC94" s="2084"/>
      <c r="AD94" s="2084"/>
      <c r="AE94" s="2084"/>
    </row>
    <row r="95" ht="60.0" customHeight="1">
      <c r="A95" s="2084"/>
      <c r="B95" s="2084"/>
      <c r="C95" s="2084"/>
      <c r="D95" s="2085"/>
      <c r="E95" s="2084"/>
      <c r="F95" s="2086"/>
      <c r="G95" s="2086"/>
      <c r="H95" s="2084"/>
      <c r="I95" s="2084"/>
      <c r="J95" s="2084"/>
      <c r="K95" s="2084"/>
      <c r="L95" s="2084"/>
      <c r="M95" s="2084"/>
      <c r="N95" s="2084"/>
      <c r="O95" s="2084"/>
      <c r="P95" s="2084"/>
      <c r="Q95" s="2084"/>
      <c r="R95" s="2084"/>
      <c r="S95" s="2084"/>
      <c r="T95" s="2084"/>
      <c r="U95" s="2084"/>
      <c r="V95" s="2084"/>
      <c r="W95" s="2084"/>
      <c r="X95" s="2084"/>
      <c r="Y95" s="2084"/>
      <c r="Z95" s="2084"/>
      <c r="AA95" s="2084"/>
      <c r="AB95" s="2084"/>
      <c r="AC95" s="2084"/>
      <c r="AD95" s="2084"/>
      <c r="AE95" s="2084"/>
    </row>
    <row r="96" ht="60.0" customHeight="1">
      <c r="A96" s="2084"/>
      <c r="B96" s="2084"/>
      <c r="C96" s="2084"/>
      <c r="D96" s="2085"/>
      <c r="E96" s="2084"/>
      <c r="F96" s="2086"/>
      <c r="G96" s="2086"/>
      <c r="H96" s="2084"/>
      <c r="I96" s="2084"/>
      <c r="J96" s="2084"/>
      <c r="K96" s="2084"/>
      <c r="L96" s="2084"/>
      <c r="M96" s="2084"/>
      <c r="N96" s="2084"/>
      <c r="O96" s="2084"/>
      <c r="P96" s="2084"/>
      <c r="Q96" s="2084"/>
      <c r="R96" s="2084"/>
      <c r="S96" s="2084"/>
      <c r="T96" s="2084"/>
      <c r="U96" s="2084"/>
      <c r="V96" s="2084"/>
      <c r="W96" s="2084"/>
      <c r="X96" s="2084"/>
      <c r="Y96" s="2084"/>
      <c r="Z96" s="2084"/>
      <c r="AA96" s="2084"/>
      <c r="AB96" s="2084"/>
      <c r="AC96" s="2084"/>
      <c r="AD96" s="2084"/>
      <c r="AE96" s="2084"/>
    </row>
    <row r="97" ht="60.0" customHeight="1">
      <c r="A97" s="2084"/>
      <c r="B97" s="2084"/>
      <c r="C97" s="2084"/>
      <c r="D97" s="2085"/>
      <c r="E97" s="2084"/>
      <c r="F97" s="2086"/>
      <c r="G97" s="2086"/>
      <c r="H97" s="2084"/>
      <c r="I97" s="2084"/>
      <c r="J97" s="2084"/>
      <c r="K97" s="2084"/>
      <c r="L97" s="2084"/>
      <c r="M97" s="2084"/>
      <c r="N97" s="2084"/>
      <c r="O97" s="2084"/>
      <c r="P97" s="2084"/>
      <c r="Q97" s="2084"/>
      <c r="R97" s="2084"/>
      <c r="S97" s="2084"/>
      <c r="T97" s="2084"/>
      <c r="U97" s="2084"/>
      <c r="V97" s="2084"/>
      <c r="W97" s="2084"/>
      <c r="X97" s="2084"/>
      <c r="Y97" s="2084"/>
      <c r="Z97" s="2084"/>
      <c r="AA97" s="2084"/>
      <c r="AB97" s="2084"/>
      <c r="AC97" s="2084"/>
      <c r="AD97" s="2084"/>
      <c r="AE97" s="2084"/>
    </row>
    <row r="98" ht="60.0" customHeight="1">
      <c r="A98" s="2084"/>
      <c r="B98" s="2084"/>
      <c r="C98" s="2084"/>
      <c r="D98" s="2085"/>
      <c r="E98" s="2084"/>
      <c r="F98" s="2086"/>
      <c r="G98" s="2086"/>
      <c r="H98" s="2084"/>
      <c r="I98" s="2084"/>
      <c r="J98" s="2084"/>
      <c r="K98" s="2084"/>
      <c r="L98" s="2084"/>
      <c r="M98" s="2084"/>
      <c r="N98" s="2084"/>
      <c r="O98" s="2084"/>
      <c r="P98" s="2084"/>
      <c r="Q98" s="2084"/>
      <c r="R98" s="2084"/>
      <c r="S98" s="2084"/>
      <c r="T98" s="2084"/>
      <c r="U98" s="2084"/>
      <c r="V98" s="2084"/>
      <c r="W98" s="2084"/>
      <c r="X98" s="2084"/>
      <c r="Y98" s="2084"/>
      <c r="Z98" s="2084"/>
      <c r="AA98" s="2084"/>
      <c r="AB98" s="2084"/>
      <c r="AC98" s="2084"/>
      <c r="AD98" s="2084"/>
      <c r="AE98" s="2084"/>
    </row>
    <row r="99" ht="60.0" customHeight="1">
      <c r="A99" s="2084"/>
      <c r="B99" s="2084"/>
      <c r="C99" s="2084"/>
      <c r="D99" s="2085"/>
      <c r="E99" s="2084"/>
      <c r="F99" s="2086"/>
      <c r="G99" s="2086"/>
      <c r="H99" s="2084"/>
      <c r="I99" s="2084"/>
      <c r="J99" s="2084"/>
      <c r="K99" s="2084"/>
      <c r="L99" s="2084"/>
      <c r="M99" s="2084"/>
      <c r="N99" s="2084"/>
      <c r="O99" s="2084"/>
      <c r="P99" s="2084"/>
      <c r="Q99" s="2084"/>
      <c r="R99" s="2084"/>
      <c r="S99" s="2084"/>
      <c r="T99" s="2084"/>
      <c r="U99" s="2084"/>
      <c r="V99" s="2084"/>
      <c r="W99" s="2084"/>
      <c r="X99" s="2084"/>
      <c r="Y99" s="2084"/>
      <c r="Z99" s="2084"/>
      <c r="AA99" s="2084"/>
      <c r="AB99" s="2084"/>
      <c r="AC99" s="2084"/>
      <c r="AD99" s="2084"/>
      <c r="AE99" s="2084"/>
    </row>
    <row r="100" ht="60.0" customHeight="1">
      <c r="A100" s="2084"/>
      <c r="B100" s="2084"/>
      <c r="C100" s="2084"/>
      <c r="D100" s="2085"/>
      <c r="E100" s="2084"/>
      <c r="F100" s="2086"/>
      <c r="G100" s="2086"/>
      <c r="H100" s="2084"/>
      <c r="I100" s="2084"/>
      <c r="J100" s="2084"/>
      <c r="K100" s="2084"/>
      <c r="L100" s="2084"/>
      <c r="M100" s="2084"/>
      <c r="N100" s="2084"/>
      <c r="O100" s="2084"/>
      <c r="P100" s="2084"/>
      <c r="Q100" s="2084"/>
      <c r="R100" s="2084"/>
      <c r="S100" s="2084"/>
      <c r="T100" s="2084"/>
      <c r="U100" s="2084"/>
      <c r="V100" s="2084"/>
      <c r="W100" s="2084"/>
      <c r="X100" s="2084"/>
      <c r="Y100" s="2084"/>
      <c r="Z100" s="2084"/>
      <c r="AA100" s="2084"/>
      <c r="AB100" s="2084"/>
      <c r="AC100" s="2084"/>
      <c r="AD100" s="2084"/>
      <c r="AE100" s="2084"/>
    </row>
    <row r="101" ht="60.0" customHeight="1">
      <c r="A101" s="2084"/>
      <c r="B101" s="2084"/>
      <c r="C101" s="2084"/>
      <c r="D101" s="2085"/>
      <c r="E101" s="2084"/>
      <c r="F101" s="2086"/>
      <c r="G101" s="2086"/>
      <c r="H101" s="2084"/>
      <c r="I101" s="2084"/>
      <c r="J101" s="2084"/>
      <c r="K101" s="2084"/>
      <c r="L101" s="2084"/>
      <c r="M101" s="2084"/>
      <c r="N101" s="2084"/>
      <c r="O101" s="2084"/>
      <c r="P101" s="2084"/>
      <c r="Q101" s="2084"/>
      <c r="R101" s="2084"/>
      <c r="S101" s="2084"/>
      <c r="T101" s="2084"/>
      <c r="U101" s="2084"/>
      <c r="V101" s="2084"/>
      <c r="W101" s="2084"/>
      <c r="X101" s="2084"/>
      <c r="Y101" s="2084"/>
      <c r="Z101" s="2084"/>
      <c r="AA101" s="2084"/>
      <c r="AB101" s="2084"/>
      <c r="AC101" s="2084"/>
      <c r="AD101" s="2084"/>
      <c r="AE101" s="2084"/>
    </row>
    <row r="102" ht="60.0" customHeight="1">
      <c r="A102" s="2084"/>
      <c r="B102" s="2084"/>
      <c r="C102" s="2084"/>
      <c r="D102" s="2085"/>
      <c r="E102" s="2084"/>
      <c r="F102" s="2086"/>
      <c r="G102" s="2086"/>
      <c r="H102" s="2084"/>
      <c r="I102" s="2084"/>
      <c r="J102" s="2084"/>
      <c r="K102" s="2084"/>
      <c r="L102" s="2084"/>
      <c r="M102" s="2084"/>
      <c r="N102" s="2084"/>
      <c r="O102" s="2084"/>
      <c r="P102" s="2084"/>
      <c r="Q102" s="2084"/>
      <c r="R102" s="2084"/>
      <c r="S102" s="2084"/>
      <c r="T102" s="2084"/>
      <c r="U102" s="2084"/>
      <c r="V102" s="2084"/>
      <c r="W102" s="2084"/>
      <c r="X102" s="2084"/>
      <c r="Y102" s="2084"/>
      <c r="Z102" s="2084"/>
      <c r="AA102" s="2084"/>
      <c r="AB102" s="2084"/>
      <c r="AC102" s="2084"/>
      <c r="AD102" s="2084"/>
      <c r="AE102" s="2084"/>
    </row>
    <row r="103" ht="60.0" customHeight="1">
      <c r="A103" s="2084"/>
      <c r="B103" s="2084"/>
      <c r="C103" s="2084"/>
      <c r="D103" s="2085"/>
      <c r="E103" s="2084"/>
      <c r="F103" s="2086"/>
      <c r="G103" s="2086"/>
      <c r="H103" s="2084"/>
      <c r="I103" s="2084"/>
      <c r="J103" s="2084"/>
      <c r="K103" s="2084"/>
      <c r="L103" s="2084"/>
      <c r="M103" s="2084"/>
      <c r="N103" s="2084"/>
      <c r="O103" s="2084"/>
      <c r="P103" s="2084"/>
      <c r="Q103" s="2084"/>
      <c r="R103" s="2084"/>
      <c r="S103" s="2084"/>
      <c r="T103" s="2084"/>
      <c r="U103" s="2084"/>
      <c r="V103" s="2084"/>
      <c r="W103" s="2084"/>
      <c r="X103" s="2084"/>
      <c r="Y103" s="2084"/>
      <c r="Z103" s="2084"/>
      <c r="AA103" s="2084"/>
      <c r="AB103" s="2084"/>
      <c r="AC103" s="2084"/>
      <c r="AD103" s="2084"/>
      <c r="AE103" s="2084"/>
    </row>
    <row r="104" ht="60.0" customHeight="1">
      <c r="A104" s="2084"/>
      <c r="B104" s="2084"/>
      <c r="C104" s="2084"/>
      <c r="D104" s="2085"/>
      <c r="E104" s="2084"/>
      <c r="F104" s="2086"/>
      <c r="G104" s="2086"/>
      <c r="H104" s="2084"/>
      <c r="I104" s="2084"/>
      <c r="J104" s="2084"/>
      <c r="K104" s="2084"/>
      <c r="L104" s="2084"/>
      <c r="M104" s="2084"/>
      <c r="N104" s="2084"/>
      <c r="O104" s="2084"/>
      <c r="P104" s="2084"/>
      <c r="Q104" s="2084"/>
      <c r="R104" s="2084"/>
      <c r="S104" s="2084"/>
      <c r="T104" s="2084"/>
      <c r="U104" s="2084"/>
      <c r="V104" s="2084"/>
      <c r="W104" s="2084"/>
      <c r="X104" s="2084"/>
      <c r="Y104" s="2084"/>
      <c r="Z104" s="2084"/>
      <c r="AA104" s="2084"/>
      <c r="AB104" s="2084"/>
      <c r="AC104" s="2084"/>
      <c r="AD104" s="2084"/>
      <c r="AE104" s="2084"/>
    </row>
    <row r="105" ht="60.0" customHeight="1">
      <c r="A105" s="2084"/>
      <c r="B105" s="2084"/>
      <c r="C105" s="2084"/>
      <c r="D105" s="2085"/>
      <c r="E105" s="2084"/>
      <c r="F105" s="2086"/>
      <c r="G105" s="2086"/>
      <c r="H105" s="2084"/>
      <c r="I105" s="2084"/>
      <c r="J105" s="2084"/>
      <c r="K105" s="2084"/>
      <c r="L105" s="2084"/>
      <c r="M105" s="2084"/>
      <c r="N105" s="2084"/>
      <c r="O105" s="2084"/>
      <c r="P105" s="2084"/>
      <c r="Q105" s="2084"/>
      <c r="R105" s="2084"/>
      <c r="S105" s="2084"/>
      <c r="T105" s="2084"/>
      <c r="U105" s="2084"/>
      <c r="V105" s="2084"/>
      <c r="W105" s="2084"/>
      <c r="X105" s="2084"/>
      <c r="Y105" s="2084"/>
      <c r="Z105" s="2084"/>
      <c r="AA105" s="2084"/>
      <c r="AB105" s="2084"/>
      <c r="AC105" s="2084"/>
      <c r="AD105" s="2084"/>
      <c r="AE105" s="2084"/>
    </row>
    <row r="106" ht="60.0" customHeight="1">
      <c r="A106" s="2084"/>
      <c r="B106" s="2084"/>
      <c r="C106" s="2084"/>
      <c r="D106" s="2085"/>
      <c r="E106" s="2084"/>
      <c r="F106" s="2086"/>
      <c r="G106" s="2086"/>
      <c r="H106" s="2084"/>
      <c r="I106" s="2084"/>
      <c r="J106" s="2084"/>
      <c r="K106" s="2084"/>
      <c r="L106" s="2084"/>
      <c r="M106" s="2084"/>
      <c r="N106" s="2084"/>
      <c r="O106" s="2084"/>
      <c r="P106" s="2084"/>
      <c r="Q106" s="2084"/>
      <c r="R106" s="2084"/>
      <c r="S106" s="2084"/>
      <c r="T106" s="2084"/>
      <c r="U106" s="2084"/>
      <c r="V106" s="2084"/>
      <c r="W106" s="2084"/>
      <c r="X106" s="2084"/>
      <c r="Y106" s="2084"/>
      <c r="Z106" s="2084"/>
      <c r="AA106" s="2084"/>
      <c r="AB106" s="2084"/>
      <c r="AC106" s="2084"/>
      <c r="AD106" s="2084"/>
      <c r="AE106" s="2084"/>
    </row>
    <row r="107" ht="60.0" customHeight="1">
      <c r="A107" s="2084"/>
      <c r="B107" s="2084"/>
      <c r="C107" s="2084"/>
      <c r="D107" s="2085"/>
      <c r="E107" s="2084"/>
      <c r="F107" s="2086"/>
      <c r="G107" s="2086"/>
      <c r="H107" s="2084"/>
      <c r="I107" s="2084"/>
      <c r="J107" s="2084"/>
      <c r="K107" s="2084"/>
      <c r="L107" s="2084"/>
      <c r="M107" s="2084"/>
      <c r="N107" s="2084"/>
      <c r="O107" s="2084"/>
      <c r="P107" s="2084"/>
      <c r="Q107" s="2084"/>
      <c r="R107" s="2084"/>
      <c r="S107" s="2084"/>
      <c r="T107" s="2084"/>
      <c r="U107" s="2084"/>
      <c r="V107" s="2084"/>
      <c r="W107" s="2084"/>
      <c r="X107" s="2084"/>
      <c r="Y107" s="2084"/>
      <c r="Z107" s="2084"/>
      <c r="AA107" s="2084"/>
      <c r="AB107" s="2084"/>
      <c r="AC107" s="2084"/>
      <c r="AD107" s="2084"/>
      <c r="AE107" s="2084"/>
    </row>
    <row r="108" ht="60.0" customHeight="1">
      <c r="A108" s="2084"/>
      <c r="B108" s="2084"/>
      <c r="C108" s="2084"/>
      <c r="D108" s="2085"/>
      <c r="E108" s="2084"/>
      <c r="F108" s="2086"/>
      <c r="G108" s="2086"/>
      <c r="H108" s="2084"/>
      <c r="I108" s="2084"/>
      <c r="J108" s="2084"/>
      <c r="K108" s="2084"/>
      <c r="L108" s="2084"/>
      <c r="M108" s="2084"/>
      <c r="N108" s="2084"/>
      <c r="O108" s="2084"/>
      <c r="P108" s="2084"/>
      <c r="Q108" s="2084"/>
      <c r="R108" s="2084"/>
      <c r="S108" s="2084"/>
      <c r="T108" s="2084"/>
      <c r="U108" s="2084"/>
      <c r="V108" s="2084"/>
      <c r="W108" s="2084"/>
      <c r="X108" s="2084"/>
      <c r="Y108" s="2084"/>
      <c r="Z108" s="2084"/>
      <c r="AA108" s="2084"/>
      <c r="AB108" s="2084"/>
      <c r="AC108" s="2084"/>
      <c r="AD108" s="2084"/>
      <c r="AE108" s="2084"/>
    </row>
    <row r="109" ht="60.0" customHeight="1">
      <c r="A109" s="2084"/>
      <c r="B109" s="2084"/>
      <c r="C109" s="2084"/>
      <c r="D109" s="2085"/>
      <c r="E109" s="2084"/>
      <c r="F109" s="2086"/>
      <c r="G109" s="2086"/>
      <c r="H109" s="2084"/>
      <c r="I109" s="2084"/>
      <c r="J109" s="2084"/>
      <c r="K109" s="2084"/>
      <c r="L109" s="2084"/>
      <c r="M109" s="2084"/>
      <c r="N109" s="2084"/>
      <c r="O109" s="2084"/>
      <c r="P109" s="2084"/>
      <c r="Q109" s="2084"/>
      <c r="R109" s="2084"/>
      <c r="S109" s="2084"/>
      <c r="T109" s="2084"/>
      <c r="U109" s="2084"/>
      <c r="V109" s="2084"/>
      <c r="W109" s="2084"/>
      <c r="X109" s="2084"/>
      <c r="Y109" s="2084"/>
      <c r="Z109" s="2084"/>
      <c r="AA109" s="2084"/>
      <c r="AB109" s="2084"/>
      <c r="AC109" s="2084"/>
      <c r="AD109" s="2084"/>
      <c r="AE109" s="2084"/>
    </row>
    <row r="110" ht="60.0" customHeight="1">
      <c r="A110" s="2084"/>
      <c r="B110" s="2084"/>
      <c r="C110" s="2084"/>
      <c r="D110" s="2085"/>
      <c r="E110" s="2084"/>
      <c r="F110" s="2086"/>
      <c r="G110" s="2086"/>
      <c r="H110" s="2084"/>
      <c r="I110" s="2084"/>
      <c r="J110" s="2084"/>
      <c r="K110" s="2084"/>
      <c r="L110" s="2084"/>
      <c r="M110" s="2084"/>
      <c r="N110" s="2084"/>
      <c r="O110" s="2084"/>
      <c r="P110" s="2084"/>
      <c r="Q110" s="2084"/>
      <c r="R110" s="2084"/>
      <c r="S110" s="2084"/>
      <c r="T110" s="2084"/>
      <c r="U110" s="2084"/>
      <c r="V110" s="2084"/>
      <c r="W110" s="2084"/>
      <c r="X110" s="2084"/>
      <c r="Y110" s="2084"/>
      <c r="Z110" s="2084"/>
      <c r="AA110" s="2084"/>
      <c r="AB110" s="2084"/>
      <c r="AC110" s="2084"/>
      <c r="AD110" s="2084"/>
      <c r="AE110" s="2084"/>
    </row>
    <row r="111" ht="60.0" customHeight="1">
      <c r="A111" s="2084"/>
      <c r="B111" s="2084"/>
      <c r="C111" s="2084"/>
      <c r="D111" s="2085"/>
      <c r="E111" s="2084"/>
      <c r="F111" s="2086"/>
      <c r="G111" s="2086"/>
      <c r="H111" s="2084"/>
      <c r="I111" s="2084"/>
      <c r="J111" s="2084"/>
      <c r="K111" s="2084"/>
      <c r="L111" s="2084"/>
      <c r="M111" s="2084"/>
      <c r="N111" s="2084"/>
      <c r="O111" s="2084"/>
      <c r="P111" s="2084"/>
      <c r="Q111" s="2084"/>
      <c r="R111" s="2084"/>
      <c r="S111" s="2084"/>
      <c r="T111" s="2084"/>
      <c r="U111" s="2084"/>
      <c r="V111" s="2084"/>
      <c r="W111" s="2084"/>
      <c r="X111" s="2084"/>
      <c r="Y111" s="2084"/>
      <c r="Z111" s="2084"/>
      <c r="AA111" s="2084"/>
      <c r="AB111" s="2084"/>
      <c r="AC111" s="2084"/>
      <c r="AD111" s="2084"/>
      <c r="AE111" s="2084"/>
    </row>
    <row r="112" ht="60.0" customHeight="1">
      <c r="A112" s="2084"/>
      <c r="B112" s="2084"/>
      <c r="C112" s="2084"/>
      <c r="D112" s="2085"/>
      <c r="E112" s="2084"/>
      <c r="F112" s="2086"/>
      <c r="G112" s="2086"/>
      <c r="H112" s="2084"/>
      <c r="I112" s="2084"/>
      <c r="J112" s="2084"/>
      <c r="K112" s="2084"/>
      <c r="L112" s="2084"/>
      <c r="M112" s="2084"/>
      <c r="N112" s="2084"/>
      <c r="O112" s="2084"/>
      <c r="P112" s="2084"/>
      <c r="Q112" s="2084"/>
      <c r="R112" s="2084"/>
      <c r="S112" s="2084"/>
      <c r="T112" s="2084"/>
      <c r="U112" s="2084"/>
      <c r="V112" s="2084"/>
      <c r="W112" s="2084"/>
      <c r="X112" s="2084"/>
      <c r="Y112" s="2084"/>
      <c r="Z112" s="2084"/>
      <c r="AA112" s="2084"/>
      <c r="AB112" s="2084"/>
      <c r="AC112" s="2084"/>
      <c r="AD112" s="2084"/>
      <c r="AE112" s="2084"/>
    </row>
    <row r="113" ht="60.0" customHeight="1">
      <c r="A113" s="2084"/>
      <c r="B113" s="2084"/>
      <c r="C113" s="2084"/>
      <c r="D113" s="2085"/>
      <c r="E113" s="2084"/>
      <c r="F113" s="2086"/>
      <c r="G113" s="2086"/>
      <c r="H113" s="2084"/>
      <c r="I113" s="2084"/>
      <c r="J113" s="2084"/>
      <c r="K113" s="2084"/>
      <c r="L113" s="2084"/>
      <c r="M113" s="2084"/>
      <c r="N113" s="2084"/>
      <c r="O113" s="2084"/>
      <c r="P113" s="2084"/>
      <c r="Q113" s="2084"/>
      <c r="R113" s="2084"/>
      <c r="S113" s="2084"/>
      <c r="T113" s="2084"/>
      <c r="U113" s="2084"/>
      <c r="V113" s="2084"/>
      <c r="W113" s="2084"/>
      <c r="X113" s="2084"/>
      <c r="Y113" s="2084"/>
      <c r="Z113" s="2084"/>
      <c r="AA113" s="2084"/>
      <c r="AB113" s="2084"/>
      <c r="AC113" s="2084"/>
      <c r="AD113" s="2084"/>
      <c r="AE113" s="2084"/>
    </row>
    <row r="114" ht="60.0" customHeight="1">
      <c r="A114" s="2084"/>
      <c r="B114" s="2084"/>
      <c r="C114" s="2084"/>
      <c r="D114" s="2085"/>
      <c r="E114" s="2084"/>
      <c r="F114" s="2086"/>
      <c r="G114" s="2086"/>
      <c r="H114" s="2084"/>
      <c r="I114" s="2084"/>
      <c r="J114" s="2084"/>
      <c r="K114" s="2084"/>
      <c r="L114" s="2084"/>
      <c r="M114" s="2084"/>
      <c r="N114" s="2084"/>
      <c r="O114" s="2084"/>
      <c r="P114" s="2084"/>
      <c r="Q114" s="2084"/>
      <c r="R114" s="2084"/>
      <c r="S114" s="2084"/>
      <c r="T114" s="2084"/>
      <c r="U114" s="2084"/>
      <c r="V114" s="2084"/>
      <c r="W114" s="2084"/>
      <c r="X114" s="2084"/>
      <c r="Y114" s="2084"/>
      <c r="Z114" s="2084"/>
      <c r="AA114" s="2084"/>
      <c r="AB114" s="2084"/>
      <c r="AC114" s="2084"/>
      <c r="AD114" s="2084"/>
      <c r="AE114" s="2084"/>
    </row>
    <row r="115" ht="60.0" customHeight="1">
      <c r="A115" s="2084"/>
      <c r="B115" s="2084"/>
      <c r="C115" s="2084"/>
      <c r="D115" s="2085"/>
      <c r="E115" s="2084"/>
      <c r="F115" s="2086"/>
      <c r="G115" s="2086"/>
      <c r="H115" s="2084"/>
      <c r="I115" s="2084"/>
      <c r="J115" s="2084"/>
      <c r="K115" s="2084"/>
      <c r="L115" s="2084"/>
      <c r="M115" s="2084"/>
      <c r="N115" s="2084"/>
      <c r="O115" s="2084"/>
      <c r="P115" s="2084"/>
      <c r="Q115" s="2084"/>
      <c r="R115" s="2084"/>
      <c r="S115" s="2084"/>
      <c r="T115" s="2084"/>
      <c r="U115" s="2084"/>
      <c r="V115" s="2084"/>
      <c r="W115" s="2084"/>
      <c r="X115" s="2084"/>
      <c r="Y115" s="2084"/>
      <c r="Z115" s="2084"/>
      <c r="AA115" s="2084"/>
      <c r="AB115" s="2084"/>
      <c r="AC115" s="2084"/>
      <c r="AD115" s="2084"/>
      <c r="AE115" s="2084"/>
    </row>
    <row r="116" ht="60.0" customHeight="1">
      <c r="A116" s="2084"/>
      <c r="B116" s="2084"/>
      <c r="C116" s="2084"/>
      <c r="D116" s="2085"/>
      <c r="E116" s="2084"/>
      <c r="F116" s="2086"/>
      <c r="G116" s="2086"/>
      <c r="H116" s="2084"/>
      <c r="I116" s="2084"/>
      <c r="J116" s="2084"/>
      <c r="K116" s="2084"/>
      <c r="L116" s="2084"/>
      <c r="M116" s="2084"/>
      <c r="N116" s="2084"/>
      <c r="O116" s="2084"/>
      <c r="P116" s="2084"/>
      <c r="Q116" s="2084"/>
      <c r="R116" s="2084"/>
      <c r="S116" s="2084"/>
      <c r="T116" s="2084"/>
      <c r="U116" s="2084"/>
      <c r="V116" s="2084"/>
      <c r="W116" s="2084"/>
      <c r="X116" s="2084"/>
      <c r="Y116" s="2084"/>
      <c r="Z116" s="2084"/>
      <c r="AA116" s="2084"/>
      <c r="AB116" s="2084"/>
      <c r="AC116" s="2084"/>
      <c r="AD116" s="2084"/>
      <c r="AE116" s="2084"/>
    </row>
    <row r="117" ht="60.0" customHeight="1">
      <c r="A117" s="2084"/>
      <c r="B117" s="2084"/>
      <c r="C117" s="2084"/>
      <c r="D117" s="2085"/>
      <c r="E117" s="2084"/>
      <c r="F117" s="2086"/>
      <c r="G117" s="2086"/>
      <c r="H117" s="2084"/>
      <c r="I117" s="2084"/>
      <c r="J117" s="2084"/>
      <c r="K117" s="2084"/>
      <c r="L117" s="2084"/>
      <c r="M117" s="2084"/>
      <c r="N117" s="2084"/>
      <c r="O117" s="2084"/>
      <c r="P117" s="2084"/>
      <c r="Q117" s="2084"/>
      <c r="R117" s="2084"/>
      <c r="S117" s="2084"/>
      <c r="T117" s="2084"/>
      <c r="U117" s="2084"/>
      <c r="V117" s="2084"/>
      <c r="W117" s="2084"/>
      <c r="X117" s="2084"/>
      <c r="Y117" s="2084"/>
      <c r="Z117" s="2084"/>
      <c r="AA117" s="2084"/>
      <c r="AB117" s="2084"/>
      <c r="AC117" s="2084"/>
      <c r="AD117" s="2084"/>
      <c r="AE117" s="2084"/>
    </row>
    <row r="118" ht="60.0" customHeight="1">
      <c r="A118" s="2084"/>
      <c r="B118" s="2084"/>
      <c r="C118" s="2084"/>
      <c r="D118" s="2085"/>
      <c r="E118" s="2084"/>
      <c r="F118" s="2086"/>
      <c r="G118" s="2086"/>
      <c r="H118" s="2084"/>
      <c r="I118" s="2084"/>
      <c r="J118" s="2084"/>
      <c r="K118" s="2084"/>
      <c r="L118" s="2084"/>
      <c r="M118" s="2084"/>
      <c r="N118" s="2084"/>
      <c r="O118" s="2084"/>
      <c r="P118" s="2084"/>
      <c r="Q118" s="2084"/>
      <c r="R118" s="2084"/>
      <c r="S118" s="2084"/>
      <c r="T118" s="2084"/>
      <c r="U118" s="2084"/>
      <c r="V118" s="2084"/>
      <c r="W118" s="2084"/>
      <c r="X118" s="2084"/>
      <c r="Y118" s="2084"/>
      <c r="Z118" s="2084"/>
      <c r="AA118" s="2084"/>
      <c r="AB118" s="2084"/>
      <c r="AC118" s="2084"/>
      <c r="AD118" s="2084"/>
      <c r="AE118" s="2084"/>
    </row>
    <row r="119" ht="60.0" customHeight="1">
      <c r="A119" s="2084"/>
      <c r="B119" s="2084"/>
      <c r="C119" s="2084"/>
      <c r="D119" s="2085"/>
      <c r="E119" s="2084"/>
      <c r="F119" s="2086"/>
      <c r="G119" s="2086"/>
      <c r="H119" s="2084"/>
      <c r="I119" s="2084"/>
      <c r="J119" s="2084"/>
      <c r="K119" s="2084"/>
      <c r="L119" s="2084"/>
      <c r="M119" s="2084"/>
      <c r="N119" s="2084"/>
      <c r="O119" s="2084"/>
      <c r="P119" s="2084"/>
      <c r="Q119" s="2084"/>
      <c r="R119" s="2084"/>
      <c r="S119" s="2084"/>
      <c r="T119" s="2084"/>
      <c r="U119" s="2084"/>
      <c r="V119" s="2084"/>
      <c r="W119" s="2084"/>
      <c r="X119" s="2084"/>
      <c r="Y119" s="2084"/>
      <c r="Z119" s="2084"/>
      <c r="AA119" s="2084"/>
      <c r="AB119" s="2084"/>
      <c r="AC119" s="2084"/>
      <c r="AD119" s="2084"/>
      <c r="AE119" s="2084"/>
    </row>
    <row r="120" ht="60.0" customHeight="1">
      <c r="A120" s="2084"/>
      <c r="B120" s="2084"/>
      <c r="C120" s="2084"/>
      <c r="D120" s="2085"/>
      <c r="E120" s="2084"/>
      <c r="F120" s="2086"/>
      <c r="G120" s="2086"/>
      <c r="H120" s="2084"/>
      <c r="I120" s="2084"/>
      <c r="J120" s="2084"/>
      <c r="K120" s="2084"/>
      <c r="L120" s="2084"/>
      <c r="M120" s="2084"/>
      <c r="N120" s="2084"/>
      <c r="O120" s="2084"/>
      <c r="P120" s="2084"/>
      <c r="Q120" s="2084"/>
      <c r="R120" s="2084"/>
      <c r="S120" s="2084"/>
      <c r="T120" s="2084"/>
      <c r="U120" s="2084"/>
      <c r="V120" s="2084"/>
      <c r="W120" s="2084"/>
      <c r="X120" s="2084"/>
      <c r="Y120" s="2084"/>
      <c r="Z120" s="2084"/>
      <c r="AA120" s="2084"/>
      <c r="AB120" s="2084"/>
      <c r="AC120" s="2084"/>
      <c r="AD120" s="2084"/>
      <c r="AE120" s="2084"/>
    </row>
    <row r="121" ht="60.0" customHeight="1">
      <c r="A121" s="2084"/>
      <c r="B121" s="2084"/>
      <c r="C121" s="2084"/>
      <c r="D121" s="2085"/>
      <c r="E121" s="2084"/>
      <c r="F121" s="2086"/>
      <c r="G121" s="2086"/>
      <c r="H121" s="2084"/>
      <c r="I121" s="2084"/>
      <c r="J121" s="2084"/>
      <c r="K121" s="2084"/>
      <c r="L121" s="2084"/>
      <c r="M121" s="2084"/>
      <c r="N121" s="2084"/>
      <c r="O121" s="2084"/>
      <c r="P121" s="2084"/>
      <c r="Q121" s="2084"/>
      <c r="R121" s="2084"/>
      <c r="S121" s="2084"/>
      <c r="T121" s="2084"/>
      <c r="U121" s="2084"/>
      <c r="V121" s="2084"/>
      <c r="W121" s="2084"/>
      <c r="X121" s="2084"/>
      <c r="Y121" s="2084"/>
      <c r="Z121" s="2084"/>
      <c r="AA121" s="2084"/>
      <c r="AB121" s="2084"/>
      <c r="AC121" s="2084"/>
      <c r="AD121" s="2084"/>
      <c r="AE121" s="2084"/>
    </row>
    <row r="122" ht="60.0" customHeight="1">
      <c r="A122" s="2084"/>
      <c r="B122" s="2084"/>
      <c r="C122" s="2084"/>
      <c r="D122" s="2085"/>
      <c r="E122" s="2084"/>
      <c r="F122" s="2086"/>
      <c r="G122" s="2086"/>
      <c r="H122" s="2084"/>
      <c r="I122" s="2084"/>
      <c r="J122" s="2084"/>
      <c r="K122" s="2084"/>
      <c r="L122" s="2084"/>
      <c r="M122" s="2084"/>
      <c r="N122" s="2084"/>
      <c r="O122" s="2084"/>
      <c r="P122" s="2084"/>
      <c r="Q122" s="2084"/>
      <c r="R122" s="2084"/>
      <c r="S122" s="2084"/>
      <c r="T122" s="2084"/>
      <c r="U122" s="2084"/>
      <c r="V122" s="2084"/>
      <c r="W122" s="2084"/>
      <c r="X122" s="2084"/>
      <c r="Y122" s="2084"/>
      <c r="Z122" s="2084"/>
      <c r="AA122" s="2084"/>
      <c r="AB122" s="2084"/>
      <c r="AC122" s="2084"/>
      <c r="AD122" s="2084"/>
      <c r="AE122" s="2084"/>
    </row>
    <row r="123" ht="60.0" customHeight="1">
      <c r="A123" s="2084"/>
      <c r="B123" s="2084"/>
      <c r="C123" s="2084"/>
      <c r="D123" s="2085"/>
      <c r="E123" s="2084"/>
      <c r="F123" s="2086"/>
      <c r="G123" s="2086"/>
      <c r="H123" s="2084"/>
      <c r="I123" s="2084"/>
      <c r="J123" s="2084"/>
      <c r="K123" s="2084"/>
      <c r="L123" s="2084"/>
      <c r="M123" s="2084"/>
      <c r="N123" s="2084"/>
      <c r="O123" s="2084"/>
      <c r="P123" s="2084"/>
      <c r="Q123" s="2084"/>
      <c r="R123" s="2084"/>
      <c r="S123" s="2084"/>
      <c r="T123" s="2084"/>
      <c r="U123" s="2084"/>
      <c r="V123" s="2084"/>
      <c r="W123" s="2084"/>
      <c r="X123" s="2084"/>
      <c r="Y123" s="2084"/>
      <c r="Z123" s="2084"/>
      <c r="AA123" s="2084"/>
      <c r="AB123" s="2084"/>
      <c r="AC123" s="2084"/>
      <c r="AD123" s="2084"/>
      <c r="AE123" s="2084"/>
    </row>
    <row r="124" ht="60.0" customHeight="1">
      <c r="A124" s="2084"/>
      <c r="B124" s="2084"/>
      <c r="C124" s="2084"/>
      <c r="D124" s="2085"/>
      <c r="E124" s="2084"/>
      <c r="F124" s="2086"/>
      <c r="G124" s="2086"/>
      <c r="H124" s="2084"/>
      <c r="I124" s="2084"/>
      <c r="J124" s="2084"/>
      <c r="K124" s="2084"/>
      <c r="L124" s="2084"/>
      <c r="M124" s="2084"/>
      <c r="N124" s="2084"/>
      <c r="O124" s="2084"/>
      <c r="P124" s="2084"/>
      <c r="Q124" s="2084"/>
      <c r="R124" s="2084"/>
      <c r="S124" s="2084"/>
      <c r="T124" s="2084"/>
      <c r="U124" s="2084"/>
      <c r="V124" s="2084"/>
      <c r="W124" s="2084"/>
      <c r="X124" s="2084"/>
      <c r="Y124" s="2084"/>
      <c r="Z124" s="2084"/>
      <c r="AA124" s="2084"/>
      <c r="AB124" s="2084"/>
      <c r="AC124" s="2084"/>
      <c r="AD124" s="2084"/>
      <c r="AE124" s="2084"/>
    </row>
    <row r="125" ht="60.0" customHeight="1">
      <c r="A125" s="2084"/>
      <c r="B125" s="2084"/>
      <c r="C125" s="2084"/>
      <c r="D125" s="2085"/>
      <c r="E125" s="2084"/>
      <c r="F125" s="2086"/>
      <c r="G125" s="2086"/>
      <c r="H125" s="2084"/>
      <c r="I125" s="2084"/>
      <c r="J125" s="2084"/>
      <c r="K125" s="2084"/>
      <c r="L125" s="2084"/>
      <c r="M125" s="2084"/>
      <c r="N125" s="2084"/>
      <c r="O125" s="2084"/>
      <c r="P125" s="2084"/>
      <c r="Q125" s="2084"/>
      <c r="R125" s="2084"/>
      <c r="S125" s="2084"/>
      <c r="T125" s="2084"/>
      <c r="U125" s="2084"/>
      <c r="V125" s="2084"/>
      <c r="W125" s="2084"/>
      <c r="X125" s="2084"/>
      <c r="Y125" s="2084"/>
      <c r="Z125" s="2084"/>
      <c r="AA125" s="2084"/>
      <c r="AB125" s="2084"/>
      <c r="AC125" s="2084"/>
      <c r="AD125" s="2084"/>
      <c r="AE125" s="2084"/>
    </row>
    <row r="126" ht="60.0" customHeight="1">
      <c r="A126" s="2084"/>
      <c r="B126" s="2084"/>
      <c r="C126" s="2084"/>
      <c r="D126" s="2085"/>
      <c r="E126" s="2084"/>
      <c r="F126" s="2086"/>
      <c r="G126" s="2086"/>
      <c r="H126" s="2084"/>
      <c r="I126" s="2084"/>
      <c r="J126" s="2084"/>
      <c r="K126" s="2084"/>
      <c r="L126" s="2084"/>
      <c r="M126" s="2084"/>
      <c r="N126" s="2084"/>
      <c r="O126" s="2084"/>
      <c r="P126" s="2084"/>
      <c r="Q126" s="2084"/>
      <c r="R126" s="2084"/>
      <c r="S126" s="2084"/>
      <c r="T126" s="2084"/>
      <c r="U126" s="2084"/>
      <c r="V126" s="2084"/>
      <c r="W126" s="2084"/>
      <c r="X126" s="2084"/>
      <c r="Y126" s="2084"/>
      <c r="Z126" s="2084"/>
      <c r="AA126" s="2084"/>
      <c r="AB126" s="2084"/>
      <c r="AC126" s="2084"/>
      <c r="AD126" s="2084"/>
      <c r="AE126" s="2084"/>
    </row>
    <row r="127" ht="60.0" customHeight="1">
      <c r="A127" s="2084"/>
      <c r="B127" s="2084"/>
      <c r="C127" s="2084"/>
      <c r="D127" s="2085"/>
      <c r="E127" s="2084"/>
      <c r="F127" s="2086"/>
      <c r="G127" s="2086"/>
      <c r="H127" s="2084"/>
      <c r="I127" s="2084"/>
      <c r="J127" s="2084"/>
      <c r="K127" s="2084"/>
      <c r="L127" s="2084"/>
      <c r="M127" s="2084"/>
      <c r="N127" s="2084"/>
      <c r="O127" s="2084"/>
      <c r="P127" s="2084"/>
      <c r="Q127" s="2084"/>
      <c r="R127" s="2084"/>
      <c r="S127" s="2084"/>
      <c r="T127" s="2084"/>
      <c r="U127" s="2084"/>
      <c r="V127" s="2084"/>
      <c r="W127" s="2084"/>
      <c r="X127" s="2084"/>
      <c r="Y127" s="2084"/>
      <c r="Z127" s="2084"/>
      <c r="AA127" s="2084"/>
      <c r="AB127" s="2084"/>
      <c r="AC127" s="2084"/>
      <c r="AD127" s="2084"/>
      <c r="AE127" s="2084"/>
    </row>
    <row r="128" ht="60.0" customHeight="1">
      <c r="A128" s="2084"/>
      <c r="B128" s="2084"/>
      <c r="C128" s="2084"/>
      <c r="D128" s="2085"/>
      <c r="E128" s="2084"/>
      <c r="F128" s="2086"/>
      <c r="G128" s="2086"/>
      <c r="H128" s="2084"/>
      <c r="I128" s="2084"/>
      <c r="J128" s="2084"/>
      <c r="K128" s="2084"/>
      <c r="L128" s="2084"/>
      <c r="M128" s="2084"/>
      <c r="N128" s="2084"/>
      <c r="O128" s="2084"/>
      <c r="P128" s="2084"/>
      <c r="Q128" s="2084"/>
      <c r="R128" s="2084"/>
      <c r="S128" s="2084"/>
      <c r="T128" s="2084"/>
      <c r="U128" s="2084"/>
      <c r="V128" s="2084"/>
      <c r="W128" s="2084"/>
      <c r="X128" s="2084"/>
      <c r="Y128" s="2084"/>
      <c r="Z128" s="2084"/>
      <c r="AA128" s="2084"/>
      <c r="AB128" s="2084"/>
      <c r="AC128" s="2084"/>
      <c r="AD128" s="2084"/>
      <c r="AE128" s="2084"/>
    </row>
    <row r="129" ht="60.0" customHeight="1">
      <c r="A129" s="2084"/>
      <c r="B129" s="2084"/>
      <c r="C129" s="2084"/>
      <c r="D129" s="2085"/>
      <c r="E129" s="2084"/>
      <c r="F129" s="2086"/>
      <c r="G129" s="2086"/>
      <c r="H129" s="2084"/>
      <c r="I129" s="2084"/>
      <c r="J129" s="2084"/>
      <c r="K129" s="2084"/>
      <c r="L129" s="2084"/>
      <c r="M129" s="2084"/>
      <c r="N129" s="2084"/>
      <c r="O129" s="2084"/>
      <c r="P129" s="2084"/>
      <c r="Q129" s="2084"/>
      <c r="R129" s="2084"/>
      <c r="S129" s="2084"/>
      <c r="T129" s="2084"/>
      <c r="U129" s="2084"/>
      <c r="V129" s="2084"/>
      <c r="W129" s="2084"/>
      <c r="X129" s="2084"/>
      <c r="Y129" s="2084"/>
      <c r="Z129" s="2084"/>
      <c r="AA129" s="2084"/>
      <c r="AB129" s="2084"/>
      <c r="AC129" s="2084"/>
      <c r="AD129" s="2084"/>
      <c r="AE129" s="2084"/>
    </row>
    <row r="130" ht="60.0" customHeight="1">
      <c r="A130" s="2084"/>
      <c r="B130" s="2084"/>
      <c r="C130" s="2084"/>
      <c r="D130" s="2085"/>
      <c r="E130" s="2084"/>
      <c r="F130" s="2086"/>
      <c r="G130" s="2086"/>
      <c r="H130" s="2084"/>
      <c r="I130" s="2084"/>
      <c r="J130" s="2084"/>
      <c r="K130" s="2084"/>
      <c r="L130" s="2084"/>
      <c r="M130" s="2084"/>
      <c r="N130" s="2084"/>
      <c r="O130" s="2084"/>
      <c r="P130" s="2084"/>
      <c r="Q130" s="2084"/>
      <c r="R130" s="2084"/>
      <c r="S130" s="2084"/>
      <c r="T130" s="2084"/>
      <c r="U130" s="2084"/>
      <c r="V130" s="2084"/>
      <c r="W130" s="2084"/>
      <c r="X130" s="2084"/>
      <c r="Y130" s="2084"/>
      <c r="Z130" s="2084"/>
      <c r="AA130" s="2084"/>
      <c r="AB130" s="2084"/>
      <c r="AC130" s="2084"/>
      <c r="AD130" s="2084"/>
      <c r="AE130" s="2084"/>
    </row>
    <row r="131" ht="60.0" customHeight="1">
      <c r="A131" s="2084"/>
      <c r="B131" s="2084"/>
      <c r="C131" s="2084"/>
      <c r="D131" s="2085"/>
      <c r="E131" s="2084"/>
      <c r="F131" s="2086"/>
      <c r="G131" s="2086"/>
      <c r="H131" s="2084"/>
      <c r="I131" s="2084"/>
      <c r="J131" s="2084"/>
      <c r="K131" s="2084"/>
      <c r="L131" s="2084"/>
      <c r="M131" s="2084"/>
      <c r="N131" s="2084"/>
      <c r="O131" s="2084"/>
      <c r="P131" s="2084"/>
      <c r="Q131" s="2084"/>
      <c r="R131" s="2084"/>
      <c r="S131" s="2084"/>
      <c r="T131" s="2084"/>
      <c r="U131" s="2084"/>
      <c r="V131" s="2084"/>
      <c r="W131" s="2084"/>
      <c r="X131" s="2084"/>
      <c r="Y131" s="2084"/>
      <c r="Z131" s="2084"/>
      <c r="AA131" s="2084"/>
      <c r="AB131" s="2084"/>
      <c r="AC131" s="2084"/>
      <c r="AD131" s="2084"/>
      <c r="AE131" s="2084"/>
    </row>
    <row r="132" ht="60.0" customHeight="1">
      <c r="A132" s="2084"/>
      <c r="B132" s="2084"/>
      <c r="C132" s="2084"/>
      <c r="D132" s="2085"/>
      <c r="E132" s="2084"/>
      <c r="F132" s="2086"/>
      <c r="G132" s="2086"/>
      <c r="H132" s="2084"/>
      <c r="I132" s="2084"/>
      <c r="J132" s="2084"/>
      <c r="K132" s="2084"/>
      <c r="L132" s="2084"/>
      <c r="M132" s="2084"/>
      <c r="N132" s="2084"/>
      <c r="O132" s="2084"/>
      <c r="P132" s="2084"/>
      <c r="Q132" s="2084"/>
      <c r="R132" s="2084"/>
      <c r="S132" s="2084"/>
      <c r="T132" s="2084"/>
      <c r="U132" s="2084"/>
      <c r="V132" s="2084"/>
      <c r="W132" s="2084"/>
      <c r="X132" s="2084"/>
      <c r="Y132" s="2084"/>
      <c r="Z132" s="2084"/>
      <c r="AA132" s="2084"/>
      <c r="AB132" s="2084"/>
      <c r="AC132" s="2084"/>
      <c r="AD132" s="2084"/>
      <c r="AE132" s="2084"/>
    </row>
    <row r="133" ht="60.0" customHeight="1">
      <c r="A133" s="2084"/>
      <c r="B133" s="2084"/>
      <c r="C133" s="2084"/>
      <c r="D133" s="2085"/>
      <c r="E133" s="2084"/>
      <c r="F133" s="2086"/>
      <c r="G133" s="2086"/>
      <c r="H133" s="2084"/>
      <c r="I133" s="2084"/>
      <c r="J133" s="2084"/>
      <c r="K133" s="2084"/>
      <c r="L133" s="2084"/>
      <c r="M133" s="2084"/>
      <c r="N133" s="2084"/>
      <c r="O133" s="2084"/>
      <c r="P133" s="2084"/>
      <c r="Q133" s="2084"/>
      <c r="R133" s="2084"/>
      <c r="S133" s="2084"/>
      <c r="T133" s="2084"/>
      <c r="U133" s="2084"/>
      <c r="V133" s="2084"/>
      <c r="W133" s="2084"/>
      <c r="X133" s="2084"/>
      <c r="Y133" s="2084"/>
      <c r="Z133" s="2084"/>
      <c r="AA133" s="2084"/>
      <c r="AB133" s="2084"/>
      <c r="AC133" s="2084"/>
      <c r="AD133" s="2084"/>
      <c r="AE133" s="2084"/>
    </row>
    <row r="134" ht="60.0" customHeight="1">
      <c r="A134" s="2084"/>
      <c r="B134" s="2084"/>
      <c r="C134" s="2084"/>
      <c r="D134" s="2085"/>
      <c r="E134" s="2084"/>
      <c r="F134" s="2086"/>
      <c r="G134" s="2086"/>
      <c r="H134" s="2084"/>
      <c r="I134" s="2084"/>
      <c r="J134" s="2084"/>
      <c r="K134" s="2084"/>
      <c r="L134" s="2084"/>
      <c r="M134" s="2084"/>
      <c r="N134" s="2084"/>
      <c r="O134" s="2084"/>
      <c r="P134" s="2084"/>
      <c r="Q134" s="2084"/>
      <c r="R134" s="2084"/>
      <c r="S134" s="2084"/>
      <c r="T134" s="2084"/>
      <c r="U134" s="2084"/>
      <c r="V134" s="2084"/>
      <c r="W134" s="2084"/>
      <c r="X134" s="2084"/>
      <c r="Y134" s="2084"/>
      <c r="Z134" s="2084"/>
      <c r="AA134" s="2084"/>
      <c r="AB134" s="2084"/>
      <c r="AC134" s="2084"/>
      <c r="AD134" s="2084"/>
      <c r="AE134" s="2084"/>
    </row>
    <row r="135" ht="60.0" customHeight="1">
      <c r="A135" s="2084"/>
      <c r="B135" s="2084"/>
      <c r="C135" s="2084"/>
      <c r="D135" s="2085"/>
      <c r="E135" s="2084"/>
      <c r="F135" s="2086"/>
      <c r="G135" s="2086"/>
      <c r="H135" s="2084"/>
      <c r="I135" s="2084"/>
      <c r="J135" s="2084"/>
      <c r="K135" s="2084"/>
      <c r="L135" s="2084"/>
      <c r="M135" s="2084"/>
      <c r="N135" s="2084"/>
      <c r="O135" s="2084"/>
      <c r="P135" s="2084"/>
      <c r="Q135" s="2084"/>
      <c r="R135" s="2084"/>
      <c r="S135" s="2084"/>
      <c r="T135" s="2084"/>
      <c r="U135" s="2084"/>
      <c r="V135" s="2084"/>
      <c r="W135" s="2084"/>
      <c r="X135" s="2084"/>
      <c r="Y135" s="2084"/>
      <c r="Z135" s="2084"/>
      <c r="AA135" s="2084"/>
      <c r="AB135" s="2084"/>
      <c r="AC135" s="2084"/>
      <c r="AD135" s="2084"/>
      <c r="AE135" s="2084"/>
    </row>
    <row r="136" ht="60.0" customHeight="1">
      <c r="A136" s="2084"/>
      <c r="B136" s="2084"/>
      <c r="C136" s="2084"/>
      <c r="D136" s="2085"/>
      <c r="E136" s="2084"/>
      <c r="F136" s="2086"/>
      <c r="G136" s="2086"/>
      <c r="H136" s="2084"/>
      <c r="I136" s="2084"/>
      <c r="J136" s="2084"/>
      <c r="K136" s="2084"/>
      <c r="L136" s="2084"/>
      <c r="M136" s="2084"/>
      <c r="N136" s="2084"/>
      <c r="O136" s="2084"/>
      <c r="P136" s="2084"/>
      <c r="Q136" s="2084"/>
      <c r="R136" s="2084"/>
      <c r="S136" s="2084"/>
      <c r="T136" s="2084"/>
      <c r="U136" s="2084"/>
      <c r="V136" s="2084"/>
      <c r="W136" s="2084"/>
      <c r="X136" s="2084"/>
      <c r="Y136" s="2084"/>
      <c r="Z136" s="2084"/>
      <c r="AA136" s="2084"/>
      <c r="AB136" s="2084"/>
      <c r="AC136" s="2084"/>
      <c r="AD136" s="2084"/>
      <c r="AE136" s="2084"/>
    </row>
    <row r="137" ht="60.0" customHeight="1">
      <c r="A137" s="2084"/>
      <c r="B137" s="2084"/>
      <c r="C137" s="2084"/>
      <c r="D137" s="2085"/>
      <c r="E137" s="2084"/>
      <c r="F137" s="2086"/>
      <c r="G137" s="2086"/>
      <c r="H137" s="2084"/>
      <c r="I137" s="2084"/>
      <c r="J137" s="2084"/>
      <c r="K137" s="2084"/>
      <c r="L137" s="2084"/>
      <c r="M137" s="2084"/>
      <c r="N137" s="2084"/>
      <c r="O137" s="2084"/>
      <c r="P137" s="2084"/>
      <c r="Q137" s="2084"/>
      <c r="R137" s="2084"/>
      <c r="S137" s="2084"/>
      <c r="T137" s="2084"/>
      <c r="U137" s="2084"/>
      <c r="V137" s="2084"/>
      <c r="W137" s="2084"/>
      <c r="X137" s="2084"/>
      <c r="Y137" s="2084"/>
      <c r="Z137" s="2084"/>
      <c r="AA137" s="2084"/>
      <c r="AB137" s="2084"/>
      <c r="AC137" s="2084"/>
      <c r="AD137" s="2084"/>
      <c r="AE137" s="2084"/>
    </row>
    <row r="138" ht="60.0" customHeight="1">
      <c r="A138" s="2084"/>
      <c r="B138" s="2084"/>
      <c r="C138" s="2084"/>
      <c r="D138" s="2085"/>
      <c r="E138" s="2084"/>
      <c r="F138" s="2086"/>
      <c r="G138" s="2086"/>
      <c r="H138" s="2084"/>
      <c r="I138" s="2084"/>
      <c r="J138" s="2084"/>
      <c r="K138" s="2084"/>
      <c r="L138" s="2084"/>
      <c r="M138" s="2084"/>
      <c r="N138" s="2084"/>
      <c r="O138" s="2084"/>
      <c r="P138" s="2084"/>
      <c r="Q138" s="2084"/>
      <c r="R138" s="2084"/>
      <c r="S138" s="2084"/>
      <c r="T138" s="2084"/>
      <c r="U138" s="2084"/>
      <c r="V138" s="2084"/>
      <c r="W138" s="2084"/>
      <c r="X138" s="2084"/>
      <c r="Y138" s="2084"/>
      <c r="Z138" s="2084"/>
      <c r="AA138" s="2084"/>
      <c r="AB138" s="2084"/>
      <c r="AC138" s="2084"/>
      <c r="AD138" s="2084"/>
      <c r="AE138" s="2084"/>
    </row>
    <row r="139" ht="60.0" customHeight="1">
      <c r="A139" s="2084"/>
      <c r="B139" s="2084"/>
      <c r="C139" s="2084"/>
      <c r="D139" s="2085"/>
      <c r="E139" s="2084"/>
      <c r="F139" s="2086"/>
      <c r="G139" s="2086"/>
      <c r="H139" s="2084"/>
      <c r="I139" s="2084"/>
      <c r="J139" s="2084"/>
      <c r="K139" s="2084"/>
      <c r="L139" s="2084"/>
      <c r="M139" s="2084"/>
      <c r="N139" s="2084"/>
      <c r="O139" s="2084"/>
      <c r="P139" s="2084"/>
      <c r="Q139" s="2084"/>
      <c r="R139" s="2084"/>
      <c r="S139" s="2084"/>
      <c r="T139" s="2084"/>
      <c r="U139" s="2084"/>
      <c r="V139" s="2084"/>
      <c r="W139" s="2084"/>
      <c r="X139" s="2084"/>
      <c r="Y139" s="2084"/>
      <c r="Z139" s="2084"/>
      <c r="AA139" s="2084"/>
      <c r="AB139" s="2084"/>
      <c r="AC139" s="2084"/>
      <c r="AD139" s="2084"/>
      <c r="AE139" s="2084"/>
    </row>
    <row r="140" ht="60.0" customHeight="1">
      <c r="A140" s="2084"/>
      <c r="B140" s="2084"/>
      <c r="C140" s="2084"/>
      <c r="D140" s="2085"/>
      <c r="E140" s="2084"/>
      <c r="F140" s="2086"/>
      <c r="G140" s="2086"/>
      <c r="H140" s="2084"/>
      <c r="I140" s="2084"/>
      <c r="J140" s="2084"/>
      <c r="K140" s="2084"/>
      <c r="L140" s="2084"/>
      <c r="M140" s="2084"/>
      <c r="N140" s="2084"/>
      <c r="O140" s="2084"/>
      <c r="P140" s="2084"/>
      <c r="Q140" s="2084"/>
      <c r="R140" s="2084"/>
      <c r="S140" s="2084"/>
      <c r="T140" s="2084"/>
      <c r="U140" s="2084"/>
      <c r="V140" s="2084"/>
      <c r="W140" s="2084"/>
      <c r="X140" s="2084"/>
      <c r="Y140" s="2084"/>
      <c r="Z140" s="2084"/>
      <c r="AA140" s="2084"/>
      <c r="AB140" s="2084"/>
      <c r="AC140" s="2084"/>
      <c r="AD140" s="2084"/>
      <c r="AE140" s="2084"/>
    </row>
    <row r="141" ht="60.0" customHeight="1">
      <c r="A141" s="2084"/>
      <c r="B141" s="2084"/>
      <c r="C141" s="2084"/>
      <c r="D141" s="2085"/>
      <c r="E141" s="2084"/>
      <c r="F141" s="2086"/>
      <c r="G141" s="2086"/>
      <c r="H141" s="2084"/>
      <c r="I141" s="2084"/>
      <c r="J141" s="2084"/>
      <c r="K141" s="2084"/>
      <c r="L141" s="2084"/>
      <c r="M141" s="2084"/>
      <c r="N141" s="2084"/>
      <c r="O141" s="2084"/>
      <c r="P141" s="2084"/>
      <c r="Q141" s="2084"/>
      <c r="R141" s="2084"/>
      <c r="S141" s="2084"/>
      <c r="T141" s="2084"/>
      <c r="U141" s="2084"/>
      <c r="V141" s="2084"/>
      <c r="W141" s="2084"/>
      <c r="X141" s="2084"/>
      <c r="Y141" s="2084"/>
      <c r="Z141" s="2084"/>
      <c r="AA141" s="2084"/>
      <c r="AB141" s="2084"/>
      <c r="AC141" s="2084"/>
      <c r="AD141" s="2084"/>
      <c r="AE141" s="2084"/>
    </row>
    <row r="142" ht="60.0" customHeight="1">
      <c r="A142" s="2084"/>
      <c r="B142" s="2084"/>
      <c r="C142" s="2084"/>
      <c r="D142" s="2085"/>
      <c r="E142" s="2084"/>
      <c r="F142" s="2086"/>
      <c r="G142" s="2086"/>
      <c r="H142" s="2084"/>
      <c r="I142" s="2084"/>
      <c r="J142" s="2084"/>
      <c r="K142" s="2084"/>
      <c r="L142" s="2084"/>
      <c r="M142" s="2084"/>
      <c r="N142" s="2084"/>
      <c r="O142" s="2084"/>
      <c r="P142" s="2084"/>
      <c r="Q142" s="2084"/>
      <c r="R142" s="2084"/>
      <c r="S142" s="2084"/>
      <c r="T142" s="2084"/>
      <c r="U142" s="2084"/>
      <c r="V142" s="2084"/>
      <c r="W142" s="2084"/>
      <c r="X142" s="2084"/>
      <c r="Y142" s="2084"/>
      <c r="Z142" s="2084"/>
      <c r="AA142" s="2084"/>
      <c r="AB142" s="2084"/>
      <c r="AC142" s="2084"/>
      <c r="AD142" s="2084"/>
      <c r="AE142" s="2084"/>
    </row>
    <row r="143" ht="60.0" customHeight="1">
      <c r="A143" s="2084"/>
      <c r="B143" s="2084"/>
      <c r="C143" s="2084"/>
      <c r="D143" s="2085"/>
      <c r="E143" s="2084"/>
      <c r="F143" s="2086"/>
      <c r="G143" s="2086"/>
      <c r="H143" s="2084"/>
      <c r="I143" s="2084"/>
      <c r="J143" s="2084"/>
      <c r="K143" s="2084"/>
      <c r="L143" s="2084"/>
      <c r="M143" s="2084"/>
      <c r="N143" s="2084"/>
      <c r="O143" s="2084"/>
      <c r="P143" s="2084"/>
      <c r="Q143" s="2084"/>
      <c r="R143" s="2084"/>
      <c r="S143" s="2084"/>
      <c r="T143" s="2084"/>
      <c r="U143" s="2084"/>
      <c r="V143" s="2084"/>
      <c r="W143" s="2084"/>
      <c r="X143" s="2084"/>
      <c r="Y143" s="2084"/>
      <c r="Z143" s="2084"/>
      <c r="AA143" s="2084"/>
      <c r="AB143" s="2084"/>
      <c r="AC143" s="2084"/>
      <c r="AD143" s="2084"/>
      <c r="AE143" s="2084"/>
    </row>
    <row r="144" ht="60.0" customHeight="1">
      <c r="A144" s="2084"/>
      <c r="B144" s="2084"/>
      <c r="C144" s="2084"/>
      <c r="D144" s="2085"/>
      <c r="E144" s="2084"/>
      <c r="F144" s="2086"/>
      <c r="G144" s="2086"/>
      <c r="H144" s="2084"/>
      <c r="I144" s="2084"/>
      <c r="J144" s="2084"/>
      <c r="K144" s="2084"/>
      <c r="L144" s="2084"/>
      <c r="M144" s="2084"/>
      <c r="N144" s="2084"/>
      <c r="O144" s="2084"/>
      <c r="P144" s="2084"/>
      <c r="Q144" s="2084"/>
      <c r="R144" s="2084"/>
      <c r="S144" s="2084"/>
      <c r="T144" s="2084"/>
      <c r="U144" s="2084"/>
      <c r="V144" s="2084"/>
      <c r="W144" s="2084"/>
      <c r="X144" s="2084"/>
      <c r="Y144" s="2084"/>
      <c r="Z144" s="2084"/>
      <c r="AA144" s="2084"/>
      <c r="AB144" s="2084"/>
      <c r="AC144" s="2084"/>
      <c r="AD144" s="2084"/>
      <c r="AE144" s="2084"/>
    </row>
    <row r="145" ht="60.0" customHeight="1">
      <c r="A145" s="2084"/>
      <c r="B145" s="2084"/>
      <c r="C145" s="2084"/>
      <c r="D145" s="2085"/>
      <c r="E145" s="2084"/>
      <c r="F145" s="2086"/>
      <c r="G145" s="2086"/>
      <c r="H145" s="2084"/>
      <c r="I145" s="2084"/>
      <c r="J145" s="2084"/>
      <c r="K145" s="2084"/>
      <c r="L145" s="2084"/>
      <c r="M145" s="2084"/>
      <c r="N145" s="2084"/>
      <c r="O145" s="2084"/>
      <c r="P145" s="2084"/>
      <c r="Q145" s="2084"/>
      <c r="R145" s="2084"/>
      <c r="S145" s="2084"/>
      <c r="T145" s="2084"/>
      <c r="U145" s="2084"/>
      <c r="V145" s="2084"/>
      <c r="W145" s="2084"/>
      <c r="X145" s="2084"/>
      <c r="Y145" s="2084"/>
      <c r="Z145" s="2084"/>
      <c r="AA145" s="2084"/>
      <c r="AB145" s="2084"/>
      <c r="AC145" s="2084"/>
      <c r="AD145" s="2084"/>
      <c r="AE145" s="2084"/>
    </row>
    <row r="146" ht="60.0" customHeight="1">
      <c r="A146" s="2084"/>
      <c r="B146" s="2084"/>
      <c r="C146" s="2084"/>
      <c r="D146" s="2085"/>
      <c r="E146" s="2084"/>
      <c r="F146" s="2086"/>
      <c r="G146" s="2086"/>
      <c r="H146" s="2084"/>
      <c r="I146" s="2084"/>
      <c r="J146" s="2084"/>
      <c r="K146" s="2084"/>
      <c r="L146" s="2084"/>
      <c r="M146" s="2084"/>
      <c r="N146" s="2084"/>
      <c r="O146" s="2084"/>
      <c r="P146" s="2084"/>
      <c r="Q146" s="2084"/>
      <c r="R146" s="2084"/>
      <c r="S146" s="2084"/>
      <c r="T146" s="2084"/>
      <c r="U146" s="2084"/>
      <c r="V146" s="2084"/>
      <c r="W146" s="2084"/>
      <c r="X146" s="2084"/>
      <c r="Y146" s="2084"/>
      <c r="Z146" s="2084"/>
      <c r="AA146" s="2084"/>
      <c r="AB146" s="2084"/>
      <c r="AC146" s="2084"/>
      <c r="AD146" s="2084"/>
      <c r="AE146" s="2084"/>
    </row>
    <row r="147" ht="60.0" customHeight="1">
      <c r="A147" s="2084"/>
      <c r="B147" s="2084"/>
      <c r="C147" s="2084"/>
      <c r="D147" s="2085"/>
      <c r="E147" s="2084"/>
      <c r="F147" s="2086"/>
      <c r="G147" s="2086"/>
      <c r="H147" s="2084"/>
      <c r="I147" s="2084"/>
      <c r="J147" s="2084"/>
      <c r="K147" s="2084"/>
      <c r="L147" s="2084"/>
      <c r="M147" s="2084"/>
      <c r="N147" s="2084"/>
      <c r="O147" s="2084"/>
      <c r="P147" s="2084"/>
      <c r="Q147" s="2084"/>
      <c r="R147" s="2084"/>
      <c r="S147" s="2084"/>
      <c r="T147" s="2084"/>
      <c r="U147" s="2084"/>
      <c r="V147" s="2084"/>
      <c r="W147" s="2084"/>
      <c r="X147" s="2084"/>
      <c r="Y147" s="2084"/>
      <c r="Z147" s="2084"/>
      <c r="AA147" s="2084"/>
      <c r="AB147" s="2084"/>
      <c r="AC147" s="2084"/>
      <c r="AD147" s="2084"/>
      <c r="AE147" s="2084"/>
    </row>
    <row r="148" ht="60.0" customHeight="1">
      <c r="A148" s="2084"/>
      <c r="B148" s="2084"/>
      <c r="C148" s="2084"/>
      <c r="D148" s="2085"/>
      <c r="E148" s="2084"/>
      <c r="F148" s="2086"/>
      <c r="G148" s="2086"/>
      <c r="H148" s="2084"/>
      <c r="I148" s="2084"/>
      <c r="J148" s="2084"/>
      <c r="K148" s="2084"/>
      <c r="L148" s="2084"/>
      <c r="M148" s="2084"/>
      <c r="N148" s="2084"/>
      <c r="O148" s="2084"/>
      <c r="P148" s="2084"/>
      <c r="Q148" s="2084"/>
      <c r="R148" s="2084"/>
      <c r="S148" s="2084"/>
      <c r="T148" s="2084"/>
      <c r="U148" s="2084"/>
      <c r="V148" s="2084"/>
      <c r="W148" s="2084"/>
      <c r="X148" s="2084"/>
      <c r="Y148" s="2084"/>
      <c r="Z148" s="2084"/>
      <c r="AA148" s="2084"/>
      <c r="AB148" s="2084"/>
      <c r="AC148" s="2084"/>
      <c r="AD148" s="2084"/>
      <c r="AE148" s="2084"/>
    </row>
    <row r="149" ht="60.0" customHeight="1">
      <c r="A149" s="2084"/>
      <c r="B149" s="2084"/>
      <c r="C149" s="2084"/>
      <c r="D149" s="2085"/>
      <c r="E149" s="2084"/>
      <c r="F149" s="2086"/>
      <c r="G149" s="2086"/>
      <c r="H149" s="2084"/>
      <c r="I149" s="2084"/>
      <c r="J149" s="2084"/>
      <c r="K149" s="2084"/>
      <c r="L149" s="2084"/>
      <c r="M149" s="2084"/>
      <c r="N149" s="2084"/>
      <c r="O149" s="2084"/>
      <c r="P149" s="2084"/>
      <c r="Q149" s="2084"/>
      <c r="R149" s="2084"/>
      <c r="S149" s="2084"/>
      <c r="T149" s="2084"/>
      <c r="U149" s="2084"/>
      <c r="V149" s="2084"/>
      <c r="W149" s="2084"/>
      <c r="X149" s="2084"/>
      <c r="Y149" s="2084"/>
      <c r="Z149" s="2084"/>
      <c r="AA149" s="2084"/>
      <c r="AB149" s="2084"/>
      <c r="AC149" s="2084"/>
      <c r="AD149" s="2084"/>
      <c r="AE149" s="2084"/>
    </row>
    <row r="150" ht="60.0" customHeight="1">
      <c r="A150" s="2084"/>
      <c r="B150" s="2084"/>
      <c r="C150" s="2084"/>
      <c r="D150" s="2085"/>
      <c r="E150" s="2084"/>
      <c r="F150" s="2086"/>
      <c r="G150" s="2086"/>
      <c r="H150" s="2084"/>
      <c r="I150" s="2084"/>
      <c r="J150" s="2084"/>
      <c r="K150" s="2084"/>
      <c r="L150" s="2084"/>
      <c r="M150" s="2084"/>
      <c r="N150" s="2084"/>
      <c r="O150" s="2084"/>
      <c r="P150" s="2084"/>
      <c r="Q150" s="2084"/>
      <c r="R150" s="2084"/>
      <c r="S150" s="2084"/>
      <c r="T150" s="2084"/>
      <c r="U150" s="2084"/>
      <c r="V150" s="2084"/>
      <c r="W150" s="2084"/>
      <c r="X150" s="2084"/>
      <c r="Y150" s="2084"/>
      <c r="Z150" s="2084"/>
      <c r="AA150" s="2084"/>
      <c r="AB150" s="2084"/>
      <c r="AC150" s="2084"/>
      <c r="AD150" s="2084"/>
      <c r="AE150" s="2084"/>
    </row>
    <row r="151" ht="60.0" customHeight="1">
      <c r="A151" s="2084"/>
      <c r="B151" s="2084"/>
      <c r="C151" s="2084"/>
      <c r="D151" s="2085"/>
      <c r="E151" s="2084"/>
      <c r="F151" s="2086"/>
      <c r="G151" s="2086"/>
      <c r="H151" s="2084"/>
      <c r="I151" s="2084"/>
      <c r="J151" s="2084"/>
      <c r="K151" s="2084"/>
      <c r="L151" s="2084"/>
      <c r="M151" s="2084"/>
      <c r="N151" s="2084"/>
      <c r="O151" s="2084"/>
      <c r="P151" s="2084"/>
      <c r="Q151" s="2084"/>
      <c r="R151" s="2084"/>
      <c r="S151" s="2084"/>
      <c r="T151" s="2084"/>
      <c r="U151" s="2084"/>
      <c r="V151" s="2084"/>
      <c r="W151" s="2084"/>
      <c r="X151" s="2084"/>
      <c r="Y151" s="2084"/>
      <c r="Z151" s="2084"/>
      <c r="AA151" s="2084"/>
      <c r="AB151" s="2084"/>
      <c r="AC151" s="2084"/>
      <c r="AD151" s="2084"/>
      <c r="AE151" s="2084"/>
    </row>
    <row r="152" ht="60.0" customHeight="1">
      <c r="A152" s="2084"/>
      <c r="B152" s="2084"/>
      <c r="C152" s="2084"/>
      <c r="D152" s="2085"/>
      <c r="E152" s="2084"/>
      <c r="F152" s="2086"/>
      <c r="G152" s="2086"/>
      <c r="H152" s="2084"/>
      <c r="I152" s="2084"/>
      <c r="J152" s="2084"/>
      <c r="K152" s="2084"/>
      <c r="L152" s="2084"/>
      <c r="M152" s="2084"/>
      <c r="N152" s="2084"/>
      <c r="O152" s="2084"/>
      <c r="P152" s="2084"/>
      <c r="Q152" s="2084"/>
      <c r="R152" s="2084"/>
      <c r="S152" s="2084"/>
      <c r="T152" s="2084"/>
      <c r="U152" s="2084"/>
      <c r="V152" s="2084"/>
      <c r="W152" s="2084"/>
      <c r="X152" s="2084"/>
      <c r="Y152" s="2084"/>
      <c r="Z152" s="2084"/>
      <c r="AA152" s="2084"/>
      <c r="AB152" s="2084"/>
      <c r="AC152" s="2084"/>
      <c r="AD152" s="2084"/>
      <c r="AE152" s="2084"/>
    </row>
    <row r="153" ht="60.0" customHeight="1">
      <c r="A153" s="2084"/>
      <c r="B153" s="2084"/>
      <c r="C153" s="2084"/>
      <c r="D153" s="2085"/>
      <c r="E153" s="2084"/>
      <c r="F153" s="2086"/>
      <c r="G153" s="2086"/>
      <c r="H153" s="2084"/>
      <c r="I153" s="2084"/>
      <c r="J153" s="2084"/>
      <c r="K153" s="2084"/>
      <c r="L153" s="2084"/>
      <c r="M153" s="2084"/>
      <c r="N153" s="2084"/>
      <c r="O153" s="2084"/>
      <c r="P153" s="2084"/>
      <c r="Q153" s="2084"/>
      <c r="R153" s="2084"/>
      <c r="S153" s="2084"/>
      <c r="T153" s="2084"/>
      <c r="U153" s="2084"/>
      <c r="V153" s="2084"/>
      <c r="W153" s="2084"/>
      <c r="X153" s="2084"/>
      <c r="Y153" s="2084"/>
      <c r="Z153" s="2084"/>
      <c r="AA153" s="2084"/>
      <c r="AB153" s="2084"/>
      <c r="AC153" s="2084"/>
      <c r="AD153" s="2084"/>
      <c r="AE153" s="2084"/>
    </row>
    <row r="154" ht="60.0" customHeight="1">
      <c r="A154" s="2084"/>
      <c r="B154" s="2084"/>
      <c r="C154" s="2084"/>
      <c r="D154" s="2085"/>
      <c r="E154" s="2084"/>
      <c r="F154" s="2086"/>
      <c r="G154" s="2086"/>
      <c r="H154" s="2084"/>
      <c r="I154" s="2084"/>
      <c r="J154" s="2084"/>
      <c r="K154" s="2084"/>
      <c r="L154" s="2084"/>
      <c r="M154" s="2084"/>
      <c r="N154" s="2084"/>
      <c r="O154" s="2084"/>
      <c r="P154" s="2084"/>
      <c r="Q154" s="2084"/>
      <c r="R154" s="2084"/>
      <c r="S154" s="2084"/>
      <c r="T154" s="2084"/>
      <c r="U154" s="2084"/>
      <c r="V154" s="2084"/>
      <c r="W154" s="2084"/>
      <c r="X154" s="2084"/>
      <c r="Y154" s="2084"/>
      <c r="Z154" s="2084"/>
      <c r="AA154" s="2084"/>
      <c r="AB154" s="2084"/>
      <c r="AC154" s="2084"/>
      <c r="AD154" s="2084"/>
      <c r="AE154" s="2084"/>
    </row>
    <row r="155" ht="60.0" customHeight="1">
      <c r="A155" s="2084"/>
      <c r="B155" s="2084"/>
      <c r="C155" s="2084"/>
      <c r="D155" s="2085"/>
      <c r="E155" s="2084"/>
      <c r="F155" s="2086"/>
      <c r="G155" s="2086"/>
      <c r="H155" s="2084"/>
      <c r="I155" s="2084"/>
      <c r="J155" s="2084"/>
      <c r="K155" s="2084"/>
      <c r="L155" s="2084"/>
      <c r="M155" s="2084"/>
      <c r="N155" s="2084"/>
      <c r="O155" s="2084"/>
      <c r="P155" s="2084"/>
      <c r="Q155" s="2084"/>
      <c r="R155" s="2084"/>
      <c r="S155" s="2084"/>
      <c r="T155" s="2084"/>
      <c r="U155" s="2084"/>
      <c r="V155" s="2084"/>
      <c r="W155" s="2084"/>
      <c r="X155" s="2084"/>
      <c r="Y155" s="2084"/>
      <c r="Z155" s="2084"/>
      <c r="AA155" s="2084"/>
      <c r="AB155" s="2084"/>
      <c r="AC155" s="2084"/>
      <c r="AD155" s="2084"/>
      <c r="AE155" s="2084"/>
    </row>
    <row r="156" ht="60.0" customHeight="1">
      <c r="A156" s="2084"/>
      <c r="B156" s="2084"/>
      <c r="C156" s="2084"/>
      <c r="D156" s="2085"/>
      <c r="E156" s="2084"/>
      <c r="F156" s="2086"/>
      <c r="G156" s="2086"/>
      <c r="H156" s="2084"/>
      <c r="I156" s="2084"/>
      <c r="J156" s="2084"/>
      <c r="K156" s="2084"/>
      <c r="L156" s="2084"/>
      <c r="M156" s="2084"/>
      <c r="N156" s="2084"/>
      <c r="O156" s="2084"/>
      <c r="P156" s="2084"/>
      <c r="Q156" s="2084"/>
      <c r="R156" s="2084"/>
      <c r="S156" s="2084"/>
      <c r="T156" s="2084"/>
      <c r="U156" s="2084"/>
      <c r="V156" s="2084"/>
      <c r="W156" s="2084"/>
      <c r="X156" s="2084"/>
      <c r="Y156" s="2084"/>
      <c r="Z156" s="2084"/>
      <c r="AA156" s="2084"/>
      <c r="AB156" s="2084"/>
      <c r="AC156" s="2084"/>
      <c r="AD156" s="2084"/>
      <c r="AE156" s="2084"/>
    </row>
    <row r="157" ht="60.0" customHeight="1">
      <c r="A157" s="2084"/>
      <c r="B157" s="2084"/>
      <c r="C157" s="2084"/>
      <c r="D157" s="2085"/>
      <c r="E157" s="2084"/>
      <c r="F157" s="2086"/>
      <c r="G157" s="2086"/>
      <c r="H157" s="2084"/>
      <c r="I157" s="2084"/>
      <c r="J157" s="2084"/>
      <c r="K157" s="2084"/>
      <c r="L157" s="2084"/>
      <c r="M157" s="2084"/>
      <c r="N157" s="2084"/>
      <c r="O157" s="2084"/>
      <c r="P157" s="2084"/>
      <c r="Q157" s="2084"/>
      <c r="R157" s="2084"/>
      <c r="S157" s="2084"/>
      <c r="T157" s="2084"/>
      <c r="U157" s="2084"/>
      <c r="V157" s="2084"/>
      <c r="W157" s="2084"/>
      <c r="X157" s="2084"/>
      <c r="Y157" s="2084"/>
      <c r="Z157" s="2084"/>
      <c r="AA157" s="2084"/>
      <c r="AB157" s="2084"/>
      <c r="AC157" s="2084"/>
      <c r="AD157" s="2084"/>
      <c r="AE157" s="2084"/>
    </row>
    <row r="158" ht="60.0" customHeight="1">
      <c r="A158" s="2084"/>
      <c r="B158" s="2084"/>
      <c r="C158" s="2084"/>
      <c r="D158" s="2085"/>
      <c r="E158" s="2084"/>
      <c r="F158" s="2086"/>
      <c r="G158" s="2086"/>
      <c r="H158" s="2084"/>
      <c r="I158" s="2084"/>
      <c r="J158" s="2084"/>
      <c r="K158" s="2084"/>
      <c r="L158" s="2084"/>
      <c r="M158" s="2084"/>
      <c r="N158" s="2084"/>
      <c r="O158" s="2084"/>
      <c r="P158" s="2084"/>
      <c r="Q158" s="2084"/>
      <c r="R158" s="2084"/>
      <c r="S158" s="2084"/>
      <c r="T158" s="2084"/>
      <c r="U158" s="2084"/>
      <c r="V158" s="2084"/>
      <c r="W158" s="2084"/>
      <c r="X158" s="2084"/>
      <c r="Y158" s="2084"/>
      <c r="Z158" s="2084"/>
      <c r="AA158" s="2084"/>
      <c r="AB158" s="2084"/>
      <c r="AC158" s="2084"/>
      <c r="AD158" s="2084"/>
      <c r="AE158" s="2084"/>
    </row>
    <row r="159" ht="60.0" customHeight="1">
      <c r="A159" s="2084"/>
      <c r="B159" s="2084"/>
      <c r="C159" s="2084"/>
      <c r="D159" s="2085"/>
      <c r="E159" s="2084"/>
      <c r="F159" s="2086"/>
      <c r="G159" s="2086"/>
      <c r="H159" s="2084"/>
      <c r="I159" s="2084"/>
      <c r="J159" s="2084"/>
      <c r="K159" s="2084"/>
      <c r="L159" s="2084"/>
      <c r="M159" s="2084"/>
      <c r="N159" s="2084"/>
      <c r="O159" s="2084"/>
      <c r="P159" s="2084"/>
      <c r="Q159" s="2084"/>
      <c r="R159" s="2084"/>
      <c r="S159" s="2084"/>
      <c r="T159" s="2084"/>
      <c r="U159" s="2084"/>
      <c r="V159" s="2084"/>
      <c r="W159" s="2084"/>
      <c r="X159" s="2084"/>
      <c r="Y159" s="2084"/>
      <c r="Z159" s="2084"/>
      <c r="AA159" s="2084"/>
      <c r="AB159" s="2084"/>
      <c r="AC159" s="2084"/>
      <c r="AD159" s="2084"/>
      <c r="AE159" s="2084"/>
    </row>
    <row r="160" ht="60.0" customHeight="1">
      <c r="A160" s="2084"/>
      <c r="B160" s="2084"/>
      <c r="C160" s="2084"/>
      <c r="D160" s="2085"/>
      <c r="E160" s="2084"/>
      <c r="F160" s="2086"/>
      <c r="G160" s="2086"/>
      <c r="H160" s="2084"/>
      <c r="I160" s="2084"/>
      <c r="J160" s="2084"/>
      <c r="K160" s="2084"/>
      <c r="L160" s="2084"/>
      <c r="M160" s="2084"/>
      <c r="N160" s="2084"/>
      <c r="O160" s="2084"/>
      <c r="P160" s="2084"/>
      <c r="Q160" s="2084"/>
      <c r="R160" s="2084"/>
      <c r="S160" s="2084"/>
      <c r="T160" s="2084"/>
      <c r="U160" s="2084"/>
      <c r="V160" s="2084"/>
      <c r="W160" s="2084"/>
      <c r="X160" s="2084"/>
      <c r="Y160" s="2084"/>
      <c r="Z160" s="2084"/>
      <c r="AA160" s="2084"/>
      <c r="AB160" s="2084"/>
      <c r="AC160" s="2084"/>
      <c r="AD160" s="2084"/>
      <c r="AE160" s="2084"/>
    </row>
    <row r="161" ht="60.0" customHeight="1">
      <c r="A161" s="2084"/>
      <c r="B161" s="2084"/>
      <c r="C161" s="2084"/>
      <c r="D161" s="2085"/>
      <c r="E161" s="2084"/>
      <c r="F161" s="2086"/>
      <c r="G161" s="2086"/>
      <c r="H161" s="2084"/>
      <c r="I161" s="2084"/>
      <c r="J161" s="2084"/>
      <c r="K161" s="2084"/>
      <c r="L161" s="2084"/>
      <c r="M161" s="2084"/>
      <c r="N161" s="2084"/>
      <c r="O161" s="2084"/>
      <c r="P161" s="2084"/>
      <c r="Q161" s="2084"/>
      <c r="R161" s="2084"/>
      <c r="S161" s="2084"/>
      <c r="T161" s="2084"/>
      <c r="U161" s="2084"/>
      <c r="V161" s="2084"/>
      <c r="W161" s="2084"/>
      <c r="X161" s="2084"/>
      <c r="Y161" s="2084"/>
      <c r="Z161" s="2084"/>
      <c r="AA161" s="2084"/>
      <c r="AB161" s="2084"/>
      <c r="AC161" s="2084"/>
      <c r="AD161" s="2084"/>
      <c r="AE161" s="2084"/>
    </row>
    <row r="162" ht="60.0" customHeight="1">
      <c r="A162" s="2084"/>
      <c r="B162" s="2084"/>
      <c r="C162" s="2084"/>
      <c r="D162" s="2085"/>
      <c r="E162" s="2084"/>
      <c r="F162" s="2086"/>
      <c r="G162" s="2086"/>
      <c r="H162" s="2084"/>
      <c r="I162" s="2084"/>
      <c r="J162" s="2084"/>
      <c r="K162" s="2084"/>
      <c r="L162" s="2084"/>
      <c r="M162" s="2084"/>
      <c r="N162" s="2084"/>
      <c r="O162" s="2084"/>
      <c r="P162" s="2084"/>
      <c r="Q162" s="2084"/>
      <c r="R162" s="2084"/>
      <c r="S162" s="2084"/>
      <c r="T162" s="2084"/>
      <c r="U162" s="2084"/>
      <c r="V162" s="2084"/>
      <c r="W162" s="2084"/>
      <c r="X162" s="2084"/>
      <c r="Y162" s="2084"/>
      <c r="Z162" s="2084"/>
      <c r="AA162" s="2084"/>
      <c r="AB162" s="2084"/>
      <c r="AC162" s="2084"/>
      <c r="AD162" s="2084"/>
      <c r="AE162" s="2084"/>
    </row>
    <row r="163" ht="60.0" customHeight="1">
      <c r="A163" s="2084"/>
      <c r="B163" s="2084"/>
      <c r="C163" s="2084"/>
      <c r="D163" s="2085"/>
      <c r="E163" s="2084"/>
      <c r="F163" s="2086"/>
      <c r="G163" s="2086"/>
      <c r="H163" s="2084"/>
      <c r="I163" s="2084"/>
      <c r="J163" s="2084"/>
      <c r="K163" s="2084"/>
      <c r="L163" s="2084"/>
      <c r="M163" s="2084"/>
      <c r="N163" s="2084"/>
      <c r="O163" s="2084"/>
      <c r="P163" s="2084"/>
      <c r="Q163" s="2084"/>
      <c r="R163" s="2084"/>
      <c r="S163" s="2084"/>
      <c r="T163" s="2084"/>
      <c r="U163" s="2084"/>
      <c r="V163" s="2084"/>
      <c r="W163" s="2084"/>
      <c r="X163" s="2084"/>
      <c r="Y163" s="2084"/>
      <c r="Z163" s="2084"/>
      <c r="AA163" s="2084"/>
      <c r="AB163" s="2084"/>
      <c r="AC163" s="2084"/>
      <c r="AD163" s="2084"/>
      <c r="AE163" s="2084"/>
    </row>
    <row r="164" ht="60.0" customHeight="1">
      <c r="A164" s="2084"/>
      <c r="B164" s="2084"/>
      <c r="C164" s="2084"/>
      <c r="D164" s="2085"/>
      <c r="E164" s="2084"/>
      <c r="F164" s="2086"/>
      <c r="G164" s="2086"/>
      <c r="H164" s="2084"/>
      <c r="I164" s="2084"/>
      <c r="J164" s="2084"/>
      <c r="K164" s="2084"/>
      <c r="L164" s="2084"/>
      <c r="M164" s="2084"/>
      <c r="N164" s="2084"/>
      <c r="O164" s="2084"/>
      <c r="P164" s="2084"/>
      <c r="Q164" s="2084"/>
      <c r="R164" s="2084"/>
      <c r="S164" s="2084"/>
      <c r="T164" s="2084"/>
      <c r="U164" s="2084"/>
      <c r="V164" s="2084"/>
      <c r="W164" s="2084"/>
      <c r="X164" s="2084"/>
      <c r="Y164" s="2084"/>
      <c r="Z164" s="2084"/>
      <c r="AA164" s="2084"/>
      <c r="AB164" s="2084"/>
      <c r="AC164" s="2084"/>
      <c r="AD164" s="2084"/>
      <c r="AE164" s="2084"/>
    </row>
    <row r="165" ht="60.0" customHeight="1">
      <c r="A165" s="2084"/>
      <c r="B165" s="2084"/>
      <c r="C165" s="2084"/>
      <c r="D165" s="2085"/>
      <c r="E165" s="2084"/>
      <c r="F165" s="2086"/>
      <c r="G165" s="2086"/>
      <c r="H165" s="2084"/>
      <c r="I165" s="2084"/>
      <c r="J165" s="2084"/>
      <c r="K165" s="2084"/>
      <c r="L165" s="2084"/>
      <c r="M165" s="2084"/>
      <c r="N165" s="2084"/>
      <c r="O165" s="2084"/>
      <c r="P165" s="2084"/>
      <c r="Q165" s="2084"/>
      <c r="R165" s="2084"/>
      <c r="S165" s="2084"/>
      <c r="T165" s="2084"/>
      <c r="U165" s="2084"/>
      <c r="V165" s="2084"/>
      <c r="W165" s="2084"/>
      <c r="X165" s="2084"/>
      <c r="Y165" s="2084"/>
      <c r="Z165" s="2084"/>
      <c r="AA165" s="2084"/>
      <c r="AB165" s="2084"/>
      <c r="AC165" s="2084"/>
      <c r="AD165" s="2084"/>
      <c r="AE165" s="2084"/>
    </row>
    <row r="166" ht="60.0" customHeight="1">
      <c r="A166" s="2084"/>
      <c r="B166" s="2084"/>
      <c r="C166" s="2084"/>
      <c r="D166" s="2085"/>
      <c r="E166" s="2084"/>
      <c r="F166" s="2086"/>
      <c r="G166" s="2086"/>
      <c r="H166" s="2084"/>
      <c r="I166" s="2084"/>
      <c r="J166" s="2084"/>
      <c r="K166" s="2084"/>
      <c r="L166" s="2084"/>
      <c r="M166" s="2084"/>
      <c r="N166" s="2084"/>
      <c r="O166" s="2084"/>
      <c r="P166" s="2084"/>
      <c r="Q166" s="2084"/>
      <c r="R166" s="2084"/>
      <c r="S166" s="2084"/>
      <c r="T166" s="2084"/>
      <c r="U166" s="2084"/>
      <c r="V166" s="2084"/>
      <c r="W166" s="2084"/>
      <c r="X166" s="2084"/>
      <c r="Y166" s="2084"/>
      <c r="Z166" s="2084"/>
      <c r="AA166" s="2084"/>
      <c r="AB166" s="2084"/>
      <c r="AC166" s="2084"/>
      <c r="AD166" s="2084"/>
      <c r="AE166" s="2084"/>
    </row>
    <row r="167" ht="60.0" customHeight="1">
      <c r="A167" s="2084"/>
      <c r="B167" s="2084"/>
      <c r="C167" s="2084"/>
      <c r="D167" s="2085"/>
      <c r="E167" s="2084"/>
      <c r="F167" s="2086"/>
      <c r="G167" s="2086"/>
      <c r="H167" s="2084"/>
      <c r="I167" s="2084"/>
      <c r="J167" s="2084"/>
      <c r="K167" s="2084"/>
      <c r="L167" s="2084"/>
      <c r="M167" s="2084"/>
      <c r="N167" s="2084"/>
      <c r="O167" s="2084"/>
      <c r="P167" s="2084"/>
      <c r="Q167" s="2084"/>
      <c r="R167" s="2084"/>
      <c r="S167" s="2084"/>
      <c r="T167" s="2084"/>
      <c r="U167" s="2084"/>
      <c r="V167" s="2084"/>
      <c r="W167" s="2084"/>
      <c r="X167" s="2084"/>
      <c r="Y167" s="2084"/>
      <c r="Z167" s="2084"/>
      <c r="AA167" s="2084"/>
      <c r="AB167" s="2084"/>
      <c r="AC167" s="2084"/>
      <c r="AD167" s="2084"/>
      <c r="AE167" s="2084"/>
    </row>
    <row r="168" ht="60.0" customHeight="1">
      <c r="A168" s="2084"/>
      <c r="B168" s="2084"/>
      <c r="C168" s="2084"/>
      <c r="D168" s="2085"/>
      <c r="E168" s="2084"/>
      <c r="F168" s="2086"/>
      <c r="G168" s="2086"/>
      <c r="H168" s="2084"/>
      <c r="I168" s="2084"/>
      <c r="J168" s="2084"/>
      <c r="K168" s="2084"/>
      <c r="L168" s="2084"/>
      <c r="M168" s="2084"/>
      <c r="N168" s="2084"/>
      <c r="O168" s="2084"/>
      <c r="P168" s="2084"/>
      <c r="Q168" s="2084"/>
      <c r="R168" s="2084"/>
      <c r="S168" s="2084"/>
      <c r="T168" s="2084"/>
      <c r="U168" s="2084"/>
      <c r="V168" s="2084"/>
      <c r="W168" s="2084"/>
      <c r="X168" s="2084"/>
      <c r="Y168" s="2084"/>
      <c r="Z168" s="2084"/>
      <c r="AA168" s="2084"/>
      <c r="AB168" s="2084"/>
      <c r="AC168" s="2084"/>
      <c r="AD168" s="2084"/>
      <c r="AE168" s="2084"/>
    </row>
    <row r="169" ht="60.0" customHeight="1">
      <c r="A169" s="2084"/>
      <c r="B169" s="2084"/>
      <c r="C169" s="2084"/>
      <c r="D169" s="2085"/>
      <c r="E169" s="2084"/>
      <c r="F169" s="2086"/>
      <c r="G169" s="2086"/>
      <c r="H169" s="2084"/>
      <c r="I169" s="2084"/>
      <c r="J169" s="2084"/>
      <c r="K169" s="2084"/>
      <c r="L169" s="2084"/>
      <c r="M169" s="2084"/>
      <c r="N169" s="2084"/>
      <c r="O169" s="2084"/>
      <c r="P169" s="2084"/>
      <c r="Q169" s="2084"/>
      <c r="R169" s="2084"/>
      <c r="S169" s="2084"/>
      <c r="T169" s="2084"/>
      <c r="U169" s="2084"/>
      <c r="V169" s="2084"/>
      <c r="W169" s="2084"/>
      <c r="X169" s="2084"/>
      <c r="Y169" s="2084"/>
      <c r="Z169" s="2084"/>
      <c r="AA169" s="2084"/>
      <c r="AB169" s="2084"/>
      <c r="AC169" s="2084"/>
      <c r="AD169" s="2084"/>
      <c r="AE169" s="2084"/>
    </row>
    <row r="170" ht="60.0" customHeight="1">
      <c r="A170" s="2084"/>
      <c r="B170" s="2084"/>
      <c r="C170" s="2084"/>
      <c r="D170" s="2085"/>
      <c r="E170" s="2084"/>
      <c r="F170" s="2086"/>
      <c r="G170" s="2086"/>
      <c r="H170" s="2084"/>
      <c r="I170" s="2084"/>
      <c r="J170" s="2084"/>
      <c r="K170" s="2084"/>
      <c r="L170" s="2084"/>
      <c r="M170" s="2084"/>
      <c r="N170" s="2084"/>
      <c r="O170" s="2084"/>
      <c r="P170" s="2084"/>
      <c r="Q170" s="2084"/>
      <c r="R170" s="2084"/>
      <c r="S170" s="2084"/>
      <c r="T170" s="2084"/>
      <c r="U170" s="2084"/>
      <c r="V170" s="2084"/>
      <c r="W170" s="2084"/>
      <c r="X170" s="2084"/>
      <c r="Y170" s="2084"/>
      <c r="Z170" s="2084"/>
      <c r="AA170" s="2084"/>
      <c r="AB170" s="2084"/>
      <c r="AC170" s="2084"/>
      <c r="AD170" s="2084"/>
      <c r="AE170" s="2084"/>
    </row>
    <row r="171" ht="60.0" customHeight="1">
      <c r="A171" s="2084"/>
      <c r="B171" s="2084"/>
      <c r="C171" s="2084"/>
      <c r="D171" s="2085"/>
      <c r="E171" s="2084"/>
      <c r="F171" s="2086"/>
      <c r="G171" s="2086"/>
      <c r="H171" s="2084"/>
      <c r="I171" s="2084"/>
      <c r="J171" s="2084"/>
      <c r="K171" s="2084"/>
      <c r="L171" s="2084"/>
      <c r="M171" s="2084"/>
      <c r="N171" s="2084"/>
      <c r="O171" s="2084"/>
      <c r="P171" s="2084"/>
      <c r="Q171" s="2084"/>
      <c r="R171" s="2084"/>
      <c r="S171" s="2084"/>
      <c r="T171" s="2084"/>
      <c r="U171" s="2084"/>
      <c r="V171" s="2084"/>
      <c r="W171" s="2084"/>
      <c r="X171" s="2084"/>
      <c r="Y171" s="2084"/>
      <c r="Z171" s="2084"/>
      <c r="AA171" s="2084"/>
      <c r="AB171" s="2084"/>
      <c r="AC171" s="2084"/>
      <c r="AD171" s="2084"/>
      <c r="AE171" s="2084"/>
    </row>
    <row r="172" ht="60.0" customHeight="1">
      <c r="A172" s="2084"/>
      <c r="B172" s="2084"/>
      <c r="C172" s="2084"/>
      <c r="D172" s="2085"/>
      <c r="E172" s="2084"/>
      <c r="F172" s="2086"/>
      <c r="G172" s="2086"/>
      <c r="H172" s="2084"/>
      <c r="I172" s="2084"/>
      <c r="J172" s="2084"/>
      <c r="K172" s="2084"/>
      <c r="L172" s="2084"/>
      <c r="M172" s="2084"/>
      <c r="N172" s="2084"/>
      <c r="O172" s="2084"/>
      <c r="P172" s="2084"/>
      <c r="Q172" s="2084"/>
      <c r="R172" s="2084"/>
      <c r="S172" s="2084"/>
      <c r="T172" s="2084"/>
      <c r="U172" s="2084"/>
      <c r="V172" s="2084"/>
      <c r="W172" s="2084"/>
      <c r="X172" s="2084"/>
      <c r="Y172" s="2084"/>
      <c r="Z172" s="2084"/>
      <c r="AA172" s="2084"/>
      <c r="AB172" s="2084"/>
      <c r="AC172" s="2084"/>
      <c r="AD172" s="2084"/>
      <c r="AE172" s="2084"/>
    </row>
    <row r="173" ht="60.0" customHeight="1">
      <c r="A173" s="2084"/>
      <c r="B173" s="2084"/>
      <c r="C173" s="2084"/>
      <c r="D173" s="2085"/>
      <c r="E173" s="2084"/>
      <c r="F173" s="2086"/>
      <c r="G173" s="2086"/>
      <c r="H173" s="2084"/>
      <c r="I173" s="2084"/>
      <c r="J173" s="2084"/>
      <c r="K173" s="2084"/>
      <c r="L173" s="2084"/>
      <c r="M173" s="2084"/>
      <c r="N173" s="2084"/>
      <c r="O173" s="2084"/>
      <c r="P173" s="2084"/>
      <c r="Q173" s="2084"/>
      <c r="R173" s="2084"/>
      <c r="S173" s="2084"/>
      <c r="T173" s="2084"/>
      <c r="U173" s="2084"/>
      <c r="V173" s="2084"/>
      <c r="W173" s="2084"/>
      <c r="X173" s="2084"/>
      <c r="Y173" s="2084"/>
      <c r="Z173" s="2084"/>
      <c r="AA173" s="2084"/>
      <c r="AB173" s="2084"/>
      <c r="AC173" s="2084"/>
      <c r="AD173" s="2084"/>
      <c r="AE173" s="2084"/>
    </row>
    <row r="174" ht="60.0" customHeight="1">
      <c r="A174" s="2084"/>
      <c r="B174" s="2084"/>
      <c r="C174" s="2084"/>
      <c r="D174" s="2085"/>
      <c r="E174" s="2084"/>
      <c r="F174" s="2086"/>
      <c r="G174" s="2086"/>
      <c r="H174" s="2084"/>
      <c r="I174" s="2084"/>
      <c r="J174" s="2084"/>
      <c r="K174" s="2084"/>
      <c r="L174" s="2084"/>
      <c r="M174" s="2084"/>
      <c r="N174" s="2084"/>
      <c r="O174" s="2084"/>
      <c r="P174" s="2084"/>
      <c r="Q174" s="2084"/>
      <c r="R174" s="2084"/>
      <c r="S174" s="2084"/>
      <c r="T174" s="2084"/>
      <c r="U174" s="2084"/>
      <c r="V174" s="2084"/>
      <c r="W174" s="2084"/>
      <c r="X174" s="2084"/>
      <c r="Y174" s="2084"/>
      <c r="Z174" s="2084"/>
      <c r="AA174" s="2084"/>
      <c r="AB174" s="2084"/>
      <c r="AC174" s="2084"/>
      <c r="AD174" s="2084"/>
      <c r="AE174" s="2084"/>
    </row>
    <row r="175" ht="60.0" customHeight="1">
      <c r="A175" s="2084"/>
      <c r="B175" s="2084"/>
      <c r="C175" s="2084"/>
      <c r="D175" s="2085"/>
      <c r="E175" s="2084"/>
      <c r="F175" s="2086"/>
      <c r="G175" s="2086"/>
      <c r="H175" s="2084"/>
      <c r="I175" s="2084"/>
      <c r="J175" s="2084"/>
      <c r="K175" s="2084"/>
      <c r="L175" s="2084"/>
      <c r="M175" s="2084"/>
      <c r="N175" s="2084"/>
      <c r="O175" s="2084"/>
      <c r="P175" s="2084"/>
      <c r="Q175" s="2084"/>
      <c r="R175" s="2084"/>
      <c r="S175" s="2084"/>
      <c r="T175" s="2084"/>
      <c r="U175" s="2084"/>
      <c r="V175" s="2084"/>
      <c r="W175" s="2084"/>
      <c r="X175" s="2084"/>
      <c r="Y175" s="2084"/>
      <c r="Z175" s="2084"/>
      <c r="AA175" s="2084"/>
      <c r="AB175" s="2084"/>
      <c r="AC175" s="2084"/>
      <c r="AD175" s="2084"/>
      <c r="AE175" s="2084"/>
    </row>
    <row r="176" ht="60.0" customHeight="1">
      <c r="A176" s="2084"/>
      <c r="B176" s="2084"/>
      <c r="C176" s="2084"/>
      <c r="D176" s="2085"/>
      <c r="E176" s="2084"/>
      <c r="F176" s="2086"/>
      <c r="G176" s="2086"/>
      <c r="H176" s="2084"/>
      <c r="I176" s="2084"/>
      <c r="J176" s="2084"/>
      <c r="K176" s="2084"/>
      <c r="L176" s="2084"/>
      <c r="M176" s="2084"/>
      <c r="N176" s="2084"/>
      <c r="O176" s="2084"/>
      <c r="P176" s="2084"/>
      <c r="Q176" s="2084"/>
      <c r="R176" s="2084"/>
      <c r="S176" s="2084"/>
      <c r="T176" s="2084"/>
      <c r="U176" s="2084"/>
      <c r="V176" s="2084"/>
      <c r="W176" s="2084"/>
      <c r="X176" s="2084"/>
      <c r="Y176" s="2084"/>
      <c r="Z176" s="2084"/>
      <c r="AA176" s="2084"/>
      <c r="AB176" s="2084"/>
      <c r="AC176" s="2084"/>
      <c r="AD176" s="2084"/>
      <c r="AE176" s="2084"/>
    </row>
    <row r="177" ht="60.0" customHeight="1">
      <c r="A177" s="2084"/>
      <c r="B177" s="2084"/>
      <c r="C177" s="2084"/>
      <c r="D177" s="2085"/>
      <c r="E177" s="2084"/>
      <c r="F177" s="2086"/>
      <c r="G177" s="2086"/>
      <c r="H177" s="2084"/>
      <c r="I177" s="2084"/>
      <c r="J177" s="2084"/>
      <c r="K177" s="2084"/>
      <c r="L177" s="2084"/>
      <c r="M177" s="2084"/>
      <c r="N177" s="2084"/>
      <c r="O177" s="2084"/>
      <c r="P177" s="2084"/>
      <c r="Q177" s="2084"/>
      <c r="R177" s="2084"/>
      <c r="S177" s="2084"/>
      <c r="T177" s="2084"/>
      <c r="U177" s="2084"/>
      <c r="V177" s="2084"/>
      <c r="W177" s="2084"/>
      <c r="X177" s="2084"/>
      <c r="Y177" s="2084"/>
      <c r="Z177" s="2084"/>
      <c r="AA177" s="2084"/>
      <c r="AB177" s="2084"/>
      <c r="AC177" s="2084"/>
      <c r="AD177" s="2084"/>
      <c r="AE177" s="2084"/>
    </row>
    <row r="178" ht="60.0" customHeight="1">
      <c r="A178" s="2084"/>
      <c r="B178" s="2084"/>
      <c r="C178" s="2084"/>
      <c r="D178" s="2085"/>
      <c r="E178" s="2084"/>
      <c r="F178" s="2086"/>
      <c r="G178" s="2086"/>
      <c r="H178" s="2084"/>
      <c r="I178" s="2084"/>
      <c r="J178" s="2084"/>
      <c r="K178" s="2084"/>
      <c r="L178" s="2084"/>
      <c r="M178" s="2084"/>
      <c r="N178" s="2084"/>
      <c r="O178" s="2084"/>
      <c r="P178" s="2084"/>
      <c r="Q178" s="2084"/>
      <c r="R178" s="2084"/>
      <c r="S178" s="2084"/>
      <c r="T178" s="2084"/>
      <c r="U178" s="2084"/>
      <c r="V178" s="2084"/>
      <c r="W178" s="2084"/>
      <c r="X178" s="2084"/>
      <c r="Y178" s="2084"/>
      <c r="Z178" s="2084"/>
      <c r="AA178" s="2084"/>
      <c r="AB178" s="2084"/>
      <c r="AC178" s="2084"/>
      <c r="AD178" s="2084"/>
      <c r="AE178" s="2084"/>
    </row>
    <row r="179" ht="60.0" customHeight="1">
      <c r="A179" s="2084"/>
      <c r="B179" s="2084"/>
      <c r="C179" s="2084"/>
      <c r="D179" s="2085"/>
      <c r="E179" s="2084"/>
      <c r="F179" s="2086"/>
      <c r="G179" s="2086"/>
      <c r="H179" s="2084"/>
      <c r="I179" s="2084"/>
      <c r="J179" s="2084"/>
      <c r="K179" s="2084"/>
      <c r="L179" s="2084"/>
      <c r="M179" s="2084"/>
      <c r="N179" s="2084"/>
      <c r="O179" s="2084"/>
      <c r="P179" s="2084"/>
      <c r="Q179" s="2084"/>
      <c r="R179" s="2084"/>
      <c r="S179" s="2084"/>
      <c r="T179" s="2084"/>
      <c r="U179" s="2084"/>
      <c r="V179" s="2084"/>
      <c r="W179" s="2084"/>
      <c r="X179" s="2084"/>
      <c r="Y179" s="2084"/>
      <c r="Z179" s="2084"/>
      <c r="AA179" s="2084"/>
      <c r="AB179" s="2084"/>
      <c r="AC179" s="2084"/>
      <c r="AD179" s="2084"/>
      <c r="AE179" s="2084"/>
    </row>
    <row r="180" ht="60.0" customHeight="1">
      <c r="A180" s="2084"/>
      <c r="B180" s="2084"/>
      <c r="C180" s="2084"/>
      <c r="D180" s="2085"/>
      <c r="E180" s="2084"/>
      <c r="F180" s="2086"/>
      <c r="G180" s="2086"/>
      <c r="H180" s="2084"/>
      <c r="I180" s="2084"/>
      <c r="J180" s="2084"/>
      <c r="K180" s="2084"/>
      <c r="L180" s="2084"/>
      <c r="M180" s="2084"/>
      <c r="N180" s="2084"/>
      <c r="O180" s="2084"/>
      <c r="P180" s="2084"/>
      <c r="Q180" s="2084"/>
      <c r="R180" s="2084"/>
      <c r="S180" s="2084"/>
      <c r="T180" s="2084"/>
      <c r="U180" s="2084"/>
      <c r="V180" s="2084"/>
      <c r="W180" s="2084"/>
      <c r="X180" s="2084"/>
      <c r="Y180" s="2084"/>
      <c r="Z180" s="2084"/>
      <c r="AA180" s="2084"/>
      <c r="AB180" s="2084"/>
      <c r="AC180" s="2084"/>
      <c r="AD180" s="2084"/>
      <c r="AE180" s="2084"/>
    </row>
    <row r="181" ht="60.0" customHeight="1">
      <c r="A181" s="2084"/>
      <c r="B181" s="2084"/>
      <c r="C181" s="2084"/>
      <c r="D181" s="2085"/>
      <c r="E181" s="2084"/>
      <c r="F181" s="2086"/>
      <c r="G181" s="2086"/>
      <c r="H181" s="2084"/>
      <c r="I181" s="2084"/>
      <c r="J181" s="2084"/>
      <c r="K181" s="2084"/>
      <c r="L181" s="2084"/>
      <c r="M181" s="2084"/>
      <c r="N181" s="2084"/>
      <c r="O181" s="2084"/>
      <c r="P181" s="2084"/>
      <c r="Q181" s="2084"/>
      <c r="R181" s="2084"/>
      <c r="S181" s="2084"/>
      <c r="T181" s="2084"/>
      <c r="U181" s="2084"/>
      <c r="V181" s="2084"/>
      <c r="W181" s="2084"/>
      <c r="X181" s="2084"/>
      <c r="Y181" s="2084"/>
      <c r="Z181" s="2084"/>
      <c r="AA181" s="2084"/>
      <c r="AB181" s="2084"/>
      <c r="AC181" s="2084"/>
      <c r="AD181" s="2084"/>
      <c r="AE181" s="2084"/>
    </row>
    <row r="182" ht="60.0" customHeight="1">
      <c r="A182" s="2084"/>
      <c r="B182" s="2084"/>
      <c r="C182" s="2084"/>
      <c r="D182" s="2085"/>
      <c r="E182" s="2084"/>
      <c r="F182" s="2086"/>
      <c r="G182" s="2086"/>
      <c r="H182" s="2084"/>
      <c r="I182" s="2084"/>
      <c r="J182" s="2084"/>
      <c r="K182" s="2084"/>
      <c r="L182" s="2084"/>
      <c r="M182" s="2084"/>
      <c r="N182" s="2084"/>
      <c r="O182" s="2084"/>
      <c r="P182" s="2084"/>
      <c r="Q182" s="2084"/>
      <c r="R182" s="2084"/>
      <c r="S182" s="2084"/>
      <c r="T182" s="2084"/>
      <c r="U182" s="2084"/>
      <c r="V182" s="2084"/>
      <c r="W182" s="2084"/>
      <c r="X182" s="2084"/>
      <c r="Y182" s="2084"/>
      <c r="Z182" s="2084"/>
      <c r="AA182" s="2084"/>
      <c r="AB182" s="2084"/>
      <c r="AC182" s="2084"/>
      <c r="AD182" s="2084"/>
      <c r="AE182" s="2084"/>
    </row>
    <row r="183" ht="60.0" customHeight="1">
      <c r="A183" s="2084"/>
      <c r="B183" s="2084"/>
      <c r="C183" s="2084"/>
      <c r="D183" s="2085"/>
      <c r="E183" s="2084"/>
      <c r="F183" s="2086"/>
      <c r="G183" s="2086"/>
      <c r="H183" s="2084"/>
      <c r="I183" s="2084"/>
      <c r="J183" s="2084"/>
      <c r="K183" s="2084"/>
      <c r="L183" s="2084"/>
      <c r="M183" s="2084"/>
      <c r="N183" s="2084"/>
      <c r="O183" s="2084"/>
      <c r="P183" s="2084"/>
      <c r="Q183" s="2084"/>
      <c r="R183" s="2084"/>
      <c r="S183" s="2084"/>
      <c r="T183" s="2084"/>
      <c r="U183" s="2084"/>
      <c r="V183" s="2084"/>
      <c r="W183" s="2084"/>
      <c r="X183" s="2084"/>
      <c r="Y183" s="2084"/>
      <c r="Z183" s="2084"/>
      <c r="AA183" s="2084"/>
      <c r="AB183" s="2084"/>
      <c r="AC183" s="2084"/>
      <c r="AD183" s="2084"/>
      <c r="AE183" s="2084"/>
    </row>
    <row r="184" ht="60.0" customHeight="1">
      <c r="A184" s="2084"/>
      <c r="B184" s="2084"/>
      <c r="C184" s="2084"/>
      <c r="D184" s="2085"/>
      <c r="E184" s="2084"/>
      <c r="F184" s="2086"/>
      <c r="G184" s="2086"/>
      <c r="H184" s="2084"/>
      <c r="I184" s="2084"/>
      <c r="J184" s="2084"/>
      <c r="K184" s="2084"/>
      <c r="L184" s="2084"/>
      <c r="M184" s="2084"/>
      <c r="N184" s="2084"/>
      <c r="O184" s="2084"/>
      <c r="P184" s="2084"/>
      <c r="Q184" s="2084"/>
      <c r="R184" s="2084"/>
      <c r="S184" s="2084"/>
      <c r="T184" s="2084"/>
      <c r="U184" s="2084"/>
      <c r="V184" s="2084"/>
      <c r="W184" s="2084"/>
      <c r="X184" s="2084"/>
      <c r="Y184" s="2084"/>
      <c r="Z184" s="2084"/>
      <c r="AA184" s="2084"/>
      <c r="AB184" s="2084"/>
      <c r="AC184" s="2084"/>
      <c r="AD184" s="2084"/>
      <c r="AE184" s="2084"/>
    </row>
    <row r="185" ht="60.0" customHeight="1">
      <c r="A185" s="2084"/>
      <c r="B185" s="2084"/>
      <c r="C185" s="2084"/>
      <c r="D185" s="2085"/>
      <c r="E185" s="2084"/>
      <c r="F185" s="2086"/>
      <c r="G185" s="2086"/>
      <c r="H185" s="2084"/>
      <c r="I185" s="2084"/>
      <c r="J185" s="2084"/>
      <c r="K185" s="2084"/>
      <c r="L185" s="2084"/>
      <c r="M185" s="2084"/>
      <c r="N185" s="2084"/>
      <c r="O185" s="2084"/>
      <c r="P185" s="2084"/>
      <c r="Q185" s="2084"/>
      <c r="R185" s="2084"/>
      <c r="S185" s="2084"/>
      <c r="T185" s="2084"/>
      <c r="U185" s="2084"/>
      <c r="V185" s="2084"/>
      <c r="W185" s="2084"/>
      <c r="X185" s="2084"/>
      <c r="Y185" s="2084"/>
      <c r="Z185" s="2084"/>
      <c r="AA185" s="2084"/>
      <c r="AB185" s="2084"/>
      <c r="AC185" s="2084"/>
      <c r="AD185" s="2084"/>
      <c r="AE185" s="2084"/>
    </row>
    <row r="186" ht="60.0" customHeight="1">
      <c r="A186" s="2084"/>
      <c r="B186" s="2084"/>
      <c r="C186" s="2084"/>
      <c r="D186" s="2085"/>
      <c r="E186" s="2084"/>
      <c r="F186" s="2086"/>
      <c r="G186" s="2086"/>
      <c r="H186" s="2084"/>
      <c r="I186" s="2084"/>
      <c r="J186" s="2084"/>
      <c r="K186" s="2084"/>
      <c r="L186" s="2084"/>
      <c r="M186" s="2084"/>
      <c r="N186" s="2084"/>
      <c r="O186" s="2084"/>
      <c r="P186" s="2084"/>
      <c r="Q186" s="2084"/>
      <c r="R186" s="2084"/>
      <c r="S186" s="2084"/>
      <c r="T186" s="2084"/>
      <c r="U186" s="2084"/>
      <c r="V186" s="2084"/>
      <c r="W186" s="2084"/>
      <c r="X186" s="2084"/>
      <c r="Y186" s="2084"/>
      <c r="Z186" s="2084"/>
      <c r="AA186" s="2084"/>
      <c r="AB186" s="2084"/>
      <c r="AC186" s="2084"/>
      <c r="AD186" s="2084"/>
      <c r="AE186" s="2084"/>
    </row>
    <row r="187" ht="60.0" customHeight="1">
      <c r="A187" s="2084"/>
      <c r="B187" s="2084"/>
      <c r="C187" s="2084"/>
      <c r="D187" s="2085"/>
      <c r="E187" s="2084"/>
      <c r="F187" s="2086"/>
      <c r="G187" s="2086"/>
      <c r="H187" s="2084"/>
      <c r="I187" s="2084"/>
      <c r="J187" s="2084"/>
      <c r="K187" s="2084"/>
      <c r="L187" s="2084"/>
      <c r="M187" s="2084"/>
      <c r="N187" s="2084"/>
      <c r="O187" s="2084"/>
      <c r="P187" s="2084"/>
      <c r="Q187" s="2084"/>
      <c r="R187" s="2084"/>
      <c r="S187" s="2084"/>
      <c r="T187" s="2084"/>
      <c r="U187" s="2084"/>
      <c r="V187" s="2084"/>
      <c r="W187" s="2084"/>
      <c r="X187" s="2084"/>
      <c r="Y187" s="2084"/>
      <c r="Z187" s="2084"/>
      <c r="AA187" s="2084"/>
      <c r="AB187" s="2084"/>
      <c r="AC187" s="2084"/>
      <c r="AD187" s="2084"/>
      <c r="AE187" s="2084"/>
    </row>
    <row r="188" ht="60.0" customHeight="1">
      <c r="A188" s="2084"/>
      <c r="B188" s="2084"/>
      <c r="C188" s="2084"/>
      <c r="D188" s="2085"/>
      <c r="E188" s="2084"/>
      <c r="F188" s="2086"/>
      <c r="G188" s="2086"/>
      <c r="H188" s="2084"/>
      <c r="I188" s="2084"/>
      <c r="J188" s="2084"/>
      <c r="K188" s="2084"/>
      <c r="L188" s="2084"/>
      <c r="M188" s="2084"/>
      <c r="N188" s="2084"/>
      <c r="O188" s="2084"/>
      <c r="P188" s="2084"/>
      <c r="Q188" s="2084"/>
      <c r="R188" s="2084"/>
      <c r="S188" s="2084"/>
      <c r="T188" s="2084"/>
      <c r="U188" s="2084"/>
      <c r="V188" s="2084"/>
      <c r="W188" s="2084"/>
      <c r="X188" s="2084"/>
      <c r="Y188" s="2084"/>
      <c r="Z188" s="2084"/>
      <c r="AA188" s="2084"/>
      <c r="AB188" s="2084"/>
      <c r="AC188" s="2084"/>
      <c r="AD188" s="2084"/>
      <c r="AE188" s="2084"/>
    </row>
    <row r="189" ht="60.0" customHeight="1">
      <c r="A189" s="2084"/>
      <c r="B189" s="2084"/>
      <c r="C189" s="2084"/>
      <c r="D189" s="2085"/>
      <c r="E189" s="2084"/>
      <c r="F189" s="2086"/>
      <c r="G189" s="2086"/>
      <c r="H189" s="2084"/>
      <c r="I189" s="2084"/>
      <c r="J189" s="2084"/>
      <c r="K189" s="2084"/>
      <c r="L189" s="2084"/>
      <c r="M189" s="2084"/>
      <c r="N189" s="2084"/>
      <c r="O189" s="2084"/>
      <c r="P189" s="2084"/>
      <c r="Q189" s="2084"/>
      <c r="R189" s="2084"/>
      <c r="S189" s="2084"/>
      <c r="T189" s="2084"/>
      <c r="U189" s="2084"/>
      <c r="V189" s="2084"/>
      <c r="W189" s="2084"/>
      <c r="X189" s="2084"/>
      <c r="Y189" s="2084"/>
      <c r="Z189" s="2084"/>
      <c r="AA189" s="2084"/>
      <c r="AB189" s="2084"/>
      <c r="AC189" s="2084"/>
      <c r="AD189" s="2084"/>
      <c r="AE189" s="2084"/>
    </row>
    <row r="190" ht="60.0" customHeight="1">
      <c r="A190" s="2084"/>
      <c r="B190" s="2084"/>
      <c r="C190" s="2084"/>
      <c r="D190" s="2085"/>
      <c r="E190" s="2084"/>
      <c r="F190" s="2086"/>
      <c r="G190" s="2086"/>
      <c r="H190" s="2084"/>
      <c r="I190" s="2084"/>
      <c r="J190" s="2084"/>
      <c r="K190" s="2084"/>
      <c r="L190" s="2084"/>
      <c r="M190" s="2084"/>
      <c r="N190" s="2084"/>
      <c r="O190" s="2084"/>
      <c r="P190" s="2084"/>
      <c r="Q190" s="2084"/>
      <c r="R190" s="2084"/>
      <c r="S190" s="2084"/>
      <c r="T190" s="2084"/>
      <c r="U190" s="2084"/>
      <c r="V190" s="2084"/>
      <c r="W190" s="2084"/>
      <c r="X190" s="2084"/>
      <c r="Y190" s="2084"/>
      <c r="Z190" s="2084"/>
      <c r="AA190" s="2084"/>
      <c r="AB190" s="2084"/>
      <c r="AC190" s="2084"/>
      <c r="AD190" s="2084"/>
      <c r="AE190" s="2084"/>
    </row>
    <row r="191" ht="60.0" customHeight="1">
      <c r="A191" s="2084"/>
      <c r="B191" s="2084"/>
      <c r="C191" s="2084"/>
      <c r="D191" s="2085"/>
      <c r="E191" s="2084"/>
      <c r="F191" s="2086"/>
      <c r="G191" s="2086"/>
      <c r="H191" s="2084"/>
      <c r="I191" s="2084"/>
      <c r="J191" s="2084"/>
      <c r="K191" s="2084"/>
      <c r="L191" s="2084"/>
      <c r="M191" s="2084"/>
      <c r="N191" s="2084"/>
      <c r="O191" s="2084"/>
      <c r="P191" s="2084"/>
      <c r="Q191" s="2084"/>
      <c r="R191" s="2084"/>
      <c r="S191" s="2084"/>
      <c r="T191" s="2084"/>
      <c r="U191" s="2084"/>
      <c r="V191" s="2084"/>
      <c r="W191" s="2084"/>
      <c r="X191" s="2084"/>
      <c r="Y191" s="2084"/>
      <c r="Z191" s="2084"/>
      <c r="AA191" s="2084"/>
      <c r="AB191" s="2084"/>
      <c r="AC191" s="2084"/>
      <c r="AD191" s="2084"/>
      <c r="AE191" s="2084"/>
    </row>
    <row r="192" ht="60.0" customHeight="1">
      <c r="A192" s="2084"/>
      <c r="B192" s="2084"/>
      <c r="C192" s="2084"/>
      <c r="D192" s="2085"/>
      <c r="E192" s="2084"/>
      <c r="F192" s="2086"/>
      <c r="G192" s="2086"/>
      <c r="H192" s="2084"/>
      <c r="I192" s="2084"/>
      <c r="J192" s="2084"/>
      <c r="K192" s="2084"/>
      <c r="L192" s="2084"/>
      <c r="M192" s="2084"/>
      <c r="N192" s="2084"/>
      <c r="O192" s="2084"/>
      <c r="P192" s="2084"/>
      <c r="Q192" s="2084"/>
      <c r="R192" s="2084"/>
      <c r="S192" s="2084"/>
      <c r="T192" s="2084"/>
      <c r="U192" s="2084"/>
      <c r="V192" s="2084"/>
      <c r="W192" s="2084"/>
      <c r="X192" s="2084"/>
      <c r="Y192" s="2084"/>
      <c r="Z192" s="2084"/>
      <c r="AA192" s="2084"/>
      <c r="AB192" s="2084"/>
      <c r="AC192" s="2084"/>
      <c r="AD192" s="2084"/>
      <c r="AE192" s="2084"/>
    </row>
    <row r="193" ht="60.0" customHeight="1">
      <c r="A193" s="2084"/>
      <c r="B193" s="2084"/>
      <c r="C193" s="2084"/>
      <c r="D193" s="2085"/>
      <c r="E193" s="2084"/>
      <c r="F193" s="2086"/>
      <c r="G193" s="2086"/>
      <c r="H193" s="2084"/>
      <c r="I193" s="2084"/>
      <c r="J193" s="2084"/>
      <c r="K193" s="2084"/>
      <c r="L193" s="2084"/>
      <c r="M193" s="2084"/>
      <c r="N193" s="2084"/>
      <c r="O193" s="2084"/>
      <c r="P193" s="2084"/>
      <c r="Q193" s="2084"/>
      <c r="R193" s="2084"/>
      <c r="S193" s="2084"/>
      <c r="T193" s="2084"/>
      <c r="U193" s="2084"/>
      <c r="V193" s="2084"/>
      <c r="W193" s="2084"/>
      <c r="X193" s="2084"/>
      <c r="Y193" s="2084"/>
      <c r="Z193" s="2084"/>
      <c r="AA193" s="2084"/>
      <c r="AB193" s="2084"/>
      <c r="AC193" s="2084"/>
      <c r="AD193" s="2084"/>
      <c r="AE193" s="2084"/>
    </row>
    <row r="194" ht="60.0" customHeight="1">
      <c r="A194" s="2084"/>
      <c r="B194" s="2084"/>
      <c r="C194" s="2084"/>
      <c r="D194" s="2085"/>
      <c r="E194" s="2084"/>
      <c r="F194" s="2086"/>
      <c r="G194" s="2086"/>
      <c r="H194" s="2084"/>
      <c r="I194" s="2084"/>
      <c r="J194" s="2084"/>
      <c r="K194" s="2084"/>
      <c r="L194" s="2084"/>
      <c r="M194" s="2084"/>
      <c r="N194" s="2084"/>
      <c r="O194" s="2084"/>
      <c r="P194" s="2084"/>
      <c r="Q194" s="2084"/>
      <c r="R194" s="2084"/>
      <c r="S194" s="2084"/>
      <c r="T194" s="2084"/>
      <c r="U194" s="2084"/>
      <c r="V194" s="2084"/>
      <c r="W194" s="2084"/>
      <c r="X194" s="2084"/>
      <c r="Y194" s="2084"/>
      <c r="Z194" s="2084"/>
      <c r="AA194" s="2084"/>
      <c r="AB194" s="2084"/>
      <c r="AC194" s="2084"/>
      <c r="AD194" s="2084"/>
      <c r="AE194" s="2084"/>
    </row>
    <row r="195" ht="60.0" customHeight="1">
      <c r="A195" s="2084"/>
      <c r="B195" s="2084"/>
      <c r="C195" s="2084"/>
      <c r="D195" s="2085"/>
      <c r="E195" s="2084"/>
      <c r="F195" s="2086"/>
      <c r="G195" s="2086"/>
      <c r="H195" s="2084"/>
      <c r="I195" s="2084"/>
      <c r="J195" s="2084"/>
      <c r="K195" s="2084"/>
      <c r="L195" s="2084"/>
      <c r="M195" s="2084"/>
      <c r="N195" s="2084"/>
      <c r="O195" s="2084"/>
      <c r="P195" s="2084"/>
      <c r="Q195" s="2084"/>
      <c r="R195" s="2084"/>
      <c r="S195" s="2084"/>
      <c r="T195" s="2084"/>
      <c r="U195" s="2084"/>
      <c r="V195" s="2084"/>
      <c r="W195" s="2084"/>
      <c r="X195" s="2084"/>
      <c r="Y195" s="2084"/>
      <c r="Z195" s="2084"/>
      <c r="AA195" s="2084"/>
      <c r="AB195" s="2084"/>
      <c r="AC195" s="2084"/>
      <c r="AD195" s="2084"/>
      <c r="AE195" s="2084"/>
    </row>
    <row r="196" ht="60.0" customHeight="1">
      <c r="A196" s="2084"/>
      <c r="B196" s="2084"/>
      <c r="C196" s="2084"/>
      <c r="D196" s="2085"/>
      <c r="E196" s="2084"/>
      <c r="F196" s="2086"/>
      <c r="G196" s="2086"/>
      <c r="H196" s="2084"/>
      <c r="I196" s="2084"/>
      <c r="J196" s="2084"/>
      <c r="K196" s="2084"/>
      <c r="L196" s="2084"/>
      <c r="M196" s="2084"/>
      <c r="N196" s="2084"/>
      <c r="O196" s="2084"/>
      <c r="P196" s="2084"/>
      <c r="Q196" s="2084"/>
      <c r="R196" s="2084"/>
      <c r="S196" s="2084"/>
      <c r="T196" s="2084"/>
      <c r="U196" s="2084"/>
      <c r="V196" s="2084"/>
      <c r="W196" s="2084"/>
      <c r="X196" s="2084"/>
      <c r="Y196" s="2084"/>
      <c r="Z196" s="2084"/>
      <c r="AA196" s="2084"/>
      <c r="AB196" s="2084"/>
      <c r="AC196" s="2084"/>
      <c r="AD196" s="2084"/>
      <c r="AE196" s="2084"/>
    </row>
    <row r="197" ht="60.0" customHeight="1">
      <c r="A197" s="2084"/>
      <c r="B197" s="2084"/>
      <c r="C197" s="2084"/>
      <c r="D197" s="2085"/>
      <c r="E197" s="2084"/>
      <c r="F197" s="2086"/>
      <c r="G197" s="2086"/>
      <c r="H197" s="2084"/>
      <c r="I197" s="2084"/>
      <c r="J197" s="2084"/>
      <c r="K197" s="2084"/>
      <c r="L197" s="2084"/>
      <c r="M197" s="2084"/>
      <c r="N197" s="2084"/>
      <c r="O197" s="2084"/>
      <c r="P197" s="2084"/>
      <c r="Q197" s="2084"/>
      <c r="R197" s="2084"/>
      <c r="S197" s="2084"/>
      <c r="T197" s="2084"/>
      <c r="U197" s="2084"/>
      <c r="V197" s="2084"/>
      <c r="W197" s="2084"/>
      <c r="X197" s="2084"/>
      <c r="Y197" s="2084"/>
      <c r="Z197" s="2084"/>
      <c r="AA197" s="2084"/>
      <c r="AB197" s="2084"/>
      <c r="AC197" s="2084"/>
      <c r="AD197" s="2084"/>
      <c r="AE197" s="2084"/>
    </row>
    <row r="198" ht="60.0" customHeight="1">
      <c r="A198" s="2084"/>
      <c r="B198" s="2084"/>
      <c r="C198" s="2084"/>
      <c r="D198" s="2085"/>
      <c r="E198" s="2084"/>
      <c r="F198" s="2086"/>
      <c r="G198" s="2086"/>
      <c r="H198" s="2084"/>
      <c r="I198" s="2084"/>
      <c r="J198" s="2084"/>
      <c r="K198" s="2084"/>
      <c r="L198" s="2084"/>
      <c r="M198" s="2084"/>
      <c r="N198" s="2084"/>
      <c r="O198" s="2084"/>
      <c r="P198" s="2084"/>
      <c r="Q198" s="2084"/>
      <c r="R198" s="2084"/>
      <c r="S198" s="2084"/>
      <c r="T198" s="2084"/>
      <c r="U198" s="2084"/>
      <c r="V198" s="2084"/>
      <c r="W198" s="2084"/>
      <c r="X198" s="2084"/>
      <c r="Y198" s="2084"/>
      <c r="Z198" s="2084"/>
      <c r="AA198" s="2084"/>
      <c r="AB198" s="2084"/>
      <c r="AC198" s="2084"/>
      <c r="AD198" s="2084"/>
      <c r="AE198" s="2084"/>
    </row>
    <row r="199" ht="60.0" customHeight="1">
      <c r="A199" s="2084"/>
      <c r="B199" s="2084"/>
      <c r="C199" s="2084"/>
      <c r="D199" s="2085"/>
      <c r="E199" s="2084"/>
      <c r="F199" s="2086"/>
      <c r="G199" s="2086"/>
      <c r="H199" s="2084"/>
      <c r="I199" s="2084"/>
      <c r="J199" s="2084"/>
      <c r="K199" s="2084"/>
      <c r="L199" s="2084"/>
      <c r="M199" s="2084"/>
      <c r="N199" s="2084"/>
      <c r="O199" s="2084"/>
      <c r="P199" s="2084"/>
      <c r="Q199" s="2084"/>
      <c r="R199" s="2084"/>
      <c r="S199" s="2084"/>
      <c r="T199" s="2084"/>
      <c r="U199" s="2084"/>
      <c r="V199" s="2084"/>
      <c r="W199" s="2084"/>
      <c r="X199" s="2084"/>
      <c r="Y199" s="2084"/>
      <c r="Z199" s="2084"/>
      <c r="AA199" s="2084"/>
      <c r="AB199" s="2084"/>
      <c r="AC199" s="2084"/>
      <c r="AD199" s="2084"/>
      <c r="AE199" s="2084"/>
    </row>
    <row r="200" ht="60.0" customHeight="1">
      <c r="A200" s="2084"/>
      <c r="B200" s="2084"/>
      <c r="C200" s="2084"/>
      <c r="D200" s="2085"/>
      <c r="E200" s="2084"/>
      <c r="F200" s="2086"/>
      <c r="G200" s="2086"/>
      <c r="H200" s="2084"/>
      <c r="I200" s="2084"/>
      <c r="J200" s="2084"/>
      <c r="K200" s="2084"/>
      <c r="L200" s="2084"/>
      <c r="M200" s="2084"/>
      <c r="N200" s="2084"/>
      <c r="O200" s="2084"/>
      <c r="P200" s="2084"/>
      <c r="Q200" s="2084"/>
      <c r="R200" s="2084"/>
      <c r="S200" s="2084"/>
      <c r="T200" s="2084"/>
      <c r="U200" s="2084"/>
      <c r="V200" s="2084"/>
      <c r="W200" s="2084"/>
      <c r="X200" s="2084"/>
      <c r="Y200" s="2084"/>
      <c r="Z200" s="2084"/>
      <c r="AA200" s="2084"/>
      <c r="AB200" s="2084"/>
      <c r="AC200" s="2084"/>
      <c r="AD200" s="2084"/>
      <c r="AE200" s="2084"/>
    </row>
    <row r="201" ht="60.0" customHeight="1">
      <c r="A201" s="2084"/>
      <c r="B201" s="2084"/>
      <c r="C201" s="2084"/>
      <c r="D201" s="2085"/>
      <c r="E201" s="2084"/>
      <c r="F201" s="2086"/>
      <c r="G201" s="2086"/>
      <c r="H201" s="2084"/>
      <c r="I201" s="2084"/>
      <c r="J201" s="2084"/>
      <c r="K201" s="2084"/>
      <c r="L201" s="2084"/>
      <c r="M201" s="2084"/>
      <c r="N201" s="2084"/>
      <c r="O201" s="2084"/>
      <c r="P201" s="2084"/>
      <c r="Q201" s="2084"/>
      <c r="R201" s="2084"/>
      <c r="S201" s="2084"/>
      <c r="T201" s="2084"/>
      <c r="U201" s="2084"/>
      <c r="V201" s="2084"/>
      <c r="W201" s="2084"/>
      <c r="X201" s="2084"/>
      <c r="Y201" s="2084"/>
      <c r="Z201" s="2084"/>
      <c r="AA201" s="2084"/>
      <c r="AB201" s="2084"/>
      <c r="AC201" s="2084"/>
      <c r="AD201" s="2084"/>
      <c r="AE201" s="2084"/>
    </row>
    <row r="202" ht="60.0" customHeight="1">
      <c r="A202" s="2084"/>
      <c r="B202" s="2084"/>
      <c r="C202" s="2084"/>
      <c r="D202" s="2085"/>
      <c r="E202" s="2084"/>
      <c r="F202" s="2086"/>
      <c r="G202" s="2086"/>
      <c r="H202" s="2084"/>
      <c r="I202" s="2084"/>
      <c r="J202" s="2084"/>
      <c r="K202" s="2084"/>
      <c r="L202" s="2084"/>
      <c r="M202" s="2084"/>
      <c r="N202" s="2084"/>
      <c r="O202" s="2084"/>
      <c r="P202" s="2084"/>
      <c r="Q202" s="2084"/>
      <c r="R202" s="2084"/>
      <c r="S202" s="2084"/>
      <c r="T202" s="2084"/>
      <c r="U202" s="2084"/>
      <c r="V202" s="2084"/>
      <c r="W202" s="2084"/>
      <c r="X202" s="2084"/>
      <c r="Y202" s="2084"/>
      <c r="Z202" s="2084"/>
      <c r="AA202" s="2084"/>
      <c r="AB202" s="2084"/>
      <c r="AC202" s="2084"/>
      <c r="AD202" s="2084"/>
      <c r="AE202" s="2084"/>
    </row>
    <row r="203" ht="60.0" customHeight="1">
      <c r="A203" s="2084"/>
      <c r="B203" s="2084"/>
      <c r="C203" s="2084"/>
      <c r="D203" s="2085"/>
      <c r="E203" s="2084"/>
      <c r="F203" s="2086"/>
      <c r="G203" s="2086"/>
      <c r="H203" s="2084"/>
      <c r="I203" s="2084"/>
      <c r="J203" s="2084"/>
      <c r="K203" s="2084"/>
      <c r="L203" s="2084"/>
      <c r="M203" s="2084"/>
      <c r="N203" s="2084"/>
      <c r="O203" s="2084"/>
      <c r="P203" s="2084"/>
      <c r="Q203" s="2084"/>
      <c r="R203" s="2084"/>
      <c r="S203" s="2084"/>
      <c r="T203" s="2084"/>
      <c r="U203" s="2084"/>
      <c r="V203" s="2084"/>
      <c r="W203" s="2084"/>
      <c r="X203" s="2084"/>
      <c r="Y203" s="2084"/>
      <c r="Z203" s="2084"/>
      <c r="AA203" s="2084"/>
      <c r="AB203" s="2084"/>
      <c r="AC203" s="2084"/>
      <c r="AD203" s="2084"/>
      <c r="AE203" s="2084"/>
    </row>
    <row r="204" ht="60.0" customHeight="1">
      <c r="A204" s="2084"/>
      <c r="B204" s="2084"/>
      <c r="C204" s="2084"/>
      <c r="D204" s="2085"/>
      <c r="E204" s="2084"/>
      <c r="F204" s="2086"/>
      <c r="G204" s="2086"/>
      <c r="H204" s="2084"/>
      <c r="I204" s="2084"/>
      <c r="J204" s="2084"/>
      <c r="K204" s="2084"/>
      <c r="L204" s="2084"/>
      <c r="M204" s="2084"/>
      <c r="N204" s="2084"/>
      <c r="O204" s="2084"/>
      <c r="P204" s="2084"/>
      <c r="Q204" s="2084"/>
      <c r="R204" s="2084"/>
      <c r="S204" s="2084"/>
      <c r="T204" s="2084"/>
      <c r="U204" s="2084"/>
      <c r="V204" s="2084"/>
      <c r="W204" s="2084"/>
      <c r="X204" s="2084"/>
      <c r="Y204" s="2084"/>
      <c r="Z204" s="2084"/>
      <c r="AA204" s="2084"/>
      <c r="AB204" s="2084"/>
      <c r="AC204" s="2084"/>
      <c r="AD204" s="2084"/>
      <c r="AE204" s="2084"/>
    </row>
    <row r="205" ht="60.0" customHeight="1">
      <c r="A205" s="2084"/>
      <c r="B205" s="2084"/>
      <c r="C205" s="2084"/>
      <c r="D205" s="2085"/>
      <c r="E205" s="2084"/>
      <c r="F205" s="2086"/>
      <c r="G205" s="2086"/>
      <c r="H205" s="2084"/>
      <c r="I205" s="2084"/>
      <c r="J205" s="2084"/>
      <c r="K205" s="2084"/>
      <c r="L205" s="2084"/>
      <c r="M205" s="2084"/>
      <c r="N205" s="2084"/>
      <c r="O205" s="2084"/>
      <c r="P205" s="2084"/>
      <c r="Q205" s="2084"/>
      <c r="R205" s="2084"/>
      <c r="S205" s="2084"/>
      <c r="T205" s="2084"/>
      <c r="U205" s="2084"/>
      <c r="V205" s="2084"/>
      <c r="W205" s="2084"/>
      <c r="X205" s="2084"/>
      <c r="Y205" s="2084"/>
      <c r="Z205" s="2084"/>
      <c r="AA205" s="2084"/>
      <c r="AB205" s="2084"/>
      <c r="AC205" s="2084"/>
      <c r="AD205" s="2084"/>
      <c r="AE205" s="2084"/>
    </row>
    <row r="206" ht="60.0" customHeight="1">
      <c r="A206" s="2084"/>
      <c r="B206" s="2084"/>
      <c r="C206" s="2084"/>
      <c r="D206" s="2085"/>
      <c r="E206" s="2084"/>
      <c r="F206" s="2086"/>
      <c r="G206" s="2086"/>
      <c r="H206" s="2084"/>
      <c r="I206" s="2084"/>
      <c r="J206" s="2084"/>
      <c r="K206" s="2084"/>
      <c r="L206" s="2084"/>
      <c r="M206" s="2084"/>
      <c r="N206" s="2084"/>
      <c r="O206" s="2084"/>
      <c r="P206" s="2084"/>
      <c r="Q206" s="2084"/>
      <c r="R206" s="2084"/>
      <c r="S206" s="2084"/>
      <c r="T206" s="2084"/>
      <c r="U206" s="2084"/>
      <c r="V206" s="2084"/>
      <c r="W206" s="2084"/>
      <c r="X206" s="2084"/>
      <c r="Y206" s="2084"/>
      <c r="Z206" s="2084"/>
      <c r="AA206" s="2084"/>
      <c r="AB206" s="2084"/>
      <c r="AC206" s="2084"/>
      <c r="AD206" s="2084"/>
      <c r="AE206" s="2084"/>
    </row>
    <row r="207" ht="60.0" customHeight="1">
      <c r="A207" s="2084"/>
      <c r="B207" s="2084"/>
      <c r="C207" s="2084"/>
      <c r="D207" s="2085"/>
      <c r="E207" s="2084"/>
      <c r="F207" s="2086"/>
      <c r="G207" s="2086"/>
      <c r="H207" s="2084"/>
      <c r="I207" s="2084"/>
      <c r="J207" s="2084"/>
      <c r="K207" s="2084"/>
      <c r="L207" s="2084"/>
      <c r="M207" s="2084"/>
      <c r="N207" s="2084"/>
      <c r="O207" s="2084"/>
      <c r="P207" s="2084"/>
      <c r="Q207" s="2084"/>
      <c r="R207" s="2084"/>
      <c r="S207" s="2084"/>
      <c r="T207" s="2084"/>
      <c r="U207" s="2084"/>
      <c r="V207" s="2084"/>
      <c r="W207" s="2084"/>
      <c r="X207" s="2084"/>
      <c r="Y207" s="2084"/>
      <c r="Z207" s="2084"/>
      <c r="AA207" s="2084"/>
      <c r="AB207" s="2084"/>
      <c r="AC207" s="2084"/>
      <c r="AD207" s="2084"/>
      <c r="AE207" s="2084"/>
    </row>
    <row r="208" ht="60.0" customHeight="1">
      <c r="A208" s="2084"/>
      <c r="B208" s="2084"/>
      <c r="C208" s="2084"/>
      <c r="D208" s="2085"/>
      <c r="E208" s="2084"/>
      <c r="F208" s="2086"/>
      <c r="G208" s="2086"/>
      <c r="H208" s="2084"/>
      <c r="I208" s="2084"/>
      <c r="J208" s="2084"/>
      <c r="K208" s="2084"/>
      <c r="L208" s="2084"/>
      <c r="M208" s="2084"/>
      <c r="N208" s="2084"/>
      <c r="O208" s="2084"/>
      <c r="P208" s="2084"/>
      <c r="Q208" s="2084"/>
      <c r="R208" s="2084"/>
      <c r="S208" s="2084"/>
      <c r="T208" s="2084"/>
      <c r="U208" s="2084"/>
      <c r="V208" s="2084"/>
      <c r="W208" s="2084"/>
      <c r="X208" s="2084"/>
      <c r="Y208" s="2084"/>
      <c r="Z208" s="2084"/>
      <c r="AA208" s="2084"/>
      <c r="AB208" s="2084"/>
      <c r="AC208" s="2084"/>
      <c r="AD208" s="2084"/>
      <c r="AE208" s="2084"/>
    </row>
    <row r="209" ht="60.0" customHeight="1">
      <c r="A209" s="2084"/>
      <c r="B209" s="2084"/>
      <c r="C209" s="2084"/>
      <c r="D209" s="2085"/>
      <c r="E209" s="2084"/>
      <c r="F209" s="2086"/>
      <c r="G209" s="2086"/>
      <c r="H209" s="2084"/>
      <c r="I209" s="2084"/>
      <c r="J209" s="2084"/>
      <c r="K209" s="2084"/>
      <c r="L209" s="2084"/>
      <c r="M209" s="2084"/>
      <c r="N209" s="2084"/>
      <c r="O209" s="2084"/>
      <c r="P209" s="2084"/>
      <c r="Q209" s="2084"/>
      <c r="R209" s="2084"/>
      <c r="S209" s="2084"/>
      <c r="T209" s="2084"/>
      <c r="U209" s="2084"/>
      <c r="V209" s="2084"/>
      <c r="W209" s="2084"/>
      <c r="X209" s="2084"/>
      <c r="Y209" s="2084"/>
      <c r="Z209" s="2084"/>
      <c r="AA209" s="2084"/>
      <c r="AB209" s="2084"/>
      <c r="AC209" s="2084"/>
      <c r="AD209" s="2084"/>
      <c r="AE209" s="2084"/>
    </row>
    <row r="210" ht="60.0" customHeight="1">
      <c r="A210" s="2084"/>
      <c r="B210" s="2084"/>
      <c r="C210" s="2084"/>
      <c r="D210" s="2085"/>
      <c r="E210" s="2084"/>
      <c r="F210" s="2086"/>
      <c r="G210" s="2086"/>
      <c r="H210" s="2084"/>
      <c r="I210" s="2084"/>
      <c r="J210" s="2084"/>
      <c r="K210" s="2084"/>
      <c r="L210" s="2084"/>
      <c r="M210" s="2084"/>
      <c r="N210" s="2084"/>
      <c r="O210" s="2084"/>
      <c r="P210" s="2084"/>
      <c r="Q210" s="2084"/>
      <c r="R210" s="2084"/>
      <c r="S210" s="2084"/>
      <c r="T210" s="2084"/>
      <c r="U210" s="2084"/>
      <c r="V210" s="2084"/>
      <c r="W210" s="2084"/>
      <c r="X210" s="2084"/>
      <c r="Y210" s="2084"/>
      <c r="Z210" s="2084"/>
      <c r="AA210" s="2084"/>
      <c r="AB210" s="2084"/>
      <c r="AC210" s="2084"/>
      <c r="AD210" s="2084"/>
      <c r="AE210" s="2084"/>
    </row>
    <row r="211" ht="60.0" customHeight="1">
      <c r="A211" s="2084"/>
      <c r="B211" s="2084"/>
      <c r="C211" s="2084"/>
      <c r="D211" s="2085"/>
      <c r="E211" s="2084"/>
      <c r="F211" s="2086"/>
      <c r="G211" s="2086"/>
      <c r="H211" s="2084"/>
      <c r="I211" s="2084"/>
      <c r="J211" s="2084"/>
      <c r="K211" s="2084"/>
      <c r="L211" s="2084"/>
      <c r="M211" s="2084"/>
      <c r="N211" s="2084"/>
      <c r="O211" s="2084"/>
      <c r="P211" s="2084"/>
      <c r="Q211" s="2084"/>
      <c r="R211" s="2084"/>
      <c r="S211" s="2084"/>
      <c r="T211" s="2084"/>
      <c r="U211" s="2084"/>
      <c r="V211" s="2084"/>
      <c r="W211" s="2084"/>
      <c r="X211" s="2084"/>
      <c r="Y211" s="2084"/>
      <c r="Z211" s="2084"/>
      <c r="AA211" s="2084"/>
      <c r="AB211" s="2084"/>
      <c r="AC211" s="2084"/>
      <c r="AD211" s="2084"/>
      <c r="AE211" s="2084"/>
    </row>
    <row r="212" ht="60.0" customHeight="1">
      <c r="A212" s="2084"/>
      <c r="B212" s="2084"/>
      <c r="C212" s="2084"/>
      <c r="D212" s="2085"/>
      <c r="E212" s="2084"/>
      <c r="F212" s="2086"/>
      <c r="G212" s="2086"/>
      <c r="H212" s="2084"/>
      <c r="I212" s="2084"/>
      <c r="J212" s="2084"/>
      <c r="K212" s="2084"/>
      <c r="L212" s="2084"/>
      <c r="M212" s="2084"/>
      <c r="N212" s="2084"/>
      <c r="O212" s="2084"/>
      <c r="P212" s="2084"/>
      <c r="Q212" s="2084"/>
      <c r="R212" s="2084"/>
      <c r="S212" s="2084"/>
      <c r="T212" s="2084"/>
      <c r="U212" s="2084"/>
      <c r="V212" s="2084"/>
      <c r="W212" s="2084"/>
      <c r="X212" s="2084"/>
      <c r="Y212" s="2084"/>
      <c r="Z212" s="2084"/>
      <c r="AA212" s="2084"/>
      <c r="AB212" s="2084"/>
      <c r="AC212" s="2084"/>
      <c r="AD212" s="2084"/>
      <c r="AE212" s="2084"/>
    </row>
    <row r="213" ht="60.0" customHeight="1">
      <c r="A213" s="2084"/>
      <c r="B213" s="2084"/>
      <c r="C213" s="2084"/>
      <c r="D213" s="2085"/>
      <c r="E213" s="2084"/>
      <c r="F213" s="2086"/>
      <c r="G213" s="2086"/>
      <c r="H213" s="2084"/>
      <c r="I213" s="2084"/>
      <c r="J213" s="2084"/>
      <c r="K213" s="2084"/>
      <c r="L213" s="2084"/>
      <c r="M213" s="2084"/>
      <c r="N213" s="2084"/>
      <c r="O213" s="2084"/>
      <c r="P213" s="2084"/>
      <c r="Q213" s="2084"/>
      <c r="R213" s="2084"/>
      <c r="S213" s="2084"/>
      <c r="T213" s="2084"/>
      <c r="U213" s="2084"/>
      <c r="V213" s="2084"/>
      <c r="W213" s="2084"/>
      <c r="X213" s="2084"/>
      <c r="Y213" s="2084"/>
      <c r="Z213" s="2084"/>
      <c r="AA213" s="2084"/>
      <c r="AB213" s="2084"/>
      <c r="AC213" s="2084"/>
      <c r="AD213" s="2084"/>
      <c r="AE213" s="2084"/>
    </row>
    <row r="214" ht="60.0" customHeight="1">
      <c r="A214" s="2084"/>
      <c r="B214" s="2084"/>
      <c r="C214" s="2084"/>
      <c r="D214" s="2085"/>
      <c r="E214" s="2084"/>
      <c r="F214" s="2086"/>
      <c r="G214" s="2086"/>
      <c r="H214" s="2084"/>
      <c r="I214" s="2084"/>
      <c r="J214" s="2084"/>
      <c r="K214" s="2084"/>
      <c r="L214" s="2084"/>
      <c r="M214" s="2084"/>
      <c r="N214" s="2084"/>
      <c r="O214" s="2084"/>
      <c r="P214" s="2084"/>
      <c r="Q214" s="2084"/>
      <c r="R214" s="2084"/>
      <c r="S214" s="2084"/>
      <c r="T214" s="2084"/>
      <c r="U214" s="2084"/>
      <c r="V214" s="2084"/>
      <c r="W214" s="2084"/>
      <c r="X214" s="2084"/>
      <c r="Y214" s="2084"/>
      <c r="Z214" s="2084"/>
      <c r="AA214" s="2084"/>
      <c r="AB214" s="2084"/>
      <c r="AC214" s="2084"/>
      <c r="AD214" s="2084"/>
      <c r="AE214" s="2084"/>
    </row>
    <row r="215" ht="60.0" customHeight="1">
      <c r="A215" s="2084"/>
      <c r="B215" s="2084"/>
      <c r="C215" s="2084"/>
      <c r="D215" s="2085"/>
      <c r="E215" s="2084"/>
      <c r="F215" s="2086"/>
      <c r="G215" s="2086"/>
      <c r="H215" s="2084"/>
      <c r="I215" s="2084"/>
      <c r="J215" s="2084"/>
      <c r="K215" s="2084"/>
      <c r="L215" s="2084"/>
      <c r="M215" s="2084"/>
      <c r="N215" s="2084"/>
      <c r="O215" s="2084"/>
      <c r="P215" s="2084"/>
      <c r="Q215" s="2084"/>
      <c r="R215" s="2084"/>
      <c r="S215" s="2084"/>
      <c r="T215" s="2084"/>
      <c r="U215" s="2084"/>
      <c r="V215" s="2084"/>
      <c r="W215" s="2084"/>
      <c r="X215" s="2084"/>
      <c r="Y215" s="2084"/>
      <c r="Z215" s="2084"/>
      <c r="AA215" s="2084"/>
      <c r="AB215" s="2084"/>
      <c r="AC215" s="2084"/>
      <c r="AD215" s="2084"/>
      <c r="AE215" s="2084"/>
    </row>
    <row r="216" ht="60.0" customHeight="1">
      <c r="A216" s="2084"/>
      <c r="B216" s="2084"/>
      <c r="C216" s="2084"/>
      <c r="D216" s="2085"/>
      <c r="E216" s="2084"/>
      <c r="F216" s="2086"/>
      <c r="G216" s="2086"/>
      <c r="H216" s="2084"/>
      <c r="I216" s="2084"/>
      <c r="J216" s="2084"/>
      <c r="K216" s="2084"/>
      <c r="L216" s="2084"/>
      <c r="M216" s="2084"/>
      <c r="N216" s="2084"/>
      <c r="O216" s="2084"/>
      <c r="P216" s="2084"/>
      <c r="Q216" s="2084"/>
      <c r="R216" s="2084"/>
      <c r="S216" s="2084"/>
      <c r="T216" s="2084"/>
      <c r="U216" s="2084"/>
      <c r="V216" s="2084"/>
      <c r="W216" s="2084"/>
      <c r="X216" s="2084"/>
      <c r="Y216" s="2084"/>
      <c r="Z216" s="2084"/>
      <c r="AA216" s="2084"/>
      <c r="AB216" s="2084"/>
      <c r="AC216" s="2084"/>
      <c r="AD216" s="2084"/>
      <c r="AE216" s="2084"/>
    </row>
    <row r="217" ht="60.0" customHeight="1">
      <c r="A217" s="2084"/>
      <c r="B217" s="2084"/>
      <c r="C217" s="2084"/>
      <c r="D217" s="2085"/>
      <c r="E217" s="2084"/>
      <c r="F217" s="2086"/>
      <c r="G217" s="2086"/>
      <c r="H217" s="2084"/>
      <c r="I217" s="2084"/>
      <c r="J217" s="2084"/>
      <c r="K217" s="2084"/>
      <c r="L217" s="2084"/>
      <c r="M217" s="2084"/>
      <c r="N217" s="2084"/>
      <c r="O217" s="2084"/>
      <c r="P217" s="2084"/>
      <c r="Q217" s="2084"/>
      <c r="R217" s="2084"/>
      <c r="S217" s="2084"/>
      <c r="T217" s="2084"/>
      <c r="U217" s="2084"/>
      <c r="V217" s="2084"/>
      <c r="W217" s="2084"/>
      <c r="X217" s="2084"/>
      <c r="Y217" s="2084"/>
      <c r="Z217" s="2084"/>
      <c r="AA217" s="2084"/>
      <c r="AB217" s="2084"/>
      <c r="AC217" s="2084"/>
      <c r="AD217" s="2084"/>
      <c r="AE217" s="2084"/>
    </row>
    <row r="218" ht="60.0" customHeight="1">
      <c r="A218" s="2084"/>
      <c r="B218" s="2084"/>
      <c r="C218" s="2084"/>
      <c r="D218" s="2085"/>
      <c r="E218" s="2084"/>
      <c r="F218" s="2086"/>
      <c r="G218" s="2086"/>
      <c r="H218" s="2084"/>
      <c r="I218" s="2084"/>
      <c r="J218" s="2084"/>
      <c r="K218" s="2084"/>
      <c r="L218" s="2084"/>
      <c r="M218" s="2084"/>
      <c r="N218" s="2084"/>
      <c r="O218" s="2084"/>
      <c r="P218" s="2084"/>
      <c r="Q218" s="2084"/>
      <c r="R218" s="2084"/>
      <c r="S218" s="2084"/>
      <c r="T218" s="2084"/>
      <c r="U218" s="2084"/>
      <c r="V218" s="2084"/>
      <c r="W218" s="2084"/>
      <c r="X218" s="2084"/>
      <c r="Y218" s="2084"/>
      <c r="Z218" s="2084"/>
      <c r="AA218" s="2084"/>
      <c r="AB218" s="2084"/>
      <c r="AC218" s="2084"/>
      <c r="AD218" s="2084"/>
      <c r="AE218" s="2084"/>
    </row>
    <row r="219" ht="60.0" customHeight="1">
      <c r="A219" s="2084"/>
      <c r="B219" s="2084"/>
      <c r="C219" s="2084"/>
      <c r="D219" s="2085"/>
      <c r="E219" s="2084"/>
      <c r="F219" s="2086"/>
      <c r="G219" s="2086"/>
      <c r="H219" s="2084"/>
      <c r="I219" s="2084"/>
      <c r="J219" s="2084"/>
      <c r="K219" s="2084"/>
      <c r="L219" s="2084"/>
      <c r="M219" s="2084"/>
      <c r="N219" s="2084"/>
      <c r="O219" s="2084"/>
      <c r="P219" s="2084"/>
      <c r="Q219" s="2084"/>
      <c r="R219" s="2084"/>
      <c r="S219" s="2084"/>
      <c r="T219" s="2084"/>
      <c r="U219" s="2084"/>
      <c r="V219" s="2084"/>
      <c r="W219" s="2084"/>
      <c r="X219" s="2084"/>
      <c r="Y219" s="2084"/>
      <c r="Z219" s="2084"/>
      <c r="AA219" s="2084"/>
      <c r="AB219" s="2084"/>
      <c r="AC219" s="2084"/>
      <c r="AD219" s="2084"/>
      <c r="AE219" s="2084"/>
    </row>
    <row r="220" ht="60.0" customHeight="1">
      <c r="A220" s="2084"/>
      <c r="B220" s="2084"/>
      <c r="C220" s="2084"/>
      <c r="D220" s="2085"/>
      <c r="E220" s="2084"/>
      <c r="F220" s="2086"/>
      <c r="G220" s="2086"/>
      <c r="H220" s="2084"/>
      <c r="I220" s="2084"/>
      <c r="J220" s="2084"/>
      <c r="K220" s="2084"/>
      <c r="L220" s="2084"/>
      <c r="M220" s="2084"/>
      <c r="N220" s="2084"/>
      <c r="O220" s="2084"/>
      <c r="P220" s="2084"/>
      <c r="Q220" s="2084"/>
      <c r="R220" s="2084"/>
      <c r="S220" s="2084"/>
      <c r="T220" s="2084"/>
      <c r="U220" s="2084"/>
      <c r="V220" s="2084"/>
      <c r="W220" s="2084"/>
      <c r="X220" s="2084"/>
      <c r="Y220" s="2084"/>
      <c r="Z220" s="2084"/>
      <c r="AA220" s="2084"/>
      <c r="AB220" s="2084"/>
      <c r="AC220" s="2084"/>
      <c r="AD220" s="2084"/>
      <c r="AE220" s="2084"/>
    </row>
    <row r="221" ht="60.0" customHeight="1">
      <c r="A221" s="2084"/>
      <c r="B221" s="2084"/>
      <c r="C221" s="2084"/>
      <c r="D221" s="2085"/>
      <c r="E221" s="2084"/>
      <c r="F221" s="2086"/>
      <c r="G221" s="2086"/>
      <c r="H221" s="2084"/>
      <c r="I221" s="2084"/>
      <c r="J221" s="2084"/>
      <c r="K221" s="2084"/>
      <c r="L221" s="2084"/>
      <c r="M221" s="2084"/>
      <c r="N221" s="2084"/>
      <c r="O221" s="2084"/>
      <c r="P221" s="2084"/>
      <c r="Q221" s="2084"/>
      <c r="R221" s="2084"/>
      <c r="S221" s="2084"/>
      <c r="T221" s="2084"/>
      <c r="U221" s="2084"/>
      <c r="V221" s="2084"/>
      <c r="W221" s="2084"/>
      <c r="X221" s="2084"/>
      <c r="Y221" s="2084"/>
      <c r="Z221" s="2084"/>
      <c r="AA221" s="2084"/>
      <c r="AB221" s="2084"/>
      <c r="AC221" s="2084"/>
      <c r="AD221" s="2084"/>
      <c r="AE221" s="2084"/>
    </row>
    <row r="222" ht="60.0" customHeight="1">
      <c r="A222" s="2084"/>
      <c r="B222" s="2084"/>
      <c r="C222" s="2084"/>
      <c r="D222" s="2085"/>
      <c r="E222" s="2084"/>
      <c r="F222" s="2086"/>
      <c r="G222" s="2086"/>
      <c r="H222" s="2084"/>
      <c r="I222" s="2084"/>
      <c r="J222" s="2084"/>
      <c r="K222" s="2084"/>
      <c r="L222" s="2084"/>
      <c r="M222" s="2084"/>
      <c r="N222" s="2084"/>
      <c r="O222" s="2084"/>
      <c r="P222" s="2084"/>
      <c r="Q222" s="2084"/>
      <c r="R222" s="2084"/>
      <c r="S222" s="2084"/>
      <c r="T222" s="2084"/>
      <c r="U222" s="2084"/>
      <c r="V222" s="2084"/>
      <c r="W222" s="2084"/>
      <c r="X222" s="2084"/>
      <c r="Y222" s="2084"/>
      <c r="Z222" s="2084"/>
      <c r="AA222" s="2084"/>
      <c r="AB222" s="2084"/>
      <c r="AC222" s="2084"/>
      <c r="AD222" s="2084"/>
      <c r="AE222" s="2084"/>
    </row>
    <row r="223" ht="60.0" customHeight="1">
      <c r="A223" s="2084"/>
      <c r="B223" s="2084"/>
      <c r="C223" s="2084"/>
      <c r="D223" s="2085"/>
      <c r="E223" s="2084"/>
      <c r="F223" s="2086"/>
      <c r="G223" s="2086"/>
      <c r="H223" s="2084"/>
      <c r="I223" s="2084"/>
      <c r="J223" s="2084"/>
      <c r="K223" s="2084"/>
      <c r="L223" s="2084"/>
      <c r="M223" s="2084"/>
      <c r="N223" s="2084"/>
      <c r="O223" s="2084"/>
      <c r="P223" s="2084"/>
      <c r="Q223" s="2084"/>
      <c r="R223" s="2084"/>
      <c r="S223" s="2084"/>
      <c r="T223" s="2084"/>
      <c r="U223" s="2084"/>
      <c r="V223" s="2084"/>
      <c r="W223" s="2084"/>
      <c r="X223" s="2084"/>
      <c r="Y223" s="2084"/>
      <c r="Z223" s="2084"/>
      <c r="AA223" s="2084"/>
      <c r="AB223" s="2084"/>
      <c r="AC223" s="2084"/>
      <c r="AD223" s="2084"/>
      <c r="AE223" s="2084"/>
    </row>
    <row r="224" ht="60.0" customHeight="1">
      <c r="A224" s="2084"/>
      <c r="B224" s="2084"/>
      <c r="C224" s="2084"/>
      <c r="D224" s="2085"/>
      <c r="E224" s="2084"/>
      <c r="F224" s="2086"/>
      <c r="G224" s="2086"/>
      <c r="H224" s="2084"/>
      <c r="I224" s="2084"/>
      <c r="J224" s="2084"/>
      <c r="K224" s="2084"/>
      <c r="L224" s="2084"/>
      <c r="M224" s="2084"/>
      <c r="N224" s="2084"/>
      <c r="O224" s="2084"/>
      <c r="P224" s="2084"/>
      <c r="Q224" s="2084"/>
      <c r="R224" s="2084"/>
      <c r="S224" s="2084"/>
      <c r="T224" s="2084"/>
      <c r="U224" s="2084"/>
      <c r="V224" s="2084"/>
      <c r="W224" s="2084"/>
      <c r="X224" s="2084"/>
      <c r="Y224" s="2084"/>
      <c r="Z224" s="2084"/>
      <c r="AA224" s="2084"/>
      <c r="AB224" s="2084"/>
      <c r="AC224" s="2084"/>
      <c r="AD224" s="2084"/>
      <c r="AE224" s="2084"/>
    </row>
    <row r="225" ht="60.0" customHeight="1">
      <c r="A225" s="2084"/>
      <c r="B225" s="2084"/>
      <c r="C225" s="2084"/>
      <c r="D225" s="2085"/>
      <c r="E225" s="2084"/>
      <c r="F225" s="2086"/>
      <c r="G225" s="2086"/>
      <c r="H225" s="2084"/>
      <c r="I225" s="2084"/>
      <c r="J225" s="2084"/>
      <c r="K225" s="2084"/>
      <c r="L225" s="2084"/>
      <c r="M225" s="2084"/>
      <c r="N225" s="2084"/>
      <c r="O225" s="2084"/>
      <c r="P225" s="2084"/>
      <c r="Q225" s="2084"/>
      <c r="R225" s="2084"/>
      <c r="S225" s="2084"/>
      <c r="T225" s="2084"/>
      <c r="U225" s="2084"/>
      <c r="V225" s="2084"/>
      <c r="W225" s="2084"/>
      <c r="X225" s="2084"/>
      <c r="Y225" s="2084"/>
      <c r="Z225" s="2084"/>
      <c r="AA225" s="2084"/>
      <c r="AB225" s="2084"/>
      <c r="AC225" s="2084"/>
      <c r="AD225" s="2084"/>
      <c r="AE225" s="2084"/>
    </row>
    <row r="226" ht="60.0" customHeight="1">
      <c r="A226" s="2084"/>
      <c r="B226" s="2084"/>
      <c r="C226" s="2084"/>
      <c r="D226" s="2085"/>
      <c r="E226" s="2084"/>
      <c r="F226" s="2086"/>
      <c r="G226" s="2086"/>
      <c r="H226" s="2084"/>
      <c r="I226" s="2084"/>
      <c r="J226" s="2084"/>
      <c r="K226" s="2084"/>
      <c r="L226" s="2084"/>
      <c r="M226" s="2084"/>
      <c r="N226" s="2084"/>
      <c r="O226" s="2084"/>
      <c r="P226" s="2084"/>
      <c r="Q226" s="2084"/>
      <c r="R226" s="2084"/>
      <c r="S226" s="2084"/>
      <c r="T226" s="2084"/>
      <c r="U226" s="2084"/>
      <c r="V226" s="2084"/>
      <c r="W226" s="2084"/>
      <c r="X226" s="2084"/>
      <c r="Y226" s="2084"/>
      <c r="Z226" s="2084"/>
      <c r="AA226" s="2084"/>
      <c r="AB226" s="2084"/>
      <c r="AC226" s="2084"/>
      <c r="AD226" s="2084"/>
      <c r="AE226" s="2084"/>
    </row>
    <row r="227" ht="60.0" customHeight="1">
      <c r="A227" s="2084"/>
      <c r="B227" s="2084"/>
      <c r="C227" s="2084"/>
      <c r="D227" s="2085"/>
      <c r="E227" s="2084"/>
      <c r="F227" s="2086"/>
      <c r="G227" s="2086"/>
      <c r="H227" s="2084"/>
      <c r="I227" s="2084"/>
      <c r="J227" s="2084"/>
      <c r="K227" s="2084"/>
      <c r="L227" s="2084"/>
      <c r="M227" s="2084"/>
      <c r="N227" s="2084"/>
      <c r="O227" s="2084"/>
      <c r="P227" s="2084"/>
      <c r="Q227" s="2084"/>
      <c r="R227" s="2084"/>
      <c r="S227" s="2084"/>
      <c r="T227" s="2084"/>
      <c r="U227" s="2084"/>
      <c r="V227" s="2084"/>
      <c r="W227" s="2084"/>
      <c r="X227" s="2084"/>
      <c r="Y227" s="2084"/>
      <c r="Z227" s="2084"/>
      <c r="AA227" s="2084"/>
      <c r="AB227" s="2084"/>
      <c r="AC227" s="2084"/>
      <c r="AD227" s="2084"/>
      <c r="AE227" s="2084"/>
    </row>
    <row r="228" ht="60.0" customHeight="1">
      <c r="A228" s="2084"/>
      <c r="B228" s="2084"/>
      <c r="C228" s="2084"/>
      <c r="D228" s="2085"/>
      <c r="E228" s="2084"/>
      <c r="F228" s="2086"/>
      <c r="G228" s="2086"/>
      <c r="H228" s="2084"/>
      <c r="I228" s="2084"/>
      <c r="J228" s="2084"/>
      <c r="K228" s="2084"/>
      <c r="L228" s="2084"/>
      <c r="M228" s="2084"/>
      <c r="N228" s="2084"/>
      <c r="O228" s="2084"/>
      <c r="P228" s="2084"/>
      <c r="Q228" s="2084"/>
      <c r="R228" s="2084"/>
      <c r="S228" s="2084"/>
      <c r="T228" s="2084"/>
      <c r="U228" s="2084"/>
      <c r="V228" s="2084"/>
      <c r="W228" s="2084"/>
      <c r="X228" s="2084"/>
      <c r="Y228" s="2084"/>
      <c r="Z228" s="2084"/>
      <c r="AA228" s="2084"/>
      <c r="AB228" s="2084"/>
      <c r="AC228" s="2084"/>
      <c r="AD228" s="2084"/>
      <c r="AE228" s="2084"/>
    </row>
    <row r="229" ht="60.0" customHeight="1">
      <c r="A229" s="2084"/>
      <c r="B229" s="2084"/>
      <c r="C229" s="2084"/>
      <c r="D229" s="2085"/>
      <c r="E229" s="2084"/>
      <c r="F229" s="2086"/>
      <c r="G229" s="2086"/>
      <c r="H229" s="2084"/>
      <c r="I229" s="2084"/>
      <c r="J229" s="2084"/>
      <c r="K229" s="2084"/>
      <c r="L229" s="2084"/>
      <c r="M229" s="2084"/>
      <c r="N229" s="2084"/>
      <c r="O229" s="2084"/>
      <c r="P229" s="2084"/>
      <c r="Q229" s="2084"/>
      <c r="R229" s="2084"/>
      <c r="S229" s="2084"/>
      <c r="T229" s="2084"/>
      <c r="U229" s="2084"/>
      <c r="V229" s="2084"/>
      <c r="W229" s="2084"/>
      <c r="X229" s="2084"/>
      <c r="Y229" s="2084"/>
      <c r="Z229" s="2084"/>
      <c r="AA229" s="2084"/>
      <c r="AB229" s="2084"/>
      <c r="AC229" s="2084"/>
      <c r="AD229" s="2084"/>
      <c r="AE229" s="2084"/>
    </row>
    <row r="230" ht="60.0" customHeight="1">
      <c r="A230" s="2084"/>
      <c r="B230" s="2084"/>
      <c r="C230" s="2084"/>
      <c r="D230" s="2085"/>
      <c r="E230" s="2084"/>
      <c r="F230" s="2086"/>
      <c r="G230" s="2086"/>
      <c r="H230" s="2084"/>
      <c r="I230" s="2084"/>
      <c r="J230" s="2084"/>
      <c r="K230" s="2084"/>
      <c r="L230" s="2084"/>
      <c r="M230" s="2084"/>
      <c r="N230" s="2084"/>
      <c r="O230" s="2084"/>
      <c r="P230" s="2084"/>
      <c r="Q230" s="2084"/>
      <c r="R230" s="2084"/>
      <c r="S230" s="2084"/>
      <c r="T230" s="2084"/>
      <c r="U230" s="2084"/>
      <c r="V230" s="2084"/>
      <c r="W230" s="2084"/>
      <c r="X230" s="2084"/>
      <c r="Y230" s="2084"/>
      <c r="Z230" s="2084"/>
      <c r="AA230" s="2084"/>
      <c r="AB230" s="2084"/>
      <c r="AC230" s="2084"/>
      <c r="AD230" s="2084"/>
      <c r="AE230" s="2084"/>
    </row>
    <row r="231" ht="60.0" customHeight="1">
      <c r="A231" s="2084"/>
      <c r="B231" s="2084"/>
      <c r="C231" s="2084"/>
      <c r="D231" s="2085"/>
      <c r="E231" s="2084"/>
      <c r="F231" s="2086"/>
      <c r="G231" s="2086"/>
      <c r="H231" s="2084"/>
      <c r="I231" s="2084"/>
      <c r="J231" s="2084"/>
      <c r="K231" s="2084"/>
      <c r="L231" s="2084"/>
      <c r="M231" s="2084"/>
      <c r="N231" s="2084"/>
      <c r="O231" s="2084"/>
      <c r="P231" s="2084"/>
      <c r="Q231" s="2084"/>
      <c r="R231" s="2084"/>
      <c r="S231" s="2084"/>
      <c r="T231" s="2084"/>
      <c r="U231" s="2084"/>
      <c r="V231" s="2084"/>
      <c r="W231" s="2084"/>
      <c r="X231" s="2084"/>
      <c r="Y231" s="2084"/>
      <c r="Z231" s="2084"/>
      <c r="AA231" s="2084"/>
      <c r="AB231" s="2084"/>
      <c r="AC231" s="2084"/>
      <c r="AD231" s="2084"/>
      <c r="AE231" s="2084"/>
    </row>
    <row r="232" ht="60.0" customHeight="1">
      <c r="A232" s="2084"/>
      <c r="B232" s="2084"/>
      <c r="C232" s="2084"/>
      <c r="D232" s="2085"/>
      <c r="E232" s="2084"/>
      <c r="F232" s="2086"/>
      <c r="G232" s="2086"/>
      <c r="H232" s="2084"/>
      <c r="I232" s="2084"/>
      <c r="J232" s="2084"/>
      <c r="K232" s="2084"/>
      <c r="L232" s="2084"/>
      <c r="M232" s="2084"/>
      <c r="N232" s="2084"/>
      <c r="O232" s="2084"/>
      <c r="P232" s="2084"/>
      <c r="Q232" s="2084"/>
      <c r="R232" s="2084"/>
      <c r="S232" s="2084"/>
      <c r="T232" s="2084"/>
      <c r="U232" s="2084"/>
      <c r="V232" s="2084"/>
      <c r="W232" s="2084"/>
      <c r="X232" s="2084"/>
      <c r="Y232" s="2084"/>
      <c r="Z232" s="2084"/>
      <c r="AA232" s="2084"/>
      <c r="AB232" s="2084"/>
      <c r="AC232" s="2084"/>
      <c r="AD232" s="2084"/>
      <c r="AE232" s="2084"/>
    </row>
    <row r="233" ht="60.0" customHeight="1">
      <c r="A233" s="2084"/>
      <c r="B233" s="2084"/>
      <c r="C233" s="2084"/>
      <c r="D233" s="2085"/>
      <c r="E233" s="2084"/>
      <c r="F233" s="2086"/>
      <c r="G233" s="2086"/>
      <c r="H233" s="2084"/>
      <c r="I233" s="2084"/>
      <c r="J233" s="2084"/>
      <c r="K233" s="2084"/>
      <c r="L233" s="2084"/>
      <c r="M233" s="2084"/>
      <c r="N233" s="2084"/>
      <c r="O233" s="2084"/>
      <c r="P233" s="2084"/>
      <c r="Q233" s="2084"/>
      <c r="R233" s="2084"/>
      <c r="S233" s="2084"/>
      <c r="T233" s="2084"/>
      <c r="U233" s="2084"/>
      <c r="V233" s="2084"/>
      <c r="W233" s="2084"/>
      <c r="X233" s="2084"/>
      <c r="Y233" s="2084"/>
      <c r="Z233" s="2084"/>
      <c r="AA233" s="2084"/>
      <c r="AB233" s="2084"/>
      <c r="AC233" s="2084"/>
      <c r="AD233" s="2084"/>
      <c r="AE233" s="2084"/>
    </row>
    <row r="234" ht="60.0" customHeight="1">
      <c r="A234" s="2084"/>
      <c r="B234" s="2084"/>
      <c r="C234" s="2084"/>
      <c r="D234" s="2085"/>
      <c r="E234" s="2084"/>
      <c r="F234" s="2086"/>
      <c r="G234" s="2086"/>
      <c r="H234" s="2084"/>
      <c r="I234" s="2084"/>
      <c r="J234" s="2084"/>
      <c r="K234" s="2084"/>
      <c r="L234" s="2084"/>
      <c r="M234" s="2084"/>
      <c r="N234" s="2084"/>
      <c r="O234" s="2084"/>
      <c r="P234" s="2084"/>
      <c r="Q234" s="2084"/>
      <c r="R234" s="2084"/>
      <c r="S234" s="2084"/>
      <c r="T234" s="2084"/>
      <c r="U234" s="2084"/>
      <c r="V234" s="2084"/>
      <c r="W234" s="2084"/>
      <c r="X234" s="2084"/>
      <c r="Y234" s="2084"/>
      <c r="Z234" s="2084"/>
      <c r="AA234" s="2084"/>
      <c r="AB234" s="2084"/>
      <c r="AC234" s="2084"/>
      <c r="AD234" s="2084"/>
      <c r="AE234" s="2084"/>
    </row>
    <row r="235" ht="60.0" customHeight="1">
      <c r="A235" s="2084"/>
      <c r="B235" s="2084"/>
      <c r="C235" s="2084"/>
      <c r="D235" s="2085"/>
      <c r="E235" s="2084"/>
      <c r="F235" s="2086"/>
      <c r="G235" s="2086"/>
      <c r="H235" s="2084"/>
      <c r="I235" s="2084"/>
      <c r="J235" s="2084"/>
      <c r="K235" s="2084"/>
      <c r="L235" s="2084"/>
      <c r="M235" s="2084"/>
      <c r="N235" s="2084"/>
      <c r="O235" s="2084"/>
      <c r="P235" s="2084"/>
      <c r="Q235" s="2084"/>
      <c r="R235" s="2084"/>
      <c r="S235" s="2084"/>
      <c r="T235" s="2084"/>
      <c r="U235" s="2084"/>
      <c r="V235" s="2084"/>
      <c r="W235" s="2084"/>
      <c r="X235" s="2084"/>
      <c r="Y235" s="2084"/>
      <c r="Z235" s="2084"/>
      <c r="AA235" s="2084"/>
      <c r="AB235" s="2084"/>
      <c r="AC235" s="2084"/>
      <c r="AD235" s="2084"/>
      <c r="AE235" s="2084"/>
    </row>
    <row r="236" ht="60.0" customHeight="1">
      <c r="A236" s="2084"/>
      <c r="B236" s="2084"/>
      <c r="C236" s="2084"/>
      <c r="D236" s="2085"/>
      <c r="E236" s="2084"/>
      <c r="F236" s="2086"/>
      <c r="G236" s="2086"/>
      <c r="H236" s="2084"/>
      <c r="I236" s="2084"/>
      <c r="J236" s="2084"/>
      <c r="K236" s="2084"/>
      <c r="L236" s="2084"/>
      <c r="M236" s="2084"/>
      <c r="N236" s="2084"/>
      <c r="O236" s="2084"/>
      <c r="P236" s="2084"/>
      <c r="Q236" s="2084"/>
      <c r="R236" s="2084"/>
      <c r="S236" s="2084"/>
      <c r="T236" s="2084"/>
      <c r="U236" s="2084"/>
      <c r="V236" s="2084"/>
      <c r="W236" s="2084"/>
      <c r="X236" s="2084"/>
      <c r="Y236" s="2084"/>
      <c r="Z236" s="2084"/>
      <c r="AA236" s="2084"/>
      <c r="AB236" s="2084"/>
      <c r="AC236" s="2084"/>
      <c r="AD236" s="2084"/>
      <c r="AE236" s="2084"/>
    </row>
    <row r="237" ht="60.0" customHeight="1">
      <c r="A237" s="2084"/>
      <c r="B237" s="2084"/>
      <c r="C237" s="2084"/>
      <c r="D237" s="2085"/>
      <c r="E237" s="2084"/>
      <c r="F237" s="2086"/>
      <c r="G237" s="2086"/>
      <c r="H237" s="2084"/>
      <c r="I237" s="2084"/>
      <c r="J237" s="2084"/>
      <c r="K237" s="2084"/>
      <c r="L237" s="2084"/>
      <c r="M237" s="2084"/>
      <c r="N237" s="2084"/>
      <c r="O237" s="2084"/>
      <c r="P237" s="2084"/>
      <c r="Q237" s="2084"/>
      <c r="R237" s="2084"/>
      <c r="S237" s="2084"/>
      <c r="T237" s="2084"/>
      <c r="U237" s="2084"/>
      <c r="V237" s="2084"/>
      <c r="W237" s="2084"/>
      <c r="X237" s="2084"/>
      <c r="Y237" s="2084"/>
      <c r="Z237" s="2084"/>
      <c r="AA237" s="2084"/>
      <c r="AB237" s="2084"/>
      <c r="AC237" s="2084"/>
      <c r="AD237" s="2084"/>
      <c r="AE237" s="2084"/>
    </row>
    <row r="238" ht="60.0" customHeight="1">
      <c r="A238" s="2084"/>
      <c r="B238" s="2084"/>
      <c r="C238" s="2084"/>
      <c r="D238" s="2085"/>
      <c r="E238" s="2084"/>
      <c r="F238" s="2086"/>
      <c r="G238" s="2086"/>
      <c r="H238" s="2084"/>
      <c r="I238" s="2084"/>
      <c r="J238" s="2084"/>
      <c r="K238" s="2084"/>
      <c r="L238" s="2084"/>
      <c r="M238" s="2084"/>
      <c r="N238" s="2084"/>
      <c r="O238" s="2084"/>
      <c r="P238" s="2084"/>
      <c r="Q238" s="2084"/>
      <c r="R238" s="2084"/>
      <c r="S238" s="2084"/>
      <c r="T238" s="2084"/>
      <c r="U238" s="2084"/>
      <c r="V238" s="2084"/>
      <c r="W238" s="2084"/>
      <c r="X238" s="2084"/>
      <c r="Y238" s="2084"/>
      <c r="Z238" s="2084"/>
      <c r="AA238" s="2084"/>
      <c r="AB238" s="2084"/>
      <c r="AC238" s="2084"/>
      <c r="AD238" s="2084"/>
      <c r="AE238" s="2084"/>
    </row>
    <row r="239" ht="60.0" customHeight="1">
      <c r="A239" s="2084"/>
      <c r="B239" s="2084"/>
      <c r="C239" s="2084"/>
      <c r="D239" s="2085"/>
      <c r="E239" s="2084"/>
      <c r="F239" s="2086"/>
      <c r="G239" s="2086"/>
      <c r="H239" s="2084"/>
      <c r="I239" s="2084"/>
      <c r="J239" s="2084"/>
      <c r="K239" s="2084"/>
      <c r="L239" s="2084"/>
      <c r="M239" s="2084"/>
      <c r="N239" s="2084"/>
      <c r="O239" s="2084"/>
      <c r="P239" s="2084"/>
      <c r="Q239" s="2084"/>
      <c r="R239" s="2084"/>
      <c r="S239" s="2084"/>
      <c r="T239" s="2084"/>
      <c r="U239" s="2084"/>
      <c r="V239" s="2084"/>
      <c r="W239" s="2084"/>
      <c r="X239" s="2084"/>
      <c r="Y239" s="2084"/>
      <c r="Z239" s="2084"/>
      <c r="AA239" s="2084"/>
      <c r="AB239" s="2084"/>
      <c r="AC239" s="2084"/>
      <c r="AD239" s="2084"/>
      <c r="AE239" s="2084"/>
    </row>
    <row r="240" ht="60.0" customHeight="1">
      <c r="A240" s="2084"/>
      <c r="B240" s="2084"/>
      <c r="C240" s="2084"/>
      <c r="D240" s="2085"/>
      <c r="E240" s="2084"/>
      <c r="F240" s="2086"/>
      <c r="G240" s="2086"/>
      <c r="H240" s="2084"/>
      <c r="I240" s="2084"/>
      <c r="J240" s="2084"/>
      <c r="K240" s="2084"/>
      <c r="L240" s="2084"/>
      <c r="M240" s="2084"/>
      <c r="N240" s="2084"/>
      <c r="O240" s="2084"/>
      <c r="P240" s="2084"/>
      <c r="Q240" s="2084"/>
      <c r="R240" s="2084"/>
      <c r="S240" s="2084"/>
      <c r="T240" s="2084"/>
      <c r="U240" s="2084"/>
      <c r="V240" s="2084"/>
      <c r="W240" s="2084"/>
      <c r="X240" s="2084"/>
      <c r="Y240" s="2084"/>
      <c r="Z240" s="2084"/>
      <c r="AA240" s="2084"/>
      <c r="AB240" s="2084"/>
      <c r="AC240" s="2084"/>
      <c r="AD240" s="2084"/>
      <c r="AE240" s="2084"/>
    </row>
    <row r="241" ht="60.0" customHeight="1">
      <c r="A241" s="2084"/>
      <c r="B241" s="2084"/>
      <c r="C241" s="2084"/>
      <c r="D241" s="2085"/>
      <c r="E241" s="2084"/>
      <c r="F241" s="2086"/>
      <c r="G241" s="2086"/>
      <c r="H241" s="2084"/>
      <c r="I241" s="2084"/>
      <c r="J241" s="2084"/>
      <c r="K241" s="2084"/>
      <c r="L241" s="2084"/>
      <c r="M241" s="2084"/>
      <c r="N241" s="2084"/>
      <c r="O241" s="2084"/>
      <c r="P241" s="2084"/>
      <c r="Q241" s="2084"/>
      <c r="R241" s="2084"/>
      <c r="S241" s="2084"/>
      <c r="T241" s="2084"/>
      <c r="U241" s="2084"/>
      <c r="V241" s="2084"/>
      <c r="W241" s="2084"/>
      <c r="X241" s="2084"/>
      <c r="Y241" s="2084"/>
      <c r="Z241" s="2084"/>
      <c r="AA241" s="2084"/>
      <c r="AB241" s="2084"/>
      <c r="AC241" s="2084"/>
      <c r="AD241" s="2084"/>
      <c r="AE241" s="2084"/>
    </row>
    <row r="242" ht="60.0" customHeight="1">
      <c r="A242" s="2084"/>
      <c r="B242" s="2084"/>
      <c r="C242" s="2084"/>
      <c r="D242" s="2085"/>
      <c r="E242" s="2084"/>
      <c r="F242" s="2086"/>
      <c r="G242" s="2086"/>
      <c r="H242" s="2084"/>
      <c r="I242" s="2084"/>
      <c r="J242" s="2084"/>
      <c r="K242" s="2084"/>
      <c r="L242" s="2084"/>
      <c r="M242" s="2084"/>
      <c r="N242" s="2084"/>
      <c r="O242" s="2084"/>
      <c r="P242" s="2084"/>
      <c r="Q242" s="2084"/>
      <c r="R242" s="2084"/>
      <c r="S242" s="2084"/>
      <c r="T242" s="2084"/>
      <c r="U242" s="2084"/>
      <c r="V242" s="2084"/>
      <c r="W242" s="2084"/>
      <c r="X242" s="2084"/>
      <c r="Y242" s="2084"/>
      <c r="Z242" s="2084"/>
      <c r="AA242" s="2084"/>
      <c r="AB242" s="2084"/>
      <c r="AC242" s="2084"/>
      <c r="AD242" s="2084"/>
      <c r="AE242" s="2084"/>
    </row>
    <row r="243" ht="60.0" customHeight="1">
      <c r="A243" s="2084"/>
      <c r="B243" s="2084"/>
      <c r="C243" s="2084"/>
      <c r="D243" s="2085"/>
      <c r="E243" s="2084"/>
      <c r="F243" s="2086"/>
      <c r="G243" s="2086"/>
      <c r="H243" s="2084"/>
      <c r="I243" s="2084"/>
      <c r="J243" s="2084"/>
      <c r="K243" s="2084"/>
      <c r="L243" s="2084"/>
      <c r="M243" s="2084"/>
      <c r="N243" s="2084"/>
      <c r="O243" s="2084"/>
      <c r="P243" s="2084"/>
      <c r="Q243" s="2084"/>
      <c r="R243" s="2084"/>
      <c r="S243" s="2084"/>
      <c r="T243" s="2084"/>
      <c r="U243" s="2084"/>
      <c r="V243" s="2084"/>
      <c r="W243" s="2084"/>
      <c r="X243" s="2084"/>
      <c r="Y243" s="2084"/>
      <c r="Z243" s="2084"/>
      <c r="AA243" s="2084"/>
      <c r="AB243" s="2084"/>
      <c r="AC243" s="2084"/>
      <c r="AD243" s="2084"/>
      <c r="AE243" s="2084"/>
    </row>
    <row r="244" ht="60.0" customHeight="1">
      <c r="A244" s="2084"/>
      <c r="B244" s="2084"/>
      <c r="C244" s="2084"/>
      <c r="D244" s="2085"/>
      <c r="E244" s="2084"/>
      <c r="F244" s="2086"/>
      <c r="G244" s="2086"/>
      <c r="H244" s="2084"/>
      <c r="I244" s="2084"/>
      <c r="J244" s="2084"/>
      <c r="K244" s="2084"/>
      <c r="L244" s="2084"/>
      <c r="M244" s="2084"/>
      <c r="N244" s="2084"/>
      <c r="O244" s="2084"/>
      <c r="P244" s="2084"/>
      <c r="Q244" s="2084"/>
      <c r="R244" s="2084"/>
      <c r="S244" s="2084"/>
      <c r="T244" s="2084"/>
      <c r="U244" s="2084"/>
      <c r="V244" s="2084"/>
      <c r="W244" s="2084"/>
      <c r="X244" s="2084"/>
      <c r="Y244" s="2084"/>
      <c r="Z244" s="2084"/>
      <c r="AA244" s="2084"/>
      <c r="AB244" s="2084"/>
      <c r="AC244" s="2084"/>
      <c r="AD244" s="2084"/>
      <c r="AE244" s="2084"/>
    </row>
    <row r="245" ht="60.0" customHeight="1">
      <c r="A245" s="2084"/>
      <c r="B245" s="2084"/>
      <c r="C245" s="2084"/>
      <c r="D245" s="2085"/>
      <c r="E245" s="2084"/>
      <c r="F245" s="2086"/>
      <c r="G245" s="2086"/>
      <c r="H245" s="2084"/>
      <c r="I245" s="2084"/>
      <c r="J245" s="2084"/>
      <c r="K245" s="2084"/>
      <c r="L245" s="2084"/>
      <c r="M245" s="2084"/>
      <c r="N245" s="2084"/>
      <c r="O245" s="2084"/>
      <c r="P245" s="2084"/>
      <c r="Q245" s="2084"/>
      <c r="R245" s="2084"/>
      <c r="S245" s="2084"/>
      <c r="T245" s="2084"/>
      <c r="U245" s="2084"/>
      <c r="V245" s="2084"/>
      <c r="W245" s="2084"/>
      <c r="X245" s="2084"/>
      <c r="Y245" s="2084"/>
      <c r="Z245" s="2084"/>
      <c r="AA245" s="2084"/>
      <c r="AB245" s="2084"/>
      <c r="AC245" s="2084"/>
      <c r="AD245" s="2084"/>
      <c r="AE245" s="2084"/>
    </row>
    <row r="246" ht="60.0" customHeight="1">
      <c r="A246" s="2084"/>
      <c r="B246" s="2084"/>
      <c r="C246" s="2084"/>
      <c r="D246" s="2085"/>
      <c r="E246" s="2084"/>
      <c r="F246" s="2086"/>
      <c r="G246" s="2086"/>
      <c r="H246" s="2084"/>
      <c r="I246" s="2084"/>
      <c r="J246" s="2084"/>
      <c r="K246" s="2084"/>
      <c r="L246" s="2084"/>
      <c r="M246" s="2084"/>
      <c r="N246" s="2084"/>
      <c r="O246" s="2084"/>
      <c r="P246" s="2084"/>
      <c r="Q246" s="2084"/>
      <c r="R246" s="2084"/>
      <c r="S246" s="2084"/>
      <c r="T246" s="2084"/>
      <c r="U246" s="2084"/>
      <c r="V246" s="2084"/>
      <c r="W246" s="2084"/>
      <c r="X246" s="2084"/>
      <c r="Y246" s="2084"/>
      <c r="Z246" s="2084"/>
      <c r="AA246" s="2084"/>
      <c r="AB246" s="2084"/>
      <c r="AC246" s="2084"/>
      <c r="AD246" s="2084"/>
      <c r="AE246" s="2084"/>
    </row>
    <row r="247" ht="60.0" customHeight="1">
      <c r="A247" s="2084"/>
      <c r="B247" s="2084"/>
      <c r="C247" s="2084"/>
      <c r="D247" s="2085"/>
      <c r="E247" s="2084"/>
      <c r="F247" s="2086"/>
      <c r="G247" s="2086"/>
      <c r="H247" s="2084"/>
      <c r="I247" s="2084"/>
      <c r="J247" s="2084"/>
      <c r="K247" s="2084"/>
      <c r="L247" s="2084"/>
      <c r="M247" s="2084"/>
      <c r="N247" s="2084"/>
      <c r="O247" s="2084"/>
      <c r="P247" s="2084"/>
      <c r="Q247" s="2084"/>
      <c r="R247" s="2084"/>
      <c r="S247" s="2084"/>
      <c r="T247" s="2084"/>
      <c r="U247" s="2084"/>
      <c r="V247" s="2084"/>
      <c r="W247" s="2084"/>
      <c r="X247" s="2084"/>
      <c r="Y247" s="2084"/>
      <c r="Z247" s="2084"/>
      <c r="AA247" s="2084"/>
      <c r="AB247" s="2084"/>
      <c r="AC247" s="2084"/>
      <c r="AD247" s="2084"/>
      <c r="AE247" s="2084"/>
    </row>
    <row r="248" ht="60.0" customHeight="1">
      <c r="A248" s="2084"/>
      <c r="B248" s="2084"/>
      <c r="C248" s="2084"/>
      <c r="D248" s="2085"/>
      <c r="E248" s="2084"/>
      <c r="F248" s="2086"/>
      <c r="G248" s="2086"/>
      <c r="H248" s="2084"/>
      <c r="I248" s="2084"/>
      <c r="J248" s="2084"/>
      <c r="K248" s="2084"/>
      <c r="L248" s="2084"/>
      <c r="M248" s="2084"/>
      <c r="N248" s="2084"/>
      <c r="O248" s="2084"/>
      <c r="P248" s="2084"/>
      <c r="Q248" s="2084"/>
      <c r="R248" s="2084"/>
      <c r="S248" s="2084"/>
      <c r="T248" s="2084"/>
      <c r="U248" s="2084"/>
      <c r="V248" s="2084"/>
      <c r="W248" s="2084"/>
      <c r="X248" s="2084"/>
      <c r="Y248" s="2084"/>
      <c r="Z248" s="2084"/>
      <c r="AA248" s="2084"/>
      <c r="AB248" s="2084"/>
      <c r="AC248" s="2084"/>
      <c r="AD248" s="2084"/>
      <c r="AE248" s="2084"/>
    </row>
    <row r="249" ht="60.0" customHeight="1">
      <c r="A249" s="2084"/>
      <c r="B249" s="2084"/>
      <c r="C249" s="2084"/>
      <c r="D249" s="2085"/>
      <c r="E249" s="2084"/>
      <c r="F249" s="2086"/>
      <c r="G249" s="2086"/>
      <c r="H249" s="2084"/>
      <c r="I249" s="2084"/>
      <c r="J249" s="2084"/>
      <c r="K249" s="2084"/>
      <c r="L249" s="2084"/>
      <c r="M249" s="2084"/>
      <c r="N249" s="2084"/>
      <c r="O249" s="2084"/>
      <c r="P249" s="2084"/>
      <c r="Q249" s="2084"/>
      <c r="R249" s="2084"/>
      <c r="S249" s="2084"/>
      <c r="T249" s="2084"/>
      <c r="U249" s="2084"/>
      <c r="V249" s="2084"/>
      <c r="W249" s="2084"/>
      <c r="X249" s="2084"/>
      <c r="Y249" s="2084"/>
      <c r="Z249" s="2084"/>
      <c r="AA249" s="2084"/>
      <c r="AB249" s="2084"/>
      <c r="AC249" s="2084"/>
      <c r="AD249" s="2084"/>
      <c r="AE249" s="2084"/>
    </row>
    <row r="250" ht="60.0" customHeight="1">
      <c r="A250" s="2084"/>
      <c r="B250" s="2084"/>
      <c r="C250" s="2084"/>
      <c r="D250" s="2085"/>
      <c r="E250" s="2084"/>
      <c r="F250" s="2086"/>
      <c r="G250" s="2086"/>
      <c r="H250" s="2084"/>
      <c r="I250" s="2084"/>
      <c r="J250" s="2084"/>
      <c r="K250" s="2084"/>
      <c r="L250" s="2084"/>
      <c r="M250" s="2084"/>
      <c r="N250" s="2084"/>
      <c r="O250" s="2084"/>
      <c r="P250" s="2084"/>
      <c r="Q250" s="2084"/>
      <c r="R250" s="2084"/>
      <c r="S250" s="2084"/>
      <c r="T250" s="2084"/>
      <c r="U250" s="2084"/>
      <c r="V250" s="2084"/>
      <c r="W250" s="2084"/>
      <c r="X250" s="2084"/>
      <c r="Y250" s="2084"/>
      <c r="Z250" s="2084"/>
      <c r="AA250" s="2084"/>
      <c r="AB250" s="2084"/>
      <c r="AC250" s="2084"/>
      <c r="AD250" s="2084"/>
      <c r="AE250" s="2084"/>
    </row>
    <row r="251" ht="60.0" customHeight="1">
      <c r="A251" s="2084"/>
      <c r="B251" s="2084"/>
      <c r="C251" s="2084"/>
      <c r="D251" s="2085"/>
      <c r="E251" s="2084"/>
      <c r="F251" s="2086"/>
      <c r="G251" s="2086"/>
      <c r="H251" s="2084"/>
      <c r="I251" s="2084"/>
      <c r="J251" s="2084"/>
      <c r="K251" s="2084"/>
      <c r="L251" s="2084"/>
      <c r="M251" s="2084"/>
      <c r="N251" s="2084"/>
      <c r="O251" s="2084"/>
      <c r="P251" s="2084"/>
      <c r="Q251" s="2084"/>
      <c r="R251" s="2084"/>
      <c r="S251" s="2084"/>
      <c r="T251" s="2084"/>
      <c r="U251" s="2084"/>
      <c r="V251" s="2084"/>
      <c r="W251" s="2084"/>
      <c r="X251" s="2084"/>
      <c r="Y251" s="2084"/>
      <c r="Z251" s="2084"/>
      <c r="AA251" s="2084"/>
      <c r="AB251" s="2084"/>
      <c r="AC251" s="2084"/>
      <c r="AD251" s="2084"/>
      <c r="AE251" s="2084"/>
    </row>
    <row r="252" ht="60.0" customHeight="1">
      <c r="A252" s="2084"/>
      <c r="B252" s="2084"/>
      <c r="C252" s="2084"/>
      <c r="D252" s="2085"/>
      <c r="E252" s="2084"/>
      <c r="F252" s="2086"/>
      <c r="G252" s="2086"/>
      <c r="H252" s="2084"/>
      <c r="I252" s="2084"/>
      <c r="J252" s="2084"/>
      <c r="K252" s="2084"/>
      <c r="L252" s="2084"/>
      <c r="M252" s="2084"/>
      <c r="N252" s="2084"/>
      <c r="O252" s="2084"/>
      <c r="P252" s="2084"/>
      <c r="Q252" s="2084"/>
      <c r="R252" s="2084"/>
      <c r="S252" s="2084"/>
      <c r="T252" s="2084"/>
      <c r="U252" s="2084"/>
      <c r="V252" s="2084"/>
      <c r="W252" s="2084"/>
      <c r="X252" s="2084"/>
      <c r="Y252" s="2084"/>
      <c r="Z252" s="2084"/>
      <c r="AA252" s="2084"/>
      <c r="AB252" s="2084"/>
      <c r="AC252" s="2084"/>
      <c r="AD252" s="2084"/>
      <c r="AE252" s="2084"/>
    </row>
    <row r="253" ht="60.0" customHeight="1">
      <c r="A253" s="2084"/>
      <c r="B253" s="2084"/>
      <c r="C253" s="2084"/>
      <c r="D253" s="2085"/>
      <c r="E253" s="2084"/>
      <c r="F253" s="2086"/>
      <c r="G253" s="2086"/>
      <c r="H253" s="2084"/>
      <c r="I253" s="2084"/>
      <c r="J253" s="2084"/>
      <c r="K253" s="2084"/>
      <c r="L253" s="2084"/>
      <c r="M253" s="2084"/>
      <c r="N253" s="2084"/>
      <c r="O253" s="2084"/>
      <c r="P253" s="2084"/>
      <c r="Q253" s="2084"/>
      <c r="R253" s="2084"/>
      <c r="S253" s="2084"/>
      <c r="T253" s="2084"/>
      <c r="U253" s="2084"/>
      <c r="V253" s="2084"/>
      <c r="W253" s="2084"/>
      <c r="X253" s="2084"/>
      <c r="Y253" s="2084"/>
      <c r="Z253" s="2084"/>
      <c r="AA253" s="2084"/>
      <c r="AB253" s="2084"/>
      <c r="AC253" s="2084"/>
      <c r="AD253" s="2084"/>
      <c r="AE253" s="2084"/>
    </row>
    <row r="254" ht="60.0" customHeight="1">
      <c r="A254" s="2084"/>
      <c r="B254" s="2084"/>
      <c r="C254" s="2084"/>
      <c r="D254" s="2085"/>
      <c r="E254" s="2084"/>
      <c r="F254" s="2086"/>
      <c r="G254" s="2086"/>
      <c r="H254" s="2084"/>
      <c r="I254" s="2084"/>
      <c r="J254" s="2084"/>
      <c r="K254" s="2084"/>
      <c r="L254" s="2084"/>
      <c r="M254" s="2084"/>
      <c r="N254" s="2084"/>
      <c r="O254" s="2084"/>
      <c r="P254" s="2084"/>
      <c r="Q254" s="2084"/>
      <c r="R254" s="2084"/>
      <c r="S254" s="2084"/>
      <c r="T254" s="2084"/>
      <c r="U254" s="2084"/>
      <c r="V254" s="2084"/>
      <c r="W254" s="2084"/>
      <c r="X254" s="2084"/>
      <c r="Y254" s="2084"/>
      <c r="Z254" s="2084"/>
      <c r="AA254" s="2084"/>
      <c r="AB254" s="2084"/>
      <c r="AC254" s="2084"/>
      <c r="AD254" s="2084"/>
      <c r="AE254" s="2084"/>
    </row>
    <row r="255" ht="60.0" customHeight="1">
      <c r="A255" s="2084"/>
      <c r="B255" s="2084"/>
      <c r="C255" s="2084"/>
      <c r="D255" s="2085"/>
      <c r="E255" s="2084"/>
      <c r="F255" s="2086"/>
      <c r="G255" s="2086"/>
      <c r="H255" s="2084"/>
      <c r="I255" s="2084"/>
      <c r="J255" s="2084"/>
      <c r="K255" s="2084"/>
      <c r="L255" s="2084"/>
      <c r="M255" s="2084"/>
      <c r="N255" s="2084"/>
      <c r="O255" s="2084"/>
      <c r="P255" s="2084"/>
      <c r="Q255" s="2084"/>
      <c r="R255" s="2084"/>
      <c r="S255" s="2084"/>
      <c r="T255" s="2084"/>
      <c r="U255" s="2084"/>
      <c r="V255" s="2084"/>
      <c r="W255" s="2084"/>
      <c r="X255" s="2084"/>
      <c r="Y255" s="2084"/>
      <c r="Z255" s="2084"/>
      <c r="AA255" s="2084"/>
      <c r="AB255" s="2084"/>
      <c r="AC255" s="2084"/>
      <c r="AD255" s="2084"/>
      <c r="AE255" s="2084"/>
    </row>
    <row r="256" ht="60.0" customHeight="1">
      <c r="A256" s="2084"/>
      <c r="B256" s="2084"/>
      <c r="C256" s="2084"/>
      <c r="D256" s="2085"/>
      <c r="E256" s="2084"/>
      <c r="F256" s="2086"/>
      <c r="G256" s="2086"/>
      <c r="H256" s="2084"/>
      <c r="I256" s="2084"/>
      <c r="J256" s="2084"/>
      <c r="K256" s="2084"/>
      <c r="L256" s="2084"/>
      <c r="M256" s="2084"/>
      <c r="N256" s="2084"/>
      <c r="O256" s="2084"/>
      <c r="P256" s="2084"/>
      <c r="Q256" s="2084"/>
      <c r="R256" s="2084"/>
      <c r="S256" s="2084"/>
      <c r="T256" s="2084"/>
      <c r="U256" s="2084"/>
      <c r="V256" s="2084"/>
      <c r="W256" s="2084"/>
      <c r="X256" s="2084"/>
      <c r="Y256" s="2084"/>
      <c r="Z256" s="2084"/>
      <c r="AA256" s="2084"/>
      <c r="AB256" s="2084"/>
      <c r="AC256" s="2084"/>
      <c r="AD256" s="2084"/>
      <c r="AE256" s="2084"/>
    </row>
    <row r="257" ht="60.0" customHeight="1">
      <c r="A257" s="2084"/>
      <c r="B257" s="2084"/>
      <c r="C257" s="2084"/>
      <c r="D257" s="2085"/>
      <c r="E257" s="2084"/>
      <c r="F257" s="2086"/>
      <c r="G257" s="2086"/>
      <c r="H257" s="2084"/>
      <c r="I257" s="2084"/>
      <c r="J257" s="2084"/>
      <c r="K257" s="2084"/>
      <c r="L257" s="2084"/>
      <c r="M257" s="2084"/>
      <c r="N257" s="2084"/>
      <c r="O257" s="2084"/>
      <c r="P257" s="2084"/>
      <c r="Q257" s="2084"/>
      <c r="R257" s="2084"/>
      <c r="S257" s="2084"/>
      <c r="T257" s="2084"/>
      <c r="U257" s="2084"/>
      <c r="V257" s="2084"/>
      <c r="W257" s="2084"/>
      <c r="X257" s="2084"/>
      <c r="Y257" s="2084"/>
      <c r="Z257" s="2084"/>
      <c r="AA257" s="2084"/>
      <c r="AB257" s="2084"/>
      <c r="AC257" s="2084"/>
      <c r="AD257" s="2084"/>
      <c r="AE257" s="2084"/>
    </row>
    <row r="258" ht="60.0" customHeight="1">
      <c r="A258" s="2084"/>
      <c r="B258" s="2084"/>
      <c r="C258" s="2084"/>
      <c r="D258" s="2085"/>
      <c r="E258" s="2084"/>
      <c r="F258" s="2086"/>
      <c r="G258" s="2086"/>
      <c r="H258" s="2084"/>
      <c r="I258" s="2084"/>
      <c r="J258" s="2084"/>
      <c r="K258" s="2084"/>
      <c r="L258" s="2084"/>
      <c r="M258" s="2084"/>
      <c r="N258" s="2084"/>
      <c r="O258" s="2084"/>
      <c r="P258" s="2084"/>
      <c r="Q258" s="2084"/>
      <c r="R258" s="2084"/>
      <c r="S258" s="2084"/>
      <c r="T258" s="2084"/>
      <c r="U258" s="2084"/>
      <c r="V258" s="2084"/>
      <c r="W258" s="2084"/>
      <c r="X258" s="2084"/>
      <c r="Y258" s="2084"/>
      <c r="Z258" s="2084"/>
      <c r="AA258" s="2084"/>
      <c r="AB258" s="2084"/>
      <c r="AC258" s="2084"/>
      <c r="AD258" s="2084"/>
      <c r="AE258" s="2084"/>
    </row>
    <row r="259" ht="60.0" customHeight="1">
      <c r="A259" s="2084"/>
      <c r="B259" s="2084"/>
      <c r="C259" s="2084"/>
      <c r="D259" s="2085"/>
      <c r="E259" s="2084"/>
      <c r="F259" s="2086"/>
      <c r="G259" s="2086"/>
      <c r="H259" s="2084"/>
      <c r="I259" s="2084"/>
      <c r="J259" s="2084"/>
      <c r="K259" s="2084"/>
      <c r="L259" s="2084"/>
      <c r="M259" s="2084"/>
      <c r="N259" s="2084"/>
      <c r="O259" s="2084"/>
      <c r="P259" s="2084"/>
      <c r="Q259" s="2084"/>
      <c r="R259" s="2084"/>
      <c r="S259" s="2084"/>
      <c r="T259" s="2084"/>
      <c r="U259" s="2084"/>
      <c r="V259" s="2084"/>
      <c r="W259" s="2084"/>
      <c r="X259" s="2084"/>
      <c r="Y259" s="2084"/>
      <c r="Z259" s="2084"/>
      <c r="AA259" s="2084"/>
      <c r="AB259" s="2084"/>
      <c r="AC259" s="2084"/>
      <c r="AD259" s="2084"/>
      <c r="AE259" s="2084"/>
    </row>
    <row r="260" ht="60.0" customHeight="1">
      <c r="A260" s="2084"/>
      <c r="B260" s="2084"/>
      <c r="C260" s="2084"/>
      <c r="D260" s="2085"/>
      <c r="E260" s="2084"/>
      <c r="F260" s="2086"/>
      <c r="G260" s="2086"/>
      <c r="H260" s="2084"/>
      <c r="I260" s="2084"/>
      <c r="J260" s="2084"/>
      <c r="K260" s="2084"/>
      <c r="L260" s="2084"/>
      <c r="M260" s="2084"/>
      <c r="N260" s="2084"/>
      <c r="O260" s="2084"/>
      <c r="P260" s="2084"/>
      <c r="Q260" s="2084"/>
      <c r="R260" s="2084"/>
      <c r="S260" s="2084"/>
      <c r="T260" s="2084"/>
      <c r="U260" s="2084"/>
      <c r="V260" s="2084"/>
      <c r="W260" s="2084"/>
      <c r="X260" s="2084"/>
      <c r="Y260" s="2084"/>
      <c r="Z260" s="2084"/>
      <c r="AA260" s="2084"/>
      <c r="AB260" s="2084"/>
      <c r="AC260" s="2084"/>
      <c r="AD260" s="2084"/>
      <c r="AE260" s="2084"/>
    </row>
    <row r="261" ht="60.0" customHeight="1">
      <c r="A261" s="2084"/>
      <c r="B261" s="2084"/>
      <c r="C261" s="2084"/>
      <c r="D261" s="2085"/>
      <c r="E261" s="2084"/>
      <c r="F261" s="2086"/>
      <c r="G261" s="2086"/>
      <c r="H261" s="2084"/>
      <c r="I261" s="2084"/>
      <c r="J261" s="2084"/>
      <c r="K261" s="2084"/>
      <c r="L261" s="2084"/>
      <c r="M261" s="2084"/>
      <c r="N261" s="2084"/>
      <c r="O261" s="2084"/>
      <c r="P261" s="2084"/>
      <c r="Q261" s="2084"/>
      <c r="R261" s="2084"/>
      <c r="S261" s="2084"/>
      <c r="T261" s="2084"/>
      <c r="U261" s="2084"/>
      <c r="V261" s="2084"/>
      <c r="W261" s="2084"/>
      <c r="X261" s="2084"/>
      <c r="Y261" s="2084"/>
      <c r="Z261" s="2084"/>
      <c r="AA261" s="2084"/>
      <c r="AB261" s="2084"/>
      <c r="AC261" s="2084"/>
      <c r="AD261" s="2084"/>
      <c r="AE261" s="2084"/>
    </row>
    <row r="262" ht="60.0" customHeight="1">
      <c r="A262" s="2084"/>
      <c r="B262" s="2084"/>
      <c r="C262" s="2084"/>
      <c r="D262" s="2085"/>
      <c r="E262" s="2084"/>
      <c r="F262" s="2086"/>
      <c r="G262" s="2086"/>
      <c r="H262" s="2084"/>
      <c r="I262" s="2084"/>
      <c r="J262" s="2084"/>
      <c r="K262" s="2084"/>
      <c r="L262" s="2084"/>
      <c r="M262" s="2084"/>
      <c r="N262" s="2084"/>
      <c r="O262" s="2084"/>
      <c r="P262" s="2084"/>
      <c r="Q262" s="2084"/>
      <c r="R262" s="2084"/>
      <c r="S262" s="2084"/>
      <c r="T262" s="2084"/>
      <c r="U262" s="2084"/>
      <c r="V262" s="2084"/>
      <c r="W262" s="2084"/>
      <c r="X262" s="2084"/>
      <c r="Y262" s="2084"/>
      <c r="Z262" s="2084"/>
      <c r="AA262" s="2084"/>
      <c r="AB262" s="2084"/>
      <c r="AC262" s="2084"/>
      <c r="AD262" s="2084"/>
      <c r="AE262" s="2084"/>
    </row>
    <row r="263" ht="60.0" customHeight="1">
      <c r="A263" s="2084"/>
      <c r="B263" s="2084"/>
      <c r="C263" s="2084"/>
      <c r="D263" s="2085"/>
      <c r="E263" s="2084"/>
      <c r="F263" s="2086"/>
      <c r="G263" s="2086"/>
      <c r="H263" s="2084"/>
      <c r="I263" s="2084"/>
      <c r="J263" s="2084"/>
      <c r="K263" s="2084"/>
      <c r="L263" s="2084"/>
      <c r="M263" s="2084"/>
      <c r="N263" s="2084"/>
      <c r="O263" s="2084"/>
      <c r="P263" s="2084"/>
      <c r="Q263" s="2084"/>
      <c r="R263" s="2084"/>
      <c r="S263" s="2084"/>
      <c r="T263" s="2084"/>
      <c r="U263" s="2084"/>
      <c r="V263" s="2084"/>
      <c r="W263" s="2084"/>
      <c r="X263" s="2084"/>
      <c r="Y263" s="2084"/>
      <c r="Z263" s="2084"/>
      <c r="AA263" s="2084"/>
      <c r="AB263" s="2084"/>
      <c r="AC263" s="2084"/>
      <c r="AD263" s="2084"/>
      <c r="AE263" s="2084"/>
    </row>
    <row r="264" ht="60.0" customHeight="1">
      <c r="A264" s="2084"/>
      <c r="B264" s="2084"/>
      <c r="C264" s="2084"/>
      <c r="D264" s="2085"/>
      <c r="E264" s="2084"/>
      <c r="F264" s="2086"/>
      <c r="G264" s="2086"/>
      <c r="H264" s="2084"/>
      <c r="I264" s="2084"/>
      <c r="J264" s="2084"/>
      <c r="K264" s="2084"/>
      <c r="L264" s="2084"/>
      <c r="M264" s="2084"/>
      <c r="N264" s="2084"/>
      <c r="O264" s="2084"/>
      <c r="P264" s="2084"/>
      <c r="Q264" s="2084"/>
      <c r="R264" s="2084"/>
      <c r="S264" s="2084"/>
      <c r="T264" s="2084"/>
      <c r="U264" s="2084"/>
      <c r="V264" s="2084"/>
      <c r="W264" s="2084"/>
      <c r="X264" s="2084"/>
      <c r="Y264" s="2084"/>
      <c r="Z264" s="2084"/>
      <c r="AA264" s="2084"/>
      <c r="AB264" s="2084"/>
      <c r="AC264" s="2084"/>
      <c r="AD264" s="2084"/>
      <c r="AE264" s="2084"/>
    </row>
    <row r="265" ht="60.0" customHeight="1">
      <c r="A265" s="2084"/>
      <c r="B265" s="2084"/>
      <c r="C265" s="2084"/>
      <c r="D265" s="2085"/>
      <c r="E265" s="2084"/>
      <c r="F265" s="2086"/>
      <c r="G265" s="2086"/>
      <c r="H265" s="2084"/>
      <c r="I265" s="2084"/>
      <c r="J265" s="2084"/>
      <c r="K265" s="2084"/>
      <c r="L265" s="2084"/>
      <c r="M265" s="2084"/>
      <c r="N265" s="2084"/>
      <c r="O265" s="2084"/>
      <c r="P265" s="2084"/>
      <c r="Q265" s="2084"/>
      <c r="R265" s="2084"/>
      <c r="S265" s="2084"/>
      <c r="T265" s="2084"/>
      <c r="U265" s="2084"/>
      <c r="V265" s="2084"/>
      <c r="W265" s="2084"/>
      <c r="X265" s="2084"/>
      <c r="Y265" s="2084"/>
      <c r="Z265" s="2084"/>
      <c r="AA265" s="2084"/>
      <c r="AB265" s="2084"/>
      <c r="AC265" s="2084"/>
      <c r="AD265" s="2084"/>
      <c r="AE265" s="2084"/>
    </row>
    <row r="266" ht="60.0" customHeight="1">
      <c r="A266" s="2084"/>
      <c r="B266" s="2084"/>
      <c r="C266" s="2084"/>
      <c r="D266" s="2085"/>
      <c r="E266" s="2084"/>
      <c r="F266" s="2086"/>
      <c r="G266" s="2086"/>
      <c r="H266" s="2084"/>
      <c r="I266" s="2084"/>
      <c r="J266" s="2084"/>
      <c r="K266" s="2084"/>
      <c r="L266" s="2084"/>
      <c r="M266" s="2084"/>
      <c r="N266" s="2084"/>
      <c r="O266" s="2084"/>
      <c r="P266" s="2084"/>
      <c r="Q266" s="2084"/>
      <c r="R266" s="2084"/>
      <c r="S266" s="2084"/>
      <c r="T266" s="2084"/>
      <c r="U266" s="2084"/>
      <c r="V266" s="2084"/>
      <c r="W266" s="2084"/>
      <c r="X266" s="2084"/>
      <c r="Y266" s="2084"/>
      <c r="Z266" s="2084"/>
      <c r="AA266" s="2084"/>
      <c r="AB266" s="2084"/>
      <c r="AC266" s="2084"/>
      <c r="AD266" s="2084"/>
      <c r="AE266" s="2084"/>
    </row>
    <row r="267" ht="60.0" customHeight="1">
      <c r="A267" s="2084"/>
      <c r="B267" s="2084"/>
      <c r="C267" s="2084"/>
      <c r="D267" s="2085"/>
      <c r="E267" s="2084"/>
      <c r="F267" s="2086"/>
      <c r="G267" s="2086"/>
      <c r="H267" s="2084"/>
      <c r="I267" s="2084"/>
      <c r="J267" s="2084"/>
      <c r="K267" s="2084"/>
      <c r="L267" s="2084"/>
      <c r="M267" s="2084"/>
      <c r="N267" s="2084"/>
      <c r="O267" s="2084"/>
      <c r="P267" s="2084"/>
      <c r="Q267" s="2084"/>
      <c r="R267" s="2084"/>
      <c r="S267" s="2084"/>
      <c r="T267" s="2084"/>
      <c r="U267" s="2084"/>
      <c r="V267" s="2084"/>
      <c r="W267" s="2084"/>
      <c r="X267" s="2084"/>
      <c r="Y267" s="2084"/>
      <c r="Z267" s="2084"/>
      <c r="AA267" s="2084"/>
      <c r="AB267" s="2084"/>
      <c r="AC267" s="2084"/>
      <c r="AD267" s="2084"/>
      <c r="AE267" s="2084"/>
    </row>
    <row r="268" ht="60.0" customHeight="1">
      <c r="A268" s="2084"/>
      <c r="B268" s="2084"/>
      <c r="C268" s="2084"/>
      <c r="D268" s="2085"/>
      <c r="E268" s="2084"/>
      <c r="F268" s="2086"/>
      <c r="G268" s="2086"/>
      <c r="H268" s="2084"/>
      <c r="I268" s="2084"/>
      <c r="J268" s="2084"/>
      <c r="K268" s="2084"/>
      <c r="L268" s="2084"/>
      <c r="M268" s="2084"/>
      <c r="N268" s="2084"/>
      <c r="O268" s="2084"/>
      <c r="P268" s="2084"/>
      <c r="Q268" s="2084"/>
      <c r="R268" s="2084"/>
      <c r="S268" s="2084"/>
      <c r="T268" s="2084"/>
      <c r="U268" s="2084"/>
      <c r="V268" s="2084"/>
      <c r="W268" s="2084"/>
      <c r="X268" s="2084"/>
      <c r="Y268" s="2084"/>
      <c r="Z268" s="2084"/>
      <c r="AA268" s="2084"/>
      <c r="AB268" s="2084"/>
      <c r="AC268" s="2084"/>
      <c r="AD268" s="2084"/>
      <c r="AE268" s="2084"/>
    </row>
    <row r="269" ht="60.0" customHeight="1">
      <c r="A269" s="2084"/>
      <c r="B269" s="2084"/>
      <c r="C269" s="2084"/>
      <c r="D269" s="2085"/>
      <c r="E269" s="2084"/>
      <c r="F269" s="2086"/>
      <c r="G269" s="2086"/>
      <c r="H269" s="2084"/>
      <c r="I269" s="2084"/>
      <c r="J269" s="2084"/>
      <c r="K269" s="2084"/>
      <c r="L269" s="2084"/>
      <c r="M269" s="2084"/>
      <c r="N269" s="2084"/>
      <c r="O269" s="2084"/>
      <c r="P269" s="2084"/>
      <c r="Q269" s="2084"/>
      <c r="R269" s="2084"/>
      <c r="S269" s="2084"/>
      <c r="T269" s="2084"/>
      <c r="U269" s="2084"/>
      <c r="V269" s="2084"/>
      <c r="W269" s="2084"/>
      <c r="X269" s="2084"/>
      <c r="Y269" s="2084"/>
      <c r="Z269" s="2084"/>
      <c r="AA269" s="2084"/>
      <c r="AB269" s="2084"/>
      <c r="AC269" s="2084"/>
      <c r="AD269" s="2084"/>
      <c r="AE269" s="2084"/>
    </row>
    <row r="270" ht="60.0" customHeight="1">
      <c r="A270" s="2084"/>
      <c r="B270" s="2084"/>
      <c r="C270" s="2084"/>
      <c r="D270" s="2085"/>
      <c r="E270" s="2084"/>
      <c r="F270" s="2086"/>
      <c r="G270" s="2086"/>
      <c r="H270" s="2084"/>
      <c r="I270" s="2084"/>
      <c r="J270" s="2084"/>
      <c r="K270" s="2084"/>
      <c r="L270" s="2084"/>
      <c r="M270" s="2084"/>
      <c r="N270" s="2084"/>
      <c r="O270" s="2084"/>
      <c r="P270" s="2084"/>
      <c r="Q270" s="2084"/>
      <c r="R270" s="2084"/>
      <c r="S270" s="2084"/>
      <c r="T270" s="2084"/>
      <c r="U270" s="2084"/>
      <c r="V270" s="2084"/>
      <c r="W270" s="2084"/>
      <c r="X270" s="2084"/>
      <c r="Y270" s="2084"/>
      <c r="Z270" s="2084"/>
      <c r="AA270" s="2084"/>
      <c r="AB270" s="2084"/>
      <c r="AC270" s="2084"/>
      <c r="AD270" s="2084"/>
      <c r="AE270" s="2084"/>
    </row>
    <row r="271" ht="60.0" customHeight="1">
      <c r="A271" s="2084"/>
      <c r="B271" s="2084"/>
      <c r="C271" s="2084"/>
      <c r="D271" s="2085"/>
      <c r="E271" s="2084"/>
      <c r="F271" s="2086"/>
      <c r="G271" s="2086"/>
      <c r="H271" s="2084"/>
      <c r="I271" s="2084"/>
      <c r="J271" s="2084"/>
      <c r="K271" s="2084"/>
      <c r="L271" s="2084"/>
      <c r="M271" s="2084"/>
      <c r="N271" s="2084"/>
      <c r="O271" s="2084"/>
      <c r="P271" s="2084"/>
      <c r="Q271" s="2084"/>
      <c r="R271" s="2084"/>
      <c r="S271" s="2084"/>
      <c r="T271" s="2084"/>
      <c r="U271" s="2084"/>
      <c r="V271" s="2084"/>
      <c r="W271" s="2084"/>
      <c r="X271" s="2084"/>
      <c r="Y271" s="2084"/>
      <c r="Z271" s="2084"/>
      <c r="AA271" s="2084"/>
      <c r="AB271" s="2084"/>
      <c r="AC271" s="2084"/>
      <c r="AD271" s="2084"/>
      <c r="AE271" s="2084"/>
    </row>
    <row r="272" ht="60.0" customHeight="1">
      <c r="A272" s="2084"/>
      <c r="B272" s="2084"/>
      <c r="C272" s="2084"/>
      <c r="D272" s="2085"/>
      <c r="E272" s="2084"/>
      <c r="F272" s="2086"/>
      <c r="G272" s="2086"/>
      <c r="H272" s="2084"/>
      <c r="I272" s="2084"/>
      <c r="J272" s="2084"/>
      <c r="K272" s="2084"/>
      <c r="L272" s="2084"/>
      <c r="M272" s="2084"/>
      <c r="N272" s="2084"/>
      <c r="O272" s="2084"/>
      <c r="P272" s="2084"/>
      <c r="Q272" s="2084"/>
      <c r="R272" s="2084"/>
      <c r="S272" s="2084"/>
      <c r="T272" s="2084"/>
      <c r="U272" s="2084"/>
      <c r="V272" s="2084"/>
      <c r="W272" s="2084"/>
      <c r="X272" s="2084"/>
      <c r="Y272" s="2084"/>
      <c r="Z272" s="2084"/>
      <c r="AA272" s="2084"/>
      <c r="AB272" s="2084"/>
      <c r="AC272" s="2084"/>
      <c r="AD272" s="2084"/>
      <c r="AE272" s="2084"/>
    </row>
    <row r="273" ht="60.0" customHeight="1">
      <c r="A273" s="2084"/>
      <c r="B273" s="2084"/>
      <c r="C273" s="2084"/>
      <c r="D273" s="2085"/>
      <c r="E273" s="2084"/>
      <c r="F273" s="2086"/>
      <c r="G273" s="2086"/>
      <c r="H273" s="2084"/>
      <c r="I273" s="2084"/>
      <c r="J273" s="2084"/>
      <c r="K273" s="2084"/>
      <c r="L273" s="2084"/>
      <c r="M273" s="2084"/>
      <c r="N273" s="2084"/>
      <c r="O273" s="2084"/>
      <c r="P273" s="2084"/>
      <c r="Q273" s="2084"/>
      <c r="R273" s="2084"/>
      <c r="S273" s="2084"/>
      <c r="T273" s="2084"/>
      <c r="U273" s="2084"/>
      <c r="V273" s="2084"/>
      <c r="W273" s="2084"/>
      <c r="X273" s="2084"/>
      <c r="Y273" s="2084"/>
      <c r="Z273" s="2084"/>
      <c r="AA273" s="2084"/>
      <c r="AB273" s="2084"/>
      <c r="AC273" s="2084"/>
      <c r="AD273" s="2084"/>
      <c r="AE273" s="2084"/>
    </row>
    <row r="274" ht="60.0" customHeight="1">
      <c r="A274" s="2084"/>
      <c r="B274" s="2084"/>
      <c r="C274" s="2084"/>
      <c r="D274" s="2085"/>
      <c r="E274" s="2084"/>
      <c r="F274" s="2086"/>
      <c r="G274" s="2086"/>
      <c r="H274" s="2084"/>
      <c r="I274" s="2084"/>
      <c r="J274" s="2084"/>
      <c r="K274" s="2084"/>
      <c r="L274" s="2084"/>
      <c r="M274" s="2084"/>
      <c r="N274" s="2084"/>
      <c r="O274" s="2084"/>
      <c r="P274" s="2084"/>
      <c r="Q274" s="2084"/>
      <c r="R274" s="2084"/>
      <c r="S274" s="2084"/>
      <c r="T274" s="2084"/>
      <c r="U274" s="2084"/>
      <c r="V274" s="2084"/>
      <c r="W274" s="2084"/>
      <c r="X274" s="2084"/>
      <c r="Y274" s="2084"/>
      <c r="Z274" s="2084"/>
      <c r="AA274" s="2084"/>
      <c r="AB274" s="2084"/>
      <c r="AC274" s="2084"/>
      <c r="AD274" s="2084"/>
      <c r="AE274" s="2084"/>
    </row>
    <row r="275" ht="60.0" customHeight="1">
      <c r="A275" s="2084"/>
      <c r="B275" s="2084"/>
      <c r="C275" s="2084"/>
      <c r="D275" s="2085"/>
      <c r="E275" s="2084"/>
      <c r="F275" s="2086"/>
      <c r="G275" s="2086"/>
      <c r="H275" s="2084"/>
      <c r="I275" s="2084"/>
      <c r="J275" s="2084"/>
      <c r="K275" s="2084"/>
      <c r="L275" s="2084"/>
      <c r="M275" s="2084"/>
      <c r="N275" s="2084"/>
      <c r="O275" s="2084"/>
      <c r="P275" s="2084"/>
      <c r="Q275" s="2084"/>
      <c r="R275" s="2084"/>
      <c r="S275" s="2084"/>
      <c r="T275" s="2084"/>
      <c r="U275" s="2084"/>
      <c r="V275" s="2084"/>
      <c r="W275" s="2084"/>
      <c r="X275" s="2084"/>
      <c r="Y275" s="2084"/>
      <c r="Z275" s="2084"/>
      <c r="AA275" s="2084"/>
      <c r="AB275" s="2084"/>
      <c r="AC275" s="2084"/>
      <c r="AD275" s="2084"/>
      <c r="AE275" s="2084"/>
    </row>
    <row r="276" ht="60.0" customHeight="1">
      <c r="A276" s="2084"/>
      <c r="B276" s="2084"/>
      <c r="C276" s="2084"/>
      <c r="D276" s="2085"/>
      <c r="E276" s="2084"/>
      <c r="F276" s="2086"/>
      <c r="G276" s="2086"/>
      <c r="H276" s="2084"/>
      <c r="I276" s="2084"/>
      <c r="J276" s="2084"/>
      <c r="K276" s="2084"/>
      <c r="L276" s="2084"/>
      <c r="M276" s="2084"/>
      <c r="N276" s="2084"/>
      <c r="O276" s="2084"/>
      <c r="P276" s="2084"/>
      <c r="Q276" s="2084"/>
      <c r="R276" s="2084"/>
      <c r="S276" s="2084"/>
      <c r="T276" s="2084"/>
      <c r="U276" s="2084"/>
      <c r="V276" s="2084"/>
      <c r="W276" s="2084"/>
      <c r="X276" s="2084"/>
      <c r="Y276" s="2084"/>
      <c r="Z276" s="2084"/>
      <c r="AA276" s="2084"/>
      <c r="AB276" s="2084"/>
      <c r="AC276" s="2084"/>
      <c r="AD276" s="2084"/>
      <c r="AE276" s="2084"/>
    </row>
    <row r="277" ht="60.0" customHeight="1">
      <c r="A277" s="2084"/>
      <c r="B277" s="2084"/>
      <c r="C277" s="2084"/>
      <c r="D277" s="2085"/>
      <c r="E277" s="2084"/>
      <c r="F277" s="2086"/>
      <c r="G277" s="2086"/>
      <c r="H277" s="2084"/>
      <c r="I277" s="2084"/>
      <c r="J277" s="2084"/>
      <c r="K277" s="2084"/>
      <c r="L277" s="2084"/>
      <c r="M277" s="2084"/>
      <c r="N277" s="2084"/>
      <c r="O277" s="2084"/>
      <c r="P277" s="2084"/>
      <c r="Q277" s="2084"/>
      <c r="R277" s="2084"/>
      <c r="S277" s="2084"/>
      <c r="T277" s="2084"/>
      <c r="U277" s="2084"/>
      <c r="V277" s="2084"/>
      <c r="W277" s="2084"/>
      <c r="X277" s="2084"/>
      <c r="Y277" s="2084"/>
      <c r="Z277" s="2084"/>
      <c r="AA277" s="2084"/>
      <c r="AB277" s="2084"/>
      <c r="AC277" s="2084"/>
      <c r="AD277" s="2084"/>
      <c r="AE277" s="2084"/>
    </row>
    <row r="278" ht="60.0" customHeight="1">
      <c r="A278" s="2084"/>
      <c r="B278" s="2084"/>
      <c r="C278" s="2084"/>
      <c r="D278" s="2085"/>
      <c r="E278" s="2084"/>
      <c r="F278" s="2086"/>
      <c r="G278" s="2086"/>
      <c r="H278" s="2084"/>
      <c r="I278" s="2084"/>
      <c r="J278" s="2084"/>
      <c r="K278" s="2084"/>
      <c r="L278" s="2084"/>
      <c r="M278" s="2084"/>
      <c r="N278" s="2084"/>
      <c r="O278" s="2084"/>
      <c r="P278" s="2084"/>
      <c r="Q278" s="2084"/>
      <c r="R278" s="2084"/>
      <c r="S278" s="2084"/>
      <c r="T278" s="2084"/>
      <c r="U278" s="2084"/>
      <c r="V278" s="2084"/>
      <c r="W278" s="2084"/>
      <c r="X278" s="2084"/>
      <c r="Y278" s="2084"/>
      <c r="Z278" s="2084"/>
      <c r="AA278" s="2084"/>
      <c r="AB278" s="2084"/>
      <c r="AC278" s="2084"/>
      <c r="AD278" s="2084"/>
      <c r="AE278" s="2084"/>
    </row>
    <row r="279" ht="60.0" customHeight="1">
      <c r="A279" s="2084"/>
      <c r="B279" s="2084"/>
      <c r="C279" s="2084"/>
      <c r="D279" s="2085"/>
      <c r="E279" s="2084"/>
      <c r="F279" s="2086"/>
      <c r="G279" s="2086"/>
      <c r="H279" s="2084"/>
      <c r="I279" s="2084"/>
      <c r="J279" s="2084"/>
      <c r="K279" s="2084"/>
      <c r="L279" s="2084"/>
      <c r="M279" s="2084"/>
      <c r="N279" s="2084"/>
      <c r="O279" s="2084"/>
      <c r="P279" s="2084"/>
      <c r="Q279" s="2084"/>
      <c r="R279" s="2084"/>
      <c r="S279" s="2084"/>
      <c r="T279" s="2084"/>
      <c r="U279" s="2084"/>
      <c r="V279" s="2084"/>
      <c r="W279" s="2084"/>
      <c r="X279" s="2084"/>
      <c r="Y279" s="2084"/>
      <c r="Z279" s="2084"/>
      <c r="AA279" s="2084"/>
      <c r="AB279" s="2084"/>
      <c r="AC279" s="2084"/>
      <c r="AD279" s="2084"/>
      <c r="AE279" s="2084"/>
    </row>
    <row r="280" ht="60.0" customHeight="1">
      <c r="A280" s="2084"/>
      <c r="B280" s="2084"/>
      <c r="C280" s="2084"/>
      <c r="D280" s="2085"/>
      <c r="E280" s="2084"/>
      <c r="F280" s="2086"/>
      <c r="G280" s="2086"/>
      <c r="H280" s="2084"/>
      <c r="I280" s="2084"/>
      <c r="J280" s="2084"/>
      <c r="K280" s="2084"/>
      <c r="L280" s="2084"/>
      <c r="M280" s="2084"/>
      <c r="N280" s="2084"/>
      <c r="O280" s="2084"/>
      <c r="P280" s="2084"/>
      <c r="Q280" s="2084"/>
      <c r="R280" s="2084"/>
      <c r="S280" s="2084"/>
      <c r="T280" s="2084"/>
      <c r="U280" s="2084"/>
      <c r="V280" s="2084"/>
      <c r="W280" s="2084"/>
      <c r="X280" s="2084"/>
      <c r="Y280" s="2084"/>
      <c r="Z280" s="2084"/>
      <c r="AA280" s="2084"/>
      <c r="AB280" s="2084"/>
      <c r="AC280" s="2084"/>
      <c r="AD280" s="2084"/>
      <c r="AE280" s="2084"/>
    </row>
    <row r="281" ht="60.0" customHeight="1">
      <c r="A281" s="2084"/>
      <c r="B281" s="2084"/>
      <c r="C281" s="2084"/>
      <c r="D281" s="2085"/>
      <c r="E281" s="2084"/>
      <c r="F281" s="2086"/>
      <c r="G281" s="2086"/>
      <c r="H281" s="2084"/>
      <c r="I281" s="2084"/>
      <c r="J281" s="2084"/>
      <c r="K281" s="2084"/>
      <c r="L281" s="2084"/>
      <c r="M281" s="2084"/>
      <c r="N281" s="2084"/>
      <c r="O281" s="2084"/>
      <c r="P281" s="2084"/>
      <c r="Q281" s="2084"/>
      <c r="R281" s="2084"/>
      <c r="S281" s="2084"/>
      <c r="T281" s="2084"/>
      <c r="U281" s="2084"/>
      <c r="V281" s="2084"/>
      <c r="W281" s="2084"/>
      <c r="X281" s="2084"/>
      <c r="Y281" s="2084"/>
      <c r="Z281" s="2084"/>
      <c r="AA281" s="2084"/>
      <c r="AB281" s="2084"/>
      <c r="AC281" s="2084"/>
      <c r="AD281" s="2084"/>
      <c r="AE281" s="2084"/>
    </row>
    <row r="282" ht="60.0" customHeight="1">
      <c r="A282" s="2084"/>
      <c r="B282" s="2084"/>
      <c r="C282" s="2084"/>
      <c r="D282" s="2085"/>
      <c r="E282" s="2084"/>
      <c r="F282" s="2086"/>
      <c r="G282" s="2086"/>
      <c r="H282" s="2084"/>
      <c r="I282" s="2084"/>
      <c r="J282" s="2084"/>
      <c r="K282" s="2084"/>
      <c r="L282" s="2084"/>
      <c r="M282" s="2084"/>
      <c r="N282" s="2084"/>
      <c r="O282" s="2084"/>
      <c r="P282" s="2084"/>
      <c r="Q282" s="2084"/>
      <c r="R282" s="2084"/>
      <c r="S282" s="2084"/>
      <c r="T282" s="2084"/>
      <c r="U282" s="2084"/>
      <c r="V282" s="2084"/>
      <c r="W282" s="2084"/>
      <c r="X282" s="2084"/>
      <c r="Y282" s="2084"/>
      <c r="Z282" s="2084"/>
      <c r="AA282" s="2084"/>
      <c r="AB282" s="2084"/>
      <c r="AC282" s="2084"/>
      <c r="AD282" s="2084"/>
      <c r="AE282" s="2084"/>
    </row>
    <row r="283" ht="60.0" customHeight="1">
      <c r="A283" s="2084"/>
      <c r="B283" s="2084"/>
      <c r="C283" s="2084"/>
      <c r="D283" s="2085"/>
      <c r="E283" s="2084"/>
      <c r="F283" s="2086"/>
      <c r="G283" s="2086"/>
      <c r="H283" s="2084"/>
      <c r="I283" s="2084"/>
      <c r="J283" s="2084"/>
      <c r="K283" s="2084"/>
      <c r="L283" s="2084"/>
      <c r="M283" s="2084"/>
      <c r="N283" s="2084"/>
      <c r="O283" s="2084"/>
      <c r="P283" s="2084"/>
      <c r="Q283" s="2084"/>
      <c r="R283" s="2084"/>
      <c r="S283" s="2084"/>
      <c r="T283" s="2084"/>
      <c r="U283" s="2084"/>
      <c r="V283" s="2084"/>
      <c r="W283" s="2084"/>
      <c r="X283" s="2084"/>
      <c r="Y283" s="2084"/>
      <c r="Z283" s="2084"/>
      <c r="AA283" s="2084"/>
      <c r="AB283" s="2084"/>
      <c r="AC283" s="2084"/>
      <c r="AD283" s="2084"/>
      <c r="AE283" s="2084"/>
    </row>
    <row r="284" ht="60.0" customHeight="1">
      <c r="A284" s="2084"/>
      <c r="B284" s="2084"/>
      <c r="C284" s="2084"/>
      <c r="D284" s="2085"/>
      <c r="E284" s="2084"/>
      <c r="F284" s="2086"/>
      <c r="G284" s="2086"/>
      <c r="H284" s="2084"/>
      <c r="I284" s="2084"/>
      <c r="J284" s="2084"/>
      <c r="K284" s="2084"/>
      <c r="L284" s="2084"/>
      <c r="M284" s="2084"/>
      <c r="N284" s="2084"/>
      <c r="O284" s="2084"/>
      <c r="P284" s="2084"/>
      <c r="Q284" s="2084"/>
      <c r="R284" s="2084"/>
      <c r="S284" s="2084"/>
      <c r="T284" s="2084"/>
      <c r="U284" s="2084"/>
      <c r="V284" s="2084"/>
      <c r="W284" s="2084"/>
      <c r="X284" s="2084"/>
      <c r="Y284" s="2084"/>
      <c r="Z284" s="2084"/>
      <c r="AA284" s="2084"/>
      <c r="AB284" s="2084"/>
      <c r="AC284" s="2084"/>
      <c r="AD284" s="2084"/>
      <c r="AE284" s="2084"/>
    </row>
    <row r="285" ht="60.0" customHeight="1">
      <c r="A285" s="2084"/>
      <c r="B285" s="2084"/>
      <c r="C285" s="2084"/>
      <c r="D285" s="2085"/>
      <c r="E285" s="2084"/>
      <c r="F285" s="2086"/>
      <c r="G285" s="2086"/>
      <c r="H285" s="2084"/>
      <c r="I285" s="2084"/>
      <c r="J285" s="2084"/>
      <c r="K285" s="2084"/>
      <c r="L285" s="2084"/>
      <c r="M285" s="2084"/>
      <c r="N285" s="2084"/>
      <c r="O285" s="2084"/>
      <c r="P285" s="2084"/>
      <c r="Q285" s="2084"/>
      <c r="R285" s="2084"/>
      <c r="S285" s="2084"/>
      <c r="T285" s="2084"/>
      <c r="U285" s="2084"/>
      <c r="V285" s="2084"/>
      <c r="W285" s="2084"/>
      <c r="X285" s="2084"/>
      <c r="Y285" s="2084"/>
      <c r="Z285" s="2084"/>
      <c r="AA285" s="2084"/>
      <c r="AB285" s="2084"/>
      <c r="AC285" s="2084"/>
      <c r="AD285" s="2084"/>
      <c r="AE285" s="2084"/>
    </row>
    <row r="286" ht="60.0" customHeight="1">
      <c r="A286" s="2084"/>
      <c r="B286" s="2084"/>
      <c r="C286" s="2084"/>
      <c r="D286" s="2085"/>
      <c r="E286" s="2084"/>
      <c r="F286" s="2086"/>
      <c r="G286" s="2086"/>
      <c r="H286" s="2084"/>
      <c r="I286" s="2084"/>
      <c r="J286" s="2084"/>
      <c r="K286" s="2084"/>
      <c r="L286" s="2084"/>
      <c r="M286" s="2084"/>
      <c r="N286" s="2084"/>
      <c r="O286" s="2084"/>
      <c r="P286" s="2084"/>
      <c r="Q286" s="2084"/>
      <c r="R286" s="2084"/>
      <c r="S286" s="2084"/>
      <c r="T286" s="2084"/>
      <c r="U286" s="2084"/>
      <c r="V286" s="2084"/>
      <c r="W286" s="2084"/>
      <c r="X286" s="2084"/>
      <c r="Y286" s="2084"/>
      <c r="Z286" s="2084"/>
      <c r="AA286" s="2084"/>
      <c r="AB286" s="2084"/>
      <c r="AC286" s="2084"/>
      <c r="AD286" s="2084"/>
      <c r="AE286" s="2084"/>
    </row>
    <row r="287" ht="60.0" customHeight="1">
      <c r="A287" s="2084"/>
      <c r="B287" s="2084"/>
      <c r="C287" s="2084"/>
      <c r="D287" s="2085"/>
      <c r="E287" s="2084"/>
      <c r="F287" s="2086"/>
      <c r="G287" s="2086"/>
      <c r="H287" s="2084"/>
      <c r="I287" s="2084"/>
      <c r="J287" s="2084"/>
      <c r="K287" s="2084"/>
      <c r="L287" s="2084"/>
      <c r="M287" s="2084"/>
      <c r="N287" s="2084"/>
      <c r="O287" s="2084"/>
      <c r="P287" s="2084"/>
      <c r="Q287" s="2084"/>
      <c r="R287" s="2084"/>
      <c r="S287" s="2084"/>
      <c r="T287" s="2084"/>
      <c r="U287" s="2084"/>
      <c r="V287" s="2084"/>
      <c r="W287" s="2084"/>
      <c r="X287" s="2084"/>
      <c r="Y287" s="2084"/>
      <c r="Z287" s="2084"/>
      <c r="AA287" s="2084"/>
      <c r="AB287" s="2084"/>
      <c r="AC287" s="2084"/>
      <c r="AD287" s="2084"/>
      <c r="AE287" s="2084"/>
    </row>
    <row r="288" ht="60.0" customHeight="1">
      <c r="A288" s="2084"/>
      <c r="B288" s="2084"/>
      <c r="C288" s="2084"/>
      <c r="D288" s="2085"/>
      <c r="E288" s="2084"/>
      <c r="F288" s="2086"/>
      <c r="G288" s="2086"/>
      <c r="H288" s="2084"/>
      <c r="I288" s="2084"/>
      <c r="J288" s="2084"/>
      <c r="K288" s="2084"/>
      <c r="L288" s="2084"/>
      <c r="M288" s="2084"/>
      <c r="N288" s="2084"/>
      <c r="O288" s="2084"/>
      <c r="P288" s="2084"/>
      <c r="Q288" s="2084"/>
      <c r="R288" s="2084"/>
      <c r="S288" s="2084"/>
      <c r="T288" s="2084"/>
      <c r="U288" s="2084"/>
      <c r="V288" s="2084"/>
      <c r="W288" s="2084"/>
      <c r="X288" s="2084"/>
      <c r="Y288" s="2084"/>
      <c r="Z288" s="2084"/>
      <c r="AA288" s="2084"/>
      <c r="AB288" s="2084"/>
      <c r="AC288" s="2084"/>
      <c r="AD288" s="2084"/>
      <c r="AE288" s="2084"/>
    </row>
    <row r="289" ht="60.0" customHeight="1">
      <c r="A289" s="2084"/>
      <c r="B289" s="2084"/>
      <c r="C289" s="2084"/>
      <c r="D289" s="2085"/>
      <c r="E289" s="2084"/>
      <c r="F289" s="2086"/>
      <c r="G289" s="2086"/>
      <c r="H289" s="2084"/>
      <c r="I289" s="2084"/>
      <c r="J289" s="2084"/>
      <c r="K289" s="2084"/>
      <c r="L289" s="2084"/>
      <c r="M289" s="2084"/>
      <c r="N289" s="2084"/>
      <c r="O289" s="2084"/>
      <c r="P289" s="2084"/>
      <c r="Q289" s="2084"/>
      <c r="R289" s="2084"/>
      <c r="S289" s="2084"/>
      <c r="T289" s="2084"/>
      <c r="U289" s="2084"/>
      <c r="V289" s="2084"/>
      <c r="W289" s="2084"/>
      <c r="X289" s="2084"/>
      <c r="Y289" s="2084"/>
      <c r="Z289" s="2084"/>
      <c r="AA289" s="2084"/>
      <c r="AB289" s="2084"/>
      <c r="AC289" s="2084"/>
      <c r="AD289" s="2084"/>
      <c r="AE289" s="2084"/>
    </row>
    <row r="290" ht="60.0" customHeight="1">
      <c r="A290" s="2084"/>
      <c r="B290" s="2084"/>
      <c r="C290" s="2084"/>
      <c r="D290" s="2085"/>
      <c r="E290" s="2084"/>
      <c r="F290" s="2086"/>
      <c r="G290" s="2086"/>
      <c r="H290" s="2084"/>
      <c r="I290" s="2084"/>
      <c r="J290" s="2084"/>
      <c r="K290" s="2084"/>
      <c r="L290" s="2084"/>
      <c r="M290" s="2084"/>
      <c r="N290" s="2084"/>
      <c r="O290" s="2084"/>
      <c r="P290" s="2084"/>
      <c r="Q290" s="2084"/>
      <c r="R290" s="2084"/>
      <c r="S290" s="2084"/>
      <c r="T290" s="2084"/>
      <c r="U290" s="2084"/>
      <c r="V290" s="2084"/>
      <c r="W290" s="2084"/>
      <c r="X290" s="2084"/>
      <c r="Y290" s="2084"/>
      <c r="Z290" s="2084"/>
      <c r="AA290" s="2084"/>
      <c r="AB290" s="2084"/>
      <c r="AC290" s="2084"/>
      <c r="AD290" s="2084"/>
      <c r="AE290" s="2084"/>
    </row>
    <row r="291" ht="60.0" customHeight="1">
      <c r="A291" s="2084"/>
      <c r="B291" s="2084"/>
      <c r="C291" s="2084"/>
      <c r="D291" s="2085"/>
      <c r="E291" s="2084"/>
      <c r="F291" s="2086"/>
      <c r="G291" s="2086"/>
      <c r="H291" s="2084"/>
      <c r="I291" s="2084"/>
      <c r="J291" s="2084"/>
      <c r="K291" s="2084"/>
      <c r="L291" s="2084"/>
      <c r="M291" s="2084"/>
      <c r="N291" s="2084"/>
      <c r="O291" s="2084"/>
      <c r="P291" s="2084"/>
      <c r="Q291" s="2084"/>
      <c r="R291" s="2084"/>
      <c r="S291" s="2084"/>
      <c r="T291" s="2084"/>
      <c r="U291" s="2084"/>
      <c r="V291" s="2084"/>
      <c r="W291" s="2084"/>
      <c r="X291" s="2084"/>
      <c r="Y291" s="2084"/>
      <c r="Z291" s="2084"/>
      <c r="AA291" s="2084"/>
      <c r="AB291" s="2084"/>
      <c r="AC291" s="2084"/>
      <c r="AD291" s="2084"/>
      <c r="AE291" s="2084"/>
    </row>
    <row r="292" ht="60.0" customHeight="1">
      <c r="A292" s="2084"/>
      <c r="B292" s="2084"/>
      <c r="C292" s="2084"/>
      <c r="D292" s="2085"/>
      <c r="E292" s="2084"/>
      <c r="F292" s="2086"/>
      <c r="G292" s="2086"/>
      <c r="H292" s="2084"/>
      <c r="I292" s="2084"/>
      <c r="J292" s="2084"/>
      <c r="K292" s="2084"/>
      <c r="L292" s="2084"/>
      <c r="M292" s="2084"/>
      <c r="N292" s="2084"/>
      <c r="O292" s="2084"/>
      <c r="P292" s="2084"/>
      <c r="Q292" s="2084"/>
      <c r="R292" s="2084"/>
      <c r="S292" s="2084"/>
      <c r="T292" s="2084"/>
      <c r="U292" s="2084"/>
      <c r="V292" s="2084"/>
      <c r="W292" s="2084"/>
      <c r="X292" s="2084"/>
      <c r="Y292" s="2084"/>
      <c r="Z292" s="2084"/>
      <c r="AA292" s="2084"/>
      <c r="AB292" s="2084"/>
      <c r="AC292" s="2084"/>
      <c r="AD292" s="2084"/>
      <c r="AE292" s="2084"/>
    </row>
    <row r="293" ht="60.0" customHeight="1">
      <c r="A293" s="2084"/>
      <c r="B293" s="2084"/>
      <c r="C293" s="2084"/>
      <c r="D293" s="2085"/>
      <c r="E293" s="2084"/>
      <c r="F293" s="2086"/>
      <c r="G293" s="2086"/>
      <c r="H293" s="2084"/>
      <c r="I293" s="2084"/>
      <c r="J293" s="2084"/>
      <c r="K293" s="2084"/>
      <c r="L293" s="2084"/>
      <c r="M293" s="2084"/>
      <c r="N293" s="2084"/>
      <c r="O293" s="2084"/>
      <c r="P293" s="2084"/>
      <c r="Q293" s="2084"/>
      <c r="R293" s="2084"/>
      <c r="S293" s="2084"/>
      <c r="T293" s="2084"/>
      <c r="U293" s="2084"/>
      <c r="V293" s="2084"/>
      <c r="W293" s="2084"/>
      <c r="X293" s="2084"/>
      <c r="Y293" s="2084"/>
      <c r="Z293" s="2084"/>
      <c r="AA293" s="2084"/>
      <c r="AB293" s="2084"/>
      <c r="AC293" s="2084"/>
      <c r="AD293" s="2084"/>
      <c r="AE293" s="2084"/>
    </row>
    <row r="294" ht="60.0" customHeight="1">
      <c r="A294" s="2084"/>
      <c r="B294" s="2084"/>
      <c r="C294" s="2084"/>
      <c r="D294" s="2085"/>
      <c r="E294" s="2084"/>
      <c r="F294" s="2086"/>
      <c r="G294" s="2086"/>
      <c r="H294" s="2084"/>
      <c r="I294" s="2084"/>
      <c r="J294" s="2084"/>
      <c r="K294" s="2084"/>
      <c r="L294" s="2084"/>
      <c r="M294" s="2084"/>
      <c r="N294" s="2084"/>
      <c r="O294" s="2084"/>
      <c r="P294" s="2084"/>
      <c r="Q294" s="2084"/>
      <c r="R294" s="2084"/>
      <c r="S294" s="2084"/>
      <c r="T294" s="2084"/>
      <c r="U294" s="2084"/>
      <c r="V294" s="2084"/>
      <c r="W294" s="2084"/>
      <c r="X294" s="2084"/>
      <c r="Y294" s="2084"/>
      <c r="Z294" s="2084"/>
      <c r="AA294" s="2084"/>
      <c r="AB294" s="2084"/>
      <c r="AC294" s="2084"/>
      <c r="AD294" s="2084"/>
      <c r="AE294" s="2084"/>
    </row>
    <row r="295" ht="60.0" customHeight="1">
      <c r="A295" s="2084"/>
      <c r="B295" s="2084"/>
      <c r="C295" s="2084"/>
      <c r="D295" s="2085"/>
      <c r="E295" s="2084"/>
      <c r="F295" s="2086"/>
      <c r="G295" s="2086"/>
      <c r="H295" s="2084"/>
      <c r="I295" s="2084"/>
      <c r="J295" s="2084"/>
      <c r="K295" s="2084"/>
      <c r="L295" s="2084"/>
      <c r="M295" s="2084"/>
      <c r="N295" s="2084"/>
      <c r="O295" s="2084"/>
      <c r="P295" s="2084"/>
      <c r="Q295" s="2084"/>
      <c r="R295" s="2084"/>
      <c r="S295" s="2084"/>
      <c r="T295" s="2084"/>
      <c r="U295" s="2084"/>
      <c r="V295" s="2084"/>
      <c r="W295" s="2084"/>
      <c r="X295" s="2084"/>
      <c r="Y295" s="2084"/>
      <c r="Z295" s="2084"/>
      <c r="AA295" s="2084"/>
      <c r="AB295" s="2084"/>
      <c r="AC295" s="2084"/>
      <c r="AD295" s="2084"/>
      <c r="AE295" s="2084"/>
    </row>
    <row r="296" ht="60.0" customHeight="1">
      <c r="A296" s="2084"/>
      <c r="B296" s="2084"/>
      <c r="C296" s="2084"/>
      <c r="D296" s="2085"/>
      <c r="E296" s="2084"/>
      <c r="F296" s="2086"/>
      <c r="G296" s="2086"/>
      <c r="H296" s="2084"/>
      <c r="I296" s="2084"/>
      <c r="J296" s="2084"/>
      <c r="K296" s="2084"/>
      <c r="L296" s="2084"/>
      <c r="M296" s="2084"/>
      <c r="N296" s="2084"/>
      <c r="O296" s="2084"/>
      <c r="P296" s="2084"/>
      <c r="Q296" s="2084"/>
      <c r="R296" s="2084"/>
      <c r="S296" s="2084"/>
      <c r="T296" s="2084"/>
      <c r="U296" s="2084"/>
      <c r="V296" s="2084"/>
      <c r="W296" s="2084"/>
      <c r="X296" s="2084"/>
      <c r="Y296" s="2084"/>
      <c r="Z296" s="2084"/>
      <c r="AA296" s="2084"/>
      <c r="AB296" s="2084"/>
      <c r="AC296" s="2084"/>
      <c r="AD296" s="2084"/>
      <c r="AE296" s="2084"/>
    </row>
    <row r="297" ht="60.0" customHeight="1">
      <c r="A297" s="2084"/>
      <c r="B297" s="2084"/>
      <c r="C297" s="2084"/>
      <c r="D297" s="2085"/>
      <c r="E297" s="2084"/>
      <c r="F297" s="2086"/>
      <c r="G297" s="2086"/>
      <c r="H297" s="2084"/>
      <c r="I297" s="2084"/>
      <c r="J297" s="2084"/>
      <c r="K297" s="2084"/>
      <c r="L297" s="2084"/>
      <c r="M297" s="2084"/>
      <c r="N297" s="2084"/>
      <c r="O297" s="2084"/>
      <c r="P297" s="2084"/>
      <c r="Q297" s="2084"/>
      <c r="R297" s="2084"/>
      <c r="S297" s="2084"/>
      <c r="T297" s="2084"/>
      <c r="U297" s="2084"/>
      <c r="V297" s="2084"/>
      <c r="W297" s="2084"/>
      <c r="X297" s="2084"/>
      <c r="Y297" s="2084"/>
      <c r="Z297" s="2084"/>
      <c r="AA297" s="2084"/>
      <c r="AB297" s="2084"/>
      <c r="AC297" s="2084"/>
      <c r="AD297" s="2084"/>
      <c r="AE297" s="2084"/>
    </row>
    <row r="298" ht="60.0" customHeight="1">
      <c r="A298" s="2084"/>
      <c r="B298" s="2084"/>
      <c r="C298" s="2084"/>
      <c r="D298" s="2085"/>
      <c r="E298" s="2084"/>
      <c r="F298" s="2086"/>
      <c r="G298" s="2086"/>
      <c r="H298" s="2084"/>
      <c r="I298" s="2084"/>
      <c r="J298" s="2084"/>
      <c r="K298" s="2084"/>
      <c r="L298" s="2084"/>
      <c r="M298" s="2084"/>
      <c r="N298" s="2084"/>
      <c r="O298" s="2084"/>
      <c r="P298" s="2084"/>
      <c r="Q298" s="2084"/>
      <c r="R298" s="2084"/>
      <c r="S298" s="2084"/>
      <c r="T298" s="2084"/>
      <c r="U298" s="2084"/>
      <c r="V298" s="2084"/>
      <c r="W298" s="2084"/>
      <c r="X298" s="2084"/>
      <c r="Y298" s="2084"/>
      <c r="Z298" s="2084"/>
      <c r="AA298" s="2084"/>
      <c r="AB298" s="2084"/>
      <c r="AC298" s="2084"/>
      <c r="AD298" s="2084"/>
      <c r="AE298" s="2084"/>
    </row>
    <row r="299" ht="60.0" customHeight="1">
      <c r="A299" s="2084"/>
      <c r="B299" s="2084"/>
      <c r="C299" s="2084"/>
      <c r="D299" s="2085"/>
      <c r="E299" s="2084"/>
      <c r="F299" s="2086"/>
      <c r="G299" s="2086"/>
      <c r="H299" s="2084"/>
      <c r="I299" s="2084"/>
      <c r="J299" s="2084"/>
      <c r="K299" s="2084"/>
      <c r="L299" s="2084"/>
      <c r="M299" s="2084"/>
      <c r="N299" s="2084"/>
      <c r="O299" s="2084"/>
      <c r="P299" s="2084"/>
      <c r="Q299" s="2084"/>
      <c r="R299" s="2084"/>
      <c r="S299" s="2084"/>
      <c r="T299" s="2084"/>
      <c r="U299" s="2084"/>
      <c r="V299" s="2084"/>
      <c r="W299" s="2084"/>
      <c r="X299" s="2084"/>
      <c r="Y299" s="2084"/>
      <c r="Z299" s="2084"/>
      <c r="AA299" s="2084"/>
      <c r="AB299" s="2084"/>
      <c r="AC299" s="2084"/>
      <c r="AD299" s="2084"/>
      <c r="AE299" s="2084"/>
    </row>
    <row r="300" ht="60.0" customHeight="1">
      <c r="A300" s="2084"/>
      <c r="B300" s="2084"/>
      <c r="C300" s="2084"/>
      <c r="D300" s="2085"/>
      <c r="E300" s="2084"/>
      <c r="F300" s="2086"/>
      <c r="G300" s="2086"/>
      <c r="H300" s="2084"/>
      <c r="I300" s="2084"/>
      <c r="J300" s="2084"/>
      <c r="K300" s="2084"/>
      <c r="L300" s="2084"/>
      <c r="M300" s="2084"/>
      <c r="N300" s="2084"/>
      <c r="O300" s="2084"/>
      <c r="P300" s="2084"/>
      <c r="Q300" s="2084"/>
      <c r="R300" s="2084"/>
      <c r="S300" s="2084"/>
      <c r="T300" s="2084"/>
      <c r="U300" s="2084"/>
      <c r="V300" s="2084"/>
      <c r="W300" s="2084"/>
      <c r="X300" s="2084"/>
      <c r="Y300" s="2084"/>
      <c r="Z300" s="2084"/>
      <c r="AA300" s="2084"/>
      <c r="AB300" s="2084"/>
      <c r="AC300" s="2084"/>
      <c r="AD300" s="2084"/>
      <c r="AE300" s="2084"/>
    </row>
    <row r="301" ht="60.0" customHeight="1">
      <c r="A301" s="2084"/>
      <c r="B301" s="2084"/>
      <c r="C301" s="2084"/>
      <c r="D301" s="2085"/>
      <c r="E301" s="2084"/>
      <c r="F301" s="2086"/>
      <c r="G301" s="2086"/>
      <c r="H301" s="2084"/>
      <c r="I301" s="2084"/>
      <c r="J301" s="2084"/>
      <c r="K301" s="2084"/>
      <c r="L301" s="2084"/>
      <c r="M301" s="2084"/>
      <c r="N301" s="2084"/>
      <c r="O301" s="2084"/>
      <c r="P301" s="2084"/>
      <c r="Q301" s="2084"/>
      <c r="R301" s="2084"/>
      <c r="S301" s="2084"/>
      <c r="T301" s="2084"/>
      <c r="U301" s="2084"/>
      <c r="V301" s="2084"/>
      <c r="W301" s="2084"/>
      <c r="X301" s="2084"/>
      <c r="Y301" s="2084"/>
      <c r="Z301" s="2084"/>
      <c r="AA301" s="2084"/>
      <c r="AB301" s="2084"/>
      <c r="AC301" s="2084"/>
      <c r="AD301" s="2084"/>
      <c r="AE301" s="2084"/>
    </row>
    <row r="302" ht="60.0" customHeight="1">
      <c r="A302" s="2084"/>
      <c r="B302" s="2084"/>
      <c r="C302" s="2084"/>
      <c r="D302" s="2085"/>
      <c r="E302" s="2084"/>
      <c r="F302" s="2086"/>
      <c r="G302" s="2086"/>
      <c r="H302" s="2084"/>
      <c r="I302" s="2084"/>
      <c r="J302" s="2084"/>
      <c r="K302" s="2084"/>
      <c r="L302" s="2084"/>
      <c r="M302" s="2084"/>
      <c r="N302" s="2084"/>
      <c r="O302" s="2084"/>
      <c r="P302" s="2084"/>
      <c r="Q302" s="2084"/>
      <c r="R302" s="2084"/>
      <c r="S302" s="2084"/>
      <c r="T302" s="2084"/>
      <c r="U302" s="2084"/>
      <c r="V302" s="2084"/>
      <c r="W302" s="2084"/>
      <c r="X302" s="2084"/>
      <c r="Y302" s="2084"/>
      <c r="Z302" s="2084"/>
      <c r="AA302" s="2084"/>
      <c r="AB302" s="2084"/>
      <c r="AC302" s="2084"/>
      <c r="AD302" s="2084"/>
      <c r="AE302" s="2084"/>
    </row>
    <row r="303" ht="60.0" customHeight="1">
      <c r="A303" s="2084"/>
      <c r="B303" s="2084"/>
      <c r="C303" s="2084"/>
      <c r="D303" s="2085"/>
      <c r="E303" s="2084"/>
      <c r="F303" s="2086"/>
      <c r="G303" s="2086"/>
      <c r="H303" s="2084"/>
      <c r="I303" s="2084"/>
      <c r="J303" s="2084"/>
      <c r="K303" s="2084"/>
      <c r="L303" s="2084"/>
      <c r="M303" s="2084"/>
      <c r="N303" s="2084"/>
      <c r="O303" s="2084"/>
      <c r="P303" s="2084"/>
      <c r="Q303" s="2084"/>
      <c r="R303" s="2084"/>
      <c r="S303" s="2084"/>
      <c r="T303" s="2084"/>
      <c r="U303" s="2084"/>
      <c r="V303" s="2084"/>
      <c r="W303" s="2084"/>
      <c r="X303" s="2084"/>
      <c r="Y303" s="2084"/>
      <c r="Z303" s="2084"/>
      <c r="AA303" s="2084"/>
      <c r="AB303" s="2084"/>
      <c r="AC303" s="2084"/>
      <c r="AD303" s="2084"/>
      <c r="AE303" s="2084"/>
    </row>
    <row r="304" ht="60.0" customHeight="1">
      <c r="A304" s="2084"/>
      <c r="B304" s="2084"/>
      <c r="C304" s="2084"/>
      <c r="D304" s="2085"/>
      <c r="E304" s="2084"/>
      <c r="F304" s="2086"/>
      <c r="G304" s="2086"/>
      <c r="H304" s="2084"/>
      <c r="I304" s="2084"/>
      <c r="J304" s="2084"/>
      <c r="K304" s="2084"/>
      <c r="L304" s="2084"/>
      <c r="M304" s="2084"/>
      <c r="N304" s="2084"/>
      <c r="O304" s="2084"/>
      <c r="P304" s="2084"/>
      <c r="Q304" s="2084"/>
      <c r="R304" s="2084"/>
      <c r="S304" s="2084"/>
      <c r="T304" s="2084"/>
      <c r="U304" s="2084"/>
      <c r="V304" s="2084"/>
      <c r="W304" s="2084"/>
      <c r="X304" s="2084"/>
      <c r="Y304" s="2084"/>
      <c r="Z304" s="2084"/>
      <c r="AA304" s="2084"/>
      <c r="AB304" s="2084"/>
      <c r="AC304" s="2084"/>
      <c r="AD304" s="2084"/>
      <c r="AE304" s="2084"/>
    </row>
    <row r="305" ht="60.0" customHeight="1">
      <c r="A305" s="2084"/>
      <c r="B305" s="2084"/>
      <c r="C305" s="2084"/>
      <c r="D305" s="2085"/>
      <c r="E305" s="2084"/>
      <c r="F305" s="2086"/>
      <c r="G305" s="2086"/>
      <c r="H305" s="2084"/>
      <c r="I305" s="2084"/>
      <c r="J305" s="2084"/>
      <c r="K305" s="2084"/>
      <c r="L305" s="2084"/>
      <c r="M305" s="2084"/>
      <c r="N305" s="2084"/>
      <c r="O305" s="2084"/>
      <c r="P305" s="2084"/>
      <c r="Q305" s="2084"/>
      <c r="R305" s="2084"/>
      <c r="S305" s="2084"/>
      <c r="T305" s="2084"/>
      <c r="U305" s="2084"/>
      <c r="V305" s="2084"/>
      <c r="W305" s="2084"/>
      <c r="X305" s="2084"/>
      <c r="Y305" s="2084"/>
      <c r="Z305" s="2084"/>
      <c r="AA305" s="2084"/>
      <c r="AB305" s="2084"/>
      <c r="AC305" s="2084"/>
      <c r="AD305" s="2084"/>
      <c r="AE305" s="2084"/>
    </row>
    <row r="306" ht="60.0" customHeight="1">
      <c r="A306" s="2084"/>
      <c r="B306" s="2084"/>
      <c r="C306" s="2084"/>
      <c r="D306" s="2085"/>
      <c r="E306" s="2084"/>
      <c r="F306" s="2086"/>
      <c r="G306" s="2086"/>
      <c r="H306" s="2084"/>
      <c r="I306" s="2084"/>
      <c r="J306" s="2084"/>
      <c r="K306" s="2084"/>
      <c r="L306" s="2084"/>
      <c r="M306" s="2084"/>
      <c r="N306" s="2084"/>
      <c r="O306" s="2084"/>
      <c r="P306" s="2084"/>
      <c r="Q306" s="2084"/>
      <c r="R306" s="2084"/>
      <c r="S306" s="2084"/>
      <c r="T306" s="2084"/>
      <c r="U306" s="2084"/>
      <c r="V306" s="2084"/>
      <c r="W306" s="2084"/>
      <c r="X306" s="2084"/>
      <c r="Y306" s="2084"/>
      <c r="Z306" s="2084"/>
      <c r="AA306" s="2084"/>
      <c r="AB306" s="2084"/>
      <c r="AC306" s="2084"/>
      <c r="AD306" s="2084"/>
      <c r="AE306" s="2084"/>
    </row>
    <row r="307" ht="60.0" customHeight="1">
      <c r="A307" s="2084"/>
      <c r="B307" s="2084"/>
      <c r="C307" s="2084"/>
      <c r="D307" s="2085"/>
      <c r="E307" s="2084"/>
      <c r="F307" s="2086"/>
      <c r="G307" s="2086"/>
      <c r="H307" s="2084"/>
      <c r="I307" s="2084"/>
      <c r="J307" s="2084"/>
      <c r="K307" s="2084"/>
      <c r="L307" s="2084"/>
      <c r="M307" s="2084"/>
      <c r="N307" s="2084"/>
      <c r="O307" s="2084"/>
      <c r="P307" s="2084"/>
      <c r="Q307" s="2084"/>
      <c r="R307" s="2084"/>
      <c r="S307" s="2084"/>
      <c r="T307" s="2084"/>
      <c r="U307" s="2084"/>
      <c r="V307" s="2084"/>
      <c r="W307" s="2084"/>
      <c r="X307" s="2084"/>
      <c r="Y307" s="2084"/>
      <c r="Z307" s="2084"/>
      <c r="AA307" s="2084"/>
      <c r="AB307" s="2084"/>
      <c r="AC307" s="2084"/>
      <c r="AD307" s="2084"/>
      <c r="AE307" s="2084"/>
    </row>
    <row r="308" ht="60.0" customHeight="1">
      <c r="A308" s="2084"/>
      <c r="B308" s="2084"/>
      <c r="C308" s="2084"/>
      <c r="D308" s="2085"/>
      <c r="E308" s="2084"/>
      <c r="F308" s="2086"/>
      <c r="G308" s="2086"/>
      <c r="H308" s="2084"/>
      <c r="I308" s="2084"/>
      <c r="J308" s="2084"/>
      <c r="K308" s="2084"/>
      <c r="L308" s="2084"/>
      <c r="M308" s="2084"/>
      <c r="N308" s="2084"/>
      <c r="O308" s="2084"/>
      <c r="P308" s="2084"/>
      <c r="Q308" s="2084"/>
      <c r="R308" s="2084"/>
      <c r="S308" s="2084"/>
      <c r="T308" s="2084"/>
      <c r="U308" s="2084"/>
      <c r="V308" s="2084"/>
      <c r="W308" s="2084"/>
      <c r="X308" s="2084"/>
      <c r="Y308" s="2084"/>
      <c r="Z308" s="2084"/>
      <c r="AA308" s="2084"/>
      <c r="AB308" s="2084"/>
      <c r="AC308" s="2084"/>
      <c r="AD308" s="2084"/>
      <c r="AE308" s="2084"/>
    </row>
    <row r="309" ht="60.0" customHeight="1">
      <c r="A309" s="2084"/>
      <c r="B309" s="2084"/>
      <c r="C309" s="2084"/>
      <c r="D309" s="2085"/>
      <c r="E309" s="2084"/>
      <c r="F309" s="2086"/>
      <c r="G309" s="2086"/>
      <c r="H309" s="2084"/>
      <c r="I309" s="2084"/>
      <c r="J309" s="2084"/>
      <c r="K309" s="2084"/>
      <c r="L309" s="2084"/>
      <c r="M309" s="2084"/>
      <c r="N309" s="2084"/>
      <c r="O309" s="2084"/>
      <c r="P309" s="2084"/>
      <c r="Q309" s="2084"/>
      <c r="R309" s="2084"/>
      <c r="S309" s="2084"/>
      <c r="T309" s="2084"/>
      <c r="U309" s="2084"/>
      <c r="V309" s="2084"/>
      <c r="W309" s="2084"/>
      <c r="X309" s="2084"/>
      <c r="Y309" s="2084"/>
      <c r="Z309" s="2084"/>
      <c r="AA309" s="2084"/>
      <c r="AB309" s="2084"/>
      <c r="AC309" s="2084"/>
      <c r="AD309" s="2084"/>
      <c r="AE309" s="2084"/>
    </row>
    <row r="310" ht="60.0" customHeight="1">
      <c r="A310" s="2084"/>
      <c r="B310" s="2084"/>
      <c r="C310" s="2084"/>
      <c r="D310" s="2085"/>
      <c r="E310" s="2084"/>
      <c r="F310" s="2086"/>
      <c r="G310" s="2086"/>
      <c r="H310" s="2084"/>
      <c r="I310" s="2084"/>
      <c r="J310" s="2084"/>
      <c r="K310" s="2084"/>
      <c r="L310" s="2084"/>
      <c r="M310" s="2084"/>
      <c r="N310" s="2084"/>
      <c r="O310" s="2084"/>
      <c r="P310" s="2084"/>
      <c r="Q310" s="2084"/>
      <c r="R310" s="2084"/>
      <c r="S310" s="2084"/>
      <c r="T310" s="2084"/>
      <c r="U310" s="2084"/>
      <c r="V310" s="2084"/>
      <c r="W310" s="2084"/>
      <c r="X310" s="2084"/>
      <c r="Y310" s="2084"/>
      <c r="Z310" s="2084"/>
      <c r="AA310" s="2084"/>
      <c r="AB310" s="2084"/>
      <c r="AC310" s="2084"/>
      <c r="AD310" s="2084"/>
      <c r="AE310" s="2084"/>
    </row>
    <row r="311" ht="60.0" customHeight="1">
      <c r="A311" s="2084"/>
      <c r="B311" s="2084"/>
      <c r="C311" s="2084"/>
      <c r="D311" s="2085"/>
      <c r="E311" s="2084"/>
      <c r="F311" s="2086"/>
      <c r="G311" s="2086"/>
      <c r="H311" s="2084"/>
      <c r="I311" s="2084"/>
      <c r="J311" s="2084"/>
      <c r="K311" s="2084"/>
      <c r="L311" s="2084"/>
      <c r="M311" s="2084"/>
      <c r="N311" s="2084"/>
      <c r="O311" s="2084"/>
      <c r="P311" s="2084"/>
      <c r="Q311" s="2084"/>
      <c r="R311" s="2084"/>
      <c r="S311" s="2084"/>
      <c r="T311" s="2084"/>
      <c r="U311" s="2084"/>
      <c r="V311" s="2084"/>
      <c r="W311" s="2084"/>
      <c r="X311" s="2084"/>
      <c r="Y311" s="2084"/>
      <c r="Z311" s="2084"/>
      <c r="AA311" s="2084"/>
      <c r="AB311" s="2084"/>
      <c r="AC311" s="2084"/>
      <c r="AD311" s="2084"/>
      <c r="AE311" s="2084"/>
    </row>
    <row r="312" ht="60.0" customHeight="1">
      <c r="A312" s="2084"/>
      <c r="B312" s="2084"/>
      <c r="C312" s="2084"/>
      <c r="D312" s="2085"/>
      <c r="E312" s="2084"/>
      <c r="F312" s="2086"/>
      <c r="G312" s="2086"/>
      <c r="H312" s="2084"/>
      <c r="I312" s="2084"/>
      <c r="J312" s="2084"/>
      <c r="K312" s="2084"/>
      <c r="L312" s="2084"/>
      <c r="M312" s="2084"/>
      <c r="N312" s="2084"/>
      <c r="O312" s="2084"/>
      <c r="P312" s="2084"/>
      <c r="Q312" s="2084"/>
      <c r="R312" s="2084"/>
      <c r="S312" s="2084"/>
      <c r="T312" s="2084"/>
      <c r="U312" s="2084"/>
      <c r="V312" s="2084"/>
      <c r="W312" s="2084"/>
      <c r="X312" s="2084"/>
      <c r="Y312" s="2084"/>
      <c r="Z312" s="2084"/>
      <c r="AA312" s="2084"/>
      <c r="AB312" s="2084"/>
      <c r="AC312" s="2084"/>
      <c r="AD312" s="2084"/>
      <c r="AE312" s="2084"/>
    </row>
    <row r="313" ht="60.0" customHeight="1">
      <c r="A313" s="2084"/>
      <c r="B313" s="2084"/>
      <c r="C313" s="2084"/>
      <c r="D313" s="2085"/>
      <c r="E313" s="2084"/>
      <c r="F313" s="2086"/>
      <c r="G313" s="2086"/>
      <c r="H313" s="2084"/>
      <c r="I313" s="2084"/>
      <c r="J313" s="2084"/>
      <c r="K313" s="2084"/>
      <c r="L313" s="2084"/>
      <c r="M313" s="2084"/>
      <c r="N313" s="2084"/>
      <c r="O313" s="2084"/>
      <c r="P313" s="2084"/>
      <c r="Q313" s="2084"/>
      <c r="R313" s="2084"/>
      <c r="S313" s="2084"/>
      <c r="T313" s="2084"/>
      <c r="U313" s="2084"/>
      <c r="V313" s="2084"/>
      <c r="W313" s="2084"/>
      <c r="X313" s="2084"/>
      <c r="Y313" s="2084"/>
      <c r="Z313" s="2084"/>
      <c r="AA313" s="2084"/>
      <c r="AB313" s="2084"/>
      <c r="AC313" s="2084"/>
      <c r="AD313" s="2084"/>
      <c r="AE313" s="2084"/>
    </row>
    <row r="314" ht="60.0" customHeight="1">
      <c r="A314" s="2084"/>
      <c r="B314" s="2084"/>
      <c r="C314" s="2084"/>
      <c r="D314" s="2085"/>
      <c r="E314" s="2084"/>
      <c r="F314" s="2086"/>
      <c r="G314" s="2086"/>
      <c r="H314" s="2084"/>
      <c r="I314" s="2084"/>
      <c r="J314" s="2084"/>
      <c r="K314" s="2084"/>
      <c r="L314" s="2084"/>
      <c r="M314" s="2084"/>
      <c r="N314" s="2084"/>
      <c r="O314" s="2084"/>
      <c r="P314" s="2084"/>
      <c r="Q314" s="2084"/>
      <c r="R314" s="2084"/>
      <c r="S314" s="2084"/>
      <c r="T314" s="2084"/>
      <c r="U314" s="2084"/>
      <c r="V314" s="2084"/>
      <c r="W314" s="2084"/>
      <c r="X314" s="2084"/>
      <c r="Y314" s="2084"/>
      <c r="Z314" s="2084"/>
      <c r="AA314" s="2084"/>
      <c r="AB314" s="2084"/>
      <c r="AC314" s="2084"/>
      <c r="AD314" s="2084"/>
      <c r="AE314" s="2084"/>
    </row>
    <row r="315" ht="60.0" customHeight="1">
      <c r="A315" s="2084"/>
      <c r="B315" s="2084"/>
      <c r="C315" s="2084"/>
      <c r="D315" s="2085"/>
      <c r="E315" s="2084"/>
      <c r="F315" s="2086"/>
      <c r="G315" s="2086"/>
      <c r="H315" s="2084"/>
      <c r="I315" s="2084"/>
      <c r="J315" s="2084"/>
      <c r="K315" s="2084"/>
      <c r="L315" s="2084"/>
      <c r="M315" s="2084"/>
      <c r="N315" s="2084"/>
      <c r="O315" s="2084"/>
      <c r="P315" s="2084"/>
      <c r="Q315" s="2084"/>
      <c r="R315" s="2084"/>
      <c r="S315" s="2084"/>
      <c r="T315" s="2084"/>
      <c r="U315" s="2084"/>
      <c r="V315" s="2084"/>
      <c r="W315" s="2084"/>
      <c r="X315" s="2084"/>
      <c r="Y315" s="2084"/>
      <c r="Z315" s="2084"/>
      <c r="AA315" s="2084"/>
      <c r="AB315" s="2084"/>
      <c r="AC315" s="2084"/>
      <c r="AD315" s="2084"/>
      <c r="AE315" s="2084"/>
    </row>
    <row r="316" ht="60.0" customHeight="1">
      <c r="A316" s="2084"/>
      <c r="B316" s="2084"/>
      <c r="C316" s="2084"/>
      <c r="D316" s="2085"/>
      <c r="E316" s="2084"/>
      <c r="F316" s="2086"/>
      <c r="G316" s="2086"/>
      <c r="H316" s="2084"/>
      <c r="I316" s="2084"/>
      <c r="J316" s="2084"/>
      <c r="K316" s="2084"/>
      <c r="L316" s="2084"/>
      <c r="M316" s="2084"/>
      <c r="N316" s="2084"/>
      <c r="O316" s="2084"/>
      <c r="P316" s="2084"/>
      <c r="Q316" s="2084"/>
      <c r="R316" s="2084"/>
      <c r="S316" s="2084"/>
      <c r="T316" s="2084"/>
      <c r="U316" s="2084"/>
      <c r="V316" s="2084"/>
      <c r="W316" s="2084"/>
      <c r="X316" s="2084"/>
      <c r="Y316" s="2084"/>
      <c r="Z316" s="2084"/>
      <c r="AA316" s="2084"/>
      <c r="AB316" s="2084"/>
      <c r="AC316" s="2084"/>
      <c r="AD316" s="2084"/>
      <c r="AE316" s="2084"/>
    </row>
    <row r="317" ht="60.0" customHeight="1">
      <c r="A317" s="2084"/>
      <c r="B317" s="2084"/>
      <c r="C317" s="2084"/>
      <c r="D317" s="2085"/>
      <c r="E317" s="2084"/>
      <c r="F317" s="2086"/>
      <c r="G317" s="2086"/>
      <c r="H317" s="2084"/>
      <c r="I317" s="2084"/>
      <c r="J317" s="2084"/>
      <c r="K317" s="2084"/>
      <c r="L317" s="2084"/>
      <c r="M317" s="2084"/>
      <c r="N317" s="2084"/>
      <c r="O317" s="2084"/>
      <c r="P317" s="2084"/>
      <c r="Q317" s="2084"/>
      <c r="R317" s="2084"/>
      <c r="S317" s="2084"/>
      <c r="T317" s="2084"/>
      <c r="U317" s="2084"/>
      <c r="V317" s="2084"/>
      <c r="W317" s="2084"/>
      <c r="X317" s="2084"/>
      <c r="Y317" s="2084"/>
      <c r="Z317" s="2084"/>
      <c r="AA317" s="2084"/>
      <c r="AB317" s="2084"/>
      <c r="AC317" s="2084"/>
      <c r="AD317" s="2084"/>
      <c r="AE317" s="2084"/>
    </row>
    <row r="318" ht="60.0" customHeight="1">
      <c r="A318" s="2084"/>
      <c r="B318" s="2084"/>
      <c r="C318" s="2084"/>
      <c r="D318" s="2085"/>
      <c r="E318" s="2084"/>
      <c r="F318" s="2086"/>
      <c r="G318" s="2086"/>
      <c r="H318" s="2084"/>
      <c r="I318" s="2084"/>
      <c r="J318" s="2084"/>
      <c r="K318" s="2084"/>
      <c r="L318" s="2084"/>
      <c r="M318" s="2084"/>
      <c r="N318" s="2084"/>
      <c r="O318" s="2084"/>
      <c r="P318" s="2084"/>
      <c r="Q318" s="2084"/>
      <c r="R318" s="2084"/>
      <c r="S318" s="2084"/>
      <c r="T318" s="2084"/>
      <c r="U318" s="2084"/>
      <c r="V318" s="2084"/>
      <c r="W318" s="2084"/>
      <c r="X318" s="2084"/>
      <c r="Y318" s="2084"/>
      <c r="Z318" s="2084"/>
      <c r="AA318" s="2084"/>
      <c r="AB318" s="2084"/>
      <c r="AC318" s="2084"/>
      <c r="AD318" s="2084"/>
      <c r="AE318" s="2084"/>
    </row>
    <row r="319" ht="60.0" customHeight="1">
      <c r="A319" s="2084"/>
      <c r="B319" s="2084"/>
      <c r="C319" s="2084"/>
      <c r="D319" s="2085"/>
      <c r="E319" s="2084"/>
      <c r="F319" s="2086"/>
      <c r="G319" s="2086"/>
      <c r="H319" s="2084"/>
      <c r="I319" s="2084"/>
      <c r="J319" s="2084"/>
      <c r="K319" s="2084"/>
      <c r="L319" s="2084"/>
      <c r="M319" s="2084"/>
      <c r="N319" s="2084"/>
      <c r="O319" s="2084"/>
      <c r="P319" s="2084"/>
      <c r="Q319" s="2084"/>
      <c r="R319" s="2084"/>
      <c r="S319" s="2084"/>
      <c r="T319" s="2084"/>
      <c r="U319" s="2084"/>
      <c r="V319" s="2084"/>
      <c r="W319" s="2084"/>
      <c r="X319" s="2084"/>
      <c r="Y319" s="2084"/>
      <c r="Z319" s="2084"/>
      <c r="AA319" s="2084"/>
      <c r="AB319" s="2084"/>
      <c r="AC319" s="2084"/>
      <c r="AD319" s="2084"/>
      <c r="AE319" s="2084"/>
    </row>
    <row r="320" ht="60.0" customHeight="1">
      <c r="A320" s="2084"/>
      <c r="B320" s="2084"/>
      <c r="C320" s="2084"/>
      <c r="D320" s="2085"/>
      <c r="E320" s="2084"/>
      <c r="F320" s="2086"/>
      <c r="G320" s="2086"/>
      <c r="H320" s="2084"/>
      <c r="I320" s="2084"/>
      <c r="J320" s="2084"/>
      <c r="K320" s="2084"/>
      <c r="L320" s="2084"/>
      <c r="M320" s="2084"/>
      <c r="N320" s="2084"/>
      <c r="O320" s="2084"/>
      <c r="P320" s="2084"/>
      <c r="Q320" s="2084"/>
      <c r="R320" s="2084"/>
      <c r="S320" s="2084"/>
      <c r="T320" s="2084"/>
      <c r="U320" s="2084"/>
      <c r="V320" s="2084"/>
      <c r="W320" s="2084"/>
      <c r="X320" s="2084"/>
      <c r="Y320" s="2084"/>
      <c r="Z320" s="2084"/>
      <c r="AA320" s="2084"/>
      <c r="AB320" s="2084"/>
      <c r="AC320" s="2084"/>
      <c r="AD320" s="2084"/>
      <c r="AE320" s="2084"/>
    </row>
    <row r="321" ht="60.0" customHeight="1">
      <c r="A321" s="2084"/>
      <c r="B321" s="2084"/>
      <c r="C321" s="2084"/>
      <c r="D321" s="2085"/>
      <c r="E321" s="2084"/>
      <c r="F321" s="2086"/>
      <c r="G321" s="2086"/>
      <c r="H321" s="2084"/>
      <c r="I321" s="2084"/>
      <c r="J321" s="2084"/>
      <c r="K321" s="2084"/>
      <c r="L321" s="2084"/>
      <c r="M321" s="2084"/>
      <c r="N321" s="2084"/>
      <c r="O321" s="2084"/>
      <c r="P321" s="2084"/>
      <c r="Q321" s="2084"/>
      <c r="R321" s="2084"/>
      <c r="S321" s="2084"/>
      <c r="T321" s="2084"/>
      <c r="U321" s="2084"/>
      <c r="V321" s="2084"/>
      <c r="W321" s="2084"/>
      <c r="X321" s="2084"/>
      <c r="Y321" s="2084"/>
      <c r="Z321" s="2084"/>
      <c r="AA321" s="2084"/>
      <c r="AB321" s="2084"/>
      <c r="AC321" s="2084"/>
      <c r="AD321" s="2084"/>
      <c r="AE321" s="2084"/>
    </row>
    <row r="322" ht="60.0" customHeight="1">
      <c r="A322" s="2084"/>
      <c r="B322" s="2084"/>
      <c r="C322" s="2084"/>
      <c r="D322" s="2085"/>
      <c r="E322" s="2084"/>
      <c r="F322" s="2086"/>
      <c r="G322" s="2086"/>
      <c r="H322" s="2084"/>
      <c r="I322" s="2084"/>
      <c r="J322" s="2084"/>
      <c r="K322" s="2084"/>
      <c r="L322" s="2084"/>
      <c r="M322" s="2084"/>
      <c r="N322" s="2084"/>
      <c r="O322" s="2084"/>
      <c r="P322" s="2084"/>
      <c r="Q322" s="2084"/>
      <c r="R322" s="2084"/>
      <c r="S322" s="2084"/>
      <c r="T322" s="2084"/>
      <c r="U322" s="2084"/>
      <c r="V322" s="2084"/>
      <c r="W322" s="2084"/>
      <c r="X322" s="2084"/>
      <c r="Y322" s="2084"/>
      <c r="Z322" s="2084"/>
      <c r="AA322" s="2084"/>
      <c r="AB322" s="2084"/>
      <c r="AC322" s="2084"/>
      <c r="AD322" s="2084"/>
      <c r="AE322" s="2084"/>
    </row>
    <row r="323" ht="60.0" customHeight="1">
      <c r="A323" s="2084"/>
      <c r="B323" s="2084"/>
      <c r="C323" s="2084"/>
      <c r="D323" s="2085"/>
      <c r="E323" s="2084"/>
      <c r="F323" s="2086"/>
      <c r="G323" s="2086"/>
      <c r="H323" s="2084"/>
      <c r="I323" s="2084"/>
      <c r="J323" s="2084"/>
      <c r="K323" s="2084"/>
      <c r="L323" s="2084"/>
      <c r="M323" s="2084"/>
      <c r="N323" s="2084"/>
      <c r="O323" s="2084"/>
      <c r="P323" s="2084"/>
      <c r="Q323" s="2084"/>
      <c r="R323" s="2084"/>
      <c r="S323" s="2084"/>
      <c r="T323" s="2084"/>
      <c r="U323" s="2084"/>
      <c r="V323" s="2084"/>
      <c r="W323" s="2084"/>
      <c r="X323" s="2084"/>
      <c r="Y323" s="2084"/>
      <c r="Z323" s="2084"/>
      <c r="AA323" s="2084"/>
      <c r="AB323" s="2084"/>
      <c r="AC323" s="2084"/>
      <c r="AD323" s="2084"/>
      <c r="AE323" s="2084"/>
    </row>
    <row r="324" ht="60.0" customHeight="1">
      <c r="A324" s="2084"/>
      <c r="B324" s="2084"/>
      <c r="C324" s="2084"/>
      <c r="D324" s="2085"/>
      <c r="E324" s="2084"/>
      <c r="F324" s="2086"/>
      <c r="G324" s="2086"/>
      <c r="H324" s="2084"/>
      <c r="I324" s="2084"/>
      <c r="J324" s="2084"/>
      <c r="K324" s="2084"/>
      <c r="L324" s="2084"/>
      <c r="M324" s="2084"/>
      <c r="N324" s="2084"/>
      <c r="O324" s="2084"/>
      <c r="P324" s="2084"/>
      <c r="Q324" s="2084"/>
      <c r="R324" s="2084"/>
      <c r="S324" s="2084"/>
      <c r="T324" s="2084"/>
      <c r="U324" s="2084"/>
      <c r="V324" s="2084"/>
      <c r="W324" s="2084"/>
      <c r="X324" s="2084"/>
      <c r="Y324" s="2084"/>
      <c r="Z324" s="2084"/>
      <c r="AA324" s="2084"/>
      <c r="AB324" s="2084"/>
      <c r="AC324" s="2084"/>
      <c r="AD324" s="2084"/>
      <c r="AE324" s="2084"/>
    </row>
    <row r="325" ht="60.0" customHeight="1">
      <c r="A325" s="2084"/>
      <c r="B325" s="2084"/>
      <c r="C325" s="2084"/>
      <c r="D325" s="2085"/>
      <c r="E325" s="2084"/>
      <c r="F325" s="2086"/>
      <c r="G325" s="2086"/>
      <c r="H325" s="2084"/>
      <c r="I325" s="2084"/>
      <c r="J325" s="2084"/>
      <c r="K325" s="2084"/>
      <c r="L325" s="2084"/>
      <c r="M325" s="2084"/>
      <c r="N325" s="2084"/>
      <c r="O325" s="2084"/>
      <c r="P325" s="2084"/>
      <c r="Q325" s="2084"/>
      <c r="R325" s="2084"/>
      <c r="S325" s="2084"/>
      <c r="T325" s="2084"/>
      <c r="U325" s="2084"/>
      <c r="V325" s="2084"/>
      <c r="W325" s="2084"/>
      <c r="X325" s="2084"/>
      <c r="Y325" s="2084"/>
      <c r="Z325" s="2084"/>
      <c r="AA325" s="2084"/>
      <c r="AB325" s="2084"/>
      <c r="AC325" s="2084"/>
      <c r="AD325" s="2084"/>
      <c r="AE325" s="2084"/>
    </row>
    <row r="326" ht="60.0" customHeight="1">
      <c r="A326" s="2084"/>
      <c r="B326" s="2084"/>
      <c r="C326" s="2084"/>
      <c r="D326" s="2085"/>
      <c r="E326" s="2084"/>
      <c r="F326" s="2086"/>
      <c r="G326" s="2086"/>
      <c r="H326" s="2084"/>
      <c r="I326" s="2084"/>
      <c r="J326" s="2084"/>
      <c r="K326" s="2084"/>
      <c r="L326" s="2084"/>
      <c r="M326" s="2084"/>
      <c r="N326" s="2084"/>
      <c r="O326" s="2084"/>
      <c r="P326" s="2084"/>
      <c r="Q326" s="2084"/>
      <c r="R326" s="2084"/>
      <c r="S326" s="2084"/>
      <c r="T326" s="2084"/>
      <c r="U326" s="2084"/>
      <c r="V326" s="2084"/>
      <c r="W326" s="2084"/>
      <c r="X326" s="2084"/>
      <c r="Y326" s="2084"/>
      <c r="Z326" s="2084"/>
      <c r="AA326" s="2084"/>
      <c r="AB326" s="2084"/>
      <c r="AC326" s="2084"/>
      <c r="AD326" s="2084"/>
      <c r="AE326" s="2084"/>
    </row>
    <row r="327" ht="60.0" customHeight="1">
      <c r="A327" s="2084"/>
      <c r="B327" s="2084"/>
      <c r="C327" s="2084"/>
      <c r="D327" s="2085"/>
      <c r="E327" s="2084"/>
      <c r="F327" s="2086"/>
      <c r="G327" s="2086"/>
      <c r="H327" s="2084"/>
      <c r="I327" s="2084"/>
      <c r="J327" s="2084"/>
      <c r="K327" s="2084"/>
      <c r="L327" s="2084"/>
      <c r="M327" s="2084"/>
      <c r="N327" s="2084"/>
      <c r="O327" s="2084"/>
      <c r="P327" s="2084"/>
      <c r="Q327" s="2084"/>
      <c r="R327" s="2084"/>
      <c r="S327" s="2084"/>
      <c r="T327" s="2084"/>
      <c r="U327" s="2084"/>
      <c r="V327" s="2084"/>
      <c r="W327" s="2084"/>
      <c r="X327" s="2084"/>
      <c r="Y327" s="2084"/>
      <c r="Z327" s="2084"/>
      <c r="AA327" s="2084"/>
      <c r="AB327" s="2084"/>
      <c r="AC327" s="2084"/>
      <c r="AD327" s="2084"/>
      <c r="AE327" s="2084"/>
    </row>
    <row r="328" ht="60.0" customHeight="1">
      <c r="A328" s="2084"/>
      <c r="B328" s="2084"/>
      <c r="C328" s="2084"/>
      <c r="D328" s="2085"/>
      <c r="E328" s="2084"/>
      <c r="F328" s="2086"/>
      <c r="G328" s="2086"/>
      <c r="H328" s="2084"/>
      <c r="I328" s="2084"/>
      <c r="J328" s="2084"/>
      <c r="K328" s="2084"/>
      <c r="L328" s="2084"/>
      <c r="M328" s="2084"/>
      <c r="N328" s="2084"/>
      <c r="O328" s="2084"/>
      <c r="P328" s="2084"/>
      <c r="Q328" s="2084"/>
      <c r="R328" s="2084"/>
      <c r="S328" s="2084"/>
      <c r="T328" s="2084"/>
      <c r="U328" s="2084"/>
      <c r="V328" s="2084"/>
      <c r="W328" s="2084"/>
      <c r="X328" s="2084"/>
      <c r="Y328" s="2084"/>
      <c r="Z328" s="2084"/>
      <c r="AA328" s="2084"/>
      <c r="AB328" s="2084"/>
      <c r="AC328" s="2084"/>
      <c r="AD328" s="2084"/>
      <c r="AE328" s="2084"/>
    </row>
    <row r="329" ht="60.0" customHeight="1">
      <c r="A329" s="2084"/>
      <c r="B329" s="2084"/>
      <c r="C329" s="2084"/>
      <c r="D329" s="2085"/>
      <c r="E329" s="2084"/>
      <c r="F329" s="2086"/>
      <c r="G329" s="2086"/>
      <c r="H329" s="2084"/>
      <c r="I329" s="2084"/>
      <c r="J329" s="2084"/>
      <c r="K329" s="2084"/>
      <c r="L329" s="2084"/>
      <c r="M329" s="2084"/>
      <c r="N329" s="2084"/>
      <c r="O329" s="2084"/>
      <c r="P329" s="2084"/>
      <c r="Q329" s="2084"/>
      <c r="R329" s="2084"/>
      <c r="S329" s="2084"/>
      <c r="T329" s="2084"/>
      <c r="U329" s="2084"/>
      <c r="V329" s="2084"/>
      <c r="W329" s="2084"/>
      <c r="X329" s="2084"/>
      <c r="Y329" s="2084"/>
      <c r="Z329" s="2084"/>
      <c r="AA329" s="2084"/>
      <c r="AB329" s="2084"/>
      <c r="AC329" s="2084"/>
      <c r="AD329" s="2084"/>
      <c r="AE329" s="2084"/>
    </row>
    <row r="330" ht="60.0" customHeight="1">
      <c r="A330" s="2084"/>
      <c r="B330" s="2084"/>
      <c r="C330" s="2084"/>
      <c r="D330" s="2085"/>
      <c r="E330" s="2084"/>
      <c r="F330" s="2086"/>
      <c r="G330" s="2086"/>
      <c r="H330" s="2084"/>
      <c r="I330" s="2084"/>
      <c r="J330" s="2084"/>
      <c r="K330" s="2084"/>
      <c r="L330" s="2084"/>
      <c r="M330" s="2084"/>
      <c r="N330" s="2084"/>
      <c r="O330" s="2084"/>
      <c r="P330" s="2084"/>
      <c r="Q330" s="2084"/>
      <c r="R330" s="2084"/>
      <c r="S330" s="2084"/>
      <c r="T330" s="2084"/>
      <c r="U330" s="2084"/>
      <c r="V330" s="2084"/>
      <c r="W330" s="2084"/>
      <c r="X330" s="2084"/>
      <c r="Y330" s="2084"/>
      <c r="Z330" s="2084"/>
      <c r="AA330" s="2084"/>
      <c r="AB330" s="2084"/>
      <c r="AC330" s="2084"/>
      <c r="AD330" s="2084"/>
      <c r="AE330" s="2084"/>
    </row>
    <row r="331" ht="60.0" customHeight="1">
      <c r="A331" s="2084"/>
      <c r="B331" s="2084"/>
      <c r="C331" s="2084"/>
      <c r="D331" s="2085"/>
      <c r="E331" s="2084"/>
      <c r="F331" s="2086"/>
      <c r="G331" s="2086"/>
      <c r="H331" s="2084"/>
      <c r="I331" s="2084"/>
      <c r="J331" s="2084"/>
      <c r="K331" s="2084"/>
      <c r="L331" s="2084"/>
      <c r="M331" s="2084"/>
      <c r="N331" s="2084"/>
      <c r="O331" s="2084"/>
      <c r="P331" s="2084"/>
      <c r="Q331" s="2084"/>
      <c r="R331" s="2084"/>
      <c r="S331" s="2084"/>
      <c r="T331" s="2084"/>
      <c r="U331" s="2084"/>
      <c r="V331" s="2084"/>
      <c r="W331" s="2084"/>
      <c r="X331" s="2084"/>
      <c r="Y331" s="2084"/>
      <c r="Z331" s="2084"/>
      <c r="AA331" s="2084"/>
      <c r="AB331" s="2084"/>
      <c r="AC331" s="2084"/>
      <c r="AD331" s="2084"/>
      <c r="AE331" s="2084"/>
    </row>
    <row r="332" ht="60.0" customHeight="1">
      <c r="A332" s="2084"/>
      <c r="B332" s="2084"/>
      <c r="C332" s="2084"/>
      <c r="D332" s="2085"/>
      <c r="E332" s="2084"/>
      <c r="F332" s="2086"/>
      <c r="G332" s="2086"/>
      <c r="H332" s="2084"/>
      <c r="I332" s="2084"/>
      <c r="J332" s="2084"/>
      <c r="K332" s="2084"/>
      <c r="L332" s="2084"/>
      <c r="M332" s="2084"/>
      <c r="N332" s="2084"/>
      <c r="O332" s="2084"/>
      <c r="P332" s="2084"/>
      <c r="Q332" s="2084"/>
      <c r="R332" s="2084"/>
      <c r="S332" s="2084"/>
      <c r="T332" s="2084"/>
      <c r="U332" s="2084"/>
      <c r="V332" s="2084"/>
      <c r="W332" s="2084"/>
      <c r="X332" s="2084"/>
      <c r="Y332" s="2084"/>
      <c r="Z332" s="2084"/>
      <c r="AA332" s="2084"/>
      <c r="AB332" s="2084"/>
      <c r="AC332" s="2084"/>
      <c r="AD332" s="2084"/>
      <c r="AE332" s="2084"/>
    </row>
    <row r="333" ht="60.0" customHeight="1">
      <c r="A333" s="2084"/>
      <c r="B333" s="2084"/>
      <c r="C333" s="2084"/>
      <c r="D333" s="2085"/>
      <c r="E333" s="2084"/>
      <c r="F333" s="2086"/>
      <c r="G333" s="2086"/>
      <c r="H333" s="2084"/>
      <c r="I333" s="2084"/>
      <c r="J333" s="2084"/>
      <c r="K333" s="2084"/>
      <c r="L333" s="2084"/>
      <c r="M333" s="2084"/>
      <c r="N333" s="2084"/>
      <c r="O333" s="2084"/>
      <c r="P333" s="2084"/>
      <c r="Q333" s="2084"/>
      <c r="R333" s="2084"/>
      <c r="S333" s="2084"/>
      <c r="T333" s="2084"/>
      <c r="U333" s="2084"/>
      <c r="V333" s="2084"/>
      <c r="W333" s="2084"/>
      <c r="X333" s="2084"/>
      <c r="Y333" s="2084"/>
      <c r="Z333" s="2084"/>
      <c r="AA333" s="2084"/>
      <c r="AB333" s="2084"/>
      <c r="AC333" s="2084"/>
      <c r="AD333" s="2084"/>
      <c r="AE333" s="2084"/>
    </row>
    <row r="334" ht="60.0" customHeight="1">
      <c r="A334" s="2084"/>
      <c r="B334" s="2084"/>
      <c r="C334" s="2084"/>
      <c r="D334" s="2085"/>
      <c r="E334" s="2084"/>
      <c r="F334" s="2086"/>
      <c r="G334" s="2086"/>
      <c r="H334" s="2084"/>
      <c r="I334" s="2084"/>
      <c r="J334" s="2084"/>
      <c r="K334" s="2084"/>
      <c r="L334" s="2084"/>
      <c r="M334" s="2084"/>
      <c r="N334" s="2084"/>
      <c r="O334" s="2084"/>
      <c r="P334" s="2084"/>
      <c r="Q334" s="2084"/>
      <c r="R334" s="2084"/>
      <c r="S334" s="2084"/>
      <c r="T334" s="2084"/>
      <c r="U334" s="2084"/>
      <c r="V334" s="2084"/>
      <c r="W334" s="2084"/>
      <c r="X334" s="2084"/>
      <c r="Y334" s="2084"/>
      <c r="Z334" s="2084"/>
      <c r="AA334" s="2084"/>
      <c r="AB334" s="2084"/>
      <c r="AC334" s="2084"/>
      <c r="AD334" s="2084"/>
      <c r="AE334" s="2084"/>
    </row>
    <row r="335" ht="60.0" customHeight="1">
      <c r="A335" s="2084"/>
      <c r="B335" s="2084"/>
      <c r="C335" s="2084"/>
      <c r="D335" s="2085"/>
      <c r="E335" s="2084"/>
      <c r="F335" s="2086"/>
      <c r="G335" s="2086"/>
      <c r="H335" s="2084"/>
      <c r="I335" s="2084"/>
      <c r="J335" s="2084"/>
      <c r="K335" s="2084"/>
      <c r="L335" s="2084"/>
      <c r="M335" s="2084"/>
      <c r="N335" s="2084"/>
      <c r="O335" s="2084"/>
      <c r="P335" s="2084"/>
      <c r="Q335" s="2084"/>
      <c r="R335" s="2084"/>
      <c r="S335" s="2084"/>
      <c r="T335" s="2084"/>
      <c r="U335" s="2084"/>
      <c r="V335" s="2084"/>
      <c r="W335" s="2084"/>
      <c r="X335" s="2084"/>
      <c r="Y335" s="2084"/>
      <c r="Z335" s="2084"/>
      <c r="AA335" s="2084"/>
      <c r="AB335" s="2084"/>
      <c r="AC335" s="2084"/>
      <c r="AD335" s="2084"/>
      <c r="AE335" s="2084"/>
    </row>
    <row r="336" ht="60.0" customHeight="1">
      <c r="A336" s="2084"/>
      <c r="B336" s="2084"/>
      <c r="C336" s="2084"/>
      <c r="D336" s="2085"/>
      <c r="E336" s="2084"/>
      <c r="F336" s="2086"/>
      <c r="G336" s="2086"/>
      <c r="H336" s="2084"/>
      <c r="I336" s="2084"/>
      <c r="J336" s="2084"/>
      <c r="K336" s="2084"/>
      <c r="L336" s="2084"/>
      <c r="M336" s="2084"/>
      <c r="N336" s="2084"/>
      <c r="O336" s="2084"/>
      <c r="P336" s="2084"/>
      <c r="Q336" s="2084"/>
      <c r="R336" s="2084"/>
      <c r="S336" s="2084"/>
      <c r="T336" s="2084"/>
      <c r="U336" s="2084"/>
      <c r="V336" s="2084"/>
      <c r="W336" s="2084"/>
      <c r="X336" s="2084"/>
      <c r="Y336" s="2084"/>
      <c r="Z336" s="2084"/>
      <c r="AA336" s="2084"/>
      <c r="AB336" s="2084"/>
      <c r="AC336" s="2084"/>
      <c r="AD336" s="2084"/>
      <c r="AE336" s="2084"/>
    </row>
    <row r="337" ht="60.0" customHeight="1">
      <c r="A337" s="2084"/>
      <c r="B337" s="2084"/>
      <c r="C337" s="2084"/>
      <c r="D337" s="2085"/>
      <c r="E337" s="2084"/>
      <c r="F337" s="2086"/>
      <c r="G337" s="2086"/>
      <c r="H337" s="2084"/>
      <c r="I337" s="2084"/>
      <c r="J337" s="2084"/>
      <c r="K337" s="2084"/>
      <c r="L337" s="2084"/>
      <c r="M337" s="2084"/>
      <c r="N337" s="2084"/>
      <c r="O337" s="2084"/>
      <c r="P337" s="2084"/>
      <c r="Q337" s="2084"/>
      <c r="R337" s="2084"/>
      <c r="S337" s="2084"/>
      <c r="T337" s="2084"/>
      <c r="U337" s="2084"/>
      <c r="V337" s="2084"/>
      <c r="W337" s="2084"/>
      <c r="X337" s="2084"/>
      <c r="Y337" s="2084"/>
      <c r="Z337" s="2084"/>
      <c r="AA337" s="2084"/>
      <c r="AB337" s="2084"/>
      <c r="AC337" s="2084"/>
      <c r="AD337" s="2084"/>
      <c r="AE337" s="2084"/>
    </row>
    <row r="338" ht="60.0" customHeight="1">
      <c r="A338" s="2084"/>
      <c r="B338" s="2084"/>
      <c r="C338" s="2084"/>
      <c r="D338" s="2085"/>
      <c r="E338" s="2084"/>
      <c r="F338" s="2086"/>
      <c r="G338" s="2086"/>
      <c r="H338" s="2084"/>
      <c r="I338" s="2084"/>
      <c r="J338" s="2084"/>
      <c r="K338" s="2084"/>
      <c r="L338" s="2084"/>
      <c r="M338" s="2084"/>
      <c r="N338" s="2084"/>
      <c r="O338" s="2084"/>
      <c r="P338" s="2084"/>
      <c r="Q338" s="2084"/>
      <c r="R338" s="2084"/>
      <c r="S338" s="2084"/>
      <c r="T338" s="2084"/>
      <c r="U338" s="2084"/>
      <c r="V338" s="2084"/>
      <c r="W338" s="2084"/>
      <c r="X338" s="2084"/>
      <c r="Y338" s="2084"/>
      <c r="Z338" s="2084"/>
      <c r="AA338" s="2084"/>
      <c r="AB338" s="2084"/>
      <c r="AC338" s="2084"/>
      <c r="AD338" s="2084"/>
      <c r="AE338" s="2084"/>
    </row>
    <row r="339" ht="60.0" customHeight="1">
      <c r="A339" s="2084"/>
      <c r="B339" s="2084"/>
      <c r="C339" s="2084"/>
      <c r="D339" s="2085"/>
      <c r="E339" s="2084"/>
      <c r="F339" s="2086"/>
      <c r="G339" s="2086"/>
      <c r="H339" s="2084"/>
      <c r="I339" s="2084"/>
      <c r="J339" s="2084"/>
      <c r="K339" s="2084"/>
      <c r="L339" s="2084"/>
      <c r="M339" s="2084"/>
      <c r="N339" s="2084"/>
      <c r="O339" s="2084"/>
      <c r="P339" s="2084"/>
      <c r="Q339" s="2084"/>
      <c r="R339" s="2084"/>
      <c r="S339" s="2084"/>
      <c r="T339" s="2084"/>
      <c r="U339" s="2084"/>
      <c r="V339" s="2084"/>
      <c r="W339" s="2084"/>
      <c r="X339" s="2084"/>
      <c r="Y339" s="2084"/>
      <c r="Z339" s="2084"/>
      <c r="AA339" s="2084"/>
      <c r="AB339" s="2084"/>
      <c r="AC339" s="2084"/>
      <c r="AD339" s="2084"/>
      <c r="AE339" s="2084"/>
    </row>
    <row r="340" ht="60.0" customHeight="1">
      <c r="A340" s="2084"/>
      <c r="B340" s="2084"/>
      <c r="C340" s="2084"/>
      <c r="D340" s="2085"/>
      <c r="E340" s="2084"/>
      <c r="F340" s="2086"/>
      <c r="G340" s="2086"/>
      <c r="H340" s="2084"/>
      <c r="I340" s="2084"/>
      <c r="J340" s="2084"/>
      <c r="K340" s="2084"/>
      <c r="L340" s="2084"/>
      <c r="M340" s="2084"/>
      <c r="N340" s="2084"/>
      <c r="O340" s="2084"/>
      <c r="P340" s="2084"/>
      <c r="Q340" s="2084"/>
      <c r="R340" s="2084"/>
      <c r="S340" s="2084"/>
      <c r="T340" s="2084"/>
      <c r="U340" s="2084"/>
      <c r="V340" s="2084"/>
      <c r="W340" s="2084"/>
      <c r="X340" s="2084"/>
      <c r="Y340" s="2084"/>
      <c r="Z340" s="2084"/>
      <c r="AA340" s="2084"/>
      <c r="AB340" s="2084"/>
      <c r="AC340" s="2084"/>
      <c r="AD340" s="2084"/>
      <c r="AE340" s="2084"/>
    </row>
    <row r="341" ht="60.0" customHeight="1">
      <c r="A341" s="2084"/>
      <c r="B341" s="2084"/>
      <c r="C341" s="2084"/>
      <c r="D341" s="2085"/>
      <c r="E341" s="2084"/>
      <c r="F341" s="2086"/>
      <c r="G341" s="2086"/>
      <c r="H341" s="2084"/>
      <c r="I341" s="2084"/>
      <c r="J341" s="2084"/>
      <c r="K341" s="2084"/>
      <c r="L341" s="2084"/>
      <c r="M341" s="2084"/>
      <c r="N341" s="2084"/>
      <c r="O341" s="2084"/>
      <c r="P341" s="2084"/>
      <c r="Q341" s="2084"/>
      <c r="R341" s="2084"/>
      <c r="S341" s="2084"/>
      <c r="T341" s="2084"/>
      <c r="U341" s="2084"/>
      <c r="V341" s="2084"/>
      <c r="W341" s="2084"/>
      <c r="X341" s="2084"/>
      <c r="Y341" s="2084"/>
      <c r="Z341" s="2084"/>
      <c r="AA341" s="2084"/>
      <c r="AB341" s="2084"/>
      <c r="AC341" s="2084"/>
      <c r="AD341" s="2084"/>
      <c r="AE341" s="2084"/>
    </row>
    <row r="342" ht="60.0" customHeight="1">
      <c r="A342" s="2084"/>
      <c r="B342" s="2084"/>
      <c r="C342" s="2084"/>
      <c r="D342" s="2085"/>
      <c r="E342" s="2084"/>
      <c r="F342" s="2086"/>
      <c r="G342" s="2086"/>
      <c r="H342" s="2084"/>
      <c r="I342" s="2084"/>
      <c r="J342" s="2084"/>
      <c r="K342" s="2084"/>
      <c r="L342" s="2084"/>
      <c r="M342" s="2084"/>
      <c r="N342" s="2084"/>
      <c r="O342" s="2084"/>
      <c r="P342" s="2084"/>
      <c r="Q342" s="2084"/>
      <c r="R342" s="2084"/>
      <c r="S342" s="2084"/>
      <c r="T342" s="2084"/>
      <c r="U342" s="2084"/>
      <c r="V342" s="2084"/>
      <c r="W342" s="2084"/>
      <c r="X342" s="2084"/>
      <c r="Y342" s="2084"/>
      <c r="Z342" s="2084"/>
      <c r="AA342" s="2084"/>
      <c r="AB342" s="2084"/>
      <c r="AC342" s="2084"/>
      <c r="AD342" s="2084"/>
      <c r="AE342" s="2084"/>
    </row>
    <row r="343" ht="60.0" customHeight="1">
      <c r="A343" s="2084"/>
      <c r="B343" s="2084"/>
      <c r="C343" s="2084"/>
      <c r="D343" s="2085"/>
      <c r="E343" s="2084"/>
      <c r="F343" s="2086"/>
      <c r="G343" s="2086"/>
      <c r="H343" s="2084"/>
      <c r="I343" s="2084"/>
      <c r="J343" s="2084"/>
      <c r="K343" s="2084"/>
      <c r="L343" s="2084"/>
      <c r="M343" s="2084"/>
      <c r="N343" s="2084"/>
      <c r="O343" s="2084"/>
      <c r="P343" s="2084"/>
      <c r="Q343" s="2084"/>
      <c r="R343" s="2084"/>
      <c r="S343" s="2084"/>
      <c r="T343" s="2084"/>
      <c r="U343" s="2084"/>
      <c r="V343" s="2084"/>
      <c r="W343" s="2084"/>
      <c r="X343" s="2084"/>
      <c r="Y343" s="2084"/>
      <c r="Z343" s="2084"/>
      <c r="AA343" s="2084"/>
      <c r="AB343" s="2084"/>
      <c r="AC343" s="2084"/>
      <c r="AD343" s="2084"/>
      <c r="AE343" s="2084"/>
    </row>
    <row r="344" ht="60.0" customHeight="1">
      <c r="A344" s="2084"/>
      <c r="B344" s="2084"/>
      <c r="C344" s="2084"/>
      <c r="D344" s="2085"/>
      <c r="E344" s="2084"/>
      <c r="F344" s="2086"/>
      <c r="G344" s="2086"/>
      <c r="H344" s="2084"/>
      <c r="I344" s="2084"/>
      <c r="J344" s="2084"/>
      <c r="K344" s="2084"/>
      <c r="L344" s="2084"/>
      <c r="M344" s="2084"/>
      <c r="N344" s="2084"/>
      <c r="O344" s="2084"/>
      <c r="P344" s="2084"/>
      <c r="Q344" s="2084"/>
      <c r="R344" s="2084"/>
      <c r="S344" s="2084"/>
      <c r="T344" s="2084"/>
      <c r="U344" s="2084"/>
      <c r="V344" s="2084"/>
      <c r="W344" s="2084"/>
      <c r="X344" s="2084"/>
      <c r="Y344" s="2084"/>
      <c r="Z344" s="2084"/>
      <c r="AA344" s="2084"/>
      <c r="AB344" s="2084"/>
      <c r="AC344" s="2084"/>
      <c r="AD344" s="2084"/>
      <c r="AE344" s="2084"/>
    </row>
    <row r="345" ht="60.0" customHeight="1">
      <c r="A345" s="2084"/>
      <c r="B345" s="2084"/>
      <c r="C345" s="2084"/>
      <c r="D345" s="2085"/>
      <c r="E345" s="2084"/>
      <c r="F345" s="2086"/>
      <c r="G345" s="2086"/>
      <c r="H345" s="2084"/>
      <c r="I345" s="2084"/>
      <c r="J345" s="2084"/>
      <c r="K345" s="2084"/>
      <c r="L345" s="2084"/>
      <c r="M345" s="2084"/>
      <c r="N345" s="2084"/>
      <c r="O345" s="2084"/>
      <c r="P345" s="2084"/>
      <c r="Q345" s="2084"/>
      <c r="R345" s="2084"/>
      <c r="S345" s="2084"/>
      <c r="T345" s="2084"/>
      <c r="U345" s="2084"/>
      <c r="V345" s="2084"/>
      <c r="W345" s="2084"/>
      <c r="X345" s="2084"/>
      <c r="Y345" s="2084"/>
      <c r="Z345" s="2084"/>
      <c r="AA345" s="2084"/>
      <c r="AB345" s="2084"/>
      <c r="AC345" s="2084"/>
      <c r="AD345" s="2084"/>
      <c r="AE345" s="2084"/>
    </row>
    <row r="346" ht="60.0" customHeight="1">
      <c r="A346" s="2084"/>
      <c r="B346" s="2084"/>
      <c r="C346" s="2084"/>
      <c r="D346" s="2085"/>
      <c r="E346" s="2084"/>
      <c r="F346" s="2086"/>
      <c r="G346" s="2086"/>
      <c r="H346" s="2084"/>
      <c r="I346" s="2084"/>
      <c r="J346" s="2084"/>
      <c r="K346" s="2084"/>
      <c r="L346" s="2084"/>
      <c r="M346" s="2084"/>
      <c r="N346" s="2084"/>
      <c r="O346" s="2084"/>
      <c r="P346" s="2084"/>
      <c r="Q346" s="2084"/>
      <c r="R346" s="2084"/>
      <c r="S346" s="2084"/>
      <c r="T346" s="2084"/>
      <c r="U346" s="2084"/>
      <c r="V346" s="2084"/>
      <c r="W346" s="2084"/>
      <c r="X346" s="2084"/>
      <c r="Y346" s="2084"/>
      <c r="Z346" s="2084"/>
      <c r="AA346" s="2084"/>
      <c r="AB346" s="2084"/>
      <c r="AC346" s="2084"/>
      <c r="AD346" s="2084"/>
      <c r="AE346" s="2084"/>
    </row>
    <row r="347" ht="60.0" customHeight="1">
      <c r="A347" s="2084"/>
      <c r="B347" s="2084"/>
      <c r="C347" s="2084"/>
      <c r="D347" s="2085"/>
      <c r="E347" s="2084"/>
      <c r="F347" s="2086"/>
      <c r="G347" s="2086"/>
      <c r="H347" s="2084"/>
      <c r="I347" s="2084"/>
      <c r="J347" s="2084"/>
      <c r="K347" s="2084"/>
      <c r="L347" s="2084"/>
      <c r="M347" s="2084"/>
      <c r="N347" s="2084"/>
      <c r="O347" s="2084"/>
      <c r="P347" s="2084"/>
      <c r="Q347" s="2084"/>
      <c r="R347" s="2084"/>
      <c r="S347" s="2084"/>
      <c r="T347" s="2084"/>
      <c r="U347" s="2084"/>
      <c r="V347" s="2084"/>
      <c r="W347" s="2084"/>
      <c r="X347" s="2084"/>
      <c r="Y347" s="2084"/>
      <c r="Z347" s="2084"/>
      <c r="AA347" s="2084"/>
      <c r="AB347" s="2084"/>
      <c r="AC347" s="2084"/>
      <c r="AD347" s="2084"/>
      <c r="AE347" s="2084"/>
    </row>
    <row r="348" ht="60.0" customHeight="1">
      <c r="A348" s="2084"/>
      <c r="B348" s="2084"/>
      <c r="C348" s="2084"/>
      <c r="D348" s="2085"/>
      <c r="E348" s="2084"/>
      <c r="F348" s="2086"/>
      <c r="G348" s="2086"/>
      <c r="H348" s="2084"/>
      <c r="I348" s="2084"/>
      <c r="J348" s="2084"/>
      <c r="K348" s="2084"/>
      <c r="L348" s="2084"/>
      <c r="M348" s="2084"/>
      <c r="N348" s="2084"/>
      <c r="O348" s="2084"/>
      <c r="P348" s="2084"/>
      <c r="Q348" s="2084"/>
      <c r="R348" s="2084"/>
      <c r="S348" s="2084"/>
      <c r="T348" s="2084"/>
      <c r="U348" s="2084"/>
      <c r="V348" s="2084"/>
      <c r="W348" s="2084"/>
      <c r="X348" s="2084"/>
      <c r="Y348" s="2084"/>
      <c r="Z348" s="2084"/>
      <c r="AA348" s="2084"/>
      <c r="AB348" s="2084"/>
      <c r="AC348" s="2084"/>
      <c r="AD348" s="2084"/>
      <c r="AE348" s="2084"/>
    </row>
    <row r="349" ht="60.0" customHeight="1">
      <c r="A349" s="2084"/>
      <c r="B349" s="2084"/>
      <c r="C349" s="2084"/>
      <c r="D349" s="2085"/>
      <c r="E349" s="2084"/>
      <c r="F349" s="2086"/>
      <c r="G349" s="2086"/>
      <c r="H349" s="2084"/>
      <c r="I349" s="2084"/>
      <c r="J349" s="2084"/>
      <c r="K349" s="2084"/>
      <c r="L349" s="2084"/>
      <c r="M349" s="2084"/>
      <c r="N349" s="2084"/>
      <c r="O349" s="2084"/>
      <c r="P349" s="2084"/>
      <c r="Q349" s="2084"/>
      <c r="R349" s="2084"/>
      <c r="S349" s="2084"/>
      <c r="T349" s="2084"/>
      <c r="U349" s="2084"/>
      <c r="V349" s="2084"/>
      <c r="W349" s="2084"/>
      <c r="X349" s="2084"/>
      <c r="Y349" s="2084"/>
      <c r="Z349" s="2084"/>
      <c r="AA349" s="2084"/>
      <c r="AB349" s="2084"/>
      <c r="AC349" s="2084"/>
      <c r="AD349" s="2084"/>
      <c r="AE349" s="2084"/>
    </row>
    <row r="350" ht="60.0" customHeight="1">
      <c r="A350" s="2084"/>
      <c r="B350" s="2084"/>
      <c r="C350" s="2084"/>
      <c r="D350" s="2085"/>
      <c r="E350" s="2084"/>
      <c r="F350" s="2086"/>
      <c r="G350" s="2086"/>
      <c r="H350" s="2084"/>
      <c r="I350" s="2084"/>
      <c r="J350" s="2084"/>
      <c r="K350" s="2084"/>
      <c r="L350" s="2084"/>
      <c r="M350" s="2084"/>
      <c r="N350" s="2084"/>
      <c r="O350" s="2084"/>
      <c r="P350" s="2084"/>
      <c r="Q350" s="2084"/>
      <c r="R350" s="2084"/>
      <c r="S350" s="2084"/>
      <c r="T350" s="2084"/>
      <c r="U350" s="2084"/>
      <c r="V350" s="2084"/>
      <c r="W350" s="2084"/>
      <c r="X350" s="2084"/>
      <c r="Y350" s="2084"/>
      <c r="Z350" s="2084"/>
      <c r="AA350" s="2084"/>
      <c r="AB350" s="2084"/>
      <c r="AC350" s="2084"/>
      <c r="AD350" s="2084"/>
      <c r="AE350" s="2084"/>
    </row>
    <row r="351" ht="60.0" customHeight="1">
      <c r="A351" s="2084"/>
      <c r="B351" s="2084"/>
      <c r="C351" s="2084"/>
      <c r="D351" s="2085"/>
      <c r="E351" s="2084"/>
      <c r="F351" s="2086"/>
      <c r="G351" s="2086"/>
      <c r="H351" s="2084"/>
      <c r="I351" s="2084"/>
      <c r="J351" s="2084"/>
      <c r="K351" s="2084"/>
      <c r="L351" s="2084"/>
      <c r="M351" s="2084"/>
      <c r="N351" s="2084"/>
      <c r="O351" s="2084"/>
      <c r="P351" s="2084"/>
      <c r="Q351" s="2084"/>
      <c r="R351" s="2084"/>
      <c r="S351" s="2084"/>
      <c r="T351" s="2084"/>
      <c r="U351" s="2084"/>
      <c r="V351" s="2084"/>
      <c r="W351" s="2084"/>
      <c r="X351" s="2084"/>
      <c r="Y351" s="2084"/>
      <c r="Z351" s="2084"/>
      <c r="AA351" s="2084"/>
      <c r="AB351" s="2084"/>
      <c r="AC351" s="2084"/>
      <c r="AD351" s="2084"/>
      <c r="AE351" s="2084"/>
    </row>
    <row r="352" ht="60.0" customHeight="1">
      <c r="A352" s="2084"/>
      <c r="B352" s="2084"/>
      <c r="C352" s="2084"/>
      <c r="D352" s="2085"/>
      <c r="E352" s="2084"/>
      <c r="F352" s="2086"/>
      <c r="G352" s="2086"/>
      <c r="H352" s="2084"/>
      <c r="I352" s="2084"/>
      <c r="J352" s="2084"/>
      <c r="K352" s="2084"/>
      <c r="L352" s="2084"/>
      <c r="M352" s="2084"/>
      <c r="N352" s="2084"/>
      <c r="O352" s="2084"/>
      <c r="P352" s="2084"/>
      <c r="Q352" s="2084"/>
      <c r="R352" s="2084"/>
      <c r="S352" s="2084"/>
      <c r="T352" s="2084"/>
      <c r="U352" s="2084"/>
      <c r="V352" s="2084"/>
      <c r="W352" s="2084"/>
      <c r="X352" s="2084"/>
      <c r="Y352" s="2084"/>
      <c r="Z352" s="2084"/>
      <c r="AA352" s="2084"/>
      <c r="AB352" s="2084"/>
      <c r="AC352" s="2084"/>
      <c r="AD352" s="2084"/>
      <c r="AE352" s="2084"/>
    </row>
    <row r="353" ht="60.0" customHeight="1">
      <c r="A353" s="2084"/>
      <c r="B353" s="2084"/>
      <c r="C353" s="2084"/>
      <c r="D353" s="2085"/>
      <c r="E353" s="2084"/>
      <c r="F353" s="2086"/>
      <c r="G353" s="2086"/>
      <c r="H353" s="2084"/>
      <c r="I353" s="2084"/>
      <c r="J353" s="2084"/>
      <c r="K353" s="2084"/>
      <c r="L353" s="2084"/>
      <c r="M353" s="2084"/>
      <c r="N353" s="2084"/>
      <c r="O353" s="2084"/>
      <c r="P353" s="2084"/>
      <c r="Q353" s="2084"/>
      <c r="R353" s="2084"/>
      <c r="S353" s="2084"/>
      <c r="T353" s="2084"/>
      <c r="U353" s="2084"/>
      <c r="V353" s="2084"/>
      <c r="W353" s="2084"/>
      <c r="X353" s="2084"/>
      <c r="Y353" s="2084"/>
      <c r="Z353" s="2084"/>
      <c r="AA353" s="2084"/>
      <c r="AB353" s="2084"/>
      <c r="AC353" s="2084"/>
      <c r="AD353" s="2084"/>
      <c r="AE353" s="2084"/>
    </row>
    <row r="354" ht="60.0" customHeight="1">
      <c r="A354" s="2084"/>
      <c r="B354" s="2084"/>
      <c r="C354" s="2084"/>
      <c r="D354" s="2085"/>
      <c r="E354" s="2084"/>
      <c r="F354" s="2086"/>
      <c r="G354" s="2086"/>
      <c r="H354" s="2084"/>
      <c r="I354" s="2084"/>
      <c r="J354" s="2084"/>
      <c r="K354" s="2084"/>
      <c r="L354" s="2084"/>
      <c r="M354" s="2084"/>
      <c r="N354" s="2084"/>
      <c r="O354" s="2084"/>
      <c r="P354" s="2084"/>
      <c r="Q354" s="2084"/>
      <c r="R354" s="2084"/>
      <c r="S354" s="2084"/>
      <c r="T354" s="2084"/>
      <c r="U354" s="2084"/>
      <c r="V354" s="2084"/>
      <c r="W354" s="2084"/>
      <c r="X354" s="2084"/>
      <c r="Y354" s="2084"/>
      <c r="Z354" s="2084"/>
      <c r="AA354" s="2084"/>
      <c r="AB354" s="2084"/>
      <c r="AC354" s="2084"/>
      <c r="AD354" s="2084"/>
      <c r="AE354" s="2084"/>
    </row>
    <row r="355" ht="60.0" customHeight="1">
      <c r="A355" s="2084"/>
      <c r="B355" s="2084"/>
      <c r="C355" s="2084"/>
      <c r="D355" s="2085"/>
      <c r="E355" s="2084"/>
      <c r="F355" s="2086"/>
      <c r="G355" s="2086"/>
      <c r="H355" s="2084"/>
      <c r="I355" s="2084"/>
      <c r="J355" s="2084"/>
      <c r="K355" s="2084"/>
      <c r="L355" s="2084"/>
      <c r="M355" s="2084"/>
      <c r="N355" s="2084"/>
      <c r="O355" s="2084"/>
      <c r="P355" s="2084"/>
      <c r="Q355" s="2084"/>
      <c r="R355" s="2084"/>
      <c r="S355" s="2084"/>
      <c r="T355" s="2084"/>
      <c r="U355" s="2084"/>
      <c r="V355" s="2084"/>
      <c r="W355" s="2084"/>
      <c r="X355" s="2084"/>
      <c r="Y355" s="2084"/>
      <c r="Z355" s="2084"/>
      <c r="AA355" s="2084"/>
      <c r="AB355" s="2084"/>
      <c r="AC355" s="2084"/>
      <c r="AD355" s="2084"/>
      <c r="AE355" s="2084"/>
    </row>
    <row r="356" ht="60.0" customHeight="1">
      <c r="A356" s="2084"/>
      <c r="B356" s="2084"/>
      <c r="C356" s="2084"/>
      <c r="D356" s="2085"/>
      <c r="E356" s="2084"/>
      <c r="F356" s="2086"/>
      <c r="G356" s="2086"/>
      <c r="H356" s="2084"/>
      <c r="I356" s="2084"/>
      <c r="J356" s="2084"/>
      <c r="K356" s="2084"/>
      <c r="L356" s="2084"/>
      <c r="M356" s="2084"/>
      <c r="N356" s="2084"/>
      <c r="O356" s="2084"/>
      <c r="P356" s="2084"/>
      <c r="Q356" s="2084"/>
      <c r="R356" s="2084"/>
      <c r="S356" s="2084"/>
      <c r="T356" s="2084"/>
      <c r="U356" s="2084"/>
      <c r="V356" s="2084"/>
      <c r="W356" s="2084"/>
      <c r="X356" s="2084"/>
      <c r="Y356" s="2084"/>
      <c r="Z356" s="2084"/>
      <c r="AA356" s="2084"/>
      <c r="AB356" s="2084"/>
      <c r="AC356" s="2084"/>
      <c r="AD356" s="2084"/>
      <c r="AE356" s="2084"/>
    </row>
    <row r="357" ht="60.0" customHeight="1">
      <c r="A357" s="2084"/>
      <c r="B357" s="2084"/>
      <c r="C357" s="2084"/>
      <c r="D357" s="2085"/>
      <c r="E357" s="2084"/>
      <c r="F357" s="2086"/>
      <c r="G357" s="2086"/>
      <c r="H357" s="2084"/>
      <c r="I357" s="2084"/>
      <c r="J357" s="2084"/>
      <c r="K357" s="2084"/>
      <c r="L357" s="2084"/>
      <c r="M357" s="2084"/>
      <c r="N357" s="2084"/>
      <c r="O357" s="2084"/>
      <c r="P357" s="2084"/>
      <c r="Q357" s="2084"/>
      <c r="R357" s="2084"/>
      <c r="S357" s="2084"/>
      <c r="T357" s="2084"/>
      <c r="U357" s="2084"/>
      <c r="V357" s="2084"/>
      <c r="W357" s="2084"/>
      <c r="X357" s="2084"/>
      <c r="Y357" s="2084"/>
      <c r="Z357" s="2084"/>
      <c r="AA357" s="2084"/>
      <c r="AB357" s="2084"/>
      <c r="AC357" s="2084"/>
      <c r="AD357" s="2084"/>
      <c r="AE357" s="2084"/>
    </row>
    <row r="358" ht="60.0" customHeight="1">
      <c r="A358" s="2084"/>
      <c r="B358" s="2084"/>
      <c r="C358" s="2084"/>
      <c r="D358" s="2085"/>
      <c r="E358" s="2084"/>
      <c r="F358" s="2086"/>
      <c r="G358" s="2086"/>
      <c r="H358" s="2084"/>
      <c r="I358" s="2084"/>
      <c r="J358" s="2084"/>
      <c r="K358" s="2084"/>
      <c r="L358" s="2084"/>
      <c r="M358" s="2084"/>
      <c r="N358" s="2084"/>
      <c r="O358" s="2084"/>
      <c r="P358" s="2084"/>
      <c r="Q358" s="2084"/>
      <c r="R358" s="2084"/>
      <c r="S358" s="2084"/>
      <c r="T358" s="2084"/>
      <c r="U358" s="2084"/>
      <c r="V358" s="2084"/>
      <c r="W358" s="2084"/>
      <c r="X358" s="2084"/>
      <c r="Y358" s="2084"/>
      <c r="Z358" s="2084"/>
      <c r="AA358" s="2084"/>
      <c r="AB358" s="2084"/>
      <c r="AC358" s="2084"/>
      <c r="AD358" s="2084"/>
      <c r="AE358" s="2084"/>
    </row>
    <row r="359" ht="60.0" customHeight="1">
      <c r="A359" s="2084"/>
      <c r="B359" s="2084"/>
      <c r="C359" s="2084"/>
      <c r="D359" s="2085"/>
      <c r="E359" s="2084"/>
      <c r="F359" s="2086"/>
      <c r="G359" s="2086"/>
      <c r="H359" s="2084"/>
      <c r="I359" s="2084"/>
      <c r="J359" s="2084"/>
      <c r="K359" s="2084"/>
      <c r="L359" s="2084"/>
      <c r="M359" s="2084"/>
      <c r="N359" s="2084"/>
      <c r="O359" s="2084"/>
      <c r="P359" s="2084"/>
      <c r="Q359" s="2084"/>
      <c r="R359" s="2084"/>
      <c r="S359" s="2084"/>
      <c r="T359" s="2084"/>
      <c r="U359" s="2084"/>
      <c r="V359" s="2084"/>
      <c r="W359" s="2084"/>
      <c r="X359" s="2084"/>
      <c r="Y359" s="2084"/>
      <c r="Z359" s="2084"/>
      <c r="AA359" s="2084"/>
      <c r="AB359" s="2084"/>
      <c r="AC359" s="2084"/>
      <c r="AD359" s="2084"/>
      <c r="AE359" s="2084"/>
    </row>
    <row r="360" ht="60.0" customHeight="1">
      <c r="A360" s="2084"/>
      <c r="B360" s="2084"/>
      <c r="C360" s="2084"/>
      <c r="D360" s="2085"/>
      <c r="E360" s="2084"/>
      <c r="F360" s="2086"/>
      <c r="G360" s="2086"/>
      <c r="H360" s="2084"/>
      <c r="I360" s="2084"/>
      <c r="J360" s="2084"/>
      <c r="K360" s="2084"/>
      <c r="L360" s="2084"/>
      <c r="M360" s="2084"/>
      <c r="N360" s="2084"/>
      <c r="O360" s="2084"/>
      <c r="P360" s="2084"/>
      <c r="Q360" s="2084"/>
      <c r="R360" s="2084"/>
      <c r="S360" s="2084"/>
      <c r="T360" s="2084"/>
      <c r="U360" s="2084"/>
      <c r="V360" s="2084"/>
      <c r="W360" s="2084"/>
      <c r="X360" s="2084"/>
      <c r="Y360" s="2084"/>
      <c r="Z360" s="2084"/>
      <c r="AA360" s="2084"/>
      <c r="AB360" s="2084"/>
      <c r="AC360" s="2084"/>
      <c r="AD360" s="2084"/>
      <c r="AE360" s="2084"/>
    </row>
    <row r="361" ht="60.0" customHeight="1">
      <c r="A361" s="2084"/>
      <c r="B361" s="2084"/>
      <c r="C361" s="2084"/>
      <c r="D361" s="2085"/>
      <c r="E361" s="2084"/>
      <c r="F361" s="2086"/>
      <c r="G361" s="2086"/>
      <c r="H361" s="2084"/>
      <c r="I361" s="2084"/>
      <c r="J361" s="2084"/>
      <c r="K361" s="2084"/>
      <c r="L361" s="2084"/>
      <c r="M361" s="2084"/>
      <c r="N361" s="2084"/>
      <c r="O361" s="2084"/>
      <c r="P361" s="2084"/>
      <c r="Q361" s="2084"/>
      <c r="R361" s="2084"/>
      <c r="S361" s="2084"/>
      <c r="T361" s="2084"/>
      <c r="U361" s="2084"/>
      <c r="V361" s="2084"/>
      <c r="W361" s="2084"/>
      <c r="X361" s="2084"/>
      <c r="Y361" s="2084"/>
      <c r="Z361" s="2084"/>
      <c r="AA361" s="2084"/>
      <c r="AB361" s="2084"/>
      <c r="AC361" s="2084"/>
      <c r="AD361" s="2084"/>
      <c r="AE361" s="2084"/>
    </row>
    <row r="362" ht="60.0" customHeight="1">
      <c r="A362" s="2084"/>
      <c r="B362" s="2084"/>
      <c r="C362" s="2084"/>
      <c r="D362" s="2085"/>
      <c r="E362" s="2084"/>
      <c r="F362" s="2086"/>
      <c r="G362" s="2086"/>
      <c r="H362" s="2084"/>
      <c r="I362" s="2084"/>
      <c r="J362" s="2084"/>
      <c r="K362" s="2084"/>
      <c r="L362" s="2084"/>
      <c r="M362" s="2084"/>
      <c r="N362" s="2084"/>
      <c r="O362" s="2084"/>
      <c r="P362" s="2084"/>
      <c r="Q362" s="2084"/>
      <c r="R362" s="2084"/>
      <c r="S362" s="2084"/>
      <c r="T362" s="2084"/>
      <c r="U362" s="2084"/>
      <c r="V362" s="2084"/>
      <c r="W362" s="2084"/>
      <c r="X362" s="2084"/>
      <c r="Y362" s="2084"/>
      <c r="Z362" s="2084"/>
      <c r="AA362" s="2084"/>
      <c r="AB362" s="2084"/>
      <c r="AC362" s="2084"/>
      <c r="AD362" s="2084"/>
      <c r="AE362" s="2084"/>
    </row>
    <row r="363" ht="60.0" customHeight="1">
      <c r="A363" s="2084"/>
      <c r="B363" s="2084"/>
      <c r="C363" s="2084"/>
      <c r="D363" s="2085"/>
      <c r="E363" s="2084"/>
      <c r="F363" s="2086"/>
      <c r="G363" s="2086"/>
      <c r="H363" s="2084"/>
      <c r="I363" s="2084"/>
      <c r="J363" s="2084"/>
      <c r="K363" s="2084"/>
      <c r="L363" s="2084"/>
      <c r="M363" s="2084"/>
      <c r="N363" s="2084"/>
      <c r="O363" s="2084"/>
      <c r="P363" s="2084"/>
      <c r="Q363" s="2084"/>
      <c r="R363" s="2084"/>
      <c r="S363" s="2084"/>
      <c r="T363" s="2084"/>
      <c r="U363" s="2084"/>
      <c r="V363" s="2084"/>
      <c r="W363" s="2084"/>
      <c r="X363" s="2084"/>
      <c r="Y363" s="2084"/>
      <c r="Z363" s="2084"/>
      <c r="AA363" s="2084"/>
      <c r="AB363" s="2084"/>
      <c r="AC363" s="2084"/>
      <c r="AD363" s="2084"/>
      <c r="AE363" s="2084"/>
    </row>
    <row r="364" ht="60.0" customHeight="1">
      <c r="A364" s="2084"/>
      <c r="B364" s="2084"/>
      <c r="C364" s="2084"/>
      <c r="D364" s="2085"/>
      <c r="E364" s="2084"/>
      <c r="F364" s="2086"/>
      <c r="G364" s="2086"/>
      <c r="H364" s="2084"/>
      <c r="I364" s="2084"/>
      <c r="J364" s="2084"/>
      <c r="K364" s="2084"/>
      <c r="L364" s="2084"/>
      <c r="M364" s="2084"/>
      <c r="N364" s="2084"/>
      <c r="O364" s="2084"/>
      <c r="P364" s="2084"/>
      <c r="Q364" s="2084"/>
      <c r="R364" s="2084"/>
      <c r="S364" s="2084"/>
      <c r="T364" s="2084"/>
      <c r="U364" s="2084"/>
      <c r="V364" s="2084"/>
      <c r="W364" s="2084"/>
      <c r="X364" s="2084"/>
      <c r="Y364" s="2084"/>
      <c r="Z364" s="2084"/>
      <c r="AA364" s="2084"/>
      <c r="AB364" s="2084"/>
      <c r="AC364" s="2084"/>
      <c r="AD364" s="2084"/>
      <c r="AE364" s="2084"/>
    </row>
    <row r="365" ht="60.0" customHeight="1">
      <c r="A365" s="2084"/>
      <c r="B365" s="2084"/>
      <c r="C365" s="2084"/>
      <c r="D365" s="2085"/>
      <c r="E365" s="2084"/>
      <c r="F365" s="2086"/>
      <c r="G365" s="2086"/>
      <c r="H365" s="2084"/>
      <c r="I365" s="2084"/>
      <c r="J365" s="2084"/>
      <c r="K365" s="2084"/>
      <c r="L365" s="2084"/>
      <c r="M365" s="2084"/>
      <c r="N365" s="2084"/>
      <c r="O365" s="2084"/>
      <c r="P365" s="2084"/>
      <c r="Q365" s="2084"/>
      <c r="R365" s="2084"/>
      <c r="S365" s="2084"/>
      <c r="T365" s="2084"/>
      <c r="U365" s="2084"/>
      <c r="V365" s="2084"/>
      <c r="W365" s="2084"/>
      <c r="X365" s="2084"/>
      <c r="Y365" s="2084"/>
      <c r="Z365" s="2084"/>
      <c r="AA365" s="2084"/>
      <c r="AB365" s="2084"/>
      <c r="AC365" s="2084"/>
      <c r="AD365" s="2084"/>
      <c r="AE365" s="2084"/>
    </row>
    <row r="366" ht="60.0" customHeight="1">
      <c r="A366" s="2084"/>
      <c r="B366" s="2084"/>
      <c r="C366" s="2084"/>
      <c r="D366" s="2085"/>
      <c r="E366" s="2084"/>
      <c r="F366" s="2086"/>
      <c r="G366" s="2086"/>
      <c r="H366" s="2084"/>
      <c r="I366" s="2084"/>
      <c r="J366" s="2084"/>
      <c r="K366" s="2084"/>
      <c r="L366" s="2084"/>
      <c r="M366" s="2084"/>
      <c r="N366" s="2084"/>
      <c r="O366" s="2084"/>
      <c r="P366" s="2084"/>
      <c r="Q366" s="2084"/>
      <c r="R366" s="2084"/>
      <c r="S366" s="2084"/>
      <c r="T366" s="2084"/>
      <c r="U366" s="2084"/>
      <c r="V366" s="2084"/>
      <c r="W366" s="2084"/>
      <c r="X366" s="2084"/>
      <c r="Y366" s="2084"/>
      <c r="Z366" s="2084"/>
      <c r="AA366" s="2084"/>
      <c r="AB366" s="2084"/>
      <c r="AC366" s="2084"/>
      <c r="AD366" s="2084"/>
      <c r="AE366" s="2084"/>
    </row>
    <row r="367" ht="60.0" customHeight="1">
      <c r="A367" s="2084"/>
      <c r="B367" s="2084"/>
      <c r="C367" s="2084"/>
      <c r="D367" s="2085"/>
      <c r="E367" s="2084"/>
      <c r="F367" s="2086"/>
      <c r="G367" s="2086"/>
      <c r="H367" s="2084"/>
      <c r="I367" s="2084"/>
      <c r="J367" s="2084"/>
      <c r="K367" s="2084"/>
      <c r="L367" s="2084"/>
      <c r="M367" s="2084"/>
      <c r="N367" s="2084"/>
      <c r="O367" s="2084"/>
      <c r="P367" s="2084"/>
      <c r="Q367" s="2084"/>
      <c r="R367" s="2084"/>
      <c r="S367" s="2084"/>
      <c r="T367" s="2084"/>
      <c r="U367" s="2084"/>
      <c r="V367" s="2084"/>
      <c r="W367" s="2084"/>
      <c r="X367" s="2084"/>
      <c r="Y367" s="2084"/>
      <c r="Z367" s="2084"/>
      <c r="AA367" s="2084"/>
      <c r="AB367" s="2084"/>
      <c r="AC367" s="2084"/>
      <c r="AD367" s="2084"/>
      <c r="AE367" s="2084"/>
    </row>
    <row r="368" ht="60.0" customHeight="1">
      <c r="A368" s="2084"/>
      <c r="B368" s="2084"/>
      <c r="C368" s="2084"/>
      <c r="D368" s="2085"/>
      <c r="E368" s="2084"/>
      <c r="F368" s="2086"/>
      <c r="G368" s="2086"/>
      <c r="H368" s="2084"/>
      <c r="I368" s="2084"/>
      <c r="J368" s="2084"/>
      <c r="K368" s="2084"/>
      <c r="L368" s="2084"/>
      <c r="M368" s="2084"/>
      <c r="N368" s="2084"/>
      <c r="O368" s="2084"/>
      <c r="P368" s="2084"/>
      <c r="Q368" s="2084"/>
      <c r="R368" s="2084"/>
      <c r="S368" s="2084"/>
      <c r="T368" s="2084"/>
      <c r="U368" s="2084"/>
      <c r="V368" s="2084"/>
      <c r="W368" s="2084"/>
      <c r="X368" s="2084"/>
      <c r="Y368" s="2084"/>
      <c r="Z368" s="2084"/>
      <c r="AA368" s="2084"/>
      <c r="AB368" s="2084"/>
      <c r="AC368" s="2084"/>
      <c r="AD368" s="2084"/>
      <c r="AE368" s="2084"/>
    </row>
    <row r="369" ht="60.0" customHeight="1">
      <c r="A369" s="2084"/>
      <c r="B369" s="2084"/>
      <c r="C369" s="2084"/>
      <c r="D369" s="2085"/>
      <c r="E369" s="2084"/>
      <c r="F369" s="2086"/>
      <c r="G369" s="2086"/>
      <c r="H369" s="2084"/>
      <c r="I369" s="2084"/>
      <c r="J369" s="2084"/>
      <c r="K369" s="2084"/>
      <c r="L369" s="2084"/>
      <c r="M369" s="2084"/>
      <c r="N369" s="2084"/>
      <c r="O369" s="2084"/>
      <c r="P369" s="2084"/>
      <c r="Q369" s="2084"/>
      <c r="R369" s="2084"/>
      <c r="S369" s="2084"/>
      <c r="T369" s="2084"/>
      <c r="U369" s="2084"/>
      <c r="V369" s="2084"/>
      <c r="W369" s="2084"/>
      <c r="X369" s="2084"/>
      <c r="Y369" s="2084"/>
      <c r="Z369" s="2084"/>
      <c r="AA369" s="2084"/>
      <c r="AB369" s="2084"/>
      <c r="AC369" s="2084"/>
      <c r="AD369" s="2084"/>
      <c r="AE369" s="2084"/>
    </row>
    <row r="370" ht="60.0" customHeight="1">
      <c r="A370" s="2084"/>
      <c r="B370" s="2084"/>
      <c r="C370" s="2084"/>
      <c r="D370" s="2085"/>
      <c r="E370" s="2084"/>
      <c r="F370" s="2086"/>
      <c r="G370" s="2086"/>
      <c r="H370" s="2084"/>
      <c r="I370" s="2084"/>
      <c r="J370" s="2084"/>
      <c r="K370" s="2084"/>
      <c r="L370" s="2084"/>
      <c r="M370" s="2084"/>
      <c r="N370" s="2084"/>
      <c r="O370" s="2084"/>
      <c r="P370" s="2084"/>
      <c r="Q370" s="2084"/>
      <c r="R370" s="2084"/>
      <c r="S370" s="2084"/>
      <c r="T370" s="2084"/>
      <c r="U370" s="2084"/>
      <c r="V370" s="2084"/>
      <c r="W370" s="2084"/>
      <c r="X370" s="2084"/>
      <c r="Y370" s="2084"/>
      <c r="Z370" s="2084"/>
      <c r="AA370" s="2084"/>
      <c r="AB370" s="2084"/>
      <c r="AC370" s="2084"/>
      <c r="AD370" s="2084"/>
      <c r="AE370" s="2084"/>
    </row>
    <row r="371" ht="60.0" customHeight="1">
      <c r="A371" s="2084"/>
      <c r="B371" s="2084"/>
      <c r="C371" s="2084"/>
      <c r="D371" s="2085"/>
      <c r="E371" s="2084"/>
      <c r="F371" s="2086"/>
      <c r="G371" s="2086"/>
      <c r="H371" s="2084"/>
      <c r="I371" s="2084"/>
      <c r="J371" s="2084"/>
      <c r="K371" s="2084"/>
      <c r="L371" s="2084"/>
      <c r="M371" s="2084"/>
      <c r="N371" s="2084"/>
      <c r="O371" s="2084"/>
      <c r="P371" s="2084"/>
      <c r="Q371" s="2084"/>
      <c r="R371" s="2084"/>
      <c r="S371" s="2084"/>
      <c r="T371" s="2084"/>
      <c r="U371" s="2084"/>
      <c r="V371" s="2084"/>
      <c r="W371" s="2084"/>
      <c r="X371" s="2084"/>
      <c r="Y371" s="2084"/>
      <c r="Z371" s="2084"/>
      <c r="AA371" s="2084"/>
      <c r="AB371" s="2084"/>
      <c r="AC371" s="2084"/>
      <c r="AD371" s="2084"/>
      <c r="AE371" s="2084"/>
    </row>
    <row r="372" ht="60.0" customHeight="1">
      <c r="A372" s="2084"/>
      <c r="B372" s="2084"/>
      <c r="C372" s="2084"/>
      <c r="D372" s="2085"/>
      <c r="E372" s="2084"/>
      <c r="F372" s="2086"/>
      <c r="G372" s="2086"/>
      <c r="H372" s="2084"/>
      <c r="I372" s="2084"/>
      <c r="J372" s="2084"/>
      <c r="K372" s="2084"/>
      <c r="L372" s="2084"/>
      <c r="M372" s="2084"/>
      <c r="N372" s="2084"/>
      <c r="O372" s="2084"/>
      <c r="P372" s="2084"/>
      <c r="Q372" s="2084"/>
      <c r="R372" s="2084"/>
      <c r="S372" s="2084"/>
      <c r="T372" s="2084"/>
      <c r="U372" s="2084"/>
      <c r="V372" s="2084"/>
      <c r="W372" s="2084"/>
      <c r="X372" s="2084"/>
      <c r="Y372" s="2084"/>
      <c r="Z372" s="2084"/>
      <c r="AA372" s="2084"/>
      <c r="AB372" s="2084"/>
      <c r="AC372" s="2084"/>
      <c r="AD372" s="2084"/>
      <c r="AE372" s="2084"/>
    </row>
    <row r="373" ht="60.0" customHeight="1">
      <c r="A373" s="2084"/>
      <c r="B373" s="2084"/>
      <c r="C373" s="2084"/>
      <c r="D373" s="2085"/>
      <c r="E373" s="2084"/>
      <c r="F373" s="2086"/>
      <c r="G373" s="2086"/>
      <c r="H373" s="2084"/>
      <c r="I373" s="2084"/>
      <c r="J373" s="2084"/>
      <c r="K373" s="2084"/>
      <c r="L373" s="2084"/>
      <c r="M373" s="2084"/>
      <c r="N373" s="2084"/>
      <c r="O373" s="2084"/>
      <c r="P373" s="2084"/>
      <c r="Q373" s="2084"/>
      <c r="R373" s="2084"/>
      <c r="S373" s="2084"/>
      <c r="T373" s="2084"/>
      <c r="U373" s="2084"/>
      <c r="V373" s="2084"/>
      <c r="W373" s="2084"/>
      <c r="X373" s="2084"/>
      <c r="Y373" s="2084"/>
      <c r="Z373" s="2084"/>
      <c r="AA373" s="2084"/>
      <c r="AB373" s="2084"/>
      <c r="AC373" s="2084"/>
      <c r="AD373" s="2084"/>
      <c r="AE373" s="2084"/>
    </row>
    <row r="374" ht="60.0" customHeight="1">
      <c r="A374" s="2084"/>
      <c r="B374" s="2084"/>
      <c r="C374" s="2084"/>
      <c r="D374" s="2085"/>
      <c r="E374" s="2084"/>
      <c r="F374" s="2086"/>
      <c r="G374" s="2086"/>
      <c r="H374" s="2084"/>
      <c r="I374" s="2084"/>
      <c r="J374" s="2084"/>
      <c r="K374" s="2084"/>
      <c r="L374" s="2084"/>
      <c r="M374" s="2084"/>
      <c r="N374" s="2084"/>
      <c r="O374" s="2084"/>
      <c r="P374" s="2084"/>
      <c r="Q374" s="2084"/>
      <c r="R374" s="2084"/>
      <c r="S374" s="2084"/>
      <c r="T374" s="2084"/>
      <c r="U374" s="2084"/>
      <c r="V374" s="2084"/>
      <c r="W374" s="2084"/>
      <c r="X374" s="2084"/>
      <c r="Y374" s="2084"/>
      <c r="Z374" s="2084"/>
      <c r="AA374" s="2084"/>
      <c r="AB374" s="2084"/>
      <c r="AC374" s="2084"/>
      <c r="AD374" s="2084"/>
      <c r="AE374" s="2084"/>
    </row>
    <row r="375" ht="60.0" customHeight="1">
      <c r="A375" s="2084"/>
      <c r="B375" s="2084"/>
      <c r="C375" s="2084"/>
      <c r="D375" s="2085"/>
      <c r="E375" s="2084"/>
      <c r="F375" s="2086"/>
      <c r="G375" s="2086"/>
      <c r="H375" s="2084"/>
      <c r="I375" s="2084"/>
      <c r="J375" s="2084"/>
      <c r="K375" s="2084"/>
      <c r="L375" s="2084"/>
      <c r="M375" s="2084"/>
      <c r="N375" s="2084"/>
      <c r="O375" s="2084"/>
      <c r="P375" s="2084"/>
      <c r="Q375" s="2084"/>
      <c r="R375" s="2084"/>
      <c r="S375" s="2084"/>
      <c r="T375" s="2084"/>
      <c r="U375" s="2084"/>
      <c r="V375" s="2084"/>
      <c r="W375" s="2084"/>
      <c r="X375" s="2084"/>
      <c r="Y375" s="2084"/>
      <c r="Z375" s="2084"/>
      <c r="AA375" s="2084"/>
      <c r="AB375" s="2084"/>
      <c r="AC375" s="2084"/>
      <c r="AD375" s="2084"/>
      <c r="AE375" s="2084"/>
    </row>
    <row r="376" ht="60.0" customHeight="1">
      <c r="A376" s="2084"/>
      <c r="B376" s="2084"/>
      <c r="C376" s="2084"/>
      <c r="D376" s="2085"/>
      <c r="E376" s="2084"/>
      <c r="F376" s="2086"/>
      <c r="G376" s="2086"/>
      <c r="H376" s="2084"/>
      <c r="I376" s="2084"/>
      <c r="J376" s="2084"/>
      <c r="K376" s="2084"/>
      <c r="L376" s="2084"/>
      <c r="M376" s="2084"/>
      <c r="N376" s="2084"/>
      <c r="O376" s="2084"/>
      <c r="P376" s="2084"/>
      <c r="Q376" s="2084"/>
      <c r="R376" s="2084"/>
      <c r="S376" s="2084"/>
      <c r="T376" s="2084"/>
      <c r="U376" s="2084"/>
      <c r="V376" s="2084"/>
      <c r="W376" s="2084"/>
      <c r="X376" s="2084"/>
      <c r="Y376" s="2084"/>
      <c r="Z376" s="2084"/>
      <c r="AA376" s="2084"/>
      <c r="AB376" s="2084"/>
      <c r="AC376" s="2084"/>
      <c r="AD376" s="2084"/>
      <c r="AE376" s="2084"/>
    </row>
    <row r="377" ht="60.0" customHeight="1">
      <c r="A377" s="2084"/>
      <c r="B377" s="2084"/>
      <c r="C377" s="2084"/>
      <c r="D377" s="2085"/>
      <c r="E377" s="2084"/>
      <c r="F377" s="2086"/>
      <c r="G377" s="2086"/>
      <c r="H377" s="2084"/>
      <c r="I377" s="2084"/>
      <c r="J377" s="2084"/>
      <c r="K377" s="2084"/>
      <c r="L377" s="2084"/>
      <c r="M377" s="2084"/>
      <c r="N377" s="2084"/>
      <c r="O377" s="2084"/>
      <c r="P377" s="2084"/>
      <c r="Q377" s="2084"/>
      <c r="R377" s="2084"/>
      <c r="S377" s="2084"/>
      <c r="T377" s="2084"/>
      <c r="U377" s="2084"/>
      <c r="V377" s="2084"/>
      <c r="W377" s="2084"/>
      <c r="X377" s="2084"/>
      <c r="Y377" s="2084"/>
      <c r="Z377" s="2084"/>
      <c r="AA377" s="2084"/>
      <c r="AB377" s="2084"/>
      <c r="AC377" s="2084"/>
      <c r="AD377" s="2084"/>
      <c r="AE377" s="2084"/>
    </row>
    <row r="378" ht="60.0" customHeight="1">
      <c r="A378" s="2084"/>
      <c r="B378" s="2084"/>
      <c r="C378" s="2084"/>
      <c r="D378" s="2085"/>
      <c r="E378" s="2084"/>
      <c r="F378" s="2086"/>
      <c r="G378" s="2086"/>
      <c r="H378" s="2084"/>
      <c r="I378" s="2084"/>
      <c r="J378" s="2084"/>
      <c r="K378" s="2084"/>
      <c r="L378" s="2084"/>
      <c r="M378" s="2084"/>
      <c r="N378" s="2084"/>
      <c r="O378" s="2084"/>
      <c r="P378" s="2084"/>
      <c r="Q378" s="2084"/>
      <c r="R378" s="2084"/>
      <c r="S378" s="2084"/>
      <c r="T378" s="2084"/>
      <c r="U378" s="2084"/>
      <c r="V378" s="2084"/>
      <c r="W378" s="2084"/>
      <c r="X378" s="2084"/>
      <c r="Y378" s="2084"/>
      <c r="Z378" s="2084"/>
      <c r="AA378" s="2084"/>
      <c r="AB378" s="2084"/>
      <c r="AC378" s="2084"/>
      <c r="AD378" s="2084"/>
      <c r="AE378" s="2084"/>
    </row>
    <row r="379" ht="60.0" customHeight="1">
      <c r="A379" s="2084"/>
      <c r="B379" s="2084"/>
      <c r="C379" s="2084"/>
      <c r="D379" s="2085"/>
      <c r="E379" s="2084"/>
      <c r="F379" s="2086"/>
      <c r="G379" s="2086"/>
      <c r="H379" s="2084"/>
      <c r="I379" s="2084"/>
      <c r="J379" s="2084"/>
      <c r="K379" s="2084"/>
      <c r="L379" s="2084"/>
      <c r="M379" s="2084"/>
      <c r="N379" s="2084"/>
      <c r="O379" s="2084"/>
      <c r="P379" s="2084"/>
      <c r="Q379" s="2084"/>
      <c r="R379" s="2084"/>
      <c r="S379" s="2084"/>
      <c r="T379" s="2084"/>
      <c r="U379" s="2084"/>
      <c r="V379" s="2084"/>
      <c r="W379" s="2084"/>
      <c r="X379" s="2084"/>
      <c r="Y379" s="2084"/>
      <c r="Z379" s="2084"/>
      <c r="AA379" s="2084"/>
      <c r="AB379" s="2084"/>
      <c r="AC379" s="2084"/>
      <c r="AD379" s="2084"/>
      <c r="AE379" s="2084"/>
    </row>
    <row r="380" ht="60.0" customHeight="1">
      <c r="A380" s="2084"/>
      <c r="B380" s="2084"/>
      <c r="C380" s="2084"/>
      <c r="D380" s="2085"/>
      <c r="E380" s="2084"/>
      <c r="F380" s="2086"/>
      <c r="G380" s="2086"/>
      <c r="H380" s="2084"/>
      <c r="I380" s="2084"/>
      <c r="J380" s="2084"/>
      <c r="K380" s="2084"/>
      <c r="L380" s="2084"/>
      <c r="M380" s="2084"/>
      <c r="N380" s="2084"/>
      <c r="O380" s="2084"/>
      <c r="P380" s="2084"/>
      <c r="Q380" s="2084"/>
      <c r="R380" s="2084"/>
      <c r="S380" s="2084"/>
      <c r="T380" s="2084"/>
      <c r="U380" s="2084"/>
      <c r="V380" s="2084"/>
      <c r="W380" s="2084"/>
      <c r="X380" s="2084"/>
      <c r="Y380" s="2084"/>
      <c r="Z380" s="2084"/>
      <c r="AA380" s="2084"/>
      <c r="AB380" s="2084"/>
      <c r="AC380" s="2084"/>
      <c r="AD380" s="2084"/>
      <c r="AE380" s="2084"/>
    </row>
    <row r="381" ht="60.0" customHeight="1">
      <c r="A381" s="2084"/>
      <c r="B381" s="2084"/>
      <c r="C381" s="2084"/>
      <c r="D381" s="2085"/>
      <c r="E381" s="2084"/>
      <c r="F381" s="2086"/>
      <c r="G381" s="2086"/>
      <c r="H381" s="2084"/>
      <c r="I381" s="2084"/>
      <c r="J381" s="2084"/>
      <c r="K381" s="2084"/>
      <c r="L381" s="2084"/>
      <c r="M381" s="2084"/>
      <c r="N381" s="2084"/>
      <c r="O381" s="2084"/>
      <c r="P381" s="2084"/>
      <c r="Q381" s="2084"/>
      <c r="R381" s="2084"/>
      <c r="S381" s="2084"/>
      <c r="T381" s="2084"/>
      <c r="U381" s="2084"/>
      <c r="V381" s="2084"/>
      <c r="W381" s="2084"/>
      <c r="X381" s="2084"/>
      <c r="Y381" s="2084"/>
      <c r="Z381" s="2084"/>
      <c r="AA381" s="2084"/>
      <c r="AB381" s="2084"/>
      <c r="AC381" s="2084"/>
      <c r="AD381" s="2084"/>
      <c r="AE381" s="2084"/>
    </row>
    <row r="382" ht="60.0" customHeight="1">
      <c r="A382" s="2084"/>
      <c r="B382" s="2084"/>
      <c r="C382" s="2084"/>
      <c r="D382" s="2085"/>
      <c r="E382" s="2084"/>
      <c r="F382" s="2086"/>
      <c r="G382" s="2086"/>
      <c r="H382" s="2084"/>
      <c r="I382" s="2084"/>
      <c r="J382" s="2084"/>
      <c r="K382" s="2084"/>
      <c r="L382" s="2084"/>
      <c r="M382" s="2084"/>
      <c r="N382" s="2084"/>
      <c r="O382" s="2084"/>
      <c r="P382" s="2084"/>
      <c r="Q382" s="2084"/>
      <c r="R382" s="2084"/>
      <c r="S382" s="2084"/>
      <c r="T382" s="2084"/>
      <c r="U382" s="2084"/>
      <c r="V382" s="2084"/>
      <c r="W382" s="2084"/>
      <c r="X382" s="2084"/>
      <c r="Y382" s="2084"/>
      <c r="Z382" s="2084"/>
      <c r="AA382" s="2084"/>
      <c r="AB382" s="2084"/>
      <c r="AC382" s="2084"/>
      <c r="AD382" s="2084"/>
      <c r="AE382" s="2084"/>
    </row>
    <row r="383" ht="60.0" customHeight="1">
      <c r="A383" s="2084"/>
      <c r="B383" s="2084"/>
      <c r="C383" s="2084"/>
      <c r="D383" s="2085"/>
      <c r="E383" s="2084"/>
      <c r="F383" s="2086"/>
      <c r="G383" s="2086"/>
      <c r="H383" s="2084"/>
      <c r="I383" s="2084"/>
      <c r="J383" s="2084"/>
      <c r="K383" s="2084"/>
      <c r="L383" s="2084"/>
      <c r="M383" s="2084"/>
      <c r="N383" s="2084"/>
      <c r="O383" s="2084"/>
      <c r="P383" s="2084"/>
      <c r="Q383" s="2084"/>
      <c r="R383" s="2084"/>
      <c r="S383" s="2084"/>
      <c r="T383" s="2084"/>
      <c r="U383" s="2084"/>
      <c r="V383" s="2084"/>
      <c r="W383" s="2084"/>
      <c r="X383" s="2084"/>
      <c r="Y383" s="2084"/>
      <c r="Z383" s="2084"/>
      <c r="AA383" s="2084"/>
      <c r="AB383" s="2084"/>
      <c r="AC383" s="2084"/>
      <c r="AD383" s="2084"/>
      <c r="AE383" s="2084"/>
    </row>
    <row r="384" ht="60.0" customHeight="1">
      <c r="A384" s="2084"/>
      <c r="B384" s="2084"/>
      <c r="C384" s="2084"/>
      <c r="D384" s="2085"/>
      <c r="E384" s="2084"/>
      <c r="F384" s="2086"/>
      <c r="G384" s="2086"/>
      <c r="H384" s="2084"/>
      <c r="I384" s="2084"/>
      <c r="J384" s="2084"/>
      <c r="K384" s="2084"/>
      <c r="L384" s="2084"/>
      <c r="M384" s="2084"/>
      <c r="N384" s="2084"/>
      <c r="O384" s="2084"/>
      <c r="P384" s="2084"/>
      <c r="Q384" s="2084"/>
      <c r="R384" s="2084"/>
      <c r="S384" s="2084"/>
      <c r="T384" s="2084"/>
      <c r="U384" s="2084"/>
      <c r="V384" s="2084"/>
      <c r="W384" s="2084"/>
      <c r="X384" s="2084"/>
      <c r="Y384" s="2084"/>
      <c r="Z384" s="2084"/>
      <c r="AA384" s="2084"/>
      <c r="AB384" s="2084"/>
      <c r="AC384" s="2084"/>
      <c r="AD384" s="2084"/>
      <c r="AE384" s="2084"/>
    </row>
    <row r="385" ht="60.0" customHeight="1">
      <c r="A385" s="2084"/>
      <c r="B385" s="2084"/>
      <c r="C385" s="2084"/>
      <c r="D385" s="2085"/>
      <c r="E385" s="2084"/>
      <c r="F385" s="2086"/>
      <c r="G385" s="2086"/>
      <c r="H385" s="2084"/>
      <c r="I385" s="2084"/>
      <c r="J385" s="2084"/>
      <c r="K385" s="2084"/>
      <c r="L385" s="2084"/>
      <c r="M385" s="2084"/>
      <c r="N385" s="2084"/>
      <c r="O385" s="2084"/>
      <c r="P385" s="2084"/>
      <c r="Q385" s="2084"/>
      <c r="R385" s="2084"/>
      <c r="S385" s="2084"/>
      <c r="T385" s="2084"/>
      <c r="U385" s="2084"/>
      <c r="V385" s="2084"/>
      <c r="W385" s="2084"/>
      <c r="X385" s="2084"/>
      <c r="Y385" s="2084"/>
      <c r="Z385" s="2084"/>
      <c r="AA385" s="2084"/>
      <c r="AB385" s="2084"/>
      <c r="AC385" s="2084"/>
      <c r="AD385" s="2084"/>
      <c r="AE385" s="2084"/>
    </row>
    <row r="386" ht="60.0" customHeight="1">
      <c r="A386" s="2084"/>
      <c r="B386" s="2084"/>
      <c r="C386" s="2084"/>
      <c r="D386" s="2085"/>
      <c r="E386" s="2084"/>
      <c r="F386" s="2086"/>
      <c r="G386" s="2086"/>
      <c r="H386" s="2084"/>
      <c r="I386" s="2084"/>
      <c r="J386" s="2084"/>
      <c r="K386" s="2084"/>
      <c r="L386" s="2084"/>
      <c r="M386" s="2084"/>
      <c r="N386" s="2084"/>
      <c r="O386" s="2084"/>
      <c r="P386" s="2084"/>
      <c r="Q386" s="2084"/>
      <c r="R386" s="2084"/>
      <c r="S386" s="2084"/>
      <c r="T386" s="2084"/>
      <c r="U386" s="2084"/>
      <c r="V386" s="2084"/>
      <c r="W386" s="2084"/>
      <c r="X386" s="2084"/>
      <c r="Y386" s="2084"/>
      <c r="Z386" s="2084"/>
      <c r="AA386" s="2084"/>
      <c r="AB386" s="2084"/>
      <c r="AC386" s="2084"/>
      <c r="AD386" s="2084"/>
      <c r="AE386" s="2084"/>
    </row>
    <row r="387" ht="60.0" customHeight="1">
      <c r="A387" s="2084"/>
      <c r="B387" s="2084"/>
      <c r="C387" s="2084"/>
      <c r="D387" s="2085"/>
      <c r="E387" s="2084"/>
      <c r="F387" s="2086"/>
      <c r="G387" s="2086"/>
      <c r="H387" s="2084"/>
      <c r="I387" s="2084"/>
      <c r="J387" s="2084"/>
      <c r="K387" s="2084"/>
      <c r="L387" s="2084"/>
      <c r="M387" s="2084"/>
      <c r="N387" s="2084"/>
      <c r="O387" s="2084"/>
      <c r="P387" s="2084"/>
      <c r="Q387" s="2084"/>
      <c r="R387" s="2084"/>
      <c r="S387" s="2084"/>
      <c r="T387" s="2084"/>
      <c r="U387" s="2084"/>
      <c r="V387" s="2084"/>
      <c r="W387" s="2084"/>
      <c r="X387" s="2084"/>
      <c r="Y387" s="2084"/>
      <c r="Z387" s="2084"/>
      <c r="AA387" s="2084"/>
      <c r="AB387" s="2084"/>
      <c r="AC387" s="2084"/>
      <c r="AD387" s="2084"/>
      <c r="AE387" s="2084"/>
    </row>
    <row r="388" ht="60.0" customHeight="1">
      <c r="A388" s="2084"/>
      <c r="B388" s="2084"/>
      <c r="C388" s="2084"/>
      <c r="D388" s="2085"/>
      <c r="E388" s="2084"/>
      <c r="F388" s="2086"/>
      <c r="G388" s="2086"/>
      <c r="H388" s="2084"/>
      <c r="I388" s="2084"/>
      <c r="J388" s="2084"/>
      <c r="K388" s="2084"/>
      <c r="L388" s="2084"/>
      <c r="M388" s="2084"/>
      <c r="N388" s="2084"/>
      <c r="O388" s="2084"/>
      <c r="P388" s="2084"/>
      <c r="Q388" s="2084"/>
      <c r="R388" s="2084"/>
      <c r="S388" s="2084"/>
      <c r="T388" s="2084"/>
      <c r="U388" s="2084"/>
      <c r="V388" s="2084"/>
      <c r="W388" s="2084"/>
      <c r="X388" s="2084"/>
      <c r="Y388" s="2084"/>
      <c r="Z388" s="2084"/>
      <c r="AA388" s="2084"/>
      <c r="AB388" s="2084"/>
      <c r="AC388" s="2084"/>
      <c r="AD388" s="2084"/>
      <c r="AE388" s="2084"/>
    </row>
    <row r="389" ht="60.0" customHeight="1">
      <c r="A389" s="2084"/>
      <c r="B389" s="2084"/>
      <c r="C389" s="2084"/>
      <c r="D389" s="2085"/>
      <c r="E389" s="2084"/>
      <c r="F389" s="2086"/>
      <c r="G389" s="2086"/>
      <c r="H389" s="2084"/>
      <c r="I389" s="2084"/>
      <c r="J389" s="2084"/>
      <c r="K389" s="2084"/>
      <c r="L389" s="2084"/>
      <c r="M389" s="2084"/>
      <c r="N389" s="2084"/>
      <c r="O389" s="2084"/>
      <c r="P389" s="2084"/>
      <c r="Q389" s="2084"/>
      <c r="R389" s="2084"/>
      <c r="S389" s="2084"/>
      <c r="T389" s="2084"/>
      <c r="U389" s="2084"/>
      <c r="V389" s="2084"/>
      <c r="W389" s="2084"/>
      <c r="X389" s="2084"/>
      <c r="Y389" s="2084"/>
      <c r="Z389" s="2084"/>
      <c r="AA389" s="2084"/>
      <c r="AB389" s="2084"/>
      <c r="AC389" s="2084"/>
      <c r="AD389" s="2084"/>
      <c r="AE389" s="2084"/>
    </row>
    <row r="390" ht="60.0" customHeight="1">
      <c r="A390" s="2084"/>
      <c r="B390" s="2084"/>
      <c r="C390" s="2084"/>
      <c r="D390" s="2085"/>
      <c r="E390" s="2084"/>
      <c r="F390" s="2086"/>
      <c r="G390" s="2086"/>
      <c r="H390" s="2084"/>
      <c r="I390" s="2084"/>
      <c r="J390" s="2084"/>
      <c r="K390" s="2084"/>
      <c r="L390" s="2084"/>
      <c r="M390" s="2084"/>
      <c r="N390" s="2084"/>
      <c r="O390" s="2084"/>
      <c r="P390" s="2084"/>
      <c r="Q390" s="2084"/>
      <c r="R390" s="2084"/>
      <c r="S390" s="2084"/>
      <c r="T390" s="2084"/>
      <c r="U390" s="2084"/>
      <c r="V390" s="2084"/>
      <c r="W390" s="2084"/>
      <c r="X390" s="2084"/>
      <c r="Y390" s="2084"/>
      <c r="Z390" s="2084"/>
      <c r="AA390" s="2084"/>
      <c r="AB390" s="2084"/>
      <c r="AC390" s="2084"/>
      <c r="AD390" s="2084"/>
      <c r="AE390" s="2084"/>
    </row>
    <row r="391" ht="60.0" customHeight="1">
      <c r="A391" s="2084"/>
      <c r="B391" s="2084"/>
      <c r="C391" s="2084"/>
      <c r="D391" s="2085"/>
      <c r="E391" s="2084"/>
      <c r="F391" s="2086"/>
      <c r="G391" s="2086"/>
      <c r="H391" s="2084"/>
      <c r="I391" s="2084"/>
      <c r="J391" s="2084"/>
      <c r="K391" s="2084"/>
      <c r="L391" s="2084"/>
      <c r="M391" s="2084"/>
      <c r="N391" s="2084"/>
      <c r="O391" s="2084"/>
      <c r="P391" s="2084"/>
      <c r="Q391" s="2084"/>
      <c r="R391" s="2084"/>
      <c r="S391" s="2084"/>
      <c r="T391" s="2084"/>
      <c r="U391" s="2084"/>
      <c r="V391" s="2084"/>
      <c r="W391" s="2084"/>
      <c r="X391" s="2084"/>
      <c r="Y391" s="2084"/>
      <c r="Z391" s="2084"/>
      <c r="AA391" s="2084"/>
      <c r="AB391" s="2084"/>
      <c r="AC391" s="2084"/>
      <c r="AD391" s="2084"/>
      <c r="AE391" s="2084"/>
    </row>
    <row r="392" ht="60.0" customHeight="1">
      <c r="A392" s="2084"/>
      <c r="B392" s="2084"/>
      <c r="C392" s="2084"/>
      <c r="D392" s="2085"/>
      <c r="E392" s="2084"/>
      <c r="F392" s="2086"/>
      <c r="G392" s="2086"/>
      <c r="H392" s="2084"/>
      <c r="I392" s="2084"/>
      <c r="J392" s="2084"/>
      <c r="K392" s="2084"/>
      <c r="L392" s="2084"/>
      <c r="M392" s="2084"/>
      <c r="N392" s="2084"/>
      <c r="O392" s="2084"/>
      <c r="P392" s="2084"/>
      <c r="Q392" s="2084"/>
      <c r="R392" s="2084"/>
      <c r="S392" s="2084"/>
      <c r="T392" s="2084"/>
      <c r="U392" s="2084"/>
      <c r="V392" s="2084"/>
      <c r="W392" s="2084"/>
      <c r="X392" s="2084"/>
      <c r="Y392" s="2084"/>
      <c r="Z392" s="2084"/>
      <c r="AA392" s="2084"/>
      <c r="AB392" s="2084"/>
      <c r="AC392" s="2084"/>
      <c r="AD392" s="2084"/>
      <c r="AE392" s="2084"/>
    </row>
    <row r="393" ht="60.0" customHeight="1">
      <c r="A393" s="2084"/>
      <c r="B393" s="2084"/>
      <c r="C393" s="2084"/>
      <c r="D393" s="2085"/>
      <c r="E393" s="2084"/>
      <c r="F393" s="2086"/>
      <c r="G393" s="2086"/>
      <c r="H393" s="2084"/>
      <c r="I393" s="2084"/>
      <c r="J393" s="2084"/>
      <c r="K393" s="2084"/>
      <c r="L393" s="2084"/>
      <c r="M393" s="2084"/>
      <c r="N393" s="2084"/>
      <c r="O393" s="2084"/>
      <c r="P393" s="2084"/>
      <c r="Q393" s="2084"/>
      <c r="R393" s="2084"/>
      <c r="S393" s="2084"/>
      <c r="T393" s="2084"/>
      <c r="U393" s="2084"/>
      <c r="V393" s="2084"/>
      <c r="W393" s="2084"/>
      <c r="X393" s="2084"/>
      <c r="Y393" s="2084"/>
      <c r="Z393" s="2084"/>
      <c r="AA393" s="2084"/>
      <c r="AB393" s="2084"/>
      <c r="AC393" s="2084"/>
      <c r="AD393" s="2084"/>
      <c r="AE393" s="2084"/>
    </row>
    <row r="394" ht="60.0" customHeight="1">
      <c r="A394" s="2084"/>
      <c r="B394" s="2084"/>
      <c r="C394" s="2084"/>
      <c r="D394" s="2085"/>
      <c r="E394" s="2084"/>
      <c r="F394" s="2086"/>
      <c r="G394" s="2086"/>
      <c r="H394" s="2084"/>
      <c r="I394" s="2084"/>
      <c r="J394" s="2084"/>
      <c r="K394" s="2084"/>
      <c r="L394" s="2084"/>
      <c r="M394" s="2084"/>
      <c r="N394" s="2084"/>
      <c r="O394" s="2084"/>
      <c r="P394" s="2084"/>
      <c r="Q394" s="2084"/>
      <c r="R394" s="2084"/>
      <c r="S394" s="2084"/>
      <c r="T394" s="2084"/>
      <c r="U394" s="2084"/>
      <c r="V394" s="2084"/>
      <c r="W394" s="2084"/>
      <c r="X394" s="2084"/>
      <c r="Y394" s="2084"/>
      <c r="Z394" s="2084"/>
      <c r="AA394" s="2084"/>
      <c r="AB394" s="2084"/>
      <c r="AC394" s="2084"/>
      <c r="AD394" s="2084"/>
      <c r="AE394" s="2084"/>
    </row>
    <row r="395" ht="60.0" customHeight="1">
      <c r="A395" s="2084"/>
      <c r="B395" s="2084"/>
      <c r="C395" s="2084"/>
      <c r="D395" s="2085"/>
      <c r="E395" s="2084"/>
      <c r="F395" s="2086"/>
      <c r="G395" s="2086"/>
      <c r="H395" s="2084"/>
      <c r="I395" s="2084"/>
      <c r="J395" s="2084"/>
      <c r="K395" s="2084"/>
      <c r="L395" s="2084"/>
      <c r="M395" s="2084"/>
      <c r="N395" s="2084"/>
      <c r="O395" s="2084"/>
      <c r="P395" s="2084"/>
      <c r="Q395" s="2084"/>
      <c r="R395" s="2084"/>
      <c r="S395" s="2084"/>
      <c r="T395" s="2084"/>
      <c r="U395" s="2084"/>
      <c r="V395" s="2084"/>
      <c r="W395" s="2084"/>
      <c r="X395" s="2084"/>
      <c r="Y395" s="2084"/>
      <c r="Z395" s="2084"/>
      <c r="AA395" s="2084"/>
      <c r="AB395" s="2084"/>
      <c r="AC395" s="2084"/>
      <c r="AD395" s="2084"/>
      <c r="AE395" s="2084"/>
    </row>
    <row r="396" ht="60.0" customHeight="1">
      <c r="A396" s="2084"/>
      <c r="B396" s="2084"/>
      <c r="C396" s="2084"/>
      <c r="D396" s="2085"/>
      <c r="E396" s="2084"/>
      <c r="F396" s="2086"/>
      <c r="G396" s="2086"/>
      <c r="H396" s="2084"/>
      <c r="I396" s="2084"/>
      <c r="J396" s="2084"/>
      <c r="K396" s="2084"/>
      <c r="L396" s="2084"/>
      <c r="M396" s="2084"/>
      <c r="N396" s="2084"/>
      <c r="O396" s="2084"/>
      <c r="P396" s="2084"/>
      <c r="Q396" s="2084"/>
      <c r="R396" s="2084"/>
      <c r="S396" s="2084"/>
      <c r="T396" s="2084"/>
      <c r="U396" s="2084"/>
      <c r="V396" s="2084"/>
      <c r="W396" s="2084"/>
      <c r="X396" s="2084"/>
      <c r="Y396" s="2084"/>
      <c r="Z396" s="2084"/>
      <c r="AA396" s="2084"/>
      <c r="AB396" s="2084"/>
      <c r="AC396" s="2084"/>
      <c r="AD396" s="2084"/>
      <c r="AE396" s="2084"/>
    </row>
    <row r="397" ht="60.0" customHeight="1">
      <c r="A397" s="2084"/>
      <c r="B397" s="2084"/>
      <c r="C397" s="2084"/>
      <c r="D397" s="2085"/>
      <c r="E397" s="2084"/>
      <c r="F397" s="2086"/>
      <c r="G397" s="2086"/>
      <c r="H397" s="2084"/>
      <c r="I397" s="2084"/>
      <c r="J397" s="2084"/>
      <c r="K397" s="2084"/>
      <c r="L397" s="2084"/>
      <c r="M397" s="2084"/>
      <c r="N397" s="2084"/>
      <c r="O397" s="2084"/>
      <c r="P397" s="2084"/>
      <c r="Q397" s="2084"/>
      <c r="R397" s="2084"/>
      <c r="S397" s="2084"/>
      <c r="T397" s="2084"/>
      <c r="U397" s="2084"/>
      <c r="V397" s="2084"/>
      <c r="W397" s="2084"/>
      <c r="X397" s="2084"/>
      <c r="Y397" s="2084"/>
      <c r="Z397" s="2084"/>
      <c r="AA397" s="2084"/>
      <c r="AB397" s="2084"/>
      <c r="AC397" s="2084"/>
      <c r="AD397" s="2084"/>
      <c r="AE397" s="2084"/>
    </row>
    <row r="398" ht="60.0" customHeight="1">
      <c r="A398" s="2084"/>
      <c r="B398" s="2084"/>
      <c r="C398" s="2084"/>
      <c r="D398" s="2085"/>
      <c r="E398" s="2084"/>
      <c r="F398" s="2086"/>
      <c r="G398" s="2086"/>
      <c r="H398" s="2084"/>
      <c r="I398" s="2084"/>
      <c r="J398" s="2084"/>
      <c r="K398" s="2084"/>
      <c r="L398" s="2084"/>
      <c r="M398" s="2084"/>
      <c r="N398" s="2084"/>
      <c r="O398" s="2084"/>
      <c r="P398" s="2084"/>
      <c r="Q398" s="2084"/>
      <c r="R398" s="2084"/>
      <c r="S398" s="2084"/>
      <c r="T398" s="2084"/>
      <c r="U398" s="2084"/>
      <c r="V398" s="2084"/>
      <c r="W398" s="2084"/>
      <c r="X398" s="2084"/>
      <c r="Y398" s="2084"/>
      <c r="Z398" s="2084"/>
      <c r="AA398" s="2084"/>
      <c r="AB398" s="2084"/>
      <c r="AC398" s="2084"/>
      <c r="AD398" s="2084"/>
      <c r="AE398" s="2084"/>
    </row>
    <row r="399" ht="60.0" customHeight="1">
      <c r="A399" s="2084"/>
      <c r="B399" s="2084"/>
      <c r="C399" s="2084"/>
      <c r="D399" s="2085"/>
      <c r="E399" s="2084"/>
      <c r="F399" s="2086"/>
      <c r="G399" s="2086"/>
      <c r="H399" s="2084"/>
      <c r="I399" s="2084"/>
      <c r="J399" s="2084"/>
      <c r="K399" s="2084"/>
      <c r="L399" s="2084"/>
      <c r="M399" s="2084"/>
      <c r="N399" s="2084"/>
      <c r="O399" s="2084"/>
      <c r="P399" s="2084"/>
      <c r="Q399" s="2084"/>
      <c r="R399" s="2084"/>
      <c r="S399" s="2084"/>
      <c r="T399" s="2084"/>
      <c r="U399" s="2084"/>
      <c r="V399" s="2084"/>
      <c r="W399" s="2084"/>
      <c r="X399" s="2084"/>
      <c r="Y399" s="2084"/>
      <c r="Z399" s="2084"/>
      <c r="AA399" s="2084"/>
      <c r="AB399" s="2084"/>
      <c r="AC399" s="2084"/>
      <c r="AD399" s="2084"/>
      <c r="AE399" s="2084"/>
    </row>
    <row r="400" ht="60.0" customHeight="1">
      <c r="A400" s="2084"/>
      <c r="B400" s="2084"/>
      <c r="C400" s="2084"/>
      <c r="D400" s="2085"/>
      <c r="E400" s="2084"/>
      <c r="F400" s="2086"/>
      <c r="G400" s="2086"/>
      <c r="H400" s="2084"/>
      <c r="I400" s="2084"/>
      <c r="J400" s="2084"/>
      <c r="K400" s="2084"/>
      <c r="L400" s="2084"/>
      <c r="M400" s="2084"/>
      <c r="N400" s="2084"/>
      <c r="O400" s="2084"/>
      <c r="P400" s="2084"/>
      <c r="Q400" s="2084"/>
      <c r="R400" s="2084"/>
      <c r="S400" s="2084"/>
      <c r="T400" s="2084"/>
      <c r="U400" s="2084"/>
      <c r="V400" s="2084"/>
      <c r="W400" s="2084"/>
      <c r="X400" s="2084"/>
      <c r="Y400" s="2084"/>
      <c r="Z400" s="2084"/>
      <c r="AA400" s="2084"/>
      <c r="AB400" s="2084"/>
      <c r="AC400" s="2084"/>
      <c r="AD400" s="2084"/>
      <c r="AE400" s="2084"/>
    </row>
    <row r="401" ht="60.0" customHeight="1">
      <c r="A401" s="2084"/>
      <c r="B401" s="2084"/>
      <c r="C401" s="2084"/>
      <c r="D401" s="2085"/>
      <c r="E401" s="2084"/>
      <c r="F401" s="2086"/>
      <c r="G401" s="2086"/>
      <c r="H401" s="2084"/>
      <c r="I401" s="2084"/>
      <c r="J401" s="2084"/>
      <c r="K401" s="2084"/>
      <c r="L401" s="2084"/>
      <c r="M401" s="2084"/>
      <c r="N401" s="2084"/>
      <c r="O401" s="2084"/>
      <c r="P401" s="2084"/>
      <c r="Q401" s="2084"/>
      <c r="R401" s="2084"/>
      <c r="S401" s="2084"/>
      <c r="T401" s="2084"/>
      <c r="U401" s="2084"/>
      <c r="V401" s="2084"/>
      <c r="W401" s="2084"/>
      <c r="X401" s="2084"/>
      <c r="Y401" s="2084"/>
      <c r="Z401" s="2084"/>
      <c r="AA401" s="2084"/>
      <c r="AB401" s="2084"/>
      <c r="AC401" s="2084"/>
      <c r="AD401" s="2084"/>
      <c r="AE401" s="2084"/>
    </row>
    <row r="402" ht="60.0" customHeight="1">
      <c r="A402" s="2084"/>
      <c r="B402" s="2084"/>
      <c r="C402" s="2084"/>
      <c r="D402" s="2085"/>
      <c r="E402" s="2084"/>
      <c r="F402" s="2086"/>
      <c r="G402" s="2086"/>
      <c r="H402" s="2084"/>
      <c r="I402" s="2084"/>
      <c r="J402" s="2084"/>
      <c r="K402" s="2084"/>
      <c r="L402" s="2084"/>
      <c r="M402" s="2084"/>
      <c r="N402" s="2084"/>
      <c r="O402" s="2084"/>
      <c r="P402" s="2084"/>
      <c r="Q402" s="2084"/>
      <c r="R402" s="2084"/>
      <c r="S402" s="2084"/>
      <c r="T402" s="2084"/>
      <c r="U402" s="2084"/>
      <c r="V402" s="2084"/>
      <c r="W402" s="2084"/>
      <c r="X402" s="2084"/>
      <c r="Y402" s="2084"/>
      <c r="Z402" s="2084"/>
      <c r="AA402" s="2084"/>
      <c r="AB402" s="2084"/>
      <c r="AC402" s="2084"/>
      <c r="AD402" s="2084"/>
      <c r="AE402" s="2084"/>
    </row>
    <row r="403" ht="60.0" customHeight="1">
      <c r="A403" s="2084"/>
      <c r="B403" s="2084"/>
      <c r="C403" s="2084"/>
      <c r="D403" s="2085"/>
      <c r="E403" s="2084"/>
      <c r="F403" s="2086"/>
      <c r="G403" s="2086"/>
      <c r="H403" s="2084"/>
      <c r="I403" s="2084"/>
      <c r="J403" s="2084"/>
      <c r="K403" s="2084"/>
      <c r="L403" s="2084"/>
      <c r="M403" s="2084"/>
      <c r="N403" s="2084"/>
      <c r="O403" s="2084"/>
      <c r="P403" s="2084"/>
      <c r="Q403" s="2084"/>
      <c r="R403" s="2084"/>
      <c r="S403" s="2084"/>
      <c r="T403" s="2084"/>
      <c r="U403" s="2084"/>
      <c r="V403" s="2084"/>
      <c r="W403" s="2084"/>
      <c r="X403" s="2084"/>
      <c r="Y403" s="2084"/>
      <c r="Z403" s="2084"/>
      <c r="AA403" s="2084"/>
      <c r="AB403" s="2084"/>
      <c r="AC403" s="2084"/>
      <c r="AD403" s="2084"/>
      <c r="AE403" s="2084"/>
    </row>
    <row r="404" ht="60.0" customHeight="1">
      <c r="A404" s="2084"/>
      <c r="B404" s="2084"/>
      <c r="C404" s="2084"/>
      <c r="D404" s="2085"/>
      <c r="E404" s="2084"/>
      <c r="F404" s="2086"/>
      <c r="G404" s="2086"/>
      <c r="H404" s="2084"/>
      <c r="I404" s="2084"/>
      <c r="J404" s="2084"/>
      <c r="K404" s="2084"/>
      <c r="L404" s="2084"/>
      <c r="M404" s="2084"/>
      <c r="N404" s="2084"/>
      <c r="O404" s="2084"/>
      <c r="P404" s="2084"/>
      <c r="Q404" s="2084"/>
      <c r="R404" s="2084"/>
      <c r="S404" s="2084"/>
      <c r="T404" s="2084"/>
      <c r="U404" s="2084"/>
      <c r="V404" s="2084"/>
      <c r="W404" s="2084"/>
      <c r="X404" s="2084"/>
      <c r="Y404" s="2084"/>
      <c r="Z404" s="2084"/>
      <c r="AA404" s="2084"/>
      <c r="AB404" s="2084"/>
      <c r="AC404" s="2084"/>
      <c r="AD404" s="2084"/>
      <c r="AE404" s="2084"/>
    </row>
    <row r="405" ht="60.0" customHeight="1">
      <c r="A405" s="2084"/>
      <c r="B405" s="2084"/>
      <c r="C405" s="2084"/>
      <c r="D405" s="2085"/>
      <c r="E405" s="2084"/>
      <c r="F405" s="2086"/>
      <c r="G405" s="2086"/>
      <c r="H405" s="2084"/>
      <c r="I405" s="2084"/>
      <c r="J405" s="2084"/>
      <c r="K405" s="2084"/>
      <c r="L405" s="2084"/>
      <c r="M405" s="2084"/>
      <c r="N405" s="2084"/>
      <c r="O405" s="2084"/>
      <c r="P405" s="2084"/>
      <c r="Q405" s="2084"/>
      <c r="R405" s="2084"/>
      <c r="S405" s="2084"/>
      <c r="T405" s="2084"/>
      <c r="U405" s="2084"/>
      <c r="V405" s="2084"/>
      <c r="W405" s="2084"/>
      <c r="X405" s="2084"/>
      <c r="Y405" s="2084"/>
      <c r="Z405" s="2084"/>
      <c r="AA405" s="2084"/>
      <c r="AB405" s="2084"/>
      <c r="AC405" s="2084"/>
      <c r="AD405" s="2084"/>
      <c r="AE405" s="2084"/>
    </row>
    <row r="406" ht="60.0" customHeight="1">
      <c r="A406" s="2084"/>
      <c r="B406" s="2084"/>
      <c r="C406" s="2084"/>
      <c r="D406" s="2085"/>
      <c r="E406" s="2084"/>
      <c r="F406" s="2086"/>
      <c r="G406" s="2086"/>
      <c r="H406" s="2084"/>
      <c r="I406" s="2084"/>
      <c r="J406" s="2084"/>
      <c r="K406" s="2084"/>
      <c r="L406" s="2084"/>
      <c r="M406" s="2084"/>
      <c r="N406" s="2084"/>
      <c r="O406" s="2084"/>
      <c r="P406" s="2084"/>
      <c r="Q406" s="2084"/>
      <c r="R406" s="2084"/>
      <c r="S406" s="2084"/>
      <c r="T406" s="2084"/>
      <c r="U406" s="2084"/>
      <c r="V406" s="2084"/>
      <c r="W406" s="2084"/>
      <c r="X406" s="2084"/>
      <c r="Y406" s="2084"/>
      <c r="Z406" s="2084"/>
      <c r="AA406" s="2084"/>
      <c r="AB406" s="2084"/>
      <c r="AC406" s="2084"/>
      <c r="AD406" s="2084"/>
      <c r="AE406" s="2084"/>
    </row>
    <row r="407" ht="60.0" customHeight="1">
      <c r="A407" s="2084"/>
      <c r="B407" s="2084"/>
      <c r="C407" s="2084"/>
      <c r="D407" s="2085"/>
      <c r="E407" s="2084"/>
      <c r="F407" s="2086"/>
      <c r="G407" s="2086"/>
      <c r="H407" s="2084"/>
      <c r="I407" s="2084"/>
      <c r="J407" s="2084"/>
      <c r="K407" s="2084"/>
      <c r="L407" s="2084"/>
      <c r="M407" s="2084"/>
      <c r="N407" s="2084"/>
      <c r="O407" s="2084"/>
      <c r="P407" s="2084"/>
      <c r="Q407" s="2084"/>
      <c r="R407" s="2084"/>
      <c r="S407" s="2084"/>
      <c r="T407" s="2084"/>
      <c r="U407" s="2084"/>
      <c r="V407" s="2084"/>
      <c r="W407" s="2084"/>
      <c r="X407" s="2084"/>
      <c r="Y407" s="2084"/>
      <c r="Z407" s="2084"/>
      <c r="AA407" s="2084"/>
      <c r="AB407" s="2084"/>
      <c r="AC407" s="2084"/>
      <c r="AD407" s="2084"/>
      <c r="AE407" s="2084"/>
    </row>
    <row r="408" ht="60.0" customHeight="1">
      <c r="A408" s="2084"/>
      <c r="B408" s="2084"/>
      <c r="C408" s="2084"/>
      <c r="D408" s="2085"/>
      <c r="E408" s="2084"/>
      <c r="F408" s="2086"/>
      <c r="G408" s="2086"/>
      <c r="H408" s="2084"/>
      <c r="I408" s="2084"/>
      <c r="J408" s="2084"/>
      <c r="K408" s="2084"/>
      <c r="L408" s="2084"/>
      <c r="M408" s="2084"/>
      <c r="N408" s="2084"/>
      <c r="O408" s="2084"/>
      <c r="P408" s="2084"/>
      <c r="Q408" s="2084"/>
      <c r="R408" s="2084"/>
      <c r="S408" s="2084"/>
      <c r="T408" s="2084"/>
      <c r="U408" s="2084"/>
      <c r="V408" s="2084"/>
      <c r="W408" s="2084"/>
      <c r="X408" s="2084"/>
      <c r="Y408" s="2084"/>
      <c r="Z408" s="2084"/>
      <c r="AA408" s="2084"/>
      <c r="AB408" s="2084"/>
      <c r="AC408" s="2084"/>
      <c r="AD408" s="2084"/>
      <c r="AE408" s="2084"/>
    </row>
    <row r="409" ht="60.0" customHeight="1">
      <c r="A409" s="2084"/>
      <c r="B409" s="2084"/>
      <c r="C409" s="2084"/>
      <c r="D409" s="2085"/>
      <c r="E409" s="2084"/>
      <c r="F409" s="2086"/>
      <c r="G409" s="2086"/>
      <c r="H409" s="2084"/>
      <c r="I409" s="2084"/>
      <c r="J409" s="2084"/>
      <c r="K409" s="2084"/>
      <c r="L409" s="2084"/>
      <c r="M409" s="2084"/>
      <c r="N409" s="2084"/>
      <c r="O409" s="2084"/>
      <c r="P409" s="2084"/>
      <c r="Q409" s="2084"/>
      <c r="R409" s="2084"/>
      <c r="S409" s="2084"/>
      <c r="T409" s="2084"/>
      <c r="U409" s="2084"/>
      <c r="V409" s="2084"/>
      <c r="W409" s="2084"/>
      <c r="X409" s="2084"/>
      <c r="Y409" s="2084"/>
      <c r="Z409" s="2084"/>
      <c r="AA409" s="2084"/>
      <c r="AB409" s="2084"/>
      <c r="AC409" s="2084"/>
      <c r="AD409" s="2084"/>
      <c r="AE409" s="2084"/>
    </row>
    <row r="410" ht="60.0" customHeight="1">
      <c r="A410" s="2084"/>
      <c r="B410" s="2084"/>
      <c r="C410" s="2084"/>
      <c r="D410" s="2085"/>
      <c r="E410" s="2084"/>
      <c r="F410" s="2086"/>
      <c r="G410" s="2086"/>
      <c r="H410" s="2084"/>
      <c r="I410" s="2084"/>
      <c r="J410" s="2084"/>
      <c r="K410" s="2084"/>
      <c r="L410" s="2084"/>
      <c r="M410" s="2084"/>
      <c r="N410" s="2084"/>
      <c r="O410" s="2084"/>
      <c r="P410" s="2084"/>
      <c r="Q410" s="2084"/>
      <c r="R410" s="2084"/>
      <c r="S410" s="2084"/>
      <c r="T410" s="2084"/>
      <c r="U410" s="2084"/>
      <c r="V410" s="2084"/>
      <c r="W410" s="2084"/>
      <c r="X410" s="2084"/>
      <c r="Y410" s="2084"/>
      <c r="Z410" s="2084"/>
      <c r="AA410" s="2084"/>
      <c r="AB410" s="2084"/>
      <c r="AC410" s="2084"/>
      <c r="AD410" s="2084"/>
      <c r="AE410" s="2084"/>
    </row>
    <row r="411" ht="60.0" customHeight="1">
      <c r="A411" s="2084"/>
      <c r="B411" s="2084"/>
      <c r="C411" s="2084"/>
      <c r="D411" s="2085"/>
      <c r="E411" s="2084"/>
      <c r="F411" s="2086"/>
      <c r="G411" s="2086"/>
      <c r="H411" s="2084"/>
      <c r="I411" s="2084"/>
      <c r="J411" s="2084"/>
      <c r="K411" s="2084"/>
      <c r="L411" s="2084"/>
      <c r="M411" s="2084"/>
      <c r="N411" s="2084"/>
      <c r="O411" s="2084"/>
      <c r="P411" s="2084"/>
      <c r="Q411" s="2084"/>
      <c r="R411" s="2084"/>
      <c r="S411" s="2084"/>
      <c r="T411" s="2084"/>
      <c r="U411" s="2084"/>
      <c r="V411" s="2084"/>
      <c r="W411" s="2084"/>
      <c r="X411" s="2084"/>
      <c r="Y411" s="2084"/>
      <c r="Z411" s="2084"/>
      <c r="AA411" s="2084"/>
      <c r="AB411" s="2084"/>
      <c r="AC411" s="2084"/>
      <c r="AD411" s="2084"/>
      <c r="AE411" s="2084"/>
    </row>
    <row r="412" ht="60.0" customHeight="1">
      <c r="A412" s="2084"/>
      <c r="B412" s="2084"/>
      <c r="C412" s="2084"/>
      <c r="D412" s="2085"/>
      <c r="E412" s="2084"/>
      <c r="F412" s="2086"/>
      <c r="G412" s="2086"/>
      <c r="H412" s="2084"/>
      <c r="I412" s="2084"/>
      <c r="J412" s="2084"/>
      <c r="K412" s="2084"/>
      <c r="L412" s="2084"/>
      <c r="M412" s="2084"/>
      <c r="N412" s="2084"/>
      <c r="O412" s="2084"/>
      <c r="P412" s="2084"/>
      <c r="Q412" s="2084"/>
      <c r="R412" s="2084"/>
      <c r="S412" s="2084"/>
      <c r="T412" s="2084"/>
      <c r="U412" s="2084"/>
      <c r="V412" s="2084"/>
      <c r="W412" s="2084"/>
      <c r="X412" s="2084"/>
      <c r="Y412" s="2084"/>
      <c r="Z412" s="2084"/>
      <c r="AA412" s="2084"/>
      <c r="AB412" s="2084"/>
      <c r="AC412" s="2084"/>
      <c r="AD412" s="2084"/>
      <c r="AE412" s="2084"/>
    </row>
    <row r="413" ht="60.0" customHeight="1">
      <c r="A413" s="2084"/>
      <c r="B413" s="2084"/>
      <c r="C413" s="2084"/>
      <c r="D413" s="2085"/>
      <c r="E413" s="2084"/>
      <c r="F413" s="2086"/>
      <c r="G413" s="2086"/>
      <c r="H413" s="2084"/>
      <c r="I413" s="2084"/>
      <c r="J413" s="2084"/>
      <c r="K413" s="2084"/>
      <c r="L413" s="2084"/>
      <c r="M413" s="2084"/>
      <c r="N413" s="2084"/>
      <c r="O413" s="2084"/>
      <c r="P413" s="2084"/>
      <c r="Q413" s="2084"/>
      <c r="R413" s="2084"/>
      <c r="S413" s="2084"/>
      <c r="T413" s="2084"/>
      <c r="U413" s="2084"/>
      <c r="V413" s="2084"/>
      <c r="W413" s="2084"/>
      <c r="X413" s="2084"/>
      <c r="Y413" s="2084"/>
      <c r="Z413" s="2084"/>
      <c r="AA413" s="2084"/>
      <c r="AB413" s="2084"/>
      <c r="AC413" s="2084"/>
      <c r="AD413" s="2084"/>
      <c r="AE413" s="2084"/>
    </row>
    <row r="414" ht="60.0" customHeight="1">
      <c r="A414" s="2084"/>
      <c r="B414" s="2084"/>
      <c r="C414" s="2084"/>
      <c r="D414" s="2085"/>
      <c r="E414" s="2084"/>
      <c r="F414" s="2086"/>
      <c r="G414" s="2086"/>
      <c r="H414" s="2084"/>
      <c r="I414" s="2084"/>
      <c r="J414" s="2084"/>
      <c r="K414" s="2084"/>
      <c r="L414" s="2084"/>
      <c r="M414" s="2084"/>
      <c r="N414" s="2084"/>
      <c r="O414" s="2084"/>
      <c r="P414" s="2084"/>
      <c r="Q414" s="2084"/>
      <c r="R414" s="2084"/>
      <c r="S414" s="2084"/>
      <c r="T414" s="2084"/>
      <c r="U414" s="2084"/>
      <c r="V414" s="2084"/>
      <c r="W414" s="2084"/>
      <c r="X414" s="2084"/>
      <c r="Y414" s="2084"/>
      <c r="Z414" s="2084"/>
      <c r="AA414" s="2084"/>
      <c r="AB414" s="2084"/>
      <c r="AC414" s="2084"/>
      <c r="AD414" s="2084"/>
      <c r="AE414" s="2084"/>
    </row>
    <row r="415" ht="60.0" customHeight="1">
      <c r="A415" s="2084"/>
      <c r="B415" s="2084"/>
      <c r="C415" s="2084"/>
      <c r="D415" s="2085"/>
      <c r="E415" s="2084"/>
      <c r="F415" s="2086"/>
      <c r="G415" s="2086"/>
      <c r="H415" s="2084"/>
      <c r="I415" s="2084"/>
      <c r="J415" s="2084"/>
      <c r="K415" s="2084"/>
      <c r="L415" s="2084"/>
      <c r="M415" s="2084"/>
      <c r="N415" s="2084"/>
      <c r="O415" s="2084"/>
      <c r="P415" s="2084"/>
      <c r="Q415" s="2084"/>
      <c r="R415" s="2084"/>
      <c r="S415" s="2084"/>
      <c r="T415" s="2084"/>
      <c r="U415" s="2084"/>
      <c r="V415" s="2084"/>
      <c r="W415" s="2084"/>
      <c r="X415" s="2084"/>
      <c r="Y415" s="2084"/>
      <c r="Z415" s="2084"/>
      <c r="AA415" s="2084"/>
      <c r="AB415" s="2084"/>
      <c r="AC415" s="2084"/>
      <c r="AD415" s="2084"/>
      <c r="AE415" s="2084"/>
    </row>
    <row r="416" ht="60.0" customHeight="1">
      <c r="A416" s="2084"/>
      <c r="B416" s="2084"/>
      <c r="C416" s="2084"/>
      <c r="D416" s="2085"/>
      <c r="E416" s="2084"/>
      <c r="F416" s="2086"/>
      <c r="G416" s="2086"/>
      <c r="H416" s="2084"/>
      <c r="I416" s="2084"/>
      <c r="J416" s="2084"/>
      <c r="K416" s="2084"/>
      <c r="L416" s="2084"/>
      <c r="M416" s="2084"/>
      <c r="N416" s="2084"/>
      <c r="O416" s="2084"/>
      <c r="P416" s="2084"/>
      <c r="Q416" s="2084"/>
      <c r="R416" s="2084"/>
      <c r="S416" s="2084"/>
      <c r="T416" s="2084"/>
      <c r="U416" s="2084"/>
      <c r="V416" s="2084"/>
      <c r="W416" s="2084"/>
      <c r="X416" s="2084"/>
      <c r="Y416" s="2084"/>
      <c r="Z416" s="2084"/>
      <c r="AA416" s="2084"/>
      <c r="AB416" s="2084"/>
      <c r="AC416" s="2084"/>
      <c r="AD416" s="2084"/>
      <c r="AE416" s="2084"/>
    </row>
    <row r="417" ht="60.0" customHeight="1">
      <c r="A417" s="2084"/>
      <c r="B417" s="2084"/>
      <c r="C417" s="2084"/>
      <c r="D417" s="2085"/>
      <c r="E417" s="2084"/>
      <c r="F417" s="2086"/>
      <c r="G417" s="2086"/>
      <c r="H417" s="2084"/>
      <c r="I417" s="2084"/>
      <c r="J417" s="2084"/>
      <c r="K417" s="2084"/>
      <c r="L417" s="2084"/>
      <c r="M417" s="2084"/>
      <c r="N417" s="2084"/>
      <c r="O417" s="2084"/>
      <c r="P417" s="2084"/>
      <c r="Q417" s="2084"/>
      <c r="R417" s="2084"/>
      <c r="S417" s="2084"/>
      <c r="T417" s="2084"/>
      <c r="U417" s="2084"/>
      <c r="V417" s="2084"/>
      <c r="W417" s="2084"/>
      <c r="X417" s="2084"/>
      <c r="Y417" s="2084"/>
      <c r="Z417" s="2084"/>
      <c r="AA417" s="2084"/>
      <c r="AB417" s="2084"/>
      <c r="AC417" s="2084"/>
      <c r="AD417" s="2084"/>
      <c r="AE417" s="2084"/>
    </row>
    <row r="418" ht="60.0" customHeight="1">
      <c r="A418" s="2084"/>
      <c r="B418" s="2084"/>
      <c r="C418" s="2084"/>
      <c r="D418" s="2085"/>
      <c r="E418" s="2084"/>
      <c r="F418" s="2086"/>
      <c r="G418" s="2086"/>
      <c r="H418" s="2084"/>
      <c r="I418" s="2084"/>
      <c r="J418" s="2084"/>
      <c r="K418" s="2084"/>
      <c r="L418" s="2084"/>
      <c r="M418" s="2084"/>
      <c r="N418" s="2084"/>
      <c r="O418" s="2084"/>
      <c r="P418" s="2084"/>
      <c r="Q418" s="2084"/>
      <c r="R418" s="2084"/>
      <c r="S418" s="2084"/>
      <c r="T418" s="2084"/>
      <c r="U418" s="2084"/>
      <c r="V418" s="2084"/>
      <c r="W418" s="2084"/>
      <c r="X418" s="2084"/>
      <c r="Y418" s="2084"/>
      <c r="Z418" s="2084"/>
      <c r="AA418" s="2084"/>
      <c r="AB418" s="2084"/>
      <c r="AC418" s="2084"/>
      <c r="AD418" s="2084"/>
      <c r="AE418" s="2084"/>
    </row>
    <row r="419" ht="60.0" customHeight="1">
      <c r="A419" s="2084"/>
      <c r="B419" s="2084"/>
      <c r="C419" s="2084"/>
      <c r="D419" s="2085"/>
      <c r="E419" s="2084"/>
      <c r="F419" s="2086"/>
      <c r="G419" s="2086"/>
      <c r="H419" s="2084"/>
      <c r="I419" s="2084"/>
      <c r="J419" s="2084"/>
      <c r="K419" s="2084"/>
      <c r="L419" s="2084"/>
      <c r="M419" s="2084"/>
      <c r="N419" s="2084"/>
      <c r="O419" s="2084"/>
      <c r="P419" s="2084"/>
      <c r="Q419" s="2084"/>
      <c r="R419" s="2084"/>
      <c r="S419" s="2084"/>
      <c r="T419" s="2084"/>
      <c r="U419" s="2084"/>
      <c r="V419" s="2084"/>
      <c r="W419" s="2084"/>
      <c r="X419" s="2084"/>
      <c r="Y419" s="2084"/>
      <c r="Z419" s="2084"/>
      <c r="AA419" s="2084"/>
      <c r="AB419" s="2084"/>
      <c r="AC419" s="2084"/>
      <c r="AD419" s="2084"/>
      <c r="AE419" s="2084"/>
    </row>
    <row r="420" ht="60.0" customHeight="1">
      <c r="A420" s="2084"/>
      <c r="B420" s="2084"/>
      <c r="C420" s="2084"/>
      <c r="D420" s="2085"/>
      <c r="E420" s="2084"/>
      <c r="F420" s="2086"/>
      <c r="G420" s="2086"/>
      <c r="H420" s="2084"/>
      <c r="I420" s="2084"/>
      <c r="J420" s="2084"/>
      <c r="K420" s="2084"/>
      <c r="L420" s="2084"/>
      <c r="M420" s="2084"/>
      <c r="N420" s="2084"/>
      <c r="O420" s="2084"/>
      <c r="P420" s="2084"/>
      <c r="Q420" s="2084"/>
      <c r="R420" s="2084"/>
      <c r="S420" s="2084"/>
      <c r="T420" s="2084"/>
      <c r="U420" s="2084"/>
      <c r="V420" s="2084"/>
      <c r="W420" s="2084"/>
      <c r="X420" s="2084"/>
      <c r="Y420" s="2084"/>
      <c r="Z420" s="2084"/>
      <c r="AA420" s="2084"/>
      <c r="AB420" s="2084"/>
      <c r="AC420" s="2084"/>
      <c r="AD420" s="2084"/>
      <c r="AE420" s="2084"/>
    </row>
    <row r="421" ht="60.0" customHeight="1">
      <c r="A421" s="2084"/>
      <c r="B421" s="2084"/>
      <c r="C421" s="2084"/>
      <c r="D421" s="2085"/>
      <c r="E421" s="2084"/>
      <c r="F421" s="2086"/>
      <c r="G421" s="2086"/>
      <c r="H421" s="2084"/>
      <c r="I421" s="2084"/>
      <c r="J421" s="2084"/>
      <c r="K421" s="2084"/>
      <c r="L421" s="2084"/>
      <c r="M421" s="2084"/>
      <c r="N421" s="2084"/>
      <c r="O421" s="2084"/>
      <c r="P421" s="2084"/>
      <c r="Q421" s="2084"/>
      <c r="R421" s="2084"/>
      <c r="S421" s="2084"/>
      <c r="T421" s="2084"/>
      <c r="U421" s="2084"/>
      <c r="V421" s="2084"/>
      <c r="W421" s="2084"/>
      <c r="X421" s="2084"/>
      <c r="Y421" s="2084"/>
      <c r="Z421" s="2084"/>
      <c r="AA421" s="2084"/>
      <c r="AB421" s="2084"/>
      <c r="AC421" s="2084"/>
      <c r="AD421" s="2084"/>
      <c r="AE421" s="2084"/>
    </row>
    <row r="422" ht="60.0" customHeight="1">
      <c r="A422" s="2084"/>
      <c r="B422" s="2084"/>
      <c r="C422" s="2084"/>
      <c r="D422" s="2085"/>
      <c r="E422" s="2084"/>
      <c r="F422" s="2086"/>
      <c r="G422" s="2086"/>
      <c r="H422" s="2084"/>
      <c r="I422" s="2084"/>
      <c r="J422" s="2084"/>
      <c r="K422" s="2084"/>
      <c r="L422" s="2084"/>
      <c r="M422" s="2084"/>
      <c r="N422" s="2084"/>
      <c r="O422" s="2084"/>
      <c r="P422" s="2084"/>
      <c r="Q422" s="2084"/>
      <c r="R422" s="2084"/>
      <c r="S422" s="2084"/>
      <c r="T422" s="2084"/>
      <c r="U422" s="2084"/>
      <c r="V422" s="2084"/>
      <c r="W422" s="2084"/>
      <c r="X422" s="2084"/>
      <c r="Y422" s="2084"/>
      <c r="Z422" s="2084"/>
      <c r="AA422" s="2084"/>
      <c r="AB422" s="2084"/>
      <c r="AC422" s="2084"/>
      <c r="AD422" s="2084"/>
      <c r="AE422" s="2084"/>
    </row>
    <row r="423" ht="60.0" customHeight="1">
      <c r="A423" s="2084"/>
      <c r="B423" s="2084"/>
      <c r="C423" s="2084"/>
      <c r="D423" s="2085"/>
      <c r="E423" s="2084"/>
      <c r="F423" s="2086"/>
      <c r="G423" s="2086"/>
      <c r="H423" s="2084"/>
      <c r="I423" s="2084"/>
      <c r="J423" s="2084"/>
      <c r="K423" s="2084"/>
      <c r="L423" s="2084"/>
      <c r="M423" s="2084"/>
      <c r="N423" s="2084"/>
      <c r="O423" s="2084"/>
      <c r="P423" s="2084"/>
      <c r="Q423" s="2084"/>
      <c r="R423" s="2084"/>
      <c r="S423" s="2084"/>
      <c r="T423" s="2084"/>
      <c r="U423" s="2084"/>
      <c r="V423" s="2084"/>
      <c r="W423" s="2084"/>
      <c r="X423" s="2084"/>
      <c r="Y423" s="2084"/>
      <c r="Z423" s="2084"/>
      <c r="AA423" s="2084"/>
      <c r="AB423" s="2084"/>
      <c r="AC423" s="2084"/>
      <c r="AD423" s="2084"/>
      <c r="AE423" s="2084"/>
    </row>
    <row r="424" ht="60.0" customHeight="1">
      <c r="A424" s="2084"/>
      <c r="B424" s="2084"/>
      <c r="C424" s="2084"/>
      <c r="D424" s="2085"/>
      <c r="E424" s="2084"/>
      <c r="F424" s="2086"/>
      <c r="G424" s="2086"/>
      <c r="H424" s="2084"/>
      <c r="I424" s="2084"/>
      <c r="J424" s="2084"/>
      <c r="K424" s="2084"/>
      <c r="L424" s="2084"/>
      <c r="M424" s="2084"/>
      <c r="N424" s="2084"/>
      <c r="O424" s="2084"/>
      <c r="P424" s="2084"/>
      <c r="Q424" s="2084"/>
      <c r="R424" s="2084"/>
      <c r="S424" s="2084"/>
      <c r="T424" s="2084"/>
      <c r="U424" s="2084"/>
      <c r="V424" s="2084"/>
      <c r="W424" s="2084"/>
      <c r="X424" s="2084"/>
      <c r="Y424" s="2084"/>
      <c r="Z424" s="2084"/>
      <c r="AA424" s="2084"/>
      <c r="AB424" s="2084"/>
      <c r="AC424" s="2084"/>
      <c r="AD424" s="2084"/>
      <c r="AE424" s="2084"/>
    </row>
    <row r="425" ht="60.0" customHeight="1">
      <c r="A425" s="2084"/>
      <c r="B425" s="2084"/>
      <c r="C425" s="2084"/>
      <c r="D425" s="2085"/>
      <c r="E425" s="2084"/>
      <c r="F425" s="2086"/>
      <c r="G425" s="2086"/>
      <c r="H425" s="2084"/>
      <c r="I425" s="2084"/>
      <c r="J425" s="2084"/>
      <c r="K425" s="2084"/>
      <c r="L425" s="2084"/>
      <c r="M425" s="2084"/>
      <c r="N425" s="2084"/>
      <c r="O425" s="2084"/>
      <c r="P425" s="2084"/>
      <c r="Q425" s="2084"/>
      <c r="R425" s="2084"/>
      <c r="S425" s="2084"/>
      <c r="T425" s="2084"/>
      <c r="U425" s="2084"/>
      <c r="V425" s="2084"/>
      <c r="W425" s="2084"/>
      <c r="X425" s="2084"/>
      <c r="Y425" s="2084"/>
      <c r="Z425" s="2084"/>
      <c r="AA425" s="2084"/>
      <c r="AB425" s="2084"/>
      <c r="AC425" s="2084"/>
      <c r="AD425" s="2084"/>
      <c r="AE425" s="2084"/>
    </row>
    <row r="426" ht="60.0" customHeight="1">
      <c r="A426" s="2084"/>
      <c r="B426" s="2084"/>
      <c r="C426" s="2084"/>
      <c r="D426" s="2085"/>
      <c r="E426" s="2084"/>
      <c r="F426" s="2086"/>
      <c r="G426" s="2086"/>
      <c r="H426" s="2084"/>
      <c r="I426" s="2084"/>
      <c r="J426" s="2084"/>
      <c r="K426" s="2084"/>
      <c r="L426" s="2084"/>
      <c r="M426" s="2084"/>
      <c r="N426" s="2084"/>
      <c r="O426" s="2084"/>
      <c r="P426" s="2084"/>
      <c r="Q426" s="2084"/>
      <c r="R426" s="2084"/>
      <c r="S426" s="2084"/>
      <c r="T426" s="2084"/>
      <c r="U426" s="2084"/>
      <c r="V426" s="2084"/>
      <c r="W426" s="2084"/>
      <c r="X426" s="2084"/>
      <c r="Y426" s="2084"/>
      <c r="Z426" s="2084"/>
      <c r="AA426" s="2084"/>
      <c r="AB426" s="2084"/>
      <c r="AC426" s="2084"/>
      <c r="AD426" s="2084"/>
      <c r="AE426" s="2084"/>
    </row>
    <row r="427" ht="60.0" customHeight="1">
      <c r="A427" s="2084"/>
      <c r="B427" s="2084"/>
      <c r="C427" s="2084"/>
      <c r="D427" s="2085"/>
      <c r="E427" s="2084"/>
      <c r="F427" s="2086"/>
      <c r="G427" s="2086"/>
      <c r="H427" s="2084"/>
      <c r="I427" s="2084"/>
      <c r="J427" s="2084"/>
      <c r="K427" s="2084"/>
      <c r="L427" s="2084"/>
      <c r="M427" s="2084"/>
      <c r="N427" s="2084"/>
      <c r="O427" s="2084"/>
      <c r="P427" s="2084"/>
      <c r="Q427" s="2084"/>
      <c r="R427" s="2084"/>
      <c r="S427" s="2084"/>
      <c r="T427" s="2084"/>
      <c r="U427" s="2084"/>
      <c r="V427" s="2084"/>
      <c r="W427" s="2084"/>
      <c r="X427" s="2084"/>
      <c r="Y427" s="2084"/>
      <c r="Z427" s="2084"/>
      <c r="AA427" s="2084"/>
      <c r="AB427" s="2084"/>
      <c r="AC427" s="2084"/>
      <c r="AD427" s="2084"/>
      <c r="AE427" s="2084"/>
    </row>
    <row r="428" ht="60.0" customHeight="1">
      <c r="A428" s="2084"/>
      <c r="B428" s="2084"/>
      <c r="C428" s="2084"/>
      <c r="D428" s="2085"/>
      <c r="E428" s="2084"/>
      <c r="F428" s="2086"/>
      <c r="G428" s="2086"/>
      <c r="H428" s="2084"/>
      <c r="I428" s="2084"/>
      <c r="J428" s="2084"/>
      <c r="K428" s="2084"/>
      <c r="L428" s="2084"/>
      <c r="M428" s="2084"/>
      <c r="N428" s="2084"/>
      <c r="O428" s="2084"/>
      <c r="P428" s="2084"/>
      <c r="Q428" s="2084"/>
      <c r="R428" s="2084"/>
      <c r="S428" s="2084"/>
      <c r="T428" s="2084"/>
      <c r="U428" s="2084"/>
      <c r="V428" s="2084"/>
      <c r="W428" s="2084"/>
      <c r="X428" s="2084"/>
      <c r="Y428" s="2084"/>
      <c r="Z428" s="2084"/>
      <c r="AA428" s="2084"/>
      <c r="AB428" s="2084"/>
      <c r="AC428" s="2084"/>
      <c r="AD428" s="2084"/>
      <c r="AE428" s="2084"/>
    </row>
    <row r="429" ht="60.0" customHeight="1">
      <c r="A429" s="2084"/>
      <c r="B429" s="2084"/>
      <c r="C429" s="2084"/>
      <c r="D429" s="2085"/>
      <c r="E429" s="2084"/>
      <c r="F429" s="2086"/>
      <c r="G429" s="2086"/>
      <c r="H429" s="2084"/>
      <c r="I429" s="2084"/>
      <c r="J429" s="2084"/>
      <c r="K429" s="2084"/>
      <c r="L429" s="2084"/>
      <c r="M429" s="2084"/>
      <c r="N429" s="2084"/>
      <c r="O429" s="2084"/>
      <c r="P429" s="2084"/>
      <c r="Q429" s="2084"/>
      <c r="R429" s="2084"/>
      <c r="S429" s="2084"/>
      <c r="T429" s="2084"/>
      <c r="U429" s="2084"/>
      <c r="V429" s="2084"/>
      <c r="W429" s="2084"/>
      <c r="X429" s="2084"/>
      <c r="Y429" s="2084"/>
      <c r="Z429" s="2084"/>
      <c r="AA429" s="2084"/>
      <c r="AB429" s="2084"/>
      <c r="AC429" s="2084"/>
      <c r="AD429" s="2084"/>
      <c r="AE429" s="2084"/>
    </row>
    <row r="430" ht="60.0" customHeight="1">
      <c r="A430" s="2084"/>
      <c r="B430" s="2084"/>
      <c r="C430" s="2084"/>
      <c r="D430" s="2085"/>
      <c r="E430" s="2084"/>
      <c r="F430" s="2086"/>
      <c r="G430" s="2086"/>
      <c r="H430" s="2084"/>
      <c r="I430" s="2084"/>
      <c r="J430" s="2084"/>
      <c r="K430" s="2084"/>
      <c r="L430" s="2084"/>
      <c r="M430" s="2084"/>
      <c r="N430" s="2084"/>
      <c r="O430" s="2084"/>
      <c r="P430" s="2084"/>
      <c r="Q430" s="2084"/>
      <c r="R430" s="2084"/>
      <c r="S430" s="2084"/>
      <c r="T430" s="2084"/>
      <c r="U430" s="2084"/>
      <c r="V430" s="2084"/>
      <c r="W430" s="2084"/>
      <c r="X430" s="2084"/>
      <c r="Y430" s="2084"/>
      <c r="Z430" s="2084"/>
      <c r="AA430" s="2084"/>
      <c r="AB430" s="2084"/>
      <c r="AC430" s="2084"/>
      <c r="AD430" s="2084"/>
      <c r="AE430" s="2084"/>
    </row>
    <row r="431" ht="60.0" customHeight="1">
      <c r="A431" s="2084"/>
      <c r="B431" s="2084"/>
      <c r="C431" s="2084"/>
      <c r="D431" s="2085"/>
      <c r="E431" s="2084"/>
      <c r="F431" s="2086"/>
      <c r="G431" s="2086"/>
      <c r="H431" s="2084"/>
      <c r="I431" s="2084"/>
      <c r="J431" s="2084"/>
      <c r="K431" s="2084"/>
      <c r="L431" s="2084"/>
      <c r="M431" s="2084"/>
      <c r="N431" s="2084"/>
      <c r="O431" s="2084"/>
      <c r="P431" s="2084"/>
      <c r="Q431" s="2084"/>
      <c r="R431" s="2084"/>
      <c r="S431" s="2084"/>
      <c r="T431" s="2084"/>
      <c r="U431" s="2084"/>
      <c r="V431" s="2084"/>
      <c r="W431" s="2084"/>
      <c r="X431" s="2084"/>
      <c r="Y431" s="2084"/>
      <c r="Z431" s="2084"/>
      <c r="AA431" s="2084"/>
      <c r="AB431" s="2084"/>
      <c r="AC431" s="2084"/>
      <c r="AD431" s="2084"/>
      <c r="AE431" s="2084"/>
    </row>
    <row r="432" ht="60.0" customHeight="1">
      <c r="A432" s="2084"/>
      <c r="B432" s="2084"/>
      <c r="C432" s="2084"/>
      <c r="D432" s="2085"/>
      <c r="E432" s="2084"/>
      <c r="F432" s="2086"/>
      <c r="G432" s="2086"/>
      <c r="H432" s="2084"/>
      <c r="I432" s="2084"/>
      <c r="J432" s="2084"/>
      <c r="K432" s="2084"/>
      <c r="L432" s="2084"/>
      <c r="M432" s="2084"/>
      <c r="N432" s="2084"/>
      <c r="O432" s="2084"/>
      <c r="P432" s="2084"/>
      <c r="Q432" s="2084"/>
      <c r="R432" s="2084"/>
      <c r="S432" s="2084"/>
      <c r="T432" s="2084"/>
      <c r="U432" s="2084"/>
      <c r="V432" s="2084"/>
      <c r="W432" s="2084"/>
      <c r="X432" s="2084"/>
      <c r="Y432" s="2084"/>
      <c r="Z432" s="2084"/>
      <c r="AA432" s="2084"/>
      <c r="AB432" s="2084"/>
      <c r="AC432" s="2084"/>
      <c r="AD432" s="2084"/>
      <c r="AE432" s="2084"/>
    </row>
    <row r="433" ht="60.0" customHeight="1">
      <c r="A433" s="2084"/>
      <c r="B433" s="2084"/>
      <c r="C433" s="2084"/>
      <c r="D433" s="2085"/>
      <c r="E433" s="2084"/>
      <c r="F433" s="2086"/>
      <c r="G433" s="2086"/>
      <c r="H433" s="2084"/>
      <c r="I433" s="2084"/>
      <c r="J433" s="2084"/>
      <c r="K433" s="2084"/>
      <c r="L433" s="2084"/>
      <c r="M433" s="2084"/>
      <c r="N433" s="2084"/>
      <c r="O433" s="2084"/>
      <c r="P433" s="2084"/>
      <c r="Q433" s="2084"/>
      <c r="R433" s="2084"/>
      <c r="S433" s="2084"/>
      <c r="T433" s="2084"/>
      <c r="U433" s="2084"/>
      <c r="V433" s="2084"/>
      <c r="W433" s="2084"/>
      <c r="X433" s="2084"/>
      <c r="Y433" s="2084"/>
      <c r="Z433" s="2084"/>
      <c r="AA433" s="2084"/>
      <c r="AB433" s="2084"/>
      <c r="AC433" s="2084"/>
      <c r="AD433" s="2084"/>
      <c r="AE433" s="2084"/>
    </row>
    <row r="434" ht="60.0" customHeight="1">
      <c r="A434" s="2084"/>
      <c r="B434" s="2084"/>
      <c r="C434" s="2084"/>
      <c r="D434" s="2085"/>
      <c r="E434" s="2084"/>
      <c r="F434" s="2086"/>
      <c r="G434" s="2086"/>
      <c r="H434" s="2084"/>
      <c r="I434" s="2084"/>
      <c r="J434" s="2084"/>
      <c r="K434" s="2084"/>
      <c r="L434" s="2084"/>
      <c r="M434" s="2084"/>
      <c r="N434" s="2084"/>
      <c r="O434" s="2084"/>
      <c r="P434" s="2084"/>
      <c r="Q434" s="2084"/>
      <c r="R434" s="2084"/>
      <c r="S434" s="2084"/>
      <c r="T434" s="2084"/>
      <c r="U434" s="2084"/>
      <c r="V434" s="2084"/>
      <c r="W434" s="2084"/>
      <c r="X434" s="2084"/>
      <c r="Y434" s="2084"/>
      <c r="Z434" s="2084"/>
      <c r="AA434" s="2084"/>
      <c r="AB434" s="2084"/>
      <c r="AC434" s="2084"/>
      <c r="AD434" s="2084"/>
      <c r="AE434" s="2084"/>
    </row>
    <row r="435" ht="60.0" customHeight="1">
      <c r="A435" s="2084"/>
      <c r="B435" s="2084"/>
      <c r="C435" s="2084"/>
      <c r="D435" s="2085"/>
      <c r="E435" s="2084"/>
      <c r="F435" s="2086"/>
      <c r="G435" s="2086"/>
      <c r="H435" s="2084"/>
      <c r="I435" s="2084"/>
      <c r="J435" s="2084"/>
      <c r="K435" s="2084"/>
      <c r="L435" s="2084"/>
      <c r="M435" s="2084"/>
      <c r="N435" s="2084"/>
      <c r="O435" s="2084"/>
      <c r="P435" s="2084"/>
      <c r="Q435" s="2084"/>
      <c r="R435" s="2084"/>
      <c r="S435" s="2084"/>
      <c r="T435" s="2084"/>
      <c r="U435" s="2084"/>
      <c r="V435" s="2084"/>
      <c r="W435" s="2084"/>
      <c r="X435" s="2084"/>
      <c r="Y435" s="2084"/>
      <c r="Z435" s="2084"/>
      <c r="AA435" s="2084"/>
      <c r="AB435" s="2084"/>
      <c r="AC435" s="2084"/>
      <c r="AD435" s="2084"/>
      <c r="AE435" s="2084"/>
    </row>
    <row r="436" ht="60.0" customHeight="1">
      <c r="A436" s="2084"/>
      <c r="B436" s="2084"/>
      <c r="C436" s="2084"/>
      <c r="D436" s="2085"/>
      <c r="E436" s="2084"/>
      <c r="F436" s="2086"/>
      <c r="G436" s="2086"/>
      <c r="H436" s="2084"/>
      <c r="I436" s="2084"/>
      <c r="J436" s="2084"/>
      <c r="K436" s="2084"/>
      <c r="L436" s="2084"/>
      <c r="M436" s="2084"/>
      <c r="N436" s="2084"/>
      <c r="O436" s="2084"/>
      <c r="P436" s="2084"/>
      <c r="Q436" s="2084"/>
      <c r="R436" s="2084"/>
      <c r="S436" s="2084"/>
      <c r="T436" s="2084"/>
      <c r="U436" s="2084"/>
      <c r="V436" s="2084"/>
      <c r="W436" s="2084"/>
      <c r="X436" s="2084"/>
      <c r="Y436" s="2084"/>
      <c r="Z436" s="2084"/>
      <c r="AA436" s="2084"/>
      <c r="AB436" s="2084"/>
      <c r="AC436" s="2084"/>
      <c r="AD436" s="2084"/>
      <c r="AE436" s="2084"/>
    </row>
    <row r="437" ht="60.0" customHeight="1">
      <c r="A437" s="2084"/>
      <c r="B437" s="2084"/>
      <c r="C437" s="2084"/>
      <c r="D437" s="2085"/>
      <c r="E437" s="2084"/>
      <c r="F437" s="2086"/>
      <c r="G437" s="2086"/>
      <c r="H437" s="2084"/>
      <c r="I437" s="2084"/>
      <c r="J437" s="2084"/>
      <c r="K437" s="2084"/>
      <c r="L437" s="2084"/>
      <c r="M437" s="2084"/>
      <c r="N437" s="2084"/>
      <c r="O437" s="2084"/>
      <c r="P437" s="2084"/>
      <c r="Q437" s="2084"/>
      <c r="R437" s="2084"/>
      <c r="S437" s="2084"/>
      <c r="T437" s="2084"/>
      <c r="U437" s="2084"/>
      <c r="V437" s="2084"/>
      <c r="W437" s="2084"/>
      <c r="X437" s="2084"/>
      <c r="Y437" s="2084"/>
      <c r="Z437" s="2084"/>
      <c r="AA437" s="2084"/>
      <c r="AB437" s="2084"/>
      <c r="AC437" s="2084"/>
      <c r="AD437" s="2084"/>
      <c r="AE437" s="2084"/>
    </row>
    <row r="438" ht="60.0" customHeight="1">
      <c r="A438" s="2084"/>
      <c r="B438" s="2084"/>
      <c r="C438" s="2084"/>
      <c r="D438" s="2085"/>
      <c r="E438" s="2084"/>
      <c r="F438" s="2086"/>
      <c r="G438" s="2086"/>
      <c r="H438" s="2084"/>
      <c r="I438" s="2084"/>
      <c r="J438" s="2084"/>
      <c r="K438" s="2084"/>
      <c r="L438" s="2084"/>
      <c r="M438" s="2084"/>
      <c r="N438" s="2084"/>
      <c r="O438" s="2084"/>
      <c r="P438" s="2084"/>
      <c r="Q438" s="2084"/>
      <c r="R438" s="2084"/>
      <c r="S438" s="2084"/>
      <c r="T438" s="2084"/>
      <c r="U438" s="2084"/>
      <c r="V438" s="2084"/>
      <c r="W438" s="2084"/>
      <c r="X438" s="2084"/>
      <c r="Y438" s="2084"/>
      <c r="Z438" s="2084"/>
      <c r="AA438" s="2084"/>
      <c r="AB438" s="2084"/>
      <c r="AC438" s="2084"/>
      <c r="AD438" s="2084"/>
      <c r="AE438" s="2084"/>
    </row>
    <row r="439" ht="60.0" customHeight="1">
      <c r="A439" s="2084"/>
      <c r="B439" s="2084"/>
      <c r="C439" s="2084"/>
      <c r="D439" s="2085"/>
      <c r="E439" s="2084"/>
      <c r="F439" s="2086"/>
      <c r="G439" s="2086"/>
      <c r="H439" s="2084"/>
      <c r="I439" s="2084"/>
      <c r="J439" s="2084"/>
      <c r="K439" s="2084"/>
      <c r="L439" s="2084"/>
      <c r="M439" s="2084"/>
      <c r="N439" s="2084"/>
      <c r="O439" s="2084"/>
      <c r="P439" s="2084"/>
      <c r="Q439" s="2084"/>
      <c r="R439" s="2084"/>
      <c r="S439" s="2084"/>
      <c r="T439" s="2084"/>
      <c r="U439" s="2084"/>
      <c r="V439" s="2084"/>
      <c r="W439" s="2084"/>
      <c r="X439" s="2084"/>
      <c r="Y439" s="2084"/>
      <c r="Z439" s="2084"/>
      <c r="AA439" s="2084"/>
      <c r="AB439" s="2084"/>
      <c r="AC439" s="2084"/>
      <c r="AD439" s="2084"/>
      <c r="AE439" s="2084"/>
    </row>
    <row r="440" ht="60.0" customHeight="1">
      <c r="A440" s="2084"/>
      <c r="B440" s="2084"/>
      <c r="C440" s="2084"/>
      <c r="D440" s="2085"/>
      <c r="E440" s="2084"/>
      <c r="F440" s="2086"/>
      <c r="G440" s="2086"/>
      <c r="H440" s="2084"/>
      <c r="I440" s="2084"/>
      <c r="J440" s="2084"/>
      <c r="K440" s="2084"/>
      <c r="L440" s="2084"/>
      <c r="M440" s="2084"/>
      <c r="N440" s="2084"/>
      <c r="O440" s="2084"/>
      <c r="P440" s="2084"/>
      <c r="Q440" s="2084"/>
      <c r="R440" s="2084"/>
      <c r="S440" s="2084"/>
      <c r="T440" s="2084"/>
      <c r="U440" s="2084"/>
      <c r="V440" s="2084"/>
      <c r="W440" s="2084"/>
      <c r="X440" s="2084"/>
      <c r="Y440" s="2084"/>
      <c r="Z440" s="2084"/>
      <c r="AA440" s="2084"/>
      <c r="AB440" s="2084"/>
      <c r="AC440" s="2084"/>
      <c r="AD440" s="2084"/>
      <c r="AE440" s="2084"/>
    </row>
    <row r="441" ht="60.0" customHeight="1">
      <c r="A441" s="2084"/>
      <c r="B441" s="2084"/>
      <c r="C441" s="2084"/>
      <c r="D441" s="2085"/>
      <c r="E441" s="2084"/>
      <c r="F441" s="2086"/>
      <c r="G441" s="2086"/>
      <c r="H441" s="2084"/>
      <c r="I441" s="2084"/>
      <c r="J441" s="2084"/>
      <c r="K441" s="2084"/>
      <c r="L441" s="2084"/>
      <c r="M441" s="2084"/>
      <c r="N441" s="2084"/>
      <c r="O441" s="2084"/>
      <c r="P441" s="2084"/>
      <c r="Q441" s="2084"/>
      <c r="R441" s="2084"/>
      <c r="S441" s="2084"/>
      <c r="T441" s="2084"/>
      <c r="U441" s="2084"/>
      <c r="V441" s="2084"/>
      <c r="W441" s="2084"/>
      <c r="X441" s="2084"/>
      <c r="Y441" s="2084"/>
      <c r="Z441" s="2084"/>
      <c r="AA441" s="2084"/>
      <c r="AB441" s="2084"/>
      <c r="AC441" s="2084"/>
      <c r="AD441" s="2084"/>
      <c r="AE441" s="2084"/>
    </row>
    <row r="442" ht="60.0" customHeight="1">
      <c r="A442" s="2084"/>
      <c r="B442" s="2084"/>
      <c r="C442" s="2084"/>
      <c r="D442" s="2085"/>
      <c r="E442" s="2084"/>
      <c r="F442" s="2086"/>
      <c r="G442" s="2086"/>
      <c r="H442" s="2084"/>
      <c r="I442" s="2084"/>
      <c r="J442" s="2084"/>
      <c r="K442" s="2084"/>
      <c r="L442" s="2084"/>
      <c r="M442" s="2084"/>
      <c r="N442" s="2084"/>
      <c r="O442" s="2084"/>
      <c r="P442" s="2084"/>
      <c r="Q442" s="2084"/>
      <c r="R442" s="2084"/>
      <c r="S442" s="2084"/>
      <c r="T442" s="2084"/>
      <c r="U442" s="2084"/>
      <c r="V442" s="2084"/>
      <c r="W442" s="2084"/>
      <c r="X442" s="2084"/>
      <c r="Y442" s="2084"/>
      <c r="Z442" s="2084"/>
      <c r="AA442" s="2084"/>
      <c r="AB442" s="2084"/>
      <c r="AC442" s="2084"/>
      <c r="AD442" s="2084"/>
      <c r="AE442" s="2084"/>
    </row>
    <row r="443" ht="60.0" customHeight="1">
      <c r="A443" s="2084"/>
      <c r="B443" s="2084"/>
      <c r="C443" s="2084"/>
      <c r="D443" s="2085"/>
      <c r="E443" s="2084"/>
      <c r="F443" s="2086"/>
      <c r="G443" s="2086"/>
      <c r="H443" s="2084"/>
      <c r="I443" s="2084"/>
      <c r="J443" s="2084"/>
      <c r="K443" s="2084"/>
      <c r="L443" s="2084"/>
      <c r="M443" s="2084"/>
      <c r="N443" s="2084"/>
      <c r="O443" s="2084"/>
      <c r="P443" s="2084"/>
      <c r="Q443" s="2084"/>
      <c r="R443" s="2084"/>
      <c r="S443" s="2084"/>
      <c r="T443" s="2084"/>
      <c r="U443" s="2084"/>
      <c r="V443" s="2084"/>
      <c r="W443" s="2084"/>
      <c r="X443" s="2084"/>
      <c r="Y443" s="2084"/>
      <c r="Z443" s="2084"/>
      <c r="AA443" s="2084"/>
      <c r="AB443" s="2084"/>
      <c r="AC443" s="2084"/>
      <c r="AD443" s="2084"/>
      <c r="AE443" s="2084"/>
    </row>
    <row r="444" ht="60.0" customHeight="1">
      <c r="A444" s="2084"/>
      <c r="B444" s="2084"/>
      <c r="C444" s="2084"/>
      <c r="D444" s="2085"/>
      <c r="E444" s="2084"/>
      <c r="F444" s="2086"/>
      <c r="G444" s="2086"/>
      <c r="H444" s="2084"/>
      <c r="I444" s="2084"/>
      <c r="J444" s="2084"/>
      <c r="K444" s="2084"/>
      <c r="L444" s="2084"/>
      <c r="M444" s="2084"/>
      <c r="N444" s="2084"/>
      <c r="O444" s="2084"/>
      <c r="P444" s="2084"/>
      <c r="Q444" s="2084"/>
      <c r="R444" s="2084"/>
      <c r="S444" s="2084"/>
      <c r="T444" s="2084"/>
      <c r="U444" s="2084"/>
      <c r="V444" s="2084"/>
      <c r="W444" s="2084"/>
      <c r="X444" s="2084"/>
      <c r="Y444" s="2084"/>
      <c r="Z444" s="2084"/>
      <c r="AA444" s="2084"/>
      <c r="AB444" s="2084"/>
      <c r="AC444" s="2084"/>
      <c r="AD444" s="2084"/>
      <c r="AE444" s="2084"/>
    </row>
    <row r="445" ht="60.0" customHeight="1">
      <c r="A445" s="2084"/>
      <c r="B445" s="2084"/>
      <c r="C445" s="2084"/>
      <c r="D445" s="2085"/>
      <c r="E445" s="2084"/>
      <c r="F445" s="2086"/>
      <c r="G445" s="2086"/>
      <c r="H445" s="2084"/>
      <c r="I445" s="2084"/>
      <c r="J445" s="2084"/>
      <c r="K445" s="2084"/>
      <c r="L445" s="2084"/>
      <c r="M445" s="2084"/>
      <c r="N445" s="2084"/>
      <c r="O445" s="2084"/>
      <c r="P445" s="2084"/>
      <c r="Q445" s="2084"/>
      <c r="R445" s="2084"/>
      <c r="S445" s="2084"/>
      <c r="T445" s="2084"/>
      <c r="U445" s="2084"/>
      <c r="V445" s="2084"/>
      <c r="W445" s="2084"/>
      <c r="X445" s="2084"/>
      <c r="Y445" s="2084"/>
      <c r="Z445" s="2084"/>
      <c r="AA445" s="2084"/>
      <c r="AB445" s="2084"/>
      <c r="AC445" s="2084"/>
      <c r="AD445" s="2084"/>
      <c r="AE445" s="2084"/>
    </row>
    <row r="446" ht="60.0" customHeight="1">
      <c r="A446" s="2084"/>
      <c r="B446" s="2084"/>
      <c r="C446" s="2084"/>
      <c r="D446" s="2085"/>
      <c r="E446" s="2084"/>
      <c r="F446" s="2086"/>
      <c r="G446" s="2086"/>
      <c r="H446" s="2084"/>
      <c r="I446" s="2084"/>
      <c r="J446" s="2084"/>
      <c r="K446" s="2084"/>
      <c r="L446" s="2084"/>
      <c r="M446" s="2084"/>
      <c r="N446" s="2084"/>
      <c r="O446" s="2084"/>
      <c r="P446" s="2084"/>
      <c r="Q446" s="2084"/>
      <c r="R446" s="2084"/>
      <c r="S446" s="2084"/>
      <c r="T446" s="2084"/>
      <c r="U446" s="2084"/>
      <c r="V446" s="2084"/>
      <c r="W446" s="2084"/>
      <c r="X446" s="2084"/>
      <c r="Y446" s="2084"/>
      <c r="Z446" s="2084"/>
      <c r="AA446" s="2084"/>
      <c r="AB446" s="2084"/>
      <c r="AC446" s="2084"/>
      <c r="AD446" s="2084"/>
      <c r="AE446" s="2084"/>
    </row>
    <row r="447" ht="60.0" customHeight="1">
      <c r="A447" s="2084"/>
      <c r="B447" s="2084"/>
      <c r="C447" s="2084"/>
      <c r="D447" s="2085"/>
      <c r="E447" s="2084"/>
      <c r="F447" s="2086"/>
      <c r="G447" s="2086"/>
      <c r="H447" s="2084"/>
      <c r="I447" s="2084"/>
      <c r="J447" s="2084"/>
      <c r="K447" s="2084"/>
      <c r="L447" s="2084"/>
      <c r="M447" s="2084"/>
      <c r="N447" s="2084"/>
      <c r="O447" s="2084"/>
      <c r="P447" s="2084"/>
      <c r="Q447" s="2084"/>
      <c r="R447" s="2084"/>
      <c r="S447" s="2084"/>
      <c r="T447" s="2084"/>
      <c r="U447" s="2084"/>
      <c r="V447" s="2084"/>
      <c r="W447" s="2084"/>
      <c r="X447" s="2084"/>
      <c r="Y447" s="2084"/>
      <c r="Z447" s="2084"/>
      <c r="AA447" s="2084"/>
      <c r="AB447" s="2084"/>
      <c r="AC447" s="2084"/>
      <c r="AD447" s="2084"/>
      <c r="AE447" s="2084"/>
    </row>
    <row r="448" ht="60.0" customHeight="1">
      <c r="A448" s="2084"/>
      <c r="B448" s="2084"/>
      <c r="C448" s="2084"/>
      <c r="D448" s="2085"/>
      <c r="E448" s="2084"/>
      <c r="F448" s="2086"/>
      <c r="G448" s="2086"/>
      <c r="H448" s="2084"/>
      <c r="I448" s="2084"/>
      <c r="J448" s="2084"/>
      <c r="K448" s="2084"/>
      <c r="L448" s="2084"/>
      <c r="M448" s="2084"/>
      <c r="N448" s="2084"/>
      <c r="O448" s="2084"/>
      <c r="P448" s="2084"/>
      <c r="Q448" s="2084"/>
      <c r="R448" s="2084"/>
      <c r="S448" s="2084"/>
      <c r="T448" s="2084"/>
      <c r="U448" s="2084"/>
      <c r="V448" s="2084"/>
      <c r="W448" s="2084"/>
      <c r="X448" s="2084"/>
      <c r="Y448" s="2084"/>
      <c r="Z448" s="2084"/>
      <c r="AA448" s="2084"/>
      <c r="AB448" s="2084"/>
      <c r="AC448" s="2084"/>
      <c r="AD448" s="2084"/>
      <c r="AE448" s="2084"/>
    </row>
    <row r="449" ht="60.0" customHeight="1">
      <c r="A449" s="2084"/>
      <c r="B449" s="2084"/>
      <c r="C449" s="2084"/>
      <c r="D449" s="2085"/>
      <c r="E449" s="2084"/>
      <c r="F449" s="2086"/>
      <c r="G449" s="2086"/>
      <c r="H449" s="2084"/>
      <c r="I449" s="2084"/>
      <c r="J449" s="2084"/>
      <c r="K449" s="2084"/>
      <c r="L449" s="2084"/>
      <c r="M449" s="2084"/>
      <c r="N449" s="2084"/>
      <c r="O449" s="2084"/>
      <c r="P449" s="2084"/>
      <c r="Q449" s="2084"/>
      <c r="R449" s="2084"/>
      <c r="S449" s="2084"/>
      <c r="T449" s="2084"/>
      <c r="U449" s="2084"/>
      <c r="V449" s="2084"/>
      <c r="W449" s="2084"/>
      <c r="X449" s="2084"/>
      <c r="Y449" s="2084"/>
      <c r="Z449" s="2084"/>
      <c r="AA449" s="2084"/>
      <c r="AB449" s="2084"/>
      <c r="AC449" s="2084"/>
      <c r="AD449" s="2084"/>
      <c r="AE449" s="2084"/>
    </row>
    <row r="450" ht="60.0" customHeight="1">
      <c r="A450" s="2084"/>
      <c r="B450" s="2084"/>
      <c r="C450" s="2084"/>
      <c r="D450" s="2085"/>
      <c r="E450" s="2084"/>
      <c r="F450" s="2086"/>
      <c r="G450" s="2086"/>
      <c r="H450" s="2084"/>
      <c r="I450" s="2084"/>
      <c r="J450" s="2084"/>
      <c r="K450" s="2084"/>
      <c r="L450" s="2084"/>
      <c r="M450" s="2084"/>
      <c r="N450" s="2084"/>
      <c r="O450" s="2084"/>
      <c r="P450" s="2084"/>
      <c r="Q450" s="2084"/>
      <c r="R450" s="2084"/>
      <c r="S450" s="2084"/>
      <c r="T450" s="2084"/>
      <c r="U450" s="2084"/>
      <c r="V450" s="2084"/>
      <c r="W450" s="2084"/>
      <c r="X450" s="2084"/>
      <c r="Y450" s="2084"/>
      <c r="Z450" s="2084"/>
      <c r="AA450" s="2084"/>
      <c r="AB450" s="2084"/>
      <c r="AC450" s="2084"/>
      <c r="AD450" s="2084"/>
      <c r="AE450" s="2084"/>
    </row>
    <row r="451" ht="60.0" customHeight="1">
      <c r="A451" s="2084"/>
      <c r="B451" s="2084"/>
      <c r="C451" s="2084"/>
      <c r="D451" s="2085"/>
      <c r="E451" s="2084"/>
      <c r="F451" s="2086"/>
      <c r="G451" s="2086"/>
      <c r="H451" s="2084"/>
      <c r="I451" s="2084"/>
      <c r="J451" s="2084"/>
      <c r="K451" s="2084"/>
      <c r="L451" s="2084"/>
      <c r="M451" s="2084"/>
      <c r="N451" s="2084"/>
      <c r="O451" s="2084"/>
      <c r="P451" s="2084"/>
      <c r="Q451" s="2084"/>
      <c r="R451" s="2084"/>
      <c r="S451" s="2084"/>
      <c r="T451" s="2084"/>
      <c r="U451" s="2084"/>
      <c r="V451" s="2084"/>
      <c r="W451" s="2084"/>
      <c r="X451" s="2084"/>
      <c r="Y451" s="2084"/>
      <c r="Z451" s="2084"/>
      <c r="AA451" s="2084"/>
      <c r="AB451" s="2084"/>
      <c r="AC451" s="2084"/>
      <c r="AD451" s="2084"/>
      <c r="AE451" s="2084"/>
    </row>
    <row r="452" ht="60.0" customHeight="1">
      <c r="A452" s="2084"/>
      <c r="B452" s="2084"/>
      <c r="C452" s="2084"/>
      <c r="D452" s="2085"/>
      <c r="E452" s="2084"/>
      <c r="F452" s="2086"/>
      <c r="G452" s="2086"/>
      <c r="H452" s="2084"/>
      <c r="I452" s="2084"/>
      <c r="J452" s="2084"/>
      <c r="K452" s="2084"/>
      <c r="L452" s="2084"/>
      <c r="M452" s="2084"/>
      <c r="N452" s="2084"/>
      <c r="O452" s="2084"/>
      <c r="P452" s="2084"/>
      <c r="Q452" s="2084"/>
      <c r="R452" s="2084"/>
      <c r="S452" s="2084"/>
      <c r="T452" s="2084"/>
      <c r="U452" s="2084"/>
      <c r="V452" s="2084"/>
      <c r="W452" s="2084"/>
      <c r="X452" s="2084"/>
      <c r="Y452" s="2084"/>
      <c r="Z452" s="2084"/>
      <c r="AA452" s="2084"/>
      <c r="AB452" s="2084"/>
      <c r="AC452" s="2084"/>
      <c r="AD452" s="2084"/>
      <c r="AE452" s="2084"/>
    </row>
    <row r="453" ht="60.0" customHeight="1">
      <c r="A453" s="2084"/>
      <c r="B453" s="2084"/>
      <c r="C453" s="2084"/>
      <c r="D453" s="2085"/>
      <c r="E453" s="2084"/>
      <c r="F453" s="2086"/>
      <c r="G453" s="2086"/>
      <c r="H453" s="2084"/>
      <c r="I453" s="2084"/>
      <c r="J453" s="2084"/>
      <c r="K453" s="2084"/>
      <c r="L453" s="2084"/>
      <c r="M453" s="2084"/>
      <c r="N453" s="2084"/>
      <c r="O453" s="2084"/>
      <c r="P453" s="2084"/>
      <c r="Q453" s="2084"/>
      <c r="R453" s="2084"/>
      <c r="S453" s="2084"/>
      <c r="T453" s="2084"/>
      <c r="U453" s="2084"/>
      <c r="V453" s="2084"/>
      <c r="W453" s="2084"/>
      <c r="X453" s="2084"/>
      <c r="Y453" s="2084"/>
      <c r="Z453" s="2084"/>
      <c r="AA453" s="2084"/>
      <c r="AB453" s="2084"/>
      <c r="AC453" s="2084"/>
      <c r="AD453" s="2084"/>
      <c r="AE453" s="2084"/>
    </row>
    <row r="454" ht="60.0" customHeight="1">
      <c r="A454" s="2084"/>
      <c r="B454" s="2084"/>
      <c r="C454" s="2084"/>
      <c r="D454" s="2085"/>
      <c r="E454" s="2084"/>
      <c r="F454" s="2086"/>
      <c r="G454" s="2086"/>
      <c r="H454" s="2084"/>
      <c r="I454" s="2084"/>
      <c r="J454" s="2084"/>
      <c r="K454" s="2084"/>
      <c r="L454" s="2084"/>
      <c r="M454" s="2084"/>
      <c r="N454" s="2084"/>
      <c r="O454" s="2084"/>
      <c r="P454" s="2084"/>
      <c r="Q454" s="2084"/>
      <c r="R454" s="2084"/>
      <c r="S454" s="2084"/>
      <c r="T454" s="2084"/>
      <c r="U454" s="2084"/>
      <c r="V454" s="2084"/>
      <c r="W454" s="2084"/>
      <c r="X454" s="2084"/>
      <c r="Y454" s="2084"/>
      <c r="Z454" s="2084"/>
      <c r="AA454" s="2084"/>
      <c r="AB454" s="2084"/>
      <c r="AC454" s="2084"/>
      <c r="AD454" s="2084"/>
      <c r="AE454" s="2084"/>
    </row>
    <row r="455" ht="60.0" customHeight="1">
      <c r="A455" s="2084"/>
      <c r="B455" s="2084"/>
      <c r="C455" s="2084"/>
      <c r="D455" s="2085"/>
      <c r="E455" s="2084"/>
      <c r="F455" s="2086"/>
      <c r="G455" s="2086"/>
      <c r="H455" s="2084"/>
      <c r="I455" s="2084"/>
      <c r="J455" s="2084"/>
      <c r="K455" s="2084"/>
      <c r="L455" s="2084"/>
      <c r="M455" s="2084"/>
      <c r="N455" s="2084"/>
      <c r="O455" s="2084"/>
      <c r="P455" s="2084"/>
      <c r="Q455" s="2084"/>
      <c r="R455" s="2084"/>
      <c r="S455" s="2084"/>
      <c r="T455" s="2084"/>
      <c r="U455" s="2084"/>
      <c r="V455" s="2084"/>
      <c r="W455" s="2084"/>
      <c r="X455" s="2084"/>
      <c r="Y455" s="2084"/>
      <c r="Z455" s="2084"/>
      <c r="AA455" s="2084"/>
      <c r="AB455" s="2084"/>
      <c r="AC455" s="2084"/>
      <c r="AD455" s="2084"/>
      <c r="AE455" s="2084"/>
    </row>
    <row r="456" ht="60.0" customHeight="1">
      <c r="A456" s="2084"/>
      <c r="B456" s="2084"/>
      <c r="C456" s="2084"/>
      <c r="D456" s="2085"/>
      <c r="E456" s="2084"/>
      <c r="F456" s="2086"/>
      <c r="G456" s="2086"/>
      <c r="H456" s="2084"/>
      <c r="I456" s="2084"/>
      <c r="J456" s="2084"/>
      <c r="K456" s="2084"/>
      <c r="L456" s="2084"/>
      <c r="M456" s="2084"/>
      <c r="N456" s="2084"/>
      <c r="O456" s="2084"/>
      <c r="P456" s="2084"/>
      <c r="Q456" s="2084"/>
      <c r="R456" s="2084"/>
      <c r="S456" s="2084"/>
      <c r="T456" s="2084"/>
      <c r="U456" s="2084"/>
      <c r="V456" s="2084"/>
      <c r="W456" s="2084"/>
      <c r="X456" s="2084"/>
      <c r="Y456" s="2084"/>
      <c r="Z456" s="2084"/>
      <c r="AA456" s="2084"/>
      <c r="AB456" s="2084"/>
      <c r="AC456" s="2084"/>
      <c r="AD456" s="2084"/>
      <c r="AE456" s="2084"/>
    </row>
    <row r="457" ht="60.0" customHeight="1">
      <c r="A457" s="2084"/>
      <c r="B457" s="2084"/>
      <c r="C457" s="2084"/>
      <c r="D457" s="2085"/>
      <c r="E457" s="2084"/>
      <c r="F457" s="2086"/>
      <c r="G457" s="2086"/>
      <c r="H457" s="2084"/>
      <c r="I457" s="2084"/>
      <c r="J457" s="2084"/>
      <c r="K457" s="2084"/>
      <c r="L457" s="2084"/>
      <c r="M457" s="2084"/>
      <c r="N457" s="2084"/>
      <c r="O457" s="2084"/>
      <c r="P457" s="2084"/>
      <c r="Q457" s="2084"/>
      <c r="R457" s="2084"/>
      <c r="S457" s="2084"/>
      <c r="T457" s="2084"/>
      <c r="U457" s="2084"/>
      <c r="V457" s="2084"/>
      <c r="W457" s="2084"/>
      <c r="X457" s="2084"/>
      <c r="Y457" s="2084"/>
      <c r="Z457" s="2084"/>
      <c r="AA457" s="2084"/>
      <c r="AB457" s="2084"/>
      <c r="AC457" s="2084"/>
      <c r="AD457" s="2084"/>
      <c r="AE457" s="2084"/>
    </row>
    <row r="458" ht="60.0" customHeight="1">
      <c r="A458" s="2084"/>
      <c r="B458" s="2084"/>
      <c r="C458" s="2084"/>
      <c r="D458" s="2085"/>
      <c r="E458" s="2084"/>
      <c r="F458" s="2086"/>
      <c r="G458" s="2086"/>
      <c r="H458" s="2084"/>
      <c r="I458" s="2084"/>
      <c r="J458" s="2084"/>
      <c r="K458" s="2084"/>
      <c r="L458" s="2084"/>
      <c r="M458" s="2084"/>
      <c r="N458" s="2084"/>
      <c r="O458" s="2084"/>
      <c r="P458" s="2084"/>
      <c r="Q458" s="2084"/>
      <c r="R458" s="2084"/>
      <c r="S458" s="2084"/>
      <c r="T458" s="2084"/>
      <c r="U458" s="2084"/>
      <c r="V458" s="2084"/>
      <c r="W458" s="2084"/>
      <c r="X458" s="2084"/>
      <c r="Y458" s="2084"/>
      <c r="Z458" s="2084"/>
      <c r="AA458" s="2084"/>
      <c r="AB458" s="2084"/>
      <c r="AC458" s="2084"/>
      <c r="AD458" s="2084"/>
      <c r="AE458" s="2084"/>
    </row>
    <row r="459" ht="60.0" customHeight="1">
      <c r="A459" s="2084"/>
      <c r="B459" s="2084"/>
      <c r="C459" s="2084"/>
      <c r="D459" s="2085"/>
      <c r="E459" s="2084"/>
      <c r="F459" s="2086"/>
      <c r="G459" s="2086"/>
      <c r="H459" s="2084"/>
      <c r="I459" s="2084"/>
      <c r="J459" s="2084"/>
      <c r="K459" s="2084"/>
      <c r="L459" s="2084"/>
      <c r="M459" s="2084"/>
      <c r="N459" s="2084"/>
      <c r="O459" s="2084"/>
      <c r="P459" s="2084"/>
      <c r="Q459" s="2084"/>
      <c r="R459" s="2084"/>
      <c r="S459" s="2084"/>
      <c r="T459" s="2084"/>
      <c r="U459" s="2084"/>
      <c r="V459" s="2084"/>
      <c r="W459" s="2084"/>
      <c r="X459" s="2084"/>
      <c r="Y459" s="2084"/>
      <c r="Z459" s="2084"/>
      <c r="AA459" s="2084"/>
      <c r="AB459" s="2084"/>
      <c r="AC459" s="2084"/>
      <c r="AD459" s="2084"/>
      <c r="AE459" s="2084"/>
    </row>
    <row r="460" ht="60.0" customHeight="1">
      <c r="A460" s="2084"/>
      <c r="B460" s="2084"/>
      <c r="C460" s="2084"/>
      <c r="D460" s="2085"/>
      <c r="E460" s="2084"/>
      <c r="F460" s="2086"/>
      <c r="G460" s="2086"/>
      <c r="H460" s="2084"/>
      <c r="I460" s="2084"/>
      <c r="J460" s="2084"/>
      <c r="K460" s="2084"/>
      <c r="L460" s="2084"/>
      <c r="M460" s="2084"/>
      <c r="N460" s="2084"/>
      <c r="O460" s="2084"/>
      <c r="P460" s="2084"/>
      <c r="Q460" s="2084"/>
      <c r="R460" s="2084"/>
      <c r="S460" s="2084"/>
      <c r="T460" s="2084"/>
      <c r="U460" s="2084"/>
      <c r="V460" s="2084"/>
      <c r="W460" s="2084"/>
      <c r="X460" s="2084"/>
      <c r="Y460" s="2084"/>
      <c r="Z460" s="2084"/>
      <c r="AA460" s="2084"/>
      <c r="AB460" s="2084"/>
      <c r="AC460" s="2084"/>
      <c r="AD460" s="2084"/>
      <c r="AE460" s="2084"/>
    </row>
    <row r="461" ht="60.0" customHeight="1">
      <c r="A461" s="2084"/>
      <c r="B461" s="2084"/>
      <c r="C461" s="2084"/>
      <c r="D461" s="2085"/>
      <c r="E461" s="2084"/>
      <c r="F461" s="2086"/>
      <c r="G461" s="2086"/>
      <c r="H461" s="2084"/>
      <c r="I461" s="2084"/>
      <c r="J461" s="2084"/>
      <c r="K461" s="2084"/>
      <c r="L461" s="2084"/>
      <c r="M461" s="2084"/>
      <c r="N461" s="2084"/>
      <c r="O461" s="2084"/>
      <c r="P461" s="2084"/>
      <c r="Q461" s="2084"/>
      <c r="R461" s="2084"/>
      <c r="S461" s="2084"/>
      <c r="T461" s="2084"/>
      <c r="U461" s="2084"/>
      <c r="V461" s="2084"/>
      <c r="W461" s="2084"/>
      <c r="X461" s="2084"/>
      <c r="Y461" s="2084"/>
      <c r="Z461" s="2084"/>
      <c r="AA461" s="2084"/>
      <c r="AB461" s="2084"/>
      <c r="AC461" s="2084"/>
      <c r="AD461" s="2084"/>
      <c r="AE461" s="2084"/>
    </row>
    <row r="462" ht="60.0" customHeight="1">
      <c r="A462" s="2084"/>
      <c r="B462" s="2084"/>
      <c r="C462" s="2084"/>
      <c r="D462" s="2085"/>
      <c r="E462" s="2084"/>
      <c r="F462" s="2086"/>
      <c r="G462" s="2086"/>
      <c r="H462" s="2084"/>
      <c r="I462" s="2084"/>
      <c r="J462" s="2084"/>
      <c r="K462" s="2084"/>
      <c r="L462" s="2084"/>
      <c r="M462" s="2084"/>
      <c r="N462" s="2084"/>
      <c r="O462" s="2084"/>
      <c r="P462" s="2084"/>
      <c r="Q462" s="2084"/>
      <c r="R462" s="2084"/>
      <c r="S462" s="2084"/>
      <c r="T462" s="2084"/>
      <c r="U462" s="2084"/>
      <c r="V462" s="2084"/>
      <c r="W462" s="2084"/>
      <c r="X462" s="2084"/>
      <c r="Y462" s="2084"/>
      <c r="Z462" s="2084"/>
      <c r="AA462" s="2084"/>
      <c r="AB462" s="2084"/>
      <c r="AC462" s="2084"/>
      <c r="AD462" s="2084"/>
      <c r="AE462" s="2084"/>
    </row>
    <row r="463" ht="60.0" customHeight="1">
      <c r="A463" s="2084"/>
      <c r="B463" s="2084"/>
      <c r="C463" s="2084"/>
      <c r="D463" s="2085"/>
      <c r="E463" s="2084"/>
      <c r="F463" s="2086"/>
      <c r="G463" s="2086"/>
      <c r="H463" s="2084"/>
      <c r="I463" s="2084"/>
      <c r="J463" s="2084"/>
      <c r="K463" s="2084"/>
      <c r="L463" s="2084"/>
      <c r="M463" s="2084"/>
      <c r="N463" s="2084"/>
      <c r="O463" s="2084"/>
      <c r="P463" s="2084"/>
      <c r="Q463" s="2084"/>
      <c r="R463" s="2084"/>
      <c r="S463" s="2084"/>
      <c r="T463" s="2084"/>
      <c r="U463" s="2084"/>
      <c r="V463" s="2084"/>
      <c r="W463" s="2084"/>
      <c r="X463" s="2084"/>
      <c r="Y463" s="2084"/>
      <c r="Z463" s="2084"/>
      <c r="AA463" s="2084"/>
      <c r="AB463" s="2084"/>
      <c r="AC463" s="2084"/>
      <c r="AD463" s="2084"/>
      <c r="AE463" s="2084"/>
    </row>
    <row r="464" ht="60.0" customHeight="1">
      <c r="A464" s="2084"/>
      <c r="B464" s="2084"/>
      <c r="C464" s="2084"/>
      <c r="D464" s="2085"/>
      <c r="E464" s="2084"/>
      <c r="F464" s="2086"/>
      <c r="G464" s="2086"/>
      <c r="H464" s="2084"/>
      <c r="I464" s="2084"/>
      <c r="J464" s="2084"/>
      <c r="K464" s="2084"/>
      <c r="L464" s="2084"/>
      <c r="M464" s="2084"/>
      <c r="N464" s="2084"/>
      <c r="O464" s="2084"/>
      <c r="P464" s="2084"/>
      <c r="Q464" s="2084"/>
      <c r="R464" s="2084"/>
      <c r="S464" s="2084"/>
      <c r="T464" s="2084"/>
      <c r="U464" s="2084"/>
      <c r="V464" s="2084"/>
      <c r="W464" s="2084"/>
      <c r="X464" s="2084"/>
      <c r="Y464" s="2084"/>
      <c r="Z464" s="2084"/>
      <c r="AA464" s="2084"/>
      <c r="AB464" s="2084"/>
      <c r="AC464" s="2084"/>
      <c r="AD464" s="2084"/>
      <c r="AE464" s="2084"/>
    </row>
    <row r="465" ht="60.0" customHeight="1">
      <c r="A465" s="2084"/>
      <c r="B465" s="2084"/>
      <c r="C465" s="2084"/>
      <c r="D465" s="2085"/>
      <c r="E465" s="2084"/>
      <c r="F465" s="2086"/>
      <c r="G465" s="2086"/>
      <c r="H465" s="2084"/>
      <c r="I465" s="2084"/>
      <c r="J465" s="2084"/>
      <c r="K465" s="2084"/>
      <c r="L465" s="2084"/>
      <c r="M465" s="2084"/>
      <c r="N465" s="2084"/>
      <c r="O465" s="2084"/>
      <c r="P465" s="2084"/>
      <c r="Q465" s="2084"/>
      <c r="R465" s="2084"/>
      <c r="S465" s="2084"/>
      <c r="T465" s="2084"/>
      <c r="U465" s="2084"/>
      <c r="V465" s="2084"/>
      <c r="W465" s="2084"/>
      <c r="X465" s="2084"/>
      <c r="Y465" s="2084"/>
      <c r="Z465" s="2084"/>
      <c r="AA465" s="2084"/>
      <c r="AB465" s="2084"/>
      <c r="AC465" s="2084"/>
      <c r="AD465" s="2084"/>
      <c r="AE465" s="2084"/>
    </row>
    <row r="466" ht="60.0" customHeight="1">
      <c r="A466" s="2084"/>
      <c r="B466" s="2084"/>
      <c r="C466" s="2084"/>
      <c r="D466" s="2085"/>
      <c r="E466" s="2084"/>
      <c r="F466" s="2086"/>
      <c r="G466" s="2086"/>
      <c r="H466" s="2084"/>
      <c r="I466" s="2084"/>
      <c r="J466" s="2084"/>
      <c r="K466" s="2084"/>
      <c r="L466" s="2084"/>
      <c r="M466" s="2084"/>
      <c r="N466" s="2084"/>
      <c r="O466" s="2084"/>
      <c r="P466" s="2084"/>
      <c r="Q466" s="2084"/>
      <c r="R466" s="2084"/>
      <c r="S466" s="2084"/>
      <c r="T466" s="2084"/>
      <c r="U466" s="2084"/>
      <c r="V466" s="2084"/>
      <c r="W466" s="2084"/>
      <c r="X466" s="2084"/>
      <c r="Y466" s="2084"/>
      <c r="Z466" s="2084"/>
      <c r="AA466" s="2084"/>
      <c r="AB466" s="2084"/>
      <c r="AC466" s="2084"/>
      <c r="AD466" s="2084"/>
      <c r="AE466" s="2084"/>
    </row>
    <row r="467" ht="60.0" customHeight="1">
      <c r="A467" s="2084"/>
      <c r="B467" s="2084"/>
      <c r="C467" s="2084"/>
      <c r="D467" s="2085"/>
      <c r="E467" s="2084"/>
      <c r="F467" s="2086"/>
      <c r="G467" s="2086"/>
      <c r="H467" s="2084"/>
      <c r="I467" s="2084"/>
      <c r="J467" s="2084"/>
      <c r="K467" s="2084"/>
      <c r="L467" s="2084"/>
      <c r="M467" s="2084"/>
      <c r="N467" s="2084"/>
      <c r="O467" s="2084"/>
      <c r="P467" s="2084"/>
      <c r="Q467" s="2084"/>
      <c r="R467" s="2084"/>
      <c r="S467" s="2084"/>
      <c r="T467" s="2084"/>
      <c r="U467" s="2084"/>
      <c r="V467" s="2084"/>
      <c r="W467" s="2084"/>
      <c r="X467" s="2084"/>
      <c r="Y467" s="2084"/>
      <c r="Z467" s="2084"/>
      <c r="AA467" s="2084"/>
      <c r="AB467" s="2084"/>
      <c r="AC467" s="2084"/>
      <c r="AD467" s="2084"/>
      <c r="AE467" s="2084"/>
    </row>
    <row r="468" ht="60.0" customHeight="1">
      <c r="A468" s="2084"/>
      <c r="B468" s="2084"/>
      <c r="C468" s="2084"/>
      <c r="D468" s="2085"/>
      <c r="E468" s="2084"/>
      <c r="F468" s="2086"/>
      <c r="G468" s="2086"/>
      <c r="H468" s="2084"/>
      <c r="I468" s="2084"/>
      <c r="J468" s="2084"/>
      <c r="K468" s="2084"/>
      <c r="L468" s="2084"/>
      <c r="M468" s="2084"/>
      <c r="N468" s="2084"/>
      <c r="O468" s="2084"/>
      <c r="P468" s="2084"/>
      <c r="Q468" s="2084"/>
      <c r="R468" s="2084"/>
      <c r="S468" s="2084"/>
      <c r="T468" s="2084"/>
      <c r="U468" s="2084"/>
      <c r="V468" s="2084"/>
      <c r="W468" s="2084"/>
      <c r="X468" s="2084"/>
      <c r="Y468" s="2084"/>
      <c r="Z468" s="2084"/>
      <c r="AA468" s="2084"/>
      <c r="AB468" s="2084"/>
      <c r="AC468" s="2084"/>
      <c r="AD468" s="2084"/>
      <c r="AE468" s="2084"/>
    </row>
    <row r="469" ht="60.0" customHeight="1">
      <c r="A469" s="2084"/>
      <c r="B469" s="2084"/>
      <c r="C469" s="2084"/>
      <c r="D469" s="2085"/>
      <c r="E469" s="2084"/>
      <c r="F469" s="2086"/>
      <c r="G469" s="2086"/>
      <c r="H469" s="2084"/>
      <c r="I469" s="2084"/>
      <c r="J469" s="2084"/>
      <c r="K469" s="2084"/>
      <c r="L469" s="2084"/>
      <c r="M469" s="2084"/>
      <c r="N469" s="2084"/>
      <c r="O469" s="2084"/>
      <c r="P469" s="2084"/>
      <c r="Q469" s="2084"/>
      <c r="R469" s="2084"/>
      <c r="S469" s="2084"/>
      <c r="T469" s="2084"/>
      <c r="U469" s="2084"/>
      <c r="V469" s="2084"/>
      <c r="W469" s="2084"/>
      <c r="X469" s="2084"/>
      <c r="Y469" s="2084"/>
      <c r="Z469" s="2084"/>
      <c r="AA469" s="2084"/>
      <c r="AB469" s="2084"/>
      <c r="AC469" s="2084"/>
      <c r="AD469" s="2084"/>
      <c r="AE469" s="2084"/>
    </row>
    <row r="470" ht="60.0" customHeight="1">
      <c r="A470" s="2084"/>
      <c r="B470" s="2084"/>
      <c r="C470" s="2084"/>
      <c r="D470" s="2085"/>
      <c r="E470" s="2084"/>
      <c r="F470" s="2086"/>
      <c r="G470" s="2086"/>
      <c r="H470" s="2084"/>
      <c r="I470" s="2084"/>
      <c r="J470" s="2084"/>
      <c r="K470" s="2084"/>
      <c r="L470" s="2084"/>
      <c r="M470" s="2084"/>
      <c r="N470" s="2084"/>
      <c r="O470" s="2084"/>
      <c r="P470" s="2084"/>
      <c r="Q470" s="2084"/>
      <c r="R470" s="2084"/>
      <c r="S470" s="2084"/>
      <c r="T470" s="2084"/>
      <c r="U470" s="2084"/>
      <c r="V470" s="2084"/>
      <c r="W470" s="2084"/>
      <c r="X470" s="2084"/>
      <c r="Y470" s="2084"/>
      <c r="Z470" s="2084"/>
      <c r="AA470" s="2084"/>
      <c r="AB470" s="2084"/>
      <c r="AC470" s="2084"/>
      <c r="AD470" s="2084"/>
      <c r="AE470" s="2084"/>
    </row>
    <row r="471" ht="60.0" customHeight="1">
      <c r="A471" s="2084"/>
      <c r="B471" s="2084"/>
      <c r="C471" s="2084"/>
      <c r="D471" s="2085"/>
      <c r="E471" s="2084"/>
      <c r="F471" s="2086"/>
      <c r="G471" s="2086"/>
      <c r="H471" s="2084"/>
      <c r="I471" s="2084"/>
      <c r="J471" s="2084"/>
      <c r="K471" s="2084"/>
      <c r="L471" s="2084"/>
      <c r="M471" s="2084"/>
      <c r="N471" s="2084"/>
      <c r="O471" s="2084"/>
      <c r="P471" s="2084"/>
      <c r="Q471" s="2084"/>
      <c r="R471" s="2084"/>
      <c r="S471" s="2084"/>
      <c r="T471" s="2084"/>
      <c r="U471" s="2084"/>
      <c r="V471" s="2084"/>
      <c r="W471" s="2084"/>
      <c r="X471" s="2084"/>
      <c r="Y471" s="2084"/>
      <c r="Z471" s="2084"/>
      <c r="AA471" s="2084"/>
      <c r="AB471" s="2084"/>
      <c r="AC471" s="2084"/>
      <c r="AD471" s="2084"/>
      <c r="AE471" s="2084"/>
    </row>
    <row r="472" ht="60.0" customHeight="1">
      <c r="A472" s="2084"/>
      <c r="B472" s="2084"/>
      <c r="C472" s="2084"/>
      <c r="D472" s="2085"/>
      <c r="E472" s="2084"/>
      <c r="F472" s="2086"/>
      <c r="G472" s="2086"/>
      <c r="H472" s="2084"/>
      <c r="I472" s="2084"/>
      <c r="J472" s="2084"/>
      <c r="K472" s="2084"/>
      <c r="L472" s="2084"/>
      <c r="M472" s="2084"/>
      <c r="N472" s="2084"/>
      <c r="O472" s="2084"/>
      <c r="P472" s="2084"/>
      <c r="Q472" s="2084"/>
      <c r="R472" s="2084"/>
      <c r="S472" s="2084"/>
      <c r="T472" s="2084"/>
      <c r="U472" s="2084"/>
      <c r="V472" s="2084"/>
      <c r="W472" s="2084"/>
      <c r="X472" s="2084"/>
      <c r="Y472" s="2084"/>
      <c r="Z472" s="2084"/>
      <c r="AA472" s="2084"/>
      <c r="AB472" s="2084"/>
      <c r="AC472" s="2084"/>
      <c r="AD472" s="2084"/>
      <c r="AE472" s="2084"/>
    </row>
    <row r="473" ht="60.0" customHeight="1">
      <c r="A473" s="2084"/>
      <c r="B473" s="2084"/>
      <c r="C473" s="2084"/>
      <c r="D473" s="2085"/>
      <c r="E473" s="2084"/>
      <c r="F473" s="2086"/>
      <c r="G473" s="2086"/>
      <c r="H473" s="2084"/>
      <c r="I473" s="2084"/>
      <c r="J473" s="2084"/>
      <c r="K473" s="2084"/>
      <c r="L473" s="2084"/>
      <c r="M473" s="2084"/>
      <c r="N473" s="2084"/>
      <c r="O473" s="2084"/>
      <c r="P473" s="2084"/>
      <c r="Q473" s="2084"/>
      <c r="R473" s="2084"/>
      <c r="S473" s="2084"/>
      <c r="T473" s="2084"/>
      <c r="U473" s="2084"/>
      <c r="V473" s="2084"/>
      <c r="W473" s="2084"/>
      <c r="X473" s="2084"/>
      <c r="Y473" s="2084"/>
      <c r="Z473" s="2084"/>
      <c r="AA473" s="2084"/>
      <c r="AB473" s="2084"/>
      <c r="AC473" s="2084"/>
      <c r="AD473" s="2084"/>
      <c r="AE473" s="2084"/>
    </row>
    <row r="474" ht="60.0" customHeight="1">
      <c r="A474" s="2084"/>
      <c r="B474" s="2084"/>
      <c r="C474" s="2084"/>
      <c r="D474" s="2085"/>
      <c r="E474" s="2084"/>
      <c r="F474" s="2086"/>
      <c r="G474" s="2086"/>
      <c r="H474" s="2084"/>
      <c r="I474" s="2084"/>
      <c r="J474" s="2084"/>
      <c r="K474" s="2084"/>
      <c r="L474" s="2084"/>
      <c r="M474" s="2084"/>
      <c r="N474" s="2084"/>
      <c r="O474" s="2084"/>
      <c r="P474" s="2084"/>
      <c r="Q474" s="2084"/>
      <c r="R474" s="2084"/>
      <c r="S474" s="2084"/>
      <c r="T474" s="2084"/>
      <c r="U474" s="2084"/>
      <c r="V474" s="2084"/>
      <c r="W474" s="2084"/>
      <c r="X474" s="2084"/>
      <c r="Y474" s="2084"/>
      <c r="Z474" s="2084"/>
      <c r="AA474" s="2084"/>
      <c r="AB474" s="2084"/>
      <c r="AC474" s="2084"/>
      <c r="AD474" s="2084"/>
      <c r="AE474" s="2084"/>
    </row>
    <row r="475" ht="60.0" customHeight="1">
      <c r="A475" s="2084"/>
      <c r="B475" s="2084"/>
      <c r="C475" s="2084"/>
      <c r="D475" s="2085"/>
      <c r="E475" s="2084"/>
      <c r="F475" s="2086"/>
      <c r="G475" s="2086"/>
      <c r="H475" s="2084"/>
      <c r="I475" s="2084"/>
      <c r="J475" s="2084"/>
      <c r="K475" s="2084"/>
      <c r="L475" s="2084"/>
      <c r="M475" s="2084"/>
      <c r="N475" s="2084"/>
      <c r="O475" s="2084"/>
      <c r="P475" s="2084"/>
      <c r="Q475" s="2084"/>
      <c r="R475" s="2084"/>
      <c r="S475" s="2084"/>
      <c r="T475" s="2084"/>
      <c r="U475" s="2084"/>
      <c r="V475" s="2084"/>
      <c r="W475" s="2084"/>
      <c r="X475" s="2084"/>
      <c r="Y475" s="2084"/>
      <c r="Z475" s="2084"/>
      <c r="AA475" s="2084"/>
      <c r="AB475" s="2084"/>
      <c r="AC475" s="2084"/>
      <c r="AD475" s="2084"/>
      <c r="AE475" s="2084"/>
    </row>
    <row r="476" ht="60.0" customHeight="1">
      <c r="A476" s="2084"/>
      <c r="B476" s="2084"/>
      <c r="C476" s="2084"/>
      <c r="D476" s="2085"/>
      <c r="E476" s="2084"/>
      <c r="F476" s="2086"/>
      <c r="G476" s="2086"/>
      <c r="H476" s="2084"/>
      <c r="I476" s="2084"/>
      <c r="J476" s="2084"/>
      <c r="K476" s="2084"/>
      <c r="L476" s="2084"/>
      <c r="M476" s="2084"/>
      <c r="N476" s="2084"/>
      <c r="O476" s="2084"/>
      <c r="P476" s="2084"/>
      <c r="Q476" s="2084"/>
      <c r="R476" s="2084"/>
      <c r="S476" s="2084"/>
      <c r="T476" s="2084"/>
      <c r="U476" s="2084"/>
      <c r="V476" s="2084"/>
      <c r="W476" s="2084"/>
      <c r="X476" s="2084"/>
      <c r="Y476" s="2084"/>
      <c r="Z476" s="2084"/>
      <c r="AA476" s="2084"/>
      <c r="AB476" s="2084"/>
      <c r="AC476" s="2084"/>
      <c r="AD476" s="2084"/>
      <c r="AE476" s="2084"/>
    </row>
    <row r="477" ht="60.0" customHeight="1">
      <c r="A477" s="2084"/>
      <c r="B477" s="2084"/>
      <c r="C477" s="2084"/>
      <c r="D477" s="2085"/>
      <c r="E477" s="2084"/>
      <c r="F477" s="2086"/>
      <c r="G477" s="2086"/>
      <c r="H477" s="2084"/>
      <c r="I477" s="2084"/>
      <c r="J477" s="2084"/>
      <c r="K477" s="2084"/>
      <c r="L477" s="2084"/>
      <c r="M477" s="2084"/>
      <c r="N477" s="2084"/>
      <c r="O477" s="2084"/>
      <c r="P477" s="2084"/>
      <c r="Q477" s="2084"/>
      <c r="R477" s="2084"/>
      <c r="S477" s="2084"/>
      <c r="T477" s="2084"/>
      <c r="U477" s="2084"/>
      <c r="V477" s="2084"/>
      <c r="W477" s="2084"/>
      <c r="X477" s="2084"/>
      <c r="Y477" s="2084"/>
      <c r="Z477" s="2084"/>
      <c r="AA477" s="2084"/>
      <c r="AB477" s="2084"/>
      <c r="AC477" s="2084"/>
      <c r="AD477" s="2084"/>
      <c r="AE477" s="2084"/>
    </row>
    <row r="478" ht="60.0" customHeight="1">
      <c r="A478" s="2084"/>
      <c r="B478" s="2084"/>
      <c r="C478" s="2084"/>
      <c r="D478" s="2085"/>
      <c r="E478" s="2084"/>
      <c r="F478" s="2086"/>
      <c r="G478" s="2086"/>
      <c r="H478" s="2084"/>
      <c r="I478" s="2084"/>
      <c r="J478" s="2084"/>
      <c r="K478" s="2084"/>
      <c r="L478" s="2084"/>
      <c r="M478" s="2084"/>
      <c r="N478" s="2084"/>
      <c r="O478" s="2084"/>
      <c r="P478" s="2084"/>
      <c r="Q478" s="2084"/>
      <c r="R478" s="2084"/>
      <c r="S478" s="2084"/>
      <c r="T478" s="2084"/>
      <c r="U478" s="2084"/>
      <c r="V478" s="2084"/>
      <c r="W478" s="2084"/>
      <c r="X478" s="2084"/>
      <c r="Y478" s="2084"/>
      <c r="Z478" s="2084"/>
      <c r="AA478" s="2084"/>
      <c r="AB478" s="2084"/>
      <c r="AC478" s="2084"/>
      <c r="AD478" s="2084"/>
      <c r="AE478" s="2084"/>
    </row>
    <row r="479" ht="60.0" customHeight="1">
      <c r="A479" s="2084"/>
      <c r="B479" s="2084"/>
      <c r="C479" s="2084"/>
      <c r="D479" s="2085"/>
      <c r="E479" s="2084"/>
      <c r="F479" s="2086"/>
      <c r="G479" s="2086"/>
      <c r="H479" s="2084"/>
      <c r="I479" s="2084"/>
      <c r="J479" s="2084"/>
      <c r="K479" s="2084"/>
      <c r="L479" s="2084"/>
      <c r="M479" s="2084"/>
      <c r="N479" s="2084"/>
      <c r="O479" s="2084"/>
      <c r="P479" s="2084"/>
      <c r="Q479" s="2084"/>
      <c r="R479" s="2084"/>
      <c r="S479" s="2084"/>
      <c r="T479" s="2084"/>
      <c r="U479" s="2084"/>
      <c r="V479" s="2084"/>
      <c r="W479" s="2084"/>
      <c r="X479" s="2084"/>
      <c r="Y479" s="2084"/>
      <c r="Z479" s="2084"/>
      <c r="AA479" s="2084"/>
      <c r="AB479" s="2084"/>
      <c r="AC479" s="2084"/>
      <c r="AD479" s="2084"/>
      <c r="AE479" s="2084"/>
    </row>
    <row r="480" ht="60.0" customHeight="1">
      <c r="A480" s="2084"/>
      <c r="B480" s="2084"/>
      <c r="C480" s="2084"/>
      <c r="D480" s="2085"/>
      <c r="E480" s="2084"/>
      <c r="F480" s="2086"/>
      <c r="G480" s="2086"/>
      <c r="H480" s="2084"/>
      <c r="I480" s="2084"/>
      <c r="J480" s="2084"/>
      <c r="K480" s="2084"/>
      <c r="L480" s="2084"/>
      <c r="M480" s="2084"/>
      <c r="N480" s="2084"/>
      <c r="O480" s="2084"/>
      <c r="P480" s="2084"/>
      <c r="Q480" s="2084"/>
      <c r="R480" s="2084"/>
      <c r="S480" s="2084"/>
      <c r="T480" s="2084"/>
      <c r="U480" s="2084"/>
      <c r="V480" s="2084"/>
      <c r="W480" s="2084"/>
      <c r="X480" s="2084"/>
      <c r="Y480" s="2084"/>
      <c r="Z480" s="2084"/>
      <c r="AA480" s="2084"/>
      <c r="AB480" s="2084"/>
      <c r="AC480" s="2084"/>
      <c r="AD480" s="2084"/>
      <c r="AE480" s="2084"/>
    </row>
    <row r="481" ht="60.0" customHeight="1">
      <c r="A481" s="2084"/>
      <c r="B481" s="2084"/>
      <c r="C481" s="2084"/>
      <c r="D481" s="2085"/>
      <c r="E481" s="2084"/>
      <c r="F481" s="2086"/>
      <c r="G481" s="2086"/>
      <c r="H481" s="2084"/>
      <c r="I481" s="2084"/>
      <c r="J481" s="2084"/>
      <c r="K481" s="2084"/>
      <c r="L481" s="2084"/>
      <c r="M481" s="2084"/>
      <c r="N481" s="2084"/>
      <c r="O481" s="2084"/>
      <c r="P481" s="2084"/>
      <c r="Q481" s="2084"/>
      <c r="R481" s="2084"/>
      <c r="S481" s="2084"/>
      <c r="T481" s="2084"/>
      <c r="U481" s="2084"/>
      <c r="V481" s="2084"/>
      <c r="W481" s="2084"/>
      <c r="X481" s="2084"/>
      <c r="Y481" s="2084"/>
      <c r="Z481" s="2084"/>
      <c r="AA481" s="2084"/>
      <c r="AB481" s="2084"/>
      <c r="AC481" s="2084"/>
      <c r="AD481" s="2084"/>
      <c r="AE481" s="2084"/>
    </row>
    <row r="482" ht="60.0" customHeight="1">
      <c r="A482" s="2084"/>
      <c r="B482" s="2084"/>
      <c r="C482" s="2084"/>
      <c r="D482" s="2085"/>
      <c r="E482" s="2084"/>
      <c r="F482" s="2086"/>
      <c r="G482" s="2086"/>
      <c r="H482" s="2084"/>
      <c r="I482" s="2084"/>
      <c r="J482" s="2084"/>
      <c r="K482" s="2084"/>
      <c r="L482" s="2084"/>
      <c r="M482" s="2084"/>
      <c r="N482" s="2084"/>
      <c r="O482" s="2084"/>
      <c r="P482" s="2084"/>
      <c r="Q482" s="2084"/>
      <c r="R482" s="2084"/>
      <c r="S482" s="2084"/>
      <c r="T482" s="2084"/>
      <c r="U482" s="2084"/>
      <c r="V482" s="2084"/>
      <c r="W482" s="2084"/>
      <c r="X482" s="2084"/>
      <c r="Y482" s="2084"/>
      <c r="Z482" s="2084"/>
      <c r="AA482" s="2084"/>
      <c r="AB482" s="2084"/>
      <c r="AC482" s="2084"/>
      <c r="AD482" s="2084"/>
      <c r="AE482" s="2084"/>
    </row>
    <row r="483" ht="60.0" customHeight="1">
      <c r="A483" s="2084"/>
      <c r="B483" s="2084"/>
      <c r="C483" s="2084"/>
      <c r="D483" s="2085"/>
      <c r="E483" s="2084"/>
      <c r="F483" s="2086"/>
      <c r="G483" s="2086"/>
      <c r="H483" s="2084"/>
      <c r="I483" s="2084"/>
      <c r="J483" s="2084"/>
      <c r="K483" s="2084"/>
      <c r="L483" s="2084"/>
      <c r="M483" s="2084"/>
      <c r="N483" s="2084"/>
      <c r="O483" s="2084"/>
      <c r="P483" s="2084"/>
      <c r="Q483" s="2084"/>
      <c r="R483" s="2084"/>
      <c r="S483" s="2084"/>
      <c r="T483" s="2084"/>
      <c r="U483" s="2084"/>
      <c r="V483" s="2084"/>
      <c r="W483" s="2084"/>
      <c r="X483" s="2084"/>
      <c r="Y483" s="2084"/>
      <c r="Z483" s="2084"/>
      <c r="AA483" s="2084"/>
      <c r="AB483" s="2084"/>
      <c r="AC483" s="2084"/>
      <c r="AD483" s="2084"/>
      <c r="AE483" s="2084"/>
    </row>
    <row r="484" ht="60.0" customHeight="1">
      <c r="A484" s="2084"/>
      <c r="B484" s="2084"/>
      <c r="C484" s="2084"/>
      <c r="D484" s="2085"/>
      <c r="E484" s="2084"/>
      <c r="F484" s="2086"/>
      <c r="G484" s="2086"/>
      <c r="H484" s="2084"/>
      <c r="I484" s="2084"/>
      <c r="J484" s="2084"/>
      <c r="K484" s="2084"/>
      <c r="L484" s="2084"/>
      <c r="M484" s="2084"/>
      <c r="N484" s="2084"/>
      <c r="O484" s="2084"/>
      <c r="P484" s="2084"/>
      <c r="Q484" s="2084"/>
      <c r="R484" s="2084"/>
      <c r="S484" s="2084"/>
      <c r="T484" s="2084"/>
      <c r="U484" s="2084"/>
      <c r="V484" s="2084"/>
      <c r="W484" s="2084"/>
      <c r="X484" s="2084"/>
      <c r="Y484" s="2084"/>
      <c r="Z484" s="2084"/>
      <c r="AA484" s="2084"/>
      <c r="AB484" s="2084"/>
      <c r="AC484" s="2084"/>
      <c r="AD484" s="2084"/>
      <c r="AE484" s="2084"/>
    </row>
    <row r="485" ht="60.0" customHeight="1">
      <c r="A485" s="2084"/>
      <c r="B485" s="2084"/>
      <c r="C485" s="2084"/>
      <c r="D485" s="2085"/>
      <c r="E485" s="2084"/>
      <c r="F485" s="2086"/>
      <c r="G485" s="2086"/>
      <c r="H485" s="2084"/>
      <c r="I485" s="2084"/>
      <c r="J485" s="2084"/>
      <c r="K485" s="2084"/>
      <c r="L485" s="2084"/>
      <c r="M485" s="2084"/>
      <c r="N485" s="2084"/>
      <c r="O485" s="2084"/>
      <c r="P485" s="2084"/>
      <c r="Q485" s="2084"/>
      <c r="R485" s="2084"/>
      <c r="S485" s="2084"/>
      <c r="T485" s="2084"/>
      <c r="U485" s="2084"/>
      <c r="V485" s="2084"/>
      <c r="W485" s="2084"/>
      <c r="X485" s="2084"/>
      <c r="Y485" s="2084"/>
      <c r="Z485" s="2084"/>
      <c r="AA485" s="2084"/>
      <c r="AB485" s="2084"/>
      <c r="AC485" s="2084"/>
      <c r="AD485" s="2084"/>
      <c r="AE485" s="2084"/>
    </row>
    <row r="486" ht="60.0" customHeight="1">
      <c r="A486" s="2084"/>
      <c r="B486" s="2084"/>
      <c r="C486" s="2084"/>
      <c r="D486" s="2085"/>
      <c r="E486" s="2084"/>
      <c r="F486" s="2086"/>
      <c r="G486" s="2086"/>
      <c r="H486" s="2084"/>
      <c r="I486" s="2084"/>
      <c r="J486" s="2084"/>
      <c r="K486" s="2084"/>
      <c r="L486" s="2084"/>
      <c r="M486" s="2084"/>
      <c r="N486" s="2084"/>
      <c r="O486" s="2084"/>
      <c r="P486" s="2084"/>
      <c r="Q486" s="2084"/>
      <c r="R486" s="2084"/>
      <c r="S486" s="2084"/>
      <c r="T486" s="2084"/>
      <c r="U486" s="2084"/>
      <c r="V486" s="2084"/>
      <c r="W486" s="2084"/>
      <c r="X486" s="2084"/>
      <c r="Y486" s="2084"/>
      <c r="Z486" s="2084"/>
      <c r="AA486" s="2084"/>
      <c r="AB486" s="2084"/>
      <c r="AC486" s="2084"/>
      <c r="AD486" s="2084"/>
      <c r="AE486" s="2084"/>
    </row>
    <row r="487" ht="60.0" customHeight="1">
      <c r="A487" s="2084"/>
      <c r="B487" s="2084"/>
      <c r="C487" s="2084"/>
      <c r="D487" s="2085"/>
      <c r="E487" s="2084"/>
      <c r="F487" s="2086"/>
      <c r="G487" s="2086"/>
      <c r="H487" s="2084"/>
      <c r="I487" s="2084"/>
      <c r="J487" s="2084"/>
      <c r="K487" s="2084"/>
      <c r="L487" s="2084"/>
      <c r="M487" s="2084"/>
      <c r="N487" s="2084"/>
      <c r="O487" s="2084"/>
      <c r="P487" s="2084"/>
      <c r="Q487" s="2084"/>
      <c r="R487" s="2084"/>
      <c r="S487" s="2084"/>
      <c r="T487" s="2084"/>
      <c r="U487" s="2084"/>
      <c r="V487" s="2084"/>
      <c r="W487" s="2084"/>
      <c r="X487" s="2084"/>
      <c r="Y487" s="2084"/>
      <c r="Z487" s="2084"/>
      <c r="AA487" s="2084"/>
      <c r="AB487" s="2084"/>
      <c r="AC487" s="2084"/>
      <c r="AD487" s="2084"/>
      <c r="AE487" s="2084"/>
    </row>
    <row r="488" ht="60.0" customHeight="1">
      <c r="A488" s="2084"/>
      <c r="B488" s="2084"/>
      <c r="C488" s="2084"/>
      <c r="D488" s="2085"/>
      <c r="E488" s="2084"/>
      <c r="F488" s="2086"/>
      <c r="G488" s="2086"/>
      <c r="H488" s="2084"/>
      <c r="I488" s="2084"/>
      <c r="J488" s="2084"/>
      <c r="K488" s="2084"/>
      <c r="L488" s="2084"/>
      <c r="M488" s="2084"/>
      <c r="N488" s="2084"/>
      <c r="O488" s="2084"/>
      <c r="P488" s="2084"/>
      <c r="Q488" s="2084"/>
      <c r="R488" s="2084"/>
      <c r="S488" s="2084"/>
      <c r="T488" s="2084"/>
      <c r="U488" s="2084"/>
      <c r="V488" s="2084"/>
      <c r="W488" s="2084"/>
      <c r="X488" s="2084"/>
      <c r="Y488" s="2084"/>
      <c r="Z488" s="2084"/>
      <c r="AA488" s="2084"/>
      <c r="AB488" s="2084"/>
      <c r="AC488" s="2084"/>
      <c r="AD488" s="2084"/>
      <c r="AE488" s="2084"/>
    </row>
    <row r="489" ht="60.0" customHeight="1">
      <c r="A489" s="2084"/>
      <c r="B489" s="2084"/>
      <c r="C489" s="2084"/>
      <c r="D489" s="2085"/>
      <c r="E489" s="2084"/>
      <c r="F489" s="2086"/>
      <c r="G489" s="2086"/>
      <c r="H489" s="2084"/>
      <c r="I489" s="2084"/>
      <c r="J489" s="2084"/>
      <c r="K489" s="2084"/>
      <c r="L489" s="2084"/>
      <c r="M489" s="2084"/>
      <c r="N489" s="2084"/>
      <c r="O489" s="2084"/>
      <c r="P489" s="2084"/>
      <c r="Q489" s="2084"/>
      <c r="R489" s="2084"/>
      <c r="S489" s="2084"/>
      <c r="T489" s="2084"/>
      <c r="U489" s="2084"/>
      <c r="V489" s="2084"/>
      <c r="W489" s="2084"/>
      <c r="X489" s="2084"/>
      <c r="Y489" s="2084"/>
      <c r="Z489" s="2084"/>
      <c r="AA489" s="2084"/>
      <c r="AB489" s="2084"/>
      <c r="AC489" s="2084"/>
      <c r="AD489" s="2084"/>
      <c r="AE489" s="2084"/>
    </row>
    <row r="490" ht="60.0" customHeight="1">
      <c r="A490" s="2084"/>
      <c r="B490" s="2084"/>
      <c r="C490" s="2084"/>
      <c r="D490" s="2085"/>
      <c r="E490" s="2084"/>
      <c r="F490" s="2086"/>
      <c r="G490" s="2086"/>
      <c r="H490" s="2084"/>
      <c r="I490" s="2084"/>
      <c r="J490" s="2084"/>
      <c r="K490" s="2084"/>
      <c r="L490" s="2084"/>
      <c r="M490" s="2084"/>
      <c r="N490" s="2084"/>
      <c r="O490" s="2084"/>
      <c r="P490" s="2084"/>
      <c r="Q490" s="2084"/>
      <c r="R490" s="2084"/>
      <c r="S490" s="2084"/>
      <c r="T490" s="2084"/>
      <c r="U490" s="2084"/>
      <c r="V490" s="2084"/>
      <c r="W490" s="2084"/>
      <c r="X490" s="2084"/>
      <c r="Y490" s="2084"/>
      <c r="Z490" s="2084"/>
      <c r="AA490" s="2084"/>
      <c r="AB490" s="2084"/>
      <c r="AC490" s="2084"/>
      <c r="AD490" s="2084"/>
      <c r="AE490" s="2084"/>
    </row>
    <row r="491" ht="60.0" customHeight="1">
      <c r="A491" s="2084"/>
      <c r="B491" s="2084"/>
      <c r="C491" s="2084"/>
      <c r="D491" s="2085"/>
      <c r="E491" s="2084"/>
      <c r="F491" s="2086"/>
      <c r="G491" s="2086"/>
      <c r="H491" s="2084"/>
      <c r="I491" s="2084"/>
      <c r="J491" s="2084"/>
      <c r="K491" s="2084"/>
      <c r="L491" s="2084"/>
      <c r="M491" s="2084"/>
      <c r="N491" s="2084"/>
      <c r="O491" s="2084"/>
      <c r="P491" s="2084"/>
      <c r="Q491" s="2084"/>
      <c r="R491" s="2084"/>
      <c r="S491" s="2084"/>
      <c r="T491" s="2084"/>
      <c r="U491" s="2084"/>
      <c r="V491" s="2084"/>
      <c r="W491" s="2084"/>
      <c r="X491" s="2084"/>
      <c r="Y491" s="2084"/>
      <c r="Z491" s="2084"/>
      <c r="AA491" s="2084"/>
      <c r="AB491" s="2084"/>
      <c r="AC491" s="2084"/>
      <c r="AD491" s="2084"/>
      <c r="AE491" s="2084"/>
    </row>
    <row r="492" ht="60.0" customHeight="1">
      <c r="A492" s="2084"/>
      <c r="B492" s="2084"/>
      <c r="C492" s="2084"/>
      <c r="D492" s="2085"/>
      <c r="E492" s="2084"/>
      <c r="F492" s="2086"/>
      <c r="G492" s="2086"/>
      <c r="H492" s="2084"/>
      <c r="I492" s="2084"/>
      <c r="J492" s="2084"/>
      <c r="K492" s="2084"/>
      <c r="L492" s="2084"/>
      <c r="M492" s="2084"/>
      <c r="N492" s="2084"/>
      <c r="O492" s="2084"/>
      <c r="P492" s="2084"/>
      <c r="Q492" s="2084"/>
      <c r="R492" s="2084"/>
      <c r="S492" s="2084"/>
      <c r="T492" s="2084"/>
      <c r="U492" s="2084"/>
      <c r="V492" s="2084"/>
      <c r="W492" s="2084"/>
      <c r="X492" s="2084"/>
      <c r="Y492" s="2084"/>
      <c r="Z492" s="2084"/>
      <c r="AA492" s="2084"/>
      <c r="AB492" s="2084"/>
      <c r="AC492" s="2084"/>
      <c r="AD492" s="2084"/>
      <c r="AE492" s="2084"/>
    </row>
    <row r="493" ht="60.0" customHeight="1">
      <c r="A493" s="2084"/>
      <c r="B493" s="2084"/>
      <c r="C493" s="2084"/>
      <c r="D493" s="2085"/>
      <c r="E493" s="2084"/>
      <c r="F493" s="2086"/>
      <c r="G493" s="2086"/>
      <c r="H493" s="2084"/>
      <c r="I493" s="2084"/>
      <c r="J493" s="2084"/>
      <c r="K493" s="2084"/>
      <c r="L493" s="2084"/>
      <c r="M493" s="2084"/>
      <c r="N493" s="2084"/>
      <c r="O493" s="2084"/>
      <c r="P493" s="2084"/>
      <c r="Q493" s="2084"/>
      <c r="R493" s="2084"/>
      <c r="S493" s="2084"/>
      <c r="T493" s="2084"/>
      <c r="U493" s="2084"/>
      <c r="V493" s="2084"/>
      <c r="W493" s="2084"/>
      <c r="X493" s="2084"/>
      <c r="Y493" s="2084"/>
      <c r="Z493" s="2084"/>
      <c r="AA493" s="2084"/>
      <c r="AB493" s="2084"/>
      <c r="AC493" s="2084"/>
      <c r="AD493" s="2084"/>
      <c r="AE493" s="2084"/>
    </row>
    <row r="494" ht="60.0" customHeight="1">
      <c r="A494" s="2084"/>
      <c r="B494" s="2084"/>
      <c r="C494" s="2084"/>
      <c r="D494" s="2085"/>
      <c r="E494" s="2084"/>
      <c r="F494" s="2086"/>
      <c r="G494" s="2086"/>
      <c r="H494" s="2084"/>
      <c r="I494" s="2084"/>
      <c r="J494" s="2084"/>
      <c r="K494" s="2084"/>
      <c r="L494" s="2084"/>
      <c r="M494" s="2084"/>
      <c r="N494" s="2084"/>
      <c r="O494" s="2084"/>
      <c r="P494" s="2084"/>
      <c r="Q494" s="2084"/>
      <c r="R494" s="2084"/>
      <c r="S494" s="2084"/>
      <c r="T494" s="2084"/>
      <c r="U494" s="2084"/>
      <c r="V494" s="2084"/>
      <c r="W494" s="2084"/>
      <c r="X494" s="2084"/>
      <c r="Y494" s="2084"/>
      <c r="Z494" s="2084"/>
      <c r="AA494" s="2084"/>
      <c r="AB494" s="2084"/>
      <c r="AC494" s="2084"/>
      <c r="AD494" s="2084"/>
      <c r="AE494" s="2084"/>
    </row>
    <row r="495" ht="60.0" customHeight="1">
      <c r="A495" s="2084"/>
      <c r="B495" s="2084"/>
      <c r="C495" s="2084"/>
      <c r="D495" s="2085"/>
      <c r="E495" s="2084"/>
      <c r="F495" s="2086"/>
      <c r="G495" s="2086"/>
      <c r="H495" s="2084"/>
      <c r="I495" s="2084"/>
      <c r="J495" s="2084"/>
      <c r="K495" s="2084"/>
      <c r="L495" s="2084"/>
      <c r="M495" s="2084"/>
      <c r="N495" s="2084"/>
      <c r="O495" s="2084"/>
      <c r="P495" s="2084"/>
      <c r="Q495" s="2084"/>
      <c r="R495" s="2084"/>
      <c r="S495" s="2084"/>
      <c r="T495" s="2084"/>
      <c r="U495" s="2084"/>
      <c r="V495" s="2084"/>
      <c r="W495" s="2084"/>
      <c r="X495" s="2084"/>
      <c r="Y495" s="2084"/>
      <c r="Z495" s="2084"/>
      <c r="AA495" s="2084"/>
      <c r="AB495" s="2084"/>
      <c r="AC495" s="2084"/>
      <c r="AD495" s="2084"/>
      <c r="AE495" s="2084"/>
    </row>
    <row r="496" ht="60.0" customHeight="1">
      <c r="A496" s="2084"/>
      <c r="B496" s="2084"/>
      <c r="C496" s="2084"/>
      <c r="D496" s="2085"/>
      <c r="E496" s="2084"/>
      <c r="F496" s="2086"/>
      <c r="G496" s="2086"/>
      <c r="H496" s="2084"/>
      <c r="I496" s="2084"/>
      <c r="J496" s="2084"/>
      <c r="K496" s="2084"/>
      <c r="L496" s="2084"/>
      <c r="M496" s="2084"/>
      <c r="N496" s="2084"/>
      <c r="O496" s="2084"/>
      <c r="P496" s="2084"/>
      <c r="Q496" s="2084"/>
      <c r="R496" s="2084"/>
      <c r="S496" s="2084"/>
      <c r="T496" s="2084"/>
      <c r="U496" s="2084"/>
      <c r="V496" s="2084"/>
      <c r="W496" s="2084"/>
      <c r="X496" s="2084"/>
      <c r="Y496" s="2084"/>
      <c r="Z496" s="2084"/>
      <c r="AA496" s="2084"/>
      <c r="AB496" s="2084"/>
      <c r="AC496" s="2084"/>
      <c r="AD496" s="2084"/>
      <c r="AE496" s="2084"/>
    </row>
    <row r="497" ht="60.0" customHeight="1">
      <c r="A497" s="2084"/>
      <c r="B497" s="2084"/>
      <c r="C497" s="2084"/>
      <c r="D497" s="2085"/>
      <c r="E497" s="2084"/>
      <c r="F497" s="2086"/>
      <c r="G497" s="2086"/>
      <c r="H497" s="2084"/>
      <c r="I497" s="2084"/>
      <c r="J497" s="2084"/>
      <c r="K497" s="2084"/>
      <c r="L497" s="2084"/>
      <c r="M497" s="2084"/>
      <c r="N497" s="2084"/>
      <c r="O497" s="2084"/>
      <c r="P497" s="2084"/>
      <c r="Q497" s="2084"/>
      <c r="R497" s="2084"/>
      <c r="S497" s="2084"/>
      <c r="T497" s="2084"/>
      <c r="U497" s="2084"/>
      <c r="V497" s="2084"/>
      <c r="W497" s="2084"/>
      <c r="X497" s="2084"/>
      <c r="Y497" s="2084"/>
      <c r="Z497" s="2084"/>
      <c r="AA497" s="2084"/>
      <c r="AB497" s="2084"/>
      <c r="AC497" s="2084"/>
      <c r="AD497" s="2084"/>
      <c r="AE497" s="2084"/>
    </row>
    <row r="498" ht="60.0" customHeight="1">
      <c r="A498" s="2084"/>
      <c r="B498" s="2084"/>
      <c r="C498" s="2084"/>
      <c r="D498" s="2085"/>
      <c r="E498" s="2084"/>
      <c r="F498" s="2086"/>
      <c r="G498" s="2086"/>
      <c r="H498" s="2084"/>
      <c r="I498" s="2084"/>
      <c r="J498" s="2084"/>
      <c r="K498" s="2084"/>
      <c r="L498" s="2084"/>
      <c r="M498" s="2084"/>
      <c r="N498" s="2084"/>
      <c r="O498" s="2084"/>
      <c r="P498" s="2084"/>
      <c r="Q498" s="2084"/>
      <c r="R498" s="2084"/>
      <c r="S498" s="2084"/>
      <c r="T498" s="2084"/>
      <c r="U498" s="2084"/>
      <c r="V498" s="2084"/>
      <c r="W498" s="2084"/>
      <c r="X498" s="2084"/>
      <c r="Y498" s="2084"/>
      <c r="Z498" s="2084"/>
      <c r="AA498" s="2084"/>
      <c r="AB498" s="2084"/>
      <c r="AC498" s="2084"/>
      <c r="AD498" s="2084"/>
      <c r="AE498" s="2084"/>
    </row>
    <row r="499" ht="60.0" customHeight="1">
      <c r="A499" s="2084"/>
      <c r="B499" s="2084"/>
      <c r="C499" s="2084"/>
      <c r="D499" s="2085"/>
      <c r="E499" s="2084"/>
      <c r="F499" s="2086"/>
      <c r="G499" s="2086"/>
      <c r="H499" s="2084"/>
      <c r="I499" s="2084"/>
      <c r="J499" s="2084"/>
      <c r="K499" s="2084"/>
      <c r="L499" s="2084"/>
      <c r="M499" s="2084"/>
      <c r="N499" s="2084"/>
      <c r="O499" s="2084"/>
      <c r="P499" s="2084"/>
      <c r="Q499" s="2084"/>
      <c r="R499" s="2084"/>
      <c r="S499" s="2084"/>
      <c r="T499" s="2084"/>
      <c r="U499" s="2084"/>
      <c r="V499" s="2084"/>
      <c r="W499" s="2084"/>
      <c r="X499" s="2084"/>
      <c r="Y499" s="2084"/>
      <c r="Z499" s="2084"/>
      <c r="AA499" s="2084"/>
      <c r="AB499" s="2084"/>
      <c r="AC499" s="2084"/>
      <c r="AD499" s="2084"/>
      <c r="AE499" s="2084"/>
    </row>
    <row r="500" ht="60.0" customHeight="1">
      <c r="A500" s="2084"/>
      <c r="B500" s="2084"/>
      <c r="C500" s="2084"/>
      <c r="D500" s="2085"/>
      <c r="E500" s="2084"/>
      <c r="F500" s="2086"/>
      <c r="G500" s="2086"/>
      <c r="H500" s="2084"/>
      <c r="I500" s="2084"/>
      <c r="J500" s="2084"/>
      <c r="K500" s="2084"/>
      <c r="L500" s="2084"/>
      <c r="M500" s="2084"/>
      <c r="N500" s="2084"/>
      <c r="O500" s="2084"/>
      <c r="P500" s="2084"/>
      <c r="Q500" s="2084"/>
      <c r="R500" s="2084"/>
      <c r="S500" s="2084"/>
      <c r="T500" s="2084"/>
      <c r="U500" s="2084"/>
      <c r="V500" s="2084"/>
      <c r="W500" s="2084"/>
      <c r="X500" s="2084"/>
      <c r="Y500" s="2084"/>
      <c r="Z500" s="2084"/>
      <c r="AA500" s="2084"/>
      <c r="AB500" s="2084"/>
      <c r="AC500" s="2084"/>
      <c r="AD500" s="2084"/>
      <c r="AE500" s="2084"/>
    </row>
    <row r="501" ht="60.0" customHeight="1">
      <c r="A501" s="2084"/>
      <c r="B501" s="2084"/>
      <c r="C501" s="2084"/>
      <c r="D501" s="2085"/>
      <c r="E501" s="2084"/>
      <c r="F501" s="2086"/>
      <c r="G501" s="2086"/>
      <c r="H501" s="2084"/>
      <c r="I501" s="2084"/>
      <c r="J501" s="2084"/>
      <c r="K501" s="2084"/>
      <c r="L501" s="2084"/>
      <c r="M501" s="2084"/>
      <c r="N501" s="2084"/>
      <c r="O501" s="2084"/>
      <c r="P501" s="2084"/>
      <c r="Q501" s="2084"/>
      <c r="R501" s="2084"/>
      <c r="S501" s="2084"/>
      <c r="T501" s="2084"/>
      <c r="U501" s="2084"/>
      <c r="V501" s="2084"/>
      <c r="W501" s="2084"/>
      <c r="X501" s="2084"/>
      <c r="Y501" s="2084"/>
      <c r="Z501" s="2084"/>
      <c r="AA501" s="2084"/>
      <c r="AB501" s="2084"/>
      <c r="AC501" s="2084"/>
      <c r="AD501" s="2084"/>
      <c r="AE501" s="2084"/>
    </row>
    <row r="502" ht="60.0" customHeight="1">
      <c r="A502" s="2084"/>
      <c r="B502" s="2084"/>
      <c r="C502" s="2084"/>
      <c r="D502" s="2085"/>
      <c r="E502" s="2084"/>
      <c r="F502" s="2086"/>
      <c r="G502" s="2086"/>
      <c r="H502" s="2084"/>
      <c r="I502" s="2084"/>
      <c r="J502" s="2084"/>
      <c r="K502" s="2084"/>
      <c r="L502" s="2084"/>
      <c r="M502" s="2084"/>
      <c r="N502" s="2084"/>
      <c r="O502" s="2084"/>
      <c r="P502" s="2084"/>
      <c r="Q502" s="2084"/>
      <c r="R502" s="2084"/>
      <c r="S502" s="2084"/>
      <c r="T502" s="2084"/>
      <c r="U502" s="2084"/>
      <c r="V502" s="2084"/>
      <c r="W502" s="2084"/>
      <c r="X502" s="2084"/>
      <c r="Y502" s="2084"/>
      <c r="Z502" s="2084"/>
      <c r="AA502" s="2084"/>
      <c r="AB502" s="2084"/>
      <c r="AC502" s="2084"/>
      <c r="AD502" s="2084"/>
      <c r="AE502" s="2084"/>
    </row>
    <row r="503" ht="60.0" customHeight="1">
      <c r="A503" s="2084"/>
      <c r="B503" s="2084"/>
      <c r="C503" s="2084"/>
      <c r="D503" s="2085"/>
      <c r="E503" s="2084"/>
      <c r="F503" s="2086"/>
      <c r="G503" s="2086"/>
      <c r="H503" s="2084"/>
      <c r="I503" s="2084"/>
      <c r="J503" s="2084"/>
      <c r="K503" s="2084"/>
      <c r="L503" s="2084"/>
      <c r="M503" s="2084"/>
      <c r="N503" s="2084"/>
      <c r="O503" s="2084"/>
      <c r="P503" s="2084"/>
      <c r="Q503" s="2084"/>
      <c r="R503" s="2084"/>
      <c r="S503" s="2084"/>
      <c r="T503" s="2084"/>
      <c r="U503" s="2084"/>
      <c r="V503" s="2084"/>
      <c r="W503" s="2084"/>
      <c r="X503" s="2084"/>
      <c r="Y503" s="2084"/>
      <c r="Z503" s="2084"/>
      <c r="AA503" s="2084"/>
      <c r="AB503" s="2084"/>
      <c r="AC503" s="2084"/>
      <c r="AD503" s="2084"/>
      <c r="AE503" s="2084"/>
    </row>
    <row r="504" ht="60.0" customHeight="1">
      <c r="A504" s="2084"/>
      <c r="B504" s="2084"/>
      <c r="C504" s="2084"/>
      <c r="D504" s="2085"/>
      <c r="E504" s="2084"/>
      <c r="F504" s="2086"/>
      <c r="G504" s="2086"/>
      <c r="H504" s="2084"/>
      <c r="I504" s="2084"/>
      <c r="J504" s="2084"/>
      <c r="K504" s="2084"/>
      <c r="L504" s="2084"/>
      <c r="M504" s="2084"/>
      <c r="N504" s="2084"/>
      <c r="O504" s="2084"/>
      <c r="P504" s="2084"/>
      <c r="Q504" s="2084"/>
      <c r="R504" s="2084"/>
      <c r="S504" s="2084"/>
      <c r="T504" s="2084"/>
      <c r="U504" s="2084"/>
      <c r="V504" s="2084"/>
      <c r="W504" s="2084"/>
      <c r="X504" s="2084"/>
      <c r="Y504" s="2084"/>
      <c r="Z504" s="2084"/>
      <c r="AA504" s="2084"/>
      <c r="AB504" s="2084"/>
      <c r="AC504" s="2084"/>
      <c r="AD504" s="2084"/>
      <c r="AE504" s="2084"/>
    </row>
    <row r="505" ht="60.0" customHeight="1">
      <c r="A505" s="2084"/>
      <c r="B505" s="2084"/>
      <c r="C505" s="2084"/>
      <c r="D505" s="2085"/>
      <c r="E505" s="2084"/>
      <c r="F505" s="2086"/>
      <c r="G505" s="2086"/>
      <c r="H505" s="2084"/>
      <c r="I505" s="2084"/>
      <c r="J505" s="2084"/>
      <c r="K505" s="2084"/>
      <c r="L505" s="2084"/>
      <c r="M505" s="2084"/>
      <c r="N505" s="2084"/>
      <c r="O505" s="2084"/>
      <c r="P505" s="2084"/>
      <c r="Q505" s="2084"/>
      <c r="R505" s="2084"/>
      <c r="S505" s="2084"/>
      <c r="T505" s="2084"/>
      <c r="U505" s="2084"/>
      <c r="V505" s="2084"/>
      <c r="W505" s="2084"/>
      <c r="X505" s="2084"/>
      <c r="Y505" s="2084"/>
      <c r="Z505" s="2084"/>
      <c r="AA505" s="2084"/>
      <c r="AB505" s="2084"/>
      <c r="AC505" s="2084"/>
      <c r="AD505" s="2084"/>
      <c r="AE505" s="2084"/>
    </row>
    <row r="506" ht="60.0" customHeight="1">
      <c r="A506" s="2084"/>
      <c r="B506" s="2084"/>
      <c r="C506" s="2084"/>
      <c r="D506" s="2085"/>
      <c r="E506" s="2084"/>
      <c r="F506" s="2086"/>
      <c r="G506" s="2086"/>
      <c r="H506" s="2084"/>
      <c r="I506" s="2084"/>
      <c r="J506" s="2084"/>
      <c r="K506" s="2084"/>
      <c r="L506" s="2084"/>
      <c r="M506" s="2084"/>
      <c r="N506" s="2084"/>
      <c r="O506" s="2084"/>
      <c r="P506" s="2084"/>
      <c r="Q506" s="2084"/>
      <c r="R506" s="2084"/>
      <c r="S506" s="2084"/>
      <c r="T506" s="2084"/>
      <c r="U506" s="2084"/>
      <c r="V506" s="2084"/>
      <c r="W506" s="2084"/>
      <c r="X506" s="2084"/>
      <c r="Y506" s="2084"/>
      <c r="Z506" s="2084"/>
      <c r="AA506" s="2084"/>
      <c r="AB506" s="2084"/>
      <c r="AC506" s="2084"/>
      <c r="AD506" s="2084"/>
      <c r="AE506" s="2084"/>
    </row>
    <row r="507" ht="60.0" customHeight="1">
      <c r="A507" s="2084"/>
      <c r="B507" s="2084"/>
      <c r="C507" s="2084"/>
      <c r="D507" s="2085"/>
      <c r="E507" s="2084"/>
      <c r="F507" s="2086"/>
      <c r="G507" s="2086"/>
      <c r="H507" s="2084"/>
      <c r="I507" s="2084"/>
      <c r="J507" s="2084"/>
      <c r="K507" s="2084"/>
      <c r="L507" s="2084"/>
      <c r="M507" s="2084"/>
      <c r="N507" s="2084"/>
      <c r="O507" s="2084"/>
      <c r="P507" s="2084"/>
      <c r="Q507" s="2084"/>
      <c r="R507" s="2084"/>
      <c r="S507" s="2084"/>
      <c r="T507" s="2084"/>
      <c r="U507" s="2084"/>
      <c r="V507" s="2084"/>
      <c r="W507" s="2084"/>
      <c r="X507" s="2084"/>
      <c r="Y507" s="2084"/>
      <c r="Z507" s="2084"/>
      <c r="AA507" s="2084"/>
      <c r="AB507" s="2084"/>
      <c r="AC507" s="2084"/>
      <c r="AD507" s="2084"/>
      <c r="AE507" s="2084"/>
    </row>
    <row r="508" ht="60.0" customHeight="1">
      <c r="A508" s="2084"/>
      <c r="B508" s="2084"/>
      <c r="C508" s="2084"/>
      <c r="D508" s="2085"/>
      <c r="E508" s="2084"/>
      <c r="F508" s="2086"/>
      <c r="G508" s="2086"/>
      <c r="H508" s="2084"/>
      <c r="I508" s="2084"/>
      <c r="J508" s="2084"/>
      <c r="K508" s="2084"/>
      <c r="L508" s="2084"/>
      <c r="M508" s="2084"/>
      <c r="N508" s="2084"/>
      <c r="O508" s="2084"/>
      <c r="P508" s="2084"/>
      <c r="Q508" s="2084"/>
      <c r="R508" s="2084"/>
      <c r="S508" s="2084"/>
      <c r="T508" s="2084"/>
      <c r="U508" s="2084"/>
      <c r="V508" s="2084"/>
      <c r="W508" s="2084"/>
      <c r="X508" s="2084"/>
      <c r="Y508" s="2084"/>
      <c r="Z508" s="2084"/>
      <c r="AA508" s="2084"/>
      <c r="AB508" s="2084"/>
      <c r="AC508" s="2084"/>
      <c r="AD508" s="2084"/>
      <c r="AE508" s="2084"/>
    </row>
    <row r="509" ht="60.0" customHeight="1">
      <c r="A509" s="2084"/>
      <c r="B509" s="2084"/>
      <c r="C509" s="2084"/>
      <c r="D509" s="2085"/>
      <c r="E509" s="2084"/>
      <c r="F509" s="2086"/>
      <c r="G509" s="2086"/>
      <c r="H509" s="2084"/>
      <c r="I509" s="2084"/>
      <c r="J509" s="2084"/>
      <c r="K509" s="2084"/>
      <c r="L509" s="2084"/>
      <c r="M509" s="2084"/>
      <c r="N509" s="2084"/>
      <c r="O509" s="2084"/>
      <c r="P509" s="2084"/>
      <c r="Q509" s="2084"/>
      <c r="R509" s="2084"/>
      <c r="S509" s="2084"/>
      <c r="T509" s="2084"/>
      <c r="U509" s="2084"/>
      <c r="V509" s="2084"/>
      <c r="W509" s="2084"/>
      <c r="X509" s="2084"/>
      <c r="Y509" s="2084"/>
      <c r="Z509" s="2084"/>
      <c r="AA509" s="2084"/>
      <c r="AB509" s="2084"/>
      <c r="AC509" s="2084"/>
      <c r="AD509" s="2084"/>
      <c r="AE509" s="2084"/>
    </row>
    <row r="510" ht="60.0" customHeight="1">
      <c r="A510" s="2084"/>
      <c r="B510" s="2084"/>
      <c r="C510" s="2084"/>
      <c r="D510" s="2085"/>
      <c r="E510" s="2084"/>
      <c r="F510" s="2086"/>
      <c r="G510" s="2086"/>
      <c r="H510" s="2084"/>
      <c r="I510" s="2084"/>
      <c r="J510" s="2084"/>
      <c r="K510" s="2084"/>
      <c r="L510" s="2084"/>
      <c r="M510" s="2084"/>
      <c r="N510" s="2084"/>
      <c r="O510" s="2084"/>
      <c r="P510" s="2084"/>
      <c r="Q510" s="2084"/>
      <c r="R510" s="2084"/>
      <c r="S510" s="2084"/>
      <c r="T510" s="2084"/>
      <c r="U510" s="2084"/>
      <c r="V510" s="2084"/>
      <c r="W510" s="2084"/>
      <c r="X510" s="2084"/>
      <c r="Y510" s="2084"/>
      <c r="Z510" s="2084"/>
      <c r="AA510" s="2084"/>
      <c r="AB510" s="2084"/>
      <c r="AC510" s="2084"/>
      <c r="AD510" s="2084"/>
      <c r="AE510" s="2084"/>
    </row>
    <row r="511" ht="60.0" customHeight="1">
      <c r="A511" s="2084"/>
      <c r="B511" s="2084"/>
      <c r="C511" s="2084"/>
      <c r="D511" s="2085"/>
      <c r="E511" s="2084"/>
      <c r="F511" s="2086"/>
      <c r="G511" s="2086"/>
      <c r="H511" s="2084"/>
      <c r="I511" s="2084"/>
      <c r="J511" s="2084"/>
      <c r="K511" s="2084"/>
      <c r="L511" s="2084"/>
      <c r="M511" s="2084"/>
      <c r="N511" s="2084"/>
      <c r="O511" s="2084"/>
      <c r="P511" s="2084"/>
      <c r="Q511" s="2084"/>
      <c r="R511" s="2084"/>
      <c r="S511" s="2084"/>
      <c r="T511" s="2084"/>
      <c r="U511" s="2084"/>
      <c r="V511" s="2084"/>
      <c r="W511" s="2084"/>
      <c r="X511" s="2084"/>
      <c r="Y511" s="2084"/>
      <c r="Z511" s="2084"/>
      <c r="AA511" s="2084"/>
      <c r="AB511" s="2084"/>
      <c r="AC511" s="2084"/>
      <c r="AD511" s="2084"/>
      <c r="AE511" s="2084"/>
    </row>
    <row r="512" ht="60.0" customHeight="1">
      <c r="A512" s="2084"/>
      <c r="B512" s="2084"/>
      <c r="C512" s="2084"/>
      <c r="D512" s="2085"/>
      <c r="E512" s="2084"/>
      <c r="F512" s="2086"/>
      <c r="G512" s="2086"/>
      <c r="H512" s="2084"/>
      <c r="I512" s="2084"/>
      <c r="J512" s="2084"/>
      <c r="K512" s="2084"/>
      <c r="L512" s="2084"/>
      <c r="M512" s="2084"/>
      <c r="N512" s="2084"/>
      <c r="O512" s="2084"/>
      <c r="P512" s="2084"/>
      <c r="Q512" s="2084"/>
      <c r="R512" s="2084"/>
      <c r="S512" s="2084"/>
      <c r="T512" s="2084"/>
      <c r="U512" s="2084"/>
      <c r="V512" s="2084"/>
      <c r="W512" s="2084"/>
      <c r="X512" s="2084"/>
      <c r="Y512" s="2084"/>
      <c r="Z512" s="2084"/>
      <c r="AA512" s="2084"/>
      <c r="AB512" s="2084"/>
      <c r="AC512" s="2084"/>
      <c r="AD512" s="2084"/>
      <c r="AE512" s="2084"/>
    </row>
    <row r="513" ht="60.0" customHeight="1">
      <c r="A513" s="2084"/>
      <c r="B513" s="2084"/>
      <c r="C513" s="2084"/>
      <c r="D513" s="2085"/>
      <c r="E513" s="2084"/>
      <c r="F513" s="2086"/>
      <c r="G513" s="2086"/>
      <c r="H513" s="2084"/>
      <c r="I513" s="2084"/>
      <c r="J513" s="2084"/>
      <c r="K513" s="2084"/>
      <c r="L513" s="2084"/>
      <c r="M513" s="2084"/>
      <c r="N513" s="2084"/>
      <c r="O513" s="2084"/>
      <c r="P513" s="2084"/>
      <c r="Q513" s="2084"/>
      <c r="R513" s="2084"/>
      <c r="S513" s="2084"/>
      <c r="T513" s="2084"/>
      <c r="U513" s="2084"/>
      <c r="V513" s="2084"/>
      <c r="W513" s="2084"/>
      <c r="X513" s="2084"/>
      <c r="Y513" s="2084"/>
      <c r="Z513" s="2084"/>
      <c r="AA513" s="2084"/>
      <c r="AB513" s="2084"/>
      <c r="AC513" s="2084"/>
      <c r="AD513" s="2084"/>
      <c r="AE513" s="2084"/>
    </row>
    <row r="514" ht="60.0" customHeight="1">
      <c r="A514" s="2084"/>
      <c r="B514" s="2084"/>
      <c r="C514" s="2084"/>
      <c r="D514" s="2085"/>
      <c r="E514" s="2084"/>
      <c r="F514" s="2086"/>
      <c r="G514" s="2086"/>
      <c r="H514" s="2084"/>
      <c r="I514" s="2084"/>
      <c r="J514" s="2084"/>
      <c r="K514" s="2084"/>
      <c r="L514" s="2084"/>
      <c r="M514" s="2084"/>
      <c r="N514" s="2084"/>
      <c r="O514" s="2084"/>
      <c r="P514" s="2084"/>
      <c r="Q514" s="2084"/>
      <c r="R514" s="2084"/>
      <c r="S514" s="2084"/>
      <c r="T514" s="2084"/>
      <c r="U514" s="2084"/>
      <c r="V514" s="2084"/>
      <c r="W514" s="2084"/>
      <c r="X514" s="2084"/>
      <c r="Y514" s="2084"/>
      <c r="Z514" s="2084"/>
      <c r="AA514" s="2084"/>
      <c r="AB514" s="2084"/>
      <c r="AC514" s="2084"/>
      <c r="AD514" s="2084"/>
      <c r="AE514" s="2084"/>
    </row>
    <row r="515" ht="60.0" customHeight="1">
      <c r="A515" s="2084"/>
      <c r="B515" s="2084"/>
      <c r="C515" s="2084"/>
      <c r="D515" s="2085"/>
      <c r="E515" s="2084"/>
      <c r="F515" s="2086"/>
      <c r="G515" s="2086"/>
      <c r="H515" s="2084"/>
      <c r="I515" s="2084"/>
      <c r="J515" s="2084"/>
      <c r="K515" s="2084"/>
      <c r="L515" s="2084"/>
      <c r="M515" s="2084"/>
      <c r="N515" s="2084"/>
      <c r="O515" s="2084"/>
      <c r="P515" s="2084"/>
      <c r="Q515" s="2084"/>
      <c r="R515" s="2084"/>
      <c r="S515" s="2084"/>
      <c r="T515" s="2084"/>
      <c r="U515" s="2084"/>
      <c r="V515" s="2084"/>
      <c r="W515" s="2084"/>
      <c r="X515" s="2084"/>
      <c r="Y515" s="2084"/>
      <c r="Z515" s="2084"/>
      <c r="AA515" s="2084"/>
      <c r="AB515" s="2084"/>
      <c r="AC515" s="2084"/>
      <c r="AD515" s="2084"/>
      <c r="AE515" s="2084"/>
    </row>
    <row r="516" ht="60.0" customHeight="1">
      <c r="A516" s="2084"/>
      <c r="B516" s="2084"/>
      <c r="C516" s="2084"/>
      <c r="D516" s="2085"/>
      <c r="E516" s="2084"/>
      <c r="F516" s="2086"/>
      <c r="G516" s="2086"/>
      <c r="H516" s="2084"/>
      <c r="I516" s="2084"/>
      <c r="J516" s="2084"/>
      <c r="K516" s="2084"/>
      <c r="L516" s="2084"/>
      <c r="M516" s="2084"/>
      <c r="N516" s="2084"/>
      <c r="O516" s="2084"/>
      <c r="P516" s="2084"/>
      <c r="Q516" s="2084"/>
      <c r="R516" s="2084"/>
      <c r="S516" s="2084"/>
      <c r="T516" s="2084"/>
      <c r="U516" s="2084"/>
      <c r="V516" s="2084"/>
      <c r="W516" s="2084"/>
      <c r="X516" s="2084"/>
      <c r="Y516" s="2084"/>
      <c r="Z516" s="2084"/>
      <c r="AA516" s="2084"/>
      <c r="AB516" s="2084"/>
      <c r="AC516" s="2084"/>
      <c r="AD516" s="2084"/>
      <c r="AE516" s="2084"/>
    </row>
    <row r="517" ht="60.0" customHeight="1">
      <c r="A517" s="2084"/>
      <c r="B517" s="2084"/>
      <c r="C517" s="2084"/>
      <c r="D517" s="2085"/>
      <c r="E517" s="2084"/>
      <c r="F517" s="2086"/>
      <c r="G517" s="2086"/>
      <c r="H517" s="2084"/>
      <c r="I517" s="2084"/>
      <c r="J517" s="2084"/>
      <c r="K517" s="2084"/>
      <c r="L517" s="2084"/>
      <c r="M517" s="2084"/>
      <c r="N517" s="2084"/>
      <c r="O517" s="2084"/>
      <c r="P517" s="2084"/>
      <c r="Q517" s="2084"/>
      <c r="R517" s="2084"/>
      <c r="S517" s="2084"/>
      <c r="T517" s="2084"/>
      <c r="U517" s="2084"/>
      <c r="V517" s="2084"/>
      <c r="W517" s="2084"/>
      <c r="X517" s="2084"/>
      <c r="Y517" s="2084"/>
      <c r="Z517" s="2084"/>
      <c r="AA517" s="2084"/>
      <c r="AB517" s="2084"/>
      <c r="AC517" s="2084"/>
      <c r="AD517" s="2084"/>
      <c r="AE517" s="2084"/>
    </row>
    <row r="518" ht="60.0" customHeight="1">
      <c r="A518" s="2084"/>
      <c r="B518" s="2084"/>
      <c r="C518" s="2084"/>
      <c r="D518" s="2085"/>
      <c r="E518" s="2084"/>
      <c r="F518" s="2086"/>
      <c r="G518" s="2086"/>
      <c r="H518" s="2084"/>
      <c r="I518" s="2084"/>
      <c r="J518" s="2084"/>
      <c r="K518" s="2084"/>
      <c r="L518" s="2084"/>
      <c r="M518" s="2084"/>
      <c r="N518" s="2084"/>
      <c r="O518" s="2084"/>
      <c r="P518" s="2084"/>
      <c r="Q518" s="2084"/>
      <c r="R518" s="2084"/>
      <c r="S518" s="2084"/>
      <c r="T518" s="2084"/>
      <c r="U518" s="2084"/>
      <c r="V518" s="2084"/>
      <c r="W518" s="2084"/>
      <c r="X518" s="2084"/>
      <c r="Y518" s="2084"/>
      <c r="Z518" s="2084"/>
      <c r="AA518" s="2084"/>
      <c r="AB518" s="2084"/>
      <c r="AC518" s="2084"/>
      <c r="AD518" s="2084"/>
      <c r="AE518" s="2084"/>
    </row>
    <row r="519" ht="60.0" customHeight="1">
      <c r="A519" s="2084"/>
      <c r="B519" s="2084"/>
      <c r="C519" s="2084"/>
      <c r="D519" s="2085"/>
      <c r="E519" s="2084"/>
      <c r="F519" s="2086"/>
      <c r="G519" s="2086"/>
      <c r="H519" s="2084"/>
      <c r="I519" s="2084"/>
      <c r="J519" s="2084"/>
      <c r="K519" s="2084"/>
      <c r="L519" s="2084"/>
      <c r="M519" s="2084"/>
      <c r="N519" s="2084"/>
      <c r="O519" s="2084"/>
      <c r="P519" s="2084"/>
      <c r="Q519" s="2084"/>
      <c r="R519" s="2084"/>
      <c r="S519" s="2084"/>
      <c r="T519" s="2084"/>
      <c r="U519" s="2084"/>
      <c r="V519" s="2084"/>
      <c r="W519" s="2084"/>
      <c r="X519" s="2084"/>
      <c r="Y519" s="2084"/>
      <c r="Z519" s="2084"/>
      <c r="AA519" s="2084"/>
      <c r="AB519" s="2084"/>
      <c r="AC519" s="2084"/>
      <c r="AD519" s="2084"/>
      <c r="AE519" s="2084"/>
    </row>
    <row r="520" ht="60.0" customHeight="1">
      <c r="A520" s="2084"/>
      <c r="B520" s="2084"/>
      <c r="C520" s="2084"/>
      <c r="D520" s="2085"/>
      <c r="E520" s="2084"/>
      <c r="F520" s="2086"/>
      <c r="G520" s="2086"/>
      <c r="H520" s="2084"/>
      <c r="I520" s="2084"/>
      <c r="J520" s="2084"/>
      <c r="K520" s="2084"/>
      <c r="L520" s="2084"/>
      <c r="M520" s="2084"/>
      <c r="N520" s="2084"/>
      <c r="O520" s="2084"/>
      <c r="P520" s="2084"/>
      <c r="Q520" s="2084"/>
      <c r="R520" s="2084"/>
      <c r="S520" s="2084"/>
      <c r="T520" s="2084"/>
      <c r="U520" s="2084"/>
      <c r="V520" s="2084"/>
      <c r="W520" s="2084"/>
      <c r="X520" s="2084"/>
      <c r="Y520" s="2084"/>
      <c r="Z520" s="2084"/>
      <c r="AA520" s="2084"/>
      <c r="AB520" s="2084"/>
      <c r="AC520" s="2084"/>
      <c r="AD520" s="2084"/>
      <c r="AE520" s="2084"/>
    </row>
    <row r="521" ht="60.0" customHeight="1">
      <c r="A521" s="2084"/>
      <c r="B521" s="2084"/>
      <c r="C521" s="2084"/>
      <c r="D521" s="2085"/>
      <c r="E521" s="2084"/>
      <c r="F521" s="2086"/>
      <c r="G521" s="2086"/>
      <c r="H521" s="2084"/>
      <c r="I521" s="2084"/>
      <c r="J521" s="2084"/>
      <c r="K521" s="2084"/>
      <c r="L521" s="2084"/>
      <c r="M521" s="2084"/>
      <c r="N521" s="2084"/>
      <c r="O521" s="2084"/>
      <c r="P521" s="2084"/>
      <c r="Q521" s="2084"/>
      <c r="R521" s="2084"/>
      <c r="S521" s="2084"/>
      <c r="T521" s="2084"/>
      <c r="U521" s="2084"/>
      <c r="V521" s="2084"/>
      <c r="W521" s="2084"/>
      <c r="X521" s="2084"/>
      <c r="Y521" s="2084"/>
      <c r="Z521" s="2084"/>
      <c r="AA521" s="2084"/>
      <c r="AB521" s="2084"/>
      <c r="AC521" s="2084"/>
      <c r="AD521" s="2084"/>
      <c r="AE521" s="2084"/>
    </row>
    <row r="522" ht="60.0" customHeight="1">
      <c r="A522" s="2084"/>
      <c r="B522" s="2084"/>
      <c r="C522" s="2084"/>
      <c r="D522" s="2085"/>
      <c r="E522" s="2084"/>
      <c r="F522" s="2086"/>
      <c r="G522" s="2086"/>
      <c r="H522" s="2084"/>
      <c r="I522" s="2084"/>
      <c r="J522" s="2084"/>
      <c r="K522" s="2084"/>
      <c r="L522" s="2084"/>
      <c r="M522" s="2084"/>
      <c r="N522" s="2084"/>
      <c r="O522" s="2084"/>
      <c r="P522" s="2084"/>
      <c r="Q522" s="2084"/>
      <c r="R522" s="2084"/>
      <c r="S522" s="2084"/>
      <c r="T522" s="2084"/>
      <c r="U522" s="2084"/>
      <c r="V522" s="2084"/>
      <c r="W522" s="2084"/>
      <c r="X522" s="2084"/>
      <c r="Y522" s="2084"/>
      <c r="Z522" s="2084"/>
      <c r="AA522" s="2084"/>
      <c r="AB522" s="2084"/>
      <c r="AC522" s="2084"/>
      <c r="AD522" s="2084"/>
      <c r="AE522" s="2084"/>
    </row>
    <row r="523" ht="60.0" customHeight="1">
      <c r="A523" s="2084"/>
      <c r="B523" s="2084"/>
      <c r="C523" s="2084"/>
      <c r="D523" s="2085"/>
      <c r="E523" s="2084"/>
      <c r="F523" s="2086"/>
      <c r="G523" s="2086"/>
      <c r="H523" s="2084"/>
      <c r="I523" s="2084"/>
      <c r="J523" s="2084"/>
      <c r="K523" s="2084"/>
      <c r="L523" s="2084"/>
      <c r="M523" s="2084"/>
      <c r="N523" s="2084"/>
      <c r="O523" s="2084"/>
      <c r="P523" s="2084"/>
      <c r="Q523" s="2084"/>
      <c r="R523" s="2084"/>
      <c r="S523" s="2084"/>
      <c r="T523" s="2084"/>
      <c r="U523" s="2084"/>
      <c r="V523" s="2084"/>
      <c r="W523" s="2084"/>
      <c r="X523" s="2084"/>
      <c r="Y523" s="2084"/>
      <c r="Z523" s="2084"/>
      <c r="AA523" s="2084"/>
      <c r="AB523" s="2084"/>
      <c r="AC523" s="2084"/>
      <c r="AD523" s="2084"/>
      <c r="AE523" s="2084"/>
    </row>
    <row r="524" ht="60.0" customHeight="1">
      <c r="A524" s="2084"/>
      <c r="B524" s="2084"/>
      <c r="C524" s="2084"/>
      <c r="D524" s="2085"/>
      <c r="E524" s="2084"/>
      <c r="F524" s="2086"/>
      <c r="G524" s="2086"/>
      <c r="H524" s="2084"/>
      <c r="I524" s="2084"/>
      <c r="J524" s="2084"/>
      <c r="K524" s="2084"/>
      <c r="L524" s="2084"/>
      <c r="M524" s="2084"/>
      <c r="N524" s="2084"/>
      <c r="O524" s="2084"/>
      <c r="P524" s="2084"/>
      <c r="Q524" s="2084"/>
      <c r="R524" s="2084"/>
      <c r="S524" s="2084"/>
      <c r="T524" s="2084"/>
      <c r="U524" s="2084"/>
      <c r="V524" s="2084"/>
      <c r="W524" s="2084"/>
      <c r="X524" s="2084"/>
      <c r="Y524" s="2084"/>
      <c r="Z524" s="2084"/>
      <c r="AA524" s="2084"/>
      <c r="AB524" s="2084"/>
      <c r="AC524" s="2084"/>
      <c r="AD524" s="2084"/>
      <c r="AE524" s="2084"/>
    </row>
    <row r="525" ht="60.0" customHeight="1">
      <c r="A525" s="2084"/>
      <c r="B525" s="2084"/>
      <c r="C525" s="2084"/>
      <c r="D525" s="2085"/>
      <c r="E525" s="2084"/>
      <c r="F525" s="2086"/>
      <c r="G525" s="2086"/>
      <c r="H525" s="2084"/>
      <c r="I525" s="2084"/>
      <c r="J525" s="2084"/>
      <c r="K525" s="2084"/>
      <c r="L525" s="2084"/>
      <c r="M525" s="2084"/>
      <c r="N525" s="2084"/>
      <c r="O525" s="2084"/>
      <c r="P525" s="2084"/>
      <c r="Q525" s="2084"/>
      <c r="R525" s="2084"/>
      <c r="S525" s="2084"/>
      <c r="T525" s="2084"/>
      <c r="U525" s="2084"/>
      <c r="V525" s="2084"/>
      <c r="W525" s="2084"/>
      <c r="X525" s="2084"/>
      <c r="Y525" s="2084"/>
      <c r="Z525" s="2084"/>
      <c r="AA525" s="2084"/>
      <c r="AB525" s="2084"/>
      <c r="AC525" s="2084"/>
      <c r="AD525" s="2084"/>
      <c r="AE525" s="2084"/>
    </row>
    <row r="526" ht="60.0" customHeight="1">
      <c r="A526" s="2084"/>
      <c r="B526" s="2084"/>
      <c r="C526" s="2084"/>
      <c r="D526" s="2085"/>
      <c r="E526" s="2084"/>
      <c r="F526" s="2086"/>
      <c r="G526" s="2086"/>
      <c r="H526" s="2084"/>
      <c r="I526" s="2084"/>
      <c r="J526" s="2084"/>
      <c r="K526" s="2084"/>
      <c r="L526" s="2084"/>
      <c r="M526" s="2084"/>
      <c r="N526" s="2084"/>
      <c r="O526" s="2084"/>
      <c r="P526" s="2084"/>
      <c r="Q526" s="2084"/>
      <c r="R526" s="2084"/>
      <c r="S526" s="2084"/>
      <c r="T526" s="2084"/>
      <c r="U526" s="2084"/>
      <c r="V526" s="2084"/>
      <c r="W526" s="2084"/>
      <c r="X526" s="2084"/>
      <c r="Y526" s="2084"/>
      <c r="Z526" s="2084"/>
      <c r="AA526" s="2084"/>
      <c r="AB526" s="2084"/>
      <c r="AC526" s="2084"/>
      <c r="AD526" s="2084"/>
      <c r="AE526" s="2084"/>
    </row>
    <row r="527" ht="60.0" customHeight="1">
      <c r="A527" s="2084"/>
      <c r="B527" s="2084"/>
      <c r="C527" s="2084"/>
      <c r="D527" s="2085"/>
      <c r="E527" s="2084"/>
      <c r="F527" s="2086"/>
      <c r="G527" s="2086"/>
      <c r="H527" s="2084"/>
      <c r="I527" s="2084"/>
      <c r="J527" s="2084"/>
      <c r="K527" s="2084"/>
      <c r="L527" s="2084"/>
      <c r="M527" s="2084"/>
      <c r="N527" s="2084"/>
      <c r="O527" s="2084"/>
      <c r="P527" s="2084"/>
      <c r="Q527" s="2084"/>
      <c r="R527" s="2084"/>
      <c r="S527" s="2084"/>
      <c r="T527" s="2084"/>
      <c r="U527" s="2084"/>
      <c r="V527" s="2084"/>
      <c r="W527" s="2084"/>
      <c r="X527" s="2084"/>
      <c r="Y527" s="2084"/>
      <c r="Z527" s="2084"/>
      <c r="AA527" s="2084"/>
      <c r="AB527" s="2084"/>
      <c r="AC527" s="2084"/>
      <c r="AD527" s="2084"/>
      <c r="AE527" s="2084"/>
    </row>
    <row r="528" ht="60.0" customHeight="1">
      <c r="A528" s="2084"/>
      <c r="B528" s="2084"/>
      <c r="C528" s="2084"/>
      <c r="D528" s="2085"/>
      <c r="E528" s="2084"/>
      <c r="F528" s="2086"/>
      <c r="G528" s="2086"/>
      <c r="H528" s="2084"/>
      <c r="I528" s="2084"/>
      <c r="J528" s="2084"/>
      <c r="K528" s="2084"/>
      <c r="L528" s="2084"/>
      <c r="M528" s="2084"/>
      <c r="N528" s="2084"/>
      <c r="O528" s="2084"/>
      <c r="P528" s="2084"/>
      <c r="Q528" s="2084"/>
      <c r="R528" s="2084"/>
      <c r="S528" s="2084"/>
      <c r="T528" s="2084"/>
      <c r="U528" s="2084"/>
      <c r="V528" s="2084"/>
      <c r="W528" s="2084"/>
      <c r="X528" s="2084"/>
      <c r="Y528" s="2084"/>
      <c r="Z528" s="2084"/>
      <c r="AA528" s="2084"/>
      <c r="AB528" s="2084"/>
      <c r="AC528" s="2084"/>
      <c r="AD528" s="2084"/>
      <c r="AE528" s="2084"/>
    </row>
    <row r="529" ht="60.0" customHeight="1">
      <c r="A529" s="2084"/>
      <c r="B529" s="2084"/>
      <c r="C529" s="2084"/>
      <c r="D529" s="2085"/>
      <c r="E529" s="2084"/>
      <c r="F529" s="2086"/>
      <c r="G529" s="2086"/>
      <c r="H529" s="2084"/>
      <c r="I529" s="2084"/>
      <c r="J529" s="2084"/>
      <c r="K529" s="2084"/>
      <c r="L529" s="2084"/>
      <c r="M529" s="2084"/>
      <c r="N529" s="2084"/>
      <c r="O529" s="2084"/>
      <c r="P529" s="2084"/>
      <c r="Q529" s="2084"/>
      <c r="R529" s="2084"/>
      <c r="S529" s="2084"/>
      <c r="T529" s="2084"/>
      <c r="U529" s="2084"/>
      <c r="V529" s="2084"/>
      <c r="W529" s="2084"/>
      <c r="X529" s="2084"/>
      <c r="Y529" s="2084"/>
      <c r="Z529" s="2084"/>
      <c r="AA529" s="2084"/>
      <c r="AB529" s="2084"/>
      <c r="AC529" s="2084"/>
      <c r="AD529" s="2084"/>
      <c r="AE529" s="2084"/>
    </row>
    <row r="530" ht="60.0" customHeight="1">
      <c r="A530" s="2084"/>
      <c r="B530" s="2084"/>
      <c r="C530" s="2084"/>
      <c r="D530" s="2085"/>
      <c r="E530" s="2084"/>
      <c r="F530" s="2086"/>
      <c r="G530" s="2086"/>
      <c r="H530" s="2084"/>
      <c r="I530" s="2084"/>
      <c r="J530" s="2084"/>
      <c r="K530" s="2084"/>
      <c r="L530" s="2084"/>
      <c r="M530" s="2084"/>
      <c r="N530" s="2084"/>
      <c r="O530" s="2084"/>
      <c r="P530" s="2084"/>
      <c r="Q530" s="2084"/>
      <c r="R530" s="2084"/>
      <c r="S530" s="2084"/>
      <c r="T530" s="2084"/>
      <c r="U530" s="2084"/>
      <c r="V530" s="2084"/>
      <c r="W530" s="2084"/>
      <c r="X530" s="2084"/>
      <c r="Y530" s="2084"/>
      <c r="Z530" s="2084"/>
      <c r="AA530" s="2084"/>
      <c r="AB530" s="2084"/>
      <c r="AC530" s="2084"/>
      <c r="AD530" s="2084"/>
      <c r="AE530" s="2084"/>
    </row>
    <row r="531" ht="60.0" customHeight="1">
      <c r="A531" s="2084"/>
      <c r="B531" s="2084"/>
      <c r="C531" s="2084"/>
      <c r="D531" s="2085"/>
      <c r="E531" s="2084"/>
      <c r="F531" s="2086"/>
      <c r="G531" s="2086"/>
      <c r="H531" s="2084"/>
      <c r="I531" s="2084"/>
      <c r="J531" s="2084"/>
      <c r="K531" s="2084"/>
      <c r="L531" s="2084"/>
      <c r="M531" s="2084"/>
      <c r="N531" s="2084"/>
      <c r="O531" s="2084"/>
      <c r="P531" s="2084"/>
      <c r="Q531" s="2084"/>
      <c r="R531" s="2084"/>
      <c r="S531" s="2084"/>
      <c r="T531" s="2084"/>
      <c r="U531" s="2084"/>
      <c r="V531" s="2084"/>
      <c r="W531" s="2084"/>
      <c r="X531" s="2084"/>
      <c r="Y531" s="2084"/>
      <c r="Z531" s="2084"/>
      <c r="AA531" s="2084"/>
      <c r="AB531" s="2084"/>
      <c r="AC531" s="2084"/>
      <c r="AD531" s="2084"/>
      <c r="AE531" s="2084"/>
    </row>
    <row r="532" ht="60.0" customHeight="1">
      <c r="A532" s="2084"/>
      <c r="B532" s="2084"/>
      <c r="C532" s="2084"/>
      <c r="D532" s="2085"/>
      <c r="E532" s="2084"/>
      <c r="F532" s="2086"/>
      <c r="G532" s="2086"/>
      <c r="H532" s="2084"/>
      <c r="I532" s="2084"/>
      <c r="J532" s="2084"/>
      <c r="K532" s="2084"/>
      <c r="L532" s="2084"/>
      <c r="M532" s="2084"/>
      <c r="N532" s="2084"/>
      <c r="O532" s="2084"/>
      <c r="P532" s="2084"/>
      <c r="Q532" s="2084"/>
      <c r="R532" s="2084"/>
      <c r="S532" s="2084"/>
      <c r="T532" s="2084"/>
      <c r="U532" s="2084"/>
      <c r="V532" s="2084"/>
      <c r="W532" s="2084"/>
      <c r="X532" s="2084"/>
      <c r="Y532" s="2084"/>
      <c r="Z532" s="2084"/>
      <c r="AA532" s="2084"/>
      <c r="AB532" s="2084"/>
      <c r="AC532" s="2084"/>
      <c r="AD532" s="2084"/>
      <c r="AE532" s="2084"/>
    </row>
    <row r="533" ht="60.0" customHeight="1">
      <c r="A533" s="2084"/>
      <c r="B533" s="2084"/>
      <c r="C533" s="2084"/>
      <c r="D533" s="2085"/>
      <c r="E533" s="2084"/>
      <c r="F533" s="2086"/>
      <c r="G533" s="2086"/>
      <c r="H533" s="2084"/>
      <c r="I533" s="2084"/>
      <c r="J533" s="2084"/>
      <c r="K533" s="2084"/>
      <c r="L533" s="2084"/>
      <c r="M533" s="2084"/>
      <c r="N533" s="2084"/>
      <c r="O533" s="2084"/>
      <c r="P533" s="2084"/>
      <c r="Q533" s="2084"/>
      <c r="R533" s="2084"/>
      <c r="S533" s="2084"/>
      <c r="T533" s="2084"/>
      <c r="U533" s="2084"/>
      <c r="V533" s="2084"/>
      <c r="W533" s="2084"/>
      <c r="X533" s="2084"/>
      <c r="Y533" s="2084"/>
      <c r="Z533" s="2084"/>
      <c r="AA533" s="2084"/>
      <c r="AB533" s="2084"/>
      <c r="AC533" s="2084"/>
      <c r="AD533" s="2084"/>
      <c r="AE533" s="2084"/>
    </row>
    <row r="534" ht="60.0" customHeight="1">
      <c r="A534" s="2084"/>
      <c r="B534" s="2084"/>
      <c r="C534" s="2084"/>
      <c r="D534" s="2085"/>
      <c r="E534" s="2084"/>
      <c r="F534" s="2086"/>
      <c r="G534" s="2086"/>
      <c r="H534" s="2084"/>
      <c r="I534" s="2084"/>
      <c r="J534" s="2084"/>
      <c r="K534" s="2084"/>
      <c r="L534" s="2084"/>
      <c r="M534" s="2084"/>
      <c r="N534" s="2084"/>
      <c r="O534" s="2084"/>
      <c r="P534" s="2084"/>
      <c r="Q534" s="2084"/>
      <c r="R534" s="2084"/>
      <c r="S534" s="2084"/>
      <c r="T534" s="2084"/>
      <c r="U534" s="2084"/>
      <c r="V534" s="2084"/>
      <c r="W534" s="2084"/>
      <c r="X534" s="2084"/>
      <c r="Y534" s="2084"/>
      <c r="Z534" s="2084"/>
      <c r="AA534" s="2084"/>
      <c r="AB534" s="2084"/>
      <c r="AC534" s="2084"/>
      <c r="AD534" s="2084"/>
      <c r="AE534" s="2084"/>
    </row>
    <row r="535" ht="60.0" customHeight="1">
      <c r="A535" s="2084"/>
      <c r="B535" s="2084"/>
      <c r="C535" s="2084"/>
      <c r="D535" s="2085"/>
      <c r="E535" s="2084"/>
      <c r="F535" s="2086"/>
      <c r="G535" s="2086"/>
      <c r="H535" s="2084"/>
      <c r="I535" s="2084"/>
      <c r="J535" s="2084"/>
      <c r="K535" s="2084"/>
      <c r="L535" s="2084"/>
      <c r="M535" s="2084"/>
      <c r="N535" s="2084"/>
      <c r="O535" s="2084"/>
      <c r="P535" s="2084"/>
      <c r="Q535" s="2084"/>
      <c r="R535" s="2084"/>
      <c r="S535" s="2084"/>
      <c r="T535" s="2084"/>
      <c r="U535" s="2084"/>
      <c r="V535" s="2084"/>
      <c r="W535" s="2084"/>
      <c r="X535" s="2084"/>
      <c r="Y535" s="2084"/>
      <c r="Z535" s="2084"/>
      <c r="AA535" s="2084"/>
      <c r="AB535" s="2084"/>
      <c r="AC535" s="2084"/>
      <c r="AD535" s="2084"/>
      <c r="AE535" s="2084"/>
    </row>
    <row r="536" ht="60.0" customHeight="1">
      <c r="A536" s="2084"/>
      <c r="B536" s="2084"/>
      <c r="C536" s="2084"/>
      <c r="D536" s="2085"/>
      <c r="E536" s="2084"/>
      <c r="F536" s="2086"/>
      <c r="G536" s="2086"/>
      <c r="H536" s="2084"/>
      <c r="I536" s="2084"/>
      <c r="J536" s="2084"/>
      <c r="K536" s="2084"/>
      <c r="L536" s="2084"/>
      <c r="M536" s="2084"/>
      <c r="N536" s="2084"/>
      <c r="O536" s="2084"/>
      <c r="P536" s="2084"/>
      <c r="Q536" s="2084"/>
      <c r="R536" s="2084"/>
      <c r="S536" s="2084"/>
      <c r="T536" s="2084"/>
      <c r="U536" s="2084"/>
      <c r="V536" s="2084"/>
      <c r="W536" s="2084"/>
      <c r="X536" s="2084"/>
      <c r="Y536" s="2084"/>
      <c r="Z536" s="2084"/>
      <c r="AA536" s="2084"/>
      <c r="AB536" s="2084"/>
      <c r="AC536" s="2084"/>
      <c r="AD536" s="2084"/>
      <c r="AE536" s="2084"/>
    </row>
    <row r="537" ht="60.0" customHeight="1">
      <c r="A537" s="2084"/>
      <c r="B537" s="2084"/>
      <c r="C537" s="2084"/>
      <c r="D537" s="2085"/>
      <c r="E537" s="2084"/>
      <c r="F537" s="2086"/>
      <c r="G537" s="2086"/>
      <c r="H537" s="2084"/>
      <c r="I537" s="2084"/>
      <c r="J537" s="2084"/>
      <c r="K537" s="2084"/>
      <c r="L537" s="2084"/>
      <c r="M537" s="2084"/>
      <c r="N537" s="2084"/>
      <c r="O537" s="2084"/>
      <c r="P537" s="2084"/>
      <c r="Q537" s="2084"/>
      <c r="R537" s="2084"/>
      <c r="S537" s="2084"/>
      <c r="T537" s="2084"/>
      <c r="U537" s="2084"/>
      <c r="V537" s="2084"/>
      <c r="W537" s="2084"/>
      <c r="X537" s="2084"/>
      <c r="Y537" s="2084"/>
      <c r="Z537" s="2084"/>
      <c r="AA537" s="2084"/>
      <c r="AB537" s="2084"/>
      <c r="AC537" s="2084"/>
      <c r="AD537" s="2084"/>
      <c r="AE537" s="2084"/>
    </row>
    <row r="538" ht="60.0" customHeight="1">
      <c r="A538" s="2084"/>
      <c r="B538" s="2084"/>
      <c r="C538" s="2084"/>
      <c r="D538" s="2085"/>
      <c r="E538" s="2084"/>
      <c r="F538" s="2086"/>
      <c r="G538" s="2086"/>
      <c r="H538" s="2084"/>
      <c r="I538" s="2084"/>
      <c r="J538" s="2084"/>
      <c r="K538" s="2084"/>
      <c r="L538" s="2084"/>
      <c r="M538" s="2084"/>
      <c r="N538" s="2084"/>
      <c r="O538" s="2084"/>
      <c r="P538" s="2084"/>
      <c r="Q538" s="2084"/>
      <c r="R538" s="2084"/>
      <c r="S538" s="2084"/>
      <c r="T538" s="2084"/>
      <c r="U538" s="2084"/>
      <c r="V538" s="2084"/>
      <c r="W538" s="2084"/>
      <c r="X538" s="2084"/>
      <c r="Y538" s="2084"/>
      <c r="Z538" s="2084"/>
      <c r="AA538" s="2084"/>
      <c r="AB538" s="2084"/>
      <c r="AC538" s="2084"/>
      <c r="AD538" s="2084"/>
      <c r="AE538" s="2084"/>
    </row>
    <row r="539" ht="60.0" customHeight="1">
      <c r="A539" s="2084"/>
      <c r="B539" s="2084"/>
      <c r="C539" s="2084"/>
      <c r="D539" s="2085"/>
      <c r="E539" s="2084"/>
      <c r="F539" s="2086"/>
      <c r="G539" s="2086"/>
      <c r="H539" s="2084"/>
      <c r="I539" s="2084"/>
      <c r="J539" s="2084"/>
      <c r="K539" s="2084"/>
      <c r="L539" s="2084"/>
      <c r="M539" s="2084"/>
      <c r="N539" s="2084"/>
      <c r="O539" s="2084"/>
      <c r="P539" s="2084"/>
      <c r="Q539" s="2084"/>
      <c r="R539" s="2084"/>
      <c r="S539" s="2084"/>
      <c r="T539" s="2084"/>
      <c r="U539" s="2084"/>
      <c r="V539" s="2084"/>
      <c r="W539" s="2084"/>
      <c r="X539" s="2084"/>
      <c r="Y539" s="2084"/>
      <c r="Z539" s="2084"/>
      <c r="AA539" s="2084"/>
      <c r="AB539" s="2084"/>
      <c r="AC539" s="2084"/>
      <c r="AD539" s="2084"/>
      <c r="AE539" s="2084"/>
    </row>
    <row r="540" ht="60.0" customHeight="1">
      <c r="A540" s="2084"/>
      <c r="B540" s="2084"/>
      <c r="C540" s="2084"/>
      <c r="D540" s="2085"/>
      <c r="E540" s="2084"/>
      <c r="F540" s="2086"/>
      <c r="G540" s="2086"/>
      <c r="H540" s="2084"/>
      <c r="I540" s="2084"/>
      <c r="J540" s="2084"/>
      <c r="K540" s="2084"/>
      <c r="L540" s="2084"/>
      <c r="M540" s="2084"/>
      <c r="N540" s="2084"/>
      <c r="O540" s="2084"/>
      <c r="P540" s="2084"/>
      <c r="Q540" s="2084"/>
      <c r="R540" s="2084"/>
      <c r="S540" s="2084"/>
      <c r="T540" s="2084"/>
      <c r="U540" s="2084"/>
      <c r="V540" s="2084"/>
      <c r="W540" s="2084"/>
      <c r="X540" s="2084"/>
      <c r="Y540" s="2084"/>
      <c r="Z540" s="2084"/>
      <c r="AA540" s="2084"/>
      <c r="AB540" s="2084"/>
      <c r="AC540" s="2084"/>
      <c r="AD540" s="2084"/>
      <c r="AE540" s="2084"/>
    </row>
    <row r="541" ht="60.0" customHeight="1">
      <c r="A541" s="2084"/>
      <c r="B541" s="2084"/>
      <c r="C541" s="2084"/>
      <c r="D541" s="2085"/>
      <c r="E541" s="2084"/>
      <c r="F541" s="2086"/>
      <c r="G541" s="2086"/>
      <c r="H541" s="2084"/>
      <c r="I541" s="2084"/>
      <c r="J541" s="2084"/>
      <c r="K541" s="2084"/>
      <c r="L541" s="2084"/>
      <c r="M541" s="2084"/>
      <c r="N541" s="2084"/>
      <c r="O541" s="2084"/>
      <c r="P541" s="2084"/>
      <c r="Q541" s="2084"/>
      <c r="R541" s="2084"/>
      <c r="S541" s="2084"/>
      <c r="T541" s="2084"/>
      <c r="U541" s="2084"/>
      <c r="V541" s="2084"/>
      <c r="W541" s="2084"/>
      <c r="X541" s="2084"/>
      <c r="Y541" s="2084"/>
      <c r="Z541" s="2084"/>
      <c r="AA541" s="2084"/>
      <c r="AB541" s="2084"/>
      <c r="AC541" s="2084"/>
      <c r="AD541" s="2084"/>
      <c r="AE541" s="2084"/>
    </row>
    <row r="542" ht="60.0" customHeight="1">
      <c r="A542" s="2084"/>
      <c r="B542" s="2084"/>
      <c r="C542" s="2084"/>
      <c r="D542" s="2085"/>
      <c r="E542" s="2084"/>
      <c r="F542" s="2086"/>
      <c r="G542" s="2086"/>
      <c r="H542" s="2084"/>
      <c r="I542" s="2084"/>
      <c r="J542" s="2084"/>
      <c r="K542" s="2084"/>
      <c r="L542" s="2084"/>
      <c r="M542" s="2084"/>
      <c r="N542" s="2084"/>
      <c r="O542" s="2084"/>
      <c r="P542" s="2084"/>
      <c r="Q542" s="2084"/>
      <c r="R542" s="2084"/>
      <c r="S542" s="2084"/>
      <c r="T542" s="2084"/>
      <c r="U542" s="2084"/>
      <c r="V542" s="2084"/>
      <c r="W542" s="2084"/>
      <c r="X542" s="2084"/>
      <c r="Y542" s="2084"/>
      <c r="Z542" s="2084"/>
      <c r="AA542" s="2084"/>
      <c r="AB542" s="2084"/>
      <c r="AC542" s="2084"/>
      <c r="AD542" s="2084"/>
      <c r="AE542" s="2084"/>
    </row>
    <row r="543" ht="60.0" customHeight="1">
      <c r="A543" s="2084"/>
      <c r="B543" s="2084"/>
      <c r="C543" s="2084"/>
      <c r="D543" s="2085"/>
      <c r="E543" s="2084"/>
      <c r="F543" s="2086"/>
      <c r="G543" s="2086"/>
      <c r="H543" s="2084"/>
      <c r="I543" s="2084"/>
      <c r="J543" s="2084"/>
      <c r="K543" s="2084"/>
      <c r="L543" s="2084"/>
      <c r="M543" s="2084"/>
      <c r="N543" s="2084"/>
      <c r="O543" s="2084"/>
      <c r="P543" s="2084"/>
      <c r="Q543" s="2084"/>
      <c r="R543" s="2084"/>
      <c r="S543" s="2084"/>
      <c r="T543" s="2084"/>
      <c r="U543" s="2084"/>
      <c r="V543" s="2084"/>
      <c r="W543" s="2084"/>
      <c r="X543" s="2084"/>
      <c r="Y543" s="2084"/>
      <c r="Z543" s="2084"/>
      <c r="AA543" s="2084"/>
      <c r="AB543" s="2084"/>
      <c r="AC543" s="2084"/>
      <c r="AD543" s="2084"/>
      <c r="AE543" s="2084"/>
    </row>
    <row r="544" ht="60.0" customHeight="1">
      <c r="A544" s="2084"/>
      <c r="B544" s="2084"/>
      <c r="C544" s="2084"/>
      <c r="D544" s="2085"/>
      <c r="E544" s="2084"/>
      <c r="F544" s="2086"/>
      <c r="G544" s="2086"/>
      <c r="H544" s="2084"/>
      <c r="I544" s="2084"/>
      <c r="J544" s="2084"/>
      <c r="K544" s="2084"/>
      <c r="L544" s="2084"/>
      <c r="M544" s="2084"/>
      <c r="N544" s="2084"/>
      <c r="O544" s="2084"/>
      <c r="P544" s="2084"/>
      <c r="Q544" s="2084"/>
      <c r="R544" s="2084"/>
      <c r="S544" s="2084"/>
      <c r="T544" s="2084"/>
      <c r="U544" s="2084"/>
      <c r="V544" s="2084"/>
      <c r="W544" s="2084"/>
      <c r="X544" s="2084"/>
      <c r="Y544" s="2084"/>
      <c r="Z544" s="2084"/>
      <c r="AA544" s="2084"/>
      <c r="AB544" s="2084"/>
      <c r="AC544" s="2084"/>
      <c r="AD544" s="2084"/>
      <c r="AE544" s="2084"/>
    </row>
    <row r="545" ht="60.0" customHeight="1">
      <c r="A545" s="2084"/>
      <c r="B545" s="2084"/>
      <c r="C545" s="2084"/>
      <c r="D545" s="2085"/>
      <c r="E545" s="2084"/>
      <c r="F545" s="2086"/>
      <c r="G545" s="2086"/>
      <c r="H545" s="2084"/>
      <c r="I545" s="2084"/>
      <c r="J545" s="2084"/>
      <c r="K545" s="2084"/>
      <c r="L545" s="2084"/>
      <c r="M545" s="2084"/>
      <c r="N545" s="2084"/>
      <c r="O545" s="2084"/>
      <c r="P545" s="2084"/>
      <c r="Q545" s="2084"/>
      <c r="R545" s="2084"/>
      <c r="S545" s="2084"/>
      <c r="T545" s="2084"/>
      <c r="U545" s="2084"/>
      <c r="V545" s="2084"/>
      <c r="W545" s="2084"/>
      <c r="X545" s="2084"/>
      <c r="Y545" s="2084"/>
      <c r="Z545" s="2084"/>
      <c r="AA545" s="2084"/>
      <c r="AB545" s="2084"/>
      <c r="AC545" s="2084"/>
      <c r="AD545" s="2084"/>
      <c r="AE545" s="2084"/>
    </row>
    <row r="546" ht="60.0" customHeight="1">
      <c r="A546" s="2084"/>
      <c r="B546" s="2084"/>
      <c r="C546" s="2084"/>
      <c r="D546" s="2085"/>
      <c r="E546" s="2084"/>
      <c r="F546" s="2086"/>
      <c r="G546" s="2086"/>
      <c r="H546" s="2084"/>
      <c r="I546" s="2084"/>
      <c r="J546" s="2084"/>
      <c r="K546" s="2084"/>
      <c r="L546" s="2084"/>
      <c r="M546" s="2084"/>
      <c r="N546" s="2084"/>
      <c r="O546" s="2084"/>
      <c r="P546" s="2084"/>
      <c r="Q546" s="2084"/>
      <c r="R546" s="2084"/>
      <c r="S546" s="2084"/>
      <c r="T546" s="2084"/>
      <c r="U546" s="2084"/>
      <c r="V546" s="2084"/>
      <c r="W546" s="2084"/>
      <c r="X546" s="2084"/>
      <c r="Y546" s="2084"/>
      <c r="Z546" s="2084"/>
      <c r="AA546" s="2084"/>
      <c r="AB546" s="2084"/>
      <c r="AC546" s="2084"/>
      <c r="AD546" s="2084"/>
      <c r="AE546" s="2084"/>
    </row>
    <row r="547" ht="60.0" customHeight="1">
      <c r="A547" s="2084"/>
      <c r="B547" s="2084"/>
      <c r="C547" s="2084"/>
      <c r="D547" s="2085"/>
      <c r="E547" s="2084"/>
      <c r="F547" s="2086"/>
      <c r="G547" s="2086"/>
      <c r="H547" s="2084"/>
      <c r="I547" s="2084"/>
      <c r="J547" s="2084"/>
      <c r="K547" s="2084"/>
      <c r="L547" s="2084"/>
      <c r="M547" s="2084"/>
      <c r="N547" s="2084"/>
      <c r="O547" s="2084"/>
      <c r="P547" s="2084"/>
      <c r="Q547" s="2084"/>
      <c r="R547" s="2084"/>
      <c r="S547" s="2084"/>
      <c r="T547" s="2084"/>
      <c r="U547" s="2084"/>
      <c r="V547" s="2084"/>
      <c r="W547" s="2084"/>
      <c r="X547" s="2084"/>
      <c r="Y547" s="2084"/>
      <c r="Z547" s="2084"/>
      <c r="AA547" s="2084"/>
      <c r="AB547" s="2084"/>
      <c r="AC547" s="2084"/>
      <c r="AD547" s="2084"/>
      <c r="AE547" s="2084"/>
    </row>
    <row r="548" ht="60.0" customHeight="1">
      <c r="A548" s="2084"/>
      <c r="B548" s="2084"/>
      <c r="C548" s="2084"/>
      <c r="D548" s="2085"/>
      <c r="E548" s="2084"/>
      <c r="F548" s="2086"/>
      <c r="G548" s="2086"/>
      <c r="H548" s="2084"/>
      <c r="I548" s="2084"/>
      <c r="J548" s="2084"/>
      <c r="K548" s="2084"/>
      <c r="L548" s="2084"/>
      <c r="M548" s="2084"/>
      <c r="N548" s="2084"/>
      <c r="O548" s="2084"/>
      <c r="P548" s="2084"/>
      <c r="Q548" s="2084"/>
      <c r="R548" s="2084"/>
      <c r="S548" s="2084"/>
      <c r="T548" s="2084"/>
      <c r="U548" s="2084"/>
      <c r="V548" s="2084"/>
      <c r="W548" s="2084"/>
      <c r="X548" s="2084"/>
      <c r="Y548" s="2084"/>
      <c r="Z548" s="2084"/>
      <c r="AA548" s="2084"/>
      <c r="AB548" s="2084"/>
      <c r="AC548" s="2084"/>
      <c r="AD548" s="2084"/>
      <c r="AE548" s="2084"/>
    </row>
    <row r="549" ht="60.0" customHeight="1">
      <c r="A549" s="2084"/>
      <c r="B549" s="2084"/>
      <c r="C549" s="2084"/>
      <c r="D549" s="2085"/>
      <c r="E549" s="2084"/>
      <c r="F549" s="2086"/>
      <c r="G549" s="2086"/>
      <c r="H549" s="2084"/>
      <c r="I549" s="2084"/>
      <c r="J549" s="2084"/>
      <c r="K549" s="2084"/>
      <c r="L549" s="2084"/>
      <c r="M549" s="2084"/>
      <c r="N549" s="2084"/>
      <c r="O549" s="2084"/>
      <c r="P549" s="2084"/>
      <c r="Q549" s="2084"/>
      <c r="R549" s="2084"/>
      <c r="S549" s="2084"/>
      <c r="T549" s="2084"/>
      <c r="U549" s="2084"/>
      <c r="V549" s="2084"/>
      <c r="W549" s="2084"/>
      <c r="X549" s="2084"/>
      <c r="Y549" s="2084"/>
      <c r="Z549" s="2084"/>
      <c r="AA549" s="2084"/>
      <c r="AB549" s="2084"/>
      <c r="AC549" s="2084"/>
      <c r="AD549" s="2084"/>
      <c r="AE549" s="2084"/>
    </row>
    <row r="550" ht="60.0" customHeight="1">
      <c r="A550" s="2084"/>
      <c r="B550" s="2084"/>
      <c r="C550" s="2084"/>
      <c r="D550" s="2085"/>
      <c r="E550" s="2084"/>
      <c r="F550" s="2086"/>
      <c r="G550" s="2086"/>
      <c r="H550" s="2084"/>
      <c r="I550" s="2084"/>
      <c r="J550" s="2084"/>
      <c r="K550" s="2084"/>
      <c r="L550" s="2084"/>
      <c r="M550" s="2084"/>
      <c r="N550" s="2084"/>
      <c r="O550" s="2084"/>
      <c r="P550" s="2084"/>
      <c r="Q550" s="2084"/>
      <c r="R550" s="2084"/>
      <c r="S550" s="2084"/>
      <c r="T550" s="2084"/>
      <c r="U550" s="2084"/>
      <c r="V550" s="2084"/>
      <c r="W550" s="2084"/>
      <c r="X550" s="2084"/>
      <c r="Y550" s="2084"/>
      <c r="Z550" s="2084"/>
      <c r="AA550" s="2084"/>
      <c r="AB550" s="2084"/>
      <c r="AC550" s="2084"/>
      <c r="AD550" s="2084"/>
      <c r="AE550" s="2084"/>
    </row>
    <row r="551" ht="60.0" customHeight="1">
      <c r="A551" s="2084"/>
      <c r="B551" s="2084"/>
      <c r="C551" s="2084"/>
      <c r="D551" s="2085"/>
      <c r="E551" s="2084"/>
      <c r="F551" s="2086"/>
      <c r="G551" s="2086"/>
      <c r="H551" s="2084"/>
      <c r="I551" s="2084"/>
      <c r="J551" s="2084"/>
      <c r="K551" s="2084"/>
      <c r="L551" s="2084"/>
      <c r="M551" s="2084"/>
      <c r="N551" s="2084"/>
      <c r="O551" s="2084"/>
      <c r="P551" s="2084"/>
      <c r="Q551" s="2084"/>
      <c r="R551" s="2084"/>
      <c r="S551" s="2084"/>
      <c r="T551" s="2084"/>
      <c r="U551" s="2084"/>
      <c r="V551" s="2084"/>
      <c r="W551" s="2084"/>
      <c r="X551" s="2084"/>
      <c r="Y551" s="2084"/>
      <c r="Z551" s="2084"/>
      <c r="AA551" s="2084"/>
      <c r="AB551" s="2084"/>
      <c r="AC551" s="2084"/>
      <c r="AD551" s="2084"/>
      <c r="AE551" s="2084"/>
    </row>
    <row r="552" ht="60.0" customHeight="1">
      <c r="A552" s="2084"/>
      <c r="B552" s="2084"/>
      <c r="C552" s="2084"/>
      <c r="D552" s="2085"/>
      <c r="E552" s="2084"/>
      <c r="F552" s="2086"/>
      <c r="G552" s="2086"/>
      <c r="H552" s="2084"/>
      <c r="I552" s="2084"/>
      <c r="J552" s="2084"/>
      <c r="K552" s="2084"/>
      <c r="L552" s="2084"/>
      <c r="M552" s="2084"/>
      <c r="N552" s="2084"/>
      <c r="O552" s="2084"/>
      <c r="P552" s="2084"/>
      <c r="Q552" s="2084"/>
      <c r="R552" s="2084"/>
      <c r="S552" s="2084"/>
      <c r="T552" s="2084"/>
      <c r="U552" s="2084"/>
      <c r="V552" s="2084"/>
      <c r="W552" s="2084"/>
      <c r="X552" s="2084"/>
      <c r="Y552" s="2084"/>
      <c r="Z552" s="2084"/>
      <c r="AA552" s="2084"/>
      <c r="AB552" s="2084"/>
      <c r="AC552" s="2084"/>
      <c r="AD552" s="2084"/>
      <c r="AE552" s="2084"/>
    </row>
    <row r="553" ht="60.0" customHeight="1">
      <c r="A553" s="2084"/>
      <c r="B553" s="2084"/>
      <c r="C553" s="2084"/>
      <c r="D553" s="2085"/>
      <c r="E553" s="2084"/>
      <c r="F553" s="2086"/>
      <c r="G553" s="2086"/>
      <c r="H553" s="2084"/>
      <c r="I553" s="2084"/>
      <c r="J553" s="2084"/>
      <c r="K553" s="2084"/>
      <c r="L553" s="2084"/>
      <c r="M553" s="2084"/>
      <c r="N553" s="2084"/>
      <c r="O553" s="2084"/>
      <c r="P553" s="2084"/>
      <c r="Q553" s="2084"/>
      <c r="R553" s="2084"/>
      <c r="S553" s="2084"/>
      <c r="T553" s="2084"/>
      <c r="U553" s="2084"/>
      <c r="V553" s="2084"/>
      <c r="W553" s="2084"/>
      <c r="X553" s="2084"/>
      <c r="Y553" s="2084"/>
      <c r="Z553" s="2084"/>
      <c r="AA553" s="2084"/>
      <c r="AB553" s="2084"/>
      <c r="AC553" s="2084"/>
      <c r="AD553" s="2084"/>
      <c r="AE553" s="2084"/>
    </row>
    <row r="554" ht="60.0" customHeight="1">
      <c r="A554" s="2084"/>
      <c r="B554" s="2084"/>
      <c r="C554" s="2084"/>
      <c r="D554" s="2085"/>
      <c r="E554" s="2084"/>
      <c r="F554" s="2086"/>
      <c r="G554" s="2086"/>
      <c r="H554" s="2084"/>
      <c r="I554" s="2084"/>
      <c r="J554" s="2084"/>
      <c r="K554" s="2084"/>
      <c r="L554" s="2084"/>
      <c r="M554" s="2084"/>
      <c r="N554" s="2084"/>
      <c r="O554" s="2084"/>
      <c r="P554" s="2084"/>
      <c r="Q554" s="2084"/>
      <c r="R554" s="2084"/>
      <c r="S554" s="2084"/>
      <c r="T554" s="2084"/>
      <c r="U554" s="2084"/>
      <c r="V554" s="2084"/>
      <c r="W554" s="2084"/>
      <c r="X554" s="2084"/>
      <c r="Y554" s="2084"/>
      <c r="Z554" s="2084"/>
      <c r="AA554" s="2084"/>
      <c r="AB554" s="2084"/>
      <c r="AC554" s="2084"/>
      <c r="AD554" s="2084"/>
      <c r="AE554" s="2084"/>
    </row>
    <row r="555" ht="60.0" customHeight="1">
      <c r="A555" s="2084"/>
      <c r="B555" s="2084"/>
      <c r="C555" s="2084"/>
      <c r="D555" s="2085"/>
      <c r="E555" s="2084"/>
      <c r="F555" s="2086"/>
      <c r="G555" s="2086"/>
      <c r="H555" s="2084"/>
      <c r="I555" s="2084"/>
      <c r="J555" s="2084"/>
      <c r="K555" s="2084"/>
      <c r="L555" s="2084"/>
      <c r="M555" s="2084"/>
      <c r="N555" s="2084"/>
      <c r="O555" s="2084"/>
      <c r="P555" s="2084"/>
      <c r="Q555" s="2084"/>
      <c r="R555" s="2084"/>
      <c r="S555" s="2084"/>
      <c r="T555" s="2084"/>
      <c r="U555" s="2084"/>
      <c r="V555" s="2084"/>
      <c r="W555" s="2084"/>
      <c r="X555" s="2084"/>
      <c r="Y555" s="2084"/>
      <c r="Z555" s="2084"/>
      <c r="AA555" s="2084"/>
      <c r="AB555" s="2084"/>
      <c r="AC555" s="2084"/>
      <c r="AD555" s="2084"/>
      <c r="AE555" s="2084"/>
    </row>
    <row r="556" ht="60.0" customHeight="1">
      <c r="A556" s="2084"/>
      <c r="B556" s="2084"/>
      <c r="C556" s="2084"/>
      <c r="D556" s="2085"/>
      <c r="E556" s="2084"/>
      <c r="F556" s="2086"/>
      <c r="G556" s="2086"/>
      <c r="H556" s="2084"/>
      <c r="I556" s="2084"/>
      <c r="J556" s="2084"/>
      <c r="K556" s="2084"/>
      <c r="L556" s="2084"/>
      <c r="M556" s="2084"/>
      <c r="N556" s="2084"/>
      <c r="O556" s="2084"/>
      <c r="P556" s="2084"/>
      <c r="Q556" s="2084"/>
      <c r="R556" s="2084"/>
      <c r="S556" s="2084"/>
      <c r="T556" s="2084"/>
      <c r="U556" s="2084"/>
      <c r="V556" s="2084"/>
      <c r="W556" s="2084"/>
      <c r="X556" s="2084"/>
      <c r="Y556" s="2084"/>
      <c r="Z556" s="2084"/>
      <c r="AA556" s="2084"/>
      <c r="AB556" s="2084"/>
      <c r="AC556" s="2084"/>
      <c r="AD556" s="2084"/>
      <c r="AE556" s="2084"/>
    </row>
    <row r="557" ht="60.0" customHeight="1">
      <c r="A557" s="2084"/>
      <c r="B557" s="2084"/>
      <c r="C557" s="2084"/>
      <c r="D557" s="2085"/>
      <c r="E557" s="2084"/>
      <c r="F557" s="2086"/>
      <c r="G557" s="2086"/>
      <c r="H557" s="2084"/>
      <c r="I557" s="2084"/>
      <c r="J557" s="2084"/>
      <c r="K557" s="2084"/>
      <c r="L557" s="2084"/>
      <c r="M557" s="2084"/>
      <c r="N557" s="2084"/>
      <c r="O557" s="2084"/>
      <c r="P557" s="2084"/>
      <c r="Q557" s="2084"/>
      <c r="R557" s="2084"/>
      <c r="S557" s="2084"/>
      <c r="T557" s="2084"/>
      <c r="U557" s="2084"/>
      <c r="V557" s="2084"/>
      <c r="W557" s="2084"/>
      <c r="X557" s="2084"/>
      <c r="Y557" s="2084"/>
      <c r="Z557" s="2084"/>
      <c r="AA557" s="2084"/>
      <c r="AB557" s="2084"/>
      <c r="AC557" s="2084"/>
      <c r="AD557" s="2084"/>
      <c r="AE557" s="2084"/>
    </row>
    <row r="558" ht="60.0" customHeight="1">
      <c r="A558" s="2084"/>
      <c r="B558" s="2084"/>
      <c r="C558" s="2084"/>
      <c r="D558" s="2085"/>
      <c r="E558" s="2084"/>
      <c r="F558" s="2086"/>
      <c r="G558" s="2086"/>
      <c r="H558" s="2084"/>
      <c r="I558" s="2084"/>
      <c r="J558" s="2084"/>
      <c r="K558" s="2084"/>
      <c r="L558" s="2084"/>
      <c r="M558" s="2084"/>
      <c r="N558" s="2084"/>
      <c r="O558" s="2084"/>
      <c r="P558" s="2084"/>
      <c r="Q558" s="2084"/>
      <c r="R558" s="2084"/>
      <c r="S558" s="2084"/>
      <c r="T558" s="2084"/>
      <c r="U558" s="2084"/>
      <c r="V558" s="2084"/>
      <c r="W558" s="2084"/>
      <c r="X558" s="2084"/>
      <c r="Y558" s="2084"/>
      <c r="Z558" s="2084"/>
      <c r="AA558" s="2084"/>
      <c r="AB558" s="2084"/>
      <c r="AC558" s="2084"/>
      <c r="AD558" s="2084"/>
      <c r="AE558" s="2084"/>
    </row>
    <row r="559" ht="60.0" customHeight="1">
      <c r="A559" s="2084"/>
      <c r="B559" s="2084"/>
      <c r="C559" s="2084"/>
      <c r="D559" s="2085"/>
      <c r="E559" s="2084"/>
      <c r="F559" s="2086"/>
      <c r="G559" s="2086"/>
      <c r="H559" s="2084"/>
      <c r="I559" s="2084"/>
      <c r="J559" s="2084"/>
      <c r="K559" s="2084"/>
      <c r="L559" s="2084"/>
      <c r="M559" s="2084"/>
      <c r="N559" s="2084"/>
      <c r="O559" s="2084"/>
      <c r="P559" s="2084"/>
      <c r="Q559" s="2084"/>
      <c r="R559" s="2084"/>
      <c r="S559" s="2084"/>
      <c r="T559" s="2084"/>
      <c r="U559" s="2084"/>
      <c r="V559" s="2084"/>
      <c r="W559" s="2084"/>
      <c r="X559" s="2084"/>
      <c r="Y559" s="2084"/>
      <c r="Z559" s="2084"/>
      <c r="AA559" s="2084"/>
      <c r="AB559" s="2084"/>
      <c r="AC559" s="2084"/>
      <c r="AD559" s="2084"/>
      <c r="AE559" s="2084"/>
    </row>
    <row r="560" ht="60.0" customHeight="1">
      <c r="A560" s="2084"/>
      <c r="B560" s="2084"/>
      <c r="C560" s="2084"/>
      <c r="D560" s="2085"/>
      <c r="E560" s="2084"/>
      <c r="F560" s="2086"/>
      <c r="G560" s="2086"/>
      <c r="H560" s="2084"/>
      <c r="I560" s="2084"/>
      <c r="J560" s="2084"/>
      <c r="K560" s="2084"/>
      <c r="L560" s="2084"/>
      <c r="M560" s="2084"/>
      <c r="N560" s="2084"/>
      <c r="O560" s="2084"/>
      <c r="P560" s="2084"/>
      <c r="Q560" s="2084"/>
      <c r="R560" s="2084"/>
      <c r="S560" s="2084"/>
      <c r="T560" s="2084"/>
      <c r="U560" s="2084"/>
      <c r="V560" s="2084"/>
      <c r="W560" s="2084"/>
      <c r="X560" s="2084"/>
      <c r="Y560" s="2084"/>
      <c r="Z560" s="2084"/>
      <c r="AA560" s="2084"/>
      <c r="AB560" s="2084"/>
      <c r="AC560" s="2084"/>
      <c r="AD560" s="2084"/>
      <c r="AE560" s="2084"/>
    </row>
    <row r="561" ht="60.0" customHeight="1">
      <c r="A561" s="2084"/>
      <c r="B561" s="2084"/>
      <c r="C561" s="2084"/>
      <c r="D561" s="2085"/>
      <c r="E561" s="2084"/>
      <c r="F561" s="2086"/>
      <c r="G561" s="2086"/>
      <c r="H561" s="2084"/>
      <c r="I561" s="2084"/>
      <c r="J561" s="2084"/>
      <c r="K561" s="2084"/>
      <c r="L561" s="2084"/>
      <c r="M561" s="2084"/>
      <c r="N561" s="2084"/>
      <c r="O561" s="2084"/>
      <c r="P561" s="2084"/>
      <c r="Q561" s="2084"/>
      <c r="R561" s="2084"/>
      <c r="S561" s="2084"/>
      <c r="T561" s="2084"/>
      <c r="U561" s="2084"/>
      <c r="V561" s="2084"/>
      <c r="W561" s="2084"/>
      <c r="X561" s="2084"/>
      <c r="Y561" s="2084"/>
      <c r="Z561" s="2084"/>
      <c r="AA561" s="2084"/>
      <c r="AB561" s="2084"/>
      <c r="AC561" s="2084"/>
      <c r="AD561" s="2084"/>
      <c r="AE561" s="2084"/>
    </row>
    <row r="562" ht="60.0" customHeight="1">
      <c r="A562" s="2084"/>
      <c r="B562" s="2084"/>
      <c r="C562" s="2084"/>
      <c r="D562" s="2085"/>
      <c r="E562" s="2084"/>
      <c r="F562" s="2086"/>
      <c r="G562" s="2086"/>
      <c r="H562" s="2084"/>
      <c r="I562" s="2084"/>
      <c r="J562" s="2084"/>
      <c r="K562" s="2084"/>
      <c r="L562" s="2084"/>
      <c r="M562" s="2084"/>
      <c r="N562" s="2084"/>
      <c r="O562" s="2084"/>
      <c r="P562" s="2084"/>
      <c r="Q562" s="2084"/>
      <c r="R562" s="2084"/>
      <c r="S562" s="2084"/>
      <c r="T562" s="2084"/>
      <c r="U562" s="2084"/>
      <c r="V562" s="2084"/>
      <c r="W562" s="2084"/>
      <c r="X562" s="2084"/>
      <c r="Y562" s="2084"/>
      <c r="Z562" s="2084"/>
      <c r="AA562" s="2084"/>
      <c r="AB562" s="2084"/>
      <c r="AC562" s="2084"/>
      <c r="AD562" s="2084"/>
      <c r="AE562" s="2084"/>
    </row>
    <row r="563" ht="60.0" customHeight="1">
      <c r="A563" s="2084"/>
      <c r="B563" s="2084"/>
      <c r="C563" s="2084"/>
      <c r="D563" s="2085"/>
      <c r="E563" s="2084"/>
      <c r="F563" s="2086"/>
      <c r="G563" s="2086"/>
      <c r="H563" s="2084"/>
      <c r="I563" s="2084"/>
      <c r="J563" s="2084"/>
      <c r="K563" s="2084"/>
      <c r="L563" s="2084"/>
      <c r="M563" s="2084"/>
      <c r="N563" s="2084"/>
      <c r="O563" s="2084"/>
      <c r="P563" s="2084"/>
      <c r="Q563" s="2084"/>
      <c r="R563" s="2084"/>
      <c r="S563" s="2084"/>
      <c r="T563" s="2084"/>
      <c r="U563" s="2084"/>
      <c r="V563" s="2084"/>
      <c r="W563" s="2084"/>
      <c r="X563" s="2084"/>
      <c r="Y563" s="2084"/>
      <c r="Z563" s="2084"/>
      <c r="AA563" s="2084"/>
      <c r="AB563" s="2084"/>
      <c r="AC563" s="2084"/>
      <c r="AD563" s="2084"/>
      <c r="AE563" s="2084"/>
    </row>
    <row r="564" ht="60.0" customHeight="1">
      <c r="A564" s="2084"/>
      <c r="B564" s="2084"/>
      <c r="C564" s="2084"/>
      <c r="D564" s="2085"/>
      <c r="E564" s="2084"/>
      <c r="F564" s="2086"/>
      <c r="G564" s="2086"/>
      <c r="H564" s="2084"/>
      <c r="I564" s="2084"/>
      <c r="J564" s="2084"/>
      <c r="K564" s="2084"/>
      <c r="L564" s="2084"/>
      <c r="M564" s="2084"/>
      <c r="N564" s="2084"/>
      <c r="O564" s="2084"/>
      <c r="P564" s="2084"/>
      <c r="Q564" s="2084"/>
      <c r="R564" s="2084"/>
      <c r="S564" s="2084"/>
      <c r="T564" s="2084"/>
      <c r="U564" s="2084"/>
      <c r="V564" s="2084"/>
      <c r="W564" s="2084"/>
      <c r="X564" s="2084"/>
      <c r="Y564" s="2084"/>
      <c r="Z564" s="2084"/>
      <c r="AA564" s="2084"/>
      <c r="AB564" s="2084"/>
      <c r="AC564" s="2084"/>
      <c r="AD564" s="2084"/>
      <c r="AE564" s="2084"/>
    </row>
    <row r="565" ht="60.0" customHeight="1">
      <c r="A565" s="2084"/>
      <c r="B565" s="2084"/>
      <c r="C565" s="2084"/>
      <c r="D565" s="2085"/>
      <c r="E565" s="2084"/>
      <c r="F565" s="2086"/>
      <c r="G565" s="2086"/>
      <c r="H565" s="2084"/>
      <c r="I565" s="2084"/>
      <c r="J565" s="2084"/>
      <c r="K565" s="2084"/>
      <c r="L565" s="2084"/>
      <c r="M565" s="2084"/>
      <c r="N565" s="2084"/>
      <c r="O565" s="2084"/>
      <c r="P565" s="2084"/>
      <c r="Q565" s="2084"/>
      <c r="R565" s="2084"/>
      <c r="S565" s="2084"/>
      <c r="T565" s="2084"/>
      <c r="U565" s="2084"/>
      <c r="V565" s="2084"/>
      <c r="W565" s="2084"/>
      <c r="X565" s="2084"/>
      <c r="Y565" s="2084"/>
      <c r="Z565" s="2084"/>
      <c r="AA565" s="2084"/>
      <c r="AB565" s="2084"/>
      <c r="AC565" s="2084"/>
      <c r="AD565" s="2084"/>
      <c r="AE565" s="2084"/>
    </row>
    <row r="566" ht="60.0" customHeight="1">
      <c r="A566" s="2084"/>
      <c r="B566" s="2084"/>
      <c r="C566" s="2084"/>
      <c r="D566" s="2085"/>
      <c r="E566" s="2084"/>
      <c r="F566" s="2086"/>
      <c r="G566" s="2086"/>
      <c r="H566" s="2084"/>
      <c r="I566" s="2084"/>
      <c r="J566" s="2084"/>
      <c r="K566" s="2084"/>
      <c r="L566" s="2084"/>
      <c r="M566" s="2084"/>
      <c r="N566" s="2084"/>
      <c r="O566" s="2084"/>
      <c r="P566" s="2084"/>
      <c r="Q566" s="2084"/>
      <c r="R566" s="2084"/>
      <c r="S566" s="2084"/>
      <c r="T566" s="2084"/>
      <c r="U566" s="2084"/>
      <c r="V566" s="2084"/>
      <c r="W566" s="2084"/>
      <c r="X566" s="2084"/>
      <c r="Y566" s="2084"/>
      <c r="Z566" s="2084"/>
      <c r="AA566" s="2084"/>
      <c r="AB566" s="2084"/>
      <c r="AC566" s="2084"/>
      <c r="AD566" s="2084"/>
      <c r="AE566" s="2084"/>
    </row>
    <row r="567" ht="60.0" customHeight="1">
      <c r="A567" s="2084"/>
      <c r="B567" s="2084"/>
      <c r="C567" s="2084"/>
      <c r="D567" s="2085"/>
      <c r="E567" s="2084"/>
      <c r="F567" s="2086"/>
      <c r="G567" s="2086"/>
      <c r="H567" s="2084"/>
      <c r="I567" s="2084"/>
      <c r="J567" s="2084"/>
      <c r="K567" s="2084"/>
      <c r="L567" s="2084"/>
      <c r="M567" s="2084"/>
      <c r="N567" s="2084"/>
      <c r="O567" s="2084"/>
      <c r="P567" s="2084"/>
      <c r="Q567" s="2084"/>
      <c r="R567" s="2084"/>
      <c r="S567" s="2084"/>
      <c r="T567" s="2084"/>
      <c r="U567" s="2084"/>
      <c r="V567" s="2084"/>
      <c r="W567" s="2084"/>
      <c r="X567" s="2084"/>
      <c r="Y567" s="2084"/>
      <c r="Z567" s="2084"/>
      <c r="AA567" s="2084"/>
      <c r="AB567" s="2084"/>
      <c r="AC567" s="2084"/>
      <c r="AD567" s="2084"/>
      <c r="AE567" s="2084"/>
    </row>
    <row r="568" ht="60.0" customHeight="1">
      <c r="A568" s="2084"/>
      <c r="B568" s="2084"/>
      <c r="C568" s="2084"/>
      <c r="D568" s="2085"/>
      <c r="E568" s="2084"/>
      <c r="F568" s="2086"/>
      <c r="G568" s="2086"/>
      <c r="H568" s="2084"/>
      <c r="I568" s="2084"/>
      <c r="J568" s="2084"/>
      <c r="K568" s="2084"/>
      <c r="L568" s="2084"/>
      <c r="M568" s="2084"/>
      <c r="N568" s="2084"/>
      <c r="O568" s="2084"/>
      <c r="P568" s="2084"/>
      <c r="Q568" s="2084"/>
      <c r="R568" s="2084"/>
      <c r="S568" s="2084"/>
      <c r="T568" s="2084"/>
      <c r="U568" s="2084"/>
      <c r="V568" s="2084"/>
      <c r="W568" s="2084"/>
      <c r="X568" s="2084"/>
      <c r="Y568" s="2084"/>
      <c r="Z568" s="2084"/>
      <c r="AA568" s="2084"/>
      <c r="AB568" s="2084"/>
      <c r="AC568" s="2084"/>
      <c r="AD568" s="2084"/>
      <c r="AE568" s="2084"/>
    </row>
    <row r="569" ht="60.0" customHeight="1">
      <c r="A569" s="2084"/>
      <c r="B569" s="2084"/>
      <c r="C569" s="2084"/>
      <c r="D569" s="2085"/>
      <c r="E569" s="2084"/>
      <c r="F569" s="2086"/>
      <c r="G569" s="2086"/>
      <c r="H569" s="2084"/>
      <c r="I569" s="2084"/>
      <c r="J569" s="2084"/>
      <c r="K569" s="2084"/>
      <c r="L569" s="2084"/>
      <c r="M569" s="2084"/>
      <c r="N569" s="2084"/>
      <c r="O569" s="2084"/>
      <c r="P569" s="2084"/>
      <c r="Q569" s="2084"/>
      <c r="R569" s="2084"/>
      <c r="S569" s="2084"/>
      <c r="T569" s="2084"/>
      <c r="U569" s="2084"/>
      <c r="V569" s="2084"/>
      <c r="W569" s="2084"/>
      <c r="X569" s="2084"/>
      <c r="Y569" s="2084"/>
      <c r="Z569" s="2084"/>
      <c r="AA569" s="2084"/>
      <c r="AB569" s="2084"/>
      <c r="AC569" s="2084"/>
      <c r="AD569" s="2084"/>
      <c r="AE569" s="2084"/>
    </row>
    <row r="570" ht="60.0" customHeight="1">
      <c r="A570" s="2084"/>
      <c r="B570" s="2084"/>
      <c r="C570" s="2084"/>
      <c r="D570" s="2085"/>
      <c r="E570" s="2084"/>
      <c r="F570" s="2086"/>
      <c r="G570" s="2086"/>
      <c r="H570" s="2084"/>
      <c r="I570" s="2084"/>
      <c r="J570" s="2084"/>
      <c r="K570" s="2084"/>
      <c r="L570" s="2084"/>
      <c r="M570" s="2084"/>
      <c r="N570" s="2084"/>
      <c r="O570" s="2084"/>
      <c r="P570" s="2084"/>
      <c r="Q570" s="2084"/>
      <c r="R570" s="2084"/>
      <c r="S570" s="2084"/>
      <c r="T570" s="2084"/>
      <c r="U570" s="2084"/>
      <c r="V570" s="2084"/>
      <c r="W570" s="2084"/>
      <c r="X570" s="2084"/>
      <c r="Y570" s="2084"/>
      <c r="Z570" s="2084"/>
      <c r="AA570" s="2084"/>
      <c r="AB570" s="2084"/>
      <c r="AC570" s="2084"/>
      <c r="AD570" s="2084"/>
      <c r="AE570" s="2084"/>
    </row>
    <row r="571" ht="60.0" customHeight="1">
      <c r="A571" s="2084"/>
      <c r="B571" s="2084"/>
      <c r="C571" s="2084"/>
      <c r="D571" s="2085"/>
      <c r="E571" s="2084"/>
      <c r="F571" s="2086"/>
      <c r="G571" s="2086"/>
      <c r="H571" s="2084"/>
      <c r="I571" s="2084"/>
      <c r="J571" s="2084"/>
      <c r="K571" s="2084"/>
      <c r="L571" s="2084"/>
      <c r="M571" s="2084"/>
      <c r="N571" s="2084"/>
      <c r="O571" s="2084"/>
      <c r="P571" s="2084"/>
      <c r="Q571" s="2084"/>
      <c r="R571" s="2084"/>
      <c r="S571" s="2084"/>
      <c r="T571" s="2084"/>
      <c r="U571" s="2084"/>
      <c r="V571" s="2084"/>
      <c r="W571" s="2084"/>
      <c r="X571" s="2084"/>
      <c r="Y571" s="2084"/>
      <c r="Z571" s="2084"/>
      <c r="AA571" s="2084"/>
      <c r="AB571" s="2084"/>
      <c r="AC571" s="2084"/>
      <c r="AD571" s="2084"/>
      <c r="AE571" s="2084"/>
    </row>
    <row r="572" ht="60.0" customHeight="1">
      <c r="A572" s="2084"/>
      <c r="B572" s="2084"/>
      <c r="C572" s="2084"/>
      <c r="D572" s="2085"/>
      <c r="E572" s="2084"/>
      <c r="F572" s="2086"/>
      <c r="G572" s="2086"/>
      <c r="H572" s="2084"/>
      <c r="I572" s="2084"/>
      <c r="J572" s="2084"/>
      <c r="K572" s="2084"/>
      <c r="L572" s="2084"/>
      <c r="M572" s="2084"/>
      <c r="N572" s="2084"/>
      <c r="O572" s="2084"/>
      <c r="P572" s="2084"/>
      <c r="Q572" s="2084"/>
      <c r="R572" s="2084"/>
      <c r="S572" s="2084"/>
      <c r="T572" s="2084"/>
      <c r="U572" s="2084"/>
      <c r="V572" s="2084"/>
      <c r="W572" s="2084"/>
      <c r="X572" s="2084"/>
      <c r="Y572" s="2084"/>
      <c r="Z572" s="2084"/>
      <c r="AA572" s="2084"/>
      <c r="AB572" s="2084"/>
      <c r="AC572" s="2084"/>
      <c r="AD572" s="2084"/>
      <c r="AE572" s="2084"/>
    </row>
    <row r="573" ht="60.0" customHeight="1">
      <c r="A573" s="2084"/>
      <c r="B573" s="2084"/>
      <c r="C573" s="2084"/>
      <c r="D573" s="2085"/>
      <c r="E573" s="2084"/>
      <c r="F573" s="2086"/>
      <c r="G573" s="2086"/>
      <c r="H573" s="2084"/>
      <c r="I573" s="2084"/>
      <c r="J573" s="2084"/>
      <c r="K573" s="2084"/>
      <c r="L573" s="2084"/>
      <c r="M573" s="2084"/>
      <c r="N573" s="2084"/>
      <c r="O573" s="2084"/>
      <c r="P573" s="2084"/>
      <c r="Q573" s="2084"/>
      <c r="R573" s="2084"/>
      <c r="S573" s="2084"/>
      <c r="T573" s="2084"/>
      <c r="U573" s="2084"/>
      <c r="V573" s="2084"/>
      <c r="W573" s="2084"/>
      <c r="X573" s="2084"/>
      <c r="Y573" s="2084"/>
      <c r="Z573" s="2084"/>
      <c r="AA573" s="2084"/>
      <c r="AB573" s="2084"/>
      <c r="AC573" s="2084"/>
      <c r="AD573" s="2084"/>
      <c r="AE573" s="2084"/>
    </row>
    <row r="574" ht="60.0" customHeight="1">
      <c r="A574" s="2084"/>
      <c r="B574" s="2084"/>
      <c r="C574" s="2084"/>
      <c r="D574" s="2085"/>
      <c r="E574" s="2084"/>
      <c r="F574" s="2086"/>
      <c r="G574" s="2086"/>
      <c r="H574" s="2084"/>
      <c r="I574" s="2084"/>
      <c r="J574" s="2084"/>
      <c r="K574" s="2084"/>
      <c r="L574" s="2084"/>
      <c r="M574" s="2084"/>
      <c r="N574" s="2084"/>
      <c r="O574" s="2084"/>
      <c r="P574" s="2084"/>
      <c r="Q574" s="2084"/>
      <c r="R574" s="2084"/>
      <c r="S574" s="2084"/>
      <c r="T574" s="2084"/>
      <c r="U574" s="2084"/>
      <c r="V574" s="2084"/>
      <c r="W574" s="2084"/>
      <c r="X574" s="2084"/>
      <c r="Y574" s="2084"/>
      <c r="Z574" s="2084"/>
      <c r="AA574" s="2084"/>
      <c r="AB574" s="2084"/>
      <c r="AC574" s="2084"/>
      <c r="AD574" s="2084"/>
      <c r="AE574" s="2084"/>
    </row>
    <row r="575" ht="60.0" customHeight="1">
      <c r="A575" s="2084"/>
      <c r="B575" s="2084"/>
      <c r="C575" s="2084"/>
      <c r="D575" s="2085"/>
      <c r="E575" s="2084"/>
      <c r="F575" s="2086"/>
      <c r="G575" s="2086"/>
      <c r="H575" s="2084"/>
      <c r="I575" s="2084"/>
      <c r="J575" s="2084"/>
      <c r="K575" s="2084"/>
      <c r="L575" s="2084"/>
      <c r="M575" s="2084"/>
      <c r="N575" s="2084"/>
      <c r="O575" s="2084"/>
      <c r="P575" s="2084"/>
      <c r="Q575" s="2084"/>
      <c r="R575" s="2084"/>
      <c r="S575" s="2084"/>
      <c r="T575" s="2084"/>
      <c r="U575" s="2084"/>
      <c r="V575" s="2084"/>
      <c r="W575" s="2084"/>
      <c r="X575" s="2084"/>
      <c r="Y575" s="2084"/>
      <c r="Z575" s="2084"/>
      <c r="AA575" s="2084"/>
      <c r="AB575" s="2084"/>
      <c r="AC575" s="2084"/>
      <c r="AD575" s="2084"/>
      <c r="AE575" s="2084"/>
    </row>
    <row r="576" ht="60.0" customHeight="1">
      <c r="A576" s="2084"/>
      <c r="B576" s="2084"/>
      <c r="C576" s="2084"/>
      <c r="D576" s="2085"/>
      <c r="E576" s="2084"/>
      <c r="F576" s="2086"/>
      <c r="G576" s="2086"/>
      <c r="H576" s="2084"/>
      <c r="I576" s="2084"/>
      <c r="J576" s="2084"/>
      <c r="K576" s="2084"/>
      <c r="L576" s="2084"/>
      <c r="M576" s="2084"/>
      <c r="N576" s="2084"/>
      <c r="O576" s="2084"/>
      <c r="P576" s="2084"/>
      <c r="Q576" s="2084"/>
      <c r="R576" s="2084"/>
      <c r="S576" s="2084"/>
      <c r="T576" s="2084"/>
      <c r="U576" s="2084"/>
      <c r="V576" s="2084"/>
      <c r="W576" s="2084"/>
      <c r="X576" s="2084"/>
      <c r="Y576" s="2084"/>
      <c r="Z576" s="2084"/>
      <c r="AA576" s="2084"/>
      <c r="AB576" s="2084"/>
      <c r="AC576" s="2084"/>
      <c r="AD576" s="2084"/>
      <c r="AE576" s="2084"/>
    </row>
    <row r="577" ht="60.0" customHeight="1">
      <c r="A577" s="2084"/>
      <c r="B577" s="2084"/>
      <c r="C577" s="2084"/>
      <c r="D577" s="2085"/>
      <c r="E577" s="2084"/>
      <c r="F577" s="2086"/>
      <c r="G577" s="2086"/>
      <c r="H577" s="2084"/>
      <c r="I577" s="2084"/>
      <c r="J577" s="2084"/>
      <c r="K577" s="2084"/>
      <c r="L577" s="2084"/>
      <c r="M577" s="2084"/>
      <c r="N577" s="2084"/>
      <c r="O577" s="2084"/>
      <c r="P577" s="2084"/>
      <c r="Q577" s="2084"/>
      <c r="R577" s="2084"/>
      <c r="S577" s="2084"/>
      <c r="T577" s="2084"/>
      <c r="U577" s="2084"/>
      <c r="V577" s="2084"/>
      <c r="W577" s="2084"/>
      <c r="X577" s="2084"/>
      <c r="Y577" s="2084"/>
      <c r="Z577" s="2084"/>
      <c r="AA577" s="2084"/>
      <c r="AB577" s="2084"/>
      <c r="AC577" s="2084"/>
      <c r="AD577" s="2084"/>
      <c r="AE577" s="2084"/>
    </row>
    <row r="578" ht="60.0" customHeight="1">
      <c r="A578" s="2084"/>
      <c r="B578" s="2084"/>
      <c r="C578" s="2084"/>
      <c r="D578" s="2085"/>
      <c r="E578" s="2084"/>
      <c r="F578" s="2086"/>
      <c r="G578" s="2086"/>
      <c r="H578" s="2084"/>
      <c r="I578" s="2084"/>
      <c r="J578" s="2084"/>
      <c r="K578" s="2084"/>
      <c r="L578" s="2084"/>
      <c r="M578" s="2084"/>
      <c r="N578" s="2084"/>
      <c r="O578" s="2084"/>
      <c r="P578" s="2084"/>
      <c r="Q578" s="2084"/>
      <c r="R578" s="2084"/>
      <c r="S578" s="2084"/>
      <c r="T578" s="2084"/>
      <c r="U578" s="2084"/>
      <c r="V578" s="2084"/>
      <c r="W578" s="2084"/>
      <c r="X578" s="2084"/>
      <c r="Y578" s="2084"/>
      <c r="Z578" s="2084"/>
      <c r="AA578" s="2084"/>
      <c r="AB578" s="2084"/>
      <c r="AC578" s="2084"/>
      <c r="AD578" s="2084"/>
      <c r="AE578" s="2084"/>
    </row>
    <row r="579" ht="60.0" customHeight="1">
      <c r="A579" s="2084"/>
      <c r="B579" s="2084"/>
      <c r="C579" s="2084"/>
      <c r="D579" s="2085"/>
      <c r="E579" s="2084"/>
      <c r="F579" s="2086"/>
      <c r="G579" s="2086"/>
      <c r="H579" s="2084"/>
      <c r="I579" s="2084"/>
      <c r="J579" s="2084"/>
      <c r="K579" s="2084"/>
      <c r="L579" s="2084"/>
      <c r="M579" s="2084"/>
      <c r="N579" s="2084"/>
      <c r="O579" s="2084"/>
      <c r="P579" s="2084"/>
      <c r="Q579" s="2084"/>
      <c r="R579" s="2084"/>
      <c r="S579" s="2084"/>
      <c r="T579" s="2084"/>
      <c r="U579" s="2084"/>
      <c r="V579" s="2084"/>
      <c r="W579" s="2084"/>
      <c r="X579" s="2084"/>
      <c r="Y579" s="2084"/>
      <c r="Z579" s="2084"/>
      <c r="AA579" s="2084"/>
      <c r="AB579" s="2084"/>
      <c r="AC579" s="2084"/>
      <c r="AD579" s="2084"/>
      <c r="AE579" s="2084"/>
    </row>
    <row r="580" ht="60.0" customHeight="1">
      <c r="A580" s="2084"/>
      <c r="B580" s="2084"/>
      <c r="C580" s="2084"/>
      <c r="D580" s="2085"/>
      <c r="E580" s="2084"/>
      <c r="F580" s="2086"/>
      <c r="G580" s="2086"/>
      <c r="H580" s="2084"/>
      <c r="I580" s="2084"/>
      <c r="J580" s="2084"/>
      <c r="K580" s="2084"/>
      <c r="L580" s="2084"/>
      <c r="M580" s="2084"/>
      <c r="N580" s="2084"/>
      <c r="O580" s="2084"/>
      <c r="P580" s="2084"/>
      <c r="Q580" s="2084"/>
      <c r="R580" s="2084"/>
      <c r="S580" s="2084"/>
      <c r="T580" s="2084"/>
      <c r="U580" s="2084"/>
      <c r="V580" s="2084"/>
      <c r="W580" s="2084"/>
      <c r="X580" s="2084"/>
      <c r="Y580" s="2084"/>
      <c r="Z580" s="2084"/>
      <c r="AA580" s="2084"/>
      <c r="AB580" s="2084"/>
      <c r="AC580" s="2084"/>
      <c r="AD580" s="2084"/>
      <c r="AE580" s="2084"/>
    </row>
    <row r="581" ht="60.0" customHeight="1">
      <c r="A581" s="2084"/>
      <c r="B581" s="2084"/>
      <c r="C581" s="2084"/>
      <c r="D581" s="2085"/>
      <c r="E581" s="2084"/>
      <c r="F581" s="2086"/>
      <c r="G581" s="2086"/>
      <c r="H581" s="2084"/>
      <c r="I581" s="2084"/>
      <c r="J581" s="2084"/>
      <c r="K581" s="2084"/>
      <c r="L581" s="2084"/>
      <c r="M581" s="2084"/>
      <c r="N581" s="2084"/>
      <c r="O581" s="2084"/>
      <c r="P581" s="2084"/>
      <c r="Q581" s="2084"/>
      <c r="R581" s="2084"/>
      <c r="S581" s="2084"/>
      <c r="T581" s="2084"/>
      <c r="U581" s="2084"/>
      <c r="V581" s="2084"/>
      <c r="W581" s="2084"/>
      <c r="X581" s="2084"/>
      <c r="Y581" s="2084"/>
      <c r="Z581" s="2084"/>
      <c r="AA581" s="2084"/>
      <c r="AB581" s="2084"/>
      <c r="AC581" s="2084"/>
      <c r="AD581" s="2084"/>
      <c r="AE581" s="2084"/>
    </row>
    <row r="582" ht="60.0" customHeight="1">
      <c r="A582" s="2084"/>
      <c r="B582" s="2084"/>
      <c r="C582" s="2084"/>
      <c r="D582" s="2085"/>
      <c r="E582" s="2084"/>
      <c r="F582" s="2086"/>
      <c r="G582" s="2086"/>
      <c r="H582" s="2084"/>
      <c r="I582" s="2084"/>
      <c r="J582" s="2084"/>
      <c r="K582" s="2084"/>
      <c r="L582" s="2084"/>
      <c r="M582" s="2084"/>
      <c r="N582" s="2084"/>
      <c r="O582" s="2084"/>
      <c r="P582" s="2084"/>
      <c r="Q582" s="2084"/>
      <c r="R582" s="2084"/>
      <c r="S582" s="2084"/>
      <c r="T582" s="2084"/>
      <c r="U582" s="2084"/>
      <c r="V582" s="2084"/>
      <c r="W582" s="2084"/>
      <c r="X582" s="2084"/>
      <c r="Y582" s="2084"/>
      <c r="Z582" s="2084"/>
      <c r="AA582" s="2084"/>
      <c r="AB582" s="2084"/>
      <c r="AC582" s="2084"/>
      <c r="AD582" s="2084"/>
      <c r="AE582" s="2084"/>
    </row>
    <row r="583" ht="60.0" customHeight="1">
      <c r="A583" s="2084"/>
      <c r="B583" s="2084"/>
      <c r="C583" s="2084"/>
      <c r="D583" s="2085"/>
      <c r="E583" s="2084"/>
      <c r="F583" s="2086"/>
      <c r="G583" s="2086"/>
      <c r="H583" s="2084"/>
      <c r="I583" s="2084"/>
      <c r="J583" s="2084"/>
      <c r="K583" s="2084"/>
      <c r="L583" s="2084"/>
      <c r="M583" s="2084"/>
      <c r="N583" s="2084"/>
      <c r="O583" s="2084"/>
      <c r="P583" s="2084"/>
      <c r="Q583" s="2084"/>
      <c r="R583" s="2084"/>
      <c r="S583" s="2084"/>
      <c r="T583" s="2084"/>
      <c r="U583" s="2084"/>
      <c r="V583" s="2084"/>
      <c r="W583" s="2084"/>
      <c r="X583" s="2084"/>
      <c r="Y583" s="2084"/>
      <c r="Z583" s="2084"/>
      <c r="AA583" s="2084"/>
      <c r="AB583" s="2084"/>
      <c r="AC583" s="2084"/>
      <c r="AD583" s="2084"/>
      <c r="AE583" s="2084"/>
    </row>
    <row r="584" ht="60.0" customHeight="1">
      <c r="A584" s="2084"/>
      <c r="B584" s="2084"/>
      <c r="C584" s="2084"/>
      <c r="D584" s="2085"/>
      <c r="E584" s="2084"/>
      <c r="F584" s="2086"/>
      <c r="G584" s="2086"/>
      <c r="H584" s="2084"/>
      <c r="I584" s="2084"/>
      <c r="J584" s="2084"/>
      <c r="K584" s="2084"/>
      <c r="L584" s="2084"/>
      <c r="M584" s="2084"/>
      <c r="N584" s="2084"/>
      <c r="O584" s="2084"/>
      <c r="P584" s="2084"/>
      <c r="Q584" s="2084"/>
      <c r="R584" s="2084"/>
      <c r="S584" s="2084"/>
      <c r="T584" s="2084"/>
      <c r="U584" s="2084"/>
      <c r="V584" s="2084"/>
      <c r="W584" s="2084"/>
      <c r="X584" s="2084"/>
      <c r="Y584" s="2084"/>
      <c r="Z584" s="2084"/>
      <c r="AA584" s="2084"/>
      <c r="AB584" s="2084"/>
      <c r="AC584" s="2084"/>
      <c r="AD584" s="2084"/>
      <c r="AE584" s="2084"/>
    </row>
    <row r="585" ht="60.0" customHeight="1">
      <c r="A585" s="2084"/>
      <c r="B585" s="2084"/>
      <c r="C585" s="2084"/>
      <c r="D585" s="2085"/>
      <c r="E585" s="2084"/>
      <c r="F585" s="2086"/>
      <c r="G585" s="2086"/>
      <c r="H585" s="2084"/>
      <c r="I585" s="2084"/>
      <c r="J585" s="2084"/>
      <c r="K585" s="2084"/>
      <c r="L585" s="2084"/>
      <c r="M585" s="2084"/>
      <c r="N585" s="2084"/>
      <c r="O585" s="2084"/>
      <c r="P585" s="2084"/>
      <c r="Q585" s="2084"/>
      <c r="R585" s="2084"/>
      <c r="S585" s="2084"/>
      <c r="T585" s="2084"/>
      <c r="U585" s="2084"/>
      <c r="V585" s="2084"/>
      <c r="W585" s="2084"/>
      <c r="X585" s="2084"/>
      <c r="Y585" s="2084"/>
      <c r="Z585" s="2084"/>
      <c r="AA585" s="2084"/>
      <c r="AB585" s="2084"/>
      <c r="AC585" s="2084"/>
      <c r="AD585" s="2084"/>
      <c r="AE585" s="2084"/>
    </row>
    <row r="586" ht="60.0" customHeight="1">
      <c r="A586" s="2084"/>
      <c r="B586" s="2084"/>
      <c r="C586" s="2084"/>
      <c r="D586" s="2085"/>
      <c r="E586" s="2084"/>
      <c r="F586" s="2086"/>
      <c r="G586" s="2086"/>
      <c r="H586" s="2084"/>
      <c r="I586" s="2084"/>
      <c r="J586" s="2084"/>
      <c r="K586" s="2084"/>
      <c r="L586" s="2084"/>
      <c r="M586" s="2084"/>
      <c r="N586" s="2084"/>
      <c r="O586" s="2084"/>
      <c r="P586" s="2084"/>
      <c r="Q586" s="2084"/>
      <c r="R586" s="2084"/>
      <c r="S586" s="2084"/>
      <c r="T586" s="2084"/>
      <c r="U586" s="2084"/>
      <c r="V586" s="2084"/>
      <c r="W586" s="2084"/>
      <c r="X586" s="2084"/>
      <c r="Y586" s="2084"/>
      <c r="Z586" s="2084"/>
      <c r="AA586" s="2084"/>
      <c r="AB586" s="2084"/>
      <c r="AC586" s="2084"/>
      <c r="AD586" s="2084"/>
      <c r="AE586" s="2084"/>
    </row>
    <row r="587" ht="60.0" customHeight="1">
      <c r="A587" s="2084"/>
      <c r="B587" s="2084"/>
      <c r="C587" s="2084"/>
      <c r="D587" s="2085"/>
      <c r="E587" s="2084"/>
      <c r="F587" s="2086"/>
      <c r="G587" s="2086"/>
      <c r="H587" s="2084"/>
      <c r="I587" s="2084"/>
      <c r="J587" s="2084"/>
      <c r="K587" s="2084"/>
      <c r="L587" s="2084"/>
      <c r="M587" s="2084"/>
      <c r="N587" s="2084"/>
      <c r="O587" s="2084"/>
      <c r="P587" s="2084"/>
      <c r="Q587" s="2084"/>
      <c r="R587" s="2084"/>
      <c r="S587" s="2084"/>
      <c r="T587" s="2084"/>
      <c r="U587" s="2084"/>
      <c r="V587" s="2084"/>
      <c r="W587" s="2084"/>
      <c r="X587" s="2084"/>
      <c r="Y587" s="2084"/>
      <c r="Z587" s="2084"/>
      <c r="AA587" s="2084"/>
      <c r="AB587" s="2084"/>
      <c r="AC587" s="2084"/>
      <c r="AD587" s="2084"/>
      <c r="AE587" s="2084"/>
    </row>
    <row r="588" ht="60.0" customHeight="1">
      <c r="A588" s="2084"/>
      <c r="B588" s="2084"/>
      <c r="C588" s="2084"/>
      <c r="D588" s="2085"/>
      <c r="E588" s="2084"/>
      <c r="F588" s="2086"/>
      <c r="G588" s="2086"/>
      <c r="H588" s="2084"/>
      <c r="I588" s="2084"/>
      <c r="J588" s="2084"/>
      <c r="K588" s="2084"/>
      <c r="L588" s="2084"/>
      <c r="M588" s="2084"/>
      <c r="N588" s="2084"/>
      <c r="O588" s="2084"/>
      <c r="P588" s="2084"/>
      <c r="Q588" s="2084"/>
      <c r="R588" s="2084"/>
      <c r="S588" s="2084"/>
      <c r="T588" s="2084"/>
      <c r="U588" s="2084"/>
      <c r="V588" s="2084"/>
      <c r="W588" s="2084"/>
      <c r="X588" s="2084"/>
      <c r="Y588" s="2084"/>
      <c r="Z588" s="2084"/>
      <c r="AA588" s="2084"/>
      <c r="AB588" s="2084"/>
      <c r="AC588" s="2084"/>
      <c r="AD588" s="2084"/>
      <c r="AE588" s="2084"/>
    </row>
    <row r="589" ht="60.0" customHeight="1">
      <c r="A589" s="2084"/>
      <c r="B589" s="2084"/>
      <c r="C589" s="2084"/>
      <c r="D589" s="2085"/>
      <c r="E589" s="2084"/>
      <c r="F589" s="2086"/>
      <c r="G589" s="2086"/>
      <c r="H589" s="2084"/>
      <c r="I589" s="2084"/>
      <c r="J589" s="2084"/>
      <c r="K589" s="2084"/>
      <c r="L589" s="2084"/>
      <c r="M589" s="2084"/>
      <c r="N589" s="2084"/>
      <c r="O589" s="2084"/>
      <c r="P589" s="2084"/>
      <c r="Q589" s="2084"/>
      <c r="R589" s="2084"/>
      <c r="S589" s="2084"/>
      <c r="T589" s="2084"/>
      <c r="U589" s="2084"/>
      <c r="V589" s="2084"/>
      <c r="W589" s="2084"/>
      <c r="X589" s="2084"/>
      <c r="Y589" s="2084"/>
      <c r="Z589" s="2084"/>
      <c r="AA589" s="2084"/>
      <c r="AB589" s="2084"/>
      <c r="AC589" s="2084"/>
      <c r="AD589" s="2084"/>
      <c r="AE589" s="2084"/>
    </row>
    <row r="590" ht="60.0" customHeight="1">
      <c r="A590" s="2084"/>
      <c r="B590" s="2084"/>
      <c r="C590" s="2084"/>
      <c r="D590" s="2085"/>
      <c r="E590" s="2084"/>
      <c r="F590" s="2086"/>
      <c r="G590" s="2086"/>
      <c r="H590" s="2084"/>
      <c r="I590" s="2084"/>
      <c r="J590" s="2084"/>
      <c r="K590" s="2084"/>
      <c r="L590" s="2084"/>
      <c r="M590" s="2084"/>
      <c r="N590" s="2084"/>
      <c r="O590" s="2084"/>
      <c r="P590" s="2084"/>
      <c r="Q590" s="2084"/>
      <c r="R590" s="2084"/>
      <c r="S590" s="2084"/>
      <c r="T590" s="2084"/>
      <c r="U590" s="2084"/>
      <c r="V590" s="2084"/>
      <c r="W590" s="2084"/>
      <c r="X590" s="2084"/>
      <c r="Y590" s="2084"/>
      <c r="Z590" s="2084"/>
      <c r="AA590" s="2084"/>
      <c r="AB590" s="2084"/>
      <c r="AC590" s="2084"/>
      <c r="AD590" s="2084"/>
      <c r="AE590" s="2084"/>
    </row>
    <row r="591" ht="60.0" customHeight="1">
      <c r="A591" s="2084"/>
      <c r="B591" s="2084"/>
      <c r="C591" s="2084"/>
      <c r="D591" s="2085"/>
      <c r="E591" s="2084"/>
      <c r="F591" s="2086"/>
      <c r="G591" s="2086"/>
      <c r="H591" s="2084"/>
      <c r="I591" s="2084"/>
      <c r="J591" s="2084"/>
      <c r="K591" s="2084"/>
      <c r="L591" s="2084"/>
      <c r="M591" s="2084"/>
      <c r="N591" s="2084"/>
      <c r="O591" s="2084"/>
      <c r="P591" s="2084"/>
      <c r="Q591" s="2084"/>
      <c r="R591" s="2084"/>
      <c r="S591" s="2084"/>
      <c r="T591" s="2084"/>
      <c r="U591" s="2084"/>
      <c r="V591" s="2084"/>
      <c r="W591" s="2084"/>
      <c r="X591" s="2084"/>
      <c r="Y591" s="2084"/>
      <c r="Z591" s="2084"/>
      <c r="AA591" s="2084"/>
      <c r="AB591" s="2084"/>
      <c r="AC591" s="2084"/>
      <c r="AD591" s="2084"/>
      <c r="AE591" s="2084"/>
    </row>
    <row r="592" ht="60.0" customHeight="1">
      <c r="A592" s="2084"/>
      <c r="B592" s="2084"/>
      <c r="C592" s="2084"/>
      <c r="D592" s="2085"/>
      <c r="E592" s="2084"/>
      <c r="F592" s="2086"/>
      <c r="G592" s="2086"/>
      <c r="H592" s="2084"/>
      <c r="I592" s="2084"/>
      <c r="J592" s="2084"/>
      <c r="K592" s="2084"/>
      <c r="L592" s="2084"/>
      <c r="M592" s="2084"/>
      <c r="N592" s="2084"/>
      <c r="O592" s="2084"/>
      <c r="P592" s="2084"/>
      <c r="Q592" s="2084"/>
      <c r="R592" s="2084"/>
      <c r="S592" s="2084"/>
      <c r="T592" s="2084"/>
      <c r="U592" s="2084"/>
      <c r="V592" s="2084"/>
      <c r="W592" s="2084"/>
      <c r="X592" s="2084"/>
      <c r="Y592" s="2084"/>
      <c r="Z592" s="2084"/>
      <c r="AA592" s="2084"/>
      <c r="AB592" s="2084"/>
      <c r="AC592" s="2084"/>
      <c r="AD592" s="2084"/>
      <c r="AE592" s="2084"/>
    </row>
    <row r="593" ht="60.0" customHeight="1">
      <c r="A593" s="2084"/>
      <c r="B593" s="2084"/>
      <c r="C593" s="2084"/>
      <c r="D593" s="2085"/>
      <c r="E593" s="2084"/>
      <c r="F593" s="2086"/>
      <c r="G593" s="2086"/>
      <c r="H593" s="2084"/>
      <c r="I593" s="2084"/>
      <c r="J593" s="2084"/>
      <c r="K593" s="2084"/>
      <c r="L593" s="2084"/>
      <c r="M593" s="2084"/>
      <c r="N593" s="2084"/>
      <c r="O593" s="2084"/>
      <c r="P593" s="2084"/>
      <c r="Q593" s="2084"/>
      <c r="R593" s="2084"/>
      <c r="S593" s="2084"/>
      <c r="T593" s="2084"/>
      <c r="U593" s="2084"/>
      <c r="V593" s="2084"/>
      <c r="W593" s="2084"/>
      <c r="X593" s="2084"/>
      <c r="Y593" s="2084"/>
      <c r="Z593" s="2084"/>
      <c r="AA593" s="2084"/>
      <c r="AB593" s="2084"/>
      <c r="AC593" s="2084"/>
      <c r="AD593" s="2084"/>
      <c r="AE593" s="2084"/>
    </row>
    <row r="594" ht="60.0" customHeight="1">
      <c r="A594" s="2084"/>
      <c r="B594" s="2084"/>
      <c r="C594" s="2084"/>
      <c r="D594" s="2085"/>
      <c r="E594" s="2084"/>
      <c r="F594" s="2086"/>
      <c r="G594" s="2086"/>
      <c r="H594" s="2084"/>
      <c r="I594" s="2084"/>
      <c r="J594" s="2084"/>
      <c r="K594" s="2084"/>
      <c r="L594" s="2084"/>
      <c r="M594" s="2084"/>
      <c r="N594" s="2084"/>
      <c r="O594" s="2084"/>
      <c r="P594" s="2084"/>
      <c r="Q594" s="2084"/>
      <c r="R594" s="2084"/>
      <c r="S594" s="2084"/>
      <c r="T594" s="2084"/>
      <c r="U594" s="2084"/>
      <c r="V594" s="2084"/>
      <c r="W594" s="2084"/>
      <c r="X594" s="2084"/>
      <c r="Y594" s="2084"/>
      <c r="Z594" s="2084"/>
      <c r="AA594" s="2084"/>
      <c r="AB594" s="2084"/>
      <c r="AC594" s="2084"/>
      <c r="AD594" s="2084"/>
      <c r="AE594" s="2084"/>
    </row>
    <row r="595" ht="60.0" customHeight="1">
      <c r="A595" s="2084"/>
      <c r="B595" s="2084"/>
      <c r="C595" s="2084"/>
      <c r="D595" s="2085"/>
      <c r="E595" s="2084"/>
      <c r="F595" s="2086"/>
      <c r="G595" s="2086"/>
      <c r="H595" s="2084"/>
      <c r="I595" s="2084"/>
      <c r="J595" s="2084"/>
      <c r="K595" s="2084"/>
      <c r="L595" s="2084"/>
      <c r="M595" s="2084"/>
      <c r="N595" s="2084"/>
      <c r="O595" s="2084"/>
      <c r="P595" s="2084"/>
      <c r="Q595" s="2084"/>
      <c r="R595" s="2084"/>
      <c r="S595" s="2084"/>
      <c r="T595" s="2084"/>
      <c r="U595" s="2084"/>
      <c r="V595" s="2084"/>
      <c r="W595" s="2084"/>
      <c r="X595" s="2084"/>
      <c r="Y595" s="2084"/>
      <c r="Z595" s="2084"/>
      <c r="AA595" s="2084"/>
      <c r="AB595" s="2084"/>
      <c r="AC595" s="2084"/>
      <c r="AD595" s="2084"/>
      <c r="AE595" s="2084"/>
    </row>
    <row r="596" ht="60.0" customHeight="1">
      <c r="A596" s="2084"/>
      <c r="B596" s="2084"/>
      <c r="C596" s="2084"/>
      <c r="D596" s="2085"/>
      <c r="E596" s="2084"/>
      <c r="F596" s="2086"/>
      <c r="G596" s="2086"/>
      <c r="H596" s="2084"/>
      <c r="I596" s="2084"/>
      <c r="J596" s="2084"/>
      <c r="K596" s="2084"/>
      <c r="L596" s="2084"/>
      <c r="M596" s="2084"/>
      <c r="N596" s="2084"/>
      <c r="O596" s="2084"/>
      <c r="P596" s="2084"/>
      <c r="Q596" s="2084"/>
      <c r="R596" s="2084"/>
      <c r="S596" s="2084"/>
      <c r="T596" s="2084"/>
      <c r="U596" s="2084"/>
      <c r="V596" s="2084"/>
      <c r="W596" s="2084"/>
      <c r="X596" s="2084"/>
      <c r="Y596" s="2084"/>
      <c r="Z596" s="2084"/>
      <c r="AA596" s="2084"/>
      <c r="AB596" s="2084"/>
      <c r="AC596" s="2084"/>
      <c r="AD596" s="2084"/>
      <c r="AE596" s="2084"/>
    </row>
    <row r="597" ht="60.0" customHeight="1">
      <c r="A597" s="2084"/>
      <c r="B597" s="2084"/>
      <c r="C597" s="2084"/>
      <c r="D597" s="2085"/>
      <c r="E597" s="2084"/>
      <c r="F597" s="2086"/>
      <c r="G597" s="2086"/>
      <c r="H597" s="2084"/>
      <c r="I597" s="2084"/>
      <c r="J597" s="2084"/>
      <c r="K597" s="2084"/>
      <c r="L597" s="2084"/>
      <c r="M597" s="2084"/>
      <c r="N597" s="2084"/>
      <c r="O597" s="2084"/>
      <c r="P597" s="2084"/>
      <c r="Q597" s="2084"/>
      <c r="R597" s="2084"/>
      <c r="S597" s="2084"/>
      <c r="T597" s="2084"/>
      <c r="U597" s="2084"/>
      <c r="V597" s="2084"/>
      <c r="W597" s="2084"/>
      <c r="X597" s="2084"/>
      <c r="Y597" s="2084"/>
      <c r="Z597" s="2084"/>
      <c r="AA597" s="2084"/>
      <c r="AB597" s="2084"/>
      <c r="AC597" s="2084"/>
      <c r="AD597" s="2084"/>
      <c r="AE597" s="2084"/>
    </row>
    <row r="598" ht="60.0" customHeight="1">
      <c r="A598" s="2084"/>
      <c r="B598" s="2084"/>
      <c r="C598" s="2084"/>
      <c r="D598" s="2085"/>
      <c r="E598" s="2084"/>
      <c r="F598" s="2086"/>
      <c r="G598" s="2086"/>
      <c r="H598" s="2084"/>
      <c r="I598" s="2084"/>
      <c r="J598" s="2084"/>
      <c r="K598" s="2084"/>
      <c r="L598" s="2084"/>
      <c r="M598" s="2084"/>
      <c r="N598" s="2084"/>
      <c r="O598" s="2084"/>
      <c r="P598" s="2084"/>
      <c r="Q598" s="2084"/>
      <c r="R598" s="2084"/>
      <c r="S598" s="2084"/>
      <c r="T598" s="2084"/>
      <c r="U598" s="2084"/>
      <c r="V598" s="2084"/>
      <c r="W598" s="2084"/>
      <c r="X598" s="2084"/>
      <c r="Y598" s="2084"/>
      <c r="Z598" s="2084"/>
      <c r="AA598" s="2084"/>
      <c r="AB598" s="2084"/>
      <c r="AC598" s="2084"/>
      <c r="AD598" s="2084"/>
      <c r="AE598" s="2084"/>
    </row>
    <row r="599" ht="60.0" customHeight="1">
      <c r="A599" s="2084"/>
      <c r="B599" s="2084"/>
      <c r="C599" s="2084"/>
      <c r="D599" s="2085"/>
      <c r="E599" s="2084"/>
      <c r="F599" s="2086"/>
      <c r="G599" s="2086"/>
      <c r="H599" s="2084"/>
      <c r="I599" s="2084"/>
      <c r="J599" s="2084"/>
      <c r="K599" s="2084"/>
      <c r="L599" s="2084"/>
      <c r="M599" s="2084"/>
      <c r="N599" s="2084"/>
      <c r="O599" s="2084"/>
      <c r="P599" s="2084"/>
      <c r="Q599" s="2084"/>
      <c r="R599" s="2084"/>
      <c r="S599" s="2084"/>
      <c r="T599" s="2084"/>
      <c r="U599" s="2084"/>
      <c r="V599" s="2084"/>
      <c r="W599" s="2084"/>
      <c r="X599" s="2084"/>
      <c r="Y599" s="2084"/>
      <c r="Z599" s="2084"/>
      <c r="AA599" s="2084"/>
      <c r="AB599" s="2084"/>
      <c r="AC599" s="2084"/>
      <c r="AD599" s="2084"/>
      <c r="AE599" s="2084"/>
    </row>
    <row r="600" ht="60.0" customHeight="1">
      <c r="A600" s="2084"/>
      <c r="B600" s="2084"/>
      <c r="C600" s="2084"/>
      <c r="D600" s="2085"/>
      <c r="E600" s="2084"/>
      <c r="F600" s="2086"/>
      <c r="G600" s="2086"/>
      <c r="H600" s="2084"/>
      <c r="I600" s="2084"/>
      <c r="J600" s="2084"/>
      <c r="K600" s="2084"/>
      <c r="L600" s="2084"/>
      <c r="M600" s="2084"/>
      <c r="N600" s="2084"/>
      <c r="O600" s="2084"/>
      <c r="P600" s="2084"/>
      <c r="Q600" s="2084"/>
      <c r="R600" s="2084"/>
      <c r="S600" s="2084"/>
      <c r="T600" s="2084"/>
      <c r="U600" s="2084"/>
      <c r="V600" s="2084"/>
      <c r="W600" s="2084"/>
      <c r="X600" s="2084"/>
      <c r="Y600" s="2084"/>
      <c r="Z600" s="2084"/>
      <c r="AA600" s="2084"/>
      <c r="AB600" s="2084"/>
      <c r="AC600" s="2084"/>
      <c r="AD600" s="2084"/>
      <c r="AE600" s="2084"/>
    </row>
    <row r="601" ht="60.0" customHeight="1">
      <c r="A601" s="2084"/>
      <c r="B601" s="2084"/>
      <c r="C601" s="2084"/>
      <c r="D601" s="2085"/>
      <c r="E601" s="2084"/>
      <c r="F601" s="2086"/>
      <c r="G601" s="2086"/>
      <c r="H601" s="2084"/>
      <c r="I601" s="2084"/>
      <c r="J601" s="2084"/>
      <c r="K601" s="2084"/>
      <c r="L601" s="2084"/>
      <c r="M601" s="2084"/>
      <c r="N601" s="2084"/>
      <c r="O601" s="2084"/>
      <c r="P601" s="2084"/>
      <c r="Q601" s="2084"/>
      <c r="R601" s="2084"/>
      <c r="S601" s="2084"/>
      <c r="T601" s="2084"/>
      <c r="U601" s="2084"/>
      <c r="V601" s="2084"/>
      <c r="W601" s="2084"/>
      <c r="X601" s="2084"/>
      <c r="Y601" s="2084"/>
      <c r="Z601" s="2084"/>
      <c r="AA601" s="2084"/>
      <c r="AB601" s="2084"/>
      <c r="AC601" s="2084"/>
      <c r="AD601" s="2084"/>
      <c r="AE601" s="2084"/>
    </row>
    <row r="602" ht="60.0" customHeight="1">
      <c r="A602" s="2084"/>
      <c r="B602" s="2084"/>
      <c r="C602" s="2084"/>
      <c r="D602" s="2085"/>
      <c r="E602" s="2084"/>
      <c r="F602" s="2086"/>
      <c r="G602" s="2086"/>
      <c r="H602" s="2084"/>
      <c r="I602" s="2084"/>
      <c r="J602" s="2084"/>
      <c r="K602" s="2084"/>
      <c r="L602" s="2084"/>
      <c r="M602" s="2084"/>
      <c r="N602" s="2084"/>
      <c r="O602" s="2084"/>
      <c r="P602" s="2084"/>
      <c r="Q602" s="2084"/>
      <c r="R602" s="2084"/>
      <c r="S602" s="2084"/>
      <c r="T602" s="2084"/>
      <c r="U602" s="2084"/>
      <c r="V602" s="2084"/>
      <c r="W602" s="2084"/>
      <c r="X602" s="2084"/>
      <c r="Y602" s="2084"/>
      <c r="Z602" s="2084"/>
      <c r="AA602" s="2084"/>
      <c r="AB602" s="2084"/>
      <c r="AC602" s="2084"/>
      <c r="AD602" s="2084"/>
      <c r="AE602" s="2084"/>
    </row>
    <row r="603" ht="60.0" customHeight="1">
      <c r="A603" s="2084"/>
      <c r="B603" s="2084"/>
      <c r="C603" s="2084"/>
      <c r="D603" s="2085"/>
      <c r="E603" s="2084"/>
      <c r="F603" s="2086"/>
      <c r="G603" s="2086"/>
      <c r="H603" s="2084"/>
      <c r="I603" s="2084"/>
      <c r="J603" s="2084"/>
      <c r="K603" s="2084"/>
      <c r="L603" s="2084"/>
      <c r="M603" s="2084"/>
      <c r="N603" s="2084"/>
      <c r="O603" s="2084"/>
      <c r="P603" s="2084"/>
      <c r="Q603" s="2084"/>
      <c r="R603" s="2084"/>
      <c r="S603" s="2084"/>
      <c r="T603" s="2084"/>
      <c r="U603" s="2084"/>
      <c r="V603" s="2084"/>
      <c r="W603" s="2084"/>
      <c r="X603" s="2084"/>
      <c r="Y603" s="2084"/>
      <c r="Z603" s="2084"/>
      <c r="AA603" s="2084"/>
      <c r="AB603" s="2084"/>
      <c r="AC603" s="2084"/>
      <c r="AD603" s="2084"/>
      <c r="AE603" s="2084"/>
    </row>
    <row r="604" ht="60.0" customHeight="1">
      <c r="A604" s="2084"/>
      <c r="B604" s="2084"/>
      <c r="C604" s="2084"/>
      <c r="D604" s="2085"/>
      <c r="E604" s="2084"/>
      <c r="F604" s="2086"/>
      <c r="G604" s="2086"/>
      <c r="H604" s="2084"/>
      <c r="I604" s="2084"/>
      <c r="J604" s="2084"/>
      <c r="K604" s="2084"/>
      <c r="L604" s="2084"/>
      <c r="M604" s="2084"/>
      <c r="N604" s="2084"/>
      <c r="O604" s="2084"/>
      <c r="P604" s="2084"/>
      <c r="Q604" s="2084"/>
      <c r="R604" s="2084"/>
      <c r="S604" s="2084"/>
      <c r="T604" s="2084"/>
      <c r="U604" s="2084"/>
      <c r="V604" s="2084"/>
      <c r="W604" s="2084"/>
      <c r="X604" s="2084"/>
      <c r="Y604" s="2084"/>
      <c r="Z604" s="2084"/>
      <c r="AA604" s="2084"/>
      <c r="AB604" s="2084"/>
      <c r="AC604" s="2084"/>
      <c r="AD604" s="2084"/>
      <c r="AE604" s="2084"/>
    </row>
    <row r="605" ht="60.0" customHeight="1">
      <c r="A605" s="2084"/>
      <c r="B605" s="2084"/>
      <c r="C605" s="2084"/>
      <c r="D605" s="2085"/>
      <c r="E605" s="2084"/>
      <c r="F605" s="2086"/>
      <c r="G605" s="2086"/>
      <c r="H605" s="2084"/>
      <c r="I605" s="2084"/>
      <c r="J605" s="2084"/>
      <c r="K605" s="2084"/>
      <c r="L605" s="2084"/>
      <c r="M605" s="2084"/>
      <c r="N605" s="2084"/>
      <c r="O605" s="2084"/>
      <c r="P605" s="2084"/>
      <c r="Q605" s="2084"/>
      <c r="R605" s="2084"/>
      <c r="S605" s="2084"/>
      <c r="T605" s="2084"/>
      <c r="U605" s="2084"/>
      <c r="V605" s="2084"/>
      <c r="W605" s="2084"/>
      <c r="X605" s="2084"/>
      <c r="Y605" s="2084"/>
      <c r="Z605" s="2084"/>
      <c r="AA605" s="2084"/>
      <c r="AB605" s="2084"/>
      <c r="AC605" s="2084"/>
      <c r="AD605" s="2084"/>
      <c r="AE605" s="2084"/>
    </row>
    <row r="606" ht="60.0" customHeight="1">
      <c r="A606" s="2084"/>
      <c r="B606" s="2084"/>
      <c r="C606" s="2084"/>
      <c r="D606" s="2085"/>
      <c r="E606" s="2084"/>
      <c r="F606" s="2086"/>
      <c r="G606" s="2086"/>
      <c r="H606" s="2084"/>
      <c r="I606" s="2084"/>
      <c r="J606" s="2084"/>
      <c r="K606" s="2084"/>
      <c r="L606" s="2084"/>
      <c r="M606" s="2084"/>
      <c r="N606" s="2084"/>
      <c r="O606" s="2084"/>
      <c r="P606" s="2084"/>
      <c r="Q606" s="2084"/>
      <c r="R606" s="2084"/>
      <c r="S606" s="2084"/>
      <c r="T606" s="2084"/>
      <c r="U606" s="2084"/>
      <c r="V606" s="2084"/>
      <c r="W606" s="2084"/>
      <c r="X606" s="2084"/>
      <c r="Y606" s="2084"/>
      <c r="Z606" s="2084"/>
      <c r="AA606" s="2084"/>
      <c r="AB606" s="2084"/>
      <c r="AC606" s="2084"/>
      <c r="AD606" s="2084"/>
      <c r="AE606" s="2084"/>
    </row>
    <row r="607" ht="60.0" customHeight="1">
      <c r="A607" s="2084"/>
      <c r="B607" s="2084"/>
      <c r="C607" s="2084"/>
      <c r="D607" s="2085"/>
      <c r="E607" s="2084"/>
      <c r="F607" s="2086"/>
      <c r="G607" s="2086"/>
      <c r="H607" s="2084"/>
      <c r="I607" s="2084"/>
      <c r="J607" s="2084"/>
      <c r="K607" s="2084"/>
      <c r="L607" s="2084"/>
      <c r="M607" s="2084"/>
      <c r="N607" s="2084"/>
      <c r="O607" s="2084"/>
      <c r="P607" s="2084"/>
      <c r="Q607" s="2084"/>
      <c r="R607" s="2084"/>
      <c r="S607" s="2084"/>
      <c r="T607" s="2084"/>
      <c r="U607" s="2084"/>
      <c r="V607" s="2084"/>
      <c r="W607" s="2084"/>
      <c r="X607" s="2084"/>
      <c r="Y607" s="2084"/>
      <c r="Z607" s="2084"/>
      <c r="AA607" s="2084"/>
      <c r="AB607" s="2084"/>
      <c r="AC607" s="2084"/>
      <c r="AD607" s="2084"/>
      <c r="AE607" s="2084"/>
    </row>
    <row r="608" ht="60.0" customHeight="1">
      <c r="A608" s="2084"/>
      <c r="B608" s="2084"/>
      <c r="C608" s="2084"/>
      <c r="D608" s="2085"/>
      <c r="E608" s="2084"/>
      <c r="F608" s="2086"/>
      <c r="G608" s="2086"/>
      <c r="H608" s="2084"/>
      <c r="I608" s="2084"/>
      <c r="J608" s="2084"/>
      <c r="K608" s="2084"/>
      <c r="L608" s="2084"/>
      <c r="M608" s="2084"/>
      <c r="N608" s="2084"/>
      <c r="O608" s="2084"/>
      <c r="P608" s="2084"/>
      <c r="Q608" s="2084"/>
      <c r="R608" s="2084"/>
      <c r="S608" s="2084"/>
      <c r="T608" s="2084"/>
      <c r="U608" s="2084"/>
      <c r="V608" s="2084"/>
      <c r="W608" s="2084"/>
      <c r="X608" s="2084"/>
      <c r="Y608" s="2084"/>
      <c r="Z608" s="2084"/>
      <c r="AA608" s="2084"/>
      <c r="AB608" s="2084"/>
      <c r="AC608" s="2084"/>
      <c r="AD608" s="2084"/>
      <c r="AE608" s="2084"/>
    </row>
    <row r="609" ht="60.0" customHeight="1">
      <c r="A609" s="2084"/>
      <c r="B609" s="2084"/>
      <c r="C609" s="2084"/>
      <c r="D609" s="2085"/>
      <c r="E609" s="2084"/>
      <c r="F609" s="2086"/>
      <c r="G609" s="2086"/>
      <c r="H609" s="2084"/>
      <c r="I609" s="2084"/>
      <c r="J609" s="2084"/>
      <c r="K609" s="2084"/>
      <c r="L609" s="2084"/>
      <c r="M609" s="2084"/>
      <c r="N609" s="2084"/>
      <c r="O609" s="2084"/>
      <c r="P609" s="2084"/>
      <c r="Q609" s="2084"/>
      <c r="R609" s="2084"/>
      <c r="S609" s="2084"/>
      <c r="T609" s="2084"/>
      <c r="U609" s="2084"/>
      <c r="V609" s="2084"/>
      <c r="W609" s="2084"/>
      <c r="X609" s="2084"/>
      <c r="Y609" s="2084"/>
      <c r="Z609" s="2084"/>
      <c r="AA609" s="2084"/>
      <c r="AB609" s="2084"/>
      <c r="AC609" s="2084"/>
      <c r="AD609" s="2084"/>
      <c r="AE609" s="2084"/>
    </row>
    <row r="610" ht="60.0" customHeight="1">
      <c r="A610" s="2084"/>
      <c r="B610" s="2084"/>
      <c r="C610" s="2084"/>
      <c r="D610" s="2085"/>
      <c r="E610" s="2084"/>
      <c r="F610" s="2086"/>
      <c r="G610" s="2086"/>
      <c r="H610" s="2084"/>
      <c r="I610" s="2084"/>
      <c r="J610" s="2084"/>
      <c r="K610" s="2084"/>
      <c r="L610" s="2084"/>
      <c r="M610" s="2084"/>
      <c r="N610" s="2084"/>
      <c r="O610" s="2084"/>
      <c r="P610" s="2084"/>
      <c r="Q610" s="2084"/>
      <c r="R610" s="2084"/>
      <c r="S610" s="2084"/>
      <c r="T610" s="2084"/>
      <c r="U610" s="2084"/>
      <c r="V610" s="2084"/>
      <c r="W610" s="2084"/>
      <c r="X610" s="2084"/>
      <c r="Y610" s="2084"/>
      <c r="Z610" s="2084"/>
      <c r="AA610" s="2084"/>
      <c r="AB610" s="2084"/>
      <c r="AC610" s="2084"/>
      <c r="AD610" s="2084"/>
      <c r="AE610" s="2084"/>
    </row>
    <row r="611" ht="60.0" customHeight="1">
      <c r="A611" s="2084"/>
      <c r="B611" s="2084"/>
      <c r="C611" s="2084"/>
      <c r="D611" s="2085"/>
      <c r="E611" s="2084"/>
      <c r="F611" s="2086"/>
      <c r="G611" s="2086"/>
      <c r="H611" s="2084"/>
      <c r="I611" s="2084"/>
      <c r="J611" s="2084"/>
      <c r="K611" s="2084"/>
      <c r="L611" s="2084"/>
      <c r="M611" s="2084"/>
      <c r="N611" s="2084"/>
      <c r="O611" s="2084"/>
      <c r="P611" s="2084"/>
      <c r="Q611" s="2084"/>
      <c r="R611" s="2084"/>
      <c r="S611" s="2084"/>
      <c r="T611" s="2084"/>
      <c r="U611" s="2084"/>
      <c r="V611" s="2084"/>
      <c r="W611" s="2084"/>
      <c r="X611" s="2084"/>
      <c r="Y611" s="2084"/>
      <c r="Z611" s="2084"/>
      <c r="AA611" s="2084"/>
      <c r="AB611" s="2084"/>
      <c r="AC611" s="2084"/>
      <c r="AD611" s="2084"/>
      <c r="AE611" s="2084"/>
    </row>
    <row r="612" ht="60.0" customHeight="1">
      <c r="A612" s="2084"/>
      <c r="B612" s="2084"/>
      <c r="C612" s="2084"/>
      <c r="D612" s="2085"/>
      <c r="E612" s="2084"/>
      <c r="F612" s="2086"/>
      <c r="G612" s="2086"/>
      <c r="H612" s="2084"/>
      <c r="I612" s="2084"/>
      <c r="J612" s="2084"/>
      <c r="K612" s="2084"/>
      <c r="L612" s="2084"/>
      <c r="M612" s="2084"/>
      <c r="N612" s="2084"/>
      <c r="O612" s="2084"/>
      <c r="P612" s="2084"/>
      <c r="Q612" s="2084"/>
      <c r="R612" s="2084"/>
      <c r="S612" s="2084"/>
      <c r="T612" s="2084"/>
      <c r="U612" s="2084"/>
      <c r="V612" s="2084"/>
      <c r="W612" s="2084"/>
      <c r="X612" s="2084"/>
      <c r="Y612" s="2084"/>
      <c r="Z612" s="2084"/>
      <c r="AA612" s="2084"/>
      <c r="AB612" s="2084"/>
      <c r="AC612" s="2084"/>
      <c r="AD612" s="2084"/>
      <c r="AE612" s="2084"/>
    </row>
    <row r="613" ht="60.0" customHeight="1">
      <c r="A613" s="2084"/>
      <c r="B613" s="2084"/>
      <c r="C613" s="2084"/>
      <c r="D613" s="2085"/>
      <c r="E613" s="2084"/>
      <c r="F613" s="2086"/>
      <c r="G613" s="2086"/>
      <c r="H613" s="2084"/>
      <c r="I613" s="2084"/>
      <c r="J613" s="2084"/>
      <c r="K613" s="2084"/>
      <c r="L613" s="2084"/>
      <c r="M613" s="2084"/>
      <c r="N613" s="2084"/>
      <c r="O613" s="2084"/>
      <c r="P613" s="2084"/>
      <c r="Q613" s="2084"/>
      <c r="R613" s="2084"/>
      <c r="S613" s="2084"/>
      <c r="T613" s="2084"/>
      <c r="U613" s="2084"/>
      <c r="V613" s="2084"/>
      <c r="W613" s="2084"/>
      <c r="X613" s="2084"/>
      <c r="Y613" s="2084"/>
      <c r="Z613" s="2084"/>
      <c r="AA613" s="2084"/>
      <c r="AB613" s="2084"/>
      <c r="AC613" s="2084"/>
      <c r="AD613" s="2084"/>
      <c r="AE613" s="2084"/>
    </row>
    <row r="614" ht="60.0" customHeight="1">
      <c r="A614" s="2084"/>
      <c r="B614" s="2084"/>
      <c r="C614" s="2084"/>
      <c r="D614" s="2085"/>
      <c r="E614" s="2084"/>
      <c r="F614" s="2086"/>
      <c r="G614" s="2086"/>
      <c r="H614" s="2084"/>
      <c r="I614" s="2084"/>
      <c r="J614" s="2084"/>
      <c r="K614" s="2084"/>
      <c r="L614" s="2084"/>
      <c r="M614" s="2084"/>
      <c r="N614" s="2084"/>
      <c r="O614" s="2084"/>
      <c r="P614" s="2084"/>
      <c r="Q614" s="2084"/>
      <c r="R614" s="2084"/>
      <c r="S614" s="2084"/>
      <c r="T614" s="2084"/>
      <c r="U614" s="2084"/>
      <c r="V614" s="2084"/>
      <c r="W614" s="2084"/>
      <c r="X614" s="2084"/>
      <c r="Y614" s="2084"/>
      <c r="Z614" s="2084"/>
      <c r="AA614" s="2084"/>
      <c r="AB614" s="2084"/>
      <c r="AC614" s="2084"/>
      <c r="AD614" s="2084"/>
      <c r="AE614" s="2084"/>
    </row>
    <row r="615" ht="60.0" customHeight="1">
      <c r="A615" s="2084"/>
      <c r="B615" s="2084"/>
      <c r="C615" s="2084"/>
      <c r="D615" s="2085"/>
      <c r="E615" s="2084"/>
      <c r="F615" s="2086"/>
      <c r="G615" s="2086"/>
      <c r="H615" s="2084"/>
      <c r="I615" s="2084"/>
      <c r="J615" s="2084"/>
      <c r="K615" s="2084"/>
      <c r="L615" s="2084"/>
      <c r="M615" s="2084"/>
      <c r="N615" s="2084"/>
      <c r="O615" s="2084"/>
      <c r="P615" s="2084"/>
      <c r="Q615" s="2084"/>
      <c r="R615" s="2084"/>
      <c r="S615" s="2084"/>
      <c r="T615" s="2084"/>
      <c r="U615" s="2084"/>
      <c r="V615" s="2084"/>
      <c r="W615" s="2084"/>
      <c r="X615" s="2084"/>
      <c r="Y615" s="2084"/>
      <c r="Z615" s="2084"/>
      <c r="AA615" s="2084"/>
      <c r="AB615" s="2084"/>
      <c r="AC615" s="2084"/>
      <c r="AD615" s="2084"/>
      <c r="AE615" s="2084"/>
    </row>
    <row r="616" ht="60.0" customHeight="1">
      <c r="A616" s="2084"/>
      <c r="B616" s="2084"/>
      <c r="C616" s="2084"/>
      <c r="D616" s="2085"/>
      <c r="E616" s="2084"/>
      <c r="F616" s="2086"/>
      <c r="G616" s="2086"/>
      <c r="H616" s="2084"/>
      <c r="I616" s="2084"/>
      <c r="J616" s="2084"/>
      <c r="K616" s="2084"/>
      <c r="L616" s="2084"/>
      <c r="M616" s="2084"/>
      <c r="N616" s="2084"/>
      <c r="O616" s="2084"/>
      <c r="P616" s="2084"/>
      <c r="Q616" s="2084"/>
      <c r="R616" s="2084"/>
      <c r="S616" s="2084"/>
      <c r="T616" s="2084"/>
      <c r="U616" s="2084"/>
      <c r="V616" s="2084"/>
      <c r="W616" s="2084"/>
      <c r="X616" s="2084"/>
      <c r="Y616" s="2084"/>
      <c r="Z616" s="2084"/>
      <c r="AA616" s="2084"/>
      <c r="AB616" s="2084"/>
      <c r="AC616" s="2084"/>
      <c r="AD616" s="2084"/>
      <c r="AE616" s="2084"/>
    </row>
    <row r="617" ht="60.0" customHeight="1">
      <c r="A617" s="2084"/>
      <c r="B617" s="2084"/>
      <c r="C617" s="2084"/>
      <c r="D617" s="2085"/>
      <c r="E617" s="2084"/>
      <c r="F617" s="2086"/>
      <c r="G617" s="2086"/>
      <c r="H617" s="2084"/>
      <c r="I617" s="2084"/>
      <c r="J617" s="2084"/>
      <c r="K617" s="2084"/>
      <c r="L617" s="2084"/>
      <c r="M617" s="2084"/>
      <c r="N617" s="2084"/>
      <c r="O617" s="2084"/>
      <c r="P617" s="2084"/>
      <c r="Q617" s="2084"/>
      <c r="R617" s="2084"/>
      <c r="S617" s="2084"/>
      <c r="T617" s="2084"/>
      <c r="U617" s="2084"/>
      <c r="V617" s="2084"/>
      <c r="W617" s="2084"/>
      <c r="X617" s="2084"/>
      <c r="Y617" s="2084"/>
      <c r="Z617" s="2084"/>
      <c r="AA617" s="2084"/>
      <c r="AB617" s="2084"/>
      <c r="AC617" s="2084"/>
      <c r="AD617" s="2084"/>
      <c r="AE617" s="2084"/>
    </row>
    <row r="618" ht="60.0" customHeight="1">
      <c r="A618" s="2084"/>
      <c r="B618" s="2084"/>
      <c r="C618" s="2084"/>
      <c r="D618" s="2085"/>
      <c r="E618" s="2084"/>
      <c r="F618" s="2086"/>
      <c r="G618" s="2086"/>
      <c r="H618" s="2084"/>
      <c r="I618" s="2084"/>
      <c r="J618" s="2084"/>
      <c r="K618" s="2084"/>
      <c r="L618" s="2084"/>
      <c r="M618" s="2084"/>
      <c r="N618" s="2084"/>
      <c r="O618" s="2084"/>
      <c r="P618" s="2084"/>
      <c r="Q618" s="2084"/>
      <c r="R618" s="2084"/>
      <c r="S618" s="2084"/>
      <c r="T618" s="2084"/>
      <c r="U618" s="2084"/>
      <c r="V618" s="2084"/>
      <c r="W618" s="2084"/>
      <c r="X618" s="2084"/>
      <c r="Y618" s="2084"/>
      <c r="Z618" s="2084"/>
      <c r="AA618" s="2084"/>
      <c r="AB618" s="2084"/>
      <c r="AC618" s="2084"/>
      <c r="AD618" s="2084"/>
      <c r="AE618" s="2084"/>
    </row>
    <row r="619" ht="60.0" customHeight="1">
      <c r="A619" s="2084"/>
      <c r="B619" s="2084"/>
      <c r="C619" s="2084"/>
      <c r="D619" s="2085"/>
      <c r="E619" s="2084"/>
      <c r="F619" s="2086"/>
      <c r="G619" s="2086"/>
      <c r="H619" s="2084"/>
      <c r="I619" s="2084"/>
      <c r="J619" s="2084"/>
      <c r="K619" s="2084"/>
      <c r="L619" s="2084"/>
      <c r="M619" s="2084"/>
      <c r="N619" s="2084"/>
      <c r="O619" s="2084"/>
      <c r="P619" s="2084"/>
      <c r="Q619" s="2084"/>
      <c r="R619" s="2084"/>
      <c r="S619" s="2084"/>
      <c r="T619" s="2084"/>
      <c r="U619" s="2084"/>
      <c r="V619" s="2084"/>
      <c r="W619" s="2084"/>
      <c r="X619" s="2084"/>
      <c r="Y619" s="2084"/>
      <c r="Z619" s="2084"/>
      <c r="AA619" s="2084"/>
      <c r="AB619" s="2084"/>
      <c r="AC619" s="2084"/>
      <c r="AD619" s="2084"/>
      <c r="AE619" s="2084"/>
    </row>
    <row r="620" ht="60.0" customHeight="1">
      <c r="A620" s="2084"/>
      <c r="B620" s="2084"/>
      <c r="C620" s="2084"/>
      <c r="D620" s="2085"/>
      <c r="E620" s="2084"/>
      <c r="F620" s="2086"/>
      <c r="G620" s="2086"/>
      <c r="H620" s="2084"/>
      <c r="I620" s="2084"/>
      <c r="J620" s="2084"/>
      <c r="K620" s="2084"/>
      <c r="L620" s="2084"/>
      <c r="M620" s="2084"/>
      <c r="N620" s="2084"/>
      <c r="O620" s="2084"/>
      <c r="P620" s="2084"/>
      <c r="Q620" s="2084"/>
      <c r="R620" s="2084"/>
      <c r="S620" s="2084"/>
      <c r="T620" s="2084"/>
      <c r="U620" s="2084"/>
      <c r="V620" s="2084"/>
      <c r="W620" s="2084"/>
      <c r="X620" s="2084"/>
      <c r="Y620" s="2084"/>
      <c r="Z620" s="2084"/>
      <c r="AA620" s="2084"/>
      <c r="AB620" s="2084"/>
      <c r="AC620" s="2084"/>
      <c r="AD620" s="2084"/>
      <c r="AE620" s="2084"/>
    </row>
    <row r="621" ht="60.0" customHeight="1">
      <c r="A621" s="2084"/>
      <c r="B621" s="2084"/>
      <c r="C621" s="2084"/>
      <c r="D621" s="2085"/>
      <c r="E621" s="2084"/>
      <c r="F621" s="2086"/>
      <c r="G621" s="2086"/>
      <c r="H621" s="2084"/>
      <c r="I621" s="2084"/>
      <c r="J621" s="2084"/>
      <c r="K621" s="2084"/>
      <c r="L621" s="2084"/>
      <c r="M621" s="2084"/>
      <c r="N621" s="2084"/>
      <c r="O621" s="2084"/>
      <c r="P621" s="2084"/>
      <c r="Q621" s="2084"/>
      <c r="R621" s="2084"/>
      <c r="S621" s="2084"/>
      <c r="T621" s="2084"/>
      <c r="U621" s="2084"/>
      <c r="V621" s="2084"/>
      <c r="W621" s="2084"/>
      <c r="X621" s="2084"/>
      <c r="Y621" s="2084"/>
      <c r="Z621" s="2084"/>
      <c r="AA621" s="2084"/>
      <c r="AB621" s="2084"/>
      <c r="AC621" s="2084"/>
      <c r="AD621" s="2084"/>
      <c r="AE621" s="2084"/>
    </row>
    <row r="622" ht="60.0" customHeight="1">
      <c r="A622" s="2084"/>
      <c r="B622" s="2084"/>
      <c r="C622" s="2084"/>
      <c r="D622" s="2085"/>
      <c r="E622" s="2084"/>
      <c r="F622" s="2086"/>
      <c r="G622" s="2086"/>
      <c r="H622" s="2084"/>
      <c r="I622" s="2084"/>
      <c r="J622" s="2084"/>
      <c r="K622" s="2084"/>
      <c r="L622" s="2084"/>
      <c r="M622" s="2084"/>
      <c r="N622" s="2084"/>
      <c r="O622" s="2084"/>
      <c r="P622" s="2084"/>
      <c r="Q622" s="2084"/>
      <c r="R622" s="2084"/>
      <c r="S622" s="2084"/>
      <c r="T622" s="2084"/>
      <c r="U622" s="2084"/>
      <c r="V622" s="2084"/>
      <c r="W622" s="2084"/>
      <c r="X622" s="2084"/>
      <c r="Y622" s="2084"/>
      <c r="Z622" s="2084"/>
      <c r="AA622" s="2084"/>
      <c r="AB622" s="2084"/>
      <c r="AC622" s="2084"/>
      <c r="AD622" s="2084"/>
      <c r="AE622" s="2084"/>
    </row>
    <row r="623" ht="60.0" customHeight="1">
      <c r="A623" s="2084"/>
      <c r="B623" s="2084"/>
      <c r="C623" s="2084"/>
      <c r="D623" s="2085"/>
      <c r="E623" s="2084"/>
      <c r="F623" s="2086"/>
      <c r="G623" s="2086"/>
      <c r="H623" s="2084"/>
      <c r="I623" s="2084"/>
      <c r="J623" s="2084"/>
      <c r="K623" s="2084"/>
      <c r="L623" s="2084"/>
      <c r="M623" s="2084"/>
      <c r="N623" s="2084"/>
      <c r="O623" s="2084"/>
      <c r="P623" s="2084"/>
      <c r="Q623" s="2084"/>
      <c r="R623" s="2084"/>
      <c r="S623" s="2084"/>
      <c r="T623" s="2084"/>
      <c r="U623" s="2084"/>
      <c r="V623" s="2084"/>
      <c r="W623" s="2084"/>
      <c r="X623" s="2084"/>
      <c r="Y623" s="2084"/>
      <c r="Z623" s="2084"/>
      <c r="AA623" s="2084"/>
      <c r="AB623" s="2084"/>
      <c r="AC623" s="2084"/>
      <c r="AD623" s="2084"/>
      <c r="AE623" s="2084"/>
    </row>
    <row r="624" ht="60.0" customHeight="1">
      <c r="A624" s="2084"/>
      <c r="B624" s="2084"/>
      <c r="C624" s="2084"/>
      <c r="D624" s="2085"/>
      <c r="E624" s="2084"/>
      <c r="F624" s="2086"/>
      <c r="G624" s="2086"/>
      <c r="H624" s="2084"/>
      <c r="I624" s="2084"/>
      <c r="J624" s="2084"/>
      <c r="K624" s="2084"/>
      <c r="L624" s="2084"/>
      <c r="M624" s="2084"/>
      <c r="N624" s="2084"/>
      <c r="O624" s="2084"/>
      <c r="P624" s="2084"/>
      <c r="Q624" s="2084"/>
      <c r="R624" s="2084"/>
      <c r="S624" s="2084"/>
      <c r="T624" s="2084"/>
      <c r="U624" s="2084"/>
      <c r="V624" s="2084"/>
      <c r="W624" s="2084"/>
      <c r="X624" s="2084"/>
      <c r="Y624" s="2084"/>
      <c r="Z624" s="2084"/>
      <c r="AA624" s="2084"/>
      <c r="AB624" s="2084"/>
      <c r="AC624" s="2084"/>
      <c r="AD624" s="2084"/>
      <c r="AE624" s="2084"/>
    </row>
    <row r="625" ht="60.0" customHeight="1">
      <c r="A625" s="2084"/>
      <c r="B625" s="2084"/>
      <c r="C625" s="2084"/>
      <c r="D625" s="2085"/>
      <c r="E625" s="2084"/>
      <c r="F625" s="2086"/>
      <c r="G625" s="2086"/>
      <c r="H625" s="2084"/>
      <c r="I625" s="2084"/>
      <c r="J625" s="2084"/>
      <c r="K625" s="2084"/>
      <c r="L625" s="2084"/>
      <c r="M625" s="2084"/>
      <c r="N625" s="2084"/>
      <c r="O625" s="2084"/>
      <c r="P625" s="2084"/>
      <c r="Q625" s="2084"/>
      <c r="R625" s="2084"/>
      <c r="S625" s="2084"/>
      <c r="T625" s="2084"/>
      <c r="U625" s="2084"/>
      <c r="V625" s="2084"/>
      <c r="W625" s="2084"/>
      <c r="X625" s="2084"/>
      <c r="Y625" s="2084"/>
      <c r="Z625" s="2084"/>
      <c r="AA625" s="2084"/>
      <c r="AB625" s="2084"/>
      <c r="AC625" s="2084"/>
      <c r="AD625" s="2084"/>
      <c r="AE625" s="2084"/>
    </row>
    <row r="626" ht="60.0" customHeight="1">
      <c r="A626" s="2084"/>
      <c r="B626" s="2084"/>
      <c r="C626" s="2084"/>
      <c r="D626" s="2085"/>
      <c r="E626" s="2084"/>
      <c r="F626" s="2086"/>
      <c r="G626" s="2086"/>
      <c r="H626" s="2084"/>
      <c r="I626" s="2084"/>
      <c r="J626" s="2084"/>
      <c r="K626" s="2084"/>
      <c r="L626" s="2084"/>
      <c r="M626" s="2084"/>
      <c r="N626" s="2084"/>
      <c r="O626" s="2084"/>
      <c r="P626" s="2084"/>
      <c r="Q626" s="2084"/>
      <c r="R626" s="2084"/>
      <c r="S626" s="2084"/>
      <c r="T626" s="2084"/>
      <c r="U626" s="2084"/>
      <c r="V626" s="2084"/>
      <c r="W626" s="2084"/>
      <c r="X626" s="2084"/>
      <c r="Y626" s="2084"/>
      <c r="Z626" s="2084"/>
      <c r="AA626" s="2084"/>
      <c r="AB626" s="2084"/>
      <c r="AC626" s="2084"/>
      <c r="AD626" s="2084"/>
      <c r="AE626" s="2084"/>
    </row>
    <row r="627" ht="60.0" customHeight="1">
      <c r="A627" s="2084"/>
      <c r="B627" s="2084"/>
      <c r="C627" s="2084"/>
      <c r="D627" s="2085"/>
      <c r="E627" s="2084"/>
      <c r="F627" s="2086"/>
      <c r="G627" s="2086"/>
      <c r="H627" s="2084"/>
      <c r="I627" s="2084"/>
      <c r="J627" s="2084"/>
      <c r="K627" s="2084"/>
      <c r="L627" s="2084"/>
      <c r="M627" s="2084"/>
      <c r="N627" s="2084"/>
      <c r="O627" s="2084"/>
      <c r="P627" s="2084"/>
      <c r="Q627" s="2084"/>
      <c r="R627" s="2084"/>
      <c r="S627" s="2084"/>
      <c r="T627" s="2084"/>
      <c r="U627" s="2084"/>
      <c r="V627" s="2084"/>
      <c r="W627" s="2084"/>
      <c r="X627" s="2084"/>
      <c r="Y627" s="2084"/>
      <c r="Z627" s="2084"/>
      <c r="AA627" s="2084"/>
      <c r="AB627" s="2084"/>
      <c r="AC627" s="2084"/>
      <c r="AD627" s="2084"/>
      <c r="AE627" s="2084"/>
    </row>
    <row r="628" ht="60.0" customHeight="1">
      <c r="A628" s="2084"/>
      <c r="B628" s="2084"/>
      <c r="C628" s="2084"/>
      <c r="D628" s="2085"/>
      <c r="E628" s="2084"/>
      <c r="F628" s="2086"/>
      <c r="G628" s="2086"/>
      <c r="H628" s="2084"/>
      <c r="I628" s="2084"/>
      <c r="J628" s="2084"/>
      <c r="K628" s="2084"/>
      <c r="L628" s="2084"/>
      <c r="M628" s="2084"/>
      <c r="N628" s="2084"/>
      <c r="O628" s="2084"/>
      <c r="P628" s="2084"/>
      <c r="Q628" s="2084"/>
      <c r="R628" s="2084"/>
      <c r="S628" s="2084"/>
      <c r="T628" s="2084"/>
      <c r="U628" s="2084"/>
      <c r="V628" s="2084"/>
      <c r="W628" s="2084"/>
      <c r="X628" s="2084"/>
      <c r="Y628" s="2084"/>
      <c r="Z628" s="2084"/>
      <c r="AA628" s="2084"/>
      <c r="AB628" s="2084"/>
      <c r="AC628" s="2084"/>
      <c r="AD628" s="2084"/>
      <c r="AE628" s="2084"/>
    </row>
    <row r="629" ht="60.0" customHeight="1">
      <c r="A629" s="2084"/>
      <c r="B629" s="2084"/>
      <c r="C629" s="2084"/>
      <c r="D629" s="2085"/>
      <c r="E629" s="2084"/>
      <c r="F629" s="2086"/>
      <c r="G629" s="2086"/>
      <c r="H629" s="2084"/>
      <c r="I629" s="2084"/>
      <c r="J629" s="2084"/>
      <c r="K629" s="2084"/>
      <c r="L629" s="2084"/>
      <c r="M629" s="2084"/>
      <c r="N629" s="2084"/>
      <c r="O629" s="2084"/>
      <c r="P629" s="2084"/>
      <c r="Q629" s="2084"/>
      <c r="R629" s="2084"/>
      <c r="S629" s="2084"/>
      <c r="T629" s="2084"/>
      <c r="U629" s="2084"/>
      <c r="V629" s="2084"/>
      <c r="W629" s="2084"/>
      <c r="X629" s="2084"/>
      <c r="Y629" s="2084"/>
      <c r="Z629" s="2084"/>
      <c r="AA629" s="2084"/>
      <c r="AB629" s="2084"/>
      <c r="AC629" s="2084"/>
      <c r="AD629" s="2084"/>
      <c r="AE629" s="2084"/>
    </row>
    <row r="630" ht="60.0" customHeight="1">
      <c r="A630" s="2084"/>
      <c r="B630" s="2084"/>
      <c r="C630" s="2084"/>
      <c r="D630" s="2085"/>
      <c r="E630" s="2084"/>
      <c r="F630" s="2086"/>
      <c r="G630" s="2086"/>
      <c r="H630" s="2084"/>
      <c r="I630" s="2084"/>
      <c r="J630" s="2084"/>
      <c r="K630" s="2084"/>
      <c r="L630" s="2084"/>
      <c r="M630" s="2084"/>
      <c r="N630" s="2084"/>
      <c r="O630" s="2084"/>
      <c r="P630" s="2084"/>
      <c r="Q630" s="2084"/>
      <c r="R630" s="2084"/>
      <c r="S630" s="2084"/>
      <c r="T630" s="2084"/>
      <c r="U630" s="2084"/>
      <c r="V630" s="2084"/>
      <c r="W630" s="2084"/>
      <c r="X630" s="2084"/>
      <c r="Y630" s="2084"/>
      <c r="Z630" s="2084"/>
      <c r="AA630" s="2084"/>
      <c r="AB630" s="2084"/>
      <c r="AC630" s="2084"/>
      <c r="AD630" s="2084"/>
      <c r="AE630" s="2084"/>
    </row>
    <row r="631" ht="60.0" customHeight="1">
      <c r="A631" s="2084"/>
      <c r="B631" s="2084"/>
      <c r="C631" s="2084"/>
      <c r="D631" s="2085"/>
      <c r="E631" s="2084"/>
      <c r="F631" s="2086"/>
      <c r="G631" s="2086"/>
      <c r="H631" s="2084"/>
      <c r="I631" s="2084"/>
      <c r="J631" s="2084"/>
      <c r="K631" s="2084"/>
      <c r="L631" s="2084"/>
      <c r="M631" s="2084"/>
      <c r="N631" s="2084"/>
      <c r="O631" s="2084"/>
      <c r="P631" s="2084"/>
      <c r="Q631" s="2084"/>
      <c r="R631" s="2084"/>
      <c r="S631" s="2084"/>
      <c r="T631" s="2084"/>
      <c r="U631" s="2084"/>
      <c r="V631" s="2084"/>
      <c r="W631" s="2084"/>
      <c r="X631" s="2084"/>
      <c r="Y631" s="2084"/>
      <c r="Z631" s="2084"/>
      <c r="AA631" s="2084"/>
      <c r="AB631" s="2084"/>
      <c r="AC631" s="2084"/>
      <c r="AD631" s="2084"/>
      <c r="AE631" s="2084"/>
    </row>
    <row r="632" ht="60.0" customHeight="1">
      <c r="A632" s="2084"/>
      <c r="B632" s="2084"/>
      <c r="C632" s="2084"/>
      <c r="D632" s="2085"/>
      <c r="E632" s="2084"/>
      <c r="F632" s="2086"/>
      <c r="G632" s="2086"/>
      <c r="H632" s="2084"/>
      <c r="I632" s="2084"/>
      <c r="J632" s="2084"/>
      <c r="K632" s="2084"/>
      <c r="L632" s="2084"/>
      <c r="M632" s="2084"/>
      <c r="N632" s="2084"/>
      <c r="O632" s="2084"/>
      <c r="P632" s="2084"/>
      <c r="Q632" s="2084"/>
      <c r="R632" s="2084"/>
      <c r="S632" s="2084"/>
      <c r="T632" s="2084"/>
      <c r="U632" s="2084"/>
      <c r="V632" s="2084"/>
      <c r="W632" s="2084"/>
      <c r="X632" s="2084"/>
      <c r="Y632" s="2084"/>
      <c r="Z632" s="2084"/>
      <c r="AA632" s="2084"/>
      <c r="AB632" s="2084"/>
      <c r="AC632" s="2084"/>
      <c r="AD632" s="2084"/>
      <c r="AE632" s="2084"/>
    </row>
    <row r="633" ht="60.0" customHeight="1">
      <c r="A633" s="2084"/>
      <c r="B633" s="2084"/>
      <c r="C633" s="2084"/>
      <c r="D633" s="2085"/>
      <c r="E633" s="2084"/>
      <c r="F633" s="2086"/>
      <c r="G633" s="2086"/>
      <c r="H633" s="2084"/>
      <c r="I633" s="2084"/>
      <c r="J633" s="2084"/>
      <c r="K633" s="2084"/>
      <c r="L633" s="2084"/>
      <c r="M633" s="2084"/>
      <c r="N633" s="2084"/>
      <c r="O633" s="2084"/>
      <c r="P633" s="2084"/>
      <c r="Q633" s="2084"/>
      <c r="R633" s="2084"/>
      <c r="S633" s="2084"/>
      <c r="T633" s="2084"/>
      <c r="U633" s="2084"/>
      <c r="V633" s="2084"/>
      <c r="W633" s="2084"/>
      <c r="X633" s="2084"/>
      <c r="Y633" s="2084"/>
      <c r="Z633" s="2084"/>
      <c r="AA633" s="2084"/>
      <c r="AB633" s="2084"/>
      <c r="AC633" s="2084"/>
      <c r="AD633" s="2084"/>
      <c r="AE633" s="2084"/>
    </row>
    <row r="634" ht="60.0" customHeight="1">
      <c r="A634" s="2084"/>
      <c r="B634" s="2084"/>
      <c r="C634" s="2084"/>
      <c r="D634" s="2085"/>
      <c r="E634" s="2084"/>
      <c r="F634" s="2086"/>
      <c r="G634" s="2086"/>
      <c r="H634" s="2084"/>
      <c r="I634" s="2084"/>
      <c r="J634" s="2084"/>
      <c r="K634" s="2084"/>
      <c r="L634" s="2084"/>
      <c r="M634" s="2084"/>
      <c r="N634" s="2084"/>
      <c r="O634" s="2084"/>
      <c r="P634" s="2084"/>
      <c r="Q634" s="2084"/>
      <c r="R634" s="2084"/>
      <c r="S634" s="2084"/>
      <c r="T634" s="2084"/>
      <c r="U634" s="2084"/>
      <c r="V634" s="2084"/>
      <c r="W634" s="2084"/>
      <c r="X634" s="2084"/>
      <c r="Y634" s="2084"/>
      <c r="Z634" s="2084"/>
      <c r="AA634" s="2084"/>
      <c r="AB634" s="2084"/>
      <c r="AC634" s="2084"/>
      <c r="AD634" s="2084"/>
      <c r="AE634" s="2084"/>
    </row>
    <row r="635" ht="60.0" customHeight="1">
      <c r="A635" s="2084"/>
      <c r="B635" s="2084"/>
      <c r="C635" s="2084"/>
      <c r="D635" s="2085"/>
      <c r="E635" s="2084"/>
      <c r="F635" s="2086"/>
      <c r="G635" s="2086"/>
      <c r="H635" s="2084"/>
      <c r="I635" s="2084"/>
      <c r="J635" s="2084"/>
      <c r="K635" s="2084"/>
      <c r="L635" s="2084"/>
      <c r="M635" s="2084"/>
      <c r="N635" s="2084"/>
      <c r="O635" s="2084"/>
      <c r="P635" s="2084"/>
      <c r="Q635" s="2084"/>
      <c r="R635" s="2084"/>
      <c r="S635" s="2084"/>
      <c r="T635" s="2084"/>
      <c r="U635" s="2084"/>
      <c r="V635" s="2084"/>
      <c r="W635" s="2084"/>
      <c r="X635" s="2084"/>
      <c r="Y635" s="2084"/>
      <c r="Z635" s="2084"/>
      <c r="AA635" s="2084"/>
      <c r="AB635" s="2084"/>
      <c r="AC635" s="2084"/>
      <c r="AD635" s="2084"/>
      <c r="AE635" s="2084"/>
    </row>
    <row r="636" ht="60.0" customHeight="1">
      <c r="A636" s="2084"/>
      <c r="B636" s="2084"/>
      <c r="C636" s="2084"/>
      <c r="D636" s="2085"/>
      <c r="E636" s="2084"/>
      <c r="F636" s="2086"/>
      <c r="G636" s="2086"/>
      <c r="H636" s="2084"/>
      <c r="I636" s="2084"/>
      <c r="J636" s="2084"/>
      <c r="K636" s="2084"/>
      <c r="L636" s="2084"/>
      <c r="M636" s="2084"/>
      <c r="N636" s="2084"/>
      <c r="O636" s="2084"/>
      <c r="P636" s="2084"/>
      <c r="Q636" s="2084"/>
      <c r="R636" s="2084"/>
      <c r="S636" s="2084"/>
      <c r="T636" s="2084"/>
      <c r="U636" s="2084"/>
      <c r="V636" s="2084"/>
      <c r="W636" s="2084"/>
      <c r="X636" s="2084"/>
      <c r="Y636" s="2084"/>
      <c r="Z636" s="2084"/>
      <c r="AA636" s="2084"/>
      <c r="AB636" s="2084"/>
      <c r="AC636" s="2084"/>
      <c r="AD636" s="2084"/>
      <c r="AE636" s="2084"/>
    </row>
    <row r="637" ht="60.0" customHeight="1">
      <c r="A637" s="2084"/>
      <c r="B637" s="2084"/>
      <c r="C637" s="2084"/>
      <c r="D637" s="2085"/>
      <c r="E637" s="2084"/>
      <c r="F637" s="2086"/>
      <c r="G637" s="2086"/>
      <c r="H637" s="2084"/>
      <c r="I637" s="2084"/>
      <c r="J637" s="2084"/>
      <c r="K637" s="2084"/>
      <c r="L637" s="2084"/>
      <c r="M637" s="2084"/>
      <c r="N637" s="2084"/>
      <c r="O637" s="2084"/>
      <c r="P637" s="2084"/>
      <c r="Q637" s="2084"/>
      <c r="R637" s="2084"/>
      <c r="S637" s="2084"/>
      <c r="T637" s="2084"/>
      <c r="U637" s="2084"/>
      <c r="V637" s="2084"/>
      <c r="W637" s="2084"/>
      <c r="X637" s="2084"/>
      <c r="Y637" s="2084"/>
      <c r="Z637" s="2084"/>
      <c r="AA637" s="2084"/>
      <c r="AB637" s="2084"/>
      <c r="AC637" s="2084"/>
      <c r="AD637" s="2084"/>
      <c r="AE637" s="2084"/>
    </row>
    <row r="638" ht="60.0" customHeight="1">
      <c r="A638" s="2084"/>
      <c r="B638" s="2084"/>
      <c r="C638" s="2084"/>
      <c r="D638" s="2085"/>
      <c r="E638" s="2084"/>
      <c r="F638" s="2086"/>
      <c r="G638" s="2086"/>
      <c r="H638" s="2084"/>
      <c r="I638" s="2084"/>
      <c r="J638" s="2084"/>
      <c r="K638" s="2084"/>
      <c r="L638" s="2084"/>
      <c r="M638" s="2084"/>
      <c r="N638" s="2084"/>
      <c r="O638" s="2084"/>
      <c r="P638" s="2084"/>
      <c r="Q638" s="2084"/>
      <c r="R638" s="2084"/>
      <c r="S638" s="2084"/>
      <c r="T638" s="2084"/>
      <c r="U638" s="2084"/>
      <c r="V638" s="2084"/>
      <c r="W638" s="2084"/>
      <c r="X638" s="2084"/>
      <c r="Y638" s="2084"/>
      <c r="Z638" s="2084"/>
      <c r="AA638" s="2084"/>
      <c r="AB638" s="2084"/>
      <c r="AC638" s="2084"/>
      <c r="AD638" s="2084"/>
      <c r="AE638" s="2084"/>
    </row>
    <row r="639" ht="60.0" customHeight="1">
      <c r="A639" s="2084"/>
      <c r="B639" s="2084"/>
      <c r="C639" s="2084"/>
      <c r="D639" s="2085"/>
      <c r="E639" s="2084"/>
      <c r="F639" s="2086"/>
      <c r="G639" s="2086"/>
      <c r="H639" s="2084"/>
      <c r="I639" s="2084"/>
      <c r="J639" s="2084"/>
      <c r="K639" s="2084"/>
      <c r="L639" s="2084"/>
      <c r="M639" s="2084"/>
      <c r="N639" s="2084"/>
      <c r="O639" s="2084"/>
      <c r="P639" s="2084"/>
      <c r="Q639" s="2084"/>
      <c r="R639" s="2084"/>
      <c r="S639" s="2084"/>
      <c r="T639" s="2084"/>
      <c r="U639" s="2084"/>
      <c r="V639" s="2084"/>
      <c r="W639" s="2084"/>
      <c r="X639" s="2084"/>
      <c r="Y639" s="2084"/>
      <c r="Z639" s="2084"/>
      <c r="AA639" s="2084"/>
      <c r="AB639" s="2084"/>
      <c r="AC639" s="2084"/>
      <c r="AD639" s="2084"/>
      <c r="AE639" s="2084"/>
    </row>
    <row r="640" ht="60.0" customHeight="1">
      <c r="A640" s="2084"/>
      <c r="B640" s="2084"/>
      <c r="C640" s="2084"/>
      <c r="D640" s="2085"/>
      <c r="E640" s="2084"/>
      <c r="F640" s="2086"/>
      <c r="G640" s="2086"/>
      <c r="H640" s="2084"/>
      <c r="I640" s="2084"/>
      <c r="J640" s="2084"/>
      <c r="K640" s="2084"/>
      <c r="L640" s="2084"/>
      <c r="M640" s="2084"/>
      <c r="N640" s="2084"/>
      <c r="O640" s="2084"/>
      <c r="P640" s="2084"/>
      <c r="Q640" s="2084"/>
      <c r="R640" s="2084"/>
      <c r="S640" s="2084"/>
      <c r="T640" s="2084"/>
      <c r="U640" s="2084"/>
      <c r="V640" s="2084"/>
      <c r="W640" s="2084"/>
      <c r="X640" s="2084"/>
      <c r="Y640" s="2084"/>
      <c r="Z640" s="2084"/>
      <c r="AA640" s="2084"/>
      <c r="AB640" s="2084"/>
      <c r="AC640" s="2084"/>
      <c r="AD640" s="2084"/>
      <c r="AE640" s="2084"/>
    </row>
    <row r="641" ht="60.0" customHeight="1">
      <c r="A641" s="2084"/>
      <c r="B641" s="2084"/>
      <c r="C641" s="2084"/>
      <c r="D641" s="2085"/>
      <c r="E641" s="2084"/>
      <c r="F641" s="2086"/>
      <c r="G641" s="2086"/>
      <c r="H641" s="2084"/>
      <c r="I641" s="2084"/>
      <c r="J641" s="2084"/>
      <c r="K641" s="2084"/>
      <c r="L641" s="2084"/>
      <c r="M641" s="2084"/>
      <c r="N641" s="2084"/>
      <c r="O641" s="2084"/>
      <c r="P641" s="2084"/>
      <c r="Q641" s="2084"/>
      <c r="R641" s="2084"/>
      <c r="S641" s="2084"/>
      <c r="T641" s="2084"/>
      <c r="U641" s="2084"/>
      <c r="V641" s="2084"/>
      <c r="W641" s="2084"/>
      <c r="X641" s="2084"/>
      <c r="Y641" s="2084"/>
      <c r="Z641" s="2084"/>
      <c r="AA641" s="2084"/>
      <c r="AB641" s="2084"/>
      <c r="AC641" s="2084"/>
      <c r="AD641" s="2084"/>
      <c r="AE641" s="2084"/>
    </row>
    <row r="642" ht="60.0" customHeight="1">
      <c r="A642" s="2084"/>
      <c r="B642" s="2084"/>
      <c r="C642" s="2084"/>
      <c r="D642" s="2085"/>
      <c r="E642" s="2084"/>
      <c r="F642" s="2086"/>
      <c r="G642" s="2086"/>
      <c r="H642" s="2084"/>
      <c r="I642" s="2084"/>
      <c r="J642" s="2084"/>
      <c r="K642" s="2084"/>
      <c r="L642" s="2084"/>
      <c r="M642" s="2084"/>
      <c r="N642" s="2084"/>
      <c r="O642" s="2084"/>
      <c r="P642" s="2084"/>
      <c r="Q642" s="2084"/>
      <c r="R642" s="2084"/>
      <c r="S642" s="2084"/>
      <c r="T642" s="2084"/>
      <c r="U642" s="2084"/>
      <c r="V642" s="2084"/>
      <c r="W642" s="2084"/>
      <c r="X642" s="2084"/>
      <c r="Y642" s="2084"/>
      <c r="Z642" s="2084"/>
      <c r="AA642" s="2084"/>
      <c r="AB642" s="2084"/>
      <c r="AC642" s="2084"/>
      <c r="AD642" s="2084"/>
      <c r="AE642" s="2084"/>
    </row>
    <row r="643" ht="60.0" customHeight="1">
      <c r="A643" s="2084"/>
      <c r="B643" s="2084"/>
      <c r="C643" s="2084"/>
      <c r="D643" s="2085"/>
      <c r="E643" s="2084"/>
      <c r="F643" s="2086"/>
      <c r="G643" s="2086"/>
      <c r="H643" s="2084"/>
      <c r="I643" s="2084"/>
      <c r="J643" s="2084"/>
      <c r="K643" s="2084"/>
      <c r="L643" s="2084"/>
      <c r="M643" s="2084"/>
      <c r="N643" s="2084"/>
      <c r="O643" s="2084"/>
      <c r="P643" s="2084"/>
      <c r="Q643" s="2084"/>
      <c r="R643" s="2084"/>
      <c r="S643" s="2084"/>
      <c r="T643" s="2084"/>
      <c r="U643" s="2084"/>
      <c r="V643" s="2084"/>
      <c r="W643" s="2084"/>
      <c r="X643" s="2084"/>
      <c r="Y643" s="2084"/>
      <c r="Z643" s="2084"/>
      <c r="AA643" s="2084"/>
      <c r="AB643" s="2084"/>
      <c r="AC643" s="2084"/>
      <c r="AD643" s="2084"/>
      <c r="AE643" s="2084"/>
    </row>
    <row r="644" ht="60.0" customHeight="1">
      <c r="A644" s="2084"/>
      <c r="B644" s="2084"/>
      <c r="C644" s="2084"/>
      <c r="D644" s="2085"/>
      <c r="E644" s="2084"/>
      <c r="F644" s="2086"/>
      <c r="G644" s="2086"/>
      <c r="H644" s="2084"/>
      <c r="I644" s="2084"/>
      <c r="J644" s="2084"/>
      <c r="K644" s="2084"/>
      <c r="L644" s="2084"/>
      <c r="M644" s="2084"/>
      <c r="N644" s="2084"/>
      <c r="O644" s="2084"/>
      <c r="P644" s="2084"/>
      <c r="Q644" s="2084"/>
      <c r="R644" s="2084"/>
      <c r="S644" s="2084"/>
      <c r="T644" s="2084"/>
      <c r="U644" s="2084"/>
      <c r="V644" s="2084"/>
      <c r="W644" s="2084"/>
      <c r="X644" s="2084"/>
      <c r="Y644" s="2084"/>
      <c r="Z644" s="2084"/>
      <c r="AA644" s="2084"/>
      <c r="AB644" s="2084"/>
      <c r="AC644" s="2084"/>
      <c r="AD644" s="2084"/>
      <c r="AE644" s="2084"/>
    </row>
    <row r="645" ht="60.0" customHeight="1">
      <c r="A645" s="2084"/>
      <c r="B645" s="2084"/>
      <c r="C645" s="2084"/>
      <c r="D645" s="2085"/>
      <c r="E645" s="2084"/>
      <c r="F645" s="2086"/>
      <c r="G645" s="2086"/>
      <c r="H645" s="2084"/>
      <c r="I645" s="2084"/>
      <c r="J645" s="2084"/>
      <c r="K645" s="2084"/>
      <c r="L645" s="2084"/>
      <c r="M645" s="2084"/>
      <c r="N645" s="2084"/>
      <c r="O645" s="2084"/>
      <c r="P645" s="2084"/>
      <c r="Q645" s="2084"/>
      <c r="R645" s="2084"/>
      <c r="S645" s="2084"/>
      <c r="T645" s="2084"/>
      <c r="U645" s="2084"/>
      <c r="V645" s="2084"/>
      <c r="W645" s="2084"/>
      <c r="X645" s="2084"/>
      <c r="Y645" s="2084"/>
      <c r="Z645" s="2084"/>
      <c r="AA645" s="2084"/>
      <c r="AB645" s="2084"/>
      <c r="AC645" s="2084"/>
      <c r="AD645" s="2084"/>
      <c r="AE645" s="2084"/>
    </row>
    <row r="646" ht="60.0" customHeight="1">
      <c r="A646" s="2084"/>
      <c r="B646" s="2084"/>
      <c r="C646" s="2084"/>
      <c r="D646" s="2085"/>
      <c r="E646" s="2084"/>
      <c r="F646" s="2086"/>
      <c r="G646" s="2086"/>
      <c r="H646" s="2084"/>
      <c r="I646" s="2084"/>
      <c r="J646" s="2084"/>
      <c r="K646" s="2084"/>
      <c r="L646" s="2084"/>
      <c r="M646" s="2084"/>
      <c r="N646" s="2084"/>
      <c r="O646" s="2084"/>
      <c r="P646" s="2084"/>
      <c r="Q646" s="2084"/>
      <c r="R646" s="2084"/>
      <c r="S646" s="2084"/>
      <c r="T646" s="2084"/>
      <c r="U646" s="2084"/>
      <c r="V646" s="2084"/>
      <c r="W646" s="2084"/>
      <c r="X646" s="2084"/>
      <c r="Y646" s="2084"/>
      <c r="Z646" s="2084"/>
      <c r="AA646" s="2084"/>
      <c r="AB646" s="2084"/>
      <c r="AC646" s="2084"/>
      <c r="AD646" s="2084"/>
      <c r="AE646" s="2084"/>
    </row>
    <row r="647" ht="60.0" customHeight="1">
      <c r="A647" s="2084"/>
      <c r="B647" s="2084"/>
      <c r="C647" s="2084"/>
      <c r="D647" s="2085"/>
      <c r="E647" s="2084"/>
      <c r="F647" s="2086"/>
      <c r="G647" s="2086"/>
      <c r="H647" s="2084"/>
      <c r="I647" s="2084"/>
      <c r="J647" s="2084"/>
      <c r="K647" s="2084"/>
      <c r="L647" s="2084"/>
      <c r="M647" s="2084"/>
      <c r="N647" s="2084"/>
      <c r="O647" s="2084"/>
      <c r="P647" s="2084"/>
      <c r="Q647" s="2084"/>
      <c r="R647" s="2084"/>
      <c r="S647" s="2084"/>
      <c r="T647" s="2084"/>
      <c r="U647" s="2084"/>
      <c r="V647" s="2084"/>
      <c r="W647" s="2084"/>
      <c r="X647" s="2084"/>
      <c r="Y647" s="2084"/>
      <c r="Z647" s="2084"/>
      <c r="AA647" s="2084"/>
      <c r="AB647" s="2084"/>
      <c r="AC647" s="2084"/>
      <c r="AD647" s="2084"/>
      <c r="AE647" s="2084"/>
    </row>
    <row r="648" ht="60.0" customHeight="1">
      <c r="A648" s="2084"/>
      <c r="B648" s="2084"/>
      <c r="C648" s="2084"/>
      <c r="D648" s="2085"/>
      <c r="E648" s="2084"/>
      <c r="F648" s="2086"/>
      <c r="G648" s="2086"/>
      <c r="H648" s="2084"/>
      <c r="I648" s="2084"/>
      <c r="J648" s="2084"/>
      <c r="K648" s="2084"/>
      <c r="L648" s="2084"/>
      <c r="M648" s="2084"/>
      <c r="N648" s="2084"/>
      <c r="O648" s="2084"/>
      <c r="P648" s="2084"/>
      <c r="Q648" s="2084"/>
      <c r="R648" s="2084"/>
      <c r="S648" s="2084"/>
      <c r="T648" s="2084"/>
      <c r="U648" s="2084"/>
      <c r="V648" s="2084"/>
      <c r="W648" s="2084"/>
      <c r="X648" s="2084"/>
      <c r="Y648" s="2084"/>
      <c r="Z648" s="2084"/>
      <c r="AA648" s="2084"/>
      <c r="AB648" s="2084"/>
      <c r="AC648" s="2084"/>
      <c r="AD648" s="2084"/>
      <c r="AE648" s="2084"/>
    </row>
    <row r="649" ht="60.0" customHeight="1">
      <c r="A649" s="2084"/>
      <c r="B649" s="2084"/>
      <c r="C649" s="2084"/>
      <c r="D649" s="2085"/>
      <c r="E649" s="2084"/>
      <c r="F649" s="2086"/>
      <c r="G649" s="2086"/>
      <c r="H649" s="2084"/>
      <c r="I649" s="2084"/>
      <c r="J649" s="2084"/>
      <c r="K649" s="2084"/>
      <c r="L649" s="2084"/>
      <c r="M649" s="2084"/>
      <c r="N649" s="2084"/>
      <c r="O649" s="2084"/>
      <c r="P649" s="2084"/>
      <c r="Q649" s="2084"/>
      <c r="R649" s="2084"/>
      <c r="S649" s="2084"/>
      <c r="T649" s="2084"/>
      <c r="U649" s="2084"/>
      <c r="V649" s="2084"/>
      <c r="W649" s="2084"/>
      <c r="X649" s="2084"/>
      <c r="Y649" s="2084"/>
      <c r="Z649" s="2084"/>
      <c r="AA649" s="2084"/>
      <c r="AB649" s="2084"/>
      <c r="AC649" s="2084"/>
      <c r="AD649" s="2084"/>
      <c r="AE649" s="2084"/>
    </row>
    <row r="650" ht="60.0" customHeight="1">
      <c r="A650" s="2084"/>
      <c r="B650" s="2084"/>
      <c r="C650" s="2084"/>
      <c r="D650" s="2085"/>
      <c r="E650" s="2084"/>
      <c r="F650" s="2086"/>
      <c r="G650" s="2086"/>
      <c r="H650" s="2084"/>
      <c r="I650" s="2084"/>
      <c r="J650" s="2084"/>
      <c r="K650" s="2084"/>
      <c r="L650" s="2084"/>
      <c r="M650" s="2084"/>
      <c r="N650" s="2084"/>
      <c r="O650" s="2084"/>
      <c r="P650" s="2084"/>
      <c r="Q650" s="2084"/>
      <c r="R650" s="2084"/>
      <c r="S650" s="2084"/>
      <c r="T650" s="2084"/>
      <c r="U650" s="2084"/>
      <c r="V650" s="2084"/>
      <c r="W650" s="2084"/>
      <c r="X650" s="2084"/>
      <c r="Y650" s="2084"/>
      <c r="Z650" s="2084"/>
      <c r="AA650" s="2084"/>
      <c r="AB650" s="2084"/>
      <c r="AC650" s="2084"/>
      <c r="AD650" s="2084"/>
      <c r="AE650" s="2084"/>
    </row>
    <row r="651" ht="60.0" customHeight="1">
      <c r="A651" s="2084"/>
      <c r="B651" s="2084"/>
      <c r="C651" s="2084"/>
      <c r="D651" s="2085"/>
      <c r="E651" s="2084"/>
      <c r="F651" s="2086"/>
      <c r="G651" s="2086"/>
      <c r="H651" s="2084"/>
      <c r="I651" s="2084"/>
      <c r="J651" s="2084"/>
      <c r="K651" s="2084"/>
      <c r="L651" s="2084"/>
      <c r="M651" s="2084"/>
      <c r="N651" s="2084"/>
      <c r="O651" s="2084"/>
      <c r="P651" s="2084"/>
      <c r="Q651" s="2084"/>
      <c r="R651" s="2084"/>
      <c r="S651" s="2084"/>
      <c r="T651" s="2084"/>
      <c r="U651" s="2084"/>
      <c r="V651" s="2084"/>
      <c r="W651" s="2084"/>
      <c r="X651" s="2084"/>
      <c r="Y651" s="2084"/>
      <c r="Z651" s="2084"/>
      <c r="AA651" s="2084"/>
      <c r="AB651" s="2084"/>
      <c r="AC651" s="2084"/>
      <c r="AD651" s="2084"/>
      <c r="AE651" s="2084"/>
    </row>
    <row r="652" ht="60.0" customHeight="1">
      <c r="A652" s="2084"/>
      <c r="B652" s="2084"/>
      <c r="C652" s="2084"/>
      <c r="D652" s="2085"/>
      <c r="E652" s="2084"/>
      <c r="F652" s="2086"/>
      <c r="G652" s="2086"/>
      <c r="H652" s="2084"/>
      <c r="I652" s="2084"/>
      <c r="J652" s="2084"/>
      <c r="K652" s="2084"/>
      <c r="L652" s="2084"/>
      <c r="M652" s="2084"/>
      <c r="N652" s="2084"/>
      <c r="O652" s="2084"/>
      <c r="P652" s="2084"/>
      <c r="Q652" s="2084"/>
      <c r="R652" s="2084"/>
      <c r="S652" s="2084"/>
      <c r="T652" s="2084"/>
      <c r="U652" s="2084"/>
      <c r="V652" s="2084"/>
      <c r="W652" s="2084"/>
      <c r="X652" s="2084"/>
      <c r="Y652" s="2084"/>
      <c r="Z652" s="2084"/>
      <c r="AA652" s="2084"/>
      <c r="AB652" s="2084"/>
      <c r="AC652" s="2084"/>
      <c r="AD652" s="2084"/>
      <c r="AE652" s="2084"/>
    </row>
    <row r="653" ht="60.0" customHeight="1">
      <c r="A653" s="2084"/>
      <c r="B653" s="2084"/>
      <c r="C653" s="2084"/>
      <c r="D653" s="2085"/>
      <c r="E653" s="2084"/>
      <c r="F653" s="2086"/>
      <c r="G653" s="2086"/>
      <c r="H653" s="2084"/>
      <c r="I653" s="2084"/>
      <c r="J653" s="2084"/>
      <c r="K653" s="2084"/>
      <c r="L653" s="2084"/>
      <c r="M653" s="2084"/>
      <c r="N653" s="2084"/>
      <c r="O653" s="2084"/>
      <c r="P653" s="2084"/>
      <c r="Q653" s="2084"/>
      <c r="R653" s="2084"/>
      <c r="S653" s="2084"/>
      <c r="T653" s="2084"/>
      <c r="U653" s="2084"/>
      <c r="V653" s="2084"/>
      <c r="W653" s="2084"/>
      <c r="X653" s="2084"/>
      <c r="Y653" s="2084"/>
      <c r="Z653" s="2084"/>
      <c r="AA653" s="2084"/>
      <c r="AB653" s="2084"/>
      <c r="AC653" s="2084"/>
      <c r="AD653" s="2084"/>
      <c r="AE653" s="2084"/>
    </row>
    <row r="654" ht="60.0" customHeight="1">
      <c r="A654" s="2084"/>
      <c r="B654" s="2084"/>
      <c r="C654" s="2084"/>
      <c r="D654" s="2085"/>
      <c r="E654" s="2084"/>
      <c r="F654" s="2086"/>
      <c r="G654" s="2086"/>
      <c r="H654" s="2084"/>
      <c r="I654" s="2084"/>
      <c r="J654" s="2084"/>
      <c r="K654" s="2084"/>
      <c r="L654" s="2084"/>
      <c r="M654" s="2084"/>
      <c r="N654" s="2084"/>
      <c r="O654" s="2084"/>
      <c r="P654" s="2084"/>
      <c r="Q654" s="2084"/>
      <c r="R654" s="2084"/>
      <c r="S654" s="2084"/>
      <c r="T654" s="2084"/>
      <c r="U654" s="2084"/>
      <c r="V654" s="2084"/>
      <c r="W654" s="2084"/>
      <c r="X654" s="2084"/>
      <c r="Y654" s="2084"/>
      <c r="Z654" s="2084"/>
      <c r="AA654" s="2084"/>
      <c r="AB654" s="2084"/>
      <c r="AC654" s="2084"/>
      <c r="AD654" s="2084"/>
      <c r="AE654" s="2084"/>
    </row>
    <row r="655" ht="60.0" customHeight="1">
      <c r="A655" s="2084"/>
      <c r="B655" s="2084"/>
      <c r="C655" s="2084"/>
      <c r="D655" s="2085"/>
      <c r="E655" s="2084"/>
      <c r="F655" s="2086"/>
      <c r="G655" s="2086"/>
      <c r="H655" s="2084"/>
      <c r="I655" s="2084"/>
      <c r="J655" s="2084"/>
      <c r="K655" s="2084"/>
      <c r="L655" s="2084"/>
      <c r="M655" s="2084"/>
      <c r="N655" s="2084"/>
      <c r="O655" s="2084"/>
      <c r="P655" s="2084"/>
      <c r="Q655" s="2084"/>
      <c r="R655" s="2084"/>
      <c r="S655" s="2084"/>
      <c r="T655" s="2084"/>
      <c r="U655" s="2084"/>
      <c r="V655" s="2084"/>
      <c r="W655" s="2084"/>
      <c r="X655" s="2084"/>
      <c r="Y655" s="2084"/>
      <c r="Z655" s="2084"/>
      <c r="AA655" s="2084"/>
      <c r="AB655" s="2084"/>
      <c r="AC655" s="2084"/>
      <c r="AD655" s="2084"/>
      <c r="AE655" s="2084"/>
    </row>
    <row r="656" ht="60.0" customHeight="1">
      <c r="A656" s="2084"/>
      <c r="B656" s="2084"/>
      <c r="C656" s="2084"/>
      <c r="D656" s="2085"/>
      <c r="E656" s="2084"/>
      <c r="F656" s="2086"/>
      <c r="G656" s="2086"/>
      <c r="H656" s="2084"/>
      <c r="I656" s="2084"/>
      <c r="J656" s="2084"/>
      <c r="K656" s="2084"/>
      <c r="L656" s="2084"/>
      <c r="M656" s="2084"/>
      <c r="N656" s="2084"/>
      <c r="O656" s="2084"/>
      <c r="P656" s="2084"/>
      <c r="Q656" s="2084"/>
      <c r="R656" s="2084"/>
      <c r="S656" s="2084"/>
      <c r="T656" s="2084"/>
      <c r="U656" s="2084"/>
      <c r="V656" s="2084"/>
      <c r="W656" s="2084"/>
      <c r="X656" s="2084"/>
      <c r="Y656" s="2084"/>
      <c r="Z656" s="2084"/>
      <c r="AA656" s="2084"/>
      <c r="AB656" s="2084"/>
      <c r="AC656" s="2084"/>
      <c r="AD656" s="2084"/>
      <c r="AE656" s="2084"/>
    </row>
    <row r="657" ht="60.0" customHeight="1">
      <c r="A657" s="2084"/>
      <c r="B657" s="2084"/>
      <c r="C657" s="2084"/>
      <c r="D657" s="2085"/>
      <c r="E657" s="2084"/>
      <c r="F657" s="2086"/>
      <c r="G657" s="2086"/>
      <c r="H657" s="2084"/>
      <c r="I657" s="2084"/>
      <c r="J657" s="2084"/>
      <c r="K657" s="2084"/>
      <c r="L657" s="2084"/>
      <c r="M657" s="2084"/>
      <c r="N657" s="2084"/>
      <c r="O657" s="2084"/>
      <c r="P657" s="2084"/>
      <c r="Q657" s="2084"/>
      <c r="R657" s="2084"/>
      <c r="S657" s="2084"/>
      <c r="T657" s="2084"/>
      <c r="U657" s="2084"/>
      <c r="V657" s="2084"/>
      <c r="W657" s="2084"/>
      <c r="X657" s="2084"/>
      <c r="Y657" s="2084"/>
      <c r="Z657" s="2084"/>
      <c r="AA657" s="2084"/>
      <c r="AB657" s="2084"/>
      <c r="AC657" s="2084"/>
      <c r="AD657" s="2084"/>
      <c r="AE657" s="2084"/>
    </row>
    <row r="658" ht="60.0" customHeight="1">
      <c r="A658" s="2084"/>
      <c r="B658" s="2084"/>
      <c r="C658" s="2084"/>
      <c r="D658" s="2085"/>
      <c r="E658" s="2084"/>
      <c r="F658" s="2086"/>
      <c r="G658" s="2086"/>
      <c r="H658" s="2084"/>
      <c r="I658" s="2084"/>
      <c r="J658" s="2084"/>
      <c r="K658" s="2084"/>
      <c r="L658" s="2084"/>
      <c r="M658" s="2084"/>
      <c r="N658" s="2084"/>
      <c r="O658" s="2084"/>
      <c r="P658" s="2084"/>
      <c r="Q658" s="2084"/>
      <c r="R658" s="2084"/>
      <c r="S658" s="2084"/>
      <c r="T658" s="2084"/>
      <c r="U658" s="2084"/>
      <c r="V658" s="2084"/>
      <c r="W658" s="2084"/>
      <c r="X658" s="2084"/>
      <c r="Y658" s="2084"/>
      <c r="Z658" s="2084"/>
      <c r="AA658" s="2084"/>
      <c r="AB658" s="2084"/>
      <c r="AC658" s="2084"/>
      <c r="AD658" s="2084"/>
      <c r="AE658" s="2084"/>
    </row>
    <row r="659" ht="60.0" customHeight="1">
      <c r="A659" s="2084"/>
      <c r="B659" s="2084"/>
      <c r="C659" s="2084"/>
      <c r="D659" s="2085"/>
      <c r="E659" s="2084"/>
      <c r="F659" s="2086"/>
      <c r="G659" s="2086"/>
      <c r="H659" s="2084"/>
      <c r="I659" s="2084"/>
      <c r="J659" s="2084"/>
      <c r="K659" s="2084"/>
      <c r="L659" s="2084"/>
      <c r="M659" s="2084"/>
      <c r="N659" s="2084"/>
      <c r="O659" s="2084"/>
      <c r="P659" s="2084"/>
      <c r="Q659" s="2084"/>
      <c r="R659" s="2084"/>
      <c r="S659" s="2084"/>
      <c r="T659" s="2084"/>
      <c r="U659" s="2084"/>
      <c r="V659" s="2084"/>
      <c r="W659" s="2084"/>
      <c r="X659" s="2084"/>
      <c r="Y659" s="2084"/>
      <c r="Z659" s="2084"/>
      <c r="AA659" s="2084"/>
      <c r="AB659" s="2084"/>
      <c r="AC659" s="2084"/>
      <c r="AD659" s="2084"/>
      <c r="AE659" s="2084"/>
    </row>
    <row r="660" ht="60.0" customHeight="1">
      <c r="A660" s="2084"/>
      <c r="B660" s="2084"/>
      <c r="C660" s="2084"/>
      <c r="D660" s="2085"/>
      <c r="E660" s="2084"/>
      <c r="F660" s="2086"/>
      <c r="G660" s="2086"/>
      <c r="H660" s="2084"/>
      <c r="I660" s="2084"/>
      <c r="J660" s="2084"/>
      <c r="K660" s="2084"/>
      <c r="L660" s="2084"/>
      <c r="M660" s="2084"/>
      <c r="N660" s="2084"/>
      <c r="O660" s="2084"/>
      <c r="P660" s="2084"/>
      <c r="Q660" s="2084"/>
      <c r="R660" s="2084"/>
      <c r="S660" s="2084"/>
      <c r="T660" s="2084"/>
      <c r="U660" s="2084"/>
      <c r="V660" s="2084"/>
      <c r="W660" s="2084"/>
      <c r="X660" s="2084"/>
      <c r="Y660" s="2084"/>
      <c r="Z660" s="2084"/>
      <c r="AA660" s="2084"/>
      <c r="AB660" s="2084"/>
      <c r="AC660" s="2084"/>
      <c r="AD660" s="2084"/>
      <c r="AE660" s="2084"/>
    </row>
    <row r="661" ht="60.0" customHeight="1">
      <c r="A661" s="2084"/>
      <c r="B661" s="2084"/>
      <c r="C661" s="2084"/>
      <c r="D661" s="2085"/>
      <c r="E661" s="2084"/>
      <c r="F661" s="2086"/>
      <c r="G661" s="2086"/>
      <c r="H661" s="2084"/>
      <c r="I661" s="2084"/>
      <c r="J661" s="2084"/>
      <c r="K661" s="2084"/>
      <c r="L661" s="2084"/>
      <c r="M661" s="2084"/>
      <c r="N661" s="2084"/>
      <c r="O661" s="2084"/>
      <c r="P661" s="2084"/>
      <c r="Q661" s="2084"/>
      <c r="R661" s="2084"/>
      <c r="S661" s="2084"/>
      <c r="T661" s="2084"/>
      <c r="U661" s="2084"/>
      <c r="V661" s="2084"/>
      <c r="W661" s="2084"/>
      <c r="X661" s="2084"/>
      <c r="Y661" s="2084"/>
      <c r="Z661" s="2084"/>
      <c r="AA661" s="2084"/>
      <c r="AB661" s="2084"/>
      <c r="AC661" s="2084"/>
      <c r="AD661" s="2084"/>
      <c r="AE661" s="2084"/>
    </row>
    <row r="662" ht="60.0" customHeight="1">
      <c r="A662" s="2084"/>
      <c r="B662" s="2084"/>
      <c r="C662" s="2084"/>
      <c r="D662" s="2085"/>
      <c r="E662" s="2084"/>
      <c r="F662" s="2086"/>
      <c r="G662" s="2086"/>
      <c r="H662" s="2084"/>
      <c r="I662" s="2084"/>
      <c r="J662" s="2084"/>
      <c r="K662" s="2084"/>
      <c r="L662" s="2084"/>
      <c r="M662" s="2084"/>
      <c r="N662" s="2084"/>
      <c r="O662" s="2084"/>
      <c r="P662" s="2084"/>
      <c r="Q662" s="2084"/>
      <c r="R662" s="2084"/>
      <c r="S662" s="2084"/>
      <c r="T662" s="2084"/>
      <c r="U662" s="2084"/>
      <c r="V662" s="2084"/>
      <c r="W662" s="2084"/>
      <c r="X662" s="2084"/>
      <c r="Y662" s="2084"/>
      <c r="Z662" s="2084"/>
      <c r="AA662" s="2084"/>
      <c r="AB662" s="2084"/>
      <c r="AC662" s="2084"/>
      <c r="AD662" s="2084"/>
      <c r="AE662" s="2084"/>
    </row>
    <row r="663" ht="60.0" customHeight="1">
      <c r="A663" s="2084"/>
      <c r="B663" s="2084"/>
      <c r="C663" s="2084"/>
      <c r="D663" s="2085"/>
      <c r="E663" s="2084"/>
      <c r="F663" s="2086"/>
      <c r="G663" s="2086"/>
      <c r="H663" s="2084"/>
      <c r="I663" s="2084"/>
      <c r="J663" s="2084"/>
      <c r="K663" s="2084"/>
      <c r="L663" s="2084"/>
      <c r="M663" s="2084"/>
      <c r="N663" s="2084"/>
      <c r="O663" s="2084"/>
      <c r="P663" s="2084"/>
      <c r="Q663" s="2084"/>
      <c r="R663" s="2084"/>
      <c r="S663" s="2084"/>
      <c r="T663" s="2084"/>
      <c r="U663" s="2084"/>
      <c r="V663" s="2084"/>
      <c r="W663" s="2084"/>
      <c r="X663" s="2084"/>
      <c r="Y663" s="2084"/>
      <c r="Z663" s="2084"/>
      <c r="AA663" s="2084"/>
      <c r="AB663" s="2084"/>
      <c r="AC663" s="2084"/>
      <c r="AD663" s="2084"/>
      <c r="AE663" s="2084"/>
    </row>
    <row r="664" ht="60.0" customHeight="1">
      <c r="A664" s="2084"/>
      <c r="B664" s="2084"/>
      <c r="C664" s="2084"/>
      <c r="D664" s="2085"/>
      <c r="E664" s="2084"/>
      <c r="F664" s="2086"/>
      <c r="G664" s="2086"/>
      <c r="H664" s="2084"/>
      <c r="I664" s="2084"/>
      <c r="J664" s="2084"/>
      <c r="K664" s="2084"/>
      <c r="L664" s="2084"/>
      <c r="M664" s="2084"/>
      <c r="N664" s="2084"/>
      <c r="O664" s="2084"/>
      <c r="P664" s="2084"/>
      <c r="Q664" s="2084"/>
      <c r="R664" s="2084"/>
      <c r="S664" s="2084"/>
      <c r="T664" s="2084"/>
      <c r="U664" s="2084"/>
      <c r="V664" s="2084"/>
      <c r="W664" s="2084"/>
      <c r="X664" s="2084"/>
      <c r="Y664" s="2084"/>
      <c r="Z664" s="2084"/>
      <c r="AA664" s="2084"/>
      <c r="AB664" s="2084"/>
      <c r="AC664" s="2084"/>
      <c r="AD664" s="2084"/>
      <c r="AE664" s="2084"/>
    </row>
    <row r="665" ht="60.0" customHeight="1">
      <c r="A665" s="2084"/>
      <c r="B665" s="2084"/>
      <c r="C665" s="2084"/>
      <c r="D665" s="2085"/>
      <c r="E665" s="2084"/>
      <c r="F665" s="2086"/>
      <c r="G665" s="2086"/>
      <c r="H665" s="2084"/>
      <c r="I665" s="2084"/>
      <c r="J665" s="2084"/>
      <c r="K665" s="2084"/>
      <c r="L665" s="2084"/>
      <c r="M665" s="2084"/>
      <c r="N665" s="2084"/>
      <c r="O665" s="2084"/>
      <c r="P665" s="2084"/>
      <c r="Q665" s="2084"/>
      <c r="R665" s="2084"/>
      <c r="S665" s="2084"/>
      <c r="T665" s="2084"/>
      <c r="U665" s="2084"/>
      <c r="V665" s="2084"/>
      <c r="W665" s="2084"/>
      <c r="X665" s="2084"/>
      <c r="Y665" s="2084"/>
      <c r="Z665" s="2084"/>
      <c r="AA665" s="2084"/>
      <c r="AB665" s="2084"/>
      <c r="AC665" s="2084"/>
      <c r="AD665" s="2084"/>
      <c r="AE665" s="2084"/>
    </row>
    <row r="666" ht="60.0" customHeight="1">
      <c r="A666" s="2084"/>
      <c r="B666" s="2084"/>
      <c r="C666" s="2084"/>
      <c r="D666" s="2085"/>
      <c r="E666" s="2084"/>
      <c r="F666" s="2086"/>
      <c r="G666" s="2086"/>
      <c r="H666" s="2084"/>
      <c r="I666" s="2084"/>
      <c r="J666" s="2084"/>
      <c r="K666" s="2084"/>
      <c r="L666" s="2084"/>
      <c r="M666" s="2084"/>
      <c r="N666" s="2084"/>
      <c r="O666" s="2084"/>
      <c r="P666" s="2084"/>
      <c r="Q666" s="2084"/>
      <c r="R666" s="2084"/>
      <c r="S666" s="2084"/>
      <c r="T666" s="2084"/>
      <c r="U666" s="2084"/>
      <c r="V666" s="2084"/>
      <c r="W666" s="2084"/>
      <c r="X666" s="2084"/>
      <c r="Y666" s="2084"/>
      <c r="Z666" s="2084"/>
      <c r="AA666" s="2084"/>
      <c r="AB666" s="2084"/>
      <c r="AC666" s="2084"/>
      <c r="AD666" s="2084"/>
      <c r="AE666" s="2084"/>
    </row>
    <row r="667" ht="60.0" customHeight="1">
      <c r="A667" s="2084"/>
      <c r="B667" s="2084"/>
      <c r="C667" s="2084"/>
      <c r="D667" s="2085"/>
      <c r="E667" s="2084"/>
      <c r="F667" s="2086"/>
      <c r="G667" s="2086"/>
      <c r="H667" s="2084"/>
      <c r="I667" s="2084"/>
      <c r="J667" s="2084"/>
      <c r="K667" s="2084"/>
      <c r="L667" s="2084"/>
      <c r="M667" s="2084"/>
      <c r="N667" s="2084"/>
      <c r="O667" s="2084"/>
      <c r="P667" s="2084"/>
      <c r="Q667" s="2084"/>
      <c r="R667" s="2084"/>
      <c r="S667" s="2084"/>
      <c r="T667" s="2084"/>
      <c r="U667" s="2084"/>
      <c r="V667" s="2084"/>
      <c r="W667" s="2084"/>
      <c r="X667" s="2084"/>
      <c r="Y667" s="2084"/>
      <c r="Z667" s="2084"/>
      <c r="AA667" s="2084"/>
      <c r="AB667" s="2084"/>
      <c r="AC667" s="2084"/>
      <c r="AD667" s="2084"/>
      <c r="AE667" s="2084"/>
    </row>
    <row r="668" ht="60.0" customHeight="1">
      <c r="A668" s="2084"/>
      <c r="B668" s="2084"/>
      <c r="C668" s="2084"/>
      <c r="D668" s="2085"/>
      <c r="E668" s="2084"/>
      <c r="F668" s="2086"/>
      <c r="G668" s="2086"/>
      <c r="H668" s="2084"/>
      <c r="I668" s="2084"/>
      <c r="J668" s="2084"/>
      <c r="K668" s="2084"/>
      <c r="L668" s="2084"/>
      <c r="M668" s="2084"/>
      <c r="N668" s="2084"/>
      <c r="O668" s="2084"/>
      <c r="P668" s="2084"/>
      <c r="Q668" s="2084"/>
      <c r="R668" s="2084"/>
      <c r="S668" s="2084"/>
      <c r="T668" s="2084"/>
      <c r="U668" s="2084"/>
      <c r="V668" s="2084"/>
      <c r="W668" s="2084"/>
      <c r="X668" s="2084"/>
      <c r="Y668" s="2084"/>
      <c r="Z668" s="2084"/>
      <c r="AA668" s="2084"/>
      <c r="AB668" s="2084"/>
      <c r="AC668" s="2084"/>
      <c r="AD668" s="2084"/>
      <c r="AE668" s="2084"/>
    </row>
    <row r="669" ht="60.0" customHeight="1">
      <c r="A669" s="2084"/>
      <c r="B669" s="2084"/>
      <c r="C669" s="2084"/>
      <c r="D669" s="2085"/>
      <c r="E669" s="2084"/>
      <c r="F669" s="2086"/>
      <c r="G669" s="2086"/>
      <c r="H669" s="2084"/>
      <c r="I669" s="2084"/>
      <c r="J669" s="2084"/>
      <c r="K669" s="2084"/>
      <c r="L669" s="2084"/>
      <c r="M669" s="2084"/>
      <c r="N669" s="2084"/>
      <c r="O669" s="2084"/>
      <c r="P669" s="2084"/>
      <c r="Q669" s="2084"/>
      <c r="R669" s="2084"/>
      <c r="S669" s="2084"/>
      <c r="T669" s="2084"/>
      <c r="U669" s="2084"/>
      <c r="V669" s="2084"/>
      <c r="W669" s="2084"/>
      <c r="X669" s="2084"/>
      <c r="Y669" s="2084"/>
      <c r="Z669" s="2084"/>
      <c r="AA669" s="2084"/>
      <c r="AB669" s="2084"/>
      <c r="AC669" s="2084"/>
      <c r="AD669" s="2084"/>
      <c r="AE669" s="2084"/>
    </row>
    <row r="670" ht="60.0" customHeight="1">
      <c r="A670" s="2084"/>
      <c r="B670" s="2084"/>
      <c r="C670" s="2084"/>
      <c r="D670" s="2085"/>
      <c r="E670" s="2084"/>
      <c r="F670" s="2086"/>
      <c r="G670" s="2086"/>
      <c r="H670" s="2084"/>
      <c r="I670" s="2084"/>
      <c r="J670" s="2084"/>
      <c r="K670" s="2084"/>
      <c r="L670" s="2084"/>
      <c r="M670" s="2084"/>
      <c r="N670" s="2084"/>
      <c r="O670" s="2084"/>
      <c r="P670" s="2084"/>
      <c r="Q670" s="2084"/>
      <c r="R670" s="2084"/>
      <c r="S670" s="2084"/>
      <c r="T670" s="2084"/>
      <c r="U670" s="2084"/>
      <c r="V670" s="2084"/>
      <c r="W670" s="2084"/>
      <c r="X670" s="2084"/>
      <c r="Y670" s="2084"/>
      <c r="Z670" s="2084"/>
      <c r="AA670" s="2084"/>
      <c r="AB670" s="2084"/>
      <c r="AC670" s="2084"/>
      <c r="AD670" s="2084"/>
      <c r="AE670" s="2084"/>
    </row>
    <row r="671" ht="60.0" customHeight="1">
      <c r="A671" s="2084"/>
      <c r="B671" s="2084"/>
      <c r="C671" s="2084"/>
      <c r="D671" s="2085"/>
      <c r="E671" s="2084"/>
      <c r="F671" s="2086"/>
      <c r="G671" s="2086"/>
      <c r="H671" s="2084"/>
      <c r="I671" s="2084"/>
      <c r="J671" s="2084"/>
      <c r="K671" s="2084"/>
      <c r="L671" s="2084"/>
      <c r="M671" s="2084"/>
      <c r="N671" s="2084"/>
      <c r="O671" s="2084"/>
      <c r="P671" s="2084"/>
      <c r="Q671" s="2084"/>
      <c r="R671" s="2084"/>
      <c r="S671" s="2084"/>
      <c r="T671" s="2084"/>
      <c r="U671" s="2084"/>
      <c r="V671" s="2084"/>
      <c r="W671" s="2084"/>
      <c r="X671" s="2084"/>
      <c r="Y671" s="2084"/>
      <c r="Z671" s="2084"/>
      <c r="AA671" s="2084"/>
      <c r="AB671" s="2084"/>
      <c r="AC671" s="2084"/>
      <c r="AD671" s="2084"/>
      <c r="AE671" s="2084"/>
    </row>
    <row r="672" ht="60.0" customHeight="1">
      <c r="A672" s="2084"/>
      <c r="B672" s="2084"/>
      <c r="C672" s="2084"/>
      <c r="D672" s="2085"/>
      <c r="E672" s="2084"/>
      <c r="F672" s="2086"/>
      <c r="G672" s="2086"/>
      <c r="H672" s="2084"/>
      <c r="I672" s="2084"/>
      <c r="J672" s="2084"/>
      <c r="K672" s="2084"/>
      <c r="L672" s="2084"/>
      <c r="M672" s="2084"/>
      <c r="N672" s="2084"/>
      <c r="O672" s="2084"/>
      <c r="P672" s="2084"/>
      <c r="Q672" s="2084"/>
      <c r="R672" s="2084"/>
      <c r="S672" s="2084"/>
      <c r="T672" s="2084"/>
      <c r="U672" s="2084"/>
      <c r="V672" s="2084"/>
      <c r="W672" s="2084"/>
      <c r="X672" s="2084"/>
      <c r="Y672" s="2084"/>
      <c r="Z672" s="2084"/>
      <c r="AA672" s="2084"/>
      <c r="AB672" s="2084"/>
      <c r="AC672" s="2084"/>
      <c r="AD672" s="2084"/>
      <c r="AE672" s="2084"/>
    </row>
    <row r="673" ht="60.0" customHeight="1">
      <c r="A673" s="2084"/>
      <c r="B673" s="2084"/>
      <c r="C673" s="2084"/>
      <c r="D673" s="2085"/>
      <c r="E673" s="2084"/>
      <c r="F673" s="2086"/>
      <c r="G673" s="2086"/>
      <c r="H673" s="2084"/>
      <c r="I673" s="2084"/>
      <c r="J673" s="2084"/>
      <c r="K673" s="2084"/>
      <c r="L673" s="2084"/>
      <c r="M673" s="2084"/>
      <c r="N673" s="2084"/>
      <c r="O673" s="2084"/>
      <c r="P673" s="2084"/>
      <c r="Q673" s="2084"/>
      <c r="R673" s="2084"/>
      <c r="S673" s="2084"/>
      <c r="T673" s="2084"/>
      <c r="U673" s="2084"/>
      <c r="V673" s="2084"/>
      <c r="W673" s="2084"/>
      <c r="X673" s="2084"/>
      <c r="Y673" s="2084"/>
      <c r="Z673" s="2084"/>
      <c r="AA673" s="2084"/>
      <c r="AB673" s="2084"/>
      <c r="AC673" s="2084"/>
      <c r="AD673" s="2084"/>
      <c r="AE673" s="2084"/>
    </row>
    <row r="674" ht="60.0" customHeight="1">
      <c r="A674" s="2084"/>
      <c r="B674" s="2084"/>
      <c r="C674" s="2084"/>
      <c r="D674" s="2085"/>
      <c r="E674" s="2084"/>
      <c r="F674" s="2086"/>
      <c r="G674" s="2086"/>
      <c r="H674" s="2084"/>
      <c r="I674" s="2084"/>
      <c r="J674" s="2084"/>
      <c r="K674" s="2084"/>
      <c r="L674" s="2084"/>
      <c r="M674" s="2084"/>
      <c r="N674" s="2084"/>
      <c r="O674" s="2084"/>
      <c r="P674" s="2084"/>
      <c r="Q674" s="2084"/>
      <c r="R674" s="2084"/>
      <c r="S674" s="2084"/>
      <c r="T674" s="2084"/>
      <c r="U674" s="2084"/>
      <c r="V674" s="2084"/>
      <c r="W674" s="2084"/>
      <c r="X674" s="2084"/>
      <c r="Y674" s="2084"/>
      <c r="Z674" s="2084"/>
      <c r="AA674" s="2084"/>
      <c r="AB674" s="2084"/>
      <c r="AC674" s="2084"/>
      <c r="AD674" s="2084"/>
      <c r="AE674" s="2084"/>
    </row>
    <row r="675" ht="60.0" customHeight="1">
      <c r="A675" s="2084"/>
      <c r="B675" s="2084"/>
      <c r="C675" s="2084"/>
      <c r="D675" s="2085"/>
      <c r="E675" s="2084"/>
      <c r="F675" s="2086"/>
      <c r="G675" s="2086"/>
      <c r="H675" s="2084"/>
      <c r="I675" s="2084"/>
      <c r="J675" s="2084"/>
      <c r="K675" s="2084"/>
      <c r="L675" s="2084"/>
      <c r="M675" s="2084"/>
      <c r="N675" s="2084"/>
      <c r="O675" s="2084"/>
      <c r="P675" s="2084"/>
      <c r="Q675" s="2084"/>
      <c r="R675" s="2084"/>
      <c r="S675" s="2084"/>
      <c r="T675" s="2084"/>
      <c r="U675" s="2084"/>
      <c r="V675" s="2084"/>
      <c r="W675" s="2084"/>
      <c r="X675" s="2084"/>
      <c r="Y675" s="2084"/>
      <c r="Z675" s="2084"/>
      <c r="AA675" s="2084"/>
      <c r="AB675" s="2084"/>
      <c r="AC675" s="2084"/>
      <c r="AD675" s="2084"/>
      <c r="AE675" s="2084"/>
    </row>
    <row r="676" ht="60.0" customHeight="1">
      <c r="A676" s="2084"/>
      <c r="B676" s="2084"/>
      <c r="C676" s="2084"/>
      <c r="D676" s="2085"/>
      <c r="E676" s="2084"/>
      <c r="F676" s="2086"/>
      <c r="G676" s="2086"/>
      <c r="H676" s="2084"/>
      <c r="I676" s="2084"/>
      <c r="J676" s="2084"/>
      <c r="K676" s="2084"/>
      <c r="L676" s="2084"/>
      <c r="M676" s="2084"/>
      <c r="N676" s="2084"/>
      <c r="O676" s="2084"/>
      <c r="P676" s="2084"/>
      <c r="Q676" s="2084"/>
      <c r="R676" s="2084"/>
      <c r="S676" s="2084"/>
      <c r="T676" s="2084"/>
      <c r="U676" s="2084"/>
      <c r="V676" s="2084"/>
      <c r="W676" s="2084"/>
      <c r="X676" s="2084"/>
      <c r="Y676" s="2084"/>
      <c r="Z676" s="2084"/>
      <c r="AA676" s="2084"/>
      <c r="AB676" s="2084"/>
      <c r="AC676" s="2084"/>
      <c r="AD676" s="2084"/>
      <c r="AE676" s="2084"/>
    </row>
    <row r="677" ht="60.0" customHeight="1">
      <c r="A677" s="2084"/>
      <c r="B677" s="2084"/>
      <c r="C677" s="2084"/>
      <c r="D677" s="2085"/>
      <c r="E677" s="2084"/>
      <c r="F677" s="2086"/>
      <c r="G677" s="2086"/>
      <c r="H677" s="2084"/>
      <c r="I677" s="2084"/>
      <c r="J677" s="2084"/>
      <c r="K677" s="2084"/>
      <c r="L677" s="2084"/>
      <c r="M677" s="2084"/>
      <c r="N677" s="2084"/>
      <c r="O677" s="2084"/>
      <c r="P677" s="2084"/>
      <c r="Q677" s="2084"/>
      <c r="R677" s="2084"/>
      <c r="S677" s="2084"/>
      <c r="T677" s="2084"/>
      <c r="U677" s="2084"/>
      <c r="V677" s="2084"/>
      <c r="W677" s="2084"/>
      <c r="X677" s="2084"/>
      <c r="Y677" s="2084"/>
      <c r="Z677" s="2084"/>
      <c r="AA677" s="2084"/>
      <c r="AB677" s="2084"/>
      <c r="AC677" s="2084"/>
      <c r="AD677" s="2084"/>
      <c r="AE677" s="2084"/>
    </row>
    <row r="678" ht="60.0" customHeight="1">
      <c r="A678" s="2084"/>
      <c r="B678" s="2084"/>
      <c r="C678" s="2084"/>
      <c r="D678" s="2085"/>
      <c r="E678" s="2084"/>
      <c r="F678" s="2086"/>
      <c r="G678" s="2086"/>
      <c r="H678" s="2084"/>
      <c r="I678" s="2084"/>
      <c r="J678" s="2084"/>
      <c r="K678" s="2084"/>
      <c r="L678" s="2084"/>
      <c r="M678" s="2084"/>
      <c r="N678" s="2084"/>
      <c r="O678" s="2084"/>
      <c r="P678" s="2084"/>
      <c r="Q678" s="2084"/>
      <c r="R678" s="2084"/>
      <c r="S678" s="2084"/>
      <c r="T678" s="2084"/>
      <c r="U678" s="2084"/>
      <c r="V678" s="2084"/>
      <c r="W678" s="2084"/>
      <c r="X678" s="2084"/>
      <c r="Y678" s="2084"/>
      <c r="Z678" s="2084"/>
      <c r="AA678" s="2084"/>
      <c r="AB678" s="2084"/>
      <c r="AC678" s="2084"/>
      <c r="AD678" s="2084"/>
      <c r="AE678" s="2084"/>
    </row>
    <row r="679" ht="60.0" customHeight="1">
      <c r="A679" s="2084"/>
      <c r="B679" s="2084"/>
      <c r="C679" s="2084"/>
      <c r="D679" s="2085"/>
      <c r="E679" s="2084"/>
      <c r="F679" s="2086"/>
      <c r="G679" s="2086"/>
      <c r="H679" s="2084"/>
      <c r="I679" s="2084"/>
      <c r="J679" s="2084"/>
      <c r="K679" s="2084"/>
      <c r="L679" s="2084"/>
      <c r="M679" s="2084"/>
      <c r="N679" s="2084"/>
      <c r="O679" s="2084"/>
      <c r="P679" s="2084"/>
      <c r="Q679" s="2084"/>
      <c r="R679" s="2084"/>
      <c r="S679" s="2084"/>
      <c r="T679" s="2084"/>
      <c r="U679" s="2084"/>
      <c r="V679" s="2084"/>
      <c r="W679" s="2084"/>
      <c r="X679" s="2084"/>
      <c r="Y679" s="2084"/>
      <c r="Z679" s="2084"/>
      <c r="AA679" s="2084"/>
      <c r="AB679" s="2084"/>
      <c r="AC679" s="2084"/>
      <c r="AD679" s="2084"/>
      <c r="AE679" s="2084"/>
    </row>
    <row r="680" ht="60.0" customHeight="1">
      <c r="A680" s="2084"/>
      <c r="B680" s="2084"/>
      <c r="C680" s="2084"/>
      <c r="D680" s="2085"/>
      <c r="E680" s="2084"/>
      <c r="F680" s="2086"/>
      <c r="G680" s="2086"/>
      <c r="H680" s="2084"/>
      <c r="I680" s="2084"/>
      <c r="J680" s="2084"/>
      <c r="K680" s="2084"/>
      <c r="L680" s="2084"/>
      <c r="M680" s="2084"/>
      <c r="N680" s="2084"/>
      <c r="O680" s="2084"/>
      <c r="P680" s="2084"/>
      <c r="Q680" s="2084"/>
      <c r="R680" s="2084"/>
      <c r="S680" s="2084"/>
      <c r="T680" s="2084"/>
      <c r="U680" s="2084"/>
      <c r="V680" s="2084"/>
      <c r="W680" s="2084"/>
      <c r="X680" s="2084"/>
      <c r="Y680" s="2084"/>
      <c r="Z680" s="2084"/>
      <c r="AA680" s="2084"/>
      <c r="AB680" s="2084"/>
      <c r="AC680" s="2084"/>
      <c r="AD680" s="2084"/>
      <c r="AE680" s="2084"/>
    </row>
    <row r="681" ht="60.0" customHeight="1">
      <c r="A681" s="2084"/>
      <c r="B681" s="2084"/>
      <c r="C681" s="2084"/>
      <c r="D681" s="2085"/>
      <c r="E681" s="2084"/>
      <c r="F681" s="2086"/>
      <c r="G681" s="2086"/>
      <c r="H681" s="2084"/>
      <c r="I681" s="2084"/>
      <c r="J681" s="2084"/>
      <c r="K681" s="2084"/>
      <c r="L681" s="2084"/>
      <c r="M681" s="2084"/>
      <c r="N681" s="2084"/>
      <c r="O681" s="2084"/>
      <c r="P681" s="2084"/>
      <c r="Q681" s="2084"/>
      <c r="R681" s="2084"/>
      <c r="S681" s="2084"/>
      <c r="T681" s="2084"/>
      <c r="U681" s="2084"/>
      <c r="V681" s="2084"/>
      <c r="W681" s="2084"/>
      <c r="X681" s="2084"/>
      <c r="Y681" s="2084"/>
      <c r="Z681" s="2084"/>
      <c r="AA681" s="2084"/>
      <c r="AB681" s="2084"/>
      <c r="AC681" s="2084"/>
      <c r="AD681" s="2084"/>
      <c r="AE681" s="2084"/>
    </row>
    <row r="682" ht="60.0" customHeight="1">
      <c r="A682" s="2084"/>
      <c r="B682" s="2084"/>
      <c r="C682" s="2084"/>
      <c r="D682" s="2085"/>
      <c r="E682" s="2084"/>
      <c r="F682" s="2086"/>
      <c r="G682" s="2086"/>
      <c r="H682" s="2084"/>
      <c r="I682" s="2084"/>
      <c r="J682" s="2084"/>
      <c r="K682" s="2084"/>
      <c r="L682" s="2084"/>
      <c r="M682" s="2084"/>
      <c r="N682" s="2084"/>
      <c r="O682" s="2084"/>
      <c r="P682" s="2084"/>
      <c r="Q682" s="2084"/>
      <c r="R682" s="2084"/>
      <c r="S682" s="2084"/>
      <c r="T682" s="2084"/>
      <c r="U682" s="2084"/>
      <c r="V682" s="2084"/>
      <c r="W682" s="2084"/>
      <c r="X682" s="2084"/>
      <c r="Y682" s="2084"/>
      <c r="Z682" s="2084"/>
      <c r="AA682" s="2084"/>
      <c r="AB682" s="2084"/>
      <c r="AC682" s="2084"/>
      <c r="AD682" s="2084"/>
      <c r="AE682" s="2084"/>
    </row>
    <row r="683" ht="60.0" customHeight="1">
      <c r="A683" s="2084"/>
      <c r="B683" s="2084"/>
      <c r="C683" s="2084"/>
      <c r="D683" s="2085"/>
      <c r="E683" s="2084"/>
      <c r="F683" s="2086"/>
      <c r="G683" s="2086"/>
      <c r="H683" s="2084"/>
      <c r="I683" s="2084"/>
      <c r="J683" s="2084"/>
      <c r="K683" s="2084"/>
      <c r="L683" s="2084"/>
      <c r="M683" s="2084"/>
      <c r="N683" s="2084"/>
      <c r="O683" s="2084"/>
      <c r="P683" s="2084"/>
      <c r="Q683" s="2084"/>
      <c r="R683" s="2084"/>
      <c r="S683" s="2084"/>
      <c r="T683" s="2084"/>
      <c r="U683" s="2084"/>
      <c r="V683" s="2084"/>
      <c r="W683" s="2084"/>
      <c r="X683" s="2084"/>
      <c r="Y683" s="2084"/>
      <c r="Z683" s="2084"/>
      <c r="AA683" s="2084"/>
      <c r="AB683" s="2084"/>
      <c r="AC683" s="2084"/>
      <c r="AD683" s="2084"/>
      <c r="AE683" s="2084"/>
    </row>
    <row r="684" ht="60.0" customHeight="1">
      <c r="A684" s="2084"/>
      <c r="B684" s="2084"/>
      <c r="C684" s="2084"/>
      <c r="D684" s="2085"/>
      <c r="E684" s="2084"/>
      <c r="F684" s="2086"/>
      <c r="G684" s="2086"/>
      <c r="H684" s="2084"/>
      <c r="I684" s="2084"/>
      <c r="J684" s="2084"/>
      <c r="K684" s="2084"/>
      <c r="L684" s="2084"/>
      <c r="M684" s="2084"/>
      <c r="N684" s="2084"/>
      <c r="O684" s="2084"/>
      <c r="P684" s="2084"/>
      <c r="Q684" s="2084"/>
      <c r="R684" s="2084"/>
      <c r="S684" s="2084"/>
      <c r="T684" s="2084"/>
      <c r="U684" s="2084"/>
      <c r="V684" s="2084"/>
      <c r="W684" s="2084"/>
      <c r="X684" s="2084"/>
      <c r="Y684" s="2084"/>
      <c r="Z684" s="2084"/>
      <c r="AA684" s="2084"/>
      <c r="AB684" s="2084"/>
      <c r="AC684" s="2084"/>
      <c r="AD684" s="2084"/>
      <c r="AE684" s="2084"/>
    </row>
    <row r="685" ht="60.0" customHeight="1">
      <c r="A685" s="2084"/>
      <c r="B685" s="2084"/>
      <c r="C685" s="2084"/>
      <c r="D685" s="2085"/>
      <c r="E685" s="2084"/>
      <c r="F685" s="2086"/>
      <c r="G685" s="2086"/>
      <c r="H685" s="2084"/>
      <c r="I685" s="2084"/>
      <c r="J685" s="2084"/>
      <c r="K685" s="2084"/>
      <c r="L685" s="2084"/>
      <c r="M685" s="2084"/>
      <c r="N685" s="2084"/>
      <c r="O685" s="2084"/>
      <c r="P685" s="2084"/>
      <c r="Q685" s="2084"/>
      <c r="R685" s="2084"/>
      <c r="S685" s="2084"/>
      <c r="T685" s="2084"/>
      <c r="U685" s="2084"/>
      <c r="V685" s="2084"/>
      <c r="W685" s="2084"/>
      <c r="X685" s="2084"/>
      <c r="Y685" s="2084"/>
      <c r="Z685" s="2084"/>
      <c r="AA685" s="2084"/>
      <c r="AB685" s="2084"/>
      <c r="AC685" s="2084"/>
      <c r="AD685" s="2084"/>
      <c r="AE685" s="2084"/>
    </row>
    <row r="686" ht="60.0" customHeight="1">
      <c r="A686" s="2084"/>
      <c r="B686" s="2084"/>
      <c r="C686" s="2084"/>
      <c r="D686" s="2085"/>
      <c r="E686" s="2084"/>
      <c r="F686" s="2086"/>
      <c r="G686" s="2086"/>
      <c r="H686" s="2084"/>
      <c r="I686" s="2084"/>
      <c r="J686" s="2084"/>
      <c r="K686" s="2084"/>
      <c r="L686" s="2084"/>
      <c r="M686" s="2084"/>
      <c r="N686" s="2084"/>
      <c r="O686" s="2084"/>
      <c r="P686" s="2084"/>
      <c r="Q686" s="2084"/>
      <c r="R686" s="2084"/>
      <c r="S686" s="2084"/>
      <c r="T686" s="2084"/>
      <c r="U686" s="2084"/>
      <c r="V686" s="2084"/>
      <c r="W686" s="2084"/>
      <c r="X686" s="2084"/>
      <c r="Y686" s="2084"/>
      <c r="Z686" s="2084"/>
      <c r="AA686" s="2084"/>
      <c r="AB686" s="2084"/>
      <c r="AC686" s="2084"/>
      <c r="AD686" s="2084"/>
      <c r="AE686" s="2084"/>
    </row>
    <row r="687" ht="60.0" customHeight="1">
      <c r="A687" s="2084"/>
      <c r="B687" s="2084"/>
      <c r="C687" s="2084"/>
      <c r="D687" s="2085"/>
      <c r="E687" s="2084"/>
      <c r="F687" s="2086"/>
      <c r="G687" s="2086"/>
      <c r="H687" s="2084"/>
      <c r="I687" s="2084"/>
      <c r="J687" s="2084"/>
      <c r="K687" s="2084"/>
      <c r="L687" s="2084"/>
      <c r="M687" s="2084"/>
      <c r="N687" s="2084"/>
      <c r="O687" s="2084"/>
      <c r="P687" s="2084"/>
      <c r="Q687" s="2084"/>
      <c r="R687" s="2084"/>
      <c r="S687" s="2084"/>
      <c r="T687" s="2084"/>
      <c r="U687" s="2084"/>
      <c r="V687" s="2084"/>
      <c r="W687" s="2084"/>
      <c r="X687" s="2084"/>
      <c r="Y687" s="2084"/>
      <c r="Z687" s="2084"/>
      <c r="AA687" s="2084"/>
      <c r="AB687" s="2084"/>
      <c r="AC687" s="2084"/>
      <c r="AD687" s="2084"/>
      <c r="AE687" s="2084"/>
    </row>
    <row r="688" ht="60.0" customHeight="1">
      <c r="A688" s="2084"/>
      <c r="B688" s="2084"/>
      <c r="C688" s="2084"/>
      <c r="D688" s="2085"/>
      <c r="E688" s="2084"/>
      <c r="F688" s="2086"/>
      <c r="G688" s="2086"/>
      <c r="H688" s="2084"/>
      <c r="I688" s="2084"/>
      <c r="J688" s="2084"/>
      <c r="K688" s="2084"/>
      <c r="L688" s="2084"/>
      <c r="M688" s="2084"/>
      <c r="N688" s="2084"/>
      <c r="O688" s="2084"/>
      <c r="P688" s="2084"/>
      <c r="Q688" s="2084"/>
      <c r="R688" s="2084"/>
      <c r="S688" s="2084"/>
      <c r="T688" s="2084"/>
      <c r="U688" s="2084"/>
      <c r="V688" s="2084"/>
      <c r="W688" s="2084"/>
      <c r="X688" s="2084"/>
      <c r="Y688" s="2084"/>
      <c r="Z688" s="2084"/>
      <c r="AA688" s="2084"/>
      <c r="AB688" s="2084"/>
      <c r="AC688" s="2084"/>
      <c r="AD688" s="2084"/>
      <c r="AE688" s="2084"/>
    </row>
    <row r="689" ht="60.0" customHeight="1">
      <c r="A689" s="2084"/>
      <c r="B689" s="2084"/>
      <c r="C689" s="2084"/>
      <c r="D689" s="2085"/>
      <c r="E689" s="2084"/>
      <c r="F689" s="2086"/>
      <c r="G689" s="2086"/>
      <c r="H689" s="2084"/>
      <c r="I689" s="2084"/>
      <c r="J689" s="2084"/>
      <c r="K689" s="2084"/>
      <c r="L689" s="2084"/>
      <c r="M689" s="2084"/>
      <c r="N689" s="2084"/>
      <c r="O689" s="2084"/>
      <c r="P689" s="2084"/>
      <c r="Q689" s="2084"/>
      <c r="R689" s="2084"/>
      <c r="S689" s="2084"/>
      <c r="T689" s="2084"/>
      <c r="U689" s="2084"/>
      <c r="V689" s="2084"/>
      <c r="W689" s="2084"/>
      <c r="X689" s="2084"/>
      <c r="Y689" s="2084"/>
      <c r="Z689" s="2084"/>
      <c r="AA689" s="2084"/>
      <c r="AB689" s="2084"/>
      <c r="AC689" s="2084"/>
      <c r="AD689" s="2084"/>
      <c r="AE689" s="2084"/>
    </row>
    <row r="690" ht="60.0" customHeight="1">
      <c r="A690" s="2084"/>
      <c r="B690" s="2084"/>
      <c r="C690" s="2084"/>
      <c r="D690" s="2085"/>
      <c r="E690" s="2084"/>
      <c r="F690" s="2086"/>
      <c r="G690" s="2086"/>
      <c r="H690" s="2084"/>
      <c r="I690" s="2084"/>
      <c r="J690" s="2084"/>
      <c r="K690" s="2084"/>
      <c r="L690" s="2084"/>
      <c r="M690" s="2084"/>
      <c r="N690" s="2084"/>
      <c r="O690" s="2084"/>
      <c r="P690" s="2084"/>
      <c r="Q690" s="2084"/>
      <c r="R690" s="2084"/>
      <c r="S690" s="2084"/>
      <c r="T690" s="2084"/>
      <c r="U690" s="2084"/>
      <c r="V690" s="2084"/>
      <c r="W690" s="2084"/>
      <c r="X690" s="2084"/>
      <c r="Y690" s="2084"/>
      <c r="Z690" s="2084"/>
      <c r="AA690" s="2084"/>
      <c r="AB690" s="2084"/>
      <c r="AC690" s="2084"/>
      <c r="AD690" s="2084"/>
      <c r="AE690" s="2084"/>
    </row>
    <row r="691" ht="60.0" customHeight="1">
      <c r="A691" s="2084"/>
      <c r="B691" s="2084"/>
      <c r="C691" s="2084"/>
      <c r="D691" s="2085"/>
      <c r="E691" s="2084"/>
      <c r="F691" s="2086"/>
      <c r="G691" s="2086"/>
      <c r="H691" s="2084"/>
      <c r="I691" s="2084"/>
      <c r="J691" s="2084"/>
      <c r="K691" s="2084"/>
      <c r="L691" s="2084"/>
      <c r="M691" s="2084"/>
      <c r="N691" s="2084"/>
      <c r="O691" s="2084"/>
      <c r="P691" s="2084"/>
      <c r="Q691" s="2084"/>
      <c r="R691" s="2084"/>
      <c r="S691" s="2084"/>
      <c r="T691" s="2084"/>
      <c r="U691" s="2084"/>
      <c r="V691" s="2084"/>
      <c r="W691" s="2084"/>
      <c r="X691" s="2084"/>
      <c r="Y691" s="2084"/>
      <c r="Z691" s="2084"/>
      <c r="AA691" s="2084"/>
      <c r="AB691" s="2084"/>
      <c r="AC691" s="2084"/>
      <c r="AD691" s="2084"/>
      <c r="AE691" s="2084"/>
    </row>
    <row r="692" ht="60.0" customHeight="1">
      <c r="A692" s="2084"/>
      <c r="B692" s="2084"/>
      <c r="C692" s="2084"/>
      <c r="D692" s="2085"/>
      <c r="E692" s="2084"/>
      <c r="F692" s="2086"/>
      <c r="G692" s="2086"/>
      <c r="H692" s="2084"/>
      <c r="I692" s="2084"/>
      <c r="J692" s="2084"/>
      <c r="K692" s="2084"/>
      <c r="L692" s="2084"/>
      <c r="M692" s="2084"/>
      <c r="N692" s="2084"/>
      <c r="O692" s="2084"/>
      <c r="P692" s="2084"/>
      <c r="Q692" s="2084"/>
      <c r="R692" s="2084"/>
      <c r="S692" s="2084"/>
      <c r="T692" s="2084"/>
      <c r="U692" s="2084"/>
      <c r="V692" s="2084"/>
      <c r="W692" s="2084"/>
      <c r="X692" s="2084"/>
      <c r="Y692" s="2084"/>
      <c r="Z692" s="2084"/>
      <c r="AA692" s="2084"/>
      <c r="AB692" s="2084"/>
      <c r="AC692" s="2084"/>
      <c r="AD692" s="2084"/>
      <c r="AE692" s="2084"/>
    </row>
    <row r="693" ht="60.0" customHeight="1">
      <c r="A693" s="2084"/>
      <c r="B693" s="2084"/>
      <c r="C693" s="2084"/>
      <c r="D693" s="2085"/>
      <c r="E693" s="2084"/>
      <c r="F693" s="2086"/>
      <c r="G693" s="2086"/>
      <c r="H693" s="2084"/>
      <c r="I693" s="2084"/>
      <c r="J693" s="2084"/>
      <c r="K693" s="2084"/>
      <c r="L693" s="2084"/>
      <c r="M693" s="2084"/>
      <c r="N693" s="2084"/>
      <c r="O693" s="2084"/>
      <c r="P693" s="2084"/>
      <c r="Q693" s="2084"/>
      <c r="R693" s="2084"/>
      <c r="S693" s="2084"/>
      <c r="T693" s="2084"/>
      <c r="U693" s="2084"/>
      <c r="V693" s="2084"/>
      <c r="W693" s="2084"/>
      <c r="X693" s="2084"/>
      <c r="Y693" s="2084"/>
      <c r="Z693" s="2084"/>
      <c r="AA693" s="2084"/>
      <c r="AB693" s="2084"/>
      <c r="AC693" s="2084"/>
      <c r="AD693" s="2084"/>
      <c r="AE693" s="2084"/>
    </row>
    <row r="694" ht="60.0" customHeight="1">
      <c r="A694" s="2084"/>
      <c r="B694" s="2084"/>
      <c r="C694" s="2084"/>
      <c r="D694" s="2085"/>
      <c r="E694" s="2084"/>
      <c r="F694" s="2086"/>
      <c r="G694" s="2086"/>
      <c r="H694" s="2084"/>
      <c r="I694" s="2084"/>
      <c r="J694" s="2084"/>
      <c r="K694" s="2084"/>
      <c r="L694" s="2084"/>
      <c r="M694" s="2084"/>
      <c r="N694" s="2084"/>
      <c r="O694" s="2084"/>
      <c r="P694" s="2084"/>
      <c r="Q694" s="2084"/>
      <c r="R694" s="2084"/>
      <c r="S694" s="2084"/>
      <c r="T694" s="2084"/>
      <c r="U694" s="2084"/>
      <c r="V694" s="2084"/>
      <c r="W694" s="2084"/>
      <c r="X694" s="2084"/>
      <c r="Y694" s="2084"/>
      <c r="Z694" s="2084"/>
      <c r="AA694" s="2084"/>
      <c r="AB694" s="2084"/>
      <c r="AC694" s="2084"/>
      <c r="AD694" s="2084"/>
      <c r="AE694" s="2084"/>
    </row>
    <row r="695" ht="60.0" customHeight="1">
      <c r="A695" s="2084"/>
      <c r="B695" s="2084"/>
      <c r="C695" s="2084"/>
      <c r="D695" s="2085"/>
      <c r="E695" s="2084"/>
      <c r="F695" s="2086"/>
      <c r="G695" s="2086"/>
      <c r="H695" s="2084"/>
      <c r="I695" s="2084"/>
      <c r="J695" s="2084"/>
      <c r="K695" s="2084"/>
      <c r="L695" s="2084"/>
      <c r="M695" s="2084"/>
      <c r="N695" s="2084"/>
      <c r="O695" s="2084"/>
      <c r="P695" s="2084"/>
      <c r="Q695" s="2084"/>
      <c r="R695" s="2084"/>
      <c r="S695" s="2084"/>
      <c r="T695" s="2084"/>
      <c r="U695" s="2084"/>
      <c r="V695" s="2084"/>
      <c r="W695" s="2084"/>
      <c r="X695" s="2084"/>
      <c r="Y695" s="2084"/>
      <c r="Z695" s="2084"/>
      <c r="AA695" s="2084"/>
      <c r="AB695" s="2084"/>
      <c r="AC695" s="2084"/>
      <c r="AD695" s="2084"/>
      <c r="AE695" s="2084"/>
    </row>
    <row r="696" ht="60.0" customHeight="1">
      <c r="A696" s="2084"/>
      <c r="B696" s="2084"/>
      <c r="C696" s="2084"/>
      <c r="D696" s="2085"/>
      <c r="E696" s="2084"/>
      <c r="F696" s="2086"/>
      <c r="G696" s="2086"/>
      <c r="H696" s="2084"/>
      <c r="I696" s="2084"/>
      <c r="J696" s="2084"/>
      <c r="K696" s="2084"/>
      <c r="L696" s="2084"/>
      <c r="M696" s="2084"/>
      <c r="N696" s="2084"/>
      <c r="O696" s="2084"/>
      <c r="P696" s="2084"/>
      <c r="Q696" s="2084"/>
      <c r="R696" s="2084"/>
      <c r="S696" s="2084"/>
      <c r="T696" s="2084"/>
      <c r="U696" s="2084"/>
      <c r="V696" s="2084"/>
      <c r="W696" s="2084"/>
      <c r="X696" s="2084"/>
      <c r="Y696" s="2084"/>
      <c r="Z696" s="2084"/>
      <c r="AA696" s="2084"/>
      <c r="AB696" s="2084"/>
      <c r="AC696" s="2084"/>
      <c r="AD696" s="2084"/>
      <c r="AE696" s="2084"/>
    </row>
    <row r="697" ht="60.0" customHeight="1">
      <c r="A697" s="2084"/>
      <c r="B697" s="2084"/>
      <c r="C697" s="2084"/>
      <c r="D697" s="2085"/>
      <c r="E697" s="2084"/>
      <c r="F697" s="2086"/>
      <c r="G697" s="2086"/>
      <c r="H697" s="2084"/>
      <c r="I697" s="2084"/>
      <c r="J697" s="2084"/>
      <c r="K697" s="2084"/>
      <c r="L697" s="2084"/>
      <c r="M697" s="2084"/>
      <c r="N697" s="2084"/>
      <c r="O697" s="2084"/>
      <c r="P697" s="2084"/>
      <c r="Q697" s="2084"/>
      <c r="R697" s="2084"/>
      <c r="S697" s="2084"/>
      <c r="T697" s="2084"/>
      <c r="U697" s="2084"/>
      <c r="V697" s="2084"/>
      <c r="W697" s="2084"/>
      <c r="X697" s="2084"/>
      <c r="Y697" s="2084"/>
      <c r="Z697" s="2084"/>
      <c r="AA697" s="2084"/>
      <c r="AB697" s="2084"/>
      <c r="AC697" s="2084"/>
      <c r="AD697" s="2084"/>
      <c r="AE697" s="2084"/>
    </row>
    <row r="698" ht="60.0" customHeight="1">
      <c r="A698" s="2084"/>
      <c r="B698" s="2084"/>
      <c r="C698" s="2084"/>
      <c r="D698" s="2085"/>
      <c r="E698" s="2084"/>
      <c r="F698" s="2086"/>
      <c r="G698" s="2086"/>
      <c r="H698" s="2084"/>
      <c r="I698" s="2084"/>
      <c r="J698" s="2084"/>
      <c r="K698" s="2084"/>
      <c r="L698" s="2084"/>
      <c r="M698" s="2084"/>
      <c r="N698" s="2084"/>
      <c r="O698" s="2084"/>
      <c r="P698" s="2084"/>
      <c r="Q698" s="2084"/>
      <c r="R698" s="2084"/>
      <c r="S698" s="2084"/>
      <c r="T698" s="2084"/>
      <c r="U698" s="2084"/>
      <c r="V698" s="2084"/>
      <c r="W698" s="2084"/>
      <c r="X698" s="2084"/>
      <c r="Y698" s="2084"/>
      <c r="Z698" s="2084"/>
      <c r="AA698" s="2084"/>
      <c r="AB698" s="2084"/>
      <c r="AC698" s="2084"/>
      <c r="AD698" s="2084"/>
      <c r="AE698" s="2084"/>
    </row>
    <row r="699" ht="60.0" customHeight="1">
      <c r="A699" s="2084"/>
      <c r="B699" s="2084"/>
      <c r="C699" s="2084"/>
      <c r="D699" s="2085"/>
      <c r="E699" s="2084"/>
      <c r="F699" s="2086"/>
      <c r="G699" s="2086"/>
      <c r="H699" s="2084"/>
      <c r="I699" s="2084"/>
      <c r="J699" s="2084"/>
      <c r="K699" s="2084"/>
      <c r="L699" s="2084"/>
      <c r="M699" s="2084"/>
      <c r="N699" s="2084"/>
      <c r="O699" s="2084"/>
      <c r="P699" s="2084"/>
      <c r="Q699" s="2084"/>
      <c r="R699" s="2084"/>
      <c r="S699" s="2084"/>
      <c r="T699" s="2084"/>
      <c r="U699" s="2084"/>
      <c r="V699" s="2084"/>
      <c r="W699" s="2084"/>
      <c r="X699" s="2084"/>
      <c r="Y699" s="2084"/>
      <c r="Z699" s="2084"/>
      <c r="AA699" s="2084"/>
      <c r="AB699" s="2084"/>
      <c r="AC699" s="2084"/>
      <c r="AD699" s="2084"/>
      <c r="AE699" s="2084"/>
    </row>
    <row r="700" ht="60.0" customHeight="1">
      <c r="A700" s="2084"/>
      <c r="B700" s="2084"/>
      <c r="C700" s="2084"/>
      <c r="D700" s="2085"/>
      <c r="E700" s="2084"/>
      <c r="F700" s="2086"/>
      <c r="G700" s="2086"/>
      <c r="H700" s="2084"/>
      <c r="I700" s="2084"/>
      <c r="J700" s="2084"/>
      <c r="K700" s="2084"/>
      <c r="L700" s="2084"/>
      <c r="M700" s="2084"/>
      <c r="N700" s="2084"/>
      <c r="O700" s="2084"/>
      <c r="P700" s="2084"/>
      <c r="Q700" s="2084"/>
      <c r="R700" s="2084"/>
      <c r="S700" s="2084"/>
      <c r="T700" s="2084"/>
      <c r="U700" s="2084"/>
      <c r="V700" s="2084"/>
      <c r="W700" s="2084"/>
      <c r="X700" s="2084"/>
      <c r="Y700" s="2084"/>
      <c r="Z700" s="2084"/>
      <c r="AA700" s="2084"/>
      <c r="AB700" s="2084"/>
      <c r="AC700" s="2084"/>
      <c r="AD700" s="2084"/>
      <c r="AE700" s="2084"/>
    </row>
    <row r="701" ht="60.0" customHeight="1">
      <c r="A701" s="2084"/>
      <c r="B701" s="2084"/>
      <c r="C701" s="2084"/>
      <c r="D701" s="2085"/>
      <c r="E701" s="2084"/>
      <c r="F701" s="2086"/>
      <c r="G701" s="2086"/>
      <c r="H701" s="2084"/>
      <c r="I701" s="2084"/>
      <c r="J701" s="2084"/>
      <c r="K701" s="2084"/>
      <c r="L701" s="2084"/>
      <c r="M701" s="2084"/>
      <c r="N701" s="2084"/>
      <c r="O701" s="2084"/>
      <c r="P701" s="2084"/>
      <c r="Q701" s="2084"/>
      <c r="R701" s="2084"/>
      <c r="S701" s="2084"/>
      <c r="T701" s="2084"/>
      <c r="U701" s="2084"/>
      <c r="V701" s="2084"/>
      <c r="W701" s="2084"/>
      <c r="X701" s="2084"/>
      <c r="Y701" s="2084"/>
      <c r="Z701" s="2084"/>
      <c r="AA701" s="2084"/>
      <c r="AB701" s="2084"/>
      <c r="AC701" s="2084"/>
      <c r="AD701" s="2084"/>
      <c r="AE701" s="2084"/>
    </row>
    <row r="702" ht="60.0" customHeight="1">
      <c r="A702" s="2084"/>
      <c r="B702" s="2084"/>
      <c r="C702" s="2084"/>
      <c r="D702" s="2085"/>
      <c r="E702" s="2084"/>
      <c r="F702" s="2086"/>
      <c r="G702" s="2086"/>
      <c r="H702" s="2084"/>
      <c r="I702" s="2084"/>
      <c r="J702" s="2084"/>
      <c r="K702" s="2084"/>
      <c r="L702" s="2084"/>
      <c r="M702" s="2084"/>
      <c r="N702" s="2084"/>
      <c r="O702" s="2084"/>
      <c r="P702" s="2084"/>
      <c r="Q702" s="2084"/>
      <c r="R702" s="2084"/>
      <c r="S702" s="2084"/>
      <c r="T702" s="2084"/>
      <c r="U702" s="2084"/>
      <c r="V702" s="2084"/>
      <c r="W702" s="2084"/>
      <c r="X702" s="2084"/>
      <c r="Y702" s="2084"/>
      <c r="Z702" s="2084"/>
      <c r="AA702" s="2084"/>
      <c r="AB702" s="2084"/>
      <c r="AC702" s="2084"/>
      <c r="AD702" s="2084"/>
      <c r="AE702" s="2084"/>
    </row>
    <row r="703" ht="60.0" customHeight="1">
      <c r="A703" s="2084"/>
      <c r="B703" s="2084"/>
      <c r="C703" s="2084"/>
      <c r="D703" s="2085"/>
      <c r="E703" s="2084"/>
      <c r="F703" s="2086"/>
      <c r="G703" s="2086"/>
      <c r="H703" s="2084"/>
      <c r="I703" s="2084"/>
      <c r="J703" s="2084"/>
      <c r="K703" s="2084"/>
      <c r="L703" s="2084"/>
      <c r="M703" s="2084"/>
      <c r="N703" s="2084"/>
      <c r="O703" s="2084"/>
      <c r="P703" s="2084"/>
      <c r="Q703" s="2084"/>
      <c r="R703" s="2084"/>
      <c r="S703" s="2084"/>
      <c r="T703" s="2084"/>
      <c r="U703" s="2084"/>
      <c r="V703" s="2084"/>
      <c r="W703" s="2084"/>
      <c r="X703" s="2084"/>
      <c r="Y703" s="2084"/>
      <c r="Z703" s="2084"/>
      <c r="AA703" s="2084"/>
      <c r="AB703" s="2084"/>
      <c r="AC703" s="2084"/>
      <c r="AD703" s="2084"/>
      <c r="AE703" s="2084"/>
    </row>
    <row r="704" ht="60.0" customHeight="1">
      <c r="A704" s="2084"/>
      <c r="B704" s="2084"/>
      <c r="C704" s="2084"/>
      <c r="D704" s="2085"/>
      <c r="E704" s="2084"/>
      <c r="F704" s="2086"/>
      <c r="G704" s="2086"/>
      <c r="H704" s="2084"/>
      <c r="I704" s="2084"/>
      <c r="J704" s="2084"/>
      <c r="K704" s="2084"/>
      <c r="L704" s="2084"/>
      <c r="M704" s="2084"/>
      <c r="N704" s="2084"/>
      <c r="O704" s="2084"/>
      <c r="P704" s="2084"/>
      <c r="Q704" s="2084"/>
      <c r="R704" s="2084"/>
      <c r="S704" s="2084"/>
      <c r="T704" s="2084"/>
      <c r="U704" s="2084"/>
      <c r="V704" s="2084"/>
      <c r="W704" s="2084"/>
      <c r="X704" s="2084"/>
      <c r="Y704" s="2084"/>
      <c r="Z704" s="2084"/>
      <c r="AA704" s="2084"/>
      <c r="AB704" s="2084"/>
      <c r="AC704" s="2084"/>
      <c r="AD704" s="2084"/>
      <c r="AE704" s="2084"/>
    </row>
    <row r="705" ht="60.0" customHeight="1">
      <c r="A705" s="2084"/>
      <c r="B705" s="2084"/>
      <c r="C705" s="2084"/>
      <c r="D705" s="2085"/>
      <c r="E705" s="2084"/>
      <c r="F705" s="2086"/>
      <c r="G705" s="2086"/>
      <c r="H705" s="2084"/>
      <c r="I705" s="2084"/>
      <c r="J705" s="2084"/>
      <c r="K705" s="2084"/>
      <c r="L705" s="2084"/>
      <c r="M705" s="2084"/>
      <c r="N705" s="2084"/>
      <c r="O705" s="2084"/>
      <c r="P705" s="2084"/>
      <c r="Q705" s="2084"/>
      <c r="R705" s="2084"/>
      <c r="S705" s="2084"/>
      <c r="T705" s="2084"/>
      <c r="U705" s="2084"/>
      <c r="V705" s="2084"/>
      <c r="W705" s="2084"/>
      <c r="X705" s="2084"/>
      <c r="Y705" s="2084"/>
      <c r="Z705" s="2084"/>
      <c r="AA705" s="2084"/>
      <c r="AB705" s="2084"/>
      <c r="AC705" s="2084"/>
      <c r="AD705" s="2084"/>
      <c r="AE705" s="2084"/>
    </row>
    <row r="706" ht="60.0" customHeight="1">
      <c r="A706" s="2084"/>
      <c r="B706" s="2084"/>
      <c r="C706" s="2084"/>
      <c r="D706" s="2085"/>
      <c r="E706" s="2084"/>
      <c r="F706" s="2086"/>
      <c r="G706" s="2086"/>
      <c r="H706" s="2084"/>
      <c r="I706" s="2084"/>
      <c r="J706" s="2084"/>
      <c r="K706" s="2084"/>
      <c r="L706" s="2084"/>
      <c r="M706" s="2084"/>
      <c r="N706" s="2084"/>
      <c r="O706" s="2084"/>
      <c r="P706" s="2084"/>
      <c r="Q706" s="2084"/>
      <c r="R706" s="2084"/>
      <c r="S706" s="2084"/>
      <c r="T706" s="2084"/>
      <c r="U706" s="2084"/>
      <c r="V706" s="2084"/>
      <c r="W706" s="2084"/>
      <c r="X706" s="2084"/>
      <c r="Y706" s="2084"/>
      <c r="Z706" s="2084"/>
      <c r="AA706" s="2084"/>
      <c r="AB706" s="2084"/>
      <c r="AC706" s="2084"/>
      <c r="AD706" s="2084"/>
      <c r="AE706" s="2084"/>
    </row>
    <row r="707" ht="60.0" customHeight="1">
      <c r="A707" s="2084"/>
      <c r="B707" s="2084"/>
      <c r="C707" s="2084"/>
      <c r="D707" s="2085"/>
      <c r="E707" s="2084"/>
      <c r="F707" s="2086"/>
      <c r="G707" s="2086"/>
      <c r="H707" s="2084"/>
      <c r="I707" s="2084"/>
      <c r="J707" s="2084"/>
      <c r="K707" s="2084"/>
      <c r="L707" s="2084"/>
      <c r="M707" s="2084"/>
      <c r="N707" s="2084"/>
      <c r="O707" s="2084"/>
      <c r="P707" s="2084"/>
      <c r="Q707" s="2084"/>
      <c r="R707" s="2084"/>
      <c r="S707" s="2084"/>
      <c r="T707" s="2084"/>
      <c r="U707" s="2084"/>
      <c r="V707" s="2084"/>
      <c r="W707" s="2084"/>
      <c r="X707" s="2084"/>
      <c r="Y707" s="2084"/>
      <c r="Z707" s="2084"/>
      <c r="AA707" s="2084"/>
      <c r="AB707" s="2084"/>
      <c r="AC707" s="2084"/>
      <c r="AD707" s="2084"/>
      <c r="AE707" s="2084"/>
    </row>
    <row r="708" ht="60.0" customHeight="1">
      <c r="A708" s="2084"/>
      <c r="B708" s="2084"/>
      <c r="C708" s="2084"/>
      <c r="D708" s="2085"/>
      <c r="E708" s="2084"/>
      <c r="F708" s="2086"/>
      <c r="G708" s="2086"/>
      <c r="H708" s="2084"/>
      <c r="I708" s="2084"/>
      <c r="J708" s="2084"/>
      <c r="K708" s="2084"/>
      <c r="L708" s="2084"/>
      <c r="M708" s="2084"/>
      <c r="N708" s="2084"/>
      <c r="O708" s="2084"/>
      <c r="P708" s="2084"/>
      <c r="Q708" s="2084"/>
      <c r="R708" s="2084"/>
      <c r="S708" s="2084"/>
      <c r="T708" s="2084"/>
      <c r="U708" s="2084"/>
      <c r="V708" s="2084"/>
      <c r="W708" s="2084"/>
      <c r="X708" s="2084"/>
      <c r="Y708" s="2084"/>
      <c r="Z708" s="2084"/>
      <c r="AA708" s="2084"/>
      <c r="AB708" s="2084"/>
      <c r="AC708" s="2084"/>
      <c r="AD708" s="2084"/>
      <c r="AE708" s="2084"/>
    </row>
    <row r="709" ht="60.0" customHeight="1">
      <c r="A709" s="2084"/>
      <c r="B709" s="2084"/>
      <c r="C709" s="2084"/>
      <c r="D709" s="2085"/>
      <c r="E709" s="2084"/>
      <c r="F709" s="2086"/>
      <c r="G709" s="2086"/>
      <c r="H709" s="2084"/>
      <c r="I709" s="2084"/>
      <c r="J709" s="2084"/>
      <c r="K709" s="2084"/>
      <c r="L709" s="2084"/>
      <c r="M709" s="2084"/>
      <c r="N709" s="2084"/>
      <c r="O709" s="2084"/>
      <c r="P709" s="2084"/>
      <c r="Q709" s="2084"/>
      <c r="R709" s="2084"/>
      <c r="S709" s="2084"/>
      <c r="T709" s="2084"/>
      <c r="U709" s="2084"/>
      <c r="V709" s="2084"/>
      <c r="W709" s="2084"/>
      <c r="X709" s="2084"/>
      <c r="Y709" s="2084"/>
      <c r="Z709" s="2084"/>
      <c r="AA709" s="2084"/>
      <c r="AB709" s="2084"/>
      <c r="AC709" s="2084"/>
      <c r="AD709" s="2084"/>
      <c r="AE709" s="2084"/>
    </row>
    <row r="710" ht="60.0" customHeight="1">
      <c r="A710" s="2084"/>
      <c r="B710" s="2084"/>
      <c r="C710" s="2084"/>
      <c r="D710" s="2085"/>
      <c r="E710" s="2084"/>
      <c r="F710" s="2086"/>
      <c r="G710" s="2086"/>
      <c r="H710" s="2084"/>
      <c r="I710" s="2084"/>
      <c r="J710" s="2084"/>
      <c r="K710" s="2084"/>
      <c r="L710" s="2084"/>
      <c r="M710" s="2084"/>
      <c r="N710" s="2084"/>
      <c r="O710" s="2084"/>
      <c r="P710" s="2084"/>
      <c r="Q710" s="2084"/>
      <c r="R710" s="2084"/>
      <c r="S710" s="2084"/>
      <c r="T710" s="2084"/>
      <c r="U710" s="2084"/>
      <c r="V710" s="2084"/>
      <c r="W710" s="2084"/>
      <c r="X710" s="2084"/>
      <c r="Y710" s="2084"/>
      <c r="Z710" s="2084"/>
      <c r="AA710" s="2084"/>
      <c r="AB710" s="2084"/>
      <c r="AC710" s="2084"/>
      <c r="AD710" s="2084"/>
      <c r="AE710" s="2084"/>
    </row>
    <row r="711" ht="60.0" customHeight="1">
      <c r="A711" s="2084"/>
      <c r="B711" s="2084"/>
      <c r="C711" s="2084"/>
      <c r="D711" s="2085"/>
      <c r="E711" s="2084"/>
      <c r="F711" s="2086"/>
      <c r="G711" s="2086"/>
      <c r="H711" s="2084"/>
      <c r="I711" s="2084"/>
      <c r="J711" s="2084"/>
      <c r="K711" s="2084"/>
      <c r="L711" s="2084"/>
      <c r="M711" s="2084"/>
      <c r="N711" s="2084"/>
      <c r="O711" s="2084"/>
      <c r="P711" s="2084"/>
      <c r="Q711" s="2084"/>
      <c r="R711" s="2084"/>
      <c r="S711" s="2084"/>
      <c r="T711" s="2084"/>
      <c r="U711" s="2084"/>
      <c r="V711" s="2084"/>
      <c r="W711" s="2084"/>
      <c r="X711" s="2084"/>
      <c r="Y711" s="2084"/>
      <c r="Z711" s="2084"/>
      <c r="AA711" s="2084"/>
      <c r="AB711" s="2084"/>
      <c r="AC711" s="2084"/>
      <c r="AD711" s="2084"/>
      <c r="AE711" s="2084"/>
    </row>
    <row r="712" ht="60.0" customHeight="1">
      <c r="A712" s="2084"/>
      <c r="B712" s="2084"/>
      <c r="C712" s="2084"/>
      <c r="D712" s="2085"/>
      <c r="E712" s="2084"/>
      <c r="F712" s="2086"/>
      <c r="G712" s="2086"/>
      <c r="H712" s="2084"/>
      <c r="I712" s="2084"/>
      <c r="J712" s="2084"/>
      <c r="K712" s="2084"/>
      <c r="L712" s="2084"/>
      <c r="M712" s="2084"/>
      <c r="N712" s="2084"/>
      <c r="O712" s="2084"/>
      <c r="P712" s="2084"/>
      <c r="Q712" s="2084"/>
      <c r="R712" s="2084"/>
      <c r="S712" s="2084"/>
      <c r="T712" s="2084"/>
      <c r="U712" s="2084"/>
      <c r="V712" s="2084"/>
      <c r="W712" s="2084"/>
      <c r="X712" s="2084"/>
      <c r="Y712" s="2084"/>
      <c r="Z712" s="2084"/>
      <c r="AA712" s="2084"/>
      <c r="AB712" s="2084"/>
      <c r="AC712" s="2084"/>
      <c r="AD712" s="2084"/>
      <c r="AE712" s="2084"/>
    </row>
    <row r="713" ht="60.0" customHeight="1">
      <c r="A713" s="2084"/>
      <c r="B713" s="2084"/>
      <c r="C713" s="2084"/>
      <c r="D713" s="2085"/>
      <c r="E713" s="2084"/>
      <c r="F713" s="2086"/>
      <c r="G713" s="2086"/>
      <c r="H713" s="2084"/>
      <c r="I713" s="2084"/>
      <c r="J713" s="2084"/>
      <c r="K713" s="2084"/>
      <c r="L713" s="2084"/>
      <c r="M713" s="2084"/>
      <c r="N713" s="2084"/>
      <c r="O713" s="2084"/>
      <c r="P713" s="2084"/>
      <c r="Q713" s="2084"/>
      <c r="R713" s="2084"/>
      <c r="S713" s="2084"/>
      <c r="T713" s="2084"/>
      <c r="U713" s="2084"/>
      <c r="V713" s="2084"/>
      <c r="W713" s="2084"/>
      <c r="X713" s="2084"/>
      <c r="Y713" s="2084"/>
      <c r="Z713" s="2084"/>
      <c r="AA713" s="2084"/>
      <c r="AB713" s="2084"/>
      <c r="AC713" s="2084"/>
      <c r="AD713" s="2084"/>
      <c r="AE713" s="2084"/>
    </row>
    <row r="714" ht="60.0" customHeight="1">
      <c r="A714" s="2084"/>
      <c r="B714" s="2084"/>
      <c r="C714" s="2084"/>
      <c r="D714" s="2085"/>
      <c r="E714" s="2084"/>
      <c r="F714" s="2086"/>
      <c r="G714" s="2086"/>
      <c r="H714" s="2084"/>
      <c r="I714" s="2084"/>
      <c r="J714" s="2084"/>
      <c r="K714" s="2084"/>
      <c r="L714" s="2084"/>
      <c r="M714" s="2084"/>
      <c r="N714" s="2084"/>
      <c r="O714" s="2084"/>
      <c r="P714" s="2084"/>
      <c r="Q714" s="2084"/>
      <c r="R714" s="2084"/>
      <c r="S714" s="2084"/>
      <c r="T714" s="2084"/>
      <c r="U714" s="2084"/>
      <c r="V714" s="2084"/>
      <c r="W714" s="2084"/>
      <c r="X714" s="2084"/>
      <c r="Y714" s="2084"/>
      <c r="Z714" s="2084"/>
      <c r="AA714" s="2084"/>
      <c r="AB714" s="2084"/>
      <c r="AC714" s="2084"/>
      <c r="AD714" s="2084"/>
      <c r="AE714" s="2084"/>
    </row>
    <row r="715" ht="60.0" customHeight="1">
      <c r="A715" s="2084"/>
      <c r="B715" s="2084"/>
      <c r="C715" s="2084"/>
      <c r="D715" s="2085"/>
      <c r="E715" s="2084"/>
      <c r="F715" s="2086"/>
      <c r="G715" s="2086"/>
      <c r="H715" s="2084"/>
      <c r="I715" s="2084"/>
      <c r="J715" s="2084"/>
      <c r="K715" s="2084"/>
      <c r="L715" s="2084"/>
      <c r="M715" s="2084"/>
      <c r="N715" s="2084"/>
      <c r="O715" s="2084"/>
      <c r="P715" s="2084"/>
      <c r="Q715" s="2084"/>
      <c r="R715" s="2084"/>
      <c r="S715" s="2084"/>
      <c r="T715" s="2084"/>
      <c r="U715" s="2084"/>
      <c r="V715" s="2084"/>
      <c r="W715" s="2084"/>
      <c r="X715" s="2084"/>
      <c r="Y715" s="2084"/>
      <c r="Z715" s="2084"/>
      <c r="AA715" s="2084"/>
      <c r="AB715" s="2084"/>
      <c r="AC715" s="2084"/>
      <c r="AD715" s="2084"/>
      <c r="AE715" s="2084"/>
    </row>
    <row r="716" ht="60.0" customHeight="1">
      <c r="A716" s="2084"/>
      <c r="B716" s="2084"/>
      <c r="C716" s="2084"/>
      <c r="D716" s="2085"/>
      <c r="E716" s="2084"/>
      <c r="F716" s="2086"/>
      <c r="G716" s="2086"/>
      <c r="H716" s="2084"/>
      <c r="I716" s="2084"/>
      <c r="J716" s="2084"/>
      <c r="K716" s="2084"/>
      <c r="L716" s="2084"/>
      <c r="M716" s="2084"/>
      <c r="N716" s="2084"/>
      <c r="O716" s="2084"/>
      <c r="P716" s="2084"/>
      <c r="Q716" s="2084"/>
      <c r="R716" s="2084"/>
      <c r="S716" s="2084"/>
      <c r="T716" s="2084"/>
      <c r="U716" s="2084"/>
      <c r="V716" s="2084"/>
      <c r="W716" s="2084"/>
      <c r="X716" s="2084"/>
      <c r="Y716" s="2084"/>
      <c r="Z716" s="2084"/>
      <c r="AA716" s="2084"/>
      <c r="AB716" s="2084"/>
      <c r="AC716" s="2084"/>
      <c r="AD716" s="2084"/>
      <c r="AE716" s="2084"/>
    </row>
    <row r="717" ht="60.0" customHeight="1">
      <c r="A717" s="2084"/>
      <c r="B717" s="2084"/>
      <c r="C717" s="2084"/>
      <c r="D717" s="2085"/>
      <c r="E717" s="2084"/>
      <c r="F717" s="2086"/>
      <c r="G717" s="2086"/>
      <c r="H717" s="2084"/>
      <c r="I717" s="2084"/>
      <c r="J717" s="2084"/>
      <c r="K717" s="2084"/>
      <c r="L717" s="2084"/>
      <c r="M717" s="2084"/>
      <c r="N717" s="2084"/>
      <c r="O717" s="2084"/>
      <c r="P717" s="2084"/>
      <c r="Q717" s="2084"/>
      <c r="R717" s="2084"/>
      <c r="S717" s="2084"/>
      <c r="T717" s="2084"/>
      <c r="U717" s="2084"/>
      <c r="V717" s="2084"/>
      <c r="W717" s="2084"/>
      <c r="X717" s="2084"/>
      <c r="Y717" s="2084"/>
      <c r="Z717" s="2084"/>
      <c r="AA717" s="2084"/>
      <c r="AB717" s="2084"/>
      <c r="AC717" s="2084"/>
      <c r="AD717" s="2084"/>
      <c r="AE717" s="2084"/>
    </row>
    <row r="718" ht="60.0" customHeight="1">
      <c r="A718" s="2084"/>
      <c r="B718" s="2084"/>
      <c r="C718" s="2084"/>
      <c r="D718" s="2085"/>
      <c r="E718" s="2084"/>
      <c r="F718" s="2086"/>
      <c r="G718" s="2086"/>
      <c r="H718" s="2084"/>
      <c r="I718" s="2084"/>
      <c r="J718" s="2084"/>
      <c r="K718" s="2084"/>
      <c r="L718" s="2084"/>
      <c r="M718" s="2084"/>
      <c r="N718" s="2084"/>
      <c r="O718" s="2084"/>
      <c r="P718" s="2084"/>
      <c r="Q718" s="2084"/>
      <c r="R718" s="2084"/>
      <c r="S718" s="2084"/>
      <c r="T718" s="2084"/>
      <c r="U718" s="2084"/>
      <c r="V718" s="2084"/>
      <c r="W718" s="2084"/>
      <c r="X718" s="2084"/>
      <c r="Y718" s="2084"/>
      <c r="Z718" s="2084"/>
      <c r="AA718" s="2084"/>
      <c r="AB718" s="2084"/>
      <c r="AC718" s="2084"/>
      <c r="AD718" s="2084"/>
      <c r="AE718" s="2084"/>
    </row>
    <row r="719" ht="60.0" customHeight="1">
      <c r="A719" s="2084"/>
      <c r="B719" s="2084"/>
      <c r="C719" s="2084"/>
      <c r="D719" s="2085"/>
      <c r="E719" s="2084"/>
      <c r="F719" s="2086"/>
      <c r="G719" s="2086"/>
      <c r="H719" s="2084"/>
      <c r="I719" s="2084"/>
      <c r="J719" s="2084"/>
      <c r="K719" s="2084"/>
      <c r="L719" s="2084"/>
      <c r="M719" s="2084"/>
      <c r="N719" s="2084"/>
      <c r="O719" s="2084"/>
      <c r="P719" s="2084"/>
      <c r="Q719" s="2084"/>
      <c r="R719" s="2084"/>
      <c r="S719" s="2084"/>
      <c r="T719" s="2084"/>
      <c r="U719" s="2084"/>
      <c r="V719" s="2084"/>
      <c r="W719" s="2084"/>
      <c r="X719" s="2084"/>
      <c r="Y719" s="2084"/>
      <c r="Z719" s="2084"/>
      <c r="AA719" s="2084"/>
      <c r="AB719" s="2084"/>
      <c r="AC719" s="2084"/>
      <c r="AD719" s="2084"/>
      <c r="AE719" s="2084"/>
    </row>
    <row r="720" ht="60.0" customHeight="1">
      <c r="A720" s="2084"/>
      <c r="B720" s="2084"/>
      <c r="C720" s="2084"/>
      <c r="D720" s="2085"/>
      <c r="E720" s="2084"/>
      <c r="F720" s="2086"/>
      <c r="G720" s="2086"/>
      <c r="H720" s="2084"/>
      <c r="I720" s="2084"/>
      <c r="J720" s="2084"/>
      <c r="K720" s="2084"/>
      <c r="L720" s="2084"/>
      <c r="M720" s="2084"/>
      <c r="N720" s="2084"/>
      <c r="O720" s="2084"/>
      <c r="P720" s="2084"/>
      <c r="Q720" s="2084"/>
      <c r="R720" s="2084"/>
      <c r="S720" s="2084"/>
      <c r="T720" s="2084"/>
      <c r="U720" s="2084"/>
      <c r="V720" s="2084"/>
      <c r="W720" s="2084"/>
      <c r="X720" s="2084"/>
      <c r="Y720" s="2084"/>
      <c r="Z720" s="2084"/>
      <c r="AA720" s="2084"/>
      <c r="AB720" s="2084"/>
      <c r="AC720" s="2084"/>
      <c r="AD720" s="2084"/>
      <c r="AE720" s="2084"/>
    </row>
    <row r="721" ht="60.0" customHeight="1">
      <c r="A721" s="2084"/>
      <c r="B721" s="2084"/>
      <c r="C721" s="2084"/>
      <c r="D721" s="2085"/>
      <c r="E721" s="2084"/>
      <c r="F721" s="2086"/>
      <c r="G721" s="2086"/>
      <c r="H721" s="2084"/>
      <c r="I721" s="2084"/>
      <c r="J721" s="2084"/>
      <c r="K721" s="2084"/>
      <c r="L721" s="2084"/>
      <c r="M721" s="2084"/>
      <c r="N721" s="2084"/>
      <c r="O721" s="2084"/>
      <c r="P721" s="2084"/>
      <c r="Q721" s="2084"/>
      <c r="R721" s="2084"/>
      <c r="S721" s="2084"/>
      <c r="T721" s="2084"/>
      <c r="U721" s="2084"/>
      <c r="V721" s="2084"/>
      <c r="W721" s="2084"/>
      <c r="X721" s="2084"/>
      <c r="Y721" s="2084"/>
      <c r="Z721" s="2084"/>
      <c r="AA721" s="2084"/>
      <c r="AB721" s="2084"/>
      <c r="AC721" s="2084"/>
      <c r="AD721" s="2084"/>
      <c r="AE721" s="2084"/>
    </row>
    <row r="722" ht="60.0" customHeight="1">
      <c r="A722" s="2084"/>
      <c r="B722" s="2084"/>
      <c r="C722" s="2084"/>
      <c r="D722" s="2085"/>
      <c r="E722" s="2084"/>
      <c r="F722" s="2086"/>
      <c r="G722" s="2086"/>
      <c r="H722" s="2084"/>
      <c r="I722" s="2084"/>
      <c r="J722" s="2084"/>
      <c r="K722" s="2084"/>
      <c r="L722" s="2084"/>
      <c r="M722" s="2084"/>
      <c r="N722" s="2084"/>
      <c r="O722" s="2084"/>
      <c r="P722" s="2084"/>
      <c r="Q722" s="2084"/>
      <c r="R722" s="2084"/>
      <c r="S722" s="2084"/>
      <c r="T722" s="2084"/>
      <c r="U722" s="2084"/>
      <c r="V722" s="2084"/>
      <c r="W722" s="2084"/>
      <c r="X722" s="2084"/>
      <c r="Y722" s="2084"/>
      <c r="Z722" s="2084"/>
      <c r="AA722" s="2084"/>
      <c r="AB722" s="2084"/>
      <c r="AC722" s="2084"/>
      <c r="AD722" s="2084"/>
      <c r="AE722" s="2084"/>
    </row>
    <row r="723" ht="60.0" customHeight="1">
      <c r="A723" s="2084"/>
      <c r="B723" s="2084"/>
      <c r="C723" s="2084"/>
      <c r="D723" s="2085"/>
      <c r="E723" s="2084"/>
      <c r="F723" s="2086"/>
      <c r="G723" s="2086"/>
      <c r="H723" s="2084"/>
      <c r="I723" s="2084"/>
      <c r="J723" s="2084"/>
      <c r="K723" s="2084"/>
      <c r="L723" s="2084"/>
      <c r="M723" s="2084"/>
      <c r="N723" s="2084"/>
      <c r="O723" s="2084"/>
      <c r="P723" s="2084"/>
      <c r="Q723" s="2084"/>
      <c r="R723" s="2084"/>
      <c r="S723" s="2084"/>
      <c r="T723" s="2084"/>
      <c r="U723" s="2084"/>
      <c r="V723" s="2084"/>
      <c r="W723" s="2084"/>
      <c r="X723" s="2084"/>
      <c r="Y723" s="2084"/>
      <c r="Z723" s="2084"/>
      <c r="AA723" s="2084"/>
      <c r="AB723" s="2084"/>
      <c r="AC723" s="2084"/>
      <c r="AD723" s="2084"/>
      <c r="AE723" s="2084"/>
    </row>
    <row r="724" ht="60.0" customHeight="1">
      <c r="A724" s="2084"/>
      <c r="B724" s="2084"/>
      <c r="C724" s="2084"/>
      <c r="D724" s="2085"/>
      <c r="E724" s="2084"/>
      <c r="F724" s="2086"/>
      <c r="G724" s="2086"/>
      <c r="H724" s="2084"/>
      <c r="I724" s="2084"/>
      <c r="J724" s="2084"/>
      <c r="K724" s="2084"/>
      <c r="L724" s="2084"/>
      <c r="M724" s="2084"/>
      <c r="N724" s="2084"/>
      <c r="O724" s="2084"/>
      <c r="P724" s="2084"/>
      <c r="Q724" s="2084"/>
      <c r="R724" s="2084"/>
      <c r="S724" s="2084"/>
      <c r="T724" s="2084"/>
      <c r="U724" s="2084"/>
      <c r="V724" s="2084"/>
      <c r="W724" s="2084"/>
      <c r="X724" s="2084"/>
      <c r="Y724" s="2084"/>
      <c r="Z724" s="2084"/>
      <c r="AA724" s="2084"/>
      <c r="AB724" s="2084"/>
      <c r="AC724" s="2084"/>
      <c r="AD724" s="2084"/>
      <c r="AE724" s="2084"/>
    </row>
    <row r="725" ht="60.0" customHeight="1">
      <c r="A725" s="2084"/>
      <c r="B725" s="2084"/>
      <c r="C725" s="2084"/>
      <c r="D725" s="2085"/>
      <c r="E725" s="2084"/>
      <c r="F725" s="2086"/>
      <c r="G725" s="2086"/>
      <c r="H725" s="2084"/>
      <c r="I725" s="2084"/>
      <c r="J725" s="2084"/>
      <c r="K725" s="2084"/>
      <c r="L725" s="2084"/>
      <c r="M725" s="2084"/>
      <c r="N725" s="2084"/>
      <c r="O725" s="2084"/>
      <c r="P725" s="2084"/>
      <c r="Q725" s="2084"/>
      <c r="R725" s="2084"/>
      <c r="S725" s="2084"/>
      <c r="T725" s="2084"/>
      <c r="U725" s="2084"/>
      <c r="V725" s="2084"/>
      <c r="W725" s="2084"/>
      <c r="X725" s="2084"/>
      <c r="Y725" s="2084"/>
      <c r="Z725" s="2084"/>
      <c r="AA725" s="2084"/>
      <c r="AB725" s="2084"/>
      <c r="AC725" s="2084"/>
      <c r="AD725" s="2084"/>
      <c r="AE725" s="2084"/>
    </row>
    <row r="726" ht="60.0" customHeight="1">
      <c r="A726" s="2084"/>
      <c r="B726" s="2084"/>
      <c r="C726" s="2084"/>
      <c r="D726" s="2085"/>
      <c r="E726" s="2084"/>
      <c r="F726" s="2086"/>
      <c r="G726" s="2086"/>
      <c r="H726" s="2084"/>
      <c r="I726" s="2084"/>
      <c r="J726" s="2084"/>
      <c r="K726" s="2084"/>
      <c r="L726" s="2084"/>
      <c r="M726" s="2084"/>
      <c r="N726" s="2084"/>
      <c r="O726" s="2084"/>
      <c r="P726" s="2084"/>
      <c r="Q726" s="2084"/>
      <c r="R726" s="2084"/>
      <c r="S726" s="2084"/>
      <c r="T726" s="2084"/>
      <c r="U726" s="2084"/>
      <c r="V726" s="2084"/>
      <c r="W726" s="2084"/>
      <c r="X726" s="2084"/>
      <c r="Y726" s="2084"/>
      <c r="Z726" s="2084"/>
      <c r="AA726" s="2084"/>
      <c r="AB726" s="2084"/>
      <c r="AC726" s="2084"/>
      <c r="AD726" s="2084"/>
      <c r="AE726" s="2084"/>
    </row>
    <row r="727" ht="60.0" customHeight="1">
      <c r="A727" s="2084"/>
      <c r="B727" s="2084"/>
      <c r="C727" s="2084"/>
      <c r="D727" s="2085"/>
      <c r="E727" s="2084"/>
      <c r="F727" s="2086"/>
      <c r="G727" s="2086"/>
      <c r="H727" s="2084"/>
      <c r="I727" s="2084"/>
      <c r="J727" s="2084"/>
      <c r="K727" s="2084"/>
      <c r="L727" s="2084"/>
      <c r="M727" s="2084"/>
      <c r="N727" s="2084"/>
      <c r="O727" s="2084"/>
      <c r="P727" s="2084"/>
      <c r="Q727" s="2084"/>
      <c r="R727" s="2084"/>
      <c r="S727" s="2084"/>
      <c r="T727" s="2084"/>
      <c r="U727" s="2084"/>
      <c r="V727" s="2084"/>
      <c r="W727" s="2084"/>
      <c r="X727" s="2084"/>
      <c r="Y727" s="2084"/>
      <c r="Z727" s="2084"/>
      <c r="AA727" s="2084"/>
      <c r="AB727" s="2084"/>
      <c r="AC727" s="2084"/>
      <c r="AD727" s="2084"/>
      <c r="AE727" s="2084"/>
    </row>
    <row r="728" ht="60.0" customHeight="1">
      <c r="A728" s="2084"/>
      <c r="B728" s="2084"/>
      <c r="C728" s="2084"/>
      <c r="D728" s="2085"/>
      <c r="E728" s="2084"/>
      <c r="F728" s="2086"/>
      <c r="G728" s="2086"/>
      <c r="H728" s="2084"/>
      <c r="I728" s="2084"/>
      <c r="J728" s="2084"/>
      <c r="K728" s="2084"/>
      <c r="L728" s="2084"/>
      <c r="M728" s="2084"/>
      <c r="N728" s="2084"/>
      <c r="O728" s="2084"/>
      <c r="P728" s="2084"/>
      <c r="Q728" s="2084"/>
      <c r="R728" s="2084"/>
      <c r="S728" s="2084"/>
      <c r="T728" s="2084"/>
      <c r="U728" s="2084"/>
      <c r="V728" s="2084"/>
      <c r="W728" s="2084"/>
      <c r="X728" s="2084"/>
      <c r="Y728" s="2084"/>
      <c r="Z728" s="2084"/>
      <c r="AA728" s="2084"/>
      <c r="AB728" s="2084"/>
      <c r="AC728" s="2084"/>
      <c r="AD728" s="2084"/>
      <c r="AE728" s="2084"/>
    </row>
    <row r="729" ht="60.0" customHeight="1">
      <c r="A729" s="2084"/>
      <c r="B729" s="2084"/>
      <c r="C729" s="2084"/>
      <c r="D729" s="2085"/>
      <c r="E729" s="2084"/>
      <c r="F729" s="2086"/>
      <c r="G729" s="2086"/>
      <c r="H729" s="2084"/>
      <c r="I729" s="2084"/>
      <c r="J729" s="2084"/>
      <c r="K729" s="2084"/>
      <c r="L729" s="2084"/>
      <c r="M729" s="2084"/>
      <c r="N729" s="2084"/>
      <c r="O729" s="2084"/>
      <c r="P729" s="2084"/>
      <c r="Q729" s="2084"/>
      <c r="R729" s="2084"/>
      <c r="S729" s="2084"/>
      <c r="T729" s="2084"/>
      <c r="U729" s="2084"/>
      <c r="V729" s="2084"/>
      <c r="W729" s="2084"/>
      <c r="X729" s="2084"/>
      <c r="Y729" s="2084"/>
      <c r="Z729" s="2084"/>
      <c r="AA729" s="2084"/>
      <c r="AB729" s="2084"/>
      <c r="AC729" s="2084"/>
      <c r="AD729" s="2084"/>
      <c r="AE729" s="2084"/>
    </row>
    <row r="730" ht="60.0" customHeight="1">
      <c r="A730" s="2084"/>
      <c r="B730" s="2084"/>
      <c r="C730" s="2084"/>
      <c r="D730" s="2085"/>
      <c r="E730" s="2084"/>
      <c r="F730" s="2086"/>
      <c r="G730" s="2086"/>
      <c r="H730" s="2084"/>
      <c r="I730" s="2084"/>
      <c r="J730" s="2084"/>
      <c r="K730" s="2084"/>
      <c r="L730" s="2084"/>
      <c r="M730" s="2084"/>
      <c r="N730" s="2084"/>
      <c r="O730" s="2084"/>
      <c r="P730" s="2084"/>
      <c r="Q730" s="2084"/>
      <c r="R730" s="2084"/>
      <c r="S730" s="2084"/>
      <c r="T730" s="2084"/>
      <c r="U730" s="2084"/>
      <c r="V730" s="2084"/>
      <c r="W730" s="2084"/>
      <c r="X730" s="2084"/>
      <c r="Y730" s="2084"/>
      <c r="Z730" s="2084"/>
      <c r="AA730" s="2084"/>
      <c r="AB730" s="2084"/>
      <c r="AC730" s="2084"/>
      <c r="AD730" s="2084"/>
      <c r="AE730" s="2084"/>
    </row>
    <row r="731" ht="60.0" customHeight="1">
      <c r="A731" s="2084"/>
      <c r="B731" s="2084"/>
      <c r="C731" s="2084"/>
      <c r="D731" s="2085"/>
      <c r="E731" s="2084"/>
      <c r="F731" s="2086"/>
      <c r="G731" s="2086"/>
      <c r="H731" s="2084"/>
      <c r="I731" s="2084"/>
      <c r="J731" s="2084"/>
      <c r="K731" s="2084"/>
      <c r="L731" s="2084"/>
      <c r="M731" s="2084"/>
      <c r="N731" s="2084"/>
      <c r="O731" s="2084"/>
      <c r="P731" s="2084"/>
      <c r="Q731" s="2084"/>
      <c r="R731" s="2084"/>
      <c r="S731" s="2084"/>
      <c r="T731" s="2084"/>
      <c r="U731" s="2084"/>
      <c r="V731" s="2084"/>
      <c r="W731" s="2084"/>
      <c r="X731" s="2084"/>
      <c r="Y731" s="2084"/>
      <c r="Z731" s="2084"/>
      <c r="AA731" s="2084"/>
      <c r="AB731" s="2084"/>
      <c r="AC731" s="2084"/>
      <c r="AD731" s="2084"/>
      <c r="AE731" s="2084"/>
    </row>
    <row r="732" ht="60.0" customHeight="1">
      <c r="A732" s="2084"/>
      <c r="B732" s="2084"/>
      <c r="C732" s="2084"/>
      <c r="D732" s="2085"/>
      <c r="E732" s="2084"/>
      <c r="F732" s="2086"/>
      <c r="G732" s="2086"/>
      <c r="H732" s="2084"/>
      <c r="I732" s="2084"/>
      <c r="J732" s="2084"/>
      <c r="K732" s="2084"/>
      <c r="L732" s="2084"/>
      <c r="M732" s="2084"/>
      <c r="N732" s="2084"/>
      <c r="O732" s="2084"/>
      <c r="P732" s="2084"/>
      <c r="Q732" s="2084"/>
      <c r="R732" s="2084"/>
      <c r="S732" s="2084"/>
      <c r="T732" s="2084"/>
      <c r="U732" s="2084"/>
      <c r="V732" s="2084"/>
      <c r="W732" s="2084"/>
      <c r="X732" s="2084"/>
      <c r="Y732" s="2084"/>
      <c r="Z732" s="2084"/>
      <c r="AA732" s="2084"/>
      <c r="AB732" s="2084"/>
      <c r="AC732" s="2084"/>
      <c r="AD732" s="2084"/>
      <c r="AE732" s="2084"/>
    </row>
    <row r="733" ht="60.0" customHeight="1">
      <c r="A733" s="2084"/>
      <c r="B733" s="2084"/>
      <c r="C733" s="2084"/>
      <c r="D733" s="2085"/>
      <c r="E733" s="2084"/>
      <c r="F733" s="2086"/>
      <c r="G733" s="2086"/>
      <c r="H733" s="2084"/>
      <c r="I733" s="2084"/>
      <c r="J733" s="2084"/>
      <c r="K733" s="2084"/>
      <c r="L733" s="2084"/>
      <c r="M733" s="2084"/>
      <c r="N733" s="2084"/>
      <c r="O733" s="2084"/>
      <c r="P733" s="2084"/>
      <c r="Q733" s="2084"/>
      <c r="R733" s="2084"/>
      <c r="S733" s="2084"/>
      <c r="T733" s="2084"/>
      <c r="U733" s="2084"/>
      <c r="V733" s="2084"/>
      <c r="W733" s="2084"/>
      <c r="X733" s="2084"/>
      <c r="Y733" s="2084"/>
      <c r="Z733" s="2084"/>
      <c r="AA733" s="2084"/>
      <c r="AB733" s="2084"/>
      <c r="AC733" s="2084"/>
      <c r="AD733" s="2084"/>
      <c r="AE733" s="2084"/>
    </row>
    <row r="734" ht="60.0" customHeight="1">
      <c r="A734" s="2084"/>
      <c r="B734" s="2084"/>
      <c r="C734" s="2084"/>
      <c r="D734" s="2085"/>
      <c r="E734" s="2084"/>
      <c r="F734" s="2086"/>
      <c r="G734" s="2086"/>
      <c r="H734" s="2084"/>
      <c r="I734" s="2084"/>
      <c r="J734" s="2084"/>
      <c r="K734" s="2084"/>
      <c r="L734" s="2084"/>
      <c r="M734" s="2084"/>
      <c r="N734" s="2084"/>
      <c r="O734" s="2084"/>
      <c r="P734" s="2084"/>
      <c r="Q734" s="2084"/>
      <c r="R734" s="2084"/>
      <c r="S734" s="2084"/>
      <c r="T734" s="2084"/>
      <c r="U734" s="2084"/>
      <c r="V734" s="2084"/>
      <c r="W734" s="2084"/>
      <c r="X734" s="2084"/>
      <c r="Y734" s="2084"/>
      <c r="Z734" s="2084"/>
      <c r="AA734" s="2084"/>
      <c r="AB734" s="2084"/>
      <c r="AC734" s="2084"/>
      <c r="AD734" s="2084"/>
      <c r="AE734" s="2084"/>
    </row>
    <row r="735" ht="60.0" customHeight="1">
      <c r="A735" s="2084"/>
      <c r="B735" s="2084"/>
      <c r="C735" s="2084"/>
      <c r="D735" s="2085"/>
      <c r="E735" s="2084"/>
      <c r="F735" s="2086"/>
      <c r="G735" s="2086"/>
      <c r="H735" s="2084"/>
      <c r="I735" s="2084"/>
      <c r="J735" s="2084"/>
      <c r="K735" s="2084"/>
      <c r="L735" s="2084"/>
      <c r="M735" s="2084"/>
      <c r="N735" s="2084"/>
      <c r="O735" s="2084"/>
      <c r="P735" s="2084"/>
      <c r="Q735" s="2084"/>
      <c r="R735" s="2084"/>
      <c r="S735" s="2084"/>
      <c r="T735" s="2084"/>
      <c r="U735" s="2084"/>
      <c r="V735" s="2084"/>
      <c r="W735" s="2084"/>
      <c r="X735" s="2084"/>
      <c r="Y735" s="2084"/>
      <c r="Z735" s="2084"/>
      <c r="AA735" s="2084"/>
      <c r="AB735" s="2084"/>
      <c r="AC735" s="2084"/>
      <c r="AD735" s="2084"/>
      <c r="AE735" s="2084"/>
    </row>
    <row r="736" ht="60.0" customHeight="1">
      <c r="A736" s="2084"/>
      <c r="B736" s="2084"/>
      <c r="C736" s="2084"/>
      <c r="D736" s="2085"/>
      <c r="E736" s="2084"/>
      <c r="F736" s="2086"/>
      <c r="G736" s="2086"/>
      <c r="H736" s="2084"/>
      <c r="I736" s="2084"/>
      <c r="J736" s="2084"/>
      <c r="K736" s="2084"/>
      <c r="L736" s="2084"/>
      <c r="M736" s="2084"/>
      <c r="N736" s="2084"/>
      <c r="O736" s="2084"/>
      <c r="P736" s="2084"/>
      <c r="Q736" s="2084"/>
      <c r="R736" s="2084"/>
      <c r="S736" s="2084"/>
      <c r="T736" s="2084"/>
      <c r="U736" s="2084"/>
      <c r="V736" s="2084"/>
      <c r="W736" s="2084"/>
      <c r="X736" s="2084"/>
      <c r="Y736" s="2084"/>
      <c r="Z736" s="2084"/>
      <c r="AA736" s="2084"/>
      <c r="AB736" s="2084"/>
      <c r="AC736" s="2084"/>
      <c r="AD736" s="2084"/>
      <c r="AE736" s="2084"/>
    </row>
    <row r="737" ht="60.0" customHeight="1">
      <c r="A737" s="2084"/>
      <c r="B737" s="2084"/>
      <c r="C737" s="2084"/>
      <c r="D737" s="2085"/>
      <c r="E737" s="2084"/>
      <c r="F737" s="2086"/>
      <c r="G737" s="2086"/>
      <c r="H737" s="2084"/>
      <c r="I737" s="2084"/>
      <c r="J737" s="2084"/>
      <c r="K737" s="2084"/>
      <c r="L737" s="2084"/>
      <c r="M737" s="2084"/>
      <c r="N737" s="2084"/>
      <c r="O737" s="2084"/>
      <c r="P737" s="2084"/>
      <c r="Q737" s="2084"/>
      <c r="R737" s="2084"/>
      <c r="S737" s="2084"/>
      <c r="T737" s="2084"/>
      <c r="U737" s="2084"/>
      <c r="V737" s="2084"/>
      <c r="W737" s="2084"/>
      <c r="X737" s="2084"/>
      <c r="Y737" s="2084"/>
      <c r="Z737" s="2084"/>
      <c r="AA737" s="2084"/>
      <c r="AB737" s="2084"/>
      <c r="AC737" s="2084"/>
      <c r="AD737" s="2084"/>
      <c r="AE737" s="2084"/>
    </row>
    <row r="738" ht="60.0" customHeight="1">
      <c r="A738" s="2084"/>
      <c r="B738" s="2084"/>
      <c r="C738" s="2084"/>
      <c r="D738" s="2085"/>
      <c r="E738" s="2084"/>
      <c r="F738" s="2086"/>
      <c r="G738" s="2086"/>
      <c r="H738" s="2084"/>
      <c r="I738" s="2084"/>
      <c r="J738" s="2084"/>
      <c r="K738" s="2084"/>
      <c r="L738" s="2084"/>
      <c r="M738" s="2084"/>
      <c r="N738" s="2084"/>
      <c r="O738" s="2084"/>
      <c r="P738" s="2084"/>
      <c r="Q738" s="2084"/>
      <c r="R738" s="2084"/>
      <c r="S738" s="2084"/>
      <c r="T738" s="2084"/>
      <c r="U738" s="2084"/>
      <c r="V738" s="2084"/>
      <c r="W738" s="2084"/>
      <c r="X738" s="2084"/>
      <c r="Y738" s="2084"/>
      <c r="Z738" s="2084"/>
      <c r="AA738" s="2084"/>
      <c r="AB738" s="2084"/>
      <c r="AC738" s="2084"/>
      <c r="AD738" s="2084"/>
      <c r="AE738" s="2084"/>
    </row>
    <row r="739" ht="60.0" customHeight="1">
      <c r="A739" s="2084"/>
      <c r="B739" s="2084"/>
      <c r="C739" s="2084"/>
      <c r="D739" s="2085"/>
      <c r="E739" s="2084"/>
      <c r="F739" s="2086"/>
      <c r="G739" s="2086"/>
      <c r="H739" s="2084"/>
      <c r="I739" s="2084"/>
      <c r="J739" s="2084"/>
      <c r="K739" s="2084"/>
      <c r="L739" s="2084"/>
      <c r="M739" s="2084"/>
      <c r="N739" s="2084"/>
      <c r="O739" s="2084"/>
      <c r="P739" s="2084"/>
      <c r="Q739" s="2084"/>
      <c r="R739" s="2084"/>
      <c r="S739" s="2084"/>
      <c r="T739" s="2084"/>
      <c r="U739" s="2084"/>
      <c r="V739" s="2084"/>
      <c r="W739" s="2084"/>
      <c r="X739" s="2084"/>
      <c r="Y739" s="2084"/>
      <c r="Z739" s="2084"/>
      <c r="AA739" s="2084"/>
      <c r="AB739" s="2084"/>
      <c r="AC739" s="2084"/>
      <c r="AD739" s="2084"/>
      <c r="AE739" s="2084"/>
    </row>
    <row r="740" ht="60.0" customHeight="1">
      <c r="A740" s="2084"/>
      <c r="B740" s="2084"/>
      <c r="C740" s="2084"/>
      <c r="D740" s="2085"/>
      <c r="E740" s="2084"/>
      <c r="F740" s="2086"/>
      <c r="G740" s="2086"/>
      <c r="H740" s="2084"/>
      <c r="I740" s="2084"/>
      <c r="J740" s="2084"/>
      <c r="K740" s="2084"/>
      <c r="L740" s="2084"/>
      <c r="M740" s="2084"/>
      <c r="N740" s="2084"/>
      <c r="O740" s="2084"/>
      <c r="P740" s="2084"/>
      <c r="Q740" s="2084"/>
      <c r="R740" s="2084"/>
      <c r="S740" s="2084"/>
      <c r="T740" s="2084"/>
      <c r="U740" s="2084"/>
      <c r="V740" s="2084"/>
      <c r="W740" s="2084"/>
      <c r="X740" s="2084"/>
      <c r="Y740" s="2084"/>
      <c r="Z740" s="2084"/>
      <c r="AA740" s="2084"/>
      <c r="AB740" s="2084"/>
      <c r="AC740" s="2084"/>
      <c r="AD740" s="2084"/>
      <c r="AE740" s="2084"/>
    </row>
    <row r="741" ht="60.0" customHeight="1">
      <c r="A741" s="2084"/>
      <c r="B741" s="2084"/>
      <c r="C741" s="2084"/>
      <c r="D741" s="2085"/>
      <c r="E741" s="2084"/>
      <c r="F741" s="2086"/>
      <c r="G741" s="2086"/>
      <c r="H741" s="2084"/>
      <c r="I741" s="2084"/>
      <c r="J741" s="2084"/>
      <c r="K741" s="2084"/>
      <c r="L741" s="2084"/>
      <c r="M741" s="2084"/>
      <c r="N741" s="2084"/>
      <c r="O741" s="2084"/>
      <c r="P741" s="2084"/>
      <c r="Q741" s="2084"/>
      <c r="R741" s="2084"/>
      <c r="S741" s="2084"/>
      <c r="T741" s="2084"/>
      <c r="U741" s="2084"/>
      <c r="V741" s="2084"/>
      <c r="W741" s="2084"/>
      <c r="X741" s="2084"/>
      <c r="Y741" s="2084"/>
      <c r="Z741" s="2084"/>
      <c r="AA741" s="2084"/>
      <c r="AB741" s="2084"/>
      <c r="AC741" s="2084"/>
      <c r="AD741" s="2084"/>
      <c r="AE741" s="2084"/>
    </row>
    <row r="742" ht="60.0" customHeight="1">
      <c r="A742" s="2084"/>
      <c r="B742" s="2084"/>
      <c r="C742" s="2084"/>
      <c r="D742" s="2085"/>
      <c r="E742" s="2084"/>
      <c r="F742" s="2086"/>
      <c r="G742" s="2086"/>
      <c r="H742" s="2084"/>
      <c r="I742" s="2084"/>
      <c r="J742" s="2084"/>
      <c r="K742" s="2084"/>
      <c r="L742" s="2084"/>
      <c r="M742" s="2084"/>
      <c r="N742" s="2084"/>
      <c r="O742" s="2084"/>
      <c r="P742" s="2084"/>
      <c r="Q742" s="2084"/>
      <c r="R742" s="2084"/>
      <c r="S742" s="2084"/>
      <c r="T742" s="2084"/>
      <c r="U742" s="2084"/>
      <c r="V742" s="2084"/>
      <c r="W742" s="2084"/>
      <c r="X742" s="2084"/>
      <c r="Y742" s="2084"/>
      <c r="Z742" s="2084"/>
      <c r="AA742" s="2084"/>
      <c r="AB742" s="2084"/>
      <c r="AC742" s="2084"/>
      <c r="AD742" s="2084"/>
      <c r="AE742" s="2084"/>
    </row>
    <row r="743" ht="60.0" customHeight="1">
      <c r="A743" s="2084"/>
      <c r="B743" s="2084"/>
      <c r="C743" s="2084"/>
      <c r="D743" s="2085"/>
      <c r="E743" s="2084"/>
      <c r="F743" s="2086"/>
      <c r="G743" s="2086"/>
      <c r="H743" s="2084"/>
      <c r="I743" s="2084"/>
      <c r="J743" s="2084"/>
      <c r="K743" s="2084"/>
      <c r="L743" s="2084"/>
      <c r="M743" s="2084"/>
      <c r="N743" s="2084"/>
      <c r="O743" s="2084"/>
      <c r="P743" s="2084"/>
      <c r="Q743" s="2084"/>
      <c r="R743" s="2084"/>
      <c r="S743" s="2084"/>
      <c r="T743" s="2084"/>
      <c r="U743" s="2084"/>
      <c r="V743" s="2084"/>
      <c r="W743" s="2084"/>
      <c r="X743" s="2084"/>
      <c r="Y743" s="2084"/>
      <c r="Z743" s="2084"/>
      <c r="AA743" s="2084"/>
      <c r="AB743" s="2084"/>
      <c r="AC743" s="2084"/>
      <c r="AD743" s="2084"/>
      <c r="AE743" s="2084"/>
    </row>
    <row r="744" ht="60.0" customHeight="1">
      <c r="A744" s="2084"/>
      <c r="B744" s="2084"/>
      <c r="C744" s="2084"/>
      <c r="D744" s="2085"/>
      <c r="E744" s="2084"/>
      <c r="F744" s="2086"/>
      <c r="G744" s="2086"/>
      <c r="H744" s="2084"/>
      <c r="I744" s="2084"/>
      <c r="J744" s="2084"/>
      <c r="K744" s="2084"/>
      <c r="L744" s="2084"/>
      <c r="M744" s="2084"/>
      <c r="N744" s="2084"/>
      <c r="O744" s="2084"/>
      <c r="P744" s="2084"/>
      <c r="Q744" s="2084"/>
      <c r="R744" s="2084"/>
      <c r="S744" s="2084"/>
      <c r="T744" s="2084"/>
      <c r="U744" s="2084"/>
      <c r="V744" s="2084"/>
      <c r="W744" s="2084"/>
      <c r="X744" s="2084"/>
      <c r="Y744" s="2084"/>
      <c r="Z744" s="2084"/>
      <c r="AA744" s="2084"/>
      <c r="AB744" s="2084"/>
      <c r="AC744" s="2084"/>
      <c r="AD744" s="2084"/>
      <c r="AE744" s="2084"/>
    </row>
    <row r="745" ht="60.0" customHeight="1">
      <c r="A745" s="2084"/>
      <c r="B745" s="2084"/>
      <c r="C745" s="2084"/>
      <c r="D745" s="2085"/>
      <c r="E745" s="2084"/>
      <c r="F745" s="2086"/>
      <c r="G745" s="2086"/>
      <c r="H745" s="2084"/>
      <c r="I745" s="2084"/>
      <c r="J745" s="2084"/>
      <c r="K745" s="2084"/>
      <c r="L745" s="2084"/>
      <c r="M745" s="2084"/>
      <c r="N745" s="2084"/>
      <c r="O745" s="2084"/>
      <c r="P745" s="2084"/>
      <c r="Q745" s="2084"/>
      <c r="R745" s="2084"/>
      <c r="S745" s="2084"/>
      <c r="T745" s="2084"/>
      <c r="U745" s="2084"/>
      <c r="V745" s="2084"/>
      <c r="W745" s="2084"/>
      <c r="X745" s="2084"/>
      <c r="Y745" s="2084"/>
      <c r="Z745" s="2084"/>
      <c r="AA745" s="2084"/>
      <c r="AB745" s="2084"/>
      <c r="AC745" s="2084"/>
      <c r="AD745" s="2084"/>
      <c r="AE745" s="2084"/>
    </row>
    <row r="746" ht="60.0" customHeight="1">
      <c r="A746" s="2084"/>
      <c r="B746" s="2084"/>
      <c r="C746" s="2084"/>
      <c r="D746" s="2085"/>
      <c r="E746" s="2084"/>
      <c r="F746" s="2086"/>
      <c r="G746" s="2086"/>
      <c r="H746" s="2084"/>
      <c r="I746" s="2084"/>
      <c r="J746" s="2084"/>
      <c r="K746" s="2084"/>
      <c r="L746" s="2084"/>
      <c r="M746" s="2084"/>
      <c r="N746" s="2084"/>
      <c r="O746" s="2084"/>
      <c r="P746" s="2084"/>
      <c r="Q746" s="2084"/>
      <c r="R746" s="2084"/>
      <c r="S746" s="2084"/>
      <c r="T746" s="2084"/>
      <c r="U746" s="2084"/>
      <c r="V746" s="2084"/>
      <c r="W746" s="2084"/>
      <c r="X746" s="2084"/>
      <c r="Y746" s="2084"/>
      <c r="Z746" s="2084"/>
      <c r="AA746" s="2084"/>
      <c r="AB746" s="2084"/>
      <c r="AC746" s="2084"/>
      <c r="AD746" s="2084"/>
      <c r="AE746" s="2084"/>
    </row>
    <row r="747" ht="60.0" customHeight="1">
      <c r="A747" s="2084"/>
      <c r="B747" s="2084"/>
      <c r="C747" s="2084"/>
      <c r="D747" s="2085"/>
      <c r="E747" s="2084"/>
      <c r="F747" s="2086"/>
      <c r="G747" s="2086"/>
      <c r="H747" s="2084"/>
      <c r="I747" s="2084"/>
      <c r="J747" s="2084"/>
      <c r="K747" s="2084"/>
      <c r="L747" s="2084"/>
      <c r="M747" s="2084"/>
      <c r="N747" s="2084"/>
      <c r="O747" s="2084"/>
      <c r="P747" s="2084"/>
      <c r="Q747" s="2084"/>
      <c r="R747" s="2084"/>
      <c r="S747" s="2084"/>
      <c r="T747" s="2084"/>
      <c r="U747" s="2084"/>
      <c r="V747" s="2084"/>
      <c r="W747" s="2084"/>
      <c r="X747" s="2084"/>
      <c r="Y747" s="2084"/>
      <c r="Z747" s="2084"/>
      <c r="AA747" s="2084"/>
      <c r="AB747" s="2084"/>
      <c r="AC747" s="2084"/>
      <c r="AD747" s="2084"/>
      <c r="AE747" s="2084"/>
    </row>
    <row r="748" ht="60.0" customHeight="1">
      <c r="A748" s="2084"/>
      <c r="B748" s="2084"/>
      <c r="C748" s="2084"/>
      <c r="D748" s="2085"/>
      <c r="E748" s="2084"/>
      <c r="F748" s="2086"/>
      <c r="G748" s="2086"/>
      <c r="H748" s="2084"/>
      <c r="I748" s="2084"/>
      <c r="J748" s="2084"/>
      <c r="K748" s="2084"/>
      <c r="L748" s="2084"/>
      <c r="M748" s="2084"/>
      <c r="N748" s="2084"/>
      <c r="O748" s="2084"/>
      <c r="P748" s="2084"/>
      <c r="Q748" s="2084"/>
      <c r="R748" s="2084"/>
      <c r="S748" s="2084"/>
      <c r="T748" s="2084"/>
      <c r="U748" s="2084"/>
      <c r="V748" s="2084"/>
      <c r="W748" s="2084"/>
      <c r="X748" s="2084"/>
      <c r="Y748" s="2084"/>
      <c r="Z748" s="2084"/>
      <c r="AA748" s="2084"/>
      <c r="AB748" s="2084"/>
      <c r="AC748" s="2084"/>
      <c r="AD748" s="2084"/>
      <c r="AE748" s="2084"/>
    </row>
    <row r="749" ht="60.0" customHeight="1">
      <c r="A749" s="2084"/>
      <c r="B749" s="2084"/>
      <c r="C749" s="2084"/>
      <c r="D749" s="2085"/>
      <c r="E749" s="2084"/>
      <c r="F749" s="2086"/>
      <c r="G749" s="2086"/>
      <c r="H749" s="2084"/>
      <c r="I749" s="2084"/>
      <c r="J749" s="2084"/>
      <c r="K749" s="2084"/>
      <c r="L749" s="2084"/>
      <c r="M749" s="2084"/>
      <c r="N749" s="2084"/>
      <c r="O749" s="2084"/>
      <c r="P749" s="2084"/>
      <c r="Q749" s="2084"/>
      <c r="R749" s="2084"/>
      <c r="S749" s="2084"/>
      <c r="T749" s="2084"/>
      <c r="U749" s="2084"/>
      <c r="V749" s="2084"/>
      <c r="W749" s="2084"/>
      <c r="X749" s="2084"/>
      <c r="Y749" s="2084"/>
      <c r="Z749" s="2084"/>
      <c r="AA749" s="2084"/>
      <c r="AB749" s="2084"/>
      <c r="AC749" s="2084"/>
      <c r="AD749" s="2084"/>
      <c r="AE749" s="2084"/>
    </row>
    <row r="750" ht="60.0" customHeight="1">
      <c r="A750" s="2084"/>
      <c r="B750" s="2084"/>
      <c r="C750" s="2084"/>
      <c r="D750" s="2085"/>
      <c r="E750" s="2084"/>
      <c r="F750" s="2086"/>
      <c r="G750" s="2086"/>
      <c r="H750" s="2084"/>
      <c r="I750" s="2084"/>
      <c r="J750" s="2084"/>
      <c r="K750" s="2084"/>
      <c r="L750" s="2084"/>
      <c r="M750" s="2084"/>
      <c r="N750" s="2084"/>
      <c r="O750" s="2084"/>
      <c r="P750" s="2084"/>
      <c r="Q750" s="2084"/>
      <c r="R750" s="2084"/>
      <c r="S750" s="2084"/>
      <c r="T750" s="2084"/>
      <c r="U750" s="2084"/>
      <c r="V750" s="2084"/>
      <c r="W750" s="2084"/>
      <c r="X750" s="2084"/>
      <c r="Y750" s="2084"/>
      <c r="Z750" s="2084"/>
      <c r="AA750" s="2084"/>
      <c r="AB750" s="2084"/>
      <c r="AC750" s="2084"/>
      <c r="AD750" s="2084"/>
      <c r="AE750" s="2084"/>
    </row>
    <row r="751" ht="60.0" customHeight="1">
      <c r="A751" s="2084"/>
      <c r="B751" s="2084"/>
      <c r="C751" s="2084"/>
      <c r="D751" s="2085"/>
      <c r="E751" s="2084"/>
      <c r="F751" s="2086"/>
      <c r="G751" s="2086"/>
      <c r="H751" s="2084"/>
      <c r="I751" s="2084"/>
      <c r="J751" s="2084"/>
      <c r="K751" s="2084"/>
      <c r="L751" s="2084"/>
      <c r="M751" s="2084"/>
      <c r="N751" s="2084"/>
      <c r="O751" s="2084"/>
      <c r="P751" s="2084"/>
      <c r="Q751" s="2084"/>
      <c r="R751" s="2084"/>
      <c r="S751" s="2084"/>
      <c r="T751" s="2084"/>
      <c r="U751" s="2084"/>
      <c r="V751" s="2084"/>
      <c r="W751" s="2084"/>
      <c r="X751" s="2084"/>
      <c r="Y751" s="2084"/>
      <c r="Z751" s="2084"/>
      <c r="AA751" s="2084"/>
      <c r="AB751" s="2084"/>
      <c r="AC751" s="2084"/>
      <c r="AD751" s="2084"/>
      <c r="AE751" s="2084"/>
    </row>
    <row r="752" ht="60.0" customHeight="1">
      <c r="A752" s="2084"/>
      <c r="B752" s="2084"/>
      <c r="C752" s="2084"/>
      <c r="D752" s="2085"/>
      <c r="E752" s="2084"/>
      <c r="F752" s="2086"/>
      <c r="G752" s="2086"/>
      <c r="H752" s="2084"/>
      <c r="I752" s="2084"/>
      <c r="J752" s="2084"/>
      <c r="K752" s="2084"/>
      <c r="L752" s="2084"/>
      <c r="M752" s="2084"/>
      <c r="N752" s="2084"/>
      <c r="O752" s="2084"/>
      <c r="P752" s="2084"/>
      <c r="Q752" s="2084"/>
      <c r="R752" s="2084"/>
      <c r="S752" s="2084"/>
      <c r="T752" s="2084"/>
      <c r="U752" s="2084"/>
      <c r="V752" s="2084"/>
      <c r="W752" s="2084"/>
      <c r="X752" s="2084"/>
      <c r="Y752" s="2084"/>
      <c r="Z752" s="2084"/>
      <c r="AA752" s="2084"/>
      <c r="AB752" s="2084"/>
      <c r="AC752" s="2084"/>
      <c r="AD752" s="2084"/>
      <c r="AE752" s="2084"/>
    </row>
    <row r="753" ht="60.0" customHeight="1">
      <c r="A753" s="2084"/>
      <c r="B753" s="2084"/>
      <c r="C753" s="2084"/>
      <c r="D753" s="2085"/>
      <c r="E753" s="2084"/>
      <c r="F753" s="2086"/>
      <c r="G753" s="2086"/>
      <c r="H753" s="2084"/>
      <c r="I753" s="2084"/>
      <c r="J753" s="2084"/>
      <c r="K753" s="2084"/>
      <c r="L753" s="2084"/>
      <c r="M753" s="2084"/>
      <c r="N753" s="2084"/>
      <c r="O753" s="2084"/>
      <c r="P753" s="2084"/>
      <c r="Q753" s="2084"/>
      <c r="R753" s="2084"/>
      <c r="S753" s="2084"/>
      <c r="T753" s="2084"/>
      <c r="U753" s="2084"/>
      <c r="V753" s="2084"/>
      <c r="W753" s="2084"/>
      <c r="X753" s="2084"/>
      <c r="Y753" s="2084"/>
      <c r="Z753" s="2084"/>
      <c r="AA753" s="2084"/>
      <c r="AB753" s="2084"/>
      <c r="AC753" s="2084"/>
      <c r="AD753" s="2084"/>
      <c r="AE753" s="2084"/>
    </row>
    <row r="754" ht="60.0" customHeight="1">
      <c r="A754" s="2084"/>
      <c r="B754" s="2084"/>
      <c r="C754" s="2084"/>
      <c r="D754" s="2085"/>
      <c r="E754" s="2084"/>
      <c r="F754" s="2086"/>
      <c r="G754" s="2086"/>
      <c r="H754" s="2084"/>
      <c r="I754" s="2084"/>
      <c r="J754" s="2084"/>
      <c r="K754" s="2084"/>
      <c r="L754" s="2084"/>
      <c r="M754" s="2084"/>
      <c r="N754" s="2084"/>
      <c r="O754" s="2084"/>
      <c r="P754" s="2084"/>
      <c r="Q754" s="2084"/>
      <c r="R754" s="2084"/>
      <c r="S754" s="2084"/>
      <c r="T754" s="2084"/>
      <c r="U754" s="2084"/>
      <c r="V754" s="2084"/>
      <c r="W754" s="2084"/>
      <c r="X754" s="2084"/>
      <c r="Y754" s="2084"/>
      <c r="Z754" s="2084"/>
      <c r="AA754" s="2084"/>
      <c r="AB754" s="2084"/>
      <c r="AC754" s="2084"/>
      <c r="AD754" s="2084"/>
      <c r="AE754" s="2084"/>
    </row>
    <row r="755" ht="60.0" customHeight="1">
      <c r="A755" s="2084"/>
      <c r="B755" s="2084"/>
      <c r="C755" s="2084"/>
      <c r="D755" s="2085"/>
      <c r="E755" s="2084"/>
      <c r="F755" s="2086"/>
      <c r="G755" s="2086"/>
      <c r="H755" s="2084"/>
      <c r="I755" s="2084"/>
      <c r="J755" s="2084"/>
      <c r="K755" s="2084"/>
      <c r="L755" s="2084"/>
      <c r="M755" s="2084"/>
      <c r="N755" s="2084"/>
      <c r="O755" s="2084"/>
      <c r="P755" s="2084"/>
      <c r="Q755" s="2084"/>
      <c r="R755" s="2084"/>
      <c r="S755" s="2084"/>
      <c r="T755" s="2084"/>
      <c r="U755" s="2084"/>
      <c r="V755" s="2084"/>
      <c r="W755" s="2084"/>
      <c r="X755" s="2084"/>
      <c r="Y755" s="2084"/>
      <c r="Z755" s="2084"/>
      <c r="AA755" s="2084"/>
      <c r="AB755" s="2084"/>
      <c r="AC755" s="2084"/>
      <c r="AD755" s="2084"/>
      <c r="AE755" s="2084"/>
    </row>
    <row r="756" ht="60.0" customHeight="1">
      <c r="A756" s="2084"/>
      <c r="B756" s="2084"/>
      <c r="C756" s="2084"/>
      <c r="D756" s="2085"/>
      <c r="E756" s="2084"/>
      <c r="F756" s="2086"/>
      <c r="G756" s="2086"/>
      <c r="H756" s="2084"/>
      <c r="I756" s="2084"/>
      <c r="J756" s="2084"/>
      <c r="K756" s="2084"/>
      <c r="L756" s="2084"/>
      <c r="M756" s="2084"/>
      <c r="N756" s="2084"/>
      <c r="O756" s="2084"/>
      <c r="P756" s="2084"/>
      <c r="Q756" s="2084"/>
      <c r="R756" s="2084"/>
      <c r="S756" s="2084"/>
      <c r="T756" s="2084"/>
      <c r="U756" s="2084"/>
      <c r="V756" s="2084"/>
      <c r="W756" s="2084"/>
      <c r="X756" s="2084"/>
      <c r="Y756" s="2084"/>
      <c r="Z756" s="2084"/>
      <c r="AA756" s="2084"/>
      <c r="AB756" s="2084"/>
      <c r="AC756" s="2084"/>
      <c r="AD756" s="2084"/>
      <c r="AE756" s="2084"/>
    </row>
    <row r="757" ht="60.0" customHeight="1">
      <c r="A757" s="2084"/>
      <c r="B757" s="2084"/>
      <c r="C757" s="2084"/>
      <c r="D757" s="2085"/>
      <c r="E757" s="2084"/>
      <c r="F757" s="2086"/>
      <c r="G757" s="2086"/>
      <c r="H757" s="2084"/>
      <c r="I757" s="2084"/>
      <c r="J757" s="2084"/>
      <c r="K757" s="2084"/>
      <c r="L757" s="2084"/>
      <c r="M757" s="2084"/>
      <c r="N757" s="2084"/>
      <c r="O757" s="2084"/>
      <c r="P757" s="2084"/>
      <c r="Q757" s="2084"/>
      <c r="R757" s="2084"/>
      <c r="S757" s="2084"/>
      <c r="T757" s="2084"/>
      <c r="U757" s="2084"/>
      <c r="V757" s="2084"/>
      <c r="W757" s="2084"/>
      <c r="X757" s="2084"/>
      <c r="Y757" s="2084"/>
      <c r="Z757" s="2084"/>
      <c r="AA757" s="2084"/>
      <c r="AB757" s="2084"/>
      <c r="AC757" s="2084"/>
      <c r="AD757" s="2084"/>
      <c r="AE757" s="2084"/>
    </row>
    <row r="758" ht="60.0" customHeight="1">
      <c r="A758" s="2084"/>
      <c r="B758" s="2084"/>
      <c r="C758" s="2084"/>
      <c r="D758" s="2085"/>
      <c r="E758" s="2084"/>
      <c r="F758" s="2086"/>
      <c r="G758" s="2086"/>
      <c r="H758" s="2084"/>
      <c r="I758" s="2084"/>
      <c r="J758" s="2084"/>
      <c r="K758" s="2084"/>
      <c r="L758" s="2084"/>
      <c r="M758" s="2084"/>
      <c r="N758" s="2084"/>
      <c r="O758" s="2084"/>
      <c r="P758" s="2084"/>
      <c r="Q758" s="2084"/>
      <c r="R758" s="2084"/>
      <c r="S758" s="2084"/>
      <c r="T758" s="2084"/>
      <c r="U758" s="2084"/>
      <c r="V758" s="2084"/>
      <c r="W758" s="2084"/>
      <c r="X758" s="2084"/>
      <c r="Y758" s="2084"/>
      <c r="Z758" s="2084"/>
      <c r="AA758" s="2084"/>
      <c r="AB758" s="2084"/>
      <c r="AC758" s="2084"/>
      <c r="AD758" s="2084"/>
      <c r="AE758" s="2084"/>
    </row>
    <row r="759" ht="60.0" customHeight="1">
      <c r="A759" s="2084"/>
      <c r="B759" s="2084"/>
      <c r="C759" s="2084"/>
      <c r="D759" s="2085"/>
      <c r="E759" s="2084"/>
      <c r="F759" s="2086"/>
      <c r="G759" s="2086"/>
      <c r="H759" s="2084"/>
      <c r="I759" s="2084"/>
      <c r="J759" s="2084"/>
      <c r="K759" s="2084"/>
      <c r="L759" s="2084"/>
      <c r="M759" s="2084"/>
      <c r="N759" s="2084"/>
      <c r="O759" s="2084"/>
      <c r="P759" s="2084"/>
      <c r="Q759" s="2084"/>
      <c r="R759" s="2084"/>
      <c r="S759" s="2084"/>
      <c r="T759" s="2084"/>
      <c r="U759" s="2084"/>
      <c r="V759" s="2084"/>
      <c r="W759" s="2084"/>
      <c r="X759" s="2084"/>
      <c r="Y759" s="2084"/>
      <c r="Z759" s="2084"/>
      <c r="AA759" s="2084"/>
      <c r="AB759" s="2084"/>
      <c r="AC759" s="2084"/>
      <c r="AD759" s="2084"/>
      <c r="AE759" s="2084"/>
    </row>
    <row r="760" ht="60.0" customHeight="1">
      <c r="A760" s="2084"/>
      <c r="B760" s="2084"/>
      <c r="C760" s="2084"/>
      <c r="D760" s="2085"/>
      <c r="E760" s="2084"/>
      <c r="F760" s="2086"/>
      <c r="G760" s="2086"/>
      <c r="H760" s="2084"/>
      <c r="I760" s="2084"/>
      <c r="J760" s="2084"/>
      <c r="K760" s="2084"/>
      <c r="L760" s="2084"/>
      <c r="M760" s="2084"/>
      <c r="N760" s="2084"/>
      <c r="O760" s="2084"/>
      <c r="P760" s="2084"/>
      <c r="Q760" s="2084"/>
      <c r="R760" s="2084"/>
      <c r="S760" s="2084"/>
      <c r="T760" s="2084"/>
      <c r="U760" s="2084"/>
      <c r="V760" s="2084"/>
      <c r="W760" s="2084"/>
      <c r="X760" s="2084"/>
      <c r="Y760" s="2084"/>
      <c r="Z760" s="2084"/>
      <c r="AA760" s="2084"/>
      <c r="AB760" s="2084"/>
      <c r="AC760" s="2084"/>
      <c r="AD760" s="2084"/>
      <c r="AE760" s="2084"/>
    </row>
    <row r="761" ht="60.0" customHeight="1">
      <c r="A761" s="2084"/>
      <c r="B761" s="2084"/>
      <c r="C761" s="2084"/>
      <c r="D761" s="2085"/>
      <c r="E761" s="2084"/>
      <c r="F761" s="2086"/>
      <c r="G761" s="2086"/>
      <c r="H761" s="2084"/>
      <c r="I761" s="2084"/>
      <c r="J761" s="2084"/>
      <c r="K761" s="2084"/>
      <c r="L761" s="2084"/>
      <c r="M761" s="2084"/>
      <c r="N761" s="2084"/>
      <c r="O761" s="2084"/>
      <c r="P761" s="2084"/>
      <c r="Q761" s="2084"/>
      <c r="R761" s="2084"/>
      <c r="S761" s="2084"/>
      <c r="T761" s="2084"/>
      <c r="U761" s="2084"/>
      <c r="V761" s="2084"/>
      <c r="W761" s="2084"/>
      <c r="X761" s="2084"/>
      <c r="Y761" s="2084"/>
      <c r="Z761" s="2084"/>
      <c r="AA761" s="2084"/>
      <c r="AB761" s="2084"/>
      <c r="AC761" s="2084"/>
      <c r="AD761" s="2084"/>
      <c r="AE761" s="2084"/>
    </row>
    <row r="762" ht="60.0" customHeight="1">
      <c r="A762" s="2084"/>
      <c r="B762" s="2084"/>
      <c r="C762" s="2084"/>
      <c r="D762" s="2085"/>
      <c r="E762" s="2084"/>
      <c r="F762" s="2086"/>
      <c r="G762" s="2086"/>
      <c r="H762" s="2084"/>
      <c r="I762" s="2084"/>
      <c r="J762" s="2084"/>
      <c r="K762" s="2084"/>
      <c r="L762" s="2084"/>
      <c r="M762" s="2084"/>
      <c r="N762" s="2084"/>
      <c r="O762" s="2084"/>
      <c r="P762" s="2084"/>
      <c r="Q762" s="2084"/>
      <c r="R762" s="2084"/>
      <c r="S762" s="2084"/>
      <c r="T762" s="2084"/>
      <c r="U762" s="2084"/>
      <c r="V762" s="2084"/>
      <c r="W762" s="2084"/>
      <c r="X762" s="2084"/>
      <c r="Y762" s="2084"/>
      <c r="Z762" s="2084"/>
      <c r="AA762" s="2084"/>
      <c r="AB762" s="2084"/>
      <c r="AC762" s="2084"/>
      <c r="AD762" s="2084"/>
      <c r="AE762" s="2084"/>
    </row>
    <row r="763" ht="60.0" customHeight="1">
      <c r="A763" s="2084"/>
      <c r="B763" s="2084"/>
      <c r="C763" s="2084"/>
      <c r="D763" s="2085"/>
      <c r="E763" s="2084"/>
      <c r="F763" s="2086"/>
      <c r="G763" s="2086"/>
      <c r="H763" s="2084"/>
      <c r="I763" s="2084"/>
      <c r="J763" s="2084"/>
      <c r="K763" s="2084"/>
      <c r="L763" s="2084"/>
      <c r="M763" s="2084"/>
      <c r="N763" s="2084"/>
      <c r="O763" s="2084"/>
      <c r="P763" s="2084"/>
      <c r="Q763" s="2084"/>
      <c r="R763" s="2084"/>
      <c r="S763" s="2084"/>
      <c r="T763" s="2084"/>
      <c r="U763" s="2084"/>
      <c r="V763" s="2084"/>
      <c r="W763" s="2084"/>
      <c r="X763" s="2084"/>
      <c r="Y763" s="2084"/>
      <c r="Z763" s="2084"/>
      <c r="AA763" s="2084"/>
      <c r="AB763" s="2084"/>
      <c r="AC763" s="2084"/>
      <c r="AD763" s="2084"/>
      <c r="AE763" s="2084"/>
    </row>
    <row r="764" ht="60.0" customHeight="1">
      <c r="A764" s="2084"/>
      <c r="B764" s="2084"/>
      <c r="C764" s="2084"/>
      <c r="D764" s="2085"/>
      <c r="E764" s="2084"/>
      <c r="F764" s="2086"/>
      <c r="G764" s="2086"/>
      <c r="H764" s="2084"/>
      <c r="I764" s="2084"/>
      <c r="J764" s="2084"/>
      <c r="K764" s="2084"/>
      <c r="L764" s="2084"/>
      <c r="M764" s="2084"/>
      <c r="N764" s="2084"/>
      <c r="O764" s="2084"/>
      <c r="P764" s="2084"/>
      <c r="Q764" s="2084"/>
      <c r="R764" s="2084"/>
      <c r="S764" s="2084"/>
      <c r="T764" s="2084"/>
      <c r="U764" s="2084"/>
      <c r="V764" s="2084"/>
      <c r="W764" s="2084"/>
      <c r="X764" s="2084"/>
      <c r="Y764" s="2084"/>
      <c r="Z764" s="2084"/>
      <c r="AA764" s="2084"/>
      <c r="AB764" s="2084"/>
      <c r="AC764" s="2084"/>
      <c r="AD764" s="2084"/>
      <c r="AE764" s="2084"/>
    </row>
    <row r="765" ht="60.0" customHeight="1">
      <c r="A765" s="2084"/>
      <c r="B765" s="2084"/>
      <c r="C765" s="2084"/>
      <c r="D765" s="2085"/>
      <c r="E765" s="2084"/>
      <c r="F765" s="2086"/>
      <c r="G765" s="2086"/>
      <c r="H765" s="2084"/>
      <c r="I765" s="2084"/>
      <c r="J765" s="2084"/>
      <c r="K765" s="2084"/>
      <c r="L765" s="2084"/>
      <c r="M765" s="2084"/>
      <c r="N765" s="2084"/>
      <c r="O765" s="2084"/>
      <c r="P765" s="2084"/>
      <c r="Q765" s="2084"/>
      <c r="R765" s="2084"/>
      <c r="S765" s="2084"/>
      <c r="T765" s="2084"/>
      <c r="U765" s="2084"/>
      <c r="V765" s="2084"/>
      <c r="W765" s="2084"/>
      <c r="X765" s="2084"/>
      <c r="Y765" s="2084"/>
      <c r="Z765" s="2084"/>
      <c r="AA765" s="2084"/>
      <c r="AB765" s="2084"/>
      <c r="AC765" s="2084"/>
      <c r="AD765" s="2084"/>
      <c r="AE765" s="2084"/>
    </row>
    <row r="766" ht="60.0" customHeight="1">
      <c r="A766" s="2084"/>
      <c r="B766" s="2084"/>
      <c r="C766" s="2084"/>
      <c r="D766" s="2085"/>
      <c r="E766" s="2084"/>
      <c r="F766" s="2086"/>
      <c r="G766" s="2086"/>
      <c r="H766" s="2084"/>
      <c r="I766" s="2084"/>
      <c r="J766" s="2084"/>
      <c r="K766" s="2084"/>
      <c r="L766" s="2084"/>
      <c r="M766" s="2084"/>
      <c r="N766" s="2084"/>
      <c r="O766" s="2084"/>
      <c r="P766" s="2084"/>
      <c r="Q766" s="2084"/>
      <c r="R766" s="2084"/>
      <c r="S766" s="2084"/>
      <c r="T766" s="2084"/>
      <c r="U766" s="2084"/>
      <c r="V766" s="2084"/>
      <c r="W766" s="2084"/>
      <c r="X766" s="2084"/>
      <c r="Y766" s="2084"/>
      <c r="Z766" s="2084"/>
      <c r="AA766" s="2084"/>
      <c r="AB766" s="2084"/>
      <c r="AC766" s="2084"/>
      <c r="AD766" s="2084"/>
      <c r="AE766" s="2084"/>
    </row>
    <row r="767" ht="60.0" customHeight="1">
      <c r="A767" s="2084"/>
      <c r="B767" s="2084"/>
      <c r="C767" s="2084"/>
      <c r="D767" s="2085"/>
      <c r="E767" s="2084"/>
      <c r="F767" s="2086"/>
      <c r="G767" s="2086"/>
      <c r="H767" s="2084"/>
      <c r="I767" s="2084"/>
      <c r="J767" s="2084"/>
      <c r="K767" s="2084"/>
      <c r="L767" s="2084"/>
      <c r="M767" s="2084"/>
      <c r="N767" s="2084"/>
      <c r="O767" s="2084"/>
      <c r="P767" s="2084"/>
      <c r="Q767" s="2084"/>
      <c r="R767" s="2084"/>
      <c r="S767" s="2084"/>
      <c r="T767" s="2084"/>
      <c r="U767" s="2084"/>
      <c r="V767" s="2084"/>
      <c r="W767" s="2084"/>
      <c r="X767" s="2084"/>
      <c r="Y767" s="2084"/>
      <c r="Z767" s="2084"/>
      <c r="AA767" s="2084"/>
      <c r="AB767" s="2084"/>
      <c r="AC767" s="2084"/>
      <c r="AD767" s="2084"/>
      <c r="AE767" s="2084"/>
    </row>
    <row r="768" ht="60.0" customHeight="1">
      <c r="A768" s="2084"/>
      <c r="B768" s="2084"/>
      <c r="C768" s="2084"/>
      <c r="D768" s="2085"/>
      <c r="E768" s="2084"/>
      <c r="F768" s="2086"/>
      <c r="G768" s="2086"/>
      <c r="H768" s="2084"/>
      <c r="I768" s="2084"/>
      <c r="J768" s="2084"/>
      <c r="K768" s="2084"/>
      <c r="L768" s="2084"/>
      <c r="M768" s="2084"/>
      <c r="N768" s="2084"/>
      <c r="O768" s="2084"/>
      <c r="P768" s="2084"/>
      <c r="Q768" s="2084"/>
      <c r="R768" s="2084"/>
      <c r="S768" s="2084"/>
      <c r="T768" s="2084"/>
      <c r="U768" s="2084"/>
      <c r="V768" s="2084"/>
      <c r="W768" s="2084"/>
      <c r="X768" s="2084"/>
      <c r="Y768" s="2084"/>
      <c r="Z768" s="2084"/>
      <c r="AA768" s="2084"/>
      <c r="AB768" s="2084"/>
      <c r="AC768" s="2084"/>
      <c r="AD768" s="2084"/>
      <c r="AE768" s="2084"/>
    </row>
    <row r="769" ht="60.0" customHeight="1">
      <c r="A769" s="2084"/>
      <c r="B769" s="2084"/>
      <c r="C769" s="2084"/>
      <c r="D769" s="2085"/>
      <c r="E769" s="2084"/>
      <c r="F769" s="2086"/>
      <c r="G769" s="2086"/>
      <c r="H769" s="2084"/>
      <c r="I769" s="2084"/>
      <c r="J769" s="2084"/>
      <c r="K769" s="2084"/>
      <c r="L769" s="2084"/>
      <c r="M769" s="2084"/>
      <c r="N769" s="2084"/>
      <c r="O769" s="2084"/>
      <c r="P769" s="2084"/>
      <c r="Q769" s="2084"/>
      <c r="R769" s="2084"/>
      <c r="S769" s="2084"/>
      <c r="T769" s="2084"/>
      <c r="U769" s="2084"/>
      <c r="V769" s="2084"/>
      <c r="W769" s="2084"/>
      <c r="X769" s="2084"/>
      <c r="Y769" s="2084"/>
      <c r="Z769" s="2084"/>
      <c r="AA769" s="2084"/>
      <c r="AB769" s="2084"/>
      <c r="AC769" s="2084"/>
      <c r="AD769" s="2084"/>
      <c r="AE769" s="2084"/>
    </row>
    <row r="770" ht="60.0" customHeight="1">
      <c r="A770" s="2084"/>
      <c r="B770" s="2084"/>
      <c r="C770" s="2084"/>
      <c r="D770" s="2085"/>
      <c r="E770" s="2084"/>
      <c r="F770" s="2086"/>
      <c r="G770" s="2086"/>
      <c r="H770" s="2084"/>
      <c r="I770" s="2084"/>
      <c r="J770" s="2084"/>
      <c r="K770" s="2084"/>
      <c r="L770" s="2084"/>
      <c r="M770" s="2084"/>
      <c r="N770" s="2084"/>
      <c r="O770" s="2084"/>
      <c r="P770" s="2084"/>
      <c r="Q770" s="2084"/>
      <c r="R770" s="2084"/>
      <c r="S770" s="2084"/>
      <c r="T770" s="2084"/>
      <c r="U770" s="2084"/>
      <c r="V770" s="2084"/>
      <c r="W770" s="2084"/>
      <c r="X770" s="2084"/>
      <c r="Y770" s="2084"/>
      <c r="Z770" s="2084"/>
      <c r="AA770" s="2084"/>
      <c r="AB770" s="2084"/>
      <c r="AC770" s="2084"/>
      <c r="AD770" s="2084"/>
      <c r="AE770" s="2084"/>
    </row>
    <row r="771" ht="60.0" customHeight="1">
      <c r="A771" s="2084"/>
      <c r="B771" s="2084"/>
      <c r="C771" s="2084"/>
      <c r="D771" s="2085"/>
      <c r="E771" s="2084"/>
      <c r="F771" s="2086"/>
      <c r="G771" s="2086"/>
      <c r="H771" s="2084"/>
      <c r="I771" s="2084"/>
      <c r="J771" s="2084"/>
      <c r="K771" s="2084"/>
      <c r="L771" s="2084"/>
      <c r="M771" s="2084"/>
      <c r="N771" s="2084"/>
      <c r="O771" s="2084"/>
      <c r="P771" s="2084"/>
      <c r="Q771" s="2084"/>
      <c r="R771" s="2084"/>
      <c r="S771" s="2084"/>
      <c r="T771" s="2084"/>
      <c r="U771" s="2084"/>
      <c r="V771" s="2084"/>
      <c r="W771" s="2084"/>
      <c r="X771" s="2084"/>
      <c r="Y771" s="2084"/>
      <c r="Z771" s="2084"/>
      <c r="AA771" s="2084"/>
      <c r="AB771" s="2084"/>
      <c r="AC771" s="2084"/>
      <c r="AD771" s="2084"/>
      <c r="AE771" s="2084"/>
    </row>
    <row r="772" ht="60.0" customHeight="1">
      <c r="A772" s="2084"/>
      <c r="B772" s="2084"/>
      <c r="C772" s="2084"/>
      <c r="D772" s="2085"/>
      <c r="E772" s="2084"/>
      <c r="F772" s="2086"/>
      <c r="G772" s="2086"/>
      <c r="H772" s="2084"/>
      <c r="I772" s="2084"/>
      <c r="J772" s="2084"/>
      <c r="K772" s="2084"/>
      <c r="L772" s="2084"/>
      <c r="M772" s="2084"/>
      <c r="N772" s="2084"/>
      <c r="O772" s="2084"/>
      <c r="P772" s="2084"/>
      <c r="Q772" s="2084"/>
      <c r="R772" s="2084"/>
      <c r="S772" s="2084"/>
      <c r="T772" s="2084"/>
      <c r="U772" s="2084"/>
      <c r="V772" s="2084"/>
      <c r="W772" s="2084"/>
      <c r="X772" s="2084"/>
      <c r="Y772" s="2084"/>
      <c r="Z772" s="2084"/>
      <c r="AA772" s="2084"/>
      <c r="AB772" s="2084"/>
      <c r="AC772" s="2084"/>
      <c r="AD772" s="2084"/>
      <c r="AE772" s="2084"/>
    </row>
    <row r="773" ht="60.0" customHeight="1">
      <c r="A773" s="2084"/>
      <c r="B773" s="2084"/>
      <c r="C773" s="2084"/>
      <c r="D773" s="2085"/>
      <c r="E773" s="2084"/>
      <c r="F773" s="2086"/>
      <c r="G773" s="2086"/>
      <c r="H773" s="2084"/>
      <c r="I773" s="2084"/>
      <c r="J773" s="2084"/>
      <c r="K773" s="2084"/>
      <c r="L773" s="2084"/>
      <c r="M773" s="2084"/>
      <c r="N773" s="2084"/>
      <c r="O773" s="2084"/>
      <c r="P773" s="2084"/>
      <c r="Q773" s="2084"/>
      <c r="R773" s="2084"/>
      <c r="S773" s="2084"/>
      <c r="T773" s="2084"/>
      <c r="U773" s="2084"/>
      <c r="V773" s="2084"/>
      <c r="W773" s="2084"/>
      <c r="X773" s="2084"/>
      <c r="Y773" s="2084"/>
      <c r="Z773" s="2084"/>
      <c r="AA773" s="2084"/>
      <c r="AB773" s="2084"/>
      <c r="AC773" s="2084"/>
      <c r="AD773" s="2084"/>
      <c r="AE773" s="2084"/>
    </row>
    <row r="774" ht="60.0" customHeight="1">
      <c r="A774" s="2084"/>
      <c r="B774" s="2084"/>
      <c r="C774" s="2084"/>
      <c r="D774" s="2085"/>
      <c r="E774" s="2084"/>
      <c r="F774" s="2086"/>
      <c r="G774" s="2086"/>
      <c r="H774" s="2084"/>
      <c r="I774" s="2084"/>
      <c r="J774" s="2084"/>
      <c r="K774" s="2084"/>
      <c r="L774" s="2084"/>
      <c r="M774" s="2084"/>
      <c r="N774" s="2084"/>
      <c r="O774" s="2084"/>
      <c r="P774" s="2084"/>
      <c r="Q774" s="2084"/>
      <c r="R774" s="2084"/>
      <c r="S774" s="2084"/>
      <c r="T774" s="2084"/>
      <c r="U774" s="2084"/>
      <c r="V774" s="2084"/>
      <c r="W774" s="2084"/>
      <c r="X774" s="2084"/>
      <c r="Y774" s="2084"/>
      <c r="Z774" s="2084"/>
      <c r="AA774" s="2084"/>
      <c r="AB774" s="2084"/>
      <c r="AC774" s="2084"/>
      <c r="AD774" s="2084"/>
      <c r="AE774" s="2084"/>
    </row>
    <row r="775" ht="60.0" customHeight="1">
      <c r="A775" s="2084"/>
      <c r="B775" s="2084"/>
      <c r="C775" s="2084"/>
      <c r="D775" s="2085"/>
      <c r="E775" s="2084"/>
      <c r="F775" s="2086"/>
      <c r="G775" s="2086"/>
      <c r="H775" s="2084"/>
      <c r="I775" s="2084"/>
      <c r="J775" s="2084"/>
      <c r="K775" s="2084"/>
      <c r="L775" s="2084"/>
      <c r="M775" s="2084"/>
      <c r="N775" s="2084"/>
      <c r="O775" s="2084"/>
      <c r="P775" s="2084"/>
      <c r="Q775" s="2084"/>
      <c r="R775" s="2084"/>
      <c r="S775" s="2084"/>
      <c r="T775" s="2084"/>
      <c r="U775" s="2084"/>
      <c r="V775" s="2084"/>
      <c r="W775" s="2084"/>
      <c r="X775" s="2084"/>
      <c r="Y775" s="2084"/>
      <c r="Z775" s="2084"/>
      <c r="AA775" s="2084"/>
      <c r="AB775" s="2084"/>
      <c r="AC775" s="2084"/>
      <c r="AD775" s="2084"/>
      <c r="AE775" s="2084"/>
    </row>
    <row r="776" ht="60.0" customHeight="1">
      <c r="A776" s="2084"/>
      <c r="B776" s="2084"/>
      <c r="C776" s="2084"/>
      <c r="D776" s="2085"/>
      <c r="E776" s="2084"/>
      <c r="F776" s="2086"/>
      <c r="G776" s="2086"/>
      <c r="H776" s="2084"/>
      <c r="I776" s="2084"/>
      <c r="J776" s="2084"/>
      <c r="K776" s="2084"/>
      <c r="L776" s="2084"/>
      <c r="M776" s="2084"/>
      <c r="N776" s="2084"/>
      <c r="O776" s="2084"/>
      <c r="P776" s="2084"/>
      <c r="Q776" s="2084"/>
      <c r="R776" s="2084"/>
      <c r="S776" s="2084"/>
      <c r="T776" s="2084"/>
      <c r="U776" s="2084"/>
      <c r="V776" s="2084"/>
      <c r="W776" s="2084"/>
      <c r="X776" s="2084"/>
      <c r="Y776" s="2084"/>
      <c r="Z776" s="2084"/>
      <c r="AA776" s="2084"/>
      <c r="AB776" s="2084"/>
      <c r="AC776" s="2084"/>
      <c r="AD776" s="2084"/>
      <c r="AE776" s="2084"/>
    </row>
    <row r="777" ht="60.0" customHeight="1">
      <c r="A777" s="2084"/>
      <c r="B777" s="2084"/>
      <c r="C777" s="2084"/>
      <c r="D777" s="2085"/>
      <c r="E777" s="2084"/>
      <c r="F777" s="2086"/>
      <c r="G777" s="2086"/>
      <c r="H777" s="2084"/>
      <c r="I777" s="2084"/>
      <c r="J777" s="2084"/>
      <c r="K777" s="2084"/>
      <c r="L777" s="2084"/>
      <c r="M777" s="2084"/>
      <c r="N777" s="2084"/>
      <c r="O777" s="2084"/>
      <c r="P777" s="2084"/>
      <c r="Q777" s="2084"/>
      <c r="R777" s="2084"/>
      <c r="S777" s="2084"/>
      <c r="T777" s="2084"/>
      <c r="U777" s="2084"/>
      <c r="V777" s="2084"/>
      <c r="W777" s="2084"/>
      <c r="X777" s="2084"/>
      <c r="Y777" s="2084"/>
      <c r="Z777" s="2084"/>
      <c r="AA777" s="2084"/>
      <c r="AB777" s="2084"/>
      <c r="AC777" s="2084"/>
      <c r="AD777" s="2084"/>
      <c r="AE777" s="2084"/>
    </row>
    <row r="778" ht="60.0" customHeight="1">
      <c r="A778" s="2084"/>
      <c r="B778" s="2084"/>
      <c r="C778" s="2084"/>
      <c r="D778" s="2085"/>
      <c r="E778" s="2084"/>
      <c r="F778" s="2086"/>
      <c r="G778" s="2086"/>
      <c r="H778" s="2084"/>
      <c r="I778" s="2084"/>
      <c r="J778" s="2084"/>
      <c r="K778" s="2084"/>
      <c r="L778" s="2084"/>
      <c r="M778" s="2084"/>
      <c r="N778" s="2084"/>
      <c r="O778" s="2084"/>
      <c r="P778" s="2084"/>
      <c r="Q778" s="2084"/>
      <c r="R778" s="2084"/>
      <c r="S778" s="2084"/>
      <c r="T778" s="2084"/>
      <c r="U778" s="2084"/>
      <c r="V778" s="2084"/>
      <c r="W778" s="2084"/>
      <c r="X778" s="2084"/>
      <c r="Y778" s="2084"/>
      <c r="Z778" s="2084"/>
      <c r="AA778" s="2084"/>
      <c r="AB778" s="2084"/>
      <c r="AC778" s="2084"/>
      <c r="AD778" s="2084"/>
      <c r="AE778" s="2084"/>
    </row>
    <row r="779" ht="60.0" customHeight="1">
      <c r="A779" s="2084"/>
      <c r="B779" s="2084"/>
      <c r="C779" s="2084"/>
      <c r="D779" s="2085"/>
      <c r="E779" s="2084"/>
      <c r="F779" s="2086"/>
      <c r="G779" s="2086"/>
      <c r="H779" s="2084"/>
      <c r="I779" s="2084"/>
      <c r="J779" s="2084"/>
      <c r="K779" s="2084"/>
      <c r="L779" s="2084"/>
      <c r="M779" s="2084"/>
      <c r="N779" s="2084"/>
      <c r="O779" s="2084"/>
      <c r="P779" s="2084"/>
      <c r="Q779" s="2084"/>
      <c r="R779" s="2084"/>
      <c r="S779" s="2084"/>
      <c r="T779" s="2084"/>
      <c r="U779" s="2084"/>
      <c r="V779" s="2084"/>
      <c r="W779" s="2084"/>
      <c r="X779" s="2084"/>
      <c r="Y779" s="2084"/>
      <c r="Z779" s="2084"/>
      <c r="AA779" s="2084"/>
      <c r="AB779" s="2084"/>
      <c r="AC779" s="2084"/>
      <c r="AD779" s="2084"/>
      <c r="AE779" s="2084"/>
    </row>
    <row r="780" ht="60.0" customHeight="1">
      <c r="A780" s="2084"/>
      <c r="B780" s="2084"/>
      <c r="C780" s="2084"/>
      <c r="D780" s="2085"/>
      <c r="E780" s="2084"/>
      <c r="F780" s="2086"/>
      <c r="G780" s="2086"/>
      <c r="H780" s="2084"/>
      <c r="I780" s="2084"/>
      <c r="J780" s="2084"/>
      <c r="K780" s="2084"/>
      <c r="L780" s="2084"/>
      <c r="M780" s="2084"/>
      <c r="N780" s="2084"/>
      <c r="O780" s="2084"/>
      <c r="P780" s="2084"/>
      <c r="Q780" s="2084"/>
      <c r="R780" s="2084"/>
      <c r="S780" s="2084"/>
      <c r="T780" s="2084"/>
      <c r="U780" s="2084"/>
      <c r="V780" s="2084"/>
      <c r="W780" s="2084"/>
      <c r="X780" s="2084"/>
      <c r="Y780" s="2084"/>
      <c r="Z780" s="2084"/>
      <c r="AA780" s="2084"/>
      <c r="AB780" s="2084"/>
      <c r="AC780" s="2084"/>
      <c r="AD780" s="2084"/>
      <c r="AE780" s="2084"/>
    </row>
    <row r="781" ht="60.0" customHeight="1">
      <c r="A781" s="2084"/>
      <c r="B781" s="2084"/>
      <c r="C781" s="2084"/>
      <c r="D781" s="2085"/>
      <c r="E781" s="2084"/>
      <c r="F781" s="2086"/>
      <c r="G781" s="2086"/>
      <c r="H781" s="2084"/>
      <c r="I781" s="2084"/>
      <c r="J781" s="2084"/>
      <c r="K781" s="2084"/>
      <c r="L781" s="2084"/>
      <c r="M781" s="2084"/>
      <c r="N781" s="2084"/>
      <c r="O781" s="2084"/>
      <c r="P781" s="2084"/>
      <c r="Q781" s="2084"/>
      <c r="R781" s="2084"/>
      <c r="S781" s="2084"/>
      <c r="T781" s="2084"/>
      <c r="U781" s="2084"/>
      <c r="V781" s="2084"/>
      <c r="W781" s="2084"/>
      <c r="X781" s="2084"/>
      <c r="Y781" s="2084"/>
      <c r="Z781" s="2084"/>
      <c r="AA781" s="2084"/>
      <c r="AB781" s="2084"/>
      <c r="AC781" s="2084"/>
      <c r="AD781" s="2084"/>
      <c r="AE781" s="2084"/>
    </row>
    <row r="782" ht="60.0" customHeight="1">
      <c r="A782" s="2084"/>
      <c r="B782" s="2084"/>
      <c r="C782" s="2084"/>
      <c r="D782" s="2085"/>
      <c r="E782" s="2084"/>
      <c r="F782" s="2086"/>
      <c r="G782" s="2086"/>
      <c r="H782" s="2084"/>
      <c r="I782" s="2084"/>
      <c r="J782" s="2084"/>
      <c r="K782" s="2084"/>
      <c r="L782" s="2084"/>
      <c r="M782" s="2084"/>
      <c r="N782" s="2084"/>
      <c r="O782" s="2084"/>
      <c r="P782" s="2084"/>
      <c r="Q782" s="2084"/>
      <c r="R782" s="2084"/>
      <c r="S782" s="2084"/>
      <c r="T782" s="2084"/>
      <c r="U782" s="2084"/>
      <c r="V782" s="2084"/>
      <c r="W782" s="2084"/>
      <c r="X782" s="2084"/>
      <c r="Y782" s="2084"/>
      <c r="Z782" s="2084"/>
      <c r="AA782" s="2084"/>
      <c r="AB782" s="2084"/>
      <c r="AC782" s="2084"/>
      <c r="AD782" s="2084"/>
      <c r="AE782" s="2084"/>
    </row>
    <row r="783" ht="60.0" customHeight="1">
      <c r="A783" s="2084"/>
      <c r="B783" s="2084"/>
      <c r="C783" s="2084"/>
      <c r="D783" s="2085"/>
      <c r="E783" s="2084"/>
      <c r="F783" s="2086"/>
      <c r="G783" s="2086"/>
      <c r="H783" s="2084"/>
      <c r="I783" s="2084"/>
      <c r="J783" s="2084"/>
      <c r="K783" s="2084"/>
      <c r="L783" s="2084"/>
      <c r="M783" s="2084"/>
      <c r="N783" s="2084"/>
      <c r="O783" s="2084"/>
      <c r="P783" s="2084"/>
      <c r="Q783" s="2084"/>
      <c r="R783" s="2084"/>
      <c r="S783" s="2084"/>
      <c r="T783" s="2084"/>
      <c r="U783" s="2084"/>
      <c r="V783" s="2084"/>
      <c r="W783" s="2084"/>
      <c r="X783" s="2084"/>
      <c r="Y783" s="2084"/>
      <c r="Z783" s="2084"/>
      <c r="AA783" s="2084"/>
      <c r="AB783" s="2084"/>
      <c r="AC783" s="2084"/>
      <c r="AD783" s="2084"/>
      <c r="AE783" s="2084"/>
    </row>
    <row r="784" ht="60.0" customHeight="1">
      <c r="A784" s="2084"/>
      <c r="B784" s="2084"/>
      <c r="C784" s="2084"/>
      <c r="D784" s="2085"/>
      <c r="E784" s="2084"/>
      <c r="F784" s="2086"/>
      <c r="G784" s="2086"/>
      <c r="H784" s="2084"/>
      <c r="I784" s="2084"/>
      <c r="J784" s="2084"/>
      <c r="K784" s="2084"/>
      <c r="L784" s="2084"/>
      <c r="M784" s="2084"/>
      <c r="N784" s="2084"/>
      <c r="O784" s="2084"/>
      <c r="P784" s="2084"/>
      <c r="Q784" s="2084"/>
      <c r="R784" s="2084"/>
      <c r="S784" s="2084"/>
      <c r="T784" s="2084"/>
      <c r="U784" s="2084"/>
      <c r="V784" s="2084"/>
      <c r="W784" s="2084"/>
      <c r="X784" s="2084"/>
      <c r="Y784" s="2084"/>
      <c r="Z784" s="2084"/>
      <c r="AA784" s="2084"/>
      <c r="AB784" s="2084"/>
      <c r="AC784" s="2084"/>
      <c r="AD784" s="2084"/>
      <c r="AE784" s="2084"/>
    </row>
    <row r="785" ht="60.0" customHeight="1">
      <c r="A785" s="2084"/>
      <c r="B785" s="2084"/>
      <c r="C785" s="2084"/>
      <c r="D785" s="2085"/>
      <c r="E785" s="2084"/>
      <c r="F785" s="2086"/>
      <c r="G785" s="2086"/>
      <c r="H785" s="2084"/>
      <c r="I785" s="2084"/>
      <c r="J785" s="2084"/>
      <c r="K785" s="2084"/>
      <c r="L785" s="2084"/>
      <c r="M785" s="2084"/>
      <c r="N785" s="2084"/>
      <c r="O785" s="2084"/>
      <c r="P785" s="2084"/>
      <c r="Q785" s="2084"/>
      <c r="R785" s="2084"/>
      <c r="S785" s="2084"/>
      <c r="T785" s="2084"/>
      <c r="U785" s="2084"/>
      <c r="V785" s="2084"/>
      <c r="W785" s="2084"/>
      <c r="X785" s="2084"/>
      <c r="Y785" s="2084"/>
      <c r="Z785" s="2084"/>
      <c r="AA785" s="2084"/>
      <c r="AB785" s="2084"/>
      <c r="AC785" s="2084"/>
      <c r="AD785" s="2084"/>
      <c r="AE785" s="2084"/>
    </row>
    <row r="786" ht="60.0" customHeight="1">
      <c r="A786" s="2084"/>
      <c r="B786" s="2084"/>
      <c r="C786" s="2084"/>
      <c r="D786" s="2085"/>
      <c r="E786" s="2084"/>
      <c r="F786" s="2086"/>
      <c r="G786" s="2086"/>
      <c r="H786" s="2084"/>
      <c r="I786" s="2084"/>
      <c r="J786" s="2084"/>
      <c r="K786" s="2084"/>
      <c r="L786" s="2084"/>
      <c r="M786" s="2084"/>
      <c r="N786" s="2084"/>
      <c r="O786" s="2084"/>
      <c r="P786" s="2084"/>
      <c r="Q786" s="2084"/>
      <c r="R786" s="2084"/>
      <c r="S786" s="2084"/>
      <c r="T786" s="2084"/>
      <c r="U786" s="2084"/>
      <c r="V786" s="2084"/>
      <c r="W786" s="2084"/>
      <c r="X786" s="2084"/>
      <c r="Y786" s="2084"/>
      <c r="Z786" s="2084"/>
      <c r="AA786" s="2084"/>
      <c r="AB786" s="2084"/>
      <c r="AC786" s="2084"/>
      <c r="AD786" s="2084"/>
      <c r="AE786" s="2084"/>
    </row>
    <row r="787" ht="60.0" customHeight="1">
      <c r="A787" s="2084"/>
      <c r="B787" s="2084"/>
      <c r="C787" s="2084"/>
      <c r="D787" s="2085"/>
      <c r="E787" s="2084"/>
      <c r="F787" s="2086"/>
      <c r="G787" s="2086"/>
      <c r="H787" s="2084"/>
      <c r="I787" s="2084"/>
      <c r="J787" s="2084"/>
      <c r="K787" s="2084"/>
      <c r="L787" s="2084"/>
      <c r="M787" s="2084"/>
      <c r="N787" s="2084"/>
      <c r="O787" s="2084"/>
      <c r="P787" s="2084"/>
      <c r="Q787" s="2084"/>
      <c r="R787" s="2084"/>
      <c r="S787" s="2084"/>
      <c r="T787" s="2084"/>
      <c r="U787" s="2084"/>
      <c r="V787" s="2084"/>
      <c r="W787" s="2084"/>
      <c r="X787" s="2084"/>
      <c r="Y787" s="2084"/>
      <c r="Z787" s="2084"/>
      <c r="AA787" s="2084"/>
      <c r="AB787" s="2084"/>
      <c r="AC787" s="2084"/>
      <c r="AD787" s="2084"/>
      <c r="AE787" s="2084"/>
    </row>
    <row r="788" ht="60.0" customHeight="1">
      <c r="A788" s="2084"/>
      <c r="B788" s="2084"/>
      <c r="C788" s="2084"/>
      <c r="D788" s="2085"/>
      <c r="E788" s="2084"/>
      <c r="F788" s="2086"/>
      <c r="G788" s="2086"/>
      <c r="H788" s="2084"/>
      <c r="I788" s="2084"/>
      <c r="J788" s="2084"/>
      <c r="K788" s="2084"/>
      <c r="L788" s="2084"/>
      <c r="M788" s="2084"/>
      <c r="N788" s="2084"/>
      <c r="O788" s="2084"/>
      <c r="P788" s="2084"/>
      <c r="Q788" s="2084"/>
      <c r="R788" s="2084"/>
      <c r="S788" s="2084"/>
      <c r="T788" s="2084"/>
      <c r="U788" s="2084"/>
      <c r="V788" s="2084"/>
      <c r="W788" s="2084"/>
      <c r="X788" s="2084"/>
      <c r="Y788" s="2084"/>
      <c r="Z788" s="2084"/>
      <c r="AA788" s="2084"/>
      <c r="AB788" s="2084"/>
      <c r="AC788" s="2084"/>
      <c r="AD788" s="2084"/>
      <c r="AE788" s="2084"/>
    </row>
    <row r="789" ht="60.0" customHeight="1">
      <c r="A789" s="2084"/>
      <c r="B789" s="2084"/>
      <c r="C789" s="2084"/>
      <c r="D789" s="2085"/>
      <c r="E789" s="2084"/>
      <c r="F789" s="2086"/>
      <c r="G789" s="2086"/>
      <c r="H789" s="2084"/>
      <c r="I789" s="2084"/>
      <c r="J789" s="2084"/>
      <c r="K789" s="2084"/>
      <c r="L789" s="2084"/>
      <c r="M789" s="2084"/>
      <c r="N789" s="2084"/>
      <c r="O789" s="2084"/>
      <c r="P789" s="2084"/>
      <c r="Q789" s="2084"/>
      <c r="R789" s="2084"/>
      <c r="S789" s="2084"/>
      <c r="T789" s="2084"/>
      <c r="U789" s="2084"/>
      <c r="V789" s="2084"/>
      <c r="W789" s="2084"/>
      <c r="X789" s="2084"/>
      <c r="Y789" s="2084"/>
      <c r="Z789" s="2084"/>
      <c r="AA789" s="2084"/>
      <c r="AB789" s="2084"/>
      <c r="AC789" s="2084"/>
      <c r="AD789" s="2084"/>
      <c r="AE789" s="2084"/>
    </row>
    <row r="790" ht="60.0" customHeight="1">
      <c r="A790" s="2084"/>
      <c r="B790" s="2084"/>
      <c r="C790" s="2084"/>
      <c r="D790" s="2085"/>
      <c r="E790" s="2084"/>
      <c r="F790" s="2086"/>
      <c r="G790" s="2086"/>
      <c r="H790" s="2084"/>
      <c r="I790" s="2084"/>
      <c r="J790" s="2084"/>
      <c r="K790" s="2084"/>
      <c r="L790" s="2084"/>
      <c r="M790" s="2084"/>
      <c r="N790" s="2084"/>
      <c r="O790" s="2084"/>
      <c r="P790" s="2084"/>
      <c r="Q790" s="2084"/>
      <c r="R790" s="2084"/>
      <c r="S790" s="2084"/>
      <c r="T790" s="2084"/>
      <c r="U790" s="2084"/>
      <c r="V790" s="2084"/>
      <c r="W790" s="2084"/>
      <c r="X790" s="2084"/>
      <c r="Y790" s="2084"/>
      <c r="Z790" s="2084"/>
      <c r="AA790" s="2084"/>
      <c r="AB790" s="2084"/>
      <c r="AC790" s="2084"/>
      <c r="AD790" s="2084"/>
      <c r="AE790" s="2084"/>
    </row>
    <row r="791" ht="60.0" customHeight="1">
      <c r="A791" s="2084"/>
      <c r="B791" s="2084"/>
      <c r="C791" s="2084"/>
      <c r="D791" s="2085"/>
      <c r="E791" s="2084"/>
      <c r="F791" s="2086"/>
      <c r="G791" s="2086"/>
      <c r="H791" s="2084"/>
      <c r="I791" s="2084"/>
      <c r="J791" s="2084"/>
      <c r="K791" s="2084"/>
      <c r="L791" s="2084"/>
      <c r="M791" s="2084"/>
      <c r="N791" s="2084"/>
      <c r="O791" s="2084"/>
      <c r="P791" s="2084"/>
      <c r="Q791" s="2084"/>
      <c r="R791" s="2084"/>
      <c r="S791" s="2084"/>
      <c r="T791" s="2084"/>
      <c r="U791" s="2084"/>
      <c r="V791" s="2084"/>
      <c r="W791" s="2084"/>
      <c r="X791" s="2084"/>
      <c r="Y791" s="2084"/>
      <c r="Z791" s="2084"/>
      <c r="AA791" s="2084"/>
      <c r="AB791" s="2084"/>
      <c r="AC791" s="2084"/>
      <c r="AD791" s="2084"/>
      <c r="AE791" s="2084"/>
    </row>
    <row r="792" ht="60.0" customHeight="1">
      <c r="A792" s="2084"/>
      <c r="B792" s="2084"/>
      <c r="C792" s="2084"/>
      <c r="D792" s="2085"/>
      <c r="E792" s="2084"/>
      <c r="F792" s="2086"/>
      <c r="G792" s="2086"/>
      <c r="H792" s="2084"/>
      <c r="I792" s="2084"/>
      <c r="J792" s="2084"/>
      <c r="K792" s="2084"/>
      <c r="L792" s="2084"/>
      <c r="M792" s="2084"/>
      <c r="N792" s="2084"/>
      <c r="O792" s="2084"/>
      <c r="P792" s="2084"/>
      <c r="Q792" s="2084"/>
      <c r="R792" s="2084"/>
      <c r="S792" s="2084"/>
      <c r="T792" s="2084"/>
      <c r="U792" s="2084"/>
      <c r="V792" s="2084"/>
      <c r="W792" s="2084"/>
      <c r="X792" s="2084"/>
      <c r="Y792" s="2084"/>
      <c r="Z792" s="2084"/>
      <c r="AA792" s="2084"/>
      <c r="AB792" s="2084"/>
      <c r="AC792" s="2084"/>
      <c r="AD792" s="2084"/>
      <c r="AE792" s="2084"/>
    </row>
    <row r="793" ht="60.0" customHeight="1">
      <c r="A793" s="2084"/>
      <c r="B793" s="2084"/>
      <c r="C793" s="2084"/>
      <c r="D793" s="2085"/>
      <c r="E793" s="2084"/>
      <c r="F793" s="2086"/>
      <c r="G793" s="2086"/>
      <c r="H793" s="2084"/>
      <c r="I793" s="2084"/>
      <c r="J793" s="2084"/>
      <c r="K793" s="2084"/>
      <c r="L793" s="2084"/>
      <c r="M793" s="2084"/>
      <c r="N793" s="2084"/>
      <c r="O793" s="2084"/>
      <c r="P793" s="2084"/>
      <c r="Q793" s="2084"/>
      <c r="R793" s="2084"/>
      <c r="S793" s="2084"/>
      <c r="T793" s="2084"/>
      <c r="U793" s="2084"/>
      <c r="V793" s="2084"/>
      <c r="W793" s="2084"/>
      <c r="X793" s="2084"/>
      <c r="Y793" s="2084"/>
      <c r="Z793" s="2084"/>
      <c r="AA793" s="2084"/>
      <c r="AB793" s="2084"/>
      <c r="AC793" s="2084"/>
      <c r="AD793" s="2084"/>
      <c r="AE793" s="2084"/>
    </row>
    <row r="794" ht="60.0" customHeight="1">
      <c r="A794" s="2084"/>
      <c r="B794" s="2084"/>
      <c r="C794" s="2084"/>
      <c r="D794" s="2085"/>
      <c r="E794" s="2084"/>
      <c r="F794" s="2086"/>
      <c r="G794" s="2086"/>
      <c r="H794" s="2084"/>
      <c r="I794" s="2084"/>
      <c r="J794" s="2084"/>
      <c r="K794" s="2084"/>
      <c r="L794" s="2084"/>
      <c r="M794" s="2084"/>
      <c r="N794" s="2084"/>
      <c r="O794" s="2084"/>
      <c r="P794" s="2084"/>
      <c r="Q794" s="2084"/>
      <c r="R794" s="2084"/>
      <c r="S794" s="2084"/>
      <c r="T794" s="2084"/>
      <c r="U794" s="2084"/>
      <c r="V794" s="2084"/>
      <c r="W794" s="2084"/>
      <c r="X794" s="2084"/>
      <c r="Y794" s="2084"/>
      <c r="Z794" s="2084"/>
      <c r="AA794" s="2084"/>
      <c r="AB794" s="2084"/>
      <c r="AC794" s="2084"/>
      <c r="AD794" s="2084"/>
      <c r="AE794" s="2084"/>
    </row>
    <row r="795" ht="60.0" customHeight="1">
      <c r="A795" s="2084"/>
      <c r="B795" s="2084"/>
      <c r="C795" s="2084"/>
      <c r="D795" s="2085"/>
      <c r="E795" s="2084"/>
      <c r="F795" s="2086"/>
      <c r="G795" s="2086"/>
      <c r="H795" s="2084"/>
      <c r="I795" s="2084"/>
      <c r="J795" s="2084"/>
      <c r="K795" s="2084"/>
      <c r="L795" s="2084"/>
      <c r="M795" s="2084"/>
      <c r="N795" s="2084"/>
      <c r="O795" s="2084"/>
      <c r="P795" s="2084"/>
      <c r="Q795" s="2084"/>
      <c r="R795" s="2084"/>
      <c r="S795" s="2084"/>
      <c r="T795" s="2084"/>
      <c r="U795" s="2084"/>
      <c r="V795" s="2084"/>
      <c r="W795" s="2084"/>
      <c r="X795" s="2084"/>
      <c r="Y795" s="2084"/>
      <c r="Z795" s="2084"/>
      <c r="AA795" s="2084"/>
      <c r="AB795" s="2084"/>
      <c r="AC795" s="2084"/>
      <c r="AD795" s="2084"/>
      <c r="AE795" s="2084"/>
    </row>
    <row r="796" ht="60.0" customHeight="1">
      <c r="A796" s="2084"/>
      <c r="B796" s="2084"/>
      <c r="C796" s="2084"/>
      <c r="D796" s="2085"/>
      <c r="E796" s="2084"/>
      <c r="F796" s="2086"/>
      <c r="G796" s="2086"/>
      <c r="H796" s="2084"/>
      <c r="I796" s="2084"/>
      <c r="J796" s="2084"/>
      <c r="K796" s="2084"/>
      <c r="L796" s="2084"/>
      <c r="M796" s="2084"/>
      <c r="N796" s="2084"/>
      <c r="O796" s="2084"/>
      <c r="P796" s="2084"/>
      <c r="Q796" s="2084"/>
      <c r="R796" s="2084"/>
      <c r="S796" s="2084"/>
      <c r="T796" s="2084"/>
      <c r="U796" s="2084"/>
      <c r="V796" s="2084"/>
      <c r="W796" s="2084"/>
      <c r="X796" s="2084"/>
      <c r="Y796" s="2084"/>
      <c r="Z796" s="2084"/>
      <c r="AA796" s="2084"/>
      <c r="AB796" s="2084"/>
      <c r="AC796" s="2084"/>
      <c r="AD796" s="2084"/>
      <c r="AE796" s="2084"/>
    </row>
    <row r="797" ht="60.0" customHeight="1">
      <c r="A797" s="2084"/>
      <c r="B797" s="2084"/>
      <c r="C797" s="2084"/>
      <c r="D797" s="2085"/>
      <c r="E797" s="2084"/>
      <c r="F797" s="2086"/>
      <c r="G797" s="2086"/>
      <c r="H797" s="2084"/>
      <c r="I797" s="2084"/>
      <c r="J797" s="2084"/>
      <c r="K797" s="2084"/>
      <c r="L797" s="2084"/>
      <c r="M797" s="2084"/>
      <c r="N797" s="2084"/>
      <c r="O797" s="2084"/>
      <c r="P797" s="2084"/>
      <c r="Q797" s="2084"/>
      <c r="R797" s="2084"/>
      <c r="S797" s="2084"/>
      <c r="T797" s="2084"/>
      <c r="U797" s="2084"/>
      <c r="V797" s="2084"/>
      <c r="W797" s="2084"/>
      <c r="X797" s="2084"/>
      <c r="Y797" s="2084"/>
      <c r="Z797" s="2084"/>
      <c r="AA797" s="2084"/>
      <c r="AB797" s="2084"/>
      <c r="AC797" s="2084"/>
      <c r="AD797" s="2084"/>
      <c r="AE797" s="2084"/>
    </row>
    <row r="798" ht="60.0" customHeight="1">
      <c r="A798" s="2084"/>
      <c r="B798" s="2084"/>
      <c r="C798" s="2084"/>
      <c r="D798" s="2085"/>
      <c r="E798" s="2084"/>
      <c r="F798" s="2086"/>
      <c r="G798" s="2086"/>
      <c r="H798" s="2084"/>
      <c r="I798" s="2084"/>
      <c r="J798" s="2084"/>
      <c r="K798" s="2084"/>
      <c r="L798" s="2084"/>
      <c r="M798" s="2084"/>
      <c r="N798" s="2084"/>
      <c r="O798" s="2084"/>
      <c r="P798" s="2084"/>
      <c r="Q798" s="2084"/>
      <c r="R798" s="2084"/>
      <c r="S798" s="2084"/>
      <c r="T798" s="2084"/>
      <c r="U798" s="2084"/>
      <c r="V798" s="2084"/>
      <c r="W798" s="2084"/>
      <c r="X798" s="2084"/>
      <c r="Y798" s="2084"/>
      <c r="Z798" s="2084"/>
      <c r="AA798" s="2084"/>
      <c r="AB798" s="2084"/>
      <c r="AC798" s="2084"/>
      <c r="AD798" s="2084"/>
      <c r="AE798" s="2084"/>
    </row>
    <row r="799" ht="60.0" customHeight="1">
      <c r="A799" s="2084"/>
      <c r="B799" s="2084"/>
      <c r="C799" s="2084"/>
      <c r="D799" s="2085"/>
      <c r="E799" s="2084"/>
      <c r="F799" s="2086"/>
      <c r="G799" s="2086"/>
      <c r="H799" s="2084"/>
      <c r="I799" s="2084"/>
      <c r="J799" s="2084"/>
      <c r="K799" s="2084"/>
      <c r="L799" s="2084"/>
      <c r="M799" s="2084"/>
      <c r="N799" s="2084"/>
      <c r="O799" s="2084"/>
      <c r="P799" s="2084"/>
      <c r="Q799" s="2084"/>
      <c r="R799" s="2084"/>
      <c r="S799" s="2084"/>
      <c r="T799" s="2084"/>
      <c r="U799" s="2084"/>
      <c r="V799" s="2084"/>
      <c r="W799" s="2084"/>
      <c r="X799" s="2084"/>
      <c r="Y799" s="2084"/>
      <c r="Z799" s="2084"/>
      <c r="AA799" s="2084"/>
      <c r="AB799" s="2084"/>
      <c r="AC799" s="2084"/>
      <c r="AD799" s="2084"/>
      <c r="AE799" s="2084"/>
    </row>
    <row r="800" ht="60.0" customHeight="1">
      <c r="A800" s="2084"/>
      <c r="B800" s="2084"/>
      <c r="C800" s="2084"/>
      <c r="D800" s="2085"/>
      <c r="E800" s="2084"/>
      <c r="F800" s="2086"/>
      <c r="G800" s="2086"/>
      <c r="H800" s="2084"/>
      <c r="I800" s="2084"/>
      <c r="J800" s="2084"/>
      <c r="K800" s="2084"/>
      <c r="L800" s="2084"/>
      <c r="M800" s="2084"/>
      <c r="N800" s="2084"/>
      <c r="O800" s="2084"/>
      <c r="P800" s="2084"/>
      <c r="Q800" s="2084"/>
      <c r="R800" s="2084"/>
      <c r="S800" s="2084"/>
      <c r="T800" s="2084"/>
      <c r="U800" s="2084"/>
      <c r="V800" s="2084"/>
      <c r="W800" s="2084"/>
      <c r="X800" s="2084"/>
      <c r="Y800" s="2084"/>
      <c r="Z800" s="2084"/>
      <c r="AA800" s="2084"/>
      <c r="AB800" s="2084"/>
      <c r="AC800" s="2084"/>
      <c r="AD800" s="2084"/>
      <c r="AE800" s="2084"/>
    </row>
    <row r="801" ht="60.0" customHeight="1">
      <c r="A801" s="2084"/>
      <c r="B801" s="2084"/>
      <c r="C801" s="2084"/>
      <c r="D801" s="2085"/>
      <c r="E801" s="2084"/>
      <c r="F801" s="2086"/>
      <c r="G801" s="2086"/>
      <c r="H801" s="2084"/>
      <c r="I801" s="2084"/>
      <c r="J801" s="2084"/>
      <c r="K801" s="2084"/>
      <c r="L801" s="2084"/>
      <c r="M801" s="2084"/>
      <c r="N801" s="2084"/>
      <c r="O801" s="2084"/>
      <c r="P801" s="2084"/>
      <c r="Q801" s="2084"/>
      <c r="R801" s="2084"/>
      <c r="S801" s="2084"/>
      <c r="T801" s="2084"/>
      <c r="U801" s="2084"/>
      <c r="V801" s="2084"/>
      <c r="W801" s="2084"/>
      <c r="X801" s="2084"/>
      <c r="Y801" s="2084"/>
      <c r="Z801" s="2084"/>
      <c r="AA801" s="2084"/>
      <c r="AB801" s="2084"/>
      <c r="AC801" s="2084"/>
      <c r="AD801" s="2084"/>
      <c r="AE801" s="2084"/>
    </row>
    <row r="802" ht="60.0" customHeight="1">
      <c r="A802" s="2084"/>
      <c r="B802" s="2084"/>
      <c r="C802" s="2084"/>
      <c r="D802" s="2085"/>
      <c r="E802" s="2084"/>
      <c r="F802" s="2086"/>
      <c r="G802" s="2086"/>
      <c r="H802" s="2084"/>
      <c r="I802" s="2084"/>
      <c r="J802" s="2084"/>
      <c r="K802" s="2084"/>
      <c r="L802" s="2084"/>
      <c r="M802" s="2084"/>
      <c r="N802" s="2084"/>
      <c r="O802" s="2084"/>
      <c r="P802" s="2084"/>
      <c r="Q802" s="2084"/>
      <c r="R802" s="2084"/>
      <c r="S802" s="2084"/>
      <c r="T802" s="2084"/>
      <c r="U802" s="2084"/>
      <c r="V802" s="2084"/>
      <c r="W802" s="2084"/>
      <c r="X802" s="2084"/>
      <c r="Y802" s="2084"/>
      <c r="Z802" s="2084"/>
      <c r="AA802" s="2084"/>
      <c r="AB802" s="2084"/>
      <c r="AC802" s="2084"/>
      <c r="AD802" s="2084"/>
      <c r="AE802" s="2084"/>
    </row>
    <row r="803" ht="60.0" customHeight="1">
      <c r="A803" s="2084"/>
      <c r="B803" s="2084"/>
      <c r="C803" s="2084"/>
      <c r="D803" s="2085"/>
      <c r="E803" s="2084"/>
      <c r="F803" s="2086"/>
      <c r="G803" s="2086"/>
      <c r="H803" s="2084"/>
      <c r="I803" s="2084"/>
      <c r="J803" s="2084"/>
      <c r="K803" s="2084"/>
      <c r="L803" s="2084"/>
      <c r="M803" s="2084"/>
      <c r="N803" s="2084"/>
      <c r="O803" s="2084"/>
      <c r="P803" s="2084"/>
      <c r="Q803" s="2084"/>
      <c r="R803" s="2084"/>
      <c r="S803" s="2084"/>
      <c r="T803" s="2084"/>
      <c r="U803" s="2084"/>
      <c r="V803" s="2084"/>
      <c r="W803" s="2084"/>
      <c r="X803" s="2084"/>
      <c r="Y803" s="2084"/>
      <c r="Z803" s="2084"/>
      <c r="AA803" s="2084"/>
      <c r="AB803" s="2084"/>
      <c r="AC803" s="2084"/>
      <c r="AD803" s="2084"/>
      <c r="AE803" s="2084"/>
    </row>
    <row r="804" ht="60.0" customHeight="1">
      <c r="A804" s="2084"/>
      <c r="B804" s="2084"/>
      <c r="C804" s="2084"/>
      <c r="D804" s="2085"/>
      <c r="E804" s="2084"/>
      <c r="F804" s="2086"/>
      <c r="G804" s="2086"/>
      <c r="H804" s="2084"/>
      <c r="I804" s="2084"/>
      <c r="J804" s="2084"/>
      <c r="K804" s="2084"/>
      <c r="L804" s="2084"/>
      <c r="M804" s="2084"/>
      <c r="N804" s="2084"/>
      <c r="O804" s="2084"/>
      <c r="P804" s="2084"/>
      <c r="Q804" s="2084"/>
      <c r="R804" s="2084"/>
      <c r="S804" s="2084"/>
      <c r="T804" s="2084"/>
      <c r="U804" s="2084"/>
      <c r="V804" s="2084"/>
      <c r="W804" s="2084"/>
      <c r="X804" s="2084"/>
      <c r="Y804" s="2084"/>
      <c r="Z804" s="2084"/>
      <c r="AA804" s="2084"/>
      <c r="AB804" s="2084"/>
      <c r="AC804" s="2084"/>
      <c r="AD804" s="2084"/>
      <c r="AE804" s="2084"/>
    </row>
    <row r="805" ht="60.0" customHeight="1">
      <c r="A805" s="2084"/>
      <c r="B805" s="2084"/>
      <c r="C805" s="2084"/>
      <c r="D805" s="2085"/>
      <c r="E805" s="2084"/>
      <c r="F805" s="2086"/>
      <c r="G805" s="2086"/>
      <c r="H805" s="2084"/>
      <c r="I805" s="2084"/>
      <c r="J805" s="2084"/>
      <c r="K805" s="2084"/>
      <c r="L805" s="2084"/>
      <c r="M805" s="2084"/>
      <c r="N805" s="2084"/>
      <c r="O805" s="2084"/>
      <c r="P805" s="2084"/>
      <c r="Q805" s="2084"/>
      <c r="R805" s="2084"/>
      <c r="S805" s="2084"/>
      <c r="T805" s="2084"/>
      <c r="U805" s="2084"/>
      <c r="V805" s="2084"/>
      <c r="W805" s="2084"/>
      <c r="X805" s="2084"/>
      <c r="Y805" s="2084"/>
      <c r="Z805" s="2084"/>
      <c r="AA805" s="2084"/>
      <c r="AB805" s="2084"/>
      <c r="AC805" s="2084"/>
      <c r="AD805" s="2084"/>
      <c r="AE805" s="2084"/>
    </row>
    <row r="806" ht="60.0" customHeight="1">
      <c r="A806" s="2084"/>
      <c r="B806" s="2084"/>
      <c r="C806" s="2084"/>
      <c r="D806" s="2085"/>
      <c r="E806" s="2084"/>
      <c r="F806" s="2086"/>
      <c r="G806" s="2086"/>
      <c r="H806" s="2084"/>
      <c r="I806" s="2084"/>
      <c r="J806" s="2084"/>
      <c r="K806" s="2084"/>
      <c r="L806" s="2084"/>
      <c r="M806" s="2084"/>
      <c r="N806" s="2084"/>
      <c r="O806" s="2084"/>
      <c r="P806" s="2084"/>
      <c r="Q806" s="2084"/>
      <c r="R806" s="2084"/>
      <c r="S806" s="2084"/>
      <c r="T806" s="2084"/>
      <c r="U806" s="2084"/>
      <c r="V806" s="2084"/>
      <c r="W806" s="2084"/>
      <c r="X806" s="2084"/>
      <c r="Y806" s="2084"/>
      <c r="Z806" s="2084"/>
      <c r="AA806" s="2084"/>
      <c r="AB806" s="2084"/>
      <c r="AC806" s="2084"/>
      <c r="AD806" s="2084"/>
      <c r="AE806" s="2084"/>
    </row>
    <row r="807" ht="60.0" customHeight="1">
      <c r="A807" s="2084"/>
      <c r="B807" s="2084"/>
      <c r="C807" s="2084"/>
      <c r="D807" s="2085"/>
      <c r="E807" s="2084"/>
      <c r="F807" s="2086"/>
      <c r="G807" s="2086"/>
      <c r="H807" s="2084"/>
      <c r="I807" s="2084"/>
      <c r="J807" s="2084"/>
      <c r="K807" s="2084"/>
      <c r="L807" s="2084"/>
      <c r="M807" s="2084"/>
      <c r="N807" s="2084"/>
      <c r="O807" s="2084"/>
      <c r="P807" s="2084"/>
      <c r="Q807" s="2084"/>
      <c r="R807" s="2084"/>
      <c r="S807" s="2084"/>
      <c r="T807" s="2084"/>
      <c r="U807" s="2084"/>
      <c r="V807" s="2084"/>
      <c r="W807" s="2084"/>
      <c r="X807" s="2084"/>
      <c r="Y807" s="2084"/>
      <c r="Z807" s="2084"/>
      <c r="AA807" s="2084"/>
      <c r="AB807" s="2084"/>
      <c r="AC807" s="2084"/>
      <c r="AD807" s="2084"/>
      <c r="AE807" s="2084"/>
    </row>
    <row r="808" ht="60.0" customHeight="1">
      <c r="A808" s="2084"/>
      <c r="B808" s="2084"/>
      <c r="C808" s="2084"/>
      <c r="D808" s="2085"/>
      <c r="E808" s="2084"/>
      <c r="F808" s="2086"/>
      <c r="G808" s="2086"/>
      <c r="H808" s="2084"/>
      <c r="I808" s="2084"/>
      <c r="J808" s="2084"/>
      <c r="K808" s="2084"/>
      <c r="L808" s="2084"/>
      <c r="M808" s="2084"/>
      <c r="N808" s="2084"/>
      <c r="O808" s="2084"/>
      <c r="P808" s="2084"/>
      <c r="Q808" s="2084"/>
      <c r="R808" s="2084"/>
      <c r="S808" s="2084"/>
      <c r="T808" s="2084"/>
      <c r="U808" s="2084"/>
      <c r="V808" s="2084"/>
      <c r="W808" s="2084"/>
      <c r="X808" s="2084"/>
      <c r="Y808" s="2084"/>
      <c r="Z808" s="2084"/>
      <c r="AA808" s="2084"/>
      <c r="AB808" s="2084"/>
      <c r="AC808" s="2084"/>
      <c r="AD808" s="2084"/>
      <c r="AE808" s="2084"/>
    </row>
    <row r="809" ht="60.0" customHeight="1">
      <c r="A809" s="2084"/>
      <c r="B809" s="2084"/>
      <c r="C809" s="2084"/>
      <c r="D809" s="2085"/>
      <c r="E809" s="2084"/>
      <c r="F809" s="2086"/>
      <c r="G809" s="2086"/>
      <c r="H809" s="2084"/>
      <c r="I809" s="2084"/>
      <c r="J809" s="2084"/>
      <c r="K809" s="2084"/>
      <c r="L809" s="2084"/>
      <c r="M809" s="2084"/>
      <c r="N809" s="2084"/>
      <c r="O809" s="2084"/>
      <c r="P809" s="2084"/>
      <c r="Q809" s="2084"/>
      <c r="R809" s="2084"/>
      <c r="S809" s="2084"/>
      <c r="T809" s="2084"/>
      <c r="U809" s="2084"/>
      <c r="V809" s="2084"/>
      <c r="W809" s="2084"/>
      <c r="X809" s="2084"/>
      <c r="Y809" s="2084"/>
      <c r="Z809" s="2084"/>
      <c r="AA809" s="2084"/>
      <c r="AB809" s="2084"/>
      <c r="AC809" s="2084"/>
      <c r="AD809" s="2084"/>
      <c r="AE809" s="2084"/>
    </row>
    <row r="810" ht="60.0" customHeight="1">
      <c r="A810" s="2084"/>
      <c r="B810" s="2084"/>
      <c r="C810" s="2084"/>
      <c r="D810" s="2085"/>
      <c r="E810" s="2084"/>
      <c r="F810" s="2086"/>
      <c r="G810" s="2086"/>
      <c r="H810" s="2084"/>
      <c r="I810" s="2084"/>
      <c r="J810" s="2084"/>
      <c r="K810" s="2084"/>
      <c r="L810" s="2084"/>
      <c r="M810" s="2084"/>
      <c r="N810" s="2084"/>
      <c r="O810" s="2084"/>
      <c r="P810" s="2084"/>
      <c r="Q810" s="2084"/>
      <c r="R810" s="2084"/>
      <c r="S810" s="2084"/>
      <c r="T810" s="2084"/>
      <c r="U810" s="2084"/>
      <c r="V810" s="2084"/>
      <c r="W810" s="2084"/>
      <c r="X810" s="2084"/>
      <c r="Y810" s="2084"/>
      <c r="Z810" s="2084"/>
      <c r="AA810" s="2084"/>
      <c r="AB810" s="2084"/>
      <c r="AC810" s="2084"/>
      <c r="AD810" s="2084"/>
      <c r="AE810" s="2084"/>
    </row>
    <row r="811" ht="60.0" customHeight="1">
      <c r="A811" s="2084"/>
      <c r="B811" s="2084"/>
      <c r="C811" s="2084"/>
      <c r="D811" s="2085"/>
      <c r="E811" s="2084"/>
      <c r="F811" s="2086"/>
      <c r="G811" s="2086"/>
      <c r="H811" s="2084"/>
      <c r="I811" s="2084"/>
      <c r="J811" s="2084"/>
      <c r="K811" s="2084"/>
      <c r="L811" s="2084"/>
      <c r="M811" s="2084"/>
      <c r="N811" s="2084"/>
      <c r="O811" s="2084"/>
      <c r="P811" s="2084"/>
      <c r="Q811" s="2084"/>
      <c r="R811" s="2084"/>
      <c r="S811" s="2084"/>
      <c r="T811" s="2084"/>
      <c r="U811" s="2084"/>
      <c r="V811" s="2084"/>
      <c r="W811" s="2084"/>
      <c r="X811" s="2084"/>
      <c r="Y811" s="2084"/>
      <c r="Z811" s="2084"/>
      <c r="AA811" s="2084"/>
      <c r="AB811" s="2084"/>
      <c r="AC811" s="2084"/>
      <c r="AD811" s="2084"/>
      <c r="AE811" s="2084"/>
    </row>
    <row r="812" ht="60.0" customHeight="1">
      <c r="A812" s="2084"/>
      <c r="B812" s="2084"/>
      <c r="C812" s="2084"/>
      <c r="D812" s="2085"/>
      <c r="E812" s="2084"/>
      <c r="F812" s="2086"/>
      <c r="G812" s="2086"/>
      <c r="H812" s="2084"/>
      <c r="I812" s="2084"/>
      <c r="J812" s="2084"/>
      <c r="K812" s="2084"/>
      <c r="L812" s="2084"/>
      <c r="M812" s="2084"/>
      <c r="N812" s="2084"/>
      <c r="O812" s="2084"/>
      <c r="P812" s="2084"/>
      <c r="Q812" s="2084"/>
      <c r="R812" s="2084"/>
      <c r="S812" s="2084"/>
      <c r="T812" s="2084"/>
      <c r="U812" s="2084"/>
      <c r="V812" s="2084"/>
      <c r="W812" s="2084"/>
      <c r="X812" s="2084"/>
      <c r="Y812" s="2084"/>
      <c r="Z812" s="2084"/>
      <c r="AA812" s="2084"/>
      <c r="AB812" s="2084"/>
      <c r="AC812" s="2084"/>
      <c r="AD812" s="2084"/>
      <c r="AE812" s="2084"/>
    </row>
    <row r="813" ht="60.0" customHeight="1">
      <c r="A813" s="2084"/>
      <c r="B813" s="2084"/>
      <c r="C813" s="2084"/>
      <c r="D813" s="2085"/>
      <c r="E813" s="2084"/>
      <c r="F813" s="2086"/>
      <c r="G813" s="2086"/>
      <c r="H813" s="2084"/>
      <c r="I813" s="2084"/>
      <c r="J813" s="2084"/>
      <c r="K813" s="2084"/>
      <c r="L813" s="2084"/>
      <c r="M813" s="2084"/>
      <c r="N813" s="2084"/>
      <c r="O813" s="2084"/>
      <c r="P813" s="2084"/>
      <c r="Q813" s="2084"/>
      <c r="R813" s="2084"/>
      <c r="S813" s="2084"/>
      <c r="T813" s="2084"/>
      <c r="U813" s="2084"/>
      <c r="V813" s="2084"/>
      <c r="W813" s="2084"/>
      <c r="X813" s="2084"/>
      <c r="Y813" s="2084"/>
      <c r="Z813" s="2084"/>
      <c r="AA813" s="2084"/>
      <c r="AB813" s="2084"/>
      <c r="AC813" s="2084"/>
      <c r="AD813" s="2084"/>
      <c r="AE813" s="2084"/>
    </row>
    <row r="814" ht="60.0" customHeight="1">
      <c r="A814" s="2084"/>
      <c r="B814" s="2084"/>
      <c r="C814" s="2084"/>
      <c r="D814" s="2085"/>
      <c r="E814" s="2084"/>
      <c r="F814" s="2086"/>
      <c r="G814" s="2086"/>
      <c r="H814" s="2084"/>
      <c r="I814" s="2084"/>
      <c r="J814" s="2084"/>
      <c r="K814" s="2084"/>
      <c r="L814" s="2084"/>
      <c r="M814" s="2084"/>
      <c r="N814" s="2084"/>
      <c r="O814" s="2084"/>
      <c r="P814" s="2084"/>
      <c r="Q814" s="2084"/>
      <c r="R814" s="2084"/>
      <c r="S814" s="2084"/>
      <c r="T814" s="2084"/>
      <c r="U814" s="2084"/>
      <c r="V814" s="2084"/>
      <c r="W814" s="2084"/>
      <c r="X814" s="2084"/>
      <c r="Y814" s="2084"/>
      <c r="Z814" s="2084"/>
      <c r="AA814" s="2084"/>
      <c r="AB814" s="2084"/>
      <c r="AC814" s="2084"/>
      <c r="AD814" s="2084"/>
      <c r="AE814" s="2084"/>
    </row>
    <row r="815" ht="60.0" customHeight="1">
      <c r="A815" s="2084"/>
      <c r="B815" s="2084"/>
      <c r="C815" s="2084"/>
      <c r="D815" s="2085"/>
      <c r="E815" s="2084"/>
      <c r="F815" s="2086"/>
      <c r="G815" s="2086"/>
      <c r="H815" s="2084"/>
      <c r="I815" s="2084"/>
      <c r="J815" s="2084"/>
      <c r="K815" s="2084"/>
      <c r="L815" s="2084"/>
      <c r="M815" s="2084"/>
      <c r="N815" s="2084"/>
      <c r="O815" s="2084"/>
      <c r="P815" s="2084"/>
      <c r="Q815" s="2084"/>
      <c r="R815" s="2084"/>
      <c r="S815" s="2084"/>
      <c r="T815" s="2084"/>
      <c r="U815" s="2084"/>
      <c r="V815" s="2084"/>
      <c r="W815" s="2084"/>
      <c r="X815" s="2084"/>
      <c r="Y815" s="2084"/>
      <c r="Z815" s="2084"/>
      <c r="AA815" s="2084"/>
      <c r="AB815" s="2084"/>
      <c r="AC815" s="2084"/>
      <c r="AD815" s="2084"/>
      <c r="AE815" s="2084"/>
    </row>
    <row r="816" ht="60.0" customHeight="1">
      <c r="A816" s="2084"/>
      <c r="B816" s="2084"/>
      <c r="C816" s="2084"/>
      <c r="D816" s="2085"/>
      <c r="E816" s="2084"/>
      <c r="F816" s="2086"/>
      <c r="G816" s="2086"/>
      <c r="H816" s="2084"/>
      <c r="I816" s="2084"/>
      <c r="J816" s="2084"/>
      <c r="K816" s="2084"/>
      <c r="L816" s="2084"/>
      <c r="M816" s="2084"/>
      <c r="N816" s="2084"/>
      <c r="O816" s="2084"/>
      <c r="P816" s="2084"/>
      <c r="Q816" s="2084"/>
      <c r="R816" s="2084"/>
      <c r="S816" s="2084"/>
      <c r="T816" s="2084"/>
      <c r="U816" s="2084"/>
      <c r="V816" s="2084"/>
      <c r="W816" s="2084"/>
      <c r="X816" s="2084"/>
      <c r="Y816" s="2084"/>
      <c r="Z816" s="2084"/>
      <c r="AA816" s="2084"/>
      <c r="AB816" s="2084"/>
      <c r="AC816" s="2084"/>
      <c r="AD816" s="2084"/>
      <c r="AE816" s="2084"/>
    </row>
    <row r="817" ht="60.0" customHeight="1">
      <c r="A817" s="2084"/>
      <c r="B817" s="2084"/>
      <c r="C817" s="2084"/>
      <c r="D817" s="2085"/>
      <c r="E817" s="2084"/>
      <c r="F817" s="2086"/>
      <c r="G817" s="2086"/>
      <c r="H817" s="2084"/>
      <c r="I817" s="2084"/>
      <c r="J817" s="2084"/>
      <c r="K817" s="2084"/>
      <c r="L817" s="2084"/>
      <c r="M817" s="2084"/>
      <c r="N817" s="2084"/>
      <c r="O817" s="2084"/>
      <c r="P817" s="2084"/>
      <c r="Q817" s="2084"/>
      <c r="R817" s="2084"/>
      <c r="S817" s="2084"/>
      <c r="T817" s="2084"/>
      <c r="U817" s="2084"/>
      <c r="V817" s="2084"/>
      <c r="W817" s="2084"/>
      <c r="X817" s="2084"/>
      <c r="Y817" s="2084"/>
      <c r="Z817" s="2084"/>
      <c r="AA817" s="2084"/>
      <c r="AB817" s="2084"/>
      <c r="AC817" s="2084"/>
      <c r="AD817" s="2084"/>
      <c r="AE817" s="2084"/>
    </row>
    <row r="818" ht="60.0" customHeight="1">
      <c r="A818" s="2084"/>
      <c r="B818" s="2084"/>
      <c r="C818" s="2084"/>
      <c r="D818" s="2085"/>
      <c r="E818" s="2084"/>
      <c r="F818" s="2086"/>
      <c r="G818" s="2086"/>
      <c r="H818" s="2084"/>
      <c r="I818" s="2084"/>
      <c r="J818" s="2084"/>
      <c r="K818" s="2084"/>
      <c r="L818" s="2084"/>
      <c r="M818" s="2084"/>
      <c r="N818" s="2084"/>
      <c r="O818" s="2084"/>
      <c r="P818" s="2084"/>
      <c r="Q818" s="2084"/>
      <c r="R818" s="2084"/>
      <c r="S818" s="2084"/>
      <c r="T818" s="2084"/>
      <c r="U818" s="2084"/>
      <c r="V818" s="2084"/>
      <c r="W818" s="2084"/>
      <c r="X818" s="2084"/>
      <c r="Y818" s="2084"/>
      <c r="Z818" s="2084"/>
      <c r="AA818" s="2084"/>
      <c r="AB818" s="2084"/>
      <c r="AC818" s="2084"/>
      <c r="AD818" s="2084"/>
      <c r="AE818" s="2084"/>
    </row>
    <row r="819" ht="60.0" customHeight="1">
      <c r="A819" s="2084"/>
      <c r="B819" s="2084"/>
      <c r="C819" s="2084"/>
      <c r="D819" s="2085"/>
      <c r="E819" s="2084"/>
      <c r="F819" s="2086"/>
      <c r="G819" s="2086"/>
      <c r="H819" s="2084"/>
      <c r="I819" s="2084"/>
      <c r="J819" s="2084"/>
      <c r="K819" s="2084"/>
      <c r="L819" s="2084"/>
      <c r="M819" s="2084"/>
      <c r="N819" s="2084"/>
      <c r="O819" s="2084"/>
      <c r="P819" s="2084"/>
      <c r="Q819" s="2084"/>
      <c r="R819" s="2084"/>
      <c r="S819" s="2084"/>
      <c r="T819" s="2084"/>
      <c r="U819" s="2084"/>
      <c r="V819" s="2084"/>
      <c r="W819" s="2084"/>
      <c r="X819" s="2084"/>
      <c r="Y819" s="2084"/>
      <c r="Z819" s="2084"/>
      <c r="AA819" s="2084"/>
      <c r="AB819" s="2084"/>
      <c r="AC819" s="2084"/>
      <c r="AD819" s="2084"/>
      <c r="AE819" s="2084"/>
    </row>
    <row r="820" ht="60.0" customHeight="1">
      <c r="A820" s="2084"/>
      <c r="B820" s="2084"/>
      <c r="C820" s="2084"/>
      <c r="D820" s="2085"/>
      <c r="E820" s="2084"/>
      <c r="F820" s="2086"/>
      <c r="G820" s="2086"/>
      <c r="H820" s="2084"/>
      <c r="I820" s="2084"/>
      <c r="J820" s="2084"/>
      <c r="K820" s="2084"/>
      <c r="L820" s="2084"/>
      <c r="M820" s="2084"/>
      <c r="N820" s="2084"/>
      <c r="O820" s="2084"/>
      <c r="P820" s="2084"/>
      <c r="Q820" s="2084"/>
      <c r="R820" s="2084"/>
      <c r="S820" s="2084"/>
      <c r="T820" s="2084"/>
      <c r="U820" s="2084"/>
      <c r="V820" s="2084"/>
      <c r="W820" s="2084"/>
      <c r="X820" s="2084"/>
      <c r="Y820" s="2084"/>
      <c r="Z820" s="2084"/>
      <c r="AA820" s="2084"/>
      <c r="AB820" s="2084"/>
      <c r="AC820" s="2084"/>
      <c r="AD820" s="2084"/>
      <c r="AE820" s="2084"/>
    </row>
    <row r="821" ht="60.0" customHeight="1">
      <c r="A821" s="2084"/>
      <c r="B821" s="2084"/>
      <c r="C821" s="2084"/>
      <c r="D821" s="2085"/>
      <c r="E821" s="2084"/>
      <c r="F821" s="2086"/>
      <c r="G821" s="2086"/>
      <c r="H821" s="2084"/>
      <c r="I821" s="2084"/>
      <c r="J821" s="2084"/>
      <c r="K821" s="2084"/>
      <c r="L821" s="2084"/>
      <c r="M821" s="2084"/>
      <c r="N821" s="2084"/>
      <c r="O821" s="2084"/>
      <c r="P821" s="2084"/>
      <c r="Q821" s="2084"/>
      <c r="R821" s="2084"/>
      <c r="S821" s="2084"/>
      <c r="T821" s="2084"/>
      <c r="U821" s="2084"/>
      <c r="V821" s="2084"/>
      <c r="W821" s="2084"/>
      <c r="X821" s="2084"/>
      <c r="Y821" s="2084"/>
      <c r="Z821" s="2084"/>
      <c r="AA821" s="2084"/>
      <c r="AB821" s="2084"/>
      <c r="AC821" s="2084"/>
      <c r="AD821" s="2084"/>
      <c r="AE821" s="2084"/>
    </row>
    <row r="822" ht="60.0" customHeight="1">
      <c r="A822" s="2084"/>
      <c r="B822" s="2084"/>
      <c r="C822" s="2084"/>
      <c r="D822" s="2085"/>
      <c r="E822" s="2084"/>
      <c r="F822" s="2086"/>
      <c r="G822" s="2086"/>
      <c r="H822" s="2084"/>
      <c r="I822" s="2084"/>
      <c r="J822" s="2084"/>
      <c r="K822" s="2084"/>
      <c r="L822" s="2084"/>
      <c r="M822" s="2084"/>
      <c r="N822" s="2084"/>
      <c r="O822" s="2084"/>
      <c r="P822" s="2084"/>
      <c r="Q822" s="2084"/>
      <c r="R822" s="2084"/>
      <c r="S822" s="2084"/>
      <c r="T822" s="2084"/>
      <c r="U822" s="2084"/>
      <c r="V822" s="2084"/>
      <c r="W822" s="2084"/>
      <c r="X822" s="2084"/>
      <c r="Y822" s="2084"/>
      <c r="Z822" s="2084"/>
      <c r="AA822" s="2084"/>
      <c r="AB822" s="2084"/>
      <c r="AC822" s="2084"/>
      <c r="AD822" s="2084"/>
      <c r="AE822" s="2084"/>
    </row>
    <row r="823" ht="60.0" customHeight="1">
      <c r="A823" s="2084"/>
      <c r="B823" s="2084"/>
      <c r="C823" s="2084"/>
      <c r="D823" s="2085"/>
      <c r="E823" s="2084"/>
      <c r="F823" s="2086"/>
      <c r="G823" s="2086"/>
      <c r="H823" s="2084"/>
      <c r="I823" s="2084"/>
      <c r="J823" s="2084"/>
      <c r="K823" s="2084"/>
      <c r="L823" s="2084"/>
      <c r="M823" s="2084"/>
      <c r="N823" s="2084"/>
      <c r="O823" s="2084"/>
      <c r="P823" s="2084"/>
      <c r="Q823" s="2084"/>
      <c r="R823" s="2084"/>
      <c r="S823" s="2084"/>
      <c r="T823" s="2084"/>
      <c r="U823" s="2084"/>
      <c r="V823" s="2084"/>
      <c r="W823" s="2084"/>
      <c r="X823" s="2084"/>
      <c r="Y823" s="2084"/>
      <c r="Z823" s="2084"/>
      <c r="AA823" s="2084"/>
      <c r="AB823" s="2084"/>
      <c r="AC823" s="2084"/>
      <c r="AD823" s="2084"/>
      <c r="AE823" s="2084"/>
    </row>
    <row r="824" ht="60.0" customHeight="1">
      <c r="A824" s="2084"/>
      <c r="B824" s="2084"/>
      <c r="C824" s="2084"/>
      <c r="D824" s="2085"/>
      <c r="E824" s="2084"/>
      <c r="F824" s="2086"/>
      <c r="G824" s="2086"/>
      <c r="H824" s="2084"/>
      <c r="I824" s="2084"/>
      <c r="J824" s="2084"/>
      <c r="K824" s="2084"/>
      <c r="L824" s="2084"/>
      <c r="M824" s="2084"/>
      <c r="N824" s="2084"/>
      <c r="O824" s="2084"/>
      <c r="P824" s="2084"/>
      <c r="Q824" s="2084"/>
      <c r="R824" s="2084"/>
      <c r="S824" s="2084"/>
      <c r="T824" s="2084"/>
      <c r="U824" s="2084"/>
      <c r="V824" s="2084"/>
      <c r="W824" s="2084"/>
      <c r="X824" s="2084"/>
      <c r="Y824" s="2084"/>
      <c r="Z824" s="2084"/>
      <c r="AA824" s="2084"/>
      <c r="AB824" s="2084"/>
      <c r="AC824" s="2084"/>
      <c r="AD824" s="2084"/>
      <c r="AE824" s="2084"/>
    </row>
    <row r="825" ht="60.0" customHeight="1">
      <c r="A825" s="2084"/>
      <c r="B825" s="2084"/>
      <c r="C825" s="2084"/>
      <c r="D825" s="2085"/>
      <c r="E825" s="2084"/>
      <c r="F825" s="2086"/>
      <c r="G825" s="2086"/>
      <c r="H825" s="2084"/>
      <c r="I825" s="2084"/>
      <c r="J825" s="2084"/>
      <c r="K825" s="2084"/>
      <c r="L825" s="2084"/>
      <c r="M825" s="2084"/>
      <c r="N825" s="2084"/>
      <c r="O825" s="2084"/>
      <c r="P825" s="2084"/>
      <c r="Q825" s="2084"/>
      <c r="R825" s="2084"/>
      <c r="S825" s="2084"/>
      <c r="T825" s="2084"/>
      <c r="U825" s="2084"/>
      <c r="V825" s="2084"/>
      <c r="W825" s="2084"/>
      <c r="X825" s="2084"/>
      <c r="Y825" s="2084"/>
      <c r="Z825" s="2084"/>
      <c r="AA825" s="2084"/>
      <c r="AB825" s="2084"/>
      <c r="AC825" s="2084"/>
      <c r="AD825" s="2084"/>
      <c r="AE825" s="2084"/>
    </row>
    <row r="826" ht="60.0" customHeight="1">
      <c r="A826" s="2084"/>
      <c r="B826" s="2084"/>
      <c r="C826" s="2084"/>
      <c r="D826" s="2085"/>
      <c r="E826" s="2084"/>
      <c r="F826" s="2086"/>
      <c r="G826" s="2086"/>
      <c r="H826" s="2084"/>
      <c r="I826" s="2084"/>
      <c r="J826" s="2084"/>
      <c r="K826" s="2084"/>
      <c r="L826" s="2084"/>
      <c r="M826" s="2084"/>
      <c r="N826" s="2084"/>
      <c r="O826" s="2084"/>
      <c r="P826" s="2084"/>
      <c r="Q826" s="2084"/>
      <c r="R826" s="2084"/>
      <c r="S826" s="2084"/>
      <c r="T826" s="2084"/>
      <c r="U826" s="2084"/>
      <c r="V826" s="2084"/>
      <c r="W826" s="2084"/>
      <c r="X826" s="2084"/>
      <c r="Y826" s="2084"/>
      <c r="Z826" s="2084"/>
      <c r="AA826" s="2084"/>
      <c r="AB826" s="2084"/>
      <c r="AC826" s="2084"/>
      <c r="AD826" s="2084"/>
      <c r="AE826" s="2084"/>
    </row>
    <row r="827" ht="60.0" customHeight="1">
      <c r="A827" s="2084"/>
      <c r="B827" s="2084"/>
      <c r="C827" s="2084"/>
      <c r="D827" s="2085"/>
      <c r="E827" s="2084"/>
      <c r="F827" s="2086"/>
      <c r="G827" s="2086"/>
      <c r="H827" s="2084"/>
      <c r="I827" s="2084"/>
      <c r="J827" s="2084"/>
      <c r="K827" s="2084"/>
      <c r="L827" s="2084"/>
      <c r="M827" s="2084"/>
      <c r="N827" s="2084"/>
      <c r="O827" s="2084"/>
      <c r="P827" s="2084"/>
      <c r="Q827" s="2084"/>
      <c r="R827" s="2084"/>
      <c r="S827" s="2084"/>
      <c r="T827" s="2084"/>
      <c r="U827" s="2084"/>
      <c r="V827" s="2084"/>
      <c r="W827" s="2084"/>
      <c r="X827" s="2084"/>
      <c r="Y827" s="2084"/>
      <c r="Z827" s="2084"/>
      <c r="AA827" s="2084"/>
      <c r="AB827" s="2084"/>
      <c r="AC827" s="2084"/>
      <c r="AD827" s="2084"/>
      <c r="AE827" s="2084"/>
    </row>
    <row r="828" ht="60.0" customHeight="1">
      <c r="A828" s="2084"/>
      <c r="B828" s="2084"/>
      <c r="C828" s="2084"/>
      <c r="D828" s="2085"/>
      <c r="E828" s="2084"/>
      <c r="F828" s="2086"/>
      <c r="G828" s="2086"/>
      <c r="H828" s="2084"/>
      <c r="I828" s="2084"/>
      <c r="J828" s="2084"/>
      <c r="K828" s="2084"/>
      <c r="L828" s="2084"/>
      <c r="M828" s="2084"/>
      <c r="N828" s="2084"/>
      <c r="O828" s="2084"/>
      <c r="P828" s="2084"/>
      <c r="Q828" s="2084"/>
      <c r="R828" s="2084"/>
      <c r="S828" s="2084"/>
      <c r="T828" s="2084"/>
      <c r="U828" s="2084"/>
      <c r="V828" s="2084"/>
      <c r="W828" s="2084"/>
      <c r="X828" s="2084"/>
      <c r="Y828" s="2084"/>
      <c r="Z828" s="2084"/>
      <c r="AA828" s="2084"/>
      <c r="AB828" s="2084"/>
      <c r="AC828" s="2084"/>
      <c r="AD828" s="2084"/>
      <c r="AE828" s="2084"/>
    </row>
    <row r="829" ht="60.0" customHeight="1">
      <c r="A829" s="2084"/>
      <c r="B829" s="2084"/>
      <c r="C829" s="2084"/>
      <c r="D829" s="2085"/>
      <c r="E829" s="2084"/>
      <c r="F829" s="2086"/>
      <c r="G829" s="2086"/>
      <c r="H829" s="2084"/>
      <c r="I829" s="2084"/>
      <c r="J829" s="2084"/>
      <c r="K829" s="2084"/>
      <c r="L829" s="2084"/>
      <c r="M829" s="2084"/>
      <c r="N829" s="2084"/>
      <c r="O829" s="2084"/>
      <c r="P829" s="2084"/>
      <c r="Q829" s="2084"/>
      <c r="R829" s="2084"/>
      <c r="S829" s="2084"/>
      <c r="T829" s="2084"/>
      <c r="U829" s="2084"/>
      <c r="V829" s="2084"/>
      <c r="W829" s="2084"/>
      <c r="X829" s="2084"/>
      <c r="Y829" s="2084"/>
      <c r="Z829" s="2084"/>
      <c r="AA829" s="2084"/>
      <c r="AB829" s="2084"/>
      <c r="AC829" s="2084"/>
      <c r="AD829" s="2084"/>
      <c r="AE829" s="2084"/>
    </row>
    <row r="830" ht="60.0" customHeight="1">
      <c r="A830" s="2084"/>
      <c r="B830" s="2084"/>
      <c r="C830" s="2084"/>
      <c r="D830" s="2085"/>
      <c r="E830" s="2084"/>
      <c r="F830" s="2086"/>
      <c r="G830" s="2086"/>
      <c r="H830" s="2084"/>
      <c r="I830" s="2084"/>
      <c r="J830" s="2084"/>
      <c r="K830" s="2084"/>
      <c r="L830" s="2084"/>
      <c r="M830" s="2084"/>
      <c r="N830" s="2084"/>
      <c r="O830" s="2084"/>
      <c r="P830" s="2084"/>
      <c r="Q830" s="2084"/>
      <c r="R830" s="2084"/>
      <c r="S830" s="2084"/>
      <c r="T830" s="2084"/>
      <c r="U830" s="2084"/>
      <c r="V830" s="2084"/>
      <c r="W830" s="2084"/>
      <c r="X830" s="2084"/>
      <c r="Y830" s="2084"/>
      <c r="Z830" s="2084"/>
      <c r="AA830" s="2084"/>
      <c r="AB830" s="2084"/>
      <c r="AC830" s="2084"/>
      <c r="AD830" s="2084"/>
      <c r="AE830" s="2084"/>
    </row>
    <row r="831" ht="60.0" customHeight="1">
      <c r="A831" s="2084"/>
      <c r="B831" s="2084"/>
      <c r="C831" s="2084"/>
      <c r="D831" s="2085"/>
      <c r="E831" s="2084"/>
      <c r="F831" s="2086"/>
      <c r="G831" s="2086"/>
      <c r="H831" s="2084"/>
      <c r="I831" s="2084"/>
      <c r="J831" s="2084"/>
      <c r="K831" s="2084"/>
      <c r="L831" s="2084"/>
      <c r="M831" s="2084"/>
      <c r="N831" s="2084"/>
      <c r="O831" s="2084"/>
      <c r="P831" s="2084"/>
      <c r="Q831" s="2084"/>
      <c r="R831" s="2084"/>
      <c r="S831" s="2084"/>
      <c r="T831" s="2084"/>
      <c r="U831" s="2084"/>
      <c r="V831" s="2084"/>
      <c r="W831" s="2084"/>
      <c r="X831" s="2084"/>
      <c r="Y831" s="2084"/>
      <c r="Z831" s="2084"/>
      <c r="AA831" s="2084"/>
      <c r="AB831" s="2084"/>
      <c r="AC831" s="2084"/>
      <c r="AD831" s="2084"/>
      <c r="AE831" s="2084"/>
    </row>
    <row r="832" ht="60.0" customHeight="1">
      <c r="A832" s="2084"/>
      <c r="B832" s="2084"/>
      <c r="C832" s="2084"/>
      <c r="D832" s="2085"/>
      <c r="E832" s="2084"/>
      <c r="F832" s="2086"/>
      <c r="G832" s="2086"/>
      <c r="H832" s="2084"/>
      <c r="I832" s="2084"/>
      <c r="J832" s="2084"/>
      <c r="K832" s="2084"/>
      <c r="L832" s="2084"/>
      <c r="M832" s="2084"/>
      <c r="N832" s="2084"/>
      <c r="O832" s="2084"/>
      <c r="P832" s="2084"/>
      <c r="Q832" s="2084"/>
      <c r="R832" s="2084"/>
      <c r="S832" s="2084"/>
      <c r="T832" s="2084"/>
      <c r="U832" s="2084"/>
      <c r="V832" s="2084"/>
      <c r="W832" s="2084"/>
      <c r="X832" s="2084"/>
      <c r="Y832" s="2084"/>
      <c r="Z832" s="2084"/>
      <c r="AA832" s="2084"/>
      <c r="AB832" s="2084"/>
      <c r="AC832" s="2084"/>
      <c r="AD832" s="2084"/>
      <c r="AE832" s="2084"/>
    </row>
    <row r="833" ht="60.0" customHeight="1">
      <c r="A833" s="2084"/>
      <c r="B833" s="2084"/>
      <c r="C833" s="2084"/>
      <c r="D833" s="2085"/>
      <c r="E833" s="2084"/>
      <c r="F833" s="2086"/>
      <c r="G833" s="2086"/>
      <c r="H833" s="2084"/>
      <c r="I833" s="2084"/>
      <c r="J833" s="2084"/>
      <c r="K833" s="2084"/>
      <c r="L833" s="2084"/>
      <c r="M833" s="2084"/>
      <c r="N833" s="2084"/>
      <c r="O833" s="2084"/>
      <c r="P833" s="2084"/>
      <c r="Q833" s="2084"/>
      <c r="R833" s="2084"/>
      <c r="S833" s="2084"/>
      <c r="T833" s="2084"/>
      <c r="U833" s="2084"/>
      <c r="V833" s="2084"/>
      <c r="W833" s="2084"/>
      <c r="X833" s="2084"/>
      <c r="Y833" s="2084"/>
      <c r="Z833" s="2084"/>
      <c r="AA833" s="2084"/>
      <c r="AB833" s="2084"/>
      <c r="AC833" s="2084"/>
      <c r="AD833" s="2084"/>
      <c r="AE833" s="2084"/>
    </row>
    <row r="834" ht="60.0" customHeight="1">
      <c r="A834" s="2084"/>
      <c r="B834" s="2084"/>
      <c r="C834" s="2084"/>
      <c r="D834" s="2085"/>
      <c r="E834" s="2084"/>
      <c r="F834" s="2086"/>
      <c r="G834" s="2086"/>
      <c r="H834" s="2084"/>
      <c r="I834" s="2084"/>
      <c r="J834" s="2084"/>
      <c r="K834" s="2084"/>
      <c r="L834" s="2084"/>
      <c r="M834" s="2084"/>
      <c r="N834" s="2084"/>
      <c r="O834" s="2084"/>
      <c r="P834" s="2084"/>
      <c r="Q834" s="2084"/>
      <c r="R834" s="2084"/>
      <c r="S834" s="2084"/>
      <c r="T834" s="2084"/>
      <c r="U834" s="2084"/>
      <c r="V834" s="2084"/>
      <c r="W834" s="2084"/>
      <c r="X834" s="2084"/>
      <c r="Y834" s="2084"/>
      <c r="Z834" s="2084"/>
      <c r="AA834" s="2084"/>
      <c r="AB834" s="2084"/>
      <c r="AC834" s="2084"/>
      <c r="AD834" s="2084"/>
      <c r="AE834" s="2084"/>
    </row>
    <row r="835" ht="60.0" customHeight="1">
      <c r="A835" s="2084"/>
      <c r="B835" s="2084"/>
      <c r="C835" s="2084"/>
      <c r="D835" s="2085"/>
      <c r="E835" s="2084"/>
      <c r="F835" s="2086"/>
      <c r="G835" s="2086"/>
      <c r="H835" s="2084"/>
      <c r="I835" s="2084"/>
      <c r="J835" s="2084"/>
      <c r="K835" s="2084"/>
      <c r="L835" s="2084"/>
      <c r="M835" s="2084"/>
      <c r="N835" s="2084"/>
      <c r="O835" s="2084"/>
      <c r="P835" s="2084"/>
      <c r="Q835" s="2084"/>
      <c r="R835" s="2084"/>
      <c r="S835" s="2084"/>
      <c r="T835" s="2084"/>
      <c r="U835" s="2084"/>
      <c r="V835" s="2084"/>
      <c r="W835" s="2084"/>
      <c r="X835" s="2084"/>
      <c r="Y835" s="2084"/>
      <c r="Z835" s="2084"/>
      <c r="AA835" s="2084"/>
      <c r="AB835" s="2084"/>
      <c r="AC835" s="2084"/>
      <c r="AD835" s="2084"/>
      <c r="AE835" s="2084"/>
    </row>
    <row r="836" ht="60.0" customHeight="1">
      <c r="A836" s="2084"/>
      <c r="B836" s="2084"/>
      <c r="C836" s="2084"/>
      <c r="D836" s="2085"/>
      <c r="E836" s="2084"/>
      <c r="F836" s="2086"/>
      <c r="G836" s="2086"/>
      <c r="H836" s="2084"/>
      <c r="I836" s="2084"/>
      <c r="J836" s="2084"/>
      <c r="K836" s="2084"/>
      <c r="L836" s="2084"/>
      <c r="M836" s="2084"/>
      <c r="N836" s="2084"/>
      <c r="O836" s="2084"/>
      <c r="P836" s="2084"/>
      <c r="Q836" s="2084"/>
      <c r="R836" s="2084"/>
      <c r="S836" s="2084"/>
      <c r="T836" s="2084"/>
      <c r="U836" s="2084"/>
      <c r="V836" s="2084"/>
      <c r="W836" s="2084"/>
      <c r="X836" s="2084"/>
      <c r="Y836" s="2084"/>
      <c r="Z836" s="2084"/>
      <c r="AA836" s="2084"/>
      <c r="AB836" s="2084"/>
      <c r="AC836" s="2084"/>
      <c r="AD836" s="2084"/>
      <c r="AE836" s="2084"/>
    </row>
    <row r="837" ht="60.0" customHeight="1">
      <c r="A837" s="2084"/>
      <c r="B837" s="2084"/>
      <c r="C837" s="2084"/>
      <c r="D837" s="2085"/>
      <c r="E837" s="2084"/>
      <c r="F837" s="2086"/>
      <c r="G837" s="2086"/>
      <c r="H837" s="2084"/>
      <c r="I837" s="2084"/>
      <c r="J837" s="2084"/>
      <c r="K837" s="2084"/>
      <c r="L837" s="2084"/>
      <c r="M837" s="2084"/>
      <c r="N837" s="2084"/>
      <c r="O837" s="2084"/>
      <c r="P837" s="2084"/>
      <c r="Q837" s="2084"/>
      <c r="R837" s="2084"/>
      <c r="S837" s="2084"/>
      <c r="T837" s="2084"/>
      <c r="U837" s="2084"/>
      <c r="V837" s="2084"/>
      <c r="W837" s="2084"/>
      <c r="X837" s="2084"/>
      <c r="Y837" s="2084"/>
      <c r="Z837" s="2084"/>
      <c r="AA837" s="2084"/>
      <c r="AB837" s="2084"/>
      <c r="AC837" s="2084"/>
      <c r="AD837" s="2084"/>
      <c r="AE837" s="2084"/>
    </row>
    <row r="838" ht="60.0" customHeight="1">
      <c r="A838" s="2084"/>
      <c r="B838" s="2084"/>
      <c r="C838" s="2084"/>
      <c r="D838" s="2085"/>
      <c r="E838" s="2084"/>
      <c r="F838" s="2086"/>
      <c r="G838" s="2086"/>
      <c r="H838" s="2084"/>
      <c r="I838" s="2084"/>
      <c r="J838" s="2084"/>
      <c r="K838" s="2084"/>
      <c r="L838" s="2084"/>
      <c r="M838" s="2084"/>
      <c r="N838" s="2084"/>
      <c r="O838" s="2084"/>
      <c r="P838" s="2084"/>
      <c r="Q838" s="2084"/>
      <c r="R838" s="2084"/>
      <c r="S838" s="2084"/>
      <c r="T838" s="2084"/>
      <c r="U838" s="2084"/>
      <c r="V838" s="2084"/>
      <c r="W838" s="2084"/>
      <c r="X838" s="2084"/>
      <c r="Y838" s="2084"/>
      <c r="Z838" s="2084"/>
      <c r="AA838" s="2084"/>
      <c r="AB838" s="2084"/>
      <c r="AC838" s="2084"/>
      <c r="AD838" s="2084"/>
      <c r="AE838" s="2084"/>
    </row>
    <row r="839" ht="60.0" customHeight="1">
      <c r="A839" s="2084"/>
      <c r="B839" s="2084"/>
      <c r="C839" s="2084"/>
      <c r="D839" s="2085"/>
      <c r="E839" s="2084"/>
      <c r="F839" s="2086"/>
      <c r="G839" s="2086"/>
      <c r="H839" s="2084"/>
      <c r="I839" s="2084"/>
      <c r="J839" s="2084"/>
      <c r="K839" s="2084"/>
      <c r="L839" s="2084"/>
      <c r="M839" s="2084"/>
      <c r="N839" s="2084"/>
      <c r="O839" s="2084"/>
      <c r="P839" s="2084"/>
      <c r="Q839" s="2084"/>
      <c r="R839" s="2084"/>
      <c r="S839" s="2084"/>
      <c r="T839" s="2084"/>
      <c r="U839" s="2084"/>
      <c r="V839" s="2084"/>
      <c r="W839" s="2084"/>
      <c r="X839" s="2084"/>
      <c r="Y839" s="2084"/>
      <c r="Z839" s="2084"/>
      <c r="AA839" s="2084"/>
      <c r="AB839" s="2084"/>
      <c r="AC839" s="2084"/>
      <c r="AD839" s="2084"/>
      <c r="AE839" s="2084"/>
    </row>
    <row r="840" ht="60.0" customHeight="1">
      <c r="A840" s="2084"/>
      <c r="B840" s="2084"/>
      <c r="C840" s="2084"/>
      <c r="D840" s="2085"/>
      <c r="E840" s="2084"/>
      <c r="F840" s="2086"/>
      <c r="G840" s="2086"/>
      <c r="H840" s="2084"/>
      <c r="I840" s="2084"/>
      <c r="J840" s="2084"/>
      <c r="K840" s="2084"/>
      <c r="L840" s="2084"/>
      <c r="M840" s="2084"/>
      <c r="N840" s="2084"/>
      <c r="O840" s="2084"/>
      <c r="P840" s="2084"/>
      <c r="Q840" s="2084"/>
      <c r="R840" s="2084"/>
      <c r="S840" s="2084"/>
      <c r="T840" s="2084"/>
      <c r="U840" s="2084"/>
      <c r="V840" s="2084"/>
      <c r="W840" s="2084"/>
      <c r="X840" s="2084"/>
      <c r="Y840" s="2084"/>
      <c r="Z840" s="2084"/>
      <c r="AA840" s="2084"/>
      <c r="AB840" s="2084"/>
      <c r="AC840" s="2084"/>
      <c r="AD840" s="2084"/>
      <c r="AE840" s="2084"/>
    </row>
    <row r="841" ht="60.0" customHeight="1">
      <c r="A841" s="2084"/>
      <c r="B841" s="2084"/>
      <c r="C841" s="2084"/>
      <c r="D841" s="2085"/>
      <c r="E841" s="2084"/>
      <c r="F841" s="2086"/>
      <c r="G841" s="2086"/>
      <c r="H841" s="2084"/>
      <c r="I841" s="2084"/>
      <c r="J841" s="2084"/>
      <c r="K841" s="2084"/>
      <c r="L841" s="2084"/>
      <c r="M841" s="2084"/>
      <c r="N841" s="2084"/>
      <c r="O841" s="2084"/>
      <c r="P841" s="2084"/>
      <c r="Q841" s="2084"/>
      <c r="R841" s="2084"/>
      <c r="S841" s="2084"/>
      <c r="T841" s="2084"/>
      <c r="U841" s="2084"/>
      <c r="V841" s="2084"/>
      <c r="W841" s="2084"/>
      <c r="X841" s="2084"/>
      <c r="Y841" s="2084"/>
      <c r="Z841" s="2084"/>
      <c r="AA841" s="2084"/>
      <c r="AB841" s="2084"/>
      <c r="AC841" s="2084"/>
      <c r="AD841" s="2084"/>
      <c r="AE841" s="2084"/>
    </row>
    <row r="842" ht="60.0" customHeight="1">
      <c r="A842" s="2084"/>
      <c r="B842" s="2084"/>
      <c r="C842" s="2084"/>
      <c r="D842" s="2085"/>
      <c r="E842" s="2084"/>
      <c r="F842" s="2086"/>
      <c r="G842" s="2086"/>
      <c r="H842" s="2084"/>
      <c r="I842" s="2084"/>
      <c r="J842" s="2084"/>
      <c r="K842" s="2084"/>
      <c r="L842" s="2084"/>
      <c r="M842" s="2084"/>
      <c r="N842" s="2084"/>
      <c r="O842" s="2084"/>
      <c r="P842" s="2084"/>
      <c r="Q842" s="2084"/>
      <c r="R842" s="2084"/>
      <c r="S842" s="2084"/>
      <c r="T842" s="2084"/>
      <c r="U842" s="2084"/>
      <c r="V842" s="2084"/>
      <c r="W842" s="2084"/>
      <c r="X842" s="2084"/>
      <c r="Y842" s="2084"/>
      <c r="Z842" s="2084"/>
      <c r="AA842" s="2084"/>
      <c r="AB842" s="2084"/>
      <c r="AC842" s="2084"/>
      <c r="AD842" s="2084"/>
      <c r="AE842" s="2084"/>
    </row>
    <row r="843" ht="60.0" customHeight="1">
      <c r="A843" s="2084"/>
      <c r="B843" s="2084"/>
      <c r="C843" s="2084"/>
      <c r="D843" s="2085"/>
      <c r="E843" s="2084"/>
      <c r="F843" s="2086"/>
      <c r="G843" s="2086"/>
      <c r="H843" s="2084"/>
      <c r="I843" s="2084"/>
      <c r="J843" s="2084"/>
      <c r="K843" s="2084"/>
      <c r="L843" s="2084"/>
      <c r="M843" s="2084"/>
      <c r="N843" s="2084"/>
      <c r="O843" s="2084"/>
      <c r="P843" s="2084"/>
      <c r="Q843" s="2084"/>
      <c r="R843" s="2084"/>
      <c r="S843" s="2084"/>
      <c r="T843" s="2084"/>
      <c r="U843" s="2084"/>
      <c r="V843" s="2084"/>
      <c r="W843" s="2084"/>
      <c r="X843" s="2084"/>
      <c r="Y843" s="2084"/>
      <c r="Z843" s="2084"/>
      <c r="AA843" s="2084"/>
      <c r="AB843" s="2084"/>
      <c r="AC843" s="2084"/>
      <c r="AD843" s="2084"/>
      <c r="AE843" s="2084"/>
    </row>
    <row r="844" ht="60.0" customHeight="1">
      <c r="A844" s="2084"/>
      <c r="B844" s="2084"/>
      <c r="C844" s="2084"/>
      <c r="D844" s="2085"/>
      <c r="E844" s="2084"/>
      <c r="F844" s="2086"/>
      <c r="G844" s="2086"/>
      <c r="H844" s="2084"/>
      <c r="I844" s="2084"/>
      <c r="J844" s="2084"/>
      <c r="K844" s="2084"/>
      <c r="L844" s="2084"/>
      <c r="M844" s="2084"/>
      <c r="N844" s="2084"/>
      <c r="O844" s="2084"/>
      <c r="P844" s="2084"/>
      <c r="Q844" s="2084"/>
      <c r="R844" s="2084"/>
      <c r="S844" s="2084"/>
      <c r="T844" s="2084"/>
      <c r="U844" s="2084"/>
      <c r="V844" s="2084"/>
      <c r="W844" s="2084"/>
      <c r="X844" s="2084"/>
      <c r="Y844" s="2084"/>
      <c r="Z844" s="2084"/>
      <c r="AA844" s="2084"/>
      <c r="AB844" s="2084"/>
      <c r="AC844" s="2084"/>
      <c r="AD844" s="2084"/>
      <c r="AE844" s="2084"/>
    </row>
    <row r="845" ht="60.0" customHeight="1">
      <c r="A845" s="2084"/>
      <c r="B845" s="2084"/>
      <c r="C845" s="2084"/>
      <c r="D845" s="2085"/>
      <c r="E845" s="2084"/>
      <c r="F845" s="2086"/>
      <c r="G845" s="2086"/>
      <c r="H845" s="2084"/>
      <c r="I845" s="2084"/>
      <c r="J845" s="2084"/>
      <c r="K845" s="2084"/>
      <c r="L845" s="2084"/>
      <c r="M845" s="2084"/>
      <c r="N845" s="2084"/>
      <c r="O845" s="2084"/>
      <c r="P845" s="2084"/>
      <c r="Q845" s="2084"/>
      <c r="R845" s="2084"/>
      <c r="S845" s="2084"/>
      <c r="T845" s="2084"/>
      <c r="U845" s="2084"/>
      <c r="V845" s="2084"/>
      <c r="W845" s="2084"/>
      <c r="X845" s="2084"/>
      <c r="Y845" s="2084"/>
      <c r="Z845" s="2084"/>
      <c r="AA845" s="2084"/>
      <c r="AB845" s="2084"/>
      <c r="AC845" s="2084"/>
      <c r="AD845" s="2084"/>
      <c r="AE845" s="2084"/>
    </row>
    <row r="846" ht="60.0" customHeight="1">
      <c r="A846" s="2084"/>
      <c r="B846" s="2084"/>
      <c r="C846" s="2084"/>
      <c r="D846" s="2085"/>
      <c r="E846" s="2084"/>
      <c r="F846" s="2086"/>
      <c r="G846" s="2086"/>
      <c r="H846" s="2084"/>
      <c r="I846" s="2084"/>
      <c r="J846" s="2084"/>
      <c r="K846" s="2084"/>
      <c r="L846" s="2084"/>
      <c r="M846" s="2084"/>
      <c r="N846" s="2084"/>
      <c r="O846" s="2084"/>
      <c r="P846" s="2084"/>
      <c r="Q846" s="2084"/>
      <c r="R846" s="2084"/>
      <c r="S846" s="2084"/>
      <c r="T846" s="2084"/>
      <c r="U846" s="2084"/>
      <c r="V846" s="2084"/>
      <c r="W846" s="2084"/>
      <c r="X846" s="2084"/>
      <c r="Y846" s="2084"/>
      <c r="Z846" s="2084"/>
      <c r="AA846" s="2084"/>
      <c r="AB846" s="2084"/>
      <c r="AC846" s="2084"/>
      <c r="AD846" s="2084"/>
      <c r="AE846" s="2084"/>
    </row>
    <row r="847" ht="60.0" customHeight="1">
      <c r="A847" s="2084"/>
      <c r="B847" s="2084"/>
      <c r="C847" s="2084"/>
      <c r="D847" s="2085"/>
      <c r="E847" s="2084"/>
      <c r="F847" s="2086"/>
      <c r="G847" s="2086"/>
      <c r="H847" s="2084"/>
      <c r="I847" s="2084"/>
      <c r="J847" s="2084"/>
      <c r="K847" s="2084"/>
      <c r="L847" s="2084"/>
      <c r="M847" s="2084"/>
      <c r="N847" s="2084"/>
      <c r="O847" s="2084"/>
      <c r="P847" s="2084"/>
      <c r="Q847" s="2084"/>
      <c r="R847" s="2084"/>
      <c r="S847" s="2084"/>
      <c r="T847" s="2084"/>
      <c r="U847" s="2084"/>
      <c r="V847" s="2084"/>
      <c r="W847" s="2084"/>
      <c r="X847" s="2084"/>
      <c r="Y847" s="2084"/>
      <c r="Z847" s="2084"/>
      <c r="AA847" s="2084"/>
      <c r="AB847" s="2084"/>
      <c r="AC847" s="2084"/>
      <c r="AD847" s="2084"/>
      <c r="AE847" s="2084"/>
    </row>
    <row r="848" ht="60.0" customHeight="1">
      <c r="A848" s="2084"/>
      <c r="B848" s="2084"/>
      <c r="C848" s="2084"/>
      <c r="D848" s="2085"/>
      <c r="E848" s="2084"/>
      <c r="F848" s="2086"/>
      <c r="G848" s="2086"/>
      <c r="H848" s="2084"/>
      <c r="I848" s="2084"/>
      <c r="J848" s="2084"/>
      <c r="K848" s="2084"/>
      <c r="L848" s="2084"/>
      <c r="M848" s="2084"/>
      <c r="N848" s="2084"/>
      <c r="O848" s="2084"/>
      <c r="P848" s="2084"/>
      <c r="Q848" s="2084"/>
      <c r="R848" s="2084"/>
      <c r="S848" s="2084"/>
      <c r="T848" s="2084"/>
      <c r="U848" s="2084"/>
      <c r="V848" s="2084"/>
      <c r="W848" s="2084"/>
      <c r="X848" s="2084"/>
      <c r="Y848" s="2084"/>
      <c r="Z848" s="2084"/>
      <c r="AA848" s="2084"/>
      <c r="AB848" s="2084"/>
      <c r="AC848" s="2084"/>
      <c r="AD848" s="2084"/>
      <c r="AE848" s="2084"/>
    </row>
    <row r="849" ht="60.0" customHeight="1">
      <c r="A849" s="2084"/>
      <c r="B849" s="2084"/>
      <c r="C849" s="2084"/>
      <c r="D849" s="2085"/>
      <c r="E849" s="2084"/>
      <c r="F849" s="2086"/>
      <c r="G849" s="2086"/>
      <c r="H849" s="2084"/>
      <c r="I849" s="2084"/>
      <c r="J849" s="2084"/>
      <c r="K849" s="2084"/>
      <c r="L849" s="2084"/>
      <c r="M849" s="2084"/>
      <c r="N849" s="2084"/>
      <c r="O849" s="2084"/>
      <c r="P849" s="2084"/>
      <c r="Q849" s="2084"/>
      <c r="R849" s="2084"/>
      <c r="S849" s="2084"/>
      <c r="T849" s="2084"/>
      <c r="U849" s="2084"/>
      <c r="V849" s="2084"/>
      <c r="W849" s="2084"/>
      <c r="X849" s="2084"/>
      <c r="Y849" s="2084"/>
      <c r="Z849" s="2084"/>
      <c r="AA849" s="2084"/>
      <c r="AB849" s="2084"/>
      <c r="AC849" s="2084"/>
      <c r="AD849" s="2084"/>
      <c r="AE849" s="2084"/>
    </row>
    <row r="850" ht="60.0" customHeight="1">
      <c r="A850" s="2084"/>
      <c r="B850" s="2084"/>
      <c r="C850" s="2084"/>
      <c r="D850" s="2085"/>
      <c r="E850" s="2084"/>
      <c r="F850" s="2086"/>
      <c r="G850" s="2086"/>
      <c r="H850" s="2084"/>
      <c r="I850" s="2084"/>
      <c r="J850" s="2084"/>
      <c r="K850" s="2084"/>
      <c r="L850" s="2084"/>
      <c r="M850" s="2084"/>
      <c r="N850" s="2084"/>
      <c r="O850" s="2084"/>
      <c r="P850" s="2084"/>
      <c r="Q850" s="2084"/>
      <c r="R850" s="2084"/>
      <c r="S850" s="2084"/>
      <c r="T850" s="2084"/>
      <c r="U850" s="2084"/>
      <c r="V850" s="2084"/>
      <c r="W850" s="2084"/>
      <c r="X850" s="2084"/>
      <c r="Y850" s="2084"/>
      <c r="Z850" s="2084"/>
      <c r="AA850" s="2084"/>
      <c r="AB850" s="2084"/>
      <c r="AC850" s="2084"/>
      <c r="AD850" s="2084"/>
      <c r="AE850" s="2084"/>
    </row>
    <row r="851" ht="60.0" customHeight="1">
      <c r="A851" s="2084"/>
      <c r="B851" s="2084"/>
      <c r="C851" s="2084"/>
      <c r="D851" s="2085"/>
      <c r="E851" s="2084"/>
      <c r="F851" s="2086"/>
      <c r="G851" s="2086"/>
      <c r="H851" s="2084"/>
      <c r="I851" s="2084"/>
      <c r="J851" s="2084"/>
      <c r="K851" s="2084"/>
      <c r="L851" s="2084"/>
      <c r="M851" s="2084"/>
      <c r="N851" s="2084"/>
      <c r="O851" s="2084"/>
      <c r="P851" s="2084"/>
      <c r="Q851" s="2084"/>
      <c r="R851" s="2084"/>
      <c r="S851" s="2084"/>
      <c r="T851" s="2084"/>
      <c r="U851" s="2084"/>
      <c r="V851" s="2084"/>
      <c r="W851" s="2084"/>
      <c r="X851" s="2084"/>
      <c r="Y851" s="2084"/>
      <c r="Z851" s="2084"/>
      <c r="AA851" s="2084"/>
      <c r="AB851" s="2084"/>
      <c r="AC851" s="2084"/>
      <c r="AD851" s="2084"/>
      <c r="AE851" s="2084"/>
    </row>
    <row r="852" ht="60.0" customHeight="1">
      <c r="A852" s="2084"/>
      <c r="B852" s="2084"/>
      <c r="C852" s="2084"/>
      <c r="D852" s="2085"/>
      <c r="E852" s="2084"/>
      <c r="F852" s="2086"/>
      <c r="G852" s="2086"/>
      <c r="H852" s="2084"/>
      <c r="I852" s="2084"/>
      <c r="J852" s="2084"/>
      <c r="K852" s="2084"/>
      <c r="L852" s="2084"/>
      <c r="M852" s="2084"/>
      <c r="N852" s="2084"/>
      <c r="O852" s="2084"/>
      <c r="P852" s="2084"/>
      <c r="Q852" s="2084"/>
      <c r="R852" s="2084"/>
      <c r="S852" s="2084"/>
      <c r="T852" s="2084"/>
      <c r="U852" s="2084"/>
      <c r="V852" s="2084"/>
      <c r="W852" s="2084"/>
      <c r="X852" s="2084"/>
      <c r="Y852" s="2084"/>
      <c r="Z852" s="2084"/>
      <c r="AA852" s="2084"/>
      <c r="AB852" s="2084"/>
      <c r="AC852" s="2084"/>
      <c r="AD852" s="2084"/>
      <c r="AE852" s="2084"/>
    </row>
    <row r="853" ht="60.0" customHeight="1">
      <c r="A853" s="2084"/>
      <c r="B853" s="2084"/>
      <c r="C853" s="2084"/>
      <c r="D853" s="2085"/>
      <c r="E853" s="2084"/>
      <c r="F853" s="2086"/>
      <c r="G853" s="2086"/>
      <c r="H853" s="2084"/>
      <c r="I853" s="2084"/>
      <c r="J853" s="2084"/>
      <c r="K853" s="2084"/>
      <c r="L853" s="2084"/>
      <c r="M853" s="2084"/>
      <c r="N853" s="2084"/>
      <c r="O853" s="2084"/>
      <c r="P853" s="2084"/>
      <c r="Q853" s="2084"/>
      <c r="R853" s="2084"/>
      <c r="S853" s="2084"/>
      <c r="T853" s="2084"/>
      <c r="U853" s="2084"/>
      <c r="V853" s="2084"/>
      <c r="W853" s="2084"/>
      <c r="X853" s="2084"/>
      <c r="Y853" s="2084"/>
      <c r="Z853" s="2084"/>
      <c r="AA853" s="2084"/>
      <c r="AB853" s="2084"/>
      <c r="AC853" s="2084"/>
      <c r="AD853" s="2084"/>
      <c r="AE853" s="2084"/>
    </row>
    <row r="854" ht="60.0" customHeight="1">
      <c r="A854" s="2084"/>
      <c r="B854" s="2084"/>
      <c r="C854" s="2084"/>
      <c r="D854" s="2085"/>
      <c r="E854" s="2084"/>
      <c r="F854" s="2086"/>
      <c r="G854" s="2086"/>
      <c r="H854" s="2084"/>
      <c r="I854" s="2084"/>
      <c r="J854" s="2084"/>
      <c r="K854" s="2084"/>
      <c r="L854" s="2084"/>
      <c r="M854" s="2084"/>
      <c r="N854" s="2084"/>
      <c r="O854" s="2084"/>
      <c r="P854" s="2084"/>
      <c r="Q854" s="2084"/>
      <c r="R854" s="2084"/>
      <c r="S854" s="2084"/>
      <c r="T854" s="2084"/>
      <c r="U854" s="2084"/>
      <c r="V854" s="2084"/>
      <c r="W854" s="2084"/>
      <c r="X854" s="2084"/>
      <c r="Y854" s="2084"/>
      <c r="Z854" s="2084"/>
      <c r="AA854" s="2084"/>
      <c r="AB854" s="2084"/>
      <c r="AC854" s="2084"/>
      <c r="AD854" s="2084"/>
      <c r="AE854" s="2084"/>
    </row>
    <row r="855" ht="60.0" customHeight="1">
      <c r="A855" s="2084"/>
      <c r="B855" s="2084"/>
      <c r="C855" s="2084"/>
      <c r="D855" s="2085"/>
      <c r="E855" s="2084"/>
      <c r="F855" s="2086"/>
      <c r="G855" s="2086"/>
      <c r="H855" s="2084"/>
      <c r="I855" s="2084"/>
      <c r="J855" s="2084"/>
      <c r="K855" s="2084"/>
      <c r="L855" s="2084"/>
      <c r="M855" s="2084"/>
      <c r="N855" s="2084"/>
      <c r="O855" s="2084"/>
      <c r="P855" s="2084"/>
      <c r="Q855" s="2084"/>
      <c r="R855" s="2084"/>
      <c r="S855" s="2084"/>
      <c r="T855" s="2084"/>
      <c r="U855" s="2084"/>
      <c r="V855" s="2084"/>
      <c r="W855" s="2084"/>
      <c r="X855" s="2084"/>
      <c r="Y855" s="2084"/>
      <c r="Z855" s="2084"/>
      <c r="AA855" s="2084"/>
      <c r="AB855" s="2084"/>
      <c r="AC855" s="2084"/>
      <c r="AD855" s="2084"/>
      <c r="AE855" s="2084"/>
    </row>
    <row r="856" ht="60.0" customHeight="1">
      <c r="A856" s="2084"/>
      <c r="B856" s="2084"/>
      <c r="C856" s="2084"/>
      <c r="D856" s="2085"/>
      <c r="E856" s="2084"/>
      <c r="F856" s="2086"/>
      <c r="G856" s="2086"/>
      <c r="H856" s="2084"/>
      <c r="I856" s="2084"/>
      <c r="J856" s="2084"/>
      <c r="K856" s="2084"/>
      <c r="L856" s="2084"/>
      <c r="M856" s="2084"/>
      <c r="N856" s="2084"/>
      <c r="O856" s="2084"/>
      <c r="P856" s="2084"/>
      <c r="Q856" s="2084"/>
      <c r="R856" s="2084"/>
      <c r="S856" s="2084"/>
      <c r="T856" s="2084"/>
      <c r="U856" s="2084"/>
      <c r="V856" s="2084"/>
      <c r="W856" s="2084"/>
      <c r="X856" s="2084"/>
      <c r="Y856" s="2084"/>
      <c r="Z856" s="2084"/>
      <c r="AA856" s="2084"/>
      <c r="AB856" s="2084"/>
      <c r="AC856" s="2084"/>
      <c r="AD856" s="2084"/>
      <c r="AE856" s="2084"/>
    </row>
    <row r="857" ht="60.0" customHeight="1">
      <c r="A857" s="2084"/>
      <c r="B857" s="2084"/>
      <c r="C857" s="2084"/>
      <c r="D857" s="2085"/>
      <c r="E857" s="2084"/>
      <c r="F857" s="2086"/>
      <c r="G857" s="2086"/>
      <c r="H857" s="2084"/>
      <c r="I857" s="2084"/>
      <c r="J857" s="2084"/>
      <c r="K857" s="2084"/>
      <c r="L857" s="2084"/>
      <c r="M857" s="2084"/>
      <c r="N857" s="2084"/>
      <c r="O857" s="2084"/>
      <c r="P857" s="2084"/>
      <c r="Q857" s="2084"/>
      <c r="R857" s="2084"/>
      <c r="S857" s="2084"/>
      <c r="T857" s="2084"/>
      <c r="U857" s="2084"/>
      <c r="V857" s="2084"/>
      <c r="W857" s="2084"/>
      <c r="X857" s="2084"/>
      <c r="Y857" s="2084"/>
      <c r="Z857" s="2084"/>
      <c r="AA857" s="2084"/>
      <c r="AB857" s="2084"/>
      <c r="AC857" s="2084"/>
      <c r="AD857" s="2084"/>
      <c r="AE857" s="2084"/>
    </row>
    <row r="858" ht="60.0" customHeight="1">
      <c r="A858" s="2084"/>
      <c r="B858" s="2084"/>
      <c r="C858" s="2084"/>
      <c r="D858" s="2085"/>
      <c r="E858" s="2084"/>
      <c r="F858" s="2086"/>
      <c r="G858" s="2086"/>
      <c r="H858" s="2084"/>
      <c r="I858" s="2084"/>
      <c r="J858" s="2084"/>
      <c r="K858" s="2084"/>
      <c r="L858" s="2084"/>
      <c r="M858" s="2084"/>
      <c r="N858" s="2084"/>
      <c r="O858" s="2084"/>
      <c r="P858" s="2084"/>
      <c r="Q858" s="2084"/>
      <c r="R858" s="2084"/>
      <c r="S858" s="2084"/>
      <c r="T858" s="2084"/>
      <c r="U858" s="2084"/>
      <c r="V858" s="2084"/>
      <c r="W858" s="2084"/>
      <c r="X858" s="2084"/>
      <c r="Y858" s="2084"/>
      <c r="Z858" s="2084"/>
      <c r="AA858" s="2084"/>
      <c r="AB858" s="2084"/>
      <c r="AC858" s="2084"/>
      <c r="AD858" s="2084"/>
      <c r="AE858" s="2084"/>
    </row>
    <row r="859" ht="60.0" customHeight="1">
      <c r="A859" s="2084"/>
      <c r="B859" s="2084"/>
      <c r="C859" s="2084"/>
      <c r="D859" s="2085"/>
      <c r="E859" s="2084"/>
      <c r="F859" s="2086"/>
      <c r="G859" s="2086"/>
      <c r="H859" s="2084"/>
      <c r="I859" s="2084"/>
      <c r="J859" s="2084"/>
      <c r="K859" s="2084"/>
      <c r="L859" s="2084"/>
      <c r="M859" s="2084"/>
      <c r="N859" s="2084"/>
      <c r="O859" s="2084"/>
      <c r="P859" s="2084"/>
      <c r="Q859" s="2084"/>
      <c r="R859" s="2084"/>
      <c r="S859" s="2084"/>
      <c r="T859" s="2084"/>
      <c r="U859" s="2084"/>
      <c r="V859" s="2084"/>
      <c r="W859" s="2084"/>
      <c r="X859" s="2084"/>
      <c r="Y859" s="2084"/>
      <c r="Z859" s="2084"/>
      <c r="AA859" s="2084"/>
      <c r="AB859" s="2084"/>
      <c r="AC859" s="2084"/>
      <c r="AD859" s="2084"/>
      <c r="AE859" s="2084"/>
    </row>
    <row r="860" ht="60.0" customHeight="1">
      <c r="A860" s="2084"/>
      <c r="B860" s="2084"/>
      <c r="C860" s="2084"/>
      <c r="D860" s="2085"/>
      <c r="E860" s="2084"/>
      <c r="F860" s="2086"/>
      <c r="G860" s="2086"/>
      <c r="H860" s="2084"/>
      <c r="I860" s="2084"/>
      <c r="J860" s="2084"/>
      <c r="K860" s="2084"/>
      <c r="L860" s="2084"/>
      <c r="M860" s="2084"/>
      <c r="N860" s="2084"/>
      <c r="O860" s="2084"/>
      <c r="P860" s="2084"/>
      <c r="Q860" s="2084"/>
      <c r="R860" s="2084"/>
      <c r="S860" s="2084"/>
      <c r="T860" s="2084"/>
      <c r="U860" s="2084"/>
      <c r="V860" s="2084"/>
      <c r="W860" s="2084"/>
      <c r="X860" s="2084"/>
      <c r="Y860" s="2084"/>
      <c r="Z860" s="2084"/>
      <c r="AA860" s="2084"/>
      <c r="AB860" s="2084"/>
      <c r="AC860" s="2084"/>
      <c r="AD860" s="2084"/>
      <c r="AE860" s="2084"/>
    </row>
    <row r="861" ht="60.0" customHeight="1">
      <c r="A861" s="2084"/>
      <c r="B861" s="2084"/>
      <c r="C861" s="2084"/>
      <c r="D861" s="2085"/>
      <c r="E861" s="2084"/>
      <c r="F861" s="2086"/>
      <c r="G861" s="2086"/>
      <c r="H861" s="2084"/>
      <c r="I861" s="2084"/>
      <c r="J861" s="2084"/>
      <c r="K861" s="2084"/>
      <c r="L861" s="2084"/>
      <c r="M861" s="2084"/>
      <c r="N861" s="2084"/>
      <c r="O861" s="2084"/>
      <c r="P861" s="2084"/>
      <c r="Q861" s="2084"/>
      <c r="R861" s="2084"/>
      <c r="S861" s="2084"/>
      <c r="T861" s="2084"/>
      <c r="U861" s="2084"/>
      <c r="V861" s="2084"/>
      <c r="W861" s="2084"/>
      <c r="X861" s="2084"/>
      <c r="Y861" s="2084"/>
      <c r="Z861" s="2084"/>
      <c r="AA861" s="2084"/>
      <c r="AB861" s="2084"/>
      <c r="AC861" s="2084"/>
      <c r="AD861" s="2084"/>
      <c r="AE861" s="2084"/>
    </row>
    <row r="862" ht="60.0" customHeight="1">
      <c r="A862" s="2084"/>
      <c r="B862" s="2084"/>
      <c r="C862" s="2084"/>
      <c r="D862" s="2085"/>
      <c r="E862" s="2084"/>
      <c r="F862" s="2086"/>
      <c r="G862" s="2086"/>
      <c r="H862" s="2084"/>
      <c r="I862" s="2084"/>
      <c r="J862" s="2084"/>
      <c r="K862" s="2084"/>
      <c r="L862" s="2084"/>
      <c r="M862" s="2084"/>
      <c r="N862" s="2084"/>
      <c r="O862" s="2084"/>
      <c r="P862" s="2084"/>
      <c r="Q862" s="2084"/>
      <c r="R862" s="2084"/>
      <c r="S862" s="2084"/>
      <c r="T862" s="2084"/>
      <c r="U862" s="2084"/>
      <c r="V862" s="2084"/>
      <c r="W862" s="2084"/>
      <c r="X862" s="2084"/>
      <c r="Y862" s="2084"/>
      <c r="Z862" s="2084"/>
      <c r="AA862" s="2084"/>
      <c r="AB862" s="2084"/>
      <c r="AC862" s="2084"/>
      <c r="AD862" s="2084"/>
      <c r="AE862" s="2084"/>
    </row>
    <row r="863" ht="60.0" customHeight="1">
      <c r="A863" s="2084"/>
      <c r="B863" s="2084"/>
      <c r="C863" s="2084"/>
      <c r="D863" s="2085"/>
      <c r="E863" s="2084"/>
      <c r="F863" s="2086"/>
      <c r="G863" s="2086"/>
      <c r="H863" s="2084"/>
      <c r="I863" s="2084"/>
      <c r="J863" s="2084"/>
      <c r="K863" s="2084"/>
      <c r="L863" s="2084"/>
      <c r="M863" s="2084"/>
      <c r="N863" s="2084"/>
      <c r="O863" s="2084"/>
      <c r="P863" s="2084"/>
      <c r="Q863" s="2084"/>
      <c r="R863" s="2084"/>
      <c r="S863" s="2084"/>
      <c r="T863" s="2084"/>
      <c r="U863" s="2084"/>
      <c r="V863" s="2084"/>
      <c r="W863" s="2084"/>
      <c r="X863" s="2084"/>
      <c r="Y863" s="2084"/>
      <c r="Z863" s="2084"/>
      <c r="AA863" s="2084"/>
      <c r="AB863" s="2084"/>
      <c r="AC863" s="2084"/>
      <c r="AD863" s="2084"/>
      <c r="AE863" s="2084"/>
    </row>
    <row r="864" ht="60.0" customHeight="1">
      <c r="A864" s="2084"/>
      <c r="B864" s="2084"/>
      <c r="C864" s="2084"/>
      <c r="D864" s="2085"/>
      <c r="E864" s="2084"/>
      <c r="F864" s="2086"/>
      <c r="G864" s="2086"/>
      <c r="H864" s="2084"/>
      <c r="I864" s="2084"/>
      <c r="J864" s="2084"/>
      <c r="K864" s="2084"/>
      <c r="L864" s="2084"/>
      <c r="M864" s="2084"/>
      <c r="N864" s="2084"/>
      <c r="O864" s="2084"/>
      <c r="P864" s="2084"/>
      <c r="Q864" s="2084"/>
      <c r="R864" s="2084"/>
      <c r="S864" s="2084"/>
      <c r="T864" s="2084"/>
      <c r="U864" s="2084"/>
      <c r="V864" s="2084"/>
      <c r="W864" s="2084"/>
      <c r="X864" s="2084"/>
      <c r="Y864" s="2084"/>
      <c r="Z864" s="2084"/>
      <c r="AA864" s="2084"/>
      <c r="AB864" s="2084"/>
      <c r="AC864" s="2084"/>
      <c r="AD864" s="2084"/>
      <c r="AE864" s="2084"/>
    </row>
    <row r="865" ht="60.0" customHeight="1">
      <c r="A865" s="2084"/>
      <c r="B865" s="2084"/>
      <c r="C865" s="2084"/>
      <c r="D865" s="2085"/>
      <c r="E865" s="2084"/>
      <c r="F865" s="2086"/>
      <c r="G865" s="2086"/>
      <c r="H865" s="2084"/>
      <c r="I865" s="2084"/>
      <c r="J865" s="2084"/>
      <c r="K865" s="2084"/>
      <c r="L865" s="2084"/>
      <c r="M865" s="2084"/>
      <c r="N865" s="2084"/>
      <c r="O865" s="2084"/>
      <c r="P865" s="2084"/>
      <c r="Q865" s="2084"/>
      <c r="R865" s="2084"/>
      <c r="S865" s="2084"/>
      <c r="T865" s="2084"/>
      <c r="U865" s="2084"/>
      <c r="V865" s="2084"/>
      <c r="W865" s="2084"/>
      <c r="X865" s="2084"/>
      <c r="Y865" s="2084"/>
      <c r="Z865" s="2084"/>
      <c r="AA865" s="2084"/>
      <c r="AB865" s="2084"/>
      <c r="AC865" s="2084"/>
      <c r="AD865" s="2084"/>
      <c r="AE865" s="2084"/>
    </row>
    <row r="866" ht="60.0" customHeight="1">
      <c r="A866" s="2084"/>
      <c r="B866" s="2084"/>
      <c r="C866" s="2084"/>
      <c r="D866" s="2085"/>
      <c r="E866" s="2084"/>
      <c r="F866" s="2086"/>
      <c r="G866" s="2086"/>
      <c r="H866" s="2084"/>
      <c r="I866" s="2084"/>
      <c r="J866" s="2084"/>
      <c r="K866" s="2084"/>
      <c r="L866" s="2084"/>
      <c r="M866" s="2084"/>
      <c r="N866" s="2084"/>
      <c r="O866" s="2084"/>
      <c r="P866" s="2084"/>
      <c r="Q866" s="2084"/>
      <c r="R866" s="2084"/>
      <c r="S866" s="2084"/>
      <c r="T866" s="2084"/>
      <c r="U866" s="2084"/>
      <c r="V866" s="2084"/>
      <c r="W866" s="2084"/>
      <c r="X866" s="2084"/>
      <c r="Y866" s="2084"/>
      <c r="Z866" s="2084"/>
      <c r="AA866" s="2084"/>
      <c r="AB866" s="2084"/>
      <c r="AC866" s="2084"/>
      <c r="AD866" s="2084"/>
      <c r="AE866" s="2084"/>
    </row>
    <row r="867" ht="60.0" customHeight="1">
      <c r="A867" s="2084"/>
      <c r="B867" s="2084"/>
      <c r="C867" s="2084"/>
      <c r="D867" s="2085"/>
      <c r="E867" s="2084"/>
      <c r="F867" s="2086"/>
      <c r="G867" s="2086"/>
      <c r="H867" s="2084"/>
      <c r="I867" s="2084"/>
      <c r="J867" s="2084"/>
      <c r="K867" s="2084"/>
      <c r="L867" s="2084"/>
      <c r="M867" s="2084"/>
      <c r="N867" s="2084"/>
      <c r="O867" s="2084"/>
      <c r="P867" s="2084"/>
      <c r="Q867" s="2084"/>
      <c r="R867" s="2084"/>
      <c r="S867" s="2084"/>
      <c r="T867" s="2084"/>
      <c r="U867" s="2084"/>
      <c r="V867" s="2084"/>
      <c r="W867" s="2084"/>
      <c r="X867" s="2084"/>
      <c r="Y867" s="2084"/>
      <c r="Z867" s="2084"/>
      <c r="AA867" s="2084"/>
      <c r="AB867" s="2084"/>
      <c r="AC867" s="2084"/>
      <c r="AD867" s="2084"/>
      <c r="AE867" s="2084"/>
    </row>
    <row r="868" ht="60.0" customHeight="1">
      <c r="A868" s="2084"/>
      <c r="B868" s="2084"/>
      <c r="C868" s="2084"/>
      <c r="D868" s="2085"/>
      <c r="E868" s="2084"/>
      <c r="F868" s="2086"/>
      <c r="G868" s="2086"/>
      <c r="H868" s="2084"/>
      <c r="I868" s="2084"/>
      <c r="J868" s="2084"/>
      <c r="K868" s="2084"/>
      <c r="L868" s="2084"/>
      <c r="M868" s="2084"/>
      <c r="N868" s="2084"/>
      <c r="O868" s="2084"/>
      <c r="P868" s="2084"/>
      <c r="Q868" s="2084"/>
      <c r="R868" s="2084"/>
      <c r="S868" s="2084"/>
      <c r="T868" s="2084"/>
      <c r="U868" s="2084"/>
      <c r="V868" s="2084"/>
      <c r="W868" s="2084"/>
      <c r="X868" s="2084"/>
      <c r="Y868" s="2084"/>
      <c r="Z868" s="2084"/>
      <c r="AA868" s="2084"/>
      <c r="AB868" s="2084"/>
      <c r="AC868" s="2084"/>
      <c r="AD868" s="2084"/>
      <c r="AE868" s="2084"/>
    </row>
    <row r="869" ht="60.0" customHeight="1">
      <c r="A869" s="2084"/>
      <c r="B869" s="2084"/>
      <c r="C869" s="2084"/>
      <c r="D869" s="2085"/>
      <c r="E869" s="2084"/>
      <c r="F869" s="2086"/>
      <c r="G869" s="2086"/>
      <c r="H869" s="2084"/>
      <c r="I869" s="2084"/>
      <c r="J869" s="2084"/>
      <c r="K869" s="2084"/>
      <c r="L869" s="2084"/>
      <c r="M869" s="2084"/>
      <c r="N869" s="2084"/>
      <c r="O869" s="2084"/>
      <c r="P869" s="2084"/>
      <c r="Q869" s="2084"/>
      <c r="R869" s="2084"/>
      <c r="S869" s="2084"/>
      <c r="T869" s="2084"/>
      <c r="U869" s="2084"/>
      <c r="V869" s="2084"/>
      <c r="W869" s="2084"/>
      <c r="X869" s="2084"/>
      <c r="Y869" s="2084"/>
      <c r="Z869" s="2084"/>
      <c r="AA869" s="2084"/>
      <c r="AB869" s="2084"/>
      <c r="AC869" s="2084"/>
      <c r="AD869" s="2084"/>
      <c r="AE869" s="2084"/>
    </row>
    <row r="870" ht="60.0" customHeight="1">
      <c r="A870" s="2084"/>
      <c r="B870" s="2084"/>
      <c r="C870" s="2084"/>
      <c r="D870" s="2085"/>
      <c r="E870" s="2084"/>
      <c r="F870" s="2086"/>
      <c r="G870" s="2086"/>
      <c r="H870" s="2084"/>
      <c r="I870" s="2084"/>
      <c r="J870" s="2084"/>
      <c r="K870" s="2084"/>
      <c r="L870" s="2084"/>
      <c r="M870" s="2084"/>
      <c r="N870" s="2084"/>
      <c r="O870" s="2084"/>
      <c r="P870" s="2084"/>
      <c r="Q870" s="2084"/>
      <c r="R870" s="2084"/>
      <c r="S870" s="2084"/>
      <c r="T870" s="2084"/>
      <c r="U870" s="2084"/>
      <c r="V870" s="2084"/>
      <c r="W870" s="2084"/>
      <c r="X870" s="2084"/>
      <c r="Y870" s="2084"/>
      <c r="Z870" s="2084"/>
      <c r="AA870" s="2084"/>
      <c r="AB870" s="2084"/>
      <c r="AC870" s="2084"/>
      <c r="AD870" s="2084"/>
      <c r="AE870" s="2084"/>
    </row>
    <row r="871" ht="60.0" customHeight="1">
      <c r="A871" s="2084"/>
      <c r="B871" s="2084"/>
      <c r="C871" s="2084"/>
      <c r="D871" s="2085"/>
      <c r="E871" s="2084"/>
      <c r="F871" s="2086"/>
      <c r="G871" s="2086"/>
      <c r="H871" s="2084"/>
      <c r="I871" s="2084"/>
      <c r="J871" s="2084"/>
      <c r="K871" s="2084"/>
      <c r="L871" s="2084"/>
      <c r="M871" s="2084"/>
      <c r="N871" s="2084"/>
      <c r="O871" s="2084"/>
      <c r="P871" s="2084"/>
      <c r="Q871" s="2084"/>
      <c r="R871" s="2084"/>
      <c r="S871" s="2084"/>
      <c r="T871" s="2084"/>
      <c r="U871" s="2084"/>
      <c r="V871" s="2084"/>
      <c r="W871" s="2084"/>
      <c r="X871" s="2084"/>
      <c r="Y871" s="2084"/>
      <c r="Z871" s="2084"/>
      <c r="AA871" s="2084"/>
      <c r="AB871" s="2084"/>
      <c r="AC871" s="2084"/>
      <c r="AD871" s="2084"/>
      <c r="AE871" s="2084"/>
    </row>
    <row r="872" ht="60.0" customHeight="1">
      <c r="A872" s="2084"/>
      <c r="B872" s="2084"/>
      <c r="C872" s="2084"/>
      <c r="D872" s="2085"/>
      <c r="E872" s="2084"/>
      <c r="F872" s="2086"/>
      <c r="G872" s="2086"/>
      <c r="H872" s="2084"/>
      <c r="I872" s="2084"/>
      <c r="J872" s="2084"/>
      <c r="K872" s="2084"/>
      <c r="L872" s="2084"/>
      <c r="M872" s="2084"/>
      <c r="N872" s="2084"/>
      <c r="O872" s="2084"/>
      <c r="P872" s="2084"/>
      <c r="Q872" s="2084"/>
      <c r="R872" s="2084"/>
      <c r="S872" s="2084"/>
      <c r="T872" s="2084"/>
      <c r="U872" s="2084"/>
      <c r="V872" s="2084"/>
      <c r="W872" s="2084"/>
      <c r="X872" s="2084"/>
      <c r="Y872" s="2084"/>
      <c r="Z872" s="2084"/>
      <c r="AA872" s="2084"/>
      <c r="AB872" s="2084"/>
      <c r="AC872" s="2084"/>
      <c r="AD872" s="2084"/>
      <c r="AE872" s="2084"/>
    </row>
    <row r="873" ht="60.0" customHeight="1">
      <c r="A873" s="2084"/>
      <c r="B873" s="2084"/>
      <c r="C873" s="2084"/>
      <c r="D873" s="2085"/>
      <c r="E873" s="2084"/>
      <c r="F873" s="2086"/>
      <c r="G873" s="2086"/>
      <c r="H873" s="2084"/>
      <c r="I873" s="2084"/>
      <c r="J873" s="2084"/>
      <c r="K873" s="2084"/>
      <c r="L873" s="2084"/>
      <c r="M873" s="2084"/>
      <c r="N873" s="2084"/>
      <c r="O873" s="2084"/>
      <c r="P873" s="2084"/>
      <c r="Q873" s="2084"/>
      <c r="R873" s="2084"/>
      <c r="S873" s="2084"/>
      <c r="T873" s="2084"/>
      <c r="U873" s="2084"/>
      <c r="V873" s="2084"/>
      <c r="W873" s="2084"/>
      <c r="X873" s="2084"/>
      <c r="Y873" s="2084"/>
      <c r="Z873" s="2084"/>
      <c r="AA873" s="2084"/>
      <c r="AB873" s="2084"/>
      <c r="AC873" s="2084"/>
      <c r="AD873" s="2084"/>
      <c r="AE873" s="2084"/>
    </row>
    <row r="874" ht="60.0" customHeight="1">
      <c r="A874" s="2084"/>
      <c r="B874" s="2084"/>
      <c r="C874" s="2084"/>
      <c r="D874" s="2085"/>
      <c r="E874" s="2084"/>
      <c r="F874" s="2086"/>
      <c r="G874" s="2086"/>
      <c r="H874" s="2084"/>
      <c r="I874" s="2084"/>
      <c r="J874" s="2084"/>
      <c r="K874" s="2084"/>
      <c r="L874" s="2084"/>
      <c r="M874" s="2084"/>
      <c r="N874" s="2084"/>
      <c r="O874" s="2084"/>
      <c r="P874" s="2084"/>
      <c r="Q874" s="2084"/>
      <c r="R874" s="2084"/>
      <c r="S874" s="2084"/>
      <c r="T874" s="2084"/>
      <c r="U874" s="2084"/>
      <c r="V874" s="2084"/>
      <c r="W874" s="2084"/>
      <c r="X874" s="2084"/>
      <c r="Y874" s="2084"/>
      <c r="Z874" s="2084"/>
      <c r="AA874" s="2084"/>
      <c r="AB874" s="2084"/>
      <c r="AC874" s="2084"/>
      <c r="AD874" s="2084"/>
      <c r="AE874" s="2084"/>
    </row>
    <row r="875" ht="60.0" customHeight="1">
      <c r="A875" s="2084"/>
      <c r="B875" s="2084"/>
      <c r="C875" s="2084"/>
      <c r="D875" s="2085"/>
      <c r="E875" s="2084"/>
      <c r="F875" s="2086"/>
      <c r="G875" s="2086"/>
      <c r="H875" s="2084"/>
      <c r="I875" s="2084"/>
      <c r="J875" s="2084"/>
      <c r="K875" s="2084"/>
      <c r="L875" s="2084"/>
      <c r="M875" s="2084"/>
      <c r="N875" s="2084"/>
      <c r="O875" s="2084"/>
      <c r="P875" s="2084"/>
      <c r="Q875" s="2084"/>
      <c r="R875" s="2084"/>
      <c r="S875" s="2084"/>
      <c r="T875" s="2084"/>
      <c r="U875" s="2084"/>
      <c r="V875" s="2084"/>
      <c r="W875" s="2084"/>
      <c r="X875" s="2084"/>
      <c r="Y875" s="2084"/>
      <c r="Z875" s="2084"/>
      <c r="AA875" s="2084"/>
      <c r="AB875" s="2084"/>
      <c r="AC875" s="2084"/>
      <c r="AD875" s="2084"/>
      <c r="AE875" s="2084"/>
    </row>
    <row r="876" ht="60.0" customHeight="1">
      <c r="A876" s="2084"/>
      <c r="B876" s="2084"/>
      <c r="C876" s="2084"/>
      <c r="D876" s="2085"/>
      <c r="E876" s="2084"/>
      <c r="F876" s="2086"/>
      <c r="G876" s="2086"/>
      <c r="H876" s="2084"/>
      <c r="I876" s="2084"/>
      <c r="J876" s="2084"/>
      <c r="K876" s="2084"/>
      <c r="L876" s="2084"/>
      <c r="M876" s="2084"/>
      <c r="N876" s="2084"/>
      <c r="O876" s="2084"/>
      <c r="P876" s="2084"/>
      <c r="Q876" s="2084"/>
      <c r="R876" s="2084"/>
      <c r="S876" s="2084"/>
      <c r="T876" s="2084"/>
      <c r="U876" s="2084"/>
      <c r="V876" s="2084"/>
      <c r="W876" s="2084"/>
      <c r="X876" s="2084"/>
      <c r="Y876" s="2084"/>
      <c r="Z876" s="2084"/>
      <c r="AA876" s="2084"/>
      <c r="AB876" s="2084"/>
      <c r="AC876" s="2084"/>
      <c r="AD876" s="2084"/>
      <c r="AE876" s="2084"/>
    </row>
    <row r="877" ht="60.0" customHeight="1">
      <c r="A877" s="2084"/>
      <c r="B877" s="2084"/>
      <c r="C877" s="2084"/>
      <c r="D877" s="2085"/>
      <c r="E877" s="2084"/>
      <c r="F877" s="2086"/>
      <c r="G877" s="2086"/>
      <c r="H877" s="2084"/>
      <c r="I877" s="2084"/>
      <c r="J877" s="2084"/>
      <c r="K877" s="2084"/>
      <c r="L877" s="2084"/>
      <c r="M877" s="2084"/>
      <c r="N877" s="2084"/>
      <c r="O877" s="2084"/>
      <c r="P877" s="2084"/>
      <c r="Q877" s="2084"/>
      <c r="R877" s="2084"/>
      <c r="S877" s="2084"/>
      <c r="T877" s="2084"/>
      <c r="U877" s="2084"/>
      <c r="V877" s="2084"/>
      <c r="W877" s="2084"/>
      <c r="X877" s="2084"/>
      <c r="Y877" s="2084"/>
      <c r="Z877" s="2084"/>
      <c r="AA877" s="2084"/>
      <c r="AB877" s="2084"/>
      <c r="AC877" s="2084"/>
      <c r="AD877" s="2084"/>
      <c r="AE877" s="2084"/>
    </row>
    <row r="878" ht="60.0" customHeight="1">
      <c r="A878" s="2084"/>
      <c r="B878" s="2084"/>
      <c r="C878" s="2084"/>
      <c r="D878" s="2085"/>
      <c r="E878" s="2084"/>
      <c r="F878" s="2086"/>
      <c r="G878" s="2086"/>
      <c r="H878" s="2084"/>
      <c r="I878" s="2084"/>
      <c r="J878" s="2084"/>
      <c r="K878" s="2084"/>
      <c r="L878" s="2084"/>
      <c r="M878" s="2084"/>
      <c r="N878" s="2084"/>
      <c r="O878" s="2084"/>
      <c r="P878" s="2084"/>
      <c r="Q878" s="2084"/>
      <c r="R878" s="2084"/>
      <c r="S878" s="2084"/>
      <c r="T878" s="2084"/>
      <c r="U878" s="2084"/>
      <c r="V878" s="2084"/>
      <c r="W878" s="2084"/>
      <c r="X878" s="2084"/>
      <c r="Y878" s="2084"/>
      <c r="Z878" s="2084"/>
      <c r="AA878" s="2084"/>
      <c r="AB878" s="2084"/>
      <c r="AC878" s="2084"/>
      <c r="AD878" s="2084"/>
      <c r="AE878" s="2084"/>
    </row>
    <row r="879" ht="60.0" customHeight="1">
      <c r="A879" s="2084"/>
      <c r="B879" s="2084"/>
      <c r="C879" s="2084"/>
      <c r="D879" s="2085"/>
      <c r="E879" s="2084"/>
      <c r="F879" s="2086"/>
      <c r="G879" s="2086"/>
      <c r="H879" s="2084"/>
      <c r="I879" s="2084"/>
      <c r="J879" s="2084"/>
      <c r="K879" s="2084"/>
      <c r="L879" s="2084"/>
      <c r="M879" s="2084"/>
      <c r="N879" s="2084"/>
      <c r="O879" s="2084"/>
      <c r="P879" s="2084"/>
      <c r="Q879" s="2084"/>
      <c r="R879" s="2084"/>
      <c r="S879" s="2084"/>
      <c r="T879" s="2084"/>
      <c r="U879" s="2084"/>
      <c r="V879" s="2084"/>
      <c r="W879" s="2084"/>
      <c r="X879" s="2084"/>
      <c r="Y879" s="2084"/>
      <c r="Z879" s="2084"/>
      <c r="AA879" s="2084"/>
      <c r="AB879" s="2084"/>
      <c r="AC879" s="2084"/>
      <c r="AD879" s="2084"/>
      <c r="AE879" s="2084"/>
    </row>
    <row r="880" ht="60.0" customHeight="1">
      <c r="A880" s="2084"/>
      <c r="B880" s="2084"/>
      <c r="C880" s="2084"/>
      <c r="D880" s="2085"/>
      <c r="E880" s="2084"/>
      <c r="F880" s="2086"/>
      <c r="G880" s="2086"/>
      <c r="H880" s="2084"/>
      <c r="I880" s="2084"/>
      <c r="J880" s="2084"/>
      <c r="K880" s="2084"/>
      <c r="L880" s="2084"/>
      <c r="M880" s="2084"/>
      <c r="N880" s="2084"/>
      <c r="O880" s="2084"/>
      <c r="P880" s="2084"/>
      <c r="Q880" s="2084"/>
      <c r="R880" s="2084"/>
      <c r="S880" s="2084"/>
      <c r="T880" s="2084"/>
      <c r="U880" s="2084"/>
      <c r="V880" s="2084"/>
      <c r="W880" s="2084"/>
      <c r="X880" s="2084"/>
      <c r="Y880" s="2084"/>
      <c r="Z880" s="2084"/>
      <c r="AA880" s="2084"/>
      <c r="AB880" s="2084"/>
      <c r="AC880" s="2084"/>
      <c r="AD880" s="2084"/>
      <c r="AE880" s="2084"/>
    </row>
    <row r="881" ht="60.0" customHeight="1">
      <c r="A881" s="2084"/>
      <c r="B881" s="2084"/>
      <c r="C881" s="2084"/>
      <c r="D881" s="2085"/>
      <c r="E881" s="2084"/>
      <c r="F881" s="2086"/>
      <c r="G881" s="2086"/>
      <c r="H881" s="2084"/>
      <c r="I881" s="2084"/>
      <c r="J881" s="2084"/>
      <c r="K881" s="2084"/>
      <c r="L881" s="2084"/>
      <c r="M881" s="2084"/>
      <c r="N881" s="2084"/>
      <c r="O881" s="2084"/>
      <c r="P881" s="2084"/>
      <c r="Q881" s="2084"/>
      <c r="R881" s="2084"/>
      <c r="S881" s="2084"/>
      <c r="T881" s="2084"/>
      <c r="U881" s="2084"/>
      <c r="V881" s="2084"/>
      <c r="W881" s="2084"/>
      <c r="X881" s="2084"/>
      <c r="Y881" s="2084"/>
      <c r="Z881" s="2084"/>
      <c r="AA881" s="2084"/>
      <c r="AB881" s="2084"/>
      <c r="AC881" s="2084"/>
      <c r="AD881" s="2084"/>
      <c r="AE881" s="2084"/>
    </row>
    <row r="882" ht="60.0" customHeight="1">
      <c r="A882" s="2084"/>
      <c r="B882" s="2084"/>
      <c r="C882" s="2084"/>
      <c r="D882" s="2085"/>
      <c r="E882" s="2084"/>
      <c r="F882" s="2086"/>
      <c r="G882" s="2086"/>
      <c r="H882" s="2084"/>
      <c r="I882" s="2084"/>
      <c r="J882" s="2084"/>
      <c r="K882" s="2084"/>
      <c r="L882" s="2084"/>
      <c r="M882" s="2084"/>
      <c r="N882" s="2084"/>
      <c r="O882" s="2084"/>
      <c r="P882" s="2084"/>
      <c r="Q882" s="2084"/>
      <c r="R882" s="2084"/>
      <c r="S882" s="2084"/>
      <c r="T882" s="2084"/>
      <c r="U882" s="2084"/>
      <c r="V882" s="2084"/>
      <c r="W882" s="2084"/>
      <c r="X882" s="2084"/>
      <c r="Y882" s="2084"/>
      <c r="Z882" s="2084"/>
      <c r="AA882" s="2084"/>
      <c r="AB882" s="2084"/>
      <c r="AC882" s="2084"/>
      <c r="AD882" s="2084"/>
      <c r="AE882" s="2084"/>
    </row>
    <row r="883" ht="60.0" customHeight="1">
      <c r="A883" s="2084"/>
      <c r="B883" s="2084"/>
      <c r="C883" s="2084"/>
      <c r="D883" s="2085"/>
      <c r="E883" s="2084"/>
      <c r="F883" s="2086"/>
      <c r="G883" s="2086"/>
      <c r="H883" s="2084"/>
      <c r="I883" s="2084"/>
      <c r="J883" s="2084"/>
      <c r="K883" s="2084"/>
      <c r="L883" s="2084"/>
      <c r="M883" s="2084"/>
      <c r="N883" s="2084"/>
      <c r="O883" s="2084"/>
      <c r="P883" s="2084"/>
      <c r="Q883" s="2084"/>
      <c r="R883" s="2084"/>
      <c r="S883" s="2084"/>
      <c r="T883" s="2084"/>
      <c r="U883" s="2084"/>
      <c r="V883" s="2084"/>
      <c r="W883" s="2084"/>
      <c r="X883" s="2084"/>
      <c r="Y883" s="2084"/>
      <c r="Z883" s="2084"/>
      <c r="AA883" s="2084"/>
      <c r="AB883" s="2084"/>
      <c r="AC883" s="2084"/>
      <c r="AD883" s="2084"/>
      <c r="AE883" s="2084"/>
    </row>
    <row r="884" ht="60.0" customHeight="1">
      <c r="A884" s="2084"/>
      <c r="B884" s="2084"/>
      <c r="C884" s="2084"/>
      <c r="D884" s="2085"/>
      <c r="E884" s="2084"/>
      <c r="F884" s="2086"/>
      <c r="G884" s="2086"/>
      <c r="H884" s="2084"/>
      <c r="I884" s="2084"/>
      <c r="J884" s="2084"/>
      <c r="K884" s="2084"/>
      <c r="L884" s="2084"/>
      <c r="M884" s="2084"/>
      <c r="N884" s="2084"/>
      <c r="O884" s="2084"/>
      <c r="P884" s="2084"/>
      <c r="Q884" s="2084"/>
      <c r="R884" s="2084"/>
      <c r="S884" s="2084"/>
      <c r="T884" s="2084"/>
      <c r="U884" s="2084"/>
      <c r="V884" s="2084"/>
      <c r="W884" s="2084"/>
      <c r="X884" s="2084"/>
      <c r="Y884" s="2084"/>
      <c r="Z884" s="2084"/>
      <c r="AA884" s="2084"/>
      <c r="AB884" s="2084"/>
      <c r="AC884" s="2084"/>
      <c r="AD884" s="2084"/>
      <c r="AE884" s="2084"/>
    </row>
    <row r="885" ht="60.0" customHeight="1">
      <c r="A885" s="2084"/>
      <c r="B885" s="2084"/>
      <c r="C885" s="2084"/>
      <c r="D885" s="2085"/>
      <c r="E885" s="2084"/>
      <c r="F885" s="2086"/>
      <c r="G885" s="2086"/>
      <c r="H885" s="2084"/>
      <c r="I885" s="2084"/>
      <c r="J885" s="2084"/>
      <c r="K885" s="2084"/>
      <c r="L885" s="2084"/>
      <c r="M885" s="2084"/>
      <c r="N885" s="2084"/>
      <c r="O885" s="2084"/>
      <c r="P885" s="2084"/>
      <c r="Q885" s="2084"/>
      <c r="R885" s="2084"/>
      <c r="S885" s="2084"/>
      <c r="T885" s="2084"/>
      <c r="U885" s="2084"/>
      <c r="V885" s="2084"/>
      <c r="W885" s="2084"/>
      <c r="X885" s="2084"/>
      <c r="Y885" s="2084"/>
      <c r="Z885" s="2084"/>
      <c r="AA885" s="2084"/>
      <c r="AB885" s="2084"/>
      <c r="AC885" s="2084"/>
      <c r="AD885" s="2084"/>
      <c r="AE885" s="2084"/>
    </row>
    <row r="886" ht="60.0" customHeight="1">
      <c r="A886" s="2084"/>
      <c r="B886" s="2084"/>
      <c r="C886" s="2084"/>
      <c r="D886" s="2085"/>
      <c r="E886" s="2084"/>
      <c r="F886" s="2086"/>
      <c r="G886" s="2086"/>
      <c r="H886" s="2084"/>
      <c r="I886" s="2084"/>
      <c r="J886" s="2084"/>
      <c r="K886" s="2084"/>
      <c r="L886" s="2084"/>
      <c r="M886" s="2084"/>
      <c r="N886" s="2084"/>
      <c r="O886" s="2084"/>
      <c r="P886" s="2084"/>
      <c r="Q886" s="2084"/>
      <c r="R886" s="2084"/>
      <c r="S886" s="2084"/>
      <c r="T886" s="2084"/>
      <c r="U886" s="2084"/>
      <c r="V886" s="2084"/>
      <c r="W886" s="2084"/>
      <c r="X886" s="2084"/>
      <c r="Y886" s="2084"/>
      <c r="Z886" s="2084"/>
      <c r="AA886" s="2084"/>
      <c r="AB886" s="2084"/>
      <c r="AC886" s="2084"/>
      <c r="AD886" s="2084"/>
      <c r="AE886" s="2084"/>
    </row>
    <row r="887" ht="60.0" customHeight="1">
      <c r="A887" s="2084"/>
      <c r="B887" s="2084"/>
      <c r="C887" s="2084"/>
      <c r="D887" s="2085"/>
      <c r="E887" s="2084"/>
      <c r="F887" s="2086"/>
      <c r="G887" s="2086"/>
      <c r="H887" s="2084"/>
      <c r="I887" s="2084"/>
      <c r="J887" s="2084"/>
      <c r="K887" s="2084"/>
      <c r="L887" s="2084"/>
      <c r="M887" s="2084"/>
      <c r="N887" s="2084"/>
      <c r="O887" s="2084"/>
      <c r="P887" s="2084"/>
      <c r="Q887" s="2084"/>
      <c r="R887" s="2084"/>
      <c r="S887" s="2084"/>
      <c r="T887" s="2084"/>
      <c r="U887" s="2084"/>
      <c r="V887" s="2084"/>
      <c r="W887" s="2084"/>
      <c r="X887" s="2084"/>
      <c r="Y887" s="2084"/>
      <c r="Z887" s="2084"/>
      <c r="AA887" s="2084"/>
      <c r="AB887" s="2084"/>
      <c r="AC887" s="2084"/>
      <c r="AD887" s="2084"/>
      <c r="AE887" s="2084"/>
    </row>
    <row r="888" ht="60.0" customHeight="1">
      <c r="A888" s="2084"/>
      <c r="B888" s="2084"/>
      <c r="C888" s="2084"/>
      <c r="D888" s="2085"/>
      <c r="E888" s="2084"/>
      <c r="F888" s="2086"/>
      <c r="G888" s="2086"/>
      <c r="H888" s="2084"/>
      <c r="I888" s="2084"/>
      <c r="J888" s="2084"/>
      <c r="K888" s="2084"/>
      <c r="L888" s="2084"/>
      <c r="M888" s="2084"/>
      <c r="N888" s="2084"/>
      <c r="O888" s="2084"/>
      <c r="P888" s="2084"/>
      <c r="Q888" s="2084"/>
      <c r="R888" s="2084"/>
      <c r="S888" s="2084"/>
      <c r="T888" s="2084"/>
      <c r="U888" s="2084"/>
      <c r="V888" s="2084"/>
      <c r="W888" s="2084"/>
      <c r="X888" s="2084"/>
      <c r="Y888" s="2084"/>
      <c r="Z888" s="2084"/>
      <c r="AA888" s="2084"/>
      <c r="AB888" s="2084"/>
      <c r="AC888" s="2084"/>
      <c r="AD888" s="2084"/>
      <c r="AE888" s="2084"/>
    </row>
    <row r="889" ht="60.0" customHeight="1">
      <c r="A889" s="2084"/>
      <c r="B889" s="2084"/>
      <c r="C889" s="2084"/>
      <c r="D889" s="2085"/>
      <c r="E889" s="2084"/>
      <c r="F889" s="2086"/>
      <c r="G889" s="2086"/>
      <c r="H889" s="2084"/>
      <c r="I889" s="2084"/>
      <c r="J889" s="2084"/>
      <c r="K889" s="2084"/>
      <c r="L889" s="2084"/>
      <c r="M889" s="2084"/>
      <c r="N889" s="2084"/>
      <c r="O889" s="2084"/>
      <c r="P889" s="2084"/>
      <c r="Q889" s="2084"/>
      <c r="R889" s="2084"/>
      <c r="S889" s="2084"/>
      <c r="T889" s="2084"/>
      <c r="U889" s="2084"/>
      <c r="V889" s="2084"/>
      <c r="W889" s="2084"/>
      <c r="X889" s="2084"/>
      <c r="Y889" s="2084"/>
      <c r="Z889" s="2084"/>
      <c r="AA889" s="2084"/>
      <c r="AB889" s="2084"/>
      <c r="AC889" s="2084"/>
      <c r="AD889" s="2084"/>
      <c r="AE889" s="2084"/>
    </row>
    <row r="890" ht="60.0" customHeight="1">
      <c r="A890" s="2084"/>
      <c r="B890" s="2084"/>
      <c r="C890" s="2084"/>
      <c r="D890" s="2085"/>
      <c r="E890" s="2084"/>
      <c r="F890" s="2086"/>
      <c r="G890" s="2086"/>
      <c r="H890" s="2084"/>
      <c r="I890" s="2084"/>
      <c r="J890" s="2084"/>
      <c r="K890" s="2084"/>
      <c r="L890" s="2084"/>
      <c r="M890" s="2084"/>
      <c r="N890" s="2084"/>
      <c r="O890" s="2084"/>
      <c r="P890" s="2084"/>
      <c r="Q890" s="2084"/>
      <c r="R890" s="2084"/>
      <c r="S890" s="2084"/>
      <c r="T890" s="2084"/>
      <c r="U890" s="2084"/>
      <c r="V890" s="2084"/>
      <c r="W890" s="2084"/>
      <c r="X890" s="2084"/>
      <c r="Y890" s="2084"/>
      <c r="Z890" s="2084"/>
      <c r="AA890" s="2084"/>
      <c r="AB890" s="2084"/>
      <c r="AC890" s="2084"/>
      <c r="AD890" s="2084"/>
      <c r="AE890" s="2084"/>
    </row>
    <row r="891" ht="60.0" customHeight="1">
      <c r="A891" s="2084"/>
      <c r="B891" s="2084"/>
      <c r="C891" s="2084"/>
      <c r="D891" s="2085"/>
      <c r="E891" s="2084"/>
      <c r="F891" s="2086"/>
      <c r="G891" s="2086"/>
      <c r="H891" s="2084"/>
      <c r="I891" s="2084"/>
      <c r="J891" s="2084"/>
      <c r="K891" s="2084"/>
      <c r="L891" s="2084"/>
      <c r="M891" s="2084"/>
      <c r="N891" s="2084"/>
      <c r="O891" s="2084"/>
      <c r="P891" s="2084"/>
      <c r="Q891" s="2084"/>
      <c r="R891" s="2084"/>
      <c r="S891" s="2084"/>
      <c r="T891" s="2084"/>
      <c r="U891" s="2084"/>
      <c r="V891" s="2084"/>
      <c r="W891" s="2084"/>
      <c r="X891" s="2084"/>
      <c r="Y891" s="2084"/>
      <c r="Z891" s="2084"/>
      <c r="AA891" s="2084"/>
      <c r="AB891" s="2084"/>
      <c r="AC891" s="2084"/>
      <c r="AD891" s="2084"/>
      <c r="AE891" s="2084"/>
    </row>
    <row r="892" ht="60.0" customHeight="1">
      <c r="A892" s="2084"/>
      <c r="B892" s="2084"/>
      <c r="C892" s="2084"/>
      <c r="D892" s="2085"/>
      <c r="E892" s="2084"/>
      <c r="F892" s="2086"/>
      <c r="G892" s="2086"/>
      <c r="H892" s="2084"/>
      <c r="I892" s="2084"/>
      <c r="J892" s="2084"/>
      <c r="K892" s="2084"/>
      <c r="L892" s="2084"/>
      <c r="M892" s="2084"/>
      <c r="N892" s="2084"/>
      <c r="O892" s="2084"/>
      <c r="P892" s="2084"/>
      <c r="Q892" s="2084"/>
      <c r="R892" s="2084"/>
      <c r="S892" s="2084"/>
      <c r="T892" s="2084"/>
      <c r="U892" s="2084"/>
      <c r="V892" s="2084"/>
      <c r="W892" s="2084"/>
      <c r="X892" s="2084"/>
      <c r="Y892" s="2084"/>
      <c r="Z892" s="2084"/>
      <c r="AA892" s="2084"/>
      <c r="AB892" s="2084"/>
      <c r="AC892" s="2084"/>
      <c r="AD892" s="2084"/>
      <c r="AE892" s="2084"/>
    </row>
    <row r="893" ht="60.0" customHeight="1">
      <c r="A893" s="2084"/>
      <c r="B893" s="2084"/>
      <c r="C893" s="2084"/>
      <c r="D893" s="2085"/>
      <c r="E893" s="2084"/>
      <c r="F893" s="2086"/>
      <c r="G893" s="2086"/>
      <c r="H893" s="2084"/>
      <c r="I893" s="2084"/>
      <c r="J893" s="2084"/>
      <c r="K893" s="2084"/>
      <c r="L893" s="2084"/>
      <c r="M893" s="2084"/>
      <c r="N893" s="2084"/>
      <c r="O893" s="2084"/>
      <c r="P893" s="2084"/>
      <c r="Q893" s="2084"/>
      <c r="R893" s="2084"/>
      <c r="S893" s="2084"/>
      <c r="T893" s="2084"/>
      <c r="U893" s="2084"/>
      <c r="V893" s="2084"/>
      <c r="W893" s="2084"/>
      <c r="X893" s="2084"/>
      <c r="Y893" s="2084"/>
      <c r="Z893" s="2084"/>
      <c r="AA893" s="2084"/>
      <c r="AB893" s="2084"/>
      <c r="AC893" s="2084"/>
      <c r="AD893" s="2084"/>
      <c r="AE893" s="2084"/>
    </row>
    <row r="894" ht="60.0" customHeight="1">
      <c r="A894" s="2084"/>
      <c r="B894" s="2084"/>
      <c r="C894" s="2084"/>
      <c r="D894" s="2085"/>
      <c r="E894" s="2084"/>
      <c r="F894" s="2086"/>
      <c r="G894" s="2086"/>
      <c r="H894" s="2084"/>
      <c r="I894" s="2084"/>
      <c r="J894" s="2084"/>
      <c r="K894" s="2084"/>
      <c r="L894" s="2084"/>
      <c r="M894" s="2084"/>
      <c r="N894" s="2084"/>
      <c r="O894" s="2084"/>
      <c r="P894" s="2084"/>
      <c r="Q894" s="2084"/>
      <c r="R894" s="2084"/>
      <c r="S894" s="2084"/>
      <c r="T894" s="2084"/>
      <c r="U894" s="2084"/>
      <c r="V894" s="2084"/>
      <c r="W894" s="2084"/>
      <c r="X894" s="2084"/>
      <c r="Y894" s="2084"/>
      <c r="Z894" s="2084"/>
      <c r="AA894" s="2084"/>
      <c r="AB894" s="2084"/>
      <c r="AC894" s="2084"/>
      <c r="AD894" s="2084"/>
      <c r="AE894" s="2084"/>
    </row>
    <row r="895" ht="60.0" customHeight="1">
      <c r="A895" s="2084"/>
      <c r="B895" s="2084"/>
      <c r="C895" s="2084"/>
      <c r="D895" s="2085"/>
      <c r="E895" s="2084"/>
      <c r="F895" s="2086"/>
      <c r="G895" s="2086"/>
      <c r="H895" s="2084"/>
      <c r="I895" s="2084"/>
      <c r="J895" s="2084"/>
      <c r="K895" s="2084"/>
      <c r="L895" s="2084"/>
      <c r="M895" s="2084"/>
      <c r="N895" s="2084"/>
      <c r="O895" s="2084"/>
      <c r="P895" s="2084"/>
      <c r="Q895" s="2084"/>
      <c r="R895" s="2084"/>
      <c r="S895" s="2084"/>
      <c r="T895" s="2084"/>
      <c r="U895" s="2084"/>
      <c r="V895" s="2084"/>
      <c r="W895" s="2084"/>
      <c r="X895" s="2084"/>
      <c r="Y895" s="2084"/>
      <c r="Z895" s="2084"/>
      <c r="AA895" s="2084"/>
      <c r="AB895" s="2084"/>
      <c r="AC895" s="2084"/>
      <c r="AD895" s="2084"/>
      <c r="AE895" s="2084"/>
    </row>
    <row r="896" ht="60.0" customHeight="1">
      <c r="A896" s="2084"/>
      <c r="B896" s="2084"/>
      <c r="C896" s="2084"/>
      <c r="D896" s="2085"/>
      <c r="E896" s="2084"/>
      <c r="F896" s="2086"/>
      <c r="G896" s="2086"/>
      <c r="H896" s="2084"/>
      <c r="I896" s="2084"/>
      <c r="J896" s="2084"/>
      <c r="K896" s="2084"/>
      <c r="L896" s="2084"/>
      <c r="M896" s="2084"/>
      <c r="N896" s="2084"/>
      <c r="O896" s="2084"/>
      <c r="P896" s="2084"/>
      <c r="Q896" s="2084"/>
      <c r="R896" s="2084"/>
      <c r="S896" s="2084"/>
      <c r="T896" s="2084"/>
      <c r="U896" s="2084"/>
      <c r="V896" s="2084"/>
      <c r="W896" s="2084"/>
      <c r="X896" s="2084"/>
      <c r="Y896" s="2084"/>
      <c r="Z896" s="2084"/>
      <c r="AA896" s="2084"/>
      <c r="AB896" s="2084"/>
      <c r="AC896" s="2084"/>
      <c r="AD896" s="2084"/>
      <c r="AE896" s="2084"/>
    </row>
    <row r="897" ht="60.0" customHeight="1">
      <c r="A897" s="2084"/>
      <c r="B897" s="2084"/>
      <c r="C897" s="2084"/>
      <c r="D897" s="2085"/>
      <c r="E897" s="2084"/>
      <c r="F897" s="2086"/>
      <c r="G897" s="2086"/>
      <c r="H897" s="2084"/>
      <c r="I897" s="2084"/>
      <c r="J897" s="2084"/>
      <c r="K897" s="2084"/>
      <c r="L897" s="2084"/>
      <c r="M897" s="2084"/>
      <c r="N897" s="2084"/>
      <c r="O897" s="2084"/>
      <c r="P897" s="2084"/>
      <c r="Q897" s="2084"/>
      <c r="R897" s="2084"/>
      <c r="S897" s="2084"/>
      <c r="T897" s="2084"/>
      <c r="U897" s="2084"/>
      <c r="V897" s="2084"/>
      <c r="W897" s="2084"/>
      <c r="X897" s="2084"/>
      <c r="Y897" s="2084"/>
      <c r="Z897" s="2084"/>
      <c r="AA897" s="2084"/>
      <c r="AB897" s="2084"/>
      <c r="AC897" s="2084"/>
      <c r="AD897" s="2084"/>
      <c r="AE897" s="2084"/>
    </row>
    <row r="898" ht="60.0" customHeight="1">
      <c r="A898" s="2084"/>
      <c r="B898" s="2084"/>
      <c r="C898" s="2084"/>
      <c r="D898" s="2085"/>
      <c r="E898" s="2084"/>
      <c r="F898" s="2086"/>
      <c r="G898" s="2086"/>
      <c r="H898" s="2084"/>
      <c r="I898" s="2084"/>
      <c r="J898" s="2084"/>
      <c r="K898" s="2084"/>
      <c r="L898" s="2084"/>
      <c r="M898" s="2084"/>
      <c r="N898" s="2084"/>
      <c r="O898" s="2084"/>
      <c r="P898" s="2084"/>
      <c r="Q898" s="2084"/>
      <c r="R898" s="2084"/>
      <c r="S898" s="2084"/>
      <c r="T898" s="2084"/>
      <c r="U898" s="2084"/>
      <c r="V898" s="2084"/>
      <c r="W898" s="2084"/>
      <c r="X898" s="2084"/>
      <c r="Y898" s="2084"/>
      <c r="Z898" s="2084"/>
      <c r="AA898" s="2084"/>
      <c r="AB898" s="2084"/>
      <c r="AC898" s="2084"/>
      <c r="AD898" s="2084"/>
      <c r="AE898" s="2084"/>
    </row>
    <row r="899" ht="60.0" customHeight="1">
      <c r="A899" s="2084"/>
      <c r="B899" s="2084"/>
      <c r="C899" s="2084"/>
      <c r="D899" s="2085"/>
      <c r="E899" s="2084"/>
      <c r="F899" s="2086"/>
      <c r="G899" s="2086"/>
      <c r="H899" s="2084"/>
      <c r="I899" s="2084"/>
      <c r="J899" s="2084"/>
      <c r="K899" s="2084"/>
      <c r="L899" s="2084"/>
      <c r="M899" s="2084"/>
      <c r="N899" s="2084"/>
      <c r="O899" s="2084"/>
      <c r="P899" s="2084"/>
      <c r="Q899" s="2084"/>
      <c r="R899" s="2084"/>
      <c r="S899" s="2084"/>
      <c r="T899" s="2084"/>
      <c r="U899" s="2084"/>
      <c r="V899" s="2084"/>
      <c r="W899" s="2084"/>
      <c r="X899" s="2084"/>
      <c r="Y899" s="2084"/>
      <c r="Z899" s="2084"/>
      <c r="AA899" s="2084"/>
      <c r="AB899" s="2084"/>
      <c r="AC899" s="2084"/>
      <c r="AD899" s="2084"/>
      <c r="AE899" s="2084"/>
    </row>
    <row r="900" ht="60.0" customHeight="1">
      <c r="A900" s="2084"/>
      <c r="B900" s="2084"/>
      <c r="C900" s="2084"/>
      <c r="D900" s="2085"/>
      <c r="E900" s="2084"/>
      <c r="F900" s="2086"/>
      <c r="G900" s="2086"/>
      <c r="H900" s="2084"/>
      <c r="I900" s="2084"/>
      <c r="J900" s="2084"/>
      <c r="K900" s="2084"/>
      <c r="L900" s="2084"/>
      <c r="M900" s="2084"/>
      <c r="N900" s="2084"/>
      <c r="O900" s="2084"/>
      <c r="P900" s="2084"/>
      <c r="Q900" s="2084"/>
      <c r="R900" s="2084"/>
      <c r="S900" s="2084"/>
      <c r="T900" s="2084"/>
      <c r="U900" s="2084"/>
      <c r="V900" s="2084"/>
      <c r="W900" s="2084"/>
      <c r="X900" s="2084"/>
      <c r="Y900" s="2084"/>
      <c r="Z900" s="2084"/>
      <c r="AA900" s="2084"/>
      <c r="AB900" s="2084"/>
      <c r="AC900" s="2084"/>
      <c r="AD900" s="2084"/>
      <c r="AE900" s="2084"/>
    </row>
    <row r="901" ht="60.0" customHeight="1">
      <c r="A901" s="2084"/>
      <c r="B901" s="2084"/>
      <c r="C901" s="2084"/>
      <c r="D901" s="2085"/>
      <c r="E901" s="2084"/>
      <c r="F901" s="2086"/>
      <c r="G901" s="2086"/>
      <c r="H901" s="2084"/>
      <c r="I901" s="2084"/>
      <c r="J901" s="2084"/>
      <c r="K901" s="2084"/>
      <c r="L901" s="2084"/>
      <c r="M901" s="2084"/>
      <c r="N901" s="2084"/>
      <c r="O901" s="2084"/>
      <c r="P901" s="2084"/>
      <c r="Q901" s="2084"/>
      <c r="R901" s="2084"/>
      <c r="S901" s="2084"/>
      <c r="T901" s="2084"/>
      <c r="U901" s="2084"/>
      <c r="V901" s="2084"/>
      <c r="W901" s="2084"/>
      <c r="X901" s="2084"/>
      <c r="Y901" s="2084"/>
      <c r="Z901" s="2084"/>
      <c r="AA901" s="2084"/>
      <c r="AB901" s="2084"/>
      <c r="AC901" s="2084"/>
      <c r="AD901" s="2084"/>
      <c r="AE901" s="2084"/>
    </row>
    <row r="902" ht="60.0" customHeight="1">
      <c r="A902" s="2084"/>
      <c r="B902" s="2084"/>
      <c r="C902" s="2084"/>
      <c r="D902" s="2085"/>
      <c r="E902" s="2084"/>
      <c r="F902" s="2086"/>
      <c r="G902" s="2086"/>
      <c r="H902" s="2084"/>
      <c r="I902" s="2084"/>
      <c r="J902" s="2084"/>
      <c r="K902" s="2084"/>
      <c r="L902" s="2084"/>
      <c r="M902" s="2084"/>
      <c r="N902" s="2084"/>
      <c r="O902" s="2084"/>
      <c r="P902" s="2084"/>
      <c r="Q902" s="2084"/>
      <c r="R902" s="2084"/>
      <c r="S902" s="2084"/>
      <c r="T902" s="2084"/>
      <c r="U902" s="2084"/>
      <c r="V902" s="2084"/>
      <c r="W902" s="2084"/>
      <c r="X902" s="2084"/>
      <c r="Y902" s="2084"/>
      <c r="Z902" s="2084"/>
      <c r="AA902" s="2084"/>
      <c r="AB902" s="2084"/>
      <c r="AC902" s="2084"/>
      <c r="AD902" s="2084"/>
      <c r="AE902" s="2084"/>
    </row>
    <row r="903" ht="60.0" customHeight="1">
      <c r="A903" s="2084"/>
      <c r="B903" s="2084"/>
      <c r="C903" s="2084"/>
      <c r="D903" s="2085"/>
      <c r="E903" s="2084"/>
      <c r="F903" s="2086"/>
      <c r="G903" s="2086"/>
      <c r="H903" s="2084"/>
      <c r="I903" s="2084"/>
      <c r="J903" s="2084"/>
      <c r="K903" s="2084"/>
      <c r="L903" s="2084"/>
      <c r="M903" s="2084"/>
      <c r="N903" s="2084"/>
      <c r="O903" s="2084"/>
      <c r="P903" s="2084"/>
      <c r="Q903" s="2084"/>
      <c r="R903" s="2084"/>
      <c r="S903" s="2084"/>
      <c r="T903" s="2084"/>
      <c r="U903" s="2084"/>
      <c r="V903" s="2084"/>
      <c r="W903" s="2084"/>
      <c r="X903" s="2084"/>
      <c r="Y903" s="2084"/>
      <c r="Z903" s="2084"/>
      <c r="AA903" s="2084"/>
      <c r="AB903" s="2084"/>
      <c r="AC903" s="2084"/>
      <c r="AD903" s="2084"/>
      <c r="AE903" s="2084"/>
    </row>
    <row r="904" ht="60.0" customHeight="1">
      <c r="A904" s="2084"/>
      <c r="B904" s="2084"/>
      <c r="C904" s="2084"/>
      <c r="D904" s="2085"/>
      <c r="E904" s="2084"/>
      <c r="F904" s="2086"/>
      <c r="G904" s="2086"/>
      <c r="H904" s="2084"/>
      <c r="I904" s="2084"/>
      <c r="J904" s="2084"/>
      <c r="K904" s="2084"/>
      <c r="L904" s="2084"/>
      <c r="M904" s="2084"/>
      <c r="N904" s="2084"/>
      <c r="O904" s="2084"/>
      <c r="P904" s="2084"/>
      <c r="Q904" s="2084"/>
      <c r="R904" s="2084"/>
      <c r="S904" s="2084"/>
      <c r="T904" s="2084"/>
      <c r="U904" s="2084"/>
      <c r="V904" s="2084"/>
      <c r="W904" s="2084"/>
      <c r="X904" s="2084"/>
      <c r="Y904" s="2084"/>
      <c r="Z904" s="2084"/>
      <c r="AA904" s="2084"/>
      <c r="AB904" s="2084"/>
      <c r="AC904" s="2084"/>
      <c r="AD904" s="2084"/>
      <c r="AE904" s="2084"/>
    </row>
    <row r="905" ht="60.0" customHeight="1">
      <c r="A905" s="2084"/>
      <c r="B905" s="2084"/>
      <c r="C905" s="2084"/>
      <c r="D905" s="2085"/>
      <c r="E905" s="2084"/>
      <c r="F905" s="2086"/>
      <c r="G905" s="2086"/>
      <c r="H905" s="2084"/>
      <c r="I905" s="2084"/>
      <c r="J905" s="2084"/>
      <c r="K905" s="2084"/>
      <c r="L905" s="2084"/>
      <c r="M905" s="2084"/>
      <c r="N905" s="2084"/>
      <c r="O905" s="2084"/>
      <c r="P905" s="2084"/>
      <c r="Q905" s="2084"/>
      <c r="R905" s="2084"/>
      <c r="S905" s="2084"/>
      <c r="T905" s="2084"/>
      <c r="U905" s="2084"/>
      <c r="V905" s="2084"/>
      <c r="W905" s="2084"/>
      <c r="X905" s="2084"/>
      <c r="Y905" s="2084"/>
      <c r="Z905" s="2084"/>
      <c r="AA905" s="2084"/>
      <c r="AB905" s="2084"/>
      <c r="AC905" s="2084"/>
      <c r="AD905" s="2084"/>
      <c r="AE905" s="2084"/>
    </row>
    <row r="906" ht="60.0" customHeight="1">
      <c r="A906" s="2084"/>
      <c r="B906" s="2084"/>
      <c r="C906" s="2084"/>
      <c r="D906" s="2085"/>
      <c r="E906" s="2084"/>
      <c r="F906" s="2086"/>
      <c r="G906" s="2086"/>
      <c r="H906" s="2084"/>
      <c r="I906" s="2084"/>
      <c r="J906" s="2084"/>
      <c r="K906" s="2084"/>
      <c r="L906" s="2084"/>
      <c r="M906" s="2084"/>
      <c r="N906" s="2084"/>
      <c r="O906" s="2084"/>
      <c r="P906" s="2084"/>
      <c r="Q906" s="2084"/>
      <c r="R906" s="2084"/>
      <c r="S906" s="2084"/>
      <c r="T906" s="2084"/>
      <c r="U906" s="2084"/>
      <c r="V906" s="2084"/>
      <c r="W906" s="2084"/>
      <c r="X906" s="2084"/>
      <c r="Y906" s="2084"/>
      <c r="Z906" s="2084"/>
      <c r="AA906" s="2084"/>
      <c r="AB906" s="2084"/>
      <c r="AC906" s="2084"/>
      <c r="AD906" s="2084"/>
      <c r="AE906" s="2084"/>
    </row>
    <row r="907" ht="60.0" customHeight="1">
      <c r="A907" s="2084"/>
      <c r="B907" s="2084"/>
      <c r="C907" s="2084"/>
      <c r="D907" s="2085"/>
      <c r="E907" s="2084"/>
      <c r="F907" s="2086"/>
      <c r="G907" s="2086"/>
      <c r="H907" s="2084"/>
      <c r="I907" s="2084"/>
      <c r="J907" s="2084"/>
      <c r="K907" s="2084"/>
      <c r="L907" s="2084"/>
      <c r="M907" s="2084"/>
      <c r="N907" s="2084"/>
      <c r="O907" s="2084"/>
      <c r="P907" s="2084"/>
      <c r="Q907" s="2084"/>
      <c r="R907" s="2084"/>
      <c r="S907" s="2084"/>
      <c r="T907" s="2084"/>
      <c r="U907" s="2084"/>
      <c r="V907" s="2084"/>
      <c r="W907" s="2084"/>
      <c r="X907" s="2084"/>
      <c r="Y907" s="2084"/>
      <c r="Z907" s="2084"/>
      <c r="AA907" s="2084"/>
      <c r="AB907" s="2084"/>
      <c r="AC907" s="2084"/>
      <c r="AD907" s="2084"/>
      <c r="AE907" s="2084"/>
    </row>
    <row r="908" ht="60.0" customHeight="1">
      <c r="A908" s="2084"/>
      <c r="B908" s="2084"/>
      <c r="C908" s="2084"/>
      <c r="D908" s="2085"/>
      <c r="E908" s="2084"/>
      <c r="F908" s="2086"/>
      <c r="G908" s="2086"/>
      <c r="H908" s="2084"/>
      <c r="I908" s="2084"/>
      <c r="J908" s="2084"/>
      <c r="K908" s="2084"/>
      <c r="L908" s="2084"/>
      <c r="M908" s="2084"/>
      <c r="N908" s="2084"/>
      <c r="O908" s="2084"/>
      <c r="P908" s="2084"/>
      <c r="Q908" s="2084"/>
      <c r="R908" s="2084"/>
      <c r="S908" s="2084"/>
      <c r="T908" s="2084"/>
      <c r="U908" s="2084"/>
      <c r="V908" s="2084"/>
      <c r="W908" s="2084"/>
      <c r="X908" s="2084"/>
      <c r="Y908" s="2084"/>
      <c r="Z908" s="2084"/>
      <c r="AA908" s="2084"/>
      <c r="AB908" s="2084"/>
      <c r="AC908" s="2084"/>
      <c r="AD908" s="2084"/>
      <c r="AE908" s="2084"/>
    </row>
    <row r="909" ht="60.0" customHeight="1">
      <c r="A909" s="2084"/>
      <c r="B909" s="2084"/>
      <c r="C909" s="2084"/>
      <c r="D909" s="2085"/>
      <c r="E909" s="2084"/>
      <c r="F909" s="2086"/>
      <c r="G909" s="2086"/>
      <c r="H909" s="2084"/>
      <c r="I909" s="2084"/>
      <c r="J909" s="2084"/>
      <c r="K909" s="2084"/>
      <c r="L909" s="2084"/>
      <c r="M909" s="2084"/>
      <c r="N909" s="2084"/>
      <c r="O909" s="2084"/>
      <c r="P909" s="2084"/>
      <c r="Q909" s="2084"/>
      <c r="R909" s="2084"/>
      <c r="S909" s="2084"/>
      <c r="T909" s="2084"/>
      <c r="U909" s="2084"/>
      <c r="V909" s="2084"/>
      <c r="W909" s="2084"/>
      <c r="X909" s="2084"/>
      <c r="Y909" s="2084"/>
      <c r="Z909" s="2084"/>
      <c r="AA909" s="2084"/>
      <c r="AB909" s="2084"/>
      <c r="AC909" s="2084"/>
      <c r="AD909" s="2084"/>
      <c r="AE909" s="2084"/>
    </row>
    <row r="910" ht="60.0" customHeight="1">
      <c r="A910" s="2084"/>
      <c r="B910" s="2084"/>
      <c r="C910" s="2084"/>
      <c r="D910" s="2085"/>
      <c r="E910" s="2084"/>
      <c r="F910" s="2086"/>
      <c r="G910" s="2086"/>
      <c r="H910" s="2084"/>
      <c r="I910" s="2084"/>
      <c r="J910" s="2084"/>
      <c r="K910" s="2084"/>
      <c r="L910" s="2084"/>
      <c r="M910" s="2084"/>
      <c r="N910" s="2084"/>
      <c r="O910" s="2084"/>
      <c r="P910" s="2084"/>
      <c r="Q910" s="2084"/>
      <c r="R910" s="2084"/>
      <c r="S910" s="2084"/>
      <c r="T910" s="2084"/>
      <c r="U910" s="2084"/>
      <c r="V910" s="2084"/>
      <c r="W910" s="2084"/>
      <c r="X910" s="2084"/>
      <c r="Y910" s="2084"/>
      <c r="Z910" s="2084"/>
      <c r="AA910" s="2084"/>
      <c r="AB910" s="2084"/>
      <c r="AC910" s="2084"/>
      <c r="AD910" s="2084"/>
      <c r="AE910" s="2084"/>
    </row>
    <row r="911" ht="60.0" customHeight="1">
      <c r="A911" s="2084"/>
      <c r="B911" s="2084"/>
      <c r="C911" s="2084"/>
      <c r="D911" s="2085"/>
      <c r="E911" s="2084"/>
      <c r="F911" s="2086"/>
      <c r="G911" s="2086"/>
      <c r="H911" s="2084"/>
      <c r="I911" s="2084"/>
      <c r="J911" s="2084"/>
      <c r="K911" s="2084"/>
      <c r="L911" s="2084"/>
      <c r="M911" s="2084"/>
      <c r="N911" s="2084"/>
      <c r="O911" s="2084"/>
      <c r="P911" s="2084"/>
      <c r="Q911" s="2084"/>
      <c r="R911" s="2084"/>
      <c r="S911" s="2084"/>
      <c r="T911" s="2084"/>
      <c r="U911" s="2084"/>
      <c r="V911" s="2084"/>
      <c r="W911" s="2084"/>
      <c r="X911" s="2084"/>
      <c r="Y911" s="2084"/>
      <c r="Z911" s="2084"/>
      <c r="AA911" s="2084"/>
      <c r="AB911" s="2084"/>
      <c r="AC911" s="2084"/>
      <c r="AD911" s="2084"/>
      <c r="AE911" s="2084"/>
    </row>
    <row r="912" ht="60.0" customHeight="1">
      <c r="A912" s="2084"/>
      <c r="B912" s="2084"/>
      <c r="C912" s="2084"/>
      <c r="D912" s="2085"/>
      <c r="E912" s="2084"/>
      <c r="F912" s="2086"/>
      <c r="G912" s="2086"/>
      <c r="H912" s="2084"/>
      <c r="I912" s="2084"/>
      <c r="J912" s="2084"/>
      <c r="K912" s="2084"/>
      <c r="L912" s="2084"/>
      <c r="M912" s="2084"/>
      <c r="N912" s="2084"/>
      <c r="O912" s="2084"/>
      <c r="P912" s="2084"/>
      <c r="Q912" s="2084"/>
      <c r="R912" s="2084"/>
      <c r="S912" s="2084"/>
      <c r="T912" s="2084"/>
      <c r="U912" s="2084"/>
      <c r="V912" s="2084"/>
      <c r="W912" s="2084"/>
      <c r="X912" s="2084"/>
      <c r="Y912" s="2084"/>
      <c r="Z912" s="2084"/>
      <c r="AA912" s="2084"/>
      <c r="AB912" s="2084"/>
      <c r="AC912" s="2084"/>
      <c r="AD912" s="2084"/>
      <c r="AE912" s="2084"/>
    </row>
    <row r="913" ht="60.0" customHeight="1">
      <c r="A913" s="2084"/>
      <c r="B913" s="2084"/>
      <c r="C913" s="2084"/>
      <c r="D913" s="2085"/>
      <c r="E913" s="2084"/>
      <c r="F913" s="2086"/>
      <c r="G913" s="2086"/>
      <c r="H913" s="2084"/>
      <c r="I913" s="2084"/>
      <c r="J913" s="2084"/>
      <c r="K913" s="2084"/>
      <c r="L913" s="2084"/>
      <c r="M913" s="2084"/>
      <c r="N913" s="2084"/>
      <c r="O913" s="2084"/>
      <c r="P913" s="2084"/>
      <c r="Q913" s="2084"/>
      <c r="R913" s="2084"/>
      <c r="S913" s="2084"/>
      <c r="T913" s="2084"/>
      <c r="U913" s="2084"/>
      <c r="V913" s="2084"/>
      <c r="W913" s="2084"/>
      <c r="X913" s="2084"/>
      <c r="Y913" s="2084"/>
      <c r="Z913" s="2084"/>
      <c r="AA913" s="2084"/>
      <c r="AB913" s="2084"/>
      <c r="AC913" s="2084"/>
      <c r="AD913" s="2084"/>
      <c r="AE913" s="2084"/>
    </row>
    <row r="914" ht="60.0" customHeight="1">
      <c r="A914" s="2084"/>
      <c r="B914" s="2084"/>
      <c r="C914" s="2084"/>
      <c r="D914" s="2085"/>
      <c r="E914" s="2084"/>
      <c r="F914" s="2086"/>
      <c r="G914" s="2086"/>
      <c r="H914" s="2084"/>
      <c r="I914" s="2084"/>
      <c r="J914" s="2084"/>
      <c r="K914" s="2084"/>
      <c r="L914" s="2084"/>
      <c r="M914" s="2084"/>
      <c r="N914" s="2084"/>
      <c r="O914" s="2084"/>
      <c r="P914" s="2084"/>
      <c r="Q914" s="2084"/>
      <c r="R914" s="2084"/>
      <c r="S914" s="2084"/>
      <c r="T914" s="2084"/>
      <c r="U914" s="2084"/>
      <c r="V914" s="2084"/>
      <c r="W914" s="2084"/>
      <c r="X914" s="2084"/>
      <c r="Y914" s="2084"/>
      <c r="Z914" s="2084"/>
      <c r="AA914" s="2084"/>
      <c r="AB914" s="2084"/>
      <c r="AC914" s="2084"/>
      <c r="AD914" s="2084"/>
      <c r="AE914" s="2084"/>
    </row>
    <row r="915" ht="60.0" customHeight="1">
      <c r="A915" s="2084"/>
      <c r="B915" s="2084"/>
      <c r="C915" s="2084"/>
      <c r="D915" s="2085"/>
      <c r="E915" s="2084"/>
      <c r="F915" s="2086"/>
      <c r="G915" s="2086"/>
      <c r="H915" s="2084"/>
      <c r="I915" s="2084"/>
      <c r="J915" s="2084"/>
      <c r="K915" s="2084"/>
      <c r="L915" s="2084"/>
      <c r="M915" s="2084"/>
      <c r="N915" s="2084"/>
      <c r="O915" s="2084"/>
      <c r="P915" s="2084"/>
      <c r="Q915" s="2084"/>
      <c r="R915" s="2084"/>
      <c r="S915" s="2084"/>
      <c r="T915" s="2084"/>
      <c r="U915" s="2084"/>
      <c r="V915" s="2084"/>
      <c r="W915" s="2084"/>
      <c r="X915" s="2084"/>
      <c r="Y915" s="2084"/>
      <c r="Z915" s="2084"/>
      <c r="AA915" s="2084"/>
      <c r="AB915" s="2084"/>
      <c r="AC915" s="2084"/>
      <c r="AD915" s="2084"/>
      <c r="AE915" s="2084"/>
    </row>
    <row r="916" ht="60.0" customHeight="1">
      <c r="A916" s="2084"/>
      <c r="B916" s="2084"/>
      <c r="C916" s="2084"/>
      <c r="D916" s="2085"/>
      <c r="E916" s="2084"/>
      <c r="F916" s="2086"/>
      <c r="G916" s="2086"/>
      <c r="H916" s="2084"/>
      <c r="I916" s="2084"/>
      <c r="J916" s="2084"/>
      <c r="K916" s="2084"/>
      <c r="L916" s="2084"/>
      <c r="M916" s="2084"/>
      <c r="N916" s="2084"/>
      <c r="O916" s="2084"/>
      <c r="P916" s="2084"/>
      <c r="Q916" s="2084"/>
      <c r="R916" s="2084"/>
      <c r="S916" s="2084"/>
      <c r="T916" s="2084"/>
      <c r="U916" s="2084"/>
      <c r="V916" s="2084"/>
      <c r="W916" s="2084"/>
      <c r="X916" s="2084"/>
      <c r="Y916" s="2084"/>
      <c r="Z916" s="2084"/>
      <c r="AA916" s="2084"/>
      <c r="AB916" s="2084"/>
      <c r="AC916" s="2084"/>
      <c r="AD916" s="2084"/>
      <c r="AE916" s="2084"/>
    </row>
    <row r="917" ht="60.0" customHeight="1">
      <c r="A917" s="2084"/>
      <c r="B917" s="2084"/>
      <c r="C917" s="2084"/>
      <c r="D917" s="2085"/>
      <c r="E917" s="2084"/>
      <c r="F917" s="2086"/>
      <c r="G917" s="2086"/>
      <c r="H917" s="2084"/>
      <c r="I917" s="2084"/>
      <c r="J917" s="2084"/>
      <c r="K917" s="2084"/>
      <c r="L917" s="2084"/>
      <c r="M917" s="2084"/>
      <c r="N917" s="2084"/>
      <c r="O917" s="2084"/>
      <c r="P917" s="2084"/>
      <c r="Q917" s="2084"/>
      <c r="R917" s="2084"/>
      <c r="S917" s="2084"/>
      <c r="T917" s="2084"/>
      <c r="U917" s="2084"/>
      <c r="V917" s="2084"/>
      <c r="W917" s="2084"/>
      <c r="X917" s="2084"/>
      <c r="Y917" s="2084"/>
      <c r="Z917" s="2084"/>
      <c r="AA917" s="2084"/>
      <c r="AB917" s="2084"/>
      <c r="AC917" s="2084"/>
      <c r="AD917" s="2084"/>
      <c r="AE917" s="2084"/>
    </row>
    <row r="918" ht="60.0" customHeight="1">
      <c r="A918" s="2084"/>
      <c r="B918" s="2084"/>
      <c r="C918" s="2084"/>
      <c r="D918" s="2085"/>
      <c r="E918" s="2084"/>
      <c r="F918" s="2086"/>
      <c r="G918" s="2086"/>
      <c r="H918" s="2084"/>
      <c r="I918" s="2084"/>
      <c r="J918" s="2084"/>
      <c r="K918" s="2084"/>
      <c r="L918" s="2084"/>
      <c r="M918" s="2084"/>
      <c r="N918" s="2084"/>
      <c r="O918" s="2084"/>
      <c r="P918" s="2084"/>
      <c r="Q918" s="2084"/>
      <c r="R918" s="2084"/>
      <c r="S918" s="2084"/>
      <c r="T918" s="2084"/>
      <c r="U918" s="2084"/>
      <c r="V918" s="2084"/>
      <c r="W918" s="2084"/>
      <c r="X918" s="2084"/>
      <c r="Y918" s="2084"/>
      <c r="Z918" s="2084"/>
      <c r="AA918" s="2084"/>
      <c r="AB918" s="2084"/>
      <c r="AC918" s="2084"/>
      <c r="AD918" s="2084"/>
      <c r="AE918" s="2084"/>
    </row>
    <row r="919" ht="60.0" customHeight="1">
      <c r="A919" s="2084"/>
      <c r="B919" s="2084"/>
      <c r="C919" s="2084"/>
      <c r="D919" s="2085"/>
      <c r="E919" s="2084"/>
      <c r="F919" s="2086"/>
      <c r="G919" s="2086"/>
      <c r="H919" s="2084"/>
      <c r="I919" s="2084"/>
      <c r="J919" s="2084"/>
      <c r="K919" s="2084"/>
      <c r="L919" s="2084"/>
      <c r="M919" s="2084"/>
      <c r="N919" s="2084"/>
      <c r="O919" s="2084"/>
      <c r="P919" s="2084"/>
      <c r="Q919" s="2084"/>
      <c r="R919" s="2084"/>
      <c r="S919" s="2084"/>
      <c r="T919" s="2084"/>
      <c r="U919" s="2084"/>
      <c r="V919" s="2084"/>
      <c r="W919" s="2084"/>
      <c r="X919" s="2084"/>
      <c r="Y919" s="2084"/>
      <c r="Z919" s="2084"/>
      <c r="AA919" s="2084"/>
      <c r="AB919" s="2084"/>
      <c r="AC919" s="2084"/>
      <c r="AD919" s="2084"/>
      <c r="AE919" s="2084"/>
    </row>
    <row r="920" ht="60.0" customHeight="1">
      <c r="A920" s="2084"/>
      <c r="B920" s="2084"/>
      <c r="C920" s="2084"/>
      <c r="D920" s="2085"/>
      <c r="E920" s="2084"/>
      <c r="F920" s="2086"/>
      <c r="G920" s="2086"/>
      <c r="H920" s="2084"/>
      <c r="I920" s="2084"/>
      <c r="J920" s="2084"/>
      <c r="K920" s="2084"/>
      <c r="L920" s="2084"/>
      <c r="M920" s="2084"/>
      <c r="N920" s="2084"/>
      <c r="O920" s="2084"/>
      <c r="P920" s="2084"/>
      <c r="Q920" s="2084"/>
      <c r="R920" s="2084"/>
      <c r="S920" s="2084"/>
      <c r="T920" s="2084"/>
      <c r="U920" s="2084"/>
      <c r="V920" s="2084"/>
      <c r="W920" s="2084"/>
      <c r="X920" s="2084"/>
      <c r="Y920" s="2084"/>
      <c r="Z920" s="2084"/>
      <c r="AA920" s="2084"/>
      <c r="AB920" s="2084"/>
      <c r="AC920" s="2084"/>
      <c r="AD920" s="2084"/>
      <c r="AE920" s="2084"/>
    </row>
    <row r="921" ht="60.0" customHeight="1">
      <c r="A921" s="2084"/>
      <c r="B921" s="2084"/>
      <c r="C921" s="2084"/>
      <c r="D921" s="2085"/>
      <c r="E921" s="2084"/>
      <c r="F921" s="2086"/>
      <c r="G921" s="2086"/>
      <c r="H921" s="2084"/>
      <c r="I921" s="2084"/>
      <c r="J921" s="2084"/>
      <c r="K921" s="2084"/>
      <c r="L921" s="2084"/>
      <c r="M921" s="2084"/>
      <c r="N921" s="2084"/>
      <c r="O921" s="2084"/>
      <c r="P921" s="2084"/>
      <c r="Q921" s="2084"/>
      <c r="R921" s="2084"/>
      <c r="S921" s="2084"/>
      <c r="T921" s="2084"/>
      <c r="U921" s="2084"/>
      <c r="V921" s="2084"/>
      <c r="W921" s="2084"/>
      <c r="X921" s="2084"/>
      <c r="Y921" s="2084"/>
      <c r="Z921" s="2084"/>
      <c r="AA921" s="2084"/>
      <c r="AB921" s="2084"/>
      <c r="AC921" s="2084"/>
      <c r="AD921" s="2084"/>
      <c r="AE921" s="2084"/>
    </row>
    <row r="922" ht="60.0" customHeight="1">
      <c r="A922" s="2084"/>
      <c r="B922" s="2084"/>
      <c r="C922" s="2084"/>
      <c r="D922" s="2085"/>
      <c r="E922" s="2084"/>
      <c r="F922" s="2086"/>
      <c r="G922" s="2086"/>
      <c r="H922" s="2084"/>
      <c r="I922" s="2084"/>
      <c r="J922" s="2084"/>
      <c r="K922" s="2084"/>
      <c r="L922" s="2084"/>
      <c r="M922" s="2084"/>
      <c r="N922" s="2084"/>
      <c r="O922" s="2084"/>
      <c r="P922" s="2084"/>
      <c r="Q922" s="2084"/>
      <c r="R922" s="2084"/>
      <c r="S922" s="2084"/>
      <c r="T922" s="2084"/>
      <c r="U922" s="2084"/>
      <c r="V922" s="2084"/>
      <c r="W922" s="2084"/>
      <c r="X922" s="2084"/>
      <c r="Y922" s="2084"/>
      <c r="Z922" s="2084"/>
      <c r="AA922" s="2084"/>
      <c r="AB922" s="2084"/>
      <c r="AC922" s="2084"/>
      <c r="AD922" s="2084"/>
      <c r="AE922" s="2084"/>
    </row>
    <row r="923" ht="60.0" customHeight="1">
      <c r="A923" s="2084"/>
      <c r="B923" s="2084"/>
      <c r="C923" s="2084"/>
      <c r="D923" s="2085"/>
      <c r="E923" s="2084"/>
      <c r="F923" s="2086"/>
      <c r="G923" s="2086"/>
      <c r="H923" s="2084"/>
      <c r="I923" s="2084"/>
      <c r="J923" s="2084"/>
      <c r="K923" s="2084"/>
      <c r="L923" s="2084"/>
      <c r="M923" s="2084"/>
      <c r="N923" s="2084"/>
      <c r="O923" s="2084"/>
      <c r="P923" s="2084"/>
      <c r="Q923" s="2084"/>
      <c r="R923" s="2084"/>
      <c r="S923" s="2084"/>
      <c r="T923" s="2084"/>
      <c r="U923" s="2084"/>
      <c r="V923" s="2084"/>
      <c r="W923" s="2084"/>
      <c r="X923" s="2084"/>
      <c r="Y923" s="2084"/>
      <c r="Z923" s="2084"/>
      <c r="AA923" s="2084"/>
      <c r="AB923" s="2084"/>
      <c r="AC923" s="2084"/>
      <c r="AD923" s="2084"/>
      <c r="AE923" s="2084"/>
    </row>
    <row r="924" ht="60.0" customHeight="1">
      <c r="A924" s="2084"/>
      <c r="B924" s="2084"/>
      <c r="C924" s="2084"/>
      <c r="D924" s="2085"/>
      <c r="E924" s="2084"/>
      <c r="F924" s="2086"/>
      <c r="G924" s="2086"/>
      <c r="H924" s="2084"/>
      <c r="I924" s="2084"/>
      <c r="J924" s="2084"/>
      <c r="K924" s="2084"/>
      <c r="L924" s="2084"/>
      <c r="M924" s="2084"/>
      <c r="N924" s="2084"/>
      <c r="O924" s="2084"/>
      <c r="P924" s="2084"/>
      <c r="Q924" s="2084"/>
      <c r="R924" s="2084"/>
      <c r="S924" s="2084"/>
      <c r="T924" s="2084"/>
      <c r="U924" s="2084"/>
      <c r="V924" s="2084"/>
      <c r="W924" s="2084"/>
      <c r="X924" s="2084"/>
      <c r="Y924" s="2084"/>
      <c r="Z924" s="2084"/>
      <c r="AA924" s="2084"/>
      <c r="AB924" s="2084"/>
      <c r="AC924" s="2084"/>
      <c r="AD924" s="2084"/>
      <c r="AE924" s="2084"/>
    </row>
    <row r="925" ht="60.0" customHeight="1">
      <c r="A925" s="2084"/>
      <c r="B925" s="2084"/>
      <c r="C925" s="2084"/>
      <c r="D925" s="2085"/>
      <c r="E925" s="2084"/>
      <c r="F925" s="2086"/>
      <c r="G925" s="2086"/>
      <c r="H925" s="2084"/>
      <c r="I925" s="2084"/>
      <c r="J925" s="2084"/>
      <c r="K925" s="2084"/>
      <c r="L925" s="2084"/>
      <c r="M925" s="2084"/>
      <c r="N925" s="2084"/>
      <c r="O925" s="2084"/>
      <c r="P925" s="2084"/>
      <c r="Q925" s="2084"/>
      <c r="R925" s="2084"/>
      <c r="S925" s="2084"/>
      <c r="T925" s="2084"/>
      <c r="U925" s="2084"/>
      <c r="V925" s="2084"/>
      <c r="W925" s="2084"/>
      <c r="X925" s="2084"/>
      <c r="Y925" s="2084"/>
      <c r="Z925" s="2084"/>
      <c r="AA925" s="2084"/>
      <c r="AB925" s="2084"/>
      <c r="AC925" s="2084"/>
      <c r="AD925" s="2084"/>
      <c r="AE925" s="2084"/>
    </row>
    <row r="926" ht="60.0" customHeight="1">
      <c r="A926" s="2084"/>
      <c r="B926" s="2084"/>
      <c r="C926" s="2084"/>
      <c r="D926" s="2085"/>
      <c r="E926" s="2084"/>
      <c r="F926" s="2086"/>
      <c r="G926" s="2086"/>
      <c r="H926" s="2084"/>
      <c r="I926" s="2084"/>
      <c r="J926" s="2084"/>
      <c r="K926" s="2084"/>
      <c r="L926" s="2084"/>
      <c r="M926" s="2084"/>
      <c r="N926" s="2084"/>
      <c r="O926" s="2084"/>
      <c r="P926" s="2084"/>
      <c r="Q926" s="2084"/>
      <c r="R926" s="2084"/>
      <c r="S926" s="2084"/>
      <c r="T926" s="2084"/>
      <c r="U926" s="2084"/>
      <c r="V926" s="2084"/>
      <c r="W926" s="2084"/>
      <c r="X926" s="2084"/>
      <c r="Y926" s="2084"/>
      <c r="Z926" s="2084"/>
      <c r="AA926" s="2084"/>
      <c r="AB926" s="2084"/>
      <c r="AC926" s="2084"/>
      <c r="AD926" s="2084"/>
      <c r="AE926" s="2084"/>
    </row>
    <row r="927" ht="60.0" customHeight="1">
      <c r="A927" s="2084"/>
      <c r="B927" s="2084"/>
      <c r="C927" s="2084"/>
      <c r="D927" s="2085"/>
      <c r="E927" s="2084"/>
      <c r="F927" s="2086"/>
      <c r="G927" s="2086"/>
      <c r="H927" s="2084"/>
      <c r="I927" s="2084"/>
      <c r="J927" s="2084"/>
      <c r="K927" s="2084"/>
      <c r="L927" s="2084"/>
      <c r="M927" s="2084"/>
      <c r="N927" s="2084"/>
      <c r="O927" s="2084"/>
      <c r="P927" s="2084"/>
      <c r="Q927" s="2084"/>
      <c r="R927" s="2084"/>
      <c r="S927" s="2084"/>
      <c r="T927" s="2084"/>
      <c r="U927" s="2084"/>
      <c r="V927" s="2084"/>
      <c r="W927" s="2084"/>
      <c r="X927" s="2084"/>
      <c r="Y927" s="2084"/>
      <c r="Z927" s="2084"/>
      <c r="AA927" s="2084"/>
      <c r="AB927" s="2084"/>
      <c r="AC927" s="2084"/>
      <c r="AD927" s="2084"/>
      <c r="AE927" s="2084"/>
    </row>
    <row r="928" ht="60.0" customHeight="1">
      <c r="A928" s="2084"/>
      <c r="B928" s="2084"/>
      <c r="C928" s="2084"/>
      <c r="D928" s="2085"/>
      <c r="E928" s="2084"/>
      <c r="F928" s="2086"/>
      <c r="G928" s="2086"/>
      <c r="H928" s="2084"/>
      <c r="I928" s="2084"/>
      <c r="J928" s="2084"/>
      <c r="K928" s="2084"/>
      <c r="L928" s="2084"/>
      <c r="M928" s="2084"/>
      <c r="N928" s="2084"/>
      <c r="O928" s="2084"/>
      <c r="P928" s="2084"/>
      <c r="Q928" s="2084"/>
      <c r="R928" s="2084"/>
      <c r="S928" s="2084"/>
      <c r="T928" s="2084"/>
      <c r="U928" s="2084"/>
      <c r="V928" s="2084"/>
      <c r="W928" s="2084"/>
      <c r="X928" s="2084"/>
      <c r="Y928" s="2084"/>
      <c r="Z928" s="2084"/>
      <c r="AA928" s="2084"/>
      <c r="AB928" s="2084"/>
      <c r="AC928" s="2084"/>
      <c r="AD928" s="2084"/>
      <c r="AE928" s="2084"/>
    </row>
    <row r="929" ht="60.0" customHeight="1">
      <c r="A929" s="2084"/>
      <c r="B929" s="2084"/>
      <c r="C929" s="2084"/>
      <c r="D929" s="2085"/>
      <c r="E929" s="2084"/>
      <c r="F929" s="2086"/>
      <c r="G929" s="2086"/>
      <c r="H929" s="2084"/>
      <c r="I929" s="2084"/>
      <c r="J929" s="2084"/>
      <c r="K929" s="2084"/>
      <c r="L929" s="2084"/>
      <c r="M929" s="2084"/>
      <c r="N929" s="2084"/>
      <c r="O929" s="2084"/>
      <c r="P929" s="2084"/>
      <c r="Q929" s="2084"/>
      <c r="R929" s="2084"/>
      <c r="S929" s="2084"/>
      <c r="T929" s="2084"/>
      <c r="U929" s="2084"/>
      <c r="V929" s="2084"/>
      <c r="W929" s="2084"/>
      <c r="X929" s="2084"/>
      <c r="Y929" s="2084"/>
      <c r="Z929" s="2084"/>
      <c r="AA929" s="2084"/>
      <c r="AB929" s="2084"/>
      <c r="AC929" s="2084"/>
      <c r="AD929" s="2084"/>
      <c r="AE929" s="2084"/>
    </row>
    <row r="930" ht="60.0" customHeight="1">
      <c r="A930" s="2084"/>
      <c r="B930" s="2084"/>
      <c r="C930" s="2084"/>
      <c r="D930" s="2085"/>
      <c r="E930" s="2084"/>
      <c r="F930" s="2086"/>
      <c r="G930" s="2086"/>
      <c r="H930" s="2084"/>
      <c r="I930" s="2084"/>
      <c r="J930" s="2084"/>
      <c r="K930" s="2084"/>
      <c r="L930" s="2084"/>
      <c r="M930" s="2084"/>
      <c r="N930" s="2084"/>
      <c r="O930" s="2084"/>
      <c r="P930" s="2084"/>
      <c r="Q930" s="2084"/>
      <c r="R930" s="2084"/>
      <c r="S930" s="2084"/>
      <c r="T930" s="2084"/>
      <c r="U930" s="2084"/>
      <c r="V930" s="2084"/>
      <c r="W930" s="2084"/>
      <c r="X930" s="2084"/>
      <c r="Y930" s="2084"/>
      <c r="Z930" s="2084"/>
      <c r="AA930" s="2084"/>
      <c r="AB930" s="2084"/>
      <c r="AC930" s="2084"/>
      <c r="AD930" s="2084"/>
      <c r="AE930" s="2084"/>
    </row>
    <row r="931" ht="60.0" customHeight="1">
      <c r="A931" s="2084"/>
      <c r="B931" s="2084"/>
      <c r="C931" s="2084"/>
      <c r="D931" s="2085"/>
      <c r="E931" s="2084"/>
      <c r="F931" s="2086"/>
      <c r="G931" s="2086"/>
      <c r="H931" s="2084"/>
      <c r="I931" s="2084"/>
      <c r="J931" s="2084"/>
      <c r="K931" s="2084"/>
      <c r="L931" s="2084"/>
      <c r="M931" s="2084"/>
      <c r="N931" s="2084"/>
      <c r="O931" s="2084"/>
      <c r="P931" s="2084"/>
      <c r="Q931" s="2084"/>
      <c r="R931" s="2084"/>
      <c r="S931" s="2084"/>
      <c r="T931" s="2084"/>
      <c r="U931" s="2084"/>
      <c r="V931" s="2084"/>
      <c r="W931" s="2084"/>
      <c r="X931" s="2084"/>
      <c r="Y931" s="2084"/>
      <c r="Z931" s="2084"/>
      <c r="AA931" s="2084"/>
      <c r="AB931" s="2084"/>
      <c r="AC931" s="2084"/>
      <c r="AD931" s="2084"/>
      <c r="AE931" s="2084"/>
    </row>
    <row r="932" ht="60.0" customHeight="1">
      <c r="A932" s="2084"/>
      <c r="B932" s="2084"/>
      <c r="C932" s="2084"/>
      <c r="D932" s="2085"/>
      <c r="E932" s="2084"/>
      <c r="F932" s="2086"/>
      <c r="G932" s="2086"/>
      <c r="H932" s="2084"/>
      <c r="I932" s="2084"/>
      <c r="J932" s="2084"/>
      <c r="K932" s="2084"/>
      <c r="L932" s="2084"/>
      <c r="M932" s="2084"/>
      <c r="N932" s="2084"/>
      <c r="O932" s="2084"/>
      <c r="P932" s="2084"/>
      <c r="Q932" s="2084"/>
      <c r="R932" s="2084"/>
      <c r="S932" s="2084"/>
      <c r="T932" s="2084"/>
      <c r="U932" s="2084"/>
      <c r="V932" s="2084"/>
      <c r="W932" s="2084"/>
      <c r="X932" s="2084"/>
      <c r="Y932" s="2084"/>
      <c r="Z932" s="2084"/>
      <c r="AA932" s="2084"/>
      <c r="AB932" s="2084"/>
      <c r="AC932" s="2084"/>
      <c r="AD932" s="2084"/>
      <c r="AE932" s="2084"/>
    </row>
    <row r="933" ht="60.0" customHeight="1">
      <c r="A933" s="2084"/>
      <c r="B933" s="2084"/>
      <c r="C933" s="2084"/>
      <c r="D933" s="2085"/>
      <c r="E933" s="2084"/>
      <c r="F933" s="2086"/>
      <c r="G933" s="2086"/>
      <c r="H933" s="2084"/>
      <c r="I933" s="2084"/>
      <c r="J933" s="2084"/>
      <c r="K933" s="2084"/>
      <c r="L933" s="2084"/>
      <c r="M933" s="2084"/>
      <c r="N933" s="2084"/>
      <c r="O933" s="2084"/>
      <c r="P933" s="2084"/>
      <c r="Q933" s="2084"/>
      <c r="R933" s="2084"/>
      <c r="S933" s="2084"/>
      <c r="T933" s="2084"/>
      <c r="U933" s="2084"/>
      <c r="V933" s="2084"/>
      <c r="W933" s="2084"/>
      <c r="X933" s="2084"/>
      <c r="Y933" s="2084"/>
      <c r="Z933" s="2084"/>
      <c r="AA933" s="2084"/>
      <c r="AB933" s="2084"/>
      <c r="AC933" s="2084"/>
      <c r="AD933" s="2084"/>
      <c r="AE933" s="2084"/>
    </row>
    <row r="934" ht="60.0" customHeight="1">
      <c r="A934" s="2084"/>
      <c r="B934" s="2084"/>
      <c r="C934" s="2084"/>
      <c r="D934" s="2085"/>
      <c r="E934" s="2084"/>
      <c r="F934" s="2086"/>
      <c r="G934" s="2086"/>
      <c r="H934" s="2084"/>
      <c r="I934" s="2084"/>
      <c r="J934" s="2084"/>
      <c r="K934" s="2084"/>
      <c r="L934" s="2084"/>
      <c r="M934" s="2084"/>
      <c r="N934" s="2084"/>
      <c r="O934" s="2084"/>
      <c r="P934" s="2084"/>
      <c r="Q934" s="2084"/>
      <c r="R934" s="2084"/>
      <c r="S934" s="2084"/>
      <c r="T934" s="2084"/>
      <c r="U934" s="2084"/>
      <c r="V934" s="2084"/>
      <c r="W934" s="2084"/>
      <c r="X934" s="2084"/>
      <c r="Y934" s="2084"/>
      <c r="Z934" s="2084"/>
      <c r="AA934" s="2084"/>
      <c r="AB934" s="2084"/>
      <c r="AC934" s="2084"/>
      <c r="AD934" s="2084"/>
      <c r="AE934" s="2084"/>
    </row>
    <row r="935" ht="60.0" customHeight="1">
      <c r="A935" s="2084"/>
      <c r="B935" s="2084"/>
      <c r="C935" s="2084"/>
      <c r="D935" s="2085"/>
      <c r="E935" s="2084"/>
      <c r="F935" s="2086"/>
      <c r="G935" s="2086"/>
      <c r="H935" s="2084"/>
      <c r="I935" s="2084"/>
      <c r="J935" s="2084"/>
      <c r="K935" s="2084"/>
      <c r="L935" s="2084"/>
      <c r="M935" s="2084"/>
      <c r="N935" s="2084"/>
      <c r="O935" s="2084"/>
      <c r="P935" s="2084"/>
      <c r="Q935" s="2084"/>
      <c r="R935" s="2084"/>
      <c r="S935" s="2084"/>
      <c r="T935" s="2084"/>
      <c r="U935" s="2084"/>
      <c r="V935" s="2084"/>
      <c r="W935" s="2084"/>
      <c r="X935" s="2084"/>
      <c r="Y935" s="2084"/>
      <c r="Z935" s="2084"/>
      <c r="AA935" s="2084"/>
      <c r="AB935" s="2084"/>
      <c r="AC935" s="2084"/>
      <c r="AD935" s="2084"/>
      <c r="AE935" s="2084"/>
    </row>
    <row r="936" ht="60.0" customHeight="1">
      <c r="A936" s="2084"/>
      <c r="B936" s="2084"/>
      <c r="C936" s="2084"/>
      <c r="D936" s="2085"/>
      <c r="E936" s="2084"/>
      <c r="F936" s="2086"/>
      <c r="G936" s="2086"/>
      <c r="H936" s="2084"/>
      <c r="I936" s="2084"/>
      <c r="J936" s="2084"/>
      <c r="K936" s="2084"/>
      <c r="L936" s="2084"/>
      <c r="M936" s="2084"/>
      <c r="N936" s="2084"/>
      <c r="O936" s="2084"/>
      <c r="P936" s="2084"/>
      <c r="Q936" s="2084"/>
      <c r="R936" s="2084"/>
      <c r="S936" s="2084"/>
      <c r="T936" s="2084"/>
      <c r="U936" s="2084"/>
      <c r="V936" s="2084"/>
      <c r="W936" s="2084"/>
      <c r="X936" s="2084"/>
      <c r="Y936" s="2084"/>
      <c r="Z936" s="2084"/>
      <c r="AA936" s="2084"/>
      <c r="AB936" s="2084"/>
      <c r="AC936" s="2084"/>
      <c r="AD936" s="2084"/>
      <c r="AE936" s="2084"/>
    </row>
    <row r="937" ht="60.0" customHeight="1">
      <c r="A937" s="2084"/>
      <c r="B937" s="2084"/>
      <c r="C937" s="2084"/>
      <c r="D937" s="2085"/>
      <c r="E937" s="2084"/>
      <c r="F937" s="2086"/>
      <c r="G937" s="2086"/>
      <c r="H937" s="2084"/>
      <c r="I937" s="2084"/>
      <c r="J937" s="2084"/>
      <c r="K937" s="2084"/>
      <c r="L937" s="2084"/>
      <c r="M937" s="2084"/>
      <c r="N937" s="2084"/>
      <c r="O937" s="2084"/>
      <c r="P937" s="2084"/>
      <c r="Q937" s="2084"/>
      <c r="R937" s="2084"/>
      <c r="S937" s="2084"/>
      <c r="T937" s="2084"/>
      <c r="U937" s="2084"/>
      <c r="V937" s="2084"/>
      <c r="W937" s="2084"/>
      <c r="X937" s="2084"/>
      <c r="Y937" s="2084"/>
      <c r="Z937" s="2084"/>
      <c r="AA937" s="2084"/>
      <c r="AB937" s="2084"/>
      <c r="AC937" s="2084"/>
      <c r="AD937" s="2084"/>
      <c r="AE937" s="2084"/>
    </row>
    <row r="938" ht="60.0" customHeight="1">
      <c r="A938" s="2084"/>
      <c r="B938" s="2084"/>
      <c r="C938" s="2084"/>
      <c r="D938" s="2085"/>
      <c r="E938" s="2084"/>
      <c r="F938" s="2086"/>
      <c r="G938" s="2086"/>
      <c r="H938" s="2084"/>
      <c r="I938" s="2084"/>
      <c r="J938" s="2084"/>
      <c r="K938" s="2084"/>
      <c r="L938" s="2084"/>
      <c r="M938" s="2084"/>
      <c r="N938" s="2084"/>
      <c r="O938" s="2084"/>
      <c r="P938" s="2084"/>
      <c r="Q938" s="2084"/>
      <c r="R938" s="2084"/>
      <c r="S938" s="2084"/>
      <c r="T938" s="2084"/>
      <c r="U938" s="2084"/>
      <c r="V938" s="2084"/>
      <c r="W938" s="2084"/>
      <c r="X938" s="2084"/>
      <c r="Y938" s="2084"/>
      <c r="Z938" s="2084"/>
      <c r="AA938" s="2084"/>
      <c r="AB938" s="2084"/>
      <c r="AC938" s="2084"/>
      <c r="AD938" s="2084"/>
      <c r="AE938" s="2084"/>
    </row>
    <row r="939" ht="60.0" customHeight="1">
      <c r="A939" s="2084"/>
      <c r="B939" s="2084"/>
      <c r="C939" s="2084"/>
      <c r="D939" s="2085"/>
      <c r="E939" s="2084"/>
      <c r="F939" s="2086"/>
      <c r="G939" s="2086"/>
      <c r="H939" s="2084"/>
      <c r="I939" s="2084"/>
      <c r="J939" s="2084"/>
      <c r="K939" s="2084"/>
      <c r="L939" s="2084"/>
      <c r="M939" s="2084"/>
      <c r="N939" s="2084"/>
      <c r="O939" s="2084"/>
      <c r="P939" s="2084"/>
      <c r="Q939" s="2084"/>
      <c r="R939" s="2084"/>
      <c r="S939" s="2084"/>
      <c r="T939" s="2084"/>
      <c r="U939" s="2084"/>
      <c r="V939" s="2084"/>
      <c r="W939" s="2084"/>
      <c r="X939" s="2084"/>
      <c r="Y939" s="2084"/>
      <c r="Z939" s="2084"/>
      <c r="AA939" s="2084"/>
      <c r="AB939" s="2084"/>
      <c r="AC939" s="2084"/>
      <c r="AD939" s="2084"/>
      <c r="AE939" s="2084"/>
    </row>
    <row r="940" ht="60.0" customHeight="1">
      <c r="A940" s="2084"/>
      <c r="B940" s="2084"/>
      <c r="C940" s="2084"/>
      <c r="D940" s="2085"/>
      <c r="E940" s="2084"/>
      <c r="F940" s="2086"/>
      <c r="G940" s="2086"/>
      <c r="H940" s="2084"/>
      <c r="I940" s="2084"/>
      <c r="J940" s="2084"/>
      <c r="K940" s="2084"/>
      <c r="L940" s="2084"/>
      <c r="M940" s="2084"/>
      <c r="N940" s="2084"/>
      <c r="O940" s="2084"/>
      <c r="P940" s="2084"/>
      <c r="Q940" s="2084"/>
      <c r="R940" s="2084"/>
      <c r="S940" s="2084"/>
      <c r="T940" s="2084"/>
      <c r="U940" s="2084"/>
      <c r="V940" s="2084"/>
      <c r="W940" s="2084"/>
      <c r="X940" s="2084"/>
      <c r="Y940" s="2084"/>
      <c r="Z940" s="2084"/>
      <c r="AA940" s="2084"/>
      <c r="AB940" s="2084"/>
      <c r="AC940" s="2084"/>
      <c r="AD940" s="2084"/>
      <c r="AE940" s="2084"/>
    </row>
    <row r="941" ht="60.0" customHeight="1">
      <c r="A941" s="2084"/>
      <c r="B941" s="2084"/>
      <c r="C941" s="2084"/>
      <c r="D941" s="2085"/>
      <c r="E941" s="2084"/>
      <c r="F941" s="2086"/>
      <c r="G941" s="2086"/>
      <c r="H941" s="2084"/>
      <c r="I941" s="2084"/>
      <c r="J941" s="2084"/>
      <c r="K941" s="2084"/>
      <c r="L941" s="2084"/>
      <c r="M941" s="2084"/>
      <c r="N941" s="2084"/>
      <c r="O941" s="2084"/>
      <c r="P941" s="2084"/>
      <c r="Q941" s="2084"/>
      <c r="R941" s="2084"/>
      <c r="S941" s="2084"/>
      <c r="T941" s="2084"/>
      <c r="U941" s="2084"/>
      <c r="V941" s="2084"/>
      <c r="W941" s="2084"/>
      <c r="X941" s="2084"/>
      <c r="Y941" s="2084"/>
      <c r="Z941" s="2084"/>
      <c r="AA941" s="2084"/>
      <c r="AB941" s="2084"/>
      <c r="AC941" s="2084"/>
      <c r="AD941" s="2084"/>
      <c r="AE941" s="2084"/>
    </row>
    <row r="942" ht="60.0" customHeight="1">
      <c r="A942" s="2084"/>
      <c r="B942" s="2084"/>
      <c r="C942" s="2084"/>
      <c r="D942" s="2085"/>
      <c r="E942" s="2084"/>
      <c r="F942" s="2086"/>
      <c r="G942" s="2086"/>
      <c r="H942" s="2084"/>
      <c r="I942" s="2084"/>
      <c r="J942" s="2084"/>
      <c r="K942" s="2084"/>
      <c r="L942" s="2084"/>
      <c r="M942" s="2084"/>
      <c r="N942" s="2084"/>
      <c r="O942" s="2084"/>
      <c r="P942" s="2084"/>
      <c r="Q942" s="2084"/>
      <c r="R942" s="2084"/>
      <c r="S942" s="2084"/>
      <c r="T942" s="2084"/>
      <c r="U942" s="2084"/>
      <c r="V942" s="2084"/>
      <c r="W942" s="2084"/>
      <c r="X942" s="2084"/>
      <c r="Y942" s="2084"/>
      <c r="Z942" s="2084"/>
      <c r="AA942" s="2084"/>
      <c r="AB942" s="2084"/>
      <c r="AC942" s="2084"/>
      <c r="AD942" s="2084"/>
      <c r="AE942" s="2084"/>
    </row>
    <row r="943" ht="60.0" customHeight="1">
      <c r="A943" s="2084"/>
      <c r="B943" s="2084"/>
      <c r="C943" s="2084"/>
      <c r="D943" s="2085"/>
      <c r="E943" s="2084"/>
      <c r="F943" s="2086"/>
      <c r="G943" s="2086"/>
      <c r="H943" s="2084"/>
      <c r="I943" s="2084"/>
      <c r="J943" s="2084"/>
      <c r="K943" s="2084"/>
      <c r="L943" s="2084"/>
      <c r="M943" s="2084"/>
      <c r="N943" s="2084"/>
      <c r="O943" s="2084"/>
      <c r="P943" s="2084"/>
      <c r="Q943" s="2084"/>
      <c r="R943" s="2084"/>
      <c r="S943" s="2084"/>
      <c r="T943" s="2084"/>
      <c r="U943" s="2084"/>
      <c r="V943" s="2084"/>
      <c r="W943" s="2084"/>
      <c r="X943" s="2084"/>
      <c r="Y943" s="2084"/>
      <c r="Z943" s="2084"/>
      <c r="AA943" s="2084"/>
      <c r="AB943" s="2084"/>
      <c r="AC943" s="2084"/>
      <c r="AD943" s="2084"/>
      <c r="AE943" s="2084"/>
    </row>
    <row r="944" ht="60.0" customHeight="1">
      <c r="A944" s="2084"/>
      <c r="B944" s="2084"/>
      <c r="C944" s="2084"/>
      <c r="D944" s="2085"/>
      <c r="E944" s="2084"/>
      <c r="F944" s="2086"/>
      <c r="G944" s="2086"/>
      <c r="H944" s="2084"/>
      <c r="I944" s="2084"/>
      <c r="J944" s="2084"/>
      <c r="K944" s="2084"/>
      <c r="L944" s="2084"/>
      <c r="M944" s="2084"/>
      <c r="N944" s="2084"/>
      <c r="O944" s="2084"/>
      <c r="P944" s="2084"/>
      <c r="Q944" s="2084"/>
      <c r="R944" s="2084"/>
      <c r="S944" s="2084"/>
      <c r="T944" s="2084"/>
      <c r="U944" s="2084"/>
      <c r="V944" s="2084"/>
      <c r="W944" s="2084"/>
      <c r="X944" s="2084"/>
      <c r="Y944" s="2084"/>
      <c r="Z944" s="2084"/>
      <c r="AA944" s="2084"/>
      <c r="AB944" s="2084"/>
      <c r="AC944" s="2084"/>
      <c r="AD944" s="2084"/>
      <c r="AE944" s="2084"/>
    </row>
    <row r="945" ht="60.0" customHeight="1">
      <c r="A945" s="2084"/>
      <c r="B945" s="2084"/>
      <c r="C945" s="2084"/>
      <c r="D945" s="2085"/>
      <c r="E945" s="2084"/>
      <c r="F945" s="2086"/>
      <c r="G945" s="2086"/>
      <c r="H945" s="2084"/>
      <c r="I945" s="2084"/>
      <c r="J945" s="2084"/>
      <c r="K945" s="2084"/>
      <c r="L945" s="2084"/>
      <c r="M945" s="2084"/>
      <c r="N945" s="2084"/>
      <c r="O945" s="2084"/>
      <c r="P945" s="2084"/>
      <c r="Q945" s="2084"/>
      <c r="R945" s="2084"/>
      <c r="S945" s="2084"/>
      <c r="T945" s="2084"/>
      <c r="U945" s="2084"/>
      <c r="V945" s="2084"/>
      <c r="W945" s="2084"/>
      <c r="X945" s="2084"/>
      <c r="Y945" s="2084"/>
      <c r="Z945" s="2084"/>
      <c r="AA945" s="2084"/>
      <c r="AB945" s="2084"/>
      <c r="AC945" s="2084"/>
      <c r="AD945" s="2084"/>
      <c r="AE945" s="2084"/>
    </row>
    <row r="946" ht="60.0" customHeight="1">
      <c r="A946" s="2084"/>
      <c r="B946" s="2084"/>
      <c r="C946" s="2084"/>
      <c r="D946" s="2085"/>
      <c r="E946" s="2084"/>
      <c r="F946" s="2086"/>
      <c r="G946" s="2086"/>
      <c r="H946" s="2084"/>
      <c r="I946" s="2084"/>
      <c r="J946" s="2084"/>
      <c r="K946" s="2084"/>
      <c r="L946" s="2084"/>
      <c r="M946" s="2084"/>
      <c r="N946" s="2084"/>
      <c r="O946" s="2084"/>
      <c r="P946" s="2084"/>
      <c r="Q946" s="2084"/>
      <c r="R946" s="2084"/>
      <c r="S946" s="2084"/>
      <c r="T946" s="2084"/>
      <c r="U946" s="2084"/>
      <c r="V946" s="2084"/>
      <c r="W946" s="2084"/>
      <c r="X946" s="2084"/>
      <c r="Y946" s="2084"/>
      <c r="Z946" s="2084"/>
      <c r="AA946" s="2084"/>
      <c r="AB946" s="2084"/>
      <c r="AC946" s="2084"/>
      <c r="AD946" s="2084"/>
      <c r="AE946" s="2084"/>
    </row>
    <row r="947" ht="60.0" customHeight="1">
      <c r="A947" s="2084"/>
      <c r="B947" s="2084"/>
      <c r="C947" s="2084"/>
      <c r="D947" s="2085"/>
      <c r="E947" s="2084"/>
      <c r="F947" s="2086"/>
      <c r="G947" s="2086"/>
      <c r="H947" s="2084"/>
      <c r="I947" s="2084"/>
      <c r="J947" s="2084"/>
      <c r="K947" s="2084"/>
      <c r="L947" s="2084"/>
      <c r="M947" s="2084"/>
      <c r="N947" s="2084"/>
      <c r="O947" s="2084"/>
      <c r="P947" s="2084"/>
      <c r="Q947" s="2084"/>
      <c r="R947" s="2084"/>
      <c r="S947" s="2084"/>
      <c r="T947" s="2084"/>
      <c r="U947" s="2084"/>
      <c r="V947" s="2084"/>
      <c r="W947" s="2084"/>
      <c r="X947" s="2084"/>
      <c r="Y947" s="2084"/>
      <c r="Z947" s="2084"/>
      <c r="AA947" s="2084"/>
      <c r="AB947" s="2084"/>
      <c r="AC947" s="2084"/>
      <c r="AD947" s="2084"/>
      <c r="AE947" s="2084"/>
    </row>
    <row r="948" ht="60.0" customHeight="1">
      <c r="A948" s="2084"/>
      <c r="B948" s="2084"/>
      <c r="C948" s="2084"/>
      <c r="D948" s="2085"/>
      <c r="E948" s="2084"/>
      <c r="F948" s="2086"/>
      <c r="G948" s="2086"/>
      <c r="H948" s="2084"/>
      <c r="I948" s="2084"/>
      <c r="J948" s="2084"/>
      <c r="K948" s="2084"/>
      <c r="L948" s="2084"/>
      <c r="M948" s="2084"/>
      <c r="N948" s="2084"/>
      <c r="O948" s="2084"/>
      <c r="P948" s="2084"/>
      <c r="Q948" s="2084"/>
      <c r="R948" s="2084"/>
      <c r="S948" s="2084"/>
      <c r="T948" s="2084"/>
      <c r="U948" s="2084"/>
      <c r="V948" s="2084"/>
      <c r="W948" s="2084"/>
      <c r="X948" s="2084"/>
      <c r="Y948" s="2084"/>
      <c r="Z948" s="2084"/>
      <c r="AA948" s="2084"/>
      <c r="AB948" s="2084"/>
      <c r="AC948" s="2084"/>
      <c r="AD948" s="2084"/>
      <c r="AE948" s="2084"/>
    </row>
    <row r="949" ht="60.0" customHeight="1">
      <c r="A949" s="2084"/>
      <c r="B949" s="2084"/>
      <c r="C949" s="2084"/>
      <c r="D949" s="2085"/>
      <c r="E949" s="2084"/>
      <c r="F949" s="2086"/>
      <c r="G949" s="2086"/>
      <c r="H949" s="2084"/>
      <c r="I949" s="2084"/>
      <c r="J949" s="2084"/>
      <c r="K949" s="2084"/>
      <c r="L949" s="2084"/>
      <c r="M949" s="2084"/>
      <c r="N949" s="2084"/>
      <c r="O949" s="2084"/>
      <c r="P949" s="2084"/>
      <c r="Q949" s="2084"/>
      <c r="R949" s="2084"/>
      <c r="S949" s="2084"/>
      <c r="T949" s="2084"/>
      <c r="U949" s="2084"/>
      <c r="V949" s="2084"/>
      <c r="W949" s="2084"/>
      <c r="X949" s="2084"/>
      <c r="Y949" s="2084"/>
      <c r="Z949" s="2084"/>
      <c r="AA949" s="2084"/>
      <c r="AB949" s="2084"/>
      <c r="AC949" s="2084"/>
      <c r="AD949" s="2084"/>
      <c r="AE949" s="2084"/>
    </row>
    <row r="950" ht="60.0" customHeight="1">
      <c r="A950" s="2084"/>
      <c r="B950" s="2084"/>
      <c r="C950" s="2084"/>
      <c r="D950" s="2085"/>
      <c r="E950" s="2084"/>
      <c r="F950" s="2086"/>
      <c r="G950" s="2086"/>
      <c r="H950" s="2084"/>
      <c r="I950" s="2084"/>
      <c r="J950" s="2084"/>
      <c r="K950" s="2084"/>
      <c r="L950" s="2084"/>
      <c r="M950" s="2084"/>
      <c r="N950" s="2084"/>
      <c r="O950" s="2084"/>
      <c r="P950" s="2084"/>
      <c r="Q950" s="2084"/>
      <c r="R950" s="2084"/>
      <c r="S950" s="2084"/>
      <c r="T950" s="2084"/>
      <c r="U950" s="2084"/>
      <c r="V950" s="2084"/>
      <c r="W950" s="2084"/>
      <c r="X950" s="2084"/>
      <c r="Y950" s="2084"/>
      <c r="Z950" s="2084"/>
      <c r="AA950" s="2084"/>
      <c r="AB950" s="2084"/>
      <c r="AC950" s="2084"/>
      <c r="AD950" s="2084"/>
      <c r="AE950" s="2084"/>
    </row>
    <row r="951" ht="60.0" customHeight="1">
      <c r="A951" s="2084"/>
      <c r="B951" s="2084"/>
      <c r="C951" s="2084"/>
      <c r="D951" s="2085"/>
      <c r="E951" s="2084"/>
      <c r="F951" s="2086"/>
      <c r="G951" s="2086"/>
      <c r="H951" s="2084"/>
      <c r="I951" s="2084"/>
      <c r="J951" s="2084"/>
      <c r="K951" s="2084"/>
      <c r="L951" s="2084"/>
      <c r="M951" s="2084"/>
      <c r="N951" s="2084"/>
      <c r="O951" s="2084"/>
      <c r="P951" s="2084"/>
      <c r="Q951" s="2084"/>
      <c r="R951" s="2084"/>
      <c r="S951" s="2084"/>
      <c r="T951" s="2084"/>
      <c r="U951" s="2084"/>
      <c r="V951" s="2084"/>
      <c r="W951" s="2084"/>
      <c r="X951" s="2084"/>
      <c r="Y951" s="2084"/>
      <c r="Z951" s="2084"/>
      <c r="AA951" s="2084"/>
      <c r="AB951" s="2084"/>
      <c r="AC951" s="2084"/>
      <c r="AD951" s="2084"/>
      <c r="AE951" s="2084"/>
    </row>
    <row r="952" ht="60.0" customHeight="1">
      <c r="A952" s="2084"/>
      <c r="B952" s="2084"/>
      <c r="C952" s="2084"/>
      <c r="D952" s="2085"/>
      <c r="E952" s="2084"/>
      <c r="F952" s="2086"/>
      <c r="G952" s="2086"/>
      <c r="H952" s="2084"/>
      <c r="I952" s="2084"/>
      <c r="J952" s="2084"/>
      <c r="K952" s="2084"/>
      <c r="L952" s="2084"/>
      <c r="M952" s="2084"/>
      <c r="N952" s="2084"/>
      <c r="O952" s="2084"/>
      <c r="P952" s="2084"/>
      <c r="Q952" s="2084"/>
      <c r="R952" s="2084"/>
      <c r="S952" s="2084"/>
      <c r="T952" s="2084"/>
      <c r="U952" s="2084"/>
      <c r="V952" s="2084"/>
      <c r="W952" s="2084"/>
      <c r="X952" s="2084"/>
      <c r="Y952" s="2084"/>
      <c r="Z952" s="2084"/>
      <c r="AA952" s="2084"/>
      <c r="AB952" s="2084"/>
      <c r="AC952" s="2084"/>
      <c r="AD952" s="2084"/>
      <c r="AE952" s="2084"/>
    </row>
    <row r="953" ht="60.0" customHeight="1">
      <c r="A953" s="2084"/>
      <c r="B953" s="2084"/>
      <c r="C953" s="2084"/>
      <c r="D953" s="2085"/>
      <c r="E953" s="2084"/>
      <c r="F953" s="2086"/>
      <c r="G953" s="2086"/>
      <c r="H953" s="2084"/>
      <c r="I953" s="2084"/>
      <c r="J953" s="2084"/>
      <c r="K953" s="2084"/>
      <c r="L953" s="2084"/>
      <c r="M953" s="2084"/>
      <c r="N953" s="2084"/>
      <c r="O953" s="2084"/>
      <c r="P953" s="2084"/>
      <c r="Q953" s="2084"/>
      <c r="R953" s="2084"/>
      <c r="S953" s="2084"/>
      <c r="T953" s="2084"/>
      <c r="U953" s="2084"/>
      <c r="V953" s="2084"/>
      <c r="W953" s="2084"/>
      <c r="X953" s="2084"/>
      <c r="Y953" s="2084"/>
      <c r="Z953" s="2084"/>
      <c r="AA953" s="2084"/>
      <c r="AB953" s="2084"/>
      <c r="AC953" s="2084"/>
      <c r="AD953" s="2084"/>
      <c r="AE953" s="2084"/>
    </row>
    <row r="954" ht="60.0" customHeight="1">
      <c r="A954" s="2084"/>
      <c r="B954" s="2084"/>
      <c r="C954" s="2084"/>
      <c r="D954" s="2085"/>
      <c r="E954" s="2084"/>
      <c r="F954" s="2086"/>
      <c r="G954" s="2086"/>
      <c r="H954" s="2084"/>
      <c r="I954" s="2084"/>
      <c r="J954" s="2084"/>
      <c r="K954" s="2084"/>
      <c r="L954" s="2084"/>
      <c r="M954" s="2084"/>
      <c r="N954" s="2084"/>
      <c r="O954" s="2084"/>
      <c r="P954" s="2084"/>
      <c r="Q954" s="2084"/>
      <c r="R954" s="2084"/>
      <c r="S954" s="2084"/>
      <c r="T954" s="2084"/>
      <c r="U954" s="2084"/>
      <c r="V954" s="2084"/>
      <c r="W954" s="2084"/>
      <c r="X954" s="2084"/>
      <c r="Y954" s="2084"/>
      <c r="Z954" s="2084"/>
      <c r="AA954" s="2084"/>
      <c r="AB954" s="2084"/>
      <c r="AC954" s="2084"/>
      <c r="AD954" s="2084"/>
      <c r="AE954" s="2084"/>
    </row>
    <row r="955" ht="60.0" customHeight="1">
      <c r="A955" s="2084"/>
      <c r="B955" s="2084"/>
      <c r="C955" s="2084"/>
      <c r="D955" s="2085"/>
      <c r="E955" s="2084"/>
      <c r="F955" s="2086"/>
      <c r="G955" s="2086"/>
      <c r="H955" s="2084"/>
      <c r="I955" s="2084"/>
      <c r="J955" s="2084"/>
      <c r="K955" s="2084"/>
      <c r="L955" s="2084"/>
      <c r="M955" s="2084"/>
      <c r="N955" s="2084"/>
      <c r="O955" s="2084"/>
      <c r="P955" s="2084"/>
      <c r="Q955" s="2084"/>
      <c r="R955" s="2084"/>
      <c r="S955" s="2084"/>
      <c r="T955" s="2084"/>
      <c r="U955" s="2084"/>
      <c r="V955" s="2084"/>
      <c r="W955" s="2084"/>
      <c r="X955" s="2084"/>
      <c r="Y955" s="2084"/>
      <c r="Z955" s="2084"/>
      <c r="AA955" s="2084"/>
      <c r="AB955" s="2084"/>
      <c r="AC955" s="2084"/>
      <c r="AD955" s="2084"/>
      <c r="AE955" s="2084"/>
    </row>
    <row r="956" ht="60.0" customHeight="1">
      <c r="A956" s="2084"/>
      <c r="B956" s="2084"/>
      <c r="C956" s="2084"/>
      <c r="D956" s="2085"/>
      <c r="E956" s="2084"/>
      <c r="F956" s="2086"/>
      <c r="G956" s="2086"/>
      <c r="H956" s="2084"/>
      <c r="I956" s="2084"/>
      <c r="J956" s="2084"/>
      <c r="K956" s="2084"/>
      <c r="L956" s="2084"/>
      <c r="M956" s="2084"/>
      <c r="N956" s="2084"/>
      <c r="O956" s="2084"/>
      <c r="P956" s="2084"/>
      <c r="Q956" s="2084"/>
      <c r="R956" s="2084"/>
      <c r="S956" s="2084"/>
      <c r="T956" s="2084"/>
      <c r="U956" s="2084"/>
      <c r="V956" s="2084"/>
      <c r="W956" s="2084"/>
      <c r="X956" s="2084"/>
      <c r="Y956" s="2084"/>
      <c r="Z956" s="2084"/>
      <c r="AA956" s="2084"/>
      <c r="AB956" s="2084"/>
      <c r="AC956" s="2084"/>
      <c r="AD956" s="2084"/>
      <c r="AE956" s="2084"/>
    </row>
    <row r="957" ht="60.0" customHeight="1">
      <c r="A957" s="2084"/>
      <c r="B957" s="2084"/>
      <c r="C957" s="2084"/>
      <c r="D957" s="2085"/>
      <c r="E957" s="2084"/>
      <c r="F957" s="2086"/>
      <c r="G957" s="2086"/>
      <c r="H957" s="2084"/>
      <c r="I957" s="2084"/>
      <c r="J957" s="2084"/>
      <c r="K957" s="2084"/>
      <c r="L957" s="2084"/>
      <c r="M957" s="2084"/>
      <c r="N957" s="2084"/>
      <c r="O957" s="2084"/>
      <c r="P957" s="2084"/>
      <c r="Q957" s="2084"/>
      <c r="R957" s="2084"/>
      <c r="S957" s="2084"/>
      <c r="T957" s="2084"/>
      <c r="U957" s="2084"/>
      <c r="V957" s="2084"/>
      <c r="W957" s="2084"/>
      <c r="X957" s="2084"/>
      <c r="Y957" s="2084"/>
      <c r="Z957" s="2084"/>
      <c r="AA957" s="2084"/>
      <c r="AB957" s="2084"/>
      <c r="AC957" s="2084"/>
      <c r="AD957" s="2084"/>
      <c r="AE957" s="2084"/>
    </row>
    <row r="958" ht="60.0" customHeight="1">
      <c r="A958" s="2084"/>
      <c r="B958" s="2084"/>
      <c r="C958" s="2084"/>
      <c r="D958" s="2085"/>
      <c r="E958" s="2084"/>
      <c r="F958" s="2086"/>
      <c r="G958" s="2086"/>
      <c r="H958" s="2084"/>
      <c r="I958" s="2084"/>
      <c r="J958" s="2084"/>
      <c r="K958" s="2084"/>
      <c r="L958" s="2084"/>
      <c r="M958" s="2084"/>
      <c r="N958" s="2084"/>
      <c r="O958" s="2084"/>
      <c r="P958" s="2084"/>
      <c r="Q958" s="2084"/>
      <c r="R958" s="2084"/>
      <c r="S958" s="2084"/>
      <c r="T958" s="2084"/>
      <c r="U958" s="2084"/>
      <c r="V958" s="2084"/>
      <c r="W958" s="2084"/>
      <c r="X958" s="2084"/>
      <c r="Y958" s="2084"/>
      <c r="Z958" s="2084"/>
      <c r="AA958" s="2084"/>
      <c r="AB958" s="2084"/>
      <c r="AC958" s="2084"/>
      <c r="AD958" s="2084"/>
      <c r="AE958" s="2084"/>
    </row>
    <row r="959" ht="60.0" customHeight="1">
      <c r="A959" s="2084"/>
      <c r="B959" s="2084"/>
      <c r="C959" s="2084"/>
      <c r="D959" s="2085"/>
      <c r="E959" s="2084"/>
      <c r="F959" s="2086"/>
      <c r="G959" s="2086"/>
      <c r="H959" s="2084"/>
      <c r="I959" s="2084"/>
      <c r="J959" s="2084"/>
      <c r="K959" s="2084"/>
      <c r="L959" s="2084"/>
      <c r="M959" s="2084"/>
      <c r="N959" s="2084"/>
      <c r="O959" s="2084"/>
      <c r="P959" s="2084"/>
      <c r="Q959" s="2084"/>
      <c r="R959" s="2084"/>
      <c r="S959" s="2084"/>
      <c r="T959" s="2084"/>
      <c r="U959" s="2084"/>
      <c r="V959" s="2084"/>
      <c r="W959" s="2084"/>
      <c r="X959" s="2084"/>
      <c r="Y959" s="2084"/>
      <c r="Z959" s="2084"/>
      <c r="AA959" s="2084"/>
      <c r="AB959" s="2084"/>
      <c r="AC959" s="2084"/>
      <c r="AD959" s="2084"/>
      <c r="AE959" s="2084"/>
    </row>
    <row r="960" ht="60.0" customHeight="1">
      <c r="A960" s="2084"/>
      <c r="B960" s="2084"/>
      <c r="C960" s="2084"/>
      <c r="D960" s="2085"/>
      <c r="E960" s="2084"/>
      <c r="F960" s="2086"/>
      <c r="G960" s="2086"/>
      <c r="H960" s="2084"/>
      <c r="I960" s="2084"/>
      <c r="J960" s="2084"/>
      <c r="K960" s="2084"/>
      <c r="L960" s="2084"/>
      <c r="M960" s="2084"/>
      <c r="N960" s="2084"/>
      <c r="O960" s="2084"/>
      <c r="P960" s="2084"/>
      <c r="Q960" s="2084"/>
      <c r="R960" s="2084"/>
      <c r="S960" s="2084"/>
      <c r="T960" s="2084"/>
      <c r="U960" s="2084"/>
      <c r="V960" s="2084"/>
      <c r="W960" s="2084"/>
      <c r="X960" s="2084"/>
      <c r="Y960" s="2084"/>
      <c r="Z960" s="2084"/>
      <c r="AA960" s="2084"/>
      <c r="AB960" s="2084"/>
      <c r="AC960" s="2084"/>
      <c r="AD960" s="2084"/>
      <c r="AE960" s="2084"/>
    </row>
    <row r="961" ht="60.0" customHeight="1">
      <c r="A961" s="2084"/>
      <c r="B961" s="2084"/>
      <c r="C961" s="2084"/>
      <c r="D961" s="2085"/>
      <c r="E961" s="2084"/>
      <c r="F961" s="2086"/>
      <c r="G961" s="2086"/>
      <c r="H961" s="2084"/>
      <c r="I961" s="2084"/>
      <c r="J961" s="2084"/>
      <c r="K961" s="2084"/>
      <c r="L961" s="2084"/>
      <c r="M961" s="2084"/>
      <c r="N961" s="2084"/>
      <c r="O961" s="2084"/>
      <c r="P961" s="2084"/>
      <c r="Q961" s="2084"/>
      <c r="R961" s="2084"/>
      <c r="S961" s="2084"/>
      <c r="T961" s="2084"/>
      <c r="U961" s="2084"/>
      <c r="V961" s="2084"/>
      <c r="W961" s="2084"/>
      <c r="X961" s="2084"/>
      <c r="Y961" s="2084"/>
      <c r="Z961" s="2084"/>
      <c r="AA961" s="2084"/>
      <c r="AB961" s="2084"/>
      <c r="AC961" s="2084"/>
      <c r="AD961" s="2084"/>
      <c r="AE961" s="2084"/>
    </row>
    <row r="962" ht="60.0" customHeight="1">
      <c r="A962" s="2084"/>
      <c r="B962" s="2084"/>
      <c r="C962" s="2084"/>
      <c r="D962" s="2085"/>
      <c r="E962" s="2084"/>
      <c r="F962" s="2086"/>
      <c r="G962" s="2086"/>
      <c r="H962" s="2084"/>
      <c r="I962" s="2084"/>
      <c r="J962" s="2084"/>
      <c r="K962" s="2084"/>
      <c r="L962" s="2084"/>
      <c r="M962" s="2084"/>
      <c r="N962" s="2084"/>
      <c r="O962" s="2084"/>
      <c r="P962" s="2084"/>
      <c r="Q962" s="2084"/>
      <c r="R962" s="2084"/>
      <c r="S962" s="2084"/>
      <c r="T962" s="2084"/>
      <c r="U962" s="2084"/>
      <c r="V962" s="2084"/>
      <c r="W962" s="2084"/>
      <c r="X962" s="2084"/>
      <c r="Y962" s="2084"/>
      <c r="Z962" s="2084"/>
      <c r="AA962" s="2084"/>
      <c r="AB962" s="2084"/>
      <c r="AC962" s="2084"/>
      <c r="AD962" s="2084"/>
      <c r="AE962" s="2084"/>
    </row>
    <row r="963" ht="60.0" customHeight="1">
      <c r="A963" s="2084"/>
      <c r="B963" s="2084"/>
      <c r="C963" s="2084"/>
      <c r="D963" s="2085"/>
      <c r="E963" s="2084"/>
      <c r="F963" s="2086"/>
      <c r="G963" s="2086"/>
      <c r="H963" s="2084"/>
      <c r="I963" s="2084"/>
      <c r="J963" s="2084"/>
      <c r="K963" s="2084"/>
      <c r="L963" s="2084"/>
      <c r="M963" s="2084"/>
      <c r="N963" s="2084"/>
      <c r="O963" s="2084"/>
      <c r="P963" s="2084"/>
      <c r="Q963" s="2084"/>
      <c r="R963" s="2084"/>
      <c r="S963" s="2084"/>
      <c r="T963" s="2084"/>
      <c r="U963" s="2084"/>
      <c r="V963" s="2084"/>
      <c r="W963" s="2084"/>
      <c r="X963" s="2084"/>
      <c r="Y963" s="2084"/>
      <c r="Z963" s="2084"/>
      <c r="AA963" s="2084"/>
      <c r="AB963" s="2084"/>
      <c r="AC963" s="2084"/>
      <c r="AD963" s="2084"/>
      <c r="AE963" s="2084"/>
    </row>
    <row r="964" ht="60.0" customHeight="1">
      <c r="A964" s="2084"/>
      <c r="B964" s="2084"/>
      <c r="C964" s="2084"/>
      <c r="D964" s="2085"/>
      <c r="E964" s="2084"/>
      <c r="F964" s="2086"/>
      <c r="G964" s="2086"/>
      <c r="H964" s="2084"/>
      <c r="I964" s="2084"/>
      <c r="J964" s="2084"/>
      <c r="K964" s="2084"/>
      <c r="L964" s="2084"/>
      <c r="M964" s="2084"/>
      <c r="N964" s="2084"/>
      <c r="O964" s="2084"/>
      <c r="P964" s="2084"/>
      <c r="Q964" s="2084"/>
      <c r="R964" s="2084"/>
      <c r="S964" s="2084"/>
      <c r="T964" s="2084"/>
      <c r="U964" s="2084"/>
      <c r="V964" s="2084"/>
      <c r="W964" s="2084"/>
      <c r="X964" s="2084"/>
      <c r="Y964" s="2084"/>
      <c r="Z964" s="2084"/>
      <c r="AA964" s="2084"/>
      <c r="AB964" s="2084"/>
      <c r="AC964" s="2084"/>
      <c r="AD964" s="2084"/>
      <c r="AE964" s="2084"/>
    </row>
    <row r="965" ht="60.0" customHeight="1">
      <c r="A965" s="2084"/>
      <c r="B965" s="2084"/>
      <c r="C965" s="2084"/>
      <c r="D965" s="2085"/>
      <c r="E965" s="2084"/>
      <c r="F965" s="2086"/>
      <c r="G965" s="2086"/>
      <c r="H965" s="2084"/>
      <c r="I965" s="2084"/>
      <c r="J965" s="2084"/>
      <c r="K965" s="2084"/>
      <c r="L965" s="2084"/>
      <c r="M965" s="2084"/>
      <c r="N965" s="2084"/>
      <c r="O965" s="2084"/>
      <c r="P965" s="2084"/>
      <c r="Q965" s="2084"/>
      <c r="R965" s="2084"/>
      <c r="S965" s="2084"/>
      <c r="T965" s="2084"/>
      <c r="U965" s="2084"/>
      <c r="V965" s="2084"/>
      <c r="W965" s="2084"/>
      <c r="X965" s="2084"/>
      <c r="Y965" s="2084"/>
      <c r="Z965" s="2084"/>
      <c r="AA965" s="2084"/>
      <c r="AB965" s="2084"/>
      <c r="AC965" s="2084"/>
      <c r="AD965" s="2084"/>
      <c r="AE965" s="2084"/>
    </row>
    <row r="966" ht="60.0" customHeight="1">
      <c r="A966" s="2084"/>
      <c r="B966" s="2084"/>
      <c r="C966" s="2084"/>
      <c r="D966" s="2085"/>
      <c r="E966" s="2084"/>
      <c r="F966" s="2086"/>
      <c r="G966" s="2086"/>
      <c r="H966" s="2084"/>
      <c r="I966" s="2084"/>
      <c r="J966" s="2084"/>
      <c r="K966" s="2084"/>
      <c r="L966" s="2084"/>
      <c r="M966" s="2084"/>
      <c r="N966" s="2084"/>
      <c r="O966" s="2084"/>
      <c r="P966" s="2084"/>
      <c r="Q966" s="2084"/>
      <c r="R966" s="2084"/>
      <c r="S966" s="2084"/>
      <c r="T966" s="2084"/>
      <c r="U966" s="2084"/>
      <c r="V966" s="2084"/>
      <c r="W966" s="2084"/>
      <c r="X966" s="2084"/>
      <c r="Y966" s="2084"/>
      <c r="Z966" s="2084"/>
      <c r="AA966" s="2084"/>
      <c r="AB966" s="2084"/>
      <c r="AC966" s="2084"/>
      <c r="AD966" s="2084"/>
      <c r="AE966" s="2084"/>
    </row>
    <row r="967" ht="60.0" customHeight="1">
      <c r="A967" s="2084"/>
      <c r="B967" s="2084"/>
      <c r="C967" s="2084"/>
      <c r="D967" s="2085"/>
      <c r="E967" s="2084"/>
      <c r="F967" s="2086"/>
      <c r="G967" s="2086"/>
      <c r="H967" s="2084"/>
      <c r="I967" s="2084"/>
      <c r="J967" s="2084"/>
      <c r="K967" s="2084"/>
      <c r="L967" s="2084"/>
      <c r="M967" s="2084"/>
      <c r="N967" s="2084"/>
      <c r="O967" s="2084"/>
      <c r="P967" s="2084"/>
      <c r="Q967" s="2084"/>
      <c r="R967" s="2084"/>
      <c r="S967" s="2084"/>
      <c r="T967" s="2084"/>
      <c r="U967" s="2084"/>
      <c r="V967" s="2084"/>
      <c r="W967" s="2084"/>
      <c r="X967" s="2084"/>
      <c r="Y967" s="2084"/>
      <c r="Z967" s="2084"/>
      <c r="AA967" s="2084"/>
      <c r="AB967" s="2084"/>
      <c r="AC967" s="2084"/>
      <c r="AD967" s="2084"/>
      <c r="AE967" s="2084"/>
    </row>
    <row r="968" ht="60.0" customHeight="1">
      <c r="A968" s="2084"/>
      <c r="B968" s="2084"/>
      <c r="C968" s="2084"/>
      <c r="D968" s="2085"/>
      <c r="E968" s="2084"/>
      <c r="F968" s="2086"/>
      <c r="G968" s="2086"/>
      <c r="H968" s="2084"/>
      <c r="I968" s="2084"/>
      <c r="J968" s="2084"/>
      <c r="K968" s="2084"/>
      <c r="L968" s="2084"/>
      <c r="M968" s="2084"/>
      <c r="N968" s="2084"/>
      <c r="O968" s="2084"/>
      <c r="P968" s="2084"/>
      <c r="Q968" s="2084"/>
      <c r="R968" s="2084"/>
      <c r="S968" s="2084"/>
      <c r="T968" s="2084"/>
      <c r="U968" s="2084"/>
      <c r="V968" s="2084"/>
      <c r="W968" s="2084"/>
      <c r="X968" s="2084"/>
      <c r="Y968" s="2084"/>
      <c r="Z968" s="2084"/>
      <c r="AA968" s="2084"/>
      <c r="AB968" s="2084"/>
      <c r="AC968" s="2084"/>
      <c r="AD968" s="2084"/>
      <c r="AE968" s="2084"/>
    </row>
    <row r="969" ht="60.0" customHeight="1">
      <c r="A969" s="2084"/>
      <c r="B969" s="2084"/>
      <c r="C969" s="2084"/>
      <c r="D969" s="2085"/>
      <c r="E969" s="2084"/>
      <c r="F969" s="2086"/>
      <c r="G969" s="2086"/>
      <c r="H969" s="2084"/>
      <c r="I969" s="2084"/>
      <c r="J969" s="2084"/>
      <c r="K969" s="2084"/>
      <c r="L969" s="2084"/>
      <c r="M969" s="2084"/>
      <c r="N969" s="2084"/>
      <c r="O969" s="2084"/>
      <c r="P969" s="2084"/>
      <c r="Q969" s="2084"/>
      <c r="R969" s="2084"/>
      <c r="S969" s="2084"/>
      <c r="T969" s="2084"/>
      <c r="U969" s="2084"/>
      <c r="V969" s="2084"/>
      <c r="W969" s="2084"/>
      <c r="X969" s="2084"/>
      <c r="Y969" s="2084"/>
      <c r="Z969" s="2084"/>
      <c r="AA969" s="2084"/>
      <c r="AB969" s="2084"/>
      <c r="AC969" s="2084"/>
      <c r="AD969" s="2084"/>
      <c r="AE969" s="2084"/>
    </row>
    <row r="970" ht="60.0" customHeight="1">
      <c r="A970" s="2084"/>
      <c r="B970" s="2084"/>
      <c r="C970" s="2084"/>
      <c r="D970" s="2085"/>
      <c r="E970" s="2084"/>
      <c r="F970" s="2086"/>
      <c r="G970" s="2086"/>
      <c r="H970" s="2084"/>
      <c r="I970" s="2084"/>
      <c r="J970" s="2084"/>
      <c r="K970" s="2084"/>
      <c r="L970" s="2084"/>
      <c r="M970" s="2084"/>
      <c r="N970" s="2084"/>
      <c r="O970" s="2084"/>
      <c r="P970" s="2084"/>
      <c r="Q970" s="2084"/>
      <c r="R970" s="2084"/>
      <c r="S970" s="2084"/>
      <c r="T970" s="2084"/>
      <c r="U970" s="2084"/>
      <c r="V970" s="2084"/>
      <c r="W970" s="2084"/>
      <c r="X970" s="2084"/>
      <c r="Y970" s="2084"/>
      <c r="Z970" s="2084"/>
      <c r="AA970" s="2084"/>
      <c r="AB970" s="2084"/>
      <c r="AC970" s="2084"/>
      <c r="AD970" s="2084"/>
      <c r="AE970" s="2084"/>
    </row>
    <row r="971" ht="60.0" customHeight="1">
      <c r="A971" s="2084"/>
      <c r="B971" s="2084"/>
      <c r="C971" s="2084"/>
      <c r="D971" s="2085"/>
      <c r="E971" s="2084"/>
      <c r="F971" s="2086"/>
      <c r="G971" s="2086"/>
      <c r="H971" s="2084"/>
      <c r="I971" s="2084"/>
      <c r="J971" s="2084"/>
      <c r="K971" s="2084"/>
      <c r="L971" s="2084"/>
      <c r="M971" s="2084"/>
      <c r="N971" s="2084"/>
      <c r="O971" s="2084"/>
      <c r="P971" s="2084"/>
      <c r="Q971" s="2084"/>
      <c r="R971" s="2084"/>
      <c r="S971" s="2084"/>
      <c r="T971" s="2084"/>
      <c r="U971" s="2084"/>
      <c r="V971" s="2084"/>
      <c r="W971" s="2084"/>
      <c r="X971" s="2084"/>
      <c r="Y971" s="2084"/>
      <c r="Z971" s="2084"/>
      <c r="AA971" s="2084"/>
      <c r="AB971" s="2084"/>
      <c r="AC971" s="2084"/>
      <c r="AD971" s="2084"/>
      <c r="AE971" s="2084"/>
    </row>
    <row r="972" ht="60.0" customHeight="1">
      <c r="A972" s="2084"/>
      <c r="B972" s="2084"/>
      <c r="C972" s="2084"/>
      <c r="D972" s="2085"/>
      <c r="E972" s="2084"/>
      <c r="F972" s="2086"/>
      <c r="G972" s="2086"/>
      <c r="H972" s="2084"/>
      <c r="I972" s="2084"/>
      <c r="J972" s="2084"/>
      <c r="K972" s="2084"/>
      <c r="L972" s="2084"/>
      <c r="M972" s="2084"/>
      <c r="N972" s="2084"/>
      <c r="O972" s="2084"/>
      <c r="P972" s="2084"/>
      <c r="Q972" s="2084"/>
      <c r="R972" s="2084"/>
      <c r="S972" s="2084"/>
      <c r="T972" s="2084"/>
      <c r="U972" s="2084"/>
      <c r="V972" s="2084"/>
      <c r="W972" s="2084"/>
      <c r="X972" s="2084"/>
      <c r="Y972" s="2084"/>
      <c r="Z972" s="2084"/>
      <c r="AA972" s="2084"/>
      <c r="AB972" s="2084"/>
      <c r="AC972" s="2084"/>
      <c r="AD972" s="2084"/>
      <c r="AE972" s="2084"/>
    </row>
    <row r="973" ht="60.0" customHeight="1">
      <c r="A973" s="2084"/>
      <c r="B973" s="2084"/>
      <c r="C973" s="2084"/>
      <c r="D973" s="2085"/>
      <c r="E973" s="2084"/>
      <c r="F973" s="2086"/>
      <c r="G973" s="2086"/>
      <c r="H973" s="2084"/>
      <c r="I973" s="2084"/>
      <c r="J973" s="2084"/>
      <c r="K973" s="2084"/>
      <c r="L973" s="2084"/>
      <c r="M973" s="2084"/>
      <c r="N973" s="2084"/>
      <c r="O973" s="2084"/>
      <c r="P973" s="2084"/>
      <c r="Q973" s="2084"/>
      <c r="R973" s="2084"/>
      <c r="S973" s="2084"/>
      <c r="T973" s="2084"/>
      <c r="U973" s="2084"/>
      <c r="V973" s="2084"/>
      <c r="W973" s="2084"/>
      <c r="X973" s="2084"/>
      <c r="Y973" s="2084"/>
      <c r="Z973" s="2084"/>
      <c r="AA973" s="2084"/>
      <c r="AB973" s="2084"/>
      <c r="AC973" s="2084"/>
      <c r="AD973" s="2084"/>
      <c r="AE973" s="2084"/>
    </row>
    <row r="974" ht="60.0" customHeight="1">
      <c r="A974" s="2084"/>
      <c r="B974" s="2084"/>
      <c r="C974" s="2084"/>
      <c r="D974" s="2085"/>
      <c r="E974" s="2084"/>
      <c r="F974" s="2086"/>
      <c r="G974" s="2086"/>
      <c r="H974" s="2084"/>
      <c r="I974" s="2084"/>
      <c r="J974" s="2084"/>
      <c r="K974" s="2084"/>
      <c r="L974" s="2084"/>
      <c r="M974" s="2084"/>
      <c r="N974" s="2084"/>
      <c r="O974" s="2084"/>
      <c r="P974" s="2084"/>
      <c r="Q974" s="2084"/>
      <c r="R974" s="2084"/>
      <c r="S974" s="2084"/>
      <c r="T974" s="2084"/>
      <c r="U974" s="2084"/>
      <c r="V974" s="2084"/>
      <c r="W974" s="2084"/>
      <c r="X974" s="2084"/>
      <c r="Y974" s="2084"/>
      <c r="Z974" s="2084"/>
      <c r="AA974" s="2084"/>
      <c r="AB974" s="2084"/>
      <c r="AC974" s="2084"/>
      <c r="AD974" s="2084"/>
      <c r="AE974" s="2084"/>
    </row>
    <row r="975" ht="60.0" customHeight="1">
      <c r="A975" s="2084"/>
      <c r="B975" s="2084"/>
      <c r="C975" s="2084"/>
      <c r="D975" s="2085"/>
      <c r="E975" s="2084"/>
      <c r="F975" s="2086"/>
      <c r="G975" s="2086"/>
      <c r="H975" s="2084"/>
      <c r="I975" s="2084"/>
      <c r="J975" s="2084"/>
      <c r="K975" s="2084"/>
      <c r="L975" s="2084"/>
      <c r="M975" s="2084"/>
      <c r="N975" s="2084"/>
      <c r="O975" s="2084"/>
      <c r="P975" s="2084"/>
      <c r="Q975" s="2084"/>
      <c r="R975" s="2084"/>
      <c r="S975" s="2084"/>
      <c r="T975" s="2084"/>
      <c r="U975" s="2084"/>
      <c r="V975" s="2084"/>
      <c r="W975" s="2084"/>
      <c r="X975" s="2084"/>
      <c r="Y975" s="2084"/>
      <c r="Z975" s="2084"/>
      <c r="AA975" s="2084"/>
      <c r="AB975" s="2084"/>
      <c r="AC975" s="2084"/>
      <c r="AD975" s="2084"/>
      <c r="AE975" s="2084"/>
    </row>
    <row r="976" ht="60.0" customHeight="1">
      <c r="A976" s="2084"/>
      <c r="B976" s="2084"/>
      <c r="C976" s="2084"/>
      <c r="D976" s="2085"/>
      <c r="E976" s="2084"/>
      <c r="F976" s="2086"/>
      <c r="G976" s="2086"/>
      <c r="H976" s="2084"/>
      <c r="I976" s="2084"/>
      <c r="J976" s="2084"/>
      <c r="K976" s="2084"/>
      <c r="L976" s="2084"/>
      <c r="M976" s="2084"/>
      <c r="N976" s="2084"/>
      <c r="O976" s="2084"/>
      <c r="P976" s="2084"/>
      <c r="Q976" s="2084"/>
      <c r="R976" s="2084"/>
      <c r="S976" s="2084"/>
      <c r="T976" s="2084"/>
      <c r="U976" s="2084"/>
      <c r="V976" s="2084"/>
      <c r="W976" s="2084"/>
      <c r="X976" s="2084"/>
      <c r="Y976" s="2084"/>
      <c r="Z976" s="2084"/>
      <c r="AA976" s="2084"/>
      <c r="AB976" s="2084"/>
      <c r="AC976" s="2084"/>
      <c r="AD976" s="2084"/>
      <c r="AE976" s="2084"/>
    </row>
    <row r="977" ht="60.0" customHeight="1">
      <c r="A977" s="2084"/>
      <c r="B977" s="2084"/>
      <c r="C977" s="2084"/>
      <c r="D977" s="2085"/>
      <c r="E977" s="2084"/>
      <c r="F977" s="2086"/>
      <c r="G977" s="2086"/>
      <c r="H977" s="2084"/>
      <c r="I977" s="2084"/>
      <c r="J977" s="2084"/>
      <c r="K977" s="2084"/>
      <c r="L977" s="2084"/>
      <c r="M977" s="2084"/>
      <c r="N977" s="2084"/>
      <c r="O977" s="2084"/>
      <c r="P977" s="2084"/>
      <c r="Q977" s="2084"/>
      <c r="R977" s="2084"/>
      <c r="S977" s="2084"/>
      <c r="T977" s="2084"/>
      <c r="U977" s="2084"/>
      <c r="V977" s="2084"/>
      <c r="W977" s="2084"/>
      <c r="X977" s="2084"/>
      <c r="Y977" s="2084"/>
      <c r="Z977" s="2084"/>
      <c r="AA977" s="2084"/>
      <c r="AB977" s="2084"/>
      <c r="AC977" s="2084"/>
      <c r="AD977" s="2084"/>
      <c r="AE977" s="2084"/>
    </row>
    <row r="978" ht="60.0" customHeight="1">
      <c r="A978" s="2084"/>
      <c r="B978" s="2084"/>
      <c r="C978" s="2084"/>
      <c r="D978" s="2085"/>
      <c r="E978" s="2084"/>
      <c r="F978" s="2086"/>
      <c r="G978" s="2086"/>
      <c r="H978" s="2084"/>
      <c r="I978" s="2084"/>
      <c r="J978" s="2084"/>
      <c r="K978" s="2084"/>
      <c r="L978" s="2084"/>
      <c r="M978" s="2084"/>
      <c r="N978" s="2084"/>
      <c r="O978" s="2084"/>
      <c r="P978" s="2084"/>
      <c r="Q978" s="2084"/>
      <c r="R978" s="2084"/>
      <c r="S978" s="2084"/>
      <c r="T978" s="2084"/>
      <c r="U978" s="2084"/>
      <c r="V978" s="2084"/>
      <c r="W978" s="2084"/>
      <c r="X978" s="2084"/>
      <c r="Y978" s="2084"/>
      <c r="Z978" s="2084"/>
      <c r="AA978" s="2084"/>
      <c r="AB978" s="2084"/>
      <c r="AC978" s="2084"/>
      <c r="AD978" s="2084"/>
      <c r="AE978" s="2084"/>
    </row>
    <row r="979" ht="60.0" customHeight="1">
      <c r="A979" s="2084"/>
      <c r="B979" s="2084"/>
      <c r="C979" s="2084"/>
      <c r="D979" s="2085"/>
      <c r="E979" s="2084"/>
      <c r="F979" s="2086"/>
      <c r="G979" s="2086"/>
      <c r="H979" s="2084"/>
      <c r="I979" s="2084"/>
      <c r="J979" s="2084"/>
      <c r="K979" s="2084"/>
      <c r="L979" s="2084"/>
      <c r="M979" s="2084"/>
      <c r="N979" s="2084"/>
      <c r="O979" s="2084"/>
      <c r="P979" s="2084"/>
      <c r="Q979" s="2084"/>
      <c r="R979" s="2084"/>
      <c r="S979" s="2084"/>
      <c r="T979" s="2084"/>
      <c r="U979" s="2084"/>
      <c r="V979" s="2084"/>
      <c r="W979" s="2084"/>
      <c r="X979" s="2084"/>
      <c r="Y979" s="2084"/>
      <c r="Z979" s="2084"/>
      <c r="AA979" s="2084"/>
      <c r="AB979" s="2084"/>
      <c r="AC979" s="2084"/>
      <c r="AD979" s="2084"/>
      <c r="AE979" s="2084"/>
    </row>
    <row r="980" ht="60.0" customHeight="1">
      <c r="A980" s="2084"/>
      <c r="B980" s="2084"/>
      <c r="C980" s="2084"/>
      <c r="D980" s="2085"/>
      <c r="E980" s="2084"/>
      <c r="F980" s="2086"/>
      <c r="G980" s="2086"/>
      <c r="H980" s="2084"/>
      <c r="I980" s="2084"/>
      <c r="J980" s="2084"/>
      <c r="K980" s="2084"/>
      <c r="L980" s="2084"/>
      <c r="M980" s="2084"/>
      <c r="N980" s="2084"/>
      <c r="O980" s="2084"/>
      <c r="P980" s="2084"/>
      <c r="Q980" s="2084"/>
      <c r="R980" s="2084"/>
      <c r="S980" s="2084"/>
      <c r="T980" s="2084"/>
      <c r="U980" s="2084"/>
      <c r="V980" s="2084"/>
      <c r="W980" s="2084"/>
      <c r="X980" s="2084"/>
      <c r="Y980" s="2084"/>
      <c r="Z980" s="2084"/>
      <c r="AA980" s="2084"/>
      <c r="AB980" s="2084"/>
      <c r="AC980" s="2084"/>
      <c r="AD980" s="2084"/>
      <c r="AE980" s="2084"/>
    </row>
    <row r="981" ht="60.0" customHeight="1">
      <c r="A981" s="2084"/>
      <c r="B981" s="2084"/>
      <c r="C981" s="2084"/>
      <c r="D981" s="2085"/>
      <c r="E981" s="2084"/>
      <c r="F981" s="2086"/>
      <c r="G981" s="2086"/>
      <c r="H981" s="2084"/>
      <c r="I981" s="2084"/>
      <c r="J981" s="2084"/>
      <c r="K981" s="2084"/>
      <c r="L981" s="2084"/>
      <c r="M981" s="2084"/>
      <c r="N981" s="2084"/>
      <c r="O981" s="2084"/>
      <c r="P981" s="2084"/>
      <c r="Q981" s="2084"/>
      <c r="R981" s="2084"/>
      <c r="S981" s="2084"/>
      <c r="T981" s="2084"/>
      <c r="U981" s="2084"/>
      <c r="V981" s="2084"/>
      <c r="W981" s="2084"/>
      <c r="X981" s="2084"/>
      <c r="Y981" s="2084"/>
      <c r="Z981" s="2084"/>
      <c r="AA981" s="2084"/>
      <c r="AB981" s="2084"/>
      <c r="AC981" s="2084"/>
      <c r="AD981" s="2084"/>
      <c r="AE981" s="2084"/>
    </row>
    <row r="982" ht="60.0" customHeight="1">
      <c r="A982" s="2084"/>
      <c r="B982" s="2084"/>
      <c r="C982" s="2084"/>
      <c r="D982" s="2085"/>
      <c r="E982" s="2084"/>
      <c r="F982" s="2086"/>
      <c r="G982" s="2086"/>
      <c r="H982" s="2084"/>
      <c r="I982" s="2084"/>
      <c r="J982" s="2084"/>
      <c r="K982" s="2084"/>
      <c r="L982" s="2084"/>
      <c r="M982" s="2084"/>
      <c r="N982" s="2084"/>
      <c r="O982" s="2084"/>
      <c r="P982" s="2084"/>
      <c r="Q982" s="2084"/>
      <c r="R982" s="2084"/>
      <c r="S982" s="2084"/>
      <c r="T982" s="2084"/>
      <c r="U982" s="2084"/>
      <c r="V982" s="2084"/>
      <c r="W982" s="2084"/>
      <c r="X982" s="2084"/>
      <c r="Y982" s="2084"/>
      <c r="Z982" s="2084"/>
      <c r="AA982" s="2084"/>
      <c r="AB982" s="2084"/>
      <c r="AC982" s="2084"/>
      <c r="AD982" s="2084"/>
      <c r="AE982" s="2084"/>
    </row>
    <row r="983" ht="60.0" customHeight="1">
      <c r="A983" s="2084"/>
      <c r="B983" s="2084"/>
      <c r="C983" s="2084"/>
      <c r="D983" s="2085"/>
      <c r="E983" s="2084"/>
      <c r="F983" s="2086"/>
      <c r="G983" s="2086"/>
      <c r="H983" s="2084"/>
      <c r="I983" s="2084"/>
      <c r="J983" s="2084"/>
      <c r="K983" s="2084"/>
      <c r="L983" s="2084"/>
      <c r="M983" s="2084"/>
      <c r="N983" s="2084"/>
      <c r="O983" s="2084"/>
      <c r="P983" s="2084"/>
      <c r="Q983" s="2084"/>
      <c r="R983" s="2084"/>
      <c r="S983" s="2084"/>
      <c r="T983" s="2084"/>
      <c r="U983" s="2084"/>
      <c r="V983" s="2084"/>
      <c r="W983" s="2084"/>
      <c r="X983" s="2084"/>
      <c r="Y983" s="2084"/>
      <c r="Z983" s="2084"/>
      <c r="AA983" s="2084"/>
      <c r="AB983" s="2084"/>
      <c r="AC983" s="2084"/>
      <c r="AD983" s="2084"/>
      <c r="AE983" s="2084"/>
    </row>
    <row r="984" ht="60.0" customHeight="1">
      <c r="A984" s="2084"/>
      <c r="B984" s="2084"/>
      <c r="C984" s="2084"/>
      <c r="D984" s="2085"/>
      <c r="E984" s="2084"/>
      <c r="F984" s="2086"/>
      <c r="G984" s="2086"/>
      <c r="H984" s="2084"/>
      <c r="I984" s="2084"/>
      <c r="J984" s="2084"/>
      <c r="K984" s="2084"/>
      <c r="L984" s="2084"/>
      <c r="M984" s="2084"/>
      <c r="N984" s="2084"/>
      <c r="O984" s="2084"/>
      <c r="P984" s="2084"/>
      <c r="Q984" s="2084"/>
      <c r="R984" s="2084"/>
      <c r="S984" s="2084"/>
      <c r="T984" s="2084"/>
      <c r="U984" s="2084"/>
      <c r="V984" s="2084"/>
      <c r="W984" s="2084"/>
      <c r="X984" s="2084"/>
      <c r="Y984" s="2084"/>
      <c r="Z984" s="2084"/>
      <c r="AA984" s="2084"/>
      <c r="AB984" s="2084"/>
      <c r="AC984" s="2084"/>
      <c r="AD984" s="2084"/>
      <c r="AE984" s="2084"/>
    </row>
    <row r="985" ht="60.0" customHeight="1">
      <c r="A985" s="2084"/>
      <c r="B985" s="2084"/>
      <c r="C985" s="2084"/>
      <c r="D985" s="2085"/>
      <c r="E985" s="2084"/>
      <c r="F985" s="2086"/>
      <c r="G985" s="2086"/>
      <c r="H985" s="2084"/>
      <c r="I985" s="2084"/>
      <c r="J985" s="2084"/>
      <c r="K985" s="2084"/>
      <c r="L985" s="2084"/>
      <c r="M985" s="2084"/>
      <c r="N985" s="2084"/>
      <c r="O985" s="2084"/>
      <c r="P985" s="2084"/>
      <c r="Q985" s="2084"/>
      <c r="R985" s="2084"/>
      <c r="S985" s="2084"/>
      <c r="T985" s="2084"/>
      <c r="U985" s="2084"/>
      <c r="V985" s="2084"/>
      <c r="W985" s="2084"/>
      <c r="X985" s="2084"/>
      <c r="Y985" s="2084"/>
      <c r="Z985" s="2084"/>
      <c r="AA985" s="2084"/>
      <c r="AB985" s="2084"/>
      <c r="AC985" s="2084"/>
      <c r="AD985" s="2084"/>
      <c r="AE985" s="2084"/>
    </row>
    <row r="986" ht="60.0" customHeight="1">
      <c r="A986" s="2084"/>
      <c r="B986" s="2084"/>
      <c r="C986" s="2084"/>
      <c r="D986" s="2085"/>
      <c r="E986" s="2084"/>
      <c r="F986" s="2086"/>
      <c r="G986" s="2086"/>
      <c r="H986" s="2084"/>
      <c r="I986" s="2084"/>
      <c r="J986" s="2084"/>
      <c r="K986" s="2084"/>
      <c r="L986" s="2084"/>
      <c r="M986" s="2084"/>
      <c r="N986" s="2084"/>
      <c r="O986" s="2084"/>
      <c r="P986" s="2084"/>
      <c r="Q986" s="2084"/>
      <c r="R986" s="2084"/>
      <c r="S986" s="2084"/>
      <c r="T986" s="2084"/>
      <c r="U986" s="2084"/>
      <c r="V986" s="2084"/>
      <c r="W986" s="2084"/>
      <c r="X986" s="2084"/>
      <c r="Y986" s="2084"/>
      <c r="Z986" s="2084"/>
      <c r="AA986" s="2084"/>
      <c r="AB986" s="2084"/>
      <c r="AC986" s="2084"/>
      <c r="AD986" s="2084"/>
      <c r="AE986" s="2084"/>
    </row>
    <row r="987" ht="60.0" customHeight="1">
      <c r="A987" s="2084"/>
      <c r="B987" s="2084"/>
      <c r="C987" s="2084"/>
      <c r="D987" s="2085"/>
      <c r="E987" s="2084"/>
      <c r="F987" s="2086"/>
      <c r="G987" s="2086"/>
      <c r="H987" s="2084"/>
      <c r="I987" s="2084"/>
      <c r="J987" s="2084"/>
      <c r="K987" s="2084"/>
      <c r="L987" s="2084"/>
      <c r="M987" s="2084"/>
      <c r="N987" s="2084"/>
      <c r="O987" s="2084"/>
      <c r="P987" s="2084"/>
      <c r="Q987" s="2084"/>
      <c r="R987" s="2084"/>
      <c r="S987" s="2084"/>
      <c r="T987" s="2084"/>
      <c r="U987" s="2084"/>
      <c r="V987" s="2084"/>
      <c r="W987" s="2084"/>
      <c r="X987" s="2084"/>
      <c r="Y987" s="2084"/>
      <c r="Z987" s="2084"/>
      <c r="AA987" s="2084"/>
      <c r="AB987" s="2084"/>
      <c r="AC987" s="2084"/>
      <c r="AD987" s="2084"/>
      <c r="AE987" s="2084"/>
    </row>
    <row r="988" ht="60.0" customHeight="1">
      <c r="A988" s="2084"/>
      <c r="B988" s="2084"/>
      <c r="C988" s="2084"/>
      <c r="D988" s="2085"/>
      <c r="E988" s="2084"/>
      <c r="F988" s="2086"/>
      <c r="G988" s="2086"/>
      <c r="H988" s="2084"/>
      <c r="I988" s="2084"/>
      <c r="J988" s="2084"/>
      <c r="K988" s="2084"/>
      <c r="L988" s="2084"/>
      <c r="M988" s="2084"/>
      <c r="N988" s="2084"/>
      <c r="O988" s="2084"/>
      <c r="P988" s="2084"/>
      <c r="Q988" s="2084"/>
      <c r="R988" s="2084"/>
      <c r="S988" s="2084"/>
      <c r="T988" s="2084"/>
      <c r="U988" s="2084"/>
      <c r="V988" s="2084"/>
      <c r="W988" s="2084"/>
      <c r="X988" s="2084"/>
      <c r="Y988" s="2084"/>
      <c r="Z988" s="2084"/>
      <c r="AA988" s="2084"/>
      <c r="AB988" s="2084"/>
      <c r="AC988" s="2084"/>
      <c r="AD988" s="2084"/>
      <c r="AE988" s="2084"/>
    </row>
    <row r="989" ht="60.0" customHeight="1">
      <c r="A989" s="2084"/>
      <c r="B989" s="2084"/>
      <c r="C989" s="2084"/>
      <c r="D989" s="2085"/>
      <c r="E989" s="2084"/>
      <c r="F989" s="2086"/>
      <c r="G989" s="2086"/>
      <c r="H989" s="2084"/>
      <c r="I989" s="2084"/>
      <c r="J989" s="2084"/>
      <c r="K989" s="2084"/>
      <c r="L989" s="2084"/>
      <c r="M989" s="2084"/>
      <c r="N989" s="2084"/>
      <c r="O989" s="2084"/>
      <c r="P989" s="2084"/>
      <c r="Q989" s="2084"/>
      <c r="R989" s="2084"/>
      <c r="S989" s="2084"/>
      <c r="T989" s="2084"/>
      <c r="U989" s="2084"/>
      <c r="V989" s="2084"/>
      <c r="W989" s="2084"/>
      <c r="X989" s="2084"/>
      <c r="Y989" s="2084"/>
      <c r="Z989" s="2084"/>
      <c r="AA989" s="2084"/>
      <c r="AB989" s="2084"/>
      <c r="AC989" s="2084"/>
      <c r="AD989" s="2084"/>
      <c r="AE989" s="2084"/>
    </row>
    <row r="990" ht="60.0" customHeight="1">
      <c r="A990" s="2084"/>
      <c r="B990" s="2084"/>
      <c r="C990" s="2084"/>
      <c r="D990" s="2085"/>
      <c r="E990" s="2084"/>
      <c r="F990" s="2086"/>
      <c r="G990" s="2086"/>
      <c r="H990" s="2084"/>
      <c r="I990" s="2084"/>
      <c r="J990" s="2084"/>
      <c r="K990" s="2084"/>
      <c r="L990" s="2084"/>
      <c r="M990" s="2084"/>
      <c r="N990" s="2084"/>
      <c r="O990" s="2084"/>
      <c r="P990" s="2084"/>
      <c r="Q990" s="2084"/>
      <c r="R990" s="2084"/>
      <c r="S990" s="2084"/>
      <c r="T990" s="2084"/>
      <c r="U990" s="2084"/>
      <c r="V990" s="2084"/>
      <c r="W990" s="2084"/>
      <c r="X990" s="2084"/>
      <c r="Y990" s="2084"/>
      <c r="Z990" s="2084"/>
      <c r="AA990" s="2084"/>
      <c r="AB990" s="2084"/>
      <c r="AC990" s="2084"/>
      <c r="AD990" s="2084"/>
      <c r="AE990" s="2084"/>
    </row>
    <row r="991" ht="60.0" customHeight="1">
      <c r="A991" s="2084"/>
      <c r="B991" s="2084"/>
      <c r="C991" s="2084"/>
      <c r="D991" s="2085"/>
      <c r="E991" s="2084"/>
      <c r="F991" s="2086"/>
      <c r="G991" s="2086"/>
      <c r="H991" s="2084"/>
      <c r="I991" s="2084"/>
      <c r="J991" s="2084"/>
      <c r="K991" s="2084"/>
      <c r="L991" s="2084"/>
      <c r="M991" s="2084"/>
      <c r="N991" s="2084"/>
      <c r="O991" s="2084"/>
      <c r="P991" s="2084"/>
      <c r="Q991" s="2084"/>
      <c r="R991" s="2084"/>
      <c r="S991" s="2084"/>
      <c r="T991" s="2084"/>
      <c r="U991" s="2084"/>
      <c r="V991" s="2084"/>
      <c r="W991" s="2084"/>
      <c r="X991" s="2084"/>
      <c r="Y991" s="2084"/>
      <c r="Z991" s="2084"/>
      <c r="AA991" s="2084"/>
      <c r="AB991" s="2084"/>
      <c r="AC991" s="2084"/>
      <c r="AD991" s="2084"/>
      <c r="AE991" s="2084"/>
    </row>
    <row r="992" ht="60.0" customHeight="1">
      <c r="A992" s="2084"/>
      <c r="B992" s="2084"/>
      <c r="C992" s="2084"/>
      <c r="D992" s="2085"/>
      <c r="E992" s="2084"/>
      <c r="F992" s="2086"/>
      <c r="G992" s="2086"/>
      <c r="H992" s="2084"/>
      <c r="I992" s="2084"/>
      <c r="J992" s="2084"/>
      <c r="K992" s="2084"/>
      <c r="L992" s="2084"/>
      <c r="M992" s="2084"/>
      <c r="N992" s="2084"/>
      <c r="O992" s="2084"/>
      <c r="P992" s="2084"/>
      <c r="Q992" s="2084"/>
      <c r="R992" s="2084"/>
      <c r="S992" s="2084"/>
      <c r="T992" s="2084"/>
      <c r="U992" s="2084"/>
      <c r="V992" s="2084"/>
      <c r="W992" s="2084"/>
      <c r="X992" s="2084"/>
      <c r="Y992" s="2084"/>
      <c r="Z992" s="2084"/>
      <c r="AA992" s="2084"/>
      <c r="AB992" s="2084"/>
      <c r="AC992" s="2084"/>
      <c r="AD992" s="2084"/>
      <c r="AE992" s="2084"/>
    </row>
    <row r="993" ht="60.0" customHeight="1">
      <c r="A993" s="2084"/>
      <c r="B993" s="2084"/>
      <c r="C993" s="2084"/>
      <c r="D993" s="2085"/>
      <c r="E993" s="2084"/>
      <c r="F993" s="2086"/>
      <c r="G993" s="2086"/>
      <c r="H993" s="2084"/>
      <c r="I993" s="2084"/>
      <c r="J993" s="2084"/>
      <c r="K993" s="2084"/>
      <c r="L993" s="2084"/>
      <c r="M993" s="2084"/>
      <c r="N993" s="2084"/>
      <c r="O993" s="2084"/>
      <c r="P993" s="2084"/>
      <c r="Q993" s="2084"/>
      <c r="R993" s="2084"/>
      <c r="S993" s="2084"/>
      <c r="T993" s="2084"/>
      <c r="U993" s="2084"/>
      <c r="V993" s="2084"/>
      <c r="W993" s="2084"/>
      <c r="X993" s="2084"/>
      <c r="Y993" s="2084"/>
      <c r="Z993" s="2084"/>
      <c r="AA993" s="2084"/>
      <c r="AB993" s="2084"/>
      <c r="AC993" s="2084"/>
      <c r="AD993" s="2084"/>
      <c r="AE993" s="2084"/>
    </row>
    <row r="994" ht="60.0" customHeight="1">
      <c r="A994" s="2084"/>
      <c r="B994" s="2084"/>
      <c r="C994" s="2084"/>
      <c r="D994" s="2085"/>
      <c r="E994" s="2084"/>
      <c r="F994" s="2086"/>
      <c r="G994" s="2086"/>
      <c r="H994" s="2084"/>
      <c r="I994" s="2084"/>
      <c r="J994" s="2084"/>
      <c r="K994" s="2084"/>
      <c r="L994" s="2084"/>
      <c r="M994" s="2084"/>
      <c r="N994" s="2084"/>
      <c r="O994" s="2084"/>
      <c r="P994" s="2084"/>
      <c r="Q994" s="2084"/>
      <c r="R994" s="2084"/>
      <c r="S994" s="2084"/>
      <c r="T994" s="2084"/>
      <c r="U994" s="2084"/>
      <c r="V994" s="2084"/>
      <c r="W994" s="2084"/>
      <c r="X994" s="2084"/>
      <c r="Y994" s="2084"/>
      <c r="Z994" s="2084"/>
      <c r="AA994" s="2084"/>
      <c r="AB994" s="2084"/>
      <c r="AC994" s="2084"/>
      <c r="AD994" s="2084"/>
      <c r="AE994" s="2084"/>
    </row>
    <row r="995" ht="60.0" customHeight="1">
      <c r="A995" s="2084"/>
      <c r="B995" s="2084"/>
      <c r="C995" s="2084"/>
      <c r="D995" s="2085"/>
      <c r="E995" s="2084"/>
      <c r="F995" s="2086"/>
      <c r="G995" s="2086"/>
      <c r="H995" s="2084"/>
      <c r="I995" s="2084"/>
      <c r="J995" s="2084"/>
      <c r="K995" s="2084"/>
      <c r="L995" s="2084"/>
      <c r="M995" s="2084"/>
      <c r="N995" s="2084"/>
      <c r="O995" s="2084"/>
      <c r="P995" s="2084"/>
      <c r="Q995" s="2084"/>
      <c r="R995" s="2084"/>
      <c r="S995" s="2084"/>
      <c r="T995" s="2084"/>
      <c r="U995" s="2084"/>
      <c r="V995" s="2084"/>
      <c r="W995" s="2084"/>
      <c r="X995" s="2084"/>
      <c r="Y995" s="2084"/>
      <c r="Z995" s="2084"/>
      <c r="AA995" s="2084"/>
      <c r="AB995" s="2084"/>
      <c r="AC995" s="2084"/>
      <c r="AD995" s="2084"/>
      <c r="AE995" s="2084"/>
    </row>
    <row r="996" ht="60.0" customHeight="1">
      <c r="A996" s="2084"/>
      <c r="B996" s="2084"/>
      <c r="C996" s="2084"/>
      <c r="D996" s="2085"/>
      <c r="E996" s="2084"/>
      <c r="F996" s="2086"/>
      <c r="G996" s="2086"/>
      <c r="H996" s="2084"/>
      <c r="I996" s="2084"/>
      <c r="J996" s="2084"/>
      <c r="K996" s="2084"/>
      <c r="L996" s="2084"/>
      <c r="M996" s="2084"/>
      <c r="N996" s="2084"/>
      <c r="O996" s="2084"/>
      <c r="P996" s="2084"/>
      <c r="Q996" s="2084"/>
      <c r="R996" s="2084"/>
      <c r="S996" s="2084"/>
      <c r="T996" s="2084"/>
      <c r="U996" s="2084"/>
      <c r="V996" s="2084"/>
      <c r="W996" s="2084"/>
      <c r="X996" s="2084"/>
      <c r="Y996" s="2084"/>
      <c r="Z996" s="2084"/>
      <c r="AA996" s="2084"/>
      <c r="AB996" s="2084"/>
      <c r="AC996" s="2084"/>
      <c r="AD996" s="2084"/>
      <c r="AE996" s="2084"/>
    </row>
    <row r="997" ht="60.0" customHeight="1">
      <c r="A997" s="2084"/>
      <c r="B997" s="2084"/>
      <c r="C997" s="2084"/>
      <c r="D997" s="2085"/>
      <c r="E997" s="2084"/>
      <c r="F997" s="2086"/>
      <c r="G997" s="2086"/>
      <c r="H997" s="2084"/>
      <c r="I997" s="2084"/>
      <c r="J997" s="2084"/>
      <c r="K997" s="2084"/>
      <c r="L997" s="2084"/>
      <c r="M997" s="2084"/>
      <c r="N997" s="2084"/>
      <c r="O997" s="2084"/>
      <c r="P997" s="2084"/>
      <c r="Q997" s="2084"/>
      <c r="R997" s="2084"/>
      <c r="S997" s="2084"/>
      <c r="T997" s="2084"/>
      <c r="U997" s="2084"/>
      <c r="V997" s="2084"/>
      <c r="W997" s="2084"/>
      <c r="X997" s="2084"/>
      <c r="Y997" s="2084"/>
      <c r="Z997" s="2084"/>
      <c r="AA997" s="2084"/>
      <c r="AB997" s="2084"/>
      <c r="AC997" s="2084"/>
      <c r="AD997" s="2084"/>
      <c r="AE997" s="2084"/>
    </row>
    <row r="998" ht="60.0" customHeight="1">
      <c r="A998" s="2084"/>
      <c r="B998" s="2084"/>
      <c r="C998" s="2084"/>
      <c r="D998" s="2085"/>
      <c r="E998" s="2084"/>
      <c r="F998" s="2086"/>
      <c r="G998" s="2086"/>
      <c r="H998" s="2084"/>
      <c r="I998" s="2084"/>
      <c r="J998" s="2084"/>
      <c r="K998" s="2084"/>
      <c r="L998" s="2084"/>
      <c r="M998" s="2084"/>
      <c r="N998" s="2084"/>
      <c r="O998" s="2084"/>
      <c r="P998" s="2084"/>
      <c r="Q998" s="2084"/>
      <c r="R998" s="2084"/>
      <c r="S998" s="2084"/>
      <c r="T998" s="2084"/>
      <c r="U998" s="2084"/>
      <c r="V998" s="2084"/>
      <c r="W998" s="2084"/>
      <c r="X998" s="2084"/>
      <c r="Y998" s="2084"/>
      <c r="Z998" s="2084"/>
      <c r="AA998" s="2084"/>
      <c r="AB998" s="2084"/>
      <c r="AC998" s="2084"/>
      <c r="AD998" s="2084"/>
      <c r="AE998" s="2084"/>
    </row>
    <row r="999" ht="60.0" customHeight="1">
      <c r="A999" s="2084"/>
      <c r="B999" s="2084"/>
      <c r="C999" s="2084"/>
      <c r="D999" s="2085"/>
      <c r="E999" s="2084"/>
      <c r="F999" s="2086"/>
      <c r="G999" s="2086"/>
      <c r="H999" s="2084"/>
      <c r="I999" s="2084"/>
      <c r="J999" s="2084"/>
      <c r="K999" s="2084"/>
      <c r="L999" s="2084"/>
      <c r="M999" s="2084"/>
      <c r="N999" s="2084"/>
      <c r="O999" s="2084"/>
      <c r="P999" s="2084"/>
      <c r="Q999" s="2084"/>
      <c r="R999" s="2084"/>
      <c r="S999" s="2084"/>
      <c r="T999" s="2084"/>
      <c r="U999" s="2084"/>
      <c r="V999" s="2084"/>
      <c r="W999" s="2084"/>
      <c r="X999" s="2084"/>
      <c r="Y999" s="2084"/>
      <c r="Z999" s="2084"/>
      <c r="AA999" s="2084"/>
      <c r="AB999" s="2084"/>
      <c r="AC999" s="2084"/>
      <c r="AD999" s="2084"/>
      <c r="AE999" s="2084"/>
    </row>
    <row r="1000" ht="60.0" customHeight="1">
      <c r="A1000" s="2084"/>
      <c r="B1000" s="2084"/>
      <c r="C1000" s="2084"/>
      <c r="D1000" s="2085"/>
      <c r="E1000" s="2084"/>
      <c r="F1000" s="2086"/>
      <c r="G1000" s="2086"/>
      <c r="H1000" s="2084"/>
      <c r="I1000" s="2084"/>
      <c r="J1000" s="2084"/>
      <c r="K1000" s="2084"/>
      <c r="L1000" s="2084"/>
      <c r="M1000" s="2084"/>
      <c r="N1000" s="2084"/>
      <c r="O1000" s="2084"/>
      <c r="P1000" s="2084"/>
      <c r="Q1000" s="2084"/>
      <c r="R1000" s="2084"/>
      <c r="S1000" s="2084"/>
      <c r="T1000" s="2084"/>
      <c r="U1000" s="2084"/>
      <c r="V1000" s="2084"/>
      <c r="W1000" s="2084"/>
      <c r="X1000" s="2084"/>
      <c r="Y1000" s="2084"/>
      <c r="Z1000" s="2084"/>
      <c r="AA1000" s="2084"/>
      <c r="AB1000" s="2084"/>
      <c r="AC1000" s="2084"/>
      <c r="AD1000" s="2084"/>
      <c r="AE1000" s="2084"/>
    </row>
    <row r="1001" ht="60.0" customHeight="1">
      <c r="A1001" s="2084"/>
      <c r="B1001" s="2084"/>
      <c r="C1001" s="2084"/>
      <c r="D1001" s="2085"/>
      <c r="E1001" s="2084"/>
      <c r="F1001" s="2086"/>
      <c r="G1001" s="2086"/>
      <c r="H1001" s="2084"/>
      <c r="I1001" s="2084"/>
      <c r="J1001" s="2084"/>
      <c r="K1001" s="2084"/>
      <c r="L1001" s="2084"/>
      <c r="M1001" s="2084"/>
      <c r="N1001" s="2084"/>
      <c r="O1001" s="2084"/>
      <c r="P1001" s="2084"/>
      <c r="Q1001" s="2084"/>
      <c r="R1001" s="2084"/>
      <c r="S1001" s="2084"/>
      <c r="T1001" s="2084"/>
      <c r="U1001" s="2084"/>
      <c r="V1001" s="2084"/>
      <c r="W1001" s="2084"/>
      <c r="X1001" s="2084"/>
      <c r="Y1001" s="2084"/>
      <c r="Z1001" s="2084"/>
      <c r="AA1001" s="2084"/>
      <c r="AB1001" s="2084"/>
      <c r="AC1001" s="2084"/>
      <c r="AD1001" s="2084"/>
      <c r="AE1001" s="2084"/>
    </row>
    <row r="1002" ht="60.0" customHeight="1">
      <c r="A1002" s="2084"/>
      <c r="B1002" s="2084"/>
      <c r="C1002" s="2084"/>
      <c r="D1002" s="2085"/>
      <c r="E1002" s="2084"/>
      <c r="F1002" s="2086"/>
      <c r="G1002" s="2086"/>
      <c r="H1002" s="2084"/>
      <c r="I1002" s="2084"/>
      <c r="J1002" s="2084"/>
      <c r="K1002" s="2084"/>
      <c r="L1002" s="2084"/>
      <c r="M1002" s="2084"/>
      <c r="N1002" s="2084"/>
      <c r="O1002" s="2084"/>
      <c r="P1002" s="2084"/>
      <c r="Q1002" s="2084"/>
      <c r="R1002" s="2084"/>
      <c r="S1002" s="2084"/>
      <c r="T1002" s="2084"/>
      <c r="U1002" s="2084"/>
      <c r="V1002" s="2084"/>
      <c r="W1002" s="2084"/>
      <c r="X1002" s="2084"/>
      <c r="Y1002" s="2084"/>
      <c r="Z1002" s="2084"/>
      <c r="AA1002" s="2084"/>
      <c r="AB1002" s="2084"/>
      <c r="AC1002" s="2084"/>
      <c r="AD1002" s="2084"/>
      <c r="AE1002" s="2084"/>
    </row>
    <row r="1003" ht="60.0" customHeight="1">
      <c r="A1003" s="2084"/>
      <c r="B1003" s="2084"/>
      <c r="C1003" s="2084"/>
      <c r="D1003" s="2085"/>
      <c r="E1003" s="2084"/>
      <c r="F1003" s="2086"/>
      <c r="G1003" s="2086"/>
      <c r="H1003" s="2084"/>
      <c r="I1003" s="2084"/>
      <c r="J1003" s="2084"/>
      <c r="K1003" s="2084"/>
      <c r="L1003" s="2084"/>
      <c r="M1003" s="2084"/>
      <c r="N1003" s="2084"/>
      <c r="O1003" s="2084"/>
      <c r="P1003" s="2084"/>
      <c r="Q1003" s="2084"/>
      <c r="R1003" s="2084"/>
      <c r="S1003" s="2084"/>
      <c r="T1003" s="2084"/>
      <c r="U1003" s="2084"/>
      <c r="V1003" s="2084"/>
      <c r="W1003" s="2084"/>
      <c r="X1003" s="2084"/>
      <c r="Y1003" s="2084"/>
      <c r="Z1003" s="2084"/>
      <c r="AA1003" s="2084"/>
      <c r="AB1003" s="2084"/>
      <c r="AC1003" s="2084"/>
      <c r="AD1003" s="2084"/>
      <c r="AE1003" s="2084"/>
    </row>
    <row r="1004" ht="60.0" customHeight="1">
      <c r="A1004" s="2084"/>
      <c r="B1004" s="2084"/>
      <c r="C1004" s="2084"/>
      <c r="D1004" s="2085"/>
      <c r="E1004" s="2084"/>
      <c r="F1004" s="2086"/>
      <c r="G1004" s="2086"/>
      <c r="H1004" s="2084"/>
      <c r="I1004" s="2084"/>
      <c r="J1004" s="2084"/>
      <c r="K1004" s="2084"/>
      <c r="L1004" s="2084"/>
      <c r="M1004" s="2084"/>
      <c r="N1004" s="2084"/>
      <c r="O1004" s="2084"/>
      <c r="P1004" s="2084"/>
      <c r="Q1004" s="2084"/>
      <c r="R1004" s="2084"/>
      <c r="S1004" s="2084"/>
      <c r="T1004" s="2084"/>
      <c r="U1004" s="2084"/>
      <c r="V1004" s="2084"/>
      <c r="W1004" s="2084"/>
      <c r="X1004" s="2084"/>
      <c r="Y1004" s="2084"/>
      <c r="Z1004" s="2084"/>
      <c r="AA1004" s="2084"/>
      <c r="AB1004" s="2084"/>
      <c r="AC1004" s="2084"/>
      <c r="AD1004" s="2084"/>
      <c r="AE1004" s="2084"/>
    </row>
    <row r="1005" ht="60.0" customHeight="1">
      <c r="A1005" s="2084"/>
      <c r="B1005" s="2084"/>
      <c r="C1005" s="2084"/>
      <c r="D1005" s="2085"/>
      <c r="E1005" s="2084"/>
      <c r="F1005" s="2086"/>
      <c r="G1005" s="2086"/>
      <c r="H1005" s="2084"/>
      <c r="I1005" s="2084"/>
      <c r="J1005" s="2084"/>
      <c r="K1005" s="2084"/>
      <c r="L1005" s="2084"/>
      <c r="M1005" s="2084"/>
      <c r="N1005" s="2084"/>
      <c r="O1005" s="2084"/>
      <c r="P1005" s="2084"/>
      <c r="Q1005" s="2084"/>
      <c r="R1005" s="2084"/>
      <c r="S1005" s="2084"/>
      <c r="T1005" s="2084"/>
      <c r="U1005" s="2084"/>
      <c r="V1005" s="2084"/>
      <c r="W1005" s="2084"/>
      <c r="X1005" s="2084"/>
      <c r="Y1005" s="2084"/>
      <c r="Z1005" s="2084"/>
      <c r="AA1005" s="2084"/>
      <c r="AB1005" s="2084"/>
      <c r="AC1005" s="2084"/>
      <c r="AD1005" s="2084"/>
      <c r="AE1005" s="2084"/>
    </row>
    <row r="1006" ht="60.0" customHeight="1">
      <c r="A1006" s="2084"/>
      <c r="B1006" s="2084"/>
      <c r="C1006" s="2084"/>
      <c r="D1006" s="2085"/>
      <c r="E1006" s="2084"/>
      <c r="F1006" s="2086"/>
      <c r="G1006" s="2086"/>
      <c r="H1006" s="2084"/>
      <c r="I1006" s="2084"/>
      <c r="J1006" s="2084"/>
      <c r="K1006" s="2084"/>
      <c r="L1006" s="2084"/>
      <c r="M1006" s="2084"/>
      <c r="N1006" s="2084"/>
      <c r="O1006" s="2084"/>
      <c r="P1006" s="2084"/>
      <c r="Q1006" s="2084"/>
      <c r="R1006" s="2084"/>
      <c r="S1006" s="2084"/>
      <c r="T1006" s="2084"/>
      <c r="U1006" s="2084"/>
      <c r="V1006" s="2084"/>
      <c r="W1006" s="2084"/>
      <c r="X1006" s="2084"/>
      <c r="Y1006" s="2084"/>
      <c r="Z1006" s="2084"/>
      <c r="AA1006" s="2084"/>
      <c r="AB1006" s="2084"/>
      <c r="AC1006" s="2084"/>
      <c r="AD1006" s="2084"/>
      <c r="AE1006" s="2084"/>
    </row>
    <row r="1007" ht="60.0" customHeight="1">
      <c r="A1007" s="2084"/>
      <c r="B1007" s="2084"/>
      <c r="C1007" s="2084"/>
      <c r="D1007" s="2085"/>
      <c r="E1007" s="2084"/>
      <c r="F1007" s="2086"/>
      <c r="G1007" s="2086"/>
      <c r="H1007" s="2084"/>
      <c r="I1007" s="2084"/>
      <c r="J1007" s="2084"/>
      <c r="K1007" s="2084"/>
      <c r="L1007" s="2084"/>
      <c r="M1007" s="2084"/>
      <c r="N1007" s="2084"/>
      <c r="O1007" s="2084"/>
      <c r="P1007" s="2084"/>
      <c r="Q1007" s="2084"/>
      <c r="R1007" s="2084"/>
      <c r="S1007" s="2084"/>
      <c r="T1007" s="2084"/>
      <c r="U1007" s="2084"/>
      <c r="V1007" s="2084"/>
      <c r="W1007" s="2084"/>
      <c r="X1007" s="2084"/>
      <c r="Y1007" s="2084"/>
      <c r="Z1007" s="2084"/>
      <c r="AA1007" s="2084"/>
      <c r="AB1007" s="2084"/>
      <c r="AC1007" s="2084"/>
      <c r="AD1007" s="2084"/>
      <c r="AE1007" s="2084"/>
    </row>
    <row r="1008" ht="60.0" customHeight="1">
      <c r="A1008" s="2084"/>
      <c r="B1008" s="2084"/>
      <c r="C1008" s="2084"/>
      <c r="D1008" s="2085"/>
      <c r="E1008" s="2084"/>
      <c r="F1008" s="2086"/>
      <c r="G1008" s="2086"/>
      <c r="H1008" s="2084"/>
      <c r="I1008" s="2084"/>
      <c r="J1008" s="2084"/>
      <c r="K1008" s="2084"/>
      <c r="L1008" s="2084"/>
      <c r="M1008" s="2084"/>
      <c r="N1008" s="2084"/>
      <c r="O1008" s="2084"/>
      <c r="P1008" s="2084"/>
      <c r="Q1008" s="2084"/>
      <c r="R1008" s="2084"/>
      <c r="S1008" s="2084"/>
      <c r="T1008" s="2084"/>
      <c r="U1008" s="2084"/>
      <c r="V1008" s="2084"/>
      <c r="W1008" s="2084"/>
      <c r="X1008" s="2084"/>
      <c r="Y1008" s="2084"/>
      <c r="Z1008" s="2084"/>
      <c r="AA1008" s="2084"/>
      <c r="AB1008" s="2084"/>
      <c r="AC1008" s="2084"/>
      <c r="AD1008" s="2084"/>
      <c r="AE1008" s="2084"/>
    </row>
    <row r="1009" ht="60.0" customHeight="1">
      <c r="A1009" s="2084"/>
      <c r="B1009" s="2084"/>
      <c r="C1009" s="2084"/>
      <c r="D1009" s="2085"/>
      <c r="E1009" s="2084"/>
      <c r="F1009" s="2086"/>
      <c r="G1009" s="2086"/>
      <c r="H1009" s="2084"/>
      <c r="I1009" s="2084"/>
      <c r="J1009" s="2084"/>
      <c r="K1009" s="2084"/>
      <c r="L1009" s="2084"/>
      <c r="M1009" s="2084"/>
      <c r="N1009" s="2084"/>
      <c r="O1009" s="2084"/>
      <c r="P1009" s="2084"/>
      <c r="Q1009" s="2084"/>
      <c r="R1009" s="2084"/>
      <c r="S1009" s="2084"/>
      <c r="T1009" s="2084"/>
      <c r="U1009" s="2084"/>
      <c r="V1009" s="2084"/>
      <c r="W1009" s="2084"/>
      <c r="X1009" s="2084"/>
      <c r="Y1009" s="2084"/>
      <c r="Z1009" s="2084"/>
      <c r="AA1009" s="2084"/>
      <c r="AB1009" s="2084"/>
      <c r="AC1009" s="2084"/>
      <c r="AD1009" s="2084"/>
      <c r="AE1009" s="2084"/>
    </row>
    <row r="1010" ht="60.0" customHeight="1">
      <c r="A1010" s="2084"/>
      <c r="B1010" s="2084"/>
      <c r="C1010" s="2084"/>
      <c r="D1010" s="2085"/>
      <c r="E1010" s="2084"/>
      <c r="F1010" s="2086"/>
      <c r="G1010" s="2086"/>
      <c r="H1010" s="2084"/>
      <c r="I1010" s="2084"/>
      <c r="J1010" s="2084"/>
      <c r="K1010" s="2084"/>
      <c r="L1010" s="2084"/>
      <c r="M1010" s="2084"/>
      <c r="N1010" s="2084"/>
      <c r="O1010" s="2084"/>
      <c r="P1010" s="2084"/>
      <c r="Q1010" s="2084"/>
      <c r="R1010" s="2084"/>
      <c r="S1010" s="2084"/>
      <c r="T1010" s="2084"/>
      <c r="U1010" s="2084"/>
      <c r="V1010" s="2084"/>
      <c r="W1010" s="2084"/>
      <c r="X1010" s="2084"/>
      <c r="Y1010" s="2084"/>
      <c r="Z1010" s="2084"/>
      <c r="AA1010" s="2084"/>
      <c r="AB1010" s="2084"/>
      <c r="AC1010" s="2084"/>
      <c r="AD1010" s="2084"/>
      <c r="AE1010" s="2084"/>
    </row>
    <row r="1011" ht="60.0" customHeight="1">
      <c r="A1011" s="2084"/>
      <c r="B1011" s="2084"/>
      <c r="C1011" s="2084"/>
      <c r="D1011" s="2085"/>
      <c r="E1011" s="2084"/>
      <c r="F1011" s="2086"/>
      <c r="G1011" s="2086"/>
      <c r="H1011" s="2084"/>
      <c r="I1011" s="2084"/>
      <c r="J1011" s="2084"/>
      <c r="K1011" s="2084"/>
      <c r="L1011" s="2084"/>
      <c r="M1011" s="2084"/>
      <c r="N1011" s="2084"/>
      <c r="O1011" s="2084"/>
      <c r="P1011" s="2084"/>
      <c r="Q1011" s="2084"/>
      <c r="R1011" s="2084"/>
      <c r="S1011" s="2084"/>
      <c r="T1011" s="2084"/>
      <c r="U1011" s="2084"/>
      <c r="V1011" s="2084"/>
      <c r="W1011" s="2084"/>
      <c r="X1011" s="2084"/>
      <c r="Y1011" s="2084"/>
      <c r="Z1011" s="2084"/>
      <c r="AA1011" s="2084"/>
      <c r="AB1011" s="2084"/>
      <c r="AC1011" s="2084"/>
      <c r="AD1011" s="2084"/>
      <c r="AE1011" s="2084"/>
    </row>
    <row r="1012" ht="60.0" customHeight="1">
      <c r="A1012" s="2084"/>
      <c r="B1012" s="2084"/>
      <c r="C1012" s="2084"/>
      <c r="D1012" s="2085"/>
      <c r="E1012" s="2084"/>
      <c r="F1012" s="2086"/>
      <c r="G1012" s="2086"/>
      <c r="H1012" s="2084"/>
      <c r="I1012" s="2084"/>
      <c r="J1012" s="2084"/>
      <c r="K1012" s="2084"/>
      <c r="L1012" s="2084"/>
      <c r="M1012" s="2084"/>
      <c r="N1012" s="2084"/>
      <c r="O1012" s="2084"/>
      <c r="P1012" s="2084"/>
      <c r="Q1012" s="2084"/>
      <c r="R1012" s="2084"/>
      <c r="S1012" s="2084"/>
      <c r="T1012" s="2084"/>
      <c r="U1012" s="2084"/>
      <c r="V1012" s="2084"/>
      <c r="W1012" s="2084"/>
      <c r="X1012" s="2084"/>
      <c r="Y1012" s="2084"/>
      <c r="Z1012" s="2084"/>
      <c r="AA1012" s="2084"/>
      <c r="AB1012" s="2084"/>
      <c r="AC1012" s="2084"/>
      <c r="AD1012" s="2084"/>
      <c r="AE1012" s="2084"/>
    </row>
    <row r="1013" ht="60.0" customHeight="1">
      <c r="A1013" s="2084"/>
      <c r="B1013" s="2084"/>
      <c r="C1013" s="2084"/>
      <c r="D1013" s="2085"/>
      <c r="E1013" s="2084"/>
      <c r="F1013" s="2086"/>
      <c r="G1013" s="2086"/>
      <c r="H1013" s="2084"/>
      <c r="I1013" s="2084"/>
      <c r="J1013" s="2084"/>
      <c r="K1013" s="2084"/>
      <c r="L1013" s="2084"/>
      <c r="M1013" s="2084"/>
      <c r="N1013" s="2084"/>
      <c r="O1013" s="2084"/>
      <c r="P1013" s="2084"/>
      <c r="Q1013" s="2084"/>
      <c r="R1013" s="2084"/>
      <c r="S1013" s="2084"/>
      <c r="T1013" s="2084"/>
      <c r="U1013" s="2084"/>
      <c r="V1013" s="2084"/>
      <c r="W1013" s="2084"/>
      <c r="X1013" s="2084"/>
      <c r="Y1013" s="2084"/>
      <c r="Z1013" s="2084"/>
      <c r="AA1013" s="2084"/>
      <c r="AB1013" s="2084"/>
      <c r="AC1013" s="2084"/>
      <c r="AD1013" s="2084"/>
      <c r="AE1013" s="2084"/>
    </row>
    <row r="1014" ht="60.0" customHeight="1">
      <c r="A1014" s="2084"/>
      <c r="B1014" s="2084"/>
      <c r="C1014" s="2084"/>
      <c r="D1014" s="2085"/>
      <c r="E1014" s="2084"/>
      <c r="F1014" s="2086"/>
      <c r="G1014" s="2086"/>
      <c r="H1014" s="2084"/>
      <c r="I1014" s="2084"/>
      <c r="J1014" s="2084"/>
      <c r="K1014" s="2084"/>
      <c r="L1014" s="2084"/>
      <c r="M1014" s="2084"/>
      <c r="N1014" s="2084"/>
      <c r="O1014" s="2084"/>
      <c r="P1014" s="2084"/>
      <c r="Q1014" s="2084"/>
      <c r="R1014" s="2084"/>
      <c r="S1014" s="2084"/>
      <c r="T1014" s="2084"/>
      <c r="U1014" s="2084"/>
      <c r="V1014" s="2084"/>
      <c r="W1014" s="2084"/>
      <c r="X1014" s="2084"/>
      <c r="Y1014" s="2084"/>
      <c r="Z1014" s="2084"/>
      <c r="AA1014" s="2084"/>
      <c r="AB1014" s="2084"/>
      <c r="AC1014" s="2084"/>
      <c r="AD1014" s="2084"/>
      <c r="AE1014" s="2084"/>
    </row>
    <row r="1015" ht="60.0" customHeight="1">
      <c r="A1015" s="2084"/>
      <c r="B1015" s="2084"/>
      <c r="C1015" s="2084"/>
      <c r="D1015" s="2085"/>
      <c r="E1015" s="2084"/>
      <c r="F1015" s="2086"/>
      <c r="G1015" s="2086"/>
      <c r="H1015" s="2084"/>
      <c r="I1015" s="2084"/>
      <c r="J1015" s="2084"/>
      <c r="K1015" s="2084"/>
      <c r="L1015" s="2084"/>
      <c r="M1015" s="2084"/>
      <c r="N1015" s="2084"/>
      <c r="O1015" s="2084"/>
      <c r="P1015" s="2084"/>
      <c r="Q1015" s="2084"/>
      <c r="R1015" s="2084"/>
      <c r="S1015" s="2084"/>
      <c r="T1015" s="2084"/>
      <c r="U1015" s="2084"/>
      <c r="V1015" s="2084"/>
      <c r="W1015" s="2084"/>
      <c r="X1015" s="2084"/>
      <c r="Y1015" s="2084"/>
      <c r="Z1015" s="2084"/>
      <c r="AA1015" s="2084"/>
      <c r="AB1015" s="2084"/>
      <c r="AC1015" s="2084"/>
      <c r="AD1015" s="2084"/>
      <c r="AE1015" s="2084"/>
    </row>
    <row r="1016" ht="60.0" customHeight="1">
      <c r="A1016" s="2084"/>
      <c r="B1016" s="2084"/>
      <c r="C1016" s="2084"/>
      <c r="D1016" s="2085"/>
      <c r="E1016" s="2084"/>
      <c r="F1016" s="2086"/>
      <c r="G1016" s="2086"/>
      <c r="H1016" s="2084"/>
      <c r="I1016" s="2084"/>
      <c r="J1016" s="2084"/>
      <c r="K1016" s="2084"/>
      <c r="L1016" s="2084"/>
      <c r="M1016" s="2084"/>
      <c r="N1016" s="2084"/>
      <c r="O1016" s="2084"/>
      <c r="P1016" s="2084"/>
      <c r="Q1016" s="2084"/>
      <c r="R1016" s="2084"/>
      <c r="S1016" s="2084"/>
      <c r="T1016" s="2084"/>
      <c r="U1016" s="2084"/>
      <c r="V1016" s="2084"/>
      <c r="W1016" s="2084"/>
      <c r="X1016" s="2084"/>
      <c r="Y1016" s="2084"/>
      <c r="Z1016" s="2084"/>
      <c r="AA1016" s="2084"/>
      <c r="AB1016" s="2084"/>
      <c r="AC1016" s="2084"/>
      <c r="AD1016" s="2084"/>
      <c r="AE1016" s="2084"/>
    </row>
    <row r="1017" ht="60.0" customHeight="1">
      <c r="A1017" s="2084"/>
      <c r="B1017" s="2084"/>
      <c r="C1017" s="2084"/>
      <c r="D1017" s="2085"/>
      <c r="E1017" s="2084"/>
      <c r="F1017" s="2086"/>
      <c r="G1017" s="2086"/>
      <c r="H1017" s="2084"/>
      <c r="I1017" s="2084"/>
      <c r="J1017" s="2084"/>
      <c r="K1017" s="2084"/>
      <c r="L1017" s="2084"/>
      <c r="M1017" s="2084"/>
      <c r="N1017" s="2084"/>
      <c r="O1017" s="2084"/>
      <c r="P1017" s="2084"/>
      <c r="Q1017" s="2084"/>
      <c r="R1017" s="2084"/>
      <c r="S1017" s="2084"/>
      <c r="T1017" s="2084"/>
      <c r="U1017" s="2084"/>
      <c r="V1017" s="2084"/>
      <c r="W1017" s="2084"/>
      <c r="X1017" s="2084"/>
      <c r="Y1017" s="2084"/>
      <c r="Z1017" s="2084"/>
      <c r="AA1017" s="2084"/>
      <c r="AB1017" s="2084"/>
      <c r="AC1017" s="2084"/>
      <c r="AD1017" s="2084"/>
      <c r="AE1017" s="2084"/>
    </row>
    <row r="1018" ht="60.0" customHeight="1">
      <c r="A1018" s="2084"/>
      <c r="B1018" s="2084"/>
      <c r="C1018" s="2084"/>
      <c r="D1018" s="2085"/>
      <c r="E1018" s="2084"/>
      <c r="F1018" s="2086"/>
      <c r="G1018" s="2086"/>
      <c r="H1018" s="2084"/>
      <c r="I1018" s="2084"/>
      <c r="J1018" s="2084"/>
      <c r="K1018" s="2084"/>
      <c r="L1018" s="2084"/>
      <c r="M1018" s="2084"/>
      <c r="N1018" s="2084"/>
      <c r="O1018" s="2084"/>
      <c r="P1018" s="2084"/>
      <c r="Q1018" s="2084"/>
      <c r="R1018" s="2084"/>
      <c r="S1018" s="2084"/>
      <c r="T1018" s="2084"/>
      <c r="U1018" s="2084"/>
      <c r="V1018" s="2084"/>
      <c r="W1018" s="2084"/>
      <c r="X1018" s="2084"/>
      <c r="Y1018" s="2084"/>
      <c r="Z1018" s="2084"/>
      <c r="AA1018" s="2084"/>
      <c r="AB1018" s="2084"/>
      <c r="AC1018" s="2084"/>
      <c r="AD1018" s="2084"/>
      <c r="AE1018" s="2084"/>
    </row>
    <row r="1019" ht="60.0" customHeight="1">
      <c r="A1019" s="2084"/>
      <c r="B1019" s="2084"/>
      <c r="C1019" s="2084"/>
      <c r="D1019" s="2085"/>
      <c r="E1019" s="2084"/>
      <c r="F1019" s="2086"/>
      <c r="G1019" s="2086"/>
      <c r="H1019" s="2084"/>
      <c r="I1019" s="2084"/>
      <c r="J1019" s="2084"/>
      <c r="K1019" s="2084"/>
      <c r="L1019" s="2084"/>
      <c r="M1019" s="2084"/>
      <c r="N1019" s="2084"/>
      <c r="O1019" s="2084"/>
      <c r="P1019" s="2084"/>
      <c r="Q1019" s="2084"/>
      <c r="R1019" s="2084"/>
      <c r="S1019" s="2084"/>
      <c r="T1019" s="2084"/>
      <c r="U1019" s="2084"/>
      <c r="V1019" s="2084"/>
      <c r="W1019" s="2084"/>
      <c r="X1019" s="2084"/>
      <c r="Y1019" s="2084"/>
      <c r="Z1019" s="2084"/>
      <c r="AA1019" s="2084"/>
      <c r="AB1019" s="2084"/>
      <c r="AC1019" s="2084"/>
      <c r="AD1019" s="2084"/>
      <c r="AE1019" s="2084"/>
    </row>
    <row r="1020" ht="60.0" customHeight="1">
      <c r="A1020" s="2084"/>
      <c r="B1020" s="2084"/>
      <c r="C1020" s="2084"/>
      <c r="D1020" s="2085"/>
      <c r="E1020" s="2084"/>
      <c r="F1020" s="2086"/>
      <c r="G1020" s="2086"/>
      <c r="H1020" s="2084"/>
      <c r="I1020" s="2084"/>
      <c r="J1020" s="2084"/>
      <c r="K1020" s="2084"/>
      <c r="L1020" s="2084"/>
      <c r="M1020" s="2084"/>
      <c r="N1020" s="2084"/>
      <c r="O1020" s="2084"/>
      <c r="P1020" s="2084"/>
      <c r="Q1020" s="2084"/>
      <c r="R1020" s="2084"/>
      <c r="S1020" s="2084"/>
      <c r="T1020" s="2084"/>
      <c r="U1020" s="2084"/>
      <c r="V1020" s="2084"/>
      <c r="W1020" s="2084"/>
      <c r="X1020" s="2084"/>
      <c r="Y1020" s="2084"/>
      <c r="Z1020" s="2084"/>
      <c r="AA1020" s="2084"/>
      <c r="AB1020" s="2084"/>
      <c r="AC1020" s="2084"/>
      <c r="AD1020" s="2084"/>
      <c r="AE1020" s="2084"/>
    </row>
    <row r="1021" ht="60.0" customHeight="1">
      <c r="A1021" s="2084"/>
      <c r="B1021" s="2084"/>
      <c r="C1021" s="2084"/>
      <c r="D1021" s="2085"/>
      <c r="E1021" s="2084"/>
      <c r="F1021" s="2086"/>
      <c r="G1021" s="2086"/>
      <c r="H1021" s="2084"/>
      <c r="I1021" s="2084"/>
      <c r="J1021" s="2084"/>
      <c r="K1021" s="2084"/>
      <c r="L1021" s="2084"/>
      <c r="M1021" s="2084"/>
      <c r="N1021" s="2084"/>
      <c r="O1021" s="2084"/>
      <c r="P1021" s="2084"/>
      <c r="Q1021" s="2084"/>
      <c r="R1021" s="2084"/>
      <c r="S1021" s="2084"/>
      <c r="T1021" s="2084"/>
      <c r="U1021" s="2084"/>
      <c r="V1021" s="2084"/>
      <c r="W1021" s="2084"/>
      <c r="X1021" s="2084"/>
      <c r="Y1021" s="2084"/>
      <c r="Z1021" s="2084"/>
      <c r="AA1021" s="2084"/>
      <c r="AB1021" s="2084"/>
      <c r="AC1021" s="2084"/>
      <c r="AD1021" s="2084"/>
      <c r="AE1021" s="2084"/>
    </row>
    <row r="1022" ht="60.0" customHeight="1">
      <c r="A1022" s="2084"/>
      <c r="B1022" s="2084"/>
      <c r="C1022" s="2084"/>
      <c r="D1022" s="2085"/>
      <c r="E1022" s="2084"/>
      <c r="F1022" s="2086"/>
      <c r="G1022" s="2086"/>
      <c r="H1022" s="2084"/>
      <c r="I1022" s="2084"/>
      <c r="J1022" s="2084"/>
      <c r="K1022" s="2084"/>
      <c r="L1022" s="2084"/>
      <c r="M1022" s="2084"/>
      <c r="N1022" s="2084"/>
      <c r="O1022" s="2084"/>
      <c r="P1022" s="2084"/>
      <c r="Q1022" s="2084"/>
      <c r="R1022" s="2084"/>
      <c r="S1022" s="2084"/>
      <c r="T1022" s="2084"/>
      <c r="U1022" s="2084"/>
      <c r="V1022" s="2084"/>
      <c r="W1022" s="2084"/>
      <c r="X1022" s="2084"/>
      <c r="Y1022" s="2084"/>
      <c r="Z1022" s="2084"/>
      <c r="AA1022" s="2084"/>
      <c r="AB1022" s="2084"/>
      <c r="AC1022" s="2084"/>
      <c r="AD1022" s="2084"/>
      <c r="AE1022" s="2084"/>
    </row>
    <row r="1023" ht="60.0" customHeight="1">
      <c r="A1023" s="2084"/>
      <c r="B1023" s="2084"/>
      <c r="C1023" s="2084"/>
      <c r="D1023" s="2085"/>
      <c r="E1023" s="2084"/>
      <c r="F1023" s="2086"/>
      <c r="G1023" s="2086"/>
      <c r="H1023" s="2084"/>
      <c r="I1023" s="2084"/>
      <c r="J1023" s="2084"/>
      <c r="K1023" s="2084"/>
      <c r="L1023" s="2084"/>
      <c r="M1023" s="2084"/>
      <c r="N1023" s="2084"/>
      <c r="O1023" s="2084"/>
      <c r="P1023" s="2084"/>
      <c r="Q1023" s="2084"/>
      <c r="R1023" s="2084"/>
      <c r="S1023" s="2084"/>
      <c r="T1023" s="2084"/>
      <c r="U1023" s="2084"/>
      <c r="V1023" s="2084"/>
      <c r="W1023" s="2084"/>
      <c r="X1023" s="2084"/>
      <c r="Y1023" s="2084"/>
      <c r="Z1023" s="2084"/>
      <c r="AA1023" s="2084"/>
      <c r="AB1023" s="2084"/>
      <c r="AC1023" s="2084"/>
      <c r="AD1023" s="2084"/>
      <c r="AE1023" s="2084"/>
    </row>
    <row r="1024" ht="60.0" customHeight="1">
      <c r="A1024" s="2084"/>
      <c r="B1024" s="2084"/>
      <c r="C1024" s="2084"/>
      <c r="D1024" s="2085"/>
      <c r="E1024" s="2084"/>
      <c r="F1024" s="2086"/>
      <c r="G1024" s="2086"/>
      <c r="H1024" s="2084"/>
      <c r="I1024" s="2084"/>
      <c r="J1024" s="2084"/>
      <c r="K1024" s="2084"/>
      <c r="L1024" s="2084"/>
      <c r="M1024" s="2084"/>
      <c r="N1024" s="2084"/>
      <c r="O1024" s="2084"/>
      <c r="P1024" s="2084"/>
      <c r="Q1024" s="2084"/>
      <c r="R1024" s="2084"/>
      <c r="S1024" s="2084"/>
      <c r="T1024" s="2084"/>
      <c r="U1024" s="2084"/>
      <c r="V1024" s="2084"/>
      <c r="W1024" s="2084"/>
      <c r="X1024" s="2084"/>
      <c r="Y1024" s="2084"/>
      <c r="Z1024" s="2084"/>
      <c r="AA1024" s="2084"/>
      <c r="AB1024" s="2084"/>
      <c r="AC1024" s="2084"/>
      <c r="AD1024" s="2084"/>
      <c r="AE1024" s="2084"/>
    </row>
    <row r="1025" ht="60.0" customHeight="1">
      <c r="A1025" s="2084"/>
      <c r="B1025" s="2084"/>
      <c r="C1025" s="2084"/>
      <c r="D1025" s="2085"/>
      <c r="E1025" s="2084"/>
      <c r="F1025" s="2086"/>
      <c r="G1025" s="2086"/>
      <c r="H1025" s="2084"/>
      <c r="I1025" s="2084"/>
      <c r="J1025" s="2084"/>
      <c r="K1025" s="2084"/>
      <c r="L1025" s="2084"/>
      <c r="M1025" s="2084"/>
      <c r="N1025" s="2084"/>
      <c r="O1025" s="2084"/>
      <c r="P1025" s="2084"/>
      <c r="Q1025" s="2084"/>
      <c r="R1025" s="2084"/>
      <c r="S1025" s="2084"/>
      <c r="T1025" s="2084"/>
      <c r="U1025" s="2084"/>
      <c r="V1025" s="2084"/>
      <c r="W1025" s="2084"/>
      <c r="X1025" s="2084"/>
      <c r="Y1025" s="2084"/>
      <c r="Z1025" s="2084"/>
      <c r="AA1025" s="2084"/>
      <c r="AB1025" s="2084"/>
      <c r="AC1025" s="2084"/>
      <c r="AD1025" s="2084"/>
      <c r="AE1025" s="2084"/>
    </row>
    <row r="1026" ht="60.0" customHeight="1">
      <c r="A1026" s="2084"/>
      <c r="B1026" s="2084"/>
      <c r="C1026" s="2084"/>
      <c r="D1026" s="2085"/>
      <c r="E1026" s="2084"/>
      <c r="F1026" s="2086"/>
      <c r="G1026" s="2086"/>
      <c r="H1026" s="2084"/>
      <c r="I1026" s="2084"/>
      <c r="J1026" s="2084"/>
      <c r="K1026" s="2084"/>
      <c r="L1026" s="2084"/>
      <c r="M1026" s="2084"/>
      <c r="N1026" s="2084"/>
      <c r="O1026" s="2084"/>
      <c r="P1026" s="2084"/>
      <c r="Q1026" s="2084"/>
      <c r="R1026" s="2084"/>
      <c r="S1026" s="2084"/>
      <c r="T1026" s="2084"/>
      <c r="U1026" s="2084"/>
      <c r="V1026" s="2084"/>
      <c r="W1026" s="2084"/>
      <c r="X1026" s="2084"/>
      <c r="Y1026" s="2084"/>
      <c r="Z1026" s="2084"/>
      <c r="AA1026" s="2084"/>
      <c r="AB1026" s="2084"/>
      <c r="AC1026" s="2084"/>
      <c r="AD1026" s="2084"/>
      <c r="AE1026" s="2084"/>
    </row>
    <row r="1027" ht="60.0" customHeight="1">
      <c r="A1027" s="2084"/>
      <c r="B1027" s="2084"/>
      <c r="C1027" s="2084"/>
      <c r="D1027" s="2085"/>
      <c r="E1027" s="2084"/>
      <c r="F1027" s="2086"/>
      <c r="G1027" s="2086"/>
      <c r="H1027" s="2084"/>
      <c r="I1027" s="2084"/>
      <c r="J1027" s="2084"/>
      <c r="K1027" s="2084"/>
      <c r="L1027" s="2084"/>
      <c r="M1027" s="2084"/>
      <c r="N1027" s="2084"/>
      <c r="O1027" s="2084"/>
      <c r="P1027" s="2084"/>
      <c r="Q1027" s="2084"/>
      <c r="R1027" s="2084"/>
      <c r="S1027" s="2084"/>
      <c r="T1027" s="2084"/>
      <c r="U1027" s="2084"/>
      <c r="V1027" s="2084"/>
      <c r="W1027" s="2084"/>
      <c r="X1027" s="2084"/>
      <c r="Y1027" s="2084"/>
      <c r="Z1027" s="2084"/>
      <c r="AA1027" s="2084"/>
      <c r="AB1027" s="2084"/>
      <c r="AC1027" s="2084"/>
      <c r="AD1027" s="2084"/>
      <c r="AE1027" s="2084"/>
    </row>
    <row r="1028" ht="60.0" customHeight="1">
      <c r="A1028" s="2084"/>
      <c r="B1028" s="2084"/>
      <c r="C1028" s="2084"/>
      <c r="D1028" s="2085"/>
      <c r="E1028" s="2084"/>
      <c r="F1028" s="2086"/>
      <c r="G1028" s="2086"/>
      <c r="H1028" s="2084"/>
      <c r="I1028" s="2084"/>
      <c r="J1028" s="2084"/>
      <c r="K1028" s="2084"/>
      <c r="L1028" s="2084"/>
      <c r="M1028" s="2084"/>
      <c r="N1028" s="2084"/>
      <c r="O1028" s="2084"/>
      <c r="P1028" s="2084"/>
      <c r="Q1028" s="2084"/>
      <c r="R1028" s="2084"/>
      <c r="S1028" s="2084"/>
      <c r="T1028" s="2084"/>
      <c r="U1028" s="2084"/>
      <c r="V1028" s="2084"/>
      <c r="W1028" s="2084"/>
      <c r="X1028" s="2084"/>
      <c r="Y1028" s="2084"/>
      <c r="Z1028" s="2084"/>
      <c r="AA1028" s="2084"/>
      <c r="AB1028" s="2084"/>
      <c r="AC1028" s="2084"/>
      <c r="AD1028" s="2084"/>
      <c r="AE1028" s="2084"/>
    </row>
    <row r="1029" ht="60.0" customHeight="1">
      <c r="A1029" s="2084"/>
      <c r="B1029" s="2084"/>
      <c r="C1029" s="2084"/>
      <c r="D1029" s="2085"/>
      <c r="E1029" s="2084"/>
      <c r="F1029" s="2086"/>
      <c r="G1029" s="2086"/>
      <c r="H1029" s="2084"/>
      <c r="I1029" s="2084"/>
      <c r="J1029" s="2084"/>
      <c r="K1029" s="2084"/>
      <c r="L1029" s="2084"/>
      <c r="M1029" s="2084"/>
      <c r="N1029" s="2084"/>
      <c r="O1029" s="2084"/>
      <c r="P1029" s="2084"/>
      <c r="Q1029" s="2084"/>
      <c r="R1029" s="2084"/>
      <c r="S1029" s="2084"/>
      <c r="T1029" s="2084"/>
      <c r="U1029" s="2084"/>
      <c r="V1029" s="2084"/>
      <c r="W1029" s="2084"/>
      <c r="X1029" s="2084"/>
      <c r="Y1029" s="2084"/>
      <c r="Z1029" s="2084"/>
      <c r="AA1029" s="2084"/>
      <c r="AB1029" s="2084"/>
      <c r="AC1029" s="2084"/>
      <c r="AD1029" s="2084"/>
      <c r="AE1029" s="2084"/>
    </row>
    <row r="1030" ht="60.0" customHeight="1">
      <c r="A1030" s="2084"/>
      <c r="B1030" s="2084"/>
      <c r="C1030" s="2084"/>
      <c r="D1030" s="2085"/>
      <c r="E1030" s="2084"/>
      <c r="F1030" s="2086"/>
      <c r="G1030" s="2086"/>
      <c r="H1030" s="2084"/>
      <c r="I1030" s="2084"/>
      <c r="J1030" s="2084"/>
      <c r="K1030" s="2084"/>
      <c r="L1030" s="2084"/>
      <c r="M1030" s="2084"/>
      <c r="N1030" s="2084"/>
      <c r="O1030" s="2084"/>
      <c r="P1030" s="2084"/>
      <c r="Q1030" s="2084"/>
      <c r="R1030" s="2084"/>
      <c r="S1030" s="2084"/>
      <c r="T1030" s="2084"/>
      <c r="U1030" s="2084"/>
      <c r="V1030" s="2084"/>
      <c r="W1030" s="2084"/>
      <c r="X1030" s="2084"/>
      <c r="Y1030" s="2084"/>
      <c r="Z1030" s="2084"/>
      <c r="AA1030" s="2084"/>
      <c r="AB1030" s="2084"/>
      <c r="AC1030" s="2084"/>
      <c r="AD1030" s="2084"/>
      <c r="AE1030" s="2084"/>
    </row>
    <row r="1031" ht="60.0" customHeight="1">
      <c r="A1031" s="2084"/>
      <c r="B1031" s="2084"/>
      <c r="C1031" s="2084"/>
      <c r="D1031" s="2085"/>
      <c r="E1031" s="2084"/>
      <c r="F1031" s="2086"/>
      <c r="G1031" s="2086"/>
      <c r="H1031" s="2084"/>
      <c r="I1031" s="2084"/>
      <c r="J1031" s="2084"/>
      <c r="K1031" s="2084"/>
      <c r="L1031" s="2084"/>
      <c r="M1031" s="2084"/>
      <c r="N1031" s="2084"/>
      <c r="O1031" s="2084"/>
      <c r="P1031" s="2084"/>
      <c r="Q1031" s="2084"/>
      <c r="R1031" s="2084"/>
      <c r="S1031" s="2084"/>
      <c r="T1031" s="2084"/>
      <c r="U1031" s="2084"/>
      <c r="V1031" s="2084"/>
      <c r="W1031" s="2084"/>
      <c r="X1031" s="2084"/>
      <c r="Y1031" s="2084"/>
      <c r="Z1031" s="2084"/>
      <c r="AA1031" s="2084"/>
      <c r="AB1031" s="2084"/>
      <c r="AC1031" s="2084"/>
      <c r="AD1031" s="2084"/>
      <c r="AE1031" s="2084"/>
    </row>
    <row r="1032" ht="60.0" customHeight="1">
      <c r="A1032" s="2084"/>
      <c r="B1032" s="2084"/>
      <c r="C1032" s="2084"/>
      <c r="D1032" s="2085"/>
      <c r="E1032" s="2084"/>
      <c r="F1032" s="2086"/>
      <c r="G1032" s="2086"/>
      <c r="H1032" s="2084"/>
      <c r="I1032" s="2084"/>
      <c r="J1032" s="2084"/>
      <c r="K1032" s="2084"/>
      <c r="L1032" s="2084"/>
      <c r="M1032" s="2084"/>
      <c r="N1032" s="2084"/>
      <c r="O1032" s="2084"/>
      <c r="P1032" s="2084"/>
      <c r="Q1032" s="2084"/>
      <c r="R1032" s="2084"/>
      <c r="S1032" s="2084"/>
      <c r="T1032" s="2084"/>
      <c r="U1032" s="2084"/>
      <c r="V1032" s="2084"/>
      <c r="W1032" s="2084"/>
      <c r="X1032" s="2084"/>
      <c r="Y1032" s="2084"/>
      <c r="Z1032" s="2084"/>
      <c r="AA1032" s="2084"/>
      <c r="AB1032" s="2084"/>
      <c r="AC1032" s="2084"/>
      <c r="AD1032" s="2084"/>
      <c r="AE1032" s="2084"/>
    </row>
    <row r="1033" ht="60.0" customHeight="1">
      <c r="A1033" s="2084"/>
      <c r="B1033" s="2084"/>
      <c r="C1033" s="2084"/>
      <c r="D1033" s="2085"/>
      <c r="E1033" s="2084"/>
      <c r="F1033" s="2086"/>
      <c r="G1033" s="2086"/>
      <c r="H1033" s="2084"/>
      <c r="I1033" s="2084"/>
      <c r="J1033" s="2084"/>
      <c r="K1033" s="2084"/>
      <c r="L1033" s="2084"/>
      <c r="M1033" s="2084"/>
      <c r="N1033" s="2084"/>
      <c r="O1033" s="2084"/>
      <c r="P1033" s="2084"/>
      <c r="Q1033" s="2084"/>
      <c r="R1033" s="2084"/>
      <c r="S1033" s="2084"/>
      <c r="T1033" s="2084"/>
      <c r="U1033" s="2084"/>
      <c r="V1033" s="2084"/>
      <c r="W1033" s="2084"/>
      <c r="X1033" s="2084"/>
      <c r="Y1033" s="2084"/>
      <c r="Z1033" s="2084"/>
      <c r="AA1033" s="2084"/>
      <c r="AB1033" s="2084"/>
      <c r="AC1033" s="2084"/>
      <c r="AD1033" s="2084"/>
      <c r="AE1033" s="2084"/>
    </row>
    <row r="1034" ht="60.0" customHeight="1">
      <c r="A1034" s="2084"/>
      <c r="B1034" s="2084"/>
      <c r="C1034" s="2084"/>
      <c r="D1034" s="2085"/>
      <c r="E1034" s="2084"/>
      <c r="F1034" s="2086"/>
      <c r="G1034" s="2086"/>
      <c r="H1034" s="2084"/>
      <c r="I1034" s="2084"/>
      <c r="J1034" s="2084"/>
      <c r="K1034" s="2084"/>
      <c r="L1034" s="2084"/>
      <c r="M1034" s="2084"/>
      <c r="N1034" s="2084"/>
      <c r="O1034" s="2084"/>
      <c r="P1034" s="2084"/>
      <c r="Q1034" s="2084"/>
      <c r="R1034" s="2084"/>
      <c r="S1034" s="2084"/>
      <c r="T1034" s="2084"/>
      <c r="U1034" s="2084"/>
      <c r="V1034" s="2084"/>
      <c r="W1034" s="2084"/>
      <c r="X1034" s="2084"/>
      <c r="Y1034" s="2084"/>
      <c r="Z1034" s="2084"/>
      <c r="AA1034" s="2084"/>
      <c r="AB1034" s="2084"/>
      <c r="AC1034" s="2084"/>
      <c r="AD1034" s="2084"/>
      <c r="AE1034" s="2084"/>
    </row>
    <row r="1035" ht="60.0" customHeight="1">
      <c r="A1035" s="2084"/>
      <c r="B1035" s="2084"/>
      <c r="C1035" s="2084"/>
      <c r="D1035" s="2085"/>
      <c r="E1035" s="2084"/>
      <c r="F1035" s="2086"/>
      <c r="G1035" s="2086"/>
      <c r="H1035" s="2084"/>
      <c r="I1035" s="2084"/>
      <c r="J1035" s="2084"/>
      <c r="K1035" s="2084"/>
      <c r="L1035" s="2084"/>
      <c r="M1035" s="2084"/>
      <c r="N1035" s="2084"/>
      <c r="O1035" s="2084"/>
      <c r="P1035" s="2084"/>
      <c r="Q1035" s="2084"/>
      <c r="R1035" s="2084"/>
      <c r="S1035" s="2084"/>
      <c r="T1035" s="2084"/>
      <c r="U1035" s="2084"/>
      <c r="V1035" s="2084"/>
      <c r="W1035" s="2084"/>
      <c r="X1035" s="2084"/>
      <c r="Y1035" s="2084"/>
      <c r="Z1035" s="2084"/>
      <c r="AA1035" s="2084"/>
      <c r="AB1035" s="2084"/>
      <c r="AC1035" s="2084"/>
      <c r="AD1035" s="2084"/>
      <c r="AE1035" s="2084"/>
    </row>
    <row r="1036" ht="60.0" customHeight="1">
      <c r="A1036" s="2084"/>
      <c r="B1036" s="2084"/>
      <c r="C1036" s="2084"/>
      <c r="D1036" s="2085"/>
      <c r="E1036" s="2084"/>
      <c r="F1036" s="2086"/>
      <c r="G1036" s="2086"/>
      <c r="H1036" s="2084"/>
      <c r="I1036" s="2084"/>
      <c r="J1036" s="2084"/>
      <c r="K1036" s="2084"/>
      <c r="L1036" s="2084"/>
      <c r="M1036" s="2084"/>
      <c r="N1036" s="2084"/>
      <c r="O1036" s="2084"/>
      <c r="P1036" s="2084"/>
      <c r="Q1036" s="2084"/>
      <c r="R1036" s="2084"/>
      <c r="S1036" s="2084"/>
      <c r="T1036" s="2084"/>
      <c r="U1036" s="2084"/>
      <c r="V1036" s="2084"/>
      <c r="W1036" s="2084"/>
      <c r="X1036" s="2084"/>
      <c r="Y1036" s="2084"/>
      <c r="Z1036" s="2084"/>
      <c r="AA1036" s="2084"/>
      <c r="AB1036" s="2084"/>
      <c r="AC1036" s="2084"/>
      <c r="AD1036" s="2084"/>
      <c r="AE1036" s="2084"/>
    </row>
    <row r="1037" ht="60.0" customHeight="1">
      <c r="A1037" s="2084"/>
      <c r="B1037" s="2084"/>
      <c r="C1037" s="2084"/>
      <c r="D1037" s="2085"/>
      <c r="E1037" s="2084"/>
      <c r="F1037" s="2086"/>
      <c r="G1037" s="2086"/>
      <c r="H1037" s="2084"/>
      <c r="I1037" s="2084"/>
      <c r="J1037" s="2084"/>
      <c r="K1037" s="2084"/>
      <c r="L1037" s="2084"/>
      <c r="M1037" s="2084"/>
      <c r="N1037" s="2084"/>
      <c r="O1037" s="2084"/>
      <c r="P1037" s="2084"/>
      <c r="Q1037" s="2084"/>
      <c r="R1037" s="2084"/>
      <c r="S1037" s="2084"/>
      <c r="T1037" s="2084"/>
      <c r="U1037" s="2084"/>
      <c r="V1037" s="2084"/>
      <c r="W1037" s="2084"/>
      <c r="X1037" s="2084"/>
      <c r="Y1037" s="2084"/>
      <c r="Z1037" s="2084"/>
      <c r="AA1037" s="2084"/>
      <c r="AB1037" s="2084"/>
      <c r="AC1037" s="2084"/>
      <c r="AD1037" s="2084"/>
      <c r="AE1037" s="2084"/>
    </row>
    <row r="1038" ht="60.0" customHeight="1">
      <c r="A1038" s="2084"/>
      <c r="B1038" s="2084"/>
      <c r="C1038" s="2084"/>
      <c r="D1038" s="2085"/>
      <c r="E1038" s="2084"/>
      <c r="F1038" s="2086"/>
      <c r="G1038" s="2086"/>
      <c r="H1038" s="2084"/>
      <c r="I1038" s="2084"/>
      <c r="J1038" s="2084"/>
      <c r="K1038" s="2084"/>
      <c r="L1038" s="2084"/>
      <c r="M1038" s="2084"/>
      <c r="N1038" s="2084"/>
      <c r="O1038" s="2084"/>
      <c r="P1038" s="2084"/>
      <c r="Q1038" s="2084"/>
      <c r="R1038" s="2084"/>
      <c r="S1038" s="2084"/>
      <c r="T1038" s="2084"/>
      <c r="U1038" s="2084"/>
      <c r="V1038" s="2084"/>
      <c r="W1038" s="2084"/>
      <c r="X1038" s="2084"/>
      <c r="Y1038" s="2084"/>
      <c r="Z1038" s="2084"/>
      <c r="AA1038" s="2084"/>
      <c r="AB1038" s="2084"/>
      <c r="AC1038" s="2084"/>
      <c r="AD1038" s="2084"/>
      <c r="AE1038" s="2084"/>
    </row>
    <row r="1039" ht="60.0" customHeight="1">
      <c r="A1039" s="2084"/>
      <c r="B1039" s="2084"/>
      <c r="C1039" s="2084"/>
      <c r="D1039" s="2085"/>
      <c r="E1039" s="2084"/>
      <c r="F1039" s="2086"/>
      <c r="G1039" s="2086"/>
      <c r="H1039" s="2084"/>
      <c r="I1039" s="2084"/>
      <c r="J1039" s="2084"/>
      <c r="K1039" s="2084"/>
      <c r="L1039" s="2084"/>
      <c r="M1039" s="2084"/>
      <c r="N1039" s="2084"/>
      <c r="O1039" s="2084"/>
      <c r="P1039" s="2084"/>
      <c r="Q1039" s="2084"/>
      <c r="R1039" s="2084"/>
      <c r="S1039" s="2084"/>
      <c r="T1039" s="2084"/>
      <c r="U1039" s="2084"/>
      <c r="V1039" s="2084"/>
      <c r="W1039" s="2084"/>
      <c r="X1039" s="2084"/>
      <c r="Y1039" s="2084"/>
      <c r="Z1039" s="2084"/>
      <c r="AA1039" s="2084"/>
      <c r="AB1039" s="2084"/>
      <c r="AC1039" s="2084"/>
      <c r="AD1039" s="2084"/>
      <c r="AE1039" s="2084"/>
    </row>
    <row r="1040" ht="60.0" customHeight="1">
      <c r="A1040" s="2084"/>
      <c r="B1040" s="2084"/>
      <c r="C1040" s="2084"/>
      <c r="D1040" s="2085"/>
      <c r="E1040" s="2084"/>
      <c r="F1040" s="2086"/>
      <c r="G1040" s="2086"/>
      <c r="H1040" s="2084"/>
      <c r="I1040" s="2084"/>
      <c r="J1040" s="2084"/>
      <c r="K1040" s="2084"/>
      <c r="L1040" s="2084"/>
      <c r="M1040" s="2084"/>
      <c r="N1040" s="2084"/>
      <c r="O1040" s="2084"/>
      <c r="P1040" s="2084"/>
      <c r="Q1040" s="2084"/>
      <c r="R1040" s="2084"/>
      <c r="S1040" s="2084"/>
      <c r="T1040" s="2084"/>
      <c r="U1040" s="2084"/>
      <c r="V1040" s="2084"/>
      <c r="W1040" s="2084"/>
      <c r="X1040" s="2084"/>
      <c r="Y1040" s="2084"/>
      <c r="Z1040" s="2084"/>
      <c r="AA1040" s="2084"/>
      <c r="AB1040" s="2084"/>
      <c r="AC1040" s="2084"/>
      <c r="AD1040" s="2084"/>
      <c r="AE1040" s="2084"/>
    </row>
    <row r="1041" ht="60.0" customHeight="1">
      <c r="A1041" s="2084"/>
      <c r="B1041" s="2084"/>
      <c r="C1041" s="2084"/>
      <c r="D1041" s="2085"/>
      <c r="E1041" s="2084"/>
      <c r="F1041" s="2086"/>
      <c r="G1041" s="2086"/>
      <c r="H1041" s="2084"/>
      <c r="I1041" s="2084"/>
      <c r="J1041" s="2084"/>
      <c r="K1041" s="2084"/>
      <c r="L1041" s="2084"/>
      <c r="M1041" s="2084"/>
      <c r="N1041" s="2084"/>
      <c r="O1041" s="2084"/>
      <c r="P1041" s="2084"/>
      <c r="Q1041" s="2084"/>
      <c r="R1041" s="2084"/>
      <c r="S1041" s="2084"/>
      <c r="T1041" s="2084"/>
      <c r="U1041" s="2084"/>
      <c r="V1041" s="2084"/>
      <c r="W1041" s="2084"/>
      <c r="X1041" s="2084"/>
      <c r="Y1041" s="2084"/>
      <c r="Z1041" s="2084"/>
      <c r="AA1041" s="2084"/>
      <c r="AB1041" s="2084"/>
      <c r="AC1041" s="2084"/>
      <c r="AD1041" s="2084"/>
      <c r="AE1041" s="2084"/>
    </row>
    <row r="1042" ht="60.0" customHeight="1">
      <c r="A1042" s="2084"/>
      <c r="B1042" s="2084"/>
      <c r="C1042" s="2084"/>
      <c r="D1042" s="2085"/>
      <c r="E1042" s="2084"/>
      <c r="F1042" s="2086"/>
      <c r="G1042" s="2086"/>
      <c r="H1042" s="2084"/>
      <c r="I1042" s="2084"/>
      <c r="J1042" s="2084"/>
      <c r="K1042" s="2084"/>
      <c r="L1042" s="2084"/>
      <c r="M1042" s="2084"/>
      <c r="N1042" s="2084"/>
      <c r="O1042" s="2084"/>
      <c r="P1042" s="2084"/>
      <c r="Q1042" s="2084"/>
      <c r="R1042" s="2084"/>
      <c r="S1042" s="2084"/>
      <c r="T1042" s="2084"/>
      <c r="U1042" s="2084"/>
      <c r="V1042" s="2084"/>
      <c r="W1042" s="2084"/>
      <c r="X1042" s="2084"/>
      <c r="Y1042" s="2084"/>
      <c r="Z1042" s="2084"/>
      <c r="AA1042" s="2084"/>
      <c r="AB1042" s="2084"/>
      <c r="AC1042" s="2084"/>
      <c r="AD1042" s="2084"/>
      <c r="AE1042" s="2084"/>
    </row>
    <row r="1043" ht="60.0" customHeight="1">
      <c r="A1043" s="2084"/>
      <c r="B1043" s="2084"/>
      <c r="C1043" s="2084"/>
      <c r="D1043" s="2085"/>
      <c r="E1043" s="2084"/>
      <c r="F1043" s="2086"/>
      <c r="G1043" s="2086"/>
      <c r="H1043" s="2084"/>
      <c r="I1043" s="2084"/>
      <c r="J1043" s="2084"/>
      <c r="K1043" s="2084"/>
      <c r="L1043" s="2084"/>
      <c r="M1043" s="2084"/>
      <c r="N1043" s="2084"/>
      <c r="O1043" s="2084"/>
      <c r="P1043" s="2084"/>
      <c r="Q1043" s="2084"/>
      <c r="R1043" s="2084"/>
      <c r="S1043" s="2084"/>
      <c r="T1043" s="2084"/>
      <c r="U1043" s="2084"/>
      <c r="V1043" s="2084"/>
      <c r="W1043" s="2084"/>
      <c r="X1043" s="2084"/>
      <c r="Y1043" s="2084"/>
      <c r="Z1043" s="2084"/>
      <c r="AA1043" s="2084"/>
      <c r="AB1043" s="2084"/>
      <c r="AC1043" s="2084"/>
      <c r="AD1043" s="2084"/>
      <c r="AE1043" s="2084"/>
    </row>
    <row r="1044" ht="60.0" customHeight="1">
      <c r="A1044" s="2084"/>
      <c r="B1044" s="2084"/>
      <c r="C1044" s="2084"/>
      <c r="D1044" s="2085"/>
      <c r="E1044" s="2084"/>
      <c r="F1044" s="2086"/>
      <c r="G1044" s="2086"/>
      <c r="H1044" s="2084"/>
      <c r="I1044" s="2084"/>
      <c r="J1044" s="2084"/>
      <c r="K1044" s="2084"/>
      <c r="L1044" s="2084"/>
      <c r="M1044" s="2084"/>
      <c r="N1044" s="2084"/>
      <c r="O1044" s="2084"/>
      <c r="P1044" s="2084"/>
      <c r="Q1044" s="2084"/>
      <c r="R1044" s="2084"/>
      <c r="S1044" s="2084"/>
      <c r="T1044" s="2084"/>
      <c r="U1044" s="2084"/>
      <c r="V1044" s="2084"/>
      <c r="W1044" s="2084"/>
      <c r="X1044" s="2084"/>
      <c r="Y1044" s="2084"/>
      <c r="Z1044" s="2084"/>
      <c r="AA1044" s="2084"/>
      <c r="AB1044" s="2084"/>
      <c r="AC1044" s="2084"/>
      <c r="AD1044" s="2084"/>
      <c r="AE1044" s="2084"/>
    </row>
    <row r="1045" ht="60.0" customHeight="1">
      <c r="A1045" s="2084"/>
      <c r="B1045" s="2084"/>
      <c r="C1045" s="2084"/>
      <c r="D1045" s="2085"/>
      <c r="E1045" s="2084"/>
      <c r="F1045" s="2086"/>
      <c r="G1045" s="2086"/>
      <c r="H1045" s="2084"/>
      <c r="I1045" s="2084"/>
      <c r="J1045" s="2084"/>
      <c r="K1045" s="2084"/>
      <c r="L1045" s="2084"/>
      <c r="M1045" s="2084"/>
      <c r="N1045" s="2084"/>
      <c r="O1045" s="2084"/>
      <c r="P1045" s="2084"/>
      <c r="Q1045" s="2084"/>
      <c r="R1045" s="2084"/>
      <c r="S1045" s="2084"/>
      <c r="T1045" s="2084"/>
      <c r="U1045" s="2084"/>
      <c r="V1045" s="2084"/>
      <c r="W1045" s="2084"/>
      <c r="X1045" s="2084"/>
      <c r="Y1045" s="2084"/>
      <c r="Z1045" s="2084"/>
      <c r="AA1045" s="2084"/>
      <c r="AB1045" s="2084"/>
      <c r="AC1045" s="2084"/>
      <c r="AD1045" s="2084"/>
      <c r="AE1045" s="2084"/>
    </row>
    <row r="1046" ht="60.0" customHeight="1">
      <c r="A1046" s="2084"/>
      <c r="B1046" s="2084"/>
      <c r="C1046" s="2084"/>
      <c r="D1046" s="2085"/>
      <c r="E1046" s="2084"/>
      <c r="F1046" s="2086"/>
      <c r="G1046" s="2086"/>
      <c r="H1046" s="2084"/>
      <c r="I1046" s="2084"/>
      <c r="J1046" s="2084"/>
      <c r="K1046" s="2084"/>
      <c r="L1046" s="2084"/>
      <c r="M1046" s="2084"/>
      <c r="N1046" s="2084"/>
      <c r="O1046" s="2084"/>
      <c r="P1046" s="2084"/>
      <c r="Q1046" s="2084"/>
      <c r="R1046" s="2084"/>
      <c r="S1046" s="2084"/>
      <c r="T1046" s="2084"/>
      <c r="U1046" s="2084"/>
      <c r="V1046" s="2084"/>
      <c r="W1046" s="2084"/>
      <c r="X1046" s="2084"/>
      <c r="Y1046" s="2084"/>
      <c r="Z1046" s="2084"/>
      <c r="AA1046" s="2084"/>
      <c r="AB1046" s="2084"/>
      <c r="AC1046" s="2084"/>
      <c r="AD1046" s="2084"/>
      <c r="AE1046" s="2084"/>
    </row>
    <row r="1047" ht="60.0" customHeight="1">
      <c r="A1047" s="2084"/>
      <c r="B1047" s="2084"/>
      <c r="C1047" s="2084"/>
      <c r="D1047" s="2085"/>
      <c r="E1047" s="2084"/>
      <c r="F1047" s="2086"/>
      <c r="G1047" s="2086"/>
      <c r="H1047" s="2084"/>
      <c r="I1047" s="2084"/>
      <c r="J1047" s="2084"/>
      <c r="K1047" s="2084"/>
      <c r="L1047" s="2084"/>
      <c r="M1047" s="2084"/>
      <c r="N1047" s="2084"/>
      <c r="O1047" s="2084"/>
      <c r="P1047" s="2084"/>
      <c r="Q1047" s="2084"/>
      <c r="R1047" s="2084"/>
      <c r="S1047" s="2084"/>
      <c r="T1047" s="2084"/>
      <c r="U1047" s="2084"/>
      <c r="V1047" s="2084"/>
      <c r="W1047" s="2084"/>
      <c r="X1047" s="2084"/>
      <c r="Y1047" s="2084"/>
      <c r="Z1047" s="2084"/>
      <c r="AA1047" s="2084"/>
      <c r="AB1047" s="2084"/>
      <c r="AC1047" s="2084"/>
      <c r="AD1047" s="2084"/>
      <c r="AE1047" s="2084"/>
    </row>
    <row r="1048" ht="60.0" customHeight="1">
      <c r="A1048" s="2084"/>
      <c r="B1048" s="2084"/>
      <c r="C1048" s="2084"/>
      <c r="D1048" s="2085"/>
      <c r="E1048" s="2084"/>
      <c r="F1048" s="2086"/>
      <c r="G1048" s="2086"/>
      <c r="H1048" s="2084"/>
      <c r="I1048" s="2084"/>
      <c r="J1048" s="2084"/>
      <c r="K1048" s="2084"/>
      <c r="L1048" s="2084"/>
      <c r="M1048" s="2084"/>
      <c r="N1048" s="2084"/>
      <c r="O1048" s="2084"/>
      <c r="P1048" s="2084"/>
      <c r="Q1048" s="2084"/>
      <c r="R1048" s="2084"/>
      <c r="S1048" s="2084"/>
      <c r="T1048" s="2084"/>
      <c r="U1048" s="2084"/>
      <c r="V1048" s="2084"/>
      <c r="W1048" s="2084"/>
      <c r="X1048" s="2084"/>
      <c r="Y1048" s="2084"/>
      <c r="Z1048" s="2084"/>
      <c r="AA1048" s="2084"/>
      <c r="AB1048" s="2084"/>
      <c r="AC1048" s="2084"/>
      <c r="AD1048" s="2084"/>
      <c r="AE1048" s="2084"/>
    </row>
    <row r="1049" ht="60.0" customHeight="1">
      <c r="A1049" s="2084"/>
      <c r="B1049" s="2084"/>
      <c r="C1049" s="2084"/>
      <c r="D1049" s="2085"/>
      <c r="E1049" s="2084"/>
      <c r="F1049" s="2086"/>
      <c r="G1049" s="2086"/>
      <c r="H1049" s="2084"/>
      <c r="I1049" s="2084"/>
      <c r="J1049" s="2084"/>
      <c r="K1049" s="2084"/>
      <c r="L1049" s="2084"/>
      <c r="M1049" s="2084"/>
      <c r="N1049" s="2084"/>
      <c r="O1049" s="2084"/>
      <c r="P1049" s="2084"/>
      <c r="Q1049" s="2084"/>
      <c r="R1049" s="2084"/>
      <c r="S1049" s="2084"/>
      <c r="T1049" s="2084"/>
      <c r="U1049" s="2084"/>
      <c r="V1049" s="2084"/>
      <c r="W1049" s="2084"/>
      <c r="X1049" s="2084"/>
      <c r="Y1049" s="2084"/>
      <c r="Z1049" s="2084"/>
      <c r="AA1049" s="2084"/>
      <c r="AB1049" s="2084"/>
      <c r="AC1049" s="2084"/>
      <c r="AD1049" s="2084"/>
      <c r="AE1049" s="2084"/>
    </row>
    <row r="1050" ht="60.0" customHeight="1">
      <c r="A1050" s="2084"/>
      <c r="B1050" s="2084"/>
      <c r="C1050" s="2084"/>
      <c r="D1050" s="2085"/>
      <c r="E1050" s="2084"/>
      <c r="F1050" s="2086"/>
      <c r="G1050" s="2086"/>
      <c r="H1050" s="2084"/>
      <c r="I1050" s="2084"/>
      <c r="J1050" s="2084"/>
      <c r="K1050" s="2084"/>
      <c r="L1050" s="2084"/>
      <c r="M1050" s="2084"/>
      <c r="N1050" s="2084"/>
      <c r="O1050" s="2084"/>
      <c r="P1050" s="2084"/>
      <c r="Q1050" s="2084"/>
      <c r="R1050" s="2084"/>
      <c r="S1050" s="2084"/>
      <c r="T1050" s="2084"/>
      <c r="U1050" s="2084"/>
      <c r="V1050" s="2084"/>
      <c r="W1050" s="2084"/>
      <c r="X1050" s="2084"/>
      <c r="Y1050" s="2084"/>
      <c r="Z1050" s="2084"/>
      <c r="AA1050" s="2084"/>
      <c r="AB1050" s="2084"/>
      <c r="AC1050" s="2084"/>
      <c r="AD1050" s="2084"/>
      <c r="AE1050" s="2084"/>
    </row>
    <row r="1051" ht="60.0" customHeight="1">
      <c r="A1051" s="2084"/>
      <c r="B1051" s="2084"/>
      <c r="C1051" s="2084"/>
      <c r="D1051" s="2085"/>
      <c r="E1051" s="2084"/>
      <c r="F1051" s="2086"/>
      <c r="G1051" s="2086"/>
      <c r="H1051" s="2084"/>
      <c r="I1051" s="2084"/>
      <c r="J1051" s="2084"/>
      <c r="K1051" s="2084"/>
      <c r="L1051" s="2084"/>
      <c r="M1051" s="2084"/>
      <c r="N1051" s="2084"/>
      <c r="O1051" s="2084"/>
      <c r="P1051" s="2084"/>
      <c r="Q1051" s="2084"/>
      <c r="R1051" s="2084"/>
      <c r="S1051" s="2084"/>
      <c r="T1051" s="2084"/>
      <c r="U1051" s="2084"/>
      <c r="V1051" s="2084"/>
      <c r="W1051" s="2084"/>
      <c r="X1051" s="2084"/>
      <c r="Y1051" s="2084"/>
      <c r="Z1051" s="2084"/>
      <c r="AA1051" s="2084"/>
      <c r="AB1051" s="2084"/>
      <c r="AC1051" s="2084"/>
      <c r="AD1051" s="2084"/>
      <c r="AE1051" s="2084"/>
    </row>
    <row r="1052" ht="60.0" customHeight="1">
      <c r="A1052" s="2084"/>
      <c r="B1052" s="2084"/>
      <c r="C1052" s="2084"/>
      <c r="D1052" s="2085"/>
      <c r="E1052" s="2084"/>
      <c r="F1052" s="2086"/>
      <c r="G1052" s="2086"/>
      <c r="H1052" s="2084"/>
      <c r="I1052" s="2084"/>
      <c r="J1052" s="2084"/>
      <c r="K1052" s="2084"/>
      <c r="L1052" s="2084"/>
      <c r="M1052" s="2084"/>
      <c r="N1052" s="2084"/>
      <c r="O1052" s="2084"/>
      <c r="P1052" s="2084"/>
      <c r="Q1052" s="2084"/>
      <c r="R1052" s="2084"/>
      <c r="S1052" s="2084"/>
      <c r="T1052" s="2084"/>
      <c r="U1052" s="2084"/>
      <c r="V1052" s="2084"/>
      <c r="W1052" s="2084"/>
      <c r="X1052" s="2084"/>
      <c r="Y1052" s="2084"/>
      <c r="Z1052" s="2084"/>
      <c r="AA1052" s="2084"/>
      <c r="AB1052" s="2084"/>
      <c r="AC1052" s="2084"/>
      <c r="AD1052" s="2084"/>
      <c r="AE1052" s="2084"/>
    </row>
    <row r="1053" ht="60.0" customHeight="1">
      <c r="A1053" s="2084"/>
      <c r="B1053" s="2084"/>
      <c r="C1053" s="2084"/>
      <c r="D1053" s="2085"/>
      <c r="E1053" s="2084"/>
      <c r="F1053" s="2086"/>
      <c r="G1053" s="2086"/>
      <c r="H1053" s="2084"/>
      <c r="I1053" s="2084"/>
      <c r="J1053" s="2084"/>
      <c r="K1053" s="2084"/>
      <c r="L1053" s="2084"/>
      <c r="M1053" s="2084"/>
      <c r="N1053" s="2084"/>
      <c r="O1053" s="2084"/>
      <c r="P1053" s="2084"/>
      <c r="Q1053" s="2084"/>
      <c r="R1053" s="2084"/>
      <c r="S1053" s="2084"/>
      <c r="T1053" s="2084"/>
      <c r="U1053" s="2084"/>
      <c r="V1053" s="2084"/>
      <c r="W1053" s="2084"/>
      <c r="X1053" s="2084"/>
      <c r="Y1053" s="2084"/>
      <c r="Z1053" s="2084"/>
      <c r="AA1053" s="2084"/>
      <c r="AB1053" s="2084"/>
      <c r="AC1053" s="2084"/>
      <c r="AD1053" s="2084"/>
      <c r="AE1053" s="2084"/>
    </row>
    <row r="1054" ht="60.0" customHeight="1">
      <c r="A1054" s="2084"/>
      <c r="B1054" s="2084"/>
      <c r="C1054" s="2084"/>
      <c r="D1054" s="2085"/>
      <c r="E1054" s="2084"/>
      <c r="F1054" s="2086"/>
      <c r="G1054" s="2086"/>
      <c r="H1054" s="2084"/>
      <c r="I1054" s="2084"/>
      <c r="J1054" s="2084"/>
      <c r="K1054" s="2084"/>
      <c r="L1054" s="2084"/>
      <c r="M1054" s="2084"/>
      <c r="N1054" s="2084"/>
      <c r="O1054" s="2084"/>
      <c r="P1054" s="2084"/>
      <c r="Q1054" s="2084"/>
      <c r="R1054" s="2084"/>
      <c r="S1054" s="2084"/>
      <c r="T1054" s="2084"/>
      <c r="U1054" s="2084"/>
      <c r="V1054" s="2084"/>
      <c r="W1054" s="2084"/>
      <c r="X1054" s="2084"/>
      <c r="Y1054" s="2084"/>
      <c r="Z1054" s="2084"/>
      <c r="AA1054" s="2084"/>
      <c r="AB1054" s="2084"/>
      <c r="AC1054" s="2084"/>
      <c r="AD1054" s="2084"/>
      <c r="AE1054" s="2084"/>
    </row>
    <row r="1055" ht="60.0" customHeight="1">
      <c r="A1055" s="2084"/>
      <c r="B1055" s="2084"/>
      <c r="C1055" s="2084"/>
      <c r="D1055" s="2085"/>
      <c r="E1055" s="2084"/>
      <c r="F1055" s="2086"/>
      <c r="G1055" s="2086"/>
      <c r="H1055" s="2084"/>
      <c r="I1055" s="2084"/>
      <c r="J1055" s="2084"/>
      <c r="K1055" s="2084"/>
      <c r="L1055" s="2084"/>
      <c r="M1055" s="2084"/>
      <c r="N1055" s="2084"/>
      <c r="O1055" s="2084"/>
      <c r="P1055" s="2084"/>
      <c r="Q1055" s="2084"/>
      <c r="R1055" s="2084"/>
      <c r="S1055" s="2084"/>
      <c r="T1055" s="2084"/>
      <c r="U1055" s="2084"/>
      <c r="V1055" s="2084"/>
      <c r="W1055" s="2084"/>
      <c r="X1055" s="2084"/>
      <c r="Y1055" s="2084"/>
      <c r="Z1055" s="2084"/>
      <c r="AA1055" s="2084"/>
      <c r="AB1055" s="2084"/>
      <c r="AC1055" s="2084"/>
      <c r="AD1055" s="2084"/>
      <c r="AE1055" s="2084"/>
    </row>
    <row r="1056" ht="60.0" customHeight="1">
      <c r="A1056" s="2084"/>
      <c r="B1056" s="2084"/>
      <c r="C1056" s="2084"/>
      <c r="D1056" s="2085"/>
      <c r="E1056" s="2084"/>
      <c r="F1056" s="2086"/>
      <c r="G1056" s="2086"/>
      <c r="H1056" s="2084"/>
      <c r="I1056" s="2084"/>
      <c r="J1056" s="2084"/>
      <c r="K1056" s="2084"/>
      <c r="L1056" s="2084"/>
      <c r="M1056" s="2084"/>
      <c r="N1056" s="2084"/>
      <c r="O1056" s="2084"/>
      <c r="P1056" s="2084"/>
      <c r="Q1056" s="2084"/>
      <c r="R1056" s="2084"/>
      <c r="S1056" s="2084"/>
      <c r="T1056" s="2084"/>
      <c r="U1056" s="2084"/>
      <c r="V1056" s="2084"/>
      <c r="W1056" s="2084"/>
      <c r="X1056" s="2084"/>
      <c r="Y1056" s="2084"/>
      <c r="Z1056" s="2084"/>
      <c r="AA1056" s="2084"/>
      <c r="AB1056" s="2084"/>
      <c r="AC1056" s="2084"/>
      <c r="AD1056" s="2084"/>
      <c r="AE1056" s="2084"/>
    </row>
    <row r="1057" ht="60.0" customHeight="1">
      <c r="A1057" s="2084"/>
      <c r="B1057" s="2084"/>
      <c r="C1057" s="2084"/>
      <c r="D1057" s="2085"/>
      <c r="E1057" s="2084"/>
      <c r="F1057" s="2086"/>
      <c r="G1057" s="2086"/>
      <c r="H1057" s="2084"/>
      <c r="I1057" s="2084"/>
      <c r="J1057" s="2084"/>
      <c r="K1057" s="2084"/>
      <c r="L1057" s="2084"/>
      <c r="M1057" s="2084"/>
      <c r="N1057" s="2084"/>
      <c r="O1057" s="2084"/>
      <c r="P1057" s="2084"/>
      <c r="Q1057" s="2084"/>
      <c r="R1057" s="2084"/>
      <c r="S1057" s="2084"/>
      <c r="T1057" s="2084"/>
      <c r="U1057" s="2084"/>
      <c r="V1057" s="2084"/>
      <c r="W1057" s="2084"/>
      <c r="X1057" s="2084"/>
      <c r="Y1057" s="2084"/>
      <c r="Z1057" s="2084"/>
      <c r="AA1057" s="2084"/>
      <c r="AB1057" s="2084"/>
      <c r="AC1057" s="2084"/>
      <c r="AD1057" s="2084"/>
      <c r="AE1057" s="2084"/>
    </row>
    <row r="1058" ht="60.0" customHeight="1">
      <c r="A1058" s="2084"/>
      <c r="B1058" s="2084"/>
      <c r="C1058" s="2084"/>
      <c r="D1058" s="2085"/>
      <c r="E1058" s="2084"/>
      <c r="F1058" s="2086"/>
      <c r="G1058" s="2086"/>
      <c r="H1058" s="2084"/>
      <c r="I1058" s="2084"/>
      <c r="J1058" s="2084"/>
      <c r="K1058" s="2084"/>
      <c r="L1058" s="2084"/>
      <c r="M1058" s="2084"/>
      <c r="N1058" s="2084"/>
      <c r="O1058" s="2084"/>
      <c r="P1058" s="2084"/>
      <c r="Q1058" s="2084"/>
      <c r="R1058" s="2084"/>
      <c r="S1058" s="2084"/>
      <c r="T1058" s="2084"/>
      <c r="U1058" s="2084"/>
      <c r="V1058" s="2084"/>
      <c r="W1058" s="2084"/>
      <c r="X1058" s="2084"/>
      <c r="Y1058" s="2084"/>
      <c r="Z1058" s="2084"/>
      <c r="AA1058" s="2084"/>
      <c r="AB1058" s="2084"/>
      <c r="AC1058" s="2084"/>
      <c r="AD1058" s="2084"/>
      <c r="AE1058" s="2084"/>
    </row>
    <row r="1059" ht="60.0" customHeight="1">
      <c r="A1059" s="2084"/>
      <c r="B1059" s="2084"/>
      <c r="C1059" s="2084"/>
      <c r="D1059" s="2085"/>
      <c r="E1059" s="2084"/>
      <c r="F1059" s="2086"/>
      <c r="G1059" s="2086"/>
      <c r="H1059" s="2084"/>
      <c r="I1059" s="2084"/>
      <c r="J1059" s="2084"/>
      <c r="K1059" s="2084"/>
      <c r="L1059" s="2084"/>
      <c r="M1059" s="2084"/>
      <c r="N1059" s="2084"/>
      <c r="O1059" s="2084"/>
      <c r="P1059" s="2084"/>
      <c r="Q1059" s="2084"/>
      <c r="R1059" s="2084"/>
      <c r="S1059" s="2084"/>
      <c r="T1059" s="2084"/>
      <c r="U1059" s="2084"/>
      <c r="V1059" s="2084"/>
      <c r="W1059" s="2084"/>
      <c r="X1059" s="2084"/>
      <c r="Y1059" s="2084"/>
      <c r="Z1059" s="2084"/>
      <c r="AA1059" s="2084"/>
      <c r="AB1059" s="2084"/>
      <c r="AC1059" s="2084"/>
      <c r="AD1059" s="2084"/>
      <c r="AE1059" s="2084"/>
    </row>
    <row r="1060" ht="60.0" customHeight="1">
      <c r="A1060" s="2084"/>
      <c r="B1060" s="2084"/>
      <c r="C1060" s="2084"/>
      <c r="D1060" s="2085"/>
      <c r="E1060" s="2084"/>
      <c r="F1060" s="2086"/>
      <c r="G1060" s="2086"/>
      <c r="H1060" s="2084"/>
      <c r="I1060" s="2084"/>
      <c r="J1060" s="2084"/>
      <c r="K1060" s="2084"/>
      <c r="L1060" s="2084"/>
      <c r="M1060" s="2084"/>
      <c r="N1060" s="2084"/>
      <c r="O1060" s="2084"/>
      <c r="P1060" s="2084"/>
      <c r="Q1060" s="2084"/>
      <c r="R1060" s="2084"/>
      <c r="S1060" s="2084"/>
      <c r="T1060" s="2084"/>
      <c r="U1060" s="2084"/>
      <c r="V1060" s="2084"/>
      <c r="W1060" s="2084"/>
      <c r="X1060" s="2084"/>
      <c r="Y1060" s="2084"/>
      <c r="Z1060" s="2084"/>
      <c r="AA1060" s="2084"/>
      <c r="AB1060" s="2084"/>
      <c r="AC1060" s="2084"/>
      <c r="AD1060" s="2084"/>
      <c r="AE1060" s="2084"/>
    </row>
    <row r="1061" ht="60.0" customHeight="1">
      <c r="A1061" s="2084"/>
      <c r="B1061" s="2084"/>
      <c r="C1061" s="2084"/>
      <c r="D1061" s="2085"/>
      <c r="E1061" s="2084"/>
      <c r="F1061" s="2086"/>
      <c r="G1061" s="2086"/>
      <c r="H1061" s="2084"/>
      <c r="I1061" s="2084"/>
      <c r="J1061" s="2084"/>
      <c r="K1061" s="2084"/>
      <c r="L1061" s="2084"/>
      <c r="M1061" s="2084"/>
      <c r="N1061" s="2084"/>
      <c r="O1061" s="2084"/>
      <c r="P1061" s="2084"/>
      <c r="Q1061" s="2084"/>
      <c r="R1061" s="2084"/>
      <c r="S1061" s="2084"/>
      <c r="T1061" s="2084"/>
      <c r="U1061" s="2084"/>
      <c r="V1061" s="2084"/>
      <c r="W1061" s="2084"/>
      <c r="X1061" s="2084"/>
      <c r="Y1061" s="2084"/>
      <c r="Z1061" s="2084"/>
      <c r="AA1061" s="2084"/>
      <c r="AB1061" s="2084"/>
      <c r="AC1061" s="2084"/>
      <c r="AD1061" s="2084"/>
      <c r="AE1061" s="2084"/>
    </row>
    <row r="1062" ht="60.0" customHeight="1">
      <c r="A1062" s="2084"/>
      <c r="B1062" s="2084"/>
      <c r="C1062" s="2084"/>
      <c r="D1062" s="2085"/>
      <c r="E1062" s="2084"/>
      <c r="F1062" s="2086"/>
      <c r="G1062" s="2086"/>
      <c r="H1062" s="2084"/>
      <c r="I1062" s="2084"/>
      <c r="J1062" s="2084"/>
      <c r="K1062" s="2084"/>
      <c r="L1062" s="2084"/>
      <c r="M1062" s="2084"/>
      <c r="N1062" s="2084"/>
      <c r="O1062" s="2084"/>
      <c r="P1062" s="2084"/>
      <c r="Q1062" s="2084"/>
      <c r="R1062" s="2084"/>
      <c r="S1062" s="2084"/>
      <c r="T1062" s="2084"/>
      <c r="U1062" s="2084"/>
      <c r="V1062" s="2084"/>
      <c r="W1062" s="2084"/>
      <c r="X1062" s="2084"/>
      <c r="Y1062" s="2084"/>
      <c r="Z1062" s="2084"/>
      <c r="AA1062" s="2084"/>
      <c r="AB1062" s="2084"/>
      <c r="AC1062" s="2084"/>
      <c r="AD1062" s="2084"/>
      <c r="AE1062" s="2084"/>
    </row>
    <row r="1063" ht="60.0" customHeight="1">
      <c r="A1063" s="2084"/>
      <c r="B1063" s="2084"/>
      <c r="C1063" s="2084"/>
      <c r="D1063" s="2085"/>
      <c r="E1063" s="2084"/>
      <c r="F1063" s="2086"/>
      <c r="G1063" s="2086"/>
      <c r="H1063" s="2084"/>
      <c r="I1063" s="2084"/>
      <c r="J1063" s="2084"/>
      <c r="K1063" s="2084"/>
      <c r="L1063" s="2084"/>
      <c r="M1063" s="2084"/>
      <c r="N1063" s="2084"/>
      <c r="O1063" s="2084"/>
      <c r="P1063" s="2084"/>
      <c r="Q1063" s="2084"/>
      <c r="R1063" s="2084"/>
      <c r="S1063" s="2084"/>
      <c r="T1063" s="2084"/>
      <c r="U1063" s="2084"/>
      <c r="V1063" s="2084"/>
      <c r="W1063" s="2084"/>
      <c r="X1063" s="2084"/>
      <c r="Y1063" s="2084"/>
      <c r="Z1063" s="2084"/>
      <c r="AA1063" s="2084"/>
      <c r="AB1063" s="2084"/>
      <c r="AC1063" s="2084"/>
      <c r="AD1063" s="2084"/>
      <c r="AE1063" s="2084"/>
    </row>
    <row r="1064" ht="60.0" customHeight="1">
      <c r="A1064" s="2084"/>
      <c r="B1064" s="2084"/>
      <c r="C1064" s="2084"/>
      <c r="D1064" s="2085"/>
      <c r="E1064" s="2084"/>
      <c r="F1064" s="2086"/>
      <c r="G1064" s="2086"/>
      <c r="H1064" s="2084"/>
      <c r="I1064" s="2084"/>
      <c r="J1064" s="2084"/>
      <c r="K1064" s="2084"/>
      <c r="L1064" s="2084"/>
      <c r="M1064" s="2084"/>
      <c r="N1064" s="2084"/>
      <c r="O1064" s="2084"/>
      <c r="P1064" s="2084"/>
      <c r="Q1064" s="2084"/>
      <c r="R1064" s="2084"/>
      <c r="S1064" s="2084"/>
      <c r="T1064" s="2084"/>
      <c r="U1064" s="2084"/>
      <c r="V1064" s="2084"/>
      <c r="W1064" s="2084"/>
      <c r="X1064" s="2084"/>
      <c r="Y1064" s="2084"/>
      <c r="Z1064" s="2084"/>
      <c r="AA1064" s="2084"/>
      <c r="AB1064" s="2084"/>
      <c r="AC1064" s="2084"/>
      <c r="AD1064" s="2084"/>
      <c r="AE1064" s="2084"/>
    </row>
    <row r="1065" ht="60.0" customHeight="1">
      <c r="A1065" s="2084"/>
      <c r="B1065" s="2084"/>
      <c r="C1065" s="2084"/>
      <c r="D1065" s="2085"/>
      <c r="E1065" s="2084"/>
      <c r="F1065" s="2086"/>
      <c r="G1065" s="2086"/>
      <c r="H1065" s="2084"/>
      <c r="I1065" s="2084"/>
      <c r="J1065" s="2084"/>
      <c r="K1065" s="2084"/>
      <c r="L1065" s="2084"/>
      <c r="M1065" s="2084"/>
      <c r="N1065" s="2084"/>
      <c r="O1065" s="2084"/>
      <c r="P1065" s="2084"/>
      <c r="Q1065" s="2084"/>
      <c r="R1065" s="2084"/>
      <c r="S1065" s="2084"/>
      <c r="T1065" s="2084"/>
      <c r="U1065" s="2084"/>
      <c r="V1065" s="2084"/>
      <c r="W1065" s="2084"/>
      <c r="X1065" s="2084"/>
      <c r="Y1065" s="2084"/>
      <c r="Z1065" s="2084"/>
      <c r="AA1065" s="2084"/>
      <c r="AB1065" s="2084"/>
      <c r="AC1065" s="2084"/>
      <c r="AD1065" s="2084"/>
      <c r="AE1065" s="2084"/>
    </row>
    <row r="1066" ht="60.0" customHeight="1">
      <c r="A1066" s="2084"/>
      <c r="B1066" s="2084"/>
      <c r="C1066" s="2084"/>
      <c r="D1066" s="2085"/>
      <c r="E1066" s="2084"/>
      <c r="F1066" s="2086"/>
      <c r="G1066" s="2086"/>
      <c r="H1066" s="2084"/>
      <c r="I1066" s="2084"/>
      <c r="J1066" s="2084"/>
      <c r="K1066" s="2084"/>
      <c r="L1066" s="2084"/>
      <c r="M1066" s="2084"/>
      <c r="N1066" s="2084"/>
      <c r="O1066" s="2084"/>
      <c r="P1066" s="2084"/>
      <c r="Q1066" s="2084"/>
      <c r="R1066" s="2084"/>
      <c r="S1066" s="2084"/>
      <c r="T1066" s="2084"/>
      <c r="U1066" s="2084"/>
      <c r="V1066" s="2084"/>
      <c r="W1066" s="2084"/>
      <c r="X1066" s="2084"/>
      <c r="Y1066" s="2084"/>
      <c r="Z1066" s="2084"/>
      <c r="AA1066" s="2084"/>
      <c r="AB1066" s="2084"/>
      <c r="AC1066" s="2084"/>
      <c r="AD1066" s="2084"/>
      <c r="AE1066" s="2084"/>
    </row>
    <row r="1067" ht="60.0" customHeight="1">
      <c r="A1067" s="2084"/>
      <c r="B1067" s="2084"/>
      <c r="C1067" s="2084"/>
      <c r="D1067" s="2085"/>
      <c r="E1067" s="2084"/>
      <c r="F1067" s="2086"/>
      <c r="G1067" s="2086"/>
      <c r="H1067" s="2084"/>
      <c r="I1067" s="2084"/>
      <c r="J1067" s="2084"/>
      <c r="K1067" s="2084"/>
      <c r="L1067" s="2084"/>
      <c r="M1067" s="2084"/>
      <c r="N1067" s="2084"/>
      <c r="O1067" s="2084"/>
      <c r="P1067" s="2084"/>
      <c r="Q1067" s="2084"/>
      <c r="R1067" s="2084"/>
      <c r="S1067" s="2084"/>
      <c r="T1067" s="2084"/>
      <c r="U1067" s="2084"/>
      <c r="V1067" s="2084"/>
      <c r="W1067" s="2084"/>
      <c r="X1067" s="2084"/>
      <c r="Y1067" s="2084"/>
      <c r="Z1067" s="2084"/>
      <c r="AA1067" s="2084"/>
      <c r="AB1067" s="2084"/>
      <c r="AC1067" s="2084"/>
      <c r="AD1067" s="2084"/>
      <c r="AE1067" s="2084"/>
    </row>
    <row r="1068" ht="60.0" customHeight="1">
      <c r="A1068" s="2084"/>
      <c r="B1068" s="2084"/>
      <c r="C1068" s="2084"/>
      <c r="D1068" s="2085"/>
      <c r="E1068" s="2084"/>
      <c r="F1068" s="2086"/>
      <c r="G1068" s="2086"/>
      <c r="H1068" s="2084"/>
      <c r="I1068" s="2084"/>
      <c r="J1068" s="2084"/>
      <c r="K1068" s="2084"/>
      <c r="L1068" s="2084"/>
      <c r="M1068" s="2084"/>
      <c r="N1068" s="2084"/>
      <c r="O1068" s="2084"/>
      <c r="P1068" s="2084"/>
      <c r="Q1068" s="2084"/>
      <c r="R1068" s="2084"/>
      <c r="S1068" s="2084"/>
      <c r="T1068" s="2084"/>
      <c r="U1068" s="2084"/>
      <c r="V1068" s="2084"/>
      <c r="W1068" s="2084"/>
      <c r="X1068" s="2084"/>
      <c r="Y1068" s="2084"/>
      <c r="Z1068" s="2084"/>
      <c r="AA1068" s="2084"/>
      <c r="AB1068" s="2084"/>
      <c r="AC1068" s="2084"/>
      <c r="AD1068" s="2084"/>
      <c r="AE1068" s="2084"/>
    </row>
    <row r="1069" ht="60.0" customHeight="1">
      <c r="A1069" s="2084"/>
      <c r="B1069" s="2084"/>
      <c r="C1069" s="2084"/>
      <c r="D1069" s="2085"/>
      <c r="E1069" s="2084"/>
      <c r="F1069" s="2086"/>
      <c r="G1069" s="2086"/>
      <c r="H1069" s="2084"/>
      <c r="I1069" s="2084"/>
      <c r="J1069" s="2084"/>
      <c r="K1069" s="2084"/>
      <c r="L1069" s="2084"/>
      <c r="M1069" s="2084"/>
      <c r="N1069" s="2084"/>
      <c r="O1069" s="2084"/>
      <c r="P1069" s="2084"/>
      <c r="Q1069" s="2084"/>
      <c r="R1069" s="2084"/>
      <c r="S1069" s="2084"/>
      <c r="T1069" s="2084"/>
      <c r="U1069" s="2084"/>
      <c r="V1069" s="2084"/>
      <c r="W1069" s="2084"/>
      <c r="X1069" s="2084"/>
      <c r="Y1069" s="2084"/>
      <c r="Z1069" s="2084"/>
      <c r="AA1069" s="2084"/>
      <c r="AB1069" s="2084"/>
      <c r="AC1069" s="2084"/>
      <c r="AD1069" s="2084"/>
      <c r="AE1069" s="2084"/>
    </row>
    <row r="1070" ht="60.0" customHeight="1">
      <c r="A1070" s="2084"/>
      <c r="B1070" s="2084"/>
      <c r="C1070" s="2084"/>
      <c r="D1070" s="2085"/>
      <c r="E1070" s="2084"/>
      <c r="F1070" s="2086"/>
      <c r="G1070" s="2086"/>
      <c r="H1070" s="2084"/>
      <c r="I1070" s="2084"/>
      <c r="J1070" s="2084"/>
      <c r="K1070" s="2084"/>
      <c r="L1070" s="2084"/>
      <c r="M1070" s="2084"/>
      <c r="N1070" s="2084"/>
      <c r="O1070" s="2084"/>
      <c r="P1070" s="2084"/>
      <c r="Q1070" s="2084"/>
      <c r="R1070" s="2084"/>
      <c r="S1070" s="2084"/>
      <c r="T1070" s="2084"/>
      <c r="U1070" s="2084"/>
      <c r="V1070" s="2084"/>
      <c r="W1070" s="2084"/>
      <c r="X1070" s="2084"/>
      <c r="Y1070" s="2084"/>
      <c r="Z1070" s="2084"/>
      <c r="AA1070" s="2084"/>
      <c r="AB1070" s="2084"/>
      <c r="AC1070" s="2084"/>
      <c r="AD1070" s="2084"/>
      <c r="AE1070" s="2084"/>
    </row>
    <row r="1071" ht="60.0" customHeight="1">
      <c r="A1071" s="2084"/>
      <c r="B1071" s="2084"/>
      <c r="C1071" s="2084"/>
      <c r="D1071" s="2085"/>
      <c r="E1071" s="2084"/>
      <c r="F1071" s="2086"/>
      <c r="G1071" s="2086"/>
      <c r="H1071" s="2084"/>
      <c r="I1071" s="2084"/>
      <c r="J1071" s="2084"/>
      <c r="K1071" s="2084"/>
      <c r="L1071" s="2084"/>
      <c r="M1071" s="2084"/>
      <c r="N1071" s="2084"/>
      <c r="O1071" s="2084"/>
      <c r="P1071" s="2084"/>
      <c r="Q1071" s="2084"/>
      <c r="R1071" s="2084"/>
      <c r="S1071" s="2084"/>
      <c r="T1071" s="2084"/>
      <c r="U1071" s="2084"/>
      <c r="V1071" s="2084"/>
      <c r="W1071" s="2084"/>
      <c r="X1071" s="2084"/>
      <c r="Y1071" s="2084"/>
      <c r="Z1071" s="2084"/>
      <c r="AA1071" s="2084"/>
      <c r="AB1071" s="2084"/>
      <c r="AC1071" s="2084"/>
      <c r="AD1071" s="2084"/>
      <c r="AE1071" s="2084"/>
    </row>
    <row r="1072" ht="60.0" customHeight="1">
      <c r="A1072" s="2084"/>
      <c r="B1072" s="2084"/>
      <c r="C1072" s="2084"/>
      <c r="D1072" s="2085"/>
      <c r="E1072" s="2084"/>
      <c r="F1072" s="2086"/>
      <c r="G1072" s="2086"/>
      <c r="H1072" s="2084"/>
      <c r="I1072" s="2084"/>
      <c r="J1072" s="2084"/>
      <c r="K1072" s="2084"/>
      <c r="L1072" s="2084"/>
      <c r="M1072" s="2084"/>
      <c r="N1072" s="2084"/>
      <c r="O1072" s="2084"/>
      <c r="P1072" s="2084"/>
      <c r="Q1072" s="2084"/>
      <c r="R1072" s="2084"/>
      <c r="S1072" s="2084"/>
      <c r="T1072" s="2084"/>
      <c r="U1072" s="2084"/>
      <c r="V1072" s="2084"/>
      <c r="W1072" s="2084"/>
      <c r="X1072" s="2084"/>
      <c r="Y1072" s="2084"/>
      <c r="Z1072" s="2084"/>
      <c r="AA1072" s="2084"/>
      <c r="AB1072" s="2084"/>
      <c r="AC1072" s="2084"/>
      <c r="AD1072" s="2084"/>
      <c r="AE1072" s="2084"/>
    </row>
    <row r="1073" ht="60.0" customHeight="1">
      <c r="A1073" s="2084"/>
      <c r="B1073" s="2084"/>
      <c r="C1073" s="2084"/>
      <c r="D1073" s="2085"/>
      <c r="E1073" s="2084"/>
      <c r="F1073" s="2086"/>
      <c r="G1073" s="2086"/>
      <c r="H1073" s="2084"/>
      <c r="I1073" s="2084"/>
      <c r="J1073" s="2084"/>
      <c r="K1073" s="2084"/>
      <c r="L1073" s="2084"/>
      <c r="M1073" s="2084"/>
      <c r="N1073" s="2084"/>
      <c r="O1073" s="2084"/>
      <c r="P1073" s="2084"/>
      <c r="Q1073" s="2084"/>
      <c r="R1073" s="2084"/>
      <c r="S1073" s="2084"/>
      <c r="T1073" s="2084"/>
      <c r="U1073" s="2084"/>
      <c r="V1073" s="2084"/>
      <c r="W1073" s="2084"/>
      <c r="X1073" s="2084"/>
      <c r="Y1073" s="2084"/>
      <c r="Z1073" s="2084"/>
      <c r="AA1073" s="2084"/>
      <c r="AB1073" s="2084"/>
      <c r="AC1073" s="2084"/>
      <c r="AD1073" s="2084"/>
      <c r="AE1073" s="2084"/>
    </row>
    <row r="1074" ht="60.0" customHeight="1">
      <c r="A1074" s="2084"/>
      <c r="B1074" s="2084"/>
      <c r="C1074" s="2084"/>
      <c r="D1074" s="2085"/>
      <c r="E1074" s="2084"/>
      <c r="F1074" s="2086"/>
      <c r="G1074" s="2086"/>
      <c r="H1074" s="2084"/>
      <c r="I1074" s="2084"/>
      <c r="J1074" s="2084"/>
      <c r="K1074" s="2084"/>
      <c r="L1074" s="2084"/>
      <c r="M1074" s="2084"/>
      <c r="N1074" s="2084"/>
      <c r="O1074" s="2084"/>
      <c r="P1074" s="2084"/>
      <c r="Q1074" s="2084"/>
      <c r="R1074" s="2084"/>
      <c r="S1074" s="2084"/>
      <c r="T1074" s="2084"/>
      <c r="U1074" s="2084"/>
      <c r="V1074" s="2084"/>
      <c r="W1074" s="2084"/>
      <c r="X1074" s="2084"/>
      <c r="Y1074" s="2084"/>
      <c r="Z1074" s="2084"/>
      <c r="AA1074" s="2084"/>
      <c r="AB1074" s="2084"/>
      <c r="AC1074" s="2084"/>
      <c r="AD1074" s="2084"/>
      <c r="AE1074" s="2084"/>
    </row>
    <row r="1075" ht="60.0" customHeight="1">
      <c r="A1075" s="2084"/>
      <c r="B1075" s="2084"/>
      <c r="C1075" s="2084"/>
      <c r="D1075" s="2085"/>
      <c r="E1075" s="2084"/>
      <c r="F1075" s="2086"/>
      <c r="G1075" s="2086"/>
      <c r="H1075" s="2084"/>
      <c r="I1075" s="2084"/>
      <c r="J1075" s="2084"/>
      <c r="K1075" s="2084"/>
      <c r="L1075" s="2084"/>
      <c r="M1075" s="2084"/>
      <c r="N1075" s="2084"/>
      <c r="O1075" s="2084"/>
      <c r="P1075" s="2084"/>
      <c r="Q1075" s="2084"/>
      <c r="R1075" s="2084"/>
      <c r="S1075" s="2084"/>
      <c r="T1075" s="2084"/>
      <c r="U1075" s="2084"/>
      <c r="V1075" s="2084"/>
      <c r="W1075" s="2084"/>
      <c r="X1075" s="2084"/>
      <c r="Y1075" s="2084"/>
      <c r="Z1075" s="2084"/>
      <c r="AA1075" s="2084"/>
      <c r="AB1075" s="2084"/>
      <c r="AC1075" s="2084"/>
      <c r="AD1075" s="2084"/>
      <c r="AE1075" s="2084"/>
    </row>
    <row r="1076" ht="60.0" customHeight="1">
      <c r="A1076" s="2084"/>
      <c r="B1076" s="2084"/>
      <c r="C1076" s="2084"/>
      <c r="D1076" s="2085"/>
      <c r="E1076" s="2084"/>
      <c r="F1076" s="2086"/>
      <c r="G1076" s="2086"/>
      <c r="H1076" s="2084"/>
      <c r="I1076" s="2084"/>
      <c r="J1076" s="2084"/>
      <c r="K1076" s="2084"/>
      <c r="L1076" s="2084"/>
      <c r="M1076" s="2084"/>
      <c r="N1076" s="2084"/>
      <c r="O1076" s="2084"/>
      <c r="P1076" s="2084"/>
      <c r="Q1076" s="2084"/>
      <c r="R1076" s="2084"/>
      <c r="S1076" s="2084"/>
      <c r="T1076" s="2084"/>
      <c r="U1076" s="2084"/>
      <c r="V1076" s="2084"/>
      <c r="W1076" s="2084"/>
      <c r="X1076" s="2084"/>
      <c r="Y1076" s="2084"/>
      <c r="Z1076" s="2084"/>
      <c r="AA1076" s="2084"/>
      <c r="AB1076" s="2084"/>
      <c r="AC1076" s="2084"/>
      <c r="AD1076" s="2084"/>
      <c r="AE1076" s="2084"/>
    </row>
    <row r="1077" ht="60.0" customHeight="1">
      <c r="A1077" s="2084"/>
      <c r="B1077" s="2084"/>
      <c r="C1077" s="2084"/>
      <c r="D1077" s="2085"/>
      <c r="E1077" s="2084"/>
      <c r="F1077" s="2086"/>
      <c r="G1077" s="2086"/>
      <c r="H1077" s="2084"/>
      <c r="I1077" s="2084"/>
      <c r="J1077" s="2084"/>
      <c r="K1077" s="2084"/>
      <c r="L1077" s="2084"/>
      <c r="M1077" s="2084"/>
      <c r="N1077" s="2084"/>
      <c r="O1077" s="2084"/>
      <c r="P1077" s="2084"/>
      <c r="Q1077" s="2084"/>
      <c r="R1077" s="2084"/>
      <c r="S1077" s="2084"/>
      <c r="T1077" s="2084"/>
      <c r="U1077" s="2084"/>
      <c r="V1077" s="2084"/>
      <c r="W1077" s="2084"/>
      <c r="X1077" s="2084"/>
      <c r="Y1077" s="2084"/>
      <c r="Z1077" s="2084"/>
      <c r="AA1077" s="2084"/>
      <c r="AB1077" s="2084"/>
      <c r="AC1077" s="2084"/>
      <c r="AD1077" s="2084"/>
      <c r="AE1077" s="2084"/>
    </row>
    <row r="1078" ht="60.0" customHeight="1">
      <c r="A1078" s="2084"/>
      <c r="B1078" s="2084"/>
      <c r="C1078" s="2084"/>
      <c r="D1078" s="2085"/>
      <c r="E1078" s="2084"/>
      <c r="F1078" s="2086"/>
      <c r="G1078" s="2086"/>
      <c r="H1078" s="2084"/>
      <c r="I1078" s="2084"/>
      <c r="J1078" s="2084"/>
      <c r="K1078" s="2084"/>
      <c r="L1078" s="2084"/>
      <c r="M1078" s="2084"/>
      <c r="N1078" s="2084"/>
      <c r="O1078" s="2084"/>
      <c r="P1078" s="2084"/>
      <c r="Q1078" s="2084"/>
      <c r="R1078" s="2084"/>
      <c r="S1078" s="2084"/>
      <c r="T1078" s="2084"/>
      <c r="U1078" s="2084"/>
      <c r="V1078" s="2084"/>
      <c r="W1078" s="2084"/>
      <c r="X1078" s="2084"/>
      <c r="Y1078" s="2084"/>
      <c r="Z1078" s="2084"/>
      <c r="AA1078" s="2084"/>
      <c r="AB1078" s="2084"/>
      <c r="AC1078" s="2084"/>
      <c r="AD1078" s="2084"/>
      <c r="AE1078" s="2084"/>
    </row>
    <row r="1079" ht="60.0" customHeight="1">
      <c r="A1079" s="2084"/>
      <c r="B1079" s="2084"/>
      <c r="C1079" s="2084"/>
      <c r="D1079" s="2085"/>
      <c r="E1079" s="2084"/>
      <c r="F1079" s="2086"/>
      <c r="G1079" s="2086"/>
      <c r="H1079" s="2084"/>
      <c r="I1079" s="2084"/>
      <c r="J1079" s="2084"/>
      <c r="K1079" s="2084"/>
      <c r="L1079" s="2084"/>
      <c r="M1079" s="2084"/>
      <c r="N1079" s="2084"/>
      <c r="O1079" s="2084"/>
      <c r="P1079" s="2084"/>
      <c r="Q1079" s="2084"/>
      <c r="R1079" s="2084"/>
      <c r="S1079" s="2084"/>
      <c r="T1079" s="2084"/>
      <c r="U1079" s="2084"/>
      <c r="V1079" s="2084"/>
      <c r="W1079" s="2084"/>
      <c r="X1079" s="2084"/>
      <c r="Y1079" s="2084"/>
      <c r="Z1079" s="2084"/>
      <c r="AA1079" s="2084"/>
      <c r="AB1079" s="2084"/>
      <c r="AC1079" s="2084"/>
      <c r="AD1079" s="2084"/>
      <c r="AE1079" s="2084"/>
    </row>
    <row r="1080" ht="60.0" customHeight="1">
      <c r="A1080" s="2084"/>
      <c r="B1080" s="2084"/>
      <c r="C1080" s="2084"/>
      <c r="D1080" s="2085"/>
      <c r="E1080" s="2084"/>
      <c r="F1080" s="2086"/>
      <c r="G1080" s="2086"/>
      <c r="H1080" s="2084"/>
      <c r="I1080" s="2084"/>
      <c r="J1080" s="2084"/>
      <c r="K1080" s="2084"/>
      <c r="L1080" s="2084"/>
      <c r="M1080" s="2084"/>
      <c r="N1080" s="2084"/>
      <c r="O1080" s="2084"/>
      <c r="P1080" s="2084"/>
      <c r="Q1080" s="2084"/>
      <c r="R1080" s="2084"/>
      <c r="S1080" s="2084"/>
      <c r="T1080" s="2084"/>
      <c r="U1080" s="2084"/>
      <c r="V1080" s="2084"/>
      <c r="W1080" s="2084"/>
      <c r="X1080" s="2084"/>
      <c r="Y1080" s="2084"/>
      <c r="Z1080" s="2084"/>
      <c r="AA1080" s="2084"/>
      <c r="AB1080" s="2084"/>
      <c r="AC1080" s="2084"/>
      <c r="AD1080" s="2084"/>
      <c r="AE1080" s="2084"/>
    </row>
    <row r="1081" ht="60.0" customHeight="1">
      <c r="A1081" s="2084"/>
      <c r="B1081" s="2084"/>
      <c r="C1081" s="2084"/>
      <c r="D1081" s="2085"/>
      <c r="E1081" s="2084"/>
      <c r="F1081" s="2086"/>
      <c r="G1081" s="2086"/>
      <c r="H1081" s="2084"/>
      <c r="I1081" s="2084"/>
      <c r="J1081" s="2084"/>
      <c r="K1081" s="2084"/>
      <c r="L1081" s="2084"/>
      <c r="M1081" s="2084"/>
      <c r="N1081" s="2084"/>
      <c r="O1081" s="2084"/>
      <c r="P1081" s="2084"/>
      <c r="Q1081" s="2084"/>
      <c r="R1081" s="2084"/>
      <c r="S1081" s="2084"/>
      <c r="T1081" s="2084"/>
      <c r="U1081" s="2084"/>
      <c r="V1081" s="2084"/>
      <c r="W1081" s="2084"/>
      <c r="X1081" s="2084"/>
      <c r="Y1081" s="2084"/>
      <c r="Z1081" s="2084"/>
      <c r="AA1081" s="2084"/>
      <c r="AB1081" s="2084"/>
      <c r="AC1081" s="2084"/>
      <c r="AD1081" s="2084"/>
      <c r="AE1081" s="2084"/>
    </row>
    <row r="1082" ht="60.0" customHeight="1">
      <c r="A1082" s="2084"/>
      <c r="B1082" s="2084"/>
      <c r="C1082" s="2084"/>
      <c r="D1082" s="2085"/>
      <c r="E1082" s="2084"/>
      <c r="F1082" s="2086"/>
      <c r="G1082" s="2086"/>
      <c r="H1082" s="2084"/>
      <c r="I1082" s="2084"/>
      <c r="J1082" s="2084"/>
      <c r="K1082" s="2084"/>
      <c r="L1082" s="2084"/>
      <c r="M1082" s="2084"/>
      <c r="N1082" s="2084"/>
      <c r="O1082" s="2084"/>
      <c r="P1082" s="2084"/>
      <c r="Q1082" s="2084"/>
      <c r="R1082" s="2084"/>
      <c r="S1082" s="2084"/>
      <c r="T1082" s="2084"/>
      <c r="U1082" s="2084"/>
      <c r="V1082" s="2084"/>
      <c r="W1082" s="2084"/>
      <c r="X1082" s="2084"/>
      <c r="Y1082" s="2084"/>
      <c r="Z1082" s="2084"/>
      <c r="AA1082" s="2084"/>
      <c r="AB1082" s="2084"/>
      <c r="AC1082" s="2084"/>
      <c r="AD1082" s="2084"/>
      <c r="AE1082" s="2084"/>
    </row>
    <row r="1083" ht="60.0" customHeight="1">
      <c r="A1083" s="2084"/>
      <c r="B1083" s="2084"/>
      <c r="C1083" s="2084"/>
      <c r="D1083" s="2085"/>
      <c r="E1083" s="2084"/>
      <c r="F1083" s="2086"/>
      <c r="G1083" s="2086"/>
      <c r="H1083" s="2084"/>
      <c r="I1083" s="2084"/>
      <c r="J1083" s="2084"/>
      <c r="K1083" s="2084"/>
      <c r="L1083" s="2084"/>
      <c r="M1083" s="2084"/>
      <c r="N1083" s="2084"/>
      <c r="O1083" s="2084"/>
      <c r="P1083" s="2084"/>
      <c r="Q1083" s="2084"/>
      <c r="R1083" s="2084"/>
      <c r="S1083" s="2084"/>
      <c r="T1083" s="2084"/>
      <c r="U1083" s="2084"/>
      <c r="V1083" s="2084"/>
      <c r="W1083" s="2084"/>
      <c r="X1083" s="2084"/>
      <c r="Y1083" s="2084"/>
      <c r="Z1083" s="2084"/>
      <c r="AA1083" s="2084"/>
      <c r="AB1083" s="2084"/>
      <c r="AC1083" s="2084"/>
      <c r="AD1083" s="2084"/>
      <c r="AE1083" s="2084"/>
    </row>
    <row r="1084" ht="60.0" customHeight="1">
      <c r="A1084" s="2084"/>
      <c r="B1084" s="2084"/>
      <c r="C1084" s="2084"/>
      <c r="D1084" s="2085"/>
      <c r="E1084" s="2084"/>
      <c r="F1084" s="2086"/>
      <c r="G1084" s="2086"/>
      <c r="H1084" s="2084"/>
      <c r="I1084" s="2084"/>
      <c r="J1084" s="2084"/>
      <c r="K1084" s="2084"/>
      <c r="L1084" s="2084"/>
      <c r="M1084" s="2084"/>
      <c r="N1084" s="2084"/>
      <c r="O1084" s="2084"/>
      <c r="P1084" s="2084"/>
      <c r="Q1084" s="2084"/>
      <c r="R1084" s="2084"/>
      <c r="S1084" s="2084"/>
      <c r="T1084" s="2084"/>
      <c r="U1084" s="2084"/>
      <c r="V1084" s="2084"/>
      <c r="W1084" s="2084"/>
      <c r="X1084" s="2084"/>
      <c r="Y1084" s="2084"/>
      <c r="Z1084" s="2084"/>
      <c r="AA1084" s="2084"/>
      <c r="AB1084" s="2084"/>
      <c r="AC1084" s="2084"/>
      <c r="AD1084" s="2084"/>
      <c r="AE1084" s="2084"/>
    </row>
    <row r="1085" ht="60.0" customHeight="1">
      <c r="A1085" s="2084"/>
      <c r="B1085" s="2084"/>
      <c r="C1085" s="2084"/>
      <c r="D1085" s="2085"/>
      <c r="E1085" s="2084"/>
      <c r="F1085" s="2086"/>
      <c r="G1085" s="2086"/>
      <c r="H1085" s="2084"/>
      <c r="I1085" s="2084"/>
      <c r="J1085" s="2084"/>
      <c r="K1085" s="2084"/>
      <c r="L1085" s="2084"/>
      <c r="M1085" s="2084"/>
      <c r="N1085" s="2084"/>
      <c r="O1085" s="2084"/>
      <c r="P1085" s="2084"/>
      <c r="Q1085" s="2084"/>
      <c r="R1085" s="2084"/>
      <c r="S1085" s="2084"/>
      <c r="T1085" s="2084"/>
      <c r="U1085" s="2084"/>
      <c r="V1085" s="2084"/>
      <c r="W1085" s="2084"/>
      <c r="X1085" s="2084"/>
      <c r="Y1085" s="2084"/>
      <c r="Z1085" s="2084"/>
      <c r="AA1085" s="2084"/>
      <c r="AB1085" s="2084"/>
      <c r="AC1085" s="2084"/>
      <c r="AD1085" s="2084"/>
      <c r="AE1085" s="2084"/>
    </row>
    <row r="1086" ht="60.0" customHeight="1">
      <c r="A1086" s="2084"/>
      <c r="B1086" s="2084"/>
      <c r="C1086" s="2084"/>
      <c r="D1086" s="2085"/>
      <c r="E1086" s="2084"/>
      <c r="F1086" s="2086"/>
      <c r="G1086" s="2086"/>
      <c r="H1086" s="2084"/>
      <c r="I1086" s="2084"/>
      <c r="J1086" s="2084"/>
      <c r="K1086" s="2084"/>
      <c r="L1086" s="2084"/>
      <c r="M1086" s="2084"/>
      <c r="N1086" s="2084"/>
      <c r="O1086" s="2084"/>
      <c r="P1086" s="2084"/>
      <c r="Q1086" s="2084"/>
      <c r="R1086" s="2084"/>
      <c r="S1086" s="2084"/>
      <c r="T1086" s="2084"/>
      <c r="U1086" s="2084"/>
      <c r="V1086" s="2084"/>
      <c r="W1086" s="2084"/>
      <c r="X1086" s="2084"/>
      <c r="Y1086" s="2084"/>
      <c r="Z1086" s="2084"/>
      <c r="AA1086" s="2084"/>
      <c r="AB1086" s="2084"/>
      <c r="AC1086" s="2084"/>
      <c r="AD1086" s="2084"/>
      <c r="AE1086" s="2084"/>
    </row>
    <row r="1087" ht="60.0" customHeight="1">
      <c r="A1087" s="2084"/>
      <c r="B1087" s="2084"/>
      <c r="C1087" s="2084"/>
      <c r="D1087" s="2085"/>
      <c r="E1087" s="2084"/>
      <c r="F1087" s="2086"/>
      <c r="G1087" s="2086"/>
      <c r="H1087" s="2084"/>
      <c r="I1087" s="2084"/>
      <c r="J1087" s="2084"/>
      <c r="K1087" s="2084"/>
      <c r="L1087" s="2084"/>
      <c r="M1087" s="2084"/>
      <c r="N1087" s="2084"/>
      <c r="O1087" s="2084"/>
      <c r="P1087" s="2084"/>
      <c r="Q1087" s="2084"/>
      <c r="R1087" s="2084"/>
      <c r="S1087" s="2084"/>
      <c r="T1087" s="2084"/>
      <c r="U1087" s="2084"/>
      <c r="V1087" s="2084"/>
      <c r="W1087" s="2084"/>
      <c r="X1087" s="2084"/>
      <c r="Y1087" s="2084"/>
      <c r="Z1087" s="2084"/>
      <c r="AA1087" s="2084"/>
      <c r="AB1087" s="2084"/>
      <c r="AC1087" s="2084"/>
      <c r="AD1087" s="2084"/>
      <c r="AE1087" s="2084"/>
    </row>
    <row r="1088" ht="60.0" customHeight="1">
      <c r="A1088" s="2084"/>
      <c r="B1088" s="2084"/>
      <c r="C1088" s="2084"/>
      <c r="D1088" s="2085"/>
      <c r="E1088" s="2084"/>
      <c r="F1088" s="2086"/>
      <c r="G1088" s="2086"/>
      <c r="H1088" s="2084"/>
      <c r="I1088" s="2084"/>
      <c r="J1088" s="2084"/>
      <c r="K1088" s="2084"/>
      <c r="L1088" s="2084"/>
      <c r="M1088" s="2084"/>
      <c r="N1088" s="2084"/>
      <c r="O1088" s="2084"/>
      <c r="P1088" s="2084"/>
      <c r="Q1088" s="2084"/>
      <c r="R1088" s="2084"/>
      <c r="S1088" s="2084"/>
      <c r="T1088" s="2084"/>
      <c r="U1088" s="2084"/>
      <c r="V1088" s="2084"/>
      <c r="W1088" s="2084"/>
      <c r="X1088" s="2084"/>
      <c r="Y1088" s="2084"/>
      <c r="Z1088" s="2084"/>
      <c r="AA1088" s="2084"/>
      <c r="AB1088" s="2084"/>
      <c r="AC1088" s="2084"/>
      <c r="AD1088" s="2084"/>
      <c r="AE1088" s="2084"/>
    </row>
    <row r="1089" ht="60.0" customHeight="1">
      <c r="A1089" s="2084"/>
      <c r="B1089" s="2084"/>
      <c r="C1089" s="2084"/>
      <c r="D1089" s="2085"/>
      <c r="E1089" s="2084"/>
      <c r="F1089" s="2086"/>
      <c r="G1089" s="2086"/>
      <c r="H1089" s="2084"/>
      <c r="I1089" s="2084"/>
      <c r="J1089" s="2084"/>
      <c r="K1089" s="2084"/>
      <c r="L1089" s="2084"/>
      <c r="M1089" s="2084"/>
      <c r="N1089" s="2084"/>
      <c r="O1089" s="2084"/>
      <c r="P1089" s="2084"/>
      <c r="Q1089" s="2084"/>
      <c r="R1089" s="2084"/>
      <c r="S1089" s="2084"/>
      <c r="T1089" s="2084"/>
      <c r="U1089" s="2084"/>
      <c r="V1089" s="2084"/>
      <c r="W1089" s="2084"/>
      <c r="X1089" s="2084"/>
      <c r="Y1089" s="2084"/>
      <c r="Z1089" s="2084"/>
      <c r="AA1089" s="2084"/>
      <c r="AB1089" s="2084"/>
      <c r="AC1089" s="2084"/>
      <c r="AD1089" s="2084"/>
      <c r="AE1089" s="2084"/>
    </row>
    <row r="1090" ht="60.0" customHeight="1">
      <c r="A1090" s="2084"/>
      <c r="B1090" s="2084"/>
      <c r="C1090" s="2084"/>
      <c r="D1090" s="2085"/>
      <c r="E1090" s="2084"/>
      <c r="F1090" s="2086"/>
      <c r="G1090" s="2086"/>
      <c r="H1090" s="2084"/>
      <c r="I1090" s="2084"/>
      <c r="J1090" s="2084"/>
      <c r="K1090" s="2084"/>
      <c r="L1090" s="2084"/>
      <c r="M1090" s="2084"/>
      <c r="N1090" s="2084"/>
      <c r="O1090" s="2084"/>
      <c r="P1090" s="2084"/>
      <c r="Q1090" s="2084"/>
      <c r="R1090" s="2084"/>
      <c r="S1090" s="2084"/>
      <c r="T1090" s="2084"/>
      <c r="U1090" s="2084"/>
      <c r="V1090" s="2084"/>
      <c r="W1090" s="2084"/>
      <c r="X1090" s="2084"/>
      <c r="Y1090" s="2084"/>
      <c r="Z1090" s="2084"/>
      <c r="AA1090" s="2084"/>
      <c r="AB1090" s="2084"/>
      <c r="AC1090" s="2084"/>
      <c r="AD1090" s="2084"/>
      <c r="AE1090" s="2084"/>
    </row>
    <row r="1091" ht="60.0" customHeight="1">
      <c r="A1091" s="2084"/>
      <c r="B1091" s="2084"/>
      <c r="C1091" s="2084"/>
      <c r="D1091" s="2085"/>
      <c r="E1091" s="2084"/>
      <c r="F1091" s="2086"/>
      <c r="G1091" s="2086"/>
      <c r="H1091" s="2084"/>
      <c r="I1091" s="2084"/>
      <c r="J1091" s="2084"/>
      <c r="K1091" s="2084"/>
      <c r="L1091" s="2084"/>
      <c r="M1091" s="2084"/>
      <c r="N1091" s="2084"/>
      <c r="O1091" s="2084"/>
      <c r="P1091" s="2084"/>
      <c r="Q1091" s="2084"/>
      <c r="R1091" s="2084"/>
      <c r="S1091" s="2084"/>
      <c r="T1091" s="2084"/>
      <c r="U1091" s="2084"/>
      <c r="V1091" s="2084"/>
      <c r="W1091" s="2084"/>
      <c r="X1091" s="2084"/>
      <c r="Y1091" s="2084"/>
      <c r="Z1091" s="2084"/>
      <c r="AA1091" s="2084"/>
      <c r="AB1091" s="2084"/>
      <c r="AC1091" s="2084"/>
      <c r="AD1091" s="2084"/>
      <c r="AE1091" s="2084"/>
    </row>
    <row r="1092" ht="60.0" customHeight="1">
      <c r="A1092" s="2084"/>
      <c r="B1092" s="2084"/>
      <c r="C1092" s="2084"/>
      <c r="D1092" s="2085"/>
      <c r="E1092" s="2084"/>
      <c r="F1092" s="2086"/>
      <c r="G1092" s="2086"/>
      <c r="H1092" s="2084"/>
      <c r="I1092" s="2084"/>
      <c r="J1092" s="2084"/>
      <c r="K1092" s="2084"/>
      <c r="L1092" s="2084"/>
      <c r="M1092" s="2084"/>
      <c r="N1092" s="2084"/>
      <c r="O1092" s="2084"/>
      <c r="P1092" s="2084"/>
      <c r="Q1092" s="2084"/>
      <c r="R1092" s="2084"/>
      <c r="S1092" s="2084"/>
      <c r="T1092" s="2084"/>
      <c r="U1092" s="2084"/>
      <c r="V1092" s="2084"/>
      <c r="W1092" s="2084"/>
      <c r="X1092" s="2084"/>
      <c r="Y1092" s="2084"/>
      <c r="Z1092" s="2084"/>
      <c r="AA1092" s="2084"/>
      <c r="AB1092" s="2084"/>
      <c r="AC1092" s="2084"/>
      <c r="AD1092" s="2084"/>
      <c r="AE1092" s="2084"/>
    </row>
    <row r="1093" ht="60.0" customHeight="1">
      <c r="A1093" s="2084"/>
      <c r="B1093" s="2084"/>
      <c r="C1093" s="2084"/>
      <c r="D1093" s="2085"/>
      <c r="E1093" s="2084"/>
      <c r="F1093" s="2086"/>
      <c r="G1093" s="2086"/>
      <c r="H1093" s="2084"/>
      <c r="I1093" s="2084"/>
      <c r="J1093" s="2084"/>
      <c r="K1093" s="2084"/>
      <c r="L1093" s="2084"/>
      <c r="M1093" s="2084"/>
      <c r="N1093" s="2084"/>
      <c r="O1093" s="2084"/>
      <c r="P1093" s="2084"/>
      <c r="Q1093" s="2084"/>
      <c r="R1093" s="2084"/>
      <c r="S1093" s="2084"/>
      <c r="T1093" s="2084"/>
      <c r="U1093" s="2084"/>
      <c r="V1093" s="2084"/>
      <c r="W1093" s="2084"/>
      <c r="X1093" s="2084"/>
      <c r="Y1093" s="2084"/>
      <c r="Z1093" s="2084"/>
      <c r="AA1093" s="2084"/>
      <c r="AB1093" s="2084"/>
      <c r="AC1093" s="2084"/>
      <c r="AD1093" s="2084"/>
      <c r="AE1093" s="2084"/>
    </row>
    <row r="1094" ht="60.0" customHeight="1">
      <c r="A1094" s="2084"/>
      <c r="B1094" s="2084"/>
      <c r="C1094" s="2084"/>
      <c r="D1094" s="2085"/>
      <c r="E1094" s="2084"/>
      <c r="F1094" s="2086"/>
      <c r="G1094" s="2086"/>
      <c r="H1094" s="2084"/>
      <c r="I1094" s="2084"/>
      <c r="J1094" s="2084"/>
      <c r="K1094" s="2084"/>
      <c r="L1094" s="2084"/>
      <c r="M1094" s="2084"/>
      <c r="N1094" s="2084"/>
      <c r="O1094" s="2084"/>
      <c r="P1094" s="2084"/>
      <c r="Q1094" s="2084"/>
      <c r="R1094" s="2084"/>
      <c r="S1094" s="2084"/>
      <c r="T1094" s="2084"/>
      <c r="U1094" s="2084"/>
      <c r="V1094" s="2084"/>
      <c r="W1094" s="2084"/>
      <c r="X1094" s="2084"/>
      <c r="Y1094" s="2084"/>
      <c r="Z1094" s="2084"/>
      <c r="AA1094" s="2084"/>
      <c r="AB1094" s="2084"/>
      <c r="AC1094" s="2084"/>
      <c r="AD1094" s="2084"/>
      <c r="AE1094" s="2084"/>
    </row>
    <row r="1095" ht="60.0" customHeight="1">
      <c r="A1095" s="2084"/>
      <c r="B1095" s="2084"/>
      <c r="C1095" s="2084"/>
      <c r="D1095" s="2085"/>
      <c r="E1095" s="2084"/>
      <c r="F1095" s="2086"/>
      <c r="G1095" s="2086"/>
      <c r="H1095" s="2084"/>
      <c r="I1095" s="2084"/>
      <c r="J1095" s="2084"/>
      <c r="K1095" s="2084"/>
      <c r="L1095" s="2084"/>
      <c r="M1095" s="2084"/>
      <c r="N1095" s="2084"/>
      <c r="O1095" s="2084"/>
      <c r="P1095" s="2084"/>
      <c r="Q1095" s="2084"/>
      <c r="R1095" s="2084"/>
      <c r="S1095" s="2084"/>
      <c r="T1095" s="2084"/>
      <c r="U1095" s="2084"/>
      <c r="V1095" s="2084"/>
      <c r="W1095" s="2084"/>
      <c r="X1095" s="2084"/>
      <c r="Y1095" s="2084"/>
      <c r="Z1095" s="2084"/>
      <c r="AA1095" s="2084"/>
      <c r="AB1095" s="2084"/>
      <c r="AC1095" s="2084"/>
      <c r="AD1095" s="2084"/>
      <c r="AE1095" s="2084"/>
    </row>
    <row r="1096" ht="60.0" customHeight="1">
      <c r="A1096" s="2084"/>
      <c r="B1096" s="2084"/>
      <c r="C1096" s="2084"/>
      <c r="D1096" s="2085"/>
      <c r="E1096" s="2084"/>
      <c r="F1096" s="2086"/>
      <c r="G1096" s="2086"/>
      <c r="H1096" s="2084"/>
      <c r="I1096" s="2084"/>
      <c r="J1096" s="2084"/>
      <c r="K1096" s="2084"/>
      <c r="L1096" s="2084"/>
      <c r="M1096" s="2084"/>
      <c r="N1096" s="2084"/>
      <c r="O1096" s="2084"/>
      <c r="P1096" s="2084"/>
      <c r="Q1096" s="2084"/>
      <c r="R1096" s="2084"/>
      <c r="S1096" s="2084"/>
      <c r="T1096" s="2084"/>
      <c r="U1096" s="2084"/>
      <c r="V1096" s="2084"/>
      <c r="W1096" s="2084"/>
      <c r="X1096" s="2084"/>
      <c r="Y1096" s="2084"/>
      <c r="Z1096" s="2084"/>
      <c r="AA1096" s="2084"/>
      <c r="AB1096" s="2084"/>
      <c r="AC1096" s="2084"/>
      <c r="AD1096" s="2084"/>
      <c r="AE1096" s="2084"/>
    </row>
    <row r="1097" ht="60.0" customHeight="1">
      <c r="A1097" s="2084"/>
      <c r="B1097" s="2084"/>
      <c r="C1097" s="2084"/>
      <c r="D1097" s="2085"/>
      <c r="E1097" s="2084"/>
      <c r="F1097" s="2086"/>
      <c r="G1097" s="2086"/>
      <c r="H1097" s="2084"/>
      <c r="I1097" s="2084"/>
      <c r="J1097" s="2084"/>
      <c r="K1097" s="2084"/>
      <c r="L1097" s="2084"/>
      <c r="M1097" s="2084"/>
      <c r="N1097" s="2084"/>
      <c r="O1097" s="2084"/>
      <c r="P1097" s="2084"/>
      <c r="Q1097" s="2084"/>
      <c r="R1097" s="2084"/>
      <c r="S1097" s="2084"/>
      <c r="T1097" s="2084"/>
      <c r="U1097" s="2084"/>
      <c r="V1097" s="2084"/>
      <c r="W1097" s="2084"/>
      <c r="X1097" s="2084"/>
      <c r="Y1097" s="2084"/>
      <c r="Z1097" s="2084"/>
      <c r="AA1097" s="2084"/>
      <c r="AB1097" s="2084"/>
      <c r="AC1097" s="2084"/>
      <c r="AD1097" s="2084"/>
      <c r="AE1097" s="2084"/>
    </row>
    <row r="1098" ht="60.0" customHeight="1">
      <c r="A1098" s="2084"/>
      <c r="B1098" s="2084"/>
      <c r="C1098" s="2084"/>
      <c r="D1098" s="2085"/>
      <c r="E1098" s="2084"/>
      <c r="F1098" s="2086"/>
      <c r="G1098" s="2086"/>
      <c r="H1098" s="2084"/>
      <c r="I1098" s="2084"/>
      <c r="J1098" s="2084"/>
      <c r="K1098" s="2084"/>
      <c r="L1098" s="2084"/>
      <c r="M1098" s="2084"/>
      <c r="N1098" s="2084"/>
      <c r="O1098" s="2084"/>
      <c r="P1098" s="2084"/>
      <c r="Q1098" s="2084"/>
      <c r="R1098" s="2084"/>
      <c r="S1098" s="2084"/>
      <c r="T1098" s="2084"/>
      <c r="U1098" s="2084"/>
      <c r="V1098" s="2084"/>
      <c r="W1098" s="2084"/>
      <c r="X1098" s="2084"/>
      <c r="Y1098" s="2084"/>
      <c r="Z1098" s="2084"/>
      <c r="AA1098" s="2084"/>
      <c r="AB1098" s="2084"/>
      <c r="AC1098" s="2084"/>
      <c r="AD1098" s="2084"/>
      <c r="AE1098" s="2084"/>
    </row>
    <row r="1099" ht="60.0" customHeight="1">
      <c r="A1099" s="2084"/>
      <c r="B1099" s="2084"/>
      <c r="C1099" s="2084"/>
      <c r="D1099" s="2085"/>
      <c r="E1099" s="2084"/>
      <c r="F1099" s="2086"/>
      <c r="G1099" s="2086"/>
      <c r="H1099" s="2084"/>
      <c r="I1099" s="2084"/>
      <c r="J1099" s="2084"/>
      <c r="K1099" s="2084"/>
      <c r="L1099" s="2084"/>
      <c r="M1099" s="2084"/>
      <c r="N1099" s="2084"/>
      <c r="O1099" s="2084"/>
      <c r="P1099" s="2084"/>
      <c r="Q1099" s="2084"/>
      <c r="R1099" s="2084"/>
      <c r="S1099" s="2084"/>
      <c r="T1099" s="2084"/>
      <c r="U1099" s="2084"/>
      <c r="V1099" s="2084"/>
      <c r="W1099" s="2084"/>
      <c r="X1099" s="2084"/>
      <c r="Y1099" s="2084"/>
      <c r="Z1099" s="2084"/>
      <c r="AA1099" s="2084"/>
      <c r="AB1099" s="2084"/>
      <c r="AC1099" s="2084"/>
      <c r="AD1099" s="2084"/>
      <c r="AE1099" s="2084"/>
    </row>
    <row r="1100" ht="60.0" customHeight="1">
      <c r="A1100" s="2084"/>
      <c r="B1100" s="2084"/>
      <c r="C1100" s="2084"/>
      <c r="D1100" s="2085"/>
      <c r="E1100" s="2084"/>
      <c r="F1100" s="2086"/>
      <c r="G1100" s="2086"/>
      <c r="H1100" s="2084"/>
      <c r="I1100" s="2084"/>
      <c r="J1100" s="2084"/>
      <c r="K1100" s="2084"/>
      <c r="L1100" s="2084"/>
      <c r="M1100" s="2084"/>
      <c r="N1100" s="2084"/>
      <c r="O1100" s="2084"/>
      <c r="P1100" s="2084"/>
      <c r="Q1100" s="2084"/>
      <c r="R1100" s="2084"/>
      <c r="S1100" s="2084"/>
      <c r="T1100" s="2084"/>
      <c r="U1100" s="2084"/>
      <c r="V1100" s="2084"/>
      <c r="W1100" s="2084"/>
      <c r="X1100" s="2084"/>
      <c r="Y1100" s="2084"/>
      <c r="Z1100" s="2084"/>
      <c r="AA1100" s="2084"/>
      <c r="AB1100" s="2084"/>
      <c r="AC1100" s="2084"/>
      <c r="AD1100" s="2084"/>
      <c r="AE1100" s="2084"/>
    </row>
    <row r="1101" ht="60.0" customHeight="1">
      <c r="A1101" s="2084"/>
      <c r="B1101" s="2084"/>
      <c r="C1101" s="2084"/>
      <c r="D1101" s="2085"/>
      <c r="E1101" s="2084"/>
      <c r="F1101" s="2086"/>
      <c r="G1101" s="2086"/>
      <c r="H1101" s="2084"/>
      <c r="I1101" s="2084"/>
      <c r="J1101" s="2084"/>
      <c r="K1101" s="2084"/>
      <c r="L1101" s="2084"/>
      <c r="M1101" s="2084"/>
      <c r="N1101" s="2084"/>
      <c r="O1101" s="2084"/>
      <c r="P1101" s="2084"/>
      <c r="Q1101" s="2084"/>
      <c r="R1101" s="2084"/>
      <c r="S1101" s="2084"/>
      <c r="T1101" s="2084"/>
      <c r="U1101" s="2084"/>
      <c r="V1101" s="2084"/>
      <c r="W1101" s="2084"/>
      <c r="X1101" s="2084"/>
      <c r="Y1101" s="2084"/>
      <c r="Z1101" s="2084"/>
      <c r="AA1101" s="2084"/>
      <c r="AB1101" s="2084"/>
      <c r="AC1101" s="2084"/>
      <c r="AD1101" s="2084"/>
      <c r="AE1101" s="2084"/>
    </row>
    <row r="1102" ht="60.0" customHeight="1">
      <c r="A1102" s="2084"/>
      <c r="B1102" s="2084"/>
      <c r="C1102" s="2084"/>
      <c r="D1102" s="2085"/>
      <c r="E1102" s="2084"/>
      <c r="F1102" s="2086"/>
      <c r="G1102" s="2086"/>
      <c r="H1102" s="2084"/>
      <c r="I1102" s="2084"/>
      <c r="J1102" s="2084"/>
      <c r="K1102" s="2084"/>
      <c r="L1102" s="2084"/>
      <c r="M1102" s="2084"/>
      <c r="N1102" s="2084"/>
      <c r="O1102" s="2084"/>
      <c r="P1102" s="2084"/>
      <c r="Q1102" s="2084"/>
      <c r="R1102" s="2084"/>
      <c r="S1102" s="2084"/>
      <c r="T1102" s="2084"/>
      <c r="U1102" s="2084"/>
      <c r="V1102" s="2084"/>
      <c r="W1102" s="2084"/>
      <c r="X1102" s="2084"/>
      <c r="Y1102" s="2084"/>
      <c r="Z1102" s="2084"/>
      <c r="AA1102" s="2084"/>
      <c r="AB1102" s="2084"/>
      <c r="AC1102" s="2084"/>
      <c r="AD1102" s="2084"/>
      <c r="AE1102" s="2084"/>
    </row>
    <row r="1103" ht="60.0" customHeight="1">
      <c r="A1103" s="2084"/>
      <c r="B1103" s="2084"/>
      <c r="C1103" s="2084"/>
      <c r="D1103" s="2085"/>
      <c r="E1103" s="2084"/>
      <c r="F1103" s="2086"/>
      <c r="G1103" s="2086"/>
      <c r="H1103" s="2084"/>
      <c r="I1103" s="2084"/>
      <c r="J1103" s="2084"/>
      <c r="K1103" s="2084"/>
      <c r="L1103" s="2084"/>
      <c r="M1103" s="2084"/>
      <c r="N1103" s="2084"/>
      <c r="O1103" s="2084"/>
      <c r="P1103" s="2084"/>
      <c r="Q1103" s="2084"/>
      <c r="R1103" s="2084"/>
      <c r="S1103" s="2084"/>
      <c r="T1103" s="2084"/>
      <c r="U1103" s="2084"/>
      <c r="V1103" s="2084"/>
      <c r="W1103" s="2084"/>
      <c r="X1103" s="2084"/>
      <c r="Y1103" s="2084"/>
      <c r="Z1103" s="2084"/>
      <c r="AA1103" s="2084"/>
      <c r="AB1103" s="2084"/>
      <c r="AC1103" s="2084"/>
      <c r="AD1103" s="2084"/>
      <c r="AE1103" s="2084"/>
    </row>
    <row r="1104" ht="60.0" customHeight="1">
      <c r="A1104" s="2084"/>
      <c r="B1104" s="2084"/>
      <c r="C1104" s="2084"/>
      <c r="D1104" s="2085"/>
      <c r="E1104" s="2084"/>
      <c r="F1104" s="2086"/>
      <c r="G1104" s="2086"/>
      <c r="H1104" s="2084"/>
      <c r="I1104" s="2084"/>
      <c r="J1104" s="2084"/>
      <c r="K1104" s="2084"/>
      <c r="L1104" s="2084"/>
      <c r="M1104" s="2084"/>
      <c r="N1104" s="2084"/>
      <c r="O1104" s="2084"/>
      <c r="P1104" s="2084"/>
      <c r="Q1104" s="2084"/>
      <c r="R1104" s="2084"/>
      <c r="S1104" s="2084"/>
      <c r="T1104" s="2084"/>
      <c r="U1104" s="2084"/>
      <c r="V1104" s="2084"/>
      <c r="W1104" s="2084"/>
      <c r="X1104" s="2084"/>
      <c r="Y1104" s="2084"/>
      <c r="Z1104" s="2084"/>
      <c r="AA1104" s="2084"/>
      <c r="AB1104" s="2084"/>
      <c r="AC1104" s="2084"/>
      <c r="AD1104" s="2084"/>
      <c r="AE1104" s="2084"/>
    </row>
    <row r="1105" ht="60.0" customHeight="1">
      <c r="A1105" s="2084"/>
      <c r="B1105" s="2084"/>
      <c r="C1105" s="2084"/>
      <c r="D1105" s="2085"/>
      <c r="E1105" s="2084"/>
      <c r="F1105" s="2086"/>
      <c r="G1105" s="2086"/>
      <c r="H1105" s="2084"/>
      <c r="I1105" s="2084"/>
      <c r="J1105" s="2084"/>
      <c r="K1105" s="2084"/>
      <c r="L1105" s="2084"/>
      <c r="M1105" s="2084"/>
      <c r="N1105" s="2084"/>
      <c r="O1105" s="2084"/>
      <c r="P1105" s="2084"/>
      <c r="Q1105" s="2084"/>
      <c r="R1105" s="2084"/>
      <c r="S1105" s="2084"/>
      <c r="T1105" s="2084"/>
      <c r="U1105" s="2084"/>
      <c r="V1105" s="2084"/>
      <c r="W1105" s="2084"/>
      <c r="X1105" s="2084"/>
      <c r="Y1105" s="2084"/>
      <c r="Z1105" s="2084"/>
      <c r="AA1105" s="2084"/>
      <c r="AB1105" s="2084"/>
      <c r="AC1105" s="2084"/>
      <c r="AD1105" s="2084"/>
      <c r="AE1105" s="2084"/>
    </row>
    <row r="1106" ht="60.0" customHeight="1">
      <c r="A1106" s="2084"/>
      <c r="B1106" s="2084"/>
      <c r="C1106" s="2084"/>
      <c r="D1106" s="2085"/>
      <c r="E1106" s="2084"/>
      <c r="F1106" s="2086"/>
      <c r="G1106" s="2086"/>
      <c r="H1106" s="2084"/>
      <c r="I1106" s="2084"/>
      <c r="J1106" s="2084"/>
      <c r="K1106" s="2084"/>
      <c r="L1106" s="2084"/>
      <c r="M1106" s="2084"/>
      <c r="N1106" s="2084"/>
      <c r="O1106" s="2084"/>
      <c r="P1106" s="2084"/>
      <c r="Q1106" s="2084"/>
      <c r="R1106" s="2084"/>
      <c r="S1106" s="2084"/>
      <c r="T1106" s="2084"/>
      <c r="U1106" s="2084"/>
      <c r="V1106" s="2084"/>
      <c r="W1106" s="2084"/>
      <c r="X1106" s="2084"/>
      <c r="Y1106" s="2084"/>
      <c r="Z1106" s="2084"/>
      <c r="AA1106" s="2084"/>
      <c r="AB1106" s="2084"/>
      <c r="AC1106" s="2084"/>
      <c r="AD1106" s="2084"/>
      <c r="AE1106" s="2084"/>
    </row>
    <row r="1107" ht="60.0" customHeight="1">
      <c r="A1107" s="2084"/>
      <c r="B1107" s="2084"/>
      <c r="C1107" s="2084"/>
      <c r="D1107" s="2085"/>
      <c r="E1107" s="2084"/>
      <c r="F1107" s="2086"/>
      <c r="G1107" s="2086"/>
      <c r="H1107" s="2084"/>
      <c r="I1107" s="2084"/>
      <c r="J1107" s="2084"/>
      <c r="K1107" s="2084"/>
      <c r="L1107" s="2084"/>
      <c r="M1107" s="2084"/>
      <c r="N1107" s="2084"/>
      <c r="O1107" s="2084"/>
      <c r="P1107" s="2084"/>
      <c r="Q1107" s="2084"/>
      <c r="R1107" s="2084"/>
      <c r="S1107" s="2084"/>
      <c r="T1107" s="2084"/>
      <c r="U1107" s="2084"/>
      <c r="V1107" s="2084"/>
      <c r="W1107" s="2084"/>
      <c r="X1107" s="2084"/>
      <c r="Y1107" s="2084"/>
      <c r="Z1107" s="2084"/>
      <c r="AA1107" s="2084"/>
      <c r="AB1107" s="2084"/>
      <c r="AC1107" s="2084"/>
      <c r="AD1107" s="2084"/>
      <c r="AE1107" s="2084"/>
    </row>
    <row r="1108" ht="60.0" customHeight="1">
      <c r="A1108" s="2084"/>
      <c r="B1108" s="2084"/>
      <c r="C1108" s="2084"/>
      <c r="D1108" s="2085"/>
      <c r="E1108" s="2084"/>
      <c r="F1108" s="2086"/>
      <c r="G1108" s="2086"/>
      <c r="H1108" s="2084"/>
      <c r="I1108" s="2084"/>
      <c r="J1108" s="2084"/>
      <c r="K1108" s="2084"/>
      <c r="L1108" s="2084"/>
      <c r="M1108" s="2084"/>
      <c r="N1108" s="2084"/>
      <c r="O1108" s="2084"/>
      <c r="P1108" s="2084"/>
      <c r="Q1108" s="2084"/>
      <c r="R1108" s="2084"/>
      <c r="S1108" s="2084"/>
      <c r="T1108" s="2084"/>
      <c r="U1108" s="2084"/>
      <c r="V1108" s="2084"/>
      <c r="W1108" s="2084"/>
      <c r="X1108" s="2084"/>
      <c r="Y1108" s="2084"/>
      <c r="Z1108" s="2084"/>
      <c r="AA1108" s="2084"/>
      <c r="AB1108" s="2084"/>
      <c r="AC1108" s="2084"/>
      <c r="AD1108" s="2084"/>
      <c r="AE1108" s="2084"/>
    </row>
    <row r="1109" ht="60.0" customHeight="1">
      <c r="A1109" s="2084"/>
      <c r="B1109" s="2084"/>
      <c r="C1109" s="2084"/>
      <c r="D1109" s="2085"/>
      <c r="E1109" s="2084"/>
      <c r="F1109" s="2086"/>
      <c r="G1109" s="2086"/>
      <c r="H1109" s="2084"/>
      <c r="I1109" s="2084"/>
      <c r="J1109" s="2084"/>
      <c r="K1109" s="2084"/>
      <c r="L1109" s="2084"/>
      <c r="M1109" s="2084"/>
      <c r="N1109" s="2084"/>
      <c r="O1109" s="2084"/>
      <c r="P1109" s="2084"/>
      <c r="Q1109" s="2084"/>
      <c r="R1109" s="2084"/>
      <c r="S1109" s="2084"/>
      <c r="T1109" s="2084"/>
      <c r="U1109" s="2084"/>
      <c r="V1109" s="2084"/>
      <c r="W1109" s="2084"/>
      <c r="X1109" s="2084"/>
      <c r="Y1109" s="2084"/>
      <c r="Z1109" s="2084"/>
      <c r="AA1109" s="2084"/>
      <c r="AB1109" s="2084"/>
      <c r="AC1109" s="2084"/>
      <c r="AD1109" s="2084"/>
      <c r="AE1109" s="2084"/>
    </row>
    <row r="1110" ht="60.0" customHeight="1">
      <c r="A1110" s="2084"/>
      <c r="B1110" s="2084"/>
      <c r="C1110" s="2084"/>
      <c r="D1110" s="2085"/>
      <c r="E1110" s="2084"/>
      <c r="F1110" s="2086"/>
      <c r="G1110" s="2086"/>
      <c r="H1110" s="2084"/>
      <c r="I1110" s="2084"/>
      <c r="J1110" s="2084"/>
      <c r="K1110" s="2084"/>
      <c r="L1110" s="2084"/>
      <c r="M1110" s="2084"/>
      <c r="N1110" s="2084"/>
      <c r="O1110" s="2084"/>
      <c r="P1110" s="2084"/>
      <c r="Q1110" s="2084"/>
      <c r="R1110" s="2084"/>
      <c r="S1110" s="2084"/>
      <c r="T1110" s="2084"/>
      <c r="U1110" s="2084"/>
      <c r="V1110" s="2084"/>
      <c r="W1110" s="2084"/>
      <c r="X1110" s="2084"/>
      <c r="Y1110" s="2084"/>
      <c r="Z1110" s="2084"/>
      <c r="AA1110" s="2084"/>
      <c r="AB1110" s="2084"/>
      <c r="AC1110" s="2084"/>
      <c r="AD1110" s="2084"/>
      <c r="AE1110" s="2084"/>
    </row>
    <row r="1111" ht="60.0" customHeight="1">
      <c r="A1111" s="2084"/>
      <c r="B1111" s="2084"/>
      <c r="C1111" s="2084"/>
      <c r="D1111" s="2085"/>
      <c r="E1111" s="2084"/>
      <c r="F1111" s="2086"/>
      <c r="G1111" s="2086"/>
      <c r="H1111" s="2084"/>
      <c r="I1111" s="2084"/>
      <c r="J1111" s="2084"/>
      <c r="K1111" s="2084"/>
      <c r="L1111" s="2084"/>
      <c r="M1111" s="2084"/>
      <c r="N1111" s="2084"/>
      <c r="O1111" s="2084"/>
      <c r="P1111" s="2084"/>
      <c r="Q1111" s="2084"/>
      <c r="R1111" s="2084"/>
      <c r="S1111" s="2084"/>
      <c r="T1111" s="2084"/>
      <c r="U1111" s="2084"/>
      <c r="V1111" s="2084"/>
      <c r="W1111" s="2084"/>
      <c r="X1111" s="2084"/>
      <c r="Y1111" s="2084"/>
      <c r="Z1111" s="2084"/>
      <c r="AA1111" s="2084"/>
      <c r="AB1111" s="2084"/>
      <c r="AC1111" s="2084"/>
      <c r="AD1111" s="2084"/>
      <c r="AE1111" s="2084"/>
    </row>
    <row r="1112" ht="60.0" customHeight="1">
      <c r="A1112" s="2084"/>
      <c r="B1112" s="2084"/>
      <c r="C1112" s="2084"/>
      <c r="D1112" s="2085"/>
      <c r="E1112" s="2084"/>
      <c r="F1112" s="2086"/>
      <c r="G1112" s="2086"/>
      <c r="H1112" s="2084"/>
      <c r="I1112" s="2084"/>
      <c r="J1112" s="2084"/>
      <c r="K1112" s="2084"/>
      <c r="L1112" s="2084"/>
      <c r="M1112" s="2084"/>
      <c r="N1112" s="2084"/>
      <c r="O1112" s="2084"/>
      <c r="P1112" s="2084"/>
      <c r="Q1112" s="2084"/>
      <c r="R1112" s="2084"/>
      <c r="S1112" s="2084"/>
      <c r="T1112" s="2084"/>
      <c r="U1112" s="2084"/>
      <c r="V1112" s="2084"/>
      <c r="W1112" s="2084"/>
      <c r="X1112" s="2084"/>
      <c r="Y1112" s="2084"/>
      <c r="Z1112" s="2084"/>
      <c r="AA1112" s="2084"/>
      <c r="AB1112" s="2084"/>
      <c r="AC1112" s="2084"/>
      <c r="AD1112" s="2084"/>
      <c r="AE1112" s="2084"/>
    </row>
    <row r="1113" ht="60.0" customHeight="1">
      <c r="A1113" s="2084"/>
      <c r="B1113" s="2084"/>
      <c r="C1113" s="2084"/>
      <c r="D1113" s="2085"/>
      <c r="E1113" s="2084"/>
      <c r="F1113" s="2086"/>
      <c r="G1113" s="2086"/>
      <c r="H1113" s="2084"/>
      <c r="I1113" s="2084"/>
      <c r="J1113" s="2084"/>
      <c r="K1113" s="2084"/>
      <c r="L1113" s="2084"/>
      <c r="M1113" s="2084"/>
      <c r="N1113" s="2084"/>
      <c r="O1113" s="2084"/>
      <c r="P1113" s="2084"/>
      <c r="Q1113" s="2084"/>
      <c r="R1113" s="2084"/>
      <c r="S1113" s="2084"/>
      <c r="T1113" s="2084"/>
      <c r="U1113" s="2084"/>
      <c r="V1113" s="2084"/>
      <c r="W1113" s="2084"/>
      <c r="X1113" s="2084"/>
      <c r="Y1113" s="2084"/>
      <c r="Z1113" s="2084"/>
      <c r="AA1113" s="2084"/>
      <c r="AB1113" s="2084"/>
      <c r="AC1113" s="2084"/>
      <c r="AD1113" s="2084"/>
      <c r="AE1113" s="2084"/>
    </row>
    <row r="1114" ht="60.0" customHeight="1">
      <c r="A1114" s="2084"/>
      <c r="B1114" s="2084"/>
      <c r="C1114" s="2084"/>
      <c r="D1114" s="2085"/>
      <c r="E1114" s="2084"/>
      <c r="F1114" s="2086"/>
      <c r="G1114" s="2086"/>
      <c r="H1114" s="2084"/>
      <c r="I1114" s="2084"/>
      <c r="J1114" s="2084"/>
      <c r="K1114" s="2084"/>
      <c r="L1114" s="2084"/>
      <c r="M1114" s="2084"/>
      <c r="N1114" s="2084"/>
      <c r="O1114" s="2084"/>
      <c r="P1114" s="2084"/>
      <c r="Q1114" s="2084"/>
      <c r="R1114" s="2084"/>
      <c r="S1114" s="2084"/>
      <c r="T1114" s="2084"/>
      <c r="U1114" s="2084"/>
      <c r="V1114" s="2084"/>
      <c r="W1114" s="2084"/>
      <c r="X1114" s="2084"/>
      <c r="Y1114" s="2084"/>
      <c r="Z1114" s="2084"/>
      <c r="AA1114" s="2084"/>
      <c r="AB1114" s="2084"/>
      <c r="AC1114" s="2084"/>
      <c r="AD1114" s="2084"/>
      <c r="AE1114" s="2084"/>
    </row>
    <row r="1115" ht="60.0" customHeight="1">
      <c r="A1115" s="2084"/>
      <c r="B1115" s="2084"/>
      <c r="C1115" s="2084"/>
      <c r="D1115" s="2085"/>
      <c r="E1115" s="2084"/>
      <c r="F1115" s="2086"/>
      <c r="G1115" s="2086"/>
      <c r="H1115" s="2084"/>
      <c r="I1115" s="2084"/>
      <c r="J1115" s="2084"/>
      <c r="K1115" s="2084"/>
      <c r="L1115" s="2084"/>
      <c r="M1115" s="2084"/>
      <c r="N1115" s="2084"/>
      <c r="O1115" s="2084"/>
      <c r="P1115" s="2084"/>
      <c r="Q1115" s="2084"/>
      <c r="R1115" s="2084"/>
      <c r="S1115" s="2084"/>
      <c r="T1115" s="2084"/>
      <c r="U1115" s="2084"/>
      <c r="V1115" s="2084"/>
      <c r="W1115" s="2084"/>
      <c r="X1115" s="2084"/>
      <c r="Y1115" s="2084"/>
      <c r="Z1115" s="2084"/>
      <c r="AA1115" s="2084"/>
      <c r="AB1115" s="2084"/>
      <c r="AC1115" s="2084"/>
      <c r="AD1115" s="2084"/>
      <c r="AE1115" s="2084"/>
    </row>
    <row r="1116" ht="60.0" customHeight="1">
      <c r="A1116" s="2084"/>
      <c r="B1116" s="2084"/>
      <c r="C1116" s="2084"/>
      <c r="D1116" s="2085"/>
      <c r="E1116" s="2084"/>
      <c r="F1116" s="2086"/>
      <c r="G1116" s="2086"/>
      <c r="H1116" s="2084"/>
      <c r="I1116" s="2084"/>
      <c r="J1116" s="2084"/>
      <c r="K1116" s="2084"/>
      <c r="L1116" s="2084"/>
      <c r="M1116" s="2084"/>
      <c r="N1116" s="2084"/>
      <c r="O1116" s="2084"/>
      <c r="P1116" s="2084"/>
      <c r="Q1116" s="2084"/>
      <c r="R1116" s="2084"/>
      <c r="S1116" s="2084"/>
      <c r="T1116" s="2084"/>
      <c r="U1116" s="2084"/>
      <c r="V1116" s="2084"/>
      <c r="W1116" s="2084"/>
      <c r="X1116" s="2084"/>
      <c r="Y1116" s="2084"/>
      <c r="Z1116" s="2084"/>
      <c r="AA1116" s="2084"/>
      <c r="AB1116" s="2084"/>
      <c r="AC1116" s="2084"/>
      <c r="AD1116" s="2084"/>
      <c r="AE1116" s="2084"/>
    </row>
    <row r="1117" ht="60.0" customHeight="1">
      <c r="A1117" s="2084"/>
      <c r="B1117" s="2084"/>
      <c r="C1117" s="2084"/>
      <c r="D1117" s="2085"/>
      <c r="E1117" s="2084"/>
      <c r="F1117" s="2086"/>
      <c r="G1117" s="2086"/>
      <c r="H1117" s="2084"/>
      <c r="I1117" s="2084"/>
      <c r="J1117" s="2084"/>
      <c r="K1117" s="2084"/>
      <c r="L1117" s="2084"/>
      <c r="M1117" s="2084"/>
      <c r="N1117" s="2084"/>
      <c r="O1117" s="2084"/>
      <c r="P1117" s="2084"/>
      <c r="Q1117" s="2084"/>
      <c r="R1117" s="2084"/>
      <c r="S1117" s="2084"/>
      <c r="T1117" s="2084"/>
      <c r="U1117" s="2084"/>
      <c r="V1117" s="2084"/>
      <c r="W1117" s="2084"/>
      <c r="X1117" s="2084"/>
      <c r="Y1117" s="2084"/>
      <c r="Z1117" s="2084"/>
      <c r="AA1117" s="2084"/>
      <c r="AB1117" s="2084"/>
      <c r="AC1117" s="2084"/>
      <c r="AD1117" s="2084"/>
      <c r="AE1117" s="2084"/>
    </row>
    <row r="1118" ht="60.0" customHeight="1">
      <c r="A1118" s="2084"/>
      <c r="B1118" s="2084"/>
      <c r="C1118" s="2084"/>
      <c r="D1118" s="2085"/>
      <c r="E1118" s="2084"/>
      <c r="F1118" s="2086"/>
      <c r="G1118" s="2086"/>
      <c r="H1118" s="2084"/>
      <c r="I1118" s="2084"/>
      <c r="J1118" s="2084"/>
      <c r="K1118" s="2084"/>
      <c r="L1118" s="2084"/>
      <c r="M1118" s="2084"/>
      <c r="N1118" s="2084"/>
      <c r="O1118" s="2084"/>
      <c r="P1118" s="2084"/>
      <c r="Q1118" s="2084"/>
      <c r="R1118" s="2084"/>
      <c r="S1118" s="2084"/>
      <c r="T1118" s="2084"/>
      <c r="U1118" s="2084"/>
      <c r="V1118" s="2084"/>
      <c r="W1118" s="2084"/>
      <c r="X1118" s="2084"/>
      <c r="Y1118" s="2084"/>
      <c r="Z1118" s="2084"/>
      <c r="AA1118" s="2084"/>
      <c r="AB1118" s="2084"/>
      <c r="AC1118" s="2084"/>
      <c r="AD1118" s="2084"/>
      <c r="AE1118" s="2084"/>
    </row>
    <row r="1119" ht="60.0" customHeight="1">
      <c r="A1119" s="2084"/>
      <c r="B1119" s="2084"/>
      <c r="C1119" s="2084"/>
      <c r="D1119" s="2085"/>
      <c r="E1119" s="2084"/>
      <c r="F1119" s="2086"/>
      <c r="G1119" s="2086"/>
      <c r="H1119" s="2084"/>
      <c r="I1119" s="2084"/>
      <c r="J1119" s="2084"/>
      <c r="K1119" s="2084"/>
      <c r="L1119" s="2084"/>
      <c r="M1119" s="2084"/>
      <c r="N1119" s="2084"/>
      <c r="O1119" s="2084"/>
      <c r="P1119" s="2084"/>
      <c r="Q1119" s="2084"/>
      <c r="R1119" s="2084"/>
      <c r="S1119" s="2084"/>
      <c r="T1119" s="2084"/>
      <c r="U1119" s="2084"/>
      <c r="V1119" s="2084"/>
      <c r="W1119" s="2084"/>
      <c r="X1119" s="2084"/>
      <c r="Y1119" s="2084"/>
      <c r="Z1119" s="2084"/>
      <c r="AA1119" s="2084"/>
      <c r="AB1119" s="2084"/>
      <c r="AC1119" s="2084"/>
      <c r="AD1119" s="2084"/>
      <c r="AE1119" s="2084"/>
    </row>
    <row r="1120" ht="60.0" customHeight="1">
      <c r="A1120" s="2084"/>
      <c r="B1120" s="2084"/>
      <c r="C1120" s="2084"/>
      <c r="D1120" s="2085"/>
      <c r="E1120" s="2084"/>
      <c r="F1120" s="2086"/>
      <c r="G1120" s="2086"/>
      <c r="H1120" s="2084"/>
      <c r="I1120" s="2084"/>
      <c r="J1120" s="2084"/>
      <c r="K1120" s="2084"/>
      <c r="L1120" s="2084"/>
      <c r="M1120" s="2084"/>
      <c r="N1120" s="2084"/>
      <c r="O1120" s="2084"/>
      <c r="P1120" s="2084"/>
      <c r="Q1120" s="2084"/>
      <c r="R1120" s="2084"/>
      <c r="S1120" s="2084"/>
      <c r="T1120" s="2084"/>
      <c r="U1120" s="2084"/>
      <c r="V1120" s="2084"/>
      <c r="W1120" s="2084"/>
      <c r="X1120" s="2084"/>
      <c r="Y1120" s="2084"/>
      <c r="Z1120" s="2084"/>
      <c r="AA1120" s="2084"/>
      <c r="AB1120" s="2084"/>
      <c r="AC1120" s="2084"/>
      <c r="AD1120" s="2084"/>
      <c r="AE1120" s="2084"/>
    </row>
    <row r="1121" ht="60.0" customHeight="1">
      <c r="A1121" s="2084"/>
      <c r="B1121" s="2084"/>
      <c r="C1121" s="2084"/>
      <c r="D1121" s="2085"/>
      <c r="E1121" s="2084"/>
      <c r="F1121" s="2086"/>
      <c r="G1121" s="2086"/>
      <c r="H1121" s="2084"/>
      <c r="I1121" s="2084"/>
      <c r="J1121" s="2084"/>
      <c r="K1121" s="2084"/>
      <c r="L1121" s="2084"/>
      <c r="M1121" s="2084"/>
      <c r="N1121" s="2084"/>
      <c r="O1121" s="2084"/>
      <c r="P1121" s="2084"/>
      <c r="Q1121" s="2084"/>
      <c r="R1121" s="2084"/>
      <c r="S1121" s="2084"/>
      <c r="T1121" s="2084"/>
      <c r="U1121" s="2084"/>
      <c r="V1121" s="2084"/>
      <c r="W1121" s="2084"/>
      <c r="X1121" s="2084"/>
      <c r="Y1121" s="2084"/>
      <c r="Z1121" s="2084"/>
      <c r="AA1121" s="2084"/>
      <c r="AB1121" s="2084"/>
      <c r="AC1121" s="2084"/>
      <c r="AD1121" s="2084"/>
      <c r="AE1121" s="2084"/>
    </row>
    <row r="1122" ht="60.0" customHeight="1">
      <c r="A1122" s="2084"/>
      <c r="B1122" s="2084"/>
      <c r="C1122" s="2084"/>
      <c r="D1122" s="2085"/>
      <c r="E1122" s="2084"/>
      <c r="F1122" s="2086"/>
      <c r="G1122" s="2086"/>
      <c r="H1122" s="2084"/>
      <c r="I1122" s="2084"/>
      <c r="J1122" s="2084"/>
      <c r="K1122" s="2084"/>
      <c r="L1122" s="2084"/>
      <c r="M1122" s="2084"/>
      <c r="N1122" s="2084"/>
      <c r="O1122" s="2084"/>
      <c r="P1122" s="2084"/>
      <c r="Q1122" s="2084"/>
      <c r="R1122" s="2084"/>
      <c r="S1122" s="2084"/>
      <c r="T1122" s="2084"/>
      <c r="U1122" s="2084"/>
      <c r="V1122" s="2084"/>
      <c r="W1122" s="2084"/>
      <c r="X1122" s="2084"/>
      <c r="Y1122" s="2084"/>
      <c r="Z1122" s="2084"/>
      <c r="AA1122" s="2084"/>
      <c r="AB1122" s="2084"/>
      <c r="AC1122" s="2084"/>
      <c r="AD1122" s="2084"/>
      <c r="AE1122" s="2084"/>
    </row>
    <row r="1123" ht="60.0" customHeight="1">
      <c r="A1123" s="2084"/>
      <c r="B1123" s="2084"/>
      <c r="C1123" s="2084"/>
      <c r="D1123" s="2085"/>
      <c r="E1123" s="2084"/>
      <c r="F1123" s="2086"/>
      <c r="G1123" s="2086"/>
      <c r="H1123" s="2084"/>
      <c r="I1123" s="2084"/>
      <c r="J1123" s="2084"/>
      <c r="K1123" s="2084"/>
      <c r="L1123" s="2084"/>
      <c r="M1123" s="2084"/>
      <c r="N1123" s="2084"/>
      <c r="O1123" s="2084"/>
      <c r="P1123" s="2084"/>
      <c r="Q1123" s="2084"/>
      <c r="R1123" s="2084"/>
      <c r="S1123" s="2084"/>
      <c r="T1123" s="2084"/>
      <c r="U1123" s="2084"/>
      <c r="V1123" s="2084"/>
      <c r="W1123" s="2084"/>
      <c r="X1123" s="2084"/>
      <c r="Y1123" s="2084"/>
      <c r="Z1123" s="2084"/>
      <c r="AA1123" s="2084"/>
      <c r="AB1123" s="2084"/>
      <c r="AC1123" s="2084"/>
      <c r="AD1123" s="2084"/>
      <c r="AE1123" s="2084"/>
    </row>
    <row r="1124" ht="60.0" customHeight="1">
      <c r="A1124" s="2084"/>
      <c r="B1124" s="2084"/>
      <c r="C1124" s="2084"/>
      <c r="D1124" s="2085"/>
      <c r="E1124" s="2084"/>
      <c r="F1124" s="2086"/>
      <c r="G1124" s="2086"/>
      <c r="H1124" s="2084"/>
      <c r="I1124" s="2084"/>
      <c r="J1124" s="2084"/>
      <c r="K1124" s="2084"/>
      <c r="L1124" s="2084"/>
      <c r="M1124" s="2084"/>
      <c r="N1124" s="2084"/>
      <c r="O1124" s="2084"/>
      <c r="P1124" s="2084"/>
      <c r="Q1124" s="2084"/>
      <c r="R1124" s="2084"/>
      <c r="S1124" s="2084"/>
      <c r="T1124" s="2084"/>
      <c r="U1124" s="2084"/>
      <c r="V1124" s="2084"/>
      <c r="W1124" s="2084"/>
      <c r="X1124" s="2084"/>
      <c r="Y1124" s="2084"/>
      <c r="Z1124" s="2084"/>
      <c r="AA1124" s="2084"/>
      <c r="AB1124" s="2084"/>
      <c r="AC1124" s="2084"/>
      <c r="AD1124" s="2084"/>
      <c r="AE1124" s="2084"/>
    </row>
    <row r="1125" ht="60.0" customHeight="1">
      <c r="A1125" s="2084"/>
      <c r="B1125" s="2084"/>
      <c r="C1125" s="2084"/>
      <c r="D1125" s="2085"/>
      <c r="E1125" s="2084"/>
      <c r="F1125" s="2086"/>
      <c r="G1125" s="2086"/>
      <c r="H1125" s="2084"/>
      <c r="I1125" s="2084"/>
      <c r="J1125" s="2084"/>
      <c r="K1125" s="2084"/>
      <c r="L1125" s="2084"/>
      <c r="M1125" s="2084"/>
      <c r="N1125" s="2084"/>
      <c r="O1125" s="2084"/>
      <c r="P1125" s="2084"/>
      <c r="Q1125" s="2084"/>
      <c r="R1125" s="2084"/>
      <c r="S1125" s="2084"/>
      <c r="T1125" s="2084"/>
      <c r="U1125" s="2084"/>
      <c r="V1125" s="2084"/>
      <c r="W1125" s="2084"/>
      <c r="X1125" s="2084"/>
      <c r="Y1125" s="2084"/>
      <c r="Z1125" s="2084"/>
      <c r="AA1125" s="2084"/>
      <c r="AB1125" s="2084"/>
      <c r="AC1125" s="2084"/>
      <c r="AD1125" s="2084"/>
      <c r="AE1125" s="2084"/>
    </row>
    <row r="1126" ht="60.0" customHeight="1">
      <c r="A1126" s="2084"/>
      <c r="B1126" s="2084"/>
      <c r="C1126" s="2084"/>
      <c r="D1126" s="2085"/>
      <c r="E1126" s="2084"/>
      <c r="F1126" s="2086"/>
      <c r="G1126" s="2086"/>
      <c r="H1126" s="2084"/>
      <c r="I1126" s="2084"/>
      <c r="J1126" s="2084"/>
      <c r="K1126" s="2084"/>
      <c r="L1126" s="2084"/>
      <c r="M1126" s="2084"/>
      <c r="N1126" s="2084"/>
      <c r="O1126" s="2084"/>
      <c r="P1126" s="2084"/>
      <c r="Q1126" s="2084"/>
      <c r="R1126" s="2084"/>
      <c r="S1126" s="2084"/>
      <c r="T1126" s="2084"/>
      <c r="U1126" s="2084"/>
      <c r="V1126" s="2084"/>
      <c r="W1126" s="2084"/>
      <c r="X1126" s="2084"/>
      <c r="Y1126" s="2084"/>
      <c r="Z1126" s="2084"/>
      <c r="AA1126" s="2084"/>
      <c r="AB1126" s="2084"/>
      <c r="AC1126" s="2084"/>
      <c r="AD1126" s="2084"/>
      <c r="AE1126" s="2084"/>
    </row>
    <row r="1127" ht="60.0" customHeight="1">
      <c r="A1127" s="2084"/>
      <c r="B1127" s="2084"/>
      <c r="C1127" s="2084"/>
      <c r="D1127" s="2085"/>
      <c r="E1127" s="2084"/>
      <c r="F1127" s="2086"/>
      <c r="G1127" s="2086"/>
      <c r="H1127" s="2084"/>
      <c r="I1127" s="2084"/>
      <c r="J1127" s="2084"/>
      <c r="K1127" s="2084"/>
      <c r="L1127" s="2084"/>
      <c r="M1127" s="2084"/>
      <c r="N1127" s="2084"/>
      <c r="O1127" s="2084"/>
      <c r="P1127" s="2084"/>
      <c r="Q1127" s="2084"/>
      <c r="R1127" s="2084"/>
      <c r="S1127" s="2084"/>
      <c r="T1127" s="2084"/>
      <c r="U1127" s="2084"/>
      <c r="V1127" s="2084"/>
      <c r="W1127" s="2084"/>
      <c r="X1127" s="2084"/>
      <c r="Y1127" s="2084"/>
      <c r="Z1127" s="2084"/>
      <c r="AA1127" s="2084"/>
      <c r="AB1127" s="2084"/>
      <c r="AC1127" s="2084"/>
      <c r="AD1127" s="2084"/>
      <c r="AE1127" s="2084"/>
    </row>
    <row r="1128" ht="60.0" customHeight="1">
      <c r="A1128" s="2084"/>
      <c r="B1128" s="2084"/>
      <c r="C1128" s="2084"/>
      <c r="D1128" s="2085"/>
      <c r="E1128" s="2084"/>
      <c r="F1128" s="2086"/>
      <c r="G1128" s="2086"/>
      <c r="H1128" s="2084"/>
      <c r="I1128" s="2084"/>
      <c r="J1128" s="2084"/>
      <c r="K1128" s="2084"/>
      <c r="L1128" s="2084"/>
      <c r="M1128" s="2084"/>
      <c r="N1128" s="2084"/>
      <c r="O1128" s="2084"/>
      <c r="P1128" s="2084"/>
      <c r="Q1128" s="2084"/>
      <c r="R1128" s="2084"/>
      <c r="S1128" s="2084"/>
      <c r="T1128" s="2084"/>
      <c r="U1128" s="2084"/>
      <c r="V1128" s="2084"/>
      <c r="W1128" s="2084"/>
      <c r="X1128" s="2084"/>
      <c r="Y1128" s="2084"/>
      <c r="Z1128" s="2084"/>
      <c r="AA1128" s="2084"/>
      <c r="AB1128" s="2084"/>
      <c r="AC1128" s="2084"/>
      <c r="AD1128" s="2084"/>
      <c r="AE1128" s="2084"/>
    </row>
    <row r="1129" ht="60.0" customHeight="1">
      <c r="A1129" s="2084"/>
      <c r="B1129" s="2084"/>
      <c r="C1129" s="2084"/>
      <c r="D1129" s="2085"/>
      <c r="E1129" s="2084"/>
      <c r="F1129" s="2086"/>
      <c r="G1129" s="2086"/>
      <c r="H1129" s="2084"/>
      <c r="I1129" s="2084"/>
      <c r="J1129" s="2084"/>
      <c r="K1129" s="2084"/>
      <c r="L1129" s="2084"/>
      <c r="M1129" s="2084"/>
      <c r="N1129" s="2084"/>
      <c r="O1129" s="2084"/>
      <c r="P1129" s="2084"/>
      <c r="Q1129" s="2084"/>
      <c r="R1129" s="2084"/>
      <c r="S1129" s="2084"/>
      <c r="T1129" s="2084"/>
      <c r="U1129" s="2084"/>
      <c r="V1129" s="2084"/>
      <c r="W1129" s="2084"/>
      <c r="X1129" s="2084"/>
      <c r="Y1129" s="2084"/>
      <c r="Z1129" s="2084"/>
      <c r="AA1129" s="2084"/>
      <c r="AB1129" s="2084"/>
      <c r="AC1129" s="2084"/>
      <c r="AD1129" s="2084"/>
      <c r="AE1129" s="2084"/>
    </row>
    <row r="1130" ht="60.0" customHeight="1">
      <c r="A1130" s="2084"/>
      <c r="B1130" s="2084"/>
      <c r="C1130" s="2084"/>
      <c r="D1130" s="2085"/>
      <c r="E1130" s="2084"/>
      <c r="F1130" s="2086"/>
      <c r="G1130" s="2086"/>
      <c r="H1130" s="2084"/>
      <c r="I1130" s="2084"/>
      <c r="J1130" s="2084"/>
      <c r="K1130" s="2084"/>
      <c r="L1130" s="2084"/>
      <c r="M1130" s="2084"/>
      <c r="N1130" s="2084"/>
      <c r="O1130" s="2084"/>
      <c r="P1130" s="2084"/>
      <c r="Q1130" s="2084"/>
      <c r="R1130" s="2084"/>
      <c r="S1130" s="2084"/>
      <c r="T1130" s="2084"/>
      <c r="U1130" s="2084"/>
      <c r="V1130" s="2084"/>
      <c r="W1130" s="2084"/>
      <c r="X1130" s="2084"/>
      <c r="Y1130" s="2084"/>
      <c r="Z1130" s="2084"/>
      <c r="AA1130" s="2084"/>
      <c r="AB1130" s="2084"/>
      <c r="AC1130" s="2084"/>
      <c r="AD1130" s="2084"/>
      <c r="AE1130" s="2084"/>
    </row>
    <row r="1131" ht="60.0" customHeight="1">
      <c r="A1131" s="2084"/>
      <c r="B1131" s="2084"/>
      <c r="C1131" s="2084"/>
      <c r="D1131" s="2085"/>
      <c r="E1131" s="2084"/>
      <c r="F1131" s="2086"/>
      <c r="G1131" s="2086"/>
      <c r="H1131" s="2084"/>
      <c r="I1131" s="2084"/>
      <c r="J1131" s="2084"/>
      <c r="K1131" s="2084"/>
      <c r="L1131" s="2084"/>
      <c r="M1131" s="2084"/>
      <c r="N1131" s="2084"/>
      <c r="O1131" s="2084"/>
      <c r="P1131" s="2084"/>
      <c r="Q1131" s="2084"/>
      <c r="R1131" s="2084"/>
      <c r="S1131" s="2084"/>
      <c r="T1131" s="2084"/>
      <c r="U1131" s="2084"/>
      <c r="V1131" s="2084"/>
      <c r="W1131" s="2084"/>
      <c r="X1131" s="2084"/>
      <c r="Y1131" s="2084"/>
      <c r="Z1131" s="2084"/>
      <c r="AA1131" s="2084"/>
      <c r="AB1131" s="2084"/>
      <c r="AC1131" s="2084"/>
      <c r="AD1131" s="2084"/>
      <c r="AE1131" s="2084"/>
    </row>
    <row r="1132" ht="60.0" customHeight="1">
      <c r="A1132" s="2084"/>
      <c r="B1132" s="2084"/>
      <c r="C1132" s="2084"/>
      <c r="D1132" s="2085"/>
      <c r="E1132" s="2084"/>
      <c r="F1132" s="2086"/>
      <c r="G1132" s="2086"/>
      <c r="H1132" s="2084"/>
      <c r="I1132" s="2084"/>
      <c r="J1132" s="2084"/>
      <c r="K1132" s="2084"/>
      <c r="L1132" s="2084"/>
      <c r="M1132" s="2084"/>
      <c r="N1132" s="2084"/>
      <c r="O1132" s="2084"/>
      <c r="P1132" s="2084"/>
      <c r="Q1132" s="2084"/>
      <c r="R1132" s="2084"/>
      <c r="S1132" s="2084"/>
      <c r="T1132" s="2084"/>
      <c r="U1132" s="2084"/>
      <c r="V1132" s="2084"/>
      <c r="W1132" s="2084"/>
      <c r="X1132" s="2084"/>
      <c r="Y1132" s="2084"/>
      <c r="Z1132" s="2084"/>
      <c r="AA1132" s="2084"/>
      <c r="AB1132" s="2084"/>
      <c r="AC1132" s="2084"/>
      <c r="AD1132" s="2084"/>
      <c r="AE1132" s="2084"/>
    </row>
    <row r="1133" ht="60.0" customHeight="1">
      <c r="A1133" s="2084"/>
      <c r="B1133" s="2084"/>
      <c r="C1133" s="2084"/>
      <c r="D1133" s="2085"/>
      <c r="E1133" s="2084"/>
      <c r="F1133" s="2086"/>
      <c r="G1133" s="2086"/>
      <c r="H1133" s="2084"/>
      <c r="I1133" s="2084"/>
      <c r="J1133" s="2084"/>
      <c r="K1133" s="2084"/>
      <c r="L1133" s="2084"/>
      <c r="M1133" s="2084"/>
      <c r="N1133" s="2084"/>
      <c r="O1133" s="2084"/>
      <c r="P1133" s="2084"/>
      <c r="Q1133" s="2084"/>
      <c r="R1133" s="2084"/>
      <c r="S1133" s="2084"/>
      <c r="T1133" s="2084"/>
      <c r="U1133" s="2084"/>
      <c r="V1133" s="2084"/>
      <c r="W1133" s="2084"/>
      <c r="X1133" s="2084"/>
      <c r="Y1133" s="2084"/>
      <c r="Z1133" s="2084"/>
      <c r="AA1133" s="2084"/>
      <c r="AB1133" s="2084"/>
      <c r="AC1133" s="2084"/>
      <c r="AD1133" s="2084"/>
      <c r="AE1133" s="2084"/>
    </row>
    <row r="1134" ht="60.0" customHeight="1">
      <c r="A1134" s="2084"/>
      <c r="B1134" s="2084"/>
      <c r="C1134" s="2084"/>
      <c r="D1134" s="2085"/>
      <c r="E1134" s="2084"/>
      <c r="F1134" s="2086"/>
      <c r="G1134" s="2086"/>
      <c r="H1134" s="2084"/>
      <c r="I1134" s="2084"/>
      <c r="J1134" s="2084"/>
      <c r="K1134" s="2084"/>
      <c r="L1134" s="2084"/>
      <c r="M1134" s="2084"/>
      <c r="N1134" s="2084"/>
      <c r="O1134" s="2084"/>
      <c r="P1134" s="2084"/>
      <c r="Q1134" s="2084"/>
      <c r="R1134" s="2084"/>
      <c r="S1134" s="2084"/>
      <c r="T1134" s="2084"/>
      <c r="U1134" s="2084"/>
      <c r="V1134" s="2084"/>
      <c r="W1134" s="2084"/>
      <c r="X1134" s="2084"/>
      <c r="Y1134" s="2084"/>
      <c r="Z1134" s="2084"/>
      <c r="AA1134" s="2084"/>
      <c r="AB1134" s="2084"/>
      <c r="AC1134" s="2084"/>
      <c r="AD1134" s="2084"/>
      <c r="AE1134" s="2084"/>
    </row>
    <row r="1135" ht="60.0" customHeight="1">
      <c r="A1135" s="2084"/>
      <c r="B1135" s="2084"/>
      <c r="C1135" s="2084"/>
      <c r="D1135" s="2085"/>
      <c r="E1135" s="2084"/>
      <c r="F1135" s="2086"/>
      <c r="G1135" s="2086"/>
      <c r="H1135" s="2084"/>
      <c r="I1135" s="2084"/>
      <c r="J1135" s="2084"/>
      <c r="K1135" s="2084"/>
      <c r="L1135" s="2084"/>
      <c r="M1135" s="2084"/>
      <c r="N1135" s="2084"/>
      <c r="O1135" s="2084"/>
      <c r="P1135" s="2084"/>
      <c r="Q1135" s="2084"/>
      <c r="R1135" s="2084"/>
      <c r="S1135" s="2084"/>
      <c r="T1135" s="2084"/>
      <c r="U1135" s="2084"/>
      <c r="V1135" s="2084"/>
      <c r="W1135" s="2084"/>
      <c r="X1135" s="2084"/>
      <c r="Y1135" s="2084"/>
      <c r="Z1135" s="2084"/>
      <c r="AA1135" s="2084"/>
      <c r="AB1135" s="2084"/>
      <c r="AC1135" s="2084"/>
      <c r="AD1135" s="2084"/>
      <c r="AE1135" s="2084"/>
    </row>
    <row r="1136" ht="60.0" customHeight="1">
      <c r="A1136" s="2084"/>
      <c r="B1136" s="2084"/>
      <c r="C1136" s="2084"/>
      <c r="D1136" s="2085"/>
      <c r="E1136" s="2084"/>
      <c r="F1136" s="2086"/>
      <c r="G1136" s="2086"/>
      <c r="H1136" s="2084"/>
      <c r="I1136" s="2084"/>
      <c r="J1136" s="2084"/>
      <c r="K1136" s="2084"/>
      <c r="L1136" s="2084"/>
      <c r="M1136" s="2084"/>
      <c r="N1136" s="2084"/>
      <c r="O1136" s="2084"/>
      <c r="P1136" s="2084"/>
      <c r="Q1136" s="2084"/>
      <c r="R1136" s="2084"/>
      <c r="S1136" s="2084"/>
      <c r="T1136" s="2084"/>
      <c r="U1136" s="2084"/>
      <c r="V1136" s="2084"/>
      <c r="W1136" s="2084"/>
      <c r="X1136" s="2084"/>
      <c r="Y1136" s="2084"/>
      <c r="Z1136" s="2084"/>
      <c r="AA1136" s="2084"/>
      <c r="AB1136" s="2084"/>
      <c r="AC1136" s="2084"/>
      <c r="AD1136" s="2084"/>
      <c r="AE1136" s="2084"/>
    </row>
    <row r="1137" ht="60.0" customHeight="1">
      <c r="A1137" s="2084"/>
      <c r="B1137" s="2084"/>
      <c r="C1137" s="2084"/>
      <c r="D1137" s="2085"/>
      <c r="E1137" s="2084"/>
      <c r="F1137" s="2086"/>
      <c r="G1137" s="2086"/>
      <c r="H1137" s="2084"/>
      <c r="I1137" s="2084"/>
      <c r="J1137" s="2084"/>
      <c r="K1137" s="2084"/>
      <c r="L1137" s="2084"/>
      <c r="M1137" s="2084"/>
      <c r="N1137" s="2084"/>
      <c r="O1137" s="2084"/>
      <c r="P1137" s="2084"/>
      <c r="Q1137" s="2084"/>
      <c r="R1137" s="2084"/>
      <c r="S1137" s="2084"/>
      <c r="T1137" s="2084"/>
      <c r="U1137" s="2084"/>
      <c r="V1137" s="2084"/>
      <c r="W1137" s="2084"/>
      <c r="X1137" s="2084"/>
      <c r="Y1137" s="2084"/>
      <c r="Z1137" s="2084"/>
      <c r="AA1137" s="2084"/>
      <c r="AB1137" s="2084"/>
      <c r="AC1137" s="2084"/>
      <c r="AD1137" s="2084"/>
      <c r="AE1137" s="2084"/>
    </row>
    <row r="1138" ht="60.0" customHeight="1">
      <c r="A1138" s="2084"/>
      <c r="B1138" s="2084"/>
      <c r="C1138" s="2084"/>
      <c r="D1138" s="2085"/>
      <c r="E1138" s="2084"/>
      <c r="F1138" s="2086"/>
      <c r="G1138" s="2086"/>
      <c r="H1138" s="2084"/>
      <c r="I1138" s="2084"/>
      <c r="J1138" s="2084"/>
      <c r="K1138" s="2084"/>
      <c r="L1138" s="2084"/>
      <c r="M1138" s="2084"/>
      <c r="N1138" s="2084"/>
      <c r="O1138" s="2084"/>
      <c r="P1138" s="2084"/>
      <c r="Q1138" s="2084"/>
      <c r="R1138" s="2084"/>
      <c r="S1138" s="2084"/>
      <c r="T1138" s="2084"/>
      <c r="U1138" s="2084"/>
      <c r="V1138" s="2084"/>
      <c r="W1138" s="2084"/>
      <c r="X1138" s="2084"/>
      <c r="Y1138" s="2084"/>
      <c r="Z1138" s="2084"/>
      <c r="AA1138" s="2084"/>
      <c r="AB1138" s="2084"/>
      <c r="AC1138" s="2084"/>
      <c r="AD1138" s="2084"/>
      <c r="AE1138" s="2084"/>
    </row>
    <row r="1139" ht="60.0" customHeight="1">
      <c r="A1139" s="2084"/>
      <c r="B1139" s="2084"/>
      <c r="C1139" s="2084"/>
      <c r="D1139" s="2085"/>
      <c r="E1139" s="2084"/>
      <c r="F1139" s="2086"/>
      <c r="G1139" s="2086"/>
      <c r="H1139" s="2084"/>
      <c r="I1139" s="2084"/>
      <c r="J1139" s="2084"/>
      <c r="K1139" s="2084"/>
      <c r="L1139" s="2084"/>
      <c r="M1139" s="2084"/>
      <c r="N1139" s="2084"/>
      <c r="O1139" s="2084"/>
      <c r="P1139" s="2084"/>
      <c r="Q1139" s="2084"/>
      <c r="R1139" s="2084"/>
      <c r="S1139" s="2084"/>
      <c r="T1139" s="2084"/>
      <c r="U1139" s="2084"/>
      <c r="V1139" s="2084"/>
      <c r="W1139" s="2084"/>
      <c r="X1139" s="2084"/>
      <c r="Y1139" s="2084"/>
      <c r="Z1139" s="2084"/>
      <c r="AA1139" s="2084"/>
      <c r="AB1139" s="2084"/>
      <c r="AC1139" s="2084"/>
      <c r="AD1139" s="2084"/>
      <c r="AE1139" s="2084"/>
    </row>
    <row r="1140" ht="60.0" customHeight="1">
      <c r="A1140" s="2084"/>
      <c r="B1140" s="2084"/>
      <c r="C1140" s="2084"/>
      <c r="D1140" s="2085"/>
      <c r="E1140" s="2084"/>
      <c r="F1140" s="2086"/>
      <c r="G1140" s="2086"/>
      <c r="H1140" s="2084"/>
      <c r="I1140" s="2084"/>
      <c r="J1140" s="2084"/>
      <c r="K1140" s="2084"/>
      <c r="L1140" s="2084"/>
      <c r="M1140" s="2084"/>
      <c r="N1140" s="2084"/>
      <c r="O1140" s="2084"/>
      <c r="P1140" s="2084"/>
      <c r="Q1140" s="2084"/>
      <c r="R1140" s="2084"/>
      <c r="S1140" s="2084"/>
      <c r="T1140" s="2084"/>
      <c r="U1140" s="2084"/>
      <c r="V1140" s="2084"/>
      <c r="W1140" s="2084"/>
      <c r="X1140" s="2084"/>
      <c r="Y1140" s="2084"/>
      <c r="Z1140" s="2084"/>
      <c r="AA1140" s="2084"/>
      <c r="AB1140" s="2084"/>
      <c r="AC1140" s="2084"/>
      <c r="AD1140" s="2084"/>
      <c r="AE1140" s="2084"/>
    </row>
    <row r="1141" ht="60.0" customHeight="1">
      <c r="A1141" s="2084"/>
      <c r="B1141" s="2084"/>
      <c r="C1141" s="2084"/>
      <c r="D1141" s="2085"/>
      <c r="E1141" s="2084"/>
      <c r="F1141" s="2086"/>
      <c r="G1141" s="2086"/>
      <c r="H1141" s="2084"/>
      <c r="I1141" s="2084"/>
      <c r="J1141" s="2084"/>
      <c r="K1141" s="2084"/>
      <c r="L1141" s="2084"/>
      <c r="M1141" s="2084"/>
      <c r="N1141" s="2084"/>
      <c r="O1141" s="2084"/>
      <c r="P1141" s="2084"/>
      <c r="Q1141" s="2084"/>
      <c r="R1141" s="2084"/>
      <c r="S1141" s="2084"/>
      <c r="T1141" s="2084"/>
      <c r="U1141" s="2084"/>
      <c r="V1141" s="2084"/>
      <c r="W1141" s="2084"/>
      <c r="X1141" s="2084"/>
      <c r="Y1141" s="2084"/>
      <c r="Z1141" s="2084"/>
      <c r="AA1141" s="2084"/>
      <c r="AB1141" s="2084"/>
      <c r="AC1141" s="2084"/>
      <c r="AD1141" s="2084"/>
      <c r="AE1141" s="2084"/>
    </row>
    <row r="1142" ht="60.0" customHeight="1">
      <c r="A1142" s="2084"/>
      <c r="B1142" s="2084"/>
      <c r="C1142" s="2084"/>
      <c r="D1142" s="2085"/>
      <c r="E1142" s="2084"/>
      <c r="F1142" s="2086"/>
      <c r="G1142" s="2086"/>
      <c r="H1142" s="2084"/>
      <c r="I1142" s="2084"/>
      <c r="J1142" s="2084"/>
      <c r="K1142" s="2084"/>
      <c r="L1142" s="2084"/>
      <c r="M1142" s="2084"/>
      <c r="N1142" s="2084"/>
      <c r="O1142" s="2084"/>
      <c r="P1142" s="2084"/>
      <c r="Q1142" s="2084"/>
      <c r="R1142" s="2084"/>
      <c r="S1142" s="2084"/>
      <c r="T1142" s="2084"/>
      <c r="U1142" s="2084"/>
      <c r="V1142" s="2084"/>
      <c r="W1142" s="2084"/>
      <c r="X1142" s="2084"/>
      <c r="Y1142" s="2084"/>
      <c r="Z1142" s="2084"/>
      <c r="AA1142" s="2084"/>
      <c r="AB1142" s="2084"/>
      <c r="AC1142" s="2084"/>
      <c r="AD1142" s="2084"/>
      <c r="AE1142" s="2084"/>
    </row>
    <row r="1143" ht="60.0" customHeight="1">
      <c r="A1143" s="2084"/>
      <c r="B1143" s="2084"/>
      <c r="C1143" s="2084"/>
      <c r="D1143" s="2085"/>
      <c r="E1143" s="2084"/>
      <c r="F1143" s="2086"/>
      <c r="G1143" s="2086"/>
      <c r="H1143" s="2084"/>
      <c r="I1143" s="2084"/>
      <c r="J1143" s="2084"/>
      <c r="K1143" s="2084"/>
      <c r="L1143" s="2084"/>
      <c r="M1143" s="2084"/>
      <c r="N1143" s="2084"/>
      <c r="O1143" s="2084"/>
      <c r="P1143" s="2084"/>
      <c r="Q1143" s="2084"/>
      <c r="R1143" s="2084"/>
      <c r="S1143" s="2084"/>
      <c r="T1143" s="2084"/>
      <c r="U1143" s="2084"/>
      <c r="V1143" s="2084"/>
      <c r="W1143" s="2084"/>
      <c r="X1143" s="2084"/>
      <c r="Y1143" s="2084"/>
      <c r="Z1143" s="2084"/>
      <c r="AA1143" s="2084"/>
      <c r="AB1143" s="2084"/>
      <c r="AC1143" s="2084"/>
      <c r="AD1143" s="2084"/>
      <c r="AE1143" s="2084"/>
    </row>
    <row r="1144" ht="60.0" customHeight="1">
      <c r="A1144" s="2084"/>
      <c r="B1144" s="2084"/>
      <c r="C1144" s="2084"/>
      <c r="D1144" s="2085"/>
      <c r="E1144" s="2084"/>
      <c r="F1144" s="2086"/>
      <c r="G1144" s="2086"/>
      <c r="H1144" s="2084"/>
      <c r="I1144" s="2084"/>
      <c r="J1144" s="2084"/>
      <c r="K1144" s="2084"/>
      <c r="L1144" s="2084"/>
      <c r="M1144" s="2084"/>
      <c r="N1144" s="2084"/>
      <c r="O1144" s="2084"/>
      <c r="P1144" s="2084"/>
      <c r="Q1144" s="2084"/>
      <c r="R1144" s="2084"/>
      <c r="S1144" s="2084"/>
      <c r="T1144" s="2084"/>
      <c r="U1144" s="2084"/>
      <c r="V1144" s="2084"/>
      <c r="W1144" s="2084"/>
      <c r="X1144" s="2084"/>
      <c r="Y1144" s="2084"/>
      <c r="Z1144" s="2084"/>
      <c r="AA1144" s="2084"/>
      <c r="AB1144" s="2084"/>
      <c r="AC1144" s="2084"/>
      <c r="AD1144" s="2084"/>
      <c r="AE1144" s="2084"/>
    </row>
    <row r="1145" ht="60.0" customHeight="1">
      <c r="A1145" s="2084"/>
      <c r="B1145" s="2084"/>
      <c r="C1145" s="2084"/>
      <c r="D1145" s="2085"/>
      <c r="E1145" s="2084"/>
      <c r="F1145" s="2086"/>
      <c r="G1145" s="2086"/>
      <c r="H1145" s="2084"/>
      <c r="I1145" s="2084"/>
      <c r="J1145" s="2084"/>
      <c r="K1145" s="2084"/>
      <c r="L1145" s="2084"/>
      <c r="M1145" s="2084"/>
      <c r="N1145" s="2084"/>
      <c r="O1145" s="2084"/>
      <c r="P1145" s="2084"/>
      <c r="Q1145" s="2084"/>
      <c r="R1145" s="2084"/>
      <c r="S1145" s="2084"/>
      <c r="T1145" s="2084"/>
      <c r="U1145" s="2084"/>
      <c r="V1145" s="2084"/>
      <c r="W1145" s="2084"/>
      <c r="X1145" s="2084"/>
      <c r="Y1145" s="2084"/>
      <c r="Z1145" s="2084"/>
      <c r="AA1145" s="2084"/>
      <c r="AB1145" s="2084"/>
      <c r="AC1145" s="2084"/>
      <c r="AD1145" s="2084"/>
      <c r="AE1145" s="2084"/>
    </row>
    <row r="1146" ht="60.0" customHeight="1">
      <c r="A1146" s="2084"/>
      <c r="B1146" s="2084"/>
      <c r="C1146" s="2084"/>
      <c r="D1146" s="2085"/>
      <c r="E1146" s="2084"/>
      <c r="F1146" s="2086"/>
      <c r="G1146" s="2086"/>
      <c r="H1146" s="2084"/>
      <c r="I1146" s="2084"/>
      <c r="J1146" s="2084"/>
      <c r="K1146" s="2084"/>
      <c r="L1146" s="2084"/>
      <c r="M1146" s="2084"/>
      <c r="N1146" s="2084"/>
      <c r="O1146" s="2084"/>
      <c r="P1146" s="2084"/>
      <c r="Q1146" s="2084"/>
      <c r="R1146" s="2084"/>
      <c r="S1146" s="2084"/>
      <c r="T1146" s="2084"/>
      <c r="U1146" s="2084"/>
      <c r="V1146" s="2084"/>
      <c r="W1146" s="2084"/>
      <c r="X1146" s="2084"/>
      <c r="Y1146" s="2084"/>
      <c r="Z1146" s="2084"/>
      <c r="AA1146" s="2084"/>
      <c r="AB1146" s="2084"/>
      <c r="AC1146" s="2084"/>
      <c r="AD1146" s="2084"/>
      <c r="AE1146" s="2084"/>
    </row>
    <row r="1147" ht="60.0" customHeight="1">
      <c r="A1147" s="2084"/>
      <c r="B1147" s="2084"/>
      <c r="C1147" s="2084"/>
      <c r="D1147" s="2085"/>
      <c r="E1147" s="2084"/>
      <c r="F1147" s="2086"/>
      <c r="G1147" s="2086"/>
      <c r="H1147" s="2084"/>
      <c r="I1147" s="2084"/>
      <c r="J1147" s="2084"/>
      <c r="K1147" s="2084"/>
      <c r="L1147" s="2084"/>
      <c r="M1147" s="2084"/>
      <c r="N1147" s="2084"/>
      <c r="O1147" s="2084"/>
      <c r="P1147" s="2084"/>
      <c r="Q1147" s="2084"/>
      <c r="R1147" s="2084"/>
      <c r="S1147" s="2084"/>
      <c r="T1147" s="2084"/>
      <c r="U1147" s="2084"/>
      <c r="V1147" s="2084"/>
      <c r="W1147" s="2084"/>
      <c r="X1147" s="2084"/>
      <c r="Y1147" s="2084"/>
      <c r="Z1147" s="2084"/>
      <c r="AA1147" s="2084"/>
      <c r="AB1147" s="2084"/>
      <c r="AC1147" s="2084"/>
      <c r="AD1147" s="2084"/>
      <c r="AE1147" s="2084"/>
    </row>
    <row r="1148" ht="60.0" customHeight="1">
      <c r="A1148" s="2084"/>
      <c r="B1148" s="2084"/>
      <c r="C1148" s="2084"/>
      <c r="D1148" s="2085"/>
      <c r="E1148" s="2084"/>
      <c r="F1148" s="2086"/>
      <c r="G1148" s="2086"/>
      <c r="H1148" s="2084"/>
      <c r="I1148" s="2084"/>
      <c r="J1148" s="2084"/>
      <c r="K1148" s="2084"/>
      <c r="L1148" s="2084"/>
      <c r="M1148" s="2084"/>
      <c r="N1148" s="2084"/>
      <c r="O1148" s="2084"/>
      <c r="P1148" s="2084"/>
      <c r="Q1148" s="2084"/>
      <c r="R1148" s="2084"/>
      <c r="S1148" s="2084"/>
      <c r="T1148" s="2084"/>
      <c r="U1148" s="2084"/>
      <c r="V1148" s="2084"/>
      <c r="W1148" s="2084"/>
      <c r="X1148" s="2084"/>
      <c r="Y1148" s="2084"/>
      <c r="Z1148" s="2084"/>
      <c r="AA1148" s="2084"/>
      <c r="AB1148" s="2084"/>
      <c r="AC1148" s="2084"/>
      <c r="AD1148" s="2084"/>
      <c r="AE1148" s="2084"/>
    </row>
    <row r="1149" ht="60.0" customHeight="1">
      <c r="A1149" s="2084"/>
      <c r="B1149" s="2084"/>
      <c r="C1149" s="2084"/>
      <c r="D1149" s="2085"/>
      <c r="E1149" s="2084"/>
      <c r="F1149" s="2086"/>
      <c r="G1149" s="2086"/>
      <c r="H1149" s="2084"/>
      <c r="I1149" s="2084"/>
      <c r="J1149" s="2084"/>
      <c r="K1149" s="2084"/>
      <c r="L1149" s="2084"/>
      <c r="M1149" s="2084"/>
      <c r="N1149" s="2084"/>
      <c r="O1149" s="2084"/>
      <c r="P1149" s="2084"/>
      <c r="Q1149" s="2084"/>
      <c r="R1149" s="2084"/>
      <c r="S1149" s="2084"/>
      <c r="T1149" s="2084"/>
      <c r="U1149" s="2084"/>
      <c r="V1149" s="2084"/>
      <c r="W1149" s="2084"/>
      <c r="X1149" s="2084"/>
      <c r="Y1149" s="2084"/>
      <c r="Z1149" s="2084"/>
      <c r="AA1149" s="2084"/>
      <c r="AB1149" s="2084"/>
      <c r="AC1149" s="2084"/>
      <c r="AD1149" s="2084"/>
      <c r="AE1149" s="2084"/>
    </row>
    <row r="1150" ht="60.0" customHeight="1">
      <c r="A1150" s="2084"/>
      <c r="B1150" s="2084"/>
      <c r="C1150" s="2084"/>
      <c r="D1150" s="2085"/>
      <c r="E1150" s="2084"/>
      <c r="F1150" s="2086"/>
      <c r="G1150" s="2086"/>
      <c r="H1150" s="2084"/>
      <c r="I1150" s="2084"/>
      <c r="J1150" s="2084"/>
      <c r="K1150" s="2084"/>
      <c r="L1150" s="2084"/>
      <c r="M1150" s="2084"/>
      <c r="N1150" s="2084"/>
      <c r="O1150" s="2084"/>
      <c r="P1150" s="2084"/>
      <c r="Q1150" s="2084"/>
      <c r="R1150" s="2084"/>
      <c r="S1150" s="2084"/>
      <c r="T1150" s="2084"/>
      <c r="U1150" s="2084"/>
      <c r="V1150" s="2084"/>
      <c r="W1150" s="2084"/>
      <c r="X1150" s="2084"/>
      <c r="Y1150" s="2084"/>
      <c r="Z1150" s="2084"/>
      <c r="AA1150" s="2084"/>
      <c r="AB1150" s="2084"/>
      <c r="AC1150" s="2084"/>
      <c r="AD1150" s="2084"/>
      <c r="AE1150" s="2084"/>
    </row>
    <row r="1151" ht="60.0" customHeight="1">
      <c r="A1151" s="2084"/>
      <c r="B1151" s="2084"/>
      <c r="C1151" s="2084"/>
      <c r="D1151" s="2085"/>
      <c r="E1151" s="2084"/>
      <c r="F1151" s="2086"/>
      <c r="G1151" s="2086"/>
      <c r="H1151" s="2084"/>
      <c r="I1151" s="2084"/>
      <c r="J1151" s="2084"/>
      <c r="K1151" s="2084"/>
      <c r="L1151" s="2084"/>
      <c r="M1151" s="2084"/>
      <c r="N1151" s="2084"/>
      <c r="O1151" s="2084"/>
      <c r="P1151" s="2084"/>
      <c r="Q1151" s="2084"/>
      <c r="R1151" s="2084"/>
      <c r="S1151" s="2084"/>
      <c r="T1151" s="2084"/>
      <c r="U1151" s="2084"/>
      <c r="V1151" s="2084"/>
      <c r="W1151" s="2084"/>
      <c r="X1151" s="2084"/>
      <c r="Y1151" s="2084"/>
      <c r="Z1151" s="2084"/>
      <c r="AA1151" s="2084"/>
      <c r="AB1151" s="2084"/>
      <c r="AC1151" s="2084"/>
      <c r="AD1151" s="2084"/>
      <c r="AE1151" s="2084"/>
    </row>
    <row r="1152" ht="60.0" customHeight="1">
      <c r="A1152" s="2084"/>
      <c r="B1152" s="2084"/>
      <c r="C1152" s="2084"/>
      <c r="D1152" s="2085"/>
      <c r="E1152" s="2084"/>
      <c r="F1152" s="2086"/>
      <c r="G1152" s="2086"/>
      <c r="H1152" s="2084"/>
      <c r="I1152" s="2084"/>
      <c r="J1152" s="2084"/>
      <c r="K1152" s="2084"/>
      <c r="L1152" s="2084"/>
      <c r="M1152" s="2084"/>
      <c r="N1152" s="2084"/>
      <c r="O1152" s="2084"/>
      <c r="P1152" s="2084"/>
      <c r="Q1152" s="2084"/>
      <c r="R1152" s="2084"/>
      <c r="S1152" s="2084"/>
      <c r="T1152" s="2084"/>
      <c r="U1152" s="2084"/>
      <c r="V1152" s="2084"/>
      <c r="W1152" s="2084"/>
      <c r="X1152" s="2084"/>
      <c r="Y1152" s="2084"/>
      <c r="Z1152" s="2084"/>
      <c r="AA1152" s="2084"/>
      <c r="AB1152" s="2084"/>
      <c r="AC1152" s="2084"/>
      <c r="AD1152" s="2084"/>
      <c r="AE1152" s="2084"/>
    </row>
    <row r="1153" ht="60.0" customHeight="1">
      <c r="A1153" s="2084"/>
      <c r="B1153" s="2084"/>
      <c r="C1153" s="2084"/>
      <c r="D1153" s="2085"/>
      <c r="E1153" s="2084"/>
      <c r="F1153" s="2086"/>
      <c r="G1153" s="2086"/>
      <c r="H1153" s="2084"/>
      <c r="I1153" s="2084"/>
      <c r="J1153" s="2084"/>
      <c r="K1153" s="2084"/>
      <c r="L1153" s="2084"/>
      <c r="M1153" s="2084"/>
      <c r="N1153" s="2084"/>
      <c r="O1153" s="2084"/>
      <c r="P1153" s="2084"/>
      <c r="Q1153" s="2084"/>
      <c r="R1153" s="2084"/>
      <c r="S1153" s="2084"/>
      <c r="T1153" s="2084"/>
      <c r="U1153" s="2084"/>
      <c r="V1153" s="2084"/>
      <c r="W1153" s="2084"/>
      <c r="X1153" s="2084"/>
      <c r="Y1153" s="2084"/>
      <c r="Z1153" s="2084"/>
      <c r="AA1153" s="2084"/>
      <c r="AB1153" s="2084"/>
      <c r="AC1153" s="2084"/>
      <c r="AD1153" s="2084"/>
      <c r="AE1153" s="2084"/>
    </row>
    <row r="1154" ht="60.0" customHeight="1">
      <c r="A1154" s="2084"/>
      <c r="B1154" s="2084"/>
      <c r="C1154" s="2084"/>
      <c r="D1154" s="2085"/>
      <c r="E1154" s="2084"/>
      <c r="F1154" s="2086"/>
      <c r="G1154" s="2086"/>
      <c r="H1154" s="2084"/>
      <c r="I1154" s="2084"/>
      <c r="J1154" s="2084"/>
      <c r="K1154" s="2084"/>
      <c r="L1154" s="2084"/>
      <c r="M1154" s="2084"/>
      <c r="N1154" s="2084"/>
      <c r="O1154" s="2084"/>
      <c r="P1154" s="2084"/>
      <c r="Q1154" s="2084"/>
      <c r="R1154" s="2084"/>
      <c r="S1154" s="2084"/>
      <c r="T1154" s="2084"/>
      <c r="U1154" s="2084"/>
      <c r="V1154" s="2084"/>
      <c r="W1154" s="2084"/>
      <c r="X1154" s="2084"/>
      <c r="Y1154" s="2084"/>
      <c r="Z1154" s="2084"/>
      <c r="AA1154" s="2084"/>
      <c r="AB1154" s="2084"/>
      <c r="AC1154" s="2084"/>
      <c r="AD1154" s="2084"/>
      <c r="AE1154" s="2084"/>
    </row>
    <row r="1155" ht="60.0" customHeight="1">
      <c r="A1155" s="2084"/>
      <c r="B1155" s="2084"/>
      <c r="C1155" s="2084"/>
      <c r="D1155" s="2085"/>
      <c r="E1155" s="2084"/>
      <c r="F1155" s="2086"/>
      <c r="G1155" s="2086"/>
      <c r="H1155" s="2084"/>
      <c r="I1155" s="2084"/>
      <c r="J1155" s="2084"/>
      <c r="K1155" s="2084"/>
      <c r="L1155" s="2084"/>
      <c r="M1155" s="2084"/>
      <c r="N1155" s="2084"/>
      <c r="O1155" s="2084"/>
      <c r="P1155" s="2084"/>
      <c r="Q1155" s="2084"/>
      <c r="R1155" s="2084"/>
      <c r="S1155" s="2084"/>
      <c r="T1155" s="2084"/>
      <c r="U1155" s="2084"/>
      <c r="V1155" s="2084"/>
      <c r="W1155" s="2084"/>
      <c r="X1155" s="2084"/>
      <c r="Y1155" s="2084"/>
      <c r="Z1155" s="2084"/>
      <c r="AA1155" s="2084"/>
      <c r="AB1155" s="2084"/>
      <c r="AC1155" s="2084"/>
      <c r="AD1155" s="2084"/>
      <c r="AE1155" s="2084"/>
    </row>
    <row r="1156" ht="60.0" customHeight="1">
      <c r="A1156" s="2084"/>
      <c r="B1156" s="2084"/>
      <c r="C1156" s="2084"/>
      <c r="D1156" s="2085"/>
      <c r="E1156" s="2084"/>
      <c r="F1156" s="2086"/>
      <c r="G1156" s="2086"/>
      <c r="H1156" s="2084"/>
      <c r="I1156" s="2084"/>
      <c r="J1156" s="2084"/>
      <c r="K1156" s="2084"/>
      <c r="L1156" s="2084"/>
      <c r="M1156" s="2084"/>
      <c r="N1156" s="2084"/>
      <c r="O1156" s="2084"/>
      <c r="P1156" s="2084"/>
      <c r="Q1156" s="2084"/>
      <c r="R1156" s="2084"/>
      <c r="S1156" s="2084"/>
      <c r="T1156" s="2084"/>
      <c r="U1156" s="2084"/>
      <c r="V1156" s="2084"/>
      <c r="W1156" s="2084"/>
      <c r="X1156" s="2084"/>
      <c r="Y1156" s="2084"/>
      <c r="Z1156" s="2084"/>
      <c r="AA1156" s="2084"/>
      <c r="AB1156" s="2084"/>
      <c r="AC1156" s="2084"/>
      <c r="AD1156" s="2084"/>
      <c r="AE1156" s="2084"/>
    </row>
    <row r="1157" ht="60.0" customHeight="1">
      <c r="A1157" s="2084"/>
      <c r="B1157" s="2084"/>
      <c r="C1157" s="2084"/>
      <c r="D1157" s="2085"/>
      <c r="E1157" s="2084"/>
      <c r="F1157" s="2086"/>
      <c r="G1157" s="2086"/>
      <c r="H1157" s="2084"/>
      <c r="I1157" s="2084"/>
      <c r="J1157" s="2084"/>
      <c r="K1157" s="2084"/>
      <c r="L1157" s="2084"/>
      <c r="M1157" s="2084"/>
      <c r="N1157" s="2084"/>
      <c r="O1157" s="2084"/>
      <c r="P1157" s="2084"/>
      <c r="Q1157" s="2084"/>
      <c r="R1157" s="2084"/>
      <c r="S1157" s="2084"/>
      <c r="T1157" s="2084"/>
      <c r="U1157" s="2084"/>
      <c r="V1157" s="2084"/>
      <c r="W1157" s="2084"/>
      <c r="X1157" s="2084"/>
      <c r="Y1157" s="2084"/>
      <c r="Z1157" s="2084"/>
      <c r="AA1157" s="2084"/>
      <c r="AB1157" s="2084"/>
      <c r="AC1157" s="2084"/>
      <c r="AD1157" s="2084"/>
      <c r="AE1157" s="2084"/>
    </row>
    <row r="1158" ht="60.0" customHeight="1">
      <c r="A1158" s="2084"/>
      <c r="B1158" s="2084"/>
      <c r="C1158" s="2084"/>
      <c r="D1158" s="2085"/>
      <c r="E1158" s="2084"/>
      <c r="F1158" s="2086"/>
      <c r="G1158" s="2086"/>
      <c r="H1158" s="2084"/>
      <c r="I1158" s="2084"/>
      <c r="J1158" s="2084"/>
      <c r="K1158" s="2084"/>
      <c r="L1158" s="2084"/>
      <c r="M1158" s="2084"/>
      <c r="N1158" s="2084"/>
      <c r="O1158" s="2084"/>
      <c r="P1158" s="2084"/>
      <c r="Q1158" s="2084"/>
      <c r="R1158" s="2084"/>
      <c r="S1158" s="2084"/>
      <c r="T1158" s="2084"/>
      <c r="U1158" s="2084"/>
      <c r="V1158" s="2084"/>
      <c r="W1158" s="2084"/>
      <c r="X1158" s="2084"/>
      <c r="Y1158" s="2084"/>
      <c r="Z1158" s="2084"/>
      <c r="AA1158" s="2084"/>
      <c r="AB1158" s="2084"/>
      <c r="AC1158" s="2084"/>
      <c r="AD1158" s="2084"/>
      <c r="AE1158" s="2084"/>
    </row>
    <row r="1159" ht="60.0" customHeight="1">
      <c r="A1159" s="2084"/>
      <c r="B1159" s="2084"/>
      <c r="C1159" s="2084"/>
      <c r="D1159" s="2085"/>
      <c r="E1159" s="2084"/>
      <c r="F1159" s="2086"/>
      <c r="G1159" s="2086"/>
      <c r="H1159" s="2084"/>
      <c r="I1159" s="2084"/>
      <c r="J1159" s="2084"/>
      <c r="K1159" s="2084"/>
      <c r="L1159" s="2084"/>
      <c r="M1159" s="2084"/>
      <c r="N1159" s="2084"/>
      <c r="O1159" s="2084"/>
      <c r="P1159" s="2084"/>
      <c r="Q1159" s="2084"/>
      <c r="R1159" s="2084"/>
      <c r="S1159" s="2084"/>
      <c r="T1159" s="2084"/>
      <c r="U1159" s="2084"/>
      <c r="V1159" s="2084"/>
      <c r="W1159" s="2084"/>
      <c r="X1159" s="2084"/>
      <c r="Y1159" s="2084"/>
      <c r="Z1159" s="2084"/>
      <c r="AA1159" s="2084"/>
      <c r="AB1159" s="2084"/>
      <c r="AC1159" s="2084"/>
      <c r="AD1159" s="2084"/>
      <c r="AE1159" s="2084"/>
    </row>
    <row r="1160" ht="60.0" customHeight="1">
      <c r="A1160" s="2084"/>
      <c r="B1160" s="2084"/>
      <c r="C1160" s="2084"/>
      <c r="D1160" s="2085"/>
      <c r="E1160" s="2084"/>
      <c r="F1160" s="2086"/>
      <c r="G1160" s="2086"/>
      <c r="H1160" s="2084"/>
      <c r="I1160" s="2084"/>
      <c r="J1160" s="2084"/>
      <c r="K1160" s="2084"/>
      <c r="L1160" s="2084"/>
      <c r="M1160" s="2084"/>
      <c r="N1160" s="2084"/>
      <c r="O1160" s="2084"/>
      <c r="P1160" s="2084"/>
      <c r="Q1160" s="2084"/>
      <c r="R1160" s="2084"/>
      <c r="S1160" s="2084"/>
      <c r="T1160" s="2084"/>
      <c r="U1160" s="2084"/>
      <c r="V1160" s="2084"/>
      <c r="W1160" s="2084"/>
      <c r="X1160" s="2084"/>
      <c r="Y1160" s="2084"/>
      <c r="Z1160" s="2084"/>
      <c r="AA1160" s="2084"/>
      <c r="AB1160" s="2084"/>
      <c r="AC1160" s="2084"/>
      <c r="AD1160" s="2084"/>
      <c r="AE1160" s="2084"/>
    </row>
    <row r="1161" ht="60.0" customHeight="1">
      <c r="A1161" s="2084"/>
      <c r="B1161" s="2084"/>
      <c r="C1161" s="2084"/>
      <c r="D1161" s="2085"/>
      <c r="E1161" s="2084"/>
      <c r="F1161" s="2086"/>
      <c r="G1161" s="2086"/>
      <c r="H1161" s="2084"/>
      <c r="I1161" s="2084"/>
      <c r="J1161" s="2084"/>
      <c r="K1161" s="2084"/>
      <c r="L1161" s="2084"/>
      <c r="M1161" s="2084"/>
      <c r="N1161" s="2084"/>
      <c r="O1161" s="2084"/>
      <c r="P1161" s="2084"/>
      <c r="Q1161" s="2084"/>
      <c r="R1161" s="2084"/>
      <c r="S1161" s="2084"/>
      <c r="T1161" s="2084"/>
      <c r="U1161" s="2084"/>
      <c r="V1161" s="2084"/>
      <c r="W1161" s="2084"/>
      <c r="X1161" s="2084"/>
      <c r="Y1161" s="2084"/>
      <c r="Z1161" s="2084"/>
      <c r="AA1161" s="2084"/>
      <c r="AB1161" s="2084"/>
      <c r="AC1161" s="2084"/>
      <c r="AD1161" s="2084"/>
      <c r="AE1161" s="2084"/>
    </row>
    <row r="1162" ht="60.0" customHeight="1">
      <c r="A1162" s="2084"/>
      <c r="B1162" s="2084"/>
      <c r="C1162" s="2084"/>
      <c r="D1162" s="2085"/>
      <c r="E1162" s="2084"/>
      <c r="F1162" s="2086"/>
      <c r="G1162" s="2086"/>
      <c r="H1162" s="2084"/>
      <c r="I1162" s="2084"/>
      <c r="J1162" s="2084"/>
      <c r="K1162" s="2084"/>
      <c r="L1162" s="2084"/>
      <c r="M1162" s="2084"/>
      <c r="N1162" s="2084"/>
      <c r="O1162" s="2084"/>
      <c r="P1162" s="2084"/>
      <c r="Q1162" s="2084"/>
      <c r="R1162" s="2084"/>
      <c r="S1162" s="2084"/>
      <c r="T1162" s="2084"/>
      <c r="U1162" s="2084"/>
      <c r="V1162" s="2084"/>
      <c r="W1162" s="2084"/>
      <c r="X1162" s="2084"/>
      <c r="Y1162" s="2084"/>
      <c r="Z1162" s="2084"/>
      <c r="AA1162" s="2084"/>
      <c r="AB1162" s="2084"/>
      <c r="AC1162" s="2084"/>
      <c r="AD1162" s="2084"/>
      <c r="AE1162" s="2084"/>
    </row>
    <row r="1163" ht="60.0" customHeight="1">
      <c r="A1163" s="2084"/>
      <c r="B1163" s="2084"/>
      <c r="C1163" s="2084"/>
      <c r="D1163" s="2085"/>
      <c r="E1163" s="2084"/>
      <c r="F1163" s="2086"/>
      <c r="G1163" s="2086"/>
      <c r="H1163" s="2084"/>
      <c r="I1163" s="2084"/>
      <c r="J1163" s="2084"/>
      <c r="K1163" s="2084"/>
      <c r="L1163" s="2084"/>
      <c r="M1163" s="2084"/>
      <c r="N1163" s="2084"/>
      <c r="O1163" s="2084"/>
      <c r="P1163" s="2084"/>
      <c r="Q1163" s="2084"/>
      <c r="R1163" s="2084"/>
      <c r="S1163" s="2084"/>
      <c r="T1163" s="2084"/>
      <c r="U1163" s="2084"/>
      <c r="V1163" s="2084"/>
      <c r="W1163" s="2084"/>
      <c r="X1163" s="2084"/>
      <c r="Y1163" s="2084"/>
      <c r="Z1163" s="2084"/>
      <c r="AA1163" s="2084"/>
      <c r="AB1163" s="2084"/>
      <c r="AC1163" s="2084"/>
      <c r="AD1163" s="2084"/>
      <c r="AE1163" s="2084"/>
    </row>
    <row r="1164" ht="60.0" customHeight="1">
      <c r="A1164" s="2084"/>
      <c r="B1164" s="2084"/>
      <c r="C1164" s="2084"/>
      <c r="D1164" s="2085"/>
      <c r="E1164" s="2084"/>
      <c r="F1164" s="2086"/>
      <c r="G1164" s="2086"/>
      <c r="H1164" s="2084"/>
      <c r="I1164" s="2084"/>
      <c r="J1164" s="2084"/>
      <c r="K1164" s="2084"/>
      <c r="L1164" s="2084"/>
      <c r="M1164" s="2084"/>
      <c r="N1164" s="2084"/>
      <c r="O1164" s="2084"/>
      <c r="P1164" s="2084"/>
      <c r="Q1164" s="2084"/>
      <c r="R1164" s="2084"/>
      <c r="S1164" s="2084"/>
      <c r="T1164" s="2084"/>
      <c r="U1164" s="2084"/>
      <c r="V1164" s="2084"/>
      <c r="W1164" s="2084"/>
      <c r="X1164" s="2084"/>
      <c r="Y1164" s="2084"/>
      <c r="Z1164" s="2084"/>
      <c r="AA1164" s="2084"/>
      <c r="AB1164" s="2084"/>
      <c r="AC1164" s="2084"/>
      <c r="AD1164" s="2084"/>
      <c r="AE1164" s="2084"/>
    </row>
    <row r="1165" ht="60.0" customHeight="1">
      <c r="A1165" s="2084"/>
      <c r="B1165" s="2084"/>
      <c r="C1165" s="2084"/>
      <c r="D1165" s="2085"/>
      <c r="E1165" s="2084"/>
      <c r="F1165" s="2086"/>
      <c r="G1165" s="2086"/>
      <c r="H1165" s="2084"/>
      <c r="I1165" s="2084"/>
      <c r="J1165" s="2084"/>
      <c r="K1165" s="2084"/>
      <c r="L1165" s="2084"/>
      <c r="M1165" s="2084"/>
      <c r="N1165" s="2084"/>
      <c r="O1165" s="2084"/>
      <c r="P1165" s="2084"/>
      <c r="Q1165" s="2084"/>
      <c r="R1165" s="2084"/>
      <c r="S1165" s="2084"/>
      <c r="T1165" s="2084"/>
      <c r="U1165" s="2084"/>
      <c r="V1165" s="2084"/>
      <c r="W1165" s="2084"/>
      <c r="X1165" s="2084"/>
      <c r="Y1165" s="2084"/>
      <c r="Z1165" s="2084"/>
      <c r="AA1165" s="2084"/>
      <c r="AB1165" s="2084"/>
      <c r="AC1165" s="2084"/>
      <c r="AD1165" s="2084"/>
      <c r="AE1165" s="2084"/>
    </row>
    <row r="1166" ht="60.0" customHeight="1">
      <c r="A1166" s="2084"/>
      <c r="B1166" s="2084"/>
      <c r="C1166" s="2084"/>
      <c r="D1166" s="2085"/>
      <c r="E1166" s="2084"/>
      <c r="F1166" s="2086"/>
      <c r="G1166" s="2086"/>
      <c r="H1166" s="2084"/>
      <c r="I1166" s="2084"/>
      <c r="J1166" s="2084"/>
      <c r="K1166" s="2084"/>
      <c r="L1166" s="2084"/>
      <c r="M1166" s="2084"/>
      <c r="N1166" s="2084"/>
      <c r="O1166" s="2084"/>
      <c r="P1166" s="2084"/>
      <c r="Q1166" s="2084"/>
      <c r="R1166" s="2084"/>
      <c r="S1166" s="2084"/>
      <c r="T1166" s="2084"/>
      <c r="U1166" s="2084"/>
      <c r="V1166" s="2084"/>
      <c r="W1166" s="2084"/>
      <c r="X1166" s="2084"/>
      <c r="Y1166" s="2084"/>
      <c r="Z1166" s="2084"/>
      <c r="AA1166" s="2084"/>
      <c r="AB1166" s="2084"/>
      <c r="AC1166" s="2084"/>
      <c r="AD1166" s="2084"/>
      <c r="AE1166" s="2084"/>
    </row>
    <row r="1167" ht="60.0" customHeight="1">
      <c r="A1167" s="2084"/>
      <c r="B1167" s="2084"/>
      <c r="C1167" s="2084"/>
      <c r="D1167" s="2085"/>
      <c r="E1167" s="2084"/>
      <c r="F1167" s="2086"/>
      <c r="G1167" s="2086"/>
      <c r="H1167" s="2084"/>
      <c r="I1167" s="2084"/>
      <c r="J1167" s="2084"/>
      <c r="K1167" s="2084"/>
      <c r="L1167" s="2084"/>
      <c r="M1167" s="2084"/>
      <c r="N1167" s="2084"/>
      <c r="O1167" s="2084"/>
      <c r="P1167" s="2084"/>
      <c r="Q1167" s="2084"/>
      <c r="R1167" s="2084"/>
      <c r="S1167" s="2084"/>
      <c r="T1167" s="2084"/>
      <c r="U1167" s="2084"/>
      <c r="V1167" s="2084"/>
      <c r="W1167" s="2084"/>
      <c r="X1167" s="2084"/>
      <c r="Y1167" s="2084"/>
      <c r="Z1167" s="2084"/>
      <c r="AA1167" s="2084"/>
      <c r="AB1167" s="2084"/>
      <c r="AC1167" s="2084"/>
      <c r="AD1167" s="2084"/>
      <c r="AE1167" s="2084"/>
    </row>
    <row r="1168" ht="60.0" customHeight="1">
      <c r="A1168" s="2084"/>
      <c r="B1168" s="2084"/>
      <c r="C1168" s="2084"/>
      <c r="D1168" s="2085"/>
      <c r="E1168" s="2084"/>
      <c r="F1168" s="2086"/>
      <c r="G1168" s="2086"/>
      <c r="H1168" s="2084"/>
      <c r="I1168" s="2084"/>
      <c r="J1168" s="2084"/>
      <c r="K1168" s="2084"/>
      <c r="L1168" s="2084"/>
      <c r="M1168" s="2084"/>
      <c r="N1168" s="2084"/>
      <c r="O1168" s="2084"/>
      <c r="P1168" s="2084"/>
      <c r="Q1168" s="2084"/>
      <c r="R1168" s="2084"/>
      <c r="S1168" s="2084"/>
      <c r="T1168" s="2084"/>
      <c r="U1168" s="2084"/>
      <c r="V1168" s="2084"/>
      <c r="W1168" s="2084"/>
      <c r="X1168" s="2084"/>
      <c r="Y1168" s="2084"/>
      <c r="Z1168" s="2084"/>
      <c r="AA1168" s="2084"/>
      <c r="AB1168" s="2084"/>
      <c r="AC1168" s="2084"/>
      <c r="AD1168" s="2084"/>
      <c r="AE1168" s="2084"/>
    </row>
    <row r="1169" ht="60.0" customHeight="1">
      <c r="A1169" s="2084"/>
      <c r="B1169" s="2084"/>
      <c r="C1169" s="2084"/>
      <c r="D1169" s="2085"/>
      <c r="E1169" s="2084"/>
      <c r="F1169" s="2086"/>
      <c r="G1169" s="2086"/>
      <c r="H1169" s="2084"/>
      <c r="I1169" s="2084"/>
      <c r="J1169" s="2084"/>
      <c r="K1169" s="2084"/>
      <c r="L1169" s="2084"/>
      <c r="M1169" s="2084"/>
      <c r="N1169" s="2084"/>
      <c r="O1169" s="2084"/>
      <c r="P1169" s="2084"/>
      <c r="Q1169" s="2084"/>
      <c r="R1169" s="2084"/>
      <c r="S1169" s="2084"/>
      <c r="T1169" s="2084"/>
      <c r="U1169" s="2084"/>
      <c r="V1169" s="2084"/>
      <c r="W1169" s="2084"/>
      <c r="X1169" s="2084"/>
      <c r="Y1169" s="2084"/>
      <c r="Z1169" s="2084"/>
      <c r="AA1169" s="2084"/>
      <c r="AB1169" s="2084"/>
      <c r="AC1169" s="2084"/>
      <c r="AD1169" s="2084"/>
      <c r="AE1169" s="2084"/>
    </row>
    <row r="1170" ht="60.0" customHeight="1">
      <c r="A1170" s="2084"/>
      <c r="B1170" s="2084"/>
      <c r="C1170" s="2084"/>
      <c r="D1170" s="2085"/>
      <c r="E1170" s="2084"/>
      <c r="F1170" s="2086"/>
      <c r="G1170" s="2086"/>
      <c r="H1170" s="2084"/>
      <c r="I1170" s="2084"/>
      <c r="J1170" s="2084"/>
      <c r="K1170" s="2084"/>
      <c r="L1170" s="2084"/>
      <c r="M1170" s="2084"/>
      <c r="N1170" s="2084"/>
      <c r="O1170" s="2084"/>
      <c r="P1170" s="2084"/>
      <c r="Q1170" s="2084"/>
      <c r="R1170" s="2084"/>
      <c r="S1170" s="2084"/>
      <c r="T1170" s="2084"/>
      <c r="U1170" s="2084"/>
      <c r="V1170" s="2084"/>
      <c r="W1170" s="2084"/>
      <c r="X1170" s="2084"/>
      <c r="Y1170" s="2084"/>
      <c r="Z1170" s="2084"/>
      <c r="AA1170" s="2084"/>
      <c r="AB1170" s="2084"/>
      <c r="AC1170" s="2084"/>
      <c r="AD1170" s="2084"/>
      <c r="AE1170" s="2084"/>
    </row>
    <row r="1171" ht="60.0" customHeight="1">
      <c r="A1171" s="2084"/>
      <c r="B1171" s="2084"/>
      <c r="C1171" s="2084"/>
      <c r="D1171" s="2085"/>
      <c r="E1171" s="2084"/>
      <c r="F1171" s="2086"/>
      <c r="G1171" s="2086"/>
      <c r="H1171" s="2084"/>
      <c r="I1171" s="2084"/>
      <c r="J1171" s="2084"/>
      <c r="K1171" s="2084"/>
      <c r="L1171" s="2084"/>
      <c r="M1171" s="2084"/>
      <c r="N1171" s="2084"/>
      <c r="O1171" s="2084"/>
      <c r="P1171" s="2084"/>
      <c r="Q1171" s="2084"/>
      <c r="R1171" s="2084"/>
      <c r="S1171" s="2084"/>
      <c r="T1171" s="2084"/>
      <c r="U1171" s="2084"/>
      <c r="V1171" s="2084"/>
      <c r="W1171" s="2084"/>
      <c r="X1171" s="2084"/>
      <c r="Y1171" s="2084"/>
      <c r="Z1171" s="2084"/>
      <c r="AA1171" s="2084"/>
      <c r="AB1171" s="2084"/>
      <c r="AC1171" s="2084"/>
      <c r="AD1171" s="2084"/>
      <c r="AE1171" s="2084"/>
    </row>
    <row r="1172" ht="60.0" customHeight="1">
      <c r="A1172" s="2084"/>
      <c r="B1172" s="2084"/>
      <c r="C1172" s="2084"/>
      <c r="D1172" s="2085"/>
      <c r="E1172" s="2084"/>
      <c r="F1172" s="2086"/>
      <c r="G1172" s="2086"/>
      <c r="H1172" s="2084"/>
      <c r="I1172" s="2084"/>
      <c r="J1172" s="2084"/>
      <c r="K1172" s="2084"/>
      <c r="L1172" s="2084"/>
      <c r="M1172" s="2084"/>
      <c r="N1172" s="2084"/>
      <c r="O1172" s="2084"/>
      <c r="P1172" s="2084"/>
      <c r="Q1172" s="2084"/>
      <c r="R1172" s="2084"/>
      <c r="S1172" s="2084"/>
      <c r="T1172" s="2084"/>
      <c r="U1172" s="2084"/>
      <c r="V1172" s="2084"/>
      <c r="W1172" s="2084"/>
      <c r="X1172" s="2084"/>
      <c r="Y1172" s="2084"/>
      <c r="Z1172" s="2084"/>
      <c r="AA1172" s="2084"/>
      <c r="AB1172" s="2084"/>
      <c r="AC1172" s="2084"/>
      <c r="AD1172" s="2084"/>
      <c r="AE1172" s="2084"/>
    </row>
    <row r="1173" ht="60.0" customHeight="1">
      <c r="A1173" s="2084"/>
      <c r="B1173" s="2084"/>
      <c r="C1173" s="2084"/>
      <c r="D1173" s="2085"/>
      <c r="E1173" s="2084"/>
      <c r="F1173" s="2086"/>
      <c r="G1173" s="2086"/>
      <c r="H1173" s="2084"/>
      <c r="I1173" s="2084"/>
      <c r="J1173" s="2084"/>
      <c r="K1173" s="2084"/>
      <c r="L1173" s="2084"/>
      <c r="M1173" s="2084"/>
      <c r="N1173" s="2084"/>
      <c r="O1173" s="2084"/>
      <c r="P1173" s="2084"/>
      <c r="Q1173" s="2084"/>
      <c r="R1173" s="2084"/>
      <c r="S1173" s="2084"/>
      <c r="T1173" s="2084"/>
      <c r="U1173" s="2084"/>
      <c r="V1173" s="2084"/>
      <c r="W1173" s="2084"/>
      <c r="X1173" s="2084"/>
      <c r="Y1173" s="2084"/>
      <c r="Z1173" s="2084"/>
      <c r="AA1173" s="2084"/>
      <c r="AB1173" s="2084"/>
      <c r="AC1173" s="2084"/>
      <c r="AD1173" s="2084"/>
      <c r="AE1173" s="2084"/>
    </row>
    <row r="1174" ht="60.0" customHeight="1">
      <c r="A1174" s="2084"/>
      <c r="B1174" s="2084"/>
      <c r="C1174" s="2084"/>
      <c r="D1174" s="2085"/>
      <c r="E1174" s="2084"/>
      <c r="F1174" s="2086"/>
      <c r="G1174" s="2086"/>
      <c r="H1174" s="2084"/>
      <c r="I1174" s="2084"/>
      <c r="J1174" s="2084"/>
      <c r="K1174" s="2084"/>
      <c r="L1174" s="2084"/>
      <c r="M1174" s="2084"/>
      <c r="N1174" s="2084"/>
      <c r="O1174" s="2084"/>
      <c r="P1174" s="2084"/>
      <c r="Q1174" s="2084"/>
      <c r="R1174" s="2084"/>
      <c r="S1174" s="2084"/>
      <c r="T1174" s="2084"/>
      <c r="U1174" s="2084"/>
      <c r="V1174" s="2084"/>
      <c r="W1174" s="2084"/>
      <c r="X1174" s="2084"/>
      <c r="Y1174" s="2084"/>
      <c r="Z1174" s="2084"/>
      <c r="AA1174" s="2084"/>
      <c r="AB1174" s="2084"/>
      <c r="AC1174" s="2084"/>
      <c r="AD1174" s="2084"/>
      <c r="AE1174" s="2084"/>
    </row>
    <row r="1175" ht="60.0" customHeight="1">
      <c r="A1175" s="2084"/>
      <c r="B1175" s="2084"/>
      <c r="C1175" s="2084"/>
      <c r="D1175" s="2085"/>
      <c r="E1175" s="2084"/>
      <c r="F1175" s="2086"/>
      <c r="G1175" s="2086"/>
      <c r="H1175" s="2084"/>
      <c r="I1175" s="2084"/>
      <c r="J1175" s="2084"/>
      <c r="K1175" s="2084"/>
      <c r="L1175" s="2084"/>
      <c r="M1175" s="2084"/>
      <c r="N1175" s="2084"/>
      <c r="O1175" s="2084"/>
      <c r="P1175" s="2084"/>
      <c r="Q1175" s="2084"/>
      <c r="R1175" s="2084"/>
      <c r="S1175" s="2084"/>
      <c r="T1175" s="2084"/>
      <c r="U1175" s="2084"/>
      <c r="V1175" s="2084"/>
      <c r="W1175" s="2084"/>
      <c r="X1175" s="2084"/>
      <c r="Y1175" s="2084"/>
      <c r="Z1175" s="2084"/>
      <c r="AA1175" s="2084"/>
      <c r="AB1175" s="2084"/>
      <c r="AC1175" s="2084"/>
      <c r="AD1175" s="2084"/>
      <c r="AE1175" s="2084"/>
    </row>
    <row r="1176" ht="60.0" customHeight="1">
      <c r="A1176" s="2084"/>
      <c r="B1176" s="2084"/>
      <c r="C1176" s="2084"/>
      <c r="D1176" s="2085"/>
      <c r="E1176" s="2084"/>
      <c r="F1176" s="2086"/>
      <c r="G1176" s="2086"/>
      <c r="H1176" s="2084"/>
      <c r="I1176" s="2084"/>
      <c r="J1176" s="2084"/>
      <c r="K1176" s="2084"/>
      <c r="L1176" s="2084"/>
      <c r="M1176" s="2084"/>
      <c r="N1176" s="2084"/>
      <c r="O1176" s="2084"/>
      <c r="P1176" s="2084"/>
      <c r="Q1176" s="2084"/>
      <c r="R1176" s="2084"/>
      <c r="S1176" s="2084"/>
      <c r="T1176" s="2084"/>
      <c r="U1176" s="2084"/>
      <c r="V1176" s="2084"/>
      <c r="W1176" s="2084"/>
      <c r="X1176" s="2084"/>
      <c r="Y1176" s="2084"/>
      <c r="Z1176" s="2084"/>
      <c r="AA1176" s="2084"/>
      <c r="AB1176" s="2084"/>
      <c r="AC1176" s="2084"/>
      <c r="AD1176" s="2084"/>
      <c r="AE1176" s="2084"/>
    </row>
    <row r="1177" ht="60.0" customHeight="1">
      <c r="A1177" s="2084"/>
      <c r="B1177" s="2084"/>
      <c r="C1177" s="2084"/>
      <c r="D1177" s="2085"/>
      <c r="E1177" s="2084"/>
      <c r="F1177" s="2086"/>
      <c r="G1177" s="2086"/>
      <c r="H1177" s="2084"/>
      <c r="I1177" s="2084"/>
      <c r="J1177" s="2084"/>
      <c r="K1177" s="2084"/>
      <c r="L1177" s="2084"/>
      <c r="M1177" s="2084"/>
      <c r="N1177" s="2084"/>
      <c r="O1177" s="2084"/>
      <c r="P1177" s="2084"/>
      <c r="Q1177" s="2084"/>
      <c r="R1177" s="2084"/>
      <c r="S1177" s="2084"/>
      <c r="T1177" s="2084"/>
      <c r="U1177" s="2084"/>
      <c r="V1177" s="2084"/>
      <c r="W1177" s="2084"/>
      <c r="X1177" s="2084"/>
      <c r="Y1177" s="2084"/>
      <c r="Z1177" s="2084"/>
      <c r="AA1177" s="2084"/>
      <c r="AB1177" s="2084"/>
      <c r="AC1177" s="2084"/>
      <c r="AD1177" s="2084"/>
      <c r="AE1177" s="2084"/>
    </row>
    <row r="1178" ht="60.0" customHeight="1">
      <c r="A1178" s="2084"/>
      <c r="B1178" s="2084"/>
      <c r="C1178" s="2084"/>
      <c r="D1178" s="2085"/>
      <c r="E1178" s="2084"/>
      <c r="F1178" s="2086"/>
      <c r="G1178" s="2086"/>
      <c r="H1178" s="2084"/>
      <c r="I1178" s="2084"/>
      <c r="J1178" s="2084"/>
      <c r="K1178" s="2084"/>
      <c r="L1178" s="2084"/>
      <c r="M1178" s="2084"/>
      <c r="N1178" s="2084"/>
      <c r="O1178" s="2084"/>
      <c r="P1178" s="2084"/>
      <c r="Q1178" s="2084"/>
      <c r="R1178" s="2084"/>
      <c r="S1178" s="2084"/>
      <c r="T1178" s="2084"/>
      <c r="U1178" s="2084"/>
      <c r="V1178" s="2084"/>
      <c r="W1178" s="2084"/>
      <c r="X1178" s="2084"/>
      <c r="Y1178" s="2084"/>
      <c r="Z1178" s="2084"/>
      <c r="AA1178" s="2084"/>
      <c r="AB1178" s="2084"/>
      <c r="AC1178" s="2084"/>
      <c r="AD1178" s="2084"/>
      <c r="AE1178" s="2084"/>
    </row>
    <row r="1179" ht="60.0" customHeight="1">
      <c r="A1179" s="2084"/>
      <c r="B1179" s="2084"/>
      <c r="C1179" s="2084"/>
      <c r="D1179" s="2085"/>
      <c r="E1179" s="2084"/>
      <c r="F1179" s="2086"/>
      <c r="G1179" s="2086"/>
      <c r="H1179" s="2084"/>
      <c r="I1179" s="2084"/>
      <c r="J1179" s="2084"/>
      <c r="K1179" s="2084"/>
      <c r="L1179" s="2084"/>
      <c r="M1179" s="2084"/>
      <c r="N1179" s="2084"/>
      <c r="O1179" s="2084"/>
      <c r="P1179" s="2084"/>
      <c r="Q1179" s="2084"/>
      <c r="R1179" s="2084"/>
      <c r="S1179" s="2084"/>
      <c r="T1179" s="2084"/>
      <c r="U1179" s="2084"/>
      <c r="V1179" s="2084"/>
      <c r="W1179" s="2084"/>
      <c r="X1179" s="2084"/>
      <c r="Y1179" s="2084"/>
      <c r="Z1179" s="2084"/>
      <c r="AA1179" s="2084"/>
      <c r="AB1179" s="2084"/>
      <c r="AC1179" s="2084"/>
      <c r="AD1179" s="2084"/>
      <c r="AE1179" s="2084"/>
    </row>
    <row r="1180" ht="60.0" customHeight="1">
      <c r="A1180" s="2084"/>
      <c r="B1180" s="2084"/>
      <c r="C1180" s="2084"/>
      <c r="D1180" s="2085"/>
      <c r="E1180" s="2084"/>
      <c r="F1180" s="2086"/>
      <c r="G1180" s="2086"/>
      <c r="H1180" s="2084"/>
      <c r="I1180" s="2084"/>
      <c r="J1180" s="2084"/>
      <c r="K1180" s="2084"/>
      <c r="L1180" s="2084"/>
      <c r="M1180" s="2084"/>
      <c r="N1180" s="2084"/>
      <c r="O1180" s="2084"/>
      <c r="P1180" s="2084"/>
      <c r="Q1180" s="2084"/>
      <c r="R1180" s="2084"/>
      <c r="S1180" s="2084"/>
      <c r="T1180" s="2084"/>
      <c r="U1180" s="2084"/>
      <c r="V1180" s="2084"/>
      <c r="W1180" s="2084"/>
      <c r="X1180" s="2084"/>
      <c r="Y1180" s="2084"/>
      <c r="Z1180" s="2084"/>
      <c r="AA1180" s="2084"/>
      <c r="AB1180" s="2084"/>
      <c r="AC1180" s="2084"/>
      <c r="AD1180" s="2084"/>
      <c r="AE1180" s="2084"/>
    </row>
    <row r="1181" ht="60.0" customHeight="1">
      <c r="A1181" s="2084"/>
      <c r="B1181" s="2084"/>
      <c r="C1181" s="2084"/>
      <c r="D1181" s="2085"/>
      <c r="E1181" s="2084"/>
      <c r="F1181" s="2086"/>
      <c r="G1181" s="2086"/>
      <c r="H1181" s="2084"/>
      <c r="I1181" s="2084"/>
      <c r="J1181" s="2084"/>
      <c r="K1181" s="2084"/>
      <c r="L1181" s="2084"/>
      <c r="M1181" s="2084"/>
      <c r="N1181" s="2084"/>
      <c r="O1181" s="2084"/>
      <c r="P1181" s="2084"/>
      <c r="Q1181" s="2084"/>
      <c r="R1181" s="2084"/>
      <c r="S1181" s="2084"/>
      <c r="T1181" s="2084"/>
      <c r="U1181" s="2084"/>
      <c r="V1181" s="2084"/>
      <c r="W1181" s="2084"/>
      <c r="X1181" s="2084"/>
      <c r="Y1181" s="2084"/>
      <c r="Z1181" s="2084"/>
      <c r="AA1181" s="2084"/>
      <c r="AB1181" s="2084"/>
      <c r="AC1181" s="2084"/>
      <c r="AD1181" s="2084"/>
      <c r="AE1181" s="2084"/>
    </row>
    <row r="1182" ht="60.0" customHeight="1">
      <c r="A1182" s="2084"/>
      <c r="B1182" s="2084"/>
      <c r="C1182" s="2084"/>
      <c r="D1182" s="2085"/>
      <c r="E1182" s="2084"/>
      <c r="F1182" s="2086"/>
      <c r="G1182" s="2086"/>
      <c r="H1182" s="2084"/>
      <c r="I1182" s="2084"/>
      <c r="J1182" s="2084"/>
      <c r="K1182" s="2084"/>
      <c r="L1182" s="2084"/>
      <c r="M1182" s="2084"/>
      <c r="N1182" s="2084"/>
      <c r="O1182" s="2084"/>
      <c r="P1182" s="2084"/>
      <c r="Q1182" s="2084"/>
      <c r="R1182" s="2084"/>
      <c r="S1182" s="2084"/>
      <c r="T1182" s="2084"/>
      <c r="U1182" s="2084"/>
      <c r="V1182" s="2084"/>
      <c r="W1182" s="2084"/>
      <c r="X1182" s="2084"/>
      <c r="Y1182" s="2084"/>
      <c r="Z1182" s="2084"/>
      <c r="AA1182" s="2084"/>
      <c r="AB1182" s="2084"/>
      <c r="AC1182" s="2084"/>
      <c r="AD1182" s="2084"/>
      <c r="AE1182" s="2084"/>
    </row>
    <row r="1183" ht="60.0" customHeight="1">
      <c r="A1183" s="2084"/>
      <c r="B1183" s="2084"/>
      <c r="C1183" s="2084"/>
      <c r="D1183" s="2085"/>
      <c r="E1183" s="2084"/>
      <c r="F1183" s="2086"/>
      <c r="G1183" s="2086"/>
      <c r="H1183" s="2084"/>
      <c r="I1183" s="2084"/>
      <c r="J1183" s="2084"/>
      <c r="K1183" s="2084"/>
      <c r="L1183" s="2084"/>
      <c r="M1183" s="2084"/>
      <c r="N1183" s="2084"/>
      <c r="O1183" s="2084"/>
      <c r="P1183" s="2084"/>
      <c r="Q1183" s="2084"/>
      <c r="R1183" s="2084"/>
      <c r="S1183" s="2084"/>
      <c r="T1183" s="2084"/>
      <c r="U1183" s="2084"/>
      <c r="V1183" s="2084"/>
      <c r="W1183" s="2084"/>
      <c r="X1183" s="2084"/>
      <c r="Y1183" s="2084"/>
      <c r="Z1183" s="2084"/>
      <c r="AA1183" s="2084"/>
      <c r="AB1183" s="2084"/>
      <c r="AC1183" s="2084"/>
      <c r="AD1183" s="2084"/>
      <c r="AE1183" s="2084"/>
    </row>
    <row r="1184" ht="60.0" customHeight="1">
      <c r="A1184" s="2084"/>
      <c r="B1184" s="2084"/>
      <c r="C1184" s="2084"/>
      <c r="D1184" s="2085"/>
      <c r="E1184" s="2084"/>
      <c r="F1184" s="2086"/>
      <c r="G1184" s="2086"/>
      <c r="H1184" s="2084"/>
      <c r="I1184" s="2084"/>
      <c r="J1184" s="2084"/>
      <c r="K1184" s="2084"/>
      <c r="L1184" s="2084"/>
      <c r="M1184" s="2084"/>
      <c r="N1184" s="2084"/>
      <c r="O1184" s="2084"/>
      <c r="P1184" s="2084"/>
      <c r="Q1184" s="2084"/>
      <c r="R1184" s="2084"/>
      <c r="S1184" s="2084"/>
      <c r="T1184" s="2084"/>
      <c r="U1184" s="2084"/>
      <c r="V1184" s="2084"/>
      <c r="W1184" s="2084"/>
      <c r="X1184" s="2084"/>
      <c r="Y1184" s="2084"/>
      <c r="Z1184" s="2084"/>
      <c r="AA1184" s="2084"/>
      <c r="AB1184" s="2084"/>
      <c r="AC1184" s="2084"/>
      <c r="AD1184" s="2084"/>
      <c r="AE1184" s="2084"/>
    </row>
    <row r="1185" ht="60.0" customHeight="1">
      <c r="A1185" s="2084"/>
      <c r="B1185" s="2084"/>
      <c r="C1185" s="2084"/>
      <c r="D1185" s="2085"/>
      <c r="E1185" s="2084"/>
      <c r="F1185" s="2086"/>
      <c r="G1185" s="2086"/>
      <c r="H1185" s="2084"/>
      <c r="I1185" s="2084"/>
      <c r="J1185" s="2084"/>
      <c r="K1185" s="2084"/>
      <c r="L1185" s="2084"/>
      <c r="M1185" s="2084"/>
      <c r="N1185" s="2084"/>
      <c r="O1185" s="2084"/>
      <c r="P1185" s="2084"/>
      <c r="Q1185" s="2084"/>
      <c r="R1185" s="2084"/>
      <c r="S1185" s="2084"/>
      <c r="T1185" s="2084"/>
      <c r="U1185" s="2084"/>
      <c r="V1185" s="2084"/>
      <c r="W1185" s="2084"/>
      <c r="X1185" s="2084"/>
      <c r="Y1185" s="2084"/>
      <c r="Z1185" s="2084"/>
      <c r="AA1185" s="2084"/>
      <c r="AB1185" s="2084"/>
      <c r="AC1185" s="2084"/>
      <c r="AD1185" s="2084"/>
      <c r="AE1185" s="2084"/>
    </row>
    <row r="1186" ht="60.0" customHeight="1">
      <c r="A1186" s="2084"/>
      <c r="B1186" s="2084"/>
      <c r="C1186" s="2084"/>
      <c r="D1186" s="2085"/>
      <c r="E1186" s="2084"/>
      <c r="F1186" s="2086"/>
      <c r="G1186" s="2086"/>
      <c r="H1186" s="2084"/>
      <c r="I1186" s="2084"/>
      <c r="J1186" s="2084"/>
      <c r="K1186" s="2084"/>
      <c r="L1186" s="2084"/>
      <c r="M1186" s="2084"/>
      <c r="N1186" s="2084"/>
      <c r="O1186" s="2084"/>
      <c r="P1186" s="2084"/>
      <c r="Q1186" s="2084"/>
      <c r="R1186" s="2084"/>
      <c r="S1186" s="2084"/>
      <c r="T1186" s="2084"/>
      <c r="U1186" s="2084"/>
      <c r="V1186" s="2084"/>
      <c r="W1186" s="2084"/>
      <c r="X1186" s="2084"/>
      <c r="Y1186" s="2084"/>
      <c r="Z1186" s="2084"/>
      <c r="AA1186" s="2084"/>
      <c r="AB1186" s="2084"/>
      <c r="AC1186" s="2084"/>
      <c r="AD1186" s="2084"/>
      <c r="AE1186" s="2084"/>
    </row>
    <row r="1187" ht="60.0" customHeight="1">
      <c r="A1187" s="2084"/>
      <c r="B1187" s="2084"/>
      <c r="C1187" s="2084"/>
      <c r="D1187" s="2085"/>
      <c r="E1187" s="2084"/>
      <c r="F1187" s="2086"/>
      <c r="G1187" s="2086"/>
      <c r="H1187" s="2084"/>
      <c r="I1187" s="2084"/>
      <c r="J1187" s="2084"/>
      <c r="K1187" s="2084"/>
      <c r="L1187" s="2084"/>
      <c r="M1187" s="2084"/>
      <c r="N1187" s="2084"/>
      <c r="O1187" s="2084"/>
      <c r="P1187" s="2084"/>
      <c r="Q1187" s="2084"/>
      <c r="R1187" s="2084"/>
      <c r="S1187" s="2084"/>
      <c r="T1187" s="2084"/>
      <c r="U1187" s="2084"/>
      <c r="V1187" s="2084"/>
      <c r="W1187" s="2084"/>
      <c r="X1187" s="2084"/>
      <c r="Y1187" s="2084"/>
      <c r="Z1187" s="2084"/>
      <c r="AA1187" s="2084"/>
      <c r="AB1187" s="2084"/>
      <c r="AC1187" s="2084"/>
      <c r="AD1187" s="2084"/>
      <c r="AE1187" s="2084"/>
    </row>
    <row r="1188" ht="60.0" customHeight="1">
      <c r="A1188" s="2084"/>
      <c r="B1188" s="2084"/>
      <c r="C1188" s="2084"/>
      <c r="D1188" s="2085"/>
      <c r="E1188" s="2084"/>
      <c r="F1188" s="2086"/>
      <c r="G1188" s="2086"/>
      <c r="H1188" s="2084"/>
      <c r="I1188" s="2084"/>
      <c r="J1188" s="2084"/>
      <c r="K1188" s="2084"/>
      <c r="L1188" s="2084"/>
      <c r="M1188" s="2084"/>
      <c r="N1188" s="2084"/>
      <c r="O1188" s="2084"/>
      <c r="P1188" s="2084"/>
      <c r="Q1188" s="2084"/>
      <c r="R1188" s="2084"/>
      <c r="S1188" s="2084"/>
      <c r="T1188" s="2084"/>
      <c r="U1188" s="2084"/>
      <c r="V1188" s="2084"/>
      <c r="W1188" s="2084"/>
      <c r="X1188" s="2084"/>
      <c r="Y1188" s="2084"/>
      <c r="Z1188" s="2084"/>
      <c r="AA1188" s="2084"/>
      <c r="AB1188" s="2084"/>
      <c r="AC1188" s="2084"/>
      <c r="AD1188" s="2084"/>
      <c r="AE1188" s="2084"/>
    </row>
    <row r="1189" ht="60.0" customHeight="1">
      <c r="A1189" s="2084"/>
      <c r="B1189" s="2084"/>
      <c r="C1189" s="2084"/>
      <c r="D1189" s="2085"/>
      <c r="E1189" s="2084"/>
      <c r="F1189" s="2086"/>
      <c r="G1189" s="2086"/>
      <c r="H1189" s="2084"/>
      <c r="I1189" s="2084"/>
      <c r="J1189" s="2084"/>
      <c r="K1189" s="2084"/>
      <c r="L1189" s="2084"/>
      <c r="M1189" s="2084"/>
      <c r="N1189" s="2084"/>
      <c r="O1189" s="2084"/>
      <c r="P1189" s="2084"/>
      <c r="Q1189" s="2084"/>
      <c r="R1189" s="2084"/>
      <c r="S1189" s="2084"/>
      <c r="T1189" s="2084"/>
      <c r="U1189" s="2084"/>
      <c r="V1189" s="2084"/>
      <c r="W1189" s="2084"/>
      <c r="X1189" s="2084"/>
      <c r="Y1189" s="2084"/>
      <c r="Z1189" s="2084"/>
      <c r="AA1189" s="2084"/>
      <c r="AB1189" s="2084"/>
      <c r="AC1189" s="2084"/>
      <c r="AD1189" s="2084"/>
      <c r="AE1189" s="2084"/>
    </row>
    <row r="1190" ht="60.0" customHeight="1">
      <c r="A1190" s="2084"/>
      <c r="B1190" s="2084"/>
      <c r="C1190" s="2084"/>
      <c r="D1190" s="2085"/>
      <c r="E1190" s="2084"/>
      <c r="F1190" s="2086"/>
      <c r="G1190" s="2086"/>
      <c r="H1190" s="2084"/>
      <c r="I1190" s="2084"/>
      <c r="J1190" s="2084"/>
      <c r="K1190" s="2084"/>
      <c r="L1190" s="2084"/>
      <c r="M1190" s="2084"/>
      <c r="N1190" s="2084"/>
      <c r="O1190" s="2084"/>
      <c r="P1190" s="2084"/>
      <c r="Q1190" s="2084"/>
      <c r="R1190" s="2084"/>
      <c r="S1190" s="2084"/>
      <c r="T1190" s="2084"/>
      <c r="U1190" s="2084"/>
      <c r="V1190" s="2084"/>
      <c r="W1190" s="2084"/>
      <c r="X1190" s="2084"/>
      <c r="Y1190" s="2084"/>
      <c r="Z1190" s="2084"/>
      <c r="AA1190" s="2084"/>
      <c r="AB1190" s="2084"/>
      <c r="AC1190" s="2084"/>
      <c r="AD1190" s="2084"/>
      <c r="AE1190" s="2084"/>
    </row>
    <row r="1191" ht="60.0" customHeight="1">
      <c r="A1191" s="2084"/>
      <c r="B1191" s="2084"/>
      <c r="C1191" s="2084"/>
      <c r="D1191" s="2085"/>
      <c r="E1191" s="2084"/>
      <c r="F1191" s="2086"/>
      <c r="G1191" s="2086"/>
      <c r="H1191" s="2084"/>
      <c r="I1191" s="2084"/>
      <c r="J1191" s="2084"/>
      <c r="K1191" s="2084"/>
      <c r="L1191" s="2084"/>
      <c r="M1191" s="2084"/>
      <c r="N1191" s="2084"/>
      <c r="O1191" s="2084"/>
      <c r="P1191" s="2084"/>
      <c r="Q1191" s="2084"/>
      <c r="R1191" s="2084"/>
      <c r="S1191" s="2084"/>
      <c r="T1191" s="2084"/>
      <c r="U1191" s="2084"/>
      <c r="V1191" s="2084"/>
      <c r="W1191" s="2084"/>
      <c r="X1191" s="2084"/>
      <c r="Y1191" s="2084"/>
      <c r="Z1191" s="2084"/>
      <c r="AA1191" s="2084"/>
      <c r="AB1191" s="2084"/>
      <c r="AC1191" s="2084"/>
      <c r="AD1191" s="2084"/>
      <c r="AE1191" s="2084"/>
    </row>
    <row r="1192" ht="60.0" customHeight="1">
      <c r="A1192" s="2084"/>
      <c r="B1192" s="2084"/>
      <c r="C1192" s="2084"/>
      <c r="D1192" s="2085"/>
      <c r="E1192" s="2084"/>
      <c r="F1192" s="2086"/>
      <c r="G1192" s="2086"/>
      <c r="H1192" s="2084"/>
      <c r="I1192" s="2084"/>
      <c r="J1192" s="2084"/>
      <c r="K1192" s="2084"/>
      <c r="L1192" s="2084"/>
      <c r="M1192" s="2084"/>
      <c r="N1192" s="2084"/>
      <c r="O1192" s="2084"/>
      <c r="P1192" s="2084"/>
      <c r="Q1192" s="2084"/>
      <c r="R1192" s="2084"/>
      <c r="S1192" s="2084"/>
      <c r="T1192" s="2084"/>
      <c r="U1192" s="2084"/>
      <c r="V1192" s="2084"/>
      <c r="W1192" s="2084"/>
      <c r="X1192" s="2084"/>
      <c r="Y1192" s="2084"/>
      <c r="Z1192" s="2084"/>
      <c r="AA1192" s="2084"/>
      <c r="AB1192" s="2084"/>
      <c r="AC1192" s="2084"/>
      <c r="AD1192" s="2084"/>
      <c r="AE1192" s="2084"/>
    </row>
    <row r="1193" ht="60.0" customHeight="1">
      <c r="A1193" s="2084"/>
      <c r="B1193" s="2084"/>
      <c r="C1193" s="2084"/>
      <c r="D1193" s="2085"/>
      <c r="E1193" s="2084"/>
      <c r="F1193" s="2086"/>
      <c r="G1193" s="2086"/>
      <c r="H1193" s="2084"/>
      <c r="I1193" s="2084"/>
      <c r="J1193" s="2084"/>
      <c r="K1193" s="2084"/>
      <c r="L1193" s="2084"/>
      <c r="M1193" s="2084"/>
      <c r="N1193" s="2084"/>
      <c r="O1193" s="2084"/>
      <c r="P1193" s="2084"/>
      <c r="Q1193" s="2084"/>
      <c r="R1193" s="2084"/>
      <c r="S1193" s="2084"/>
      <c r="T1193" s="2084"/>
      <c r="U1193" s="2084"/>
      <c r="V1193" s="2084"/>
      <c r="W1193" s="2084"/>
      <c r="X1193" s="2084"/>
      <c r="Y1193" s="2084"/>
      <c r="Z1193" s="2084"/>
      <c r="AA1193" s="2084"/>
      <c r="AB1193" s="2084"/>
      <c r="AC1193" s="2084"/>
      <c r="AD1193" s="2084"/>
      <c r="AE1193" s="2084"/>
    </row>
    <row r="1194" ht="60.0" customHeight="1">
      <c r="A1194" s="2084"/>
      <c r="B1194" s="2084"/>
      <c r="C1194" s="2084"/>
      <c r="D1194" s="2085"/>
      <c r="E1194" s="2084"/>
      <c r="F1194" s="2086"/>
      <c r="G1194" s="2086"/>
      <c r="H1194" s="2084"/>
      <c r="I1194" s="2084"/>
      <c r="J1194" s="2084"/>
      <c r="K1194" s="2084"/>
      <c r="L1194" s="2084"/>
      <c r="M1194" s="2084"/>
      <c r="N1194" s="2084"/>
      <c r="O1194" s="2084"/>
      <c r="P1194" s="2084"/>
      <c r="Q1194" s="2084"/>
      <c r="R1194" s="2084"/>
      <c r="S1194" s="2084"/>
      <c r="T1194" s="2084"/>
      <c r="U1194" s="2084"/>
      <c r="V1194" s="2084"/>
      <c r="W1194" s="2084"/>
      <c r="X1194" s="2084"/>
      <c r="Y1194" s="2084"/>
      <c r="Z1194" s="2084"/>
      <c r="AA1194" s="2084"/>
      <c r="AB1194" s="2084"/>
      <c r="AC1194" s="2084"/>
      <c r="AD1194" s="2084"/>
      <c r="AE1194" s="2084"/>
    </row>
    <row r="1195" ht="60.0" customHeight="1">
      <c r="A1195" s="2084"/>
      <c r="B1195" s="2084"/>
      <c r="C1195" s="2084"/>
      <c r="D1195" s="2085"/>
      <c r="E1195" s="2084"/>
      <c r="F1195" s="2086"/>
      <c r="G1195" s="2086"/>
      <c r="H1195" s="2084"/>
      <c r="I1195" s="2084"/>
      <c r="J1195" s="2084"/>
      <c r="K1195" s="2084"/>
      <c r="L1195" s="2084"/>
      <c r="M1195" s="2084"/>
      <c r="N1195" s="2084"/>
      <c r="O1195" s="2084"/>
      <c r="P1195" s="2084"/>
      <c r="Q1195" s="2084"/>
      <c r="R1195" s="2084"/>
      <c r="S1195" s="2084"/>
      <c r="T1195" s="2084"/>
      <c r="U1195" s="2084"/>
      <c r="V1195" s="2084"/>
      <c r="W1195" s="2084"/>
      <c r="X1195" s="2084"/>
      <c r="Y1195" s="2084"/>
      <c r="Z1195" s="2084"/>
      <c r="AA1195" s="2084"/>
      <c r="AB1195" s="2084"/>
      <c r="AC1195" s="2084"/>
      <c r="AD1195" s="2084"/>
      <c r="AE1195" s="2084"/>
    </row>
    <row r="1196" ht="60.0" customHeight="1">
      <c r="A1196" s="2084"/>
      <c r="B1196" s="2084"/>
      <c r="C1196" s="2084"/>
      <c r="D1196" s="2085"/>
      <c r="E1196" s="2084"/>
      <c r="F1196" s="2086"/>
      <c r="G1196" s="2086"/>
      <c r="H1196" s="2084"/>
      <c r="I1196" s="2084"/>
      <c r="J1196" s="2084"/>
      <c r="K1196" s="2084"/>
      <c r="L1196" s="2084"/>
      <c r="M1196" s="2084"/>
      <c r="N1196" s="2084"/>
      <c r="O1196" s="2084"/>
      <c r="P1196" s="2084"/>
      <c r="Q1196" s="2084"/>
      <c r="R1196" s="2084"/>
      <c r="S1196" s="2084"/>
      <c r="T1196" s="2084"/>
      <c r="U1196" s="2084"/>
      <c r="V1196" s="2084"/>
      <c r="W1196" s="2084"/>
      <c r="X1196" s="2084"/>
      <c r="Y1196" s="2084"/>
      <c r="Z1196" s="2084"/>
      <c r="AA1196" s="2084"/>
      <c r="AB1196" s="2084"/>
      <c r="AC1196" s="2084"/>
      <c r="AD1196" s="2084"/>
      <c r="AE1196" s="2084"/>
    </row>
    <row r="1197" ht="60.0" customHeight="1">
      <c r="A1197" s="2084"/>
      <c r="B1197" s="2084"/>
      <c r="C1197" s="2084"/>
      <c r="D1197" s="2085"/>
      <c r="E1197" s="2084"/>
      <c r="F1197" s="2086"/>
      <c r="G1197" s="2086"/>
      <c r="H1197" s="2084"/>
      <c r="I1197" s="2084"/>
      <c r="J1197" s="2084"/>
      <c r="K1197" s="2084"/>
      <c r="L1197" s="2084"/>
      <c r="M1197" s="2084"/>
      <c r="N1197" s="2084"/>
      <c r="O1197" s="2084"/>
      <c r="P1197" s="2084"/>
      <c r="Q1197" s="2084"/>
      <c r="R1197" s="2084"/>
      <c r="S1197" s="2084"/>
      <c r="T1197" s="2084"/>
      <c r="U1197" s="2084"/>
      <c r="V1197" s="2084"/>
      <c r="W1197" s="2084"/>
      <c r="X1197" s="2084"/>
      <c r="Y1197" s="2084"/>
      <c r="Z1197" s="2084"/>
      <c r="AA1197" s="2084"/>
      <c r="AB1197" s="2084"/>
      <c r="AC1197" s="2084"/>
      <c r="AD1197" s="2084"/>
      <c r="AE1197" s="2084"/>
    </row>
    <row r="1198" ht="60.0" customHeight="1">
      <c r="A1198" s="2084"/>
      <c r="B1198" s="2084"/>
      <c r="C1198" s="2084"/>
      <c r="D1198" s="2085"/>
      <c r="E1198" s="2084"/>
      <c r="F1198" s="2086"/>
      <c r="G1198" s="2086"/>
      <c r="H1198" s="2084"/>
      <c r="I1198" s="2084"/>
      <c r="J1198" s="2084"/>
      <c r="K1198" s="2084"/>
      <c r="L1198" s="2084"/>
      <c r="M1198" s="2084"/>
      <c r="N1198" s="2084"/>
      <c r="O1198" s="2084"/>
      <c r="P1198" s="2084"/>
      <c r="Q1198" s="2084"/>
      <c r="R1198" s="2084"/>
      <c r="S1198" s="2084"/>
      <c r="T1198" s="2084"/>
      <c r="U1198" s="2084"/>
      <c r="V1198" s="2084"/>
      <c r="W1198" s="2084"/>
      <c r="X1198" s="2084"/>
      <c r="Y1198" s="2084"/>
      <c r="Z1198" s="2084"/>
      <c r="AA1198" s="2084"/>
      <c r="AB1198" s="2084"/>
      <c r="AC1198" s="2084"/>
      <c r="AD1198" s="2084"/>
      <c r="AE1198" s="2084"/>
    </row>
    <row r="1199" ht="60.0" customHeight="1">
      <c r="A1199" s="2084"/>
      <c r="B1199" s="2084"/>
      <c r="C1199" s="2084"/>
      <c r="D1199" s="2085"/>
      <c r="E1199" s="2084"/>
      <c r="F1199" s="2086"/>
      <c r="G1199" s="2086"/>
      <c r="H1199" s="2084"/>
      <c r="I1199" s="2084"/>
      <c r="J1199" s="2084"/>
      <c r="K1199" s="2084"/>
      <c r="L1199" s="2084"/>
      <c r="M1199" s="2084"/>
      <c r="N1199" s="2084"/>
      <c r="O1199" s="2084"/>
      <c r="P1199" s="2084"/>
      <c r="Q1199" s="2084"/>
      <c r="R1199" s="2084"/>
      <c r="S1199" s="2084"/>
      <c r="T1199" s="2084"/>
      <c r="U1199" s="2084"/>
      <c r="V1199" s="2084"/>
      <c r="W1199" s="2084"/>
      <c r="X1199" s="2084"/>
      <c r="Y1199" s="2084"/>
      <c r="Z1199" s="2084"/>
      <c r="AA1199" s="2084"/>
      <c r="AB1199" s="2084"/>
      <c r="AC1199" s="2084"/>
      <c r="AD1199" s="2084"/>
      <c r="AE1199" s="2084"/>
    </row>
    <row r="1200" ht="60.0" customHeight="1">
      <c r="A1200" s="2084"/>
      <c r="B1200" s="2084"/>
      <c r="C1200" s="2084"/>
      <c r="D1200" s="2085"/>
      <c r="E1200" s="2084"/>
      <c r="F1200" s="2086"/>
      <c r="G1200" s="2086"/>
      <c r="H1200" s="2084"/>
      <c r="I1200" s="2084"/>
      <c r="J1200" s="2084"/>
      <c r="K1200" s="2084"/>
      <c r="L1200" s="2084"/>
      <c r="M1200" s="2084"/>
      <c r="N1200" s="2084"/>
      <c r="O1200" s="2084"/>
      <c r="P1200" s="2084"/>
      <c r="Q1200" s="2084"/>
      <c r="R1200" s="2084"/>
      <c r="S1200" s="2084"/>
      <c r="T1200" s="2084"/>
      <c r="U1200" s="2084"/>
      <c r="V1200" s="2084"/>
      <c r="W1200" s="2084"/>
      <c r="X1200" s="2084"/>
      <c r="Y1200" s="2084"/>
      <c r="Z1200" s="2084"/>
      <c r="AA1200" s="2084"/>
      <c r="AB1200" s="2084"/>
      <c r="AC1200" s="2084"/>
      <c r="AD1200" s="2084"/>
      <c r="AE1200" s="2084"/>
    </row>
    <row r="1201" ht="60.0" customHeight="1">
      <c r="A1201" s="2084"/>
      <c r="B1201" s="2084"/>
      <c r="C1201" s="2084"/>
      <c r="D1201" s="2085"/>
      <c r="E1201" s="2084"/>
      <c r="F1201" s="2086"/>
      <c r="G1201" s="2086"/>
      <c r="H1201" s="2084"/>
      <c r="I1201" s="2084"/>
      <c r="J1201" s="2084"/>
      <c r="K1201" s="2084"/>
      <c r="L1201" s="2084"/>
      <c r="M1201" s="2084"/>
      <c r="N1201" s="2084"/>
      <c r="O1201" s="2084"/>
      <c r="P1201" s="2084"/>
      <c r="Q1201" s="2084"/>
      <c r="R1201" s="2084"/>
      <c r="S1201" s="2084"/>
      <c r="T1201" s="2084"/>
      <c r="U1201" s="2084"/>
      <c r="V1201" s="2084"/>
      <c r="W1201" s="2084"/>
      <c r="X1201" s="2084"/>
      <c r="Y1201" s="2084"/>
      <c r="Z1201" s="2084"/>
      <c r="AA1201" s="2084"/>
      <c r="AB1201" s="2084"/>
      <c r="AC1201" s="2084"/>
      <c r="AD1201" s="2084"/>
      <c r="AE1201" s="2084"/>
    </row>
    <row r="1202" ht="60.0" customHeight="1">
      <c r="A1202" s="2084"/>
      <c r="B1202" s="2084"/>
      <c r="C1202" s="2084"/>
      <c r="D1202" s="2085"/>
      <c r="E1202" s="2084"/>
      <c r="F1202" s="2086"/>
      <c r="G1202" s="2086"/>
      <c r="H1202" s="2084"/>
      <c r="I1202" s="2084"/>
      <c r="J1202" s="2084"/>
      <c r="K1202" s="2084"/>
      <c r="L1202" s="2084"/>
      <c r="M1202" s="2084"/>
      <c r="N1202" s="2084"/>
      <c r="O1202" s="2084"/>
      <c r="P1202" s="2084"/>
      <c r="Q1202" s="2084"/>
      <c r="R1202" s="2084"/>
      <c r="S1202" s="2084"/>
      <c r="T1202" s="2084"/>
      <c r="U1202" s="2084"/>
      <c r="V1202" s="2084"/>
      <c r="W1202" s="2084"/>
      <c r="X1202" s="2084"/>
      <c r="Y1202" s="2084"/>
      <c r="Z1202" s="2084"/>
      <c r="AA1202" s="2084"/>
      <c r="AB1202" s="2084"/>
      <c r="AC1202" s="2084"/>
      <c r="AD1202" s="2084"/>
      <c r="AE1202" s="2084"/>
    </row>
    <row r="1203" ht="60.0" customHeight="1">
      <c r="A1203" s="2084"/>
      <c r="B1203" s="2084"/>
      <c r="C1203" s="2084"/>
      <c r="D1203" s="2085"/>
      <c r="E1203" s="2084"/>
      <c r="F1203" s="2086"/>
      <c r="G1203" s="2086"/>
      <c r="H1203" s="2084"/>
      <c r="I1203" s="2084"/>
      <c r="J1203" s="2084"/>
      <c r="K1203" s="2084"/>
      <c r="L1203" s="2084"/>
      <c r="M1203" s="2084"/>
      <c r="N1203" s="2084"/>
      <c r="O1203" s="2084"/>
      <c r="P1203" s="2084"/>
      <c r="Q1203" s="2084"/>
      <c r="R1203" s="2084"/>
      <c r="S1203" s="2084"/>
      <c r="T1203" s="2084"/>
      <c r="U1203" s="2084"/>
      <c r="V1203" s="2084"/>
      <c r="W1203" s="2084"/>
      <c r="X1203" s="2084"/>
      <c r="Y1203" s="2084"/>
      <c r="Z1203" s="2084"/>
      <c r="AA1203" s="2084"/>
      <c r="AB1203" s="2084"/>
      <c r="AC1203" s="2084"/>
      <c r="AD1203" s="2084"/>
      <c r="AE1203" s="2084"/>
    </row>
    <row r="1204" ht="60.0" customHeight="1">
      <c r="A1204" s="2084"/>
      <c r="B1204" s="2084"/>
      <c r="C1204" s="2084"/>
      <c r="D1204" s="2085"/>
      <c r="E1204" s="2084"/>
      <c r="F1204" s="2086"/>
      <c r="G1204" s="2086"/>
      <c r="H1204" s="2084"/>
      <c r="I1204" s="2084"/>
      <c r="J1204" s="2084"/>
      <c r="K1204" s="2084"/>
      <c r="L1204" s="2084"/>
      <c r="M1204" s="2084"/>
      <c r="N1204" s="2084"/>
      <c r="O1204" s="2084"/>
      <c r="P1204" s="2084"/>
      <c r="Q1204" s="2084"/>
      <c r="R1204" s="2084"/>
      <c r="S1204" s="2084"/>
      <c r="T1204" s="2084"/>
      <c r="U1204" s="2084"/>
      <c r="V1204" s="2084"/>
      <c r="W1204" s="2084"/>
      <c r="X1204" s="2084"/>
      <c r="Y1204" s="2084"/>
      <c r="Z1204" s="2084"/>
      <c r="AA1204" s="2084"/>
      <c r="AB1204" s="2084"/>
      <c r="AC1204" s="2084"/>
      <c r="AD1204" s="2084"/>
      <c r="AE1204" s="2084"/>
    </row>
    <row r="1205" ht="60.0" customHeight="1">
      <c r="A1205" s="2084"/>
      <c r="B1205" s="2084"/>
      <c r="C1205" s="2084"/>
      <c r="D1205" s="2085"/>
      <c r="E1205" s="2084"/>
      <c r="F1205" s="2086"/>
      <c r="G1205" s="2086"/>
      <c r="H1205" s="2084"/>
      <c r="I1205" s="2084"/>
      <c r="J1205" s="2084"/>
      <c r="K1205" s="2084"/>
      <c r="L1205" s="2084"/>
      <c r="M1205" s="2084"/>
      <c r="N1205" s="2084"/>
      <c r="O1205" s="2084"/>
      <c r="P1205" s="2084"/>
      <c r="Q1205" s="2084"/>
      <c r="R1205" s="2084"/>
      <c r="S1205" s="2084"/>
      <c r="T1205" s="2084"/>
      <c r="U1205" s="2084"/>
      <c r="V1205" s="2084"/>
      <c r="W1205" s="2084"/>
      <c r="X1205" s="2084"/>
      <c r="Y1205" s="2084"/>
      <c r="Z1205" s="2084"/>
      <c r="AA1205" s="2084"/>
      <c r="AB1205" s="2084"/>
      <c r="AC1205" s="2084"/>
      <c r="AD1205" s="2084"/>
      <c r="AE1205" s="2084"/>
    </row>
    <row r="1206" ht="60.0" customHeight="1">
      <c r="A1206" s="2084"/>
      <c r="B1206" s="2084"/>
      <c r="C1206" s="2084"/>
      <c r="D1206" s="2085"/>
      <c r="E1206" s="2084"/>
      <c r="F1206" s="2086"/>
      <c r="G1206" s="2086"/>
      <c r="H1206" s="2084"/>
      <c r="I1206" s="2084"/>
      <c r="J1206" s="2084"/>
      <c r="K1206" s="2084"/>
      <c r="L1206" s="2084"/>
      <c r="M1206" s="2084"/>
      <c r="N1206" s="2084"/>
      <c r="O1206" s="2084"/>
      <c r="P1206" s="2084"/>
      <c r="Q1206" s="2084"/>
      <c r="R1206" s="2084"/>
      <c r="S1206" s="2084"/>
      <c r="T1206" s="2084"/>
      <c r="U1206" s="2084"/>
      <c r="V1206" s="2084"/>
      <c r="W1206" s="2084"/>
      <c r="X1206" s="2084"/>
      <c r="Y1206" s="2084"/>
      <c r="Z1206" s="2084"/>
      <c r="AA1206" s="2084"/>
      <c r="AB1206" s="2084"/>
      <c r="AC1206" s="2084"/>
      <c r="AD1206" s="2084"/>
      <c r="AE1206" s="2084"/>
    </row>
    <row r="1207" ht="60.0" customHeight="1">
      <c r="A1207" s="2084"/>
      <c r="B1207" s="2084"/>
      <c r="C1207" s="2084"/>
      <c r="D1207" s="2085"/>
      <c r="E1207" s="2084"/>
      <c r="F1207" s="2086"/>
      <c r="G1207" s="2086"/>
      <c r="H1207" s="2084"/>
      <c r="I1207" s="2084"/>
      <c r="J1207" s="2084"/>
      <c r="K1207" s="2084"/>
      <c r="L1207" s="2084"/>
      <c r="M1207" s="2084"/>
      <c r="N1207" s="2084"/>
      <c r="O1207" s="2084"/>
      <c r="P1207" s="2084"/>
      <c r="Q1207" s="2084"/>
      <c r="R1207" s="2084"/>
      <c r="S1207" s="2084"/>
      <c r="T1207" s="2084"/>
      <c r="U1207" s="2084"/>
      <c r="V1207" s="2084"/>
      <c r="W1207" s="2084"/>
      <c r="X1207" s="2084"/>
      <c r="Y1207" s="2084"/>
      <c r="Z1207" s="2084"/>
      <c r="AA1207" s="2084"/>
      <c r="AB1207" s="2084"/>
      <c r="AC1207" s="2084"/>
      <c r="AD1207" s="2084"/>
      <c r="AE1207" s="2084"/>
    </row>
    <row r="1208" ht="60.0" customHeight="1">
      <c r="A1208" s="2084"/>
      <c r="B1208" s="2084"/>
      <c r="C1208" s="2084"/>
      <c r="D1208" s="2085"/>
      <c r="E1208" s="2084"/>
      <c r="F1208" s="2086"/>
      <c r="G1208" s="2086"/>
      <c r="H1208" s="2084"/>
      <c r="I1208" s="2084"/>
      <c r="J1208" s="2084"/>
      <c r="K1208" s="2084"/>
      <c r="L1208" s="2084"/>
      <c r="M1208" s="2084"/>
      <c r="N1208" s="2084"/>
      <c r="O1208" s="2084"/>
      <c r="P1208" s="2084"/>
      <c r="Q1208" s="2084"/>
      <c r="R1208" s="2084"/>
      <c r="S1208" s="2084"/>
      <c r="T1208" s="2084"/>
      <c r="U1208" s="2084"/>
      <c r="V1208" s="2084"/>
      <c r="W1208" s="2084"/>
      <c r="X1208" s="2084"/>
      <c r="Y1208" s="2084"/>
      <c r="Z1208" s="2084"/>
      <c r="AA1208" s="2084"/>
      <c r="AB1208" s="2084"/>
      <c r="AC1208" s="2084"/>
      <c r="AD1208" s="2084"/>
      <c r="AE1208" s="2084"/>
    </row>
    <row r="1209" ht="60.0" customHeight="1">
      <c r="A1209" s="2084"/>
      <c r="B1209" s="2084"/>
      <c r="C1209" s="2084"/>
      <c r="D1209" s="2085"/>
      <c r="E1209" s="2084"/>
      <c r="F1209" s="2086"/>
      <c r="G1209" s="2086"/>
      <c r="H1209" s="2084"/>
      <c r="I1209" s="2084"/>
      <c r="J1209" s="2084"/>
      <c r="K1209" s="2084"/>
      <c r="L1209" s="2084"/>
      <c r="M1209" s="2084"/>
      <c r="N1209" s="2084"/>
      <c r="O1209" s="2084"/>
      <c r="P1209" s="2084"/>
      <c r="Q1209" s="2084"/>
      <c r="R1209" s="2084"/>
      <c r="S1209" s="2084"/>
      <c r="T1209" s="2084"/>
      <c r="U1209" s="2084"/>
      <c r="V1209" s="2084"/>
      <c r="W1209" s="2084"/>
      <c r="X1209" s="2084"/>
      <c r="Y1209" s="2084"/>
      <c r="Z1209" s="2084"/>
      <c r="AA1209" s="2084"/>
      <c r="AB1209" s="2084"/>
      <c r="AC1209" s="2084"/>
      <c r="AD1209" s="2084"/>
      <c r="AE1209" s="2084"/>
    </row>
    <row r="1210" ht="60.0" customHeight="1">
      <c r="A1210" s="2084"/>
      <c r="B1210" s="2084"/>
      <c r="C1210" s="2084"/>
      <c r="D1210" s="2085"/>
      <c r="E1210" s="2084"/>
      <c r="F1210" s="2086"/>
      <c r="G1210" s="2086"/>
      <c r="H1210" s="2084"/>
      <c r="I1210" s="2084"/>
      <c r="J1210" s="2084"/>
      <c r="K1210" s="2084"/>
      <c r="L1210" s="2084"/>
      <c r="M1210" s="2084"/>
      <c r="N1210" s="2084"/>
      <c r="O1210" s="2084"/>
      <c r="P1210" s="2084"/>
      <c r="Q1210" s="2084"/>
      <c r="R1210" s="2084"/>
      <c r="S1210" s="2084"/>
      <c r="T1210" s="2084"/>
      <c r="U1210" s="2084"/>
      <c r="V1210" s="2084"/>
      <c r="W1210" s="2084"/>
      <c r="X1210" s="2084"/>
      <c r="Y1210" s="2084"/>
      <c r="Z1210" s="2084"/>
      <c r="AA1210" s="2084"/>
      <c r="AB1210" s="2084"/>
      <c r="AC1210" s="2084"/>
      <c r="AD1210" s="2084"/>
      <c r="AE1210" s="2084"/>
    </row>
    <row r="1211" ht="60.0" customHeight="1">
      <c r="A1211" s="2084"/>
      <c r="B1211" s="2084"/>
      <c r="C1211" s="2084"/>
      <c r="D1211" s="2085"/>
      <c r="E1211" s="2084"/>
      <c r="F1211" s="2086"/>
      <c r="G1211" s="2086"/>
      <c r="H1211" s="2084"/>
      <c r="I1211" s="2084"/>
      <c r="J1211" s="2084"/>
      <c r="K1211" s="2084"/>
      <c r="L1211" s="2084"/>
      <c r="M1211" s="2084"/>
      <c r="N1211" s="2084"/>
      <c r="O1211" s="2084"/>
      <c r="P1211" s="2084"/>
      <c r="Q1211" s="2084"/>
      <c r="R1211" s="2084"/>
      <c r="S1211" s="2084"/>
      <c r="T1211" s="2084"/>
      <c r="U1211" s="2084"/>
      <c r="V1211" s="2084"/>
      <c r="W1211" s="2084"/>
      <c r="X1211" s="2084"/>
      <c r="Y1211" s="2084"/>
      <c r="Z1211" s="2084"/>
      <c r="AA1211" s="2084"/>
      <c r="AB1211" s="2084"/>
      <c r="AC1211" s="2084"/>
      <c r="AD1211" s="2084"/>
      <c r="AE1211" s="2084"/>
    </row>
    <row r="1212" ht="60.0" customHeight="1">
      <c r="A1212" s="2084"/>
      <c r="B1212" s="2084"/>
      <c r="C1212" s="2084"/>
      <c r="D1212" s="2085"/>
      <c r="E1212" s="2084"/>
      <c r="F1212" s="2086"/>
      <c r="G1212" s="2086"/>
      <c r="H1212" s="2084"/>
      <c r="I1212" s="2084"/>
      <c r="J1212" s="2084"/>
      <c r="K1212" s="2084"/>
      <c r="L1212" s="2084"/>
      <c r="M1212" s="2084"/>
      <c r="N1212" s="2084"/>
      <c r="O1212" s="2084"/>
      <c r="P1212" s="2084"/>
      <c r="Q1212" s="2084"/>
      <c r="R1212" s="2084"/>
      <c r="S1212" s="2084"/>
      <c r="T1212" s="2084"/>
      <c r="U1212" s="2084"/>
      <c r="V1212" s="2084"/>
      <c r="W1212" s="2084"/>
      <c r="X1212" s="2084"/>
      <c r="Y1212" s="2084"/>
      <c r="Z1212" s="2084"/>
      <c r="AA1212" s="2084"/>
      <c r="AB1212" s="2084"/>
      <c r="AC1212" s="2084"/>
      <c r="AD1212" s="2084"/>
      <c r="AE1212" s="2084"/>
    </row>
    <row r="1213" ht="60.0" customHeight="1">
      <c r="A1213" s="2084"/>
      <c r="B1213" s="2084"/>
      <c r="C1213" s="2084"/>
      <c r="D1213" s="2085"/>
      <c r="E1213" s="2084"/>
      <c r="F1213" s="2086"/>
      <c r="G1213" s="2086"/>
      <c r="H1213" s="2084"/>
      <c r="I1213" s="2084"/>
      <c r="J1213" s="2084"/>
      <c r="K1213" s="2084"/>
      <c r="L1213" s="2084"/>
      <c r="M1213" s="2084"/>
      <c r="N1213" s="2084"/>
      <c r="O1213" s="2084"/>
      <c r="P1213" s="2084"/>
      <c r="Q1213" s="2084"/>
      <c r="R1213" s="2084"/>
      <c r="S1213" s="2084"/>
      <c r="T1213" s="2084"/>
      <c r="U1213" s="2084"/>
      <c r="V1213" s="2084"/>
      <c r="W1213" s="2084"/>
      <c r="X1213" s="2084"/>
      <c r="Y1213" s="2084"/>
      <c r="Z1213" s="2084"/>
      <c r="AA1213" s="2084"/>
      <c r="AB1213" s="2084"/>
      <c r="AC1213" s="2084"/>
      <c r="AD1213" s="2084"/>
      <c r="AE1213" s="2084"/>
    </row>
    <row r="1214" ht="60.0" customHeight="1">
      <c r="A1214" s="2084"/>
      <c r="B1214" s="2084"/>
      <c r="C1214" s="2084"/>
      <c r="D1214" s="2085"/>
      <c r="E1214" s="2084"/>
      <c r="F1214" s="2086"/>
      <c r="G1214" s="2086"/>
      <c r="H1214" s="2084"/>
      <c r="I1214" s="2084"/>
      <c r="J1214" s="2084"/>
      <c r="K1214" s="2084"/>
      <c r="L1214" s="2084"/>
      <c r="M1214" s="2084"/>
      <c r="N1214" s="2084"/>
      <c r="O1214" s="2084"/>
      <c r="P1214" s="2084"/>
      <c r="Q1214" s="2084"/>
      <c r="R1214" s="2084"/>
      <c r="S1214" s="2084"/>
      <c r="T1214" s="2084"/>
      <c r="U1214" s="2084"/>
      <c r="V1214" s="2084"/>
      <c r="W1214" s="2084"/>
      <c r="X1214" s="2084"/>
      <c r="Y1214" s="2084"/>
      <c r="Z1214" s="2084"/>
      <c r="AA1214" s="2084"/>
      <c r="AB1214" s="2084"/>
      <c r="AC1214" s="2084"/>
      <c r="AD1214" s="2084"/>
      <c r="AE1214" s="2084"/>
    </row>
    <row r="1215" ht="60.0" customHeight="1">
      <c r="A1215" s="2084"/>
      <c r="B1215" s="2084"/>
      <c r="C1215" s="2084"/>
      <c r="D1215" s="2085"/>
      <c r="E1215" s="2084"/>
      <c r="F1215" s="2086"/>
      <c r="G1215" s="2086"/>
      <c r="H1215" s="2084"/>
      <c r="I1215" s="2084"/>
      <c r="J1215" s="2084"/>
      <c r="K1215" s="2084"/>
      <c r="L1215" s="2084"/>
      <c r="M1215" s="2084"/>
      <c r="N1215" s="2084"/>
      <c r="O1215" s="2084"/>
      <c r="P1215" s="2084"/>
      <c r="Q1215" s="2084"/>
      <c r="R1215" s="2084"/>
      <c r="S1215" s="2084"/>
      <c r="T1215" s="2084"/>
      <c r="U1215" s="2084"/>
      <c r="V1215" s="2084"/>
      <c r="W1215" s="2084"/>
      <c r="X1215" s="2084"/>
      <c r="Y1215" s="2084"/>
      <c r="Z1215" s="2084"/>
      <c r="AA1215" s="2084"/>
      <c r="AB1215" s="2084"/>
      <c r="AC1215" s="2084"/>
      <c r="AD1215" s="2084"/>
      <c r="AE1215" s="2084"/>
    </row>
    <row r="1216" ht="60.0" customHeight="1">
      <c r="A1216" s="2084"/>
      <c r="B1216" s="2084"/>
      <c r="C1216" s="2084"/>
      <c r="D1216" s="2085"/>
      <c r="E1216" s="2084"/>
      <c r="F1216" s="2086"/>
      <c r="G1216" s="2086"/>
      <c r="H1216" s="2084"/>
      <c r="I1216" s="2084"/>
      <c r="J1216" s="2084"/>
      <c r="K1216" s="2084"/>
      <c r="L1216" s="2084"/>
      <c r="M1216" s="2084"/>
      <c r="N1216" s="2084"/>
      <c r="O1216" s="2084"/>
      <c r="P1216" s="2084"/>
      <c r="Q1216" s="2084"/>
      <c r="R1216" s="2084"/>
      <c r="S1216" s="2084"/>
      <c r="T1216" s="2084"/>
      <c r="U1216" s="2084"/>
      <c r="V1216" s="2084"/>
      <c r="W1216" s="2084"/>
      <c r="X1216" s="2084"/>
      <c r="Y1216" s="2084"/>
      <c r="Z1216" s="2084"/>
      <c r="AA1216" s="2084"/>
      <c r="AB1216" s="2084"/>
      <c r="AC1216" s="2084"/>
      <c r="AD1216" s="2084"/>
      <c r="AE1216" s="2084"/>
    </row>
    <row r="1217" ht="60.0" customHeight="1">
      <c r="A1217" s="2084"/>
      <c r="B1217" s="2084"/>
      <c r="C1217" s="2084"/>
      <c r="D1217" s="2085"/>
      <c r="E1217" s="2084"/>
      <c r="F1217" s="2086"/>
      <c r="G1217" s="2086"/>
      <c r="H1217" s="2084"/>
      <c r="I1217" s="2084"/>
      <c r="J1217" s="2084"/>
      <c r="K1217" s="2084"/>
      <c r="L1217" s="2084"/>
      <c r="M1217" s="2084"/>
      <c r="N1217" s="2084"/>
      <c r="O1217" s="2084"/>
      <c r="P1217" s="2084"/>
      <c r="Q1217" s="2084"/>
      <c r="R1217" s="2084"/>
      <c r="S1217" s="2084"/>
      <c r="T1217" s="2084"/>
      <c r="U1217" s="2084"/>
      <c r="V1217" s="2084"/>
      <c r="W1217" s="2084"/>
      <c r="X1217" s="2084"/>
      <c r="Y1217" s="2084"/>
      <c r="Z1217" s="2084"/>
      <c r="AA1217" s="2084"/>
      <c r="AB1217" s="2084"/>
      <c r="AC1217" s="2084"/>
      <c r="AD1217" s="2084"/>
      <c r="AE1217" s="2084"/>
    </row>
    <row r="1218" ht="60.0" customHeight="1">
      <c r="A1218" s="2084"/>
      <c r="B1218" s="2084"/>
      <c r="C1218" s="2084"/>
      <c r="D1218" s="2085"/>
      <c r="E1218" s="2084"/>
      <c r="F1218" s="2086"/>
      <c r="G1218" s="2086"/>
      <c r="H1218" s="2084"/>
      <c r="I1218" s="2084"/>
      <c r="J1218" s="2084"/>
      <c r="K1218" s="2084"/>
      <c r="L1218" s="2084"/>
      <c r="M1218" s="2084"/>
      <c r="N1218" s="2084"/>
      <c r="O1218" s="2084"/>
      <c r="P1218" s="2084"/>
      <c r="Q1218" s="2084"/>
      <c r="R1218" s="2084"/>
      <c r="S1218" s="2084"/>
      <c r="T1218" s="2084"/>
      <c r="U1218" s="2084"/>
      <c r="V1218" s="2084"/>
      <c r="W1218" s="2084"/>
      <c r="X1218" s="2084"/>
      <c r="Y1218" s="2084"/>
      <c r="Z1218" s="2084"/>
      <c r="AA1218" s="2084"/>
      <c r="AB1218" s="2084"/>
      <c r="AC1218" s="2084"/>
      <c r="AD1218" s="2084"/>
      <c r="AE1218" s="2084"/>
    </row>
    <row r="1219" ht="60.0" customHeight="1">
      <c r="A1219" s="2084"/>
      <c r="B1219" s="2084"/>
      <c r="C1219" s="2084"/>
      <c r="D1219" s="2085"/>
      <c r="E1219" s="2084"/>
      <c r="F1219" s="2086"/>
      <c r="G1219" s="2086"/>
      <c r="H1219" s="2084"/>
      <c r="I1219" s="2084"/>
      <c r="J1219" s="2084"/>
      <c r="K1219" s="2084"/>
      <c r="L1219" s="2084"/>
      <c r="M1219" s="2084"/>
      <c r="N1219" s="2084"/>
      <c r="O1219" s="2084"/>
      <c r="P1219" s="2084"/>
      <c r="Q1219" s="2084"/>
      <c r="R1219" s="2084"/>
      <c r="S1219" s="2084"/>
      <c r="T1219" s="2084"/>
      <c r="U1219" s="2084"/>
      <c r="V1219" s="2084"/>
      <c r="W1219" s="2084"/>
      <c r="X1219" s="2084"/>
      <c r="Y1219" s="2084"/>
      <c r="Z1219" s="2084"/>
      <c r="AA1219" s="2084"/>
      <c r="AB1219" s="2084"/>
      <c r="AC1219" s="2084"/>
      <c r="AD1219" s="2084"/>
      <c r="AE1219" s="2084"/>
    </row>
    <row r="1220" ht="60.0" customHeight="1">
      <c r="A1220" s="2084"/>
      <c r="B1220" s="2084"/>
      <c r="C1220" s="2084"/>
      <c r="D1220" s="2085"/>
      <c r="E1220" s="2084"/>
      <c r="F1220" s="2086"/>
      <c r="G1220" s="2086"/>
      <c r="H1220" s="2084"/>
      <c r="I1220" s="2084"/>
      <c r="J1220" s="2084"/>
      <c r="K1220" s="2084"/>
      <c r="L1220" s="2084"/>
      <c r="M1220" s="2084"/>
      <c r="N1220" s="2084"/>
      <c r="O1220" s="2084"/>
      <c r="P1220" s="2084"/>
      <c r="Q1220" s="2084"/>
      <c r="R1220" s="2084"/>
      <c r="S1220" s="2084"/>
      <c r="T1220" s="2084"/>
      <c r="U1220" s="2084"/>
      <c r="V1220" s="2084"/>
      <c r="W1220" s="2084"/>
      <c r="X1220" s="2084"/>
      <c r="Y1220" s="2084"/>
      <c r="Z1220" s="2084"/>
      <c r="AA1220" s="2084"/>
      <c r="AB1220" s="2084"/>
      <c r="AC1220" s="2084"/>
      <c r="AD1220" s="2084"/>
      <c r="AE1220" s="2084"/>
    </row>
    <row r="1221" ht="60.0" customHeight="1">
      <c r="A1221" s="2084"/>
      <c r="B1221" s="2084"/>
      <c r="C1221" s="2084"/>
      <c r="D1221" s="2085"/>
      <c r="E1221" s="2084"/>
      <c r="F1221" s="2086"/>
      <c r="G1221" s="2086"/>
      <c r="H1221" s="2084"/>
      <c r="I1221" s="2084"/>
      <c r="J1221" s="2084"/>
      <c r="K1221" s="2084"/>
      <c r="L1221" s="2084"/>
      <c r="M1221" s="2084"/>
      <c r="N1221" s="2084"/>
      <c r="O1221" s="2084"/>
      <c r="P1221" s="2084"/>
      <c r="Q1221" s="2084"/>
      <c r="R1221" s="2084"/>
      <c r="S1221" s="2084"/>
      <c r="T1221" s="2084"/>
      <c r="U1221" s="2084"/>
      <c r="V1221" s="2084"/>
      <c r="W1221" s="2084"/>
      <c r="X1221" s="2084"/>
      <c r="Y1221" s="2084"/>
      <c r="Z1221" s="2084"/>
      <c r="AA1221" s="2084"/>
      <c r="AB1221" s="2084"/>
      <c r="AC1221" s="2084"/>
      <c r="AD1221" s="2084"/>
      <c r="AE1221" s="2084"/>
    </row>
    <row r="1222" ht="60.0" customHeight="1">
      <c r="A1222" s="2084"/>
      <c r="B1222" s="2084"/>
      <c r="C1222" s="2084"/>
      <c r="D1222" s="2085"/>
      <c r="E1222" s="2084"/>
      <c r="F1222" s="2086"/>
      <c r="G1222" s="2086"/>
      <c r="H1222" s="2084"/>
      <c r="I1222" s="2084"/>
      <c r="J1222" s="2084"/>
      <c r="K1222" s="2084"/>
      <c r="L1222" s="2084"/>
      <c r="M1222" s="2084"/>
      <c r="N1222" s="2084"/>
      <c r="O1222" s="2084"/>
      <c r="P1222" s="2084"/>
      <c r="Q1222" s="2084"/>
      <c r="R1222" s="2084"/>
      <c r="S1222" s="2084"/>
      <c r="T1222" s="2084"/>
      <c r="U1222" s="2084"/>
      <c r="V1222" s="2084"/>
      <c r="W1222" s="2084"/>
      <c r="X1222" s="2084"/>
      <c r="Y1222" s="2084"/>
      <c r="Z1222" s="2084"/>
      <c r="AA1222" s="2084"/>
      <c r="AB1222" s="2084"/>
      <c r="AC1222" s="2084"/>
      <c r="AD1222" s="2084"/>
      <c r="AE1222" s="2084"/>
    </row>
    <row r="1223" ht="60.0" customHeight="1">
      <c r="A1223" s="2084"/>
      <c r="B1223" s="2084"/>
      <c r="C1223" s="2084"/>
      <c r="D1223" s="2085"/>
      <c r="E1223" s="2084"/>
      <c r="F1223" s="2086"/>
      <c r="G1223" s="2086"/>
      <c r="H1223" s="2084"/>
      <c r="I1223" s="2084"/>
      <c r="J1223" s="2084"/>
      <c r="K1223" s="2084"/>
      <c r="L1223" s="2084"/>
      <c r="M1223" s="2084"/>
      <c r="N1223" s="2084"/>
      <c r="O1223" s="2084"/>
      <c r="P1223" s="2084"/>
      <c r="Q1223" s="2084"/>
      <c r="R1223" s="2084"/>
      <c r="S1223" s="2084"/>
      <c r="T1223" s="2084"/>
      <c r="U1223" s="2084"/>
      <c r="V1223" s="2084"/>
      <c r="W1223" s="2084"/>
      <c r="X1223" s="2084"/>
      <c r="Y1223" s="2084"/>
      <c r="Z1223" s="2084"/>
      <c r="AA1223" s="2084"/>
      <c r="AB1223" s="2084"/>
      <c r="AC1223" s="2084"/>
      <c r="AD1223" s="2084"/>
      <c r="AE1223" s="2084"/>
    </row>
    <row r="1224" ht="60.0" customHeight="1">
      <c r="A1224" s="2084"/>
      <c r="B1224" s="2084"/>
      <c r="C1224" s="2084"/>
      <c r="D1224" s="2085"/>
      <c r="E1224" s="2084"/>
      <c r="F1224" s="2086"/>
      <c r="G1224" s="2086"/>
      <c r="H1224" s="2084"/>
      <c r="I1224" s="2084"/>
      <c r="J1224" s="2084"/>
      <c r="K1224" s="2084"/>
      <c r="L1224" s="2084"/>
      <c r="M1224" s="2084"/>
      <c r="N1224" s="2084"/>
      <c r="O1224" s="2084"/>
      <c r="P1224" s="2084"/>
      <c r="Q1224" s="2084"/>
      <c r="R1224" s="2084"/>
      <c r="S1224" s="2084"/>
      <c r="T1224" s="2084"/>
      <c r="U1224" s="2084"/>
      <c r="V1224" s="2084"/>
      <c r="W1224" s="2084"/>
      <c r="X1224" s="2084"/>
      <c r="Y1224" s="2084"/>
      <c r="Z1224" s="2084"/>
      <c r="AA1224" s="2084"/>
      <c r="AB1224" s="2084"/>
      <c r="AC1224" s="2084"/>
      <c r="AD1224" s="2084"/>
      <c r="AE1224" s="2084"/>
    </row>
    <row r="1225" ht="60.0" customHeight="1">
      <c r="A1225" s="2084"/>
      <c r="B1225" s="2084"/>
      <c r="C1225" s="2084"/>
      <c r="D1225" s="2085"/>
      <c r="E1225" s="2084"/>
      <c r="F1225" s="2086"/>
      <c r="G1225" s="2086"/>
      <c r="H1225" s="2084"/>
      <c r="I1225" s="2084"/>
      <c r="J1225" s="2084"/>
      <c r="K1225" s="2084"/>
      <c r="L1225" s="2084"/>
      <c r="M1225" s="2084"/>
      <c r="N1225" s="2084"/>
      <c r="O1225" s="2084"/>
      <c r="P1225" s="2084"/>
      <c r="Q1225" s="2084"/>
      <c r="R1225" s="2084"/>
      <c r="S1225" s="2084"/>
      <c r="T1225" s="2084"/>
      <c r="U1225" s="2084"/>
      <c r="V1225" s="2084"/>
      <c r="W1225" s="2084"/>
      <c r="X1225" s="2084"/>
      <c r="Y1225" s="2084"/>
      <c r="Z1225" s="2084"/>
      <c r="AA1225" s="2084"/>
      <c r="AB1225" s="2084"/>
      <c r="AC1225" s="2084"/>
      <c r="AD1225" s="2084"/>
      <c r="AE1225" s="2084"/>
    </row>
    <row r="1226" ht="60.0" customHeight="1">
      <c r="A1226" s="2084"/>
      <c r="B1226" s="2084"/>
      <c r="C1226" s="2084"/>
      <c r="D1226" s="2085"/>
      <c r="E1226" s="2084"/>
      <c r="F1226" s="2086"/>
      <c r="G1226" s="2086"/>
      <c r="H1226" s="2084"/>
      <c r="I1226" s="2084"/>
      <c r="J1226" s="2084"/>
      <c r="K1226" s="2084"/>
      <c r="L1226" s="2084"/>
      <c r="M1226" s="2084"/>
      <c r="N1226" s="2084"/>
      <c r="O1226" s="2084"/>
      <c r="P1226" s="2084"/>
      <c r="Q1226" s="2084"/>
      <c r="R1226" s="2084"/>
      <c r="S1226" s="2084"/>
      <c r="T1226" s="2084"/>
      <c r="U1226" s="2084"/>
      <c r="V1226" s="2084"/>
      <c r="W1226" s="2084"/>
      <c r="X1226" s="2084"/>
      <c r="Y1226" s="2084"/>
      <c r="Z1226" s="2084"/>
      <c r="AA1226" s="2084"/>
      <c r="AB1226" s="2084"/>
      <c r="AC1226" s="2084"/>
      <c r="AD1226" s="2084"/>
      <c r="AE1226" s="2084"/>
    </row>
    <row r="1227" ht="60.0" customHeight="1">
      <c r="A1227" s="2084"/>
      <c r="B1227" s="2084"/>
      <c r="C1227" s="2084"/>
      <c r="D1227" s="2085"/>
      <c r="E1227" s="2084"/>
      <c r="F1227" s="2086"/>
      <c r="G1227" s="2086"/>
      <c r="H1227" s="2084"/>
      <c r="I1227" s="2084"/>
      <c r="J1227" s="2084"/>
      <c r="K1227" s="2084"/>
      <c r="L1227" s="2084"/>
      <c r="M1227" s="2084"/>
      <c r="N1227" s="2084"/>
      <c r="O1227" s="2084"/>
      <c r="P1227" s="2084"/>
      <c r="Q1227" s="2084"/>
      <c r="R1227" s="2084"/>
      <c r="S1227" s="2084"/>
      <c r="T1227" s="2084"/>
      <c r="U1227" s="2084"/>
      <c r="V1227" s="2084"/>
      <c r="W1227" s="2084"/>
      <c r="X1227" s="2084"/>
      <c r="Y1227" s="2084"/>
      <c r="Z1227" s="2084"/>
      <c r="AA1227" s="2084"/>
      <c r="AB1227" s="2084"/>
      <c r="AC1227" s="2084"/>
      <c r="AD1227" s="2084"/>
      <c r="AE1227" s="2084"/>
    </row>
    <row r="1228" ht="60.0" customHeight="1">
      <c r="A1228" s="2084"/>
      <c r="B1228" s="2084"/>
      <c r="C1228" s="2084"/>
      <c r="D1228" s="2085"/>
      <c r="E1228" s="2084"/>
      <c r="F1228" s="2086"/>
      <c r="G1228" s="2086"/>
      <c r="H1228" s="2084"/>
      <c r="I1228" s="2084"/>
      <c r="J1228" s="2084"/>
      <c r="K1228" s="2084"/>
      <c r="L1228" s="2084"/>
      <c r="M1228" s="2084"/>
      <c r="N1228" s="2084"/>
      <c r="O1228" s="2084"/>
      <c r="P1228" s="2084"/>
      <c r="Q1228" s="2084"/>
      <c r="R1228" s="2084"/>
      <c r="S1228" s="2084"/>
      <c r="T1228" s="2084"/>
      <c r="U1228" s="2084"/>
      <c r="V1228" s="2084"/>
      <c r="W1228" s="2084"/>
      <c r="X1228" s="2084"/>
      <c r="Y1228" s="2084"/>
      <c r="Z1228" s="2084"/>
      <c r="AA1228" s="2084"/>
      <c r="AB1228" s="2084"/>
      <c r="AC1228" s="2084"/>
      <c r="AD1228" s="2084"/>
      <c r="AE1228" s="2084"/>
    </row>
    <row r="1229" ht="60.0" customHeight="1">
      <c r="A1229" s="2084"/>
      <c r="B1229" s="2084"/>
      <c r="C1229" s="2084"/>
      <c r="D1229" s="2085"/>
      <c r="E1229" s="2084"/>
      <c r="F1229" s="2086"/>
      <c r="G1229" s="2086"/>
      <c r="H1229" s="2084"/>
      <c r="I1229" s="2084"/>
      <c r="J1229" s="2084"/>
      <c r="K1229" s="2084"/>
      <c r="L1229" s="2084"/>
      <c r="M1229" s="2084"/>
      <c r="N1229" s="2084"/>
      <c r="O1229" s="2084"/>
      <c r="P1229" s="2084"/>
      <c r="Q1229" s="2084"/>
      <c r="R1229" s="2084"/>
      <c r="S1229" s="2084"/>
      <c r="T1229" s="2084"/>
      <c r="U1229" s="2084"/>
      <c r="V1229" s="2084"/>
      <c r="W1229" s="2084"/>
      <c r="X1229" s="2084"/>
      <c r="Y1229" s="2084"/>
      <c r="Z1229" s="2084"/>
      <c r="AA1229" s="2084"/>
      <c r="AB1229" s="2084"/>
      <c r="AC1229" s="2084"/>
      <c r="AD1229" s="2084"/>
      <c r="AE1229" s="2084"/>
    </row>
    <row r="1230" ht="60.0" customHeight="1">
      <c r="A1230" s="2084"/>
      <c r="B1230" s="2084"/>
      <c r="C1230" s="2084"/>
      <c r="D1230" s="2085"/>
      <c r="E1230" s="2084"/>
      <c r="F1230" s="2086"/>
      <c r="G1230" s="2086"/>
      <c r="H1230" s="2084"/>
      <c r="I1230" s="2084"/>
      <c r="J1230" s="2084"/>
      <c r="K1230" s="2084"/>
      <c r="L1230" s="2084"/>
      <c r="M1230" s="2084"/>
      <c r="N1230" s="2084"/>
      <c r="O1230" s="2084"/>
      <c r="P1230" s="2084"/>
      <c r="Q1230" s="2084"/>
      <c r="R1230" s="2084"/>
      <c r="S1230" s="2084"/>
      <c r="T1230" s="2084"/>
      <c r="U1230" s="2084"/>
      <c r="V1230" s="2084"/>
      <c r="W1230" s="2084"/>
      <c r="X1230" s="2084"/>
      <c r="Y1230" s="2084"/>
      <c r="Z1230" s="2084"/>
      <c r="AA1230" s="2084"/>
      <c r="AB1230" s="2084"/>
      <c r="AC1230" s="2084"/>
      <c r="AD1230" s="2084"/>
      <c r="AE1230" s="2084"/>
    </row>
    <row r="1231" ht="60.0" customHeight="1">
      <c r="A1231" s="2084"/>
      <c r="B1231" s="2084"/>
      <c r="C1231" s="2084"/>
      <c r="D1231" s="2085"/>
      <c r="E1231" s="2084"/>
      <c r="F1231" s="2086"/>
      <c r="G1231" s="2086"/>
      <c r="H1231" s="2084"/>
      <c r="I1231" s="2084"/>
      <c r="J1231" s="2084"/>
      <c r="K1231" s="2084"/>
      <c r="L1231" s="2084"/>
      <c r="M1231" s="2084"/>
      <c r="N1231" s="2084"/>
      <c r="O1231" s="2084"/>
      <c r="P1231" s="2084"/>
      <c r="Q1231" s="2084"/>
      <c r="R1231" s="2084"/>
      <c r="S1231" s="2084"/>
      <c r="T1231" s="2084"/>
      <c r="U1231" s="2084"/>
      <c r="V1231" s="2084"/>
      <c r="W1231" s="2084"/>
      <c r="X1231" s="2084"/>
      <c r="Y1231" s="2084"/>
      <c r="Z1231" s="2084"/>
      <c r="AA1231" s="2084"/>
      <c r="AB1231" s="2084"/>
      <c r="AC1231" s="2084"/>
      <c r="AD1231" s="2084"/>
      <c r="AE1231" s="2084"/>
    </row>
    <row r="1232" ht="60.0" customHeight="1">
      <c r="A1232" s="2084"/>
      <c r="B1232" s="2084"/>
      <c r="C1232" s="2084"/>
      <c r="D1232" s="2085"/>
      <c r="E1232" s="2084"/>
      <c r="F1232" s="2086"/>
      <c r="G1232" s="2086"/>
      <c r="H1232" s="2084"/>
      <c r="I1232" s="2084"/>
      <c r="J1232" s="2084"/>
      <c r="K1232" s="2084"/>
      <c r="L1232" s="2084"/>
      <c r="M1232" s="2084"/>
      <c r="N1232" s="2084"/>
      <c r="O1232" s="2084"/>
      <c r="P1232" s="2084"/>
      <c r="Q1232" s="2084"/>
      <c r="R1232" s="2084"/>
      <c r="S1232" s="2084"/>
      <c r="T1232" s="2084"/>
      <c r="U1232" s="2084"/>
      <c r="V1232" s="2084"/>
      <c r="W1232" s="2084"/>
      <c r="X1232" s="2084"/>
      <c r="Y1232" s="2084"/>
      <c r="Z1232" s="2084"/>
      <c r="AA1232" s="2084"/>
      <c r="AB1232" s="2084"/>
      <c r="AC1232" s="2084"/>
      <c r="AD1232" s="2084"/>
      <c r="AE1232" s="2084"/>
    </row>
    <row r="1233" ht="60.0" customHeight="1">
      <c r="A1233" s="2084"/>
      <c r="B1233" s="2084"/>
      <c r="C1233" s="2084"/>
      <c r="D1233" s="2085"/>
      <c r="E1233" s="2084"/>
      <c r="F1233" s="2086"/>
      <c r="G1233" s="2086"/>
      <c r="H1233" s="2084"/>
      <c r="I1233" s="2084"/>
      <c r="J1233" s="2084"/>
      <c r="K1233" s="2084"/>
      <c r="L1233" s="2084"/>
      <c r="M1233" s="2084"/>
      <c r="N1233" s="2084"/>
      <c r="O1233" s="2084"/>
      <c r="P1233" s="2084"/>
      <c r="Q1233" s="2084"/>
      <c r="R1233" s="2084"/>
      <c r="S1233" s="2084"/>
      <c r="T1233" s="2084"/>
      <c r="U1233" s="2084"/>
      <c r="V1233" s="2084"/>
      <c r="W1233" s="2084"/>
      <c r="X1233" s="2084"/>
      <c r="Y1233" s="2084"/>
      <c r="Z1233" s="2084"/>
      <c r="AA1233" s="2084"/>
      <c r="AB1233" s="2084"/>
      <c r="AC1233" s="2084"/>
      <c r="AD1233" s="2084"/>
      <c r="AE1233" s="2084"/>
    </row>
    <row r="1234" ht="60.0" customHeight="1">
      <c r="A1234" s="2084"/>
      <c r="B1234" s="2084"/>
      <c r="C1234" s="2084"/>
      <c r="D1234" s="2085"/>
      <c r="E1234" s="2084"/>
      <c r="F1234" s="2086"/>
      <c r="G1234" s="2086"/>
      <c r="H1234" s="2084"/>
      <c r="I1234" s="2084"/>
      <c r="J1234" s="2084"/>
      <c r="K1234" s="2084"/>
      <c r="L1234" s="2084"/>
      <c r="M1234" s="2084"/>
      <c r="N1234" s="2084"/>
      <c r="O1234" s="2084"/>
      <c r="P1234" s="2084"/>
      <c r="Q1234" s="2084"/>
      <c r="R1234" s="2084"/>
      <c r="S1234" s="2084"/>
      <c r="T1234" s="2084"/>
      <c r="U1234" s="2084"/>
      <c r="V1234" s="2084"/>
      <c r="W1234" s="2084"/>
      <c r="X1234" s="2084"/>
      <c r="Y1234" s="2084"/>
      <c r="Z1234" s="2084"/>
      <c r="AA1234" s="2084"/>
      <c r="AB1234" s="2084"/>
      <c r="AC1234" s="2084"/>
      <c r="AD1234" s="2084"/>
      <c r="AE1234" s="2084"/>
    </row>
    <row r="1235" ht="60.0" customHeight="1">
      <c r="A1235" s="2084"/>
      <c r="B1235" s="2084"/>
      <c r="C1235" s="2084"/>
      <c r="D1235" s="2085"/>
      <c r="E1235" s="2084"/>
      <c r="F1235" s="2086"/>
      <c r="G1235" s="2086"/>
      <c r="H1235" s="2084"/>
      <c r="I1235" s="2084"/>
      <c r="J1235" s="2084"/>
      <c r="K1235" s="2084"/>
      <c r="L1235" s="2084"/>
      <c r="M1235" s="2084"/>
      <c r="N1235" s="2084"/>
      <c r="O1235" s="2084"/>
      <c r="P1235" s="2084"/>
      <c r="Q1235" s="2084"/>
      <c r="R1235" s="2084"/>
      <c r="S1235" s="2084"/>
      <c r="T1235" s="2084"/>
      <c r="U1235" s="2084"/>
      <c r="V1235" s="2084"/>
      <c r="W1235" s="2084"/>
      <c r="X1235" s="2084"/>
      <c r="Y1235" s="2084"/>
      <c r="Z1235" s="2084"/>
      <c r="AA1235" s="2084"/>
      <c r="AB1235" s="2084"/>
      <c r="AC1235" s="2084"/>
      <c r="AD1235" s="2084"/>
      <c r="AE1235" s="2084"/>
    </row>
    <row r="1236" ht="60.0" customHeight="1">
      <c r="A1236" s="2084"/>
      <c r="B1236" s="2084"/>
      <c r="C1236" s="2084"/>
      <c r="D1236" s="2085"/>
      <c r="E1236" s="2084"/>
      <c r="F1236" s="2086"/>
      <c r="G1236" s="2086"/>
      <c r="H1236" s="2084"/>
      <c r="I1236" s="2084"/>
      <c r="J1236" s="2084"/>
      <c r="K1236" s="2084"/>
      <c r="L1236" s="2084"/>
      <c r="M1236" s="2084"/>
      <c r="N1236" s="2084"/>
      <c r="O1236" s="2084"/>
      <c r="P1236" s="2084"/>
      <c r="Q1236" s="2084"/>
      <c r="R1236" s="2084"/>
      <c r="S1236" s="2084"/>
      <c r="T1236" s="2084"/>
      <c r="U1236" s="2084"/>
      <c r="V1236" s="2084"/>
      <c r="W1236" s="2084"/>
      <c r="X1236" s="2084"/>
      <c r="Y1236" s="2084"/>
      <c r="Z1236" s="2084"/>
      <c r="AA1236" s="2084"/>
      <c r="AB1236" s="2084"/>
      <c r="AC1236" s="2084"/>
      <c r="AD1236" s="2084"/>
      <c r="AE1236" s="2084"/>
    </row>
    <row r="1237" ht="60.0" customHeight="1">
      <c r="A1237" s="2084"/>
      <c r="B1237" s="2084"/>
      <c r="C1237" s="2084"/>
      <c r="D1237" s="2085"/>
      <c r="E1237" s="2084"/>
      <c r="F1237" s="2086"/>
      <c r="G1237" s="2086"/>
      <c r="H1237" s="2084"/>
      <c r="I1237" s="2084"/>
      <c r="J1237" s="2084"/>
      <c r="K1237" s="2084"/>
      <c r="L1237" s="2084"/>
      <c r="M1237" s="2084"/>
      <c r="N1237" s="2084"/>
      <c r="O1237" s="2084"/>
      <c r="P1237" s="2084"/>
      <c r="Q1237" s="2084"/>
      <c r="R1237" s="2084"/>
      <c r="S1237" s="2084"/>
      <c r="T1237" s="2084"/>
      <c r="U1237" s="2084"/>
      <c r="V1237" s="2084"/>
      <c r="W1237" s="2084"/>
      <c r="X1237" s="2084"/>
      <c r="Y1237" s="2084"/>
      <c r="Z1237" s="2084"/>
      <c r="AA1237" s="2084"/>
      <c r="AB1237" s="2084"/>
      <c r="AC1237" s="2084"/>
      <c r="AD1237" s="2084"/>
      <c r="AE1237" s="2084"/>
    </row>
    <row r="1238" ht="60.0" customHeight="1">
      <c r="A1238" s="2084"/>
      <c r="B1238" s="2084"/>
      <c r="C1238" s="2084"/>
      <c r="D1238" s="2085"/>
      <c r="E1238" s="2084"/>
      <c r="F1238" s="2086"/>
      <c r="G1238" s="2086"/>
      <c r="H1238" s="2084"/>
      <c r="I1238" s="2084"/>
      <c r="J1238" s="2084"/>
      <c r="K1238" s="2084"/>
      <c r="L1238" s="2084"/>
      <c r="M1238" s="2084"/>
      <c r="N1238" s="2084"/>
      <c r="O1238" s="2084"/>
      <c r="P1238" s="2084"/>
      <c r="Q1238" s="2084"/>
      <c r="R1238" s="2084"/>
      <c r="S1238" s="2084"/>
      <c r="T1238" s="2084"/>
      <c r="U1238" s="2084"/>
      <c r="V1238" s="2084"/>
      <c r="W1238" s="2084"/>
      <c r="X1238" s="2084"/>
      <c r="Y1238" s="2084"/>
      <c r="Z1238" s="2084"/>
      <c r="AA1238" s="2084"/>
      <c r="AB1238" s="2084"/>
      <c r="AC1238" s="2084"/>
      <c r="AD1238" s="2084"/>
      <c r="AE1238" s="2084"/>
    </row>
    <row r="1239" ht="60.0" customHeight="1">
      <c r="A1239" s="2084"/>
      <c r="B1239" s="2084"/>
      <c r="C1239" s="2084"/>
      <c r="D1239" s="2085"/>
      <c r="E1239" s="2084"/>
      <c r="F1239" s="2086"/>
      <c r="G1239" s="2086"/>
      <c r="H1239" s="2084"/>
      <c r="I1239" s="2084"/>
      <c r="J1239" s="2084"/>
      <c r="K1239" s="2084"/>
      <c r="L1239" s="2084"/>
      <c r="M1239" s="2084"/>
      <c r="N1239" s="2084"/>
      <c r="O1239" s="2084"/>
      <c r="P1239" s="2084"/>
      <c r="Q1239" s="2084"/>
      <c r="R1239" s="2084"/>
      <c r="S1239" s="2084"/>
      <c r="T1239" s="2084"/>
      <c r="U1239" s="2084"/>
      <c r="V1239" s="2084"/>
      <c r="W1239" s="2084"/>
      <c r="X1239" s="2084"/>
      <c r="Y1239" s="2084"/>
      <c r="Z1239" s="2084"/>
      <c r="AA1239" s="2084"/>
      <c r="AB1239" s="2084"/>
      <c r="AC1239" s="2084"/>
      <c r="AD1239" s="2084"/>
      <c r="AE1239" s="2084"/>
    </row>
    <row r="1240" ht="60.0" customHeight="1">
      <c r="A1240" s="2084"/>
      <c r="B1240" s="2084"/>
      <c r="C1240" s="2084"/>
      <c r="D1240" s="2085"/>
      <c r="E1240" s="2084"/>
      <c r="F1240" s="2086"/>
      <c r="G1240" s="2086"/>
      <c r="H1240" s="2084"/>
      <c r="I1240" s="2084"/>
      <c r="J1240" s="2084"/>
      <c r="K1240" s="2084"/>
      <c r="L1240" s="2084"/>
      <c r="M1240" s="2084"/>
      <c r="N1240" s="2084"/>
      <c r="O1240" s="2084"/>
      <c r="P1240" s="2084"/>
      <c r="Q1240" s="2084"/>
      <c r="R1240" s="2084"/>
      <c r="S1240" s="2084"/>
      <c r="T1240" s="2084"/>
      <c r="U1240" s="2084"/>
      <c r="V1240" s="2084"/>
      <c r="W1240" s="2084"/>
      <c r="X1240" s="2084"/>
      <c r="Y1240" s="2084"/>
      <c r="Z1240" s="2084"/>
      <c r="AA1240" s="2084"/>
      <c r="AB1240" s="2084"/>
      <c r="AC1240" s="2084"/>
      <c r="AD1240" s="2084"/>
      <c r="AE1240" s="2084"/>
    </row>
    <row r="1241" ht="60.0" customHeight="1">
      <c r="A1241" s="2084"/>
      <c r="B1241" s="2084"/>
      <c r="C1241" s="2084"/>
      <c r="D1241" s="2085"/>
      <c r="E1241" s="2084"/>
      <c r="F1241" s="2086"/>
      <c r="G1241" s="2086"/>
      <c r="H1241" s="2084"/>
      <c r="I1241" s="2084"/>
      <c r="J1241" s="2084"/>
      <c r="K1241" s="2084"/>
      <c r="L1241" s="2084"/>
      <c r="M1241" s="2084"/>
      <c r="N1241" s="2084"/>
      <c r="O1241" s="2084"/>
      <c r="P1241" s="2084"/>
      <c r="Q1241" s="2084"/>
      <c r="R1241" s="2084"/>
      <c r="S1241" s="2084"/>
      <c r="T1241" s="2084"/>
      <c r="U1241" s="2084"/>
      <c r="V1241" s="2084"/>
      <c r="W1241" s="2084"/>
      <c r="X1241" s="2084"/>
      <c r="Y1241" s="2084"/>
      <c r="Z1241" s="2084"/>
      <c r="AA1241" s="2084"/>
      <c r="AB1241" s="2084"/>
      <c r="AC1241" s="2084"/>
      <c r="AD1241" s="2084"/>
      <c r="AE1241" s="2084"/>
    </row>
    <row r="1242" ht="60.0" customHeight="1">
      <c r="A1242" s="2084"/>
      <c r="B1242" s="2084"/>
      <c r="C1242" s="2084"/>
      <c r="D1242" s="2085"/>
      <c r="E1242" s="2084"/>
      <c r="F1242" s="2086"/>
      <c r="G1242" s="2086"/>
      <c r="H1242" s="2084"/>
      <c r="I1242" s="2084"/>
      <c r="J1242" s="2084"/>
      <c r="K1242" s="2084"/>
      <c r="L1242" s="2084"/>
      <c r="M1242" s="2084"/>
      <c r="N1242" s="2084"/>
      <c r="O1242" s="2084"/>
      <c r="P1242" s="2084"/>
      <c r="Q1242" s="2084"/>
      <c r="R1242" s="2084"/>
      <c r="S1242" s="2084"/>
      <c r="T1242" s="2084"/>
      <c r="U1242" s="2084"/>
      <c r="V1242" s="2084"/>
      <c r="W1242" s="2084"/>
      <c r="X1242" s="2084"/>
      <c r="Y1242" s="2084"/>
      <c r="Z1242" s="2084"/>
      <c r="AA1242" s="2084"/>
      <c r="AB1242" s="2084"/>
      <c r="AC1242" s="2084"/>
      <c r="AD1242" s="2084"/>
      <c r="AE1242" s="2084"/>
    </row>
    <row r="1243" ht="60.0" customHeight="1">
      <c r="A1243" s="2084"/>
      <c r="B1243" s="2084"/>
      <c r="C1243" s="2084"/>
      <c r="D1243" s="2085"/>
      <c r="E1243" s="2084"/>
      <c r="F1243" s="2086"/>
      <c r="G1243" s="2086"/>
      <c r="H1243" s="2084"/>
      <c r="I1243" s="2084"/>
      <c r="J1243" s="2084"/>
      <c r="K1243" s="2084"/>
      <c r="L1243" s="2084"/>
      <c r="M1243" s="2084"/>
      <c r="N1243" s="2084"/>
      <c r="O1243" s="2084"/>
      <c r="P1243" s="2084"/>
      <c r="Q1243" s="2084"/>
      <c r="R1243" s="2084"/>
      <c r="S1243" s="2084"/>
      <c r="T1243" s="2084"/>
      <c r="U1243" s="2084"/>
      <c r="V1243" s="2084"/>
      <c r="W1243" s="2084"/>
      <c r="X1243" s="2084"/>
      <c r="Y1243" s="2084"/>
      <c r="Z1243" s="2084"/>
      <c r="AA1243" s="2084"/>
      <c r="AB1243" s="2084"/>
      <c r="AC1243" s="2084"/>
      <c r="AD1243" s="2084"/>
      <c r="AE1243" s="2084"/>
    </row>
    <row r="1244" ht="60.0" customHeight="1">
      <c r="A1244" s="2084"/>
      <c r="B1244" s="2084"/>
      <c r="C1244" s="2084"/>
      <c r="D1244" s="2085"/>
      <c r="E1244" s="2084"/>
      <c r="F1244" s="2086"/>
      <c r="G1244" s="2086"/>
      <c r="H1244" s="2084"/>
      <c r="I1244" s="2084"/>
      <c r="J1244" s="2084"/>
      <c r="K1244" s="2084"/>
      <c r="L1244" s="2084"/>
      <c r="M1244" s="2084"/>
      <c r="N1244" s="2084"/>
      <c r="O1244" s="2084"/>
      <c r="P1244" s="2084"/>
      <c r="Q1244" s="2084"/>
      <c r="R1244" s="2084"/>
      <c r="S1244" s="2084"/>
      <c r="T1244" s="2084"/>
      <c r="U1244" s="2084"/>
      <c r="V1244" s="2084"/>
      <c r="W1244" s="2084"/>
      <c r="X1244" s="2084"/>
      <c r="Y1244" s="2084"/>
      <c r="Z1244" s="2084"/>
      <c r="AA1244" s="2084"/>
      <c r="AB1244" s="2084"/>
      <c r="AC1244" s="2084"/>
      <c r="AD1244" s="2084"/>
      <c r="AE1244" s="2084"/>
    </row>
    <row r="1245" ht="60.0" customHeight="1">
      <c r="A1245" s="2084"/>
      <c r="B1245" s="2084"/>
      <c r="C1245" s="2084"/>
      <c r="D1245" s="2085"/>
      <c r="E1245" s="2084"/>
      <c r="F1245" s="2086"/>
      <c r="G1245" s="2086"/>
      <c r="H1245" s="2084"/>
      <c r="I1245" s="2084"/>
      <c r="J1245" s="2084"/>
      <c r="K1245" s="2084"/>
      <c r="L1245" s="2084"/>
      <c r="M1245" s="2084"/>
      <c r="N1245" s="2084"/>
      <c r="O1245" s="2084"/>
      <c r="P1245" s="2084"/>
      <c r="Q1245" s="2084"/>
      <c r="R1245" s="2084"/>
      <c r="S1245" s="2084"/>
      <c r="T1245" s="2084"/>
      <c r="U1245" s="2084"/>
      <c r="V1245" s="2084"/>
      <c r="W1245" s="2084"/>
      <c r="X1245" s="2084"/>
      <c r="Y1245" s="2084"/>
      <c r="Z1245" s="2084"/>
      <c r="AA1245" s="2084"/>
      <c r="AB1245" s="2084"/>
      <c r="AC1245" s="2084"/>
      <c r="AD1245" s="2084"/>
      <c r="AE1245" s="2084"/>
    </row>
    <row r="1246" ht="60.0" customHeight="1">
      <c r="A1246" s="2084"/>
      <c r="B1246" s="2084"/>
      <c r="C1246" s="2084"/>
      <c r="D1246" s="2085"/>
      <c r="E1246" s="2084"/>
      <c r="F1246" s="2086"/>
      <c r="G1246" s="2086"/>
      <c r="H1246" s="2084"/>
      <c r="I1246" s="2084"/>
      <c r="J1246" s="2084"/>
      <c r="K1246" s="2084"/>
      <c r="L1246" s="2084"/>
      <c r="M1246" s="2084"/>
      <c r="N1246" s="2084"/>
      <c r="O1246" s="2084"/>
      <c r="P1246" s="2084"/>
      <c r="Q1246" s="2084"/>
      <c r="R1246" s="2084"/>
      <c r="S1246" s="2084"/>
      <c r="T1246" s="2084"/>
      <c r="U1246" s="2084"/>
      <c r="V1246" s="2084"/>
      <c r="W1246" s="2084"/>
      <c r="X1246" s="2084"/>
      <c r="Y1246" s="2084"/>
      <c r="Z1246" s="2084"/>
      <c r="AA1246" s="2084"/>
      <c r="AB1246" s="2084"/>
      <c r="AC1246" s="2084"/>
      <c r="AD1246" s="2084"/>
      <c r="AE1246" s="2084"/>
    </row>
    <row r="1247" ht="60.0" customHeight="1">
      <c r="A1247" s="2084"/>
      <c r="B1247" s="2084"/>
      <c r="C1247" s="2084"/>
      <c r="D1247" s="2085"/>
      <c r="E1247" s="2084"/>
      <c r="F1247" s="2086"/>
      <c r="G1247" s="2086"/>
      <c r="H1247" s="2084"/>
      <c r="I1247" s="2084"/>
      <c r="J1247" s="2084"/>
      <c r="K1247" s="2084"/>
      <c r="L1247" s="2084"/>
      <c r="M1247" s="2084"/>
      <c r="N1247" s="2084"/>
      <c r="O1247" s="2084"/>
      <c r="P1247" s="2084"/>
      <c r="Q1247" s="2084"/>
      <c r="R1247" s="2084"/>
      <c r="S1247" s="2084"/>
      <c r="T1247" s="2084"/>
      <c r="U1247" s="2084"/>
      <c r="V1247" s="2084"/>
      <c r="W1247" s="2084"/>
      <c r="X1247" s="2084"/>
      <c r="Y1247" s="2084"/>
      <c r="Z1247" s="2084"/>
      <c r="AA1247" s="2084"/>
      <c r="AB1247" s="2084"/>
      <c r="AC1247" s="2084"/>
      <c r="AD1247" s="2084"/>
      <c r="AE1247" s="2084"/>
    </row>
    <row r="1248" ht="60.0" customHeight="1">
      <c r="A1248" s="2084"/>
      <c r="B1248" s="2084"/>
      <c r="C1248" s="2084"/>
      <c r="D1248" s="2085"/>
      <c r="E1248" s="2084"/>
      <c r="F1248" s="2086"/>
      <c r="G1248" s="2086"/>
      <c r="H1248" s="2084"/>
      <c r="I1248" s="2084"/>
      <c r="J1248" s="2084"/>
      <c r="K1248" s="2084"/>
      <c r="L1248" s="2084"/>
      <c r="M1248" s="2084"/>
      <c r="N1248" s="2084"/>
      <c r="O1248" s="2084"/>
      <c r="P1248" s="2084"/>
      <c r="Q1248" s="2084"/>
      <c r="R1248" s="2084"/>
      <c r="S1248" s="2084"/>
      <c r="T1248" s="2084"/>
      <c r="U1248" s="2084"/>
      <c r="V1248" s="2084"/>
      <c r="W1248" s="2084"/>
      <c r="X1248" s="2084"/>
      <c r="Y1248" s="2084"/>
      <c r="Z1248" s="2084"/>
      <c r="AA1248" s="2084"/>
      <c r="AB1248" s="2084"/>
      <c r="AC1248" s="2084"/>
      <c r="AD1248" s="2084"/>
      <c r="AE1248" s="2084"/>
    </row>
    <row r="1249" ht="60.0" customHeight="1">
      <c r="A1249" s="2084"/>
      <c r="B1249" s="2084"/>
      <c r="C1249" s="2084"/>
      <c r="D1249" s="2085"/>
      <c r="E1249" s="2084"/>
      <c r="F1249" s="2086"/>
      <c r="G1249" s="2086"/>
      <c r="H1249" s="2084"/>
      <c r="I1249" s="2084"/>
      <c r="J1249" s="2084"/>
      <c r="K1249" s="2084"/>
      <c r="L1249" s="2084"/>
      <c r="M1249" s="2084"/>
      <c r="N1249" s="2084"/>
      <c r="O1249" s="2084"/>
      <c r="P1249" s="2084"/>
      <c r="Q1249" s="2084"/>
      <c r="R1249" s="2084"/>
      <c r="S1249" s="2084"/>
      <c r="T1249" s="2084"/>
      <c r="U1249" s="2084"/>
      <c r="V1249" s="2084"/>
      <c r="W1249" s="2084"/>
      <c r="X1249" s="2084"/>
      <c r="Y1249" s="2084"/>
      <c r="Z1249" s="2084"/>
      <c r="AA1249" s="2084"/>
      <c r="AB1249" s="2084"/>
      <c r="AC1249" s="2084"/>
      <c r="AD1249" s="2084"/>
      <c r="AE1249" s="2084"/>
    </row>
    <row r="1250" ht="60.0" customHeight="1">
      <c r="A1250" s="2084"/>
      <c r="B1250" s="2084"/>
      <c r="C1250" s="2084"/>
      <c r="D1250" s="2085"/>
      <c r="E1250" s="2084"/>
      <c r="F1250" s="2086"/>
      <c r="G1250" s="2086"/>
      <c r="H1250" s="2084"/>
      <c r="I1250" s="2084"/>
      <c r="J1250" s="2084"/>
      <c r="K1250" s="2084"/>
      <c r="L1250" s="2084"/>
      <c r="M1250" s="2084"/>
      <c r="N1250" s="2084"/>
      <c r="O1250" s="2084"/>
      <c r="P1250" s="2084"/>
      <c r="Q1250" s="2084"/>
      <c r="R1250" s="2084"/>
      <c r="S1250" s="2084"/>
      <c r="T1250" s="2084"/>
      <c r="U1250" s="2084"/>
      <c r="V1250" s="2084"/>
      <c r="W1250" s="2084"/>
      <c r="X1250" s="2084"/>
      <c r="Y1250" s="2084"/>
      <c r="Z1250" s="2084"/>
      <c r="AA1250" s="2084"/>
      <c r="AB1250" s="2084"/>
      <c r="AC1250" s="2084"/>
      <c r="AD1250" s="2084"/>
      <c r="AE1250" s="2084"/>
    </row>
    <row r="1251" ht="60.0" customHeight="1">
      <c r="A1251" s="2084"/>
      <c r="B1251" s="2084"/>
      <c r="C1251" s="2084"/>
      <c r="D1251" s="2085"/>
      <c r="E1251" s="2084"/>
      <c r="F1251" s="2086"/>
      <c r="G1251" s="2086"/>
      <c r="H1251" s="2084"/>
      <c r="I1251" s="2084"/>
      <c r="J1251" s="2084"/>
      <c r="K1251" s="2084"/>
      <c r="L1251" s="2084"/>
      <c r="M1251" s="2084"/>
      <c r="N1251" s="2084"/>
      <c r="O1251" s="2084"/>
      <c r="P1251" s="2084"/>
      <c r="Q1251" s="2084"/>
      <c r="R1251" s="2084"/>
      <c r="S1251" s="2084"/>
      <c r="T1251" s="2084"/>
      <c r="U1251" s="2084"/>
      <c r="V1251" s="2084"/>
      <c r="W1251" s="2084"/>
      <c r="X1251" s="2084"/>
      <c r="Y1251" s="2084"/>
      <c r="Z1251" s="2084"/>
      <c r="AA1251" s="2084"/>
      <c r="AB1251" s="2084"/>
      <c r="AC1251" s="2084"/>
      <c r="AD1251" s="2084"/>
      <c r="AE1251" s="2084"/>
    </row>
    <row r="1252" ht="60.0" customHeight="1">
      <c r="A1252" s="2084"/>
      <c r="B1252" s="2084"/>
      <c r="C1252" s="2084"/>
      <c r="D1252" s="2085"/>
      <c r="E1252" s="2084"/>
      <c r="F1252" s="2086"/>
      <c r="G1252" s="2086"/>
      <c r="H1252" s="2084"/>
      <c r="I1252" s="2084"/>
      <c r="J1252" s="2084"/>
      <c r="K1252" s="2084"/>
      <c r="L1252" s="2084"/>
      <c r="M1252" s="2084"/>
      <c r="N1252" s="2084"/>
      <c r="O1252" s="2084"/>
      <c r="P1252" s="2084"/>
      <c r="Q1252" s="2084"/>
      <c r="R1252" s="2084"/>
      <c r="S1252" s="2084"/>
      <c r="T1252" s="2084"/>
      <c r="U1252" s="2084"/>
      <c r="V1252" s="2084"/>
      <c r="W1252" s="2084"/>
      <c r="X1252" s="2084"/>
      <c r="Y1252" s="2084"/>
      <c r="Z1252" s="2084"/>
      <c r="AA1252" s="2084"/>
      <c r="AB1252" s="2084"/>
      <c r="AC1252" s="2084"/>
      <c r="AD1252" s="2084"/>
      <c r="AE1252" s="2084"/>
    </row>
    <row r="1253" ht="60.0" customHeight="1">
      <c r="A1253" s="2084"/>
      <c r="B1253" s="2084"/>
      <c r="C1253" s="2084"/>
      <c r="D1253" s="2085"/>
      <c r="E1253" s="2084"/>
      <c r="F1253" s="2086"/>
      <c r="G1253" s="2086"/>
      <c r="H1253" s="2084"/>
      <c r="I1253" s="2084"/>
      <c r="J1253" s="2084"/>
      <c r="K1253" s="2084"/>
      <c r="L1253" s="2084"/>
      <c r="M1253" s="2084"/>
      <c r="N1253" s="2084"/>
      <c r="O1253" s="2084"/>
      <c r="P1253" s="2084"/>
      <c r="Q1253" s="2084"/>
      <c r="R1253" s="2084"/>
      <c r="S1253" s="2084"/>
      <c r="T1253" s="2084"/>
      <c r="U1253" s="2084"/>
      <c r="V1253" s="2084"/>
      <c r="W1253" s="2084"/>
      <c r="X1253" s="2084"/>
      <c r="Y1253" s="2084"/>
      <c r="Z1253" s="2084"/>
      <c r="AA1253" s="2084"/>
      <c r="AB1253" s="2084"/>
      <c r="AC1253" s="2084"/>
      <c r="AD1253" s="2084"/>
      <c r="AE1253" s="2084"/>
    </row>
    <row r="1254" ht="60.0" customHeight="1">
      <c r="A1254" s="2084"/>
      <c r="B1254" s="2084"/>
      <c r="C1254" s="2084"/>
      <c r="D1254" s="2085"/>
      <c r="E1254" s="2084"/>
      <c r="F1254" s="2086"/>
      <c r="G1254" s="2086"/>
      <c r="H1254" s="2084"/>
      <c r="I1254" s="2084"/>
      <c r="J1254" s="2084"/>
      <c r="K1254" s="2084"/>
      <c r="L1254" s="2084"/>
      <c r="M1254" s="2084"/>
      <c r="N1254" s="2084"/>
      <c r="O1254" s="2084"/>
      <c r="P1254" s="2084"/>
      <c r="Q1254" s="2084"/>
      <c r="R1254" s="2084"/>
      <c r="S1254" s="2084"/>
      <c r="T1254" s="2084"/>
      <c r="U1254" s="2084"/>
      <c r="V1254" s="2084"/>
      <c r="W1254" s="2084"/>
      <c r="X1254" s="2084"/>
      <c r="Y1254" s="2084"/>
      <c r="Z1254" s="2084"/>
      <c r="AA1254" s="2084"/>
      <c r="AB1254" s="2084"/>
      <c r="AC1254" s="2084"/>
      <c r="AD1254" s="2084"/>
      <c r="AE1254" s="2084"/>
    </row>
    <row r="1255" ht="60.0" customHeight="1">
      <c r="A1255" s="2084"/>
      <c r="B1255" s="2084"/>
      <c r="C1255" s="2084"/>
      <c r="D1255" s="2085"/>
      <c r="E1255" s="2084"/>
      <c r="F1255" s="2086"/>
      <c r="G1255" s="2086"/>
      <c r="H1255" s="2084"/>
      <c r="I1255" s="2084"/>
      <c r="J1255" s="2084"/>
      <c r="K1255" s="2084"/>
      <c r="L1255" s="2084"/>
      <c r="M1255" s="2084"/>
      <c r="N1255" s="2084"/>
      <c r="O1255" s="2084"/>
      <c r="P1255" s="2084"/>
      <c r="Q1255" s="2084"/>
      <c r="R1255" s="2084"/>
      <c r="S1255" s="2084"/>
      <c r="T1255" s="2084"/>
      <c r="U1255" s="2084"/>
      <c r="V1255" s="2084"/>
      <c r="W1255" s="2084"/>
      <c r="X1255" s="2084"/>
      <c r="Y1255" s="2084"/>
      <c r="Z1255" s="2084"/>
      <c r="AA1255" s="2084"/>
      <c r="AB1255" s="2084"/>
      <c r="AC1255" s="2084"/>
      <c r="AD1255" s="2084"/>
      <c r="AE1255" s="2084"/>
    </row>
    <row r="1256" ht="60.0" customHeight="1">
      <c r="A1256" s="2084"/>
      <c r="B1256" s="2084"/>
      <c r="C1256" s="2084"/>
      <c r="D1256" s="2085"/>
      <c r="E1256" s="2084"/>
      <c r="F1256" s="2086"/>
      <c r="G1256" s="2086"/>
      <c r="H1256" s="2084"/>
      <c r="I1256" s="2084"/>
      <c r="J1256" s="2084"/>
      <c r="K1256" s="2084"/>
      <c r="L1256" s="2084"/>
      <c r="M1256" s="2084"/>
      <c r="N1256" s="2084"/>
      <c r="O1256" s="2084"/>
      <c r="P1256" s="2084"/>
      <c r="Q1256" s="2084"/>
      <c r="R1256" s="2084"/>
      <c r="S1256" s="2084"/>
      <c r="T1256" s="2084"/>
      <c r="U1256" s="2084"/>
      <c r="V1256" s="2084"/>
      <c r="W1256" s="2084"/>
      <c r="X1256" s="2084"/>
      <c r="Y1256" s="2084"/>
      <c r="Z1256" s="2084"/>
      <c r="AA1256" s="2084"/>
      <c r="AB1256" s="2084"/>
      <c r="AC1256" s="2084"/>
      <c r="AD1256" s="2084"/>
      <c r="AE1256" s="2084"/>
    </row>
    <row r="1257" ht="60.0" customHeight="1">
      <c r="A1257" s="2084"/>
      <c r="B1257" s="2084"/>
      <c r="C1257" s="2084"/>
      <c r="D1257" s="2085"/>
      <c r="E1257" s="2084"/>
      <c r="F1257" s="2086"/>
      <c r="G1257" s="2086"/>
      <c r="H1257" s="2084"/>
      <c r="I1257" s="2084"/>
      <c r="J1257" s="2084"/>
      <c r="K1257" s="2084"/>
      <c r="L1257" s="2084"/>
      <c r="M1257" s="2084"/>
      <c r="N1257" s="2084"/>
      <c r="O1257" s="2084"/>
      <c r="P1257" s="2084"/>
      <c r="Q1257" s="2084"/>
      <c r="R1257" s="2084"/>
      <c r="S1257" s="2084"/>
      <c r="T1257" s="2084"/>
      <c r="U1257" s="2084"/>
      <c r="V1257" s="2084"/>
      <c r="W1257" s="2084"/>
      <c r="X1257" s="2084"/>
      <c r="Y1257" s="2084"/>
      <c r="Z1257" s="2084"/>
      <c r="AA1257" s="2084"/>
      <c r="AB1257" s="2084"/>
      <c r="AC1257" s="2084"/>
      <c r="AD1257" s="2084"/>
      <c r="AE1257" s="2084"/>
    </row>
    <row r="1258" ht="60.0" customHeight="1">
      <c r="A1258" s="2084"/>
      <c r="B1258" s="2084"/>
      <c r="C1258" s="2084"/>
      <c r="D1258" s="2085"/>
      <c r="E1258" s="2084"/>
      <c r="F1258" s="2086"/>
      <c r="G1258" s="2086"/>
      <c r="H1258" s="2084"/>
      <c r="I1258" s="2084"/>
      <c r="J1258" s="2084"/>
      <c r="K1258" s="2084"/>
      <c r="L1258" s="2084"/>
      <c r="M1258" s="2084"/>
      <c r="N1258" s="2084"/>
      <c r="O1258" s="2084"/>
      <c r="P1258" s="2084"/>
      <c r="Q1258" s="2084"/>
      <c r="R1258" s="2084"/>
      <c r="S1258" s="2084"/>
      <c r="T1258" s="2084"/>
      <c r="U1258" s="2084"/>
      <c r="V1258" s="2084"/>
      <c r="W1258" s="2084"/>
      <c r="X1258" s="2084"/>
      <c r="Y1258" s="2084"/>
      <c r="Z1258" s="2084"/>
      <c r="AA1258" s="2084"/>
      <c r="AB1258" s="2084"/>
      <c r="AC1258" s="2084"/>
      <c r="AD1258" s="2084"/>
      <c r="AE1258" s="2084"/>
    </row>
    <row r="1259" ht="60.0" customHeight="1">
      <c r="A1259" s="2084"/>
      <c r="B1259" s="2084"/>
      <c r="C1259" s="2084"/>
      <c r="D1259" s="2085"/>
      <c r="E1259" s="2084"/>
      <c r="F1259" s="2086"/>
      <c r="G1259" s="2086"/>
      <c r="H1259" s="2084"/>
      <c r="I1259" s="2084"/>
      <c r="J1259" s="2084"/>
      <c r="K1259" s="2084"/>
      <c r="L1259" s="2084"/>
      <c r="M1259" s="2084"/>
      <c r="N1259" s="2084"/>
      <c r="O1259" s="2084"/>
      <c r="P1259" s="2084"/>
      <c r="Q1259" s="2084"/>
      <c r="R1259" s="2084"/>
      <c r="S1259" s="2084"/>
      <c r="T1259" s="2084"/>
      <c r="U1259" s="2084"/>
      <c r="V1259" s="2084"/>
      <c r="W1259" s="2084"/>
      <c r="X1259" s="2084"/>
      <c r="Y1259" s="2084"/>
      <c r="Z1259" s="2084"/>
      <c r="AA1259" s="2084"/>
      <c r="AB1259" s="2084"/>
      <c r="AC1259" s="2084"/>
      <c r="AD1259" s="2084"/>
      <c r="AE1259" s="2084"/>
    </row>
    <row r="1260" ht="60.0" customHeight="1">
      <c r="A1260" s="2084"/>
      <c r="B1260" s="2084"/>
      <c r="C1260" s="2084"/>
      <c r="D1260" s="2085"/>
      <c r="E1260" s="2084"/>
      <c r="F1260" s="2086"/>
      <c r="G1260" s="2086"/>
      <c r="H1260" s="2084"/>
      <c r="I1260" s="2084"/>
      <c r="J1260" s="2084"/>
      <c r="K1260" s="2084"/>
      <c r="L1260" s="2084"/>
      <c r="M1260" s="2084"/>
      <c r="N1260" s="2084"/>
      <c r="O1260" s="2084"/>
      <c r="P1260" s="2084"/>
      <c r="Q1260" s="2084"/>
      <c r="R1260" s="2084"/>
      <c r="S1260" s="2084"/>
      <c r="T1260" s="2084"/>
      <c r="U1260" s="2084"/>
      <c r="V1260" s="2084"/>
      <c r="W1260" s="2084"/>
      <c r="X1260" s="2084"/>
      <c r="Y1260" s="2084"/>
      <c r="Z1260" s="2084"/>
      <c r="AA1260" s="2084"/>
      <c r="AB1260" s="2084"/>
      <c r="AC1260" s="2084"/>
      <c r="AD1260" s="2084"/>
      <c r="AE1260" s="2084"/>
    </row>
    <row r="1261" ht="60.0" customHeight="1">
      <c r="A1261" s="2084"/>
      <c r="B1261" s="2084"/>
      <c r="C1261" s="2084"/>
      <c r="D1261" s="2085"/>
      <c r="E1261" s="2084"/>
      <c r="F1261" s="2086"/>
      <c r="G1261" s="2086"/>
      <c r="H1261" s="2084"/>
      <c r="I1261" s="2084"/>
      <c r="J1261" s="2084"/>
      <c r="K1261" s="2084"/>
      <c r="L1261" s="2084"/>
      <c r="M1261" s="2084"/>
      <c r="N1261" s="2084"/>
      <c r="O1261" s="2084"/>
      <c r="P1261" s="2084"/>
      <c r="Q1261" s="2084"/>
      <c r="R1261" s="2084"/>
      <c r="S1261" s="2084"/>
      <c r="T1261" s="2084"/>
      <c r="U1261" s="2084"/>
      <c r="V1261" s="2084"/>
      <c r="W1261" s="2084"/>
      <c r="X1261" s="2084"/>
      <c r="Y1261" s="2084"/>
      <c r="Z1261" s="2084"/>
      <c r="AA1261" s="2084"/>
      <c r="AB1261" s="2084"/>
      <c r="AC1261" s="2084"/>
      <c r="AD1261" s="2084"/>
      <c r="AE1261" s="2084"/>
    </row>
    <row r="1262" ht="60.0" customHeight="1">
      <c r="A1262" s="2084"/>
      <c r="B1262" s="2084"/>
      <c r="C1262" s="2084"/>
      <c r="D1262" s="2085"/>
      <c r="E1262" s="2084"/>
      <c r="F1262" s="2086"/>
      <c r="G1262" s="2086"/>
      <c r="H1262" s="2084"/>
      <c r="I1262" s="2084"/>
      <c r="J1262" s="2084"/>
      <c r="K1262" s="2084"/>
      <c r="L1262" s="2084"/>
      <c r="M1262" s="2084"/>
      <c r="N1262" s="2084"/>
      <c r="O1262" s="2084"/>
      <c r="P1262" s="2084"/>
      <c r="Q1262" s="2084"/>
      <c r="R1262" s="2084"/>
      <c r="S1262" s="2084"/>
      <c r="T1262" s="2084"/>
      <c r="U1262" s="2084"/>
      <c r="V1262" s="2084"/>
      <c r="W1262" s="2084"/>
      <c r="X1262" s="2084"/>
      <c r="Y1262" s="2084"/>
      <c r="Z1262" s="2084"/>
      <c r="AA1262" s="2084"/>
      <c r="AB1262" s="2084"/>
      <c r="AC1262" s="2084"/>
      <c r="AD1262" s="2084"/>
      <c r="AE1262" s="2084"/>
    </row>
    <row r="1263" ht="60.0" customHeight="1">
      <c r="A1263" s="2084"/>
      <c r="B1263" s="2084"/>
      <c r="C1263" s="2084"/>
      <c r="D1263" s="2085"/>
      <c r="E1263" s="2084"/>
      <c r="F1263" s="2086"/>
      <c r="G1263" s="2086"/>
      <c r="H1263" s="2084"/>
      <c r="I1263" s="2084"/>
      <c r="J1263" s="2084"/>
      <c r="K1263" s="2084"/>
      <c r="L1263" s="2084"/>
      <c r="M1263" s="2084"/>
      <c r="N1263" s="2084"/>
      <c r="O1263" s="2084"/>
      <c r="P1263" s="2084"/>
      <c r="Q1263" s="2084"/>
      <c r="R1263" s="2084"/>
      <c r="S1263" s="2084"/>
      <c r="T1263" s="2084"/>
      <c r="U1263" s="2084"/>
      <c r="V1263" s="2084"/>
      <c r="W1263" s="2084"/>
      <c r="X1263" s="2084"/>
      <c r="Y1263" s="2084"/>
      <c r="Z1263" s="2084"/>
      <c r="AA1263" s="2084"/>
      <c r="AB1263" s="2084"/>
      <c r="AC1263" s="2084"/>
      <c r="AD1263" s="2084"/>
      <c r="AE1263" s="2084"/>
    </row>
    <row r="1264" ht="60.0" customHeight="1">
      <c r="A1264" s="2084"/>
      <c r="B1264" s="2084"/>
      <c r="C1264" s="2084"/>
      <c r="D1264" s="2085"/>
      <c r="E1264" s="2084"/>
      <c r="F1264" s="2086"/>
      <c r="G1264" s="2086"/>
      <c r="H1264" s="2084"/>
      <c r="I1264" s="2084"/>
      <c r="J1264" s="2084"/>
      <c r="K1264" s="2084"/>
      <c r="L1264" s="2084"/>
      <c r="M1264" s="2084"/>
      <c r="N1264" s="2084"/>
      <c r="O1264" s="2084"/>
      <c r="P1264" s="2084"/>
      <c r="Q1264" s="2084"/>
      <c r="R1264" s="2084"/>
      <c r="S1264" s="2084"/>
      <c r="T1264" s="2084"/>
      <c r="U1264" s="2084"/>
      <c r="V1264" s="2084"/>
      <c r="W1264" s="2084"/>
      <c r="X1264" s="2084"/>
      <c r="Y1264" s="2084"/>
      <c r="Z1264" s="2084"/>
      <c r="AA1264" s="2084"/>
      <c r="AB1264" s="2084"/>
      <c r="AC1264" s="2084"/>
      <c r="AD1264" s="2084"/>
      <c r="AE1264" s="2084"/>
    </row>
    <row r="1265" ht="60.0" customHeight="1">
      <c r="A1265" s="2084"/>
      <c r="B1265" s="2084"/>
      <c r="C1265" s="2084"/>
      <c r="D1265" s="2085"/>
      <c r="E1265" s="2084"/>
      <c r="F1265" s="2086"/>
      <c r="G1265" s="2086"/>
      <c r="H1265" s="2084"/>
      <c r="I1265" s="2084"/>
      <c r="J1265" s="2084"/>
      <c r="K1265" s="2084"/>
      <c r="L1265" s="2084"/>
      <c r="M1265" s="2084"/>
      <c r="N1265" s="2084"/>
      <c r="O1265" s="2084"/>
      <c r="P1265" s="2084"/>
      <c r="Q1265" s="2084"/>
      <c r="R1265" s="2084"/>
      <c r="S1265" s="2084"/>
      <c r="T1265" s="2084"/>
      <c r="U1265" s="2084"/>
      <c r="V1265" s="2084"/>
      <c r="W1265" s="2084"/>
      <c r="X1265" s="2084"/>
      <c r="Y1265" s="2084"/>
      <c r="Z1265" s="2084"/>
      <c r="AA1265" s="2084"/>
      <c r="AB1265" s="2084"/>
      <c r="AC1265" s="2084"/>
      <c r="AD1265" s="2084"/>
      <c r="AE1265" s="2084"/>
    </row>
    <row r="1266" ht="60.0" customHeight="1">
      <c r="A1266" s="2084"/>
      <c r="B1266" s="2084"/>
      <c r="C1266" s="2084"/>
      <c r="D1266" s="2085"/>
      <c r="E1266" s="2084"/>
      <c r="F1266" s="2086"/>
      <c r="G1266" s="2086"/>
      <c r="H1266" s="2084"/>
      <c r="I1266" s="2084"/>
      <c r="J1266" s="2084"/>
      <c r="K1266" s="2084"/>
      <c r="L1266" s="2084"/>
      <c r="M1266" s="2084"/>
      <c r="N1266" s="2084"/>
      <c r="O1266" s="2084"/>
      <c r="P1266" s="2084"/>
      <c r="Q1266" s="2084"/>
      <c r="R1266" s="2084"/>
      <c r="S1266" s="2084"/>
      <c r="T1266" s="2084"/>
      <c r="U1266" s="2084"/>
      <c r="V1266" s="2084"/>
      <c r="W1266" s="2084"/>
      <c r="X1266" s="2084"/>
      <c r="Y1266" s="2084"/>
      <c r="Z1266" s="2084"/>
      <c r="AA1266" s="2084"/>
      <c r="AB1266" s="2084"/>
      <c r="AC1266" s="2084"/>
      <c r="AD1266" s="2084"/>
      <c r="AE1266" s="2084"/>
    </row>
    <row r="1267" ht="60.0" customHeight="1">
      <c r="A1267" s="2084"/>
      <c r="B1267" s="2084"/>
      <c r="C1267" s="2084"/>
      <c r="D1267" s="2085"/>
      <c r="E1267" s="2084"/>
      <c r="F1267" s="2086"/>
      <c r="G1267" s="2086"/>
      <c r="H1267" s="2084"/>
      <c r="I1267" s="2084"/>
      <c r="J1267" s="2084"/>
      <c r="K1267" s="2084"/>
      <c r="L1267" s="2084"/>
      <c r="M1267" s="2084"/>
      <c r="N1267" s="2084"/>
      <c r="O1267" s="2084"/>
      <c r="P1267" s="2084"/>
      <c r="Q1267" s="2084"/>
      <c r="R1267" s="2084"/>
      <c r="S1267" s="2084"/>
      <c r="T1267" s="2084"/>
      <c r="U1267" s="2084"/>
      <c r="V1267" s="2084"/>
      <c r="W1267" s="2084"/>
      <c r="X1267" s="2084"/>
      <c r="Y1267" s="2084"/>
      <c r="Z1267" s="2084"/>
      <c r="AA1267" s="2084"/>
      <c r="AB1267" s="2084"/>
      <c r="AC1267" s="2084"/>
      <c r="AD1267" s="2084"/>
      <c r="AE1267" s="2084"/>
    </row>
    <row r="1268" ht="60.0" customHeight="1">
      <c r="A1268" s="2084"/>
      <c r="B1268" s="2084"/>
      <c r="C1268" s="2084"/>
      <c r="D1268" s="2085"/>
      <c r="E1268" s="2084"/>
      <c r="F1268" s="2086"/>
      <c r="G1268" s="2086"/>
      <c r="H1268" s="2084"/>
      <c r="I1268" s="2084"/>
      <c r="J1268" s="2084"/>
      <c r="K1268" s="2084"/>
      <c r="L1268" s="2084"/>
      <c r="M1268" s="2084"/>
      <c r="N1268" s="2084"/>
      <c r="O1268" s="2084"/>
      <c r="P1268" s="2084"/>
      <c r="Q1268" s="2084"/>
      <c r="R1268" s="2084"/>
      <c r="S1268" s="2084"/>
      <c r="T1268" s="2084"/>
      <c r="U1268" s="2084"/>
      <c r="V1268" s="2084"/>
      <c r="W1268" s="2084"/>
      <c r="X1268" s="2084"/>
      <c r="Y1268" s="2084"/>
      <c r="Z1268" s="2084"/>
      <c r="AA1268" s="2084"/>
      <c r="AB1268" s="2084"/>
      <c r="AC1268" s="2084"/>
      <c r="AD1268" s="2084"/>
      <c r="AE1268" s="2084"/>
    </row>
    <row r="1269" ht="60.0" customHeight="1">
      <c r="A1269" s="2084"/>
      <c r="B1269" s="2084"/>
      <c r="C1269" s="2084"/>
      <c r="D1269" s="2085"/>
      <c r="E1269" s="2084"/>
      <c r="F1269" s="2086"/>
      <c r="G1269" s="2086"/>
      <c r="H1269" s="2084"/>
      <c r="I1269" s="2084"/>
      <c r="J1269" s="2084"/>
      <c r="K1269" s="2084"/>
      <c r="L1269" s="2084"/>
      <c r="M1269" s="2084"/>
      <c r="N1269" s="2084"/>
      <c r="O1269" s="2084"/>
      <c r="P1269" s="2084"/>
      <c r="Q1269" s="2084"/>
      <c r="R1269" s="2084"/>
      <c r="S1269" s="2084"/>
      <c r="T1269" s="2084"/>
      <c r="U1269" s="2084"/>
      <c r="V1269" s="2084"/>
      <c r="W1269" s="2084"/>
      <c r="X1269" s="2084"/>
      <c r="Y1269" s="2084"/>
      <c r="Z1269" s="2084"/>
      <c r="AA1269" s="2084"/>
      <c r="AB1269" s="2084"/>
      <c r="AC1269" s="2084"/>
      <c r="AD1269" s="2084"/>
      <c r="AE1269" s="2084"/>
    </row>
    <row r="1270" ht="60.0" customHeight="1">
      <c r="A1270" s="2084"/>
      <c r="B1270" s="2084"/>
      <c r="C1270" s="2084"/>
      <c r="D1270" s="2085"/>
      <c r="E1270" s="2084"/>
      <c r="F1270" s="2086"/>
      <c r="G1270" s="2086"/>
      <c r="H1270" s="2084"/>
      <c r="I1270" s="2084"/>
      <c r="J1270" s="2084"/>
      <c r="K1270" s="2084"/>
      <c r="L1270" s="2084"/>
      <c r="M1270" s="2084"/>
      <c r="N1270" s="2084"/>
      <c r="O1270" s="2084"/>
      <c r="P1270" s="2084"/>
      <c r="Q1270" s="2084"/>
      <c r="R1270" s="2084"/>
      <c r="S1270" s="2084"/>
      <c r="T1270" s="2084"/>
      <c r="U1270" s="2084"/>
      <c r="V1270" s="2084"/>
      <c r="W1270" s="2084"/>
      <c r="X1270" s="2084"/>
      <c r="Y1270" s="2084"/>
      <c r="Z1270" s="2084"/>
      <c r="AA1270" s="2084"/>
      <c r="AB1270" s="2084"/>
      <c r="AC1270" s="2084"/>
      <c r="AD1270" s="2084"/>
      <c r="AE1270" s="2084"/>
    </row>
    <row r="1271" ht="60.0" customHeight="1">
      <c r="A1271" s="2084"/>
      <c r="B1271" s="2084"/>
      <c r="C1271" s="2084"/>
      <c r="D1271" s="2085"/>
      <c r="E1271" s="2084"/>
      <c r="F1271" s="2086"/>
      <c r="G1271" s="2086"/>
      <c r="H1271" s="2084"/>
      <c r="I1271" s="2084"/>
      <c r="J1271" s="2084"/>
      <c r="K1271" s="2084"/>
      <c r="L1271" s="2084"/>
      <c r="M1271" s="2084"/>
      <c r="N1271" s="2084"/>
      <c r="O1271" s="2084"/>
      <c r="P1271" s="2084"/>
      <c r="Q1271" s="2084"/>
      <c r="R1271" s="2084"/>
      <c r="S1271" s="2084"/>
      <c r="T1271" s="2084"/>
      <c r="U1271" s="2084"/>
      <c r="V1271" s="2084"/>
      <c r="W1271" s="2084"/>
      <c r="X1271" s="2084"/>
      <c r="Y1271" s="2084"/>
      <c r="Z1271" s="2084"/>
      <c r="AA1271" s="2084"/>
      <c r="AB1271" s="2084"/>
      <c r="AC1271" s="2084"/>
      <c r="AD1271" s="2084"/>
      <c r="AE1271" s="2084"/>
    </row>
    <row r="1272" ht="60.0" customHeight="1">
      <c r="A1272" s="2084"/>
      <c r="B1272" s="2084"/>
      <c r="C1272" s="2084"/>
      <c r="D1272" s="2085"/>
      <c r="E1272" s="2084"/>
      <c r="F1272" s="2086"/>
      <c r="G1272" s="2086"/>
      <c r="H1272" s="2084"/>
      <c r="I1272" s="2084"/>
      <c r="J1272" s="2084"/>
      <c r="K1272" s="2084"/>
      <c r="L1272" s="2084"/>
      <c r="M1272" s="2084"/>
      <c r="N1272" s="2084"/>
      <c r="O1272" s="2084"/>
      <c r="P1272" s="2084"/>
      <c r="Q1272" s="2084"/>
      <c r="R1272" s="2084"/>
      <c r="S1272" s="2084"/>
      <c r="T1272" s="2084"/>
      <c r="U1272" s="2084"/>
      <c r="V1272" s="2084"/>
      <c r="W1272" s="2084"/>
      <c r="X1272" s="2084"/>
      <c r="Y1272" s="2084"/>
      <c r="Z1272" s="2084"/>
      <c r="AA1272" s="2084"/>
      <c r="AB1272" s="2084"/>
      <c r="AC1272" s="2084"/>
      <c r="AD1272" s="2084"/>
      <c r="AE1272" s="2084"/>
    </row>
    <row r="1273" ht="60.0" customHeight="1">
      <c r="A1273" s="2084"/>
      <c r="B1273" s="2084"/>
      <c r="C1273" s="2084"/>
      <c r="D1273" s="2085"/>
      <c r="E1273" s="2084"/>
      <c r="F1273" s="2086"/>
      <c r="G1273" s="2086"/>
      <c r="H1273" s="2084"/>
      <c r="I1273" s="2084"/>
      <c r="J1273" s="2084"/>
      <c r="K1273" s="2084"/>
      <c r="L1273" s="2084"/>
      <c r="M1273" s="2084"/>
      <c r="N1273" s="2084"/>
      <c r="O1273" s="2084"/>
      <c r="P1273" s="2084"/>
      <c r="Q1273" s="2084"/>
      <c r="R1273" s="2084"/>
      <c r="S1273" s="2084"/>
      <c r="T1273" s="2084"/>
      <c r="U1273" s="2084"/>
      <c r="V1273" s="2084"/>
      <c r="W1273" s="2084"/>
      <c r="X1273" s="2084"/>
      <c r="Y1273" s="2084"/>
      <c r="Z1273" s="2084"/>
      <c r="AA1273" s="2084"/>
      <c r="AB1273" s="2084"/>
      <c r="AC1273" s="2084"/>
      <c r="AD1273" s="2084"/>
      <c r="AE1273" s="2084"/>
    </row>
    <row r="1274" ht="60.0" customHeight="1">
      <c r="A1274" s="2084"/>
      <c r="B1274" s="2084"/>
      <c r="C1274" s="2084"/>
      <c r="D1274" s="2085"/>
      <c r="E1274" s="2084"/>
      <c r="F1274" s="2086"/>
      <c r="G1274" s="2086"/>
      <c r="H1274" s="2084"/>
      <c r="I1274" s="2084"/>
      <c r="J1274" s="2084"/>
      <c r="K1274" s="2084"/>
      <c r="L1274" s="2084"/>
      <c r="M1274" s="2084"/>
      <c r="N1274" s="2084"/>
      <c r="O1274" s="2084"/>
      <c r="P1274" s="2084"/>
      <c r="Q1274" s="2084"/>
      <c r="R1274" s="2084"/>
      <c r="S1274" s="2084"/>
      <c r="T1274" s="2084"/>
      <c r="U1274" s="2084"/>
      <c r="V1274" s="2084"/>
      <c r="W1274" s="2084"/>
      <c r="X1274" s="2084"/>
      <c r="Y1274" s="2084"/>
      <c r="Z1274" s="2084"/>
      <c r="AA1274" s="2084"/>
      <c r="AB1274" s="2084"/>
      <c r="AC1274" s="2084"/>
      <c r="AD1274" s="2084"/>
      <c r="AE1274" s="2084"/>
    </row>
    <row r="1275" ht="60.0" customHeight="1">
      <c r="A1275" s="2084"/>
      <c r="B1275" s="2084"/>
      <c r="C1275" s="2084"/>
      <c r="D1275" s="2085"/>
      <c r="E1275" s="2084"/>
      <c r="F1275" s="2086"/>
      <c r="G1275" s="2086"/>
      <c r="H1275" s="2084"/>
      <c r="I1275" s="2084"/>
      <c r="J1275" s="2084"/>
      <c r="K1275" s="2084"/>
      <c r="L1275" s="2084"/>
      <c r="M1275" s="2084"/>
      <c r="N1275" s="2084"/>
      <c r="O1275" s="2084"/>
      <c r="P1275" s="2084"/>
      <c r="Q1275" s="2084"/>
      <c r="R1275" s="2084"/>
      <c r="S1275" s="2084"/>
      <c r="T1275" s="2084"/>
      <c r="U1275" s="2084"/>
      <c r="V1275" s="2084"/>
      <c r="W1275" s="2084"/>
      <c r="X1275" s="2084"/>
      <c r="Y1275" s="2084"/>
      <c r="Z1275" s="2084"/>
      <c r="AA1275" s="2084"/>
      <c r="AB1275" s="2084"/>
      <c r="AC1275" s="2084"/>
      <c r="AD1275" s="2084"/>
      <c r="AE1275" s="2084"/>
    </row>
    <row r="1276" ht="60.0" customHeight="1">
      <c r="A1276" s="2084"/>
      <c r="B1276" s="2084"/>
      <c r="C1276" s="2084"/>
      <c r="D1276" s="2085"/>
      <c r="E1276" s="2084"/>
      <c r="F1276" s="2086"/>
      <c r="G1276" s="2086"/>
      <c r="H1276" s="2084"/>
      <c r="I1276" s="2084"/>
      <c r="J1276" s="2084"/>
      <c r="K1276" s="2084"/>
      <c r="L1276" s="2084"/>
      <c r="M1276" s="2084"/>
      <c r="N1276" s="2084"/>
      <c r="O1276" s="2084"/>
      <c r="P1276" s="2084"/>
      <c r="Q1276" s="2084"/>
      <c r="R1276" s="2084"/>
      <c r="S1276" s="2084"/>
      <c r="T1276" s="2084"/>
      <c r="U1276" s="2084"/>
      <c r="V1276" s="2084"/>
      <c r="W1276" s="2084"/>
      <c r="X1276" s="2084"/>
      <c r="Y1276" s="2084"/>
      <c r="Z1276" s="2084"/>
      <c r="AA1276" s="2084"/>
      <c r="AB1276" s="2084"/>
      <c r="AC1276" s="2084"/>
      <c r="AD1276" s="2084"/>
      <c r="AE1276" s="2084"/>
    </row>
    <row r="1277" ht="60.0" customHeight="1">
      <c r="A1277" s="2084"/>
      <c r="B1277" s="2084"/>
      <c r="C1277" s="2084"/>
      <c r="D1277" s="2085"/>
      <c r="E1277" s="2084"/>
      <c r="F1277" s="2086"/>
      <c r="G1277" s="2086"/>
      <c r="H1277" s="2084"/>
      <c r="I1277" s="2084"/>
      <c r="J1277" s="2084"/>
      <c r="K1277" s="2084"/>
      <c r="L1277" s="2084"/>
      <c r="M1277" s="2084"/>
      <c r="N1277" s="2084"/>
      <c r="O1277" s="2084"/>
      <c r="P1277" s="2084"/>
      <c r="Q1277" s="2084"/>
      <c r="R1277" s="2084"/>
      <c r="S1277" s="2084"/>
      <c r="T1277" s="2084"/>
      <c r="U1277" s="2084"/>
      <c r="V1277" s="2084"/>
      <c r="W1277" s="2084"/>
      <c r="X1277" s="2084"/>
      <c r="Y1277" s="2084"/>
      <c r="Z1277" s="2084"/>
      <c r="AA1277" s="2084"/>
      <c r="AB1277" s="2084"/>
      <c r="AC1277" s="2084"/>
      <c r="AD1277" s="2084"/>
      <c r="AE1277" s="2084"/>
    </row>
    <row r="1278" ht="60.0" customHeight="1">
      <c r="A1278" s="2084"/>
      <c r="B1278" s="2084"/>
      <c r="C1278" s="2084"/>
      <c r="D1278" s="2085"/>
      <c r="E1278" s="2084"/>
      <c r="F1278" s="2086"/>
      <c r="G1278" s="2086"/>
      <c r="H1278" s="2084"/>
      <c r="I1278" s="2084"/>
      <c r="J1278" s="2084"/>
      <c r="K1278" s="2084"/>
      <c r="L1278" s="2084"/>
      <c r="M1278" s="2084"/>
      <c r="N1278" s="2084"/>
      <c r="O1278" s="2084"/>
      <c r="P1278" s="2084"/>
      <c r="Q1278" s="2084"/>
      <c r="R1278" s="2084"/>
      <c r="S1278" s="2084"/>
      <c r="T1278" s="2084"/>
      <c r="U1278" s="2084"/>
      <c r="V1278" s="2084"/>
      <c r="W1278" s="2084"/>
      <c r="X1278" s="2084"/>
      <c r="Y1278" s="2084"/>
      <c r="Z1278" s="2084"/>
      <c r="AA1278" s="2084"/>
      <c r="AB1278" s="2084"/>
      <c r="AC1278" s="2084"/>
      <c r="AD1278" s="2084"/>
      <c r="AE1278" s="2084"/>
    </row>
    <row r="1279" ht="60.0" customHeight="1">
      <c r="A1279" s="2084"/>
      <c r="B1279" s="2084"/>
      <c r="C1279" s="2084"/>
      <c r="D1279" s="2085"/>
      <c r="E1279" s="2084"/>
      <c r="F1279" s="2086"/>
      <c r="G1279" s="2086"/>
      <c r="H1279" s="2084"/>
      <c r="I1279" s="2084"/>
      <c r="J1279" s="2084"/>
      <c r="K1279" s="2084"/>
      <c r="L1279" s="2084"/>
      <c r="M1279" s="2084"/>
      <c r="N1279" s="2084"/>
      <c r="O1279" s="2084"/>
      <c r="P1279" s="2084"/>
      <c r="Q1279" s="2084"/>
      <c r="R1279" s="2084"/>
      <c r="S1279" s="2084"/>
      <c r="T1279" s="2084"/>
      <c r="U1279" s="2084"/>
      <c r="V1279" s="2084"/>
      <c r="W1279" s="2084"/>
      <c r="X1279" s="2084"/>
      <c r="Y1279" s="2084"/>
      <c r="Z1279" s="2084"/>
      <c r="AA1279" s="2084"/>
      <c r="AB1279" s="2084"/>
      <c r="AC1279" s="2084"/>
      <c r="AD1279" s="2084"/>
      <c r="AE1279" s="2084"/>
    </row>
    <row r="1280" ht="60.0" customHeight="1">
      <c r="A1280" s="2084"/>
      <c r="B1280" s="2084"/>
      <c r="C1280" s="2084"/>
      <c r="D1280" s="2085"/>
      <c r="E1280" s="2084"/>
      <c r="F1280" s="2086"/>
      <c r="G1280" s="2086"/>
      <c r="H1280" s="2084"/>
      <c r="I1280" s="2084"/>
      <c r="J1280" s="2084"/>
      <c r="K1280" s="2084"/>
      <c r="L1280" s="2084"/>
      <c r="M1280" s="2084"/>
      <c r="N1280" s="2084"/>
      <c r="O1280" s="2084"/>
      <c r="P1280" s="2084"/>
      <c r="Q1280" s="2084"/>
      <c r="R1280" s="2084"/>
      <c r="S1280" s="2084"/>
      <c r="T1280" s="2084"/>
      <c r="U1280" s="2084"/>
      <c r="V1280" s="2084"/>
      <c r="W1280" s="2084"/>
      <c r="X1280" s="2084"/>
      <c r="Y1280" s="2084"/>
      <c r="Z1280" s="2084"/>
      <c r="AA1280" s="2084"/>
      <c r="AB1280" s="2084"/>
      <c r="AC1280" s="2084"/>
      <c r="AD1280" s="2084"/>
      <c r="AE1280" s="2084"/>
    </row>
    <row r="1281" ht="60.0" customHeight="1">
      <c r="A1281" s="2084"/>
      <c r="B1281" s="2084"/>
      <c r="C1281" s="2084"/>
      <c r="D1281" s="2085"/>
      <c r="E1281" s="2084"/>
      <c r="F1281" s="2086"/>
      <c r="G1281" s="2086"/>
      <c r="H1281" s="2084"/>
      <c r="I1281" s="2084"/>
      <c r="J1281" s="2084"/>
      <c r="K1281" s="2084"/>
      <c r="L1281" s="2084"/>
      <c r="M1281" s="2084"/>
      <c r="N1281" s="2084"/>
      <c r="O1281" s="2084"/>
      <c r="P1281" s="2084"/>
      <c r="Q1281" s="2084"/>
      <c r="R1281" s="2084"/>
      <c r="S1281" s="2084"/>
      <c r="T1281" s="2084"/>
      <c r="U1281" s="2084"/>
      <c r="V1281" s="2084"/>
      <c r="W1281" s="2084"/>
      <c r="X1281" s="2084"/>
      <c r="Y1281" s="2084"/>
      <c r="Z1281" s="2084"/>
      <c r="AA1281" s="2084"/>
      <c r="AB1281" s="2084"/>
      <c r="AC1281" s="2084"/>
      <c r="AD1281" s="2084"/>
      <c r="AE1281" s="2084"/>
    </row>
    <row r="1282" ht="60.0" customHeight="1">
      <c r="A1282" s="2084"/>
      <c r="B1282" s="2084"/>
      <c r="C1282" s="2084"/>
      <c r="D1282" s="2085"/>
      <c r="E1282" s="2084"/>
      <c r="F1282" s="2086"/>
      <c r="G1282" s="2086"/>
      <c r="H1282" s="2084"/>
      <c r="I1282" s="2084"/>
      <c r="J1282" s="2084"/>
      <c r="K1282" s="2084"/>
      <c r="L1282" s="2084"/>
      <c r="M1282" s="2084"/>
      <c r="N1282" s="2084"/>
      <c r="O1282" s="2084"/>
      <c r="P1282" s="2084"/>
      <c r="Q1282" s="2084"/>
      <c r="R1282" s="2084"/>
      <c r="S1282" s="2084"/>
      <c r="T1282" s="2084"/>
      <c r="U1282" s="2084"/>
      <c r="V1282" s="2084"/>
      <c r="W1282" s="2084"/>
      <c r="X1282" s="2084"/>
      <c r="Y1282" s="2084"/>
      <c r="Z1282" s="2084"/>
      <c r="AA1282" s="2084"/>
      <c r="AB1282" s="2084"/>
      <c r="AC1282" s="2084"/>
      <c r="AD1282" s="2084"/>
      <c r="AE1282" s="2084"/>
    </row>
    <row r="1283" ht="60.0" customHeight="1">
      <c r="A1283" s="2084"/>
      <c r="B1283" s="2084"/>
      <c r="C1283" s="2084"/>
      <c r="D1283" s="2085"/>
      <c r="E1283" s="2084"/>
      <c r="F1283" s="2086"/>
      <c r="G1283" s="2086"/>
      <c r="H1283" s="2084"/>
      <c r="I1283" s="2084"/>
      <c r="J1283" s="2084"/>
      <c r="K1283" s="2084"/>
      <c r="L1283" s="2084"/>
      <c r="M1283" s="2084"/>
      <c r="N1283" s="2084"/>
      <c r="O1283" s="2084"/>
      <c r="P1283" s="2084"/>
      <c r="Q1283" s="2084"/>
      <c r="R1283" s="2084"/>
      <c r="S1283" s="2084"/>
      <c r="T1283" s="2084"/>
      <c r="U1283" s="2084"/>
      <c r="V1283" s="2084"/>
      <c r="W1283" s="2084"/>
      <c r="X1283" s="2084"/>
      <c r="Y1283" s="2084"/>
      <c r="Z1283" s="2084"/>
      <c r="AA1283" s="2084"/>
      <c r="AB1283" s="2084"/>
      <c r="AC1283" s="2084"/>
      <c r="AD1283" s="2084"/>
      <c r="AE1283" s="2084"/>
    </row>
    <row r="1284" ht="60.0" customHeight="1">
      <c r="A1284" s="2084"/>
      <c r="B1284" s="2084"/>
      <c r="C1284" s="2084"/>
      <c r="D1284" s="2085"/>
      <c r="E1284" s="2084"/>
      <c r="F1284" s="2086"/>
      <c r="G1284" s="2086"/>
      <c r="H1284" s="2084"/>
      <c r="I1284" s="2084"/>
      <c r="J1284" s="2084"/>
      <c r="K1284" s="2084"/>
      <c r="L1284" s="2084"/>
      <c r="M1284" s="2084"/>
      <c r="N1284" s="2084"/>
      <c r="O1284" s="2084"/>
      <c r="P1284" s="2084"/>
      <c r="Q1284" s="2084"/>
      <c r="R1284" s="2084"/>
      <c r="S1284" s="2084"/>
      <c r="T1284" s="2084"/>
      <c r="U1284" s="2084"/>
      <c r="V1284" s="2084"/>
      <c r="W1284" s="2084"/>
      <c r="X1284" s="2084"/>
      <c r="Y1284" s="2084"/>
      <c r="Z1284" s="2084"/>
      <c r="AA1284" s="2084"/>
      <c r="AB1284" s="2084"/>
      <c r="AC1284" s="2084"/>
      <c r="AD1284" s="2084"/>
      <c r="AE1284" s="2084"/>
    </row>
    <row r="1285" ht="60.0" customHeight="1">
      <c r="A1285" s="2084"/>
      <c r="B1285" s="2084"/>
      <c r="C1285" s="2084"/>
      <c r="D1285" s="2085"/>
      <c r="E1285" s="2084"/>
      <c r="F1285" s="2086"/>
      <c r="G1285" s="2086"/>
      <c r="H1285" s="2084"/>
      <c r="I1285" s="2084"/>
      <c r="J1285" s="2084"/>
      <c r="K1285" s="2084"/>
      <c r="L1285" s="2084"/>
      <c r="M1285" s="2084"/>
      <c r="N1285" s="2084"/>
      <c r="O1285" s="2084"/>
      <c r="P1285" s="2084"/>
      <c r="Q1285" s="2084"/>
      <c r="R1285" s="2084"/>
      <c r="S1285" s="2084"/>
      <c r="T1285" s="2084"/>
      <c r="U1285" s="2084"/>
      <c r="V1285" s="2084"/>
      <c r="W1285" s="2084"/>
      <c r="X1285" s="2084"/>
      <c r="Y1285" s="2084"/>
      <c r="Z1285" s="2084"/>
      <c r="AA1285" s="2084"/>
      <c r="AB1285" s="2084"/>
      <c r="AC1285" s="2084"/>
      <c r="AD1285" s="2084"/>
      <c r="AE1285" s="2084"/>
    </row>
    <row r="1286" ht="60.0" customHeight="1">
      <c r="A1286" s="2084"/>
      <c r="B1286" s="2084"/>
      <c r="C1286" s="2084"/>
      <c r="D1286" s="2085"/>
      <c r="E1286" s="2084"/>
      <c r="F1286" s="2086"/>
      <c r="G1286" s="2086"/>
      <c r="H1286" s="2084"/>
      <c r="I1286" s="2084"/>
      <c r="J1286" s="2084"/>
      <c r="K1286" s="2084"/>
      <c r="L1286" s="2084"/>
      <c r="M1286" s="2084"/>
      <c r="N1286" s="2084"/>
      <c r="O1286" s="2084"/>
      <c r="P1286" s="2084"/>
      <c r="Q1286" s="2084"/>
      <c r="R1286" s="2084"/>
      <c r="S1286" s="2084"/>
      <c r="T1286" s="2084"/>
      <c r="U1286" s="2084"/>
      <c r="V1286" s="2084"/>
      <c r="W1286" s="2084"/>
      <c r="X1286" s="2084"/>
      <c r="Y1286" s="2084"/>
      <c r="Z1286" s="2084"/>
      <c r="AA1286" s="2084"/>
      <c r="AB1286" s="2084"/>
      <c r="AC1286" s="2084"/>
      <c r="AD1286" s="2084"/>
      <c r="AE1286" s="2084"/>
    </row>
    <row r="1287" ht="60.0" customHeight="1">
      <c r="A1287" s="2084"/>
      <c r="B1287" s="2084"/>
      <c r="C1287" s="2084"/>
      <c r="D1287" s="2085"/>
      <c r="E1287" s="2084"/>
      <c r="F1287" s="2086"/>
      <c r="G1287" s="2086"/>
      <c r="H1287" s="2084"/>
      <c r="I1287" s="2084"/>
      <c r="J1287" s="2084"/>
      <c r="K1287" s="2084"/>
      <c r="L1287" s="2084"/>
      <c r="M1287" s="2084"/>
      <c r="N1287" s="2084"/>
      <c r="O1287" s="2084"/>
      <c r="P1287" s="2084"/>
      <c r="Q1287" s="2084"/>
      <c r="R1287" s="2084"/>
      <c r="S1287" s="2084"/>
      <c r="T1287" s="2084"/>
      <c r="U1287" s="2084"/>
      <c r="V1287" s="2084"/>
      <c r="W1287" s="2084"/>
      <c r="X1287" s="2084"/>
      <c r="Y1287" s="2084"/>
      <c r="Z1287" s="2084"/>
      <c r="AA1287" s="2084"/>
      <c r="AB1287" s="2084"/>
      <c r="AC1287" s="2084"/>
      <c r="AD1287" s="2084"/>
      <c r="AE1287" s="2084"/>
    </row>
    <row r="1288" ht="60.0" customHeight="1">
      <c r="A1288" s="2084"/>
      <c r="B1288" s="2084"/>
      <c r="C1288" s="2084"/>
      <c r="D1288" s="2085"/>
      <c r="E1288" s="2084"/>
      <c r="F1288" s="2086"/>
      <c r="G1288" s="2086"/>
      <c r="H1288" s="2084"/>
      <c r="I1288" s="2084"/>
      <c r="J1288" s="2084"/>
      <c r="K1288" s="2084"/>
      <c r="L1288" s="2084"/>
      <c r="M1288" s="2084"/>
      <c r="N1288" s="2084"/>
      <c r="O1288" s="2084"/>
      <c r="P1288" s="2084"/>
      <c r="Q1288" s="2084"/>
      <c r="R1288" s="2084"/>
      <c r="S1288" s="2084"/>
      <c r="T1288" s="2084"/>
      <c r="U1288" s="2084"/>
      <c r="V1288" s="2084"/>
      <c r="W1288" s="2084"/>
      <c r="X1288" s="2084"/>
      <c r="Y1288" s="2084"/>
      <c r="Z1288" s="2084"/>
      <c r="AA1288" s="2084"/>
      <c r="AB1288" s="2084"/>
      <c r="AC1288" s="2084"/>
      <c r="AD1288" s="2084"/>
      <c r="AE1288" s="2084"/>
    </row>
    <row r="1289" ht="60.0" customHeight="1">
      <c r="A1289" s="2084"/>
      <c r="B1289" s="2084"/>
      <c r="C1289" s="2084"/>
      <c r="D1289" s="2085"/>
      <c r="E1289" s="2084"/>
      <c r="F1289" s="2086"/>
      <c r="G1289" s="2086"/>
      <c r="H1289" s="2084"/>
      <c r="I1289" s="2084"/>
      <c r="J1289" s="2084"/>
      <c r="K1289" s="2084"/>
      <c r="L1289" s="2084"/>
      <c r="M1289" s="2084"/>
      <c r="N1289" s="2084"/>
      <c r="O1289" s="2084"/>
      <c r="P1289" s="2084"/>
      <c r="Q1289" s="2084"/>
      <c r="R1289" s="2084"/>
      <c r="S1289" s="2084"/>
      <c r="T1289" s="2084"/>
      <c r="U1289" s="2084"/>
      <c r="V1289" s="2084"/>
      <c r="W1289" s="2084"/>
      <c r="X1289" s="2084"/>
      <c r="Y1289" s="2084"/>
      <c r="Z1289" s="2084"/>
      <c r="AA1289" s="2084"/>
      <c r="AB1289" s="2084"/>
      <c r="AC1289" s="2084"/>
      <c r="AD1289" s="2084"/>
      <c r="AE1289" s="2084"/>
    </row>
    <row r="1290" ht="60.0" customHeight="1">
      <c r="A1290" s="2084"/>
      <c r="B1290" s="2084"/>
      <c r="C1290" s="2084"/>
      <c r="D1290" s="2085"/>
      <c r="E1290" s="2084"/>
      <c r="F1290" s="2086"/>
      <c r="G1290" s="2086"/>
      <c r="H1290" s="2084"/>
      <c r="I1290" s="2084"/>
      <c r="J1290" s="2084"/>
      <c r="K1290" s="2084"/>
      <c r="L1290" s="2084"/>
      <c r="M1290" s="2084"/>
      <c r="N1290" s="2084"/>
      <c r="O1290" s="2084"/>
      <c r="P1290" s="2084"/>
      <c r="Q1290" s="2084"/>
      <c r="R1290" s="2084"/>
      <c r="S1290" s="2084"/>
      <c r="T1290" s="2084"/>
      <c r="U1290" s="2084"/>
      <c r="V1290" s="2084"/>
      <c r="W1290" s="2084"/>
      <c r="X1290" s="2084"/>
      <c r="Y1290" s="2084"/>
      <c r="Z1290" s="2084"/>
      <c r="AA1290" s="2084"/>
      <c r="AB1290" s="2084"/>
      <c r="AC1290" s="2084"/>
      <c r="AD1290" s="2084"/>
      <c r="AE1290" s="2084"/>
    </row>
    <row r="1291" ht="60.0" customHeight="1">
      <c r="A1291" s="2084"/>
      <c r="B1291" s="2084"/>
      <c r="C1291" s="2084"/>
      <c r="D1291" s="2085"/>
      <c r="E1291" s="2084"/>
      <c r="F1291" s="2086"/>
      <c r="G1291" s="2086"/>
      <c r="H1291" s="2084"/>
      <c r="I1291" s="2084"/>
      <c r="J1291" s="2084"/>
      <c r="K1291" s="2084"/>
      <c r="L1291" s="2084"/>
      <c r="M1291" s="2084"/>
      <c r="N1291" s="2084"/>
      <c r="O1291" s="2084"/>
      <c r="P1291" s="2084"/>
      <c r="Q1291" s="2084"/>
      <c r="R1291" s="2084"/>
      <c r="S1291" s="2084"/>
      <c r="T1291" s="2084"/>
      <c r="U1291" s="2084"/>
      <c r="V1291" s="2084"/>
      <c r="W1291" s="2084"/>
      <c r="X1291" s="2084"/>
      <c r="Y1291" s="2084"/>
      <c r="Z1291" s="2084"/>
      <c r="AA1291" s="2084"/>
      <c r="AB1291" s="2084"/>
      <c r="AC1291" s="2084"/>
      <c r="AD1291" s="2084"/>
      <c r="AE1291" s="2084"/>
    </row>
    <row r="1292" ht="60.0" customHeight="1">
      <c r="A1292" s="2084"/>
      <c r="B1292" s="2084"/>
      <c r="C1292" s="2084"/>
      <c r="D1292" s="2085"/>
      <c r="E1292" s="2084"/>
      <c r="F1292" s="2086"/>
      <c r="G1292" s="2086"/>
      <c r="H1292" s="2084"/>
      <c r="I1292" s="2084"/>
      <c r="J1292" s="2084"/>
      <c r="K1292" s="2084"/>
      <c r="L1292" s="2084"/>
      <c r="M1292" s="2084"/>
      <c r="N1292" s="2084"/>
      <c r="O1292" s="2084"/>
      <c r="P1292" s="2084"/>
      <c r="Q1292" s="2084"/>
      <c r="R1292" s="2084"/>
      <c r="S1292" s="2084"/>
      <c r="T1292" s="2084"/>
      <c r="U1292" s="2084"/>
      <c r="V1292" s="2084"/>
      <c r="W1292" s="2084"/>
      <c r="X1292" s="2084"/>
      <c r="Y1292" s="2084"/>
      <c r="Z1292" s="2084"/>
      <c r="AA1292" s="2084"/>
      <c r="AB1292" s="2084"/>
      <c r="AC1292" s="2084"/>
      <c r="AD1292" s="2084"/>
      <c r="AE1292" s="2084"/>
    </row>
    <row r="1293" ht="60.0" customHeight="1">
      <c r="A1293" s="2084"/>
      <c r="B1293" s="2084"/>
      <c r="C1293" s="2084"/>
      <c r="D1293" s="2085"/>
      <c r="E1293" s="2084"/>
      <c r="F1293" s="2086"/>
      <c r="G1293" s="2086"/>
      <c r="H1293" s="2084"/>
      <c r="I1293" s="2084"/>
      <c r="J1293" s="2084"/>
      <c r="K1293" s="2084"/>
      <c r="L1293" s="2084"/>
      <c r="M1293" s="2084"/>
      <c r="N1293" s="2084"/>
      <c r="O1293" s="2084"/>
      <c r="P1293" s="2084"/>
      <c r="Q1293" s="2084"/>
      <c r="R1293" s="2084"/>
      <c r="S1293" s="2084"/>
      <c r="T1293" s="2084"/>
      <c r="U1293" s="2084"/>
      <c r="V1293" s="2084"/>
      <c r="W1293" s="2084"/>
      <c r="X1293" s="2084"/>
      <c r="Y1293" s="2084"/>
      <c r="Z1293" s="2084"/>
      <c r="AA1293" s="2084"/>
      <c r="AB1293" s="2084"/>
      <c r="AC1293" s="2084"/>
      <c r="AD1293" s="2084"/>
      <c r="AE1293" s="2084"/>
    </row>
    <row r="1294" ht="60.0" customHeight="1">
      <c r="A1294" s="2084"/>
      <c r="B1294" s="2084"/>
      <c r="C1294" s="2084"/>
      <c r="D1294" s="2085"/>
      <c r="E1294" s="2084"/>
      <c r="F1294" s="2086"/>
      <c r="G1294" s="2086"/>
      <c r="H1294" s="2084"/>
      <c r="I1294" s="2084"/>
      <c r="J1294" s="2084"/>
      <c r="K1294" s="2084"/>
      <c r="L1294" s="2084"/>
      <c r="M1294" s="2084"/>
      <c r="N1294" s="2084"/>
      <c r="O1294" s="2084"/>
      <c r="P1294" s="2084"/>
      <c r="Q1294" s="2084"/>
      <c r="R1294" s="2084"/>
      <c r="S1294" s="2084"/>
      <c r="T1294" s="2084"/>
      <c r="U1294" s="2084"/>
      <c r="V1294" s="2084"/>
      <c r="W1294" s="2084"/>
      <c r="X1294" s="2084"/>
      <c r="Y1294" s="2084"/>
      <c r="Z1294" s="2084"/>
      <c r="AA1294" s="2084"/>
      <c r="AB1294" s="2084"/>
      <c r="AC1294" s="2084"/>
      <c r="AD1294" s="2084"/>
      <c r="AE1294" s="2084"/>
    </row>
    <row r="1295" ht="60.0" customHeight="1">
      <c r="A1295" s="2084"/>
      <c r="B1295" s="2084"/>
      <c r="C1295" s="2084"/>
      <c r="D1295" s="2085"/>
      <c r="E1295" s="2084"/>
      <c r="F1295" s="2086"/>
      <c r="G1295" s="2086"/>
      <c r="H1295" s="2084"/>
      <c r="I1295" s="2084"/>
      <c r="J1295" s="2084"/>
      <c r="K1295" s="2084"/>
      <c r="L1295" s="2084"/>
      <c r="M1295" s="2084"/>
      <c r="N1295" s="2084"/>
      <c r="O1295" s="2084"/>
      <c r="P1295" s="2084"/>
      <c r="Q1295" s="2084"/>
      <c r="R1295" s="2084"/>
      <c r="S1295" s="2084"/>
      <c r="T1295" s="2084"/>
      <c r="U1295" s="2084"/>
      <c r="V1295" s="2084"/>
      <c r="W1295" s="2084"/>
      <c r="X1295" s="2084"/>
      <c r="Y1295" s="2084"/>
      <c r="Z1295" s="2084"/>
      <c r="AA1295" s="2084"/>
      <c r="AB1295" s="2084"/>
      <c r="AC1295" s="2084"/>
      <c r="AD1295" s="2084"/>
      <c r="AE1295" s="2084"/>
    </row>
    <row r="1296" ht="60.0" customHeight="1">
      <c r="A1296" s="2084"/>
      <c r="B1296" s="2084"/>
      <c r="C1296" s="2084"/>
      <c r="D1296" s="2085"/>
      <c r="E1296" s="2084"/>
      <c r="F1296" s="2086"/>
      <c r="G1296" s="2086"/>
      <c r="H1296" s="2084"/>
      <c r="I1296" s="2084"/>
      <c r="J1296" s="2084"/>
      <c r="K1296" s="2084"/>
      <c r="L1296" s="2084"/>
      <c r="M1296" s="2084"/>
      <c r="N1296" s="2084"/>
      <c r="O1296" s="2084"/>
      <c r="P1296" s="2084"/>
      <c r="Q1296" s="2084"/>
      <c r="R1296" s="2084"/>
      <c r="S1296" s="2084"/>
      <c r="T1296" s="2084"/>
      <c r="U1296" s="2084"/>
      <c r="V1296" s="2084"/>
      <c r="W1296" s="2084"/>
      <c r="X1296" s="2084"/>
      <c r="Y1296" s="2084"/>
      <c r="Z1296" s="2084"/>
      <c r="AA1296" s="2084"/>
      <c r="AB1296" s="2084"/>
      <c r="AC1296" s="2084"/>
      <c r="AD1296" s="2084"/>
      <c r="AE1296" s="2084"/>
    </row>
    <row r="1297" ht="60.0" customHeight="1">
      <c r="A1297" s="2084"/>
      <c r="B1297" s="2084"/>
      <c r="C1297" s="2084"/>
      <c r="D1297" s="2085"/>
      <c r="E1297" s="2084"/>
      <c r="F1297" s="2086"/>
      <c r="G1297" s="2086"/>
      <c r="H1297" s="2084"/>
      <c r="I1297" s="2084"/>
      <c r="J1297" s="2084"/>
      <c r="K1297" s="2084"/>
      <c r="L1297" s="2084"/>
      <c r="M1297" s="2084"/>
      <c r="N1297" s="2084"/>
      <c r="O1297" s="2084"/>
      <c r="P1297" s="2084"/>
      <c r="Q1297" s="2084"/>
      <c r="R1297" s="2084"/>
      <c r="S1297" s="2084"/>
      <c r="T1297" s="2084"/>
      <c r="U1297" s="2084"/>
      <c r="V1297" s="2084"/>
      <c r="W1297" s="2084"/>
      <c r="X1297" s="2084"/>
      <c r="Y1297" s="2084"/>
      <c r="Z1297" s="2084"/>
      <c r="AA1297" s="2084"/>
      <c r="AB1297" s="2084"/>
      <c r="AC1297" s="2084"/>
      <c r="AD1297" s="2084"/>
      <c r="AE1297" s="2084"/>
    </row>
    <row r="1298" ht="60.0" customHeight="1">
      <c r="A1298" s="2084"/>
      <c r="B1298" s="2084"/>
      <c r="C1298" s="2084"/>
      <c r="D1298" s="2085"/>
      <c r="E1298" s="2084"/>
      <c r="F1298" s="2086"/>
      <c r="G1298" s="2086"/>
      <c r="H1298" s="2084"/>
      <c r="I1298" s="2084"/>
      <c r="J1298" s="2084"/>
      <c r="K1298" s="2084"/>
      <c r="L1298" s="2084"/>
      <c r="M1298" s="2084"/>
      <c r="N1298" s="2084"/>
      <c r="O1298" s="2084"/>
      <c r="P1298" s="2084"/>
      <c r="Q1298" s="2084"/>
      <c r="R1298" s="2084"/>
      <c r="S1298" s="2084"/>
      <c r="T1298" s="2084"/>
      <c r="U1298" s="2084"/>
      <c r="V1298" s="2084"/>
      <c r="W1298" s="2084"/>
      <c r="X1298" s="2084"/>
      <c r="Y1298" s="2084"/>
      <c r="Z1298" s="2084"/>
      <c r="AA1298" s="2084"/>
      <c r="AB1298" s="2084"/>
      <c r="AC1298" s="2084"/>
      <c r="AD1298" s="2084"/>
      <c r="AE1298" s="2084"/>
    </row>
    <row r="1299" ht="60.0" customHeight="1">
      <c r="A1299" s="2084"/>
      <c r="B1299" s="2084"/>
      <c r="C1299" s="2084"/>
      <c r="D1299" s="2085"/>
      <c r="E1299" s="2084"/>
      <c r="F1299" s="2086"/>
      <c r="G1299" s="2086"/>
      <c r="H1299" s="2084"/>
      <c r="I1299" s="2084"/>
      <c r="J1299" s="2084"/>
      <c r="K1299" s="2084"/>
      <c r="L1299" s="2084"/>
      <c r="M1299" s="2084"/>
      <c r="N1299" s="2084"/>
      <c r="O1299" s="2084"/>
      <c r="P1299" s="2084"/>
      <c r="Q1299" s="2084"/>
      <c r="R1299" s="2084"/>
      <c r="S1299" s="2084"/>
      <c r="T1299" s="2084"/>
      <c r="U1299" s="2084"/>
      <c r="V1299" s="2084"/>
      <c r="W1299" s="2084"/>
      <c r="X1299" s="2084"/>
      <c r="Y1299" s="2084"/>
      <c r="Z1299" s="2084"/>
      <c r="AA1299" s="2084"/>
      <c r="AB1299" s="2084"/>
      <c r="AC1299" s="2084"/>
      <c r="AD1299" s="2084"/>
      <c r="AE1299" s="2084"/>
    </row>
    <row r="1300" ht="60.0" customHeight="1">
      <c r="A1300" s="2084"/>
      <c r="B1300" s="2084"/>
      <c r="C1300" s="2084"/>
      <c r="D1300" s="2085"/>
      <c r="E1300" s="2084"/>
      <c r="F1300" s="2086"/>
      <c r="G1300" s="2086"/>
      <c r="H1300" s="2084"/>
      <c r="I1300" s="2084"/>
      <c r="J1300" s="2084"/>
      <c r="K1300" s="2084"/>
      <c r="L1300" s="2084"/>
      <c r="M1300" s="2084"/>
      <c r="N1300" s="2084"/>
      <c r="O1300" s="2084"/>
      <c r="P1300" s="2084"/>
      <c r="Q1300" s="2084"/>
      <c r="R1300" s="2084"/>
      <c r="S1300" s="2084"/>
      <c r="T1300" s="2084"/>
      <c r="U1300" s="2084"/>
      <c r="V1300" s="2084"/>
      <c r="W1300" s="2084"/>
      <c r="X1300" s="2084"/>
      <c r="Y1300" s="2084"/>
      <c r="Z1300" s="2084"/>
      <c r="AA1300" s="2084"/>
      <c r="AB1300" s="2084"/>
      <c r="AC1300" s="2084"/>
      <c r="AD1300" s="2084"/>
      <c r="AE1300" s="2084"/>
    </row>
    <row r="1301" ht="60.0" customHeight="1">
      <c r="A1301" s="2084"/>
      <c r="B1301" s="2084"/>
      <c r="C1301" s="2084"/>
      <c r="D1301" s="2085"/>
      <c r="E1301" s="2084"/>
      <c r="F1301" s="2086"/>
      <c r="G1301" s="2086"/>
      <c r="H1301" s="2084"/>
      <c r="I1301" s="2084"/>
      <c r="J1301" s="2084"/>
      <c r="K1301" s="2084"/>
      <c r="L1301" s="2084"/>
      <c r="M1301" s="2084"/>
      <c r="N1301" s="2084"/>
      <c r="O1301" s="2084"/>
      <c r="P1301" s="2084"/>
      <c r="Q1301" s="2084"/>
      <c r="R1301" s="2084"/>
      <c r="S1301" s="2084"/>
      <c r="T1301" s="2084"/>
      <c r="U1301" s="2084"/>
      <c r="V1301" s="2084"/>
      <c r="W1301" s="2084"/>
      <c r="X1301" s="2084"/>
      <c r="Y1301" s="2084"/>
      <c r="Z1301" s="2084"/>
      <c r="AA1301" s="2084"/>
      <c r="AB1301" s="2084"/>
      <c r="AC1301" s="2084"/>
      <c r="AD1301" s="2084"/>
      <c r="AE1301" s="2084"/>
    </row>
    <row r="1302" ht="60.0" customHeight="1">
      <c r="A1302" s="2084"/>
      <c r="B1302" s="2084"/>
      <c r="C1302" s="2084"/>
      <c r="D1302" s="2085"/>
      <c r="E1302" s="2084"/>
      <c r="F1302" s="2086"/>
      <c r="G1302" s="2086"/>
      <c r="H1302" s="2084"/>
      <c r="I1302" s="2084"/>
      <c r="J1302" s="2084"/>
      <c r="K1302" s="2084"/>
      <c r="L1302" s="2084"/>
      <c r="M1302" s="2084"/>
      <c r="N1302" s="2084"/>
      <c r="O1302" s="2084"/>
      <c r="P1302" s="2084"/>
      <c r="Q1302" s="2084"/>
      <c r="R1302" s="2084"/>
      <c r="S1302" s="2084"/>
      <c r="T1302" s="2084"/>
      <c r="U1302" s="2084"/>
      <c r="V1302" s="2084"/>
      <c r="W1302" s="2084"/>
      <c r="X1302" s="2084"/>
      <c r="Y1302" s="2084"/>
      <c r="Z1302" s="2084"/>
      <c r="AA1302" s="2084"/>
      <c r="AB1302" s="2084"/>
      <c r="AC1302" s="2084"/>
      <c r="AD1302" s="2084"/>
      <c r="AE1302" s="2084"/>
    </row>
    <row r="1303" ht="60.0" customHeight="1">
      <c r="A1303" s="2084"/>
      <c r="B1303" s="2084"/>
      <c r="C1303" s="2084"/>
      <c r="D1303" s="2085"/>
      <c r="E1303" s="2084"/>
      <c r="F1303" s="2086"/>
      <c r="G1303" s="2086"/>
      <c r="H1303" s="2084"/>
      <c r="I1303" s="2084"/>
      <c r="J1303" s="2084"/>
      <c r="K1303" s="2084"/>
      <c r="L1303" s="2084"/>
      <c r="M1303" s="2084"/>
      <c r="N1303" s="2084"/>
      <c r="O1303" s="2084"/>
      <c r="P1303" s="2084"/>
      <c r="Q1303" s="2084"/>
      <c r="R1303" s="2084"/>
      <c r="S1303" s="2084"/>
      <c r="T1303" s="2084"/>
      <c r="U1303" s="2084"/>
      <c r="V1303" s="2084"/>
      <c r="W1303" s="2084"/>
      <c r="X1303" s="2084"/>
      <c r="Y1303" s="2084"/>
      <c r="Z1303" s="2084"/>
      <c r="AA1303" s="2084"/>
      <c r="AB1303" s="2084"/>
      <c r="AC1303" s="2084"/>
      <c r="AD1303" s="2084"/>
      <c r="AE1303" s="2084"/>
    </row>
    <row r="1304" ht="60.0" customHeight="1">
      <c r="A1304" s="2084"/>
      <c r="B1304" s="2084"/>
      <c r="C1304" s="2084"/>
      <c r="D1304" s="2085"/>
      <c r="E1304" s="2084"/>
      <c r="F1304" s="2086"/>
      <c r="G1304" s="2086"/>
      <c r="H1304" s="2084"/>
      <c r="I1304" s="2084"/>
      <c r="J1304" s="2084"/>
      <c r="K1304" s="2084"/>
      <c r="L1304" s="2084"/>
      <c r="M1304" s="2084"/>
      <c r="N1304" s="2084"/>
      <c r="O1304" s="2084"/>
      <c r="P1304" s="2084"/>
      <c r="Q1304" s="2084"/>
      <c r="R1304" s="2084"/>
      <c r="S1304" s="2084"/>
      <c r="T1304" s="2084"/>
      <c r="U1304" s="2084"/>
      <c r="V1304" s="2084"/>
      <c r="W1304" s="2084"/>
      <c r="X1304" s="2084"/>
      <c r="Y1304" s="2084"/>
      <c r="Z1304" s="2084"/>
      <c r="AA1304" s="2084"/>
      <c r="AB1304" s="2084"/>
      <c r="AC1304" s="2084"/>
      <c r="AD1304" s="2084"/>
      <c r="AE1304" s="2084"/>
    </row>
    <row r="1305" ht="60.0" customHeight="1">
      <c r="A1305" s="2084"/>
      <c r="B1305" s="2084"/>
      <c r="C1305" s="2084"/>
      <c r="D1305" s="2085"/>
      <c r="E1305" s="2084"/>
      <c r="F1305" s="2086"/>
      <c r="G1305" s="2086"/>
      <c r="H1305" s="2084"/>
      <c r="I1305" s="2084"/>
      <c r="J1305" s="2084"/>
      <c r="K1305" s="2084"/>
      <c r="L1305" s="2084"/>
      <c r="M1305" s="2084"/>
      <c r="N1305" s="2084"/>
      <c r="O1305" s="2084"/>
      <c r="P1305" s="2084"/>
      <c r="Q1305" s="2084"/>
      <c r="R1305" s="2084"/>
      <c r="S1305" s="2084"/>
      <c r="T1305" s="2084"/>
      <c r="U1305" s="2084"/>
      <c r="V1305" s="2084"/>
      <c r="W1305" s="2084"/>
      <c r="X1305" s="2084"/>
      <c r="Y1305" s="2084"/>
      <c r="Z1305" s="2084"/>
      <c r="AA1305" s="2084"/>
      <c r="AB1305" s="2084"/>
      <c r="AC1305" s="2084"/>
      <c r="AD1305" s="2084"/>
      <c r="AE1305" s="2084"/>
    </row>
    <row r="1306" ht="60.0" customHeight="1">
      <c r="A1306" s="2084"/>
      <c r="B1306" s="2084"/>
      <c r="C1306" s="2084"/>
      <c r="D1306" s="2085"/>
      <c r="E1306" s="2084"/>
      <c r="F1306" s="2086"/>
      <c r="G1306" s="2086"/>
      <c r="H1306" s="2084"/>
      <c r="I1306" s="2084"/>
      <c r="J1306" s="2084"/>
      <c r="K1306" s="2084"/>
      <c r="L1306" s="2084"/>
      <c r="M1306" s="2084"/>
      <c r="N1306" s="2084"/>
      <c r="O1306" s="2084"/>
      <c r="P1306" s="2084"/>
      <c r="Q1306" s="2084"/>
      <c r="R1306" s="2084"/>
      <c r="S1306" s="2084"/>
      <c r="T1306" s="2084"/>
      <c r="U1306" s="2084"/>
      <c r="V1306" s="2084"/>
      <c r="W1306" s="2084"/>
      <c r="X1306" s="2084"/>
      <c r="Y1306" s="2084"/>
      <c r="Z1306" s="2084"/>
      <c r="AA1306" s="2084"/>
      <c r="AB1306" s="2084"/>
      <c r="AC1306" s="2084"/>
      <c r="AD1306" s="2084"/>
      <c r="AE1306" s="2084"/>
    </row>
    <row r="1307" ht="60.0" customHeight="1">
      <c r="A1307" s="2084"/>
      <c r="B1307" s="2084"/>
      <c r="C1307" s="2084"/>
      <c r="D1307" s="2085"/>
      <c r="E1307" s="2084"/>
      <c r="F1307" s="2086"/>
      <c r="G1307" s="2086"/>
      <c r="H1307" s="2084"/>
      <c r="I1307" s="2084"/>
      <c r="J1307" s="2084"/>
      <c r="K1307" s="2084"/>
      <c r="L1307" s="2084"/>
      <c r="M1307" s="2084"/>
      <c r="N1307" s="2084"/>
      <c r="O1307" s="2084"/>
      <c r="P1307" s="2084"/>
      <c r="Q1307" s="2084"/>
      <c r="R1307" s="2084"/>
      <c r="S1307" s="2084"/>
      <c r="T1307" s="2084"/>
      <c r="U1307" s="2084"/>
      <c r="V1307" s="2084"/>
      <c r="W1307" s="2084"/>
      <c r="X1307" s="2084"/>
      <c r="Y1307" s="2084"/>
      <c r="Z1307" s="2084"/>
      <c r="AA1307" s="2084"/>
      <c r="AB1307" s="2084"/>
      <c r="AC1307" s="2084"/>
      <c r="AD1307" s="2084"/>
      <c r="AE1307" s="2084"/>
    </row>
    <row r="1308" ht="60.0" customHeight="1">
      <c r="A1308" s="2084"/>
      <c r="B1308" s="2084"/>
      <c r="C1308" s="2084"/>
      <c r="D1308" s="2085"/>
      <c r="E1308" s="2084"/>
      <c r="F1308" s="2086"/>
      <c r="G1308" s="2086"/>
      <c r="H1308" s="2084"/>
      <c r="I1308" s="2084"/>
      <c r="J1308" s="2084"/>
      <c r="K1308" s="2084"/>
      <c r="L1308" s="2084"/>
      <c r="M1308" s="2084"/>
      <c r="N1308" s="2084"/>
      <c r="O1308" s="2084"/>
      <c r="P1308" s="2084"/>
      <c r="Q1308" s="2084"/>
      <c r="R1308" s="2084"/>
      <c r="S1308" s="2084"/>
      <c r="T1308" s="2084"/>
      <c r="U1308" s="2084"/>
      <c r="V1308" s="2084"/>
      <c r="W1308" s="2084"/>
      <c r="X1308" s="2084"/>
      <c r="Y1308" s="2084"/>
      <c r="Z1308" s="2084"/>
      <c r="AA1308" s="2084"/>
      <c r="AB1308" s="2084"/>
      <c r="AC1308" s="2084"/>
      <c r="AD1308" s="2084"/>
      <c r="AE1308" s="2084"/>
    </row>
    <row r="1309" ht="60.0" customHeight="1">
      <c r="A1309" s="2084"/>
      <c r="B1309" s="2084"/>
      <c r="C1309" s="2084"/>
      <c r="D1309" s="2085"/>
      <c r="E1309" s="2084"/>
      <c r="F1309" s="2086"/>
      <c r="G1309" s="2086"/>
      <c r="H1309" s="2084"/>
      <c r="I1309" s="2084"/>
      <c r="J1309" s="2084"/>
      <c r="K1309" s="2084"/>
      <c r="L1309" s="2084"/>
      <c r="M1309" s="2084"/>
      <c r="N1309" s="2084"/>
      <c r="O1309" s="2084"/>
      <c r="P1309" s="2084"/>
      <c r="Q1309" s="2084"/>
      <c r="R1309" s="2084"/>
      <c r="S1309" s="2084"/>
      <c r="T1309" s="2084"/>
      <c r="U1309" s="2084"/>
      <c r="V1309" s="2084"/>
      <c r="W1309" s="2084"/>
      <c r="X1309" s="2084"/>
      <c r="Y1309" s="2084"/>
      <c r="Z1309" s="2084"/>
      <c r="AA1309" s="2084"/>
      <c r="AB1309" s="2084"/>
      <c r="AC1309" s="2084"/>
      <c r="AD1309" s="2084"/>
      <c r="AE1309" s="2084"/>
    </row>
    <row r="1310" ht="60.0" customHeight="1">
      <c r="A1310" s="2084"/>
      <c r="B1310" s="2084"/>
      <c r="C1310" s="2084"/>
      <c r="D1310" s="2085"/>
      <c r="E1310" s="2084"/>
      <c r="F1310" s="2086"/>
      <c r="G1310" s="2086"/>
      <c r="H1310" s="2084"/>
      <c r="I1310" s="2084"/>
      <c r="J1310" s="2084"/>
      <c r="K1310" s="2084"/>
      <c r="L1310" s="2084"/>
      <c r="M1310" s="2084"/>
      <c r="N1310" s="2084"/>
      <c r="O1310" s="2084"/>
      <c r="P1310" s="2084"/>
      <c r="Q1310" s="2084"/>
      <c r="R1310" s="2084"/>
      <c r="S1310" s="2084"/>
      <c r="T1310" s="2084"/>
      <c r="U1310" s="2084"/>
      <c r="V1310" s="2084"/>
      <c r="W1310" s="2084"/>
      <c r="X1310" s="2084"/>
      <c r="Y1310" s="2084"/>
      <c r="Z1310" s="2084"/>
      <c r="AA1310" s="2084"/>
      <c r="AB1310" s="2084"/>
      <c r="AC1310" s="2084"/>
      <c r="AD1310" s="2084"/>
      <c r="AE1310" s="2084"/>
    </row>
    <row r="1311" ht="60.0" customHeight="1">
      <c r="A1311" s="2084"/>
      <c r="B1311" s="2084"/>
      <c r="C1311" s="2084"/>
      <c r="D1311" s="2085"/>
      <c r="E1311" s="2084"/>
      <c r="F1311" s="2086"/>
      <c r="G1311" s="2086"/>
      <c r="H1311" s="2084"/>
      <c r="I1311" s="2084"/>
      <c r="J1311" s="2084"/>
      <c r="K1311" s="2084"/>
      <c r="L1311" s="2084"/>
      <c r="M1311" s="2084"/>
      <c r="N1311" s="2084"/>
      <c r="O1311" s="2084"/>
      <c r="P1311" s="2084"/>
      <c r="Q1311" s="2084"/>
      <c r="R1311" s="2084"/>
      <c r="S1311" s="2084"/>
      <c r="T1311" s="2084"/>
      <c r="U1311" s="2084"/>
      <c r="V1311" s="2084"/>
      <c r="W1311" s="2084"/>
      <c r="X1311" s="2084"/>
      <c r="Y1311" s="2084"/>
      <c r="Z1311" s="2084"/>
      <c r="AA1311" s="2084"/>
      <c r="AB1311" s="2084"/>
      <c r="AC1311" s="2084"/>
      <c r="AD1311" s="2084"/>
      <c r="AE1311" s="2084"/>
    </row>
    <row r="1312" ht="60.0" customHeight="1">
      <c r="A1312" s="2084"/>
      <c r="B1312" s="2084"/>
      <c r="C1312" s="2084"/>
      <c r="D1312" s="2085"/>
      <c r="E1312" s="2084"/>
      <c r="F1312" s="2086"/>
      <c r="G1312" s="2086"/>
      <c r="H1312" s="2084"/>
      <c r="I1312" s="2084"/>
      <c r="J1312" s="2084"/>
      <c r="K1312" s="2084"/>
      <c r="L1312" s="2084"/>
      <c r="M1312" s="2084"/>
      <c r="N1312" s="2084"/>
      <c r="O1312" s="2084"/>
      <c r="P1312" s="2084"/>
      <c r="Q1312" s="2084"/>
      <c r="R1312" s="2084"/>
      <c r="S1312" s="2084"/>
      <c r="T1312" s="2084"/>
      <c r="U1312" s="2084"/>
      <c r="V1312" s="2084"/>
      <c r="W1312" s="2084"/>
      <c r="X1312" s="2084"/>
      <c r="Y1312" s="2084"/>
      <c r="Z1312" s="2084"/>
      <c r="AA1312" s="2084"/>
      <c r="AB1312" s="2084"/>
      <c r="AC1312" s="2084"/>
      <c r="AD1312" s="2084"/>
      <c r="AE1312" s="2084"/>
    </row>
    <row r="1313" ht="60.0" customHeight="1">
      <c r="A1313" s="2084"/>
      <c r="B1313" s="2084"/>
      <c r="C1313" s="2084"/>
      <c r="D1313" s="2085"/>
      <c r="E1313" s="2084"/>
      <c r="F1313" s="2086"/>
      <c r="G1313" s="2086"/>
      <c r="H1313" s="2084"/>
      <c r="I1313" s="2084"/>
      <c r="J1313" s="2084"/>
      <c r="K1313" s="2084"/>
      <c r="L1313" s="2084"/>
      <c r="M1313" s="2084"/>
      <c r="N1313" s="2084"/>
      <c r="O1313" s="2084"/>
      <c r="P1313" s="2084"/>
      <c r="Q1313" s="2084"/>
      <c r="R1313" s="2084"/>
      <c r="S1313" s="2084"/>
      <c r="T1313" s="2084"/>
      <c r="U1313" s="2084"/>
      <c r="V1313" s="2084"/>
      <c r="W1313" s="2084"/>
      <c r="X1313" s="2084"/>
      <c r="Y1313" s="2084"/>
      <c r="Z1313" s="2084"/>
      <c r="AA1313" s="2084"/>
      <c r="AB1313" s="2084"/>
      <c r="AC1313" s="2084"/>
      <c r="AD1313" s="2084"/>
      <c r="AE1313" s="2084"/>
    </row>
    <row r="1314" ht="60.0" customHeight="1">
      <c r="A1314" s="2084"/>
      <c r="B1314" s="2084"/>
      <c r="C1314" s="2084"/>
      <c r="D1314" s="2085"/>
      <c r="E1314" s="2084"/>
      <c r="F1314" s="2086"/>
      <c r="G1314" s="2086"/>
      <c r="H1314" s="2084"/>
      <c r="I1314" s="2084"/>
      <c r="J1314" s="2084"/>
      <c r="K1314" s="2084"/>
      <c r="L1314" s="2084"/>
      <c r="M1314" s="2084"/>
      <c r="N1314" s="2084"/>
      <c r="O1314" s="2084"/>
      <c r="P1314" s="2084"/>
      <c r="Q1314" s="2084"/>
      <c r="R1314" s="2084"/>
      <c r="S1314" s="2084"/>
      <c r="T1314" s="2084"/>
      <c r="U1314" s="2084"/>
      <c r="V1314" s="2084"/>
      <c r="W1314" s="2084"/>
      <c r="X1314" s="2084"/>
      <c r="Y1314" s="2084"/>
      <c r="Z1314" s="2084"/>
      <c r="AA1314" s="2084"/>
      <c r="AB1314" s="2084"/>
      <c r="AC1314" s="2084"/>
      <c r="AD1314" s="2084"/>
      <c r="AE1314" s="2084"/>
    </row>
    <row r="1315" ht="60.0" customHeight="1">
      <c r="A1315" s="2084"/>
      <c r="B1315" s="2084"/>
      <c r="C1315" s="2084"/>
      <c r="D1315" s="2085"/>
      <c r="E1315" s="2084"/>
      <c r="F1315" s="2086"/>
      <c r="G1315" s="2086"/>
      <c r="H1315" s="2084"/>
      <c r="I1315" s="2084"/>
      <c r="J1315" s="2084"/>
      <c r="K1315" s="2084"/>
      <c r="L1315" s="2084"/>
      <c r="M1315" s="2084"/>
      <c r="N1315" s="2084"/>
      <c r="O1315" s="2084"/>
      <c r="P1315" s="2084"/>
      <c r="Q1315" s="2084"/>
      <c r="R1315" s="2084"/>
      <c r="S1315" s="2084"/>
      <c r="T1315" s="2084"/>
      <c r="U1315" s="2084"/>
      <c r="V1315" s="2084"/>
      <c r="W1315" s="2084"/>
      <c r="X1315" s="2084"/>
      <c r="Y1315" s="2084"/>
      <c r="Z1315" s="2084"/>
      <c r="AA1315" s="2084"/>
      <c r="AB1315" s="2084"/>
      <c r="AC1315" s="2084"/>
      <c r="AD1315" s="2084"/>
      <c r="AE1315" s="2084"/>
    </row>
    <row r="1316" ht="60.0" customHeight="1">
      <c r="A1316" s="2084"/>
      <c r="B1316" s="2084"/>
      <c r="C1316" s="2084"/>
      <c r="D1316" s="2085"/>
      <c r="E1316" s="2084"/>
      <c r="F1316" s="2086"/>
      <c r="G1316" s="2086"/>
      <c r="H1316" s="2084"/>
      <c r="I1316" s="2084"/>
      <c r="J1316" s="2084"/>
      <c r="K1316" s="2084"/>
      <c r="L1316" s="2084"/>
      <c r="M1316" s="2084"/>
      <c r="N1316" s="2084"/>
      <c r="O1316" s="2084"/>
      <c r="P1316" s="2084"/>
      <c r="Q1316" s="2084"/>
      <c r="R1316" s="2084"/>
      <c r="S1316" s="2084"/>
      <c r="T1316" s="2084"/>
      <c r="U1316" s="2084"/>
      <c r="V1316" s="2084"/>
      <c r="W1316" s="2084"/>
      <c r="X1316" s="2084"/>
      <c r="Y1316" s="2084"/>
      <c r="Z1316" s="2084"/>
      <c r="AA1316" s="2084"/>
      <c r="AB1316" s="2084"/>
      <c r="AC1316" s="2084"/>
      <c r="AD1316" s="2084"/>
      <c r="AE1316" s="2084"/>
    </row>
    <row r="1317" ht="60.0" customHeight="1">
      <c r="A1317" s="2084"/>
      <c r="B1317" s="2084"/>
      <c r="C1317" s="2084"/>
      <c r="D1317" s="2085"/>
      <c r="E1317" s="2084"/>
      <c r="F1317" s="2086"/>
      <c r="G1317" s="2086"/>
      <c r="H1317" s="2084"/>
      <c r="I1317" s="2084"/>
      <c r="J1317" s="2084"/>
      <c r="K1317" s="2084"/>
      <c r="L1317" s="2084"/>
      <c r="M1317" s="2084"/>
      <c r="N1317" s="2084"/>
      <c r="O1317" s="2084"/>
      <c r="P1317" s="2084"/>
      <c r="Q1317" s="2084"/>
      <c r="R1317" s="2084"/>
      <c r="S1317" s="2084"/>
      <c r="T1317" s="2084"/>
      <c r="U1317" s="2084"/>
      <c r="V1317" s="2084"/>
      <c r="W1317" s="2084"/>
      <c r="X1317" s="2084"/>
      <c r="Y1317" s="2084"/>
      <c r="Z1317" s="2084"/>
      <c r="AA1317" s="2084"/>
      <c r="AB1317" s="2084"/>
      <c r="AC1317" s="2084"/>
      <c r="AD1317" s="2084"/>
      <c r="AE1317" s="2084"/>
    </row>
    <row r="1318" ht="60.0" customHeight="1">
      <c r="A1318" s="2084"/>
      <c r="B1318" s="2084"/>
      <c r="C1318" s="2084"/>
      <c r="D1318" s="2085"/>
      <c r="E1318" s="2084"/>
      <c r="F1318" s="2086"/>
      <c r="G1318" s="2086"/>
      <c r="H1318" s="2084"/>
      <c r="I1318" s="2084"/>
      <c r="J1318" s="2084"/>
      <c r="K1318" s="2084"/>
      <c r="L1318" s="2084"/>
      <c r="M1318" s="2084"/>
      <c r="N1318" s="2084"/>
      <c r="O1318" s="2084"/>
      <c r="P1318" s="2084"/>
      <c r="Q1318" s="2084"/>
      <c r="R1318" s="2084"/>
      <c r="S1318" s="2084"/>
      <c r="T1318" s="2084"/>
      <c r="U1318" s="2084"/>
      <c r="V1318" s="2084"/>
      <c r="W1318" s="2084"/>
      <c r="X1318" s="2084"/>
      <c r="Y1318" s="2084"/>
      <c r="Z1318" s="2084"/>
      <c r="AA1318" s="2084"/>
      <c r="AB1318" s="2084"/>
      <c r="AC1318" s="2084"/>
      <c r="AD1318" s="2084"/>
      <c r="AE1318" s="2084"/>
    </row>
    <row r="1319" ht="60.0" customHeight="1">
      <c r="A1319" s="2084"/>
      <c r="B1319" s="2084"/>
      <c r="C1319" s="2084"/>
      <c r="D1319" s="2085"/>
      <c r="E1319" s="2084"/>
      <c r="F1319" s="2086"/>
      <c r="G1319" s="2086"/>
      <c r="H1319" s="2084"/>
      <c r="I1319" s="2084"/>
      <c r="J1319" s="2084"/>
      <c r="K1319" s="2084"/>
      <c r="L1319" s="2084"/>
      <c r="M1319" s="2084"/>
      <c r="N1319" s="2084"/>
      <c r="O1319" s="2084"/>
      <c r="P1319" s="2084"/>
      <c r="Q1319" s="2084"/>
      <c r="R1319" s="2084"/>
      <c r="S1319" s="2084"/>
      <c r="T1319" s="2084"/>
      <c r="U1319" s="2084"/>
      <c r="V1319" s="2084"/>
      <c r="W1319" s="2084"/>
      <c r="X1319" s="2084"/>
      <c r="Y1319" s="2084"/>
      <c r="Z1319" s="2084"/>
      <c r="AA1319" s="2084"/>
      <c r="AB1319" s="2084"/>
      <c r="AC1319" s="2084"/>
      <c r="AD1319" s="2084"/>
      <c r="AE1319" s="2084"/>
    </row>
    <row r="1320" ht="60.0" customHeight="1">
      <c r="A1320" s="2084"/>
      <c r="B1320" s="2084"/>
      <c r="C1320" s="2084"/>
      <c r="D1320" s="2085"/>
      <c r="E1320" s="2084"/>
      <c r="F1320" s="2086"/>
      <c r="G1320" s="2086"/>
      <c r="H1320" s="2084"/>
      <c r="I1320" s="2084"/>
      <c r="J1320" s="2084"/>
      <c r="K1320" s="2084"/>
      <c r="L1320" s="2084"/>
      <c r="M1320" s="2084"/>
      <c r="N1320" s="2084"/>
      <c r="O1320" s="2084"/>
      <c r="P1320" s="2084"/>
      <c r="Q1320" s="2084"/>
      <c r="R1320" s="2084"/>
      <c r="S1320" s="2084"/>
      <c r="T1320" s="2084"/>
      <c r="U1320" s="2084"/>
      <c r="V1320" s="2084"/>
      <c r="W1320" s="2084"/>
      <c r="X1320" s="2084"/>
      <c r="Y1320" s="2084"/>
      <c r="Z1320" s="2084"/>
      <c r="AA1320" s="2084"/>
      <c r="AB1320" s="2084"/>
      <c r="AC1320" s="2084"/>
      <c r="AD1320" s="2084"/>
      <c r="AE1320" s="2084"/>
    </row>
    <row r="1321" ht="60.0" customHeight="1">
      <c r="A1321" s="2084"/>
      <c r="B1321" s="2084"/>
      <c r="C1321" s="2084"/>
      <c r="D1321" s="2085"/>
      <c r="E1321" s="2084"/>
      <c r="F1321" s="2086"/>
      <c r="G1321" s="2086"/>
      <c r="H1321" s="2084"/>
      <c r="I1321" s="2084"/>
      <c r="J1321" s="2084"/>
      <c r="K1321" s="2084"/>
      <c r="L1321" s="2084"/>
      <c r="M1321" s="2084"/>
      <c r="N1321" s="2084"/>
      <c r="O1321" s="2084"/>
      <c r="P1321" s="2084"/>
      <c r="Q1321" s="2084"/>
      <c r="R1321" s="2084"/>
      <c r="S1321" s="2084"/>
      <c r="T1321" s="2084"/>
      <c r="U1321" s="2084"/>
      <c r="V1321" s="2084"/>
      <c r="W1321" s="2084"/>
      <c r="X1321" s="2084"/>
      <c r="Y1321" s="2084"/>
      <c r="Z1321" s="2084"/>
      <c r="AA1321" s="2084"/>
      <c r="AB1321" s="2084"/>
      <c r="AC1321" s="2084"/>
      <c r="AD1321" s="2084"/>
      <c r="AE1321" s="2084"/>
    </row>
    <row r="1322" ht="60.0" customHeight="1">
      <c r="A1322" s="2084"/>
      <c r="B1322" s="2084"/>
      <c r="C1322" s="2084"/>
      <c r="D1322" s="2085"/>
      <c r="E1322" s="2084"/>
      <c r="F1322" s="2086"/>
      <c r="G1322" s="2086"/>
      <c r="H1322" s="2084"/>
      <c r="I1322" s="2084"/>
      <c r="J1322" s="2084"/>
      <c r="K1322" s="2084"/>
      <c r="L1322" s="2084"/>
      <c r="M1322" s="2084"/>
      <c r="N1322" s="2084"/>
      <c r="O1322" s="2084"/>
      <c r="P1322" s="2084"/>
      <c r="Q1322" s="2084"/>
      <c r="R1322" s="2084"/>
      <c r="S1322" s="2084"/>
      <c r="T1322" s="2084"/>
      <c r="U1322" s="2084"/>
      <c r="V1322" s="2084"/>
      <c r="W1322" s="2084"/>
      <c r="X1322" s="2084"/>
      <c r="Y1322" s="2084"/>
      <c r="Z1322" s="2084"/>
      <c r="AA1322" s="2084"/>
      <c r="AB1322" s="2084"/>
      <c r="AC1322" s="2084"/>
      <c r="AD1322" s="2084"/>
      <c r="AE1322" s="2084"/>
    </row>
    <row r="1323" ht="60.0" customHeight="1">
      <c r="A1323" s="2084"/>
      <c r="B1323" s="2084"/>
      <c r="C1323" s="2084"/>
      <c r="D1323" s="2085"/>
      <c r="E1323" s="2084"/>
      <c r="F1323" s="2086"/>
      <c r="G1323" s="2086"/>
      <c r="H1323" s="2084"/>
      <c r="I1323" s="2084"/>
      <c r="J1323" s="2084"/>
      <c r="K1323" s="2084"/>
      <c r="L1323" s="2084"/>
      <c r="M1323" s="2084"/>
      <c r="N1323" s="2084"/>
      <c r="O1323" s="2084"/>
      <c r="P1323" s="2084"/>
      <c r="Q1323" s="2084"/>
      <c r="R1323" s="2084"/>
      <c r="S1323" s="2084"/>
      <c r="T1323" s="2084"/>
      <c r="U1323" s="2084"/>
      <c r="V1323" s="2084"/>
      <c r="W1323" s="2084"/>
      <c r="X1323" s="2084"/>
      <c r="Y1323" s="2084"/>
      <c r="Z1323" s="2084"/>
      <c r="AA1323" s="2084"/>
      <c r="AB1323" s="2084"/>
      <c r="AC1323" s="2084"/>
      <c r="AD1323" s="2084"/>
      <c r="AE1323" s="2084"/>
    </row>
    <row r="1324" ht="60.0" customHeight="1">
      <c r="A1324" s="2084"/>
      <c r="B1324" s="2084"/>
      <c r="C1324" s="2084"/>
      <c r="D1324" s="2085"/>
      <c r="E1324" s="2084"/>
      <c r="F1324" s="2086"/>
      <c r="G1324" s="2086"/>
      <c r="H1324" s="2084"/>
      <c r="I1324" s="2084"/>
      <c r="J1324" s="2084"/>
      <c r="K1324" s="2084"/>
      <c r="L1324" s="2084"/>
      <c r="M1324" s="2084"/>
      <c r="N1324" s="2084"/>
      <c r="O1324" s="2084"/>
      <c r="P1324" s="2084"/>
      <c r="Q1324" s="2084"/>
      <c r="R1324" s="2084"/>
      <c r="S1324" s="2084"/>
      <c r="T1324" s="2084"/>
      <c r="U1324" s="2084"/>
      <c r="V1324" s="2084"/>
      <c r="W1324" s="2084"/>
      <c r="X1324" s="2084"/>
      <c r="Y1324" s="2084"/>
      <c r="Z1324" s="2084"/>
      <c r="AA1324" s="2084"/>
      <c r="AB1324" s="2084"/>
      <c r="AC1324" s="2084"/>
      <c r="AD1324" s="2084"/>
      <c r="AE1324" s="2084"/>
    </row>
    <row r="1325" ht="60.0" customHeight="1">
      <c r="A1325" s="2084"/>
      <c r="B1325" s="2084"/>
      <c r="C1325" s="2084"/>
      <c r="D1325" s="2085"/>
      <c r="E1325" s="2084"/>
      <c r="F1325" s="2086"/>
      <c r="G1325" s="2086"/>
      <c r="H1325" s="2084"/>
      <c r="I1325" s="2084"/>
      <c r="J1325" s="2084"/>
      <c r="K1325" s="2084"/>
      <c r="L1325" s="2084"/>
      <c r="M1325" s="2084"/>
      <c r="N1325" s="2084"/>
      <c r="O1325" s="2084"/>
      <c r="P1325" s="2084"/>
      <c r="Q1325" s="2084"/>
      <c r="R1325" s="2084"/>
      <c r="S1325" s="2084"/>
      <c r="T1325" s="2084"/>
      <c r="U1325" s="2084"/>
      <c r="V1325" s="2084"/>
      <c r="W1325" s="2084"/>
      <c r="X1325" s="2084"/>
      <c r="Y1325" s="2084"/>
      <c r="Z1325" s="2084"/>
      <c r="AA1325" s="2084"/>
      <c r="AB1325" s="2084"/>
      <c r="AC1325" s="2084"/>
      <c r="AD1325" s="2084"/>
      <c r="AE1325" s="2084"/>
    </row>
    <row r="1326" ht="60.0" customHeight="1">
      <c r="A1326" s="2084"/>
      <c r="B1326" s="2084"/>
      <c r="C1326" s="2084"/>
      <c r="D1326" s="2085"/>
      <c r="E1326" s="2084"/>
      <c r="F1326" s="2086"/>
      <c r="G1326" s="2086"/>
      <c r="H1326" s="2084"/>
      <c r="I1326" s="2084"/>
      <c r="J1326" s="2084"/>
      <c r="K1326" s="2084"/>
      <c r="L1326" s="2084"/>
      <c r="M1326" s="2084"/>
      <c r="N1326" s="2084"/>
      <c r="O1326" s="2084"/>
      <c r="P1326" s="2084"/>
      <c r="Q1326" s="2084"/>
      <c r="R1326" s="2084"/>
      <c r="S1326" s="2084"/>
      <c r="T1326" s="2084"/>
      <c r="U1326" s="2084"/>
      <c r="V1326" s="2084"/>
      <c r="W1326" s="2084"/>
      <c r="X1326" s="2084"/>
      <c r="Y1326" s="2084"/>
      <c r="Z1326" s="2084"/>
      <c r="AA1326" s="2084"/>
      <c r="AB1326" s="2084"/>
      <c r="AC1326" s="2084"/>
      <c r="AD1326" s="2084"/>
      <c r="AE1326" s="2084"/>
    </row>
    <row r="1327" ht="60.0" customHeight="1">
      <c r="A1327" s="2084"/>
      <c r="B1327" s="2084"/>
      <c r="C1327" s="2084"/>
      <c r="D1327" s="2085"/>
      <c r="E1327" s="2084"/>
      <c r="F1327" s="2086"/>
      <c r="G1327" s="2086"/>
      <c r="H1327" s="2084"/>
      <c r="I1327" s="2084"/>
      <c r="J1327" s="2084"/>
      <c r="K1327" s="2084"/>
      <c r="L1327" s="2084"/>
      <c r="M1327" s="2084"/>
      <c r="N1327" s="2084"/>
      <c r="O1327" s="2084"/>
      <c r="P1327" s="2084"/>
      <c r="Q1327" s="2084"/>
      <c r="R1327" s="2084"/>
      <c r="S1327" s="2084"/>
      <c r="T1327" s="2084"/>
      <c r="U1327" s="2084"/>
      <c r="V1327" s="2084"/>
      <c r="W1327" s="2084"/>
      <c r="X1327" s="2084"/>
      <c r="Y1327" s="2084"/>
      <c r="Z1327" s="2084"/>
      <c r="AA1327" s="2084"/>
      <c r="AB1327" s="2084"/>
      <c r="AC1327" s="2084"/>
      <c r="AD1327" s="2084"/>
      <c r="AE1327" s="2084"/>
    </row>
    <row r="1328" ht="60.0" customHeight="1">
      <c r="A1328" s="2084"/>
      <c r="B1328" s="2084"/>
      <c r="C1328" s="2084"/>
      <c r="D1328" s="2085"/>
      <c r="E1328" s="2084"/>
      <c r="F1328" s="2086"/>
      <c r="G1328" s="2086"/>
      <c r="H1328" s="2084"/>
      <c r="I1328" s="2084"/>
      <c r="J1328" s="2084"/>
      <c r="K1328" s="2084"/>
      <c r="L1328" s="2084"/>
      <c r="M1328" s="2084"/>
      <c r="N1328" s="2084"/>
      <c r="O1328" s="2084"/>
      <c r="P1328" s="2084"/>
      <c r="Q1328" s="2084"/>
      <c r="R1328" s="2084"/>
      <c r="S1328" s="2084"/>
      <c r="T1328" s="2084"/>
      <c r="U1328" s="2084"/>
      <c r="V1328" s="2084"/>
      <c r="W1328" s="2084"/>
      <c r="X1328" s="2084"/>
      <c r="Y1328" s="2084"/>
      <c r="Z1328" s="2084"/>
      <c r="AA1328" s="2084"/>
      <c r="AB1328" s="2084"/>
      <c r="AC1328" s="2084"/>
      <c r="AD1328" s="2084"/>
      <c r="AE1328" s="2084"/>
    </row>
    <row r="1329" ht="60.0" customHeight="1">
      <c r="A1329" s="2084"/>
      <c r="B1329" s="2084"/>
      <c r="C1329" s="2084"/>
      <c r="D1329" s="2085"/>
      <c r="E1329" s="2084"/>
      <c r="F1329" s="2086"/>
      <c r="G1329" s="2086"/>
      <c r="H1329" s="2084"/>
      <c r="I1329" s="2084"/>
      <c r="J1329" s="2084"/>
      <c r="K1329" s="2084"/>
      <c r="L1329" s="2084"/>
      <c r="M1329" s="2084"/>
      <c r="N1329" s="2084"/>
      <c r="O1329" s="2084"/>
      <c r="P1329" s="2084"/>
      <c r="Q1329" s="2084"/>
      <c r="R1329" s="2084"/>
      <c r="S1329" s="2084"/>
      <c r="T1329" s="2084"/>
      <c r="U1329" s="2084"/>
      <c r="V1329" s="2084"/>
      <c r="W1329" s="2084"/>
      <c r="X1329" s="2084"/>
      <c r="Y1329" s="2084"/>
      <c r="Z1329" s="2084"/>
      <c r="AA1329" s="2084"/>
      <c r="AB1329" s="2084"/>
      <c r="AC1329" s="2084"/>
      <c r="AD1329" s="2084"/>
      <c r="AE1329" s="2084"/>
    </row>
    <row r="1330" ht="60.0" customHeight="1">
      <c r="A1330" s="2084"/>
      <c r="B1330" s="2084"/>
      <c r="C1330" s="2084"/>
      <c r="D1330" s="2085"/>
      <c r="E1330" s="2084"/>
      <c r="F1330" s="2086"/>
      <c r="G1330" s="2086"/>
      <c r="H1330" s="2084"/>
      <c r="I1330" s="2084"/>
      <c r="J1330" s="2084"/>
      <c r="K1330" s="2084"/>
      <c r="L1330" s="2084"/>
      <c r="M1330" s="2084"/>
      <c r="N1330" s="2084"/>
      <c r="O1330" s="2084"/>
      <c r="P1330" s="2084"/>
      <c r="Q1330" s="2084"/>
      <c r="R1330" s="2084"/>
      <c r="S1330" s="2084"/>
      <c r="T1330" s="2084"/>
      <c r="U1330" s="2084"/>
      <c r="V1330" s="2084"/>
      <c r="W1330" s="2084"/>
      <c r="X1330" s="2084"/>
      <c r="Y1330" s="2084"/>
      <c r="Z1330" s="2084"/>
      <c r="AA1330" s="2084"/>
      <c r="AB1330" s="2084"/>
      <c r="AC1330" s="2084"/>
      <c r="AD1330" s="2084"/>
      <c r="AE1330" s="2084"/>
    </row>
    <row r="1331" ht="60.0" customHeight="1">
      <c r="A1331" s="2084"/>
      <c r="B1331" s="2084"/>
      <c r="C1331" s="2084"/>
      <c r="D1331" s="2085"/>
      <c r="E1331" s="2084"/>
      <c r="F1331" s="2086"/>
      <c r="G1331" s="2086"/>
      <c r="H1331" s="2084"/>
      <c r="I1331" s="2084"/>
      <c r="J1331" s="2084"/>
      <c r="K1331" s="2084"/>
      <c r="L1331" s="2084"/>
      <c r="M1331" s="2084"/>
      <c r="N1331" s="2084"/>
      <c r="O1331" s="2084"/>
      <c r="P1331" s="2084"/>
      <c r="Q1331" s="2084"/>
      <c r="R1331" s="2084"/>
      <c r="S1331" s="2084"/>
      <c r="T1331" s="2084"/>
      <c r="U1331" s="2084"/>
      <c r="V1331" s="2084"/>
      <c r="W1331" s="2084"/>
      <c r="X1331" s="2084"/>
      <c r="Y1331" s="2084"/>
      <c r="Z1331" s="2084"/>
      <c r="AA1331" s="2084"/>
      <c r="AB1331" s="2084"/>
      <c r="AC1331" s="2084"/>
      <c r="AD1331" s="2084"/>
      <c r="AE1331" s="2084"/>
    </row>
    <row r="1332" ht="60.0" customHeight="1">
      <c r="A1332" s="2084"/>
      <c r="B1332" s="2084"/>
      <c r="C1332" s="2084"/>
      <c r="D1332" s="2085"/>
      <c r="E1332" s="2084"/>
      <c r="F1332" s="2086"/>
      <c r="G1332" s="2086"/>
      <c r="H1332" s="2084"/>
      <c r="I1332" s="2084"/>
      <c r="J1332" s="2084"/>
      <c r="K1332" s="2084"/>
      <c r="L1332" s="2084"/>
      <c r="M1332" s="2084"/>
      <c r="N1332" s="2084"/>
      <c r="O1332" s="2084"/>
      <c r="P1332" s="2084"/>
      <c r="Q1332" s="2084"/>
      <c r="R1332" s="2084"/>
      <c r="S1332" s="2084"/>
      <c r="T1332" s="2084"/>
      <c r="U1332" s="2084"/>
      <c r="V1332" s="2084"/>
      <c r="W1332" s="2084"/>
      <c r="X1332" s="2084"/>
      <c r="Y1332" s="2084"/>
      <c r="Z1332" s="2084"/>
      <c r="AA1332" s="2084"/>
      <c r="AB1332" s="2084"/>
      <c r="AC1332" s="2084"/>
      <c r="AD1332" s="2084"/>
      <c r="AE1332" s="2084"/>
    </row>
    <row r="1333" ht="60.0" customHeight="1">
      <c r="A1333" s="2084"/>
      <c r="B1333" s="2084"/>
      <c r="C1333" s="2084"/>
      <c r="D1333" s="2085"/>
      <c r="E1333" s="2084"/>
      <c r="F1333" s="2086"/>
      <c r="G1333" s="2086"/>
      <c r="H1333" s="2084"/>
      <c r="I1333" s="2084"/>
      <c r="J1333" s="2084"/>
      <c r="K1333" s="2084"/>
      <c r="L1333" s="2084"/>
      <c r="M1333" s="2084"/>
      <c r="N1333" s="2084"/>
      <c r="O1333" s="2084"/>
      <c r="P1333" s="2084"/>
      <c r="Q1333" s="2084"/>
      <c r="R1333" s="2084"/>
      <c r="S1333" s="2084"/>
      <c r="T1333" s="2084"/>
      <c r="U1333" s="2084"/>
      <c r="V1333" s="2084"/>
      <c r="W1333" s="2084"/>
      <c r="X1333" s="2084"/>
      <c r="Y1333" s="2084"/>
      <c r="Z1333" s="2084"/>
      <c r="AA1333" s="2084"/>
      <c r="AB1333" s="2084"/>
      <c r="AC1333" s="2084"/>
      <c r="AD1333" s="2084"/>
      <c r="AE1333" s="2084"/>
    </row>
    <row r="1334" ht="60.0" customHeight="1">
      <c r="A1334" s="2084"/>
      <c r="B1334" s="2084"/>
      <c r="C1334" s="2084"/>
      <c r="D1334" s="2085"/>
      <c r="E1334" s="2084"/>
      <c r="F1334" s="2086"/>
      <c r="G1334" s="2086"/>
      <c r="H1334" s="2084"/>
      <c r="I1334" s="2084"/>
      <c r="J1334" s="2084"/>
      <c r="K1334" s="2084"/>
      <c r="L1334" s="2084"/>
      <c r="M1334" s="2084"/>
      <c r="N1334" s="2084"/>
      <c r="O1334" s="2084"/>
      <c r="P1334" s="2084"/>
      <c r="Q1334" s="2084"/>
      <c r="R1334" s="2084"/>
      <c r="S1334" s="2084"/>
      <c r="T1334" s="2084"/>
      <c r="U1334" s="2084"/>
      <c r="V1334" s="2084"/>
      <c r="W1334" s="2084"/>
      <c r="X1334" s="2084"/>
      <c r="Y1334" s="2084"/>
      <c r="Z1334" s="2084"/>
      <c r="AA1334" s="2084"/>
      <c r="AB1334" s="2084"/>
      <c r="AC1334" s="2084"/>
      <c r="AD1334" s="2084"/>
      <c r="AE1334" s="2084"/>
    </row>
    <row r="1335" ht="60.0" customHeight="1">
      <c r="A1335" s="2084"/>
      <c r="B1335" s="2084"/>
      <c r="C1335" s="2084"/>
      <c r="D1335" s="2085"/>
      <c r="E1335" s="2084"/>
      <c r="F1335" s="2086"/>
      <c r="G1335" s="2086"/>
      <c r="H1335" s="2084"/>
      <c r="I1335" s="2084"/>
      <c r="J1335" s="2084"/>
      <c r="K1335" s="2084"/>
      <c r="L1335" s="2084"/>
      <c r="M1335" s="2084"/>
      <c r="N1335" s="2084"/>
      <c r="O1335" s="2084"/>
      <c r="P1335" s="2084"/>
      <c r="Q1335" s="2084"/>
      <c r="R1335" s="2084"/>
      <c r="S1335" s="2084"/>
      <c r="T1335" s="2084"/>
      <c r="U1335" s="2084"/>
      <c r="V1335" s="2084"/>
      <c r="W1335" s="2084"/>
      <c r="X1335" s="2084"/>
      <c r="Y1335" s="2084"/>
      <c r="Z1335" s="2084"/>
      <c r="AA1335" s="2084"/>
      <c r="AB1335" s="2084"/>
      <c r="AC1335" s="2084"/>
      <c r="AD1335" s="2084"/>
      <c r="AE1335" s="2084"/>
    </row>
    <row r="1336" ht="60.0" customHeight="1">
      <c r="A1336" s="2084"/>
      <c r="B1336" s="2084"/>
      <c r="C1336" s="2084"/>
      <c r="D1336" s="2085"/>
      <c r="E1336" s="2084"/>
      <c r="F1336" s="2086"/>
      <c r="G1336" s="2086"/>
      <c r="H1336" s="2084"/>
      <c r="I1336" s="2084"/>
      <c r="J1336" s="2084"/>
      <c r="K1336" s="2084"/>
      <c r="L1336" s="2084"/>
      <c r="M1336" s="2084"/>
      <c r="N1336" s="2084"/>
      <c r="O1336" s="2084"/>
      <c r="P1336" s="2084"/>
      <c r="Q1336" s="2084"/>
      <c r="R1336" s="2084"/>
      <c r="S1336" s="2084"/>
      <c r="T1336" s="2084"/>
      <c r="U1336" s="2084"/>
      <c r="V1336" s="2084"/>
      <c r="W1336" s="2084"/>
      <c r="X1336" s="2084"/>
      <c r="Y1336" s="2084"/>
      <c r="Z1336" s="2084"/>
      <c r="AA1336" s="2084"/>
      <c r="AB1336" s="2084"/>
      <c r="AC1336" s="2084"/>
      <c r="AD1336" s="2084"/>
      <c r="AE1336" s="2084"/>
    </row>
    <row r="1337" ht="60.0" customHeight="1">
      <c r="A1337" s="2084"/>
      <c r="B1337" s="2084"/>
      <c r="C1337" s="2084"/>
      <c r="D1337" s="2085"/>
      <c r="E1337" s="2084"/>
      <c r="F1337" s="2086"/>
      <c r="G1337" s="2086"/>
      <c r="H1337" s="2084"/>
      <c r="I1337" s="2084"/>
      <c r="J1337" s="2084"/>
      <c r="K1337" s="2084"/>
      <c r="L1337" s="2084"/>
      <c r="M1337" s="2084"/>
      <c r="N1337" s="2084"/>
      <c r="O1337" s="2084"/>
      <c r="P1337" s="2084"/>
      <c r="Q1337" s="2084"/>
      <c r="R1337" s="2084"/>
      <c r="S1337" s="2084"/>
      <c r="T1337" s="2084"/>
      <c r="U1337" s="2084"/>
      <c r="V1337" s="2084"/>
      <c r="W1337" s="2084"/>
      <c r="X1337" s="2084"/>
      <c r="Y1337" s="2084"/>
      <c r="Z1337" s="2084"/>
      <c r="AA1337" s="2084"/>
      <c r="AB1337" s="2084"/>
      <c r="AC1337" s="2084"/>
      <c r="AD1337" s="2084"/>
      <c r="AE1337" s="2084"/>
    </row>
    <row r="1338" ht="60.0" customHeight="1">
      <c r="A1338" s="2084"/>
      <c r="B1338" s="2084"/>
      <c r="C1338" s="2084"/>
      <c r="D1338" s="2085"/>
      <c r="E1338" s="2084"/>
      <c r="F1338" s="2086"/>
      <c r="G1338" s="2086"/>
      <c r="H1338" s="2084"/>
      <c r="I1338" s="2084"/>
      <c r="J1338" s="2084"/>
      <c r="K1338" s="2084"/>
      <c r="L1338" s="2084"/>
      <c r="M1338" s="2084"/>
      <c r="N1338" s="2084"/>
      <c r="O1338" s="2084"/>
      <c r="P1338" s="2084"/>
      <c r="Q1338" s="2084"/>
      <c r="R1338" s="2084"/>
      <c r="S1338" s="2084"/>
      <c r="T1338" s="2084"/>
      <c r="U1338" s="2084"/>
      <c r="V1338" s="2084"/>
      <c r="W1338" s="2084"/>
      <c r="X1338" s="2084"/>
      <c r="Y1338" s="2084"/>
      <c r="Z1338" s="2084"/>
      <c r="AA1338" s="2084"/>
      <c r="AB1338" s="2084"/>
      <c r="AC1338" s="2084"/>
      <c r="AD1338" s="2084"/>
      <c r="AE1338" s="2084"/>
    </row>
    <row r="1339" ht="60.0" customHeight="1">
      <c r="A1339" s="2084"/>
      <c r="B1339" s="2084"/>
      <c r="C1339" s="2084"/>
      <c r="D1339" s="2085"/>
      <c r="E1339" s="2084"/>
      <c r="F1339" s="2086"/>
      <c r="G1339" s="2086"/>
      <c r="H1339" s="2084"/>
      <c r="I1339" s="2084"/>
      <c r="J1339" s="2084"/>
      <c r="K1339" s="2084"/>
      <c r="L1339" s="2084"/>
      <c r="M1339" s="2084"/>
      <c r="N1339" s="2084"/>
      <c r="O1339" s="2084"/>
      <c r="P1339" s="2084"/>
      <c r="Q1339" s="2084"/>
      <c r="R1339" s="2084"/>
      <c r="S1339" s="2084"/>
      <c r="T1339" s="2084"/>
      <c r="U1339" s="2084"/>
      <c r="V1339" s="2084"/>
      <c r="W1339" s="2084"/>
      <c r="X1339" s="2084"/>
      <c r="Y1339" s="2084"/>
      <c r="Z1339" s="2084"/>
      <c r="AA1339" s="2084"/>
      <c r="AB1339" s="2084"/>
      <c r="AC1339" s="2084"/>
      <c r="AD1339" s="2084"/>
      <c r="AE1339" s="2084"/>
    </row>
    <row r="1340" ht="60.0" customHeight="1">
      <c r="A1340" s="2084"/>
      <c r="B1340" s="2084"/>
      <c r="C1340" s="2084"/>
      <c r="D1340" s="2085"/>
      <c r="E1340" s="2084"/>
      <c r="F1340" s="2086"/>
      <c r="G1340" s="2086"/>
      <c r="H1340" s="2084"/>
      <c r="I1340" s="2084"/>
      <c r="J1340" s="2084"/>
      <c r="K1340" s="2084"/>
      <c r="L1340" s="2084"/>
      <c r="M1340" s="2084"/>
      <c r="N1340" s="2084"/>
      <c r="O1340" s="2084"/>
      <c r="P1340" s="2084"/>
      <c r="Q1340" s="2084"/>
      <c r="R1340" s="2084"/>
      <c r="S1340" s="2084"/>
      <c r="T1340" s="2084"/>
      <c r="U1340" s="2084"/>
      <c r="V1340" s="2084"/>
      <c r="W1340" s="2084"/>
      <c r="X1340" s="2084"/>
      <c r="Y1340" s="2084"/>
      <c r="Z1340" s="2084"/>
      <c r="AA1340" s="2084"/>
      <c r="AB1340" s="2084"/>
      <c r="AC1340" s="2084"/>
      <c r="AD1340" s="2084"/>
      <c r="AE1340" s="2084"/>
    </row>
    <row r="1341" ht="60.0" customHeight="1">
      <c r="A1341" s="2084"/>
      <c r="B1341" s="2084"/>
      <c r="C1341" s="2084"/>
      <c r="D1341" s="2085"/>
      <c r="E1341" s="2084"/>
      <c r="F1341" s="2086"/>
      <c r="G1341" s="2086"/>
      <c r="H1341" s="2084"/>
      <c r="I1341" s="2084"/>
      <c r="J1341" s="2084"/>
      <c r="K1341" s="2084"/>
      <c r="L1341" s="2084"/>
      <c r="M1341" s="2084"/>
      <c r="N1341" s="2084"/>
      <c r="O1341" s="2084"/>
      <c r="P1341" s="2084"/>
      <c r="Q1341" s="2084"/>
      <c r="R1341" s="2084"/>
      <c r="S1341" s="2084"/>
      <c r="T1341" s="2084"/>
      <c r="U1341" s="2084"/>
      <c r="V1341" s="2084"/>
      <c r="W1341" s="2084"/>
      <c r="X1341" s="2084"/>
      <c r="Y1341" s="2084"/>
      <c r="Z1341" s="2084"/>
      <c r="AA1341" s="2084"/>
      <c r="AB1341" s="2084"/>
      <c r="AC1341" s="2084"/>
      <c r="AD1341" s="2084"/>
      <c r="AE1341" s="2084"/>
    </row>
    <row r="1342" ht="60.0" customHeight="1">
      <c r="A1342" s="2084"/>
      <c r="B1342" s="2084"/>
      <c r="C1342" s="2084"/>
      <c r="D1342" s="2085"/>
      <c r="E1342" s="2084"/>
      <c r="F1342" s="2086"/>
      <c r="G1342" s="2086"/>
      <c r="H1342" s="2084"/>
      <c r="I1342" s="2084"/>
      <c r="J1342" s="2084"/>
      <c r="K1342" s="2084"/>
      <c r="L1342" s="2084"/>
      <c r="M1342" s="2084"/>
      <c r="N1342" s="2084"/>
      <c r="O1342" s="2084"/>
      <c r="P1342" s="2084"/>
      <c r="Q1342" s="2084"/>
      <c r="R1342" s="2084"/>
      <c r="S1342" s="2084"/>
      <c r="T1342" s="2084"/>
      <c r="U1342" s="2084"/>
      <c r="V1342" s="2084"/>
      <c r="W1342" s="2084"/>
      <c r="X1342" s="2084"/>
      <c r="Y1342" s="2084"/>
      <c r="Z1342" s="2084"/>
      <c r="AA1342" s="2084"/>
      <c r="AB1342" s="2084"/>
      <c r="AC1342" s="2084"/>
      <c r="AD1342" s="2084"/>
      <c r="AE1342" s="2084"/>
    </row>
    <row r="1343" ht="60.0" customHeight="1">
      <c r="A1343" s="2084"/>
      <c r="B1343" s="2084"/>
      <c r="C1343" s="2084"/>
      <c r="D1343" s="2085"/>
      <c r="E1343" s="2084"/>
      <c r="F1343" s="2086"/>
      <c r="G1343" s="2086"/>
      <c r="H1343" s="2084"/>
      <c r="I1343" s="2084"/>
      <c r="J1343" s="2084"/>
      <c r="K1343" s="2084"/>
      <c r="L1343" s="2084"/>
      <c r="M1343" s="2084"/>
      <c r="N1343" s="2084"/>
      <c r="O1343" s="2084"/>
      <c r="P1343" s="2084"/>
      <c r="Q1343" s="2084"/>
      <c r="R1343" s="2084"/>
      <c r="S1343" s="2084"/>
      <c r="T1343" s="2084"/>
      <c r="U1343" s="2084"/>
      <c r="V1343" s="2084"/>
      <c r="W1343" s="2084"/>
      <c r="X1343" s="2084"/>
      <c r="Y1343" s="2084"/>
      <c r="Z1343" s="2084"/>
      <c r="AA1343" s="2084"/>
      <c r="AB1343" s="2084"/>
      <c r="AC1343" s="2084"/>
      <c r="AD1343" s="2084"/>
      <c r="AE1343" s="2084"/>
    </row>
    <row r="1344" ht="60.0" customHeight="1">
      <c r="A1344" s="2084"/>
      <c r="B1344" s="2084"/>
      <c r="C1344" s="2084"/>
      <c r="D1344" s="2085"/>
      <c r="E1344" s="2084"/>
      <c r="F1344" s="2086"/>
      <c r="G1344" s="2086"/>
      <c r="H1344" s="2084"/>
      <c r="I1344" s="2084"/>
      <c r="J1344" s="2084"/>
      <c r="K1344" s="2084"/>
      <c r="L1344" s="2084"/>
      <c r="M1344" s="2084"/>
      <c r="N1344" s="2084"/>
      <c r="O1344" s="2084"/>
      <c r="P1344" s="2084"/>
      <c r="Q1344" s="2084"/>
      <c r="R1344" s="2084"/>
      <c r="S1344" s="2084"/>
      <c r="T1344" s="2084"/>
      <c r="U1344" s="2084"/>
      <c r="V1344" s="2084"/>
      <c r="W1344" s="2084"/>
      <c r="X1344" s="2084"/>
      <c r="Y1344" s="2084"/>
      <c r="Z1344" s="2084"/>
      <c r="AA1344" s="2084"/>
      <c r="AB1344" s="2084"/>
      <c r="AC1344" s="2084"/>
      <c r="AD1344" s="2084"/>
      <c r="AE1344" s="2084"/>
    </row>
    <row r="1345" ht="60.0" customHeight="1">
      <c r="A1345" s="2084"/>
      <c r="B1345" s="2084"/>
      <c r="C1345" s="2084"/>
      <c r="D1345" s="2085"/>
      <c r="E1345" s="2084"/>
      <c r="F1345" s="2086"/>
      <c r="G1345" s="2086"/>
      <c r="H1345" s="2084"/>
      <c r="I1345" s="2084"/>
      <c r="J1345" s="2084"/>
      <c r="K1345" s="2084"/>
      <c r="L1345" s="2084"/>
      <c r="M1345" s="2084"/>
      <c r="N1345" s="2084"/>
      <c r="O1345" s="2084"/>
      <c r="P1345" s="2084"/>
      <c r="Q1345" s="2084"/>
      <c r="R1345" s="2084"/>
      <c r="S1345" s="2084"/>
      <c r="T1345" s="2084"/>
      <c r="U1345" s="2084"/>
      <c r="V1345" s="2084"/>
      <c r="W1345" s="2084"/>
      <c r="X1345" s="2084"/>
      <c r="Y1345" s="2084"/>
      <c r="Z1345" s="2084"/>
      <c r="AA1345" s="2084"/>
      <c r="AB1345" s="2084"/>
      <c r="AC1345" s="2084"/>
      <c r="AD1345" s="2084"/>
      <c r="AE1345" s="2084"/>
    </row>
    <row r="1346" ht="60.0" customHeight="1">
      <c r="A1346" s="2084"/>
      <c r="B1346" s="2084"/>
      <c r="C1346" s="2084"/>
      <c r="D1346" s="2085"/>
      <c r="E1346" s="2084"/>
      <c r="F1346" s="2086"/>
      <c r="G1346" s="2086"/>
      <c r="H1346" s="2084"/>
      <c r="I1346" s="2084"/>
      <c r="J1346" s="2084"/>
      <c r="K1346" s="2084"/>
      <c r="L1346" s="2084"/>
      <c r="M1346" s="2084"/>
      <c r="N1346" s="2084"/>
      <c r="O1346" s="2084"/>
      <c r="P1346" s="2084"/>
      <c r="Q1346" s="2084"/>
      <c r="R1346" s="2084"/>
      <c r="S1346" s="2084"/>
      <c r="T1346" s="2084"/>
      <c r="U1346" s="2084"/>
      <c r="V1346" s="2084"/>
      <c r="W1346" s="2084"/>
      <c r="X1346" s="2084"/>
      <c r="Y1346" s="2084"/>
      <c r="Z1346" s="2084"/>
      <c r="AA1346" s="2084"/>
      <c r="AB1346" s="2084"/>
      <c r="AC1346" s="2084"/>
      <c r="AD1346" s="2084"/>
      <c r="AE1346" s="2084"/>
    </row>
    <row r="1347" ht="60.0" customHeight="1">
      <c r="A1347" s="2084"/>
      <c r="B1347" s="2084"/>
      <c r="C1347" s="2084"/>
      <c r="D1347" s="2085"/>
      <c r="E1347" s="2084"/>
      <c r="F1347" s="2086"/>
      <c r="G1347" s="2086"/>
      <c r="H1347" s="2084"/>
      <c r="I1347" s="2084"/>
      <c r="J1347" s="2084"/>
      <c r="K1347" s="2084"/>
      <c r="L1347" s="2084"/>
      <c r="M1347" s="2084"/>
      <c r="N1347" s="2084"/>
      <c r="O1347" s="2084"/>
      <c r="P1347" s="2084"/>
      <c r="Q1347" s="2084"/>
      <c r="R1347" s="2084"/>
      <c r="S1347" s="2084"/>
      <c r="T1347" s="2084"/>
      <c r="U1347" s="2084"/>
      <c r="V1347" s="2084"/>
      <c r="W1347" s="2084"/>
      <c r="X1347" s="2084"/>
      <c r="Y1347" s="2084"/>
      <c r="Z1347" s="2084"/>
      <c r="AA1347" s="2084"/>
      <c r="AB1347" s="2084"/>
      <c r="AC1347" s="2084"/>
      <c r="AD1347" s="2084"/>
      <c r="AE1347" s="2084"/>
    </row>
    <row r="1348" ht="60.0" customHeight="1">
      <c r="A1348" s="2084"/>
      <c r="B1348" s="2084"/>
      <c r="C1348" s="2084"/>
      <c r="D1348" s="2085"/>
      <c r="E1348" s="2084"/>
      <c r="F1348" s="2086"/>
      <c r="G1348" s="2086"/>
      <c r="H1348" s="2084"/>
      <c r="I1348" s="2084"/>
      <c r="J1348" s="2084"/>
      <c r="K1348" s="2084"/>
      <c r="L1348" s="2084"/>
      <c r="M1348" s="2084"/>
      <c r="N1348" s="2084"/>
      <c r="O1348" s="2084"/>
      <c r="P1348" s="2084"/>
      <c r="Q1348" s="2084"/>
      <c r="R1348" s="2084"/>
      <c r="S1348" s="2084"/>
      <c r="T1348" s="2084"/>
      <c r="U1348" s="2084"/>
      <c r="V1348" s="2084"/>
      <c r="W1348" s="2084"/>
      <c r="X1348" s="2084"/>
      <c r="Y1348" s="2084"/>
      <c r="Z1348" s="2084"/>
      <c r="AA1348" s="2084"/>
      <c r="AB1348" s="2084"/>
      <c r="AC1348" s="2084"/>
      <c r="AD1348" s="2084"/>
      <c r="AE1348" s="2084"/>
    </row>
    <row r="1349" ht="60.0" customHeight="1">
      <c r="A1349" s="2084"/>
      <c r="B1349" s="2084"/>
      <c r="C1349" s="2084"/>
      <c r="D1349" s="2085"/>
      <c r="E1349" s="2084"/>
      <c r="F1349" s="2086"/>
      <c r="G1349" s="2086"/>
      <c r="H1349" s="2084"/>
      <c r="I1349" s="2084"/>
      <c r="J1349" s="2084"/>
      <c r="K1349" s="2084"/>
      <c r="L1349" s="2084"/>
      <c r="M1349" s="2084"/>
      <c r="N1349" s="2084"/>
      <c r="O1349" s="2084"/>
      <c r="P1349" s="2084"/>
      <c r="Q1349" s="2084"/>
      <c r="R1349" s="2084"/>
      <c r="S1349" s="2084"/>
      <c r="T1349" s="2084"/>
      <c r="U1349" s="2084"/>
      <c r="V1349" s="2084"/>
      <c r="W1349" s="2084"/>
      <c r="X1349" s="2084"/>
      <c r="Y1349" s="2084"/>
      <c r="Z1349" s="2084"/>
      <c r="AA1349" s="2084"/>
      <c r="AB1349" s="2084"/>
      <c r="AC1349" s="2084"/>
      <c r="AD1349" s="2084"/>
      <c r="AE1349" s="2084"/>
    </row>
    <row r="1350" ht="60.0" customHeight="1">
      <c r="A1350" s="2084"/>
      <c r="B1350" s="2084"/>
      <c r="C1350" s="2084"/>
      <c r="D1350" s="2085"/>
      <c r="E1350" s="2084"/>
      <c r="F1350" s="2086"/>
      <c r="G1350" s="2086"/>
      <c r="H1350" s="2084"/>
      <c r="I1350" s="2084"/>
      <c r="J1350" s="2084"/>
      <c r="K1350" s="2084"/>
      <c r="L1350" s="2084"/>
      <c r="M1350" s="2084"/>
      <c r="N1350" s="2084"/>
      <c r="O1350" s="2084"/>
      <c r="P1350" s="2084"/>
      <c r="Q1350" s="2084"/>
      <c r="R1350" s="2084"/>
      <c r="S1350" s="2084"/>
      <c r="T1350" s="2084"/>
      <c r="U1350" s="2084"/>
      <c r="V1350" s="2084"/>
      <c r="W1350" s="2084"/>
      <c r="X1350" s="2084"/>
      <c r="Y1350" s="2084"/>
      <c r="Z1350" s="2084"/>
      <c r="AA1350" s="2084"/>
      <c r="AB1350" s="2084"/>
      <c r="AC1350" s="2084"/>
      <c r="AD1350" s="2084"/>
      <c r="AE1350" s="2084"/>
    </row>
    <row r="1351" ht="60.0" customHeight="1">
      <c r="A1351" s="2084"/>
      <c r="B1351" s="2084"/>
      <c r="C1351" s="2084"/>
      <c r="D1351" s="2085"/>
      <c r="E1351" s="2084"/>
      <c r="F1351" s="2086"/>
      <c r="G1351" s="2086"/>
      <c r="H1351" s="2084"/>
      <c r="I1351" s="2084"/>
      <c r="J1351" s="2084"/>
      <c r="K1351" s="2084"/>
      <c r="L1351" s="2084"/>
      <c r="M1351" s="2084"/>
      <c r="N1351" s="2084"/>
      <c r="O1351" s="2084"/>
      <c r="P1351" s="2084"/>
      <c r="Q1351" s="2084"/>
      <c r="R1351" s="2084"/>
      <c r="S1351" s="2084"/>
      <c r="T1351" s="2084"/>
      <c r="U1351" s="2084"/>
      <c r="V1351" s="2084"/>
      <c r="W1351" s="2084"/>
      <c r="X1351" s="2084"/>
      <c r="Y1351" s="2084"/>
      <c r="Z1351" s="2084"/>
      <c r="AA1351" s="2084"/>
      <c r="AB1351" s="2084"/>
      <c r="AC1351" s="2084"/>
      <c r="AD1351" s="2084"/>
      <c r="AE1351" s="2084"/>
    </row>
    <row r="1352" ht="60.0" customHeight="1">
      <c r="A1352" s="2084"/>
      <c r="B1352" s="2084"/>
      <c r="C1352" s="2084"/>
      <c r="D1352" s="2085"/>
      <c r="E1352" s="2084"/>
      <c r="F1352" s="2086"/>
      <c r="G1352" s="2086"/>
      <c r="H1352" s="2084"/>
      <c r="I1352" s="2084"/>
      <c r="J1352" s="2084"/>
      <c r="K1352" s="2084"/>
      <c r="L1352" s="2084"/>
      <c r="M1352" s="2084"/>
      <c r="N1352" s="2084"/>
      <c r="O1352" s="2084"/>
      <c r="P1352" s="2084"/>
      <c r="Q1352" s="2084"/>
      <c r="R1352" s="2084"/>
      <c r="S1352" s="2084"/>
      <c r="T1352" s="2084"/>
      <c r="U1352" s="2084"/>
      <c r="V1352" s="2084"/>
      <c r="W1352" s="2084"/>
      <c r="X1352" s="2084"/>
      <c r="Y1352" s="2084"/>
      <c r="Z1352" s="2084"/>
      <c r="AA1352" s="2084"/>
      <c r="AB1352" s="2084"/>
      <c r="AC1352" s="2084"/>
      <c r="AD1352" s="2084"/>
      <c r="AE1352" s="2084"/>
    </row>
    <row r="1353" ht="60.0" customHeight="1">
      <c r="A1353" s="2084"/>
      <c r="B1353" s="2084"/>
      <c r="C1353" s="2084"/>
      <c r="D1353" s="2085"/>
      <c r="E1353" s="2084"/>
      <c r="F1353" s="2086"/>
      <c r="G1353" s="2086"/>
      <c r="H1353" s="2084"/>
      <c r="I1353" s="2084"/>
      <c r="J1353" s="2084"/>
      <c r="K1353" s="2084"/>
      <c r="L1353" s="2084"/>
      <c r="M1353" s="2084"/>
      <c r="N1353" s="2084"/>
      <c r="O1353" s="2084"/>
      <c r="P1353" s="2084"/>
      <c r="Q1353" s="2084"/>
      <c r="R1353" s="2084"/>
      <c r="S1353" s="2084"/>
      <c r="T1353" s="2084"/>
      <c r="U1353" s="2084"/>
      <c r="V1353" s="2084"/>
      <c r="W1353" s="2084"/>
      <c r="X1353" s="2084"/>
      <c r="Y1353" s="2084"/>
      <c r="Z1353" s="2084"/>
      <c r="AA1353" s="2084"/>
      <c r="AB1353" s="2084"/>
      <c r="AC1353" s="2084"/>
      <c r="AD1353" s="2084"/>
      <c r="AE1353" s="2084"/>
    </row>
    <row r="1354" ht="60.0" customHeight="1">
      <c r="A1354" s="2084"/>
      <c r="B1354" s="2084"/>
      <c r="C1354" s="2084"/>
      <c r="D1354" s="2085"/>
      <c r="E1354" s="2084"/>
      <c r="F1354" s="2086"/>
      <c r="G1354" s="2086"/>
      <c r="H1354" s="2084"/>
      <c r="I1354" s="2084"/>
      <c r="J1354" s="2084"/>
      <c r="K1354" s="2084"/>
      <c r="L1354" s="2084"/>
      <c r="M1354" s="2084"/>
      <c r="N1354" s="2084"/>
      <c r="O1354" s="2084"/>
      <c r="P1354" s="2084"/>
      <c r="Q1354" s="2084"/>
      <c r="R1354" s="2084"/>
      <c r="S1354" s="2084"/>
      <c r="T1354" s="2084"/>
      <c r="U1354" s="2084"/>
      <c r="V1354" s="2084"/>
      <c r="W1354" s="2084"/>
      <c r="X1354" s="2084"/>
      <c r="Y1354" s="2084"/>
      <c r="Z1354" s="2084"/>
      <c r="AA1354" s="2084"/>
      <c r="AB1354" s="2084"/>
      <c r="AC1354" s="2084"/>
      <c r="AD1354" s="2084"/>
      <c r="AE1354" s="2084"/>
    </row>
    <row r="1355" ht="60.0" customHeight="1">
      <c r="A1355" s="2084"/>
      <c r="B1355" s="2084"/>
      <c r="C1355" s="2084"/>
      <c r="D1355" s="2085"/>
      <c r="E1355" s="2084"/>
      <c r="F1355" s="2086"/>
      <c r="G1355" s="2086"/>
      <c r="H1355" s="2084"/>
      <c r="I1355" s="2084"/>
      <c r="J1355" s="2084"/>
      <c r="K1355" s="2084"/>
      <c r="L1355" s="2084"/>
      <c r="M1355" s="2084"/>
      <c r="N1355" s="2084"/>
      <c r="O1355" s="2084"/>
      <c r="P1355" s="2084"/>
      <c r="Q1355" s="2084"/>
      <c r="R1355" s="2084"/>
      <c r="S1355" s="2084"/>
      <c r="T1355" s="2084"/>
      <c r="U1355" s="2084"/>
      <c r="V1355" s="2084"/>
      <c r="W1355" s="2084"/>
      <c r="X1355" s="2084"/>
      <c r="Y1355" s="2084"/>
      <c r="Z1355" s="2084"/>
      <c r="AA1355" s="2084"/>
      <c r="AB1355" s="2084"/>
      <c r="AC1355" s="2084"/>
      <c r="AD1355" s="2084"/>
      <c r="AE1355" s="2084"/>
    </row>
    <row r="1356" ht="60.0" customHeight="1">
      <c r="A1356" s="2084"/>
      <c r="B1356" s="2084"/>
      <c r="C1356" s="2084"/>
      <c r="D1356" s="2085"/>
      <c r="E1356" s="2084"/>
      <c r="F1356" s="2086"/>
      <c r="G1356" s="2086"/>
      <c r="H1356" s="2084"/>
      <c r="I1356" s="2084"/>
      <c r="J1356" s="2084"/>
      <c r="K1356" s="2084"/>
      <c r="L1356" s="2084"/>
      <c r="M1356" s="2084"/>
      <c r="N1356" s="2084"/>
      <c r="O1356" s="2084"/>
      <c r="P1356" s="2084"/>
      <c r="Q1356" s="2084"/>
      <c r="R1356" s="2084"/>
      <c r="S1356" s="2084"/>
      <c r="T1356" s="2084"/>
      <c r="U1356" s="2084"/>
      <c r="V1356" s="2084"/>
      <c r="W1356" s="2084"/>
      <c r="X1356" s="2084"/>
      <c r="Y1356" s="2084"/>
      <c r="Z1356" s="2084"/>
      <c r="AA1356" s="2084"/>
      <c r="AB1356" s="2084"/>
      <c r="AC1356" s="2084"/>
      <c r="AD1356" s="2084"/>
      <c r="AE1356" s="2084"/>
    </row>
    <row r="1357" ht="60.0" customHeight="1">
      <c r="A1357" s="2084"/>
      <c r="B1357" s="2084"/>
      <c r="C1357" s="2084"/>
      <c r="D1357" s="2085"/>
      <c r="E1357" s="2084"/>
      <c r="F1357" s="2086"/>
      <c r="G1357" s="2086"/>
      <c r="H1357" s="2084"/>
      <c r="I1357" s="2084"/>
      <c r="J1357" s="2084"/>
      <c r="K1357" s="2084"/>
      <c r="L1357" s="2084"/>
      <c r="M1357" s="2084"/>
      <c r="N1357" s="2084"/>
      <c r="O1357" s="2084"/>
      <c r="P1357" s="2084"/>
      <c r="Q1357" s="2084"/>
      <c r="R1357" s="2084"/>
      <c r="S1357" s="2084"/>
      <c r="T1357" s="2084"/>
      <c r="U1357" s="2084"/>
      <c r="V1357" s="2084"/>
      <c r="W1357" s="2084"/>
      <c r="X1357" s="2084"/>
      <c r="Y1357" s="2084"/>
      <c r="Z1357" s="2084"/>
      <c r="AA1357" s="2084"/>
      <c r="AB1357" s="2084"/>
      <c r="AC1357" s="2084"/>
      <c r="AD1357" s="2084"/>
      <c r="AE1357" s="2084"/>
    </row>
    <row r="1358" ht="60.0" customHeight="1">
      <c r="A1358" s="2084"/>
      <c r="B1358" s="2084"/>
      <c r="C1358" s="2084"/>
      <c r="D1358" s="2085"/>
      <c r="E1358" s="2084"/>
      <c r="F1358" s="2086"/>
      <c r="G1358" s="2086"/>
      <c r="H1358" s="2084"/>
      <c r="I1358" s="2084"/>
      <c r="J1358" s="2084"/>
      <c r="K1358" s="2084"/>
      <c r="L1358" s="2084"/>
      <c r="M1358" s="2084"/>
      <c r="N1358" s="2084"/>
      <c r="O1358" s="2084"/>
      <c r="P1358" s="2084"/>
      <c r="Q1358" s="2084"/>
      <c r="R1358" s="2084"/>
      <c r="S1358" s="2084"/>
      <c r="T1358" s="2084"/>
      <c r="U1358" s="2084"/>
      <c r="V1358" s="2084"/>
      <c r="W1358" s="2084"/>
      <c r="X1358" s="2084"/>
      <c r="Y1358" s="2084"/>
      <c r="Z1358" s="2084"/>
      <c r="AA1358" s="2084"/>
      <c r="AB1358" s="2084"/>
      <c r="AC1358" s="2084"/>
      <c r="AD1358" s="2084"/>
      <c r="AE1358" s="2084"/>
    </row>
    <row r="1359" ht="60.0" customHeight="1">
      <c r="A1359" s="2084"/>
      <c r="B1359" s="2084"/>
      <c r="C1359" s="2084"/>
      <c r="D1359" s="2085"/>
      <c r="E1359" s="2084"/>
      <c r="F1359" s="2086"/>
      <c r="G1359" s="2086"/>
      <c r="H1359" s="2084"/>
      <c r="I1359" s="2084"/>
      <c r="J1359" s="2084"/>
      <c r="K1359" s="2084"/>
      <c r="L1359" s="2084"/>
      <c r="M1359" s="2084"/>
      <c r="N1359" s="2084"/>
      <c r="O1359" s="2084"/>
      <c r="P1359" s="2084"/>
      <c r="Q1359" s="2084"/>
      <c r="R1359" s="2084"/>
      <c r="S1359" s="2084"/>
      <c r="T1359" s="2084"/>
      <c r="U1359" s="2084"/>
      <c r="V1359" s="2084"/>
      <c r="W1359" s="2084"/>
      <c r="X1359" s="2084"/>
      <c r="Y1359" s="2084"/>
      <c r="Z1359" s="2084"/>
      <c r="AA1359" s="2084"/>
      <c r="AB1359" s="2084"/>
      <c r="AC1359" s="2084"/>
      <c r="AD1359" s="2084"/>
      <c r="AE1359" s="2084"/>
    </row>
    <row r="1360" ht="60.0" customHeight="1">
      <c r="A1360" s="2084"/>
      <c r="B1360" s="2084"/>
      <c r="C1360" s="2084"/>
      <c r="D1360" s="2085"/>
      <c r="E1360" s="2084"/>
      <c r="F1360" s="2086"/>
      <c r="G1360" s="2086"/>
      <c r="H1360" s="2084"/>
      <c r="I1360" s="2084"/>
      <c r="J1360" s="2084"/>
      <c r="K1360" s="2084"/>
      <c r="L1360" s="2084"/>
      <c r="M1360" s="2084"/>
      <c r="N1360" s="2084"/>
      <c r="O1360" s="2084"/>
      <c r="P1360" s="2084"/>
      <c r="Q1360" s="2084"/>
      <c r="R1360" s="2084"/>
      <c r="S1360" s="2084"/>
      <c r="T1360" s="2084"/>
      <c r="U1360" s="2084"/>
      <c r="V1360" s="2084"/>
      <c r="W1360" s="2084"/>
      <c r="X1360" s="2084"/>
      <c r="Y1360" s="2084"/>
      <c r="Z1360" s="2084"/>
      <c r="AA1360" s="2084"/>
      <c r="AB1360" s="2084"/>
      <c r="AC1360" s="2084"/>
      <c r="AD1360" s="2084"/>
      <c r="AE1360" s="2084"/>
    </row>
    <row r="1361" ht="60.0" customHeight="1">
      <c r="A1361" s="2084"/>
      <c r="B1361" s="2084"/>
      <c r="C1361" s="2084"/>
      <c r="D1361" s="2085"/>
      <c r="E1361" s="2084"/>
      <c r="F1361" s="2086"/>
      <c r="G1361" s="2086"/>
      <c r="H1361" s="2084"/>
      <c r="I1361" s="2084"/>
      <c r="J1361" s="2084"/>
      <c r="K1361" s="2084"/>
      <c r="L1361" s="2084"/>
      <c r="M1361" s="2084"/>
      <c r="N1361" s="2084"/>
      <c r="O1361" s="2084"/>
      <c r="P1361" s="2084"/>
      <c r="Q1361" s="2084"/>
      <c r="R1361" s="2084"/>
      <c r="S1361" s="2084"/>
      <c r="T1361" s="2084"/>
      <c r="U1361" s="2084"/>
      <c r="V1361" s="2084"/>
      <c r="W1361" s="2084"/>
      <c r="X1361" s="2084"/>
      <c r="Y1361" s="2084"/>
      <c r="Z1361" s="2084"/>
      <c r="AA1361" s="2084"/>
      <c r="AB1361" s="2084"/>
      <c r="AC1361" s="2084"/>
      <c r="AD1361" s="2084"/>
      <c r="AE1361" s="2084"/>
    </row>
    <row r="1362" ht="60.0" customHeight="1">
      <c r="A1362" s="2084"/>
      <c r="B1362" s="2084"/>
      <c r="C1362" s="2084"/>
      <c r="D1362" s="2085"/>
      <c r="E1362" s="2084"/>
      <c r="F1362" s="2086"/>
      <c r="G1362" s="2086"/>
      <c r="H1362" s="2084"/>
      <c r="I1362" s="2084"/>
      <c r="J1362" s="2084"/>
      <c r="K1362" s="2084"/>
      <c r="L1362" s="2084"/>
      <c r="M1362" s="2084"/>
      <c r="N1362" s="2084"/>
      <c r="O1362" s="2084"/>
      <c r="P1362" s="2084"/>
      <c r="Q1362" s="2084"/>
      <c r="R1362" s="2084"/>
      <c r="S1362" s="2084"/>
      <c r="T1362" s="2084"/>
      <c r="U1362" s="2084"/>
      <c r="V1362" s="2084"/>
      <c r="W1362" s="2084"/>
      <c r="X1362" s="2084"/>
      <c r="Y1362" s="2084"/>
      <c r="Z1362" s="2084"/>
      <c r="AA1362" s="2084"/>
      <c r="AB1362" s="2084"/>
      <c r="AC1362" s="2084"/>
      <c r="AD1362" s="2084"/>
      <c r="AE1362" s="2084"/>
    </row>
    <row r="1363" ht="60.0" customHeight="1">
      <c r="A1363" s="2084"/>
      <c r="B1363" s="2084"/>
      <c r="C1363" s="2084"/>
      <c r="D1363" s="2085"/>
      <c r="E1363" s="2084"/>
      <c r="F1363" s="2086"/>
      <c r="G1363" s="2086"/>
      <c r="H1363" s="2084"/>
      <c r="I1363" s="2084"/>
      <c r="J1363" s="2084"/>
      <c r="K1363" s="2084"/>
      <c r="L1363" s="2084"/>
      <c r="M1363" s="2084"/>
      <c r="N1363" s="2084"/>
      <c r="O1363" s="2084"/>
      <c r="P1363" s="2084"/>
      <c r="Q1363" s="2084"/>
      <c r="R1363" s="2084"/>
      <c r="S1363" s="2084"/>
      <c r="T1363" s="2084"/>
      <c r="U1363" s="2084"/>
      <c r="V1363" s="2084"/>
      <c r="W1363" s="2084"/>
      <c r="X1363" s="2084"/>
      <c r="Y1363" s="2084"/>
      <c r="Z1363" s="2084"/>
      <c r="AA1363" s="2084"/>
      <c r="AB1363" s="2084"/>
      <c r="AC1363" s="2084"/>
      <c r="AD1363" s="2084"/>
      <c r="AE1363" s="2084"/>
    </row>
    <row r="1364" ht="60.0" customHeight="1">
      <c r="A1364" s="2084"/>
      <c r="B1364" s="2084"/>
      <c r="C1364" s="2084"/>
      <c r="D1364" s="2085"/>
      <c r="E1364" s="2084"/>
      <c r="F1364" s="2086"/>
      <c r="G1364" s="2086"/>
      <c r="H1364" s="2084"/>
      <c r="I1364" s="2084"/>
      <c r="J1364" s="2084"/>
      <c r="K1364" s="2084"/>
      <c r="L1364" s="2084"/>
      <c r="M1364" s="2084"/>
      <c r="N1364" s="2084"/>
      <c r="O1364" s="2084"/>
      <c r="P1364" s="2084"/>
      <c r="Q1364" s="2084"/>
      <c r="R1364" s="2084"/>
      <c r="S1364" s="2084"/>
      <c r="T1364" s="2084"/>
      <c r="U1364" s="2084"/>
      <c r="V1364" s="2084"/>
      <c r="W1364" s="2084"/>
      <c r="X1364" s="2084"/>
      <c r="Y1364" s="2084"/>
      <c r="Z1364" s="2084"/>
      <c r="AA1364" s="2084"/>
      <c r="AB1364" s="2084"/>
      <c r="AC1364" s="2084"/>
      <c r="AD1364" s="2084"/>
      <c r="AE1364" s="2084"/>
    </row>
    <row r="1365" ht="60.0" customHeight="1">
      <c r="A1365" s="2084"/>
      <c r="B1365" s="2084"/>
      <c r="C1365" s="2084"/>
      <c r="D1365" s="2085"/>
      <c r="E1365" s="2084"/>
      <c r="F1365" s="2086"/>
      <c r="G1365" s="2086"/>
      <c r="H1365" s="2084"/>
      <c r="I1365" s="2084"/>
      <c r="J1365" s="2084"/>
      <c r="K1365" s="2084"/>
      <c r="L1365" s="2084"/>
      <c r="M1365" s="2084"/>
      <c r="N1365" s="2084"/>
      <c r="O1365" s="2084"/>
      <c r="P1365" s="2084"/>
      <c r="Q1365" s="2084"/>
      <c r="R1365" s="2084"/>
      <c r="S1365" s="2084"/>
      <c r="T1365" s="2084"/>
      <c r="U1365" s="2084"/>
      <c r="V1365" s="2084"/>
      <c r="W1365" s="2084"/>
      <c r="X1365" s="2084"/>
      <c r="Y1365" s="2084"/>
      <c r="Z1365" s="2084"/>
      <c r="AA1365" s="2084"/>
      <c r="AB1365" s="2084"/>
      <c r="AC1365" s="2084"/>
      <c r="AD1365" s="2084"/>
      <c r="AE1365" s="2084"/>
    </row>
    <row r="1366" ht="60.0" customHeight="1">
      <c r="A1366" s="2084"/>
      <c r="B1366" s="2084"/>
      <c r="C1366" s="2084"/>
      <c r="D1366" s="2085"/>
      <c r="E1366" s="2084"/>
      <c r="F1366" s="2086"/>
      <c r="G1366" s="2086"/>
      <c r="H1366" s="2084"/>
      <c r="I1366" s="2084"/>
      <c r="J1366" s="2084"/>
      <c r="K1366" s="2084"/>
      <c r="L1366" s="2084"/>
      <c r="M1366" s="2084"/>
      <c r="N1366" s="2084"/>
      <c r="O1366" s="2084"/>
      <c r="P1366" s="2084"/>
      <c r="Q1366" s="2084"/>
      <c r="R1366" s="2084"/>
      <c r="S1366" s="2084"/>
      <c r="T1366" s="2084"/>
      <c r="U1366" s="2084"/>
      <c r="V1366" s="2084"/>
      <c r="W1366" s="2084"/>
      <c r="X1366" s="2084"/>
      <c r="Y1366" s="2084"/>
      <c r="Z1366" s="2084"/>
      <c r="AA1366" s="2084"/>
      <c r="AB1366" s="2084"/>
      <c r="AC1366" s="2084"/>
      <c r="AD1366" s="2084"/>
      <c r="AE1366" s="2084"/>
    </row>
    <row r="1367" ht="60.0" customHeight="1">
      <c r="A1367" s="2084"/>
      <c r="B1367" s="2084"/>
      <c r="C1367" s="2084"/>
      <c r="D1367" s="2085"/>
      <c r="E1367" s="2084"/>
      <c r="F1367" s="2086"/>
      <c r="G1367" s="2086"/>
      <c r="H1367" s="2084"/>
      <c r="I1367" s="2084"/>
      <c r="J1367" s="2084"/>
      <c r="K1367" s="2084"/>
      <c r="L1367" s="2084"/>
      <c r="M1367" s="2084"/>
      <c r="N1367" s="2084"/>
      <c r="O1367" s="2084"/>
      <c r="P1367" s="2084"/>
      <c r="Q1367" s="2084"/>
      <c r="R1367" s="2084"/>
      <c r="S1367" s="2084"/>
      <c r="T1367" s="2084"/>
      <c r="U1367" s="2084"/>
      <c r="V1367" s="2084"/>
      <c r="W1367" s="2084"/>
      <c r="X1367" s="2084"/>
      <c r="Y1367" s="2084"/>
      <c r="Z1367" s="2084"/>
      <c r="AA1367" s="2084"/>
      <c r="AB1367" s="2084"/>
      <c r="AC1367" s="2084"/>
      <c r="AD1367" s="2084"/>
      <c r="AE1367" s="2084"/>
    </row>
    <row r="1368" ht="60.0" customHeight="1">
      <c r="A1368" s="2084"/>
      <c r="B1368" s="2084"/>
      <c r="C1368" s="2084"/>
      <c r="D1368" s="2085"/>
      <c r="E1368" s="2084"/>
      <c r="F1368" s="2086"/>
      <c r="G1368" s="2086"/>
      <c r="H1368" s="2084"/>
      <c r="I1368" s="2084"/>
      <c r="J1368" s="2084"/>
      <c r="K1368" s="2084"/>
      <c r="L1368" s="2084"/>
      <c r="M1368" s="2084"/>
      <c r="N1368" s="2084"/>
      <c r="O1368" s="2084"/>
      <c r="P1368" s="2084"/>
      <c r="Q1368" s="2084"/>
      <c r="R1368" s="2084"/>
      <c r="S1368" s="2084"/>
      <c r="T1368" s="2084"/>
      <c r="U1368" s="2084"/>
      <c r="V1368" s="2084"/>
      <c r="W1368" s="2084"/>
      <c r="X1368" s="2084"/>
      <c r="Y1368" s="2084"/>
      <c r="Z1368" s="2084"/>
      <c r="AA1368" s="2084"/>
      <c r="AB1368" s="2084"/>
      <c r="AC1368" s="2084"/>
      <c r="AD1368" s="2084"/>
      <c r="AE1368" s="2084"/>
    </row>
    <row r="1369" ht="60.0" customHeight="1">
      <c r="A1369" s="2084"/>
      <c r="B1369" s="2084"/>
      <c r="C1369" s="2084"/>
      <c r="D1369" s="2085"/>
      <c r="E1369" s="2084"/>
      <c r="F1369" s="2086"/>
      <c r="G1369" s="2086"/>
      <c r="H1369" s="2084"/>
      <c r="I1369" s="2084"/>
      <c r="J1369" s="2084"/>
      <c r="K1369" s="2084"/>
      <c r="L1369" s="2084"/>
      <c r="M1369" s="2084"/>
      <c r="N1369" s="2084"/>
      <c r="O1369" s="2084"/>
      <c r="P1369" s="2084"/>
      <c r="Q1369" s="2084"/>
      <c r="R1369" s="2084"/>
      <c r="S1369" s="2084"/>
      <c r="T1369" s="2084"/>
      <c r="U1369" s="2084"/>
      <c r="V1369" s="2084"/>
      <c r="W1369" s="2084"/>
      <c r="X1369" s="2084"/>
      <c r="Y1369" s="2084"/>
      <c r="Z1369" s="2084"/>
      <c r="AA1369" s="2084"/>
      <c r="AB1369" s="2084"/>
      <c r="AC1369" s="2084"/>
      <c r="AD1369" s="2084"/>
      <c r="AE1369" s="2084"/>
    </row>
    <row r="1370" ht="60.0" customHeight="1">
      <c r="A1370" s="2084"/>
      <c r="B1370" s="2084"/>
      <c r="C1370" s="2084"/>
      <c r="D1370" s="2085"/>
      <c r="E1370" s="2084"/>
      <c r="F1370" s="2086"/>
      <c r="G1370" s="2086"/>
      <c r="H1370" s="2084"/>
      <c r="I1370" s="2084"/>
      <c r="J1370" s="2084"/>
      <c r="K1370" s="2084"/>
      <c r="L1370" s="2084"/>
      <c r="M1370" s="2084"/>
      <c r="N1370" s="2084"/>
      <c r="O1370" s="2084"/>
      <c r="P1370" s="2084"/>
      <c r="Q1370" s="2084"/>
      <c r="R1370" s="2084"/>
      <c r="S1370" s="2084"/>
      <c r="T1370" s="2084"/>
      <c r="U1370" s="2084"/>
      <c r="V1370" s="2084"/>
      <c r="W1370" s="2084"/>
      <c r="X1370" s="2084"/>
      <c r="Y1370" s="2084"/>
      <c r="Z1370" s="2084"/>
      <c r="AA1370" s="2084"/>
      <c r="AB1370" s="2084"/>
      <c r="AC1370" s="2084"/>
      <c r="AD1370" s="2084"/>
      <c r="AE1370" s="2084"/>
    </row>
    <row r="1371" ht="60.0" customHeight="1">
      <c r="A1371" s="2084"/>
      <c r="B1371" s="2084"/>
      <c r="C1371" s="2084"/>
      <c r="D1371" s="2085"/>
      <c r="E1371" s="2084"/>
      <c r="F1371" s="2086"/>
      <c r="G1371" s="2086"/>
      <c r="H1371" s="2084"/>
      <c r="I1371" s="2084"/>
      <c r="J1371" s="2084"/>
      <c r="K1371" s="2084"/>
      <c r="L1371" s="2084"/>
      <c r="M1371" s="2084"/>
      <c r="N1371" s="2084"/>
      <c r="O1371" s="2084"/>
      <c r="P1371" s="2084"/>
      <c r="Q1371" s="2084"/>
      <c r="R1371" s="2084"/>
      <c r="S1371" s="2084"/>
      <c r="T1371" s="2084"/>
      <c r="U1371" s="2084"/>
      <c r="V1371" s="2084"/>
      <c r="W1371" s="2084"/>
      <c r="X1371" s="2084"/>
      <c r="Y1371" s="2084"/>
      <c r="Z1371" s="2084"/>
      <c r="AA1371" s="2084"/>
      <c r="AB1371" s="2084"/>
      <c r="AC1371" s="2084"/>
      <c r="AD1371" s="2084"/>
      <c r="AE1371" s="2084"/>
    </row>
    <row r="1372" ht="60.0" customHeight="1">
      <c r="A1372" s="2084"/>
      <c r="B1372" s="2084"/>
      <c r="C1372" s="2084"/>
      <c r="D1372" s="2085"/>
      <c r="E1372" s="2084"/>
      <c r="F1372" s="2086"/>
      <c r="G1372" s="2086"/>
      <c r="H1372" s="2084"/>
      <c r="I1372" s="2084"/>
      <c r="J1372" s="2084"/>
      <c r="K1372" s="2084"/>
      <c r="L1372" s="2084"/>
      <c r="M1372" s="2084"/>
      <c r="N1372" s="2084"/>
      <c r="O1372" s="2084"/>
      <c r="P1372" s="2084"/>
      <c r="Q1372" s="2084"/>
      <c r="R1372" s="2084"/>
      <c r="S1372" s="2084"/>
      <c r="T1372" s="2084"/>
      <c r="U1372" s="2084"/>
      <c r="V1372" s="2084"/>
      <c r="W1372" s="2084"/>
      <c r="X1372" s="2084"/>
      <c r="Y1372" s="2084"/>
      <c r="Z1372" s="2084"/>
      <c r="AA1372" s="2084"/>
      <c r="AB1372" s="2084"/>
      <c r="AC1372" s="2084"/>
      <c r="AD1372" s="2084"/>
      <c r="AE1372" s="2084"/>
    </row>
    <row r="1373" ht="60.0" customHeight="1">
      <c r="A1373" s="2084"/>
      <c r="B1373" s="2084"/>
      <c r="C1373" s="2084"/>
      <c r="D1373" s="2085"/>
      <c r="E1373" s="2084"/>
      <c r="F1373" s="2086"/>
      <c r="G1373" s="2086"/>
      <c r="H1373" s="2084"/>
      <c r="I1373" s="2084"/>
      <c r="J1373" s="2084"/>
      <c r="K1373" s="2084"/>
      <c r="L1373" s="2084"/>
      <c r="M1373" s="2084"/>
      <c r="N1373" s="2084"/>
      <c r="O1373" s="2084"/>
      <c r="P1373" s="2084"/>
      <c r="Q1373" s="2084"/>
      <c r="R1373" s="2084"/>
      <c r="S1373" s="2084"/>
      <c r="T1373" s="2084"/>
      <c r="U1373" s="2084"/>
      <c r="V1373" s="2084"/>
      <c r="W1373" s="2084"/>
      <c r="X1373" s="2084"/>
      <c r="Y1373" s="2084"/>
      <c r="Z1373" s="2084"/>
      <c r="AA1373" s="2084"/>
      <c r="AB1373" s="2084"/>
      <c r="AC1373" s="2084"/>
      <c r="AD1373" s="2084"/>
      <c r="AE1373" s="2084"/>
    </row>
    <row r="1374" ht="60.0" customHeight="1">
      <c r="A1374" s="2084"/>
      <c r="B1374" s="2084"/>
      <c r="C1374" s="2084"/>
      <c r="D1374" s="2085"/>
      <c r="E1374" s="2084"/>
      <c r="F1374" s="2086"/>
      <c r="G1374" s="2086"/>
      <c r="H1374" s="2084"/>
      <c r="I1374" s="2084"/>
      <c r="J1374" s="2084"/>
      <c r="K1374" s="2084"/>
      <c r="L1374" s="2084"/>
      <c r="M1374" s="2084"/>
      <c r="N1374" s="2084"/>
      <c r="O1374" s="2084"/>
      <c r="P1374" s="2084"/>
      <c r="Q1374" s="2084"/>
      <c r="R1374" s="2084"/>
      <c r="S1374" s="2084"/>
      <c r="T1374" s="2084"/>
      <c r="U1374" s="2084"/>
      <c r="V1374" s="2084"/>
      <c r="W1374" s="2084"/>
      <c r="X1374" s="2084"/>
      <c r="Y1374" s="2084"/>
      <c r="Z1374" s="2084"/>
      <c r="AA1374" s="2084"/>
      <c r="AB1374" s="2084"/>
      <c r="AC1374" s="2084"/>
      <c r="AD1374" s="2084"/>
      <c r="AE1374" s="2084"/>
    </row>
    <row r="1375" ht="60.0" customHeight="1">
      <c r="A1375" s="2084"/>
      <c r="B1375" s="2084"/>
      <c r="C1375" s="2084"/>
      <c r="D1375" s="2085"/>
      <c r="E1375" s="2084"/>
      <c r="F1375" s="2086"/>
      <c r="G1375" s="2086"/>
      <c r="H1375" s="2084"/>
      <c r="I1375" s="2084"/>
      <c r="J1375" s="2084"/>
      <c r="K1375" s="2084"/>
      <c r="L1375" s="2084"/>
      <c r="M1375" s="2084"/>
      <c r="N1375" s="2084"/>
      <c r="O1375" s="2084"/>
      <c r="P1375" s="2084"/>
      <c r="Q1375" s="2084"/>
      <c r="R1375" s="2084"/>
      <c r="S1375" s="2084"/>
      <c r="T1375" s="2084"/>
      <c r="U1375" s="2084"/>
      <c r="V1375" s="2084"/>
      <c r="W1375" s="2084"/>
      <c r="X1375" s="2084"/>
      <c r="Y1375" s="2084"/>
      <c r="Z1375" s="2084"/>
      <c r="AA1375" s="2084"/>
      <c r="AB1375" s="2084"/>
      <c r="AC1375" s="2084"/>
      <c r="AD1375" s="2084"/>
      <c r="AE1375" s="2084"/>
    </row>
    <row r="1376" ht="60.0" customHeight="1">
      <c r="A1376" s="2084"/>
      <c r="B1376" s="2084"/>
      <c r="C1376" s="2084"/>
      <c r="D1376" s="2085"/>
      <c r="E1376" s="2084"/>
      <c r="F1376" s="2086"/>
      <c r="G1376" s="2086"/>
      <c r="H1376" s="2084"/>
      <c r="I1376" s="2084"/>
      <c r="J1376" s="2084"/>
      <c r="K1376" s="2084"/>
      <c r="L1376" s="2084"/>
      <c r="M1376" s="2084"/>
      <c r="N1376" s="2084"/>
      <c r="O1376" s="2084"/>
      <c r="P1376" s="2084"/>
      <c r="Q1376" s="2084"/>
      <c r="R1376" s="2084"/>
      <c r="S1376" s="2084"/>
      <c r="T1376" s="2084"/>
      <c r="U1376" s="2084"/>
      <c r="V1376" s="2084"/>
      <c r="W1376" s="2084"/>
      <c r="X1376" s="2084"/>
      <c r="Y1376" s="2084"/>
      <c r="Z1376" s="2084"/>
      <c r="AA1376" s="2084"/>
      <c r="AB1376" s="2084"/>
      <c r="AC1376" s="2084"/>
      <c r="AD1376" s="2084"/>
      <c r="AE1376" s="2084"/>
    </row>
    <row r="1377" ht="60.0" customHeight="1">
      <c r="A1377" s="2084"/>
      <c r="B1377" s="2084"/>
      <c r="C1377" s="2084"/>
      <c r="D1377" s="2085"/>
      <c r="E1377" s="2084"/>
      <c r="F1377" s="2086"/>
      <c r="G1377" s="2086"/>
      <c r="H1377" s="2084"/>
      <c r="I1377" s="2084"/>
      <c r="J1377" s="2084"/>
      <c r="K1377" s="2084"/>
      <c r="L1377" s="2084"/>
      <c r="M1377" s="2084"/>
      <c r="N1377" s="2084"/>
      <c r="O1377" s="2084"/>
      <c r="P1377" s="2084"/>
      <c r="Q1377" s="2084"/>
      <c r="R1377" s="2084"/>
      <c r="S1377" s="2084"/>
      <c r="T1377" s="2084"/>
      <c r="U1377" s="2084"/>
      <c r="V1377" s="2084"/>
      <c r="W1377" s="2084"/>
      <c r="X1377" s="2084"/>
      <c r="Y1377" s="2084"/>
      <c r="Z1377" s="2084"/>
      <c r="AA1377" s="2084"/>
      <c r="AB1377" s="2084"/>
      <c r="AC1377" s="2084"/>
      <c r="AD1377" s="2084"/>
      <c r="AE1377" s="2084"/>
    </row>
    <row r="1378" ht="60.0" customHeight="1">
      <c r="A1378" s="2084"/>
      <c r="B1378" s="2084"/>
      <c r="C1378" s="2084"/>
      <c r="D1378" s="2085"/>
      <c r="E1378" s="2084"/>
      <c r="F1378" s="2086"/>
      <c r="G1378" s="2086"/>
      <c r="H1378" s="2084"/>
      <c r="I1378" s="2084"/>
      <c r="J1378" s="2084"/>
      <c r="K1378" s="2084"/>
      <c r="L1378" s="2084"/>
      <c r="M1378" s="2084"/>
      <c r="N1378" s="2084"/>
      <c r="O1378" s="2084"/>
      <c r="P1378" s="2084"/>
      <c r="Q1378" s="2084"/>
      <c r="R1378" s="2084"/>
      <c r="S1378" s="2084"/>
      <c r="T1378" s="2084"/>
      <c r="U1378" s="2084"/>
      <c r="V1378" s="2084"/>
      <c r="W1378" s="2084"/>
      <c r="X1378" s="2084"/>
      <c r="Y1378" s="2084"/>
      <c r="Z1378" s="2084"/>
      <c r="AA1378" s="2084"/>
      <c r="AB1378" s="2084"/>
      <c r="AC1378" s="2084"/>
      <c r="AD1378" s="2084"/>
      <c r="AE1378" s="2084"/>
    </row>
    <row r="1379" ht="60.0" customHeight="1">
      <c r="A1379" s="2084"/>
      <c r="B1379" s="2084"/>
      <c r="C1379" s="2084"/>
      <c r="D1379" s="2085"/>
      <c r="E1379" s="2084"/>
      <c r="F1379" s="2086"/>
      <c r="G1379" s="2086"/>
      <c r="H1379" s="2084"/>
      <c r="I1379" s="2084"/>
      <c r="J1379" s="2084"/>
      <c r="K1379" s="2084"/>
      <c r="L1379" s="2084"/>
      <c r="M1379" s="2084"/>
      <c r="N1379" s="2084"/>
      <c r="O1379" s="2084"/>
      <c r="P1379" s="2084"/>
      <c r="Q1379" s="2084"/>
      <c r="R1379" s="2084"/>
      <c r="S1379" s="2084"/>
      <c r="T1379" s="2084"/>
      <c r="U1379" s="2084"/>
      <c r="V1379" s="2084"/>
      <c r="W1379" s="2084"/>
      <c r="X1379" s="2084"/>
      <c r="Y1379" s="2084"/>
      <c r="Z1379" s="2084"/>
      <c r="AA1379" s="2084"/>
      <c r="AB1379" s="2084"/>
      <c r="AC1379" s="2084"/>
      <c r="AD1379" s="2084"/>
      <c r="AE1379" s="2084"/>
    </row>
    <row r="1380" ht="60.0" customHeight="1">
      <c r="A1380" s="2084"/>
      <c r="B1380" s="2084"/>
      <c r="C1380" s="2084"/>
      <c r="D1380" s="2085"/>
      <c r="E1380" s="2084"/>
      <c r="F1380" s="2086"/>
      <c r="G1380" s="2086"/>
      <c r="H1380" s="2084"/>
      <c r="I1380" s="2084"/>
      <c r="J1380" s="2084"/>
      <c r="K1380" s="2084"/>
      <c r="L1380" s="2084"/>
      <c r="M1380" s="2084"/>
      <c r="N1380" s="2084"/>
      <c r="O1380" s="2084"/>
      <c r="P1380" s="2084"/>
      <c r="Q1380" s="2084"/>
      <c r="R1380" s="2084"/>
      <c r="S1380" s="2084"/>
      <c r="T1380" s="2084"/>
      <c r="U1380" s="2084"/>
      <c r="V1380" s="2084"/>
      <c r="W1380" s="2084"/>
      <c r="X1380" s="2084"/>
      <c r="Y1380" s="2084"/>
      <c r="Z1380" s="2084"/>
      <c r="AA1380" s="2084"/>
      <c r="AB1380" s="2084"/>
      <c r="AC1380" s="2084"/>
      <c r="AD1380" s="2084"/>
      <c r="AE1380" s="2084"/>
    </row>
    <row r="1381" ht="60.0" customHeight="1">
      <c r="A1381" s="2084"/>
      <c r="B1381" s="2084"/>
      <c r="C1381" s="2084"/>
      <c r="D1381" s="2085"/>
      <c r="E1381" s="2084"/>
      <c r="F1381" s="2086"/>
      <c r="G1381" s="2086"/>
      <c r="H1381" s="2084"/>
      <c r="I1381" s="2084"/>
      <c r="J1381" s="2084"/>
      <c r="K1381" s="2084"/>
      <c r="L1381" s="2084"/>
      <c r="M1381" s="2084"/>
      <c r="N1381" s="2084"/>
      <c r="O1381" s="2084"/>
      <c r="P1381" s="2084"/>
      <c r="Q1381" s="2084"/>
      <c r="R1381" s="2084"/>
      <c r="S1381" s="2084"/>
      <c r="T1381" s="2084"/>
      <c r="U1381" s="2084"/>
      <c r="V1381" s="2084"/>
      <c r="W1381" s="2084"/>
      <c r="X1381" s="2084"/>
      <c r="Y1381" s="2084"/>
      <c r="Z1381" s="2084"/>
      <c r="AA1381" s="2084"/>
      <c r="AB1381" s="2084"/>
      <c r="AC1381" s="2084"/>
      <c r="AD1381" s="2084"/>
      <c r="AE1381" s="2084"/>
    </row>
    <row r="1382" ht="60.0" customHeight="1">
      <c r="A1382" s="2084"/>
      <c r="B1382" s="2084"/>
      <c r="C1382" s="2084"/>
      <c r="D1382" s="2085"/>
      <c r="E1382" s="2084"/>
      <c r="F1382" s="2086"/>
      <c r="G1382" s="2086"/>
      <c r="H1382" s="2084"/>
      <c r="I1382" s="2084"/>
      <c r="J1382" s="2084"/>
      <c r="K1382" s="2084"/>
      <c r="L1382" s="2084"/>
      <c r="M1382" s="2084"/>
      <c r="N1382" s="2084"/>
      <c r="O1382" s="2084"/>
      <c r="P1382" s="2084"/>
      <c r="Q1382" s="2084"/>
      <c r="R1382" s="2084"/>
      <c r="S1382" s="2084"/>
      <c r="T1382" s="2084"/>
      <c r="U1382" s="2084"/>
      <c r="V1382" s="2084"/>
      <c r="W1382" s="2084"/>
      <c r="X1382" s="2084"/>
      <c r="Y1382" s="2084"/>
      <c r="Z1382" s="2084"/>
      <c r="AA1382" s="2084"/>
      <c r="AB1382" s="2084"/>
      <c r="AC1382" s="2084"/>
      <c r="AD1382" s="2084"/>
      <c r="AE1382" s="2084"/>
    </row>
    <row r="1383" ht="60.0" customHeight="1">
      <c r="A1383" s="2084"/>
      <c r="B1383" s="2084"/>
      <c r="C1383" s="2084"/>
      <c r="D1383" s="2085"/>
      <c r="E1383" s="2084"/>
      <c r="F1383" s="2086"/>
      <c r="G1383" s="2086"/>
      <c r="H1383" s="2084"/>
      <c r="I1383" s="2084"/>
      <c r="J1383" s="2084"/>
      <c r="K1383" s="2084"/>
      <c r="L1383" s="2084"/>
      <c r="M1383" s="2084"/>
      <c r="N1383" s="2084"/>
      <c r="O1383" s="2084"/>
      <c r="P1383" s="2084"/>
      <c r="Q1383" s="2084"/>
      <c r="R1383" s="2084"/>
      <c r="S1383" s="2084"/>
      <c r="T1383" s="2084"/>
      <c r="U1383" s="2084"/>
      <c r="V1383" s="2084"/>
      <c r="W1383" s="2084"/>
      <c r="X1383" s="2084"/>
      <c r="Y1383" s="2084"/>
      <c r="Z1383" s="2084"/>
      <c r="AA1383" s="2084"/>
      <c r="AB1383" s="2084"/>
      <c r="AC1383" s="2084"/>
      <c r="AD1383" s="2084"/>
      <c r="AE1383" s="2084"/>
    </row>
    <row r="1384" ht="60.0" customHeight="1">
      <c r="A1384" s="2084"/>
      <c r="B1384" s="2084"/>
      <c r="C1384" s="2084"/>
      <c r="D1384" s="2085"/>
      <c r="E1384" s="2084"/>
      <c r="F1384" s="2086"/>
      <c r="G1384" s="2086"/>
      <c r="H1384" s="2084"/>
      <c r="I1384" s="2084"/>
      <c r="J1384" s="2084"/>
      <c r="K1384" s="2084"/>
      <c r="L1384" s="2084"/>
      <c r="M1384" s="2084"/>
      <c r="N1384" s="2084"/>
      <c r="O1384" s="2084"/>
      <c r="P1384" s="2084"/>
      <c r="Q1384" s="2084"/>
      <c r="R1384" s="2084"/>
      <c r="S1384" s="2084"/>
      <c r="T1384" s="2084"/>
      <c r="U1384" s="2084"/>
      <c r="V1384" s="2084"/>
      <c r="W1384" s="2084"/>
      <c r="X1384" s="2084"/>
      <c r="Y1384" s="2084"/>
      <c r="Z1384" s="2084"/>
      <c r="AA1384" s="2084"/>
      <c r="AB1384" s="2084"/>
      <c r="AC1384" s="2084"/>
      <c r="AD1384" s="2084"/>
      <c r="AE1384" s="2084"/>
    </row>
    <row r="1385" ht="60.0" customHeight="1">
      <c r="A1385" s="2084"/>
      <c r="B1385" s="2084"/>
      <c r="C1385" s="2084"/>
      <c r="D1385" s="2085"/>
      <c r="E1385" s="2084"/>
      <c r="F1385" s="2086"/>
      <c r="G1385" s="2086"/>
      <c r="H1385" s="2084"/>
      <c r="I1385" s="2084"/>
      <c r="J1385" s="2084"/>
      <c r="K1385" s="2084"/>
      <c r="L1385" s="2084"/>
      <c r="M1385" s="2084"/>
      <c r="N1385" s="2084"/>
      <c r="O1385" s="2084"/>
      <c r="P1385" s="2084"/>
      <c r="Q1385" s="2084"/>
      <c r="R1385" s="2084"/>
      <c r="S1385" s="2084"/>
      <c r="T1385" s="2084"/>
      <c r="U1385" s="2084"/>
      <c r="V1385" s="2084"/>
      <c r="W1385" s="2084"/>
      <c r="X1385" s="2084"/>
      <c r="Y1385" s="2084"/>
      <c r="Z1385" s="2084"/>
      <c r="AA1385" s="2084"/>
      <c r="AB1385" s="2084"/>
      <c r="AC1385" s="2084"/>
      <c r="AD1385" s="2084"/>
      <c r="AE1385" s="2084"/>
    </row>
    <row r="1386" ht="60.0" customHeight="1">
      <c r="A1386" s="2084"/>
      <c r="B1386" s="2084"/>
      <c r="C1386" s="2084"/>
      <c r="D1386" s="2085"/>
      <c r="E1386" s="2084"/>
      <c r="F1386" s="2086"/>
      <c r="G1386" s="2086"/>
      <c r="H1386" s="2084"/>
      <c r="I1386" s="2084"/>
      <c r="J1386" s="2084"/>
      <c r="K1386" s="2084"/>
      <c r="L1386" s="2084"/>
      <c r="M1386" s="2084"/>
      <c r="N1386" s="2084"/>
      <c r="O1386" s="2084"/>
      <c r="P1386" s="2084"/>
      <c r="Q1386" s="2084"/>
      <c r="R1386" s="2084"/>
      <c r="S1386" s="2084"/>
      <c r="T1386" s="2084"/>
      <c r="U1386" s="2084"/>
      <c r="V1386" s="2084"/>
      <c r="W1386" s="2084"/>
      <c r="X1386" s="2084"/>
      <c r="Y1386" s="2084"/>
      <c r="Z1386" s="2084"/>
      <c r="AA1386" s="2084"/>
      <c r="AB1386" s="2084"/>
      <c r="AC1386" s="2084"/>
      <c r="AD1386" s="2084"/>
      <c r="AE1386" s="2084"/>
    </row>
    <row r="1387" ht="60.0" customHeight="1">
      <c r="A1387" s="2084"/>
      <c r="B1387" s="2084"/>
      <c r="C1387" s="2084"/>
      <c r="D1387" s="2085"/>
      <c r="E1387" s="2084"/>
      <c r="F1387" s="2086"/>
      <c r="G1387" s="2086"/>
      <c r="H1387" s="2084"/>
      <c r="I1387" s="2084"/>
      <c r="J1387" s="2084"/>
      <c r="K1387" s="2084"/>
      <c r="L1387" s="2084"/>
      <c r="M1387" s="2084"/>
      <c r="N1387" s="2084"/>
      <c r="O1387" s="2084"/>
      <c r="P1387" s="2084"/>
      <c r="Q1387" s="2084"/>
      <c r="R1387" s="2084"/>
      <c r="S1387" s="2084"/>
      <c r="T1387" s="2084"/>
      <c r="U1387" s="2084"/>
      <c r="V1387" s="2084"/>
      <c r="W1387" s="2084"/>
      <c r="X1387" s="2084"/>
      <c r="Y1387" s="2084"/>
      <c r="Z1387" s="2084"/>
      <c r="AA1387" s="2084"/>
      <c r="AB1387" s="2084"/>
      <c r="AC1387" s="2084"/>
      <c r="AD1387" s="2084"/>
      <c r="AE1387" s="2084"/>
    </row>
    <row r="1388" ht="60.0" customHeight="1">
      <c r="A1388" s="2084"/>
      <c r="B1388" s="2084"/>
      <c r="C1388" s="2084"/>
      <c r="D1388" s="2085"/>
      <c r="E1388" s="2084"/>
      <c r="F1388" s="2086"/>
      <c r="G1388" s="2086"/>
      <c r="H1388" s="2084"/>
      <c r="I1388" s="2084"/>
      <c r="J1388" s="2084"/>
      <c r="K1388" s="2084"/>
      <c r="L1388" s="2084"/>
      <c r="M1388" s="2084"/>
      <c r="N1388" s="2084"/>
      <c r="O1388" s="2084"/>
      <c r="P1388" s="2084"/>
      <c r="Q1388" s="2084"/>
      <c r="R1388" s="2084"/>
      <c r="S1388" s="2084"/>
      <c r="T1388" s="2084"/>
      <c r="U1388" s="2084"/>
      <c r="V1388" s="2084"/>
      <c r="W1388" s="2084"/>
      <c r="X1388" s="2084"/>
      <c r="Y1388" s="2084"/>
      <c r="Z1388" s="2084"/>
      <c r="AA1388" s="2084"/>
      <c r="AB1388" s="2084"/>
      <c r="AC1388" s="2084"/>
      <c r="AD1388" s="2084"/>
      <c r="AE1388" s="2084"/>
    </row>
    <row r="1389" ht="60.0" customHeight="1">
      <c r="A1389" s="2084"/>
      <c r="B1389" s="2084"/>
      <c r="C1389" s="2084"/>
      <c r="D1389" s="2085"/>
      <c r="E1389" s="2084"/>
      <c r="F1389" s="2086"/>
      <c r="G1389" s="2086"/>
      <c r="H1389" s="2084"/>
      <c r="I1389" s="2084"/>
      <c r="J1389" s="2084"/>
      <c r="K1389" s="2084"/>
      <c r="L1389" s="2084"/>
      <c r="M1389" s="2084"/>
      <c r="N1389" s="2084"/>
      <c r="O1389" s="2084"/>
      <c r="P1389" s="2084"/>
      <c r="Q1389" s="2084"/>
      <c r="R1389" s="2084"/>
      <c r="S1389" s="2084"/>
      <c r="T1389" s="2084"/>
      <c r="U1389" s="2084"/>
      <c r="V1389" s="2084"/>
      <c r="W1389" s="2084"/>
      <c r="X1389" s="2084"/>
      <c r="Y1389" s="2084"/>
      <c r="Z1389" s="2084"/>
      <c r="AA1389" s="2084"/>
      <c r="AB1389" s="2084"/>
      <c r="AC1389" s="2084"/>
      <c r="AD1389" s="2084"/>
      <c r="AE1389" s="2084"/>
    </row>
    <row r="1390" ht="60.0" customHeight="1">
      <c r="A1390" s="2084"/>
      <c r="B1390" s="2084"/>
      <c r="C1390" s="2084"/>
      <c r="D1390" s="2085"/>
      <c r="E1390" s="2084"/>
      <c r="F1390" s="2086"/>
      <c r="G1390" s="2086"/>
      <c r="H1390" s="2084"/>
      <c r="I1390" s="2084"/>
      <c r="J1390" s="2084"/>
      <c r="K1390" s="2084"/>
      <c r="L1390" s="2084"/>
      <c r="M1390" s="2084"/>
      <c r="N1390" s="2084"/>
      <c r="O1390" s="2084"/>
      <c r="P1390" s="2084"/>
      <c r="Q1390" s="2084"/>
      <c r="R1390" s="2084"/>
      <c r="S1390" s="2084"/>
      <c r="T1390" s="2084"/>
      <c r="U1390" s="2084"/>
      <c r="V1390" s="2084"/>
      <c r="W1390" s="2084"/>
      <c r="X1390" s="2084"/>
      <c r="Y1390" s="2084"/>
      <c r="Z1390" s="2084"/>
      <c r="AA1390" s="2084"/>
      <c r="AB1390" s="2084"/>
      <c r="AC1390" s="2084"/>
      <c r="AD1390" s="2084"/>
      <c r="AE1390" s="2084"/>
    </row>
    <row r="1391" ht="60.0" customHeight="1">
      <c r="A1391" s="2084"/>
      <c r="B1391" s="2084"/>
      <c r="C1391" s="2084"/>
      <c r="D1391" s="2085"/>
      <c r="E1391" s="2084"/>
      <c r="F1391" s="2086"/>
      <c r="G1391" s="2086"/>
      <c r="H1391" s="2084"/>
      <c r="I1391" s="2084"/>
      <c r="J1391" s="2084"/>
      <c r="K1391" s="2084"/>
      <c r="L1391" s="2084"/>
      <c r="M1391" s="2084"/>
      <c r="N1391" s="2084"/>
      <c r="O1391" s="2084"/>
      <c r="P1391" s="2084"/>
      <c r="Q1391" s="2084"/>
      <c r="R1391" s="2084"/>
      <c r="S1391" s="2084"/>
      <c r="T1391" s="2084"/>
      <c r="U1391" s="2084"/>
      <c r="V1391" s="2084"/>
      <c r="W1391" s="2084"/>
      <c r="X1391" s="2084"/>
      <c r="Y1391" s="2084"/>
      <c r="Z1391" s="2084"/>
      <c r="AA1391" s="2084"/>
      <c r="AB1391" s="2084"/>
      <c r="AC1391" s="2084"/>
      <c r="AD1391" s="2084"/>
      <c r="AE1391" s="2084"/>
    </row>
    <row r="1392" ht="60.0" customHeight="1">
      <c r="A1392" s="2084"/>
      <c r="B1392" s="2084"/>
      <c r="C1392" s="2084"/>
      <c r="D1392" s="2085"/>
      <c r="E1392" s="2084"/>
      <c r="F1392" s="2086"/>
      <c r="G1392" s="2086"/>
      <c r="H1392" s="2084"/>
      <c r="I1392" s="2084"/>
      <c r="J1392" s="2084"/>
      <c r="K1392" s="2084"/>
      <c r="L1392" s="2084"/>
      <c r="M1392" s="2084"/>
      <c r="N1392" s="2084"/>
      <c r="O1392" s="2084"/>
      <c r="P1392" s="2084"/>
      <c r="Q1392" s="2084"/>
      <c r="R1392" s="2084"/>
      <c r="S1392" s="2084"/>
      <c r="T1392" s="2084"/>
      <c r="U1392" s="2084"/>
      <c r="V1392" s="2084"/>
      <c r="W1392" s="2084"/>
      <c r="X1392" s="2084"/>
      <c r="Y1392" s="2084"/>
      <c r="Z1392" s="2084"/>
      <c r="AA1392" s="2084"/>
      <c r="AB1392" s="2084"/>
      <c r="AC1392" s="2084"/>
      <c r="AD1392" s="2084"/>
      <c r="AE1392" s="2084"/>
    </row>
    <row r="1393" ht="60.0" customHeight="1">
      <c r="A1393" s="2084"/>
      <c r="B1393" s="2084"/>
      <c r="C1393" s="2084"/>
      <c r="D1393" s="2085"/>
      <c r="E1393" s="2084"/>
      <c r="F1393" s="2086"/>
      <c r="G1393" s="2086"/>
      <c r="H1393" s="2084"/>
      <c r="I1393" s="2084"/>
      <c r="J1393" s="2084"/>
      <c r="K1393" s="2084"/>
      <c r="L1393" s="2084"/>
      <c r="M1393" s="2084"/>
      <c r="N1393" s="2084"/>
      <c r="O1393" s="2084"/>
      <c r="P1393" s="2084"/>
      <c r="Q1393" s="2084"/>
      <c r="R1393" s="2084"/>
      <c r="S1393" s="2084"/>
      <c r="T1393" s="2084"/>
      <c r="U1393" s="2084"/>
      <c r="V1393" s="2084"/>
      <c r="W1393" s="2084"/>
      <c r="X1393" s="2084"/>
      <c r="Y1393" s="2084"/>
      <c r="Z1393" s="2084"/>
      <c r="AA1393" s="2084"/>
      <c r="AB1393" s="2084"/>
      <c r="AC1393" s="2084"/>
      <c r="AD1393" s="2084"/>
      <c r="AE1393" s="2084"/>
    </row>
    <row r="1394" ht="60.0" customHeight="1">
      <c r="A1394" s="2084"/>
      <c r="B1394" s="2084"/>
      <c r="C1394" s="2084"/>
      <c r="D1394" s="2085"/>
      <c r="E1394" s="2084"/>
      <c r="F1394" s="2086"/>
      <c r="G1394" s="2086"/>
      <c r="H1394" s="2084"/>
      <c r="I1394" s="2084"/>
      <c r="J1394" s="2084"/>
      <c r="K1394" s="2084"/>
      <c r="L1394" s="2084"/>
      <c r="M1394" s="2084"/>
      <c r="N1394" s="2084"/>
      <c r="O1394" s="2084"/>
      <c r="P1394" s="2084"/>
      <c r="Q1394" s="2084"/>
      <c r="R1394" s="2084"/>
      <c r="S1394" s="2084"/>
      <c r="T1394" s="2084"/>
      <c r="U1394" s="2084"/>
      <c r="V1394" s="2084"/>
      <c r="W1394" s="2084"/>
      <c r="X1394" s="2084"/>
      <c r="Y1394" s="2084"/>
      <c r="Z1394" s="2084"/>
      <c r="AA1394" s="2084"/>
      <c r="AB1394" s="2084"/>
      <c r="AC1394" s="2084"/>
      <c r="AD1394" s="2084"/>
      <c r="AE1394" s="2084"/>
    </row>
    <row r="1395" ht="60.0" customHeight="1">
      <c r="A1395" s="2084"/>
      <c r="B1395" s="2084"/>
      <c r="C1395" s="2084"/>
      <c r="D1395" s="2085"/>
      <c r="E1395" s="2084"/>
      <c r="F1395" s="2086"/>
      <c r="G1395" s="2086"/>
      <c r="H1395" s="2084"/>
      <c r="I1395" s="2084"/>
      <c r="J1395" s="2084"/>
      <c r="K1395" s="2084"/>
      <c r="L1395" s="2084"/>
      <c r="M1395" s="2084"/>
      <c r="N1395" s="2084"/>
      <c r="O1395" s="2084"/>
      <c r="P1395" s="2084"/>
      <c r="Q1395" s="2084"/>
      <c r="R1395" s="2084"/>
      <c r="S1395" s="2084"/>
      <c r="T1395" s="2084"/>
      <c r="U1395" s="2084"/>
      <c r="V1395" s="2084"/>
      <c r="W1395" s="2084"/>
      <c r="X1395" s="2084"/>
      <c r="Y1395" s="2084"/>
      <c r="Z1395" s="2084"/>
      <c r="AA1395" s="2084"/>
      <c r="AB1395" s="2084"/>
      <c r="AC1395" s="2084"/>
      <c r="AD1395" s="2084"/>
      <c r="AE1395" s="2084"/>
    </row>
    <row r="1396" ht="60.0" customHeight="1">
      <c r="A1396" s="2084"/>
      <c r="B1396" s="2084"/>
      <c r="C1396" s="2084"/>
      <c r="D1396" s="2085"/>
      <c r="E1396" s="2084"/>
      <c r="F1396" s="2086"/>
      <c r="G1396" s="2086"/>
      <c r="H1396" s="2084"/>
      <c r="I1396" s="2084"/>
      <c r="J1396" s="2084"/>
      <c r="K1396" s="2084"/>
      <c r="L1396" s="2084"/>
      <c r="M1396" s="2084"/>
      <c r="N1396" s="2084"/>
      <c r="O1396" s="2084"/>
      <c r="P1396" s="2084"/>
      <c r="Q1396" s="2084"/>
      <c r="R1396" s="2084"/>
      <c r="S1396" s="2084"/>
      <c r="T1396" s="2084"/>
      <c r="U1396" s="2084"/>
      <c r="V1396" s="2084"/>
      <c r="W1396" s="2084"/>
      <c r="X1396" s="2084"/>
      <c r="Y1396" s="2084"/>
      <c r="Z1396" s="2084"/>
      <c r="AA1396" s="2084"/>
      <c r="AB1396" s="2084"/>
      <c r="AC1396" s="2084"/>
      <c r="AD1396" s="2084"/>
      <c r="AE1396" s="2084"/>
    </row>
    <row r="1397" ht="60.0" customHeight="1">
      <c r="A1397" s="2084"/>
      <c r="B1397" s="2084"/>
      <c r="C1397" s="2084"/>
      <c r="D1397" s="2085"/>
      <c r="E1397" s="2084"/>
      <c r="F1397" s="2086"/>
      <c r="G1397" s="2086"/>
      <c r="H1397" s="2084"/>
      <c r="I1397" s="2084"/>
      <c r="J1397" s="2084"/>
      <c r="K1397" s="2084"/>
      <c r="L1397" s="2084"/>
      <c r="M1397" s="2084"/>
      <c r="N1397" s="2084"/>
      <c r="O1397" s="2084"/>
      <c r="P1397" s="2084"/>
      <c r="Q1397" s="2084"/>
      <c r="R1397" s="2084"/>
      <c r="S1397" s="2084"/>
      <c r="T1397" s="2084"/>
      <c r="U1397" s="2084"/>
      <c r="V1397" s="2084"/>
      <c r="W1397" s="2084"/>
      <c r="X1397" s="2084"/>
      <c r="Y1397" s="2084"/>
      <c r="Z1397" s="2084"/>
      <c r="AA1397" s="2084"/>
      <c r="AB1397" s="2084"/>
      <c r="AC1397" s="2084"/>
      <c r="AD1397" s="2084"/>
      <c r="AE1397" s="2084"/>
    </row>
    <row r="1398" ht="60.0" customHeight="1">
      <c r="A1398" s="2084"/>
      <c r="B1398" s="2084"/>
      <c r="C1398" s="2084"/>
      <c r="D1398" s="2085"/>
      <c r="E1398" s="2084"/>
      <c r="F1398" s="2086"/>
      <c r="G1398" s="2086"/>
      <c r="H1398" s="2084"/>
      <c r="I1398" s="2084"/>
      <c r="J1398" s="2084"/>
      <c r="K1398" s="2084"/>
      <c r="L1398" s="2084"/>
      <c r="M1398" s="2084"/>
      <c r="N1398" s="2084"/>
      <c r="O1398" s="2084"/>
      <c r="P1398" s="2084"/>
      <c r="Q1398" s="2084"/>
      <c r="R1398" s="2084"/>
      <c r="S1398" s="2084"/>
      <c r="T1398" s="2084"/>
      <c r="U1398" s="2084"/>
      <c r="V1398" s="2084"/>
      <c r="W1398" s="2084"/>
      <c r="X1398" s="2084"/>
      <c r="Y1398" s="2084"/>
      <c r="Z1398" s="2084"/>
      <c r="AA1398" s="2084"/>
      <c r="AB1398" s="2084"/>
      <c r="AC1398" s="2084"/>
      <c r="AD1398" s="2084"/>
      <c r="AE1398" s="2084"/>
    </row>
    <row r="1399" ht="60.0" customHeight="1">
      <c r="A1399" s="2084"/>
      <c r="B1399" s="2084"/>
      <c r="C1399" s="2084"/>
      <c r="D1399" s="2085"/>
      <c r="E1399" s="2084"/>
      <c r="F1399" s="2086"/>
      <c r="G1399" s="2086"/>
      <c r="H1399" s="2084"/>
      <c r="I1399" s="2084"/>
      <c r="J1399" s="2084"/>
      <c r="K1399" s="2084"/>
      <c r="L1399" s="2084"/>
      <c r="M1399" s="2084"/>
      <c r="N1399" s="2084"/>
      <c r="O1399" s="2084"/>
      <c r="P1399" s="2084"/>
      <c r="Q1399" s="2084"/>
      <c r="R1399" s="2084"/>
      <c r="S1399" s="2084"/>
      <c r="T1399" s="2084"/>
      <c r="U1399" s="2084"/>
      <c r="V1399" s="2084"/>
      <c r="W1399" s="2084"/>
      <c r="X1399" s="2084"/>
      <c r="Y1399" s="2084"/>
      <c r="Z1399" s="2084"/>
      <c r="AA1399" s="2084"/>
      <c r="AB1399" s="2084"/>
      <c r="AC1399" s="2084"/>
      <c r="AD1399" s="2084"/>
      <c r="AE1399" s="2084"/>
    </row>
    <row r="1400" ht="60.0" customHeight="1">
      <c r="A1400" s="2084"/>
      <c r="B1400" s="2084"/>
      <c r="C1400" s="2084"/>
      <c r="D1400" s="2085"/>
      <c r="E1400" s="2084"/>
      <c r="F1400" s="2086"/>
      <c r="G1400" s="2086"/>
      <c r="H1400" s="2084"/>
      <c r="I1400" s="2084"/>
      <c r="J1400" s="2084"/>
      <c r="K1400" s="2084"/>
      <c r="L1400" s="2084"/>
      <c r="M1400" s="2084"/>
      <c r="N1400" s="2084"/>
      <c r="O1400" s="2084"/>
      <c r="P1400" s="2084"/>
      <c r="Q1400" s="2084"/>
      <c r="R1400" s="2084"/>
      <c r="S1400" s="2084"/>
      <c r="T1400" s="2084"/>
      <c r="U1400" s="2084"/>
      <c r="V1400" s="2084"/>
      <c r="W1400" s="2084"/>
      <c r="X1400" s="2084"/>
      <c r="Y1400" s="2084"/>
      <c r="Z1400" s="2084"/>
      <c r="AA1400" s="2084"/>
      <c r="AB1400" s="2084"/>
      <c r="AC1400" s="2084"/>
      <c r="AD1400" s="2084"/>
      <c r="AE1400" s="2084"/>
    </row>
    <row r="1401" ht="60.0" customHeight="1">
      <c r="A1401" s="2084"/>
      <c r="B1401" s="2084"/>
      <c r="C1401" s="2084"/>
      <c r="D1401" s="2085"/>
      <c r="E1401" s="2084"/>
      <c r="F1401" s="2086"/>
      <c r="G1401" s="2086"/>
      <c r="H1401" s="2084"/>
      <c r="I1401" s="2084"/>
      <c r="J1401" s="2084"/>
      <c r="K1401" s="2084"/>
      <c r="L1401" s="2084"/>
      <c r="M1401" s="2084"/>
      <c r="N1401" s="2084"/>
      <c r="O1401" s="2084"/>
      <c r="P1401" s="2084"/>
      <c r="Q1401" s="2084"/>
      <c r="R1401" s="2084"/>
      <c r="S1401" s="2084"/>
      <c r="T1401" s="2084"/>
      <c r="U1401" s="2084"/>
      <c r="V1401" s="2084"/>
      <c r="W1401" s="2084"/>
      <c r="X1401" s="2084"/>
      <c r="Y1401" s="2084"/>
      <c r="Z1401" s="2084"/>
      <c r="AA1401" s="2084"/>
      <c r="AB1401" s="2084"/>
      <c r="AC1401" s="2084"/>
      <c r="AD1401" s="2084"/>
      <c r="AE1401" s="2084"/>
    </row>
    <row r="1402" ht="60.0" customHeight="1">
      <c r="A1402" s="2084"/>
      <c r="B1402" s="2084"/>
      <c r="C1402" s="2084"/>
      <c r="D1402" s="2085"/>
      <c r="E1402" s="2084"/>
      <c r="F1402" s="2086"/>
      <c r="G1402" s="2086"/>
      <c r="H1402" s="2084"/>
      <c r="I1402" s="2084"/>
      <c r="J1402" s="2084"/>
      <c r="K1402" s="2084"/>
      <c r="L1402" s="2084"/>
      <c r="M1402" s="2084"/>
      <c r="N1402" s="2084"/>
      <c r="O1402" s="2084"/>
      <c r="P1402" s="2084"/>
      <c r="Q1402" s="2084"/>
      <c r="R1402" s="2084"/>
      <c r="S1402" s="2084"/>
      <c r="T1402" s="2084"/>
      <c r="U1402" s="2084"/>
      <c r="V1402" s="2084"/>
      <c r="W1402" s="2084"/>
      <c r="X1402" s="2084"/>
      <c r="Y1402" s="2084"/>
      <c r="Z1402" s="2084"/>
      <c r="AA1402" s="2084"/>
      <c r="AB1402" s="2084"/>
      <c r="AC1402" s="2084"/>
      <c r="AD1402" s="2084"/>
      <c r="AE1402" s="2084"/>
    </row>
    <row r="1403" ht="60.0" customHeight="1">
      <c r="A1403" s="2084"/>
      <c r="B1403" s="2084"/>
      <c r="C1403" s="2084"/>
      <c r="D1403" s="2085"/>
      <c r="E1403" s="2084"/>
      <c r="F1403" s="2086"/>
      <c r="G1403" s="2086"/>
      <c r="H1403" s="2084"/>
      <c r="I1403" s="2084"/>
      <c r="J1403" s="2084"/>
      <c r="K1403" s="2084"/>
      <c r="L1403" s="2084"/>
      <c r="M1403" s="2084"/>
      <c r="N1403" s="2084"/>
      <c r="O1403" s="2084"/>
      <c r="P1403" s="2084"/>
      <c r="Q1403" s="2084"/>
      <c r="R1403" s="2084"/>
      <c r="S1403" s="2084"/>
      <c r="T1403" s="2084"/>
      <c r="U1403" s="2084"/>
      <c r="V1403" s="2084"/>
      <c r="W1403" s="2084"/>
      <c r="X1403" s="2084"/>
      <c r="Y1403" s="2084"/>
      <c r="Z1403" s="2084"/>
      <c r="AA1403" s="2084"/>
      <c r="AB1403" s="2084"/>
      <c r="AC1403" s="2084"/>
      <c r="AD1403" s="2084"/>
      <c r="AE1403" s="2084"/>
    </row>
    <row r="1404" ht="60.0" customHeight="1">
      <c r="A1404" s="2084"/>
      <c r="B1404" s="2084"/>
      <c r="C1404" s="2084"/>
      <c r="D1404" s="2085"/>
      <c r="E1404" s="2084"/>
      <c r="F1404" s="2086"/>
      <c r="G1404" s="2086"/>
      <c r="H1404" s="2084"/>
      <c r="I1404" s="2084"/>
      <c r="J1404" s="2084"/>
      <c r="K1404" s="2084"/>
      <c r="L1404" s="2084"/>
      <c r="M1404" s="2084"/>
      <c r="N1404" s="2084"/>
      <c r="O1404" s="2084"/>
      <c r="P1404" s="2084"/>
      <c r="Q1404" s="2084"/>
      <c r="R1404" s="2084"/>
      <c r="S1404" s="2084"/>
      <c r="T1404" s="2084"/>
      <c r="U1404" s="2084"/>
      <c r="V1404" s="2084"/>
      <c r="W1404" s="2084"/>
      <c r="X1404" s="2084"/>
      <c r="Y1404" s="2084"/>
      <c r="Z1404" s="2084"/>
      <c r="AA1404" s="2084"/>
      <c r="AB1404" s="2084"/>
      <c r="AC1404" s="2084"/>
      <c r="AD1404" s="2084"/>
      <c r="AE1404" s="2084"/>
    </row>
    <row r="1405" ht="60.0" customHeight="1">
      <c r="A1405" s="2084"/>
      <c r="B1405" s="2084"/>
      <c r="C1405" s="2084"/>
      <c r="D1405" s="2085"/>
      <c r="E1405" s="2084"/>
      <c r="F1405" s="2086"/>
      <c r="G1405" s="2086"/>
      <c r="H1405" s="2084"/>
      <c r="I1405" s="2084"/>
      <c r="J1405" s="2084"/>
      <c r="K1405" s="2084"/>
      <c r="L1405" s="2084"/>
      <c r="M1405" s="2084"/>
      <c r="N1405" s="2084"/>
      <c r="O1405" s="2084"/>
      <c r="P1405" s="2084"/>
      <c r="Q1405" s="2084"/>
      <c r="R1405" s="2084"/>
      <c r="S1405" s="2084"/>
      <c r="T1405" s="2084"/>
      <c r="U1405" s="2084"/>
      <c r="V1405" s="2084"/>
      <c r="W1405" s="2084"/>
      <c r="X1405" s="2084"/>
      <c r="Y1405" s="2084"/>
      <c r="Z1405" s="2084"/>
      <c r="AA1405" s="2084"/>
      <c r="AB1405" s="2084"/>
      <c r="AC1405" s="2084"/>
      <c r="AD1405" s="2084"/>
      <c r="AE1405" s="2084"/>
    </row>
    <row r="1406" ht="60.0" customHeight="1">
      <c r="A1406" s="2084"/>
      <c r="B1406" s="2084"/>
      <c r="C1406" s="2084"/>
      <c r="D1406" s="2085"/>
      <c r="E1406" s="2084"/>
      <c r="F1406" s="2086"/>
      <c r="G1406" s="2086"/>
      <c r="H1406" s="2084"/>
      <c r="I1406" s="2084"/>
      <c r="J1406" s="2084"/>
      <c r="K1406" s="2084"/>
      <c r="L1406" s="2084"/>
      <c r="M1406" s="2084"/>
      <c r="N1406" s="2084"/>
      <c r="O1406" s="2084"/>
      <c r="P1406" s="2084"/>
      <c r="Q1406" s="2084"/>
      <c r="R1406" s="2084"/>
      <c r="S1406" s="2084"/>
      <c r="T1406" s="2084"/>
      <c r="U1406" s="2084"/>
      <c r="V1406" s="2084"/>
      <c r="W1406" s="2084"/>
      <c r="X1406" s="2084"/>
      <c r="Y1406" s="2084"/>
      <c r="Z1406" s="2084"/>
      <c r="AA1406" s="2084"/>
      <c r="AB1406" s="2084"/>
      <c r="AC1406" s="2084"/>
      <c r="AD1406" s="2084"/>
      <c r="AE1406" s="2084"/>
    </row>
    <row r="1407" ht="60.0" customHeight="1">
      <c r="A1407" s="2084"/>
      <c r="B1407" s="2084"/>
      <c r="C1407" s="2084"/>
      <c r="D1407" s="2085"/>
      <c r="E1407" s="2084"/>
      <c r="F1407" s="2086"/>
      <c r="G1407" s="2086"/>
      <c r="H1407" s="2084"/>
      <c r="I1407" s="2084"/>
      <c r="J1407" s="2084"/>
      <c r="K1407" s="2084"/>
      <c r="L1407" s="2084"/>
      <c r="M1407" s="2084"/>
      <c r="N1407" s="2084"/>
      <c r="O1407" s="2084"/>
      <c r="P1407" s="2084"/>
      <c r="Q1407" s="2084"/>
      <c r="R1407" s="2084"/>
      <c r="S1407" s="2084"/>
      <c r="T1407" s="2084"/>
      <c r="U1407" s="2084"/>
      <c r="V1407" s="2084"/>
      <c r="W1407" s="2084"/>
      <c r="X1407" s="2084"/>
      <c r="Y1407" s="2084"/>
      <c r="Z1407" s="2084"/>
      <c r="AA1407" s="2084"/>
      <c r="AB1407" s="2084"/>
      <c r="AC1407" s="2084"/>
      <c r="AD1407" s="2084"/>
      <c r="AE1407" s="2084"/>
    </row>
    <row r="1408" ht="60.0" customHeight="1">
      <c r="A1408" s="2084"/>
      <c r="B1408" s="2084"/>
      <c r="C1408" s="2084"/>
      <c r="D1408" s="2085"/>
      <c r="E1408" s="2084"/>
      <c r="F1408" s="2086"/>
      <c r="G1408" s="2086"/>
      <c r="H1408" s="2084"/>
      <c r="I1408" s="2084"/>
      <c r="J1408" s="2084"/>
      <c r="K1408" s="2084"/>
      <c r="L1408" s="2084"/>
      <c r="M1408" s="2084"/>
      <c r="N1408" s="2084"/>
      <c r="O1408" s="2084"/>
      <c r="P1408" s="2084"/>
      <c r="Q1408" s="2084"/>
      <c r="R1408" s="2084"/>
      <c r="S1408" s="2084"/>
      <c r="T1408" s="2084"/>
      <c r="U1408" s="2084"/>
      <c r="V1408" s="2084"/>
      <c r="W1408" s="2084"/>
      <c r="X1408" s="2084"/>
      <c r="Y1408" s="2084"/>
      <c r="Z1408" s="2084"/>
      <c r="AA1408" s="2084"/>
      <c r="AB1408" s="2084"/>
      <c r="AC1408" s="2084"/>
      <c r="AD1408" s="2084"/>
      <c r="AE1408" s="2084"/>
    </row>
    <row r="1409" ht="60.0" customHeight="1">
      <c r="A1409" s="2084"/>
      <c r="B1409" s="2084"/>
      <c r="C1409" s="2084"/>
      <c r="D1409" s="2085"/>
      <c r="E1409" s="2084"/>
      <c r="F1409" s="2086"/>
      <c r="G1409" s="2086"/>
      <c r="H1409" s="2084"/>
      <c r="I1409" s="2084"/>
      <c r="J1409" s="2084"/>
      <c r="K1409" s="2084"/>
      <c r="L1409" s="2084"/>
      <c r="M1409" s="2084"/>
      <c r="N1409" s="2084"/>
      <c r="O1409" s="2084"/>
      <c r="P1409" s="2084"/>
      <c r="Q1409" s="2084"/>
      <c r="R1409" s="2084"/>
      <c r="S1409" s="2084"/>
      <c r="T1409" s="2084"/>
      <c r="U1409" s="2084"/>
      <c r="V1409" s="2084"/>
      <c r="W1409" s="2084"/>
      <c r="X1409" s="2084"/>
      <c r="Y1409" s="2084"/>
      <c r="Z1409" s="2084"/>
      <c r="AA1409" s="2084"/>
      <c r="AB1409" s="2084"/>
      <c r="AC1409" s="2084"/>
      <c r="AD1409" s="2084"/>
      <c r="AE1409" s="2084"/>
    </row>
    <row r="1410" ht="60.0" customHeight="1">
      <c r="A1410" s="2084"/>
      <c r="B1410" s="2084"/>
      <c r="C1410" s="2084"/>
      <c r="D1410" s="2085"/>
      <c r="E1410" s="2084"/>
      <c r="F1410" s="2086"/>
      <c r="G1410" s="2086"/>
      <c r="H1410" s="2084"/>
      <c r="I1410" s="2084"/>
      <c r="J1410" s="2084"/>
      <c r="K1410" s="2084"/>
      <c r="L1410" s="2084"/>
      <c r="M1410" s="2084"/>
      <c r="N1410" s="2084"/>
      <c r="O1410" s="2084"/>
      <c r="P1410" s="2084"/>
      <c r="Q1410" s="2084"/>
      <c r="R1410" s="2084"/>
      <c r="S1410" s="2084"/>
      <c r="T1410" s="2084"/>
      <c r="U1410" s="2084"/>
      <c r="V1410" s="2084"/>
      <c r="W1410" s="2084"/>
      <c r="X1410" s="2084"/>
      <c r="Y1410" s="2084"/>
      <c r="Z1410" s="2084"/>
      <c r="AA1410" s="2084"/>
      <c r="AB1410" s="2084"/>
      <c r="AC1410" s="2084"/>
      <c r="AD1410" s="2084"/>
      <c r="AE1410" s="2084"/>
    </row>
    <row r="1411" ht="60.0" customHeight="1">
      <c r="A1411" s="2084"/>
      <c r="B1411" s="2084"/>
      <c r="C1411" s="2084"/>
      <c r="D1411" s="2085"/>
      <c r="E1411" s="2084"/>
      <c r="F1411" s="2086"/>
      <c r="G1411" s="2086"/>
      <c r="H1411" s="2084"/>
      <c r="I1411" s="2084"/>
      <c r="J1411" s="2084"/>
      <c r="K1411" s="2084"/>
      <c r="L1411" s="2084"/>
      <c r="M1411" s="2084"/>
      <c r="N1411" s="2084"/>
      <c r="O1411" s="2084"/>
      <c r="P1411" s="2084"/>
      <c r="Q1411" s="2084"/>
      <c r="R1411" s="2084"/>
      <c r="S1411" s="2084"/>
      <c r="T1411" s="2084"/>
      <c r="U1411" s="2084"/>
      <c r="V1411" s="2084"/>
      <c r="W1411" s="2084"/>
      <c r="X1411" s="2084"/>
      <c r="Y1411" s="2084"/>
      <c r="Z1411" s="2084"/>
      <c r="AA1411" s="2084"/>
      <c r="AB1411" s="2084"/>
      <c r="AC1411" s="2084"/>
      <c r="AD1411" s="2084"/>
      <c r="AE1411" s="2084"/>
    </row>
    <row r="1412" ht="60.0" customHeight="1">
      <c r="A1412" s="2084"/>
      <c r="B1412" s="2084"/>
      <c r="C1412" s="2084"/>
      <c r="D1412" s="2085"/>
      <c r="E1412" s="2084"/>
      <c r="F1412" s="2086"/>
      <c r="G1412" s="2086"/>
      <c r="H1412" s="2084"/>
      <c r="I1412" s="2084"/>
      <c r="J1412" s="2084"/>
      <c r="K1412" s="2084"/>
      <c r="L1412" s="2084"/>
      <c r="M1412" s="2084"/>
      <c r="N1412" s="2084"/>
      <c r="O1412" s="2084"/>
      <c r="P1412" s="2084"/>
      <c r="Q1412" s="2084"/>
      <c r="R1412" s="2084"/>
      <c r="S1412" s="2084"/>
      <c r="T1412" s="2084"/>
      <c r="U1412" s="2084"/>
      <c r="V1412" s="2084"/>
      <c r="W1412" s="2084"/>
      <c r="X1412" s="2084"/>
      <c r="Y1412" s="2084"/>
      <c r="Z1412" s="2084"/>
      <c r="AA1412" s="2084"/>
      <c r="AB1412" s="2084"/>
      <c r="AC1412" s="2084"/>
      <c r="AD1412" s="2084"/>
      <c r="AE1412" s="2084"/>
    </row>
    <row r="1413" ht="60.0" customHeight="1">
      <c r="A1413" s="2084"/>
      <c r="B1413" s="2084"/>
      <c r="C1413" s="2084"/>
      <c r="D1413" s="2085"/>
      <c r="E1413" s="2084"/>
      <c r="F1413" s="2086"/>
      <c r="G1413" s="2086"/>
      <c r="H1413" s="2084"/>
      <c r="I1413" s="2084"/>
      <c r="J1413" s="2084"/>
      <c r="K1413" s="2084"/>
      <c r="L1413" s="2084"/>
      <c r="M1413" s="2084"/>
      <c r="N1413" s="2084"/>
      <c r="O1413" s="2084"/>
      <c r="P1413" s="2084"/>
      <c r="Q1413" s="2084"/>
      <c r="R1413" s="2084"/>
      <c r="S1413" s="2084"/>
      <c r="T1413" s="2084"/>
      <c r="U1413" s="2084"/>
      <c r="V1413" s="2084"/>
      <c r="W1413" s="2084"/>
      <c r="X1413" s="2084"/>
      <c r="Y1413" s="2084"/>
      <c r="Z1413" s="2084"/>
      <c r="AA1413" s="2084"/>
      <c r="AB1413" s="2084"/>
      <c r="AC1413" s="2084"/>
      <c r="AD1413" s="2084"/>
      <c r="AE1413" s="2084"/>
    </row>
    <row r="1414" ht="60.0" customHeight="1">
      <c r="A1414" s="2084"/>
      <c r="B1414" s="2084"/>
      <c r="C1414" s="2084"/>
      <c r="D1414" s="2085"/>
      <c r="E1414" s="2084"/>
      <c r="F1414" s="2086"/>
      <c r="G1414" s="2086"/>
      <c r="H1414" s="2084"/>
      <c r="I1414" s="2084"/>
      <c r="J1414" s="2084"/>
      <c r="K1414" s="2084"/>
      <c r="L1414" s="2084"/>
      <c r="M1414" s="2084"/>
      <c r="N1414" s="2084"/>
      <c r="O1414" s="2084"/>
      <c r="P1414" s="2084"/>
      <c r="Q1414" s="2084"/>
      <c r="R1414" s="2084"/>
      <c r="S1414" s="2084"/>
      <c r="T1414" s="2084"/>
      <c r="U1414" s="2084"/>
      <c r="V1414" s="2084"/>
      <c r="W1414" s="2084"/>
      <c r="X1414" s="2084"/>
      <c r="Y1414" s="2084"/>
      <c r="Z1414" s="2084"/>
      <c r="AA1414" s="2084"/>
      <c r="AB1414" s="2084"/>
      <c r="AC1414" s="2084"/>
      <c r="AD1414" s="2084"/>
      <c r="AE1414" s="2084"/>
    </row>
    <row r="1415" ht="60.0" customHeight="1">
      <c r="A1415" s="2084"/>
      <c r="B1415" s="2084"/>
      <c r="C1415" s="2084"/>
      <c r="D1415" s="2085"/>
      <c r="E1415" s="2084"/>
      <c r="F1415" s="2086"/>
      <c r="G1415" s="2086"/>
      <c r="H1415" s="2084"/>
      <c r="I1415" s="2084"/>
      <c r="J1415" s="2084"/>
      <c r="K1415" s="2084"/>
      <c r="L1415" s="2084"/>
      <c r="M1415" s="2084"/>
      <c r="N1415" s="2084"/>
      <c r="O1415" s="2084"/>
      <c r="P1415" s="2084"/>
      <c r="Q1415" s="2084"/>
      <c r="R1415" s="2084"/>
      <c r="S1415" s="2084"/>
      <c r="T1415" s="2084"/>
      <c r="U1415" s="2084"/>
      <c r="V1415" s="2084"/>
      <c r="W1415" s="2084"/>
      <c r="X1415" s="2084"/>
      <c r="Y1415" s="2084"/>
      <c r="Z1415" s="2084"/>
      <c r="AA1415" s="2084"/>
      <c r="AB1415" s="2084"/>
      <c r="AC1415" s="2084"/>
      <c r="AD1415" s="2084"/>
      <c r="AE1415" s="2084"/>
    </row>
    <row r="1416" ht="60.0" customHeight="1">
      <c r="A1416" s="2084"/>
      <c r="B1416" s="2084"/>
      <c r="C1416" s="2084"/>
      <c r="D1416" s="2085"/>
      <c r="E1416" s="2084"/>
      <c r="F1416" s="2086"/>
      <c r="G1416" s="2086"/>
      <c r="H1416" s="2084"/>
      <c r="I1416" s="2084"/>
      <c r="J1416" s="2084"/>
      <c r="K1416" s="2084"/>
      <c r="L1416" s="2084"/>
      <c r="M1416" s="2084"/>
      <c r="N1416" s="2084"/>
      <c r="O1416" s="2084"/>
      <c r="P1416" s="2084"/>
      <c r="Q1416" s="2084"/>
      <c r="R1416" s="2084"/>
      <c r="S1416" s="2084"/>
      <c r="T1416" s="2084"/>
      <c r="U1416" s="2084"/>
      <c r="V1416" s="2084"/>
      <c r="W1416" s="2084"/>
      <c r="X1416" s="2084"/>
      <c r="Y1416" s="2084"/>
      <c r="Z1416" s="2084"/>
      <c r="AA1416" s="2084"/>
      <c r="AB1416" s="2084"/>
      <c r="AC1416" s="2084"/>
      <c r="AD1416" s="2084"/>
      <c r="AE1416" s="2084"/>
    </row>
    <row r="1417" ht="60.0" customHeight="1">
      <c r="A1417" s="2084"/>
      <c r="B1417" s="2084"/>
      <c r="C1417" s="2084"/>
      <c r="D1417" s="2085"/>
      <c r="E1417" s="2084"/>
      <c r="F1417" s="2086"/>
      <c r="G1417" s="2086"/>
      <c r="H1417" s="2084"/>
      <c r="I1417" s="2084"/>
      <c r="J1417" s="2084"/>
      <c r="K1417" s="2084"/>
      <c r="L1417" s="2084"/>
      <c r="M1417" s="2084"/>
      <c r="N1417" s="2084"/>
      <c r="O1417" s="2084"/>
      <c r="P1417" s="2084"/>
      <c r="Q1417" s="2084"/>
      <c r="R1417" s="2084"/>
      <c r="S1417" s="2084"/>
      <c r="T1417" s="2084"/>
      <c r="U1417" s="2084"/>
      <c r="V1417" s="2084"/>
      <c r="W1417" s="2084"/>
      <c r="X1417" s="2084"/>
      <c r="Y1417" s="2084"/>
      <c r="Z1417" s="2084"/>
      <c r="AA1417" s="2084"/>
      <c r="AB1417" s="2084"/>
      <c r="AC1417" s="2084"/>
      <c r="AD1417" s="2084"/>
      <c r="AE1417" s="2084"/>
    </row>
    <row r="1418" ht="60.0" customHeight="1">
      <c r="A1418" s="2084"/>
      <c r="B1418" s="2084"/>
      <c r="C1418" s="2084"/>
      <c r="D1418" s="2085"/>
      <c r="E1418" s="2084"/>
      <c r="F1418" s="2086"/>
      <c r="G1418" s="2086"/>
      <c r="H1418" s="2084"/>
      <c r="I1418" s="2084"/>
      <c r="J1418" s="2084"/>
      <c r="K1418" s="2084"/>
      <c r="L1418" s="2084"/>
      <c r="M1418" s="2084"/>
      <c r="N1418" s="2084"/>
      <c r="O1418" s="2084"/>
      <c r="P1418" s="2084"/>
      <c r="Q1418" s="2084"/>
      <c r="R1418" s="2084"/>
      <c r="S1418" s="2084"/>
      <c r="T1418" s="2084"/>
      <c r="U1418" s="2084"/>
      <c r="V1418" s="2084"/>
      <c r="W1418" s="2084"/>
      <c r="X1418" s="2084"/>
      <c r="Y1418" s="2084"/>
      <c r="Z1418" s="2084"/>
      <c r="AA1418" s="2084"/>
      <c r="AB1418" s="2084"/>
      <c r="AC1418" s="2084"/>
      <c r="AD1418" s="2084"/>
      <c r="AE1418" s="2084"/>
    </row>
    <row r="1419" ht="60.0" customHeight="1">
      <c r="A1419" s="2084"/>
      <c r="B1419" s="2084"/>
      <c r="C1419" s="2084"/>
      <c r="D1419" s="2085"/>
      <c r="E1419" s="2084"/>
      <c r="F1419" s="2086"/>
      <c r="G1419" s="2086"/>
      <c r="H1419" s="2084"/>
      <c r="I1419" s="2084"/>
      <c r="J1419" s="2084"/>
      <c r="K1419" s="2084"/>
      <c r="L1419" s="2084"/>
      <c r="M1419" s="2084"/>
      <c r="N1419" s="2084"/>
      <c r="O1419" s="2084"/>
      <c r="P1419" s="2084"/>
      <c r="Q1419" s="2084"/>
      <c r="R1419" s="2084"/>
      <c r="S1419" s="2084"/>
      <c r="T1419" s="2084"/>
      <c r="U1419" s="2084"/>
      <c r="V1419" s="2084"/>
      <c r="W1419" s="2084"/>
      <c r="X1419" s="2084"/>
      <c r="Y1419" s="2084"/>
      <c r="Z1419" s="2084"/>
      <c r="AA1419" s="2084"/>
      <c r="AB1419" s="2084"/>
      <c r="AC1419" s="2084"/>
      <c r="AD1419" s="2084"/>
      <c r="AE1419" s="2084"/>
    </row>
    <row r="1420" ht="60.0" customHeight="1">
      <c r="A1420" s="2084"/>
      <c r="B1420" s="2084"/>
      <c r="C1420" s="2084"/>
      <c r="D1420" s="2085"/>
      <c r="E1420" s="2084"/>
      <c r="F1420" s="2086"/>
      <c r="G1420" s="2086"/>
      <c r="H1420" s="2084"/>
      <c r="I1420" s="2084"/>
      <c r="J1420" s="2084"/>
      <c r="K1420" s="2084"/>
      <c r="L1420" s="2084"/>
      <c r="M1420" s="2084"/>
      <c r="N1420" s="2084"/>
      <c r="O1420" s="2084"/>
      <c r="P1420" s="2084"/>
      <c r="Q1420" s="2084"/>
      <c r="R1420" s="2084"/>
      <c r="S1420" s="2084"/>
      <c r="T1420" s="2084"/>
      <c r="U1420" s="2084"/>
      <c r="V1420" s="2084"/>
      <c r="W1420" s="2084"/>
      <c r="X1420" s="2084"/>
      <c r="Y1420" s="2084"/>
      <c r="Z1420" s="2084"/>
      <c r="AA1420" s="2084"/>
      <c r="AB1420" s="2084"/>
      <c r="AC1420" s="2084"/>
      <c r="AD1420" s="2084"/>
      <c r="AE1420" s="2084"/>
    </row>
    <row r="1421" ht="60.0" customHeight="1">
      <c r="A1421" s="2084"/>
      <c r="B1421" s="2084"/>
      <c r="C1421" s="2084"/>
      <c r="D1421" s="2085"/>
      <c r="E1421" s="2084"/>
      <c r="F1421" s="2086"/>
      <c r="G1421" s="2086"/>
      <c r="H1421" s="2084"/>
      <c r="I1421" s="2084"/>
      <c r="J1421" s="2084"/>
      <c r="K1421" s="2084"/>
      <c r="L1421" s="2084"/>
      <c r="M1421" s="2084"/>
      <c r="N1421" s="2084"/>
      <c r="O1421" s="2084"/>
      <c r="P1421" s="2084"/>
      <c r="Q1421" s="2084"/>
      <c r="R1421" s="2084"/>
      <c r="S1421" s="2084"/>
      <c r="T1421" s="2084"/>
      <c r="U1421" s="2084"/>
      <c r="V1421" s="2084"/>
      <c r="W1421" s="2084"/>
      <c r="X1421" s="2084"/>
      <c r="Y1421" s="2084"/>
      <c r="Z1421" s="2084"/>
      <c r="AA1421" s="2084"/>
      <c r="AB1421" s="2084"/>
      <c r="AC1421" s="2084"/>
      <c r="AD1421" s="2084"/>
      <c r="AE1421" s="2084"/>
    </row>
    <row r="1422" ht="60.0" customHeight="1">
      <c r="A1422" s="2084"/>
      <c r="B1422" s="2084"/>
      <c r="C1422" s="2084"/>
      <c r="D1422" s="2085"/>
      <c r="E1422" s="2084"/>
      <c r="F1422" s="2086"/>
      <c r="G1422" s="2086"/>
      <c r="H1422" s="2084"/>
      <c r="I1422" s="2084"/>
      <c r="J1422" s="2084"/>
      <c r="K1422" s="2084"/>
      <c r="L1422" s="2084"/>
      <c r="M1422" s="2084"/>
      <c r="N1422" s="2084"/>
      <c r="O1422" s="2084"/>
      <c r="P1422" s="2084"/>
      <c r="Q1422" s="2084"/>
      <c r="R1422" s="2084"/>
      <c r="S1422" s="2084"/>
      <c r="T1422" s="2084"/>
      <c r="U1422" s="2084"/>
      <c r="V1422" s="2084"/>
      <c r="W1422" s="2084"/>
      <c r="X1422" s="2084"/>
      <c r="Y1422" s="2084"/>
      <c r="Z1422" s="2084"/>
      <c r="AA1422" s="2084"/>
      <c r="AB1422" s="2084"/>
      <c r="AC1422" s="2084"/>
      <c r="AD1422" s="2084"/>
      <c r="AE1422" s="2084"/>
    </row>
    <row r="1423" ht="60.0" customHeight="1">
      <c r="A1423" s="2084"/>
      <c r="B1423" s="2084"/>
      <c r="C1423" s="2084"/>
      <c r="D1423" s="2085"/>
      <c r="E1423" s="2084"/>
      <c r="F1423" s="2086"/>
      <c r="G1423" s="2086"/>
      <c r="H1423" s="2084"/>
      <c r="I1423" s="2084"/>
      <c r="J1423" s="2084"/>
      <c r="K1423" s="2084"/>
      <c r="L1423" s="2084"/>
      <c r="M1423" s="2084"/>
      <c r="N1423" s="2084"/>
      <c r="O1423" s="2084"/>
      <c r="P1423" s="2084"/>
      <c r="Q1423" s="2084"/>
      <c r="R1423" s="2084"/>
      <c r="S1423" s="2084"/>
      <c r="T1423" s="2084"/>
      <c r="U1423" s="2084"/>
      <c r="V1423" s="2084"/>
      <c r="W1423" s="2084"/>
      <c r="X1423" s="2084"/>
      <c r="Y1423" s="2084"/>
      <c r="Z1423" s="2084"/>
      <c r="AA1423" s="2084"/>
      <c r="AB1423" s="2084"/>
      <c r="AC1423" s="2084"/>
      <c r="AD1423" s="2084"/>
      <c r="AE1423" s="2084"/>
    </row>
    <row r="1424" ht="60.0" customHeight="1">
      <c r="A1424" s="2084"/>
      <c r="B1424" s="2084"/>
      <c r="C1424" s="2084"/>
      <c r="D1424" s="2085"/>
      <c r="E1424" s="2084"/>
      <c r="F1424" s="2086"/>
      <c r="G1424" s="2086"/>
      <c r="H1424" s="2084"/>
      <c r="I1424" s="2084"/>
      <c r="J1424" s="2084"/>
      <c r="K1424" s="2084"/>
      <c r="L1424" s="2084"/>
      <c r="M1424" s="2084"/>
      <c r="N1424" s="2084"/>
      <c r="O1424" s="2084"/>
      <c r="P1424" s="2084"/>
      <c r="Q1424" s="2084"/>
      <c r="R1424" s="2084"/>
      <c r="S1424" s="2084"/>
      <c r="T1424" s="2084"/>
      <c r="U1424" s="2084"/>
      <c r="V1424" s="2084"/>
      <c r="W1424" s="2084"/>
      <c r="X1424" s="2084"/>
      <c r="Y1424" s="2084"/>
      <c r="Z1424" s="2084"/>
      <c r="AA1424" s="2084"/>
      <c r="AB1424" s="2084"/>
      <c r="AC1424" s="2084"/>
      <c r="AD1424" s="2084"/>
      <c r="AE1424" s="2084"/>
    </row>
    <row r="1425" ht="60.0" customHeight="1">
      <c r="A1425" s="2084"/>
      <c r="B1425" s="2084"/>
      <c r="C1425" s="2084"/>
      <c r="D1425" s="2085"/>
      <c r="E1425" s="2084"/>
      <c r="F1425" s="2086"/>
      <c r="G1425" s="2086"/>
      <c r="H1425" s="2084"/>
      <c r="I1425" s="2084"/>
      <c r="J1425" s="2084"/>
      <c r="K1425" s="2084"/>
      <c r="L1425" s="2084"/>
      <c r="M1425" s="2084"/>
      <c r="N1425" s="2084"/>
      <c r="O1425" s="2084"/>
      <c r="P1425" s="2084"/>
      <c r="Q1425" s="2084"/>
      <c r="R1425" s="2084"/>
      <c r="S1425" s="2084"/>
      <c r="T1425" s="2084"/>
      <c r="U1425" s="2084"/>
      <c r="V1425" s="2084"/>
      <c r="W1425" s="2084"/>
      <c r="X1425" s="2084"/>
      <c r="Y1425" s="2084"/>
      <c r="Z1425" s="2084"/>
      <c r="AA1425" s="2084"/>
      <c r="AB1425" s="2084"/>
      <c r="AC1425" s="2084"/>
      <c r="AD1425" s="2084"/>
      <c r="AE1425" s="2084"/>
    </row>
    <row r="1426" ht="60.0" customHeight="1">
      <c r="A1426" s="2084"/>
      <c r="B1426" s="2084"/>
      <c r="C1426" s="2084"/>
      <c r="D1426" s="2085"/>
      <c r="E1426" s="2084"/>
      <c r="F1426" s="2086"/>
      <c r="G1426" s="2086"/>
      <c r="H1426" s="2084"/>
      <c r="I1426" s="2084"/>
      <c r="J1426" s="2084"/>
      <c r="K1426" s="2084"/>
      <c r="L1426" s="2084"/>
      <c r="M1426" s="2084"/>
      <c r="N1426" s="2084"/>
      <c r="O1426" s="2084"/>
      <c r="P1426" s="2084"/>
      <c r="Q1426" s="2084"/>
      <c r="R1426" s="2084"/>
      <c r="S1426" s="2084"/>
      <c r="T1426" s="2084"/>
      <c r="U1426" s="2084"/>
      <c r="V1426" s="2084"/>
      <c r="W1426" s="2084"/>
      <c r="X1426" s="2084"/>
      <c r="Y1426" s="2084"/>
      <c r="Z1426" s="2084"/>
      <c r="AA1426" s="2084"/>
      <c r="AB1426" s="2084"/>
      <c r="AC1426" s="2084"/>
      <c r="AD1426" s="2084"/>
      <c r="AE1426" s="2084"/>
    </row>
    <row r="1427" ht="60.0" customHeight="1">
      <c r="A1427" s="2084"/>
      <c r="B1427" s="2084"/>
      <c r="C1427" s="2084"/>
      <c r="D1427" s="2085"/>
      <c r="E1427" s="2084"/>
      <c r="F1427" s="2086"/>
      <c r="G1427" s="2086"/>
      <c r="H1427" s="2084"/>
      <c r="I1427" s="2084"/>
      <c r="J1427" s="2084"/>
      <c r="K1427" s="2084"/>
      <c r="L1427" s="2084"/>
      <c r="M1427" s="2084"/>
      <c r="N1427" s="2084"/>
      <c r="O1427" s="2084"/>
      <c r="P1427" s="2084"/>
      <c r="Q1427" s="2084"/>
      <c r="R1427" s="2084"/>
      <c r="S1427" s="2084"/>
      <c r="T1427" s="2084"/>
      <c r="U1427" s="2084"/>
      <c r="V1427" s="2084"/>
      <c r="W1427" s="2084"/>
      <c r="X1427" s="2084"/>
      <c r="Y1427" s="2084"/>
      <c r="Z1427" s="2084"/>
      <c r="AA1427" s="2084"/>
      <c r="AB1427" s="2084"/>
      <c r="AC1427" s="2084"/>
      <c r="AD1427" s="2084"/>
      <c r="AE1427" s="2084"/>
    </row>
    <row r="1428" ht="60.0" customHeight="1">
      <c r="A1428" s="2084"/>
      <c r="B1428" s="2084"/>
      <c r="C1428" s="2084"/>
      <c r="D1428" s="2085"/>
      <c r="E1428" s="2084"/>
      <c r="F1428" s="2086"/>
      <c r="G1428" s="2086"/>
      <c r="H1428" s="2084"/>
      <c r="I1428" s="2084"/>
      <c r="J1428" s="2084"/>
      <c r="K1428" s="2084"/>
      <c r="L1428" s="2084"/>
      <c r="M1428" s="2084"/>
      <c r="N1428" s="2084"/>
      <c r="O1428" s="2084"/>
      <c r="P1428" s="2084"/>
      <c r="Q1428" s="2084"/>
      <c r="R1428" s="2084"/>
      <c r="S1428" s="2084"/>
      <c r="T1428" s="2084"/>
      <c r="U1428" s="2084"/>
      <c r="V1428" s="2084"/>
      <c r="W1428" s="2084"/>
      <c r="X1428" s="2084"/>
      <c r="Y1428" s="2084"/>
      <c r="Z1428" s="2084"/>
      <c r="AA1428" s="2084"/>
      <c r="AB1428" s="2084"/>
      <c r="AC1428" s="2084"/>
      <c r="AD1428" s="2084"/>
      <c r="AE1428" s="2084"/>
    </row>
    <row r="1429" ht="60.0" customHeight="1">
      <c r="A1429" s="2084"/>
      <c r="B1429" s="2084"/>
      <c r="C1429" s="2084"/>
      <c r="D1429" s="2085"/>
      <c r="E1429" s="2084"/>
      <c r="F1429" s="2086"/>
      <c r="G1429" s="2086"/>
      <c r="H1429" s="2084"/>
      <c r="I1429" s="2084"/>
      <c r="J1429" s="2084"/>
      <c r="K1429" s="2084"/>
      <c r="L1429" s="2084"/>
      <c r="M1429" s="2084"/>
      <c r="N1429" s="2084"/>
      <c r="O1429" s="2084"/>
      <c r="P1429" s="2084"/>
      <c r="Q1429" s="2084"/>
      <c r="R1429" s="2084"/>
      <c r="S1429" s="2084"/>
      <c r="T1429" s="2084"/>
      <c r="U1429" s="2084"/>
      <c r="V1429" s="2084"/>
      <c r="W1429" s="2084"/>
      <c r="X1429" s="2084"/>
      <c r="Y1429" s="2084"/>
      <c r="Z1429" s="2084"/>
      <c r="AA1429" s="2084"/>
      <c r="AB1429" s="2084"/>
      <c r="AC1429" s="2084"/>
      <c r="AD1429" s="2084"/>
      <c r="AE1429" s="2084"/>
    </row>
    <row r="1430" ht="60.0" customHeight="1">
      <c r="A1430" s="2084"/>
      <c r="B1430" s="2084"/>
      <c r="C1430" s="2084"/>
      <c r="D1430" s="2085"/>
      <c r="E1430" s="2084"/>
      <c r="F1430" s="2086"/>
      <c r="G1430" s="2086"/>
      <c r="H1430" s="2084"/>
      <c r="I1430" s="2084"/>
      <c r="J1430" s="2084"/>
      <c r="K1430" s="2084"/>
      <c r="L1430" s="2084"/>
      <c r="M1430" s="2084"/>
      <c r="N1430" s="2084"/>
      <c r="O1430" s="2084"/>
      <c r="P1430" s="2084"/>
      <c r="Q1430" s="2084"/>
      <c r="R1430" s="2084"/>
      <c r="S1430" s="2084"/>
      <c r="T1430" s="2084"/>
      <c r="U1430" s="2084"/>
      <c r="V1430" s="2084"/>
      <c r="W1430" s="2084"/>
      <c r="X1430" s="2084"/>
      <c r="Y1430" s="2084"/>
      <c r="Z1430" s="2084"/>
      <c r="AA1430" s="2084"/>
      <c r="AB1430" s="2084"/>
      <c r="AC1430" s="2084"/>
      <c r="AD1430" s="2084"/>
      <c r="AE1430" s="2084"/>
    </row>
    <row r="1431" ht="60.0" customHeight="1">
      <c r="A1431" s="2084"/>
      <c r="B1431" s="2084"/>
      <c r="C1431" s="2084"/>
      <c r="D1431" s="2085"/>
      <c r="E1431" s="2084"/>
      <c r="F1431" s="2086"/>
      <c r="G1431" s="2086"/>
      <c r="H1431" s="2084"/>
      <c r="I1431" s="2084"/>
      <c r="J1431" s="2084"/>
      <c r="K1431" s="2084"/>
      <c r="L1431" s="2084"/>
      <c r="M1431" s="2084"/>
      <c r="N1431" s="2084"/>
      <c r="O1431" s="2084"/>
      <c r="P1431" s="2084"/>
      <c r="Q1431" s="2084"/>
      <c r="R1431" s="2084"/>
      <c r="S1431" s="2084"/>
      <c r="T1431" s="2084"/>
      <c r="U1431" s="2084"/>
      <c r="V1431" s="2084"/>
      <c r="W1431" s="2084"/>
      <c r="X1431" s="2084"/>
      <c r="Y1431" s="2084"/>
      <c r="Z1431" s="2084"/>
      <c r="AA1431" s="2084"/>
      <c r="AB1431" s="2084"/>
      <c r="AC1431" s="2084"/>
      <c r="AD1431" s="2084"/>
      <c r="AE1431" s="2084"/>
    </row>
    <row r="1432" ht="60.0" customHeight="1">
      <c r="A1432" s="2084"/>
      <c r="B1432" s="2084"/>
      <c r="C1432" s="2084"/>
      <c r="D1432" s="2085"/>
      <c r="E1432" s="2084"/>
      <c r="F1432" s="2086"/>
      <c r="G1432" s="2086"/>
      <c r="H1432" s="2084"/>
      <c r="I1432" s="2084"/>
      <c r="J1432" s="2084"/>
      <c r="K1432" s="2084"/>
      <c r="L1432" s="2084"/>
      <c r="M1432" s="2084"/>
      <c r="N1432" s="2084"/>
      <c r="O1432" s="2084"/>
      <c r="P1432" s="2084"/>
      <c r="Q1432" s="2084"/>
      <c r="R1432" s="2084"/>
      <c r="S1432" s="2084"/>
      <c r="T1432" s="2084"/>
      <c r="U1432" s="2084"/>
      <c r="V1432" s="2084"/>
      <c r="W1432" s="2084"/>
      <c r="X1432" s="2084"/>
      <c r="Y1432" s="2084"/>
      <c r="Z1432" s="2084"/>
      <c r="AA1432" s="2084"/>
      <c r="AB1432" s="2084"/>
      <c r="AC1432" s="2084"/>
      <c r="AD1432" s="2084"/>
      <c r="AE1432" s="2084"/>
    </row>
    <row r="1433" ht="60.0" customHeight="1">
      <c r="A1433" s="2084"/>
      <c r="B1433" s="2084"/>
      <c r="C1433" s="2084"/>
      <c r="D1433" s="2085"/>
      <c r="E1433" s="2084"/>
      <c r="F1433" s="2086"/>
      <c r="G1433" s="2086"/>
      <c r="H1433" s="2084"/>
      <c r="I1433" s="2084"/>
      <c r="J1433" s="2084"/>
      <c r="K1433" s="2084"/>
      <c r="L1433" s="2084"/>
      <c r="M1433" s="2084"/>
      <c r="N1433" s="2084"/>
      <c r="O1433" s="2084"/>
      <c r="P1433" s="2084"/>
      <c r="Q1433" s="2084"/>
      <c r="R1433" s="2084"/>
      <c r="S1433" s="2084"/>
      <c r="T1433" s="2084"/>
      <c r="U1433" s="2084"/>
      <c r="V1433" s="2084"/>
      <c r="W1433" s="2084"/>
      <c r="X1433" s="2084"/>
      <c r="Y1433" s="2084"/>
      <c r="Z1433" s="2084"/>
      <c r="AA1433" s="2084"/>
      <c r="AB1433" s="2084"/>
      <c r="AC1433" s="2084"/>
      <c r="AD1433" s="2084"/>
      <c r="AE1433" s="2084"/>
    </row>
    <row r="1434" ht="60.0" customHeight="1">
      <c r="A1434" s="2084"/>
      <c r="B1434" s="2084"/>
      <c r="C1434" s="2084"/>
      <c r="D1434" s="2085"/>
      <c r="E1434" s="2084"/>
      <c r="F1434" s="2086"/>
      <c r="G1434" s="2086"/>
      <c r="H1434" s="2084"/>
      <c r="I1434" s="2084"/>
      <c r="J1434" s="2084"/>
      <c r="K1434" s="2084"/>
      <c r="L1434" s="2084"/>
      <c r="M1434" s="2084"/>
      <c r="N1434" s="2084"/>
      <c r="O1434" s="2084"/>
      <c r="P1434" s="2084"/>
      <c r="Q1434" s="2084"/>
      <c r="R1434" s="2084"/>
      <c r="S1434" s="2084"/>
      <c r="T1434" s="2084"/>
      <c r="U1434" s="2084"/>
      <c r="V1434" s="2084"/>
      <c r="W1434" s="2084"/>
      <c r="X1434" s="2084"/>
      <c r="Y1434" s="2084"/>
      <c r="Z1434" s="2084"/>
      <c r="AA1434" s="2084"/>
      <c r="AB1434" s="2084"/>
      <c r="AC1434" s="2084"/>
      <c r="AD1434" s="2084"/>
      <c r="AE1434" s="2084"/>
    </row>
    <row r="1435" ht="60.0" customHeight="1">
      <c r="A1435" s="2084"/>
      <c r="B1435" s="2084"/>
      <c r="C1435" s="2084"/>
      <c r="D1435" s="2085"/>
      <c r="E1435" s="2084"/>
      <c r="F1435" s="2086"/>
      <c r="G1435" s="2086"/>
      <c r="H1435" s="2084"/>
      <c r="I1435" s="2084"/>
      <c r="J1435" s="2084"/>
      <c r="K1435" s="2084"/>
      <c r="L1435" s="2084"/>
      <c r="M1435" s="2084"/>
      <c r="N1435" s="2084"/>
      <c r="O1435" s="2084"/>
      <c r="P1435" s="2084"/>
      <c r="Q1435" s="2084"/>
      <c r="R1435" s="2084"/>
      <c r="S1435" s="2084"/>
      <c r="T1435" s="2084"/>
      <c r="U1435" s="2084"/>
      <c r="V1435" s="2084"/>
      <c r="W1435" s="2084"/>
      <c r="X1435" s="2084"/>
      <c r="Y1435" s="2084"/>
      <c r="Z1435" s="2084"/>
      <c r="AA1435" s="2084"/>
      <c r="AB1435" s="2084"/>
      <c r="AC1435" s="2084"/>
      <c r="AD1435" s="2084"/>
      <c r="AE1435" s="2084"/>
    </row>
    <row r="1436" ht="60.0" customHeight="1">
      <c r="A1436" s="2084"/>
      <c r="B1436" s="2084"/>
      <c r="C1436" s="2084"/>
      <c r="D1436" s="2085"/>
      <c r="E1436" s="2084"/>
      <c r="F1436" s="2086"/>
      <c r="G1436" s="2086"/>
      <c r="H1436" s="2084"/>
      <c r="I1436" s="2084"/>
      <c r="J1436" s="2084"/>
      <c r="K1436" s="2084"/>
      <c r="L1436" s="2084"/>
      <c r="M1436" s="2084"/>
      <c r="N1436" s="2084"/>
      <c r="O1436" s="2084"/>
      <c r="P1436" s="2084"/>
      <c r="Q1436" s="2084"/>
      <c r="R1436" s="2084"/>
      <c r="S1436" s="2084"/>
      <c r="T1436" s="2084"/>
      <c r="U1436" s="2084"/>
      <c r="V1436" s="2084"/>
      <c r="W1436" s="2084"/>
      <c r="X1436" s="2084"/>
      <c r="Y1436" s="2084"/>
      <c r="Z1436" s="2084"/>
      <c r="AA1436" s="2084"/>
      <c r="AB1436" s="2084"/>
      <c r="AC1436" s="2084"/>
      <c r="AD1436" s="2084"/>
      <c r="AE1436" s="2084"/>
    </row>
    <row r="1437" ht="60.0" customHeight="1">
      <c r="A1437" s="2084"/>
      <c r="B1437" s="2084"/>
      <c r="C1437" s="2084"/>
      <c r="D1437" s="2085"/>
      <c r="E1437" s="2084"/>
      <c r="F1437" s="2086"/>
      <c r="G1437" s="2086"/>
      <c r="H1437" s="2084"/>
      <c r="I1437" s="2084"/>
      <c r="J1437" s="2084"/>
      <c r="K1437" s="2084"/>
      <c r="L1437" s="2084"/>
      <c r="M1437" s="2084"/>
      <c r="N1437" s="2084"/>
      <c r="O1437" s="2084"/>
      <c r="P1437" s="2084"/>
      <c r="Q1437" s="2084"/>
      <c r="R1437" s="2084"/>
      <c r="S1437" s="2084"/>
      <c r="T1437" s="2084"/>
      <c r="U1437" s="2084"/>
      <c r="V1437" s="2084"/>
      <c r="W1437" s="2084"/>
      <c r="X1437" s="2084"/>
      <c r="Y1437" s="2084"/>
      <c r="Z1437" s="2084"/>
      <c r="AA1437" s="2084"/>
      <c r="AB1437" s="2084"/>
      <c r="AC1437" s="2084"/>
      <c r="AD1437" s="2084"/>
      <c r="AE1437" s="2084"/>
    </row>
    <row r="1438" ht="60.0" customHeight="1">
      <c r="A1438" s="2084"/>
      <c r="B1438" s="2084"/>
      <c r="C1438" s="2084"/>
      <c r="D1438" s="2085"/>
      <c r="E1438" s="2084"/>
      <c r="F1438" s="2086"/>
      <c r="G1438" s="2086"/>
      <c r="H1438" s="2084"/>
      <c r="I1438" s="2084"/>
      <c r="J1438" s="2084"/>
      <c r="K1438" s="2084"/>
      <c r="L1438" s="2084"/>
      <c r="M1438" s="2084"/>
      <c r="N1438" s="2084"/>
      <c r="O1438" s="2084"/>
      <c r="P1438" s="2084"/>
      <c r="Q1438" s="2084"/>
      <c r="R1438" s="2084"/>
      <c r="S1438" s="2084"/>
      <c r="T1438" s="2084"/>
      <c r="U1438" s="2084"/>
      <c r="V1438" s="2084"/>
      <c r="W1438" s="2084"/>
      <c r="X1438" s="2084"/>
      <c r="Y1438" s="2084"/>
      <c r="Z1438" s="2084"/>
      <c r="AA1438" s="2084"/>
      <c r="AB1438" s="2084"/>
      <c r="AC1438" s="2084"/>
      <c r="AD1438" s="2084"/>
      <c r="AE1438" s="2084"/>
    </row>
    <row r="1439" ht="60.0" customHeight="1">
      <c r="A1439" s="2084"/>
      <c r="B1439" s="2084"/>
      <c r="C1439" s="2084"/>
      <c r="D1439" s="2085"/>
      <c r="E1439" s="2084"/>
      <c r="F1439" s="2086"/>
      <c r="G1439" s="2086"/>
      <c r="H1439" s="2084"/>
      <c r="I1439" s="2084"/>
      <c r="J1439" s="2084"/>
      <c r="K1439" s="2084"/>
      <c r="L1439" s="2084"/>
      <c r="M1439" s="2084"/>
      <c r="N1439" s="2084"/>
      <c r="O1439" s="2084"/>
      <c r="P1439" s="2084"/>
      <c r="Q1439" s="2084"/>
      <c r="R1439" s="2084"/>
      <c r="S1439" s="2084"/>
      <c r="T1439" s="2084"/>
      <c r="U1439" s="2084"/>
      <c r="V1439" s="2084"/>
      <c r="W1439" s="2084"/>
      <c r="X1439" s="2084"/>
      <c r="Y1439" s="2084"/>
      <c r="Z1439" s="2084"/>
      <c r="AA1439" s="2084"/>
      <c r="AB1439" s="2084"/>
      <c r="AC1439" s="2084"/>
      <c r="AD1439" s="2084"/>
      <c r="AE1439" s="2084"/>
    </row>
    <row r="1440" ht="60.0" customHeight="1">
      <c r="A1440" s="2084"/>
      <c r="B1440" s="2084"/>
      <c r="C1440" s="2084"/>
      <c r="D1440" s="2085"/>
      <c r="E1440" s="2084"/>
      <c r="F1440" s="2086"/>
      <c r="G1440" s="2086"/>
      <c r="H1440" s="2084"/>
      <c r="I1440" s="2084"/>
      <c r="J1440" s="2084"/>
      <c r="K1440" s="2084"/>
      <c r="L1440" s="2084"/>
      <c r="M1440" s="2084"/>
      <c r="N1440" s="2084"/>
      <c r="O1440" s="2084"/>
      <c r="P1440" s="2084"/>
      <c r="Q1440" s="2084"/>
      <c r="R1440" s="2084"/>
      <c r="S1440" s="2084"/>
      <c r="T1440" s="2084"/>
      <c r="U1440" s="2084"/>
      <c r="V1440" s="2084"/>
      <c r="W1440" s="2084"/>
      <c r="X1440" s="2084"/>
      <c r="Y1440" s="2084"/>
      <c r="Z1440" s="2084"/>
      <c r="AA1440" s="2084"/>
      <c r="AB1440" s="2084"/>
      <c r="AC1440" s="2084"/>
      <c r="AD1440" s="2084"/>
      <c r="AE1440" s="2084"/>
    </row>
    <row r="1441" ht="60.0" customHeight="1">
      <c r="A1441" s="2084"/>
      <c r="B1441" s="2084"/>
      <c r="C1441" s="2084"/>
      <c r="D1441" s="2085"/>
      <c r="E1441" s="2084"/>
      <c r="F1441" s="2086"/>
      <c r="G1441" s="2086"/>
      <c r="H1441" s="2084"/>
      <c r="I1441" s="2084"/>
      <c r="J1441" s="2084"/>
      <c r="K1441" s="2084"/>
      <c r="L1441" s="2084"/>
      <c r="M1441" s="2084"/>
      <c r="N1441" s="2084"/>
      <c r="O1441" s="2084"/>
      <c r="P1441" s="2084"/>
      <c r="Q1441" s="2084"/>
      <c r="R1441" s="2084"/>
      <c r="S1441" s="2084"/>
      <c r="T1441" s="2084"/>
      <c r="U1441" s="2084"/>
      <c r="V1441" s="2084"/>
      <c r="W1441" s="2084"/>
      <c r="X1441" s="2084"/>
      <c r="Y1441" s="2084"/>
      <c r="Z1441" s="2084"/>
      <c r="AA1441" s="2084"/>
      <c r="AB1441" s="2084"/>
      <c r="AC1441" s="2084"/>
      <c r="AD1441" s="2084"/>
      <c r="AE1441" s="2084"/>
    </row>
    <row r="1442" ht="60.0" customHeight="1">
      <c r="A1442" s="2084"/>
      <c r="B1442" s="2084"/>
      <c r="C1442" s="2084"/>
      <c r="D1442" s="2085"/>
      <c r="E1442" s="2084"/>
      <c r="F1442" s="2086"/>
      <c r="G1442" s="2086"/>
      <c r="H1442" s="2084"/>
      <c r="I1442" s="2084"/>
      <c r="J1442" s="2084"/>
      <c r="K1442" s="2084"/>
      <c r="L1442" s="2084"/>
      <c r="M1442" s="2084"/>
      <c r="N1442" s="2084"/>
      <c r="O1442" s="2084"/>
      <c r="P1442" s="2084"/>
      <c r="Q1442" s="2084"/>
      <c r="R1442" s="2084"/>
      <c r="S1442" s="2084"/>
      <c r="T1442" s="2084"/>
      <c r="U1442" s="2084"/>
      <c r="V1442" s="2084"/>
      <c r="W1442" s="2084"/>
      <c r="X1442" s="2084"/>
      <c r="Y1442" s="2084"/>
      <c r="Z1442" s="2084"/>
      <c r="AA1442" s="2084"/>
      <c r="AB1442" s="2084"/>
      <c r="AC1442" s="2084"/>
      <c r="AD1442" s="2084"/>
      <c r="AE1442" s="2084"/>
    </row>
    <row r="1443" ht="60.0" customHeight="1">
      <c r="A1443" s="2084"/>
      <c r="B1443" s="2084"/>
      <c r="C1443" s="2084"/>
      <c r="D1443" s="2085"/>
      <c r="E1443" s="2084"/>
      <c r="F1443" s="2086"/>
      <c r="G1443" s="2086"/>
      <c r="H1443" s="2084"/>
      <c r="I1443" s="2084"/>
      <c r="J1443" s="2084"/>
      <c r="K1443" s="2084"/>
      <c r="L1443" s="2084"/>
      <c r="M1443" s="2084"/>
      <c r="N1443" s="2084"/>
      <c r="O1443" s="2084"/>
      <c r="P1443" s="2084"/>
      <c r="Q1443" s="2084"/>
      <c r="R1443" s="2084"/>
      <c r="S1443" s="2084"/>
      <c r="T1443" s="2084"/>
      <c r="U1443" s="2084"/>
      <c r="V1443" s="2084"/>
      <c r="W1443" s="2084"/>
      <c r="X1443" s="2084"/>
      <c r="Y1443" s="2084"/>
      <c r="Z1443" s="2084"/>
      <c r="AA1443" s="2084"/>
      <c r="AB1443" s="2084"/>
      <c r="AC1443" s="2084"/>
      <c r="AD1443" s="2084"/>
      <c r="AE1443" s="2084"/>
    </row>
    <row r="1444" ht="60.0" customHeight="1">
      <c r="A1444" s="2084"/>
      <c r="B1444" s="2084"/>
      <c r="C1444" s="2084"/>
      <c r="D1444" s="2085"/>
      <c r="E1444" s="2084"/>
      <c r="F1444" s="2086"/>
      <c r="G1444" s="2086"/>
      <c r="H1444" s="2084"/>
      <c r="I1444" s="2084"/>
      <c r="J1444" s="2084"/>
      <c r="K1444" s="2084"/>
      <c r="L1444" s="2084"/>
      <c r="M1444" s="2084"/>
      <c r="N1444" s="2084"/>
      <c r="O1444" s="2084"/>
      <c r="P1444" s="2084"/>
      <c r="Q1444" s="2084"/>
      <c r="R1444" s="2084"/>
      <c r="S1444" s="2084"/>
      <c r="T1444" s="2084"/>
      <c r="U1444" s="2084"/>
      <c r="V1444" s="2084"/>
      <c r="W1444" s="2084"/>
      <c r="X1444" s="2084"/>
      <c r="Y1444" s="2084"/>
      <c r="Z1444" s="2084"/>
      <c r="AA1444" s="2084"/>
      <c r="AB1444" s="2084"/>
      <c r="AC1444" s="2084"/>
      <c r="AD1444" s="2084"/>
      <c r="AE1444" s="2084"/>
    </row>
    <row r="1445" ht="60.0" customHeight="1">
      <c r="A1445" s="2084"/>
      <c r="B1445" s="2084"/>
      <c r="C1445" s="2084"/>
      <c r="D1445" s="2085"/>
      <c r="E1445" s="2084"/>
      <c r="F1445" s="2086"/>
      <c r="G1445" s="2086"/>
      <c r="H1445" s="2084"/>
      <c r="I1445" s="2084"/>
      <c r="J1445" s="2084"/>
      <c r="K1445" s="2084"/>
      <c r="L1445" s="2084"/>
      <c r="M1445" s="2084"/>
      <c r="N1445" s="2084"/>
      <c r="O1445" s="2084"/>
      <c r="P1445" s="2084"/>
      <c r="Q1445" s="2084"/>
      <c r="R1445" s="2084"/>
      <c r="S1445" s="2084"/>
      <c r="T1445" s="2084"/>
      <c r="U1445" s="2084"/>
      <c r="V1445" s="2084"/>
      <c r="W1445" s="2084"/>
      <c r="X1445" s="2084"/>
      <c r="Y1445" s="2084"/>
      <c r="Z1445" s="2084"/>
      <c r="AA1445" s="2084"/>
      <c r="AB1445" s="2084"/>
      <c r="AC1445" s="2084"/>
      <c r="AD1445" s="2084"/>
      <c r="AE1445" s="2084"/>
    </row>
    <row r="1446" ht="60.0" customHeight="1">
      <c r="A1446" s="2084"/>
      <c r="B1446" s="2084"/>
      <c r="C1446" s="2084"/>
      <c r="D1446" s="2085"/>
      <c r="E1446" s="2084"/>
      <c r="F1446" s="2086"/>
      <c r="G1446" s="2086"/>
      <c r="H1446" s="2084"/>
      <c r="I1446" s="2084"/>
      <c r="J1446" s="2084"/>
      <c r="K1446" s="2084"/>
      <c r="L1446" s="2084"/>
      <c r="M1446" s="2084"/>
      <c r="N1446" s="2084"/>
      <c r="O1446" s="2084"/>
      <c r="P1446" s="2084"/>
      <c r="Q1446" s="2084"/>
      <c r="R1446" s="2084"/>
      <c r="S1446" s="2084"/>
      <c r="T1446" s="2084"/>
      <c r="U1446" s="2084"/>
      <c r="V1446" s="2084"/>
      <c r="W1446" s="2084"/>
      <c r="X1446" s="2084"/>
      <c r="Y1446" s="2084"/>
      <c r="Z1446" s="2084"/>
      <c r="AA1446" s="2084"/>
      <c r="AB1446" s="2084"/>
      <c r="AC1446" s="2084"/>
      <c r="AD1446" s="2084"/>
      <c r="AE1446" s="2084"/>
    </row>
    <row r="1447" ht="60.0" customHeight="1">
      <c r="A1447" s="2084"/>
      <c r="B1447" s="2084"/>
      <c r="C1447" s="2084"/>
      <c r="D1447" s="2085"/>
      <c r="E1447" s="2084"/>
      <c r="F1447" s="2086"/>
      <c r="G1447" s="2086"/>
      <c r="H1447" s="2084"/>
      <c r="I1447" s="2084"/>
      <c r="J1447" s="2084"/>
      <c r="K1447" s="2084"/>
      <c r="L1447" s="2084"/>
      <c r="M1447" s="2084"/>
      <c r="N1447" s="2084"/>
      <c r="O1447" s="2084"/>
      <c r="P1447" s="2084"/>
      <c r="Q1447" s="2084"/>
      <c r="R1447" s="2084"/>
      <c r="S1447" s="2084"/>
      <c r="T1447" s="2084"/>
      <c r="U1447" s="2084"/>
      <c r="V1447" s="2084"/>
      <c r="W1447" s="2084"/>
      <c r="X1447" s="2084"/>
      <c r="Y1447" s="2084"/>
      <c r="Z1447" s="2084"/>
      <c r="AA1447" s="2084"/>
      <c r="AB1447" s="2084"/>
      <c r="AC1447" s="2084"/>
      <c r="AD1447" s="2084"/>
      <c r="AE1447" s="2084"/>
    </row>
    <row r="1448" ht="60.0" customHeight="1">
      <c r="A1448" s="2084"/>
      <c r="B1448" s="2084"/>
      <c r="C1448" s="2084"/>
      <c r="D1448" s="2085"/>
      <c r="E1448" s="2084"/>
      <c r="F1448" s="2086"/>
      <c r="G1448" s="2086"/>
      <c r="H1448" s="2084"/>
      <c r="I1448" s="2084"/>
      <c r="J1448" s="2084"/>
      <c r="K1448" s="2084"/>
      <c r="L1448" s="2084"/>
      <c r="M1448" s="2084"/>
      <c r="N1448" s="2084"/>
      <c r="O1448" s="2084"/>
      <c r="P1448" s="2084"/>
      <c r="Q1448" s="2084"/>
      <c r="R1448" s="2084"/>
      <c r="S1448" s="2084"/>
      <c r="T1448" s="2084"/>
      <c r="U1448" s="2084"/>
      <c r="V1448" s="2084"/>
      <c r="W1448" s="2084"/>
      <c r="X1448" s="2084"/>
      <c r="Y1448" s="2084"/>
      <c r="Z1448" s="2084"/>
      <c r="AA1448" s="2084"/>
      <c r="AB1448" s="2084"/>
      <c r="AC1448" s="2084"/>
      <c r="AD1448" s="2084"/>
      <c r="AE1448" s="2084"/>
    </row>
    <row r="1449" ht="60.0" customHeight="1">
      <c r="A1449" s="2084"/>
      <c r="B1449" s="2084"/>
      <c r="C1449" s="2084"/>
      <c r="D1449" s="2085"/>
      <c r="E1449" s="2084"/>
      <c r="F1449" s="2086"/>
      <c r="G1449" s="2086"/>
      <c r="H1449" s="2084"/>
      <c r="I1449" s="2084"/>
      <c r="J1449" s="2084"/>
      <c r="K1449" s="2084"/>
      <c r="L1449" s="2084"/>
      <c r="M1449" s="2084"/>
      <c r="N1449" s="2084"/>
      <c r="O1449" s="2084"/>
      <c r="P1449" s="2084"/>
      <c r="Q1449" s="2084"/>
      <c r="R1449" s="2084"/>
      <c r="S1449" s="2084"/>
      <c r="T1449" s="2084"/>
      <c r="U1449" s="2084"/>
      <c r="V1449" s="2084"/>
      <c r="W1449" s="2084"/>
      <c r="X1449" s="2084"/>
      <c r="Y1449" s="2084"/>
      <c r="Z1449" s="2084"/>
      <c r="AA1449" s="2084"/>
      <c r="AB1449" s="2084"/>
      <c r="AC1449" s="2084"/>
      <c r="AD1449" s="2084"/>
      <c r="AE1449" s="2084"/>
    </row>
    <row r="1450" ht="60.0" customHeight="1">
      <c r="A1450" s="2084"/>
      <c r="B1450" s="2084"/>
      <c r="C1450" s="2084"/>
      <c r="D1450" s="2085"/>
      <c r="E1450" s="2084"/>
      <c r="F1450" s="2086"/>
      <c r="G1450" s="2086"/>
      <c r="H1450" s="2084"/>
      <c r="I1450" s="2084"/>
      <c r="J1450" s="2084"/>
      <c r="K1450" s="2084"/>
      <c r="L1450" s="2084"/>
      <c r="M1450" s="2084"/>
      <c r="N1450" s="2084"/>
      <c r="O1450" s="2084"/>
      <c r="P1450" s="2084"/>
      <c r="Q1450" s="2084"/>
      <c r="R1450" s="2084"/>
      <c r="S1450" s="2084"/>
      <c r="T1450" s="2084"/>
      <c r="U1450" s="2084"/>
      <c r="V1450" s="2084"/>
      <c r="W1450" s="2084"/>
      <c r="X1450" s="2084"/>
      <c r="Y1450" s="2084"/>
      <c r="Z1450" s="2084"/>
      <c r="AA1450" s="2084"/>
      <c r="AB1450" s="2084"/>
      <c r="AC1450" s="2084"/>
      <c r="AD1450" s="2084"/>
      <c r="AE1450" s="2084"/>
    </row>
    <row r="1451" ht="60.0" customHeight="1">
      <c r="A1451" s="2084"/>
      <c r="B1451" s="2084"/>
      <c r="C1451" s="2084"/>
      <c r="D1451" s="2085"/>
      <c r="E1451" s="2084"/>
      <c r="F1451" s="2086"/>
      <c r="G1451" s="2086"/>
      <c r="H1451" s="2084"/>
      <c r="I1451" s="2084"/>
      <c r="J1451" s="2084"/>
      <c r="K1451" s="2084"/>
      <c r="L1451" s="2084"/>
      <c r="M1451" s="2084"/>
      <c r="N1451" s="2084"/>
      <c r="O1451" s="2084"/>
      <c r="P1451" s="2084"/>
      <c r="Q1451" s="2084"/>
      <c r="R1451" s="2084"/>
      <c r="S1451" s="2084"/>
      <c r="T1451" s="2084"/>
      <c r="U1451" s="2084"/>
      <c r="V1451" s="2084"/>
      <c r="W1451" s="2084"/>
      <c r="X1451" s="2084"/>
      <c r="Y1451" s="2084"/>
      <c r="Z1451" s="2084"/>
      <c r="AA1451" s="2084"/>
      <c r="AB1451" s="2084"/>
      <c r="AC1451" s="2084"/>
      <c r="AD1451" s="2084"/>
      <c r="AE1451" s="2084"/>
    </row>
    <row r="1452" ht="60.0" customHeight="1">
      <c r="A1452" s="2084"/>
      <c r="B1452" s="2084"/>
      <c r="C1452" s="2084"/>
      <c r="D1452" s="2085"/>
      <c r="E1452" s="2084"/>
      <c r="F1452" s="2086"/>
      <c r="G1452" s="2086"/>
      <c r="H1452" s="2084"/>
      <c r="I1452" s="2084"/>
      <c r="J1452" s="2084"/>
      <c r="K1452" s="2084"/>
      <c r="L1452" s="2084"/>
      <c r="M1452" s="2084"/>
      <c r="N1452" s="2084"/>
      <c r="O1452" s="2084"/>
      <c r="P1452" s="2084"/>
      <c r="Q1452" s="2084"/>
      <c r="R1452" s="2084"/>
      <c r="S1452" s="2084"/>
      <c r="T1452" s="2084"/>
      <c r="U1452" s="2084"/>
      <c r="V1452" s="2084"/>
      <c r="W1452" s="2084"/>
      <c r="X1452" s="2084"/>
      <c r="Y1452" s="2084"/>
      <c r="Z1452" s="2084"/>
      <c r="AA1452" s="2084"/>
      <c r="AB1452" s="2084"/>
      <c r="AC1452" s="2084"/>
      <c r="AD1452" s="2084"/>
      <c r="AE1452" s="2084"/>
    </row>
    <row r="1453" ht="60.0" customHeight="1">
      <c r="A1453" s="2084"/>
      <c r="B1453" s="2084"/>
      <c r="C1453" s="2084"/>
      <c r="D1453" s="2085"/>
      <c r="E1453" s="2084"/>
      <c r="F1453" s="2086"/>
      <c r="G1453" s="2086"/>
      <c r="H1453" s="2084"/>
      <c r="I1453" s="2084"/>
      <c r="J1453" s="2084"/>
      <c r="K1453" s="2084"/>
      <c r="L1453" s="2084"/>
      <c r="M1453" s="2084"/>
      <c r="N1453" s="2084"/>
      <c r="O1453" s="2084"/>
      <c r="P1453" s="2084"/>
      <c r="Q1453" s="2084"/>
      <c r="R1453" s="2084"/>
      <c r="S1453" s="2084"/>
      <c r="T1453" s="2084"/>
      <c r="U1453" s="2084"/>
      <c r="V1453" s="2084"/>
      <c r="W1453" s="2084"/>
      <c r="X1453" s="2084"/>
      <c r="Y1453" s="2084"/>
      <c r="Z1453" s="2084"/>
      <c r="AA1453" s="2084"/>
      <c r="AB1453" s="2084"/>
      <c r="AC1453" s="2084"/>
      <c r="AD1453" s="2084"/>
      <c r="AE1453" s="2084"/>
    </row>
    <row r="1454" ht="60.0" customHeight="1">
      <c r="A1454" s="2084"/>
      <c r="B1454" s="2084"/>
      <c r="C1454" s="2084"/>
      <c r="D1454" s="2085"/>
      <c r="E1454" s="2084"/>
      <c r="F1454" s="2086"/>
      <c r="G1454" s="2086"/>
      <c r="H1454" s="2084"/>
      <c r="I1454" s="2084"/>
      <c r="J1454" s="2084"/>
      <c r="K1454" s="2084"/>
      <c r="L1454" s="2084"/>
      <c r="M1454" s="2084"/>
      <c r="N1454" s="2084"/>
      <c r="O1454" s="2084"/>
      <c r="P1454" s="2084"/>
      <c r="Q1454" s="2084"/>
      <c r="R1454" s="2084"/>
      <c r="S1454" s="2084"/>
      <c r="T1454" s="2084"/>
      <c r="U1454" s="2084"/>
      <c r="V1454" s="2084"/>
      <c r="W1454" s="2084"/>
      <c r="X1454" s="2084"/>
      <c r="Y1454" s="2084"/>
      <c r="Z1454" s="2084"/>
      <c r="AA1454" s="2084"/>
      <c r="AB1454" s="2084"/>
      <c r="AC1454" s="2084"/>
      <c r="AD1454" s="2084"/>
      <c r="AE1454" s="2084"/>
    </row>
    <row r="1455" ht="60.0" customHeight="1">
      <c r="A1455" s="2084"/>
      <c r="B1455" s="2084"/>
      <c r="C1455" s="2084"/>
      <c r="D1455" s="2085"/>
      <c r="E1455" s="2084"/>
      <c r="F1455" s="2086"/>
      <c r="G1455" s="2086"/>
      <c r="H1455" s="2084"/>
      <c r="I1455" s="2084"/>
      <c r="J1455" s="2084"/>
      <c r="K1455" s="2084"/>
      <c r="L1455" s="2084"/>
      <c r="M1455" s="2084"/>
      <c r="N1455" s="2084"/>
      <c r="O1455" s="2084"/>
      <c r="P1455" s="2084"/>
      <c r="Q1455" s="2084"/>
      <c r="R1455" s="2084"/>
      <c r="S1455" s="2084"/>
      <c r="T1455" s="2084"/>
      <c r="U1455" s="2084"/>
      <c r="V1455" s="2084"/>
      <c r="W1455" s="2084"/>
      <c r="X1455" s="2084"/>
      <c r="Y1455" s="2084"/>
      <c r="Z1455" s="2084"/>
      <c r="AA1455" s="2084"/>
      <c r="AB1455" s="2084"/>
      <c r="AC1455" s="2084"/>
      <c r="AD1455" s="2084"/>
      <c r="AE1455" s="2084"/>
    </row>
    <row r="1456" ht="60.0" customHeight="1">
      <c r="A1456" s="2084"/>
      <c r="B1456" s="2084"/>
      <c r="C1456" s="2084"/>
      <c r="D1456" s="2085"/>
      <c r="E1456" s="2084"/>
      <c r="F1456" s="2086"/>
      <c r="G1456" s="2086"/>
      <c r="H1456" s="2084"/>
      <c r="I1456" s="2084"/>
      <c r="J1456" s="2084"/>
      <c r="K1456" s="2084"/>
      <c r="L1456" s="2084"/>
      <c r="M1456" s="2084"/>
      <c r="N1456" s="2084"/>
      <c r="O1456" s="2084"/>
      <c r="P1456" s="2084"/>
      <c r="Q1456" s="2084"/>
      <c r="R1456" s="2084"/>
      <c r="S1456" s="2084"/>
      <c r="T1456" s="2084"/>
      <c r="U1456" s="2084"/>
      <c r="V1456" s="2084"/>
      <c r="W1456" s="2084"/>
      <c r="X1456" s="2084"/>
      <c r="Y1456" s="2084"/>
      <c r="Z1456" s="2084"/>
      <c r="AA1456" s="2084"/>
      <c r="AB1456" s="2084"/>
      <c r="AC1456" s="2084"/>
      <c r="AD1456" s="2084"/>
      <c r="AE1456" s="2084"/>
    </row>
    <row r="1457" ht="60.0" customHeight="1">
      <c r="A1457" s="2084"/>
      <c r="B1457" s="2084"/>
      <c r="C1457" s="2084"/>
      <c r="D1457" s="2085"/>
      <c r="E1457" s="2084"/>
      <c r="F1457" s="2086"/>
      <c r="G1457" s="2086"/>
      <c r="H1457" s="2084"/>
      <c r="I1457" s="2084"/>
      <c r="J1457" s="2084"/>
      <c r="K1457" s="2084"/>
      <c r="L1457" s="2084"/>
      <c r="M1457" s="2084"/>
      <c r="N1457" s="2084"/>
      <c r="O1457" s="2084"/>
      <c r="P1457" s="2084"/>
      <c r="Q1457" s="2084"/>
      <c r="R1457" s="2084"/>
      <c r="S1457" s="2084"/>
      <c r="T1457" s="2084"/>
      <c r="U1457" s="2084"/>
      <c r="V1457" s="2084"/>
      <c r="W1457" s="2084"/>
      <c r="X1457" s="2084"/>
      <c r="Y1457" s="2084"/>
      <c r="Z1457" s="2084"/>
      <c r="AA1457" s="2084"/>
      <c r="AB1457" s="2084"/>
      <c r="AC1457" s="2084"/>
      <c r="AD1457" s="2084"/>
      <c r="AE1457" s="2084"/>
    </row>
    <row r="1458" ht="60.0" customHeight="1">
      <c r="A1458" s="2084"/>
      <c r="B1458" s="2084"/>
      <c r="C1458" s="2084"/>
      <c r="D1458" s="2085"/>
      <c r="E1458" s="2084"/>
      <c r="F1458" s="2086"/>
      <c r="G1458" s="2086"/>
      <c r="H1458" s="2084"/>
      <c r="I1458" s="2084"/>
      <c r="J1458" s="2084"/>
      <c r="K1458" s="2084"/>
      <c r="L1458" s="2084"/>
      <c r="M1458" s="2084"/>
      <c r="N1458" s="2084"/>
      <c r="O1458" s="2084"/>
      <c r="P1458" s="2084"/>
      <c r="Q1458" s="2084"/>
      <c r="R1458" s="2084"/>
      <c r="S1458" s="2084"/>
      <c r="T1458" s="2084"/>
      <c r="U1458" s="2084"/>
      <c r="V1458" s="2084"/>
      <c r="W1458" s="2084"/>
      <c r="X1458" s="2084"/>
      <c r="Y1458" s="2084"/>
      <c r="Z1458" s="2084"/>
      <c r="AA1458" s="2084"/>
      <c r="AB1458" s="2084"/>
      <c r="AC1458" s="2084"/>
      <c r="AD1458" s="2084"/>
      <c r="AE1458" s="2084"/>
    </row>
    <row r="1459" ht="60.0" customHeight="1">
      <c r="A1459" s="2084"/>
      <c r="B1459" s="2084"/>
      <c r="C1459" s="2084"/>
      <c r="D1459" s="2085"/>
      <c r="E1459" s="2084"/>
      <c r="F1459" s="2086"/>
      <c r="G1459" s="2086"/>
      <c r="H1459" s="2084"/>
      <c r="I1459" s="2084"/>
      <c r="J1459" s="2084"/>
      <c r="K1459" s="2084"/>
      <c r="L1459" s="2084"/>
      <c r="M1459" s="2084"/>
      <c r="N1459" s="2084"/>
      <c r="O1459" s="2084"/>
      <c r="P1459" s="2084"/>
      <c r="Q1459" s="2084"/>
      <c r="R1459" s="2084"/>
      <c r="S1459" s="2084"/>
      <c r="T1459" s="2084"/>
      <c r="U1459" s="2084"/>
      <c r="V1459" s="2084"/>
      <c r="W1459" s="2084"/>
      <c r="X1459" s="2084"/>
      <c r="Y1459" s="2084"/>
      <c r="Z1459" s="2084"/>
      <c r="AA1459" s="2084"/>
      <c r="AB1459" s="2084"/>
      <c r="AC1459" s="2084"/>
      <c r="AD1459" s="2084"/>
      <c r="AE1459" s="2084"/>
    </row>
    <row r="1460" ht="60.0" customHeight="1">
      <c r="A1460" s="2084"/>
      <c r="B1460" s="2084"/>
      <c r="C1460" s="2084"/>
      <c r="D1460" s="2085"/>
      <c r="E1460" s="2084"/>
      <c r="F1460" s="2086"/>
      <c r="G1460" s="2086"/>
      <c r="H1460" s="2084"/>
      <c r="I1460" s="2084"/>
      <c r="J1460" s="2084"/>
      <c r="K1460" s="2084"/>
      <c r="L1460" s="2084"/>
      <c r="M1460" s="2084"/>
      <c r="N1460" s="2084"/>
      <c r="O1460" s="2084"/>
      <c r="P1460" s="2084"/>
      <c r="Q1460" s="2084"/>
      <c r="R1460" s="2084"/>
      <c r="S1460" s="2084"/>
      <c r="T1460" s="2084"/>
      <c r="U1460" s="2084"/>
      <c r="V1460" s="2084"/>
      <c r="W1460" s="2084"/>
      <c r="X1460" s="2084"/>
      <c r="Y1460" s="2084"/>
      <c r="Z1460" s="2084"/>
      <c r="AA1460" s="2084"/>
      <c r="AB1460" s="2084"/>
      <c r="AC1460" s="2084"/>
      <c r="AD1460" s="2084"/>
      <c r="AE1460" s="2084"/>
    </row>
    <row r="1461" ht="60.0" customHeight="1">
      <c r="A1461" s="2084"/>
      <c r="B1461" s="2084"/>
      <c r="C1461" s="2084"/>
      <c r="D1461" s="2085"/>
      <c r="E1461" s="2084"/>
      <c r="F1461" s="2086"/>
      <c r="G1461" s="2086"/>
      <c r="H1461" s="2084"/>
      <c r="I1461" s="2084"/>
      <c r="J1461" s="2084"/>
      <c r="K1461" s="2084"/>
      <c r="L1461" s="2084"/>
      <c r="M1461" s="2084"/>
      <c r="N1461" s="2084"/>
      <c r="O1461" s="2084"/>
      <c r="P1461" s="2084"/>
      <c r="Q1461" s="2084"/>
      <c r="R1461" s="2084"/>
      <c r="S1461" s="2084"/>
      <c r="T1461" s="2084"/>
      <c r="U1461" s="2084"/>
      <c r="V1461" s="2084"/>
      <c r="W1461" s="2084"/>
      <c r="X1461" s="2084"/>
      <c r="Y1461" s="2084"/>
      <c r="Z1461" s="2084"/>
      <c r="AA1461" s="2084"/>
      <c r="AB1461" s="2084"/>
      <c r="AC1461" s="2084"/>
      <c r="AD1461" s="2084"/>
      <c r="AE1461" s="2084"/>
    </row>
    <row r="1462" ht="60.0" customHeight="1">
      <c r="A1462" s="2084"/>
      <c r="B1462" s="2084"/>
      <c r="C1462" s="2084"/>
      <c r="D1462" s="2085"/>
      <c r="E1462" s="2084"/>
      <c r="F1462" s="2086"/>
      <c r="G1462" s="2086"/>
      <c r="H1462" s="2084"/>
      <c r="I1462" s="2084"/>
      <c r="J1462" s="2084"/>
      <c r="K1462" s="2084"/>
      <c r="L1462" s="2084"/>
      <c r="M1462" s="2084"/>
      <c r="N1462" s="2084"/>
      <c r="O1462" s="2084"/>
      <c r="P1462" s="2084"/>
      <c r="Q1462" s="2084"/>
      <c r="R1462" s="2084"/>
      <c r="S1462" s="2084"/>
      <c r="T1462" s="2084"/>
      <c r="U1462" s="2084"/>
      <c r="V1462" s="2084"/>
      <c r="W1462" s="2084"/>
      <c r="X1462" s="2084"/>
      <c r="Y1462" s="2084"/>
      <c r="Z1462" s="2084"/>
      <c r="AA1462" s="2084"/>
      <c r="AB1462" s="2084"/>
      <c r="AC1462" s="2084"/>
      <c r="AD1462" s="2084"/>
      <c r="AE1462" s="2084"/>
    </row>
    <row r="1463" ht="60.0" customHeight="1">
      <c r="A1463" s="2084"/>
      <c r="B1463" s="2084"/>
      <c r="C1463" s="2084"/>
      <c r="D1463" s="2085"/>
      <c r="E1463" s="2084"/>
      <c r="F1463" s="2086"/>
      <c r="G1463" s="2086"/>
      <c r="H1463" s="2084"/>
      <c r="I1463" s="2084"/>
      <c r="J1463" s="2084"/>
      <c r="K1463" s="2084"/>
      <c r="L1463" s="2084"/>
      <c r="M1463" s="2084"/>
      <c r="N1463" s="2084"/>
      <c r="O1463" s="2084"/>
      <c r="P1463" s="2084"/>
      <c r="Q1463" s="2084"/>
      <c r="R1463" s="2084"/>
      <c r="S1463" s="2084"/>
      <c r="T1463" s="2084"/>
      <c r="U1463" s="2084"/>
      <c r="V1463" s="2084"/>
      <c r="W1463" s="2084"/>
      <c r="X1463" s="2084"/>
      <c r="Y1463" s="2084"/>
      <c r="Z1463" s="2084"/>
      <c r="AA1463" s="2084"/>
      <c r="AB1463" s="2084"/>
      <c r="AC1463" s="2084"/>
      <c r="AD1463" s="2084"/>
      <c r="AE1463" s="2084"/>
    </row>
    <row r="1464" ht="60.0" customHeight="1">
      <c r="A1464" s="2084"/>
      <c r="B1464" s="2084"/>
      <c r="C1464" s="2084"/>
      <c r="D1464" s="2085"/>
      <c r="E1464" s="2084"/>
      <c r="F1464" s="2086"/>
      <c r="G1464" s="2086"/>
      <c r="H1464" s="2084"/>
      <c r="I1464" s="2084"/>
      <c r="J1464" s="2084"/>
      <c r="K1464" s="2084"/>
      <c r="L1464" s="2084"/>
      <c r="M1464" s="2084"/>
      <c r="N1464" s="2084"/>
      <c r="O1464" s="2084"/>
      <c r="P1464" s="2084"/>
      <c r="Q1464" s="2084"/>
      <c r="R1464" s="2084"/>
      <c r="S1464" s="2084"/>
      <c r="T1464" s="2084"/>
      <c r="U1464" s="2084"/>
      <c r="V1464" s="2084"/>
      <c r="W1464" s="2084"/>
      <c r="X1464" s="2084"/>
      <c r="Y1464" s="2084"/>
      <c r="Z1464" s="2084"/>
      <c r="AA1464" s="2084"/>
      <c r="AB1464" s="2084"/>
      <c r="AC1464" s="2084"/>
      <c r="AD1464" s="2084"/>
      <c r="AE1464" s="2084"/>
    </row>
    <row r="1465" ht="60.0" customHeight="1">
      <c r="A1465" s="2084"/>
      <c r="B1465" s="2084"/>
      <c r="C1465" s="2084"/>
      <c r="D1465" s="2085"/>
      <c r="E1465" s="2084"/>
      <c r="F1465" s="2086"/>
      <c r="G1465" s="2086"/>
      <c r="H1465" s="2084"/>
      <c r="I1465" s="2084"/>
      <c r="J1465" s="2084"/>
      <c r="K1465" s="2084"/>
      <c r="L1465" s="2084"/>
      <c r="M1465" s="2084"/>
      <c r="N1465" s="2084"/>
      <c r="O1465" s="2084"/>
      <c r="P1465" s="2084"/>
      <c r="Q1465" s="2084"/>
      <c r="R1465" s="2084"/>
      <c r="S1465" s="2084"/>
      <c r="T1465" s="2084"/>
      <c r="U1465" s="2084"/>
      <c r="V1465" s="2084"/>
      <c r="W1465" s="2084"/>
      <c r="X1465" s="2084"/>
      <c r="Y1465" s="2084"/>
      <c r="Z1465" s="2084"/>
      <c r="AA1465" s="2084"/>
      <c r="AB1465" s="2084"/>
      <c r="AC1465" s="2084"/>
      <c r="AD1465" s="2084"/>
      <c r="AE1465" s="2084"/>
    </row>
    <row r="1466" ht="60.0" customHeight="1">
      <c r="A1466" s="2084"/>
      <c r="B1466" s="2084"/>
      <c r="C1466" s="2084"/>
      <c r="D1466" s="2085"/>
      <c r="E1466" s="2084"/>
      <c r="F1466" s="2086"/>
      <c r="G1466" s="2086"/>
      <c r="H1466" s="2084"/>
      <c r="I1466" s="2084"/>
      <c r="J1466" s="2084"/>
      <c r="K1466" s="2084"/>
      <c r="L1466" s="2084"/>
      <c r="M1466" s="2084"/>
      <c r="N1466" s="2084"/>
      <c r="O1466" s="2084"/>
      <c r="P1466" s="2084"/>
      <c r="Q1466" s="2084"/>
      <c r="R1466" s="2084"/>
      <c r="S1466" s="2084"/>
      <c r="T1466" s="2084"/>
      <c r="U1466" s="2084"/>
      <c r="V1466" s="2084"/>
      <c r="W1466" s="2084"/>
      <c r="X1466" s="2084"/>
      <c r="Y1466" s="2084"/>
      <c r="Z1466" s="2084"/>
      <c r="AA1466" s="2084"/>
      <c r="AB1466" s="2084"/>
      <c r="AC1466" s="2084"/>
      <c r="AD1466" s="2084"/>
      <c r="AE1466" s="2084"/>
    </row>
    <row r="1467" ht="60.0" customHeight="1">
      <c r="A1467" s="2084"/>
      <c r="B1467" s="2084"/>
      <c r="C1467" s="2084"/>
      <c r="D1467" s="2085"/>
      <c r="E1467" s="2084"/>
      <c r="F1467" s="2086"/>
      <c r="G1467" s="2086"/>
      <c r="H1467" s="2084"/>
      <c r="I1467" s="2084"/>
      <c r="J1467" s="2084"/>
      <c r="K1467" s="2084"/>
      <c r="L1467" s="2084"/>
      <c r="M1467" s="2084"/>
      <c r="N1467" s="2084"/>
      <c r="O1467" s="2084"/>
      <c r="P1467" s="2084"/>
      <c r="Q1467" s="2084"/>
      <c r="R1467" s="2084"/>
      <c r="S1467" s="2084"/>
      <c r="T1467" s="2084"/>
      <c r="U1467" s="2084"/>
      <c r="V1467" s="2084"/>
      <c r="W1467" s="2084"/>
      <c r="X1467" s="2084"/>
      <c r="Y1467" s="2084"/>
      <c r="Z1467" s="2084"/>
      <c r="AA1467" s="2084"/>
      <c r="AB1467" s="2084"/>
      <c r="AC1467" s="2084"/>
      <c r="AD1467" s="2084"/>
      <c r="AE1467" s="2084"/>
    </row>
    <row r="1468" ht="60.0" customHeight="1">
      <c r="A1468" s="2084"/>
      <c r="B1468" s="2084"/>
      <c r="C1468" s="2084"/>
      <c r="D1468" s="2085"/>
      <c r="E1468" s="2084"/>
      <c r="F1468" s="2086"/>
      <c r="G1468" s="2086"/>
      <c r="H1468" s="2084"/>
      <c r="I1468" s="2084"/>
      <c r="J1468" s="2084"/>
      <c r="K1468" s="2084"/>
      <c r="L1468" s="2084"/>
      <c r="M1468" s="2084"/>
      <c r="N1468" s="2084"/>
      <c r="O1468" s="2084"/>
      <c r="P1468" s="2084"/>
      <c r="Q1468" s="2084"/>
      <c r="R1468" s="2084"/>
      <c r="S1468" s="2084"/>
      <c r="T1468" s="2084"/>
      <c r="U1468" s="2084"/>
      <c r="V1468" s="2084"/>
      <c r="W1468" s="2084"/>
      <c r="X1468" s="2084"/>
      <c r="Y1468" s="2084"/>
      <c r="Z1468" s="2084"/>
      <c r="AA1468" s="2084"/>
      <c r="AB1468" s="2084"/>
      <c r="AC1468" s="2084"/>
      <c r="AD1468" s="2084"/>
      <c r="AE1468" s="2084"/>
    </row>
    <row r="1469" ht="60.0" customHeight="1">
      <c r="A1469" s="2084"/>
      <c r="B1469" s="2084"/>
      <c r="C1469" s="2084"/>
      <c r="D1469" s="2085"/>
      <c r="E1469" s="2084"/>
      <c r="F1469" s="2086"/>
      <c r="G1469" s="2086"/>
      <c r="H1469" s="2084"/>
      <c r="I1469" s="2084"/>
      <c r="J1469" s="2084"/>
      <c r="K1469" s="2084"/>
      <c r="L1469" s="2084"/>
      <c r="M1469" s="2084"/>
      <c r="N1469" s="2084"/>
      <c r="O1469" s="2084"/>
      <c r="P1469" s="2084"/>
      <c r="Q1469" s="2084"/>
      <c r="R1469" s="2084"/>
      <c r="S1469" s="2084"/>
      <c r="T1469" s="2084"/>
      <c r="U1469" s="2084"/>
      <c r="V1469" s="2084"/>
      <c r="W1469" s="2084"/>
      <c r="X1469" s="2084"/>
      <c r="Y1469" s="2084"/>
      <c r="Z1469" s="2084"/>
      <c r="AA1469" s="2084"/>
      <c r="AB1469" s="2084"/>
      <c r="AC1469" s="2084"/>
      <c r="AD1469" s="2084"/>
      <c r="AE1469" s="2084"/>
    </row>
    <row r="1470" ht="60.0" customHeight="1">
      <c r="A1470" s="2084"/>
      <c r="B1470" s="2084"/>
      <c r="C1470" s="2084"/>
      <c r="D1470" s="2085"/>
      <c r="E1470" s="2084"/>
      <c r="F1470" s="2086"/>
      <c r="G1470" s="2086"/>
      <c r="H1470" s="2084"/>
      <c r="I1470" s="2084"/>
      <c r="J1470" s="2084"/>
      <c r="K1470" s="2084"/>
      <c r="L1470" s="2084"/>
      <c r="M1470" s="2084"/>
      <c r="N1470" s="2084"/>
      <c r="O1470" s="2084"/>
      <c r="P1470" s="2084"/>
      <c r="Q1470" s="2084"/>
      <c r="R1470" s="2084"/>
      <c r="S1470" s="2084"/>
      <c r="T1470" s="2084"/>
      <c r="U1470" s="2084"/>
      <c r="V1470" s="2084"/>
      <c r="W1470" s="2084"/>
      <c r="X1470" s="2084"/>
      <c r="Y1470" s="2084"/>
      <c r="Z1470" s="2084"/>
      <c r="AA1470" s="2084"/>
      <c r="AB1470" s="2084"/>
      <c r="AC1470" s="2084"/>
      <c r="AD1470" s="2084"/>
      <c r="AE1470" s="2084"/>
    </row>
    <row r="1471" ht="60.0" customHeight="1">
      <c r="A1471" s="2084"/>
      <c r="B1471" s="2084"/>
      <c r="C1471" s="2084"/>
      <c r="D1471" s="2085"/>
      <c r="E1471" s="2084"/>
      <c r="F1471" s="2086"/>
      <c r="G1471" s="2086"/>
      <c r="H1471" s="2084"/>
      <c r="I1471" s="2084"/>
      <c r="J1471" s="2084"/>
      <c r="K1471" s="2084"/>
      <c r="L1471" s="2084"/>
      <c r="M1471" s="2084"/>
      <c r="N1471" s="2084"/>
      <c r="O1471" s="2084"/>
      <c r="P1471" s="2084"/>
      <c r="Q1471" s="2084"/>
      <c r="R1471" s="2084"/>
      <c r="S1471" s="2084"/>
      <c r="T1471" s="2084"/>
      <c r="U1471" s="2084"/>
      <c r="V1471" s="2084"/>
      <c r="W1471" s="2084"/>
      <c r="X1471" s="2084"/>
      <c r="Y1471" s="2084"/>
      <c r="Z1471" s="2084"/>
      <c r="AA1471" s="2084"/>
      <c r="AB1471" s="2084"/>
      <c r="AC1471" s="2084"/>
      <c r="AD1471" s="2084"/>
      <c r="AE1471" s="2084"/>
    </row>
    <row r="1472" ht="60.0" customHeight="1">
      <c r="A1472" s="2084"/>
      <c r="B1472" s="2084"/>
      <c r="C1472" s="2084"/>
      <c r="D1472" s="2085"/>
      <c r="E1472" s="2084"/>
      <c r="F1472" s="2086"/>
      <c r="G1472" s="2086"/>
      <c r="H1472" s="2084"/>
      <c r="I1472" s="2084"/>
      <c r="J1472" s="2084"/>
      <c r="K1472" s="2084"/>
      <c r="L1472" s="2084"/>
      <c r="M1472" s="2084"/>
      <c r="N1472" s="2084"/>
      <c r="O1472" s="2084"/>
      <c r="P1472" s="2084"/>
      <c r="Q1472" s="2084"/>
      <c r="R1472" s="2084"/>
      <c r="S1472" s="2084"/>
      <c r="T1472" s="2084"/>
      <c r="U1472" s="2084"/>
      <c r="V1472" s="2084"/>
      <c r="W1472" s="2084"/>
      <c r="X1472" s="2084"/>
      <c r="Y1472" s="2084"/>
      <c r="Z1472" s="2084"/>
      <c r="AA1472" s="2084"/>
      <c r="AB1472" s="2084"/>
      <c r="AC1472" s="2084"/>
      <c r="AD1472" s="2084"/>
      <c r="AE1472" s="2084"/>
    </row>
    <row r="1473" ht="60.0" customHeight="1">
      <c r="A1473" s="2084"/>
      <c r="B1473" s="2084"/>
      <c r="C1473" s="2084"/>
      <c r="D1473" s="2085"/>
      <c r="E1473" s="2084"/>
      <c r="F1473" s="2086"/>
      <c r="G1473" s="2086"/>
      <c r="H1473" s="2084"/>
      <c r="I1473" s="2084"/>
      <c r="J1473" s="2084"/>
      <c r="K1473" s="2084"/>
      <c r="L1473" s="2084"/>
      <c r="M1473" s="2084"/>
      <c r="N1473" s="2084"/>
      <c r="O1473" s="2084"/>
      <c r="P1473" s="2084"/>
      <c r="Q1473" s="2084"/>
      <c r="R1473" s="2084"/>
      <c r="S1473" s="2084"/>
      <c r="T1473" s="2084"/>
      <c r="U1473" s="2084"/>
      <c r="V1473" s="2084"/>
      <c r="W1473" s="2084"/>
      <c r="X1473" s="2084"/>
      <c r="Y1473" s="2084"/>
      <c r="Z1473" s="2084"/>
      <c r="AA1473" s="2084"/>
      <c r="AB1473" s="2084"/>
      <c r="AC1473" s="2084"/>
      <c r="AD1473" s="2084"/>
      <c r="AE1473" s="2084"/>
    </row>
    <row r="1474" ht="60.0" customHeight="1">
      <c r="A1474" s="2084"/>
      <c r="B1474" s="2084"/>
      <c r="C1474" s="2084"/>
      <c r="D1474" s="2085"/>
      <c r="E1474" s="2084"/>
      <c r="F1474" s="2086"/>
      <c r="G1474" s="2086"/>
      <c r="H1474" s="2084"/>
      <c r="I1474" s="2084"/>
      <c r="J1474" s="2084"/>
      <c r="K1474" s="2084"/>
      <c r="L1474" s="2084"/>
      <c r="M1474" s="2084"/>
      <c r="N1474" s="2084"/>
      <c r="O1474" s="2084"/>
      <c r="P1474" s="2084"/>
      <c r="Q1474" s="2084"/>
      <c r="R1474" s="2084"/>
      <c r="S1474" s="2084"/>
      <c r="T1474" s="2084"/>
      <c r="U1474" s="2084"/>
      <c r="V1474" s="2084"/>
      <c r="W1474" s="2084"/>
      <c r="X1474" s="2084"/>
      <c r="Y1474" s="2084"/>
      <c r="Z1474" s="2084"/>
      <c r="AA1474" s="2084"/>
      <c r="AB1474" s="2084"/>
      <c r="AC1474" s="2084"/>
      <c r="AD1474" s="2084"/>
      <c r="AE1474" s="2084"/>
    </row>
    <row r="1475" ht="60.0" customHeight="1">
      <c r="A1475" s="2084"/>
      <c r="B1475" s="2084"/>
      <c r="C1475" s="2084"/>
      <c r="D1475" s="2085"/>
      <c r="E1475" s="2084"/>
      <c r="F1475" s="2086"/>
      <c r="G1475" s="2086"/>
      <c r="H1475" s="2084"/>
      <c r="I1475" s="2084"/>
      <c r="J1475" s="2084"/>
      <c r="K1475" s="2084"/>
      <c r="L1475" s="2084"/>
      <c r="M1475" s="2084"/>
      <c r="N1475" s="2084"/>
      <c r="O1475" s="2084"/>
      <c r="P1475" s="2084"/>
      <c r="Q1475" s="2084"/>
      <c r="R1475" s="2084"/>
      <c r="S1475" s="2084"/>
      <c r="T1475" s="2084"/>
      <c r="U1475" s="2084"/>
      <c r="V1475" s="2084"/>
      <c r="W1475" s="2084"/>
      <c r="X1475" s="2084"/>
      <c r="Y1475" s="2084"/>
      <c r="Z1475" s="2084"/>
      <c r="AA1475" s="2084"/>
      <c r="AB1475" s="2084"/>
      <c r="AC1475" s="2084"/>
      <c r="AD1475" s="2084"/>
      <c r="AE1475" s="2084"/>
    </row>
    <row r="1476" ht="60.0" customHeight="1">
      <c r="A1476" s="2084"/>
      <c r="B1476" s="2084"/>
      <c r="C1476" s="2084"/>
      <c r="D1476" s="2085"/>
      <c r="E1476" s="2084"/>
      <c r="F1476" s="2086"/>
      <c r="G1476" s="2086"/>
      <c r="H1476" s="2084"/>
      <c r="I1476" s="2084"/>
      <c r="J1476" s="2084"/>
      <c r="K1476" s="2084"/>
      <c r="L1476" s="2084"/>
      <c r="M1476" s="2084"/>
      <c r="N1476" s="2084"/>
      <c r="O1476" s="2084"/>
      <c r="P1476" s="2084"/>
      <c r="Q1476" s="2084"/>
      <c r="R1476" s="2084"/>
      <c r="S1476" s="2084"/>
      <c r="T1476" s="2084"/>
      <c r="U1476" s="2084"/>
      <c r="V1476" s="2084"/>
      <c r="W1476" s="2084"/>
      <c r="X1476" s="2084"/>
      <c r="Y1476" s="2084"/>
      <c r="Z1476" s="2084"/>
      <c r="AA1476" s="2084"/>
      <c r="AB1476" s="2084"/>
      <c r="AC1476" s="2084"/>
      <c r="AD1476" s="2084"/>
      <c r="AE1476" s="2084"/>
    </row>
    <row r="1477" ht="60.0" customHeight="1">
      <c r="A1477" s="2084"/>
      <c r="B1477" s="2084"/>
      <c r="C1477" s="2084"/>
      <c r="D1477" s="2085"/>
      <c r="E1477" s="2084"/>
      <c r="F1477" s="2086"/>
      <c r="G1477" s="2086"/>
      <c r="H1477" s="2084"/>
      <c r="I1477" s="2084"/>
      <c r="J1477" s="2084"/>
      <c r="K1477" s="2084"/>
      <c r="L1477" s="2084"/>
      <c r="M1477" s="2084"/>
      <c r="N1477" s="2084"/>
      <c r="O1477" s="2084"/>
      <c r="P1477" s="2084"/>
      <c r="Q1477" s="2084"/>
      <c r="R1477" s="2084"/>
      <c r="S1477" s="2084"/>
      <c r="T1477" s="2084"/>
      <c r="U1477" s="2084"/>
      <c r="V1477" s="2084"/>
      <c r="W1477" s="2084"/>
      <c r="X1477" s="2084"/>
      <c r="Y1477" s="2084"/>
      <c r="Z1477" s="2084"/>
      <c r="AA1477" s="2084"/>
      <c r="AB1477" s="2084"/>
      <c r="AC1477" s="2084"/>
      <c r="AD1477" s="2084"/>
      <c r="AE1477" s="2084"/>
    </row>
    <row r="1478" ht="60.0" customHeight="1">
      <c r="A1478" s="2084"/>
      <c r="B1478" s="2084"/>
      <c r="C1478" s="2084"/>
      <c r="D1478" s="2085"/>
      <c r="E1478" s="2084"/>
      <c r="F1478" s="2086"/>
      <c r="G1478" s="2086"/>
      <c r="H1478" s="2084"/>
      <c r="I1478" s="2084"/>
      <c r="J1478" s="2084"/>
      <c r="K1478" s="2084"/>
      <c r="L1478" s="2084"/>
      <c r="M1478" s="2084"/>
      <c r="N1478" s="2084"/>
      <c r="O1478" s="2084"/>
      <c r="P1478" s="2084"/>
      <c r="Q1478" s="2084"/>
      <c r="R1478" s="2084"/>
      <c r="S1478" s="2084"/>
      <c r="T1478" s="2084"/>
      <c r="U1478" s="2084"/>
      <c r="V1478" s="2084"/>
      <c r="W1478" s="2084"/>
      <c r="X1478" s="2084"/>
      <c r="Y1478" s="2084"/>
      <c r="Z1478" s="2084"/>
      <c r="AA1478" s="2084"/>
      <c r="AB1478" s="2084"/>
      <c r="AC1478" s="2084"/>
      <c r="AD1478" s="2084"/>
      <c r="AE1478" s="2084"/>
    </row>
    <row r="1479" ht="60.0" customHeight="1">
      <c r="A1479" s="2084"/>
      <c r="B1479" s="2084"/>
      <c r="C1479" s="2084"/>
      <c r="D1479" s="2085"/>
      <c r="E1479" s="2084"/>
      <c r="F1479" s="2086"/>
      <c r="G1479" s="2086"/>
      <c r="H1479" s="2084"/>
      <c r="I1479" s="2084"/>
      <c r="J1479" s="2084"/>
      <c r="K1479" s="2084"/>
      <c r="L1479" s="2084"/>
      <c r="M1479" s="2084"/>
      <c r="N1479" s="2084"/>
      <c r="O1479" s="2084"/>
      <c r="P1479" s="2084"/>
      <c r="Q1479" s="2084"/>
      <c r="R1479" s="2084"/>
      <c r="S1479" s="2084"/>
      <c r="T1479" s="2084"/>
      <c r="U1479" s="2084"/>
      <c r="V1479" s="2084"/>
      <c r="W1479" s="2084"/>
      <c r="X1479" s="2084"/>
      <c r="Y1479" s="2084"/>
      <c r="Z1479" s="2084"/>
      <c r="AA1479" s="2084"/>
      <c r="AB1479" s="2084"/>
      <c r="AC1479" s="2084"/>
      <c r="AD1479" s="2084"/>
      <c r="AE1479" s="2084"/>
    </row>
    <row r="1480" ht="60.0" customHeight="1">
      <c r="A1480" s="2084"/>
      <c r="B1480" s="2084"/>
      <c r="C1480" s="2084"/>
      <c r="D1480" s="2085"/>
      <c r="E1480" s="2084"/>
      <c r="F1480" s="2086"/>
      <c r="G1480" s="2086"/>
      <c r="H1480" s="2084"/>
      <c r="I1480" s="2084"/>
      <c r="J1480" s="2084"/>
      <c r="K1480" s="2084"/>
      <c r="L1480" s="2084"/>
      <c r="M1480" s="2084"/>
      <c r="N1480" s="2084"/>
      <c r="O1480" s="2084"/>
      <c r="P1480" s="2084"/>
      <c r="Q1480" s="2084"/>
      <c r="R1480" s="2084"/>
      <c r="S1480" s="2084"/>
      <c r="T1480" s="2084"/>
      <c r="U1480" s="2084"/>
      <c r="V1480" s="2084"/>
      <c r="W1480" s="2084"/>
      <c r="X1480" s="2084"/>
      <c r="Y1480" s="2084"/>
      <c r="Z1480" s="2084"/>
      <c r="AA1480" s="2084"/>
      <c r="AB1480" s="2084"/>
      <c r="AC1480" s="2084"/>
      <c r="AD1480" s="2084"/>
      <c r="AE1480" s="2084"/>
    </row>
    <row r="1481" ht="60.0" customHeight="1">
      <c r="A1481" s="2084"/>
      <c r="B1481" s="2084"/>
      <c r="C1481" s="2084"/>
      <c r="D1481" s="2085"/>
      <c r="E1481" s="2084"/>
      <c r="F1481" s="2086"/>
      <c r="G1481" s="2086"/>
      <c r="H1481" s="2084"/>
      <c r="I1481" s="2084"/>
      <c r="J1481" s="2084"/>
      <c r="K1481" s="2084"/>
      <c r="L1481" s="2084"/>
      <c r="M1481" s="2084"/>
      <c r="N1481" s="2084"/>
      <c r="O1481" s="2084"/>
      <c r="P1481" s="2084"/>
      <c r="Q1481" s="2084"/>
      <c r="R1481" s="2084"/>
      <c r="S1481" s="2084"/>
      <c r="T1481" s="2084"/>
      <c r="U1481" s="2084"/>
      <c r="V1481" s="2084"/>
      <c r="W1481" s="2084"/>
      <c r="X1481" s="2084"/>
      <c r="Y1481" s="2084"/>
      <c r="Z1481" s="2084"/>
      <c r="AA1481" s="2084"/>
      <c r="AB1481" s="2084"/>
      <c r="AC1481" s="2084"/>
      <c r="AD1481" s="2084"/>
      <c r="AE1481" s="2084"/>
    </row>
    <row r="1482" ht="60.0" customHeight="1">
      <c r="A1482" s="2084"/>
      <c r="B1482" s="2084"/>
      <c r="C1482" s="2084"/>
      <c r="D1482" s="2085"/>
      <c r="E1482" s="2084"/>
      <c r="F1482" s="2086"/>
      <c r="G1482" s="2086"/>
      <c r="H1482" s="2084"/>
      <c r="I1482" s="2084"/>
      <c r="J1482" s="2084"/>
      <c r="K1482" s="2084"/>
      <c r="L1482" s="2084"/>
      <c r="M1482" s="2084"/>
      <c r="N1482" s="2084"/>
      <c r="O1482" s="2084"/>
      <c r="P1482" s="2084"/>
      <c r="Q1482" s="2084"/>
      <c r="R1482" s="2084"/>
      <c r="S1482" s="2084"/>
      <c r="T1482" s="2084"/>
      <c r="U1482" s="2084"/>
      <c r="V1482" s="2084"/>
      <c r="W1482" s="2084"/>
      <c r="X1482" s="2084"/>
      <c r="Y1482" s="2084"/>
      <c r="Z1482" s="2084"/>
      <c r="AA1482" s="2084"/>
      <c r="AB1482" s="2084"/>
      <c r="AC1482" s="2084"/>
      <c r="AD1482" s="2084"/>
      <c r="AE1482" s="2084"/>
    </row>
    <row r="1483" ht="60.0" customHeight="1">
      <c r="A1483" s="2084"/>
      <c r="B1483" s="2084"/>
      <c r="C1483" s="2084"/>
      <c r="D1483" s="2085"/>
      <c r="E1483" s="2084"/>
      <c r="F1483" s="2086"/>
      <c r="G1483" s="2086"/>
      <c r="H1483" s="2084"/>
      <c r="I1483" s="2084"/>
      <c r="J1483" s="2084"/>
      <c r="K1483" s="2084"/>
      <c r="L1483" s="2084"/>
      <c r="M1483" s="2084"/>
      <c r="N1483" s="2084"/>
      <c r="O1483" s="2084"/>
      <c r="P1483" s="2084"/>
      <c r="Q1483" s="2084"/>
      <c r="R1483" s="2084"/>
      <c r="S1483" s="2084"/>
      <c r="T1483" s="2084"/>
      <c r="U1483" s="2084"/>
      <c r="V1483" s="2084"/>
      <c r="W1483" s="2084"/>
      <c r="X1483" s="2084"/>
      <c r="Y1483" s="2084"/>
      <c r="Z1483" s="2084"/>
      <c r="AA1483" s="2084"/>
      <c r="AB1483" s="2084"/>
      <c r="AC1483" s="2084"/>
      <c r="AD1483" s="2084"/>
      <c r="AE1483" s="2084"/>
    </row>
    <row r="1484" ht="60.0" customHeight="1">
      <c r="A1484" s="2084"/>
      <c r="B1484" s="2084"/>
      <c r="C1484" s="2084"/>
      <c r="D1484" s="2085"/>
      <c r="E1484" s="2084"/>
      <c r="F1484" s="2086"/>
      <c r="G1484" s="2086"/>
      <c r="H1484" s="2084"/>
      <c r="I1484" s="2084"/>
      <c r="J1484" s="2084"/>
      <c r="K1484" s="2084"/>
      <c r="L1484" s="2084"/>
      <c r="M1484" s="2084"/>
      <c r="N1484" s="2084"/>
      <c r="O1484" s="2084"/>
      <c r="P1484" s="2084"/>
      <c r="Q1484" s="2084"/>
      <c r="R1484" s="2084"/>
      <c r="S1484" s="2084"/>
      <c r="T1484" s="2084"/>
      <c r="U1484" s="2084"/>
      <c r="V1484" s="2084"/>
      <c r="W1484" s="2084"/>
      <c r="X1484" s="2084"/>
      <c r="Y1484" s="2084"/>
      <c r="Z1484" s="2084"/>
      <c r="AA1484" s="2084"/>
      <c r="AB1484" s="2084"/>
      <c r="AC1484" s="2084"/>
      <c r="AD1484" s="2084"/>
      <c r="AE1484" s="2084"/>
    </row>
    <row r="1485" ht="60.0" customHeight="1">
      <c r="A1485" s="2084"/>
      <c r="B1485" s="2084"/>
      <c r="C1485" s="2084"/>
      <c r="D1485" s="2085"/>
      <c r="E1485" s="2084"/>
      <c r="F1485" s="2086"/>
      <c r="G1485" s="2086"/>
      <c r="H1485" s="2084"/>
      <c r="I1485" s="2084"/>
      <c r="J1485" s="2084"/>
      <c r="K1485" s="2084"/>
      <c r="L1485" s="2084"/>
      <c r="M1485" s="2084"/>
      <c r="N1485" s="2084"/>
      <c r="O1485" s="2084"/>
      <c r="P1485" s="2084"/>
      <c r="Q1485" s="2084"/>
      <c r="R1485" s="2084"/>
      <c r="S1485" s="2084"/>
      <c r="T1485" s="2084"/>
      <c r="U1485" s="2084"/>
      <c r="V1485" s="2084"/>
      <c r="W1485" s="2084"/>
      <c r="X1485" s="2084"/>
      <c r="Y1485" s="2084"/>
      <c r="Z1485" s="2084"/>
      <c r="AA1485" s="2084"/>
      <c r="AB1485" s="2084"/>
      <c r="AC1485" s="2084"/>
      <c r="AD1485" s="2084"/>
      <c r="AE1485" s="2084"/>
    </row>
    <row r="1486" ht="60.0" customHeight="1">
      <c r="A1486" s="2084"/>
      <c r="B1486" s="2084"/>
      <c r="C1486" s="2084"/>
      <c r="D1486" s="2085"/>
      <c r="E1486" s="2084"/>
      <c r="F1486" s="2086"/>
      <c r="G1486" s="2086"/>
      <c r="H1486" s="2084"/>
      <c r="I1486" s="2084"/>
      <c r="J1486" s="2084"/>
      <c r="K1486" s="2084"/>
      <c r="L1486" s="2084"/>
      <c r="M1486" s="2084"/>
      <c r="N1486" s="2084"/>
      <c r="O1486" s="2084"/>
      <c r="P1486" s="2084"/>
      <c r="Q1486" s="2084"/>
      <c r="R1486" s="2084"/>
      <c r="S1486" s="2084"/>
      <c r="T1486" s="2084"/>
      <c r="U1486" s="2084"/>
      <c r="V1486" s="2084"/>
      <c r="W1486" s="2084"/>
      <c r="X1486" s="2084"/>
      <c r="Y1486" s="2084"/>
      <c r="Z1486" s="2084"/>
      <c r="AA1486" s="2084"/>
      <c r="AB1486" s="2084"/>
      <c r="AC1486" s="2084"/>
      <c r="AD1486" s="2084"/>
      <c r="AE1486" s="2084"/>
    </row>
    <row r="1487" ht="60.0" customHeight="1">
      <c r="A1487" s="2084"/>
      <c r="B1487" s="2084"/>
      <c r="C1487" s="2084"/>
      <c r="D1487" s="2085"/>
      <c r="E1487" s="2084"/>
      <c r="F1487" s="2086"/>
      <c r="G1487" s="2086"/>
      <c r="H1487" s="2084"/>
      <c r="I1487" s="2084"/>
      <c r="J1487" s="2084"/>
      <c r="K1487" s="2084"/>
      <c r="L1487" s="2084"/>
      <c r="M1487" s="2084"/>
      <c r="N1487" s="2084"/>
      <c r="O1487" s="2084"/>
      <c r="P1487" s="2084"/>
      <c r="Q1487" s="2084"/>
      <c r="R1487" s="2084"/>
      <c r="S1487" s="2084"/>
      <c r="T1487" s="2084"/>
      <c r="U1487" s="2084"/>
      <c r="V1487" s="2084"/>
      <c r="W1487" s="2084"/>
      <c r="X1487" s="2084"/>
      <c r="Y1487" s="2084"/>
      <c r="Z1487" s="2084"/>
      <c r="AA1487" s="2084"/>
      <c r="AB1487" s="2084"/>
      <c r="AC1487" s="2084"/>
      <c r="AD1487" s="2084"/>
      <c r="AE1487" s="2084"/>
    </row>
    <row r="1488" ht="60.0" customHeight="1">
      <c r="A1488" s="2084"/>
      <c r="B1488" s="2084"/>
      <c r="C1488" s="2084"/>
      <c r="D1488" s="2085"/>
      <c r="E1488" s="2084"/>
      <c r="F1488" s="2086"/>
      <c r="G1488" s="2086"/>
      <c r="H1488" s="2084"/>
      <c r="I1488" s="2084"/>
      <c r="J1488" s="2084"/>
      <c r="K1488" s="2084"/>
      <c r="L1488" s="2084"/>
      <c r="M1488" s="2084"/>
      <c r="N1488" s="2084"/>
      <c r="O1488" s="2084"/>
      <c r="P1488" s="2084"/>
      <c r="Q1488" s="2084"/>
      <c r="R1488" s="2084"/>
      <c r="S1488" s="2084"/>
      <c r="T1488" s="2084"/>
      <c r="U1488" s="2084"/>
      <c r="V1488" s="2084"/>
      <c r="W1488" s="2084"/>
      <c r="X1488" s="2084"/>
      <c r="Y1488" s="2084"/>
      <c r="Z1488" s="2084"/>
      <c r="AA1488" s="2084"/>
      <c r="AB1488" s="2084"/>
      <c r="AC1488" s="2084"/>
      <c r="AD1488" s="2084"/>
      <c r="AE1488" s="2084"/>
    </row>
    <row r="1489" ht="60.0" customHeight="1">
      <c r="A1489" s="2084"/>
      <c r="B1489" s="2084"/>
      <c r="C1489" s="2084"/>
      <c r="D1489" s="2085"/>
      <c r="E1489" s="2084"/>
      <c r="F1489" s="2086"/>
      <c r="G1489" s="2086"/>
      <c r="H1489" s="2084"/>
      <c r="I1489" s="2084"/>
      <c r="J1489" s="2084"/>
      <c r="K1489" s="2084"/>
      <c r="L1489" s="2084"/>
      <c r="M1489" s="2084"/>
      <c r="N1489" s="2084"/>
      <c r="O1489" s="2084"/>
      <c r="P1489" s="2084"/>
      <c r="Q1489" s="2084"/>
      <c r="R1489" s="2084"/>
      <c r="S1489" s="2084"/>
      <c r="T1489" s="2084"/>
      <c r="U1489" s="2084"/>
      <c r="V1489" s="2084"/>
      <c r="W1489" s="2084"/>
      <c r="X1489" s="2084"/>
      <c r="Y1489" s="2084"/>
      <c r="Z1489" s="2084"/>
      <c r="AA1489" s="2084"/>
      <c r="AB1489" s="2084"/>
      <c r="AC1489" s="2084"/>
      <c r="AD1489" s="2084"/>
      <c r="AE1489" s="2084"/>
    </row>
    <row r="1490" ht="60.0" customHeight="1">
      <c r="A1490" s="2084"/>
      <c r="B1490" s="2084"/>
      <c r="C1490" s="2084"/>
      <c r="D1490" s="2085"/>
      <c r="E1490" s="2084"/>
      <c r="F1490" s="2086"/>
      <c r="G1490" s="2086"/>
      <c r="H1490" s="2084"/>
      <c r="I1490" s="2084"/>
      <c r="J1490" s="2084"/>
      <c r="K1490" s="2084"/>
      <c r="L1490" s="2084"/>
      <c r="M1490" s="2084"/>
      <c r="N1490" s="2084"/>
      <c r="O1490" s="2084"/>
      <c r="P1490" s="2084"/>
      <c r="Q1490" s="2084"/>
      <c r="R1490" s="2084"/>
      <c r="S1490" s="2084"/>
      <c r="T1490" s="2084"/>
      <c r="U1490" s="2084"/>
      <c r="V1490" s="2084"/>
      <c r="W1490" s="2084"/>
      <c r="X1490" s="2084"/>
      <c r="Y1490" s="2084"/>
      <c r="Z1490" s="2084"/>
      <c r="AA1490" s="2084"/>
      <c r="AB1490" s="2084"/>
      <c r="AC1490" s="2084"/>
      <c r="AD1490" s="2084"/>
      <c r="AE1490" s="2084"/>
    </row>
    <row r="1491" ht="60.0" customHeight="1">
      <c r="A1491" s="2084"/>
      <c r="B1491" s="2084"/>
      <c r="C1491" s="2084"/>
      <c r="D1491" s="2085"/>
      <c r="E1491" s="2084"/>
      <c r="F1491" s="2086"/>
      <c r="G1491" s="2086"/>
      <c r="H1491" s="2084"/>
      <c r="I1491" s="2084"/>
      <c r="J1491" s="2084"/>
      <c r="K1491" s="2084"/>
      <c r="L1491" s="2084"/>
      <c r="M1491" s="2084"/>
      <c r="N1491" s="2084"/>
      <c r="O1491" s="2084"/>
      <c r="P1491" s="2084"/>
      <c r="Q1491" s="2084"/>
      <c r="R1491" s="2084"/>
      <c r="S1491" s="2084"/>
      <c r="T1491" s="2084"/>
      <c r="U1491" s="2084"/>
      <c r="V1491" s="2084"/>
      <c r="W1491" s="2084"/>
      <c r="X1491" s="2084"/>
      <c r="Y1491" s="2084"/>
      <c r="Z1491" s="2084"/>
      <c r="AA1491" s="2084"/>
      <c r="AB1491" s="2084"/>
      <c r="AC1491" s="2084"/>
      <c r="AD1491" s="2084"/>
      <c r="AE1491" s="2084"/>
    </row>
    <row r="1492" ht="60.0" customHeight="1">
      <c r="A1492" s="2084"/>
      <c r="B1492" s="2084"/>
      <c r="C1492" s="2084"/>
      <c r="D1492" s="2085"/>
      <c r="E1492" s="2084"/>
      <c r="F1492" s="2086"/>
      <c r="G1492" s="2086"/>
      <c r="H1492" s="2084"/>
      <c r="I1492" s="2084"/>
      <c r="J1492" s="2084"/>
      <c r="K1492" s="2084"/>
      <c r="L1492" s="2084"/>
      <c r="M1492" s="2084"/>
      <c r="N1492" s="2084"/>
      <c r="O1492" s="2084"/>
      <c r="P1492" s="2084"/>
      <c r="Q1492" s="2084"/>
      <c r="R1492" s="2084"/>
      <c r="S1492" s="2084"/>
      <c r="T1492" s="2084"/>
      <c r="U1492" s="2084"/>
      <c r="V1492" s="2084"/>
      <c r="W1492" s="2084"/>
      <c r="X1492" s="2084"/>
      <c r="Y1492" s="2084"/>
      <c r="Z1492" s="2084"/>
      <c r="AA1492" s="2084"/>
      <c r="AB1492" s="2084"/>
      <c r="AC1492" s="2084"/>
      <c r="AD1492" s="2084"/>
      <c r="AE1492" s="2084"/>
    </row>
    <row r="1493" ht="60.0" customHeight="1">
      <c r="A1493" s="2084"/>
      <c r="B1493" s="2084"/>
      <c r="C1493" s="2084"/>
      <c r="D1493" s="2085"/>
      <c r="E1493" s="2084"/>
      <c r="F1493" s="2086"/>
      <c r="G1493" s="2086"/>
      <c r="H1493" s="2084"/>
      <c r="I1493" s="2084"/>
      <c r="J1493" s="2084"/>
      <c r="K1493" s="2084"/>
      <c r="L1493" s="2084"/>
      <c r="M1493" s="2084"/>
      <c r="N1493" s="2084"/>
      <c r="O1493" s="2084"/>
      <c r="P1493" s="2084"/>
      <c r="Q1493" s="2084"/>
      <c r="R1493" s="2084"/>
      <c r="S1493" s="2084"/>
      <c r="T1493" s="2084"/>
      <c r="U1493" s="2084"/>
      <c r="V1493" s="2084"/>
      <c r="W1493" s="2084"/>
      <c r="X1493" s="2084"/>
      <c r="Y1493" s="2084"/>
      <c r="Z1493" s="2084"/>
      <c r="AA1493" s="2084"/>
      <c r="AB1493" s="2084"/>
      <c r="AC1493" s="2084"/>
      <c r="AD1493" s="2084"/>
      <c r="AE1493" s="2084"/>
    </row>
    <row r="1494" ht="60.0" customHeight="1">
      <c r="A1494" s="2084"/>
      <c r="B1494" s="2084"/>
      <c r="C1494" s="2084"/>
      <c r="D1494" s="2085"/>
      <c r="E1494" s="2084"/>
      <c r="F1494" s="2086"/>
      <c r="G1494" s="2086"/>
      <c r="H1494" s="2084"/>
      <c r="I1494" s="2084"/>
      <c r="J1494" s="2084"/>
      <c r="K1494" s="2084"/>
      <c r="L1494" s="2084"/>
      <c r="M1494" s="2084"/>
      <c r="N1494" s="2084"/>
      <c r="O1494" s="2084"/>
      <c r="P1494" s="2084"/>
      <c r="Q1494" s="2084"/>
      <c r="R1494" s="2084"/>
      <c r="S1494" s="2084"/>
      <c r="T1494" s="2084"/>
      <c r="U1494" s="2084"/>
      <c r="V1494" s="2084"/>
      <c r="W1494" s="2084"/>
      <c r="X1494" s="2084"/>
      <c r="Y1494" s="2084"/>
      <c r="Z1494" s="2084"/>
      <c r="AA1494" s="2084"/>
      <c r="AB1494" s="2084"/>
      <c r="AC1494" s="2084"/>
      <c r="AD1494" s="2084"/>
      <c r="AE1494" s="2084"/>
    </row>
    <row r="1495" ht="60.0" customHeight="1">
      <c r="A1495" s="2084"/>
      <c r="B1495" s="2084"/>
      <c r="C1495" s="2084"/>
      <c r="D1495" s="2085"/>
      <c r="E1495" s="2084"/>
      <c r="F1495" s="2086"/>
      <c r="G1495" s="2086"/>
      <c r="H1495" s="2084"/>
      <c r="I1495" s="2084"/>
      <c r="J1495" s="2084"/>
      <c r="K1495" s="2084"/>
      <c r="L1495" s="2084"/>
      <c r="M1495" s="2084"/>
      <c r="N1495" s="2084"/>
      <c r="O1495" s="2084"/>
      <c r="P1495" s="2084"/>
      <c r="Q1495" s="2084"/>
      <c r="R1495" s="2084"/>
      <c r="S1495" s="2084"/>
      <c r="T1495" s="2084"/>
      <c r="U1495" s="2084"/>
      <c r="V1495" s="2084"/>
      <c r="W1495" s="2084"/>
      <c r="X1495" s="2084"/>
      <c r="Y1495" s="2084"/>
      <c r="Z1495" s="2084"/>
      <c r="AA1495" s="2084"/>
      <c r="AB1495" s="2084"/>
      <c r="AC1495" s="2084"/>
      <c r="AD1495" s="2084"/>
      <c r="AE1495" s="2084"/>
    </row>
    <row r="1496" ht="60.0" customHeight="1">
      <c r="A1496" s="2084"/>
      <c r="B1496" s="2084"/>
      <c r="C1496" s="2084"/>
      <c r="D1496" s="2085"/>
      <c r="E1496" s="2084"/>
      <c r="F1496" s="2086"/>
      <c r="G1496" s="2086"/>
      <c r="H1496" s="2084"/>
      <c r="I1496" s="2084"/>
      <c r="J1496" s="2084"/>
      <c r="K1496" s="2084"/>
      <c r="L1496" s="2084"/>
      <c r="M1496" s="2084"/>
      <c r="N1496" s="2084"/>
      <c r="O1496" s="2084"/>
      <c r="P1496" s="2084"/>
      <c r="Q1496" s="2084"/>
      <c r="R1496" s="2084"/>
      <c r="S1496" s="2084"/>
      <c r="T1496" s="2084"/>
      <c r="U1496" s="2084"/>
      <c r="V1496" s="2084"/>
      <c r="W1496" s="2084"/>
      <c r="X1496" s="2084"/>
      <c r="Y1496" s="2084"/>
      <c r="Z1496" s="2084"/>
      <c r="AA1496" s="2084"/>
      <c r="AB1496" s="2084"/>
      <c r="AC1496" s="2084"/>
      <c r="AD1496" s="2084"/>
      <c r="AE1496" s="2084"/>
    </row>
    <row r="1497" ht="60.0" customHeight="1">
      <c r="A1497" s="2084"/>
      <c r="B1497" s="2084"/>
      <c r="C1497" s="2084"/>
      <c r="D1497" s="2085"/>
      <c r="E1497" s="2084"/>
      <c r="F1497" s="2086"/>
      <c r="G1497" s="2086"/>
      <c r="H1497" s="2084"/>
      <c r="I1497" s="2084"/>
      <c r="J1497" s="2084"/>
      <c r="K1497" s="2084"/>
      <c r="L1497" s="2084"/>
      <c r="M1497" s="2084"/>
      <c r="N1497" s="2084"/>
      <c r="O1497" s="2084"/>
      <c r="P1497" s="2084"/>
      <c r="Q1497" s="2084"/>
      <c r="R1497" s="2084"/>
      <c r="S1497" s="2084"/>
      <c r="T1497" s="2084"/>
      <c r="U1497" s="2084"/>
      <c r="V1497" s="2084"/>
      <c r="W1497" s="2084"/>
      <c r="X1497" s="2084"/>
      <c r="Y1497" s="2084"/>
      <c r="Z1497" s="2084"/>
      <c r="AA1497" s="2084"/>
      <c r="AB1497" s="2084"/>
      <c r="AC1497" s="2084"/>
      <c r="AD1497" s="2084"/>
      <c r="AE1497" s="2084"/>
    </row>
    <row r="1498" ht="60.0" customHeight="1">
      <c r="A1498" s="2084"/>
      <c r="B1498" s="2084"/>
      <c r="C1498" s="2084"/>
      <c r="D1498" s="2085"/>
      <c r="E1498" s="2084"/>
      <c r="F1498" s="2086"/>
      <c r="G1498" s="2086"/>
      <c r="H1498" s="2084"/>
      <c r="I1498" s="2084"/>
      <c r="J1498" s="2084"/>
      <c r="K1498" s="2084"/>
      <c r="L1498" s="2084"/>
      <c r="M1498" s="2084"/>
      <c r="N1498" s="2084"/>
      <c r="O1498" s="2084"/>
      <c r="P1498" s="2084"/>
      <c r="Q1498" s="2084"/>
      <c r="R1498" s="2084"/>
      <c r="S1498" s="2084"/>
      <c r="T1498" s="2084"/>
      <c r="U1498" s="2084"/>
      <c r="V1498" s="2084"/>
      <c r="W1498" s="2084"/>
      <c r="X1498" s="2084"/>
      <c r="Y1498" s="2084"/>
      <c r="Z1498" s="2084"/>
      <c r="AA1498" s="2084"/>
      <c r="AB1498" s="2084"/>
      <c r="AC1498" s="2084"/>
      <c r="AD1498" s="2084"/>
      <c r="AE1498" s="2084"/>
    </row>
    <row r="1499" ht="60.0" customHeight="1">
      <c r="A1499" s="2084"/>
      <c r="B1499" s="2084"/>
      <c r="C1499" s="2084"/>
      <c r="D1499" s="2085"/>
      <c r="E1499" s="2084"/>
      <c r="F1499" s="2086"/>
      <c r="G1499" s="2086"/>
      <c r="H1499" s="2084"/>
      <c r="I1499" s="2084"/>
      <c r="J1499" s="2084"/>
      <c r="K1499" s="2084"/>
      <c r="L1499" s="2084"/>
      <c r="M1499" s="2084"/>
      <c r="N1499" s="2084"/>
      <c r="O1499" s="2084"/>
      <c r="P1499" s="2084"/>
      <c r="Q1499" s="2084"/>
      <c r="R1499" s="2084"/>
      <c r="S1499" s="2084"/>
      <c r="T1499" s="2084"/>
      <c r="U1499" s="2084"/>
      <c r="V1499" s="2084"/>
      <c r="W1499" s="2084"/>
      <c r="X1499" s="2084"/>
      <c r="Y1499" s="2084"/>
      <c r="Z1499" s="2084"/>
      <c r="AA1499" s="2084"/>
      <c r="AB1499" s="2084"/>
      <c r="AC1499" s="2084"/>
      <c r="AD1499" s="2084"/>
      <c r="AE1499" s="2084"/>
    </row>
    <row r="1500" ht="60.0" customHeight="1">
      <c r="A1500" s="2084"/>
      <c r="B1500" s="2084"/>
      <c r="C1500" s="2084"/>
      <c r="D1500" s="2085"/>
      <c r="E1500" s="2084"/>
      <c r="F1500" s="2086"/>
      <c r="G1500" s="2086"/>
      <c r="H1500" s="2084"/>
      <c r="I1500" s="2084"/>
      <c r="J1500" s="2084"/>
      <c r="K1500" s="2084"/>
      <c r="L1500" s="2084"/>
      <c r="M1500" s="2084"/>
      <c r="N1500" s="2084"/>
      <c r="O1500" s="2084"/>
      <c r="P1500" s="2084"/>
      <c r="Q1500" s="2084"/>
      <c r="R1500" s="2084"/>
      <c r="S1500" s="2084"/>
      <c r="T1500" s="2084"/>
      <c r="U1500" s="2084"/>
      <c r="V1500" s="2084"/>
      <c r="W1500" s="2084"/>
      <c r="X1500" s="2084"/>
      <c r="Y1500" s="2084"/>
      <c r="Z1500" s="2084"/>
      <c r="AA1500" s="2084"/>
      <c r="AB1500" s="2084"/>
      <c r="AC1500" s="2084"/>
      <c r="AD1500" s="2084"/>
      <c r="AE1500" s="2084"/>
    </row>
    <row r="1501" ht="60.0" customHeight="1">
      <c r="A1501" s="2084"/>
      <c r="B1501" s="2084"/>
      <c r="C1501" s="2084"/>
      <c r="D1501" s="2085"/>
      <c r="E1501" s="2084"/>
      <c r="F1501" s="2086"/>
      <c r="G1501" s="2086"/>
      <c r="H1501" s="2084"/>
      <c r="I1501" s="2084"/>
      <c r="J1501" s="2084"/>
      <c r="K1501" s="2084"/>
      <c r="L1501" s="2084"/>
      <c r="M1501" s="2084"/>
      <c r="N1501" s="2084"/>
      <c r="O1501" s="2084"/>
      <c r="P1501" s="2084"/>
      <c r="Q1501" s="2084"/>
      <c r="R1501" s="2084"/>
      <c r="S1501" s="2084"/>
      <c r="T1501" s="2084"/>
      <c r="U1501" s="2084"/>
      <c r="V1501" s="2084"/>
      <c r="W1501" s="2084"/>
      <c r="X1501" s="2084"/>
      <c r="Y1501" s="2084"/>
      <c r="Z1501" s="2084"/>
      <c r="AA1501" s="2084"/>
      <c r="AB1501" s="2084"/>
      <c r="AC1501" s="2084"/>
      <c r="AD1501" s="2084"/>
      <c r="AE1501" s="2084"/>
    </row>
    <row r="1502" ht="60.0" customHeight="1">
      <c r="A1502" s="2084"/>
      <c r="B1502" s="2084"/>
      <c r="C1502" s="2084"/>
      <c r="D1502" s="2085"/>
      <c r="E1502" s="2084"/>
      <c r="F1502" s="2086"/>
      <c r="G1502" s="2086"/>
      <c r="H1502" s="2084"/>
      <c r="I1502" s="2084"/>
      <c r="J1502" s="2084"/>
      <c r="K1502" s="2084"/>
      <c r="L1502" s="2084"/>
      <c r="M1502" s="2084"/>
      <c r="N1502" s="2084"/>
      <c r="O1502" s="2084"/>
      <c r="P1502" s="2084"/>
      <c r="Q1502" s="2084"/>
      <c r="R1502" s="2084"/>
      <c r="S1502" s="2084"/>
      <c r="T1502" s="2084"/>
      <c r="U1502" s="2084"/>
      <c r="V1502" s="2084"/>
      <c r="W1502" s="2084"/>
      <c r="X1502" s="2084"/>
      <c r="Y1502" s="2084"/>
      <c r="Z1502" s="2084"/>
      <c r="AA1502" s="2084"/>
      <c r="AB1502" s="2084"/>
      <c r="AC1502" s="2084"/>
      <c r="AD1502" s="2084"/>
      <c r="AE1502" s="2084"/>
    </row>
    <row r="1503" ht="60.0" customHeight="1">
      <c r="A1503" s="2084"/>
      <c r="B1503" s="2084"/>
      <c r="C1503" s="2084"/>
      <c r="D1503" s="2085"/>
      <c r="E1503" s="2084"/>
      <c r="F1503" s="2086"/>
      <c r="G1503" s="2086"/>
      <c r="H1503" s="2084"/>
      <c r="I1503" s="2084"/>
      <c r="J1503" s="2084"/>
      <c r="K1503" s="2084"/>
      <c r="L1503" s="2084"/>
      <c r="M1503" s="2084"/>
      <c r="N1503" s="2084"/>
      <c r="O1503" s="2084"/>
      <c r="P1503" s="2084"/>
      <c r="Q1503" s="2084"/>
      <c r="R1503" s="2084"/>
      <c r="S1503" s="2084"/>
      <c r="T1503" s="2084"/>
      <c r="U1503" s="2084"/>
      <c r="V1503" s="2084"/>
      <c r="W1503" s="2084"/>
      <c r="X1503" s="2084"/>
      <c r="Y1503" s="2084"/>
      <c r="Z1503" s="2084"/>
      <c r="AA1503" s="2084"/>
      <c r="AB1503" s="2084"/>
      <c r="AC1503" s="2084"/>
      <c r="AD1503" s="2084"/>
      <c r="AE1503" s="2084"/>
    </row>
    <row r="1504" ht="60.0" customHeight="1">
      <c r="A1504" s="2084"/>
      <c r="B1504" s="2084"/>
      <c r="C1504" s="2084"/>
      <c r="D1504" s="2085"/>
      <c r="E1504" s="2084"/>
      <c r="F1504" s="2086"/>
      <c r="G1504" s="2086"/>
      <c r="H1504" s="2084"/>
      <c r="I1504" s="2084"/>
      <c r="J1504" s="2084"/>
      <c r="K1504" s="2084"/>
      <c r="L1504" s="2084"/>
      <c r="M1504" s="2084"/>
      <c r="N1504" s="2084"/>
      <c r="O1504" s="2084"/>
      <c r="P1504" s="2084"/>
      <c r="Q1504" s="2084"/>
      <c r="R1504" s="2084"/>
      <c r="S1504" s="2084"/>
      <c r="T1504" s="2084"/>
      <c r="U1504" s="2084"/>
      <c r="V1504" s="2084"/>
      <c r="W1504" s="2084"/>
      <c r="X1504" s="2084"/>
      <c r="Y1504" s="2084"/>
      <c r="Z1504" s="2084"/>
      <c r="AA1504" s="2084"/>
      <c r="AB1504" s="2084"/>
      <c r="AC1504" s="2084"/>
      <c r="AD1504" s="2084"/>
      <c r="AE1504" s="2084"/>
    </row>
    <row r="1505" ht="60.0" customHeight="1">
      <c r="A1505" s="2084"/>
      <c r="B1505" s="2084"/>
      <c r="C1505" s="2084"/>
      <c r="D1505" s="2085"/>
      <c r="E1505" s="2084"/>
      <c r="F1505" s="2086"/>
      <c r="G1505" s="2086"/>
      <c r="H1505" s="2084"/>
      <c r="I1505" s="2084"/>
      <c r="J1505" s="2084"/>
      <c r="K1505" s="2084"/>
      <c r="L1505" s="2084"/>
      <c r="M1505" s="2084"/>
      <c r="N1505" s="2084"/>
      <c r="O1505" s="2084"/>
      <c r="P1505" s="2084"/>
      <c r="Q1505" s="2084"/>
      <c r="R1505" s="2084"/>
      <c r="S1505" s="2084"/>
      <c r="T1505" s="2084"/>
      <c r="U1505" s="2084"/>
      <c r="V1505" s="2084"/>
      <c r="W1505" s="2084"/>
      <c r="X1505" s="2084"/>
      <c r="Y1505" s="2084"/>
      <c r="Z1505" s="2084"/>
      <c r="AA1505" s="2084"/>
      <c r="AB1505" s="2084"/>
      <c r="AC1505" s="2084"/>
      <c r="AD1505" s="2084"/>
      <c r="AE1505" s="2084"/>
    </row>
    <row r="1506" ht="60.0" customHeight="1">
      <c r="A1506" s="2084"/>
      <c r="B1506" s="2084"/>
      <c r="C1506" s="2084"/>
      <c r="D1506" s="2085"/>
      <c r="E1506" s="2084"/>
      <c r="F1506" s="2086"/>
      <c r="G1506" s="2086"/>
      <c r="H1506" s="2084"/>
      <c r="I1506" s="2084"/>
      <c r="J1506" s="2084"/>
      <c r="K1506" s="2084"/>
      <c r="L1506" s="2084"/>
      <c r="M1506" s="2084"/>
      <c r="N1506" s="2084"/>
      <c r="O1506" s="2084"/>
      <c r="P1506" s="2084"/>
      <c r="Q1506" s="2084"/>
      <c r="R1506" s="2084"/>
      <c r="S1506" s="2084"/>
      <c r="T1506" s="2084"/>
      <c r="U1506" s="2084"/>
      <c r="V1506" s="2084"/>
      <c r="W1506" s="2084"/>
      <c r="X1506" s="2084"/>
      <c r="Y1506" s="2084"/>
      <c r="Z1506" s="2084"/>
      <c r="AA1506" s="2084"/>
      <c r="AB1506" s="2084"/>
      <c r="AC1506" s="2084"/>
      <c r="AD1506" s="2084"/>
      <c r="AE1506" s="2084"/>
    </row>
    <row r="1507" ht="60.0" customHeight="1">
      <c r="A1507" s="2084"/>
      <c r="B1507" s="2084"/>
      <c r="C1507" s="2084"/>
      <c r="D1507" s="2085"/>
      <c r="E1507" s="2084"/>
      <c r="F1507" s="2086"/>
      <c r="G1507" s="2086"/>
      <c r="H1507" s="2084"/>
      <c r="I1507" s="2084"/>
      <c r="J1507" s="2084"/>
      <c r="K1507" s="2084"/>
      <c r="L1507" s="2084"/>
      <c r="M1507" s="2084"/>
      <c r="N1507" s="2084"/>
      <c r="O1507" s="2084"/>
      <c r="P1507" s="2084"/>
      <c r="Q1507" s="2084"/>
      <c r="R1507" s="2084"/>
      <c r="S1507" s="2084"/>
      <c r="T1507" s="2084"/>
      <c r="U1507" s="2084"/>
      <c r="V1507" s="2084"/>
      <c r="W1507" s="2084"/>
      <c r="X1507" s="2084"/>
      <c r="Y1507" s="2084"/>
      <c r="Z1507" s="2084"/>
      <c r="AA1507" s="2084"/>
      <c r="AB1507" s="2084"/>
      <c r="AC1507" s="2084"/>
      <c r="AD1507" s="2084"/>
      <c r="AE1507" s="2084"/>
    </row>
    <row r="1508" ht="60.0" customHeight="1">
      <c r="A1508" s="2084"/>
      <c r="B1508" s="2084"/>
      <c r="C1508" s="2084"/>
      <c r="D1508" s="2085"/>
      <c r="E1508" s="2084"/>
      <c r="F1508" s="2086"/>
      <c r="G1508" s="2086"/>
      <c r="H1508" s="2084"/>
      <c r="I1508" s="2084"/>
      <c r="J1508" s="2084"/>
      <c r="K1508" s="2084"/>
      <c r="L1508" s="2084"/>
      <c r="M1508" s="2084"/>
      <c r="N1508" s="2084"/>
      <c r="O1508" s="2084"/>
      <c r="P1508" s="2084"/>
      <c r="Q1508" s="2084"/>
      <c r="R1508" s="2084"/>
      <c r="S1508" s="2084"/>
      <c r="T1508" s="2084"/>
      <c r="U1508" s="2084"/>
      <c r="V1508" s="2084"/>
      <c r="W1508" s="2084"/>
      <c r="X1508" s="2084"/>
      <c r="Y1508" s="2084"/>
      <c r="Z1508" s="2084"/>
      <c r="AA1508" s="2084"/>
      <c r="AB1508" s="2084"/>
      <c r="AC1508" s="2084"/>
      <c r="AD1508" s="2084"/>
      <c r="AE1508" s="2084"/>
    </row>
    <row r="1509" ht="60.0" customHeight="1">
      <c r="A1509" s="2084"/>
      <c r="B1509" s="2084"/>
      <c r="C1509" s="2084"/>
      <c r="D1509" s="2085"/>
      <c r="E1509" s="2084"/>
      <c r="F1509" s="2086"/>
      <c r="G1509" s="2086"/>
      <c r="H1509" s="2084"/>
      <c r="I1509" s="2084"/>
      <c r="J1509" s="2084"/>
      <c r="K1509" s="2084"/>
      <c r="L1509" s="2084"/>
      <c r="M1509" s="2084"/>
      <c r="N1509" s="2084"/>
      <c r="O1509" s="2084"/>
      <c r="P1509" s="2084"/>
      <c r="Q1509" s="2084"/>
      <c r="R1509" s="2084"/>
      <c r="S1509" s="2084"/>
      <c r="T1509" s="2084"/>
      <c r="U1509" s="2084"/>
      <c r="V1509" s="2084"/>
      <c r="W1509" s="2084"/>
      <c r="X1509" s="2084"/>
      <c r="Y1509" s="2084"/>
      <c r="Z1509" s="2084"/>
      <c r="AA1509" s="2084"/>
      <c r="AB1509" s="2084"/>
      <c r="AC1509" s="2084"/>
      <c r="AD1509" s="2084"/>
      <c r="AE1509" s="2084"/>
    </row>
    <row r="1510" ht="60.0" customHeight="1">
      <c r="A1510" s="2084"/>
      <c r="B1510" s="2084"/>
      <c r="C1510" s="2084"/>
      <c r="D1510" s="2085"/>
      <c r="E1510" s="2084"/>
      <c r="F1510" s="2086"/>
      <c r="G1510" s="2086"/>
      <c r="H1510" s="2084"/>
      <c r="I1510" s="2084"/>
      <c r="J1510" s="2084"/>
      <c r="K1510" s="2084"/>
      <c r="L1510" s="2084"/>
      <c r="M1510" s="2084"/>
      <c r="N1510" s="2084"/>
      <c r="O1510" s="2084"/>
      <c r="P1510" s="2084"/>
      <c r="Q1510" s="2084"/>
      <c r="R1510" s="2084"/>
      <c r="S1510" s="2084"/>
      <c r="T1510" s="2084"/>
      <c r="U1510" s="2084"/>
      <c r="V1510" s="2084"/>
      <c r="W1510" s="2084"/>
      <c r="X1510" s="2084"/>
      <c r="Y1510" s="2084"/>
      <c r="Z1510" s="2084"/>
      <c r="AA1510" s="2084"/>
      <c r="AB1510" s="2084"/>
      <c r="AC1510" s="2084"/>
      <c r="AD1510" s="2084"/>
      <c r="AE1510" s="2084"/>
    </row>
    <row r="1511" ht="60.0" customHeight="1">
      <c r="A1511" s="2084"/>
      <c r="B1511" s="2084"/>
      <c r="C1511" s="2084"/>
      <c r="D1511" s="2085"/>
      <c r="E1511" s="2084"/>
      <c r="F1511" s="2086"/>
      <c r="G1511" s="2086"/>
      <c r="H1511" s="2084"/>
      <c r="I1511" s="2084"/>
      <c r="J1511" s="2084"/>
      <c r="K1511" s="2084"/>
      <c r="L1511" s="2084"/>
      <c r="M1511" s="2084"/>
      <c r="N1511" s="2084"/>
      <c r="O1511" s="2084"/>
      <c r="P1511" s="2084"/>
      <c r="Q1511" s="2084"/>
      <c r="R1511" s="2084"/>
      <c r="S1511" s="2084"/>
      <c r="T1511" s="2084"/>
      <c r="U1511" s="2084"/>
      <c r="V1511" s="2084"/>
      <c r="W1511" s="2084"/>
      <c r="X1511" s="2084"/>
      <c r="Y1511" s="2084"/>
      <c r="Z1511" s="2084"/>
      <c r="AA1511" s="2084"/>
      <c r="AB1511" s="2084"/>
      <c r="AC1511" s="2084"/>
      <c r="AD1511" s="2084"/>
      <c r="AE1511" s="2084"/>
    </row>
    <row r="1512" ht="60.0" customHeight="1">
      <c r="A1512" s="2084"/>
      <c r="B1512" s="2084"/>
      <c r="C1512" s="2084"/>
      <c r="D1512" s="2085"/>
      <c r="E1512" s="2084"/>
      <c r="F1512" s="2086"/>
      <c r="G1512" s="2086"/>
      <c r="H1512" s="2084"/>
      <c r="I1512" s="2084"/>
      <c r="J1512" s="2084"/>
      <c r="K1512" s="2084"/>
      <c r="L1512" s="2084"/>
      <c r="M1512" s="2084"/>
      <c r="N1512" s="2084"/>
      <c r="O1512" s="2084"/>
      <c r="P1512" s="2084"/>
      <c r="Q1512" s="2084"/>
      <c r="R1512" s="2084"/>
      <c r="S1512" s="2084"/>
      <c r="T1512" s="2084"/>
      <c r="U1512" s="2084"/>
      <c r="V1512" s="2084"/>
      <c r="W1512" s="2084"/>
      <c r="X1512" s="2084"/>
      <c r="Y1512" s="2084"/>
      <c r="Z1512" s="2084"/>
      <c r="AA1512" s="2084"/>
      <c r="AB1512" s="2084"/>
      <c r="AC1512" s="2084"/>
      <c r="AD1512" s="2084"/>
      <c r="AE1512" s="2084"/>
    </row>
    <row r="1513" ht="60.0" customHeight="1">
      <c r="A1513" s="2084"/>
      <c r="B1513" s="2084"/>
      <c r="C1513" s="2084"/>
      <c r="D1513" s="2085"/>
      <c r="E1513" s="2084"/>
      <c r="F1513" s="2086"/>
      <c r="G1513" s="2086"/>
      <c r="H1513" s="2084"/>
      <c r="I1513" s="2084"/>
      <c r="J1513" s="2084"/>
      <c r="K1513" s="2084"/>
      <c r="L1513" s="2084"/>
      <c r="M1513" s="2084"/>
      <c r="N1513" s="2084"/>
      <c r="O1513" s="2084"/>
      <c r="P1513" s="2084"/>
      <c r="Q1513" s="2084"/>
      <c r="R1513" s="2084"/>
      <c r="S1513" s="2084"/>
      <c r="T1513" s="2084"/>
      <c r="U1513" s="2084"/>
      <c r="V1513" s="2084"/>
      <c r="W1513" s="2084"/>
      <c r="X1513" s="2084"/>
      <c r="Y1513" s="2084"/>
      <c r="Z1513" s="2084"/>
      <c r="AA1513" s="2084"/>
      <c r="AB1513" s="2084"/>
      <c r="AC1513" s="2084"/>
      <c r="AD1513" s="2084"/>
      <c r="AE1513" s="2084"/>
    </row>
    <row r="1514" ht="60.0" customHeight="1">
      <c r="A1514" s="2084"/>
      <c r="B1514" s="2084"/>
      <c r="C1514" s="2084"/>
      <c r="D1514" s="2085"/>
      <c r="E1514" s="2084"/>
      <c r="F1514" s="2086"/>
      <c r="G1514" s="2086"/>
      <c r="H1514" s="2084"/>
      <c r="I1514" s="2084"/>
      <c r="J1514" s="2084"/>
      <c r="K1514" s="2084"/>
      <c r="L1514" s="2084"/>
      <c r="M1514" s="2084"/>
      <c r="N1514" s="2084"/>
      <c r="O1514" s="2084"/>
      <c r="P1514" s="2084"/>
      <c r="Q1514" s="2084"/>
      <c r="R1514" s="2084"/>
      <c r="S1514" s="2084"/>
      <c r="T1514" s="2084"/>
      <c r="U1514" s="2084"/>
      <c r="V1514" s="2084"/>
      <c r="W1514" s="2084"/>
      <c r="X1514" s="2084"/>
      <c r="Y1514" s="2084"/>
      <c r="Z1514" s="2084"/>
      <c r="AA1514" s="2084"/>
      <c r="AB1514" s="2084"/>
      <c r="AC1514" s="2084"/>
      <c r="AD1514" s="2084"/>
      <c r="AE1514" s="2084"/>
    </row>
    <row r="1515" ht="60.0" customHeight="1">
      <c r="A1515" s="2084"/>
      <c r="B1515" s="2084"/>
      <c r="C1515" s="2084"/>
      <c r="D1515" s="2085"/>
      <c r="E1515" s="2084"/>
      <c r="F1515" s="2086"/>
      <c r="G1515" s="2086"/>
      <c r="H1515" s="2084"/>
      <c r="I1515" s="2084"/>
      <c r="J1515" s="2084"/>
      <c r="K1515" s="2084"/>
      <c r="L1515" s="2084"/>
      <c r="M1515" s="2084"/>
      <c r="N1515" s="2084"/>
      <c r="O1515" s="2084"/>
      <c r="P1515" s="2084"/>
      <c r="Q1515" s="2084"/>
      <c r="R1515" s="2084"/>
      <c r="S1515" s="2084"/>
      <c r="T1515" s="2084"/>
      <c r="U1515" s="2084"/>
      <c r="V1515" s="2084"/>
      <c r="W1515" s="2084"/>
      <c r="X1515" s="2084"/>
      <c r="Y1515" s="2084"/>
      <c r="Z1515" s="2084"/>
      <c r="AA1515" s="2084"/>
      <c r="AB1515" s="2084"/>
      <c r="AC1515" s="2084"/>
      <c r="AD1515" s="2084"/>
      <c r="AE1515" s="2084"/>
    </row>
    <row r="1516" ht="60.0" customHeight="1">
      <c r="A1516" s="2084"/>
      <c r="B1516" s="2084"/>
      <c r="C1516" s="2084"/>
      <c r="D1516" s="2085"/>
      <c r="E1516" s="2084"/>
      <c r="F1516" s="2086"/>
      <c r="G1516" s="2086"/>
      <c r="H1516" s="2084"/>
      <c r="I1516" s="2084"/>
      <c r="J1516" s="2084"/>
      <c r="K1516" s="2084"/>
      <c r="L1516" s="2084"/>
      <c r="M1516" s="2084"/>
      <c r="N1516" s="2084"/>
      <c r="O1516" s="2084"/>
      <c r="P1516" s="2084"/>
      <c r="Q1516" s="2084"/>
      <c r="R1516" s="2084"/>
      <c r="S1516" s="2084"/>
      <c r="T1516" s="2084"/>
      <c r="U1516" s="2084"/>
      <c r="V1516" s="2084"/>
      <c r="W1516" s="2084"/>
      <c r="X1516" s="2084"/>
      <c r="Y1516" s="2084"/>
      <c r="Z1516" s="2084"/>
      <c r="AA1516" s="2084"/>
      <c r="AB1516" s="2084"/>
      <c r="AC1516" s="2084"/>
      <c r="AD1516" s="2084"/>
      <c r="AE1516" s="2084"/>
    </row>
    <row r="1517" ht="60.0" customHeight="1">
      <c r="A1517" s="2084"/>
      <c r="B1517" s="2084"/>
      <c r="C1517" s="2084"/>
      <c r="D1517" s="2085"/>
      <c r="E1517" s="2084"/>
      <c r="F1517" s="2086"/>
      <c r="G1517" s="2086"/>
      <c r="H1517" s="2084"/>
      <c r="I1517" s="2084"/>
      <c r="J1517" s="2084"/>
      <c r="K1517" s="2084"/>
      <c r="L1517" s="2084"/>
      <c r="M1517" s="2084"/>
      <c r="N1517" s="2084"/>
      <c r="O1517" s="2084"/>
      <c r="P1517" s="2084"/>
      <c r="Q1517" s="2084"/>
      <c r="R1517" s="2084"/>
      <c r="S1517" s="2084"/>
      <c r="T1517" s="2084"/>
      <c r="U1517" s="2084"/>
      <c r="V1517" s="2084"/>
      <c r="W1517" s="2084"/>
      <c r="X1517" s="2084"/>
      <c r="Y1517" s="2084"/>
      <c r="Z1517" s="2084"/>
      <c r="AA1517" s="2084"/>
      <c r="AB1517" s="2084"/>
      <c r="AC1517" s="2084"/>
      <c r="AD1517" s="2084"/>
      <c r="AE1517" s="2084"/>
    </row>
    <row r="1518" ht="60.0" customHeight="1">
      <c r="A1518" s="2084"/>
      <c r="B1518" s="2084"/>
      <c r="C1518" s="2084"/>
      <c r="D1518" s="2085"/>
      <c r="E1518" s="2084"/>
      <c r="F1518" s="2086"/>
      <c r="G1518" s="2086"/>
      <c r="H1518" s="2084"/>
      <c r="I1518" s="2084"/>
      <c r="J1518" s="2084"/>
      <c r="K1518" s="2084"/>
      <c r="L1518" s="2084"/>
      <c r="M1518" s="2084"/>
      <c r="N1518" s="2084"/>
      <c r="O1518" s="2084"/>
      <c r="P1518" s="2084"/>
      <c r="Q1518" s="2084"/>
      <c r="R1518" s="2084"/>
      <c r="S1518" s="2084"/>
      <c r="T1518" s="2084"/>
      <c r="U1518" s="2084"/>
      <c r="V1518" s="2084"/>
      <c r="W1518" s="2084"/>
      <c r="X1518" s="2084"/>
      <c r="Y1518" s="2084"/>
      <c r="Z1518" s="2084"/>
      <c r="AA1518" s="2084"/>
      <c r="AB1518" s="2084"/>
      <c r="AC1518" s="2084"/>
      <c r="AD1518" s="2084"/>
      <c r="AE1518" s="2084"/>
    </row>
    <row r="1519" ht="60.0" customHeight="1">
      <c r="A1519" s="2084"/>
      <c r="B1519" s="2084"/>
      <c r="C1519" s="2084"/>
      <c r="D1519" s="2085"/>
      <c r="E1519" s="2084"/>
      <c r="F1519" s="2086"/>
      <c r="G1519" s="2086"/>
      <c r="H1519" s="2084"/>
      <c r="I1519" s="2084"/>
      <c r="J1519" s="2084"/>
      <c r="K1519" s="2084"/>
      <c r="L1519" s="2084"/>
      <c r="M1519" s="2084"/>
      <c r="N1519" s="2084"/>
      <c r="O1519" s="2084"/>
      <c r="P1519" s="2084"/>
      <c r="Q1519" s="2084"/>
      <c r="R1519" s="2084"/>
      <c r="S1519" s="2084"/>
      <c r="T1519" s="2084"/>
      <c r="U1519" s="2084"/>
      <c r="V1519" s="2084"/>
      <c r="W1519" s="2084"/>
      <c r="X1519" s="2084"/>
      <c r="Y1519" s="2084"/>
      <c r="Z1519" s="2084"/>
      <c r="AA1519" s="2084"/>
      <c r="AB1519" s="2084"/>
      <c r="AC1519" s="2084"/>
      <c r="AD1519" s="2084"/>
      <c r="AE1519" s="2084"/>
    </row>
    <row r="1520" ht="60.0" customHeight="1">
      <c r="A1520" s="2084"/>
      <c r="B1520" s="2084"/>
      <c r="C1520" s="2084"/>
      <c r="D1520" s="2085"/>
      <c r="E1520" s="2084"/>
      <c r="F1520" s="2086"/>
      <c r="G1520" s="2086"/>
      <c r="H1520" s="2084"/>
      <c r="I1520" s="2084"/>
      <c r="J1520" s="2084"/>
      <c r="K1520" s="2084"/>
      <c r="L1520" s="2084"/>
      <c r="M1520" s="2084"/>
      <c r="N1520" s="2084"/>
      <c r="O1520" s="2084"/>
      <c r="P1520" s="2084"/>
      <c r="Q1520" s="2084"/>
      <c r="R1520" s="2084"/>
      <c r="S1520" s="2084"/>
      <c r="T1520" s="2084"/>
      <c r="U1520" s="2084"/>
      <c r="V1520" s="2084"/>
      <c r="W1520" s="2084"/>
      <c r="X1520" s="2084"/>
      <c r="Y1520" s="2084"/>
      <c r="Z1520" s="2084"/>
      <c r="AA1520" s="2084"/>
      <c r="AB1520" s="2084"/>
      <c r="AC1520" s="2084"/>
      <c r="AD1520" s="2084"/>
      <c r="AE1520" s="2084"/>
    </row>
    <row r="1521" ht="60.0" customHeight="1">
      <c r="A1521" s="2084"/>
      <c r="B1521" s="2084"/>
      <c r="C1521" s="2084"/>
      <c r="D1521" s="2085"/>
      <c r="E1521" s="2084"/>
      <c r="F1521" s="2086"/>
      <c r="G1521" s="2086"/>
      <c r="H1521" s="2084"/>
      <c r="I1521" s="2084"/>
      <c r="J1521" s="2084"/>
      <c r="K1521" s="2084"/>
      <c r="L1521" s="2084"/>
      <c r="M1521" s="2084"/>
      <c r="N1521" s="2084"/>
      <c r="O1521" s="2084"/>
      <c r="P1521" s="2084"/>
      <c r="Q1521" s="2084"/>
      <c r="R1521" s="2084"/>
      <c r="S1521" s="2084"/>
      <c r="T1521" s="2084"/>
      <c r="U1521" s="2084"/>
      <c r="V1521" s="2084"/>
      <c r="W1521" s="2084"/>
      <c r="X1521" s="2084"/>
      <c r="Y1521" s="2084"/>
      <c r="Z1521" s="2084"/>
      <c r="AA1521" s="2084"/>
      <c r="AB1521" s="2084"/>
      <c r="AC1521" s="2084"/>
      <c r="AD1521" s="2084"/>
      <c r="AE1521" s="2084"/>
    </row>
    <row r="1522" ht="60.0" customHeight="1">
      <c r="A1522" s="2084"/>
      <c r="B1522" s="2084"/>
      <c r="C1522" s="2084"/>
      <c r="D1522" s="2085"/>
      <c r="E1522" s="2084"/>
      <c r="F1522" s="2086"/>
      <c r="G1522" s="2086"/>
      <c r="H1522" s="2084"/>
      <c r="I1522" s="2084"/>
      <c r="J1522" s="2084"/>
      <c r="K1522" s="2084"/>
      <c r="L1522" s="2084"/>
      <c r="M1522" s="2084"/>
      <c r="N1522" s="2084"/>
      <c r="O1522" s="2084"/>
      <c r="P1522" s="2084"/>
      <c r="Q1522" s="2084"/>
      <c r="R1522" s="2084"/>
      <c r="S1522" s="2084"/>
      <c r="T1522" s="2084"/>
      <c r="U1522" s="2084"/>
      <c r="V1522" s="2084"/>
      <c r="W1522" s="2084"/>
      <c r="X1522" s="2084"/>
      <c r="Y1522" s="2084"/>
      <c r="Z1522" s="2084"/>
      <c r="AA1522" s="2084"/>
      <c r="AB1522" s="2084"/>
      <c r="AC1522" s="2084"/>
      <c r="AD1522" s="2084"/>
      <c r="AE1522" s="2084"/>
    </row>
    <row r="1523" ht="60.0" customHeight="1">
      <c r="A1523" s="2084"/>
      <c r="B1523" s="2084"/>
      <c r="C1523" s="2084"/>
      <c r="D1523" s="2085"/>
      <c r="E1523" s="2084"/>
      <c r="F1523" s="2086"/>
      <c r="G1523" s="2086"/>
      <c r="H1523" s="2084"/>
      <c r="I1523" s="2084"/>
      <c r="J1523" s="2084"/>
      <c r="K1523" s="2084"/>
      <c r="L1523" s="2084"/>
      <c r="M1523" s="2084"/>
      <c r="N1523" s="2084"/>
      <c r="O1523" s="2084"/>
      <c r="P1523" s="2084"/>
      <c r="Q1523" s="2084"/>
      <c r="R1523" s="2084"/>
      <c r="S1523" s="2084"/>
      <c r="T1523" s="2084"/>
      <c r="U1523" s="2084"/>
      <c r="V1523" s="2084"/>
      <c r="W1523" s="2084"/>
      <c r="X1523" s="2084"/>
      <c r="Y1523" s="2084"/>
      <c r="Z1523" s="2084"/>
      <c r="AA1523" s="2084"/>
      <c r="AB1523" s="2084"/>
      <c r="AC1523" s="2084"/>
      <c r="AD1523" s="2084"/>
      <c r="AE1523" s="2084"/>
    </row>
    <row r="1524" ht="60.0" customHeight="1">
      <c r="A1524" s="2084"/>
      <c r="B1524" s="2084"/>
      <c r="C1524" s="2084"/>
      <c r="D1524" s="2085"/>
      <c r="E1524" s="2084"/>
      <c r="F1524" s="2086"/>
      <c r="G1524" s="2086"/>
      <c r="H1524" s="2084"/>
      <c r="I1524" s="2084"/>
      <c r="J1524" s="2084"/>
      <c r="K1524" s="2084"/>
      <c r="L1524" s="2084"/>
      <c r="M1524" s="2084"/>
      <c r="N1524" s="2084"/>
      <c r="O1524" s="2084"/>
      <c r="P1524" s="2084"/>
      <c r="Q1524" s="2084"/>
      <c r="R1524" s="2084"/>
      <c r="S1524" s="2084"/>
      <c r="T1524" s="2084"/>
      <c r="U1524" s="2084"/>
      <c r="V1524" s="2084"/>
      <c r="W1524" s="2084"/>
      <c r="X1524" s="2084"/>
      <c r="Y1524" s="2084"/>
      <c r="Z1524" s="2084"/>
      <c r="AA1524" s="2084"/>
      <c r="AB1524" s="2084"/>
      <c r="AC1524" s="2084"/>
      <c r="AD1524" s="2084"/>
      <c r="AE1524" s="2084"/>
    </row>
    <row r="1525" ht="60.0" customHeight="1">
      <c r="A1525" s="2084"/>
      <c r="B1525" s="2084"/>
      <c r="C1525" s="2084"/>
      <c r="D1525" s="2085"/>
      <c r="E1525" s="2084"/>
      <c r="F1525" s="2086"/>
      <c r="G1525" s="2086"/>
      <c r="H1525" s="2084"/>
      <c r="I1525" s="2084"/>
      <c r="J1525" s="2084"/>
      <c r="K1525" s="2084"/>
      <c r="L1525" s="2084"/>
      <c r="M1525" s="2084"/>
      <c r="N1525" s="2084"/>
      <c r="O1525" s="2084"/>
      <c r="P1525" s="2084"/>
      <c r="Q1525" s="2084"/>
      <c r="R1525" s="2084"/>
      <c r="S1525" s="2084"/>
      <c r="T1525" s="2084"/>
      <c r="U1525" s="2084"/>
      <c r="V1525" s="2084"/>
      <c r="W1525" s="2084"/>
      <c r="X1525" s="2084"/>
      <c r="Y1525" s="2084"/>
      <c r="Z1525" s="2084"/>
      <c r="AA1525" s="2084"/>
      <c r="AB1525" s="2084"/>
      <c r="AC1525" s="2084"/>
      <c r="AD1525" s="2084"/>
      <c r="AE1525" s="2084"/>
    </row>
    <row r="1526" ht="60.0" customHeight="1">
      <c r="A1526" s="2084"/>
      <c r="B1526" s="2084"/>
      <c r="C1526" s="2084"/>
      <c r="D1526" s="2085"/>
      <c r="E1526" s="2084"/>
      <c r="F1526" s="2086"/>
      <c r="G1526" s="2086"/>
      <c r="H1526" s="2084"/>
      <c r="I1526" s="2084"/>
      <c r="J1526" s="2084"/>
      <c r="K1526" s="2084"/>
      <c r="L1526" s="2084"/>
      <c r="M1526" s="2084"/>
      <c r="N1526" s="2084"/>
      <c r="O1526" s="2084"/>
      <c r="P1526" s="2084"/>
      <c r="Q1526" s="2084"/>
      <c r="R1526" s="2084"/>
      <c r="S1526" s="2084"/>
      <c r="T1526" s="2084"/>
      <c r="U1526" s="2084"/>
      <c r="V1526" s="2084"/>
      <c r="W1526" s="2084"/>
      <c r="X1526" s="2084"/>
      <c r="Y1526" s="2084"/>
      <c r="Z1526" s="2084"/>
      <c r="AA1526" s="2084"/>
      <c r="AB1526" s="2084"/>
      <c r="AC1526" s="2084"/>
      <c r="AD1526" s="2084"/>
      <c r="AE1526" s="2084"/>
    </row>
    <row r="1527" ht="60.0" customHeight="1">
      <c r="A1527" s="2084"/>
      <c r="B1527" s="2084"/>
      <c r="C1527" s="2084"/>
      <c r="D1527" s="2085"/>
      <c r="E1527" s="2084"/>
      <c r="F1527" s="2086"/>
      <c r="G1527" s="2086"/>
      <c r="H1527" s="2084"/>
      <c r="I1527" s="2084"/>
      <c r="J1527" s="2084"/>
      <c r="K1527" s="2084"/>
      <c r="L1527" s="2084"/>
      <c r="M1527" s="2084"/>
      <c r="N1527" s="2084"/>
      <c r="O1527" s="2084"/>
      <c r="P1527" s="2084"/>
      <c r="Q1527" s="2084"/>
      <c r="R1527" s="2084"/>
      <c r="S1527" s="2084"/>
      <c r="T1527" s="2084"/>
      <c r="U1527" s="2084"/>
      <c r="V1527" s="2084"/>
      <c r="W1527" s="2084"/>
      <c r="X1527" s="2084"/>
      <c r="Y1527" s="2084"/>
      <c r="Z1527" s="2084"/>
      <c r="AA1527" s="2084"/>
      <c r="AB1527" s="2084"/>
      <c r="AC1527" s="2084"/>
      <c r="AD1527" s="2084"/>
      <c r="AE1527" s="2084"/>
    </row>
    <row r="1528" ht="60.0" customHeight="1">
      <c r="A1528" s="2084"/>
      <c r="B1528" s="2084"/>
      <c r="C1528" s="2084"/>
      <c r="D1528" s="2085"/>
      <c r="E1528" s="2084"/>
      <c r="F1528" s="2086"/>
      <c r="G1528" s="2086"/>
      <c r="H1528" s="2084"/>
      <c r="I1528" s="2084"/>
      <c r="J1528" s="2084"/>
      <c r="K1528" s="2084"/>
      <c r="L1528" s="2084"/>
      <c r="M1528" s="2084"/>
      <c r="N1528" s="2084"/>
      <c r="O1528" s="2084"/>
      <c r="P1528" s="2084"/>
      <c r="Q1528" s="2084"/>
      <c r="R1528" s="2084"/>
      <c r="S1528" s="2084"/>
      <c r="T1528" s="2084"/>
      <c r="U1528" s="2084"/>
      <c r="V1528" s="2084"/>
      <c r="W1528" s="2084"/>
      <c r="X1528" s="2084"/>
      <c r="Y1528" s="2084"/>
      <c r="Z1528" s="2084"/>
      <c r="AA1528" s="2084"/>
      <c r="AB1528" s="2084"/>
      <c r="AC1528" s="2084"/>
      <c r="AD1528" s="2084"/>
      <c r="AE1528" s="2084"/>
    </row>
    <row r="1529" ht="60.0" customHeight="1">
      <c r="A1529" s="2084"/>
      <c r="B1529" s="2084"/>
      <c r="C1529" s="2084"/>
      <c r="D1529" s="2085"/>
      <c r="E1529" s="2084"/>
      <c r="F1529" s="2086"/>
      <c r="G1529" s="2086"/>
      <c r="H1529" s="2084"/>
      <c r="I1529" s="2084"/>
      <c r="J1529" s="2084"/>
      <c r="K1529" s="2084"/>
      <c r="L1529" s="2084"/>
      <c r="M1529" s="2084"/>
      <c r="N1529" s="2084"/>
      <c r="O1529" s="2084"/>
      <c r="P1529" s="2084"/>
      <c r="Q1529" s="2084"/>
      <c r="R1529" s="2084"/>
      <c r="S1529" s="2084"/>
      <c r="T1529" s="2084"/>
      <c r="U1529" s="2084"/>
      <c r="V1529" s="2084"/>
      <c r="W1529" s="2084"/>
      <c r="X1529" s="2084"/>
      <c r="Y1529" s="2084"/>
      <c r="Z1529" s="2084"/>
      <c r="AA1529" s="2084"/>
      <c r="AB1529" s="2084"/>
      <c r="AC1529" s="2084"/>
      <c r="AD1529" s="2084"/>
      <c r="AE1529" s="2084"/>
    </row>
    <row r="1530" ht="60.0" customHeight="1">
      <c r="A1530" s="2084"/>
      <c r="B1530" s="2084"/>
      <c r="C1530" s="2084"/>
      <c r="D1530" s="2085"/>
      <c r="E1530" s="2084"/>
      <c r="F1530" s="2086"/>
      <c r="G1530" s="2086"/>
      <c r="H1530" s="2084"/>
      <c r="I1530" s="2084"/>
      <c r="J1530" s="2084"/>
      <c r="K1530" s="2084"/>
      <c r="L1530" s="2084"/>
      <c r="M1530" s="2084"/>
      <c r="N1530" s="2084"/>
      <c r="O1530" s="2084"/>
      <c r="P1530" s="2084"/>
      <c r="Q1530" s="2084"/>
      <c r="R1530" s="2084"/>
      <c r="S1530" s="2084"/>
      <c r="T1530" s="2084"/>
      <c r="U1530" s="2084"/>
      <c r="V1530" s="2084"/>
      <c r="W1530" s="2084"/>
      <c r="X1530" s="2084"/>
      <c r="Y1530" s="2084"/>
      <c r="Z1530" s="2084"/>
      <c r="AA1530" s="2084"/>
      <c r="AB1530" s="2084"/>
      <c r="AC1530" s="2084"/>
      <c r="AD1530" s="2084"/>
      <c r="AE1530" s="2084"/>
    </row>
    <row r="1531" ht="60.0" customHeight="1">
      <c r="A1531" s="2084"/>
      <c r="B1531" s="2084"/>
      <c r="C1531" s="2084"/>
      <c r="D1531" s="2085"/>
      <c r="E1531" s="2084"/>
      <c r="F1531" s="2086"/>
      <c r="G1531" s="2086"/>
      <c r="H1531" s="2084"/>
      <c r="I1531" s="2084"/>
      <c r="J1531" s="2084"/>
      <c r="K1531" s="2084"/>
      <c r="L1531" s="2084"/>
      <c r="M1531" s="2084"/>
      <c r="N1531" s="2084"/>
      <c r="O1531" s="2084"/>
      <c r="P1531" s="2084"/>
      <c r="Q1531" s="2084"/>
      <c r="R1531" s="2084"/>
      <c r="S1531" s="2084"/>
      <c r="T1531" s="2084"/>
      <c r="U1531" s="2084"/>
      <c r="V1531" s="2084"/>
      <c r="W1531" s="2084"/>
      <c r="X1531" s="2084"/>
      <c r="Y1531" s="2084"/>
      <c r="Z1531" s="2084"/>
      <c r="AA1531" s="2084"/>
      <c r="AB1531" s="2084"/>
      <c r="AC1531" s="2084"/>
      <c r="AD1531" s="2084"/>
      <c r="AE1531" s="2084"/>
    </row>
    <row r="1532" ht="60.0" customHeight="1">
      <c r="A1532" s="2084"/>
      <c r="B1532" s="2084"/>
      <c r="C1532" s="2084"/>
      <c r="D1532" s="2085"/>
      <c r="E1532" s="2084"/>
      <c r="F1532" s="2086"/>
      <c r="G1532" s="2086"/>
      <c r="H1532" s="2084"/>
      <c r="I1532" s="2084"/>
      <c r="J1532" s="2084"/>
      <c r="K1532" s="2084"/>
      <c r="L1532" s="2084"/>
      <c r="M1532" s="2084"/>
      <c r="N1532" s="2084"/>
      <c r="O1532" s="2084"/>
      <c r="P1532" s="2084"/>
      <c r="Q1532" s="2084"/>
      <c r="R1532" s="2084"/>
      <c r="S1532" s="2084"/>
      <c r="T1532" s="2084"/>
      <c r="U1532" s="2084"/>
      <c r="V1532" s="2084"/>
      <c r="W1532" s="2084"/>
      <c r="X1532" s="2084"/>
      <c r="Y1532" s="2084"/>
      <c r="Z1532" s="2084"/>
      <c r="AA1532" s="2084"/>
      <c r="AB1532" s="2084"/>
      <c r="AC1532" s="2084"/>
      <c r="AD1532" s="2084"/>
      <c r="AE1532" s="2084"/>
    </row>
    <row r="1533" ht="60.0" customHeight="1">
      <c r="A1533" s="2084"/>
      <c r="B1533" s="2084"/>
      <c r="C1533" s="2084"/>
      <c r="D1533" s="2085"/>
      <c r="E1533" s="2084"/>
      <c r="F1533" s="2086"/>
      <c r="G1533" s="2086"/>
      <c r="H1533" s="2084"/>
      <c r="I1533" s="2084"/>
      <c r="J1533" s="2084"/>
      <c r="K1533" s="2084"/>
      <c r="L1533" s="2084"/>
      <c r="M1533" s="2084"/>
      <c r="N1533" s="2084"/>
      <c r="O1533" s="2084"/>
      <c r="P1533" s="2084"/>
      <c r="Q1533" s="2084"/>
      <c r="R1533" s="2084"/>
      <c r="S1533" s="2084"/>
      <c r="T1533" s="2084"/>
      <c r="U1533" s="2084"/>
      <c r="V1533" s="2084"/>
      <c r="W1533" s="2084"/>
      <c r="X1533" s="2084"/>
      <c r="Y1533" s="2084"/>
      <c r="Z1533" s="2084"/>
      <c r="AA1533" s="2084"/>
      <c r="AB1533" s="2084"/>
      <c r="AC1533" s="2084"/>
      <c r="AD1533" s="2084"/>
      <c r="AE1533" s="2084"/>
    </row>
    <row r="1534" ht="60.0" customHeight="1">
      <c r="A1534" s="2084"/>
      <c r="B1534" s="2084"/>
      <c r="C1534" s="2084"/>
      <c r="D1534" s="2085"/>
      <c r="E1534" s="2084"/>
      <c r="F1534" s="2086"/>
      <c r="G1534" s="2086"/>
      <c r="H1534" s="2084"/>
      <c r="I1534" s="2084"/>
      <c r="J1534" s="2084"/>
      <c r="K1534" s="2084"/>
      <c r="L1534" s="2084"/>
      <c r="M1534" s="2084"/>
      <c r="N1534" s="2084"/>
      <c r="O1534" s="2084"/>
      <c r="P1534" s="2084"/>
      <c r="Q1534" s="2084"/>
      <c r="R1534" s="2084"/>
      <c r="S1534" s="2084"/>
      <c r="T1534" s="2084"/>
      <c r="U1534" s="2084"/>
      <c r="V1534" s="2084"/>
      <c r="W1534" s="2084"/>
      <c r="X1534" s="2084"/>
      <c r="Y1534" s="2084"/>
      <c r="Z1534" s="2084"/>
      <c r="AA1534" s="2084"/>
      <c r="AB1534" s="2084"/>
      <c r="AC1534" s="2084"/>
      <c r="AD1534" s="2084"/>
      <c r="AE1534" s="2084"/>
    </row>
    <row r="1535" ht="60.0" customHeight="1">
      <c r="A1535" s="2084"/>
      <c r="B1535" s="2084"/>
      <c r="C1535" s="2084"/>
      <c r="D1535" s="2085"/>
      <c r="E1535" s="2084"/>
      <c r="F1535" s="2086"/>
      <c r="G1535" s="2086"/>
      <c r="H1535" s="2084"/>
      <c r="I1535" s="2084"/>
      <c r="J1535" s="2084"/>
      <c r="K1535" s="2084"/>
      <c r="L1535" s="2084"/>
      <c r="M1535" s="2084"/>
      <c r="N1535" s="2084"/>
      <c r="O1535" s="2084"/>
      <c r="P1535" s="2084"/>
      <c r="Q1535" s="2084"/>
      <c r="R1535" s="2084"/>
      <c r="S1535" s="2084"/>
      <c r="T1535" s="2084"/>
      <c r="U1535" s="2084"/>
      <c r="V1535" s="2084"/>
      <c r="W1535" s="2084"/>
      <c r="X1535" s="2084"/>
      <c r="Y1535" s="2084"/>
      <c r="Z1535" s="2084"/>
      <c r="AA1535" s="2084"/>
      <c r="AB1535" s="2084"/>
      <c r="AC1535" s="2084"/>
      <c r="AD1535" s="2084"/>
      <c r="AE1535" s="2084"/>
    </row>
    <row r="1536" ht="60.0" customHeight="1">
      <c r="A1536" s="2084"/>
      <c r="B1536" s="2084"/>
      <c r="C1536" s="2084"/>
      <c r="D1536" s="2085"/>
      <c r="E1536" s="2084"/>
      <c r="F1536" s="2086"/>
      <c r="G1536" s="2086"/>
      <c r="H1536" s="2084"/>
      <c r="I1536" s="2084"/>
      <c r="J1536" s="2084"/>
      <c r="K1536" s="2084"/>
      <c r="L1536" s="2084"/>
      <c r="M1536" s="2084"/>
      <c r="N1536" s="2084"/>
      <c r="O1536" s="2084"/>
      <c r="P1536" s="2084"/>
      <c r="Q1536" s="2084"/>
      <c r="R1536" s="2084"/>
      <c r="S1536" s="2084"/>
      <c r="T1536" s="2084"/>
      <c r="U1536" s="2084"/>
      <c r="V1536" s="2084"/>
      <c r="W1536" s="2084"/>
      <c r="X1536" s="2084"/>
      <c r="Y1536" s="2084"/>
      <c r="Z1536" s="2084"/>
      <c r="AA1536" s="2084"/>
      <c r="AB1536" s="2084"/>
      <c r="AC1536" s="2084"/>
      <c r="AD1536" s="2084"/>
      <c r="AE1536" s="2084"/>
    </row>
    <row r="1537" ht="60.0" customHeight="1">
      <c r="A1537" s="2084"/>
      <c r="B1537" s="2084"/>
      <c r="C1537" s="2084"/>
      <c r="D1537" s="2085"/>
      <c r="E1537" s="2084"/>
      <c r="F1537" s="2086"/>
      <c r="G1537" s="2086"/>
      <c r="H1537" s="2084"/>
      <c r="I1537" s="2084"/>
      <c r="J1537" s="2084"/>
      <c r="K1537" s="2084"/>
      <c r="L1537" s="2084"/>
      <c r="M1537" s="2084"/>
      <c r="N1537" s="2084"/>
      <c r="O1537" s="2084"/>
      <c r="P1537" s="2084"/>
      <c r="Q1537" s="2084"/>
      <c r="R1537" s="2084"/>
      <c r="S1537" s="2084"/>
      <c r="T1537" s="2084"/>
      <c r="U1537" s="2084"/>
      <c r="V1537" s="2084"/>
      <c r="W1537" s="2084"/>
      <c r="X1537" s="2084"/>
      <c r="Y1537" s="2084"/>
      <c r="Z1537" s="2084"/>
      <c r="AA1537" s="2084"/>
      <c r="AB1537" s="2084"/>
      <c r="AC1537" s="2084"/>
      <c r="AD1537" s="2084"/>
      <c r="AE1537" s="2084"/>
    </row>
    <row r="1538" ht="60.0" customHeight="1">
      <c r="A1538" s="2084"/>
      <c r="B1538" s="2084"/>
      <c r="C1538" s="2084"/>
      <c r="D1538" s="2085"/>
      <c r="E1538" s="2084"/>
      <c r="F1538" s="2086"/>
      <c r="G1538" s="2086"/>
      <c r="H1538" s="2084"/>
      <c r="I1538" s="2084"/>
      <c r="J1538" s="2084"/>
      <c r="K1538" s="2084"/>
      <c r="L1538" s="2084"/>
      <c r="M1538" s="2084"/>
      <c r="N1538" s="2084"/>
      <c r="O1538" s="2084"/>
      <c r="P1538" s="2084"/>
      <c r="Q1538" s="2084"/>
      <c r="R1538" s="2084"/>
      <c r="S1538" s="2084"/>
      <c r="T1538" s="2084"/>
      <c r="U1538" s="2084"/>
      <c r="V1538" s="2084"/>
      <c r="W1538" s="2084"/>
      <c r="X1538" s="2084"/>
      <c r="Y1538" s="2084"/>
      <c r="Z1538" s="2084"/>
      <c r="AA1538" s="2084"/>
      <c r="AB1538" s="2084"/>
      <c r="AC1538" s="2084"/>
      <c r="AD1538" s="2084"/>
      <c r="AE1538" s="2084"/>
    </row>
    <row r="1539" ht="60.0" customHeight="1">
      <c r="A1539" s="2084"/>
      <c r="B1539" s="2084"/>
      <c r="C1539" s="2084"/>
      <c r="D1539" s="2085"/>
      <c r="E1539" s="2084"/>
      <c r="F1539" s="2086"/>
      <c r="G1539" s="2086"/>
      <c r="H1539" s="2084"/>
      <c r="I1539" s="2084"/>
      <c r="J1539" s="2084"/>
      <c r="K1539" s="2084"/>
      <c r="L1539" s="2084"/>
      <c r="M1539" s="2084"/>
      <c r="N1539" s="2084"/>
      <c r="O1539" s="2084"/>
      <c r="P1539" s="2084"/>
      <c r="Q1539" s="2084"/>
      <c r="R1539" s="2084"/>
      <c r="S1539" s="2084"/>
      <c r="T1539" s="2084"/>
      <c r="U1539" s="2084"/>
      <c r="V1539" s="2084"/>
      <c r="W1539" s="2084"/>
      <c r="X1539" s="2084"/>
      <c r="Y1539" s="2084"/>
      <c r="Z1539" s="2084"/>
      <c r="AA1539" s="2084"/>
      <c r="AB1539" s="2084"/>
      <c r="AC1539" s="2084"/>
      <c r="AD1539" s="2084"/>
      <c r="AE1539" s="2084"/>
    </row>
    <row r="1540" ht="60.0" customHeight="1">
      <c r="A1540" s="2084"/>
      <c r="B1540" s="2084"/>
      <c r="C1540" s="2084"/>
      <c r="D1540" s="2085"/>
      <c r="E1540" s="2084"/>
      <c r="F1540" s="2086"/>
      <c r="G1540" s="2086"/>
      <c r="H1540" s="2084"/>
      <c r="I1540" s="2084"/>
      <c r="J1540" s="2084"/>
      <c r="K1540" s="2084"/>
      <c r="L1540" s="2084"/>
      <c r="M1540" s="2084"/>
      <c r="N1540" s="2084"/>
      <c r="O1540" s="2084"/>
      <c r="P1540" s="2084"/>
      <c r="Q1540" s="2084"/>
      <c r="R1540" s="2084"/>
      <c r="S1540" s="2084"/>
      <c r="T1540" s="2084"/>
      <c r="U1540" s="2084"/>
      <c r="V1540" s="2084"/>
      <c r="W1540" s="2084"/>
      <c r="X1540" s="2084"/>
      <c r="Y1540" s="2084"/>
      <c r="Z1540" s="2084"/>
      <c r="AA1540" s="2084"/>
      <c r="AB1540" s="2084"/>
      <c r="AC1540" s="2084"/>
      <c r="AD1540" s="2084"/>
      <c r="AE1540" s="2084"/>
    </row>
    <row r="1541" ht="60.0" customHeight="1">
      <c r="A1541" s="2084"/>
      <c r="B1541" s="2084"/>
      <c r="C1541" s="2084"/>
      <c r="D1541" s="2085"/>
      <c r="E1541" s="2084"/>
      <c r="F1541" s="2086"/>
      <c r="G1541" s="2086"/>
      <c r="H1541" s="2084"/>
      <c r="I1541" s="2084"/>
      <c r="J1541" s="2084"/>
      <c r="K1541" s="2084"/>
      <c r="L1541" s="2084"/>
      <c r="M1541" s="2084"/>
      <c r="N1541" s="2084"/>
      <c r="O1541" s="2084"/>
      <c r="P1541" s="2084"/>
      <c r="Q1541" s="2084"/>
      <c r="R1541" s="2084"/>
      <c r="S1541" s="2084"/>
      <c r="T1541" s="2084"/>
      <c r="U1541" s="2084"/>
      <c r="V1541" s="2084"/>
      <c r="W1541" s="2084"/>
      <c r="X1541" s="2084"/>
      <c r="Y1541" s="2084"/>
      <c r="Z1541" s="2084"/>
      <c r="AA1541" s="2084"/>
      <c r="AB1541" s="2084"/>
      <c r="AC1541" s="2084"/>
      <c r="AD1541" s="2084"/>
      <c r="AE1541" s="2084"/>
    </row>
    <row r="1542" ht="60.0" customHeight="1">
      <c r="A1542" s="2084"/>
      <c r="B1542" s="2084"/>
      <c r="C1542" s="2084"/>
      <c r="D1542" s="2085"/>
      <c r="E1542" s="2084"/>
      <c r="F1542" s="2086"/>
      <c r="G1542" s="2086"/>
      <c r="H1542" s="2084"/>
      <c r="I1542" s="2084"/>
      <c r="J1542" s="2084"/>
      <c r="K1542" s="2084"/>
      <c r="L1542" s="2084"/>
      <c r="M1542" s="2084"/>
      <c r="N1542" s="2084"/>
      <c r="O1542" s="2084"/>
      <c r="P1542" s="2084"/>
      <c r="Q1542" s="2084"/>
      <c r="R1542" s="2084"/>
      <c r="S1542" s="2084"/>
      <c r="T1542" s="2084"/>
      <c r="U1542" s="2084"/>
      <c r="V1542" s="2084"/>
      <c r="W1542" s="2084"/>
      <c r="X1542" s="2084"/>
      <c r="Y1542" s="2084"/>
      <c r="Z1542" s="2084"/>
      <c r="AA1542" s="2084"/>
      <c r="AB1542" s="2084"/>
      <c r="AC1542" s="2084"/>
      <c r="AD1542" s="2084"/>
      <c r="AE1542" s="2084"/>
    </row>
    <row r="1543" ht="60.0" customHeight="1">
      <c r="A1543" s="2084"/>
      <c r="B1543" s="2084"/>
      <c r="C1543" s="2084"/>
      <c r="D1543" s="2085"/>
      <c r="E1543" s="2084"/>
      <c r="F1543" s="2086"/>
      <c r="G1543" s="2086"/>
      <c r="H1543" s="2084"/>
      <c r="I1543" s="2084"/>
      <c r="J1543" s="2084"/>
      <c r="K1543" s="2084"/>
      <c r="L1543" s="2084"/>
      <c r="M1543" s="2084"/>
      <c r="N1543" s="2084"/>
      <c r="O1543" s="2084"/>
      <c r="P1543" s="2084"/>
      <c r="Q1543" s="2084"/>
      <c r="R1543" s="2084"/>
      <c r="S1543" s="2084"/>
      <c r="T1543" s="2084"/>
      <c r="U1543" s="2084"/>
      <c r="V1543" s="2084"/>
      <c r="W1543" s="2084"/>
      <c r="X1543" s="2084"/>
      <c r="Y1543" s="2084"/>
      <c r="Z1543" s="2084"/>
      <c r="AA1543" s="2084"/>
      <c r="AB1543" s="2084"/>
      <c r="AC1543" s="2084"/>
      <c r="AD1543" s="2084"/>
      <c r="AE1543" s="2084"/>
    </row>
    <row r="1544" ht="60.0" customHeight="1">
      <c r="A1544" s="2084"/>
      <c r="B1544" s="2084"/>
      <c r="C1544" s="2084"/>
      <c r="D1544" s="2085"/>
      <c r="E1544" s="2084"/>
      <c r="F1544" s="2086"/>
      <c r="G1544" s="2086"/>
      <c r="H1544" s="2084"/>
      <c r="I1544" s="2084"/>
      <c r="J1544" s="2084"/>
      <c r="K1544" s="2084"/>
      <c r="L1544" s="2084"/>
      <c r="M1544" s="2084"/>
      <c r="N1544" s="2084"/>
      <c r="O1544" s="2084"/>
      <c r="P1544" s="2084"/>
      <c r="Q1544" s="2084"/>
      <c r="R1544" s="2084"/>
      <c r="S1544" s="2084"/>
      <c r="T1544" s="2084"/>
      <c r="U1544" s="2084"/>
      <c r="V1544" s="2084"/>
      <c r="W1544" s="2084"/>
      <c r="X1544" s="2084"/>
      <c r="Y1544" s="2084"/>
      <c r="Z1544" s="2084"/>
      <c r="AA1544" s="2084"/>
      <c r="AB1544" s="2084"/>
      <c r="AC1544" s="2084"/>
      <c r="AD1544" s="2084"/>
      <c r="AE1544" s="2084"/>
    </row>
    <row r="1545" ht="60.0" customHeight="1">
      <c r="A1545" s="2084"/>
      <c r="B1545" s="2084"/>
      <c r="C1545" s="2084"/>
      <c r="D1545" s="2085"/>
      <c r="E1545" s="2084"/>
      <c r="F1545" s="2086"/>
      <c r="G1545" s="2086"/>
      <c r="H1545" s="2084"/>
      <c r="I1545" s="2084"/>
      <c r="J1545" s="2084"/>
      <c r="K1545" s="2084"/>
      <c r="L1545" s="2084"/>
      <c r="M1545" s="2084"/>
      <c r="N1545" s="2084"/>
      <c r="O1545" s="2084"/>
      <c r="P1545" s="2084"/>
      <c r="Q1545" s="2084"/>
      <c r="R1545" s="2084"/>
      <c r="S1545" s="2084"/>
      <c r="T1545" s="2084"/>
      <c r="U1545" s="2084"/>
      <c r="V1545" s="2084"/>
      <c r="W1545" s="2084"/>
      <c r="X1545" s="2084"/>
      <c r="Y1545" s="2084"/>
      <c r="Z1545" s="2084"/>
      <c r="AA1545" s="2084"/>
      <c r="AB1545" s="2084"/>
      <c r="AC1545" s="2084"/>
      <c r="AD1545" s="2084"/>
      <c r="AE1545" s="2084"/>
    </row>
    <row r="1546" ht="60.0" customHeight="1">
      <c r="A1546" s="2084"/>
      <c r="B1546" s="2084"/>
      <c r="C1546" s="2084"/>
      <c r="D1546" s="2085"/>
      <c r="E1546" s="2084"/>
      <c r="F1546" s="2086"/>
      <c r="G1546" s="2086"/>
      <c r="H1546" s="2084"/>
      <c r="I1546" s="2084"/>
      <c r="J1546" s="2084"/>
      <c r="K1546" s="2084"/>
      <c r="L1546" s="2084"/>
      <c r="M1546" s="2084"/>
      <c r="N1546" s="2084"/>
      <c r="O1546" s="2084"/>
      <c r="P1546" s="2084"/>
      <c r="Q1546" s="2084"/>
      <c r="R1546" s="2084"/>
      <c r="S1546" s="2084"/>
      <c r="T1546" s="2084"/>
      <c r="U1546" s="2084"/>
      <c r="V1546" s="2084"/>
      <c r="W1546" s="2084"/>
      <c r="X1546" s="2084"/>
      <c r="Y1546" s="2084"/>
      <c r="Z1546" s="2084"/>
      <c r="AA1546" s="2084"/>
      <c r="AB1546" s="2084"/>
      <c r="AC1546" s="2084"/>
      <c r="AD1546" s="2084"/>
      <c r="AE1546" s="2084"/>
    </row>
    <row r="1547" ht="60.0" customHeight="1">
      <c r="A1547" s="2084"/>
      <c r="B1547" s="2084"/>
      <c r="C1547" s="2084"/>
      <c r="D1547" s="2085"/>
      <c r="E1547" s="2084"/>
      <c r="F1547" s="2086"/>
      <c r="G1547" s="2086"/>
      <c r="H1547" s="2084"/>
      <c r="I1547" s="2084"/>
      <c r="J1547" s="2084"/>
      <c r="K1547" s="2084"/>
      <c r="L1547" s="2084"/>
      <c r="M1547" s="2084"/>
      <c r="N1547" s="2084"/>
      <c r="O1547" s="2084"/>
      <c r="P1547" s="2084"/>
      <c r="Q1547" s="2084"/>
      <c r="R1547" s="2084"/>
      <c r="S1547" s="2084"/>
      <c r="T1547" s="2084"/>
      <c r="U1547" s="2084"/>
      <c r="V1547" s="2084"/>
      <c r="W1547" s="2084"/>
      <c r="X1547" s="2084"/>
      <c r="Y1547" s="2084"/>
      <c r="Z1547" s="2084"/>
      <c r="AA1547" s="2084"/>
      <c r="AB1547" s="2084"/>
      <c r="AC1547" s="2084"/>
      <c r="AD1547" s="2084"/>
      <c r="AE1547" s="2084"/>
    </row>
    <row r="1548" ht="60.0" customHeight="1">
      <c r="A1548" s="2084"/>
      <c r="B1548" s="2084"/>
      <c r="C1548" s="2084"/>
      <c r="D1548" s="2085"/>
      <c r="E1548" s="2084"/>
      <c r="F1548" s="2086"/>
      <c r="G1548" s="2086"/>
      <c r="H1548" s="2084"/>
      <c r="I1548" s="2084"/>
      <c r="J1548" s="2084"/>
      <c r="K1548" s="2084"/>
      <c r="L1548" s="2084"/>
      <c r="M1548" s="2084"/>
      <c r="N1548" s="2084"/>
      <c r="O1548" s="2084"/>
      <c r="P1548" s="2084"/>
      <c r="Q1548" s="2084"/>
      <c r="R1548" s="2084"/>
      <c r="S1548" s="2084"/>
      <c r="T1548" s="2084"/>
      <c r="U1548" s="2084"/>
      <c r="V1548" s="2084"/>
      <c r="W1548" s="2084"/>
      <c r="X1548" s="2084"/>
      <c r="Y1548" s="2084"/>
      <c r="Z1548" s="2084"/>
      <c r="AA1548" s="2084"/>
      <c r="AB1548" s="2084"/>
      <c r="AC1548" s="2084"/>
      <c r="AD1548" s="2084"/>
      <c r="AE1548" s="2084"/>
    </row>
    <row r="1549" ht="60.0" customHeight="1">
      <c r="A1549" s="2084"/>
      <c r="B1549" s="2084"/>
      <c r="C1549" s="2084"/>
      <c r="D1549" s="2085"/>
      <c r="E1549" s="2084"/>
      <c r="F1549" s="2086"/>
      <c r="G1549" s="2086"/>
      <c r="H1549" s="2084"/>
      <c r="I1549" s="2084"/>
      <c r="J1549" s="2084"/>
      <c r="K1549" s="2084"/>
      <c r="L1549" s="2084"/>
      <c r="M1549" s="2084"/>
      <c r="N1549" s="2084"/>
      <c r="O1549" s="2084"/>
      <c r="P1549" s="2084"/>
      <c r="Q1549" s="2084"/>
      <c r="R1549" s="2084"/>
      <c r="S1549" s="2084"/>
      <c r="T1549" s="2084"/>
      <c r="U1549" s="2084"/>
      <c r="V1549" s="2084"/>
      <c r="W1549" s="2084"/>
      <c r="X1549" s="2084"/>
      <c r="Y1549" s="2084"/>
      <c r="Z1549" s="2084"/>
      <c r="AA1549" s="2084"/>
      <c r="AB1549" s="2084"/>
      <c r="AC1549" s="2084"/>
      <c r="AD1549" s="2084"/>
      <c r="AE1549" s="2084"/>
    </row>
    <row r="1550" ht="60.0" customHeight="1">
      <c r="A1550" s="2084"/>
      <c r="B1550" s="2084"/>
      <c r="C1550" s="2084"/>
      <c r="D1550" s="2085"/>
      <c r="E1550" s="2084"/>
      <c r="F1550" s="2086"/>
      <c r="G1550" s="2086"/>
      <c r="H1550" s="2084"/>
      <c r="I1550" s="2084"/>
      <c r="J1550" s="2084"/>
      <c r="K1550" s="2084"/>
      <c r="L1550" s="2084"/>
      <c r="M1550" s="2084"/>
      <c r="N1550" s="2084"/>
      <c r="O1550" s="2084"/>
      <c r="P1550" s="2084"/>
      <c r="Q1550" s="2084"/>
      <c r="R1550" s="2084"/>
      <c r="S1550" s="2084"/>
      <c r="T1550" s="2084"/>
      <c r="U1550" s="2084"/>
      <c r="V1550" s="2084"/>
      <c r="W1550" s="2084"/>
      <c r="X1550" s="2084"/>
      <c r="Y1550" s="2084"/>
      <c r="Z1550" s="2084"/>
      <c r="AA1550" s="2084"/>
      <c r="AB1550" s="2084"/>
      <c r="AC1550" s="2084"/>
      <c r="AD1550" s="2084"/>
      <c r="AE1550" s="2084"/>
    </row>
    <row r="1551" ht="60.0" customHeight="1">
      <c r="A1551" s="2084"/>
      <c r="B1551" s="2084"/>
      <c r="C1551" s="2084"/>
      <c r="D1551" s="2085"/>
      <c r="E1551" s="2084"/>
      <c r="F1551" s="2086"/>
      <c r="G1551" s="2086"/>
      <c r="H1551" s="2084"/>
      <c r="I1551" s="2084"/>
      <c r="J1551" s="2084"/>
      <c r="K1551" s="2084"/>
      <c r="L1551" s="2084"/>
      <c r="M1551" s="2084"/>
      <c r="N1551" s="2084"/>
      <c r="O1551" s="2084"/>
      <c r="P1551" s="2084"/>
      <c r="Q1551" s="2084"/>
      <c r="R1551" s="2084"/>
      <c r="S1551" s="2084"/>
      <c r="T1551" s="2084"/>
      <c r="U1551" s="2084"/>
      <c r="V1551" s="2084"/>
      <c r="W1551" s="2084"/>
      <c r="X1551" s="2084"/>
      <c r="Y1551" s="2084"/>
      <c r="Z1551" s="2084"/>
      <c r="AA1551" s="2084"/>
      <c r="AB1551" s="2084"/>
      <c r="AC1551" s="2084"/>
      <c r="AD1551" s="2084"/>
      <c r="AE1551" s="2084"/>
    </row>
    <row r="1552" ht="60.0" customHeight="1">
      <c r="A1552" s="2084"/>
      <c r="B1552" s="2084"/>
      <c r="C1552" s="2084"/>
      <c r="D1552" s="2085"/>
      <c r="E1552" s="2084"/>
      <c r="F1552" s="2086"/>
      <c r="G1552" s="2086"/>
      <c r="H1552" s="2084"/>
      <c r="I1552" s="2084"/>
      <c r="J1552" s="2084"/>
      <c r="K1552" s="2084"/>
      <c r="L1552" s="2084"/>
      <c r="M1552" s="2084"/>
      <c r="N1552" s="2084"/>
      <c r="O1552" s="2084"/>
      <c r="P1552" s="2084"/>
      <c r="Q1552" s="2084"/>
      <c r="R1552" s="2084"/>
      <c r="S1552" s="2084"/>
      <c r="T1552" s="2084"/>
      <c r="U1552" s="2084"/>
      <c r="V1552" s="2084"/>
      <c r="W1552" s="2084"/>
      <c r="X1552" s="2084"/>
      <c r="Y1552" s="2084"/>
      <c r="Z1552" s="2084"/>
      <c r="AA1552" s="2084"/>
      <c r="AB1552" s="2084"/>
      <c r="AC1552" s="2084"/>
      <c r="AD1552" s="2084"/>
      <c r="AE1552" s="2084"/>
    </row>
    <row r="1553" ht="60.0" customHeight="1">
      <c r="A1553" s="2084"/>
      <c r="B1553" s="2084"/>
      <c r="C1553" s="2084"/>
      <c r="D1553" s="2085"/>
      <c r="E1553" s="2084"/>
      <c r="F1553" s="2086"/>
      <c r="G1553" s="2086"/>
      <c r="H1553" s="2084"/>
      <c r="I1553" s="2084"/>
      <c r="J1553" s="2084"/>
      <c r="K1553" s="2084"/>
      <c r="L1553" s="2084"/>
      <c r="M1553" s="2084"/>
      <c r="N1553" s="2084"/>
      <c r="O1553" s="2084"/>
      <c r="P1553" s="2084"/>
      <c r="Q1553" s="2084"/>
      <c r="R1553" s="2084"/>
      <c r="S1553" s="2084"/>
      <c r="T1553" s="2084"/>
      <c r="U1553" s="2084"/>
      <c r="V1553" s="2084"/>
      <c r="W1553" s="2084"/>
      <c r="X1553" s="2084"/>
      <c r="Y1553" s="2084"/>
      <c r="Z1553" s="2084"/>
      <c r="AA1553" s="2084"/>
      <c r="AB1553" s="2084"/>
      <c r="AC1553" s="2084"/>
      <c r="AD1553" s="2084"/>
      <c r="AE1553" s="2084"/>
    </row>
    <row r="1554" ht="60.0" customHeight="1">
      <c r="A1554" s="2084"/>
      <c r="B1554" s="2084"/>
      <c r="C1554" s="2084"/>
      <c r="D1554" s="2085"/>
      <c r="E1554" s="2084"/>
      <c r="F1554" s="2086"/>
      <c r="G1554" s="2086"/>
      <c r="H1554" s="2084"/>
      <c r="I1554" s="2084"/>
      <c r="J1554" s="2084"/>
      <c r="K1554" s="2084"/>
      <c r="L1554" s="2084"/>
      <c r="M1554" s="2084"/>
      <c r="N1554" s="2084"/>
      <c r="O1554" s="2084"/>
      <c r="P1554" s="2084"/>
      <c r="Q1554" s="2084"/>
      <c r="R1554" s="2084"/>
      <c r="S1554" s="2084"/>
      <c r="T1554" s="2084"/>
      <c r="U1554" s="2084"/>
      <c r="V1554" s="2084"/>
      <c r="W1554" s="2084"/>
      <c r="X1554" s="2084"/>
      <c r="Y1554" s="2084"/>
      <c r="Z1554" s="2084"/>
      <c r="AA1554" s="2084"/>
      <c r="AB1554" s="2084"/>
      <c r="AC1554" s="2084"/>
      <c r="AD1554" s="2084"/>
      <c r="AE1554" s="2084"/>
    </row>
    <row r="1555" ht="60.0" customHeight="1">
      <c r="A1555" s="2084"/>
      <c r="B1555" s="2084"/>
      <c r="C1555" s="2084"/>
      <c r="D1555" s="2085"/>
      <c r="E1555" s="2084"/>
      <c r="F1555" s="2086"/>
      <c r="G1555" s="2086"/>
      <c r="H1555" s="2084"/>
      <c r="I1555" s="2084"/>
      <c r="J1555" s="2084"/>
      <c r="K1555" s="2084"/>
      <c r="L1555" s="2084"/>
      <c r="M1555" s="2084"/>
      <c r="N1555" s="2084"/>
      <c r="O1555" s="2084"/>
      <c r="P1555" s="2084"/>
      <c r="Q1555" s="2084"/>
      <c r="R1555" s="2084"/>
      <c r="S1555" s="2084"/>
      <c r="T1555" s="2084"/>
      <c r="U1555" s="2084"/>
      <c r="V1555" s="2084"/>
      <c r="W1555" s="2084"/>
      <c r="X1555" s="2084"/>
      <c r="Y1555" s="2084"/>
      <c r="Z1555" s="2084"/>
      <c r="AA1555" s="2084"/>
      <c r="AB1555" s="2084"/>
      <c r="AC1555" s="2084"/>
      <c r="AD1555" s="2084"/>
      <c r="AE1555" s="2084"/>
    </row>
    <row r="1556" ht="60.0" customHeight="1">
      <c r="A1556" s="2084"/>
      <c r="B1556" s="2084"/>
      <c r="C1556" s="2084"/>
      <c r="D1556" s="2085"/>
      <c r="E1556" s="2084"/>
      <c r="F1556" s="2086"/>
      <c r="G1556" s="2086"/>
      <c r="H1556" s="2084"/>
      <c r="I1556" s="2084"/>
      <c r="J1556" s="2084"/>
      <c r="K1556" s="2084"/>
      <c r="L1556" s="2084"/>
      <c r="M1556" s="2084"/>
      <c r="N1556" s="2084"/>
      <c r="O1556" s="2084"/>
      <c r="P1556" s="2084"/>
      <c r="Q1556" s="2084"/>
      <c r="R1556" s="2084"/>
      <c r="S1556" s="2084"/>
      <c r="T1556" s="2084"/>
      <c r="U1556" s="2084"/>
      <c r="V1556" s="2084"/>
      <c r="W1556" s="2084"/>
      <c r="X1556" s="2084"/>
      <c r="Y1556" s="2084"/>
      <c r="Z1556" s="2084"/>
      <c r="AA1556" s="2084"/>
      <c r="AB1556" s="2084"/>
      <c r="AC1556" s="2084"/>
      <c r="AD1556" s="2084"/>
      <c r="AE1556" s="2084"/>
    </row>
    <row r="1557" ht="60.0" customHeight="1">
      <c r="A1557" s="2084"/>
      <c r="B1557" s="2084"/>
      <c r="C1557" s="2084"/>
      <c r="D1557" s="2085"/>
      <c r="E1557" s="2084"/>
      <c r="F1557" s="2086"/>
      <c r="G1557" s="2086"/>
      <c r="H1557" s="2084"/>
      <c r="I1557" s="2084"/>
      <c r="J1557" s="2084"/>
      <c r="K1557" s="2084"/>
      <c r="L1557" s="2084"/>
      <c r="M1557" s="2084"/>
      <c r="N1557" s="2084"/>
      <c r="O1557" s="2084"/>
      <c r="P1557" s="2084"/>
      <c r="Q1557" s="2084"/>
      <c r="R1557" s="2084"/>
      <c r="S1557" s="2084"/>
      <c r="T1557" s="2084"/>
      <c r="U1557" s="2084"/>
      <c r="V1557" s="2084"/>
      <c r="W1557" s="2084"/>
      <c r="X1557" s="2084"/>
      <c r="Y1557" s="2084"/>
      <c r="Z1557" s="2084"/>
      <c r="AA1557" s="2084"/>
      <c r="AB1557" s="2084"/>
      <c r="AC1557" s="2084"/>
      <c r="AD1557" s="2084"/>
      <c r="AE1557" s="2084"/>
    </row>
    <row r="1558" ht="60.0" customHeight="1">
      <c r="A1558" s="2084"/>
      <c r="B1558" s="2084"/>
      <c r="C1558" s="2084"/>
      <c r="D1558" s="2085"/>
      <c r="E1558" s="2084"/>
      <c r="F1558" s="2086"/>
      <c r="G1558" s="2086"/>
      <c r="H1558" s="2084"/>
      <c r="I1558" s="2084"/>
      <c r="J1558" s="2084"/>
      <c r="K1558" s="2084"/>
      <c r="L1558" s="2084"/>
      <c r="M1558" s="2084"/>
      <c r="N1558" s="2084"/>
      <c r="O1558" s="2084"/>
      <c r="P1558" s="2084"/>
      <c r="Q1558" s="2084"/>
      <c r="R1558" s="2084"/>
      <c r="S1558" s="2084"/>
      <c r="T1558" s="2084"/>
      <c r="U1558" s="2084"/>
      <c r="V1558" s="2084"/>
      <c r="W1558" s="2084"/>
      <c r="X1558" s="2084"/>
      <c r="Y1558" s="2084"/>
      <c r="Z1558" s="2084"/>
      <c r="AA1558" s="2084"/>
      <c r="AB1558" s="2084"/>
      <c r="AC1558" s="2084"/>
      <c r="AD1558" s="2084"/>
      <c r="AE1558" s="2084"/>
    </row>
    <row r="1559" ht="60.0" customHeight="1">
      <c r="A1559" s="2084"/>
      <c r="B1559" s="2084"/>
      <c r="C1559" s="2084"/>
      <c r="D1559" s="2085"/>
      <c r="E1559" s="2084"/>
      <c r="F1559" s="2086"/>
      <c r="G1559" s="2086"/>
      <c r="H1559" s="2084"/>
      <c r="I1559" s="2084"/>
      <c r="J1559" s="2084"/>
      <c r="K1559" s="2084"/>
      <c r="L1559" s="2084"/>
      <c r="M1559" s="2084"/>
      <c r="N1559" s="2084"/>
      <c r="O1559" s="2084"/>
      <c r="P1559" s="2084"/>
      <c r="Q1559" s="2084"/>
      <c r="R1559" s="2084"/>
      <c r="S1559" s="2084"/>
      <c r="T1559" s="2084"/>
      <c r="U1559" s="2084"/>
      <c r="V1559" s="2084"/>
      <c r="W1559" s="2084"/>
      <c r="X1559" s="2084"/>
      <c r="Y1559" s="2084"/>
      <c r="Z1559" s="2084"/>
      <c r="AA1559" s="2084"/>
      <c r="AB1559" s="2084"/>
      <c r="AC1559" s="2084"/>
      <c r="AD1559" s="2084"/>
      <c r="AE1559" s="2084"/>
    </row>
    <row r="1560" ht="60.0" customHeight="1">
      <c r="A1560" s="2084"/>
      <c r="B1560" s="2084"/>
      <c r="C1560" s="2084"/>
      <c r="D1560" s="2085"/>
      <c r="E1560" s="2084"/>
      <c r="F1560" s="2086"/>
      <c r="G1560" s="2086"/>
      <c r="H1560" s="2084"/>
      <c r="I1560" s="2084"/>
      <c r="J1560" s="2084"/>
      <c r="K1560" s="2084"/>
      <c r="L1560" s="2084"/>
      <c r="M1560" s="2084"/>
      <c r="N1560" s="2084"/>
      <c r="O1560" s="2084"/>
      <c r="P1560" s="2084"/>
      <c r="Q1560" s="2084"/>
      <c r="R1560" s="2084"/>
      <c r="S1560" s="2084"/>
      <c r="T1560" s="2084"/>
      <c r="U1560" s="2084"/>
      <c r="V1560" s="2084"/>
      <c r="W1560" s="2084"/>
      <c r="X1560" s="2084"/>
      <c r="Y1560" s="2084"/>
      <c r="Z1560" s="2084"/>
      <c r="AA1560" s="2084"/>
      <c r="AB1560" s="2084"/>
      <c r="AC1560" s="2084"/>
      <c r="AD1560" s="2084"/>
      <c r="AE1560" s="2084"/>
    </row>
    <row r="1561" ht="60.0" customHeight="1">
      <c r="A1561" s="2084"/>
      <c r="B1561" s="2084"/>
      <c r="C1561" s="2084"/>
      <c r="D1561" s="2085"/>
      <c r="E1561" s="2084"/>
      <c r="F1561" s="2086"/>
      <c r="G1561" s="2086"/>
      <c r="H1561" s="2084"/>
      <c r="I1561" s="2084"/>
      <c r="J1561" s="2084"/>
      <c r="K1561" s="2084"/>
      <c r="L1561" s="2084"/>
      <c r="M1561" s="2084"/>
      <c r="N1561" s="2084"/>
      <c r="O1561" s="2084"/>
      <c r="P1561" s="2084"/>
      <c r="Q1561" s="2084"/>
      <c r="R1561" s="2084"/>
      <c r="S1561" s="2084"/>
      <c r="T1561" s="2084"/>
      <c r="U1561" s="2084"/>
      <c r="V1561" s="2084"/>
      <c r="W1561" s="2084"/>
      <c r="X1561" s="2084"/>
      <c r="Y1561" s="2084"/>
      <c r="Z1561" s="2084"/>
      <c r="AA1561" s="2084"/>
      <c r="AB1561" s="2084"/>
      <c r="AC1561" s="2084"/>
      <c r="AD1561" s="2084"/>
      <c r="AE1561" s="2084"/>
    </row>
    <row r="1562" ht="60.0" customHeight="1">
      <c r="A1562" s="2084"/>
      <c r="B1562" s="2084"/>
      <c r="C1562" s="2084"/>
      <c r="D1562" s="2085"/>
      <c r="E1562" s="2084"/>
      <c r="F1562" s="2086"/>
      <c r="G1562" s="2086"/>
      <c r="H1562" s="2084"/>
      <c r="I1562" s="2084"/>
      <c r="J1562" s="2084"/>
      <c r="K1562" s="2084"/>
      <c r="L1562" s="2084"/>
      <c r="M1562" s="2084"/>
      <c r="N1562" s="2084"/>
      <c r="O1562" s="2084"/>
      <c r="P1562" s="2084"/>
      <c r="Q1562" s="2084"/>
      <c r="R1562" s="2084"/>
      <c r="S1562" s="2084"/>
      <c r="T1562" s="2084"/>
      <c r="U1562" s="2084"/>
      <c r="V1562" s="2084"/>
      <c r="W1562" s="2084"/>
      <c r="X1562" s="2084"/>
      <c r="Y1562" s="2084"/>
      <c r="Z1562" s="2084"/>
      <c r="AA1562" s="2084"/>
      <c r="AB1562" s="2084"/>
      <c r="AC1562" s="2084"/>
      <c r="AD1562" s="2084"/>
      <c r="AE1562" s="2084"/>
    </row>
    <row r="1563" ht="60.0" customHeight="1">
      <c r="A1563" s="2084"/>
      <c r="B1563" s="2084"/>
      <c r="C1563" s="2084"/>
      <c r="D1563" s="2085"/>
      <c r="E1563" s="2084"/>
      <c r="F1563" s="2086"/>
      <c r="G1563" s="2086"/>
      <c r="H1563" s="2084"/>
      <c r="I1563" s="2084"/>
      <c r="J1563" s="2084"/>
      <c r="K1563" s="2084"/>
      <c r="L1563" s="2084"/>
      <c r="M1563" s="2084"/>
      <c r="N1563" s="2084"/>
      <c r="O1563" s="2084"/>
      <c r="P1563" s="2084"/>
      <c r="Q1563" s="2084"/>
      <c r="R1563" s="2084"/>
      <c r="S1563" s="2084"/>
      <c r="T1563" s="2084"/>
      <c r="U1563" s="2084"/>
      <c r="V1563" s="2084"/>
      <c r="W1563" s="2084"/>
      <c r="X1563" s="2084"/>
      <c r="Y1563" s="2084"/>
      <c r="Z1563" s="2084"/>
      <c r="AA1563" s="2084"/>
      <c r="AB1563" s="2084"/>
      <c r="AC1563" s="2084"/>
      <c r="AD1563" s="2084"/>
      <c r="AE1563" s="2084"/>
    </row>
    <row r="1564" ht="60.0" customHeight="1">
      <c r="A1564" s="2084"/>
      <c r="B1564" s="2084"/>
      <c r="C1564" s="2084"/>
      <c r="D1564" s="2085"/>
      <c r="E1564" s="2084"/>
      <c r="F1564" s="2086"/>
      <c r="G1564" s="2086"/>
      <c r="H1564" s="2084"/>
      <c r="I1564" s="2084"/>
      <c r="J1564" s="2084"/>
      <c r="K1564" s="2084"/>
      <c r="L1564" s="2084"/>
      <c r="M1564" s="2084"/>
      <c r="N1564" s="2084"/>
      <c r="O1564" s="2084"/>
      <c r="P1564" s="2084"/>
      <c r="Q1564" s="2084"/>
      <c r="R1564" s="2084"/>
      <c r="S1564" s="2084"/>
      <c r="T1564" s="2084"/>
      <c r="U1564" s="2084"/>
      <c r="V1564" s="2084"/>
      <c r="W1564" s="2084"/>
      <c r="X1564" s="2084"/>
      <c r="Y1564" s="2084"/>
      <c r="Z1564" s="2084"/>
      <c r="AA1564" s="2084"/>
      <c r="AB1564" s="2084"/>
      <c r="AC1564" s="2084"/>
      <c r="AD1564" s="2084"/>
      <c r="AE1564" s="2084"/>
    </row>
    <row r="1565" ht="60.0" customHeight="1">
      <c r="A1565" s="2084"/>
      <c r="B1565" s="2084"/>
      <c r="C1565" s="2084"/>
      <c r="D1565" s="2085"/>
      <c r="E1565" s="2084"/>
      <c r="F1565" s="2086"/>
      <c r="G1565" s="2086"/>
      <c r="H1565" s="2084"/>
      <c r="I1565" s="2084"/>
      <c r="J1565" s="2084"/>
      <c r="K1565" s="2084"/>
      <c r="L1565" s="2084"/>
      <c r="M1565" s="2084"/>
      <c r="N1565" s="2084"/>
      <c r="O1565" s="2084"/>
      <c r="P1565" s="2084"/>
      <c r="Q1565" s="2084"/>
      <c r="R1565" s="2084"/>
      <c r="S1565" s="2084"/>
      <c r="T1565" s="2084"/>
      <c r="U1565" s="2084"/>
      <c r="V1565" s="2084"/>
      <c r="W1565" s="2084"/>
      <c r="X1565" s="2084"/>
      <c r="Y1565" s="2084"/>
      <c r="Z1565" s="2084"/>
      <c r="AA1565" s="2084"/>
      <c r="AB1565" s="2084"/>
      <c r="AC1565" s="2084"/>
      <c r="AD1565" s="2084"/>
      <c r="AE1565" s="2084"/>
    </row>
    <row r="1566" ht="60.0" customHeight="1">
      <c r="A1566" s="2084"/>
      <c r="B1566" s="2084"/>
      <c r="C1566" s="2084"/>
      <c r="D1566" s="2085"/>
      <c r="E1566" s="2084"/>
      <c r="F1566" s="2086"/>
      <c r="G1566" s="2086"/>
      <c r="H1566" s="2084"/>
      <c r="I1566" s="2084"/>
      <c r="J1566" s="2084"/>
      <c r="K1566" s="2084"/>
      <c r="L1566" s="2084"/>
      <c r="M1566" s="2084"/>
      <c r="N1566" s="2084"/>
      <c r="O1566" s="2084"/>
      <c r="P1566" s="2084"/>
      <c r="Q1566" s="2084"/>
      <c r="R1566" s="2084"/>
      <c r="S1566" s="2084"/>
      <c r="T1566" s="2084"/>
      <c r="U1566" s="2084"/>
      <c r="V1566" s="2084"/>
      <c r="W1566" s="2084"/>
      <c r="X1566" s="2084"/>
      <c r="Y1566" s="2084"/>
      <c r="Z1566" s="2084"/>
      <c r="AA1566" s="2084"/>
      <c r="AB1566" s="2084"/>
      <c r="AC1566" s="2084"/>
      <c r="AD1566" s="2084"/>
      <c r="AE1566" s="2084"/>
    </row>
    <row r="1567" ht="60.0" customHeight="1">
      <c r="A1567" s="2084"/>
      <c r="B1567" s="2084"/>
      <c r="C1567" s="2084"/>
      <c r="D1567" s="2085"/>
      <c r="E1567" s="2084"/>
      <c r="F1567" s="2086"/>
      <c r="G1567" s="2086"/>
      <c r="H1567" s="2084"/>
      <c r="I1567" s="2084"/>
      <c r="J1567" s="2084"/>
      <c r="K1567" s="2084"/>
      <c r="L1567" s="2084"/>
      <c r="M1567" s="2084"/>
      <c r="N1567" s="2084"/>
      <c r="O1567" s="2084"/>
      <c r="P1567" s="2084"/>
      <c r="Q1567" s="2084"/>
      <c r="R1567" s="2084"/>
      <c r="S1567" s="2084"/>
      <c r="T1567" s="2084"/>
      <c r="U1567" s="2084"/>
      <c r="V1567" s="2084"/>
      <c r="W1567" s="2084"/>
      <c r="X1567" s="2084"/>
      <c r="Y1567" s="2084"/>
      <c r="Z1567" s="2084"/>
      <c r="AA1567" s="2084"/>
      <c r="AB1567" s="2084"/>
      <c r="AC1567" s="2084"/>
      <c r="AD1567" s="2084"/>
      <c r="AE1567" s="2084"/>
    </row>
    <row r="1568" ht="60.0" customHeight="1">
      <c r="A1568" s="2084"/>
      <c r="B1568" s="2084"/>
      <c r="C1568" s="2084"/>
      <c r="D1568" s="2085"/>
      <c r="E1568" s="2084"/>
      <c r="F1568" s="2086"/>
      <c r="G1568" s="2086"/>
      <c r="H1568" s="2084"/>
      <c r="I1568" s="2084"/>
      <c r="J1568" s="2084"/>
      <c r="K1568" s="2084"/>
      <c r="L1568" s="2084"/>
      <c r="M1568" s="2084"/>
      <c r="N1568" s="2084"/>
      <c r="O1568" s="2084"/>
      <c r="P1568" s="2084"/>
      <c r="Q1568" s="2084"/>
      <c r="R1568" s="2084"/>
      <c r="S1568" s="2084"/>
      <c r="T1568" s="2084"/>
      <c r="U1568" s="2084"/>
      <c r="V1568" s="2084"/>
      <c r="W1568" s="2084"/>
      <c r="X1568" s="2084"/>
      <c r="Y1568" s="2084"/>
      <c r="Z1568" s="2084"/>
      <c r="AA1568" s="2084"/>
      <c r="AB1568" s="2084"/>
      <c r="AC1568" s="2084"/>
      <c r="AD1568" s="2084"/>
      <c r="AE1568" s="2084"/>
    </row>
    <row r="1569" ht="60.0" customHeight="1">
      <c r="A1569" s="2084"/>
      <c r="B1569" s="2084"/>
      <c r="C1569" s="2084"/>
      <c r="D1569" s="2085"/>
      <c r="E1569" s="2084"/>
      <c r="F1569" s="2086"/>
      <c r="G1569" s="2086"/>
      <c r="H1569" s="2084"/>
      <c r="I1569" s="2084"/>
      <c r="J1569" s="2084"/>
      <c r="K1569" s="2084"/>
      <c r="L1569" s="2084"/>
      <c r="M1569" s="2084"/>
      <c r="N1569" s="2084"/>
      <c r="O1569" s="2084"/>
      <c r="P1569" s="2084"/>
      <c r="Q1569" s="2084"/>
      <c r="R1569" s="2084"/>
      <c r="S1569" s="2084"/>
      <c r="T1569" s="2084"/>
      <c r="U1569" s="2084"/>
      <c r="V1569" s="2084"/>
      <c r="W1569" s="2084"/>
      <c r="X1569" s="2084"/>
      <c r="Y1569" s="2084"/>
      <c r="Z1569" s="2084"/>
      <c r="AA1569" s="2084"/>
      <c r="AB1569" s="2084"/>
      <c r="AC1569" s="2084"/>
      <c r="AD1569" s="2084"/>
      <c r="AE1569" s="2084"/>
    </row>
    <row r="1570" ht="60.0" customHeight="1">
      <c r="A1570" s="2084"/>
      <c r="B1570" s="2084"/>
      <c r="C1570" s="2084"/>
      <c r="D1570" s="2085"/>
      <c r="E1570" s="2084"/>
      <c r="F1570" s="2086"/>
      <c r="G1570" s="2086"/>
      <c r="H1570" s="2084"/>
      <c r="I1570" s="2084"/>
      <c r="J1570" s="2084"/>
      <c r="K1570" s="2084"/>
      <c r="L1570" s="2084"/>
      <c r="M1570" s="2084"/>
      <c r="N1570" s="2084"/>
      <c r="O1570" s="2084"/>
      <c r="P1570" s="2084"/>
      <c r="Q1570" s="2084"/>
      <c r="R1570" s="2084"/>
      <c r="S1570" s="2084"/>
      <c r="T1570" s="2084"/>
      <c r="U1570" s="2084"/>
      <c r="V1570" s="2084"/>
      <c r="W1570" s="2084"/>
      <c r="X1570" s="2084"/>
      <c r="Y1570" s="2084"/>
      <c r="Z1570" s="2084"/>
      <c r="AA1570" s="2084"/>
      <c r="AB1570" s="2084"/>
      <c r="AC1570" s="2084"/>
      <c r="AD1570" s="2084"/>
      <c r="AE1570" s="2084"/>
    </row>
    <row r="1571" ht="60.0" customHeight="1">
      <c r="A1571" s="2084"/>
      <c r="B1571" s="2084"/>
      <c r="C1571" s="2084"/>
      <c r="D1571" s="2085"/>
      <c r="E1571" s="2084"/>
      <c r="F1571" s="2086"/>
      <c r="G1571" s="2086"/>
      <c r="H1571" s="2084"/>
      <c r="I1571" s="2084"/>
      <c r="J1571" s="2084"/>
      <c r="K1571" s="2084"/>
      <c r="L1571" s="2084"/>
      <c r="M1571" s="2084"/>
      <c r="N1571" s="2084"/>
      <c r="O1571" s="2084"/>
      <c r="P1571" s="2084"/>
      <c r="Q1571" s="2084"/>
      <c r="R1571" s="2084"/>
      <c r="S1571" s="2084"/>
      <c r="T1571" s="2084"/>
      <c r="U1571" s="2084"/>
      <c r="V1571" s="2084"/>
      <c r="W1571" s="2084"/>
      <c r="X1571" s="2084"/>
      <c r="Y1571" s="2084"/>
      <c r="Z1571" s="2084"/>
      <c r="AA1571" s="2084"/>
      <c r="AB1571" s="2084"/>
      <c r="AC1571" s="2084"/>
      <c r="AD1571" s="2084"/>
      <c r="AE1571" s="2084"/>
    </row>
    <row r="1572" ht="60.0" customHeight="1">
      <c r="A1572" s="2084"/>
      <c r="B1572" s="2084"/>
      <c r="C1572" s="2084"/>
      <c r="D1572" s="2085"/>
      <c r="E1572" s="2084"/>
      <c r="F1572" s="2086"/>
      <c r="G1572" s="2086"/>
      <c r="H1572" s="2084"/>
      <c r="I1572" s="2084"/>
      <c r="J1572" s="2084"/>
      <c r="K1572" s="2084"/>
      <c r="L1572" s="2084"/>
      <c r="M1572" s="2084"/>
      <c r="N1572" s="2084"/>
      <c r="O1572" s="2084"/>
      <c r="P1572" s="2084"/>
      <c r="Q1572" s="2084"/>
      <c r="R1572" s="2084"/>
      <c r="S1572" s="2084"/>
      <c r="T1572" s="2084"/>
      <c r="U1572" s="2084"/>
      <c r="V1572" s="2084"/>
      <c r="W1572" s="2084"/>
      <c r="X1572" s="2084"/>
      <c r="Y1572" s="2084"/>
      <c r="Z1572" s="2084"/>
      <c r="AA1572" s="2084"/>
      <c r="AB1572" s="2084"/>
      <c r="AC1572" s="2084"/>
      <c r="AD1572" s="2084"/>
      <c r="AE1572" s="2084"/>
    </row>
    <row r="1573" ht="60.0" customHeight="1">
      <c r="A1573" s="2084"/>
      <c r="B1573" s="2084"/>
      <c r="C1573" s="2084"/>
      <c r="D1573" s="2085"/>
      <c r="E1573" s="2084"/>
      <c r="F1573" s="2086"/>
      <c r="G1573" s="2086"/>
      <c r="H1573" s="2084"/>
      <c r="I1573" s="2084"/>
      <c r="J1573" s="2084"/>
      <c r="K1573" s="2084"/>
      <c r="L1573" s="2084"/>
      <c r="M1573" s="2084"/>
      <c r="N1573" s="2084"/>
      <c r="O1573" s="2084"/>
      <c r="P1573" s="2084"/>
      <c r="Q1573" s="2084"/>
      <c r="R1573" s="2084"/>
      <c r="S1573" s="2084"/>
      <c r="T1573" s="2084"/>
      <c r="U1573" s="2084"/>
      <c r="V1573" s="2084"/>
      <c r="W1573" s="2084"/>
      <c r="X1573" s="2084"/>
      <c r="Y1573" s="2084"/>
      <c r="Z1573" s="2084"/>
      <c r="AA1573" s="2084"/>
      <c r="AB1573" s="2084"/>
      <c r="AC1573" s="2084"/>
      <c r="AD1573" s="2084"/>
      <c r="AE1573" s="2084"/>
    </row>
    <row r="1574" ht="60.0" customHeight="1">
      <c r="A1574" s="2084"/>
      <c r="B1574" s="2084"/>
      <c r="C1574" s="2084"/>
      <c r="D1574" s="2085"/>
      <c r="E1574" s="2084"/>
      <c r="F1574" s="2086"/>
      <c r="G1574" s="2086"/>
      <c r="H1574" s="2084"/>
      <c r="I1574" s="2084"/>
      <c r="J1574" s="2084"/>
      <c r="K1574" s="2084"/>
      <c r="L1574" s="2084"/>
      <c r="M1574" s="2084"/>
      <c r="N1574" s="2084"/>
      <c r="O1574" s="2084"/>
      <c r="P1574" s="2084"/>
      <c r="Q1574" s="2084"/>
      <c r="R1574" s="2084"/>
      <c r="S1574" s="2084"/>
      <c r="T1574" s="2084"/>
      <c r="U1574" s="2084"/>
      <c r="V1574" s="2084"/>
      <c r="W1574" s="2084"/>
      <c r="X1574" s="2084"/>
      <c r="Y1574" s="2084"/>
      <c r="Z1574" s="2084"/>
      <c r="AA1574" s="2084"/>
      <c r="AB1574" s="2084"/>
      <c r="AC1574" s="2084"/>
      <c r="AD1574" s="2084"/>
      <c r="AE1574" s="2084"/>
    </row>
    <row r="1575" ht="60.0" customHeight="1">
      <c r="A1575" s="2084"/>
      <c r="B1575" s="2084"/>
      <c r="C1575" s="2084"/>
      <c r="D1575" s="2085"/>
      <c r="E1575" s="2084"/>
      <c r="F1575" s="2086"/>
      <c r="G1575" s="2086"/>
      <c r="H1575" s="2084"/>
      <c r="I1575" s="2084"/>
      <c r="J1575" s="2084"/>
      <c r="K1575" s="2084"/>
      <c r="L1575" s="2084"/>
      <c r="M1575" s="2084"/>
      <c r="N1575" s="2084"/>
      <c r="O1575" s="2084"/>
      <c r="P1575" s="2084"/>
      <c r="Q1575" s="2084"/>
      <c r="R1575" s="2084"/>
      <c r="S1575" s="2084"/>
      <c r="T1575" s="2084"/>
      <c r="U1575" s="2084"/>
      <c r="V1575" s="2084"/>
      <c r="W1575" s="2084"/>
      <c r="X1575" s="2084"/>
      <c r="Y1575" s="2084"/>
      <c r="Z1575" s="2084"/>
      <c r="AA1575" s="2084"/>
      <c r="AB1575" s="2084"/>
      <c r="AC1575" s="2084"/>
      <c r="AD1575" s="2084"/>
      <c r="AE1575" s="2084"/>
    </row>
    <row r="1576" ht="60.0" customHeight="1">
      <c r="A1576" s="2084"/>
      <c r="B1576" s="2084"/>
      <c r="C1576" s="2084"/>
      <c r="D1576" s="2085"/>
      <c r="E1576" s="2084"/>
      <c r="F1576" s="2086"/>
      <c r="G1576" s="2086"/>
      <c r="H1576" s="2084"/>
      <c r="I1576" s="2084"/>
      <c r="J1576" s="2084"/>
      <c r="K1576" s="2084"/>
      <c r="L1576" s="2084"/>
      <c r="M1576" s="2084"/>
      <c r="N1576" s="2084"/>
      <c r="O1576" s="2084"/>
      <c r="P1576" s="2084"/>
      <c r="Q1576" s="2084"/>
      <c r="R1576" s="2084"/>
      <c r="S1576" s="2084"/>
      <c r="T1576" s="2084"/>
      <c r="U1576" s="2084"/>
      <c r="V1576" s="2084"/>
      <c r="W1576" s="2084"/>
      <c r="X1576" s="2084"/>
      <c r="Y1576" s="2084"/>
      <c r="Z1576" s="2084"/>
      <c r="AA1576" s="2084"/>
      <c r="AB1576" s="2084"/>
      <c r="AC1576" s="2084"/>
      <c r="AD1576" s="2084"/>
      <c r="AE1576" s="2084"/>
    </row>
    <row r="1577" ht="60.0" customHeight="1">
      <c r="A1577" s="2084"/>
      <c r="B1577" s="2084"/>
      <c r="C1577" s="2084"/>
      <c r="D1577" s="2085"/>
      <c r="E1577" s="2084"/>
      <c r="F1577" s="2086"/>
      <c r="G1577" s="2086"/>
      <c r="H1577" s="2084"/>
      <c r="I1577" s="2084"/>
      <c r="J1577" s="2084"/>
      <c r="K1577" s="2084"/>
      <c r="L1577" s="2084"/>
      <c r="M1577" s="2084"/>
      <c r="N1577" s="2084"/>
      <c r="O1577" s="2084"/>
      <c r="P1577" s="2084"/>
      <c r="Q1577" s="2084"/>
      <c r="R1577" s="2084"/>
      <c r="S1577" s="2084"/>
      <c r="T1577" s="2084"/>
      <c r="U1577" s="2084"/>
      <c r="V1577" s="2084"/>
      <c r="W1577" s="2084"/>
      <c r="X1577" s="2084"/>
      <c r="Y1577" s="2084"/>
      <c r="Z1577" s="2084"/>
      <c r="AA1577" s="2084"/>
      <c r="AB1577" s="2084"/>
      <c r="AC1577" s="2084"/>
      <c r="AD1577" s="2084"/>
      <c r="AE1577" s="2084"/>
    </row>
    <row r="1578" ht="60.0" customHeight="1">
      <c r="A1578" s="2084"/>
      <c r="B1578" s="2084"/>
      <c r="C1578" s="2084"/>
      <c r="D1578" s="2085"/>
      <c r="E1578" s="2084"/>
      <c r="F1578" s="2086"/>
      <c r="G1578" s="2086"/>
      <c r="H1578" s="2084"/>
      <c r="I1578" s="2084"/>
      <c r="J1578" s="2084"/>
      <c r="K1578" s="2084"/>
      <c r="L1578" s="2084"/>
      <c r="M1578" s="2084"/>
      <c r="N1578" s="2084"/>
      <c r="O1578" s="2084"/>
      <c r="P1578" s="2084"/>
      <c r="Q1578" s="2084"/>
      <c r="R1578" s="2084"/>
      <c r="S1578" s="2084"/>
      <c r="T1578" s="2084"/>
      <c r="U1578" s="2084"/>
      <c r="V1578" s="2084"/>
      <c r="W1578" s="2084"/>
      <c r="X1578" s="2084"/>
      <c r="Y1578" s="2084"/>
      <c r="Z1578" s="2084"/>
      <c r="AA1578" s="2084"/>
      <c r="AB1578" s="2084"/>
      <c r="AC1578" s="2084"/>
      <c r="AD1578" s="2084"/>
      <c r="AE1578" s="2084"/>
    </row>
    <row r="1579" ht="60.0" customHeight="1">
      <c r="A1579" s="2084"/>
      <c r="B1579" s="2084"/>
      <c r="C1579" s="2084"/>
      <c r="D1579" s="2085"/>
      <c r="E1579" s="2084"/>
      <c r="F1579" s="2086"/>
      <c r="G1579" s="2086"/>
      <c r="H1579" s="2084"/>
      <c r="I1579" s="2084"/>
      <c r="J1579" s="2084"/>
      <c r="K1579" s="2084"/>
      <c r="L1579" s="2084"/>
      <c r="M1579" s="2084"/>
      <c r="N1579" s="2084"/>
      <c r="O1579" s="2084"/>
      <c r="P1579" s="2084"/>
      <c r="Q1579" s="2084"/>
      <c r="R1579" s="2084"/>
      <c r="S1579" s="2084"/>
      <c r="T1579" s="2084"/>
      <c r="U1579" s="2084"/>
      <c r="V1579" s="2084"/>
      <c r="W1579" s="2084"/>
      <c r="X1579" s="2084"/>
      <c r="Y1579" s="2084"/>
      <c r="Z1579" s="2084"/>
      <c r="AA1579" s="2084"/>
      <c r="AB1579" s="2084"/>
      <c r="AC1579" s="2084"/>
      <c r="AD1579" s="2084"/>
      <c r="AE1579" s="2084"/>
    </row>
    <row r="1580" ht="60.0" customHeight="1">
      <c r="A1580" s="2084"/>
      <c r="B1580" s="2084"/>
      <c r="C1580" s="2084"/>
      <c r="D1580" s="2085"/>
      <c r="E1580" s="2084"/>
      <c r="F1580" s="2086"/>
      <c r="G1580" s="2086"/>
      <c r="H1580" s="2084"/>
      <c r="I1580" s="2084"/>
      <c r="J1580" s="2084"/>
      <c r="K1580" s="2084"/>
      <c r="L1580" s="2084"/>
      <c r="M1580" s="2084"/>
      <c r="N1580" s="2084"/>
      <c r="O1580" s="2084"/>
      <c r="P1580" s="2084"/>
      <c r="Q1580" s="2084"/>
      <c r="R1580" s="2084"/>
      <c r="S1580" s="2084"/>
      <c r="T1580" s="2084"/>
      <c r="U1580" s="2084"/>
      <c r="V1580" s="2084"/>
      <c r="W1580" s="2084"/>
      <c r="X1580" s="2084"/>
      <c r="Y1580" s="2084"/>
      <c r="Z1580" s="2084"/>
      <c r="AA1580" s="2084"/>
      <c r="AB1580" s="2084"/>
      <c r="AC1580" s="2084"/>
      <c r="AD1580" s="2084"/>
      <c r="AE1580" s="2084"/>
    </row>
    <row r="1581" ht="60.0" customHeight="1">
      <c r="A1581" s="2084"/>
      <c r="B1581" s="2084"/>
      <c r="C1581" s="2084"/>
      <c r="D1581" s="2085"/>
      <c r="E1581" s="2084"/>
      <c r="F1581" s="2086"/>
      <c r="G1581" s="2086"/>
      <c r="H1581" s="2084"/>
      <c r="I1581" s="2084"/>
      <c r="J1581" s="2084"/>
      <c r="K1581" s="2084"/>
      <c r="L1581" s="2084"/>
      <c r="M1581" s="2084"/>
      <c r="N1581" s="2084"/>
      <c r="O1581" s="2084"/>
      <c r="P1581" s="2084"/>
      <c r="Q1581" s="2084"/>
      <c r="R1581" s="2084"/>
      <c r="S1581" s="2084"/>
      <c r="T1581" s="2084"/>
      <c r="U1581" s="2084"/>
      <c r="V1581" s="2084"/>
      <c r="W1581" s="2084"/>
      <c r="X1581" s="2084"/>
      <c r="Y1581" s="2084"/>
      <c r="Z1581" s="2084"/>
      <c r="AA1581" s="2084"/>
      <c r="AB1581" s="2084"/>
      <c r="AC1581" s="2084"/>
      <c r="AD1581" s="2084"/>
      <c r="AE1581" s="2084"/>
    </row>
    <row r="1582" ht="60.0" customHeight="1">
      <c r="A1582" s="2084"/>
      <c r="B1582" s="2084"/>
      <c r="C1582" s="2084"/>
      <c r="D1582" s="2085"/>
      <c r="E1582" s="2084"/>
      <c r="F1582" s="2086"/>
      <c r="G1582" s="2086"/>
      <c r="H1582" s="2084"/>
      <c r="I1582" s="2084"/>
      <c r="J1582" s="2084"/>
      <c r="K1582" s="2084"/>
      <c r="L1582" s="2084"/>
      <c r="M1582" s="2084"/>
      <c r="N1582" s="2084"/>
      <c r="O1582" s="2084"/>
      <c r="P1582" s="2084"/>
      <c r="Q1582" s="2084"/>
      <c r="R1582" s="2084"/>
      <c r="S1582" s="2084"/>
      <c r="T1582" s="2084"/>
      <c r="U1582" s="2084"/>
      <c r="V1582" s="2084"/>
      <c r="W1582" s="2084"/>
      <c r="X1582" s="2084"/>
      <c r="Y1582" s="2084"/>
      <c r="Z1582" s="2084"/>
      <c r="AA1582" s="2084"/>
      <c r="AB1582" s="2084"/>
      <c r="AC1582" s="2084"/>
      <c r="AD1582" s="2084"/>
      <c r="AE1582" s="2084"/>
    </row>
    <row r="1583" ht="60.0" customHeight="1">
      <c r="A1583" s="2084"/>
      <c r="B1583" s="2084"/>
      <c r="C1583" s="2084"/>
      <c r="D1583" s="2085"/>
      <c r="E1583" s="2084"/>
      <c r="F1583" s="2086"/>
      <c r="G1583" s="2086"/>
      <c r="H1583" s="2084"/>
      <c r="I1583" s="2084"/>
      <c r="J1583" s="2084"/>
      <c r="K1583" s="2084"/>
      <c r="L1583" s="2084"/>
      <c r="M1583" s="2084"/>
      <c r="N1583" s="2084"/>
      <c r="O1583" s="2084"/>
      <c r="P1583" s="2084"/>
      <c r="Q1583" s="2084"/>
      <c r="R1583" s="2084"/>
      <c r="S1583" s="2084"/>
      <c r="T1583" s="2084"/>
      <c r="U1583" s="2084"/>
      <c r="V1583" s="2084"/>
      <c r="W1583" s="2084"/>
      <c r="X1583" s="2084"/>
      <c r="Y1583" s="2084"/>
      <c r="Z1583" s="2084"/>
      <c r="AA1583" s="2084"/>
      <c r="AB1583" s="2084"/>
      <c r="AC1583" s="2084"/>
      <c r="AD1583" s="2084"/>
      <c r="AE1583" s="2084"/>
    </row>
    <row r="1584" ht="60.0" customHeight="1">
      <c r="A1584" s="2084"/>
      <c r="B1584" s="2084"/>
      <c r="C1584" s="2084"/>
      <c r="D1584" s="2085"/>
      <c r="E1584" s="2084"/>
      <c r="F1584" s="2086"/>
      <c r="G1584" s="2086"/>
      <c r="H1584" s="2084"/>
      <c r="I1584" s="2084"/>
      <c r="J1584" s="2084"/>
      <c r="K1584" s="2084"/>
      <c r="L1584" s="2084"/>
      <c r="M1584" s="2084"/>
      <c r="N1584" s="2084"/>
      <c r="O1584" s="2084"/>
      <c r="P1584" s="2084"/>
      <c r="Q1584" s="2084"/>
      <c r="R1584" s="2084"/>
      <c r="S1584" s="2084"/>
      <c r="T1584" s="2084"/>
      <c r="U1584" s="2084"/>
      <c r="V1584" s="2084"/>
      <c r="W1584" s="2084"/>
      <c r="X1584" s="2084"/>
      <c r="Y1584" s="2084"/>
      <c r="Z1584" s="2084"/>
      <c r="AA1584" s="2084"/>
      <c r="AB1584" s="2084"/>
      <c r="AC1584" s="2084"/>
      <c r="AD1584" s="2084"/>
      <c r="AE1584" s="2084"/>
    </row>
    <row r="1585" ht="60.0" customHeight="1">
      <c r="A1585" s="2084"/>
      <c r="B1585" s="2084"/>
      <c r="C1585" s="2084"/>
      <c r="D1585" s="2085"/>
      <c r="E1585" s="2084"/>
      <c r="F1585" s="2086"/>
      <c r="G1585" s="2086"/>
      <c r="H1585" s="2084"/>
      <c r="I1585" s="2084"/>
      <c r="J1585" s="2084"/>
      <c r="K1585" s="2084"/>
      <c r="L1585" s="2084"/>
      <c r="M1585" s="2084"/>
      <c r="N1585" s="2084"/>
      <c r="O1585" s="2084"/>
      <c r="P1585" s="2084"/>
      <c r="Q1585" s="2084"/>
      <c r="R1585" s="2084"/>
      <c r="S1585" s="2084"/>
      <c r="T1585" s="2084"/>
      <c r="U1585" s="2084"/>
      <c r="V1585" s="2084"/>
      <c r="W1585" s="2084"/>
      <c r="X1585" s="2084"/>
      <c r="Y1585" s="2084"/>
      <c r="Z1585" s="2084"/>
      <c r="AA1585" s="2084"/>
      <c r="AB1585" s="2084"/>
      <c r="AC1585" s="2084"/>
      <c r="AD1585" s="2084"/>
      <c r="AE1585" s="2084"/>
    </row>
    <row r="1586" ht="60.0" customHeight="1">
      <c r="A1586" s="2084"/>
      <c r="B1586" s="2084"/>
      <c r="C1586" s="2084"/>
      <c r="D1586" s="2085"/>
      <c r="E1586" s="2084"/>
      <c r="F1586" s="2086"/>
      <c r="G1586" s="2086"/>
      <c r="H1586" s="2084"/>
      <c r="I1586" s="2084"/>
      <c r="J1586" s="2084"/>
      <c r="K1586" s="2084"/>
      <c r="L1586" s="2084"/>
      <c r="M1586" s="2084"/>
      <c r="N1586" s="2084"/>
      <c r="O1586" s="2084"/>
      <c r="P1586" s="2084"/>
      <c r="Q1586" s="2084"/>
      <c r="R1586" s="2084"/>
      <c r="S1586" s="2084"/>
      <c r="T1586" s="2084"/>
      <c r="U1586" s="2084"/>
      <c r="V1586" s="2084"/>
      <c r="W1586" s="2084"/>
      <c r="X1586" s="2084"/>
      <c r="Y1586" s="2084"/>
      <c r="Z1586" s="2084"/>
      <c r="AA1586" s="2084"/>
      <c r="AB1586" s="2084"/>
      <c r="AC1586" s="2084"/>
      <c r="AD1586" s="2084"/>
      <c r="AE1586" s="2084"/>
    </row>
    <row r="1587" ht="60.0" customHeight="1">
      <c r="A1587" s="2084"/>
      <c r="B1587" s="2084"/>
      <c r="C1587" s="2084"/>
      <c r="D1587" s="2085"/>
      <c r="E1587" s="2084"/>
      <c r="F1587" s="2086"/>
      <c r="G1587" s="2086"/>
      <c r="H1587" s="2084"/>
      <c r="I1587" s="2084"/>
      <c r="J1587" s="2084"/>
      <c r="K1587" s="2084"/>
      <c r="L1587" s="2084"/>
      <c r="M1587" s="2084"/>
      <c r="N1587" s="2084"/>
      <c r="O1587" s="2084"/>
      <c r="P1587" s="2084"/>
      <c r="Q1587" s="2084"/>
      <c r="R1587" s="2084"/>
      <c r="S1587" s="2084"/>
      <c r="T1587" s="2084"/>
      <c r="U1587" s="2084"/>
      <c r="V1587" s="2084"/>
      <c r="W1587" s="2084"/>
      <c r="X1587" s="2084"/>
      <c r="Y1587" s="2084"/>
      <c r="Z1587" s="2084"/>
      <c r="AA1587" s="2084"/>
      <c r="AB1587" s="2084"/>
      <c r="AC1587" s="2084"/>
      <c r="AD1587" s="2084"/>
      <c r="AE1587" s="2084"/>
    </row>
    <row r="1588" ht="60.0" customHeight="1">
      <c r="A1588" s="2084"/>
      <c r="B1588" s="2084"/>
      <c r="C1588" s="2084"/>
      <c r="D1588" s="2085"/>
      <c r="E1588" s="2084"/>
      <c r="F1588" s="2086"/>
      <c r="G1588" s="2086"/>
      <c r="H1588" s="2084"/>
      <c r="I1588" s="2084"/>
      <c r="J1588" s="2084"/>
      <c r="K1588" s="2084"/>
      <c r="L1588" s="2084"/>
      <c r="M1588" s="2084"/>
      <c r="N1588" s="2084"/>
      <c r="O1588" s="2084"/>
      <c r="P1588" s="2084"/>
      <c r="Q1588" s="2084"/>
      <c r="R1588" s="2084"/>
      <c r="S1588" s="2084"/>
      <c r="T1588" s="2084"/>
      <c r="U1588" s="2084"/>
      <c r="V1588" s="2084"/>
      <c r="W1588" s="2084"/>
      <c r="X1588" s="2084"/>
      <c r="Y1588" s="2084"/>
      <c r="Z1588" s="2084"/>
      <c r="AA1588" s="2084"/>
      <c r="AB1588" s="2084"/>
      <c r="AC1588" s="2084"/>
      <c r="AD1588" s="2084"/>
      <c r="AE1588" s="2084"/>
    </row>
    <row r="1589" ht="60.0" customHeight="1">
      <c r="A1589" s="2084"/>
      <c r="B1589" s="2084"/>
      <c r="C1589" s="2084"/>
      <c r="D1589" s="2085"/>
      <c r="E1589" s="2084"/>
      <c r="F1589" s="2086"/>
      <c r="G1589" s="2086"/>
      <c r="H1589" s="2084"/>
      <c r="I1589" s="2084"/>
      <c r="J1589" s="2084"/>
      <c r="K1589" s="2084"/>
      <c r="L1589" s="2084"/>
      <c r="M1589" s="2084"/>
      <c r="N1589" s="2084"/>
      <c r="O1589" s="2084"/>
      <c r="P1589" s="2084"/>
      <c r="Q1589" s="2084"/>
      <c r="R1589" s="2084"/>
      <c r="S1589" s="2084"/>
      <c r="T1589" s="2084"/>
      <c r="U1589" s="2084"/>
      <c r="V1589" s="2084"/>
      <c r="W1589" s="2084"/>
      <c r="X1589" s="2084"/>
      <c r="Y1589" s="2084"/>
      <c r="Z1589" s="2084"/>
      <c r="AA1589" s="2084"/>
      <c r="AB1589" s="2084"/>
      <c r="AC1589" s="2084"/>
      <c r="AD1589" s="2084"/>
      <c r="AE1589" s="2084"/>
    </row>
    <row r="1590" ht="60.0" customHeight="1">
      <c r="A1590" s="2084"/>
      <c r="B1590" s="2084"/>
      <c r="C1590" s="2084"/>
      <c r="D1590" s="2085"/>
      <c r="E1590" s="2084"/>
      <c r="F1590" s="2086"/>
      <c r="G1590" s="2086"/>
      <c r="H1590" s="2084"/>
      <c r="I1590" s="2084"/>
      <c r="J1590" s="2084"/>
      <c r="K1590" s="2084"/>
      <c r="L1590" s="2084"/>
      <c r="M1590" s="2084"/>
      <c r="N1590" s="2084"/>
      <c r="O1590" s="2084"/>
      <c r="P1590" s="2084"/>
      <c r="Q1590" s="2084"/>
      <c r="R1590" s="2084"/>
      <c r="S1590" s="2084"/>
      <c r="T1590" s="2084"/>
      <c r="U1590" s="2084"/>
      <c r="V1590" s="2084"/>
      <c r="W1590" s="2084"/>
      <c r="X1590" s="2084"/>
      <c r="Y1590" s="2084"/>
      <c r="Z1590" s="2084"/>
      <c r="AA1590" s="2084"/>
      <c r="AB1590" s="2084"/>
      <c r="AC1590" s="2084"/>
      <c r="AD1590" s="2084"/>
      <c r="AE1590" s="2084"/>
    </row>
    <row r="1591" ht="60.0" customHeight="1">
      <c r="A1591" s="2084"/>
      <c r="B1591" s="2084"/>
      <c r="C1591" s="2084"/>
      <c r="D1591" s="2085"/>
      <c r="E1591" s="2084"/>
      <c r="F1591" s="2086"/>
      <c r="G1591" s="2086"/>
      <c r="H1591" s="2084"/>
      <c r="I1591" s="2084"/>
      <c r="J1591" s="2084"/>
      <c r="K1591" s="2084"/>
      <c r="L1591" s="2084"/>
      <c r="M1591" s="2084"/>
      <c r="N1591" s="2084"/>
      <c r="O1591" s="2084"/>
      <c r="P1591" s="2084"/>
      <c r="Q1591" s="2084"/>
      <c r="R1591" s="2084"/>
      <c r="S1591" s="2084"/>
      <c r="T1591" s="2084"/>
      <c r="U1591" s="2084"/>
      <c r="V1591" s="2084"/>
      <c r="W1591" s="2084"/>
      <c r="X1591" s="2084"/>
      <c r="Y1591" s="2084"/>
      <c r="Z1591" s="2084"/>
      <c r="AA1591" s="2084"/>
      <c r="AB1591" s="2084"/>
      <c r="AC1591" s="2084"/>
      <c r="AD1591" s="2084"/>
      <c r="AE1591" s="2084"/>
    </row>
    <row r="1592" ht="60.0" customHeight="1">
      <c r="A1592" s="2084"/>
      <c r="B1592" s="2084"/>
      <c r="C1592" s="2084"/>
      <c r="D1592" s="2085"/>
      <c r="E1592" s="2084"/>
      <c r="F1592" s="2086"/>
      <c r="G1592" s="2086"/>
      <c r="H1592" s="2084"/>
      <c r="I1592" s="2084"/>
      <c r="J1592" s="2084"/>
      <c r="K1592" s="2084"/>
      <c r="L1592" s="2084"/>
      <c r="M1592" s="2084"/>
      <c r="N1592" s="2084"/>
      <c r="O1592" s="2084"/>
      <c r="P1592" s="2084"/>
      <c r="Q1592" s="2084"/>
      <c r="R1592" s="2084"/>
      <c r="S1592" s="2084"/>
      <c r="T1592" s="2084"/>
      <c r="U1592" s="2084"/>
      <c r="V1592" s="2084"/>
      <c r="W1592" s="2084"/>
      <c r="X1592" s="2084"/>
      <c r="Y1592" s="2084"/>
      <c r="Z1592" s="2084"/>
      <c r="AA1592" s="2084"/>
      <c r="AB1592" s="2084"/>
      <c r="AC1592" s="2084"/>
      <c r="AD1592" s="2084"/>
      <c r="AE1592" s="2084"/>
    </row>
    <row r="1593" ht="60.0" customHeight="1">
      <c r="A1593" s="2084"/>
      <c r="B1593" s="2084"/>
      <c r="C1593" s="2084"/>
      <c r="D1593" s="2085"/>
      <c r="E1593" s="2084"/>
      <c r="F1593" s="2086"/>
      <c r="G1593" s="2086"/>
      <c r="H1593" s="2084"/>
      <c r="I1593" s="2084"/>
      <c r="J1593" s="2084"/>
      <c r="K1593" s="2084"/>
      <c r="L1593" s="2084"/>
      <c r="M1593" s="2084"/>
      <c r="N1593" s="2084"/>
      <c r="O1593" s="2084"/>
      <c r="P1593" s="2084"/>
      <c r="Q1593" s="2084"/>
      <c r="R1593" s="2084"/>
      <c r="S1593" s="2084"/>
      <c r="T1593" s="2084"/>
      <c r="U1593" s="2084"/>
      <c r="V1593" s="2084"/>
      <c r="W1593" s="2084"/>
      <c r="X1593" s="2084"/>
      <c r="Y1593" s="2084"/>
      <c r="Z1593" s="2084"/>
      <c r="AA1593" s="2084"/>
      <c r="AB1593" s="2084"/>
      <c r="AC1593" s="2084"/>
      <c r="AD1593" s="2084"/>
      <c r="AE1593" s="2084"/>
    </row>
    <row r="1594" ht="60.0" customHeight="1">
      <c r="A1594" s="2084"/>
      <c r="B1594" s="2084"/>
      <c r="C1594" s="2084"/>
      <c r="D1594" s="2085"/>
      <c r="E1594" s="2084"/>
      <c r="F1594" s="2086"/>
      <c r="G1594" s="2086"/>
      <c r="H1594" s="2084"/>
      <c r="I1594" s="2084"/>
      <c r="J1594" s="2084"/>
      <c r="K1594" s="2084"/>
      <c r="L1594" s="2084"/>
      <c r="M1594" s="2084"/>
      <c r="N1594" s="2084"/>
      <c r="O1594" s="2084"/>
      <c r="P1594" s="2084"/>
      <c r="Q1594" s="2084"/>
      <c r="R1594" s="2084"/>
      <c r="S1594" s="2084"/>
      <c r="T1594" s="2084"/>
      <c r="U1594" s="2084"/>
      <c r="V1594" s="2084"/>
      <c r="W1594" s="2084"/>
      <c r="X1594" s="2084"/>
      <c r="Y1594" s="2084"/>
      <c r="Z1594" s="2084"/>
      <c r="AA1594" s="2084"/>
      <c r="AB1594" s="2084"/>
      <c r="AC1594" s="2084"/>
      <c r="AD1594" s="2084"/>
      <c r="AE1594" s="2084"/>
    </row>
    <row r="1595" ht="60.0" customHeight="1">
      <c r="A1595" s="2084"/>
      <c r="B1595" s="2084"/>
      <c r="C1595" s="2084"/>
      <c r="D1595" s="2085"/>
      <c r="E1595" s="2084"/>
      <c r="F1595" s="2086"/>
      <c r="G1595" s="2086"/>
      <c r="H1595" s="2084"/>
      <c r="I1595" s="2084"/>
      <c r="J1595" s="2084"/>
      <c r="K1595" s="2084"/>
      <c r="L1595" s="2084"/>
      <c r="M1595" s="2084"/>
      <c r="N1595" s="2084"/>
      <c r="O1595" s="2084"/>
      <c r="P1595" s="2084"/>
      <c r="Q1595" s="2084"/>
      <c r="R1595" s="2084"/>
      <c r="S1595" s="2084"/>
      <c r="T1595" s="2084"/>
      <c r="U1595" s="2084"/>
      <c r="V1595" s="2084"/>
      <c r="W1595" s="2084"/>
      <c r="X1595" s="2084"/>
      <c r="Y1595" s="2084"/>
      <c r="Z1595" s="2084"/>
      <c r="AA1595" s="2084"/>
      <c r="AB1595" s="2084"/>
      <c r="AC1595" s="2084"/>
      <c r="AD1595" s="2084"/>
      <c r="AE1595" s="2084"/>
    </row>
    <row r="1596" ht="60.0" customHeight="1">
      <c r="A1596" s="2084"/>
      <c r="B1596" s="2084"/>
      <c r="C1596" s="2084"/>
      <c r="D1596" s="2085"/>
      <c r="E1596" s="2084"/>
      <c r="F1596" s="2086"/>
      <c r="G1596" s="2086"/>
      <c r="H1596" s="2084"/>
      <c r="I1596" s="2084"/>
      <c r="J1596" s="2084"/>
      <c r="K1596" s="2084"/>
      <c r="L1596" s="2084"/>
      <c r="M1596" s="2084"/>
      <c r="N1596" s="2084"/>
      <c r="O1596" s="2084"/>
      <c r="P1596" s="2084"/>
      <c r="Q1596" s="2084"/>
      <c r="R1596" s="2084"/>
      <c r="S1596" s="2084"/>
      <c r="T1596" s="2084"/>
      <c r="U1596" s="2084"/>
      <c r="V1596" s="2084"/>
      <c r="W1596" s="2084"/>
      <c r="X1596" s="2084"/>
      <c r="Y1596" s="2084"/>
      <c r="Z1596" s="2084"/>
      <c r="AA1596" s="2084"/>
      <c r="AB1596" s="2084"/>
      <c r="AC1596" s="2084"/>
      <c r="AD1596" s="2084"/>
      <c r="AE1596" s="2084"/>
    </row>
    <row r="1597" ht="60.0" customHeight="1">
      <c r="A1597" s="2084"/>
      <c r="B1597" s="2084"/>
      <c r="C1597" s="2084"/>
      <c r="D1597" s="2085"/>
      <c r="E1597" s="2084"/>
      <c r="F1597" s="2086"/>
      <c r="G1597" s="2086"/>
      <c r="H1597" s="2084"/>
      <c r="I1597" s="2084"/>
      <c r="J1597" s="2084"/>
      <c r="K1597" s="2084"/>
      <c r="L1597" s="2084"/>
      <c r="M1597" s="2084"/>
      <c r="N1597" s="2084"/>
      <c r="O1597" s="2084"/>
      <c r="P1597" s="2084"/>
      <c r="Q1597" s="2084"/>
      <c r="R1597" s="2084"/>
      <c r="S1597" s="2084"/>
      <c r="T1597" s="2084"/>
      <c r="U1597" s="2084"/>
      <c r="V1597" s="2084"/>
      <c r="W1597" s="2084"/>
      <c r="X1597" s="2084"/>
      <c r="Y1597" s="2084"/>
      <c r="Z1597" s="2084"/>
      <c r="AA1597" s="2084"/>
      <c r="AB1597" s="2084"/>
      <c r="AC1597" s="2084"/>
      <c r="AD1597" s="2084"/>
      <c r="AE1597" s="2084"/>
    </row>
    <row r="1598" ht="60.0" customHeight="1">
      <c r="A1598" s="2084"/>
      <c r="B1598" s="2084"/>
      <c r="C1598" s="2084"/>
      <c r="D1598" s="2085"/>
      <c r="E1598" s="2084"/>
      <c r="F1598" s="2086"/>
      <c r="G1598" s="2086"/>
      <c r="H1598" s="2084"/>
      <c r="I1598" s="2084"/>
      <c r="J1598" s="2084"/>
      <c r="K1598" s="2084"/>
      <c r="L1598" s="2084"/>
      <c r="M1598" s="2084"/>
      <c r="N1598" s="2084"/>
      <c r="O1598" s="2084"/>
      <c r="P1598" s="2084"/>
      <c r="Q1598" s="2084"/>
      <c r="R1598" s="2084"/>
      <c r="S1598" s="2084"/>
      <c r="T1598" s="2084"/>
      <c r="U1598" s="2084"/>
      <c r="V1598" s="2084"/>
      <c r="W1598" s="2084"/>
      <c r="X1598" s="2084"/>
      <c r="Y1598" s="2084"/>
      <c r="Z1598" s="2084"/>
      <c r="AA1598" s="2084"/>
      <c r="AB1598" s="2084"/>
      <c r="AC1598" s="2084"/>
      <c r="AD1598" s="2084"/>
      <c r="AE1598" s="2084"/>
    </row>
    <row r="1599" ht="60.0" customHeight="1">
      <c r="A1599" s="2084"/>
      <c r="B1599" s="2084"/>
      <c r="C1599" s="2084"/>
      <c r="D1599" s="2085"/>
      <c r="E1599" s="2084"/>
      <c r="F1599" s="2086"/>
      <c r="G1599" s="2086"/>
      <c r="H1599" s="2084"/>
      <c r="I1599" s="2084"/>
      <c r="J1599" s="2084"/>
      <c r="K1599" s="2084"/>
      <c r="L1599" s="2084"/>
      <c r="M1599" s="2084"/>
      <c r="N1599" s="2084"/>
      <c r="O1599" s="2084"/>
      <c r="P1599" s="2084"/>
      <c r="Q1599" s="2084"/>
      <c r="R1599" s="2084"/>
      <c r="S1599" s="2084"/>
      <c r="T1599" s="2084"/>
      <c r="U1599" s="2084"/>
      <c r="V1599" s="2084"/>
      <c r="W1599" s="2084"/>
      <c r="X1599" s="2084"/>
      <c r="Y1599" s="2084"/>
      <c r="Z1599" s="2084"/>
      <c r="AA1599" s="2084"/>
      <c r="AB1599" s="2084"/>
      <c r="AC1599" s="2084"/>
      <c r="AD1599" s="2084"/>
      <c r="AE1599" s="2084"/>
    </row>
    <row r="1600" ht="60.0" customHeight="1">
      <c r="A1600" s="2084"/>
      <c r="B1600" s="2084"/>
      <c r="C1600" s="2084"/>
      <c r="D1600" s="2085"/>
      <c r="E1600" s="2084"/>
      <c r="F1600" s="2086"/>
      <c r="G1600" s="2086"/>
      <c r="H1600" s="2084"/>
      <c r="I1600" s="2084"/>
      <c r="J1600" s="2084"/>
      <c r="K1600" s="2084"/>
      <c r="L1600" s="2084"/>
      <c r="M1600" s="2084"/>
      <c r="N1600" s="2084"/>
      <c r="O1600" s="2084"/>
      <c r="P1600" s="2084"/>
      <c r="Q1600" s="2084"/>
      <c r="R1600" s="2084"/>
      <c r="S1600" s="2084"/>
      <c r="T1600" s="2084"/>
      <c r="U1600" s="2084"/>
      <c r="V1600" s="2084"/>
      <c r="W1600" s="2084"/>
      <c r="X1600" s="2084"/>
      <c r="Y1600" s="2084"/>
      <c r="Z1600" s="2084"/>
      <c r="AA1600" s="2084"/>
      <c r="AB1600" s="2084"/>
      <c r="AC1600" s="2084"/>
      <c r="AD1600" s="2084"/>
      <c r="AE1600" s="2084"/>
    </row>
    <row r="1601" ht="60.0" customHeight="1">
      <c r="A1601" s="2084"/>
      <c r="B1601" s="2084"/>
      <c r="C1601" s="2084"/>
      <c r="D1601" s="2085"/>
      <c r="E1601" s="2084"/>
      <c r="F1601" s="2086"/>
      <c r="G1601" s="2086"/>
      <c r="H1601" s="2084"/>
      <c r="I1601" s="2084"/>
      <c r="J1601" s="2084"/>
      <c r="K1601" s="2084"/>
      <c r="L1601" s="2084"/>
      <c r="M1601" s="2084"/>
      <c r="N1601" s="2084"/>
      <c r="O1601" s="2084"/>
      <c r="P1601" s="2084"/>
      <c r="Q1601" s="2084"/>
      <c r="R1601" s="2084"/>
      <c r="S1601" s="2084"/>
      <c r="T1601" s="2084"/>
      <c r="U1601" s="2084"/>
      <c r="V1601" s="2084"/>
      <c r="W1601" s="2084"/>
      <c r="X1601" s="2084"/>
      <c r="Y1601" s="2084"/>
      <c r="Z1601" s="2084"/>
      <c r="AA1601" s="2084"/>
      <c r="AB1601" s="2084"/>
      <c r="AC1601" s="2084"/>
      <c r="AD1601" s="2084"/>
      <c r="AE1601" s="2084"/>
    </row>
    <row r="1602" ht="60.0" customHeight="1">
      <c r="A1602" s="2084"/>
      <c r="B1602" s="2084"/>
      <c r="C1602" s="2084"/>
      <c r="D1602" s="2085"/>
      <c r="E1602" s="2084"/>
      <c r="F1602" s="2086"/>
      <c r="G1602" s="2086"/>
      <c r="H1602" s="2084"/>
      <c r="I1602" s="2084"/>
      <c r="J1602" s="2084"/>
      <c r="K1602" s="2084"/>
      <c r="L1602" s="2084"/>
      <c r="M1602" s="2084"/>
      <c r="N1602" s="2084"/>
      <c r="O1602" s="2084"/>
      <c r="P1602" s="2084"/>
      <c r="Q1602" s="2084"/>
      <c r="R1602" s="2084"/>
      <c r="S1602" s="2084"/>
      <c r="T1602" s="2084"/>
      <c r="U1602" s="2084"/>
      <c r="V1602" s="2084"/>
      <c r="W1602" s="2084"/>
      <c r="X1602" s="2084"/>
      <c r="Y1602" s="2084"/>
      <c r="Z1602" s="2084"/>
      <c r="AA1602" s="2084"/>
      <c r="AB1602" s="2084"/>
      <c r="AC1602" s="2084"/>
      <c r="AD1602" s="2084"/>
      <c r="AE1602" s="2084"/>
    </row>
    <row r="1603" ht="60.0" customHeight="1">
      <c r="A1603" s="2084"/>
      <c r="B1603" s="2084"/>
      <c r="C1603" s="2084"/>
      <c r="D1603" s="2085"/>
      <c r="E1603" s="2084"/>
      <c r="F1603" s="2086"/>
      <c r="G1603" s="2086"/>
      <c r="H1603" s="2084"/>
      <c r="I1603" s="2084"/>
      <c r="J1603" s="2084"/>
      <c r="K1603" s="2084"/>
      <c r="L1603" s="2084"/>
      <c r="M1603" s="2084"/>
      <c r="N1603" s="2084"/>
      <c r="O1603" s="2084"/>
      <c r="P1603" s="2084"/>
      <c r="Q1603" s="2084"/>
      <c r="R1603" s="2084"/>
      <c r="S1603" s="2084"/>
      <c r="T1603" s="2084"/>
      <c r="U1603" s="2084"/>
      <c r="V1603" s="2084"/>
      <c r="W1603" s="2084"/>
      <c r="X1603" s="2084"/>
      <c r="Y1603" s="2084"/>
      <c r="Z1603" s="2084"/>
      <c r="AA1603" s="2084"/>
      <c r="AB1603" s="2084"/>
      <c r="AC1603" s="2084"/>
      <c r="AD1603" s="2084"/>
      <c r="AE1603" s="2084"/>
    </row>
    <row r="1604" ht="60.0" customHeight="1">
      <c r="A1604" s="2084"/>
      <c r="B1604" s="2084"/>
      <c r="C1604" s="2084"/>
      <c r="D1604" s="2085"/>
      <c r="E1604" s="2084"/>
      <c r="F1604" s="2086"/>
      <c r="G1604" s="2086"/>
      <c r="H1604" s="2084"/>
      <c r="I1604" s="2084"/>
      <c r="J1604" s="2084"/>
      <c r="K1604" s="2084"/>
      <c r="L1604" s="2084"/>
      <c r="M1604" s="2084"/>
      <c r="N1604" s="2084"/>
      <c r="O1604" s="2084"/>
      <c r="P1604" s="2084"/>
      <c r="Q1604" s="2084"/>
      <c r="R1604" s="2084"/>
      <c r="S1604" s="2084"/>
      <c r="T1604" s="2084"/>
      <c r="U1604" s="2084"/>
      <c r="V1604" s="2084"/>
      <c r="W1604" s="2084"/>
      <c r="X1604" s="2084"/>
      <c r="Y1604" s="2084"/>
      <c r="Z1604" s="2084"/>
      <c r="AA1604" s="2084"/>
      <c r="AB1604" s="2084"/>
      <c r="AC1604" s="2084"/>
      <c r="AD1604" s="2084"/>
      <c r="AE1604" s="2084"/>
    </row>
    <row r="1605" ht="60.0" customHeight="1">
      <c r="A1605" s="2084"/>
      <c r="B1605" s="2084"/>
      <c r="C1605" s="2084"/>
      <c r="D1605" s="2085"/>
      <c r="E1605" s="2084"/>
      <c r="F1605" s="2086"/>
      <c r="G1605" s="2086"/>
      <c r="H1605" s="2084"/>
      <c r="I1605" s="2084"/>
      <c r="J1605" s="2084"/>
      <c r="K1605" s="2084"/>
      <c r="L1605" s="2084"/>
      <c r="M1605" s="2084"/>
      <c r="N1605" s="2084"/>
      <c r="O1605" s="2084"/>
      <c r="P1605" s="2084"/>
      <c r="Q1605" s="2084"/>
      <c r="R1605" s="2084"/>
      <c r="S1605" s="2084"/>
      <c r="T1605" s="2084"/>
      <c r="U1605" s="2084"/>
      <c r="V1605" s="2084"/>
      <c r="W1605" s="2084"/>
      <c r="X1605" s="2084"/>
      <c r="Y1605" s="2084"/>
      <c r="Z1605" s="2084"/>
      <c r="AA1605" s="2084"/>
      <c r="AB1605" s="2084"/>
      <c r="AC1605" s="2084"/>
      <c r="AD1605" s="2084"/>
      <c r="AE1605" s="2084"/>
    </row>
    <row r="1606" ht="60.0" customHeight="1">
      <c r="A1606" s="2084"/>
      <c r="B1606" s="2084"/>
      <c r="C1606" s="2084"/>
      <c r="D1606" s="2085"/>
      <c r="E1606" s="2084"/>
      <c r="F1606" s="2086"/>
      <c r="G1606" s="2086"/>
      <c r="H1606" s="2084"/>
      <c r="I1606" s="2084"/>
      <c r="J1606" s="2084"/>
      <c r="K1606" s="2084"/>
      <c r="L1606" s="2084"/>
      <c r="M1606" s="2084"/>
      <c r="N1606" s="2084"/>
      <c r="O1606" s="2084"/>
      <c r="P1606" s="2084"/>
      <c r="Q1606" s="2084"/>
      <c r="R1606" s="2084"/>
      <c r="S1606" s="2084"/>
      <c r="T1606" s="2084"/>
      <c r="U1606" s="2084"/>
      <c r="V1606" s="2084"/>
      <c r="W1606" s="2084"/>
      <c r="X1606" s="2084"/>
      <c r="Y1606" s="2084"/>
      <c r="Z1606" s="2084"/>
      <c r="AA1606" s="2084"/>
      <c r="AB1606" s="2084"/>
      <c r="AC1606" s="2084"/>
      <c r="AD1606" s="2084"/>
      <c r="AE1606" s="2084"/>
    </row>
    <row r="1607" ht="60.0" customHeight="1">
      <c r="A1607" s="2084"/>
      <c r="B1607" s="2084"/>
      <c r="C1607" s="2084"/>
      <c r="D1607" s="2085"/>
      <c r="E1607" s="2084"/>
      <c r="F1607" s="2086"/>
      <c r="G1607" s="2086"/>
      <c r="H1607" s="2084"/>
      <c r="I1607" s="2084"/>
      <c r="J1607" s="2084"/>
      <c r="K1607" s="2084"/>
      <c r="L1607" s="2084"/>
      <c r="M1607" s="2084"/>
      <c r="N1607" s="2084"/>
      <c r="O1607" s="2084"/>
      <c r="P1607" s="2084"/>
      <c r="Q1607" s="2084"/>
      <c r="R1607" s="2084"/>
      <c r="S1607" s="2084"/>
      <c r="T1607" s="2084"/>
      <c r="U1607" s="2084"/>
      <c r="V1607" s="2084"/>
      <c r="W1607" s="2084"/>
      <c r="X1607" s="2084"/>
      <c r="Y1607" s="2084"/>
      <c r="Z1607" s="2084"/>
      <c r="AA1607" s="2084"/>
      <c r="AB1607" s="2084"/>
      <c r="AC1607" s="2084"/>
      <c r="AD1607" s="2084"/>
      <c r="AE1607" s="2084"/>
    </row>
    <row r="1608" ht="60.0" customHeight="1">
      <c r="A1608" s="2084"/>
      <c r="B1608" s="2084"/>
      <c r="C1608" s="2084"/>
      <c r="D1608" s="2085"/>
      <c r="E1608" s="2084"/>
      <c r="F1608" s="2086"/>
      <c r="G1608" s="2086"/>
      <c r="H1608" s="2084"/>
      <c r="I1608" s="2084"/>
      <c r="J1608" s="2084"/>
      <c r="K1608" s="2084"/>
      <c r="L1608" s="2084"/>
      <c r="M1608" s="2084"/>
      <c r="N1608" s="2084"/>
      <c r="O1608" s="2084"/>
      <c r="P1608" s="2084"/>
      <c r="Q1608" s="2084"/>
      <c r="R1608" s="2084"/>
      <c r="S1608" s="2084"/>
      <c r="T1608" s="2084"/>
      <c r="U1608" s="2084"/>
      <c r="V1608" s="2084"/>
      <c r="W1608" s="2084"/>
      <c r="X1608" s="2084"/>
      <c r="Y1608" s="2084"/>
      <c r="Z1608" s="2084"/>
      <c r="AA1608" s="2084"/>
      <c r="AB1608" s="2084"/>
      <c r="AC1608" s="2084"/>
      <c r="AD1608" s="2084"/>
      <c r="AE1608" s="2084"/>
    </row>
    <row r="1609" ht="60.0" customHeight="1">
      <c r="A1609" s="2084"/>
      <c r="B1609" s="2084"/>
      <c r="C1609" s="2084"/>
      <c r="D1609" s="2085"/>
      <c r="E1609" s="2084"/>
      <c r="F1609" s="2086"/>
      <c r="G1609" s="2086"/>
      <c r="H1609" s="2084"/>
      <c r="I1609" s="2084"/>
      <c r="J1609" s="2084"/>
      <c r="K1609" s="2084"/>
      <c r="L1609" s="2084"/>
      <c r="M1609" s="2084"/>
      <c r="N1609" s="2084"/>
      <c r="O1609" s="2084"/>
      <c r="P1609" s="2084"/>
      <c r="Q1609" s="2084"/>
      <c r="R1609" s="2084"/>
      <c r="S1609" s="2084"/>
      <c r="T1609" s="2084"/>
      <c r="U1609" s="2084"/>
      <c r="V1609" s="2084"/>
      <c r="W1609" s="2084"/>
      <c r="X1609" s="2084"/>
      <c r="Y1609" s="2084"/>
      <c r="Z1609" s="2084"/>
      <c r="AA1609" s="2084"/>
      <c r="AB1609" s="2084"/>
      <c r="AC1609" s="2084"/>
      <c r="AD1609" s="2084"/>
      <c r="AE1609" s="2084"/>
    </row>
    <row r="1610" ht="60.0" customHeight="1">
      <c r="A1610" s="2084"/>
      <c r="B1610" s="2084"/>
      <c r="C1610" s="2084"/>
      <c r="D1610" s="2085"/>
      <c r="E1610" s="2084"/>
      <c r="F1610" s="2086"/>
      <c r="G1610" s="2086"/>
      <c r="H1610" s="2084"/>
      <c r="I1610" s="2084"/>
      <c r="J1610" s="2084"/>
      <c r="K1610" s="2084"/>
      <c r="L1610" s="2084"/>
      <c r="M1610" s="2084"/>
      <c r="N1610" s="2084"/>
      <c r="O1610" s="2084"/>
      <c r="P1610" s="2084"/>
      <c r="Q1610" s="2084"/>
      <c r="R1610" s="2084"/>
      <c r="S1610" s="2084"/>
      <c r="T1610" s="2084"/>
      <c r="U1610" s="2084"/>
      <c r="V1610" s="2084"/>
      <c r="W1610" s="2084"/>
      <c r="X1610" s="2084"/>
      <c r="Y1610" s="2084"/>
      <c r="Z1610" s="2084"/>
      <c r="AA1610" s="2084"/>
      <c r="AB1610" s="2084"/>
      <c r="AC1610" s="2084"/>
      <c r="AD1610" s="2084"/>
      <c r="AE1610" s="2084"/>
    </row>
    <row r="1611" ht="60.0" customHeight="1">
      <c r="A1611" s="2084"/>
      <c r="B1611" s="2084"/>
      <c r="C1611" s="2084"/>
      <c r="D1611" s="2085"/>
      <c r="E1611" s="2084"/>
      <c r="F1611" s="2086"/>
      <c r="G1611" s="2086"/>
      <c r="H1611" s="2084"/>
      <c r="I1611" s="2084"/>
      <c r="J1611" s="2084"/>
      <c r="K1611" s="2084"/>
      <c r="L1611" s="2084"/>
      <c r="M1611" s="2084"/>
      <c r="N1611" s="2084"/>
      <c r="O1611" s="2084"/>
      <c r="P1611" s="2084"/>
      <c r="Q1611" s="2084"/>
      <c r="R1611" s="2084"/>
      <c r="S1611" s="2084"/>
      <c r="T1611" s="2084"/>
      <c r="U1611" s="2084"/>
      <c r="V1611" s="2084"/>
      <c r="W1611" s="2084"/>
      <c r="X1611" s="2084"/>
      <c r="Y1611" s="2084"/>
      <c r="Z1611" s="2084"/>
      <c r="AA1611" s="2084"/>
      <c r="AB1611" s="2084"/>
      <c r="AC1611" s="2084"/>
      <c r="AD1611" s="2084"/>
      <c r="AE1611" s="2084"/>
    </row>
    <row r="1612" ht="60.0" customHeight="1">
      <c r="A1612" s="2084"/>
      <c r="B1612" s="2084"/>
      <c r="C1612" s="2084"/>
      <c r="D1612" s="2085"/>
      <c r="E1612" s="2084"/>
      <c r="F1612" s="2086"/>
      <c r="G1612" s="2086"/>
      <c r="H1612" s="2084"/>
      <c r="I1612" s="2084"/>
      <c r="J1612" s="2084"/>
      <c r="K1612" s="2084"/>
      <c r="L1612" s="2084"/>
      <c r="M1612" s="2084"/>
      <c r="N1612" s="2084"/>
      <c r="O1612" s="2084"/>
      <c r="P1612" s="2084"/>
      <c r="Q1612" s="2084"/>
      <c r="R1612" s="2084"/>
      <c r="S1612" s="2084"/>
      <c r="T1612" s="2084"/>
      <c r="U1612" s="2084"/>
      <c r="V1612" s="2084"/>
      <c r="W1612" s="2084"/>
      <c r="X1612" s="2084"/>
      <c r="Y1612" s="2084"/>
      <c r="Z1612" s="2084"/>
      <c r="AA1612" s="2084"/>
      <c r="AB1612" s="2084"/>
      <c r="AC1612" s="2084"/>
      <c r="AD1612" s="2084"/>
      <c r="AE1612" s="2084"/>
    </row>
    <row r="1613" ht="60.0" customHeight="1">
      <c r="A1613" s="2084"/>
      <c r="B1613" s="2084"/>
      <c r="C1613" s="2084"/>
      <c r="D1613" s="2085"/>
      <c r="E1613" s="2084"/>
      <c r="F1613" s="2086"/>
      <c r="G1613" s="2086"/>
      <c r="H1613" s="2084"/>
      <c r="I1613" s="2084"/>
      <c r="J1613" s="2084"/>
      <c r="K1613" s="2084"/>
      <c r="L1613" s="2084"/>
      <c r="M1613" s="2084"/>
      <c r="N1613" s="2084"/>
      <c r="O1613" s="2084"/>
      <c r="P1613" s="2084"/>
      <c r="Q1613" s="2084"/>
      <c r="R1613" s="2084"/>
      <c r="S1613" s="2084"/>
      <c r="T1613" s="2084"/>
      <c r="U1613" s="2084"/>
      <c r="V1613" s="2084"/>
      <c r="W1613" s="2084"/>
      <c r="X1613" s="2084"/>
      <c r="Y1613" s="2084"/>
      <c r="Z1613" s="2084"/>
      <c r="AA1613" s="2084"/>
      <c r="AB1613" s="2084"/>
      <c r="AC1613" s="2084"/>
      <c r="AD1613" s="2084"/>
      <c r="AE1613" s="2084"/>
    </row>
    <row r="1614" ht="60.0" customHeight="1">
      <c r="A1614" s="2084"/>
      <c r="B1614" s="2084"/>
      <c r="C1614" s="2084"/>
      <c r="D1614" s="2085"/>
      <c r="E1614" s="2084"/>
      <c r="F1614" s="2086"/>
      <c r="G1614" s="2086"/>
      <c r="H1614" s="2084"/>
      <c r="I1614" s="2084"/>
      <c r="J1614" s="2084"/>
      <c r="K1614" s="2084"/>
      <c r="L1614" s="2084"/>
      <c r="M1614" s="2084"/>
      <c r="N1614" s="2084"/>
      <c r="O1614" s="2084"/>
      <c r="P1614" s="2084"/>
      <c r="Q1614" s="2084"/>
      <c r="R1614" s="2084"/>
      <c r="S1614" s="2084"/>
      <c r="T1614" s="2084"/>
      <c r="U1614" s="2084"/>
      <c r="V1614" s="2084"/>
      <c r="W1614" s="2084"/>
      <c r="X1614" s="2084"/>
      <c r="Y1614" s="2084"/>
      <c r="Z1614" s="2084"/>
      <c r="AA1614" s="2084"/>
      <c r="AB1614" s="2084"/>
      <c r="AC1614" s="2084"/>
      <c r="AD1614" s="2084"/>
      <c r="AE1614" s="2084"/>
    </row>
    <row r="1615" ht="60.0" customHeight="1">
      <c r="A1615" s="2084"/>
      <c r="B1615" s="2084"/>
      <c r="C1615" s="2084"/>
      <c r="D1615" s="2085"/>
      <c r="E1615" s="2084"/>
      <c r="F1615" s="2086"/>
      <c r="G1615" s="2086"/>
      <c r="H1615" s="2084"/>
      <c r="I1615" s="2084"/>
      <c r="J1615" s="2084"/>
      <c r="K1615" s="2084"/>
      <c r="L1615" s="2084"/>
      <c r="M1615" s="2084"/>
      <c r="N1615" s="2084"/>
      <c r="O1615" s="2084"/>
      <c r="P1615" s="2084"/>
      <c r="Q1615" s="2084"/>
      <c r="R1615" s="2084"/>
      <c r="S1615" s="2084"/>
      <c r="T1615" s="2084"/>
      <c r="U1615" s="2084"/>
      <c r="V1615" s="2084"/>
      <c r="W1615" s="2084"/>
      <c r="X1615" s="2084"/>
      <c r="Y1615" s="2084"/>
      <c r="Z1615" s="2084"/>
      <c r="AA1615" s="2084"/>
      <c r="AB1615" s="2084"/>
      <c r="AC1615" s="2084"/>
      <c r="AD1615" s="2084"/>
      <c r="AE1615" s="2084"/>
    </row>
    <row r="1616" ht="60.0" customHeight="1">
      <c r="A1616" s="2084"/>
      <c r="B1616" s="2084"/>
      <c r="C1616" s="2084"/>
      <c r="D1616" s="2085"/>
      <c r="E1616" s="2084"/>
      <c r="F1616" s="2086"/>
      <c r="G1616" s="2086"/>
      <c r="H1616" s="2084"/>
      <c r="I1616" s="2084"/>
      <c r="J1616" s="2084"/>
      <c r="K1616" s="2084"/>
      <c r="L1616" s="2084"/>
      <c r="M1616" s="2084"/>
      <c r="N1616" s="2084"/>
      <c r="O1616" s="2084"/>
      <c r="P1616" s="2084"/>
      <c r="Q1616" s="2084"/>
      <c r="R1616" s="2084"/>
      <c r="S1616" s="2084"/>
      <c r="T1616" s="2084"/>
      <c r="U1616" s="2084"/>
      <c r="V1616" s="2084"/>
      <c r="W1616" s="2084"/>
      <c r="X1616" s="2084"/>
      <c r="Y1616" s="2084"/>
      <c r="Z1616" s="2084"/>
      <c r="AA1616" s="2084"/>
      <c r="AB1616" s="2084"/>
      <c r="AC1616" s="2084"/>
      <c r="AD1616" s="2084"/>
      <c r="AE1616" s="2084"/>
    </row>
    <row r="1617" ht="60.0" customHeight="1">
      <c r="A1617" s="2084"/>
      <c r="B1617" s="2084"/>
      <c r="C1617" s="2084"/>
      <c r="D1617" s="2085"/>
      <c r="E1617" s="2084"/>
      <c r="F1617" s="2086"/>
      <c r="G1617" s="2086"/>
      <c r="H1617" s="2084"/>
      <c r="I1617" s="2084"/>
      <c r="J1617" s="2084"/>
      <c r="K1617" s="2084"/>
      <c r="L1617" s="2084"/>
      <c r="M1617" s="2084"/>
      <c r="N1617" s="2084"/>
      <c r="O1617" s="2084"/>
      <c r="P1617" s="2084"/>
      <c r="Q1617" s="2084"/>
      <c r="R1617" s="2084"/>
      <c r="S1617" s="2084"/>
      <c r="T1617" s="2084"/>
      <c r="U1617" s="2084"/>
      <c r="V1617" s="2084"/>
      <c r="W1617" s="2084"/>
      <c r="X1617" s="2084"/>
      <c r="Y1617" s="2084"/>
      <c r="Z1617" s="2084"/>
      <c r="AA1617" s="2084"/>
      <c r="AB1617" s="2084"/>
      <c r="AC1617" s="2084"/>
      <c r="AD1617" s="2084"/>
      <c r="AE1617" s="2084"/>
    </row>
    <row r="1618" ht="60.0" customHeight="1">
      <c r="A1618" s="2084"/>
      <c r="B1618" s="2084"/>
      <c r="C1618" s="2084"/>
      <c r="D1618" s="2085"/>
      <c r="E1618" s="2084"/>
      <c r="F1618" s="2086"/>
      <c r="G1618" s="2086"/>
      <c r="H1618" s="2084"/>
      <c r="I1618" s="2084"/>
      <c r="J1618" s="2084"/>
      <c r="K1618" s="2084"/>
      <c r="L1618" s="2084"/>
      <c r="M1618" s="2084"/>
      <c r="N1618" s="2084"/>
      <c r="O1618" s="2084"/>
      <c r="P1618" s="2084"/>
      <c r="Q1618" s="2084"/>
      <c r="R1618" s="2084"/>
      <c r="S1618" s="2084"/>
      <c r="T1618" s="2084"/>
      <c r="U1618" s="2084"/>
      <c r="V1618" s="2084"/>
      <c r="W1618" s="2084"/>
      <c r="X1618" s="2084"/>
      <c r="Y1618" s="2084"/>
      <c r="Z1618" s="2084"/>
      <c r="AA1618" s="2084"/>
      <c r="AB1618" s="2084"/>
      <c r="AC1618" s="2084"/>
      <c r="AD1618" s="2084"/>
      <c r="AE1618" s="2084"/>
    </row>
    <row r="1619" ht="60.0" customHeight="1">
      <c r="A1619" s="2084"/>
      <c r="B1619" s="2084"/>
      <c r="C1619" s="2084"/>
      <c r="D1619" s="2085"/>
      <c r="E1619" s="2084"/>
      <c r="F1619" s="2086"/>
      <c r="G1619" s="2086"/>
      <c r="H1619" s="2084"/>
      <c r="I1619" s="2084"/>
      <c r="J1619" s="2084"/>
      <c r="K1619" s="2084"/>
      <c r="L1619" s="2084"/>
      <c r="M1619" s="2084"/>
      <c r="N1619" s="2084"/>
      <c r="O1619" s="2084"/>
      <c r="P1619" s="2084"/>
      <c r="Q1619" s="2084"/>
      <c r="R1619" s="2084"/>
      <c r="S1619" s="2084"/>
      <c r="T1619" s="2084"/>
      <c r="U1619" s="2084"/>
      <c r="V1619" s="2084"/>
      <c r="W1619" s="2084"/>
      <c r="X1619" s="2084"/>
      <c r="Y1619" s="2084"/>
      <c r="Z1619" s="2084"/>
      <c r="AA1619" s="2084"/>
      <c r="AB1619" s="2084"/>
      <c r="AC1619" s="2084"/>
      <c r="AD1619" s="2084"/>
      <c r="AE1619" s="2084"/>
    </row>
    <row r="1620" ht="60.0" customHeight="1">
      <c r="A1620" s="2084"/>
      <c r="B1620" s="2084"/>
      <c r="C1620" s="2084"/>
      <c r="D1620" s="2085"/>
      <c r="E1620" s="2084"/>
      <c r="F1620" s="2086"/>
      <c r="G1620" s="2086"/>
      <c r="H1620" s="2084"/>
      <c r="I1620" s="2084"/>
      <c r="J1620" s="2084"/>
      <c r="K1620" s="2084"/>
      <c r="L1620" s="2084"/>
      <c r="M1620" s="2084"/>
      <c r="N1620" s="2084"/>
      <c r="O1620" s="2084"/>
      <c r="P1620" s="2084"/>
      <c r="Q1620" s="2084"/>
      <c r="R1620" s="2084"/>
      <c r="S1620" s="2084"/>
      <c r="T1620" s="2084"/>
      <c r="U1620" s="2084"/>
      <c r="V1620" s="2084"/>
      <c r="W1620" s="2084"/>
      <c r="X1620" s="2084"/>
      <c r="Y1620" s="2084"/>
      <c r="Z1620" s="2084"/>
      <c r="AA1620" s="2084"/>
      <c r="AB1620" s="2084"/>
      <c r="AC1620" s="2084"/>
      <c r="AD1620" s="2084"/>
      <c r="AE1620" s="2084"/>
    </row>
    <row r="1621" ht="60.0" customHeight="1">
      <c r="A1621" s="2084"/>
      <c r="B1621" s="2084"/>
      <c r="C1621" s="2084"/>
      <c r="D1621" s="2085"/>
      <c r="E1621" s="2084"/>
      <c r="F1621" s="2086"/>
      <c r="G1621" s="2086"/>
      <c r="H1621" s="2084"/>
      <c r="I1621" s="2084"/>
      <c r="J1621" s="2084"/>
      <c r="K1621" s="2084"/>
      <c r="L1621" s="2084"/>
      <c r="M1621" s="2084"/>
      <c r="N1621" s="2084"/>
      <c r="O1621" s="2084"/>
      <c r="P1621" s="2084"/>
      <c r="Q1621" s="2084"/>
      <c r="R1621" s="2084"/>
      <c r="S1621" s="2084"/>
      <c r="T1621" s="2084"/>
      <c r="U1621" s="2084"/>
      <c r="V1621" s="2084"/>
      <c r="W1621" s="2084"/>
      <c r="X1621" s="2084"/>
      <c r="Y1621" s="2084"/>
      <c r="Z1621" s="2084"/>
      <c r="AA1621" s="2084"/>
      <c r="AB1621" s="2084"/>
      <c r="AC1621" s="2084"/>
      <c r="AD1621" s="2084"/>
      <c r="AE1621" s="2084"/>
    </row>
    <row r="1622" ht="60.0" customHeight="1">
      <c r="A1622" s="2084"/>
      <c r="B1622" s="2084"/>
      <c r="C1622" s="2084"/>
      <c r="D1622" s="2085"/>
      <c r="E1622" s="2084"/>
      <c r="F1622" s="2086"/>
      <c r="G1622" s="2086"/>
      <c r="H1622" s="2084"/>
      <c r="I1622" s="2084"/>
      <c r="J1622" s="2084"/>
      <c r="K1622" s="2084"/>
      <c r="L1622" s="2084"/>
      <c r="M1622" s="2084"/>
      <c r="N1622" s="2084"/>
      <c r="O1622" s="2084"/>
      <c r="P1622" s="2084"/>
      <c r="Q1622" s="2084"/>
      <c r="R1622" s="2084"/>
      <c r="S1622" s="2084"/>
      <c r="T1622" s="2084"/>
      <c r="U1622" s="2084"/>
      <c r="V1622" s="2084"/>
      <c r="W1622" s="2084"/>
      <c r="X1622" s="2084"/>
      <c r="Y1622" s="2084"/>
      <c r="Z1622" s="2084"/>
      <c r="AA1622" s="2084"/>
      <c r="AB1622" s="2084"/>
      <c r="AC1622" s="2084"/>
      <c r="AD1622" s="2084"/>
      <c r="AE1622" s="2084"/>
    </row>
    <row r="1623" ht="60.0" customHeight="1">
      <c r="A1623" s="2084"/>
      <c r="B1623" s="2084"/>
      <c r="C1623" s="2084"/>
      <c r="D1623" s="2085"/>
      <c r="E1623" s="2084"/>
      <c r="F1623" s="2086"/>
      <c r="G1623" s="2086"/>
      <c r="H1623" s="2084"/>
      <c r="I1623" s="2084"/>
      <c r="J1623" s="2084"/>
      <c r="K1623" s="2084"/>
      <c r="L1623" s="2084"/>
      <c r="M1623" s="2084"/>
      <c r="N1623" s="2084"/>
      <c r="O1623" s="2084"/>
      <c r="P1623" s="2084"/>
      <c r="Q1623" s="2084"/>
      <c r="R1623" s="2084"/>
      <c r="S1623" s="2084"/>
      <c r="T1623" s="2084"/>
      <c r="U1623" s="2084"/>
      <c r="V1623" s="2084"/>
      <c r="W1623" s="2084"/>
      <c r="X1623" s="2084"/>
      <c r="Y1623" s="2084"/>
      <c r="Z1623" s="2084"/>
      <c r="AA1623" s="2084"/>
      <c r="AB1623" s="2084"/>
      <c r="AC1623" s="2084"/>
      <c r="AD1623" s="2084"/>
      <c r="AE1623" s="2084"/>
    </row>
    <row r="1624" ht="60.0" customHeight="1">
      <c r="A1624" s="2084"/>
      <c r="B1624" s="2084"/>
      <c r="C1624" s="2084"/>
      <c r="D1624" s="2085"/>
      <c r="E1624" s="2084"/>
      <c r="F1624" s="2086"/>
      <c r="G1624" s="2086"/>
      <c r="H1624" s="2084"/>
      <c r="I1624" s="2084"/>
      <c r="J1624" s="2084"/>
      <c r="K1624" s="2084"/>
      <c r="L1624" s="2084"/>
      <c r="M1624" s="2084"/>
      <c r="N1624" s="2084"/>
      <c r="O1624" s="2084"/>
      <c r="P1624" s="2084"/>
      <c r="Q1624" s="2084"/>
      <c r="R1624" s="2084"/>
      <c r="S1624" s="2084"/>
      <c r="T1624" s="2084"/>
      <c r="U1624" s="2084"/>
      <c r="V1624" s="2084"/>
      <c r="W1624" s="2084"/>
      <c r="X1624" s="2084"/>
      <c r="Y1624" s="2084"/>
      <c r="Z1624" s="2084"/>
      <c r="AA1624" s="2084"/>
      <c r="AB1624" s="2084"/>
      <c r="AC1624" s="2084"/>
      <c r="AD1624" s="2084"/>
      <c r="AE1624" s="2084"/>
    </row>
    <row r="1625" ht="60.0" customHeight="1">
      <c r="A1625" s="2084"/>
      <c r="B1625" s="2084"/>
      <c r="C1625" s="2084"/>
      <c r="D1625" s="2085"/>
      <c r="E1625" s="2084"/>
      <c r="F1625" s="2086"/>
      <c r="G1625" s="2086"/>
      <c r="H1625" s="2084"/>
      <c r="I1625" s="2084"/>
      <c r="J1625" s="2084"/>
      <c r="K1625" s="2084"/>
      <c r="L1625" s="2084"/>
      <c r="M1625" s="2084"/>
      <c r="N1625" s="2084"/>
      <c r="O1625" s="2084"/>
      <c r="P1625" s="2084"/>
      <c r="Q1625" s="2084"/>
      <c r="R1625" s="2084"/>
      <c r="S1625" s="2084"/>
      <c r="T1625" s="2084"/>
      <c r="U1625" s="2084"/>
      <c r="V1625" s="2084"/>
      <c r="W1625" s="2084"/>
      <c r="X1625" s="2084"/>
      <c r="Y1625" s="2084"/>
      <c r="Z1625" s="2084"/>
      <c r="AA1625" s="2084"/>
      <c r="AB1625" s="2084"/>
      <c r="AC1625" s="2084"/>
      <c r="AD1625" s="2084"/>
      <c r="AE1625" s="2084"/>
    </row>
    <row r="1626" ht="60.0" customHeight="1">
      <c r="A1626" s="2084"/>
      <c r="B1626" s="2084"/>
      <c r="C1626" s="2084"/>
      <c r="D1626" s="2085"/>
      <c r="E1626" s="2084"/>
      <c r="F1626" s="2086"/>
      <c r="G1626" s="2086"/>
      <c r="H1626" s="2084"/>
      <c r="I1626" s="2084"/>
      <c r="J1626" s="2084"/>
      <c r="K1626" s="2084"/>
      <c r="L1626" s="2084"/>
      <c r="M1626" s="2084"/>
      <c r="N1626" s="2084"/>
      <c r="O1626" s="2084"/>
      <c r="P1626" s="2084"/>
      <c r="Q1626" s="2084"/>
      <c r="R1626" s="2084"/>
      <c r="S1626" s="2084"/>
      <c r="T1626" s="2084"/>
      <c r="U1626" s="2084"/>
      <c r="V1626" s="2084"/>
      <c r="W1626" s="2084"/>
      <c r="X1626" s="2084"/>
      <c r="Y1626" s="2084"/>
      <c r="Z1626" s="2084"/>
      <c r="AA1626" s="2084"/>
      <c r="AB1626" s="2084"/>
      <c r="AC1626" s="2084"/>
      <c r="AD1626" s="2084"/>
      <c r="AE1626" s="2084"/>
    </row>
    <row r="1627" ht="60.0" customHeight="1">
      <c r="A1627" s="2084"/>
      <c r="B1627" s="2084"/>
      <c r="C1627" s="2084"/>
      <c r="D1627" s="2085"/>
      <c r="E1627" s="2084"/>
      <c r="F1627" s="2086"/>
      <c r="G1627" s="2086"/>
      <c r="H1627" s="2084"/>
      <c r="I1627" s="2084"/>
      <c r="J1627" s="2084"/>
      <c r="K1627" s="2084"/>
      <c r="L1627" s="2084"/>
      <c r="M1627" s="2084"/>
      <c r="N1627" s="2084"/>
      <c r="O1627" s="2084"/>
      <c r="P1627" s="2084"/>
      <c r="Q1627" s="2084"/>
      <c r="R1627" s="2084"/>
      <c r="S1627" s="2084"/>
      <c r="T1627" s="2084"/>
      <c r="U1627" s="2084"/>
      <c r="V1627" s="2084"/>
      <c r="W1627" s="2084"/>
      <c r="X1627" s="2084"/>
      <c r="Y1627" s="2084"/>
      <c r="Z1627" s="2084"/>
      <c r="AA1627" s="2084"/>
      <c r="AB1627" s="2084"/>
      <c r="AC1627" s="2084"/>
      <c r="AD1627" s="2084"/>
      <c r="AE1627" s="2084"/>
    </row>
    <row r="1628" ht="60.0" customHeight="1">
      <c r="A1628" s="2084"/>
      <c r="B1628" s="2084"/>
      <c r="C1628" s="2084"/>
      <c r="D1628" s="2085"/>
      <c r="E1628" s="2084"/>
      <c r="F1628" s="2086"/>
      <c r="G1628" s="2086"/>
      <c r="H1628" s="2084"/>
      <c r="I1628" s="2084"/>
      <c r="J1628" s="2084"/>
      <c r="K1628" s="2084"/>
      <c r="L1628" s="2084"/>
      <c r="M1628" s="2084"/>
      <c r="N1628" s="2084"/>
      <c r="O1628" s="2084"/>
      <c r="P1628" s="2084"/>
      <c r="Q1628" s="2084"/>
      <c r="R1628" s="2084"/>
      <c r="S1628" s="2084"/>
      <c r="T1628" s="2084"/>
      <c r="U1628" s="2084"/>
      <c r="V1628" s="2084"/>
      <c r="W1628" s="2084"/>
      <c r="X1628" s="2084"/>
      <c r="Y1628" s="2084"/>
      <c r="Z1628" s="2084"/>
      <c r="AA1628" s="2084"/>
      <c r="AB1628" s="2084"/>
      <c r="AC1628" s="2084"/>
      <c r="AD1628" s="2084"/>
      <c r="AE1628" s="2084"/>
    </row>
    <row r="1629" ht="60.0" customHeight="1">
      <c r="A1629" s="2084"/>
      <c r="B1629" s="2084"/>
      <c r="C1629" s="2084"/>
      <c r="D1629" s="2085"/>
      <c r="E1629" s="2084"/>
      <c r="F1629" s="2086"/>
      <c r="G1629" s="2086"/>
      <c r="H1629" s="2084"/>
      <c r="I1629" s="2084"/>
      <c r="J1629" s="2084"/>
      <c r="K1629" s="2084"/>
      <c r="L1629" s="2084"/>
      <c r="M1629" s="2084"/>
      <c r="N1629" s="2084"/>
      <c r="O1629" s="2084"/>
      <c r="P1629" s="2084"/>
      <c r="Q1629" s="2084"/>
      <c r="R1629" s="2084"/>
      <c r="S1629" s="2084"/>
      <c r="T1629" s="2084"/>
      <c r="U1629" s="2084"/>
      <c r="V1629" s="2084"/>
      <c r="W1629" s="2084"/>
      <c r="X1629" s="2084"/>
      <c r="Y1629" s="2084"/>
      <c r="Z1629" s="2084"/>
      <c r="AA1629" s="2084"/>
      <c r="AB1629" s="2084"/>
      <c r="AC1629" s="2084"/>
      <c r="AD1629" s="2084"/>
      <c r="AE1629" s="2084"/>
    </row>
    <row r="1630" ht="60.0" customHeight="1">
      <c r="A1630" s="2084"/>
      <c r="B1630" s="2084"/>
      <c r="C1630" s="2084"/>
      <c r="D1630" s="2085"/>
      <c r="E1630" s="2084"/>
      <c r="F1630" s="2086"/>
      <c r="G1630" s="2086"/>
      <c r="H1630" s="2084"/>
      <c r="I1630" s="2084"/>
      <c r="J1630" s="2084"/>
      <c r="K1630" s="2084"/>
      <c r="L1630" s="2084"/>
      <c r="M1630" s="2084"/>
      <c r="N1630" s="2084"/>
      <c r="O1630" s="2084"/>
      <c r="P1630" s="2084"/>
      <c r="Q1630" s="2084"/>
      <c r="R1630" s="2084"/>
      <c r="S1630" s="2084"/>
      <c r="T1630" s="2084"/>
      <c r="U1630" s="2084"/>
      <c r="V1630" s="2084"/>
      <c r="W1630" s="2084"/>
      <c r="X1630" s="2084"/>
      <c r="Y1630" s="2084"/>
      <c r="Z1630" s="2084"/>
      <c r="AA1630" s="2084"/>
      <c r="AB1630" s="2084"/>
      <c r="AC1630" s="2084"/>
      <c r="AD1630" s="2084"/>
      <c r="AE1630" s="2084"/>
    </row>
    <row r="1631" ht="60.0" customHeight="1">
      <c r="A1631" s="2084"/>
      <c r="B1631" s="2084"/>
      <c r="C1631" s="2084"/>
      <c r="D1631" s="2085"/>
      <c r="E1631" s="2084"/>
      <c r="F1631" s="2086"/>
      <c r="G1631" s="2086"/>
      <c r="H1631" s="2084"/>
      <c r="I1631" s="2084"/>
      <c r="J1631" s="2084"/>
      <c r="K1631" s="2084"/>
      <c r="L1631" s="2084"/>
      <c r="M1631" s="2084"/>
      <c r="N1631" s="2084"/>
      <c r="O1631" s="2084"/>
      <c r="P1631" s="2084"/>
      <c r="Q1631" s="2084"/>
      <c r="R1631" s="2084"/>
      <c r="S1631" s="2084"/>
      <c r="T1631" s="2084"/>
      <c r="U1631" s="2084"/>
      <c r="V1631" s="2084"/>
      <c r="W1631" s="2084"/>
      <c r="X1631" s="2084"/>
      <c r="Y1631" s="2084"/>
      <c r="Z1631" s="2084"/>
      <c r="AA1631" s="2084"/>
      <c r="AB1631" s="2084"/>
      <c r="AC1631" s="2084"/>
      <c r="AD1631" s="2084"/>
      <c r="AE1631" s="2084"/>
    </row>
    <row r="1632" ht="60.0" customHeight="1">
      <c r="A1632" s="2084"/>
      <c r="B1632" s="2084"/>
      <c r="C1632" s="2084"/>
      <c r="D1632" s="2085"/>
      <c r="E1632" s="2084"/>
      <c r="F1632" s="2086"/>
      <c r="G1632" s="2086"/>
      <c r="H1632" s="2084"/>
      <c r="I1632" s="2084"/>
      <c r="J1632" s="2084"/>
      <c r="K1632" s="2084"/>
      <c r="L1632" s="2084"/>
      <c r="M1632" s="2084"/>
      <c r="N1632" s="2084"/>
      <c r="O1632" s="2084"/>
      <c r="P1632" s="2084"/>
      <c r="Q1632" s="2084"/>
      <c r="R1632" s="2084"/>
      <c r="S1632" s="2084"/>
      <c r="T1632" s="2084"/>
      <c r="U1632" s="2084"/>
      <c r="V1632" s="2084"/>
      <c r="W1632" s="2084"/>
      <c r="X1632" s="2084"/>
      <c r="Y1632" s="2084"/>
      <c r="Z1632" s="2084"/>
      <c r="AA1632" s="2084"/>
      <c r="AB1632" s="2084"/>
      <c r="AC1632" s="2084"/>
      <c r="AD1632" s="2084"/>
      <c r="AE1632" s="2084"/>
    </row>
    <row r="1633" ht="60.0" customHeight="1">
      <c r="A1633" s="2084"/>
      <c r="B1633" s="2084"/>
      <c r="C1633" s="2084"/>
      <c r="D1633" s="2085"/>
      <c r="E1633" s="2084"/>
      <c r="F1633" s="2086"/>
      <c r="G1633" s="2086"/>
      <c r="H1633" s="2084"/>
      <c r="I1633" s="2084"/>
      <c r="J1633" s="2084"/>
      <c r="K1633" s="2084"/>
      <c r="L1633" s="2084"/>
      <c r="M1633" s="2084"/>
      <c r="N1633" s="2084"/>
      <c r="O1633" s="2084"/>
      <c r="P1633" s="2084"/>
      <c r="Q1633" s="2084"/>
      <c r="R1633" s="2084"/>
      <c r="S1633" s="2084"/>
      <c r="T1633" s="2084"/>
      <c r="U1633" s="2084"/>
      <c r="V1633" s="2084"/>
      <c r="W1633" s="2084"/>
      <c r="X1633" s="2084"/>
      <c r="Y1633" s="2084"/>
      <c r="Z1633" s="2084"/>
      <c r="AA1633" s="2084"/>
      <c r="AB1633" s="2084"/>
      <c r="AC1633" s="2084"/>
      <c r="AD1633" s="2084"/>
      <c r="AE1633" s="2084"/>
    </row>
    <row r="1634" ht="60.0" customHeight="1">
      <c r="A1634" s="2084"/>
      <c r="B1634" s="2084"/>
      <c r="C1634" s="2084"/>
      <c r="D1634" s="2085"/>
      <c r="E1634" s="2084"/>
      <c r="F1634" s="2086"/>
      <c r="G1634" s="2086"/>
      <c r="H1634" s="2084"/>
      <c r="I1634" s="2084"/>
      <c r="J1634" s="2084"/>
      <c r="K1634" s="2084"/>
      <c r="L1634" s="2084"/>
      <c r="M1634" s="2084"/>
      <c r="N1634" s="2084"/>
      <c r="O1634" s="2084"/>
      <c r="P1634" s="2084"/>
      <c r="Q1634" s="2084"/>
      <c r="R1634" s="2084"/>
      <c r="S1634" s="2084"/>
      <c r="T1634" s="2084"/>
      <c r="U1634" s="2084"/>
      <c r="V1634" s="2084"/>
      <c r="W1634" s="2084"/>
      <c r="X1634" s="2084"/>
      <c r="Y1634" s="2084"/>
      <c r="Z1634" s="2084"/>
      <c r="AA1634" s="2084"/>
      <c r="AB1634" s="2084"/>
      <c r="AC1634" s="2084"/>
      <c r="AD1634" s="2084"/>
      <c r="AE1634" s="2084"/>
    </row>
    <row r="1635" ht="60.0" customHeight="1">
      <c r="A1635" s="2084"/>
      <c r="B1635" s="2084"/>
      <c r="C1635" s="2084"/>
      <c r="D1635" s="2085"/>
      <c r="E1635" s="2084"/>
      <c r="F1635" s="2086"/>
      <c r="G1635" s="2086"/>
      <c r="H1635" s="2084"/>
      <c r="I1635" s="2084"/>
      <c r="J1635" s="2084"/>
      <c r="K1635" s="2084"/>
      <c r="L1635" s="2084"/>
      <c r="M1635" s="2084"/>
      <c r="N1635" s="2084"/>
      <c r="O1635" s="2084"/>
      <c r="P1635" s="2084"/>
      <c r="Q1635" s="2084"/>
      <c r="R1635" s="2084"/>
      <c r="S1635" s="2084"/>
      <c r="T1635" s="2084"/>
      <c r="U1635" s="2084"/>
      <c r="V1635" s="2084"/>
      <c r="W1635" s="2084"/>
      <c r="X1635" s="2084"/>
      <c r="Y1635" s="2084"/>
      <c r="Z1635" s="2084"/>
      <c r="AA1635" s="2084"/>
      <c r="AB1635" s="2084"/>
      <c r="AC1635" s="2084"/>
      <c r="AD1635" s="2084"/>
      <c r="AE1635" s="2084"/>
    </row>
    <row r="1636" ht="60.0" customHeight="1">
      <c r="A1636" s="2084"/>
      <c r="B1636" s="2084"/>
      <c r="C1636" s="2084"/>
      <c r="D1636" s="2085"/>
      <c r="E1636" s="2084"/>
      <c r="F1636" s="2086"/>
      <c r="G1636" s="2086"/>
      <c r="H1636" s="2084"/>
      <c r="I1636" s="2084"/>
      <c r="J1636" s="2084"/>
      <c r="K1636" s="2084"/>
      <c r="L1636" s="2084"/>
      <c r="M1636" s="2084"/>
      <c r="N1636" s="2084"/>
      <c r="O1636" s="2084"/>
      <c r="P1636" s="2084"/>
      <c r="Q1636" s="2084"/>
      <c r="R1636" s="2084"/>
      <c r="S1636" s="2084"/>
      <c r="T1636" s="2084"/>
      <c r="U1636" s="2084"/>
      <c r="V1636" s="2084"/>
      <c r="W1636" s="2084"/>
      <c r="X1636" s="2084"/>
      <c r="Y1636" s="2084"/>
      <c r="Z1636" s="2084"/>
      <c r="AA1636" s="2084"/>
      <c r="AB1636" s="2084"/>
      <c r="AC1636" s="2084"/>
      <c r="AD1636" s="2084"/>
      <c r="AE1636" s="2084"/>
    </row>
    <row r="1637" ht="60.0" customHeight="1">
      <c r="A1637" s="2084"/>
      <c r="B1637" s="2084"/>
      <c r="C1637" s="2084"/>
      <c r="D1637" s="2085"/>
      <c r="E1637" s="2084"/>
      <c r="F1637" s="2086"/>
      <c r="G1637" s="2086"/>
      <c r="H1637" s="2084"/>
      <c r="I1637" s="2084"/>
      <c r="J1637" s="2084"/>
      <c r="K1637" s="2084"/>
      <c r="L1637" s="2084"/>
      <c r="M1637" s="2084"/>
      <c r="N1637" s="2084"/>
      <c r="O1637" s="2084"/>
      <c r="P1637" s="2084"/>
      <c r="Q1637" s="2084"/>
      <c r="R1637" s="2084"/>
      <c r="S1637" s="2084"/>
      <c r="T1637" s="2084"/>
      <c r="U1637" s="2084"/>
      <c r="V1637" s="2084"/>
      <c r="W1637" s="2084"/>
      <c r="X1637" s="2084"/>
      <c r="Y1637" s="2084"/>
      <c r="Z1637" s="2084"/>
      <c r="AA1637" s="2084"/>
      <c r="AB1637" s="2084"/>
      <c r="AC1637" s="2084"/>
      <c r="AD1637" s="2084"/>
      <c r="AE1637" s="2084"/>
    </row>
    <row r="1638" ht="60.0" customHeight="1">
      <c r="A1638" s="2084"/>
      <c r="B1638" s="2084"/>
      <c r="C1638" s="2084"/>
      <c r="D1638" s="2085"/>
      <c r="E1638" s="2084"/>
      <c r="F1638" s="2086"/>
      <c r="G1638" s="2086"/>
      <c r="H1638" s="2084"/>
      <c r="I1638" s="2084"/>
      <c r="J1638" s="2084"/>
      <c r="K1638" s="2084"/>
      <c r="L1638" s="2084"/>
      <c r="M1638" s="2084"/>
      <c r="N1638" s="2084"/>
      <c r="O1638" s="2084"/>
      <c r="P1638" s="2084"/>
      <c r="Q1638" s="2084"/>
      <c r="R1638" s="2084"/>
      <c r="S1638" s="2084"/>
      <c r="T1638" s="2084"/>
      <c r="U1638" s="2084"/>
      <c r="V1638" s="2084"/>
      <c r="W1638" s="2084"/>
      <c r="X1638" s="2084"/>
      <c r="Y1638" s="2084"/>
      <c r="Z1638" s="2084"/>
      <c r="AA1638" s="2084"/>
      <c r="AB1638" s="2084"/>
      <c r="AC1638" s="2084"/>
      <c r="AD1638" s="2084"/>
      <c r="AE1638" s="2084"/>
    </row>
    <row r="1639" ht="60.0" customHeight="1">
      <c r="A1639" s="2084"/>
      <c r="B1639" s="2084"/>
      <c r="C1639" s="2084"/>
      <c r="D1639" s="2085"/>
      <c r="E1639" s="2084"/>
      <c r="F1639" s="2086"/>
      <c r="G1639" s="2086"/>
      <c r="H1639" s="2084"/>
      <c r="I1639" s="2084"/>
      <c r="J1639" s="2084"/>
      <c r="K1639" s="2084"/>
      <c r="L1639" s="2084"/>
      <c r="M1639" s="2084"/>
      <c r="N1639" s="2084"/>
      <c r="O1639" s="2084"/>
      <c r="P1639" s="2084"/>
      <c r="Q1639" s="2084"/>
      <c r="R1639" s="2084"/>
      <c r="S1639" s="2084"/>
      <c r="T1639" s="2084"/>
      <c r="U1639" s="2084"/>
      <c r="V1639" s="2084"/>
      <c r="W1639" s="2084"/>
      <c r="X1639" s="2084"/>
      <c r="Y1639" s="2084"/>
      <c r="Z1639" s="2084"/>
      <c r="AA1639" s="2084"/>
      <c r="AB1639" s="2084"/>
      <c r="AC1639" s="2084"/>
      <c r="AD1639" s="2084"/>
      <c r="AE1639" s="2084"/>
    </row>
    <row r="1640" ht="60.0" customHeight="1">
      <c r="A1640" s="2084"/>
      <c r="B1640" s="2084"/>
      <c r="C1640" s="2084"/>
      <c r="D1640" s="2085"/>
      <c r="E1640" s="2084"/>
      <c r="F1640" s="2086"/>
      <c r="G1640" s="2086"/>
      <c r="H1640" s="2084"/>
      <c r="I1640" s="2084"/>
      <c r="J1640" s="2084"/>
      <c r="K1640" s="2084"/>
      <c r="L1640" s="2084"/>
      <c r="M1640" s="2084"/>
      <c r="N1640" s="2084"/>
      <c r="O1640" s="2084"/>
      <c r="P1640" s="2084"/>
      <c r="Q1640" s="2084"/>
      <c r="R1640" s="2084"/>
      <c r="S1640" s="2084"/>
      <c r="T1640" s="2084"/>
      <c r="U1640" s="2084"/>
      <c r="V1640" s="2084"/>
      <c r="W1640" s="2084"/>
      <c r="X1640" s="2084"/>
      <c r="Y1640" s="2084"/>
      <c r="Z1640" s="2084"/>
      <c r="AA1640" s="2084"/>
      <c r="AB1640" s="2084"/>
      <c r="AC1640" s="2084"/>
      <c r="AD1640" s="2084"/>
      <c r="AE1640" s="2084"/>
    </row>
    <row r="1641" ht="60.0" customHeight="1">
      <c r="A1641" s="2084"/>
      <c r="B1641" s="2084"/>
      <c r="C1641" s="2084"/>
      <c r="D1641" s="2085"/>
      <c r="E1641" s="2084"/>
      <c r="F1641" s="2086"/>
      <c r="G1641" s="2086"/>
      <c r="H1641" s="2084"/>
      <c r="I1641" s="2084"/>
      <c r="J1641" s="2084"/>
      <c r="K1641" s="2084"/>
      <c r="L1641" s="2084"/>
      <c r="M1641" s="2084"/>
      <c r="N1641" s="2084"/>
      <c r="O1641" s="2084"/>
      <c r="P1641" s="2084"/>
      <c r="Q1641" s="2084"/>
      <c r="R1641" s="2084"/>
      <c r="S1641" s="2084"/>
      <c r="T1641" s="2084"/>
      <c r="U1641" s="2084"/>
      <c r="V1641" s="2084"/>
      <c r="W1641" s="2084"/>
      <c r="X1641" s="2084"/>
      <c r="Y1641" s="2084"/>
      <c r="Z1641" s="2084"/>
      <c r="AA1641" s="2084"/>
      <c r="AB1641" s="2084"/>
      <c r="AC1641" s="2084"/>
      <c r="AD1641" s="2084"/>
      <c r="AE1641" s="2084"/>
    </row>
    <row r="1642" ht="60.0" customHeight="1">
      <c r="A1642" s="2084"/>
      <c r="B1642" s="2084"/>
      <c r="C1642" s="2084"/>
      <c r="D1642" s="2085"/>
      <c r="E1642" s="2084"/>
      <c r="F1642" s="2086"/>
      <c r="G1642" s="2086"/>
      <c r="H1642" s="2084"/>
      <c r="I1642" s="2084"/>
      <c r="J1642" s="2084"/>
      <c r="K1642" s="2084"/>
      <c r="L1642" s="2084"/>
      <c r="M1642" s="2084"/>
      <c r="N1642" s="2084"/>
      <c r="O1642" s="2084"/>
      <c r="P1642" s="2084"/>
      <c r="Q1642" s="2084"/>
      <c r="R1642" s="2084"/>
      <c r="S1642" s="2084"/>
      <c r="T1642" s="2084"/>
      <c r="U1642" s="2084"/>
      <c r="V1642" s="2084"/>
      <c r="W1642" s="2084"/>
      <c r="X1642" s="2084"/>
      <c r="Y1642" s="2084"/>
      <c r="Z1642" s="2084"/>
      <c r="AA1642" s="2084"/>
      <c r="AB1642" s="2084"/>
      <c r="AC1642" s="2084"/>
      <c r="AD1642" s="2084"/>
      <c r="AE1642" s="2084"/>
    </row>
    <row r="1643" ht="60.0" customHeight="1">
      <c r="A1643" s="2084"/>
      <c r="B1643" s="2084"/>
      <c r="C1643" s="2084"/>
      <c r="D1643" s="2085"/>
      <c r="E1643" s="2084"/>
      <c r="F1643" s="2086"/>
      <c r="G1643" s="2086"/>
      <c r="H1643" s="2084"/>
      <c r="I1643" s="2084"/>
      <c r="J1643" s="2084"/>
      <c r="K1643" s="2084"/>
      <c r="L1643" s="2084"/>
      <c r="M1643" s="2084"/>
      <c r="N1643" s="2084"/>
      <c r="O1643" s="2084"/>
      <c r="P1643" s="2084"/>
      <c r="Q1643" s="2084"/>
      <c r="R1643" s="2084"/>
      <c r="S1643" s="2084"/>
      <c r="T1643" s="2084"/>
      <c r="U1643" s="2084"/>
      <c r="V1643" s="2084"/>
      <c r="W1643" s="2084"/>
      <c r="X1643" s="2084"/>
      <c r="Y1643" s="2084"/>
      <c r="Z1643" s="2084"/>
      <c r="AA1643" s="2084"/>
      <c r="AB1643" s="2084"/>
      <c r="AC1643" s="2084"/>
      <c r="AD1643" s="2084"/>
      <c r="AE1643" s="2084"/>
    </row>
    <row r="1644" ht="60.0" customHeight="1">
      <c r="A1644" s="2084"/>
      <c r="B1644" s="2084"/>
      <c r="C1644" s="2084"/>
      <c r="D1644" s="2085"/>
      <c r="E1644" s="2084"/>
      <c r="F1644" s="2086"/>
      <c r="G1644" s="2086"/>
      <c r="H1644" s="2084"/>
      <c r="I1644" s="2084"/>
      <c r="J1644" s="2084"/>
      <c r="K1644" s="2084"/>
      <c r="L1644" s="2084"/>
      <c r="M1644" s="2084"/>
      <c r="N1644" s="2084"/>
      <c r="O1644" s="2084"/>
      <c r="P1644" s="2084"/>
      <c r="Q1644" s="2084"/>
      <c r="R1644" s="2084"/>
      <c r="S1644" s="2084"/>
      <c r="T1644" s="2084"/>
      <c r="U1644" s="2084"/>
      <c r="V1644" s="2084"/>
      <c r="W1644" s="2084"/>
      <c r="X1644" s="2084"/>
      <c r="Y1644" s="2084"/>
      <c r="Z1644" s="2084"/>
      <c r="AA1644" s="2084"/>
      <c r="AB1644" s="2084"/>
      <c r="AC1644" s="2084"/>
      <c r="AD1644" s="2084"/>
      <c r="AE1644" s="2084"/>
    </row>
    <row r="1645" ht="60.0" customHeight="1">
      <c r="A1645" s="2084"/>
      <c r="B1645" s="2084"/>
      <c r="C1645" s="2084"/>
      <c r="D1645" s="2085"/>
      <c r="E1645" s="2084"/>
      <c r="F1645" s="2086"/>
      <c r="G1645" s="2086"/>
      <c r="H1645" s="2084"/>
      <c r="I1645" s="2084"/>
      <c r="J1645" s="2084"/>
      <c r="K1645" s="2084"/>
      <c r="L1645" s="2084"/>
      <c r="M1645" s="2084"/>
      <c r="N1645" s="2084"/>
      <c r="O1645" s="2084"/>
      <c r="P1645" s="2084"/>
      <c r="Q1645" s="2084"/>
      <c r="R1645" s="2084"/>
      <c r="S1645" s="2084"/>
      <c r="T1645" s="2084"/>
      <c r="U1645" s="2084"/>
      <c r="V1645" s="2084"/>
      <c r="W1645" s="2084"/>
      <c r="X1645" s="2084"/>
      <c r="Y1645" s="2084"/>
      <c r="Z1645" s="2084"/>
      <c r="AA1645" s="2084"/>
      <c r="AB1645" s="2084"/>
      <c r="AC1645" s="2084"/>
      <c r="AD1645" s="2084"/>
      <c r="AE1645" s="2084"/>
    </row>
    <row r="1646" ht="60.0" customHeight="1">
      <c r="A1646" s="2084"/>
      <c r="B1646" s="2084"/>
      <c r="C1646" s="2084"/>
      <c r="D1646" s="2085"/>
      <c r="E1646" s="2084"/>
      <c r="F1646" s="2086"/>
      <c r="G1646" s="2086"/>
      <c r="H1646" s="2084"/>
      <c r="I1646" s="2084"/>
      <c r="J1646" s="2084"/>
      <c r="K1646" s="2084"/>
      <c r="L1646" s="2084"/>
      <c r="M1646" s="2084"/>
      <c r="N1646" s="2084"/>
      <c r="O1646" s="2084"/>
      <c r="P1646" s="2084"/>
      <c r="Q1646" s="2084"/>
      <c r="R1646" s="2084"/>
      <c r="S1646" s="2084"/>
      <c r="T1646" s="2084"/>
      <c r="U1646" s="2084"/>
      <c r="V1646" s="2084"/>
      <c r="W1646" s="2084"/>
      <c r="X1646" s="2084"/>
      <c r="Y1646" s="2084"/>
      <c r="Z1646" s="2084"/>
      <c r="AA1646" s="2084"/>
      <c r="AB1646" s="2084"/>
      <c r="AC1646" s="2084"/>
      <c r="AD1646" s="2084"/>
      <c r="AE1646" s="2084"/>
    </row>
    <row r="1647" ht="60.0" customHeight="1">
      <c r="A1647" s="2084"/>
      <c r="B1647" s="2084"/>
      <c r="C1647" s="2084"/>
      <c r="D1647" s="2085"/>
      <c r="E1647" s="2084"/>
      <c r="F1647" s="2086"/>
      <c r="G1647" s="2086"/>
      <c r="H1647" s="2084"/>
      <c r="I1647" s="2084"/>
      <c r="J1647" s="2084"/>
      <c r="K1647" s="2084"/>
      <c r="L1647" s="2084"/>
      <c r="M1647" s="2084"/>
      <c r="N1647" s="2084"/>
      <c r="O1647" s="2084"/>
      <c r="P1647" s="2084"/>
      <c r="Q1647" s="2084"/>
      <c r="R1647" s="2084"/>
      <c r="S1647" s="2084"/>
      <c r="T1647" s="2084"/>
      <c r="U1647" s="2084"/>
      <c r="V1647" s="2084"/>
      <c r="W1647" s="2084"/>
      <c r="X1647" s="2084"/>
      <c r="Y1647" s="2084"/>
      <c r="Z1647" s="2084"/>
      <c r="AA1647" s="2084"/>
      <c r="AB1647" s="2084"/>
      <c r="AC1647" s="2084"/>
      <c r="AD1647" s="2084"/>
      <c r="AE1647" s="2084"/>
    </row>
    <row r="1648" ht="60.0" customHeight="1">
      <c r="A1648" s="2084"/>
      <c r="B1648" s="2084"/>
      <c r="C1648" s="2084"/>
      <c r="D1648" s="2085"/>
      <c r="E1648" s="2084"/>
      <c r="F1648" s="2086"/>
      <c r="G1648" s="2086"/>
      <c r="H1648" s="2084"/>
      <c r="I1648" s="2084"/>
      <c r="J1648" s="2084"/>
      <c r="K1648" s="2084"/>
      <c r="L1648" s="2084"/>
      <c r="M1648" s="2084"/>
      <c r="N1648" s="2084"/>
      <c r="O1648" s="2084"/>
      <c r="P1648" s="2084"/>
      <c r="Q1648" s="2084"/>
      <c r="R1648" s="2084"/>
      <c r="S1648" s="2084"/>
      <c r="T1648" s="2084"/>
      <c r="U1648" s="2084"/>
      <c r="V1648" s="2084"/>
      <c r="W1648" s="2084"/>
      <c r="X1648" s="2084"/>
      <c r="Y1648" s="2084"/>
      <c r="Z1648" s="2084"/>
      <c r="AA1648" s="2084"/>
      <c r="AB1648" s="2084"/>
      <c r="AC1648" s="2084"/>
      <c r="AD1648" s="2084"/>
      <c r="AE1648" s="2084"/>
    </row>
    <row r="1649" ht="60.0" customHeight="1">
      <c r="A1649" s="2084"/>
      <c r="B1649" s="2084"/>
      <c r="C1649" s="2084"/>
      <c r="D1649" s="2085"/>
      <c r="E1649" s="2084"/>
      <c r="F1649" s="2086"/>
      <c r="G1649" s="2086"/>
      <c r="H1649" s="2084"/>
      <c r="I1649" s="2084"/>
      <c r="J1649" s="2084"/>
      <c r="K1649" s="2084"/>
      <c r="L1649" s="2084"/>
      <c r="M1649" s="2084"/>
      <c r="N1649" s="2084"/>
      <c r="O1649" s="2084"/>
      <c r="P1649" s="2084"/>
      <c r="Q1649" s="2084"/>
      <c r="R1649" s="2084"/>
      <c r="S1649" s="2084"/>
      <c r="T1649" s="2084"/>
      <c r="U1649" s="2084"/>
      <c r="V1649" s="2084"/>
      <c r="W1649" s="2084"/>
      <c r="X1649" s="2084"/>
      <c r="Y1649" s="2084"/>
      <c r="Z1649" s="2084"/>
      <c r="AA1649" s="2084"/>
      <c r="AB1649" s="2084"/>
      <c r="AC1649" s="2084"/>
      <c r="AD1649" s="2084"/>
      <c r="AE1649" s="2084"/>
    </row>
    <row r="1650" ht="60.0" customHeight="1">
      <c r="A1650" s="2084"/>
      <c r="B1650" s="2084"/>
      <c r="C1650" s="2084"/>
      <c r="D1650" s="2085"/>
      <c r="E1650" s="2084"/>
      <c r="F1650" s="2086"/>
      <c r="G1650" s="2086"/>
      <c r="H1650" s="2084"/>
      <c r="I1650" s="2084"/>
      <c r="J1650" s="2084"/>
      <c r="K1650" s="2084"/>
      <c r="L1650" s="2084"/>
      <c r="M1650" s="2084"/>
      <c r="N1650" s="2084"/>
      <c r="O1650" s="2084"/>
      <c r="P1650" s="2084"/>
      <c r="Q1650" s="2084"/>
      <c r="R1650" s="2084"/>
      <c r="S1650" s="2084"/>
      <c r="T1650" s="2084"/>
      <c r="U1650" s="2084"/>
      <c r="V1650" s="2084"/>
      <c r="W1650" s="2084"/>
      <c r="X1650" s="2084"/>
      <c r="Y1650" s="2084"/>
      <c r="Z1650" s="2084"/>
      <c r="AA1650" s="2084"/>
      <c r="AB1650" s="2084"/>
      <c r="AC1650" s="2084"/>
      <c r="AD1650" s="2084"/>
      <c r="AE1650" s="2084"/>
    </row>
    <row r="1651" ht="60.0" customHeight="1">
      <c r="A1651" s="2084"/>
      <c r="B1651" s="2084"/>
      <c r="C1651" s="2084"/>
      <c r="D1651" s="2085"/>
      <c r="E1651" s="2084"/>
      <c r="F1651" s="2086"/>
      <c r="G1651" s="2086"/>
      <c r="H1651" s="2084"/>
      <c r="I1651" s="2084"/>
      <c r="J1651" s="2084"/>
      <c r="K1651" s="2084"/>
      <c r="L1651" s="2084"/>
      <c r="M1651" s="2084"/>
      <c r="N1651" s="2084"/>
      <c r="O1651" s="2084"/>
      <c r="P1651" s="2084"/>
      <c r="Q1651" s="2084"/>
      <c r="R1651" s="2084"/>
      <c r="S1651" s="2084"/>
      <c r="T1651" s="2084"/>
      <c r="U1651" s="2084"/>
      <c r="V1651" s="2084"/>
      <c r="W1651" s="2084"/>
      <c r="X1651" s="2084"/>
      <c r="Y1651" s="2084"/>
      <c r="Z1651" s="2084"/>
      <c r="AA1651" s="2084"/>
      <c r="AB1651" s="2084"/>
      <c r="AC1651" s="2084"/>
      <c r="AD1651" s="2084"/>
      <c r="AE1651" s="2084"/>
    </row>
    <row r="1652" ht="60.0" customHeight="1">
      <c r="A1652" s="2084"/>
      <c r="B1652" s="2084"/>
      <c r="C1652" s="2084"/>
      <c r="D1652" s="2085"/>
      <c r="E1652" s="2084"/>
      <c r="F1652" s="2086"/>
      <c r="G1652" s="2086"/>
      <c r="H1652" s="2084"/>
      <c r="I1652" s="2084"/>
      <c r="J1652" s="2084"/>
      <c r="K1652" s="2084"/>
      <c r="L1652" s="2084"/>
      <c r="M1652" s="2084"/>
      <c r="N1652" s="2084"/>
      <c r="O1652" s="2084"/>
      <c r="P1652" s="2084"/>
      <c r="Q1652" s="2084"/>
      <c r="R1652" s="2084"/>
      <c r="S1652" s="2084"/>
      <c r="T1652" s="2084"/>
      <c r="U1652" s="2084"/>
      <c r="V1652" s="2084"/>
      <c r="W1652" s="2084"/>
      <c r="X1652" s="2084"/>
      <c r="Y1652" s="2084"/>
      <c r="Z1652" s="2084"/>
      <c r="AA1652" s="2084"/>
      <c r="AB1652" s="2084"/>
      <c r="AC1652" s="2084"/>
      <c r="AD1652" s="2084"/>
      <c r="AE1652" s="2084"/>
    </row>
    <row r="1653" ht="60.0" customHeight="1">
      <c r="A1653" s="2084"/>
      <c r="B1653" s="2084"/>
      <c r="C1653" s="2084"/>
      <c r="D1653" s="2085"/>
      <c r="E1653" s="2084"/>
      <c r="F1653" s="2086"/>
      <c r="G1653" s="2086"/>
      <c r="H1653" s="2084"/>
      <c r="I1653" s="2084"/>
      <c r="J1653" s="2084"/>
      <c r="K1653" s="2084"/>
      <c r="L1653" s="2084"/>
      <c r="M1653" s="2084"/>
      <c r="N1653" s="2084"/>
      <c r="O1653" s="2084"/>
      <c r="P1653" s="2084"/>
      <c r="Q1653" s="2084"/>
      <c r="R1653" s="2084"/>
      <c r="S1653" s="2084"/>
      <c r="T1653" s="2084"/>
      <c r="U1653" s="2084"/>
      <c r="V1653" s="2084"/>
      <c r="W1653" s="2084"/>
      <c r="X1653" s="2084"/>
      <c r="Y1653" s="2084"/>
      <c r="Z1653" s="2084"/>
      <c r="AA1653" s="2084"/>
      <c r="AB1653" s="2084"/>
      <c r="AC1653" s="2084"/>
      <c r="AD1653" s="2084"/>
      <c r="AE1653" s="2084"/>
    </row>
    <row r="1654" ht="60.0" customHeight="1">
      <c r="A1654" s="2084"/>
      <c r="B1654" s="2084"/>
      <c r="C1654" s="2084"/>
      <c r="D1654" s="2085"/>
      <c r="E1654" s="2084"/>
      <c r="F1654" s="2086"/>
      <c r="G1654" s="2086"/>
      <c r="H1654" s="2084"/>
      <c r="I1654" s="2084"/>
      <c r="J1654" s="2084"/>
      <c r="K1654" s="2084"/>
      <c r="L1654" s="2084"/>
      <c r="M1654" s="2084"/>
      <c r="N1654" s="2084"/>
      <c r="O1654" s="2084"/>
      <c r="P1654" s="2084"/>
      <c r="Q1654" s="2084"/>
      <c r="R1654" s="2084"/>
      <c r="S1654" s="2084"/>
      <c r="T1654" s="2084"/>
      <c r="U1654" s="2084"/>
      <c r="V1654" s="2084"/>
      <c r="W1654" s="2084"/>
      <c r="X1654" s="2084"/>
      <c r="Y1654" s="2084"/>
      <c r="Z1654" s="2084"/>
      <c r="AA1654" s="2084"/>
      <c r="AB1654" s="2084"/>
      <c r="AC1654" s="2084"/>
      <c r="AD1654" s="2084"/>
      <c r="AE1654" s="2084"/>
    </row>
    <row r="1655" ht="60.0" customHeight="1">
      <c r="A1655" s="2084"/>
      <c r="B1655" s="2084"/>
      <c r="C1655" s="2084"/>
      <c r="D1655" s="2085"/>
      <c r="E1655" s="2084"/>
      <c r="F1655" s="2086"/>
      <c r="G1655" s="2086"/>
      <c r="H1655" s="2084"/>
      <c r="I1655" s="2084"/>
      <c r="J1655" s="2084"/>
      <c r="K1655" s="2084"/>
      <c r="L1655" s="2084"/>
      <c r="M1655" s="2084"/>
      <c r="N1655" s="2084"/>
      <c r="O1655" s="2084"/>
      <c r="P1655" s="2084"/>
      <c r="Q1655" s="2084"/>
      <c r="R1655" s="2084"/>
      <c r="S1655" s="2084"/>
      <c r="T1655" s="2084"/>
      <c r="U1655" s="2084"/>
      <c r="V1655" s="2084"/>
      <c r="W1655" s="2084"/>
      <c r="X1655" s="2084"/>
      <c r="Y1655" s="2084"/>
      <c r="Z1655" s="2084"/>
      <c r="AA1655" s="2084"/>
      <c r="AB1655" s="2084"/>
      <c r="AC1655" s="2084"/>
      <c r="AD1655" s="2084"/>
      <c r="AE1655" s="2084"/>
    </row>
    <row r="1656" ht="60.0" customHeight="1">
      <c r="A1656" s="2084"/>
      <c r="B1656" s="2084"/>
      <c r="C1656" s="2084"/>
      <c r="D1656" s="2085"/>
      <c r="E1656" s="2084"/>
      <c r="F1656" s="2086"/>
      <c r="G1656" s="2086"/>
      <c r="H1656" s="2084"/>
      <c r="I1656" s="2084"/>
      <c r="J1656" s="2084"/>
      <c r="K1656" s="2084"/>
      <c r="L1656" s="2084"/>
      <c r="M1656" s="2084"/>
      <c r="N1656" s="2084"/>
      <c r="O1656" s="2084"/>
      <c r="P1656" s="2084"/>
      <c r="Q1656" s="2084"/>
      <c r="R1656" s="2084"/>
      <c r="S1656" s="2084"/>
      <c r="T1656" s="2084"/>
      <c r="U1656" s="2084"/>
      <c r="V1656" s="2084"/>
      <c r="W1656" s="2084"/>
      <c r="X1656" s="2084"/>
      <c r="Y1656" s="2084"/>
      <c r="Z1656" s="2084"/>
      <c r="AA1656" s="2084"/>
      <c r="AB1656" s="2084"/>
      <c r="AC1656" s="2084"/>
      <c r="AD1656" s="2084"/>
      <c r="AE1656" s="2084"/>
    </row>
    <row r="1657" ht="60.0" customHeight="1">
      <c r="A1657" s="2084"/>
      <c r="B1657" s="2084"/>
      <c r="C1657" s="2084"/>
      <c r="D1657" s="2085"/>
      <c r="E1657" s="2084"/>
      <c r="F1657" s="2086"/>
      <c r="G1657" s="2086"/>
      <c r="H1657" s="2084"/>
      <c r="I1657" s="2084"/>
      <c r="J1657" s="2084"/>
      <c r="K1657" s="2084"/>
      <c r="L1657" s="2084"/>
      <c r="M1657" s="2084"/>
      <c r="N1657" s="2084"/>
      <c r="O1657" s="2084"/>
      <c r="P1657" s="2084"/>
      <c r="Q1657" s="2084"/>
      <c r="R1657" s="2084"/>
      <c r="S1657" s="2084"/>
      <c r="T1657" s="2084"/>
      <c r="U1657" s="2084"/>
      <c r="V1657" s="2084"/>
      <c r="W1657" s="2084"/>
      <c r="X1657" s="2084"/>
      <c r="Y1657" s="2084"/>
      <c r="Z1657" s="2084"/>
      <c r="AA1657" s="2084"/>
      <c r="AB1657" s="2084"/>
      <c r="AC1657" s="2084"/>
      <c r="AD1657" s="2084"/>
      <c r="AE1657" s="2084"/>
    </row>
    <row r="1658" ht="60.0" customHeight="1">
      <c r="A1658" s="2084"/>
      <c r="B1658" s="2084"/>
      <c r="C1658" s="2084"/>
      <c r="D1658" s="2085"/>
      <c r="E1658" s="2084"/>
      <c r="F1658" s="2086"/>
      <c r="G1658" s="2086"/>
      <c r="H1658" s="2084"/>
      <c r="I1658" s="2084"/>
      <c r="J1658" s="2084"/>
      <c r="K1658" s="2084"/>
      <c r="L1658" s="2084"/>
      <c r="M1658" s="2084"/>
      <c r="N1658" s="2084"/>
      <c r="O1658" s="2084"/>
      <c r="P1658" s="2084"/>
      <c r="Q1658" s="2084"/>
      <c r="R1658" s="2084"/>
      <c r="S1658" s="2084"/>
      <c r="T1658" s="2084"/>
      <c r="U1658" s="2084"/>
      <c r="V1658" s="2084"/>
      <c r="W1658" s="2084"/>
      <c r="X1658" s="2084"/>
      <c r="Y1658" s="2084"/>
      <c r="Z1658" s="2084"/>
      <c r="AA1658" s="2084"/>
      <c r="AB1658" s="2084"/>
      <c r="AC1658" s="2084"/>
      <c r="AD1658" s="2084"/>
      <c r="AE1658" s="2084"/>
    </row>
    <row r="1659" ht="60.0" customHeight="1">
      <c r="A1659" s="2084"/>
      <c r="B1659" s="2084"/>
      <c r="C1659" s="2084"/>
      <c r="D1659" s="2085"/>
      <c r="E1659" s="2084"/>
      <c r="F1659" s="2086"/>
      <c r="G1659" s="2086"/>
      <c r="H1659" s="2084"/>
      <c r="I1659" s="2084"/>
      <c r="J1659" s="2084"/>
      <c r="K1659" s="2084"/>
      <c r="L1659" s="2084"/>
      <c r="M1659" s="2084"/>
      <c r="N1659" s="2084"/>
      <c r="O1659" s="2084"/>
      <c r="P1659" s="2084"/>
      <c r="Q1659" s="2084"/>
      <c r="R1659" s="2084"/>
      <c r="S1659" s="2084"/>
      <c r="T1659" s="2084"/>
      <c r="U1659" s="2084"/>
      <c r="V1659" s="2084"/>
      <c r="W1659" s="2084"/>
      <c r="X1659" s="2084"/>
      <c r="Y1659" s="2084"/>
      <c r="Z1659" s="2084"/>
      <c r="AA1659" s="2084"/>
      <c r="AB1659" s="2084"/>
      <c r="AC1659" s="2084"/>
      <c r="AD1659" s="2084"/>
      <c r="AE1659" s="2084"/>
    </row>
    <row r="1660" ht="60.0" customHeight="1">
      <c r="A1660" s="2084"/>
      <c r="B1660" s="2084"/>
      <c r="C1660" s="2084"/>
      <c r="D1660" s="2085"/>
      <c r="E1660" s="2084"/>
      <c r="F1660" s="2086"/>
      <c r="G1660" s="2086"/>
      <c r="H1660" s="2084"/>
      <c r="I1660" s="2084"/>
      <c r="J1660" s="2084"/>
      <c r="K1660" s="2084"/>
      <c r="L1660" s="2084"/>
      <c r="M1660" s="2084"/>
      <c r="N1660" s="2084"/>
      <c r="O1660" s="2084"/>
      <c r="P1660" s="2084"/>
      <c r="Q1660" s="2084"/>
      <c r="R1660" s="2084"/>
      <c r="S1660" s="2084"/>
      <c r="T1660" s="2084"/>
      <c r="U1660" s="2084"/>
      <c r="V1660" s="2084"/>
      <c r="W1660" s="2084"/>
      <c r="X1660" s="2084"/>
      <c r="Y1660" s="2084"/>
      <c r="Z1660" s="2084"/>
      <c r="AA1660" s="2084"/>
      <c r="AB1660" s="2084"/>
      <c r="AC1660" s="2084"/>
      <c r="AD1660" s="2084"/>
      <c r="AE1660" s="2084"/>
    </row>
    <row r="1661" ht="60.0" customHeight="1">
      <c r="A1661" s="2084"/>
      <c r="B1661" s="2084"/>
      <c r="C1661" s="2084"/>
      <c r="D1661" s="2085"/>
      <c r="E1661" s="2084"/>
      <c r="F1661" s="2086"/>
      <c r="G1661" s="2086"/>
      <c r="H1661" s="2084"/>
      <c r="I1661" s="2084"/>
      <c r="J1661" s="2084"/>
      <c r="K1661" s="2084"/>
      <c r="L1661" s="2084"/>
      <c r="M1661" s="2084"/>
      <c r="N1661" s="2084"/>
      <c r="O1661" s="2084"/>
      <c r="P1661" s="2084"/>
      <c r="Q1661" s="2084"/>
      <c r="R1661" s="2084"/>
      <c r="S1661" s="2084"/>
      <c r="T1661" s="2084"/>
      <c r="U1661" s="2084"/>
      <c r="V1661" s="2084"/>
      <c r="W1661" s="2084"/>
      <c r="X1661" s="2084"/>
      <c r="Y1661" s="2084"/>
      <c r="Z1661" s="2084"/>
      <c r="AA1661" s="2084"/>
      <c r="AB1661" s="2084"/>
      <c r="AC1661" s="2084"/>
      <c r="AD1661" s="2084"/>
      <c r="AE1661" s="2084"/>
    </row>
    <row r="1662" ht="60.0" customHeight="1">
      <c r="A1662" s="2084"/>
      <c r="B1662" s="2084"/>
      <c r="C1662" s="2084"/>
      <c r="D1662" s="2085"/>
      <c r="E1662" s="2084"/>
      <c r="F1662" s="2086"/>
      <c r="G1662" s="2086"/>
      <c r="H1662" s="2084"/>
      <c r="I1662" s="2084"/>
      <c r="J1662" s="2084"/>
      <c r="K1662" s="2084"/>
      <c r="L1662" s="2084"/>
      <c r="M1662" s="2084"/>
      <c r="N1662" s="2084"/>
      <c r="O1662" s="2084"/>
      <c r="P1662" s="2084"/>
      <c r="Q1662" s="2084"/>
      <c r="R1662" s="2084"/>
      <c r="S1662" s="2084"/>
      <c r="T1662" s="2084"/>
      <c r="U1662" s="2084"/>
      <c r="V1662" s="2084"/>
      <c r="W1662" s="2084"/>
      <c r="X1662" s="2084"/>
      <c r="Y1662" s="2084"/>
      <c r="Z1662" s="2084"/>
      <c r="AA1662" s="2084"/>
      <c r="AB1662" s="2084"/>
      <c r="AC1662" s="2084"/>
      <c r="AD1662" s="2084"/>
      <c r="AE1662" s="2084"/>
    </row>
    <row r="1663" ht="60.0" customHeight="1">
      <c r="A1663" s="2084"/>
      <c r="B1663" s="2084"/>
      <c r="C1663" s="2084"/>
      <c r="D1663" s="2085"/>
      <c r="E1663" s="2084"/>
      <c r="F1663" s="2086"/>
      <c r="G1663" s="2086"/>
      <c r="H1663" s="2084"/>
      <c r="I1663" s="2084"/>
      <c r="J1663" s="2084"/>
      <c r="K1663" s="2084"/>
      <c r="L1663" s="2084"/>
      <c r="M1663" s="2084"/>
      <c r="N1663" s="2084"/>
      <c r="O1663" s="2084"/>
      <c r="P1663" s="2084"/>
      <c r="Q1663" s="2084"/>
      <c r="R1663" s="2084"/>
      <c r="S1663" s="2084"/>
      <c r="T1663" s="2084"/>
      <c r="U1663" s="2084"/>
      <c r="V1663" s="2084"/>
      <c r="W1663" s="2084"/>
      <c r="X1663" s="2084"/>
      <c r="Y1663" s="2084"/>
      <c r="Z1663" s="2084"/>
      <c r="AA1663" s="2084"/>
      <c r="AB1663" s="2084"/>
      <c r="AC1663" s="2084"/>
      <c r="AD1663" s="2084"/>
      <c r="AE1663" s="2084"/>
    </row>
    <row r="1664" ht="60.0" customHeight="1">
      <c r="A1664" s="2084"/>
      <c r="B1664" s="2084"/>
      <c r="C1664" s="2084"/>
      <c r="D1664" s="2085"/>
      <c r="E1664" s="2084"/>
      <c r="F1664" s="2086"/>
      <c r="G1664" s="2086"/>
      <c r="H1664" s="2084"/>
      <c r="I1664" s="2084"/>
      <c r="J1664" s="2084"/>
      <c r="K1664" s="2084"/>
      <c r="L1664" s="2084"/>
      <c r="M1664" s="2084"/>
      <c r="N1664" s="2084"/>
      <c r="O1664" s="2084"/>
      <c r="P1664" s="2084"/>
      <c r="Q1664" s="2084"/>
      <c r="R1664" s="2084"/>
      <c r="S1664" s="2084"/>
      <c r="T1664" s="2084"/>
      <c r="U1664" s="2084"/>
      <c r="V1664" s="2084"/>
      <c r="W1664" s="2084"/>
      <c r="X1664" s="2084"/>
      <c r="Y1664" s="2084"/>
      <c r="Z1664" s="2084"/>
      <c r="AA1664" s="2084"/>
      <c r="AB1664" s="2084"/>
      <c r="AC1664" s="2084"/>
      <c r="AD1664" s="2084"/>
      <c r="AE1664" s="2084"/>
    </row>
    <row r="1665" ht="60.0" customHeight="1">
      <c r="A1665" s="2084"/>
      <c r="B1665" s="2084"/>
      <c r="C1665" s="2084"/>
      <c r="D1665" s="2085"/>
      <c r="E1665" s="2084"/>
      <c r="F1665" s="2086"/>
      <c r="G1665" s="2086"/>
      <c r="H1665" s="2084"/>
      <c r="I1665" s="2084"/>
      <c r="J1665" s="2084"/>
      <c r="K1665" s="2084"/>
      <c r="L1665" s="2084"/>
      <c r="M1665" s="2084"/>
      <c r="N1665" s="2084"/>
      <c r="O1665" s="2084"/>
      <c r="P1665" s="2084"/>
      <c r="Q1665" s="2084"/>
      <c r="R1665" s="2084"/>
      <c r="S1665" s="2084"/>
      <c r="T1665" s="2084"/>
      <c r="U1665" s="2084"/>
      <c r="V1665" s="2084"/>
      <c r="W1665" s="2084"/>
      <c r="X1665" s="2084"/>
      <c r="Y1665" s="2084"/>
      <c r="Z1665" s="2084"/>
      <c r="AA1665" s="2084"/>
      <c r="AB1665" s="2084"/>
      <c r="AC1665" s="2084"/>
      <c r="AD1665" s="2084"/>
      <c r="AE1665" s="2084"/>
    </row>
    <row r="1666" ht="60.0" customHeight="1">
      <c r="A1666" s="2084"/>
      <c r="B1666" s="2084"/>
      <c r="C1666" s="2084"/>
      <c r="D1666" s="2085"/>
      <c r="E1666" s="2084"/>
      <c r="F1666" s="2086"/>
      <c r="G1666" s="2086"/>
      <c r="H1666" s="2084"/>
      <c r="I1666" s="2084"/>
      <c r="J1666" s="2084"/>
      <c r="K1666" s="2084"/>
      <c r="L1666" s="2084"/>
      <c r="M1666" s="2084"/>
      <c r="N1666" s="2084"/>
      <c r="O1666" s="2084"/>
      <c r="P1666" s="2084"/>
      <c r="Q1666" s="2084"/>
      <c r="R1666" s="2084"/>
      <c r="S1666" s="2084"/>
      <c r="T1666" s="2084"/>
      <c r="U1666" s="2084"/>
      <c r="V1666" s="2084"/>
      <c r="W1666" s="2084"/>
      <c r="X1666" s="2084"/>
      <c r="Y1666" s="2084"/>
      <c r="Z1666" s="2084"/>
      <c r="AA1666" s="2084"/>
      <c r="AB1666" s="2084"/>
      <c r="AC1666" s="2084"/>
      <c r="AD1666" s="2084"/>
      <c r="AE1666" s="2084"/>
    </row>
    <row r="1667" ht="60.0" customHeight="1">
      <c r="A1667" s="2084"/>
      <c r="B1667" s="2084"/>
      <c r="C1667" s="2084"/>
      <c r="D1667" s="2085"/>
      <c r="E1667" s="2084"/>
      <c r="F1667" s="2086"/>
      <c r="G1667" s="2086"/>
      <c r="H1667" s="2084"/>
      <c r="I1667" s="2084"/>
      <c r="J1667" s="2084"/>
      <c r="K1667" s="2084"/>
      <c r="L1667" s="2084"/>
      <c r="M1667" s="2084"/>
      <c r="N1667" s="2084"/>
      <c r="O1667" s="2084"/>
      <c r="P1667" s="2084"/>
      <c r="Q1667" s="2084"/>
      <c r="R1667" s="2084"/>
      <c r="S1667" s="2084"/>
      <c r="T1667" s="2084"/>
      <c r="U1667" s="2084"/>
      <c r="V1667" s="2084"/>
      <c r="W1667" s="2084"/>
      <c r="X1667" s="2084"/>
      <c r="Y1667" s="2084"/>
      <c r="Z1667" s="2084"/>
      <c r="AA1667" s="2084"/>
      <c r="AB1667" s="2084"/>
      <c r="AC1667" s="2084"/>
      <c r="AD1667" s="2084"/>
      <c r="AE1667" s="2084"/>
    </row>
    <row r="1668" ht="60.0" customHeight="1">
      <c r="A1668" s="2084"/>
      <c r="B1668" s="2084"/>
      <c r="C1668" s="2084"/>
      <c r="D1668" s="2085"/>
      <c r="E1668" s="2084"/>
      <c r="F1668" s="2086"/>
      <c r="G1668" s="2086"/>
      <c r="H1668" s="2084"/>
      <c r="I1668" s="2084"/>
      <c r="J1668" s="2084"/>
      <c r="K1668" s="2084"/>
      <c r="L1668" s="2084"/>
      <c r="M1668" s="2084"/>
      <c r="N1668" s="2084"/>
      <c r="O1668" s="2084"/>
      <c r="P1668" s="2084"/>
      <c r="Q1668" s="2084"/>
      <c r="R1668" s="2084"/>
      <c r="S1668" s="2084"/>
      <c r="T1668" s="2084"/>
      <c r="U1668" s="2084"/>
      <c r="V1668" s="2084"/>
      <c r="W1668" s="2084"/>
      <c r="X1668" s="2084"/>
      <c r="Y1668" s="2084"/>
      <c r="Z1668" s="2084"/>
      <c r="AA1668" s="2084"/>
      <c r="AB1668" s="2084"/>
      <c r="AC1668" s="2084"/>
      <c r="AD1668" s="2084"/>
      <c r="AE1668" s="2084"/>
    </row>
    <row r="1669" ht="60.0" customHeight="1">
      <c r="A1669" s="2084"/>
      <c r="B1669" s="2084"/>
      <c r="C1669" s="2084"/>
      <c r="D1669" s="2085"/>
      <c r="E1669" s="2084"/>
      <c r="F1669" s="2086"/>
      <c r="G1669" s="2086"/>
      <c r="H1669" s="2084"/>
      <c r="I1669" s="2084"/>
      <c r="J1669" s="2084"/>
      <c r="K1669" s="2084"/>
      <c r="L1669" s="2084"/>
      <c r="M1669" s="2084"/>
      <c r="N1669" s="2084"/>
      <c r="O1669" s="2084"/>
      <c r="P1669" s="2084"/>
      <c r="Q1669" s="2084"/>
      <c r="R1669" s="2084"/>
      <c r="S1669" s="2084"/>
      <c r="T1669" s="2084"/>
      <c r="U1669" s="2084"/>
      <c r="V1669" s="2084"/>
      <c r="W1669" s="2084"/>
      <c r="X1669" s="2084"/>
      <c r="Y1669" s="2084"/>
      <c r="Z1669" s="2084"/>
      <c r="AA1669" s="2084"/>
      <c r="AB1669" s="2084"/>
      <c r="AC1669" s="2084"/>
      <c r="AD1669" s="2084"/>
      <c r="AE1669" s="2084"/>
    </row>
    <row r="1670" ht="60.0" customHeight="1">
      <c r="A1670" s="2084"/>
      <c r="B1670" s="2084"/>
      <c r="C1670" s="2084"/>
      <c r="D1670" s="2085"/>
      <c r="E1670" s="2084"/>
      <c r="F1670" s="2086"/>
      <c r="G1670" s="2086"/>
      <c r="H1670" s="2084"/>
      <c r="I1670" s="2084"/>
      <c r="J1670" s="2084"/>
      <c r="K1670" s="2084"/>
      <c r="L1670" s="2084"/>
      <c r="M1670" s="2084"/>
      <c r="N1670" s="2084"/>
      <c r="O1670" s="2084"/>
      <c r="P1670" s="2084"/>
      <c r="Q1670" s="2084"/>
      <c r="R1670" s="2084"/>
      <c r="S1670" s="2084"/>
      <c r="T1670" s="2084"/>
      <c r="U1670" s="2084"/>
      <c r="V1670" s="2084"/>
      <c r="W1670" s="2084"/>
      <c r="X1670" s="2084"/>
      <c r="Y1670" s="2084"/>
      <c r="Z1670" s="2084"/>
      <c r="AA1670" s="2084"/>
      <c r="AB1670" s="2084"/>
      <c r="AC1670" s="2084"/>
      <c r="AD1670" s="2084"/>
      <c r="AE1670" s="2084"/>
    </row>
    <row r="1671" ht="60.0" customHeight="1">
      <c r="A1671" s="2084"/>
      <c r="B1671" s="2084"/>
      <c r="C1671" s="2084"/>
      <c r="D1671" s="2085"/>
      <c r="E1671" s="2084"/>
      <c r="F1671" s="2086"/>
      <c r="G1671" s="2086"/>
      <c r="H1671" s="2084"/>
      <c r="I1671" s="2084"/>
      <c r="J1671" s="2084"/>
      <c r="K1671" s="2084"/>
      <c r="L1671" s="2084"/>
      <c r="M1671" s="2084"/>
      <c r="N1671" s="2084"/>
      <c r="O1671" s="2084"/>
      <c r="P1671" s="2084"/>
      <c r="Q1671" s="2084"/>
      <c r="R1671" s="2084"/>
      <c r="S1671" s="2084"/>
      <c r="T1671" s="2084"/>
      <c r="U1671" s="2084"/>
      <c r="V1671" s="2084"/>
      <c r="W1671" s="2084"/>
      <c r="X1671" s="2084"/>
      <c r="Y1671" s="2084"/>
      <c r="Z1671" s="2084"/>
      <c r="AA1671" s="2084"/>
      <c r="AB1671" s="2084"/>
      <c r="AC1671" s="2084"/>
      <c r="AD1671" s="2084"/>
      <c r="AE1671" s="2084"/>
    </row>
    <row r="1672" ht="60.0" customHeight="1">
      <c r="A1672" s="2084"/>
      <c r="B1672" s="2084"/>
      <c r="C1672" s="2084"/>
      <c r="D1672" s="2085"/>
      <c r="E1672" s="2084"/>
      <c r="F1672" s="2086"/>
      <c r="G1672" s="2086"/>
      <c r="H1672" s="2084"/>
      <c r="I1672" s="2084"/>
      <c r="J1672" s="2084"/>
      <c r="K1672" s="2084"/>
      <c r="L1672" s="2084"/>
      <c r="M1672" s="2084"/>
      <c r="N1672" s="2084"/>
      <c r="O1672" s="2084"/>
      <c r="P1672" s="2084"/>
      <c r="Q1672" s="2084"/>
      <c r="R1672" s="2084"/>
      <c r="S1672" s="2084"/>
      <c r="T1672" s="2084"/>
      <c r="U1672" s="2084"/>
      <c r="V1672" s="2084"/>
      <c r="W1672" s="2084"/>
      <c r="X1672" s="2084"/>
      <c r="Y1672" s="2084"/>
      <c r="Z1672" s="2084"/>
      <c r="AA1672" s="2084"/>
      <c r="AB1672" s="2084"/>
      <c r="AC1672" s="2084"/>
      <c r="AD1672" s="2084"/>
      <c r="AE1672" s="2084"/>
    </row>
    <row r="1673" ht="60.0" customHeight="1">
      <c r="A1673" s="2084"/>
      <c r="B1673" s="2084"/>
      <c r="C1673" s="2084"/>
      <c r="D1673" s="2085"/>
      <c r="E1673" s="2084"/>
      <c r="F1673" s="2086"/>
      <c r="G1673" s="2086"/>
      <c r="H1673" s="2084"/>
      <c r="I1673" s="2084"/>
      <c r="J1673" s="2084"/>
      <c r="K1673" s="2084"/>
      <c r="L1673" s="2084"/>
      <c r="M1673" s="2084"/>
      <c r="N1673" s="2084"/>
      <c r="O1673" s="2084"/>
      <c r="P1673" s="2084"/>
      <c r="Q1673" s="2084"/>
      <c r="R1673" s="2084"/>
      <c r="S1673" s="2084"/>
      <c r="T1673" s="2084"/>
      <c r="U1673" s="2084"/>
      <c r="V1673" s="2084"/>
      <c r="W1673" s="2084"/>
      <c r="X1673" s="2084"/>
      <c r="Y1673" s="2084"/>
      <c r="Z1673" s="2084"/>
      <c r="AA1673" s="2084"/>
      <c r="AB1673" s="2084"/>
      <c r="AC1673" s="2084"/>
      <c r="AD1673" s="2084"/>
      <c r="AE1673" s="2084"/>
    </row>
    <row r="1674" ht="60.0" customHeight="1">
      <c r="A1674" s="2084"/>
      <c r="B1674" s="2084"/>
      <c r="C1674" s="2084"/>
      <c r="D1674" s="2085"/>
      <c r="E1674" s="2084"/>
      <c r="F1674" s="2086"/>
      <c r="G1674" s="2086"/>
      <c r="H1674" s="2084"/>
      <c r="I1674" s="2084"/>
      <c r="J1674" s="2084"/>
      <c r="K1674" s="2084"/>
      <c r="L1674" s="2084"/>
      <c r="M1674" s="2084"/>
      <c r="N1674" s="2084"/>
      <c r="O1674" s="2084"/>
      <c r="P1674" s="2084"/>
      <c r="Q1674" s="2084"/>
      <c r="R1674" s="2084"/>
      <c r="S1674" s="2084"/>
      <c r="T1674" s="2084"/>
      <c r="U1674" s="2084"/>
      <c r="V1674" s="2084"/>
      <c r="W1674" s="2084"/>
      <c r="X1674" s="2084"/>
      <c r="Y1674" s="2084"/>
      <c r="Z1674" s="2084"/>
      <c r="AA1674" s="2084"/>
      <c r="AB1674" s="2084"/>
      <c r="AC1674" s="2084"/>
      <c r="AD1674" s="2084"/>
      <c r="AE1674" s="2084"/>
    </row>
    <row r="1675" ht="60.0" customHeight="1">
      <c r="A1675" s="2084"/>
      <c r="B1675" s="2084"/>
      <c r="C1675" s="2084"/>
      <c r="D1675" s="2085"/>
      <c r="E1675" s="2084"/>
      <c r="F1675" s="2086"/>
      <c r="G1675" s="2086"/>
      <c r="H1675" s="2084"/>
      <c r="I1675" s="2084"/>
      <c r="J1675" s="2084"/>
      <c r="K1675" s="2084"/>
      <c r="L1675" s="2084"/>
      <c r="M1675" s="2084"/>
      <c r="N1675" s="2084"/>
      <c r="O1675" s="2084"/>
      <c r="P1675" s="2084"/>
      <c r="Q1675" s="2084"/>
      <c r="R1675" s="2084"/>
      <c r="S1675" s="2084"/>
      <c r="T1675" s="2084"/>
      <c r="U1675" s="2084"/>
      <c r="V1675" s="2084"/>
      <c r="W1675" s="2084"/>
      <c r="X1675" s="2084"/>
      <c r="Y1675" s="2084"/>
      <c r="Z1675" s="2084"/>
      <c r="AA1675" s="2084"/>
      <c r="AB1675" s="2084"/>
      <c r="AC1675" s="2084"/>
      <c r="AD1675" s="2084"/>
      <c r="AE1675" s="2084"/>
    </row>
    <row r="1676" ht="60.0" customHeight="1">
      <c r="A1676" s="2084"/>
      <c r="B1676" s="2084"/>
      <c r="C1676" s="2084"/>
      <c r="D1676" s="2085"/>
      <c r="E1676" s="2084"/>
      <c r="F1676" s="2086"/>
      <c r="G1676" s="2086"/>
      <c r="H1676" s="2084"/>
      <c r="I1676" s="2084"/>
      <c r="J1676" s="2084"/>
      <c r="K1676" s="2084"/>
      <c r="L1676" s="2084"/>
      <c r="M1676" s="2084"/>
      <c r="N1676" s="2084"/>
      <c r="O1676" s="2084"/>
      <c r="P1676" s="2084"/>
      <c r="Q1676" s="2084"/>
      <c r="R1676" s="2084"/>
      <c r="S1676" s="2084"/>
      <c r="T1676" s="2084"/>
      <c r="U1676" s="2084"/>
      <c r="V1676" s="2084"/>
      <c r="W1676" s="2084"/>
      <c r="X1676" s="2084"/>
      <c r="Y1676" s="2084"/>
      <c r="Z1676" s="2084"/>
      <c r="AA1676" s="2084"/>
      <c r="AB1676" s="2084"/>
      <c r="AC1676" s="2084"/>
      <c r="AD1676" s="2084"/>
      <c r="AE1676" s="2084"/>
    </row>
    <row r="1677" ht="60.0" customHeight="1">
      <c r="A1677" s="2084"/>
      <c r="B1677" s="2084"/>
      <c r="C1677" s="2084"/>
      <c r="D1677" s="2085"/>
      <c r="E1677" s="2084"/>
      <c r="F1677" s="2086"/>
      <c r="G1677" s="2086"/>
      <c r="H1677" s="2084"/>
      <c r="I1677" s="2084"/>
      <c r="J1677" s="2084"/>
      <c r="K1677" s="2084"/>
      <c r="L1677" s="2084"/>
      <c r="M1677" s="2084"/>
      <c r="N1677" s="2084"/>
      <c r="O1677" s="2084"/>
      <c r="P1677" s="2084"/>
      <c r="Q1677" s="2084"/>
      <c r="R1677" s="2084"/>
      <c r="S1677" s="2084"/>
      <c r="T1677" s="2084"/>
      <c r="U1677" s="2084"/>
      <c r="V1677" s="2084"/>
      <c r="W1677" s="2084"/>
      <c r="X1677" s="2084"/>
      <c r="Y1677" s="2084"/>
      <c r="Z1677" s="2084"/>
      <c r="AA1677" s="2084"/>
      <c r="AB1677" s="2084"/>
      <c r="AC1677" s="2084"/>
      <c r="AD1677" s="2084"/>
      <c r="AE1677" s="2084"/>
    </row>
    <row r="1678" ht="60.0" customHeight="1">
      <c r="A1678" s="2084"/>
      <c r="B1678" s="2084"/>
      <c r="C1678" s="2084"/>
      <c r="D1678" s="2085"/>
      <c r="E1678" s="2084"/>
      <c r="F1678" s="2086"/>
      <c r="G1678" s="2086"/>
      <c r="H1678" s="2084"/>
      <c r="I1678" s="2084"/>
      <c r="J1678" s="2084"/>
      <c r="K1678" s="2084"/>
      <c r="L1678" s="2084"/>
      <c r="M1678" s="2084"/>
      <c r="N1678" s="2084"/>
      <c r="O1678" s="2084"/>
      <c r="P1678" s="2084"/>
      <c r="Q1678" s="2084"/>
      <c r="R1678" s="2084"/>
      <c r="S1678" s="2084"/>
      <c r="T1678" s="2084"/>
      <c r="U1678" s="2084"/>
      <c r="V1678" s="2084"/>
      <c r="W1678" s="2084"/>
      <c r="X1678" s="2084"/>
      <c r="Y1678" s="2084"/>
      <c r="Z1678" s="2084"/>
      <c r="AA1678" s="2084"/>
      <c r="AB1678" s="2084"/>
      <c r="AC1678" s="2084"/>
      <c r="AD1678" s="2084"/>
      <c r="AE1678" s="2084"/>
    </row>
    <row r="1679" ht="60.0" customHeight="1">
      <c r="A1679" s="2084"/>
      <c r="B1679" s="2084"/>
      <c r="C1679" s="2084"/>
      <c r="D1679" s="2085"/>
      <c r="E1679" s="2084"/>
      <c r="F1679" s="2086"/>
      <c r="G1679" s="2086"/>
      <c r="H1679" s="2084"/>
      <c r="I1679" s="2084"/>
      <c r="J1679" s="2084"/>
      <c r="K1679" s="2084"/>
      <c r="L1679" s="2084"/>
      <c r="M1679" s="2084"/>
      <c r="N1679" s="2084"/>
      <c r="O1679" s="2084"/>
      <c r="P1679" s="2084"/>
      <c r="Q1679" s="2084"/>
      <c r="R1679" s="2084"/>
      <c r="S1679" s="2084"/>
      <c r="T1679" s="2084"/>
      <c r="U1679" s="2084"/>
      <c r="V1679" s="2084"/>
      <c r="W1679" s="2084"/>
      <c r="X1679" s="2084"/>
      <c r="Y1679" s="2084"/>
      <c r="Z1679" s="2084"/>
      <c r="AA1679" s="2084"/>
      <c r="AB1679" s="2084"/>
      <c r="AC1679" s="2084"/>
      <c r="AD1679" s="2084"/>
      <c r="AE1679" s="2084"/>
    </row>
    <row r="1680" ht="60.0" customHeight="1">
      <c r="A1680" s="2084"/>
      <c r="B1680" s="2084"/>
      <c r="C1680" s="2084"/>
      <c r="D1680" s="2085"/>
      <c r="E1680" s="2084"/>
      <c r="F1680" s="2086"/>
      <c r="G1680" s="2086"/>
      <c r="H1680" s="2084"/>
      <c r="I1680" s="2084"/>
      <c r="J1680" s="2084"/>
      <c r="K1680" s="2084"/>
      <c r="L1680" s="2084"/>
      <c r="M1680" s="2084"/>
      <c r="N1680" s="2084"/>
      <c r="O1680" s="2084"/>
      <c r="P1680" s="2084"/>
      <c r="Q1680" s="2084"/>
      <c r="R1680" s="2084"/>
      <c r="S1680" s="2084"/>
      <c r="T1680" s="2084"/>
      <c r="U1680" s="2084"/>
      <c r="V1680" s="2084"/>
      <c r="W1680" s="2084"/>
      <c r="X1680" s="2084"/>
      <c r="Y1680" s="2084"/>
      <c r="Z1680" s="2084"/>
      <c r="AA1680" s="2084"/>
      <c r="AB1680" s="2084"/>
      <c r="AC1680" s="2084"/>
      <c r="AD1680" s="2084"/>
      <c r="AE1680" s="2084"/>
    </row>
    <row r="1681" ht="60.0" customHeight="1">
      <c r="A1681" s="2084"/>
      <c r="B1681" s="2084"/>
      <c r="C1681" s="2084"/>
      <c r="D1681" s="2085"/>
      <c r="E1681" s="2084"/>
      <c r="F1681" s="2086"/>
      <c r="G1681" s="2086"/>
      <c r="H1681" s="2084"/>
      <c r="I1681" s="2084"/>
      <c r="J1681" s="2084"/>
      <c r="K1681" s="2084"/>
      <c r="L1681" s="2084"/>
      <c r="M1681" s="2084"/>
      <c r="N1681" s="2084"/>
      <c r="O1681" s="2084"/>
      <c r="P1681" s="2084"/>
      <c r="Q1681" s="2084"/>
      <c r="R1681" s="2084"/>
      <c r="S1681" s="2084"/>
      <c r="T1681" s="2084"/>
      <c r="U1681" s="2084"/>
      <c r="V1681" s="2084"/>
      <c r="W1681" s="2084"/>
      <c r="X1681" s="2084"/>
      <c r="Y1681" s="2084"/>
      <c r="Z1681" s="2084"/>
      <c r="AA1681" s="2084"/>
      <c r="AB1681" s="2084"/>
      <c r="AC1681" s="2084"/>
      <c r="AD1681" s="2084"/>
      <c r="AE1681" s="2084"/>
    </row>
    <row r="1682" ht="60.0" customHeight="1">
      <c r="A1682" s="2084"/>
      <c r="B1682" s="2084"/>
      <c r="C1682" s="2084"/>
      <c r="D1682" s="2085"/>
      <c r="E1682" s="2084"/>
      <c r="F1682" s="2086"/>
      <c r="G1682" s="2086"/>
      <c r="H1682" s="2084"/>
      <c r="I1682" s="2084"/>
      <c r="J1682" s="2084"/>
      <c r="K1682" s="2084"/>
      <c r="L1682" s="2084"/>
      <c r="M1682" s="2084"/>
      <c r="N1682" s="2084"/>
      <c r="O1682" s="2084"/>
      <c r="P1682" s="2084"/>
      <c r="Q1682" s="2084"/>
      <c r="R1682" s="2084"/>
      <c r="S1682" s="2084"/>
      <c r="T1682" s="2084"/>
      <c r="U1682" s="2084"/>
      <c r="V1682" s="2084"/>
      <c r="W1682" s="2084"/>
      <c r="X1682" s="2084"/>
      <c r="Y1682" s="2084"/>
      <c r="Z1682" s="2084"/>
      <c r="AA1682" s="2084"/>
      <c r="AB1682" s="2084"/>
      <c r="AC1682" s="2084"/>
      <c r="AD1682" s="2084"/>
      <c r="AE1682" s="2084"/>
    </row>
    <row r="1683" ht="60.0" customHeight="1">
      <c r="A1683" s="2084"/>
      <c r="B1683" s="2084"/>
      <c r="C1683" s="2084"/>
      <c r="D1683" s="2085"/>
      <c r="E1683" s="2084"/>
      <c r="F1683" s="2086"/>
      <c r="G1683" s="2086"/>
      <c r="H1683" s="2084"/>
      <c r="I1683" s="2084"/>
      <c r="J1683" s="2084"/>
      <c r="K1683" s="2084"/>
      <c r="L1683" s="2084"/>
      <c r="M1683" s="2084"/>
      <c r="N1683" s="2084"/>
      <c r="O1683" s="2084"/>
      <c r="P1683" s="2084"/>
      <c r="Q1683" s="2084"/>
      <c r="R1683" s="2084"/>
      <c r="S1683" s="2084"/>
      <c r="T1683" s="2084"/>
      <c r="U1683" s="2084"/>
      <c r="V1683" s="2084"/>
      <c r="W1683" s="2084"/>
      <c r="X1683" s="2084"/>
      <c r="Y1683" s="2084"/>
      <c r="Z1683" s="2084"/>
      <c r="AA1683" s="2084"/>
      <c r="AB1683" s="2084"/>
      <c r="AC1683" s="2084"/>
      <c r="AD1683" s="2084"/>
      <c r="AE1683" s="2084"/>
    </row>
    <row r="1684" ht="60.0" customHeight="1">
      <c r="A1684" s="2084"/>
      <c r="B1684" s="2084"/>
      <c r="C1684" s="2084"/>
      <c r="D1684" s="2085"/>
      <c r="E1684" s="2084"/>
      <c r="F1684" s="2086"/>
      <c r="G1684" s="2086"/>
      <c r="H1684" s="2084"/>
      <c r="I1684" s="2084"/>
      <c r="J1684" s="2084"/>
      <c r="K1684" s="2084"/>
      <c r="L1684" s="2084"/>
      <c r="M1684" s="2084"/>
      <c r="N1684" s="2084"/>
      <c r="O1684" s="2084"/>
      <c r="P1684" s="2084"/>
      <c r="Q1684" s="2084"/>
      <c r="R1684" s="2084"/>
      <c r="S1684" s="2084"/>
      <c r="T1684" s="2084"/>
      <c r="U1684" s="2084"/>
      <c r="V1684" s="2084"/>
      <c r="W1684" s="2084"/>
      <c r="X1684" s="2084"/>
      <c r="Y1684" s="2084"/>
      <c r="Z1684" s="2084"/>
      <c r="AA1684" s="2084"/>
      <c r="AB1684" s="2084"/>
      <c r="AC1684" s="2084"/>
      <c r="AD1684" s="2084"/>
      <c r="AE1684" s="2084"/>
    </row>
    <row r="1685" ht="60.0" customHeight="1">
      <c r="A1685" s="2084"/>
      <c r="B1685" s="2084"/>
      <c r="C1685" s="2084"/>
      <c r="D1685" s="2085"/>
      <c r="E1685" s="2084"/>
      <c r="F1685" s="2086"/>
      <c r="G1685" s="2086"/>
      <c r="H1685" s="2084"/>
      <c r="I1685" s="2084"/>
      <c r="J1685" s="2084"/>
      <c r="K1685" s="2084"/>
      <c r="L1685" s="2084"/>
      <c r="M1685" s="2084"/>
      <c r="N1685" s="2084"/>
      <c r="O1685" s="2084"/>
      <c r="P1685" s="2084"/>
      <c r="Q1685" s="2084"/>
      <c r="R1685" s="2084"/>
      <c r="S1685" s="2084"/>
      <c r="T1685" s="2084"/>
      <c r="U1685" s="2084"/>
      <c r="V1685" s="2084"/>
      <c r="W1685" s="2084"/>
      <c r="X1685" s="2084"/>
      <c r="Y1685" s="2084"/>
      <c r="Z1685" s="2084"/>
      <c r="AA1685" s="2084"/>
      <c r="AB1685" s="2084"/>
      <c r="AC1685" s="2084"/>
      <c r="AD1685" s="2084"/>
      <c r="AE1685" s="2084"/>
    </row>
    <row r="1686" ht="60.0" customHeight="1">
      <c r="A1686" s="2084"/>
      <c r="B1686" s="2084"/>
      <c r="C1686" s="2084"/>
      <c r="D1686" s="2085"/>
      <c r="E1686" s="2084"/>
      <c r="F1686" s="2086"/>
      <c r="G1686" s="2086"/>
      <c r="H1686" s="2084"/>
      <c r="I1686" s="2084"/>
      <c r="J1686" s="2084"/>
      <c r="K1686" s="2084"/>
      <c r="L1686" s="2084"/>
      <c r="M1686" s="2084"/>
      <c r="N1686" s="2084"/>
      <c r="O1686" s="2084"/>
      <c r="P1686" s="2084"/>
      <c r="Q1686" s="2084"/>
      <c r="R1686" s="2084"/>
      <c r="S1686" s="2084"/>
      <c r="T1686" s="2084"/>
      <c r="U1686" s="2084"/>
      <c r="V1686" s="2084"/>
      <c r="W1686" s="2084"/>
      <c r="X1686" s="2084"/>
      <c r="Y1686" s="2084"/>
      <c r="Z1686" s="2084"/>
      <c r="AA1686" s="2084"/>
      <c r="AB1686" s="2084"/>
      <c r="AC1686" s="2084"/>
      <c r="AD1686" s="2084"/>
      <c r="AE1686" s="2084"/>
    </row>
    <row r="1687" ht="60.0" customHeight="1">
      <c r="A1687" s="2084"/>
      <c r="B1687" s="2084"/>
      <c r="C1687" s="2084"/>
      <c r="D1687" s="2085"/>
      <c r="E1687" s="2084"/>
      <c r="F1687" s="2086"/>
      <c r="G1687" s="2086"/>
      <c r="H1687" s="2084"/>
      <c r="I1687" s="2084"/>
      <c r="J1687" s="2084"/>
      <c r="K1687" s="2084"/>
      <c r="L1687" s="2084"/>
      <c r="M1687" s="2084"/>
      <c r="N1687" s="2084"/>
      <c r="O1687" s="2084"/>
      <c r="P1687" s="2084"/>
      <c r="Q1687" s="2084"/>
      <c r="R1687" s="2084"/>
      <c r="S1687" s="2084"/>
      <c r="T1687" s="2084"/>
      <c r="U1687" s="2084"/>
      <c r="V1687" s="2084"/>
      <c r="W1687" s="2084"/>
      <c r="X1687" s="2084"/>
      <c r="Y1687" s="2084"/>
      <c r="Z1687" s="2084"/>
      <c r="AA1687" s="2084"/>
      <c r="AB1687" s="2084"/>
      <c r="AC1687" s="2084"/>
      <c r="AD1687" s="2084"/>
      <c r="AE1687" s="2084"/>
    </row>
    <row r="1688" ht="60.0" customHeight="1">
      <c r="A1688" s="2084"/>
      <c r="B1688" s="2084"/>
      <c r="C1688" s="2084"/>
      <c r="D1688" s="2085"/>
      <c r="E1688" s="2084"/>
      <c r="F1688" s="2086"/>
      <c r="G1688" s="2086"/>
      <c r="H1688" s="2084"/>
      <c r="I1688" s="2084"/>
      <c r="J1688" s="2084"/>
      <c r="K1688" s="2084"/>
      <c r="L1688" s="2084"/>
      <c r="M1688" s="2084"/>
      <c r="N1688" s="2084"/>
      <c r="O1688" s="2084"/>
      <c r="P1688" s="2084"/>
      <c r="Q1688" s="2084"/>
      <c r="R1688" s="2084"/>
      <c r="S1688" s="2084"/>
      <c r="T1688" s="2084"/>
      <c r="U1688" s="2084"/>
      <c r="V1688" s="2084"/>
      <c r="W1688" s="2084"/>
      <c r="X1688" s="2084"/>
      <c r="Y1688" s="2084"/>
      <c r="Z1688" s="2084"/>
      <c r="AA1688" s="2084"/>
      <c r="AB1688" s="2084"/>
      <c r="AC1688" s="2084"/>
      <c r="AD1688" s="2084"/>
      <c r="AE1688" s="2084"/>
    </row>
    <row r="1689" ht="60.0" customHeight="1">
      <c r="A1689" s="2084"/>
      <c r="B1689" s="2084"/>
      <c r="C1689" s="2084"/>
      <c r="D1689" s="2085"/>
      <c r="E1689" s="2084"/>
      <c r="F1689" s="2086"/>
      <c r="G1689" s="2086"/>
      <c r="H1689" s="2084"/>
      <c r="I1689" s="2084"/>
      <c r="J1689" s="2084"/>
      <c r="K1689" s="2084"/>
      <c r="L1689" s="2084"/>
      <c r="M1689" s="2084"/>
      <c r="N1689" s="2084"/>
      <c r="O1689" s="2084"/>
      <c r="P1689" s="2084"/>
      <c r="Q1689" s="2084"/>
      <c r="R1689" s="2084"/>
      <c r="S1689" s="2084"/>
      <c r="T1689" s="2084"/>
      <c r="U1689" s="2084"/>
      <c r="V1689" s="2084"/>
      <c r="W1689" s="2084"/>
      <c r="X1689" s="2084"/>
      <c r="Y1689" s="2084"/>
      <c r="Z1689" s="2084"/>
      <c r="AA1689" s="2084"/>
      <c r="AB1689" s="2084"/>
      <c r="AC1689" s="2084"/>
      <c r="AD1689" s="2084"/>
      <c r="AE1689" s="2084"/>
    </row>
    <row r="1690" ht="60.0" customHeight="1">
      <c r="A1690" s="2084"/>
      <c r="B1690" s="2084"/>
      <c r="C1690" s="2084"/>
      <c r="D1690" s="2085"/>
      <c r="E1690" s="2084"/>
      <c r="F1690" s="2086"/>
      <c r="G1690" s="2086"/>
      <c r="H1690" s="2084"/>
      <c r="I1690" s="2084"/>
      <c r="J1690" s="2084"/>
      <c r="K1690" s="2084"/>
      <c r="L1690" s="2084"/>
      <c r="M1690" s="2084"/>
      <c r="N1690" s="2084"/>
      <c r="O1690" s="2084"/>
      <c r="P1690" s="2084"/>
      <c r="Q1690" s="2084"/>
      <c r="R1690" s="2084"/>
      <c r="S1690" s="2084"/>
      <c r="T1690" s="2084"/>
      <c r="U1690" s="2084"/>
      <c r="V1690" s="2084"/>
      <c r="W1690" s="2084"/>
      <c r="X1690" s="2084"/>
      <c r="Y1690" s="2084"/>
      <c r="Z1690" s="2084"/>
      <c r="AA1690" s="2084"/>
      <c r="AB1690" s="2084"/>
      <c r="AC1690" s="2084"/>
      <c r="AD1690" s="2084"/>
      <c r="AE1690" s="2084"/>
    </row>
    <row r="1691" ht="60.0" customHeight="1">
      <c r="A1691" s="2084"/>
      <c r="B1691" s="2084"/>
      <c r="C1691" s="2084"/>
      <c r="D1691" s="2085"/>
      <c r="E1691" s="2084"/>
      <c r="F1691" s="2086"/>
      <c r="G1691" s="2086"/>
      <c r="H1691" s="2084"/>
      <c r="I1691" s="2084"/>
      <c r="J1691" s="2084"/>
      <c r="K1691" s="2084"/>
      <c r="L1691" s="2084"/>
      <c r="M1691" s="2084"/>
      <c r="N1691" s="2084"/>
      <c r="O1691" s="2084"/>
      <c r="P1691" s="2084"/>
      <c r="Q1691" s="2084"/>
      <c r="R1691" s="2084"/>
      <c r="S1691" s="2084"/>
      <c r="T1691" s="2084"/>
      <c r="U1691" s="2084"/>
      <c r="V1691" s="2084"/>
      <c r="W1691" s="2084"/>
      <c r="X1691" s="2084"/>
      <c r="Y1691" s="2084"/>
      <c r="Z1691" s="2084"/>
      <c r="AA1691" s="2084"/>
      <c r="AB1691" s="2084"/>
      <c r="AC1691" s="2084"/>
      <c r="AD1691" s="2084"/>
      <c r="AE1691" s="2084"/>
    </row>
    <row r="1692" ht="60.0" customHeight="1">
      <c r="A1692" s="2084"/>
      <c r="B1692" s="2084"/>
      <c r="C1692" s="2084"/>
      <c r="D1692" s="2085"/>
      <c r="E1692" s="2084"/>
      <c r="F1692" s="2086"/>
      <c r="G1692" s="2086"/>
      <c r="H1692" s="2084"/>
      <c r="I1692" s="2084"/>
      <c r="J1692" s="2084"/>
      <c r="K1692" s="2084"/>
      <c r="L1692" s="2084"/>
      <c r="M1692" s="2084"/>
      <c r="N1692" s="2084"/>
      <c r="O1692" s="2084"/>
      <c r="P1692" s="2084"/>
      <c r="Q1692" s="2084"/>
      <c r="R1692" s="2084"/>
      <c r="S1692" s="2084"/>
      <c r="T1692" s="2084"/>
      <c r="U1692" s="2084"/>
      <c r="V1692" s="2084"/>
      <c r="W1692" s="2084"/>
      <c r="X1692" s="2084"/>
      <c r="Y1692" s="2084"/>
      <c r="Z1692" s="2084"/>
      <c r="AA1692" s="2084"/>
      <c r="AB1692" s="2084"/>
      <c r="AC1692" s="2084"/>
      <c r="AD1692" s="2084"/>
      <c r="AE1692" s="2084"/>
    </row>
    <row r="1693" ht="60.0" customHeight="1">
      <c r="A1693" s="2084"/>
      <c r="B1693" s="2084"/>
      <c r="C1693" s="2084"/>
      <c r="D1693" s="2085"/>
      <c r="E1693" s="2084"/>
      <c r="F1693" s="2086"/>
      <c r="G1693" s="2086"/>
      <c r="H1693" s="2084"/>
      <c r="I1693" s="2084"/>
      <c r="J1693" s="2084"/>
      <c r="K1693" s="2084"/>
      <c r="L1693" s="2084"/>
      <c r="M1693" s="2084"/>
      <c r="N1693" s="2084"/>
      <c r="O1693" s="2084"/>
      <c r="P1693" s="2084"/>
      <c r="Q1693" s="2084"/>
      <c r="R1693" s="2084"/>
      <c r="S1693" s="2084"/>
      <c r="T1693" s="2084"/>
      <c r="U1693" s="2084"/>
      <c r="V1693" s="2084"/>
      <c r="W1693" s="2084"/>
      <c r="X1693" s="2084"/>
      <c r="Y1693" s="2084"/>
      <c r="Z1693" s="2084"/>
      <c r="AA1693" s="2084"/>
      <c r="AB1693" s="2084"/>
      <c r="AC1693" s="2084"/>
      <c r="AD1693" s="2084"/>
      <c r="AE1693" s="2084"/>
    </row>
    <row r="1694" ht="60.0" customHeight="1">
      <c r="A1694" s="2084"/>
      <c r="B1694" s="2084"/>
      <c r="C1694" s="2084"/>
      <c r="D1694" s="2085"/>
      <c r="E1694" s="2084"/>
      <c r="F1694" s="2086"/>
      <c r="G1694" s="2086"/>
      <c r="H1694" s="2084"/>
      <c r="I1694" s="2084"/>
      <c r="J1694" s="2084"/>
      <c r="K1694" s="2084"/>
      <c r="L1694" s="2084"/>
      <c r="M1694" s="2084"/>
      <c r="N1694" s="2084"/>
      <c r="O1694" s="2084"/>
      <c r="P1694" s="2084"/>
      <c r="Q1694" s="2084"/>
      <c r="R1694" s="2084"/>
      <c r="S1694" s="2084"/>
      <c r="T1694" s="2084"/>
      <c r="U1694" s="2084"/>
      <c r="V1694" s="2084"/>
      <c r="W1694" s="2084"/>
      <c r="X1694" s="2084"/>
      <c r="Y1694" s="2084"/>
      <c r="Z1694" s="2084"/>
      <c r="AA1694" s="2084"/>
      <c r="AB1694" s="2084"/>
      <c r="AC1694" s="2084"/>
      <c r="AD1694" s="2084"/>
      <c r="AE1694" s="2084"/>
    </row>
    <row r="1695" ht="60.0" customHeight="1">
      <c r="A1695" s="2084"/>
      <c r="B1695" s="2084"/>
      <c r="C1695" s="2084"/>
      <c r="D1695" s="2085"/>
      <c r="E1695" s="2084"/>
      <c r="F1695" s="2086"/>
      <c r="G1695" s="2086"/>
      <c r="H1695" s="2084"/>
      <c r="I1695" s="2084"/>
      <c r="J1695" s="2084"/>
      <c r="K1695" s="2084"/>
      <c r="L1695" s="2084"/>
      <c r="M1695" s="2084"/>
      <c r="N1695" s="2084"/>
      <c r="O1695" s="2084"/>
      <c r="P1695" s="2084"/>
      <c r="Q1695" s="2084"/>
      <c r="R1695" s="2084"/>
      <c r="S1695" s="2084"/>
      <c r="T1695" s="2084"/>
      <c r="U1695" s="2084"/>
      <c r="V1695" s="2084"/>
      <c r="W1695" s="2084"/>
      <c r="X1695" s="2084"/>
      <c r="Y1695" s="2084"/>
      <c r="Z1695" s="2084"/>
      <c r="AA1695" s="2084"/>
      <c r="AB1695" s="2084"/>
      <c r="AC1695" s="2084"/>
      <c r="AD1695" s="2084"/>
      <c r="AE1695" s="2084"/>
    </row>
    <row r="1696" ht="60.0" customHeight="1">
      <c r="A1696" s="2084"/>
      <c r="B1696" s="2084"/>
      <c r="C1696" s="2084"/>
      <c r="D1696" s="2085"/>
      <c r="E1696" s="2084"/>
      <c r="F1696" s="2086"/>
      <c r="G1696" s="2086"/>
      <c r="H1696" s="2084"/>
      <c r="I1696" s="2084"/>
      <c r="J1696" s="2084"/>
      <c r="K1696" s="2084"/>
      <c r="L1696" s="2084"/>
      <c r="M1696" s="2084"/>
      <c r="N1696" s="2084"/>
      <c r="O1696" s="2084"/>
      <c r="P1696" s="2084"/>
      <c r="Q1696" s="2084"/>
      <c r="R1696" s="2084"/>
      <c r="S1696" s="2084"/>
      <c r="T1696" s="2084"/>
      <c r="U1696" s="2084"/>
      <c r="V1696" s="2084"/>
      <c r="W1696" s="2084"/>
      <c r="X1696" s="2084"/>
      <c r="Y1696" s="2084"/>
      <c r="Z1696" s="2084"/>
      <c r="AA1696" s="2084"/>
      <c r="AB1696" s="2084"/>
      <c r="AC1696" s="2084"/>
      <c r="AD1696" s="2084"/>
      <c r="AE1696" s="2084"/>
    </row>
    <row r="1697" ht="60.0" customHeight="1">
      <c r="A1697" s="2084"/>
      <c r="B1697" s="2084"/>
      <c r="C1697" s="2084"/>
      <c r="D1697" s="2085"/>
      <c r="E1697" s="2084"/>
      <c r="F1697" s="2086"/>
      <c r="G1697" s="2086"/>
      <c r="H1697" s="2084"/>
      <c r="I1697" s="2084"/>
      <c r="J1697" s="2084"/>
      <c r="K1697" s="2084"/>
      <c r="L1697" s="2084"/>
      <c r="M1697" s="2084"/>
      <c r="N1697" s="2084"/>
      <c r="O1697" s="2084"/>
      <c r="P1697" s="2084"/>
      <c r="Q1697" s="2084"/>
      <c r="R1697" s="2084"/>
      <c r="S1697" s="2084"/>
      <c r="T1697" s="2084"/>
      <c r="U1697" s="2084"/>
      <c r="V1697" s="2084"/>
      <c r="W1697" s="2084"/>
      <c r="X1697" s="2084"/>
      <c r="Y1697" s="2084"/>
      <c r="Z1697" s="2084"/>
      <c r="AA1697" s="2084"/>
      <c r="AB1697" s="2084"/>
      <c r="AC1697" s="2084"/>
      <c r="AD1697" s="2084"/>
      <c r="AE1697" s="2084"/>
    </row>
    <row r="1698" ht="60.0" customHeight="1">
      <c r="A1698" s="2084"/>
      <c r="B1698" s="2084"/>
      <c r="C1698" s="2084"/>
      <c r="D1698" s="2085"/>
      <c r="E1698" s="2084"/>
      <c r="F1698" s="2086"/>
      <c r="G1698" s="2086"/>
      <c r="H1698" s="2084"/>
      <c r="I1698" s="2084"/>
      <c r="J1698" s="2084"/>
      <c r="K1698" s="2084"/>
      <c r="L1698" s="2084"/>
      <c r="M1698" s="2084"/>
      <c r="N1698" s="2084"/>
      <c r="O1698" s="2084"/>
      <c r="P1698" s="2084"/>
      <c r="Q1698" s="2084"/>
      <c r="R1698" s="2084"/>
      <c r="S1698" s="2084"/>
      <c r="T1698" s="2084"/>
      <c r="U1698" s="2084"/>
      <c r="V1698" s="2084"/>
      <c r="W1698" s="2084"/>
      <c r="X1698" s="2084"/>
      <c r="Y1698" s="2084"/>
      <c r="Z1698" s="2084"/>
      <c r="AA1698" s="2084"/>
      <c r="AB1698" s="2084"/>
      <c r="AC1698" s="2084"/>
      <c r="AD1698" s="2084"/>
      <c r="AE1698" s="2084"/>
    </row>
    <row r="1699" ht="60.0" customHeight="1">
      <c r="A1699" s="2084"/>
      <c r="B1699" s="2084"/>
      <c r="C1699" s="2084"/>
      <c r="D1699" s="2085"/>
      <c r="E1699" s="2084"/>
      <c r="F1699" s="2086"/>
      <c r="G1699" s="2086"/>
      <c r="H1699" s="2084"/>
      <c r="I1699" s="2084"/>
      <c r="J1699" s="2084"/>
      <c r="K1699" s="2084"/>
      <c r="L1699" s="2084"/>
      <c r="M1699" s="2084"/>
      <c r="N1699" s="2084"/>
      <c r="O1699" s="2084"/>
      <c r="P1699" s="2084"/>
      <c r="Q1699" s="2084"/>
      <c r="R1699" s="2084"/>
      <c r="S1699" s="2084"/>
      <c r="T1699" s="2084"/>
      <c r="U1699" s="2084"/>
      <c r="V1699" s="2084"/>
      <c r="W1699" s="2084"/>
      <c r="X1699" s="2084"/>
      <c r="Y1699" s="2084"/>
      <c r="Z1699" s="2084"/>
      <c r="AA1699" s="2084"/>
      <c r="AB1699" s="2084"/>
      <c r="AC1699" s="2084"/>
      <c r="AD1699" s="2084"/>
      <c r="AE1699" s="2084"/>
    </row>
    <row r="1700" ht="60.0" customHeight="1">
      <c r="A1700" s="2084"/>
      <c r="B1700" s="2084"/>
      <c r="C1700" s="2084"/>
      <c r="D1700" s="2085"/>
      <c r="E1700" s="2084"/>
      <c r="F1700" s="2086"/>
      <c r="G1700" s="2086"/>
      <c r="H1700" s="2084"/>
      <c r="I1700" s="2084"/>
      <c r="J1700" s="2084"/>
      <c r="K1700" s="2084"/>
      <c r="L1700" s="2084"/>
      <c r="M1700" s="2084"/>
      <c r="N1700" s="2084"/>
      <c r="O1700" s="2084"/>
      <c r="P1700" s="2084"/>
      <c r="Q1700" s="2084"/>
      <c r="R1700" s="2084"/>
      <c r="S1700" s="2084"/>
      <c r="T1700" s="2084"/>
      <c r="U1700" s="2084"/>
      <c r="V1700" s="2084"/>
      <c r="W1700" s="2084"/>
      <c r="X1700" s="2084"/>
      <c r="Y1700" s="2084"/>
      <c r="Z1700" s="2084"/>
      <c r="AA1700" s="2084"/>
      <c r="AB1700" s="2084"/>
      <c r="AC1700" s="2084"/>
      <c r="AD1700" s="2084"/>
      <c r="AE1700" s="2084"/>
    </row>
    <row r="1701" ht="60.0" customHeight="1">
      <c r="A1701" s="2084"/>
      <c r="B1701" s="2084"/>
      <c r="C1701" s="2084"/>
      <c r="D1701" s="2085"/>
      <c r="E1701" s="2084"/>
      <c r="F1701" s="2086"/>
      <c r="G1701" s="2086"/>
      <c r="H1701" s="2084"/>
      <c r="I1701" s="2084"/>
      <c r="J1701" s="2084"/>
      <c r="K1701" s="2084"/>
      <c r="L1701" s="2084"/>
      <c r="M1701" s="2084"/>
      <c r="N1701" s="2084"/>
      <c r="O1701" s="2084"/>
      <c r="P1701" s="2084"/>
      <c r="Q1701" s="2084"/>
      <c r="R1701" s="2084"/>
      <c r="S1701" s="2084"/>
      <c r="T1701" s="2084"/>
      <c r="U1701" s="2084"/>
      <c r="V1701" s="2084"/>
      <c r="W1701" s="2084"/>
      <c r="X1701" s="2084"/>
      <c r="Y1701" s="2084"/>
      <c r="Z1701" s="2084"/>
      <c r="AA1701" s="2084"/>
      <c r="AB1701" s="2084"/>
      <c r="AC1701" s="2084"/>
      <c r="AD1701" s="2084"/>
      <c r="AE1701" s="2084"/>
    </row>
    <row r="1702" ht="60.0" customHeight="1">
      <c r="A1702" s="2084"/>
      <c r="B1702" s="2084"/>
      <c r="C1702" s="2084"/>
      <c r="D1702" s="2085"/>
      <c r="E1702" s="2084"/>
      <c r="F1702" s="2086"/>
      <c r="G1702" s="2086"/>
      <c r="H1702" s="2084"/>
      <c r="I1702" s="2084"/>
      <c r="J1702" s="2084"/>
      <c r="K1702" s="2084"/>
      <c r="L1702" s="2084"/>
      <c r="M1702" s="2084"/>
      <c r="N1702" s="2084"/>
      <c r="O1702" s="2084"/>
      <c r="P1702" s="2084"/>
      <c r="Q1702" s="2084"/>
      <c r="R1702" s="2084"/>
      <c r="S1702" s="2084"/>
      <c r="T1702" s="2084"/>
      <c r="U1702" s="2084"/>
      <c r="V1702" s="2084"/>
      <c r="W1702" s="2084"/>
      <c r="X1702" s="2084"/>
      <c r="Y1702" s="2084"/>
      <c r="Z1702" s="2084"/>
      <c r="AA1702" s="2084"/>
      <c r="AB1702" s="2084"/>
      <c r="AC1702" s="2084"/>
      <c r="AD1702" s="2084"/>
      <c r="AE1702" s="2084"/>
    </row>
    <row r="1703" ht="60.0" customHeight="1">
      <c r="A1703" s="2084"/>
      <c r="B1703" s="2084"/>
      <c r="C1703" s="2084"/>
      <c r="D1703" s="2085"/>
      <c r="E1703" s="2084"/>
      <c r="F1703" s="2086"/>
      <c r="G1703" s="2086"/>
      <c r="H1703" s="2084"/>
      <c r="I1703" s="2084"/>
      <c r="J1703" s="2084"/>
      <c r="K1703" s="2084"/>
      <c r="L1703" s="2084"/>
      <c r="M1703" s="2084"/>
      <c r="N1703" s="2084"/>
      <c r="O1703" s="2084"/>
      <c r="P1703" s="2084"/>
      <c r="Q1703" s="2084"/>
      <c r="R1703" s="2084"/>
      <c r="S1703" s="2084"/>
      <c r="T1703" s="2084"/>
      <c r="U1703" s="2084"/>
      <c r="V1703" s="2084"/>
      <c r="W1703" s="2084"/>
      <c r="X1703" s="2084"/>
      <c r="Y1703" s="2084"/>
      <c r="Z1703" s="2084"/>
      <c r="AA1703" s="2084"/>
      <c r="AB1703" s="2084"/>
      <c r="AC1703" s="2084"/>
      <c r="AD1703" s="2084"/>
      <c r="AE1703" s="2084"/>
    </row>
    <row r="1704" ht="60.0" customHeight="1">
      <c r="A1704" s="2084"/>
      <c r="B1704" s="2084"/>
      <c r="C1704" s="2084"/>
      <c r="D1704" s="2085"/>
      <c r="E1704" s="2084"/>
      <c r="F1704" s="2086"/>
      <c r="G1704" s="2086"/>
      <c r="H1704" s="2084"/>
      <c r="I1704" s="2084"/>
      <c r="J1704" s="2084"/>
      <c r="K1704" s="2084"/>
      <c r="L1704" s="2084"/>
      <c r="M1704" s="2084"/>
      <c r="N1704" s="2084"/>
      <c r="O1704" s="2084"/>
      <c r="P1704" s="2084"/>
      <c r="Q1704" s="2084"/>
      <c r="R1704" s="2084"/>
      <c r="S1704" s="2084"/>
      <c r="T1704" s="2084"/>
      <c r="U1704" s="2084"/>
      <c r="V1704" s="2084"/>
      <c r="W1704" s="2084"/>
      <c r="X1704" s="2084"/>
      <c r="Y1704" s="2084"/>
      <c r="Z1704" s="2084"/>
      <c r="AA1704" s="2084"/>
      <c r="AB1704" s="2084"/>
      <c r="AC1704" s="2084"/>
      <c r="AD1704" s="2084"/>
      <c r="AE1704" s="2084"/>
    </row>
    <row r="1705" ht="60.0" customHeight="1">
      <c r="A1705" s="2084"/>
      <c r="B1705" s="2084"/>
      <c r="C1705" s="2084"/>
      <c r="D1705" s="2085"/>
      <c r="E1705" s="2084"/>
      <c r="F1705" s="2086"/>
      <c r="G1705" s="2086"/>
      <c r="H1705" s="2084"/>
      <c r="I1705" s="2084"/>
      <c r="J1705" s="2084"/>
      <c r="K1705" s="2084"/>
      <c r="L1705" s="2084"/>
      <c r="M1705" s="2084"/>
      <c r="N1705" s="2084"/>
      <c r="O1705" s="2084"/>
      <c r="P1705" s="2084"/>
      <c r="Q1705" s="2084"/>
      <c r="R1705" s="2084"/>
      <c r="S1705" s="2084"/>
      <c r="T1705" s="2084"/>
      <c r="U1705" s="2084"/>
      <c r="V1705" s="2084"/>
      <c r="W1705" s="2084"/>
      <c r="X1705" s="2084"/>
      <c r="Y1705" s="2084"/>
      <c r="Z1705" s="2084"/>
      <c r="AA1705" s="2084"/>
      <c r="AB1705" s="2084"/>
      <c r="AC1705" s="2084"/>
      <c r="AD1705" s="2084"/>
      <c r="AE1705" s="2084"/>
    </row>
    <row r="1706" ht="60.0" customHeight="1">
      <c r="A1706" s="2084"/>
      <c r="B1706" s="2084"/>
      <c r="C1706" s="2084"/>
      <c r="D1706" s="2085"/>
      <c r="E1706" s="2084"/>
      <c r="F1706" s="2086"/>
      <c r="G1706" s="2086"/>
      <c r="H1706" s="2084"/>
      <c r="I1706" s="2084"/>
      <c r="J1706" s="2084"/>
      <c r="K1706" s="2084"/>
      <c r="L1706" s="2084"/>
      <c r="M1706" s="2084"/>
      <c r="N1706" s="2084"/>
      <c r="O1706" s="2084"/>
      <c r="P1706" s="2084"/>
      <c r="Q1706" s="2084"/>
      <c r="R1706" s="2084"/>
      <c r="S1706" s="2084"/>
      <c r="T1706" s="2084"/>
      <c r="U1706" s="2084"/>
      <c r="V1706" s="2084"/>
      <c r="W1706" s="2084"/>
      <c r="X1706" s="2084"/>
      <c r="Y1706" s="2084"/>
      <c r="Z1706" s="2084"/>
      <c r="AA1706" s="2084"/>
      <c r="AB1706" s="2084"/>
      <c r="AC1706" s="2084"/>
      <c r="AD1706" s="2084"/>
      <c r="AE1706" s="2084"/>
    </row>
    <row r="1707" ht="60.0" customHeight="1">
      <c r="A1707" s="2084"/>
      <c r="B1707" s="2084"/>
      <c r="C1707" s="2084"/>
      <c r="D1707" s="2085"/>
      <c r="E1707" s="2084"/>
      <c r="F1707" s="2086"/>
      <c r="G1707" s="2086"/>
      <c r="H1707" s="2084"/>
      <c r="I1707" s="2084"/>
      <c r="J1707" s="2084"/>
      <c r="K1707" s="2084"/>
      <c r="L1707" s="2084"/>
      <c r="M1707" s="2084"/>
      <c r="N1707" s="2084"/>
      <c r="O1707" s="2084"/>
      <c r="P1707" s="2084"/>
      <c r="Q1707" s="2084"/>
      <c r="R1707" s="2084"/>
      <c r="S1707" s="2084"/>
      <c r="T1707" s="2084"/>
      <c r="U1707" s="2084"/>
      <c r="V1707" s="2084"/>
      <c r="W1707" s="2084"/>
      <c r="X1707" s="2084"/>
      <c r="Y1707" s="2084"/>
      <c r="Z1707" s="2084"/>
      <c r="AA1707" s="2084"/>
      <c r="AB1707" s="2084"/>
      <c r="AC1707" s="2084"/>
      <c r="AD1707" s="2084"/>
      <c r="AE1707" s="2084"/>
    </row>
    <row r="1708" ht="60.0" customHeight="1">
      <c r="A1708" s="2084"/>
      <c r="B1708" s="2084"/>
      <c r="C1708" s="2084"/>
      <c r="D1708" s="2085"/>
      <c r="E1708" s="2084"/>
      <c r="F1708" s="2086"/>
      <c r="G1708" s="2086"/>
      <c r="H1708" s="2084"/>
      <c r="I1708" s="2084"/>
      <c r="J1708" s="2084"/>
      <c r="K1708" s="2084"/>
      <c r="L1708" s="2084"/>
      <c r="M1708" s="2084"/>
      <c r="N1708" s="2084"/>
      <c r="O1708" s="2084"/>
      <c r="P1708" s="2084"/>
      <c r="Q1708" s="2084"/>
      <c r="R1708" s="2084"/>
      <c r="S1708" s="2084"/>
      <c r="T1708" s="2084"/>
      <c r="U1708" s="2084"/>
      <c r="V1708" s="2084"/>
      <c r="W1708" s="2084"/>
      <c r="X1708" s="2084"/>
      <c r="Y1708" s="2084"/>
      <c r="Z1708" s="2084"/>
      <c r="AA1708" s="2084"/>
      <c r="AB1708" s="2084"/>
      <c r="AC1708" s="2084"/>
      <c r="AD1708" s="2084"/>
      <c r="AE1708" s="2084"/>
    </row>
    <row r="1709" ht="60.0" customHeight="1">
      <c r="A1709" s="2084"/>
      <c r="B1709" s="2084"/>
      <c r="C1709" s="2084"/>
      <c r="D1709" s="2085"/>
      <c r="E1709" s="2084"/>
      <c r="F1709" s="2086"/>
      <c r="G1709" s="2086"/>
      <c r="H1709" s="2084"/>
      <c r="I1709" s="2084"/>
      <c r="J1709" s="2084"/>
      <c r="K1709" s="2084"/>
      <c r="L1709" s="2084"/>
      <c r="M1709" s="2084"/>
      <c r="N1709" s="2084"/>
      <c r="O1709" s="2084"/>
      <c r="P1709" s="2084"/>
      <c r="Q1709" s="2084"/>
      <c r="R1709" s="2084"/>
      <c r="S1709" s="2084"/>
      <c r="T1709" s="2084"/>
      <c r="U1709" s="2084"/>
      <c r="V1709" s="2084"/>
      <c r="W1709" s="2084"/>
      <c r="X1709" s="2084"/>
      <c r="Y1709" s="2084"/>
      <c r="Z1709" s="2084"/>
      <c r="AA1709" s="2084"/>
      <c r="AB1709" s="2084"/>
      <c r="AC1709" s="2084"/>
      <c r="AD1709" s="2084"/>
      <c r="AE1709" s="2084"/>
    </row>
    <row r="1710" ht="60.0" customHeight="1">
      <c r="A1710" s="2084"/>
      <c r="B1710" s="2084"/>
      <c r="C1710" s="2084"/>
      <c r="D1710" s="2085"/>
      <c r="E1710" s="2084"/>
      <c r="F1710" s="2086"/>
      <c r="G1710" s="2086"/>
      <c r="H1710" s="2084"/>
      <c r="I1710" s="2084"/>
      <c r="J1710" s="2084"/>
      <c r="K1710" s="2084"/>
      <c r="L1710" s="2084"/>
      <c r="M1710" s="2084"/>
      <c r="N1710" s="2084"/>
      <c r="O1710" s="2084"/>
      <c r="P1710" s="2084"/>
      <c r="Q1710" s="2084"/>
      <c r="R1710" s="2084"/>
      <c r="S1710" s="2084"/>
      <c r="T1710" s="2084"/>
      <c r="U1710" s="2084"/>
      <c r="V1710" s="2084"/>
      <c r="W1710" s="2084"/>
      <c r="X1710" s="2084"/>
      <c r="Y1710" s="2084"/>
      <c r="Z1710" s="2084"/>
      <c r="AA1710" s="2084"/>
      <c r="AB1710" s="2084"/>
      <c r="AC1710" s="2084"/>
      <c r="AD1710" s="2084"/>
      <c r="AE1710" s="2084"/>
    </row>
    <row r="1711" ht="60.0" customHeight="1">
      <c r="A1711" s="2084"/>
      <c r="B1711" s="2084"/>
      <c r="C1711" s="2084"/>
      <c r="D1711" s="2085"/>
      <c r="E1711" s="2084"/>
      <c r="F1711" s="2086"/>
      <c r="G1711" s="2086"/>
      <c r="H1711" s="2084"/>
      <c r="I1711" s="2084"/>
      <c r="J1711" s="2084"/>
      <c r="K1711" s="2084"/>
      <c r="L1711" s="2084"/>
      <c r="M1711" s="2084"/>
      <c r="N1711" s="2084"/>
      <c r="O1711" s="2084"/>
      <c r="P1711" s="2084"/>
      <c r="Q1711" s="2084"/>
      <c r="R1711" s="2084"/>
      <c r="S1711" s="2084"/>
      <c r="T1711" s="2084"/>
      <c r="U1711" s="2084"/>
      <c r="V1711" s="2084"/>
      <c r="W1711" s="2084"/>
      <c r="X1711" s="2084"/>
      <c r="Y1711" s="2084"/>
      <c r="Z1711" s="2084"/>
      <c r="AA1711" s="2084"/>
      <c r="AB1711" s="2084"/>
      <c r="AC1711" s="2084"/>
      <c r="AD1711" s="2084"/>
      <c r="AE1711" s="2084"/>
    </row>
    <row r="1712" ht="60.0" customHeight="1">
      <c r="A1712" s="2084"/>
      <c r="B1712" s="2084"/>
      <c r="C1712" s="2084"/>
      <c r="D1712" s="2085"/>
      <c r="E1712" s="2084"/>
      <c r="F1712" s="2086"/>
      <c r="G1712" s="2086"/>
      <c r="H1712" s="2084"/>
      <c r="I1712" s="2084"/>
      <c r="J1712" s="2084"/>
      <c r="K1712" s="2084"/>
      <c r="L1712" s="2084"/>
      <c r="M1712" s="2084"/>
      <c r="N1712" s="2084"/>
      <c r="O1712" s="2084"/>
      <c r="P1712" s="2084"/>
      <c r="Q1712" s="2084"/>
      <c r="R1712" s="2084"/>
      <c r="S1712" s="2084"/>
      <c r="T1712" s="2084"/>
      <c r="U1712" s="2084"/>
      <c r="V1712" s="2084"/>
      <c r="W1712" s="2084"/>
      <c r="X1712" s="2084"/>
      <c r="Y1712" s="2084"/>
      <c r="Z1712" s="2084"/>
      <c r="AA1712" s="2084"/>
      <c r="AB1712" s="2084"/>
      <c r="AC1712" s="2084"/>
      <c r="AD1712" s="2084"/>
      <c r="AE1712" s="2084"/>
    </row>
    <row r="1713" ht="60.0" customHeight="1">
      <c r="A1713" s="2084"/>
      <c r="B1713" s="2084"/>
      <c r="C1713" s="2084"/>
      <c r="D1713" s="2085"/>
      <c r="E1713" s="2084"/>
      <c r="F1713" s="2086"/>
      <c r="G1713" s="2086"/>
      <c r="H1713" s="2084"/>
      <c r="I1713" s="2084"/>
      <c r="J1713" s="2084"/>
      <c r="K1713" s="2084"/>
      <c r="L1713" s="2084"/>
      <c r="M1713" s="2084"/>
      <c r="N1713" s="2084"/>
      <c r="O1713" s="2084"/>
      <c r="P1713" s="2084"/>
      <c r="Q1713" s="2084"/>
      <c r="R1713" s="2084"/>
      <c r="S1713" s="2084"/>
      <c r="T1713" s="2084"/>
      <c r="U1713" s="2084"/>
      <c r="V1713" s="2084"/>
      <c r="W1713" s="2084"/>
      <c r="X1713" s="2084"/>
      <c r="Y1713" s="2084"/>
      <c r="Z1713" s="2084"/>
      <c r="AA1713" s="2084"/>
      <c r="AB1713" s="2084"/>
      <c r="AC1713" s="2084"/>
      <c r="AD1713" s="2084"/>
      <c r="AE1713" s="2084"/>
    </row>
    <row r="1714" ht="60.0" customHeight="1">
      <c r="A1714" s="2084"/>
      <c r="B1714" s="2084"/>
      <c r="C1714" s="2084"/>
      <c r="D1714" s="2085"/>
      <c r="E1714" s="2084"/>
      <c r="F1714" s="2086"/>
      <c r="G1714" s="2086"/>
      <c r="H1714" s="2084"/>
      <c r="I1714" s="2084"/>
      <c r="J1714" s="2084"/>
      <c r="K1714" s="2084"/>
      <c r="L1714" s="2084"/>
      <c r="M1714" s="2084"/>
      <c r="N1714" s="2084"/>
      <c r="O1714" s="2084"/>
      <c r="P1714" s="2084"/>
      <c r="Q1714" s="2084"/>
      <c r="R1714" s="2084"/>
      <c r="S1714" s="2084"/>
      <c r="T1714" s="2084"/>
      <c r="U1714" s="2084"/>
      <c r="V1714" s="2084"/>
      <c r="W1714" s="2084"/>
      <c r="X1714" s="2084"/>
      <c r="Y1714" s="2084"/>
      <c r="Z1714" s="2084"/>
      <c r="AA1714" s="2084"/>
      <c r="AB1714" s="2084"/>
      <c r="AC1714" s="2084"/>
      <c r="AD1714" s="2084"/>
      <c r="AE1714" s="2084"/>
    </row>
    <row r="1715" ht="60.0" customHeight="1">
      <c r="A1715" s="2084"/>
      <c r="B1715" s="2084"/>
      <c r="C1715" s="2084"/>
      <c r="D1715" s="2085"/>
      <c r="E1715" s="2084"/>
      <c r="F1715" s="2086"/>
      <c r="G1715" s="2086"/>
      <c r="H1715" s="2084"/>
      <c r="I1715" s="2084"/>
      <c r="J1715" s="2084"/>
      <c r="K1715" s="2084"/>
      <c r="L1715" s="2084"/>
      <c r="M1715" s="2084"/>
      <c r="N1715" s="2084"/>
      <c r="O1715" s="2084"/>
      <c r="P1715" s="2084"/>
      <c r="Q1715" s="2084"/>
      <c r="R1715" s="2084"/>
      <c r="S1715" s="2084"/>
      <c r="T1715" s="2084"/>
      <c r="U1715" s="2084"/>
      <c r="V1715" s="2084"/>
      <c r="W1715" s="2084"/>
      <c r="X1715" s="2084"/>
      <c r="Y1715" s="2084"/>
      <c r="Z1715" s="2084"/>
      <c r="AA1715" s="2084"/>
      <c r="AB1715" s="2084"/>
      <c r="AC1715" s="2084"/>
      <c r="AD1715" s="2084"/>
      <c r="AE1715" s="2084"/>
    </row>
    <row r="1716" ht="60.0" customHeight="1">
      <c r="A1716" s="2084"/>
      <c r="B1716" s="2084"/>
      <c r="C1716" s="2084"/>
      <c r="D1716" s="2085"/>
      <c r="E1716" s="2084"/>
      <c r="F1716" s="2086"/>
      <c r="G1716" s="2086"/>
      <c r="H1716" s="2084"/>
      <c r="I1716" s="2084"/>
      <c r="J1716" s="2084"/>
      <c r="K1716" s="2084"/>
      <c r="L1716" s="2084"/>
      <c r="M1716" s="2084"/>
      <c r="N1716" s="2084"/>
      <c r="O1716" s="2084"/>
      <c r="P1716" s="2084"/>
      <c r="Q1716" s="2084"/>
      <c r="R1716" s="2084"/>
      <c r="S1716" s="2084"/>
      <c r="T1716" s="2084"/>
      <c r="U1716" s="2084"/>
      <c r="V1716" s="2084"/>
      <c r="W1716" s="2084"/>
      <c r="X1716" s="2084"/>
      <c r="Y1716" s="2084"/>
      <c r="Z1716" s="2084"/>
      <c r="AA1716" s="2084"/>
      <c r="AB1716" s="2084"/>
      <c r="AC1716" s="2084"/>
      <c r="AD1716" s="2084"/>
      <c r="AE1716" s="2084"/>
    </row>
    <row r="1717" ht="60.0" customHeight="1">
      <c r="A1717" s="2084"/>
      <c r="B1717" s="2084"/>
      <c r="C1717" s="2084"/>
      <c r="D1717" s="2085"/>
      <c r="E1717" s="2084"/>
      <c r="F1717" s="2086"/>
      <c r="G1717" s="2086"/>
      <c r="H1717" s="2084"/>
      <c r="I1717" s="2084"/>
      <c r="J1717" s="2084"/>
      <c r="K1717" s="2084"/>
      <c r="L1717" s="2084"/>
      <c r="M1717" s="2084"/>
      <c r="N1717" s="2084"/>
      <c r="O1717" s="2084"/>
      <c r="P1717" s="2084"/>
      <c r="Q1717" s="2084"/>
      <c r="R1717" s="2084"/>
      <c r="S1717" s="2084"/>
      <c r="T1717" s="2084"/>
      <c r="U1717" s="2084"/>
      <c r="V1717" s="2084"/>
      <c r="W1717" s="2084"/>
      <c r="X1717" s="2084"/>
      <c r="Y1717" s="2084"/>
      <c r="Z1717" s="2084"/>
      <c r="AA1717" s="2084"/>
      <c r="AB1717" s="2084"/>
      <c r="AC1717" s="2084"/>
      <c r="AD1717" s="2084"/>
      <c r="AE1717" s="2084"/>
    </row>
    <row r="1718" ht="60.0" customHeight="1">
      <c r="A1718" s="2084"/>
      <c r="B1718" s="2084"/>
      <c r="C1718" s="2084"/>
      <c r="D1718" s="2085"/>
      <c r="E1718" s="2084"/>
      <c r="F1718" s="2086"/>
      <c r="G1718" s="2086"/>
      <c r="H1718" s="2084"/>
      <c r="I1718" s="2084"/>
      <c r="J1718" s="2084"/>
      <c r="K1718" s="2084"/>
      <c r="L1718" s="2084"/>
      <c r="M1718" s="2084"/>
      <c r="N1718" s="2084"/>
      <c r="O1718" s="2084"/>
      <c r="P1718" s="2084"/>
      <c r="Q1718" s="2084"/>
      <c r="R1718" s="2084"/>
      <c r="S1718" s="2084"/>
      <c r="T1718" s="2084"/>
      <c r="U1718" s="2084"/>
      <c r="V1718" s="2084"/>
      <c r="W1718" s="2084"/>
      <c r="X1718" s="2084"/>
      <c r="Y1718" s="2084"/>
      <c r="Z1718" s="2084"/>
      <c r="AA1718" s="2084"/>
      <c r="AB1718" s="2084"/>
      <c r="AC1718" s="2084"/>
      <c r="AD1718" s="2084"/>
      <c r="AE1718" s="2084"/>
    </row>
    <row r="1719" ht="60.0" customHeight="1">
      <c r="A1719" s="2084"/>
      <c r="B1719" s="2084"/>
      <c r="C1719" s="2084"/>
      <c r="D1719" s="2085"/>
      <c r="E1719" s="2084"/>
      <c r="F1719" s="2086"/>
      <c r="G1719" s="2086"/>
      <c r="H1719" s="2084"/>
      <c r="I1719" s="2084"/>
      <c r="J1719" s="2084"/>
      <c r="K1719" s="2084"/>
      <c r="L1719" s="2084"/>
      <c r="M1719" s="2084"/>
      <c r="N1719" s="2084"/>
      <c r="O1719" s="2084"/>
      <c r="P1719" s="2084"/>
      <c r="Q1719" s="2084"/>
      <c r="R1719" s="2084"/>
      <c r="S1719" s="2084"/>
      <c r="T1719" s="2084"/>
      <c r="U1719" s="2084"/>
      <c r="V1719" s="2084"/>
      <c r="W1719" s="2084"/>
      <c r="X1719" s="2084"/>
      <c r="Y1719" s="2084"/>
      <c r="Z1719" s="2084"/>
      <c r="AA1719" s="2084"/>
      <c r="AB1719" s="2084"/>
      <c r="AC1719" s="2084"/>
      <c r="AD1719" s="2084"/>
      <c r="AE1719" s="2084"/>
    </row>
    <row r="1720" ht="60.0" customHeight="1">
      <c r="A1720" s="2084"/>
      <c r="B1720" s="2084"/>
      <c r="C1720" s="2084"/>
      <c r="D1720" s="2085"/>
      <c r="E1720" s="2084"/>
      <c r="F1720" s="2086"/>
      <c r="G1720" s="2086"/>
      <c r="H1720" s="2084"/>
      <c r="I1720" s="2084"/>
      <c r="J1720" s="2084"/>
      <c r="K1720" s="2084"/>
      <c r="L1720" s="2084"/>
      <c r="M1720" s="2084"/>
      <c r="N1720" s="2084"/>
      <c r="O1720" s="2084"/>
      <c r="P1720" s="2084"/>
      <c r="Q1720" s="2084"/>
      <c r="R1720" s="2084"/>
      <c r="S1720" s="2084"/>
      <c r="T1720" s="2084"/>
      <c r="U1720" s="2084"/>
      <c r="V1720" s="2084"/>
      <c r="W1720" s="2084"/>
      <c r="X1720" s="2084"/>
      <c r="Y1720" s="2084"/>
      <c r="Z1720" s="2084"/>
      <c r="AA1720" s="2084"/>
      <c r="AB1720" s="2084"/>
      <c r="AC1720" s="2084"/>
      <c r="AD1720" s="2084"/>
      <c r="AE1720" s="2084"/>
    </row>
    <row r="1721" ht="60.0" customHeight="1">
      <c r="A1721" s="2084"/>
      <c r="B1721" s="2084"/>
      <c r="C1721" s="2084"/>
      <c r="D1721" s="2085"/>
      <c r="E1721" s="2084"/>
      <c r="F1721" s="2086"/>
      <c r="G1721" s="2086"/>
      <c r="H1721" s="2084"/>
      <c r="I1721" s="2084"/>
      <c r="J1721" s="2084"/>
      <c r="K1721" s="2084"/>
      <c r="L1721" s="2084"/>
      <c r="M1721" s="2084"/>
      <c r="N1721" s="2084"/>
      <c r="O1721" s="2084"/>
      <c r="P1721" s="2084"/>
      <c r="Q1721" s="2084"/>
      <c r="R1721" s="2084"/>
      <c r="S1721" s="2084"/>
      <c r="T1721" s="2084"/>
      <c r="U1721" s="2084"/>
      <c r="V1721" s="2084"/>
      <c r="W1721" s="2084"/>
      <c r="X1721" s="2084"/>
      <c r="Y1721" s="2084"/>
      <c r="Z1721" s="2084"/>
      <c r="AA1721" s="2084"/>
      <c r="AB1721" s="2084"/>
      <c r="AC1721" s="2084"/>
      <c r="AD1721" s="2084"/>
      <c r="AE1721" s="2084"/>
    </row>
    <row r="1722" ht="60.0" customHeight="1">
      <c r="A1722" s="2084"/>
      <c r="B1722" s="2084"/>
      <c r="C1722" s="2084"/>
      <c r="D1722" s="2085"/>
      <c r="E1722" s="2084"/>
      <c r="F1722" s="2086"/>
      <c r="G1722" s="2086"/>
      <c r="H1722" s="2084"/>
      <c r="I1722" s="2084"/>
      <c r="J1722" s="2084"/>
      <c r="K1722" s="2084"/>
      <c r="L1722" s="2084"/>
      <c r="M1722" s="2084"/>
      <c r="N1722" s="2084"/>
      <c r="O1722" s="2084"/>
      <c r="P1722" s="2084"/>
      <c r="Q1722" s="2084"/>
      <c r="R1722" s="2084"/>
      <c r="S1722" s="2084"/>
      <c r="T1722" s="2084"/>
      <c r="U1722" s="2084"/>
      <c r="V1722" s="2084"/>
      <c r="W1722" s="2084"/>
      <c r="X1722" s="2084"/>
      <c r="Y1722" s="2084"/>
      <c r="Z1722" s="2084"/>
      <c r="AA1722" s="2084"/>
      <c r="AB1722" s="2084"/>
      <c r="AC1722" s="2084"/>
      <c r="AD1722" s="2084"/>
      <c r="AE1722" s="2084"/>
    </row>
    <row r="1723" ht="60.0" customHeight="1">
      <c r="A1723" s="2084"/>
      <c r="B1723" s="2084"/>
      <c r="C1723" s="2084"/>
      <c r="D1723" s="2085"/>
      <c r="E1723" s="2084"/>
      <c r="F1723" s="2086"/>
      <c r="G1723" s="2086"/>
      <c r="H1723" s="2084"/>
      <c r="I1723" s="2084"/>
      <c r="J1723" s="2084"/>
      <c r="K1723" s="2084"/>
      <c r="L1723" s="2084"/>
      <c r="M1723" s="2084"/>
      <c r="N1723" s="2084"/>
      <c r="O1723" s="2084"/>
      <c r="P1723" s="2084"/>
      <c r="Q1723" s="2084"/>
      <c r="R1723" s="2084"/>
      <c r="S1723" s="2084"/>
      <c r="T1723" s="2084"/>
      <c r="U1723" s="2084"/>
      <c r="V1723" s="2084"/>
      <c r="W1723" s="2084"/>
      <c r="X1723" s="2084"/>
      <c r="Y1723" s="2084"/>
      <c r="Z1723" s="2084"/>
      <c r="AA1723" s="2084"/>
      <c r="AB1723" s="2084"/>
      <c r="AC1723" s="2084"/>
      <c r="AD1723" s="2084"/>
      <c r="AE1723" s="2084"/>
    </row>
    <row r="1724" ht="60.0" customHeight="1">
      <c r="A1724" s="2084"/>
      <c r="B1724" s="2084"/>
      <c r="C1724" s="2084"/>
      <c r="D1724" s="2085"/>
      <c r="E1724" s="2084"/>
      <c r="F1724" s="2086"/>
      <c r="G1724" s="2086"/>
      <c r="H1724" s="2084"/>
      <c r="I1724" s="2084"/>
      <c r="J1724" s="2084"/>
      <c r="K1724" s="2084"/>
      <c r="L1724" s="2084"/>
      <c r="M1724" s="2084"/>
      <c r="N1724" s="2084"/>
      <c r="O1724" s="2084"/>
      <c r="P1724" s="2084"/>
      <c r="Q1724" s="2084"/>
      <c r="R1724" s="2084"/>
      <c r="S1724" s="2084"/>
      <c r="T1724" s="2084"/>
      <c r="U1724" s="2084"/>
      <c r="V1724" s="2084"/>
      <c r="W1724" s="2084"/>
      <c r="X1724" s="2084"/>
      <c r="Y1724" s="2084"/>
      <c r="Z1724" s="2084"/>
      <c r="AA1724" s="2084"/>
      <c r="AB1724" s="2084"/>
      <c r="AC1724" s="2084"/>
      <c r="AD1724" s="2084"/>
      <c r="AE1724" s="2084"/>
    </row>
    <row r="1725" ht="60.0" customHeight="1">
      <c r="A1725" s="2084"/>
      <c r="B1725" s="2084"/>
      <c r="C1725" s="2084"/>
      <c r="D1725" s="2085"/>
      <c r="E1725" s="2084"/>
      <c r="F1725" s="2086"/>
      <c r="G1725" s="2086"/>
      <c r="H1725" s="2084"/>
      <c r="I1725" s="2084"/>
      <c r="J1725" s="2084"/>
      <c r="K1725" s="2084"/>
      <c r="L1725" s="2084"/>
      <c r="M1725" s="2084"/>
      <c r="N1725" s="2084"/>
      <c r="O1725" s="2084"/>
      <c r="P1725" s="2084"/>
      <c r="Q1725" s="2084"/>
      <c r="R1725" s="2084"/>
      <c r="S1725" s="2084"/>
      <c r="T1725" s="2084"/>
      <c r="U1725" s="2084"/>
      <c r="V1725" s="2084"/>
      <c r="W1725" s="2084"/>
      <c r="X1725" s="2084"/>
      <c r="Y1725" s="2084"/>
      <c r="Z1725" s="2084"/>
      <c r="AA1725" s="2084"/>
      <c r="AB1725" s="2084"/>
      <c r="AC1725" s="2084"/>
      <c r="AD1725" s="2084"/>
      <c r="AE1725" s="2084"/>
    </row>
    <row r="1726" ht="60.0" customHeight="1">
      <c r="A1726" s="2084"/>
      <c r="B1726" s="2084"/>
      <c r="C1726" s="2084"/>
      <c r="D1726" s="2085"/>
      <c r="E1726" s="2084"/>
      <c r="F1726" s="2086"/>
      <c r="G1726" s="2086"/>
      <c r="H1726" s="2084"/>
      <c r="I1726" s="2084"/>
      <c r="J1726" s="2084"/>
      <c r="K1726" s="2084"/>
      <c r="L1726" s="2084"/>
      <c r="M1726" s="2084"/>
      <c r="N1726" s="2084"/>
      <c r="O1726" s="2084"/>
      <c r="P1726" s="2084"/>
      <c r="Q1726" s="2084"/>
      <c r="R1726" s="2084"/>
      <c r="S1726" s="2084"/>
      <c r="T1726" s="2084"/>
      <c r="U1726" s="2084"/>
      <c r="V1726" s="2084"/>
      <c r="W1726" s="2084"/>
      <c r="X1726" s="2084"/>
      <c r="Y1726" s="2084"/>
      <c r="Z1726" s="2084"/>
      <c r="AA1726" s="2084"/>
      <c r="AB1726" s="2084"/>
      <c r="AC1726" s="2084"/>
      <c r="AD1726" s="2084"/>
      <c r="AE1726" s="2084"/>
    </row>
    <row r="1727" ht="60.0" customHeight="1">
      <c r="A1727" s="2084"/>
      <c r="B1727" s="2084"/>
      <c r="C1727" s="2084"/>
      <c r="D1727" s="2085"/>
      <c r="E1727" s="2084"/>
      <c r="F1727" s="2086"/>
      <c r="G1727" s="2086"/>
      <c r="H1727" s="2084"/>
      <c r="I1727" s="2084"/>
      <c r="J1727" s="2084"/>
      <c r="K1727" s="2084"/>
      <c r="L1727" s="2084"/>
      <c r="M1727" s="2084"/>
      <c r="N1727" s="2084"/>
      <c r="O1727" s="2084"/>
      <c r="P1727" s="2084"/>
      <c r="Q1727" s="2084"/>
      <c r="R1727" s="2084"/>
      <c r="S1727" s="2084"/>
      <c r="T1727" s="2084"/>
      <c r="U1727" s="2084"/>
      <c r="V1727" s="2084"/>
      <c r="W1727" s="2084"/>
      <c r="X1727" s="2084"/>
      <c r="Y1727" s="2084"/>
      <c r="Z1727" s="2084"/>
      <c r="AA1727" s="2084"/>
      <c r="AB1727" s="2084"/>
      <c r="AC1727" s="2084"/>
      <c r="AD1727" s="2084"/>
      <c r="AE1727" s="2084"/>
    </row>
    <row r="1728" ht="60.0" customHeight="1">
      <c r="A1728" s="2084"/>
      <c r="B1728" s="2084"/>
      <c r="C1728" s="2084"/>
      <c r="D1728" s="2085"/>
      <c r="E1728" s="2084"/>
      <c r="F1728" s="2086"/>
      <c r="G1728" s="2086"/>
      <c r="H1728" s="2084"/>
      <c r="I1728" s="2084"/>
      <c r="J1728" s="2084"/>
      <c r="K1728" s="2084"/>
      <c r="L1728" s="2084"/>
      <c r="M1728" s="2084"/>
      <c r="N1728" s="2084"/>
      <c r="O1728" s="2084"/>
      <c r="P1728" s="2084"/>
      <c r="Q1728" s="2084"/>
      <c r="R1728" s="2084"/>
      <c r="S1728" s="2084"/>
      <c r="T1728" s="2084"/>
      <c r="U1728" s="2084"/>
      <c r="V1728" s="2084"/>
      <c r="W1728" s="2084"/>
      <c r="X1728" s="2084"/>
      <c r="Y1728" s="2084"/>
      <c r="Z1728" s="2084"/>
      <c r="AA1728" s="2084"/>
      <c r="AB1728" s="2084"/>
      <c r="AC1728" s="2084"/>
      <c r="AD1728" s="2084"/>
      <c r="AE1728" s="2084"/>
    </row>
    <row r="1729" ht="60.0" customHeight="1">
      <c r="A1729" s="2084"/>
      <c r="B1729" s="2084"/>
      <c r="C1729" s="2084"/>
      <c r="D1729" s="2085"/>
      <c r="E1729" s="2084"/>
      <c r="F1729" s="2086"/>
      <c r="G1729" s="2086"/>
      <c r="H1729" s="2084"/>
      <c r="I1729" s="2084"/>
      <c r="J1729" s="2084"/>
      <c r="K1729" s="2084"/>
      <c r="L1729" s="2084"/>
      <c r="M1729" s="2084"/>
      <c r="N1729" s="2084"/>
      <c r="O1729" s="2084"/>
      <c r="P1729" s="2084"/>
      <c r="Q1729" s="2084"/>
      <c r="R1729" s="2084"/>
      <c r="S1729" s="2084"/>
      <c r="T1729" s="2084"/>
      <c r="U1729" s="2084"/>
      <c r="V1729" s="2084"/>
      <c r="W1729" s="2084"/>
      <c r="X1729" s="2084"/>
      <c r="Y1729" s="2084"/>
      <c r="Z1729" s="2084"/>
      <c r="AA1729" s="2084"/>
      <c r="AB1729" s="2084"/>
      <c r="AC1729" s="2084"/>
      <c r="AD1729" s="2084"/>
      <c r="AE1729" s="2084"/>
    </row>
    <row r="1730" ht="60.0" customHeight="1">
      <c r="A1730" s="2084"/>
      <c r="B1730" s="2084"/>
      <c r="C1730" s="2084"/>
      <c r="D1730" s="2085"/>
      <c r="E1730" s="2084"/>
      <c r="F1730" s="2086"/>
      <c r="G1730" s="2086"/>
      <c r="H1730" s="2084"/>
      <c r="I1730" s="2084"/>
      <c r="J1730" s="2084"/>
      <c r="K1730" s="2084"/>
      <c r="L1730" s="2084"/>
      <c r="M1730" s="2084"/>
      <c r="N1730" s="2084"/>
      <c r="O1730" s="2084"/>
      <c r="P1730" s="2084"/>
      <c r="Q1730" s="2084"/>
      <c r="R1730" s="2084"/>
      <c r="S1730" s="2084"/>
      <c r="T1730" s="2084"/>
      <c r="U1730" s="2084"/>
      <c r="V1730" s="2084"/>
      <c r="W1730" s="2084"/>
      <c r="X1730" s="2084"/>
      <c r="Y1730" s="2084"/>
      <c r="Z1730" s="2084"/>
      <c r="AA1730" s="2084"/>
      <c r="AB1730" s="2084"/>
      <c r="AC1730" s="2084"/>
      <c r="AD1730" s="2084"/>
      <c r="AE1730" s="2084"/>
    </row>
    <row r="1731" ht="60.0" customHeight="1">
      <c r="A1731" s="2084"/>
      <c r="B1731" s="2084"/>
      <c r="C1731" s="2084"/>
      <c r="D1731" s="2085"/>
      <c r="E1731" s="2084"/>
      <c r="F1731" s="2086"/>
      <c r="G1731" s="2086"/>
      <c r="H1731" s="2084"/>
      <c r="I1731" s="2084"/>
      <c r="J1731" s="2084"/>
      <c r="K1731" s="2084"/>
      <c r="L1731" s="2084"/>
      <c r="M1731" s="2084"/>
      <c r="N1731" s="2084"/>
      <c r="O1731" s="2084"/>
      <c r="P1731" s="2084"/>
      <c r="Q1731" s="2084"/>
      <c r="R1731" s="2084"/>
      <c r="S1731" s="2084"/>
      <c r="T1731" s="2084"/>
      <c r="U1731" s="2084"/>
      <c r="V1731" s="2084"/>
      <c r="W1731" s="2084"/>
      <c r="X1731" s="2084"/>
      <c r="Y1731" s="2084"/>
      <c r="Z1731" s="2084"/>
      <c r="AA1731" s="2084"/>
      <c r="AB1731" s="2084"/>
      <c r="AC1731" s="2084"/>
      <c r="AD1731" s="2084"/>
      <c r="AE1731" s="2084"/>
    </row>
    <row r="1732" ht="60.0" customHeight="1">
      <c r="A1732" s="2084"/>
      <c r="B1732" s="2084"/>
      <c r="C1732" s="2084"/>
      <c r="D1732" s="2085"/>
      <c r="E1732" s="2084"/>
      <c r="F1732" s="2086"/>
      <c r="G1732" s="2086"/>
      <c r="H1732" s="2084"/>
      <c r="I1732" s="2084"/>
      <c r="J1732" s="2084"/>
      <c r="K1732" s="2084"/>
      <c r="L1732" s="2084"/>
      <c r="M1732" s="2084"/>
      <c r="N1732" s="2084"/>
      <c r="O1732" s="2084"/>
      <c r="P1732" s="2084"/>
      <c r="Q1732" s="2084"/>
      <c r="R1732" s="2084"/>
      <c r="S1732" s="2084"/>
      <c r="T1732" s="2084"/>
      <c r="U1732" s="2084"/>
      <c r="V1732" s="2084"/>
      <c r="W1732" s="2084"/>
      <c r="X1732" s="2084"/>
      <c r="Y1732" s="2084"/>
      <c r="Z1732" s="2084"/>
      <c r="AA1732" s="2084"/>
      <c r="AB1732" s="2084"/>
      <c r="AC1732" s="2084"/>
      <c r="AD1732" s="2084"/>
      <c r="AE1732" s="2084"/>
    </row>
    <row r="1733" ht="60.0" customHeight="1">
      <c r="A1733" s="2084"/>
      <c r="B1733" s="2084"/>
      <c r="C1733" s="2084"/>
      <c r="D1733" s="2085"/>
      <c r="E1733" s="2084"/>
      <c r="F1733" s="2086"/>
      <c r="G1733" s="2086"/>
      <c r="H1733" s="2084"/>
      <c r="I1733" s="2084"/>
      <c r="J1733" s="2084"/>
      <c r="K1733" s="2084"/>
      <c r="L1733" s="2084"/>
      <c r="M1733" s="2084"/>
      <c r="N1733" s="2084"/>
      <c r="O1733" s="2084"/>
      <c r="P1733" s="2084"/>
      <c r="Q1733" s="2084"/>
      <c r="R1733" s="2084"/>
      <c r="S1733" s="2084"/>
      <c r="T1733" s="2084"/>
      <c r="U1733" s="2084"/>
      <c r="V1733" s="2084"/>
      <c r="W1733" s="2084"/>
      <c r="X1733" s="2084"/>
      <c r="Y1733" s="2084"/>
      <c r="Z1733" s="2084"/>
      <c r="AA1733" s="2084"/>
      <c r="AB1733" s="2084"/>
      <c r="AC1733" s="2084"/>
      <c r="AD1733" s="2084"/>
      <c r="AE1733" s="2084"/>
    </row>
    <row r="1734" ht="60.0" customHeight="1">
      <c r="A1734" s="2084"/>
      <c r="B1734" s="2084"/>
      <c r="C1734" s="2084"/>
      <c r="D1734" s="2085"/>
      <c r="E1734" s="2084"/>
      <c r="F1734" s="2086"/>
      <c r="G1734" s="2086"/>
      <c r="H1734" s="2084"/>
      <c r="I1734" s="2084"/>
      <c r="J1734" s="2084"/>
      <c r="K1734" s="2084"/>
      <c r="L1734" s="2084"/>
      <c r="M1734" s="2084"/>
      <c r="N1734" s="2084"/>
      <c r="O1734" s="2084"/>
      <c r="P1734" s="2084"/>
      <c r="Q1734" s="2084"/>
      <c r="R1734" s="2084"/>
      <c r="S1734" s="2084"/>
      <c r="T1734" s="2084"/>
      <c r="U1734" s="2084"/>
      <c r="V1734" s="2084"/>
      <c r="W1734" s="2084"/>
      <c r="X1734" s="2084"/>
      <c r="Y1734" s="2084"/>
      <c r="Z1734" s="2084"/>
      <c r="AA1734" s="2084"/>
      <c r="AB1734" s="2084"/>
      <c r="AC1734" s="2084"/>
      <c r="AD1734" s="2084"/>
      <c r="AE1734" s="2084"/>
    </row>
    <row r="1735" ht="60.0" customHeight="1">
      <c r="A1735" s="2084"/>
      <c r="B1735" s="2084"/>
      <c r="C1735" s="2084"/>
      <c r="D1735" s="2085"/>
      <c r="E1735" s="2084"/>
      <c r="F1735" s="2086"/>
      <c r="G1735" s="2086"/>
      <c r="H1735" s="2084"/>
      <c r="I1735" s="2084"/>
      <c r="J1735" s="2084"/>
      <c r="K1735" s="2084"/>
      <c r="L1735" s="2084"/>
      <c r="M1735" s="2084"/>
      <c r="N1735" s="2084"/>
      <c r="O1735" s="2084"/>
      <c r="P1735" s="2084"/>
      <c r="Q1735" s="2084"/>
      <c r="R1735" s="2084"/>
      <c r="S1735" s="2084"/>
      <c r="T1735" s="2084"/>
      <c r="U1735" s="2084"/>
      <c r="V1735" s="2084"/>
      <c r="W1735" s="2084"/>
      <c r="X1735" s="2084"/>
      <c r="Y1735" s="2084"/>
      <c r="Z1735" s="2084"/>
      <c r="AA1735" s="2084"/>
      <c r="AB1735" s="2084"/>
      <c r="AC1735" s="2084"/>
      <c r="AD1735" s="2084"/>
      <c r="AE1735" s="2084"/>
    </row>
    <row r="1736" ht="60.0" customHeight="1">
      <c r="A1736" s="2084"/>
      <c r="B1736" s="2084"/>
      <c r="C1736" s="2084"/>
      <c r="D1736" s="2085"/>
      <c r="E1736" s="2084"/>
      <c r="F1736" s="2086"/>
      <c r="G1736" s="2086"/>
      <c r="H1736" s="2084"/>
      <c r="I1736" s="2084"/>
      <c r="J1736" s="2084"/>
      <c r="K1736" s="2084"/>
      <c r="L1736" s="2084"/>
      <c r="M1736" s="2084"/>
      <c r="N1736" s="2084"/>
      <c r="O1736" s="2084"/>
      <c r="P1736" s="2084"/>
      <c r="Q1736" s="2084"/>
      <c r="R1736" s="2084"/>
      <c r="S1736" s="2084"/>
      <c r="T1736" s="2084"/>
      <c r="U1736" s="2084"/>
      <c r="V1736" s="2084"/>
      <c r="W1736" s="2084"/>
      <c r="X1736" s="2084"/>
      <c r="Y1736" s="2084"/>
      <c r="Z1736" s="2084"/>
      <c r="AA1736" s="2084"/>
      <c r="AB1736" s="2084"/>
      <c r="AC1736" s="2084"/>
      <c r="AD1736" s="2084"/>
      <c r="AE1736" s="2084"/>
    </row>
    <row r="1737" ht="60.0" customHeight="1">
      <c r="A1737" s="2084"/>
      <c r="B1737" s="2084"/>
      <c r="C1737" s="2084"/>
      <c r="D1737" s="2085"/>
      <c r="E1737" s="2084"/>
      <c r="F1737" s="2086"/>
      <c r="G1737" s="2086"/>
      <c r="H1737" s="2084"/>
      <c r="I1737" s="2084"/>
      <c r="J1737" s="2084"/>
      <c r="K1737" s="2084"/>
      <c r="L1737" s="2084"/>
      <c r="M1737" s="2084"/>
      <c r="N1737" s="2084"/>
      <c r="O1737" s="2084"/>
      <c r="P1737" s="2084"/>
      <c r="Q1737" s="2084"/>
      <c r="R1737" s="2084"/>
      <c r="S1737" s="2084"/>
      <c r="T1737" s="2084"/>
      <c r="U1737" s="2084"/>
      <c r="V1737" s="2084"/>
      <c r="W1737" s="2084"/>
      <c r="X1737" s="2084"/>
      <c r="Y1737" s="2084"/>
      <c r="Z1737" s="2084"/>
      <c r="AA1737" s="2084"/>
      <c r="AB1737" s="2084"/>
      <c r="AC1737" s="2084"/>
      <c r="AD1737" s="2084"/>
      <c r="AE1737" s="2084"/>
    </row>
    <row r="1738" ht="60.0" customHeight="1">
      <c r="A1738" s="2084"/>
      <c r="B1738" s="2084"/>
      <c r="C1738" s="2084"/>
      <c r="D1738" s="2085"/>
      <c r="E1738" s="2084"/>
      <c r="F1738" s="2086"/>
      <c r="G1738" s="2086"/>
      <c r="H1738" s="2084"/>
      <c r="I1738" s="2084"/>
      <c r="J1738" s="2084"/>
      <c r="K1738" s="2084"/>
      <c r="L1738" s="2084"/>
      <c r="M1738" s="2084"/>
      <c r="N1738" s="2084"/>
      <c r="O1738" s="2084"/>
      <c r="P1738" s="2084"/>
      <c r="Q1738" s="2084"/>
      <c r="R1738" s="2084"/>
      <c r="S1738" s="2084"/>
      <c r="T1738" s="2084"/>
      <c r="U1738" s="2084"/>
      <c r="V1738" s="2084"/>
      <c r="W1738" s="2084"/>
      <c r="X1738" s="2084"/>
      <c r="Y1738" s="2084"/>
      <c r="Z1738" s="2084"/>
      <c r="AA1738" s="2084"/>
      <c r="AB1738" s="2084"/>
      <c r="AC1738" s="2084"/>
      <c r="AD1738" s="2084"/>
      <c r="AE1738" s="2084"/>
    </row>
    <row r="1739" ht="60.0" customHeight="1">
      <c r="A1739" s="2084"/>
      <c r="B1739" s="2084"/>
      <c r="C1739" s="2084"/>
      <c r="D1739" s="2085"/>
      <c r="E1739" s="2084"/>
      <c r="F1739" s="2086"/>
      <c r="G1739" s="2086"/>
      <c r="H1739" s="2084"/>
      <c r="I1739" s="2084"/>
      <c r="J1739" s="2084"/>
      <c r="K1739" s="2084"/>
      <c r="L1739" s="2084"/>
      <c r="M1739" s="2084"/>
      <c r="N1739" s="2084"/>
      <c r="O1739" s="2084"/>
      <c r="P1739" s="2084"/>
      <c r="Q1739" s="2084"/>
      <c r="R1739" s="2084"/>
      <c r="S1739" s="2084"/>
      <c r="T1739" s="2084"/>
      <c r="U1739" s="2084"/>
      <c r="V1739" s="2084"/>
      <c r="W1739" s="2084"/>
      <c r="X1739" s="2084"/>
      <c r="Y1739" s="2084"/>
      <c r="Z1739" s="2084"/>
      <c r="AA1739" s="2084"/>
      <c r="AB1739" s="2084"/>
      <c r="AC1739" s="2084"/>
      <c r="AD1739" s="2084"/>
      <c r="AE1739" s="2084"/>
    </row>
    <row r="1740" ht="60.0" customHeight="1">
      <c r="A1740" s="2084"/>
      <c r="B1740" s="2084"/>
      <c r="C1740" s="2084"/>
      <c r="D1740" s="2085"/>
      <c r="E1740" s="2084"/>
      <c r="F1740" s="2086"/>
      <c r="G1740" s="2086"/>
      <c r="H1740" s="2084"/>
      <c r="I1740" s="2084"/>
      <c r="J1740" s="2084"/>
      <c r="K1740" s="2084"/>
      <c r="L1740" s="2084"/>
      <c r="M1740" s="2084"/>
      <c r="N1740" s="2084"/>
      <c r="O1740" s="2084"/>
      <c r="P1740" s="2084"/>
      <c r="Q1740" s="2084"/>
      <c r="R1740" s="2084"/>
      <c r="S1740" s="2084"/>
      <c r="T1740" s="2084"/>
      <c r="U1740" s="2084"/>
      <c r="V1740" s="2084"/>
      <c r="W1740" s="2084"/>
      <c r="X1740" s="2084"/>
      <c r="Y1740" s="2084"/>
      <c r="Z1740" s="2084"/>
      <c r="AA1740" s="2084"/>
      <c r="AB1740" s="2084"/>
      <c r="AC1740" s="2084"/>
      <c r="AD1740" s="2084"/>
      <c r="AE1740" s="2084"/>
    </row>
    <row r="1741" ht="60.0" customHeight="1">
      <c r="A1741" s="2084"/>
      <c r="B1741" s="2084"/>
      <c r="C1741" s="2084"/>
      <c r="D1741" s="2085"/>
      <c r="E1741" s="2084"/>
      <c r="F1741" s="2086"/>
      <c r="G1741" s="2086"/>
      <c r="H1741" s="2084"/>
      <c r="I1741" s="2084"/>
      <c r="J1741" s="2084"/>
      <c r="K1741" s="2084"/>
      <c r="L1741" s="2084"/>
      <c r="M1741" s="2084"/>
      <c r="N1741" s="2084"/>
      <c r="O1741" s="2084"/>
      <c r="P1741" s="2084"/>
      <c r="Q1741" s="2084"/>
      <c r="R1741" s="2084"/>
      <c r="S1741" s="2084"/>
      <c r="T1741" s="2084"/>
      <c r="U1741" s="2084"/>
      <c r="V1741" s="2084"/>
      <c r="W1741" s="2084"/>
      <c r="X1741" s="2084"/>
      <c r="Y1741" s="2084"/>
      <c r="Z1741" s="2084"/>
      <c r="AA1741" s="2084"/>
      <c r="AB1741" s="2084"/>
      <c r="AC1741" s="2084"/>
      <c r="AD1741" s="2084"/>
      <c r="AE1741" s="2084"/>
    </row>
    <row r="1742" ht="60.0" customHeight="1">
      <c r="A1742" s="2084"/>
      <c r="B1742" s="2084"/>
      <c r="C1742" s="2084"/>
      <c r="D1742" s="2085"/>
      <c r="E1742" s="2084"/>
      <c r="F1742" s="2086"/>
      <c r="G1742" s="2086"/>
      <c r="H1742" s="2084"/>
      <c r="I1742" s="2084"/>
      <c r="J1742" s="2084"/>
      <c r="K1742" s="2084"/>
      <c r="L1742" s="2084"/>
      <c r="M1742" s="2084"/>
      <c r="N1742" s="2084"/>
      <c r="O1742" s="2084"/>
      <c r="P1742" s="2084"/>
      <c r="Q1742" s="2084"/>
      <c r="R1742" s="2084"/>
      <c r="S1742" s="2084"/>
      <c r="T1742" s="2084"/>
      <c r="U1742" s="2084"/>
      <c r="V1742" s="2084"/>
      <c r="W1742" s="2084"/>
      <c r="X1742" s="2084"/>
      <c r="Y1742" s="2084"/>
      <c r="Z1742" s="2084"/>
      <c r="AA1742" s="2084"/>
      <c r="AB1742" s="2084"/>
      <c r="AC1742" s="2084"/>
      <c r="AD1742" s="2084"/>
      <c r="AE1742" s="2084"/>
    </row>
    <row r="1743" ht="60.0" customHeight="1">
      <c r="A1743" s="2084"/>
      <c r="B1743" s="2084"/>
      <c r="C1743" s="2084"/>
      <c r="D1743" s="2085"/>
      <c r="E1743" s="2084"/>
      <c r="F1743" s="2086"/>
      <c r="G1743" s="2086"/>
      <c r="H1743" s="2084"/>
      <c r="I1743" s="2084"/>
      <c r="J1743" s="2084"/>
      <c r="K1743" s="2084"/>
      <c r="L1743" s="2084"/>
      <c r="M1743" s="2084"/>
      <c r="N1743" s="2084"/>
      <c r="O1743" s="2084"/>
      <c r="P1743" s="2084"/>
      <c r="Q1743" s="2084"/>
      <c r="R1743" s="2084"/>
      <c r="S1743" s="2084"/>
      <c r="T1743" s="2084"/>
      <c r="U1743" s="2084"/>
      <c r="V1743" s="2084"/>
      <c r="W1743" s="2084"/>
      <c r="X1743" s="2084"/>
      <c r="Y1743" s="2084"/>
      <c r="Z1743" s="2084"/>
      <c r="AA1743" s="2084"/>
      <c r="AB1743" s="2084"/>
      <c r="AC1743" s="2084"/>
      <c r="AD1743" s="2084"/>
      <c r="AE1743" s="2084"/>
    </row>
    <row r="1744" ht="60.0" customHeight="1">
      <c r="A1744" s="2084"/>
      <c r="B1744" s="2084"/>
      <c r="C1744" s="2084"/>
      <c r="D1744" s="2085"/>
      <c r="E1744" s="2084"/>
      <c r="F1744" s="2086"/>
      <c r="G1744" s="2086"/>
      <c r="H1744" s="2084"/>
      <c r="I1744" s="2084"/>
      <c r="J1744" s="2084"/>
      <c r="K1744" s="2084"/>
      <c r="L1744" s="2084"/>
      <c r="M1744" s="2084"/>
      <c r="N1744" s="2084"/>
      <c r="O1744" s="2084"/>
      <c r="P1744" s="2084"/>
      <c r="Q1744" s="2084"/>
      <c r="R1744" s="2084"/>
      <c r="S1744" s="2084"/>
      <c r="T1744" s="2084"/>
      <c r="U1744" s="2084"/>
      <c r="V1744" s="2084"/>
      <c r="W1744" s="2084"/>
      <c r="X1744" s="2084"/>
      <c r="Y1744" s="2084"/>
      <c r="Z1744" s="2084"/>
      <c r="AA1744" s="2084"/>
      <c r="AB1744" s="2084"/>
      <c r="AC1744" s="2084"/>
      <c r="AD1744" s="2084"/>
      <c r="AE1744" s="2084"/>
    </row>
    <row r="1745" ht="60.0" customHeight="1">
      <c r="A1745" s="2084"/>
      <c r="B1745" s="2084"/>
      <c r="C1745" s="2084"/>
      <c r="D1745" s="2085"/>
      <c r="E1745" s="2084"/>
      <c r="F1745" s="2086"/>
      <c r="G1745" s="2086"/>
      <c r="H1745" s="2084"/>
      <c r="I1745" s="2084"/>
      <c r="J1745" s="2084"/>
      <c r="K1745" s="2084"/>
      <c r="L1745" s="2084"/>
      <c r="M1745" s="2084"/>
      <c r="N1745" s="2084"/>
      <c r="O1745" s="2084"/>
      <c r="P1745" s="2084"/>
      <c r="Q1745" s="2084"/>
      <c r="R1745" s="2084"/>
      <c r="S1745" s="2084"/>
      <c r="T1745" s="2084"/>
      <c r="U1745" s="2084"/>
      <c r="V1745" s="2084"/>
      <c r="W1745" s="2084"/>
      <c r="X1745" s="2084"/>
      <c r="Y1745" s="2084"/>
      <c r="Z1745" s="2084"/>
      <c r="AA1745" s="2084"/>
      <c r="AB1745" s="2084"/>
      <c r="AC1745" s="2084"/>
      <c r="AD1745" s="2084"/>
      <c r="AE1745" s="2084"/>
    </row>
    <row r="1746" ht="60.0" customHeight="1">
      <c r="A1746" s="2084"/>
      <c r="B1746" s="2084"/>
      <c r="C1746" s="2084"/>
      <c r="D1746" s="2085"/>
      <c r="E1746" s="2084"/>
      <c r="F1746" s="2086"/>
      <c r="G1746" s="2086"/>
      <c r="H1746" s="2084"/>
      <c r="I1746" s="2084"/>
      <c r="J1746" s="2084"/>
      <c r="K1746" s="2084"/>
      <c r="L1746" s="2084"/>
      <c r="M1746" s="2084"/>
      <c r="N1746" s="2084"/>
      <c r="O1746" s="2084"/>
      <c r="P1746" s="2084"/>
      <c r="Q1746" s="2084"/>
      <c r="R1746" s="2084"/>
      <c r="S1746" s="2084"/>
      <c r="T1746" s="2084"/>
      <c r="U1746" s="2084"/>
      <c r="V1746" s="2084"/>
      <c r="W1746" s="2084"/>
      <c r="X1746" s="2084"/>
      <c r="Y1746" s="2084"/>
      <c r="Z1746" s="2084"/>
      <c r="AA1746" s="2084"/>
      <c r="AB1746" s="2084"/>
      <c r="AC1746" s="2084"/>
      <c r="AD1746" s="2084"/>
      <c r="AE1746" s="2084"/>
    </row>
  </sheetData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0"/>
    <col customWidth="1" min="2" max="2" width="40.86"/>
    <col customWidth="1" min="6" max="6" width="16.0"/>
    <col customWidth="1" min="7" max="7" width="30.43"/>
    <col customWidth="1" min="8" max="8" width="33.43"/>
    <col customWidth="1" min="9" max="9" width="23.43"/>
    <col customWidth="1" min="10" max="10" width="12.43"/>
    <col customWidth="1" min="14" max="14" width="18.86"/>
    <col customWidth="1" min="16" max="16" width="32.29"/>
    <col customWidth="1" min="19" max="19" width="20.0"/>
  </cols>
  <sheetData>
    <row r="1">
      <c r="A1" s="2087" t="s">
        <v>1834</v>
      </c>
      <c r="B1" s="2"/>
      <c r="C1" s="2"/>
      <c r="D1" s="2"/>
      <c r="E1" s="2"/>
      <c r="F1" s="2"/>
      <c r="G1" s="2"/>
      <c r="H1" s="2"/>
      <c r="I1" s="2"/>
      <c r="J1" s="2"/>
      <c r="K1" s="132"/>
      <c r="L1" s="1898"/>
      <c r="M1" s="1898"/>
      <c r="N1" s="1898"/>
      <c r="O1" s="2087" t="s">
        <v>1835</v>
      </c>
      <c r="P1" s="2"/>
      <c r="Q1" s="2"/>
      <c r="R1" s="2"/>
      <c r="S1" s="2"/>
      <c r="T1" s="132"/>
      <c r="U1" s="1535"/>
      <c r="V1" s="1535"/>
      <c r="W1" s="573"/>
      <c r="X1" s="573"/>
      <c r="Y1" s="573"/>
      <c r="Z1" s="573"/>
      <c r="AA1" s="573"/>
      <c r="AB1" s="573"/>
    </row>
    <row r="2">
      <c r="A2" s="2088" t="s">
        <v>1836</v>
      </c>
      <c r="B2" s="2088" t="s">
        <v>1180</v>
      </c>
      <c r="C2" s="2088" t="s">
        <v>1181</v>
      </c>
      <c r="D2" s="2088" t="s">
        <v>1182</v>
      </c>
      <c r="E2" s="2088" t="s">
        <v>1183</v>
      </c>
      <c r="F2" s="2088" t="s">
        <v>1184</v>
      </c>
      <c r="G2" s="2088" t="s">
        <v>1185</v>
      </c>
      <c r="H2" s="2088"/>
      <c r="I2" s="2088" t="s">
        <v>1187</v>
      </c>
      <c r="J2" s="2088" t="s">
        <v>1188</v>
      </c>
      <c r="K2" s="2088" t="s">
        <v>1189</v>
      </c>
      <c r="L2" s="2089" t="s">
        <v>1190</v>
      </c>
      <c r="M2" s="2090" t="s">
        <v>1191</v>
      </c>
      <c r="N2" s="2091" t="s">
        <v>1192</v>
      </c>
      <c r="O2" s="2092" t="s">
        <v>1837</v>
      </c>
      <c r="P2" s="132"/>
      <c r="Q2" s="2093" t="s">
        <v>1838</v>
      </c>
      <c r="R2" s="2093" t="s">
        <v>1196</v>
      </c>
      <c r="S2" s="2091" t="s">
        <v>1199</v>
      </c>
      <c r="T2" s="2094" t="s">
        <v>1200</v>
      </c>
      <c r="U2" s="2095"/>
      <c r="V2" s="2095"/>
      <c r="W2" s="573"/>
      <c r="X2" s="573"/>
      <c r="Y2" s="573"/>
      <c r="Z2" s="573"/>
      <c r="AA2" s="573"/>
      <c r="AB2" s="573"/>
    </row>
    <row r="3">
      <c r="A3" s="2096">
        <v>1.0</v>
      </c>
      <c r="B3" s="2097" t="s">
        <v>1839</v>
      </c>
      <c r="C3" s="2098" t="s">
        <v>1202</v>
      </c>
      <c r="D3" s="2099" t="s">
        <v>805</v>
      </c>
      <c r="E3" s="2099">
        <v>7.9126336902E10</v>
      </c>
      <c r="F3" s="2099" t="s">
        <v>1840</v>
      </c>
      <c r="G3" s="2099" t="s">
        <v>1841</v>
      </c>
      <c r="H3" s="2099" t="s">
        <v>1842</v>
      </c>
      <c r="I3" s="2099" t="s">
        <v>1404</v>
      </c>
      <c r="J3" s="2099">
        <v>5405.0</v>
      </c>
      <c r="K3" s="2099">
        <v>95.0</v>
      </c>
      <c r="L3" s="2099">
        <v>595.0</v>
      </c>
      <c r="M3" s="2099">
        <v>42.0</v>
      </c>
      <c r="N3" s="2099"/>
      <c r="O3" s="2099" t="s">
        <v>1843</v>
      </c>
      <c r="P3" s="2100" t="s">
        <v>1844</v>
      </c>
      <c r="Q3" s="2093"/>
      <c r="R3" s="2093"/>
      <c r="S3" s="2091"/>
      <c r="T3" s="2094"/>
      <c r="U3" s="2095"/>
      <c r="V3" s="2095"/>
      <c r="W3" s="573"/>
      <c r="X3" s="573"/>
      <c r="Y3" s="573"/>
      <c r="Z3" s="573"/>
      <c r="AA3" s="573"/>
      <c r="AB3" s="573"/>
    </row>
    <row r="4" ht="18.0" customHeight="1">
      <c r="A4" s="2096">
        <v>2.0</v>
      </c>
      <c r="B4" s="2101" t="s">
        <v>1845</v>
      </c>
      <c r="C4" s="2098" t="s">
        <v>1202</v>
      </c>
      <c r="D4" s="2099" t="s">
        <v>811</v>
      </c>
      <c r="E4" s="2102">
        <v>7.9502048644E10</v>
      </c>
      <c r="F4" s="2102">
        <v>7.9220318257E10</v>
      </c>
      <c r="G4" s="2099"/>
      <c r="H4" s="2103" t="str">
        <f>HYPERLINK("mailto:khismatullin_rn@atm72.ru","khismatullin_rn@atm72.ru")</f>
        <v>khismatullin_rn@atm72.ru</v>
      </c>
      <c r="I4" s="2099" t="s">
        <v>1421</v>
      </c>
      <c r="J4" s="2099">
        <v>9947.0</v>
      </c>
      <c r="K4" s="2099">
        <v>95.0</v>
      </c>
      <c r="L4" s="2099">
        <v>635.0</v>
      </c>
      <c r="M4" s="2099"/>
      <c r="N4" s="2099">
        <v>7.922022402E10</v>
      </c>
      <c r="O4" s="2099" t="s">
        <v>1233</v>
      </c>
      <c r="P4" s="2100" t="s">
        <v>1846</v>
      </c>
      <c r="Q4" s="2104" t="s">
        <v>1847</v>
      </c>
      <c r="R4" s="2100" t="s">
        <v>1210</v>
      </c>
      <c r="S4" s="2100" t="s">
        <v>1213</v>
      </c>
      <c r="T4" s="2100" t="s">
        <v>1214</v>
      </c>
      <c r="U4" s="2095"/>
      <c r="V4" s="2095"/>
      <c r="W4" s="573"/>
      <c r="X4" s="573"/>
      <c r="Y4" s="573"/>
      <c r="Z4" s="573"/>
      <c r="AA4" s="573"/>
      <c r="AB4" s="573"/>
    </row>
    <row r="5">
      <c r="A5" s="2096">
        <v>3.0</v>
      </c>
      <c r="B5" s="2101" t="s">
        <v>1848</v>
      </c>
      <c r="C5" s="2098" t="s">
        <v>1202</v>
      </c>
      <c r="D5" s="2099" t="s">
        <v>811</v>
      </c>
      <c r="E5" s="2102">
        <v>7.9002014423E10</v>
      </c>
      <c r="F5" s="2102">
        <v>7.9220318257E10</v>
      </c>
      <c r="G5" s="2105" t="s">
        <v>1849</v>
      </c>
      <c r="H5" s="2105" t="s">
        <v>1850</v>
      </c>
      <c r="I5" s="2099" t="s">
        <v>1421</v>
      </c>
      <c r="J5" s="2099">
        <v>9947.0</v>
      </c>
      <c r="K5" s="2099" t="s">
        <v>1851</v>
      </c>
      <c r="L5" s="2099"/>
      <c r="M5" s="2099">
        <v>21.0</v>
      </c>
      <c r="N5" s="2099"/>
      <c r="O5" s="2099"/>
      <c r="P5" s="2100"/>
      <c r="Q5" s="2106"/>
      <c r="R5" s="2100"/>
      <c r="S5" s="2100"/>
      <c r="T5" s="2100"/>
      <c r="U5" s="2095"/>
      <c r="V5" s="2095"/>
      <c r="W5" s="573"/>
      <c r="X5" s="573"/>
      <c r="Y5" s="573"/>
      <c r="Z5" s="573"/>
      <c r="AA5" s="573"/>
      <c r="AB5" s="573"/>
    </row>
    <row r="6">
      <c r="A6" s="2096">
        <v>4.0</v>
      </c>
      <c r="B6" s="2101" t="s">
        <v>1852</v>
      </c>
      <c r="C6" s="2098" t="s">
        <v>1202</v>
      </c>
      <c r="D6" s="2099" t="s">
        <v>811</v>
      </c>
      <c r="E6" s="2102"/>
      <c r="F6" s="2102">
        <v>7.922107602E10</v>
      </c>
      <c r="G6" s="2105" t="s">
        <v>1853</v>
      </c>
      <c r="H6" s="2105" t="s">
        <v>1854</v>
      </c>
      <c r="I6" s="2099" t="s">
        <v>1855</v>
      </c>
      <c r="J6" s="2099">
        <v>9947.0</v>
      </c>
      <c r="K6" s="2099"/>
      <c r="L6" s="2099"/>
      <c r="M6" s="2099"/>
      <c r="N6" s="2099"/>
      <c r="O6" s="2099"/>
      <c r="P6" s="2100"/>
      <c r="Q6" s="2106"/>
      <c r="R6" s="2100"/>
      <c r="S6" s="2100"/>
      <c r="T6" s="2100"/>
      <c r="U6" s="2095"/>
      <c r="V6" s="2095"/>
      <c r="W6" s="573"/>
      <c r="X6" s="573"/>
      <c r="Y6" s="573"/>
      <c r="Z6" s="573"/>
      <c r="AA6" s="573"/>
      <c r="AB6" s="573"/>
    </row>
    <row r="7">
      <c r="A7" s="2096">
        <v>5.0</v>
      </c>
      <c r="B7" s="2101" t="s">
        <v>1856</v>
      </c>
      <c r="C7" s="2098" t="s">
        <v>1202</v>
      </c>
      <c r="D7" s="2107" t="s">
        <v>56</v>
      </c>
      <c r="E7" s="2099">
        <v>7.9089228624E10</v>
      </c>
      <c r="F7" s="2099" t="s">
        <v>1857</v>
      </c>
      <c r="G7" s="2105" t="s">
        <v>1858</v>
      </c>
      <c r="H7" s="2105" t="s">
        <v>1859</v>
      </c>
      <c r="I7" s="2099" t="s">
        <v>1860</v>
      </c>
      <c r="J7" s="2099">
        <v>2622.0</v>
      </c>
      <c r="K7" s="2099">
        <v>92.0</v>
      </c>
      <c r="L7" s="2099">
        <v>409.0</v>
      </c>
      <c r="M7" s="2099">
        <v>52.0</v>
      </c>
      <c r="N7" s="2099"/>
      <c r="O7" s="2099" t="s">
        <v>1233</v>
      </c>
      <c r="P7" s="2100" t="s">
        <v>1861</v>
      </c>
      <c r="Q7" s="2106" t="s">
        <v>1209</v>
      </c>
      <c r="R7" s="2100" t="s">
        <v>1210</v>
      </c>
      <c r="S7" s="2100" t="s">
        <v>1213</v>
      </c>
      <c r="T7" s="2100" t="s">
        <v>1214</v>
      </c>
      <c r="U7" s="2095"/>
      <c r="V7" s="2095"/>
      <c r="W7" s="573"/>
      <c r="X7" s="573"/>
      <c r="Y7" s="573"/>
      <c r="Z7" s="573"/>
      <c r="AA7" s="573"/>
      <c r="AB7" s="573"/>
    </row>
    <row r="8">
      <c r="A8" s="2096">
        <v>6.0</v>
      </c>
      <c r="B8" s="2101" t="s">
        <v>1357</v>
      </c>
      <c r="C8" s="2098" t="s">
        <v>1202</v>
      </c>
      <c r="D8" s="2107" t="s">
        <v>56</v>
      </c>
      <c r="E8" s="2099">
        <v>7.9090184944E10</v>
      </c>
      <c r="F8" s="2099" t="s">
        <v>1862</v>
      </c>
      <c r="G8" s="2099" t="s">
        <v>1358</v>
      </c>
      <c r="H8" s="2099" t="s">
        <v>1863</v>
      </c>
      <c r="I8" s="2099" t="s">
        <v>1593</v>
      </c>
      <c r="J8" s="2108" t="s">
        <v>1594</v>
      </c>
      <c r="K8" s="2099">
        <v>95.0</v>
      </c>
      <c r="L8" s="2099">
        <v>304.0</v>
      </c>
      <c r="M8" s="2099">
        <v>51.0</v>
      </c>
      <c r="N8" s="2099"/>
      <c r="O8" s="2099" t="s">
        <v>1233</v>
      </c>
      <c r="P8" s="2100" t="s">
        <v>1864</v>
      </c>
      <c r="Q8" s="2106" t="s">
        <v>1209</v>
      </c>
      <c r="R8" s="2100" t="s">
        <v>1210</v>
      </c>
      <c r="S8" s="2100" t="s">
        <v>1213</v>
      </c>
      <c r="T8" s="2100" t="s">
        <v>1214</v>
      </c>
      <c r="U8" s="2095"/>
      <c r="V8" s="2095"/>
      <c r="W8" s="573"/>
      <c r="X8" s="573"/>
      <c r="Y8" s="573"/>
      <c r="Z8" s="573"/>
      <c r="AA8" s="573"/>
      <c r="AB8" s="573"/>
    </row>
    <row r="9">
      <c r="A9" s="2096">
        <v>7.0</v>
      </c>
      <c r="B9" s="2101" t="s">
        <v>1865</v>
      </c>
      <c r="C9" s="2098" t="s">
        <v>1202</v>
      </c>
      <c r="D9" s="2107" t="s">
        <v>56</v>
      </c>
      <c r="E9" s="2099">
        <v>7.9122009334E10</v>
      </c>
      <c r="F9" s="2099">
        <v>7.9220318122E10</v>
      </c>
      <c r="G9" s="2105" t="s">
        <v>1866</v>
      </c>
      <c r="H9" s="2105" t="s">
        <v>1867</v>
      </c>
      <c r="I9" s="2099" t="s">
        <v>1868</v>
      </c>
      <c r="J9" s="2108" t="s">
        <v>1869</v>
      </c>
      <c r="K9" s="2099">
        <v>92.0</v>
      </c>
      <c r="L9" s="2099">
        <v>303.0</v>
      </c>
      <c r="M9" s="2099">
        <v>49.0</v>
      </c>
      <c r="N9" s="2099"/>
      <c r="O9" s="2099" t="s">
        <v>1233</v>
      </c>
      <c r="P9" s="2100" t="s">
        <v>1870</v>
      </c>
      <c r="Q9" s="2106" t="s">
        <v>1209</v>
      </c>
      <c r="R9" s="2100" t="s">
        <v>1210</v>
      </c>
      <c r="S9" s="2100" t="s">
        <v>1213</v>
      </c>
      <c r="T9" s="2100" t="s">
        <v>1214</v>
      </c>
      <c r="U9" s="2095"/>
      <c r="V9" s="2095"/>
      <c r="W9" s="573"/>
      <c r="X9" s="573"/>
      <c r="Y9" s="573"/>
      <c r="Z9" s="573"/>
      <c r="AA9" s="573"/>
      <c r="AB9" s="573"/>
    </row>
    <row r="10">
      <c r="A10" s="2096">
        <v>8.0</v>
      </c>
      <c r="B10" s="2101" t="s">
        <v>1871</v>
      </c>
      <c r="C10" s="2098" t="s">
        <v>1202</v>
      </c>
      <c r="D10" s="2107" t="s">
        <v>56</v>
      </c>
      <c r="E10" s="2099">
        <v>7.9222209256E10</v>
      </c>
      <c r="F10" s="2099">
        <v>7.9220214727E10</v>
      </c>
      <c r="G10" s="2105" t="s">
        <v>1872</v>
      </c>
      <c r="H10" s="2105" t="s">
        <v>1873</v>
      </c>
      <c r="I10" s="2099" t="s">
        <v>1874</v>
      </c>
      <c r="J10" s="2108" t="s">
        <v>1354</v>
      </c>
      <c r="K10" s="2099">
        <v>95.0</v>
      </c>
      <c r="L10" s="2099"/>
      <c r="M10" s="2099"/>
      <c r="N10" s="2099"/>
      <c r="O10" s="2099" t="s">
        <v>1302</v>
      </c>
      <c r="P10" s="2100" t="s">
        <v>1356</v>
      </c>
      <c r="Q10" s="2106" t="s">
        <v>1209</v>
      </c>
      <c r="R10" s="2100" t="s">
        <v>1210</v>
      </c>
      <c r="S10" s="2100" t="s">
        <v>1213</v>
      </c>
      <c r="T10" s="2100" t="s">
        <v>1214</v>
      </c>
      <c r="U10" s="2095"/>
      <c r="V10" s="2095"/>
      <c r="W10" s="573"/>
      <c r="X10" s="573"/>
      <c r="Y10" s="573"/>
      <c r="Z10" s="573"/>
      <c r="AA10" s="573"/>
      <c r="AB10" s="573"/>
    </row>
    <row r="11">
      <c r="A11" s="2096">
        <v>9.0</v>
      </c>
      <c r="B11" s="2101" t="s">
        <v>1875</v>
      </c>
      <c r="C11" s="2098" t="s">
        <v>1202</v>
      </c>
      <c r="D11" s="2099" t="s">
        <v>65</v>
      </c>
      <c r="E11" s="2099">
        <v>7.9045411684E10</v>
      </c>
      <c r="F11" s="2099">
        <v>7.9220318134E10</v>
      </c>
      <c r="G11" s="2099"/>
      <c r="H11" s="2099" t="s">
        <v>1876</v>
      </c>
      <c r="I11" s="2099" t="s">
        <v>1415</v>
      </c>
      <c r="J11" s="2099">
        <v>8061.0</v>
      </c>
      <c r="K11" s="2099">
        <v>95.0</v>
      </c>
      <c r="L11" s="2099">
        <v>295.0</v>
      </c>
      <c r="M11" s="2099">
        <v>53.0</v>
      </c>
      <c r="N11" s="2099"/>
      <c r="O11" s="2099" t="s">
        <v>1233</v>
      </c>
      <c r="P11" s="2100" t="s">
        <v>1877</v>
      </c>
      <c r="Q11" s="2106" t="s">
        <v>1209</v>
      </c>
      <c r="R11" s="2100" t="s">
        <v>1210</v>
      </c>
      <c r="S11" s="2100" t="s">
        <v>1213</v>
      </c>
      <c r="T11" s="2100" t="s">
        <v>1214</v>
      </c>
      <c r="U11" s="2095"/>
      <c r="V11" s="2095"/>
      <c r="W11" s="573"/>
      <c r="X11" s="573"/>
      <c r="Y11" s="573"/>
      <c r="Z11" s="573"/>
      <c r="AA11" s="573"/>
      <c r="AB11" s="573"/>
    </row>
    <row r="12">
      <c r="A12" s="2096">
        <v>10.0</v>
      </c>
      <c r="B12" s="2101" t="s">
        <v>1878</v>
      </c>
      <c r="C12" s="2098" t="s">
        <v>1202</v>
      </c>
      <c r="D12" s="2099" t="s">
        <v>813</v>
      </c>
      <c r="E12" s="2102">
        <v>7.9995593045E10</v>
      </c>
      <c r="F12" s="2102">
        <v>7.9220213997E10</v>
      </c>
      <c r="G12" s="2099"/>
      <c r="H12" s="2099" t="s">
        <v>1879</v>
      </c>
      <c r="I12" s="2102" t="s">
        <v>1880</v>
      </c>
      <c r="J12" s="2109" t="s">
        <v>1881</v>
      </c>
      <c r="K12" s="2099">
        <v>92.0</v>
      </c>
      <c r="L12" s="2099"/>
      <c r="M12" s="2099"/>
      <c r="N12" s="2110"/>
      <c r="O12" s="2099" t="s">
        <v>1233</v>
      </c>
      <c r="P12" s="2100" t="s">
        <v>1882</v>
      </c>
      <c r="Q12" s="2106" t="s">
        <v>1209</v>
      </c>
      <c r="R12" s="2100" t="s">
        <v>1210</v>
      </c>
      <c r="S12" s="2100" t="s">
        <v>1213</v>
      </c>
      <c r="T12" s="2100" t="s">
        <v>1214</v>
      </c>
      <c r="U12" s="2095"/>
      <c r="V12" s="2095"/>
      <c r="W12" s="573"/>
      <c r="X12" s="573"/>
      <c r="Y12" s="573"/>
      <c r="Z12" s="573"/>
      <c r="AA12" s="573"/>
      <c r="AB12" s="573"/>
    </row>
    <row r="13">
      <c r="A13" s="2096">
        <v>11.0</v>
      </c>
      <c r="B13" s="2111" t="s">
        <v>1883</v>
      </c>
      <c r="C13" s="2098" t="s">
        <v>1202</v>
      </c>
      <c r="D13" s="2099" t="s">
        <v>803</v>
      </c>
      <c r="E13" s="2099">
        <v>7.9002021507E10</v>
      </c>
      <c r="F13" s="2099">
        <v>7.9221277566E10</v>
      </c>
      <c r="G13" s="2099" t="s">
        <v>1884</v>
      </c>
      <c r="H13" s="2112" t="s">
        <v>1885</v>
      </c>
      <c r="I13" s="2099" t="s">
        <v>1886</v>
      </c>
      <c r="J13" s="2099">
        <v>8424.0</v>
      </c>
      <c r="K13" s="2099">
        <v>92.0</v>
      </c>
      <c r="L13" s="2099"/>
      <c r="M13" s="2099">
        <v>3.0</v>
      </c>
      <c r="N13" s="2110"/>
      <c r="O13" s="2099" t="s">
        <v>1887</v>
      </c>
      <c r="P13" s="2100" t="s">
        <v>1888</v>
      </c>
      <c r="Q13" s="2106" t="s">
        <v>1209</v>
      </c>
      <c r="R13" s="2100" t="s">
        <v>1210</v>
      </c>
      <c r="S13" s="2100" t="s">
        <v>1213</v>
      </c>
      <c r="T13" s="2100" t="s">
        <v>1214</v>
      </c>
      <c r="U13" s="2095"/>
      <c r="V13" s="2095"/>
      <c r="W13" s="573"/>
      <c r="X13" s="573"/>
      <c r="Y13" s="573"/>
      <c r="Z13" s="573"/>
      <c r="AA13" s="573"/>
      <c r="AB13" s="573"/>
    </row>
    <row r="14">
      <c r="A14" s="2096">
        <v>12.0</v>
      </c>
      <c r="B14" s="2111" t="s">
        <v>1889</v>
      </c>
      <c r="C14" s="2098" t="s">
        <v>1202</v>
      </c>
      <c r="D14" s="2099" t="s">
        <v>803</v>
      </c>
      <c r="E14" s="2099">
        <v>7.9538200321E10</v>
      </c>
      <c r="F14" s="2099">
        <v>7.9221277566E10</v>
      </c>
      <c r="G14" s="2099" t="s">
        <v>1890</v>
      </c>
      <c r="H14" s="2112" t="s">
        <v>1891</v>
      </c>
      <c r="I14" s="2099" t="s">
        <v>1886</v>
      </c>
      <c r="J14" s="2099">
        <v>8424.0</v>
      </c>
      <c r="K14" s="2099">
        <v>95.0</v>
      </c>
      <c r="L14" s="2099"/>
      <c r="M14" s="2099"/>
      <c r="N14" s="2110"/>
      <c r="O14" s="2099"/>
      <c r="P14" s="2100"/>
      <c r="Q14" s="2106"/>
      <c r="R14" s="2100"/>
      <c r="S14" s="2100"/>
      <c r="T14" s="2100"/>
      <c r="U14" s="2095"/>
      <c r="V14" s="2095"/>
      <c r="W14" s="573"/>
      <c r="X14" s="573"/>
      <c r="Y14" s="573"/>
      <c r="Z14" s="573"/>
      <c r="AA14" s="573"/>
      <c r="AB14" s="573"/>
    </row>
    <row r="15">
      <c r="A15" s="2096">
        <v>13.0</v>
      </c>
      <c r="B15" s="2101" t="s">
        <v>1892</v>
      </c>
      <c r="C15" s="2098" t="s">
        <v>1202</v>
      </c>
      <c r="D15" s="2099" t="s">
        <v>807</v>
      </c>
      <c r="E15" s="2099">
        <v>7.9126997985E10</v>
      </c>
      <c r="F15" s="2099">
        <v>7.9326066726E10</v>
      </c>
      <c r="G15" s="2099" t="s">
        <v>1893</v>
      </c>
      <c r="H15" s="2102" t="s">
        <v>1894</v>
      </c>
      <c r="I15" s="2099" t="s">
        <v>1895</v>
      </c>
      <c r="J15" s="2099"/>
      <c r="K15" s="2099" t="s">
        <v>1544</v>
      </c>
      <c r="L15" s="2099">
        <v>537.0</v>
      </c>
      <c r="M15" s="2099">
        <v>55.0</v>
      </c>
      <c r="N15" s="2099"/>
      <c r="O15" s="2099" t="s">
        <v>1233</v>
      </c>
      <c r="P15" s="2100" t="s">
        <v>1896</v>
      </c>
      <c r="Q15" s="2106" t="s">
        <v>1209</v>
      </c>
      <c r="R15" s="2100" t="s">
        <v>1210</v>
      </c>
      <c r="S15" s="2100" t="s">
        <v>1213</v>
      </c>
      <c r="T15" s="2100" t="s">
        <v>1214</v>
      </c>
      <c r="U15" s="2095"/>
      <c r="V15" s="2095"/>
      <c r="W15" s="573"/>
      <c r="X15" s="573"/>
      <c r="Y15" s="573"/>
      <c r="Z15" s="573"/>
      <c r="AA15" s="573"/>
      <c r="AB15" s="573"/>
    </row>
    <row r="16">
      <c r="A16" s="2096">
        <v>14.0</v>
      </c>
      <c r="B16" s="2101" t="s">
        <v>1897</v>
      </c>
      <c r="C16" s="2098" t="s">
        <v>1202</v>
      </c>
      <c r="D16" s="2102" t="s">
        <v>809</v>
      </c>
      <c r="E16" s="2099">
        <v>7.9920123004E10</v>
      </c>
      <c r="F16" s="2099">
        <v>7.9220318167E10</v>
      </c>
      <c r="G16" s="2099" t="s">
        <v>1898</v>
      </c>
      <c r="H16" s="2099" t="s">
        <v>1899</v>
      </c>
      <c r="I16" s="2099" t="s">
        <v>1741</v>
      </c>
      <c r="J16" s="2099">
        <v>9828.0</v>
      </c>
      <c r="K16" s="2099">
        <v>92.0</v>
      </c>
      <c r="L16" s="2099"/>
      <c r="M16" s="2099">
        <v>41.0</v>
      </c>
      <c r="N16" s="2110"/>
      <c r="O16" s="2099" t="s">
        <v>1233</v>
      </c>
      <c r="P16" s="2100" t="s">
        <v>1900</v>
      </c>
      <c r="Q16" s="2106" t="s">
        <v>1209</v>
      </c>
      <c r="R16" s="2100" t="s">
        <v>1210</v>
      </c>
      <c r="S16" s="2100" t="s">
        <v>1213</v>
      </c>
      <c r="T16" s="2100" t="s">
        <v>1214</v>
      </c>
      <c r="U16" s="2095"/>
      <c r="V16" s="2095"/>
      <c r="W16" s="573"/>
      <c r="X16" s="573"/>
      <c r="Y16" s="573"/>
      <c r="Z16" s="573"/>
      <c r="AA16" s="573"/>
      <c r="AB16" s="573"/>
    </row>
    <row r="17" ht="17.25" customHeight="1">
      <c r="A17" s="2096">
        <v>15.0</v>
      </c>
      <c r="B17" s="2101" t="s">
        <v>1901</v>
      </c>
      <c r="C17" s="2098" t="s">
        <v>1202</v>
      </c>
      <c r="D17" s="2113" t="s">
        <v>56</v>
      </c>
      <c r="E17" s="2099">
        <v>7.9826974338E10</v>
      </c>
      <c r="F17" s="2099">
        <v>7.9220318109E10</v>
      </c>
      <c r="G17" s="2099" t="s">
        <v>1902</v>
      </c>
      <c r="H17" s="2099" t="s">
        <v>1903</v>
      </c>
      <c r="I17" s="2099" t="s">
        <v>1593</v>
      </c>
      <c r="J17" s="2108"/>
      <c r="K17" s="2099"/>
      <c r="L17" s="2099"/>
      <c r="M17" s="2099"/>
      <c r="N17" s="2099"/>
      <c r="O17" s="2099"/>
      <c r="P17" s="2100"/>
      <c r="Q17" s="2106"/>
      <c r="R17" s="2100"/>
      <c r="S17" s="2100"/>
      <c r="T17" s="2100"/>
      <c r="U17" s="2095"/>
      <c r="V17" s="2095"/>
      <c r="W17" s="573"/>
      <c r="X17" s="573"/>
      <c r="Y17" s="573"/>
      <c r="Z17" s="573"/>
      <c r="AA17" s="573"/>
      <c r="AB17" s="573"/>
    </row>
    <row r="18" ht="14.25" customHeight="1">
      <c r="A18" s="2096">
        <v>16.0</v>
      </c>
      <c r="B18" s="2101" t="s">
        <v>1904</v>
      </c>
      <c r="C18" s="2098" t="s">
        <v>1202</v>
      </c>
      <c r="D18" s="2099" t="s">
        <v>813</v>
      </c>
      <c r="E18" s="2099"/>
      <c r="F18" s="2099">
        <v>7.9220201104E10</v>
      </c>
      <c r="G18" s="2099" t="s">
        <v>1905</v>
      </c>
      <c r="H18" s="2106" t="s">
        <v>1906</v>
      </c>
      <c r="I18" s="2114" t="s">
        <v>1444</v>
      </c>
      <c r="J18" s="2108" t="s">
        <v>1907</v>
      </c>
      <c r="K18" s="2099">
        <v>95.0</v>
      </c>
      <c r="L18" s="2099"/>
      <c r="M18" s="2099">
        <v>25.0</v>
      </c>
      <c r="N18" s="2099"/>
      <c r="O18" s="2099"/>
      <c r="P18" s="2100"/>
      <c r="Q18" s="2104" t="s">
        <v>1209</v>
      </c>
      <c r="R18" s="2100" t="s">
        <v>1210</v>
      </c>
      <c r="S18" s="2100" t="s">
        <v>1213</v>
      </c>
      <c r="T18" s="2100"/>
      <c r="U18" s="2095"/>
      <c r="V18" s="2095"/>
      <c r="W18" s="573"/>
      <c r="X18" s="573"/>
      <c r="Y18" s="573"/>
      <c r="Z18" s="573"/>
      <c r="AA18" s="573"/>
      <c r="AB18" s="573"/>
    </row>
    <row r="19">
      <c r="A19" s="2096">
        <v>17.0</v>
      </c>
      <c r="B19" s="2101" t="s">
        <v>1908</v>
      </c>
      <c r="C19" s="2098" t="s">
        <v>1202</v>
      </c>
      <c r="D19" s="2102" t="s">
        <v>809</v>
      </c>
      <c r="E19" s="2099">
        <v>7.9090080406E10</v>
      </c>
      <c r="F19" s="2099">
        <v>7.9221012261E10</v>
      </c>
      <c r="G19" s="2099" t="s">
        <v>1909</v>
      </c>
      <c r="H19" s="2099" t="s">
        <v>1910</v>
      </c>
      <c r="I19" s="2099" t="s">
        <v>1404</v>
      </c>
      <c r="J19" s="2099">
        <v>5405.0</v>
      </c>
      <c r="K19" s="2099">
        <v>95.0</v>
      </c>
      <c r="L19" s="2099"/>
      <c r="M19" s="2099"/>
      <c r="N19" s="2110"/>
      <c r="O19" s="2099"/>
      <c r="P19" s="2100"/>
      <c r="Q19" s="2106"/>
      <c r="R19" s="2100"/>
      <c r="S19" s="2100"/>
      <c r="T19" s="2100"/>
      <c r="U19" s="2095"/>
      <c r="V19" s="2095"/>
      <c r="W19" s="573"/>
      <c r="X19" s="573"/>
      <c r="Y19" s="573"/>
      <c r="Z19" s="573"/>
      <c r="AA19" s="573"/>
      <c r="AB19" s="573"/>
    </row>
    <row r="20" ht="15.75" customHeight="1">
      <c r="A20" s="2096">
        <v>18.0</v>
      </c>
      <c r="B20" s="2101" t="s">
        <v>1911</v>
      </c>
      <c r="C20" s="2098" t="s">
        <v>1202</v>
      </c>
      <c r="D20" s="2099" t="s">
        <v>799</v>
      </c>
      <c r="E20" s="2099">
        <v>7.9058052211E10</v>
      </c>
      <c r="F20" s="2099">
        <v>7.9220318199E10</v>
      </c>
      <c r="G20" s="2099" t="s">
        <v>1912</v>
      </c>
      <c r="H20" s="2102" t="s">
        <v>1913</v>
      </c>
      <c r="I20" s="2115" t="s">
        <v>1529</v>
      </c>
      <c r="J20" s="2108" t="s">
        <v>1914</v>
      </c>
      <c r="K20" s="2099">
        <v>95.0</v>
      </c>
      <c r="L20" s="2099">
        <v>443.0</v>
      </c>
      <c r="M20" s="2099"/>
      <c r="N20" s="2099"/>
      <c r="O20" s="2099" t="s">
        <v>1233</v>
      </c>
      <c r="P20" s="2113" t="s">
        <v>1915</v>
      </c>
      <c r="Q20" s="2104" t="s">
        <v>1209</v>
      </c>
      <c r="R20" s="2100" t="s">
        <v>1210</v>
      </c>
      <c r="S20" s="2100" t="s">
        <v>1213</v>
      </c>
      <c r="T20" s="2100" t="s">
        <v>1214</v>
      </c>
      <c r="U20" s="2095"/>
      <c r="V20" s="2095"/>
      <c r="W20" s="573"/>
      <c r="X20" s="573"/>
      <c r="Y20" s="573"/>
      <c r="Z20" s="573"/>
      <c r="AA20" s="573"/>
      <c r="AB20" s="573"/>
    </row>
    <row r="21" ht="15.0" customHeight="1">
      <c r="A21" s="2096">
        <v>19.0</v>
      </c>
      <c r="B21" s="2116" t="s">
        <v>1916</v>
      </c>
      <c r="C21" s="2098" t="s">
        <v>1202</v>
      </c>
      <c r="D21" s="2113" t="s">
        <v>56</v>
      </c>
      <c r="E21" s="2096">
        <v>8.922206505E10</v>
      </c>
      <c r="F21" s="2096">
        <v>8.9220318109E10</v>
      </c>
      <c r="G21" s="2096" t="s">
        <v>1917</v>
      </c>
      <c r="H21" s="2115" t="s">
        <v>1918</v>
      </c>
      <c r="I21" s="2096" t="s">
        <v>1410</v>
      </c>
      <c r="J21" s="2117" t="s">
        <v>1919</v>
      </c>
      <c r="K21" s="2096">
        <v>95.0</v>
      </c>
      <c r="L21" s="2099"/>
      <c r="M21" s="2099"/>
      <c r="N21" s="2099"/>
      <c r="O21" s="2099" t="s">
        <v>1233</v>
      </c>
      <c r="P21" s="2113" t="s">
        <v>1920</v>
      </c>
      <c r="Q21" s="2104" t="s">
        <v>1209</v>
      </c>
      <c r="R21" s="2100" t="s">
        <v>1210</v>
      </c>
      <c r="S21" s="2100" t="s">
        <v>1213</v>
      </c>
      <c r="T21" s="2100" t="s">
        <v>1214</v>
      </c>
      <c r="U21" s="2095"/>
      <c r="V21" s="2095"/>
      <c r="W21" s="573"/>
      <c r="X21" s="573"/>
      <c r="Y21" s="573"/>
      <c r="Z21" s="573"/>
      <c r="AA21" s="573"/>
      <c r="AB21" s="573"/>
    </row>
    <row r="22" ht="15.0" customHeight="1">
      <c r="A22" s="2096">
        <v>20.0</v>
      </c>
      <c r="B22" s="2101" t="s">
        <v>1921</v>
      </c>
      <c r="C22" s="2098" t="s">
        <v>1202</v>
      </c>
      <c r="D22" s="2099" t="s">
        <v>1407</v>
      </c>
      <c r="E22" s="2099">
        <v>7.9827121624E10</v>
      </c>
      <c r="F22" s="2099">
        <v>7.922031816E10</v>
      </c>
      <c r="G22" s="2099" t="s">
        <v>1922</v>
      </c>
      <c r="H22" s="2099" t="s">
        <v>1923</v>
      </c>
      <c r="I22" s="2115" t="s">
        <v>1353</v>
      </c>
      <c r="J22" s="2108" t="s">
        <v>1924</v>
      </c>
      <c r="K22" s="2099">
        <v>95.0</v>
      </c>
      <c r="L22" s="2099">
        <v>294.0</v>
      </c>
      <c r="M22" s="2099"/>
      <c r="N22" s="2099"/>
      <c r="O22" s="2096" t="s">
        <v>1243</v>
      </c>
      <c r="P22" s="2113" t="s">
        <v>1925</v>
      </c>
      <c r="Q22" s="2104" t="s">
        <v>1209</v>
      </c>
      <c r="R22" s="2100" t="s">
        <v>1210</v>
      </c>
      <c r="S22" s="2100" t="s">
        <v>1213</v>
      </c>
      <c r="T22" s="2100" t="s">
        <v>1214</v>
      </c>
      <c r="U22" s="2095"/>
      <c r="V22" s="2095"/>
      <c r="W22" s="573"/>
      <c r="X22" s="573"/>
      <c r="Y22" s="573"/>
      <c r="Z22" s="573"/>
      <c r="AA22" s="573"/>
      <c r="AB22" s="573"/>
    </row>
    <row r="23" ht="15.0" customHeight="1">
      <c r="A23" s="2096">
        <v>21.0</v>
      </c>
      <c r="B23" s="2116" t="s">
        <v>1926</v>
      </c>
      <c r="C23" s="2098" t="s">
        <v>1202</v>
      </c>
      <c r="D23" s="2096" t="s">
        <v>805</v>
      </c>
      <c r="E23" s="2118">
        <v>8.9920161847E10</v>
      </c>
      <c r="F23" s="2096">
        <v>8.9221184277E10</v>
      </c>
      <c r="G23" s="2096" t="s">
        <v>1927</v>
      </c>
      <c r="H23" s="2118" t="s">
        <v>1928</v>
      </c>
      <c r="I23" s="2119" t="s">
        <v>1287</v>
      </c>
      <c r="J23" s="2120" t="s">
        <v>1929</v>
      </c>
      <c r="K23" s="2096">
        <v>95.0</v>
      </c>
      <c r="L23" s="2096"/>
      <c r="M23" s="2099"/>
      <c r="N23" s="2096" t="s">
        <v>1930</v>
      </c>
      <c r="O23" s="2100"/>
      <c r="P23" s="2100"/>
      <c r="Q23" s="2104" t="s">
        <v>1209</v>
      </c>
      <c r="R23" s="2100" t="s">
        <v>1210</v>
      </c>
      <c r="S23" s="2100"/>
      <c r="T23" s="2100"/>
      <c r="U23" s="2095"/>
      <c r="V23" s="2095"/>
      <c r="W23" s="573"/>
      <c r="X23" s="573"/>
      <c r="Y23" s="573"/>
      <c r="Z23" s="573"/>
      <c r="AA23" s="573"/>
      <c r="AB23" s="573"/>
    </row>
    <row r="24" ht="15.0" customHeight="1">
      <c r="A24" s="2096">
        <v>22.0</v>
      </c>
      <c r="B24" s="2121" t="s">
        <v>1931</v>
      </c>
      <c r="C24" s="2098" t="s">
        <v>1202</v>
      </c>
      <c r="D24" s="2096" t="s">
        <v>806</v>
      </c>
      <c r="E24" s="2122">
        <v>8.9530097062E10</v>
      </c>
      <c r="F24" s="2122">
        <v>8.9920105933E10</v>
      </c>
      <c r="G24" s="2099"/>
      <c r="H24" s="2123" t="s">
        <v>1932</v>
      </c>
      <c r="I24" s="2096" t="s">
        <v>1933</v>
      </c>
      <c r="J24" s="2099"/>
      <c r="K24" s="2099"/>
      <c r="L24" s="2099"/>
      <c r="M24" s="2099"/>
      <c r="N24" s="2099"/>
      <c r="O24" s="2096" t="s">
        <v>1295</v>
      </c>
      <c r="P24" s="2113" t="s">
        <v>1296</v>
      </c>
      <c r="Q24" s="2104" t="s">
        <v>1209</v>
      </c>
      <c r="R24" s="2100" t="s">
        <v>1210</v>
      </c>
      <c r="S24" s="2100"/>
      <c r="T24" s="2100"/>
      <c r="U24" s="2095"/>
      <c r="V24" s="2095"/>
      <c r="W24" s="573"/>
      <c r="X24" s="573"/>
      <c r="Y24" s="573"/>
      <c r="Z24" s="573"/>
      <c r="AA24" s="573"/>
      <c r="AB24" s="573"/>
    </row>
    <row r="25" ht="15.0" customHeight="1">
      <c r="A25" s="2096">
        <v>23.0</v>
      </c>
      <c r="B25" s="2116" t="s">
        <v>1934</v>
      </c>
      <c r="C25" s="2098" t="s">
        <v>1202</v>
      </c>
      <c r="D25" s="2096" t="s">
        <v>907</v>
      </c>
      <c r="E25" s="2096">
        <v>8.9505456166E10</v>
      </c>
      <c r="F25" s="2096">
        <v>8.9220318109E10</v>
      </c>
      <c r="G25" s="2096" t="s">
        <v>1935</v>
      </c>
      <c r="H25" s="2096" t="s">
        <v>1936</v>
      </c>
      <c r="I25" s="2096" t="s">
        <v>1568</v>
      </c>
      <c r="J25" s="2117" t="s">
        <v>1937</v>
      </c>
      <c r="K25" s="2096">
        <v>95.0</v>
      </c>
      <c r="L25" s="2099"/>
      <c r="M25" s="2099"/>
      <c r="N25" s="2096" t="s">
        <v>1938</v>
      </c>
      <c r="O25" s="2099" t="s">
        <v>1233</v>
      </c>
      <c r="P25" s="2113" t="s">
        <v>1920</v>
      </c>
      <c r="Q25" s="2104" t="s">
        <v>1209</v>
      </c>
      <c r="R25" s="2100" t="s">
        <v>1210</v>
      </c>
      <c r="S25" s="2100"/>
      <c r="T25" s="2100"/>
      <c r="U25" s="2095"/>
      <c r="V25" s="2095"/>
      <c r="W25" s="573"/>
      <c r="X25" s="573"/>
      <c r="Y25" s="573"/>
      <c r="Z25" s="573"/>
      <c r="AA25" s="573"/>
      <c r="AB25" s="573"/>
    </row>
    <row r="26" ht="15.0" customHeight="1">
      <c r="A26" s="2096">
        <v>24.0</v>
      </c>
      <c r="B26" s="2116" t="s">
        <v>1939</v>
      </c>
      <c r="C26" s="2098" t="s">
        <v>1202</v>
      </c>
      <c r="D26" s="2124" t="s">
        <v>809</v>
      </c>
      <c r="E26" s="2096">
        <v>8.9089013057E10</v>
      </c>
      <c r="F26" s="2096">
        <v>8.9221012261E10</v>
      </c>
      <c r="G26" s="2096" t="s">
        <v>1940</v>
      </c>
      <c r="H26" s="2096" t="s">
        <v>1941</v>
      </c>
      <c r="I26" s="2096" t="s">
        <v>1404</v>
      </c>
      <c r="J26" s="2108">
        <v>5405.0</v>
      </c>
      <c r="K26" s="2124">
        <v>95.0</v>
      </c>
      <c r="L26" s="2099"/>
      <c r="M26" s="2099"/>
      <c r="N26" s="2096" t="s">
        <v>1942</v>
      </c>
      <c r="O26" s="2115" t="s">
        <v>1943</v>
      </c>
      <c r="P26" s="2113" t="s">
        <v>1944</v>
      </c>
      <c r="Q26" s="2104" t="s">
        <v>1209</v>
      </c>
      <c r="R26" s="2100" t="s">
        <v>1210</v>
      </c>
      <c r="S26" s="2125"/>
      <c r="T26" s="2125"/>
      <c r="U26" s="2095" t="s">
        <v>1213</v>
      </c>
      <c r="V26" s="2095" t="s">
        <v>1214</v>
      </c>
      <c r="W26" s="573"/>
      <c r="X26" s="573"/>
      <c r="Y26" s="573"/>
      <c r="Z26" s="573"/>
      <c r="AA26" s="573"/>
      <c r="AB26" s="573"/>
    </row>
    <row r="27" ht="15.0" customHeight="1">
      <c r="A27" s="2096">
        <v>25.0</v>
      </c>
      <c r="B27" s="2101" t="s">
        <v>1945</v>
      </c>
      <c r="C27" s="2098" t="s">
        <v>1202</v>
      </c>
      <c r="D27" s="2099" t="s">
        <v>811</v>
      </c>
      <c r="E27" s="2122">
        <v>8.9028740439E10</v>
      </c>
      <c r="F27" s="2122">
        <v>8.922107602E10</v>
      </c>
      <c r="G27" s="2099" t="s">
        <v>1946</v>
      </c>
      <c r="H27" s="2099" t="s">
        <v>1947</v>
      </c>
      <c r="I27" s="2115" t="s">
        <v>1948</v>
      </c>
      <c r="J27" s="2099"/>
      <c r="K27" s="2099"/>
      <c r="L27" s="2099"/>
      <c r="M27" s="2099"/>
      <c r="N27" s="2096" t="s">
        <v>1949</v>
      </c>
      <c r="O27" s="2096" t="s">
        <v>1950</v>
      </c>
      <c r="P27" s="2113" t="s">
        <v>1951</v>
      </c>
      <c r="Q27" s="2104" t="s">
        <v>1209</v>
      </c>
      <c r="R27" s="2100" t="s">
        <v>1210</v>
      </c>
      <c r="S27" s="2099"/>
      <c r="T27" s="2099"/>
      <c r="U27" s="2100" t="s">
        <v>1213</v>
      </c>
      <c r="V27" s="2100" t="s">
        <v>1214</v>
      </c>
      <c r="W27" s="573"/>
      <c r="X27" s="573"/>
      <c r="Y27" s="573"/>
      <c r="Z27" s="573"/>
      <c r="AA27" s="573"/>
      <c r="AB27" s="573"/>
    </row>
    <row r="28" ht="15.0" customHeight="1">
      <c r="A28" s="2096">
        <v>26.0</v>
      </c>
      <c r="B28" s="2121" t="s">
        <v>1952</v>
      </c>
      <c r="C28" s="2098" t="s">
        <v>1202</v>
      </c>
      <c r="D28" s="2099" t="s">
        <v>806</v>
      </c>
      <c r="E28" s="2122">
        <v>8.9086312615E10</v>
      </c>
      <c r="F28" s="2122">
        <v>8.9222922028E10</v>
      </c>
      <c r="G28" s="2115" t="s">
        <v>1953</v>
      </c>
      <c r="H28" s="2115" t="s">
        <v>1954</v>
      </c>
      <c r="I28" s="2115" t="s">
        <v>1300</v>
      </c>
      <c r="J28" s="2115">
        <v>7601.0</v>
      </c>
      <c r="K28" s="2115">
        <v>95.0</v>
      </c>
      <c r="L28" s="2099"/>
      <c r="M28" s="2099"/>
      <c r="N28" s="2096" t="s">
        <v>1955</v>
      </c>
      <c r="O28" s="2096" t="s">
        <v>1461</v>
      </c>
      <c r="P28" s="2113" t="s">
        <v>1956</v>
      </c>
      <c r="Q28" s="2104" t="s">
        <v>1209</v>
      </c>
      <c r="R28" s="2100" t="s">
        <v>243</v>
      </c>
      <c r="S28" s="2115"/>
      <c r="T28" s="2115"/>
      <c r="U28" s="2100"/>
      <c r="V28" s="2100"/>
      <c r="W28" s="573"/>
      <c r="X28" s="573"/>
      <c r="Y28" s="573"/>
      <c r="Z28" s="573"/>
      <c r="AA28" s="573"/>
      <c r="AB28" s="573"/>
    </row>
    <row r="29" ht="15.0" customHeight="1">
      <c r="A29" s="2124">
        <v>25.0</v>
      </c>
      <c r="B29" s="2101" t="s">
        <v>1957</v>
      </c>
      <c r="C29" s="2098" t="s">
        <v>1202</v>
      </c>
      <c r="D29" s="2099" t="s">
        <v>798</v>
      </c>
      <c r="E29" s="2126">
        <v>8.9221957752E10</v>
      </c>
      <c r="F29" s="2126">
        <v>8.9220201104E10</v>
      </c>
      <c r="G29" s="2099" t="s">
        <v>1958</v>
      </c>
      <c r="H29" s="2099" t="s">
        <v>1959</v>
      </c>
      <c r="I29" s="2099" t="s">
        <v>1743</v>
      </c>
      <c r="J29" s="2099">
        <v>4077.0</v>
      </c>
      <c r="K29" s="2099">
        <v>95.0</v>
      </c>
      <c r="L29" s="2099"/>
      <c r="M29" s="2099"/>
      <c r="N29" s="2124" t="s">
        <v>1960</v>
      </c>
      <c r="O29" s="2124" t="s">
        <v>1233</v>
      </c>
      <c r="P29" s="2127" t="s">
        <v>1961</v>
      </c>
      <c r="Q29" s="2104" t="s">
        <v>1209</v>
      </c>
      <c r="R29" s="2100" t="s">
        <v>1210</v>
      </c>
      <c r="S29" s="2099"/>
      <c r="T29" s="2099"/>
      <c r="U29" s="2100" t="s">
        <v>1213</v>
      </c>
      <c r="V29" s="2100" t="s">
        <v>1214</v>
      </c>
      <c r="W29" s="573"/>
      <c r="X29" s="573"/>
      <c r="Y29" s="573"/>
      <c r="Z29" s="573"/>
      <c r="AA29" s="573"/>
      <c r="AB29" s="573"/>
    </row>
    <row r="30" ht="15.0" customHeight="1">
      <c r="A30" s="2096">
        <v>24.0</v>
      </c>
      <c r="B30" s="2101" t="s">
        <v>1962</v>
      </c>
      <c r="C30" s="2098" t="s">
        <v>1202</v>
      </c>
      <c r="D30" s="2107" t="s">
        <v>1265</v>
      </c>
      <c r="E30" s="2126">
        <v>8.9041619741E10</v>
      </c>
      <c r="F30" s="2126">
        <v>8.9220318268E10</v>
      </c>
      <c r="G30" s="2099" t="s">
        <v>1963</v>
      </c>
      <c r="H30" s="2099" t="s">
        <v>1964</v>
      </c>
      <c r="I30" s="2099" t="s">
        <v>1965</v>
      </c>
      <c r="J30" s="2099" t="s">
        <v>1966</v>
      </c>
      <c r="K30" s="2099">
        <v>95.0</v>
      </c>
      <c r="L30" s="2099"/>
      <c r="M30" s="2099"/>
      <c r="N30" s="2124" t="s">
        <v>1967</v>
      </c>
      <c r="O30" s="2124" t="s">
        <v>1243</v>
      </c>
      <c r="P30" s="2127" t="s">
        <v>1968</v>
      </c>
      <c r="Q30" s="2104" t="s">
        <v>1209</v>
      </c>
      <c r="R30" s="2100" t="s">
        <v>1210</v>
      </c>
      <c r="S30" s="2099"/>
      <c r="T30" s="2099"/>
      <c r="U30" s="2100" t="s">
        <v>1213</v>
      </c>
      <c r="V30" s="2100" t="s">
        <v>1214</v>
      </c>
      <c r="W30" s="573"/>
      <c r="X30" s="573"/>
      <c r="Y30" s="573"/>
      <c r="Z30" s="573"/>
      <c r="AA30" s="573"/>
      <c r="AB30" s="573"/>
    </row>
    <row r="31" ht="15.0" customHeight="1">
      <c r="A31" s="2128"/>
      <c r="B31" s="2129"/>
      <c r="C31" s="2130"/>
      <c r="D31" s="2131"/>
      <c r="E31" s="2132"/>
      <c r="F31" s="2132"/>
      <c r="G31" s="2133"/>
      <c r="H31" s="2133"/>
      <c r="I31" s="2133"/>
      <c r="J31" s="2133"/>
      <c r="K31" s="2133"/>
      <c r="L31" s="2133"/>
      <c r="M31" s="2133"/>
      <c r="N31" s="2128"/>
      <c r="O31" s="2128"/>
      <c r="P31" s="2134"/>
      <c r="Q31" s="2135"/>
      <c r="R31" s="2136"/>
      <c r="S31" s="2133"/>
      <c r="T31" s="2133"/>
      <c r="U31" s="2136"/>
      <c r="V31" s="2136"/>
      <c r="W31" s="573"/>
      <c r="X31" s="573"/>
      <c r="Y31" s="573"/>
      <c r="Z31" s="573"/>
      <c r="AA31" s="573"/>
      <c r="AB31" s="573"/>
    </row>
    <row r="32">
      <c r="A32" s="2096">
        <v>1.0</v>
      </c>
      <c r="B32" s="2101" t="s">
        <v>1969</v>
      </c>
      <c r="C32" s="2098" t="s">
        <v>1202</v>
      </c>
      <c r="D32" s="2098" t="s">
        <v>736</v>
      </c>
      <c r="E32" s="2099">
        <v>7.9122177885E10</v>
      </c>
      <c r="F32" s="2099">
        <v>7.9220200813E10</v>
      </c>
      <c r="G32" s="2099" t="s">
        <v>1970</v>
      </c>
      <c r="H32" s="2099" t="s">
        <v>1971</v>
      </c>
      <c r="I32" s="2099"/>
      <c r="J32" s="2099">
        <v>95.0</v>
      </c>
      <c r="K32" s="2099">
        <v>5086.0</v>
      </c>
      <c r="L32" s="2099"/>
      <c r="M32" s="2110">
        <v>5.0</v>
      </c>
      <c r="N32" s="2110"/>
      <c r="O32" s="2099" t="s">
        <v>1233</v>
      </c>
      <c r="P32" s="2100" t="s">
        <v>1972</v>
      </c>
      <c r="Q32" s="2106" t="s">
        <v>1209</v>
      </c>
      <c r="R32" s="2100" t="s">
        <v>1210</v>
      </c>
      <c r="S32" s="2100" t="s">
        <v>1213</v>
      </c>
      <c r="T32" s="2100" t="s">
        <v>1214</v>
      </c>
      <c r="U32" s="2100"/>
      <c r="V32" s="2100"/>
      <c r="W32" s="573"/>
      <c r="X32" s="573"/>
      <c r="Y32" s="573"/>
      <c r="Z32" s="573"/>
      <c r="AA32" s="573"/>
      <c r="AB32" s="573"/>
    </row>
    <row r="33">
      <c r="A33" s="2096">
        <v>2.0</v>
      </c>
      <c r="B33" s="2101" t="s">
        <v>1973</v>
      </c>
      <c r="C33" s="2098" t="s">
        <v>1202</v>
      </c>
      <c r="D33" s="2098" t="s">
        <v>736</v>
      </c>
      <c r="E33" s="2099">
        <v>7.9521333939E10</v>
      </c>
      <c r="F33" s="2099">
        <v>7.9220318263E10</v>
      </c>
      <c r="G33" s="2099" t="s">
        <v>1974</v>
      </c>
      <c r="H33" s="2099" t="s">
        <v>1975</v>
      </c>
      <c r="I33" s="2099" t="s">
        <v>1976</v>
      </c>
      <c r="J33" s="2099">
        <v>95.0</v>
      </c>
      <c r="K33" s="2099"/>
      <c r="L33" s="2099">
        <v>288.0</v>
      </c>
      <c r="M33" s="2099">
        <v>3.0</v>
      </c>
      <c r="N33" s="2099"/>
      <c r="O33" s="2099" t="s">
        <v>1977</v>
      </c>
      <c r="P33" s="2100" t="s">
        <v>1978</v>
      </c>
      <c r="Q33" s="2106" t="s">
        <v>1209</v>
      </c>
      <c r="R33" s="2100" t="s">
        <v>1210</v>
      </c>
      <c r="S33" s="2100" t="s">
        <v>1213</v>
      </c>
      <c r="T33" s="2100" t="s">
        <v>1214</v>
      </c>
      <c r="U33" s="2100"/>
      <c r="V33" s="2100"/>
      <c r="W33" s="573"/>
      <c r="X33" s="573"/>
      <c r="Y33" s="573"/>
      <c r="Z33" s="573"/>
      <c r="AA33" s="573"/>
      <c r="AB33" s="573"/>
    </row>
    <row r="34" ht="16.5" customHeight="1">
      <c r="A34" s="2096">
        <v>3.0</v>
      </c>
      <c r="B34" s="2101" t="s">
        <v>1979</v>
      </c>
      <c r="C34" s="2098" t="s">
        <v>1202</v>
      </c>
      <c r="D34" s="2098" t="s">
        <v>736</v>
      </c>
      <c r="E34" s="2099">
        <v>7.9090191991E10</v>
      </c>
      <c r="F34" s="2099">
        <v>7.9220318196E10</v>
      </c>
      <c r="G34" s="2099" t="s">
        <v>1980</v>
      </c>
      <c r="H34" s="2099" t="s">
        <v>1981</v>
      </c>
      <c r="I34" s="2099" t="s">
        <v>1561</v>
      </c>
      <c r="J34" s="2099">
        <v>95.0</v>
      </c>
      <c r="K34" s="2099">
        <v>4082.0</v>
      </c>
      <c r="L34" s="2099">
        <v>515.0</v>
      </c>
      <c r="M34" s="2099">
        <v>5.0</v>
      </c>
      <c r="N34" s="2099"/>
      <c r="O34" s="2099" t="s">
        <v>1233</v>
      </c>
      <c r="P34" s="2100" t="s">
        <v>1982</v>
      </c>
      <c r="Q34" s="2104" t="s">
        <v>1209</v>
      </c>
      <c r="R34" s="2100" t="s">
        <v>1210</v>
      </c>
      <c r="S34" s="2100" t="s">
        <v>1213</v>
      </c>
      <c r="T34" s="2100" t="s">
        <v>1214</v>
      </c>
      <c r="U34" s="2100"/>
      <c r="V34" s="2100"/>
      <c r="W34" s="573"/>
      <c r="X34" s="573"/>
      <c r="Y34" s="573"/>
      <c r="Z34" s="573"/>
      <c r="AA34" s="573"/>
      <c r="AB34" s="573"/>
    </row>
    <row r="35">
      <c r="A35" s="2096">
        <v>4.0</v>
      </c>
      <c r="B35" s="2101" t="s">
        <v>1983</v>
      </c>
      <c r="C35" s="2098" t="s">
        <v>1202</v>
      </c>
      <c r="D35" s="2098" t="s">
        <v>736</v>
      </c>
      <c r="E35" s="2099">
        <v>7.9634458005E10</v>
      </c>
      <c r="F35" s="2099">
        <v>7.922031639E10</v>
      </c>
      <c r="G35" s="2099" t="s">
        <v>1984</v>
      </c>
      <c r="H35" s="2099" t="s">
        <v>1985</v>
      </c>
      <c r="I35" s="2099" t="s">
        <v>1986</v>
      </c>
      <c r="J35" s="2099">
        <v>95.0</v>
      </c>
      <c r="K35" s="2099">
        <v>3111.0</v>
      </c>
      <c r="L35" s="2099">
        <v>302.0</v>
      </c>
      <c r="M35" s="2099">
        <v>1.0</v>
      </c>
      <c r="N35" s="2099"/>
      <c r="O35" s="2099" t="s">
        <v>1987</v>
      </c>
      <c r="P35" s="2100" t="s">
        <v>1988</v>
      </c>
      <c r="Q35" s="2106" t="s">
        <v>1209</v>
      </c>
      <c r="R35" s="2100" t="s">
        <v>1210</v>
      </c>
      <c r="S35" s="2100" t="s">
        <v>1213</v>
      </c>
      <c r="T35" s="2100" t="s">
        <v>1214</v>
      </c>
      <c r="U35" s="2100"/>
      <c r="V35" s="2100"/>
      <c r="W35" s="573"/>
      <c r="X35" s="573"/>
      <c r="Y35" s="573"/>
      <c r="Z35" s="573"/>
      <c r="AA35" s="573"/>
      <c r="AB35" s="573"/>
    </row>
    <row r="36">
      <c r="A36" s="2096">
        <v>5.0</v>
      </c>
      <c r="B36" s="2101" t="s">
        <v>1989</v>
      </c>
      <c r="C36" s="2098" t="s">
        <v>1202</v>
      </c>
      <c r="D36" s="2098" t="s">
        <v>736</v>
      </c>
      <c r="E36" s="2099">
        <v>7.9122448199E10</v>
      </c>
      <c r="F36" s="2099">
        <v>7.9321211482E10</v>
      </c>
      <c r="G36" s="2099" t="s">
        <v>1990</v>
      </c>
      <c r="H36" s="2102" t="s">
        <v>1991</v>
      </c>
      <c r="I36" s="2099" t="s">
        <v>1992</v>
      </c>
      <c r="J36" s="2099">
        <v>95.0</v>
      </c>
      <c r="K36" s="2099"/>
      <c r="L36" s="2099">
        <v>311.0</v>
      </c>
      <c r="M36" s="2099">
        <v>11.0</v>
      </c>
      <c r="N36" s="2099"/>
      <c r="O36" s="2099" t="s">
        <v>1233</v>
      </c>
      <c r="P36" s="2100" t="s">
        <v>1993</v>
      </c>
      <c r="Q36" s="2106" t="s">
        <v>1209</v>
      </c>
      <c r="R36" s="2100" t="s">
        <v>1210</v>
      </c>
      <c r="S36" s="2100" t="s">
        <v>1213</v>
      </c>
      <c r="T36" s="2100" t="s">
        <v>1214</v>
      </c>
      <c r="U36" s="2100"/>
      <c r="V36" s="2100"/>
      <c r="W36" s="573"/>
      <c r="X36" s="573"/>
      <c r="Y36" s="573"/>
      <c r="Z36" s="573"/>
      <c r="AA36" s="573"/>
      <c r="AB36" s="573"/>
    </row>
    <row r="37">
      <c r="A37" s="2096">
        <v>6.0</v>
      </c>
      <c r="B37" s="2101" t="s">
        <v>1994</v>
      </c>
      <c r="C37" s="2098" t="s">
        <v>1202</v>
      </c>
      <c r="D37" s="2098" t="s">
        <v>736</v>
      </c>
      <c r="E37" s="2099">
        <v>7.9505556155E10</v>
      </c>
      <c r="F37" s="2099">
        <v>7.9221214838E10</v>
      </c>
      <c r="G37" s="2099" t="s">
        <v>1573</v>
      </c>
      <c r="H37" s="2099" t="s">
        <v>1995</v>
      </c>
      <c r="I37" s="2099" t="s">
        <v>1300</v>
      </c>
      <c r="J37" s="2099">
        <v>95.0</v>
      </c>
      <c r="K37" s="2099">
        <v>7601.0</v>
      </c>
      <c r="L37" s="2099">
        <v>795.0</v>
      </c>
      <c r="M37" s="2099">
        <v>2.0</v>
      </c>
      <c r="N37" s="2099"/>
      <c r="O37" s="2099" t="s">
        <v>1233</v>
      </c>
      <c r="P37" s="2100" t="s">
        <v>1996</v>
      </c>
      <c r="Q37" s="2106" t="s">
        <v>1209</v>
      </c>
      <c r="R37" s="2100" t="s">
        <v>1210</v>
      </c>
      <c r="S37" s="2100" t="s">
        <v>1213</v>
      </c>
      <c r="T37" s="2100" t="s">
        <v>1214</v>
      </c>
      <c r="U37" s="2100"/>
      <c r="V37" s="2100"/>
      <c r="W37" s="573"/>
      <c r="X37" s="573"/>
      <c r="Y37" s="573"/>
      <c r="Z37" s="573"/>
      <c r="AA37" s="573"/>
      <c r="AB37" s="573"/>
    </row>
    <row r="38">
      <c r="A38" s="2096">
        <v>7.0</v>
      </c>
      <c r="B38" s="2101" t="s">
        <v>1997</v>
      </c>
      <c r="C38" s="2098" t="s">
        <v>1202</v>
      </c>
      <c r="D38" s="2098" t="s">
        <v>736</v>
      </c>
      <c r="E38" s="2099">
        <v>7.9634441893E10</v>
      </c>
      <c r="F38" s="2099">
        <v>7.9222922028E10</v>
      </c>
      <c r="G38" s="2099" t="s">
        <v>1998</v>
      </c>
      <c r="H38" s="2099" t="s">
        <v>1999</v>
      </c>
      <c r="I38" s="2099" t="s">
        <v>2000</v>
      </c>
      <c r="J38" s="2099">
        <v>95.0</v>
      </c>
      <c r="K38" s="2099"/>
      <c r="L38" s="2099">
        <v>578.0</v>
      </c>
      <c r="M38" s="2099" t="s">
        <v>2001</v>
      </c>
      <c r="N38" s="2099"/>
      <c r="O38" s="2099" t="s">
        <v>1233</v>
      </c>
      <c r="P38" s="2100" t="s">
        <v>2002</v>
      </c>
      <c r="Q38" s="2106" t="s">
        <v>1209</v>
      </c>
      <c r="R38" s="2100" t="s">
        <v>1210</v>
      </c>
      <c r="S38" s="2100" t="s">
        <v>1213</v>
      </c>
      <c r="T38" s="2100" t="s">
        <v>1214</v>
      </c>
      <c r="U38" s="2100"/>
      <c r="V38" s="2100"/>
      <c r="W38" s="573"/>
      <c r="X38" s="573"/>
      <c r="Y38" s="573"/>
      <c r="Z38" s="573"/>
      <c r="AA38" s="573"/>
      <c r="AB38" s="573"/>
    </row>
    <row r="39">
      <c r="A39" s="2096">
        <v>8.0</v>
      </c>
      <c r="B39" s="2101" t="s">
        <v>2003</v>
      </c>
      <c r="C39" s="2098" t="s">
        <v>1202</v>
      </c>
      <c r="D39" s="2098" t="s">
        <v>736</v>
      </c>
      <c r="E39" s="2099"/>
      <c r="F39" s="2099">
        <v>7.9220214727E10</v>
      </c>
      <c r="G39" s="2099"/>
      <c r="H39" s="2099" t="s">
        <v>2004</v>
      </c>
      <c r="I39" s="2099" t="s">
        <v>1476</v>
      </c>
      <c r="J39" s="2099">
        <v>95.0</v>
      </c>
      <c r="K39" s="2099">
        <v>5479.0</v>
      </c>
      <c r="L39" s="2099"/>
      <c r="M39" s="2099">
        <v>14.0</v>
      </c>
      <c r="N39" s="2099"/>
      <c r="O39" s="2099" t="s">
        <v>1233</v>
      </c>
      <c r="P39" s="2100" t="s">
        <v>2005</v>
      </c>
      <c r="Q39" s="2106" t="s">
        <v>1209</v>
      </c>
      <c r="R39" s="2100" t="s">
        <v>1210</v>
      </c>
      <c r="S39" s="2100" t="s">
        <v>1213</v>
      </c>
      <c r="T39" s="2100" t="s">
        <v>1214</v>
      </c>
      <c r="U39" s="2100"/>
      <c r="V39" s="2100"/>
      <c r="W39" s="573"/>
      <c r="X39" s="573"/>
      <c r="Y39" s="573"/>
      <c r="Z39" s="573"/>
      <c r="AA39" s="573"/>
      <c r="AB39" s="573"/>
    </row>
    <row r="40">
      <c r="A40" s="2096">
        <v>9.0</v>
      </c>
      <c r="B40" s="2101" t="s">
        <v>2006</v>
      </c>
      <c r="C40" s="2098" t="s">
        <v>1202</v>
      </c>
      <c r="D40" s="2098" t="s">
        <v>736</v>
      </c>
      <c r="E40" s="2099">
        <v>7.9638523324E10</v>
      </c>
      <c r="F40" s="2099">
        <v>7.9221945883E10</v>
      </c>
      <c r="G40" s="2099" t="s">
        <v>2007</v>
      </c>
      <c r="H40" s="2099" t="s">
        <v>2008</v>
      </c>
      <c r="I40" s="2099"/>
      <c r="J40" s="2099"/>
      <c r="K40" s="2099"/>
      <c r="L40" s="2099"/>
      <c r="M40" s="2099">
        <v>4.0</v>
      </c>
      <c r="N40" s="2099"/>
      <c r="O40" s="2099" t="s">
        <v>2009</v>
      </c>
      <c r="P40" s="2100" t="s">
        <v>2010</v>
      </c>
      <c r="Q40" s="2106" t="s">
        <v>1209</v>
      </c>
      <c r="R40" s="2100" t="s">
        <v>1210</v>
      </c>
      <c r="S40" s="2100" t="s">
        <v>1213</v>
      </c>
      <c r="T40" s="2100" t="s">
        <v>1214</v>
      </c>
      <c r="U40" s="2100"/>
      <c r="V40" s="2100"/>
      <c r="W40" s="573"/>
      <c r="X40" s="573"/>
      <c r="Y40" s="573"/>
      <c r="Z40" s="573"/>
      <c r="AA40" s="573"/>
      <c r="AB40" s="573"/>
    </row>
    <row r="41">
      <c r="A41" s="2096">
        <v>10.0</v>
      </c>
      <c r="B41" s="2101" t="s">
        <v>2011</v>
      </c>
      <c r="C41" s="2098" t="s">
        <v>1202</v>
      </c>
      <c r="D41" s="2098" t="s">
        <v>736</v>
      </c>
      <c r="E41" s="2099">
        <v>7.9995685007E10</v>
      </c>
      <c r="F41" s="2099">
        <v>7.9220213989E10</v>
      </c>
      <c r="G41" s="2099" t="s">
        <v>2012</v>
      </c>
      <c r="H41" s="2099" t="s">
        <v>2013</v>
      </c>
      <c r="I41" s="2099" t="s">
        <v>1880</v>
      </c>
      <c r="J41" s="2099">
        <v>95.0</v>
      </c>
      <c r="K41" s="2099">
        <v>5224.0</v>
      </c>
      <c r="L41" s="2099"/>
      <c r="M41" s="2099">
        <v>11.0</v>
      </c>
      <c r="N41" s="2099"/>
      <c r="O41" s="2099" t="s">
        <v>1233</v>
      </c>
      <c r="P41" s="2100" t="s">
        <v>2014</v>
      </c>
      <c r="Q41" s="2106" t="s">
        <v>1209</v>
      </c>
      <c r="R41" s="2100" t="s">
        <v>1210</v>
      </c>
      <c r="S41" s="2100" t="s">
        <v>1213</v>
      </c>
      <c r="T41" s="2100" t="s">
        <v>1214</v>
      </c>
      <c r="U41" s="2100"/>
      <c r="V41" s="2100"/>
      <c r="W41" s="573"/>
      <c r="X41" s="573"/>
      <c r="Y41" s="573"/>
      <c r="Z41" s="573"/>
      <c r="AA41" s="573"/>
      <c r="AB41" s="573"/>
    </row>
    <row r="42">
      <c r="A42" s="2096">
        <v>11.0</v>
      </c>
      <c r="B42" s="2101" t="s">
        <v>2015</v>
      </c>
      <c r="C42" s="2098" t="s">
        <v>1202</v>
      </c>
      <c r="D42" s="2098" t="s">
        <v>736</v>
      </c>
      <c r="E42" s="2096">
        <v>7.999569353E10</v>
      </c>
      <c r="F42" s="2096">
        <v>8.9222026692E10</v>
      </c>
      <c r="G42" s="2099" t="s">
        <v>2016</v>
      </c>
      <c r="H42" s="2099" t="s">
        <v>2017</v>
      </c>
      <c r="I42" s="2102"/>
      <c r="J42" s="2102"/>
      <c r="K42" s="2102"/>
      <c r="L42" s="2099"/>
      <c r="M42" s="2099">
        <v>13.0</v>
      </c>
      <c r="N42" s="2099"/>
      <c r="O42" s="2099" t="s">
        <v>1233</v>
      </c>
      <c r="P42" s="2100" t="s">
        <v>2018</v>
      </c>
      <c r="Q42" s="2106"/>
      <c r="R42" s="2137" t="s">
        <v>1478</v>
      </c>
      <c r="S42" s="2100" t="s">
        <v>1213</v>
      </c>
      <c r="T42" s="2100" t="s">
        <v>1214</v>
      </c>
      <c r="U42" s="2100"/>
      <c r="V42" s="2100"/>
      <c r="W42" s="573"/>
      <c r="X42" s="573"/>
      <c r="Y42" s="573"/>
      <c r="Z42" s="573"/>
      <c r="AA42" s="573"/>
      <c r="AB42" s="573"/>
    </row>
    <row r="43">
      <c r="A43" s="2096">
        <v>12.0</v>
      </c>
      <c r="B43" s="2101" t="s">
        <v>2019</v>
      </c>
      <c r="C43" s="2098" t="s">
        <v>1202</v>
      </c>
      <c r="D43" s="2098" t="s">
        <v>736</v>
      </c>
      <c r="E43" s="2099">
        <v>7.9506456688E10</v>
      </c>
      <c r="F43" s="2099">
        <v>7.9321102132E10</v>
      </c>
      <c r="G43" s="2099"/>
      <c r="H43" s="2099" t="s">
        <v>2020</v>
      </c>
      <c r="I43" s="2102" t="s">
        <v>1377</v>
      </c>
      <c r="J43" s="2102">
        <v>4593.0</v>
      </c>
      <c r="K43" s="2102">
        <v>95.0</v>
      </c>
      <c r="L43" s="2099"/>
      <c r="M43" s="2099">
        <v>16.0</v>
      </c>
      <c r="N43" s="2099"/>
      <c r="O43" s="2099" t="s">
        <v>1233</v>
      </c>
      <c r="P43" s="2100" t="s">
        <v>2021</v>
      </c>
      <c r="Q43" s="2106" t="s">
        <v>1209</v>
      </c>
      <c r="R43" s="2137" t="s">
        <v>1478</v>
      </c>
      <c r="S43" s="2100" t="s">
        <v>1213</v>
      </c>
      <c r="T43" s="2100" t="s">
        <v>1214</v>
      </c>
      <c r="U43" s="2100"/>
      <c r="V43" s="2100"/>
      <c r="W43" s="573"/>
      <c r="X43" s="573"/>
      <c r="Y43" s="573"/>
      <c r="Z43" s="573"/>
      <c r="AA43" s="573"/>
      <c r="AB43" s="573"/>
    </row>
    <row r="44">
      <c r="A44" s="2096">
        <v>13.0</v>
      </c>
      <c r="B44" s="2101" t="s">
        <v>2022</v>
      </c>
      <c r="C44" s="2098" t="s">
        <v>1202</v>
      </c>
      <c r="D44" s="2098" t="s">
        <v>736</v>
      </c>
      <c r="E44" s="2099">
        <v>7.9221848847E10</v>
      </c>
      <c r="F44" s="2099">
        <v>7.9221184277E10</v>
      </c>
      <c r="G44" s="2099" t="s">
        <v>2023</v>
      </c>
      <c r="H44" s="2099" t="s">
        <v>2024</v>
      </c>
      <c r="I44" s="2102" t="s">
        <v>2025</v>
      </c>
      <c r="J44" s="2102"/>
      <c r="K44" s="2102"/>
      <c r="L44" s="2099"/>
      <c r="M44" s="2099">
        <v>14.0</v>
      </c>
      <c r="N44" s="2099"/>
      <c r="O44" s="2110" t="s">
        <v>1478</v>
      </c>
      <c r="P44" s="2100"/>
      <c r="Q44" s="2106"/>
      <c r="R44" s="2137" t="s">
        <v>1478</v>
      </c>
      <c r="S44" s="2100"/>
      <c r="T44" s="2100"/>
      <c r="U44" s="2100"/>
      <c r="V44" s="2100"/>
      <c r="W44" s="573"/>
      <c r="X44" s="573"/>
      <c r="Y44" s="573"/>
      <c r="Z44" s="573"/>
      <c r="AA44" s="573"/>
      <c r="AB44" s="573"/>
    </row>
    <row r="45">
      <c r="A45" s="2096">
        <v>14.0</v>
      </c>
      <c r="B45" s="2101" t="s">
        <v>2026</v>
      </c>
      <c r="C45" s="2098" t="s">
        <v>1202</v>
      </c>
      <c r="D45" s="2098" t="s">
        <v>736</v>
      </c>
      <c r="E45" s="2099">
        <v>7.9043824159E10</v>
      </c>
      <c r="F45" s="2099">
        <v>7.9220200993E10</v>
      </c>
      <c r="G45" s="2099"/>
      <c r="H45" s="2099" t="s">
        <v>2027</v>
      </c>
      <c r="I45" s="2102" t="s">
        <v>2028</v>
      </c>
      <c r="J45" s="2102"/>
      <c r="K45" s="2102"/>
      <c r="L45" s="2099"/>
      <c r="M45" s="2099">
        <v>17.0</v>
      </c>
      <c r="N45" s="2099"/>
      <c r="O45" s="2110"/>
      <c r="P45" s="2100"/>
      <c r="Q45" s="2106"/>
      <c r="R45" s="2137"/>
      <c r="S45" s="2100" t="s">
        <v>1196</v>
      </c>
      <c r="T45" s="2100"/>
      <c r="U45" s="2100"/>
      <c r="V45" s="2100"/>
      <c r="W45" s="573"/>
      <c r="X45" s="573"/>
      <c r="Y45" s="573"/>
      <c r="Z45" s="573"/>
      <c r="AA45" s="573"/>
      <c r="AB45" s="573"/>
    </row>
    <row r="46">
      <c r="A46" s="2096">
        <v>15.0</v>
      </c>
      <c r="B46" s="2101" t="s">
        <v>2029</v>
      </c>
      <c r="C46" s="2098" t="s">
        <v>1202</v>
      </c>
      <c r="D46" s="2098" t="s">
        <v>736</v>
      </c>
      <c r="E46" s="2099">
        <v>7.908927371E10</v>
      </c>
      <c r="F46" s="2099">
        <v>7.9220219959E10</v>
      </c>
      <c r="G46" s="2099" t="s">
        <v>2030</v>
      </c>
      <c r="H46" s="2099" t="s">
        <v>2031</v>
      </c>
      <c r="I46" s="2102" t="s">
        <v>1492</v>
      </c>
      <c r="J46" s="2102">
        <v>95.0</v>
      </c>
      <c r="K46" s="2102">
        <v>3271.0</v>
      </c>
      <c r="L46" s="2099"/>
      <c r="M46" s="2099"/>
      <c r="N46" s="2099" t="s">
        <v>2032</v>
      </c>
      <c r="O46" s="2110" t="s">
        <v>1478</v>
      </c>
      <c r="P46" s="2100"/>
      <c r="Q46" s="2106"/>
      <c r="R46" s="2100"/>
      <c r="S46" s="2100"/>
      <c r="T46" s="2100"/>
      <c r="U46" s="2100"/>
      <c r="V46" s="2100"/>
      <c r="W46" s="573"/>
      <c r="X46" s="573"/>
      <c r="Y46" s="573"/>
      <c r="Z46" s="573"/>
      <c r="AA46" s="573"/>
      <c r="AB46" s="573"/>
    </row>
    <row r="47">
      <c r="A47" s="2096">
        <v>16.0</v>
      </c>
      <c r="B47" s="2101" t="s">
        <v>2033</v>
      </c>
      <c r="C47" s="2098" t="s">
        <v>1202</v>
      </c>
      <c r="D47" s="2098" t="s">
        <v>736</v>
      </c>
      <c r="E47" s="2099">
        <v>7.9222274666E10</v>
      </c>
      <c r="F47" s="2099">
        <v>7.9220318263E10</v>
      </c>
      <c r="G47" s="2099" t="s">
        <v>2034</v>
      </c>
      <c r="H47" s="2099" t="s">
        <v>2035</v>
      </c>
      <c r="I47" s="2102" t="s">
        <v>2036</v>
      </c>
      <c r="J47" s="2102">
        <v>95.0</v>
      </c>
      <c r="K47" s="2102">
        <v>3028.0</v>
      </c>
      <c r="L47" s="2099"/>
      <c r="M47" s="2099">
        <v>22.0</v>
      </c>
      <c r="N47" s="2099"/>
      <c r="O47" s="2099" t="s">
        <v>1252</v>
      </c>
      <c r="P47" s="2100" t="s">
        <v>1982</v>
      </c>
      <c r="Q47" s="2106" t="s">
        <v>1209</v>
      </c>
      <c r="R47" s="2100" t="s">
        <v>1210</v>
      </c>
      <c r="S47" s="2100" t="s">
        <v>1213</v>
      </c>
      <c r="T47" s="2100" t="s">
        <v>1214</v>
      </c>
      <c r="U47" s="2100"/>
      <c r="V47" s="2100"/>
      <c r="W47" s="573"/>
      <c r="X47" s="573"/>
      <c r="Y47" s="573"/>
      <c r="Z47" s="573"/>
      <c r="AA47" s="573"/>
      <c r="AB47" s="573"/>
    </row>
    <row r="48">
      <c r="A48" s="2096">
        <v>17.0</v>
      </c>
      <c r="B48" s="2101" t="s">
        <v>2037</v>
      </c>
      <c r="C48" s="2098" t="s">
        <v>1202</v>
      </c>
      <c r="D48" s="2098" t="s">
        <v>736</v>
      </c>
      <c r="E48" s="2099">
        <v>7.953007956E10</v>
      </c>
      <c r="F48" s="2099">
        <v>7.9220213997E10</v>
      </c>
      <c r="G48" s="2099" t="s">
        <v>2038</v>
      </c>
      <c r="H48" s="2099" t="s">
        <v>2039</v>
      </c>
      <c r="I48" s="2102" t="s">
        <v>2040</v>
      </c>
      <c r="J48" s="2102"/>
      <c r="K48" s="2102">
        <v>95.0</v>
      </c>
      <c r="L48" s="2099"/>
      <c r="M48" s="2099">
        <v>24.0</v>
      </c>
      <c r="N48" s="2099"/>
      <c r="O48" s="2099"/>
      <c r="P48" s="2100"/>
      <c r="Q48" s="2106" t="s">
        <v>1209</v>
      </c>
      <c r="R48" s="2100" t="s">
        <v>1210</v>
      </c>
      <c r="S48" s="2100" t="s">
        <v>1213</v>
      </c>
      <c r="T48" s="2100"/>
      <c r="U48" s="2100"/>
      <c r="V48" s="2100"/>
      <c r="W48" s="573"/>
      <c r="X48" s="573"/>
      <c r="Y48" s="573"/>
      <c r="Z48" s="573"/>
      <c r="AA48" s="573"/>
      <c r="AB48" s="573"/>
    </row>
    <row r="49">
      <c r="A49" s="2096">
        <v>18.0</v>
      </c>
      <c r="B49" s="2101" t="s">
        <v>1609</v>
      </c>
      <c r="C49" s="2098" t="s">
        <v>1202</v>
      </c>
      <c r="D49" s="2098" t="s">
        <v>736</v>
      </c>
      <c r="E49" s="2099">
        <v>7.9221017034E10</v>
      </c>
      <c r="F49" s="2099">
        <v>7.9222922028E10</v>
      </c>
      <c r="G49" s="2099"/>
      <c r="H49" s="2099" t="s">
        <v>2041</v>
      </c>
      <c r="I49" s="2102"/>
      <c r="J49" s="2109"/>
      <c r="K49" s="2102"/>
      <c r="L49" s="2099"/>
      <c r="M49" s="2099"/>
      <c r="N49" s="2099"/>
      <c r="O49" s="2099"/>
      <c r="P49" s="2100"/>
      <c r="Q49" s="2106"/>
      <c r="R49" s="2100"/>
      <c r="S49" s="2100"/>
      <c r="T49" s="2100"/>
      <c r="U49" s="2100"/>
      <c r="V49" s="2100"/>
      <c r="W49" s="573"/>
      <c r="X49" s="573"/>
      <c r="Y49" s="573"/>
      <c r="Z49" s="573"/>
      <c r="AA49" s="573"/>
      <c r="AB49" s="573"/>
    </row>
    <row r="50">
      <c r="A50" s="2096">
        <v>19.0</v>
      </c>
      <c r="B50" s="2101" t="s">
        <v>2042</v>
      </c>
      <c r="C50" s="2098" t="s">
        <v>1202</v>
      </c>
      <c r="D50" s="2098" t="s">
        <v>736</v>
      </c>
      <c r="E50" s="2099">
        <v>7.9086312135E10</v>
      </c>
      <c r="F50" s="2099">
        <v>7.9220318122E10</v>
      </c>
      <c r="G50" s="2099"/>
      <c r="H50" s="2099" t="s">
        <v>2043</v>
      </c>
      <c r="I50" s="2102" t="s">
        <v>2044</v>
      </c>
      <c r="J50" s="2109" t="s">
        <v>2045</v>
      </c>
      <c r="K50" s="2102">
        <v>95.0</v>
      </c>
      <c r="L50" s="2099"/>
      <c r="M50" s="2099"/>
      <c r="N50" s="2099"/>
      <c r="O50" s="2099"/>
      <c r="P50" s="2100"/>
      <c r="Q50" s="2106"/>
      <c r="R50" s="2100"/>
      <c r="S50" s="2100"/>
      <c r="T50" s="2100"/>
      <c r="U50" s="2100"/>
      <c r="V50" s="2100"/>
      <c r="W50" s="573"/>
      <c r="X50" s="573"/>
      <c r="Y50" s="573"/>
      <c r="Z50" s="573"/>
      <c r="AA50" s="573"/>
      <c r="AB50" s="573"/>
    </row>
    <row r="51">
      <c r="A51" s="2096">
        <v>20.0</v>
      </c>
      <c r="B51" s="2101" t="s">
        <v>2046</v>
      </c>
      <c r="C51" s="2098" t="s">
        <v>1202</v>
      </c>
      <c r="D51" s="2098" t="s">
        <v>736</v>
      </c>
      <c r="E51" s="2099">
        <v>7.953820769E10</v>
      </c>
      <c r="F51" s="2099"/>
      <c r="G51" s="2099" t="s">
        <v>2047</v>
      </c>
      <c r="H51" s="2099" t="s">
        <v>2048</v>
      </c>
      <c r="I51" s="2102" t="s">
        <v>1561</v>
      </c>
      <c r="J51" s="2109" t="s">
        <v>1562</v>
      </c>
      <c r="K51" s="2102">
        <v>95.0</v>
      </c>
      <c r="L51" s="2099"/>
      <c r="M51" s="2099"/>
      <c r="N51" s="2099"/>
      <c r="O51" s="2099"/>
      <c r="P51" s="2100"/>
      <c r="Q51" s="2106"/>
      <c r="R51" s="2100"/>
      <c r="S51" s="2100"/>
      <c r="T51" s="2100"/>
      <c r="U51" s="2100"/>
      <c r="V51" s="2100"/>
      <c r="W51" s="573"/>
      <c r="X51" s="573"/>
      <c r="Y51" s="573"/>
      <c r="Z51" s="573"/>
      <c r="AA51" s="573"/>
      <c r="AB51" s="573"/>
    </row>
    <row r="52">
      <c r="A52" s="2096">
        <v>21.0</v>
      </c>
      <c r="B52" s="2121" t="s">
        <v>2049</v>
      </c>
      <c r="C52" s="2098" t="s">
        <v>1202</v>
      </c>
      <c r="D52" s="2098" t="s">
        <v>736</v>
      </c>
      <c r="E52" s="2115">
        <v>8.9220232299E10</v>
      </c>
      <c r="F52" s="2115">
        <v>8.9226140056E10</v>
      </c>
      <c r="G52" s="2115" t="s">
        <v>2050</v>
      </c>
      <c r="H52" s="2115" t="s">
        <v>2051</v>
      </c>
      <c r="I52" s="2138" t="s">
        <v>2052</v>
      </c>
      <c r="J52" s="2139" t="s">
        <v>2053</v>
      </c>
      <c r="K52" s="2138">
        <v>95.0</v>
      </c>
      <c r="L52" s="2099"/>
      <c r="M52" s="2099"/>
      <c r="N52" s="2115" t="s">
        <v>1522</v>
      </c>
      <c r="O52" s="2115" t="s">
        <v>2054</v>
      </c>
      <c r="P52" s="2125" t="s">
        <v>2055</v>
      </c>
      <c r="Q52" s="2106" t="s">
        <v>1209</v>
      </c>
      <c r="R52" s="2125" t="s">
        <v>217</v>
      </c>
      <c r="S52" s="2100" t="s">
        <v>1213</v>
      </c>
      <c r="T52" s="2100" t="s">
        <v>1214</v>
      </c>
      <c r="U52" s="2100"/>
      <c r="V52" s="2100"/>
      <c r="W52" s="573"/>
      <c r="X52" s="573"/>
      <c r="Y52" s="573"/>
      <c r="Z52" s="573"/>
      <c r="AA52" s="573"/>
      <c r="AB52" s="573"/>
    </row>
    <row r="53">
      <c r="A53" s="2096">
        <v>22.0</v>
      </c>
      <c r="B53" s="2101" t="s">
        <v>2056</v>
      </c>
      <c r="C53" s="2098" t="s">
        <v>1202</v>
      </c>
      <c r="D53" s="2098" t="s">
        <v>736</v>
      </c>
      <c r="E53" s="2099">
        <v>7.9961705618E10</v>
      </c>
      <c r="F53" s="2099">
        <v>7.922037766E10</v>
      </c>
      <c r="G53" s="2099" t="s">
        <v>2057</v>
      </c>
      <c r="H53" s="2099" t="s">
        <v>2058</v>
      </c>
      <c r="I53" s="2138" t="s">
        <v>1613</v>
      </c>
      <c r="J53" s="2109"/>
      <c r="K53" s="2102"/>
      <c r="L53" s="2099"/>
      <c r="M53" s="2099"/>
      <c r="N53" s="2099"/>
      <c r="O53" s="2099"/>
      <c r="P53" s="2100"/>
      <c r="Q53" s="2106"/>
      <c r="R53" s="2100"/>
      <c r="S53" s="2100"/>
      <c r="T53" s="2100"/>
      <c r="U53" s="2100"/>
      <c r="V53" s="2100"/>
      <c r="W53" s="573"/>
      <c r="X53" s="573"/>
      <c r="Y53" s="573"/>
      <c r="Z53" s="573"/>
      <c r="AA53" s="573"/>
      <c r="AB53" s="573"/>
    </row>
    <row r="54" ht="15.75" customHeight="1">
      <c r="A54" s="2096">
        <v>23.0</v>
      </c>
      <c r="B54" s="2101" t="s">
        <v>2059</v>
      </c>
      <c r="C54" s="2098" t="s">
        <v>1202</v>
      </c>
      <c r="D54" s="2098" t="s">
        <v>736</v>
      </c>
      <c r="E54" s="2099">
        <v>7.9089203387E10</v>
      </c>
      <c r="F54" s="2099">
        <v>7.9220318268E10</v>
      </c>
      <c r="G54" s="2099" t="s">
        <v>2060</v>
      </c>
      <c r="H54" s="2099" t="s">
        <v>2061</v>
      </c>
      <c r="I54" s="2122" t="s">
        <v>2062</v>
      </c>
      <c r="J54" s="2099">
        <v>5070.0</v>
      </c>
      <c r="K54" s="2099">
        <v>95.0</v>
      </c>
      <c r="L54" s="2099">
        <v>63.0</v>
      </c>
      <c r="M54" s="2099">
        <v>10.0</v>
      </c>
      <c r="N54" s="2099"/>
      <c r="O54" s="2099" t="s">
        <v>1233</v>
      </c>
      <c r="P54" s="2100" t="s">
        <v>2063</v>
      </c>
      <c r="Q54" s="2106" t="s">
        <v>1209</v>
      </c>
      <c r="R54" s="2100" t="s">
        <v>1210</v>
      </c>
      <c r="S54" s="2100" t="s">
        <v>1213</v>
      </c>
      <c r="T54" s="2100" t="s">
        <v>1214</v>
      </c>
      <c r="U54" s="2100"/>
      <c r="V54" s="2100"/>
      <c r="W54" s="573"/>
      <c r="X54" s="573"/>
      <c r="Y54" s="573"/>
      <c r="Z54" s="573"/>
      <c r="AA54" s="573"/>
      <c r="AB54" s="573"/>
    </row>
    <row r="55" ht="15.0" customHeight="1">
      <c r="A55" s="2096">
        <v>24.0</v>
      </c>
      <c r="B55" s="2101" t="s">
        <v>2064</v>
      </c>
      <c r="C55" s="2098" t="s">
        <v>1202</v>
      </c>
      <c r="D55" s="2098" t="s">
        <v>736</v>
      </c>
      <c r="E55" s="2099"/>
      <c r="F55" s="2099">
        <v>7.9292190297E10</v>
      </c>
      <c r="G55" s="2099" t="s">
        <v>2065</v>
      </c>
      <c r="H55" s="2099" t="s">
        <v>2066</v>
      </c>
      <c r="I55" s="2122" t="s">
        <v>1933</v>
      </c>
      <c r="J55" s="2100"/>
      <c r="K55" s="2099">
        <v>95.0</v>
      </c>
      <c r="L55" s="2099">
        <v>545.0</v>
      </c>
      <c r="M55" s="2099">
        <v>7.0</v>
      </c>
      <c r="N55" s="2099"/>
      <c r="O55" s="2099" t="s">
        <v>1233</v>
      </c>
      <c r="P55" s="2100" t="s">
        <v>2067</v>
      </c>
      <c r="Q55" s="2104" t="s">
        <v>1209</v>
      </c>
      <c r="R55" s="2100" t="s">
        <v>1210</v>
      </c>
      <c r="S55" s="2100" t="s">
        <v>1213</v>
      </c>
      <c r="T55" s="2100" t="s">
        <v>1214</v>
      </c>
      <c r="U55" s="2100"/>
      <c r="V55" s="2100"/>
      <c r="W55" s="573"/>
      <c r="X55" s="573"/>
      <c r="Y55" s="573"/>
      <c r="Z55" s="573"/>
      <c r="AA55" s="573"/>
      <c r="AB55" s="573"/>
    </row>
    <row r="56" ht="14.25" customHeight="1">
      <c r="A56" s="2096">
        <v>25.0</v>
      </c>
      <c r="B56" s="2116" t="s">
        <v>2068</v>
      </c>
      <c r="C56" s="2098" t="s">
        <v>1202</v>
      </c>
      <c r="D56" s="2098" t="s">
        <v>736</v>
      </c>
      <c r="E56" s="2096">
        <v>8.9022538985E10</v>
      </c>
      <c r="F56" s="2096">
        <v>8.9220318122E10</v>
      </c>
      <c r="G56" s="2115"/>
      <c r="H56" s="2118" t="s">
        <v>2069</v>
      </c>
      <c r="I56" s="2115" t="s">
        <v>2044</v>
      </c>
      <c r="J56" s="2115"/>
      <c r="K56" s="2115">
        <v>95.0</v>
      </c>
      <c r="L56" s="2099"/>
      <c r="M56" s="2099"/>
      <c r="N56" s="2115" t="s">
        <v>1512</v>
      </c>
      <c r="O56" s="2099"/>
      <c r="P56" s="2100"/>
      <c r="Q56" s="2106"/>
      <c r="R56" s="2100"/>
      <c r="S56" s="2100"/>
      <c r="T56" s="2100"/>
      <c r="U56" s="2100"/>
      <c r="V56" s="2100"/>
      <c r="W56" s="573"/>
      <c r="X56" s="573"/>
      <c r="Y56" s="573"/>
      <c r="Z56" s="573"/>
      <c r="AA56" s="573"/>
      <c r="AB56" s="573"/>
    </row>
    <row r="57" ht="14.25" customHeight="1">
      <c r="A57" s="2096">
        <v>26.0</v>
      </c>
      <c r="B57" s="2116" t="s">
        <v>2070</v>
      </c>
      <c r="C57" s="2096" t="s">
        <v>1675</v>
      </c>
      <c r="D57" s="2098" t="s">
        <v>736</v>
      </c>
      <c r="E57" s="2096"/>
      <c r="F57" s="2096">
        <v>7.9221184277E10</v>
      </c>
      <c r="G57" s="2099"/>
      <c r="H57" s="2118" t="s">
        <v>2071</v>
      </c>
      <c r="I57" s="2099"/>
      <c r="J57" s="2099"/>
      <c r="K57" s="2099"/>
      <c r="L57" s="2099"/>
      <c r="M57" s="2099"/>
      <c r="N57" s="2099"/>
      <c r="O57" s="2099"/>
      <c r="P57" s="2100"/>
      <c r="Q57" s="2106"/>
      <c r="R57" s="2100"/>
      <c r="S57" s="2100"/>
      <c r="T57" s="2100"/>
      <c r="U57" s="2100"/>
      <c r="V57" s="2100"/>
      <c r="W57" s="573"/>
      <c r="X57" s="573"/>
      <c r="Y57" s="573"/>
      <c r="Z57" s="573"/>
      <c r="AA57" s="573"/>
      <c r="AB57" s="573"/>
    </row>
    <row r="58">
      <c r="A58" s="2096">
        <v>27.0</v>
      </c>
      <c r="B58" s="2116" t="s">
        <v>754</v>
      </c>
      <c r="C58" s="2096" t="s">
        <v>755</v>
      </c>
      <c r="D58" s="2098" t="s">
        <v>736</v>
      </c>
      <c r="E58" s="2096">
        <v>8.9120503292E10</v>
      </c>
      <c r="F58" s="2099">
        <v>7.9220318122E10</v>
      </c>
      <c r="G58" s="2115" t="s">
        <v>2072</v>
      </c>
      <c r="H58" s="2099"/>
      <c r="I58" s="2099"/>
      <c r="J58" s="2099"/>
      <c r="K58" s="2099"/>
      <c r="L58" s="2102"/>
      <c r="M58" s="2099"/>
      <c r="N58" s="2096" t="s">
        <v>2073</v>
      </c>
      <c r="O58" s="2099"/>
      <c r="P58" s="2100"/>
      <c r="Q58" s="2106"/>
      <c r="R58" s="2100"/>
      <c r="S58" s="2100"/>
      <c r="T58" s="2100"/>
      <c r="U58" s="2100"/>
      <c r="V58" s="2100"/>
      <c r="W58" s="573"/>
      <c r="X58" s="573"/>
      <c r="Y58" s="573"/>
      <c r="Z58" s="573"/>
      <c r="AA58" s="573"/>
      <c r="AB58" s="573"/>
    </row>
    <row r="59">
      <c r="A59" s="2096">
        <v>28.0</v>
      </c>
      <c r="B59" s="2101" t="s">
        <v>2074</v>
      </c>
      <c r="C59" s="2096" t="s">
        <v>2075</v>
      </c>
      <c r="D59" s="2098" t="s">
        <v>736</v>
      </c>
      <c r="E59" s="2099"/>
      <c r="F59" s="2099">
        <v>7.9086358198E10</v>
      </c>
      <c r="G59" s="2099"/>
      <c r="H59" s="2099" t="s">
        <v>2076</v>
      </c>
      <c r="I59" s="2099"/>
      <c r="J59" s="2099"/>
      <c r="K59" s="2099"/>
      <c r="L59" s="2099"/>
      <c r="M59" s="2099"/>
      <c r="N59" s="2099"/>
      <c r="O59" s="2099"/>
      <c r="P59" s="2100"/>
      <c r="Q59" s="2106"/>
      <c r="R59" s="2100"/>
      <c r="S59" s="2100"/>
      <c r="T59" s="2100"/>
      <c r="U59" s="2100"/>
      <c r="V59" s="2100"/>
      <c r="W59" s="573"/>
      <c r="X59" s="573"/>
      <c r="Y59" s="573"/>
      <c r="Z59" s="573"/>
      <c r="AA59" s="573"/>
      <c r="AB59" s="573"/>
    </row>
    <row r="60" ht="15.0" customHeight="1">
      <c r="A60" s="2096">
        <v>29.0</v>
      </c>
      <c r="B60" s="2116" t="s">
        <v>2077</v>
      </c>
      <c r="C60" s="2140" t="s">
        <v>2078</v>
      </c>
      <c r="D60" s="2098" t="s">
        <v>736</v>
      </c>
      <c r="E60" s="2099"/>
      <c r="F60" s="2096">
        <v>8.9826269659E10</v>
      </c>
      <c r="G60" s="2099"/>
      <c r="H60" s="2099"/>
      <c r="I60" s="2099"/>
      <c r="J60" s="2099"/>
      <c r="K60" s="2099"/>
      <c r="L60" s="2099"/>
      <c r="M60" s="2099"/>
      <c r="N60" s="2099"/>
      <c r="O60" s="2099"/>
      <c r="P60" s="2100"/>
      <c r="Q60" s="2106"/>
      <c r="R60" s="2100"/>
      <c r="S60" s="2100"/>
      <c r="T60" s="2100"/>
      <c r="U60" s="2100"/>
      <c r="V60" s="2100"/>
      <c r="W60" s="573"/>
      <c r="X60" s="573"/>
      <c r="Y60" s="573"/>
      <c r="Z60" s="573"/>
      <c r="AA60" s="573"/>
      <c r="AB60" s="573"/>
    </row>
    <row r="61" ht="15.0" customHeight="1">
      <c r="A61" s="2096">
        <v>30.0</v>
      </c>
      <c r="B61" s="2116" t="s">
        <v>2079</v>
      </c>
      <c r="C61" s="2140" t="s">
        <v>2078</v>
      </c>
      <c r="D61" s="2098" t="s">
        <v>736</v>
      </c>
      <c r="E61" s="2099"/>
      <c r="F61" s="2099"/>
      <c r="G61" s="2099"/>
      <c r="H61" s="2099"/>
      <c r="I61" s="2099"/>
      <c r="J61" s="2099"/>
      <c r="K61" s="2099"/>
      <c r="L61" s="2099"/>
      <c r="M61" s="2099"/>
      <c r="N61" s="2099"/>
      <c r="O61" s="2099"/>
      <c r="P61" s="2100"/>
      <c r="Q61" s="2106"/>
      <c r="R61" s="2100"/>
      <c r="S61" s="2100"/>
      <c r="T61" s="2100"/>
      <c r="U61" s="2100"/>
      <c r="V61" s="2100"/>
      <c r="W61" s="573"/>
      <c r="X61" s="573"/>
      <c r="Y61" s="573"/>
      <c r="Z61" s="573"/>
      <c r="AA61" s="573"/>
      <c r="AB61" s="573"/>
    </row>
    <row r="62" ht="15.0" customHeight="1">
      <c r="A62" s="2096">
        <v>31.0</v>
      </c>
      <c r="B62" s="2101" t="s">
        <v>2080</v>
      </c>
      <c r="C62" s="2096" t="s">
        <v>1202</v>
      </c>
      <c r="D62" s="2098" t="s">
        <v>736</v>
      </c>
      <c r="E62" s="2099">
        <v>7.9058017724E10</v>
      </c>
      <c r="F62" s="2115">
        <v>8.922031639E10</v>
      </c>
      <c r="G62" s="2099" t="s">
        <v>2081</v>
      </c>
      <c r="H62" s="2099" t="s">
        <v>2082</v>
      </c>
      <c r="I62" s="2122" t="s">
        <v>1986</v>
      </c>
      <c r="J62" s="2109" t="s">
        <v>2083</v>
      </c>
      <c r="K62" s="2102">
        <v>95.0</v>
      </c>
      <c r="L62" s="2099"/>
      <c r="M62" s="2099"/>
      <c r="N62" s="2099"/>
      <c r="O62" s="2096" t="s">
        <v>1987</v>
      </c>
      <c r="P62" s="2113" t="s">
        <v>1988</v>
      </c>
      <c r="Q62" s="2106" t="s">
        <v>1209</v>
      </c>
      <c r="R62" s="2100" t="s">
        <v>1478</v>
      </c>
      <c r="S62" s="2100" t="s">
        <v>1213</v>
      </c>
      <c r="T62" s="2100" t="s">
        <v>1214</v>
      </c>
      <c r="U62" s="2100"/>
      <c r="V62" s="2100"/>
      <c r="W62" s="573"/>
      <c r="X62" s="573"/>
      <c r="Y62" s="573"/>
      <c r="Z62" s="573"/>
      <c r="AA62" s="573"/>
      <c r="AB62" s="573"/>
    </row>
    <row r="63" ht="15.0" customHeight="1">
      <c r="A63" s="2096">
        <v>32.0</v>
      </c>
      <c r="B63" s="2101" t="s">
        <v>2084</v>
      </c>
      <c r="C63" s="2096" t="s">
        <v>1675</v>
      </c>
      <c r="D63" s="2098" t="s">
        <v>736</v>
      </c>
      <c r="E63" s="2099"/>
      <c r="F63" s="2099">
        <v>7.9221277764E10</v>
      </c>
      <c r="G63" s="2099"/>
      <c r="H63" s="2099" t="s">
        <v>2085</v>
      </c>
      <c r="I63" s="2099"/>
      <c r="J63" s="2099"/>
      <c r="K63" s="2099"/>
      <c r="L63" s="2099"/>
      <c r="M63" s="2099"/>
      <c r="N63" s="2099"/>
      <c r="O63" s="2099" t="s">
        <v>1667</v>
      </c>
      <c r="P63" s="2100"/>
      <c r="Q63" s="2106" t="s">
        <v>243</v>
      </c>
      <c r="R63" s="2106" t="s">
        <v>243</v>
      </c>
      <c r="S63" s="2106" t="s">
        <v>243</v>
      </c>
      <c r="T63" s="2106" t="s">
        <v>243</v>
      </c>
      <c r="U63" s="2100"/>
      <c r="V63" s="2100"/>
      <c r="W63" s="573"/>
      <c r="X63" s="573"/>
      <c r="Y63" s="573"/>
      <c r="Z63" s="573"/>
      <c r="AA63" s="573"/>
      <c r="AB63" s="573"/>
    </row>
    <row r="64" ht="17.25" customHeight="1">
      <c r="A64" s="2096">
        <v>33.0</v>
      </c>
      <c r="B64" s="2101" t="s">
        <v>2086</v>
      </c>
      <c r="C64" s="2141" t="s">
        <v>895</v>
      </c>
      <c r="D64" s="2098" t="s">
        <v>736</v>
      </c>
      <c r="E64" s="2099">
        <v>7.9132033201E10</v>
      </c>
      <c r="F64" s="2099"/>
      <c r="G64" s="2099" t="s">
        <v>2087</v>
      </c>
      <c r="H64" s="2099" t="s">
        <v>2088</v>
      </c>
      <c r="I64" s="2099"/>
      <c r="J64" s="2099"/>
      <c r="K64" s="2099"/>
      <c r="L64" s="2099"/>
      <c r="M64" s="2099"/>
      <c r="N64" s="2099"/>
      <c r="O64" s="2099"/>
      <c r="P64" s="2100"/>
      <c r="Q64" s="2106"/>
      <c r="R64" s="2100"/>
      <c r="S64" s="2100"/>
      <c r="T64" s="2100"/>
      <c r="U64" s="2100"/>
      <c r="V64" s="2100"/>
      <c r="W64" s="573"/>
      <c r="X64" s="573"/>
      <c r="Y64" s="573"/>
      <c r="Z64" s="573"/>
      <c r="AA64" s="573"/>
      <c r="AB64" s="573"/>
    </row>
    <row r="65">
      <c r="A65" s="2096">
        <v>34.0</v>
      </c>
      <c r="B65" s="2116" t="s">
        <v>2089</v>
      </c>
      <c r="C65" s="2098" t="s">
        <v>1202</v>
      </c>
      <c r="D65" s="2098" t="s">
        <v>736</v>
      </c>
      <c r="E65" s="2096">
        <v>8.9827609467E10</v>
      </c>
      <c r="F65" s="2096">
        <v>8.9222661454E10</v>
      </c>
      <c r="G65" s="2096" t="s">
        <v>2090</v>
      </c>
      <c r="H65" s="2096" t="s">
        <v>2091</v>
      </c>
      <c r="I65" s="2122" t="s">
        <v>2092</v>
      </c>
      <c r="J65" s="2139"/>
      <c r="K65" s="2122"/>
      <c r="L65" s="2099"/>
      <c r="M65" s="2099"/>
      <c r="N65" s="2096"/>
      <c r="O65" s="2099" t="s">
        <v>1233</v>
      </c>
      <c r="P65" s="2113" t="s">
        <v>2093</v>
      </c>
      <c r="Q65" s="2106" t="s">
        <v>1209</v>
      </c>
      <c r="R65" s="2113" t="s">
        <v>217</v>
      </c>
      <c r="S65" s="2100" t="s">
        <v>1213</v>
      </c>
      <c r="T65" s="2100" t="s">
        <v>1214</v>
      </c>
      <c r="U65" s="2100"/>
      <c r="V65" s="2100"/>
      <c r="W65" s="573"/>
      <c r="X65" s="573"/>
      <c r="Y65" s="573"/>
      <c r="Z65" s="573"/>
      <c r="AA65" s="573"/>
      <c r="AB65" s="573"/>
    </row>
    <row r="66">
      <c r="A66" s="2096">
        <v>35.0</v>
      </c>
      <c r="B66" s="2116" t="s">
        <v>2094</v>
      </c>
      <c r="C66" s="2098" t="s">
        <v>1202</v>
      </c>
      <c r="D66" s="2098" t="s">
        <v>736</v>
      </c>
      <c r="E66" s="2096">
        <v>8.9126860392E10</v>
      </c>
      <c r="F66" s="2096">
        <v>8.9292190297E10</v>
      </c>
      <c r="G66" s="2096" t="s">
        <v>2095</v>
      </c>
      <c r="H66" s="2096" t="s">
        <v>2096</v>
      </c>
      <c r="I66" s="2122" t="s">
        <v>2097</v>
      </c>
      <c r="J66" s="2139" t="s">
        <v>2098</v>
      </c>
      <c r="K66" s="2122" t="s">
        <v>1544</v>
      </c>
      <c r="L66" s="2099"/>
      <c r="M66" s="2099"/>
      <c r="N66" s="2096"/>
      <c r="O66" s="2096" t="s">
        <v>1243</v>
      </c>
      <c r="P66" s="2113" t="s">
        <v>1244</v>
      </c>
      <c r="Q66" s="2106" t="s">
        <v>1209</v>
      </c>
      <c r="R66" s="2113" t="s">
        <v>217</v>
      </c>
      <c r="S66" s="2100" t="s">
        <v>1213</v>
      </c>
      <c r="T66" s="2100" t="s">
        <v>1214</v>
      </c>
      <c r="U66" s="2100"/>
      <c r="V66" s="2100"/>
      <c r="W66" s="573"/>
      <c r="X66" s="573"/>
      <c r="Y66" s="573"/>
      <c r="Z66" s="573"/>
      <c r="AA66" s="573"/>
      <c r="AB66" s="573"/>
    </row>
    <row r="67">
      <c r="A67" s="2096">
        <v>36.0</v>
      </c>
      <c r="B67" s="2116" t="s">
        <v>2099</v>
      </c>
      <c r="C67" s="2098" t="s">
        <v>1202</v>
      </c>
      <c r="D67" s="2098" t="s">
        <v>736</v>
      </c>
      <c r="E67" s="2099">
        <v>7.9617729432E10</v>
      </c>
      <c r="F67" s="2115">
        <v>8.9220200993E10</v>
      </c>
      <c r="G67" s="2099" t="s">
        <v>2100</v>
      </c>
      <c r="H67" s="2099" t="s">
        <v>2101</v>
      </c>
      <c r="I67" s="2122"/>
      <c r="J67" s="2139"/>
      <c r="K67" s="2122"/>
      <c r="L67" s="2099"/>
      <c r="M67" s="2099"/>
      <c r="N67" s="2096"/>
      <c r="O67" s="2096"/>
      <c r="P67" s="2113"/>
      <c r="Q67" s="2106"/>
      <c r="R67" s="2113"/>
      <c r="S67" s="2100"/>
      <c r="T67" s="2100"/>
      <c r="U67" s="2100"/>
      <c r="V67" s="2100"/>
      <c r="W67" s="573"/>
      <c r="X67" s="573"/>
      <c r="Y67" s="573"/>
      <c r="Z67" s="573"/>
      <c r="AA67" s="573"/>
      <c r="AB67" s="573"/>
    </row>
    <row r="68">
      <c r="A68" s="2096">
        <v>37.0</v>
      </c>
      <c r="B68" s="2116" t="s">
        <v>2102</v>
      </c>
      <c r="C68" s="2098" t="s">
        <v>1202</v>
      </c>
      <c r="D68" s="2098" t="s">
        <v>736</v>
      </c>
      <c r="E68" s="2099">
        <v>7.9122891092E10</v>
      </c>
      <c r="F68" s="2115">
        <v>8.9222922028E10</v>
      </c>
      <c r="G68" s="2099" t="s">
        <v>2103</v>
      </c>
      <c r="H68" s="2099" t="s">
        <v>2104</v>
      </c>
      <c r="I68" s="2122"/>
      <c r="J68" s="2139"/>
      <c r="K68" s="2122"/>
      <c r="L68" s="2099"/>
      <c r="M68" s="2099"/>
      <c r="N68" s="2096"/>
      <c r="O68" s="2096"/>
      <c r="P68" s="2113"/>
      <c r="Q68" s="2106"/>
      <c r="R68" s="2113"/>
      <c r="S68" s="2100"/>
      <c r="T68" s="2100"/>
      <c r="U68" s="2100"/>
      <c r="V68" s="2100"/>
      <c r="W68" s="573"/>
      <c r="X68" s="573"/>
      <c r="Y68" s="573"/>
      <c r="Z68" s="573"/>
      <c r="AA68" s="573"/>
      <c r="AB68" s="573"/>
    </row>
    <row r="69">
      <c r="A69" s="2096">
        <v>38.0</v>
      </c>
      <c r="B69" s="2116" t="s">
        <v>2105</v>
      </c>
      <c r="C69" s="2098" t="s">
        <v>1202</v>
      </c>
      <c r="D69" s="2098" t="s">
        <v>736</v>
      </c>
      <c r="E69" s="2099">
        <v>7.9995658513E10</v>
      </c>
      <c r="F69" s="2115">
        <v>8.9221945883E10</v>
      </c>
      <c r="G69" s="2099" t="s">
        <v>2106</v>
      </c>
      <c r="H69" s="2099" t="s">
        <v>2107</v>
      </c>
      <c r="I69" s="2122"/>
      <c r="J69" s="2139"/>
      <c r="K69" s="2122"/>
      <c r="L69" s="2099"/>
      <c r="M69" s="2099"/>
      <c r="N69" s="2096"/>
      <c r="O69" s="2096"/>
      <c r="P69" s="2113"/>
      <c r="Q69" s="2106"/>
      <c r="R69" s="2113"/>
      <c r="S69" s="2100"/>
      <c r="T69" s="2100"/>
      <c r="U69" s="2100"/>
      <c r="V69" s="2100"/>
      <c r="W69" s="573"/>
      <c r="X69" s="573"/>
      <c r="Y69" s="573"/>
      <c r="Z69" s="573"/>
      <c r="AA69" s="573"/>
      <c r="AB69" s="573"/>
    </row>
    <row r="70">
      <c r="A70" s="2096">
        <v>39.0</v>
      </c>
      <c r="B70" s="2116" t="s">
        <v>2108</v>
      </c>
      <c r="C70" s="2098" t="s">
        <v>1202</v>
      </c>
      <c r="D70" s="2113" t="s">
        <v>56</v>
      </c>
      <c r="E70" s="2096">
        <v>8.9122225162E10</v>
      </c>
      <c r="F70" s="2115">
        <v>8.922474621E10</v>
      </c>
      <c r="G70" s="2096" t="s">
        <v>2109</v>
      </c>
      <c r="H70" s="2115" t="s">
        <v>2110</v>
      </c>
      <c r="I70" s="2122"/>
      <c r="J70" s="2139"/>
      <c r="K70" s="2122"/>
      <c r="L70" s="2099"/>
      <c r="M70" s="2099"/>
      <c r="N70" s="2096"/>
      <c r="O70" s="2096"/>
      <c r="P70" s="2113"/>
      <c r="Q70" s="2106"/>
      <c r="R70" s="2113"/>
      <c r="S70" s="2100"/>
      <c r="T70" s="2100"/>
      <c r="U70" s="2100"/>
      <c r="V70" s="2100"/>
      <c r="W70" s="573"/>
      <c r="X70" s="573"/>
      <c r="Y70" s="573"/>
      <c r="Z70" s="573"/>
      <c r="AA70" s="573"/>
      <c r="AB70" s="573"/>
    </row>
    <row r="71">
      <c r="A71" s="2096">
        <v>40.0</v>
      </c>
      <c r="B71" s="2116" t="s">
        <v>2111</v>
      </c>
      <c r="C71" s="2098" t="s">
        <v>1202</v>
      </c>
      <c r="D71" s="2098" t="s">
        <v>736</v>
      </c>
      <c r="E71" s="2096">
        <v>7.9920120917E10</v>
      </c>
      <c r="F71" s="2096">
        <v>8.9220318263E10</v>
      </c>
      <c r="G71" s="2096" t="s">
        <v>2112</v>
      </c>
      <c r="H71" s="2096" t="s">
        <v>2113</v>
      </c>
      <c r="I71" s="2122" t="s">
        <v>2036</v>
      </c>
      <c r="J71" s="2139" t="s">
        <v>2114</v>
      </c>
      <c r="K71" s="2122">
        <v>95.0</v>
      </c>
      <c r="L71" s="2099"/>
      <c r="M71" s="2099"/>
      <c r="N71" s="2096" t="s">
        <v>2115</v>
      </c>
      <c r="O71" s="2099" t="s">
        <v>1233</v>
      </c>
      <c r="P71" s="2113" t="s">
        <v>1290</v>
      </c>
      <c r="Q71" s="2106" t="s">
        <v>1209</v>
      </c>
      <c r="R71" s="2100" t="s">
        <v>1478</v>
      </c>
      <c r="S71" s="2100" t="s">
        <v>1213</v>
      </c>
      <c r="T71" s="2100" t="s">
        <v>1214</v>
      </c>
      <c r="U71" s="2100"/>
      <c r="V71" s="2100"/>
      <c r="W71" s="573"/>
      <c r="X71" s="573"/>
      <c r="Y71" s="573"/>
      <c r="Z71" s="573"/>
      <c r="AA71" s="573"/>
      <c r="AB71" s="573"/>
    </row>
    <row r="72">
      <c r="A72" s="2096">
        <v>41.0</v>
      </c>
      <c r="B72" s="2142" t="s">
        <v>1994</v>
      </c>
      <c r="C72" s="2098" t="s">
        <v>1202</v>
      </c>
      <c r="D72" s="2098" t="s">
        <v>736</v>
      </c>
      <c r="E72" s="2124">
        <v>7.9505556155E10</v>
      </c>
      <c r="F72" s="2124">
        <v>8.9226140134E10</v>
      </c>
      <c r="G72" s="2126" t="s">
        <v>1573</v>
      </c>
      <c r="H72" s="2109" t="s">
        <v>2116</v>
      </c>
      <c r="I72" s="2126" t="s">
        <v>2117</v>
      </c>
      <c r="J72" s="2099" t="s">
        <v>2118</v>
      </c>
      <c r="K72" s="2099">
        <v>95.0</v>
      </c>
      <c r="L72" s="2124"/>
      <c r="M72" s="2099"/>
      <c r="N72" s="2127"/>
      <c r="O72" s="2106"/>
      <c r="P72" s="2100"/>
      <c r="Q72" s="2100" t="s">
        <v>1209</v>
      </c>
      <c r="R72" s="2100" t="s">
        <v>217</v>
      </c>
      <c r="S72" s="2100" t="s">
        <v>1213</v>
      </c>
      <c r="T72" s="2100" t="s">
        <v>1214</v>
      </c>
      <c r="U72" s="2100"/>
      <c r="V72" s="2100"/>
      <c r="W72" s="573"/>
      <c r="X72" s="573"/>
      <c r="Y72" s="573"/>
      <c r="Z72" s="573"/>
      <c r="AA72" s="573"/>
      <c r="AB72" s="573"/>
    </row>
    <row r="73">
      <c r="A73" s="2096">
        <v>42.0</v>
      </c>
      <c r="B73" s="2116" t="s">
        <v>2119</v>
      </c>
      <c r="C73" s="2098" t="s">
        <v>1202</v>
      </c>
      <c r="D73" s="2098" t="s">
        <v>736</v>
      </c>
      <c r="E73" s="2099">
        <v>7.9995591911E10</v>
      </c>
      <c r="F73" s="2115">
        <v>8.9222193798E10</v>
      </c>
      <c r="G73" s="2099" t="s">
        <v>2120</v>
      </c>
      <c r="H73" s="2099" t="s">
        <v>2121</v>
      </c>
      <c r="I73" s="2122" t="s">
        <v>1316</v>
      </c>
      <c r="J73" s="2139" t="s">
        <v>1317</v>
      </c>
      <c r="K73" s="2102">
        <v>95.0</v>
      </c>
      <c r="L73" s="2099"/>
      <c r="M73" s="2099"/>
      <c r="N73" s="2099"/>
      <c r="O73" s="2099" t="s">
        <v>1233</v>
      </c>
      <c r="P73" s="2113" t="s">
        <v>2122</v>
      </c>
      <c r="Q73" s="2106" t="s">
        <v>1209</v>
      </c>
      <c r="R73" s="2100" t="s">
        <v>1478</v>
      </c>
      <c r="S73" s="2100" t="s">
        <v>1213</v>
      </c>
      <c r="T73" s="2100" t="s">
        <v>1214</v>
      </c>
      <c r="U73" s="2100"/>
      <c r="V73" s="2100"/>
      <c r="W73" s="573"/>
      <c r="X73" s="573"/>
      <c r="Y73" s="573"/>
      <c r="Z73" s="573"/>
      <c r="AA73" s="573"/>
      <c r="AB73" s="573"/>
    </row>
    <row r="74">
      <c r="A74" s="2096">
        <v>43.0</v>
      </c>
      <c r="B74" s="2101" t="s">
        <v>2123</v>
      </c>
      <c r="C74" s="2098" t="s">
        <v>1202</v>
      </c>
      <c r="D74" s="2098" t="s">
        <v>736</v>
      </c>
      <c r="E74" s="2096">
        <v>8.9122077425E10</v>
      </c>
      <c r="F74" s="2115">
        <v>8.9221989337E10</v>
      </c>
      <c r="G74" s="2099" t="s">
        <v>2124</v>
      </c>
      <c r="H74" s="2099" t="s">
        <v>2125</v>
      </c>
      <c r="I74" s="2122" t="s">
        <v>243</v>
      </c>
      <c r="J74" s="2102"/>
      <c r="K74" s="2102"/>
      <c r="L74" s="2099"/>
      <c r="M74" s="2099"/>
      <c r="N74" s="2099"/>
      <c r="O74" s="2096" t="s">
        <v>1243</v>
      </c>
      <c r="P74" s="2096" t="s">
        <v>1564</v>
      </c>
      <c r="Q74" s="2106" t="s">
        <v>1209</v>
      </c>
      <c r="R74" s="2100" t="s">
        <v>1210</v>
      </c>
      <c r="S74" s="2100"/>
      <c r="T74" s="2100"/>
      <c r="U74" s="2100"/>
      <c r="V74" s="2100"/>
      <c r="W74" s="573"/>
      <c r="X74" s="573"/>
      <c r="Y74" s="573"/>
      <c r="Z74" s="573"/>
      <c r="AA74" s="573"/>
      <c r="AB74" s="573"/>
    </row>
    <row r="75">
      <c r="A75" s="2096">
        <v>44.0</v>
      </c>
      <c r="B75" s="2116" t="s">
        <v>2126</v>
      </c>
      <c r="C75" s="2098" t="s">
        <v>1202</v>
      </c>
      <c r="D75" s="2098" t="s">
        <v>736</v>
      </c>
      <c r="E75" s="2096">
        <v>8.9028782428E10</v>
      </c>
      <c r="F75" s="2096">
        <v>8.9220318122E10</v>
      </c>
      <c r="G75" s="2096" t="s">
        <v>2127</v>
      </c>
      <c r="H75" s="2096" t="s">
        <v>2128</v>
      </c>
      <c r="I75" s="2122" t="s">
        <v>2044</v>
      </c>
      <c r="J75" s="2099"/>
      <c r="K75" s="2099"/>
      <c r="L75" s="2102"/>
      <c r="M75" s="2099"/>
      <c r="N75" s="2099"/>
      <c r="O75" s="2099" t="s">
        <v>1233</v>
      </c>
      <c r="P75" s="2113" t="s">
        <v>2129</v>
      </c>
      <c r="Q75" s="2106" t="s">
        <v>1209</v>
      </c>
      <c r="R75" s="2113" t="s">
        <v>217</v>
      </c>
      <c r="S75" s="2100"/>
      <c r="T75" s="2100"/>
      <c r="U75" s="2100"/>
      <c r="V75" s="2100"/>
      <c r="W75" s="573"/>
      <c r="X75" s="573"/>
      <c r="Y75" s="573"/>
      <c r="Z75" s="573"/>
      <c r="AA75" s="573"/>
      <c r="AB75" s="573"/>
    </row>
    <row r="76">
      <c r="A76" s="2096">
        <v>45.0</v>
      </c>
      <c r="B76" s="2097" t="s">
        <v>2130</v>
      </c>
      <c r="C76" s="2098" t="s">
        <v>1202</v>
      </c>
      <c r="D76" s="2098" t="s">
        <v>736</v>
      </c>
      <c r="E76" s="2096">
        <v>8.9993410382E10</v>
      </c>
      <c r="F76" s="2096">
        <v>8.9220200993E10</v>
      </c>
      <c r="G76" s="2141" t="s">
        <v>2131</v>
      </c>
      <c r="H76" s="2141" t="s">
        <v>2132</v>
      </c>
      <c r="I76" s="2096" t="s">
        <v>2062</v>
      </c>
      <c r="J76" s="2096"/>
      <c r="K76" s="2096"/>
      <c r="L76" s="2099"/>
      <c r="M76" s="2099"/>
      <c r="N76" s="2099"/>
      <c r="O76" s="2099" t="s">
        <v>1233</v>
      </c>
      <c r="P76" s="2113" t="s">
        <v>1277</v>
      </c>
      <c r="Q76" s="2106" t="s">
        <v>1209</v>
      </c>
      <c r="R76" s="2100" t="s">
        <v>1210</v>
      </c>
      <c r="S76" s="2100"/>
      <c r="T76" s="2100"/>
      <c r="U76" s="2100"/>
      <c r="V76" s="2100"/>
      <c r="W76" s="573"/>
      <c r="X76" s="573"/>
      <c r="Y76" s="573"/>
      <c r="Z76" s="573"/>
      <c r="AA76" s="573"/>
      <c r="AB76" s="573"/>
    </row>
    <row r="77">
      <c r="A77" s="2096">
        <v>46.0</v>
      </c>
      <c r="B77" s="2116" t="s">
        <v>2133</v>
      </c>
      <c r="C77" s="2098" t="s">
        <v>1202</v>
      </c>
      <c r="D77" s="2096" t="s">
        <v>2075</v>
      </c>
      <c r="E77" s="2096">
        <v>8.9920115399E10</v>
      </c>
      <c r="F77" s="2096">
        <v>8.9226140056E10</v>
      </c>
      <c r="G77" s="2099"/>
      <c r="H77" s="2118" t="s">
        <v>2134</v>
      </c>
      <c r="I77" s="2099"/>
      <c r="J77" s="2099"/>
      <c r="K77" s="2099"/>
      <c r="L77" s="2099"/>
      <c r="M77" s="2099"/>
      <c r="N77" s="2099"/>
      <c r="O77" s="2099"/>
      <c r="P77" s="2100"/>
      <c r="Q77" s="2106" t="s">
        <v>243</v>
      </c>
      <c r="R77" s="2106" t="s">
        <v>243</v>
      </c>
      <c r="S77" s="2100"/>
      <c r="T77" s="2100"/>
      <c r="U77" s="2100"/>
      <c r="V77" s="2100"/>
      <c r="W77" s="573"/>
      <c r="X77" s="573"/>
      <c r="Y77" s="573"/>
      <c r="Z77" s="573"/>
      <c r="AA77" s="573"/>
      <c r="AB77" s="573"/>
    </row>
    <row r="78">
      <c r="A78" s="2096">
        <v>47.0</v>
      </c>
      <c r="B78" s="2097" t="s">
        <v>2135</v>
      </c>
      <c r="C78" s="2098" t="s">
        <v>1202</v>
      </c>
      <c r="D78" s="2098" t="s">
        <v>736</v>
      </c>
      <c r="E78" s="2096">
        <v>8.9630488389E10</v>
      </c>
      <c r="F78" s="2096">
        <v>8.9222007629E10</v>
      </c>
      <c r="G78" s="2141" t="s">
        <v>2136</v>
      </c>
      <c r="H78" s="2141" t="s">
        <v>2137</v>
      </c>
      <c r="I78" s="2096" t="s">
        <v>2052</v>
      </c>
      <c r="J78" s="2096">
        <v>7664.0</v>
      </c>
      <c r="K78" s="2096">
        <v>95.0</v>
      </c>
      <c r="L78" s="2099"/>
      <c r="M78" s="2099"/>
      <c r="N78" s="2099"/>
      <c r="O78" s="2096" t="s">
        <v>2054</v>
      </c>
      <c r="P78" s="2113" t="s">
        <v>2138</v>
      </c>
      <c r="Q78" s="2106" t="s">
        <v>1209</v>
      </c>
      <c r="R78" s="2106" t="s">
        <v>243</v>
      </c>
      <c r="S78" s="2100"/>
      <c r="T78" s="2100"/>
      <c r="U78" s="2100"/>
      <c r="V78" s="2100"/>
      <c r="W78" s="573"/>
      <c r="X78" s="573"/>
      <c r="Y78" s="573"/>
      <c r="Z78" s="573"/>
      <c r="AA78" s="573"/>
      <c r="AB78" s="573"/>
    </row>
    <row r="79">
      <c r="A79" s="2096">
        <v>48.0</v>
      </c>
      <c r="B79" s="2097" t="s">
        <v>2139</v>
      </c>
      <c r="C79" s="2098" t="s">
        <v>1202</v>
      </c>
      <c r="D79" s="2098" t="s">
        <v>736</v>
      </c>
      <c r="E79" s="2096">
        <v>8.9122254056E10</v>
      </c>
      <c r="F79" s="2096">
        <v>8.9220318122E10</v>
      </c>
      <c r="G79" s="2141" t="s">
        <v>2140</v>
      </c>
      <c r="H79" s="2141" t="s">
        <v>2141</v>
      </c>
      <c r="I79" s="2096" t="s">
        <v>1205</v>
      </c>
      <c r="J79" s="2096">
        <v>3671.0</v>
      </c>
      <c r="K79" s="2096">
        <v>95.0</v>
      </c>
      <c r="L79" s="2099"/>
      <c r="M79" s="2099"/>
      <c r="N79" s="2096" t="s">
        <v>2142</v>
      </c>
      <c r="O79" s="2096" t="s">
        <v>1552</v>
      </c>
      <c r="P79" s="2113" t="s">
        <v>1277</v>
      </c>
      <c r="Q79" s="2100"/>
      <c r="R79" s="2100"/>
      <c r="S79" s="2106"/>
      <c r="T79" s="2100"/>
      <c r="U79" s="2100"/>
      <c r="V79" s="2100"/>
      <c r="W79" s="573"/>
      <c r="X79" s="573"/>
      <c r="Y79" s="573"/>
      <c r="Z79" s="573"/>
      <c r="AA79" s="573"/>
      <c r="AB79" s="573"/>
    </row>
    <row r="80">
      <c r="A80" s="2096">
        <v>49.0</v>
      </c>
      <c r="B80" s="2116" t="s">
        <v>2143</v>
      </c>
      <c r="C80" s="2096" t="s">
        <v>1675</v>
      </c>
      <c r="D80" s="2098" t="s">
        <v>736</v>
      </c>
      <c r="E80" s="2096"/>
      <c r="F80" s="2122">
        <v>8.9221945883E10</v>
      </c>
      <c r="G80" s="2099"/>
      <c r="H80" s="2118" t="s">
        <v>1701</v>
      </c>
      <c r="I80" s="2115"/>
      <c r="J80" s="2099"/>
      <c r="K80" s="2099"/>
      <c r="L80" s="2099"/>
      <c r="M80" s="2099"/>
      <c r="N80" s="2096" t="s">
        <v>2144</v>
      </c>
      <c r="O80" s="2099"/>
      <c r="P80" s="2113"/>
      <c r="Q80" s="2106"/>
      <c r="R80" s="2100"/>
      <c r="S80" s="2100"/>
      <c r="T80" s="2100"/>
      <c r="U80" s="2100"/>
      <c r="V80" s="2100"/>
      <c r="W80" s="573"/>
      <c r="X80" s="573"/>
      <c r="Y80" s="573"/>
      <c r="Z80" s="573"/>
      <c r="AA80" s="573"/>
      <c r="AB80" s="573"/>
    </row>
    <row r="81">
      <c r="A81" s="2096">
        <v>50.0</v>
      </c>
      <c r="B81" s="2097" t="s">
        <v>2145</v>
      </c>
      <c r="C81" s="2099" t="s">
        <v>2146</v>
      </c>
      <c r="D81" s="2098" t="s">
        <v>736</v>
      </c>
      <c r="E81" s="2096">
        <v>8.9126129752E10</v>
      </c>
      <c r="F81" s="2096">
        <v>8.9222007618E10</v>
      </c>
      <c r="G81" s="2141" t="s">
        <v>2147</v>
      </c>
      <c r="H81" s="2141" t="s">
        <v>2148</v>
      </c>
      <c r="I81" s="2115" t="s">
        <v>1986</v>
      </c>
      <c r="J81" s="2096">
        <v>3111.0</v>
      </c>
      <c r="K81" s="2096">
        <v>95.0</v>
      </c>
      <c r="L81" s="2099"/>
      <c r="M81" s="2099"/>
      <c r="N81" s="2096" t="s">
        <v>2149</v>
      </c>
      <c r="O81" s="2096" t="s">
        <v>2150</v>
      </c>
      <c r="P81" s="2113" t="s">
        <v>1412</v>
      </c>
      <c r="Q81" s="2106" t="s">
        <v>1209</v>
      </c>
      <c r="R81" s="2100" t="s">
        <v>1478</v>
      </c>
      <c r="S81" s="2141"/>
      <c r="T81" s="2141"/>
      <c r="U81" s="2100" t="s">
        <v>1213</v>
      </c>
      <c r="V81" s="2100" t="s">
        <v>1214</v>
      </c>
      <c r="W81" s="573"/>
      <c r="X81" s="573"/>
      <c r="Y81" s="573"/>
      <c r="Z81" s="573"/>
      <c r="AA81" s="573"/>
      <c r="AB81" s="573"/>
    </row>
    <row r="82">
      <c r="A82" s="2096">
        <v>51.0</v>
      </c>
      <c r="B82" s="2116" t="s">
        <v>747</v>
      </c>
      <c r="C82" s="2099" t="s">
        <v>2146</v>
      </c>
      <c r="D82" s="2098" t="s">
        <v>736</v>
      </c>
      <c r="E82" s="2096">
        <v>8.9321294646E10</v>
      </c>
      <c r="F82" s="2096">
        <v>8.9321102132E10</v>
      </c>
      <c r="G82" s="2096"/>
      <c r="H82" s="2096" t="s">
        <v>2151</v>
      </c>
      <c r="I82" s="2122" t="s">
        <v>1561</v>
      </c>
      <c r="J82" s="2109" t="s">
        <v>1562</v>
      </c>
      <c r="K82" s="2122">
        <v>95.0</v>
      </c>
      <c r="L82" s="2099"/>
      <c r="M82" s="2099"/>
      <c r="N82" s="2096" t="s">
        <v>2152</v>
      </c>
      <c r="O82" s="2099" t="s">
        <v>1233</v>
      </c>
      <c r="P82" s="2113" t="s">
        <v>2153</v>
      </c>
      <c r="Q82" s="2106" t="s">
        <v>1209</v>
      </c>
      <c r="R82" s="2100" t="s">
        <v>1478</v>
      </c>
      <c r="S82" s="2096" t="s">
        <v>2154</v>
      </c>
      <c r="T82" s="2096" t="s">
        <v>2155</v>
      </c>
      <c r="U82" s="2100" t="s">
        <v>1213</v>
      </c>
      <c r="V82" s="2100" t="s">
        <v>1214</v>
      </c>
      <c r="W82" s="573"/>
      <c r="X82" s="573"/>
      <c r="Y82" s="573"/>
      <c r="Z82" s="573"/>
      <c r="AA82" s="573"/>
      <c r="AB82" s="573"/>
    </row>
    <row r="83">
      <c r="A83" s="2096">
        <v>52.0</v>
      </c>
      <c r="B83" s="2142" t="s">
        <v>2156</v>
      </c>
      <c r="C83" s="2096" t="s">
        <v>2157</v>
      </c>
      <c r="D83" s="2098" t="s">
        <v>736</v>
      </c>
      <c r="E83" s="2124"/>
      <c r="F83" s="2124">
        <v>8.9321211482E10</v>
      </c>
      <c r="G83" s="2124"/>
      <c r="H83" s="2124"/>
      <c r="I83" s="2126"/>
      <c r="J83" s="2109"/>
      <c r="K83" s="2126"/>
      <c r="L83" s="2099"/>
      <c r="M83" s="2099"/>
      <c r="N83" s="2124" t="s">
        <v>1512</v>
      </c>
      <c r="O83" s="2099"/>
      <c r="P83" s="2127"/>
      <c r="Q83" s="2106"/>
      <c r="R83" s="2100"/>
      <c r="S83" s="2124"/>
      <c r="T83" s="2124"/>
      <c r="U83" s="2100"/>
      <c r="V83" s="2100"/>
      <c r="W83" s="573"/>
      <c r="X83" s="573"/>
      <c r="Y83" s="573"/>
      <c r="Z83" s="573"/>
      <c r="AA83" s="573"/>
      <c r="AB83" s="573"/>
    </row>
    <row r="84" ht="16.5" customHeight="1">
      <c r="A84" s="2096">
        <v>53.0</v>
      </c>
      <c r="B84" s="2142" t="s">
        <v>2158</v>
      </c>
      <c r="C84" s="2096" t="s">
        <v>1718</v>
      </c>
      <c r="D84" s="2099" t="s">
        <v>736</v>
      </c>
      <c r="E84" s="2124"/>
      <c r="F84" s="2124">
        <v>8.9220300924E10</v>
      </c>
      <c r="G84" s="2124" t="s">
        <v>2159</v>
      </c>
      <c r="H84" s="2124" t="s">
        <v>2160</v>
      </c>
      <c r="I84" s="2126"/>
      <c r="J84" s="2109"/>
      <c r="K84" s="2126"/>
      <c r="L84" s="2099"/>
      <c r="M84" s="2099"/>
      <c r="N84" s="2124" t="s">
        <v>1720</v>
      </c>
      <c r="O84" s="2099"/>
      <c r="P84" s="2127"/>
      <c r="Q84" s="2106"/>
      <c r="R84" s="2100"/>
      <c r="S84" s="2124"/>
      <c r="T84" s="2124"/>
      <c r="U84" s="2100"/>
      <c r="V84" s="2100"/>
      <c r="W84" s="573"/>
      <c r="X84" s="573"/>
      <c r="Y84" s="573"/>
      <c r="Z84" s="573"/>
      <c r="AA84" s="573"/>
      <c r="AB84" s="573"/>
    </row>
    <row r="85">
      <c r="A85" s="2096">
        <v>54.0</v>
      </c>
      <c r="B85" s="2142" t="s">
        <v>2161</v>
      </c>
      <c r="C85" s="2096" t="s">
        <v>2075</v>
      </c>
      <c r="D85" s="2098" t="s">
        <v>736</v>
      </c>
      <c r="E85" s="2124"/>
      <c r="F85" s="2124">
        <v>8.9995101073E10</v>
      </c>
      <c r="G85" s="2124"/>
      <c r="H85" s="2124" t="s">
        <v>2162</v>
      </c>
      <c r="I85" s="2126"/>
      <c r="J85" s="2109"/>
      <c r="K85" s="2126"/>
      <c r="L85" s="2099"/>
      <c r="M85" s="2099"/>
      <c r="N85" s="2124" t="s">
        <v>2163</v>
      </c>
      <c r="O85" s="2099" t="s">
        <v>2164</v>
      </c>
      <c r="P85" s="2127" t="s">
        <v>2165</v>
      </c>
      <c r="Q85" s="2106"/>
      <c r="R85" s="2100"/>
      <c r="S85" s="2124"/>
      <c r="T85" s="2124"/>
      <c r="U85" s="2100"/>
      <c r="V85" s="2100"/>
      <c r="W85" s="573"/>
      <c r="X85" s="573"/>
      <c r="Y85" s="573"/>
      <c r="Z85" s="573"/>
      <c r="AA85" s="573"/>
      <c r="AB85" s="573"/>
    </row>
    <row r="86" ht="18.75" customHeight="1">
      <c r="A86" s="2096">
        <v>55.0</v>
      </c>
      <c r="B86" s="2142" t="s">
        <v>2166</v>
      </c>
      <c r="C86" s="2099" t="s">
        <v>2146</v>
      </c>
      <c r="D86" s="2099" t="s">
        <v>736</v>
      </c>
      <c r="E86" s="2124">
        <v>8.9506483301E10</v>
      </c>
      <c r="F86" s="2124">
        <v>8.9220318298E10</v>
      </c>
      <c r="G86" s="2124" t="s">
        <v>2167</v>
      </c>
      <c r="H86" s="2124" t="s">
        <v>2168</v>
      </c>
      <c r="I86" s="2126" t="s">
        <v>1641</v>
      </c>
      <c r="J86" s="2109">
        <v>8699.0</v>
      </c>
      <c r="K86" s="2126">
        <v>95.0</v>
      </c>
      <c r="L86" s="2099">
        <v>655.0</v>
      </c>
      <c r="M86" s="2099"/>
      <c r="N86" s="2124" t="s">
        <v>1223</v>
      </c>
      <c r="O86" s="2099" t="s">
        <v>1233</v>
      </c>
      <c r="P86" s="2127" t="s">
        <v>2169</v>
      </c>
      <c r="Q86" s="2106" t="s">
        <v>1209</v>
      </c>
      <c r="R86" s="2100" t="s">
        <v>1210</v>
      </c>
      <c r="S86" s="2124" t="s">
        <v>2170</v>
      </c>
      <c r="T86" s="2124" t="s">
        <v>2171</v>
      </c>
      <c r="U86" s="2100" t="s">
        <v>1213</v>
      </c>
      <c r="V86" s="2100" t="s">
        <v>1214</v>
      </c>
      <c r="W86" s="573"/>
      <c r="X86" s="573"/>
      <c r="Y86" s="573"/>
      <c r="Z86" s="573"/>
      <c r="AA86" s="573"/>
      <c r="AB86" s="573"/>
    </row>
    <row r="87" ht="15.0" customHeight="1">
      <c r="A87" s="2096">
        <v>56.0</v>
      </c>
      <c r="B87" s="2143" t="s">
        <v>2172</v>
      </c>
      <c r="C87" s="2144" t="s">
        <v>1669</v>
      </c>
      <c r="D87" s="2099" t="s">
        <v>736</v>
      </c>
      <c r="E87" s="2145"/>
      <c r="F87" s="2146">
        <v>8.9292190297E10</v>
      </c>
      <c r="G87" s="2145"/>
      <c r="H87" s="2147" t="s">
        <v>2173</v>
      </c>
      <c r="I87" s="2147" t="s">
        <v>1218</v>
      </c>
      <c r="J87" s="2147" t="s">
        <v>2174</v>
      </c>
      <c r="K87" s="2145"/>
      <c r="L87" s="2145"/>
      <c r="M87" s="2145"/>
      <c r="N87" s="2147" t="s">
        <v>2175</v>
      </c>
      <c r="O87" s="2147"/>
      <c r="P87" s="2148"/>
      <c r="Q87" s="2149"/>
      <c r="R87" s="2150"/>
      <c r="S87" s="2143"/>
      <c r="T87" s="2143"/>
      <c r="U87" s="2150"/>
      <c r="V87" s="2150"/>
      <c r="W87" s="573"/>
      <c r="X87" s="573"/>
      <c r="Y87" s="573"/>
      <c r="Z87" s="573"/>
      <c r="AA87" s="573"/>
      <c r="AB87" s="573"/>
    </row>
    <row r="88" ht="15.0" customHeight="1">
      <c r="A88" s="2096">
        <v>57.0</v>
      </c>
      <c r="B88" s="2151" t="s">
        <v>2176</v>
      </c>
      <c r="C88" s="2152" t="s">
        <v>2146</v>
      </c>
      <c r="D88" s="2099" t="s">
        <v>736</v>
      </c>
      <c r="E88" s="2153">
        <v>8.9193640841E10</v>
      </c>
      <c r="F88" s="2147">
        <v>8.9224770201E10</v>
      </c>
      <c r="G88" s="2153" t="s">
        <v>2177</v>
      </c>
      <c r="H88" s="2154" t="s">
        <v>2178</v>
      </c>
      <c r="I88" s="2155" t="s">
        <v>1575</v>
      </c>
      <c r="J88" s="2156" t="s">
        <v>1576</v>
      </c>
      <c r="K88" s="2147">
        <v>95.0</v>
      </c>
      <c r="L88" s="2157"/>
      <c r="M88" s="2145"/>
      <c r="N88" s="2147" t="s">
        <v>2179</v>
      </c>
      <c r="O88" s="2147"/>
      <c r="P88" s="2148"/>
      <c r="Q88" s="2158"/>
      <c r="R88" s="2150"/>
      <c r="S88" s="2151"/>
      <c r="T88" s="2151"/>
      <c r="U88" s="2150"/>
      <c r="V88" s="2158"/>
      <c r="W88" s="573"/>
      <c r="X88" s="573"/>
      <c r="Y88" s="573"/>
      <c r="Z88" s="573"/>
      <c r="AA88" s="573"/>
      <c r="AB88" s="573"/>
    </row>
    <row r="89">
      <c r="A89" s="2096">
        <v>58.0</v>
      </c>
      <c r="B89" s="2151" t="s">
        <v>2180</v>
      </c>
      <c r="C89" s="2159" t="s">
        <v>1202</v>
      </c>
      <c r="D89" s="2145" t="s">
        <v>798</v>
      </c>
      <c r="E89" s="2153">
        <v>8.9530038808E10</v>
      </c>
      <c r="F89" s="2147">
        <v>8.9220201104E10</v>
      </c>
      <c r="G89" s="2147" t="s">
        <v>2181</v>
      </c>
      <c r="H89" s="2147" t="s">
        <v>1385</v>
      </c>
      <c r="I89" s="2147" t="s">
        <v>2182</v>
      </c>
      <c r="J89" s="2156" t="s">
        <v>2183</v>
      </c>
      <c r="K89" s="2160">
        <v>95.0</v>
      </c>
      <c r="L89" s="2145"/>
      <c r="M89" s="2145"/>
      <c r="N89" s="2155" t="s">
        <v>2184</v>
      </c>
      <c r="O89" s="2147" t="s">
        <v>1552</v>
      </c>
      <c r="P89" s="2148" t="s">
        <v>2185</v>
      </c>
      <c r="Q89" s="2161"/>
      <c r="R89" s="2150"/>
      <c r="S89" s="2162"/>
      <c r="T89" s="2162"/>
      <c r="U89" s="2150"/>
      <c r="V89" s="2150"/>
      <c r="W89" s="573"/>
      <c r="X89" s="573"/>
      <c r="Y89" s="573"/>
      <c r="Z89" s="573"/>
      <c r="AA89" s="573"/>
      <c r="AB89" s="573"/>
    </row>
    <row r="90" ht="14.25" customHeight="1">
      <c r="A90" s="2096">
        <v>59.0</v>
      </c>
      <c r="B90" s="2163" t="s">
        <v>2186</v>
      </c>
      <c r="C90" s="2152" t="s">
        <v>2146</v>
      </c>
      <c r="D90" s="2099" t="s">
        <v>736</v>
      </c>
      <c r="E90" s="2153">
        <v>8.9041603677E10</v>
      </c>
      <c r="F90" s="2147">
        <v>8.9221989337E10</v>
      </c>
      <c r="G90" s="2164" t="s">
        <v>2187</v>
      </c>
      <c r="H90" s="2164" t="s">
        <v>2188</v>
      </c>
      <c r="I90" s="2147" t="s">
        <v>1933</v>
      </c>
      <c r="J90" s="2147">
        <v>1770.0</v>
      </c>
      <c r="K90" s="2160">
        <v>95.0</v>
      </c>
      <c r="L90" s="2145"/>
      <c r="M90" s="2145"/>
      <c r="N90" s="2147" t="s">
        <v>1621</v>
      </c>
      <c r="O90" s="2165" t="s">
        <v>1429</v>
      </c>
      <c r="P90" s="2165" t="s">
        <v>2189</v>
      </c>
      <c r="Q90" s="2158"/>
      <c r="R90" s="2150"/>
      <c r="S90" s="2151"/>
      <c r="T90" s="2151"/>
      <c r="U90" s="2150"/>
      <c r="V90" s="2158"/>
      <c r="W90" s="573"/>
      <c r="X90" s="573"/>
      <c r="Y90" s="573"/>
      <c r="Z90" s="573"/>
      <c r="AA90" s="573"/>
      <c r="AB90" s="573"/>
    </row>
    <row r="91" ht="14.25" customHeight="1">
      <c r="A91" s="2096">
        <v>60.0</v>
      </c>
      <c r="B91" s="2151" t="s">
        <v>2190</v>
      </c>
      <c r="C91" s="2152" t="s">
        <v>2146</v>
      </c>
      <c r="D91" s="2098" t="s">
        <v>736</v>
      </c>
      <c r="E91" s="2153">
        <v>8.9028741134E10</v>
      </c>
      <c r="F91" s="2147">
        <v>8.9221548425E10</v>
      </c>
      <c r="G91" s="2153" t="s">
        <v>2191</v>
      </c>
      <c r="H91" s="2154" t="s">
        <v>1548</v>
      </c>
      <c r="I91" s="2155" t="s">
        <v>1549</v>
      </c>
      <c r="J91" s="2156" t="s">
        <v>1550</v>
      </c>
      <c r="K91" s="2147">
        <v>95.0</v>
      </c>
      <c r="L91" s="2157"/>
      <c r="M91" s="2145"/>
      <c r="N91" s="2147" t="s">
        <v>2192</v>
      </c>
      <c r="O91" s="2165" t="s">
        <v>2193</v>
      </c>
      <c r="P91" s="2165" t="s">
        <v>2194</v>
      </c>
      <c r="Q91" s="2158"/>
      <c r="R91" s="2150"/>
      <c r="S91" s="2151"/>
      <c r="T91" s="2151"/>
      <c r="U91" s="2150"/>
      <c r="V91" s="2158"/>
      <c r="W91" s="573"/>
      <c r="X91" s="573"/>
      <c r="Y91" s="573"/>
      <c r="Z91" s="573"/>
      <c r="AA91" s="573"/>
      <c r="AB91" s="573"/>
    </row>
    <row r="92" ht="14.25" customHeight="1">
      <c r="A92" s="2096">
        <v>61.0</v>
      </c>
      <c r="B92" s="2143" t="s">
        <v>2195</v>
      </c>
      <c r="C92" s="2152" t="s">
        <v>2146</v>
      </c>
      <c r="D92" s="2099" t="s">
        <v>736</v>
      </c>
      <c r="E92" s="2147">
        <v>8.9630737606E10</v>
      </c>
      <c r="F92" s="2147">
        <v>8.922614011E10</v>
      </c>
      <c r="G92" s="2147" t="s">
        <v>2196</v>
      </c>
      <c r="H92" s="2147" t="s">
        <v>2197</v>
      </c>
      <c r="I92" s="2166" t="s">
        <v>1556</v>
      </c>
      <c r="J92" s="2167" t="s">
        <v>2198</v>
      </c>
      <c r="K92" s="2168">
        <v>92.0</v>
      </c>
      <c r="L92" s="2145"/>
      <c r="M92" s="2145"/>
      <c r="N92" s="2147" t="s">
        <v>2199</v>
      </c>
      <c r="O92" s="2165" t="s">
        <v>2200</v>
      </c>
      <c r="P92" s="2165" t="s">
        <v>2201</v>
      </c>
      <c r="Q92" s="2158" t="s">
        <v>1209</v>
      </c>
      <c r="R92" s="2150" t="s">
        <v>1478</v>
      </c>
      <c r="S92" s="2143" t="s">
        <v>2202</v>
      </c>
      <c r="T92" s="2143" t="s">
        <v>2203</v>
      </c>
      <c r="U92" s="2150" t="s">
        <v>1213</v>
      </c>
      <c r="V92" s="2150" t="s">
        <v>1214</v>
      </c>
      <c r="W92" s="573"/>
      <c r="X92" s="573"/>
      <c r="Y92" s="573"/>
      <c r="Z92" s="573"/>
      <c r="AA92" s="573"/>
      <c r="AB92" s="573"/>
    </row>
    <row r="93" ht="14.25" customHeight="1">
      <c r="A93" s="2096">
        <v>62.0</v>
      </c>
      <c r="B93" s="2169" t="s">
        <v>2204</v>
      </c>
      <c r="C93" s="2170" t="s">
        <v>1202</v>
      </c>
      <c r="D93" s="2170" t="s">
        <v>811</v>
      </c>
      <c r="E93" s="2170">
        <v>8.950203238E10</v>
      </c>
      <c r="F93" s="2170">
        <v>8.922107602E10</v>
      </c>
      <c r="G93" s="2170" t="s">
        <v>2205</v>
      </c>
      <c r="H93" s="2170" t="s">
        <v>2206</v>
      </c>
      <c r="I93" s="2171" t="s">
        <v>1948</v>
      </c>
      <c r="J93" s="2172"/>
      <c r="K93" s="2170">
        <v>95.0</v>
      </c>
      <c r="L93" s="2173"/>
      <c r="M93" s="2173"/>
      <c r="N93" s="2170" t="s">
        <v>2207</v>
      </c>
      <c r="O93" s="2174" t="s">
        <v>1310</v>
      </c>
      <c r="P93" s="2174" t="s">
        <v>2208</v>
      </c>
      <c r="Q93" s="2175" t="s">
        <v>1209</v>
      </c>
      <c r="R93" s="2170" t="s">
        <v>1210</v>
      </c>
      <c r="S93" s="2176"/>
      <c r="T93" s="2176"/>
      <c r="U93" s="2170" t="s">
        <v>1213</v>
      </c>
      <c r="V93" s="2170" t="s">
        <v>1214</v>
      </c>
      <c r="W93" s="573"/>
      <c r="X93" s="573"/>
      <c r="Y93" s="573"/>
      <c r="Z93" s="573"/>
      <c r="AA93" s="573"/>
      <c r="AB93" s="573"/>
    </row>
    <row r="94" ht="14.25" customHeight="1">
      <c r="A94" s="2096">
        <v>63.0</v>
      </c>
      <c r="B94" s="2163" t="s">
        <v>2209</v>
      </c>
      <c r="C94" s="2152" t="s">
        <v>2146</v>
      </c>
      <c r="D94" s="2099" t="s">
        <v>736</v>
      </c>
      <c r="E94" s="2153">
        <v>8.9120347298E10</v>
      </c>
      <c r="F94" s="2147">
        <v>8.9226140206E10</v>
      </c>
      <c r="G94" s="2164" t="s">
        <v>2210</v>
      </c>
      <c r="H94" s="2164" t="s">
        <v>1403</v>
      </c>
      <c r="I94" s="2147" t="s">
        <v>2211</v>
      </c>
      <c r="J94" s="2147"/>
      <c r="K94" s="2160">
        <v>95.0</v>
      </c>
      <c r="L94" s="2145"/>
      <c r="M94" s="2145"/>
      <c r="N94" s="2147" t="s">
        <v>2212</v>
      </c>
      <c r="O94" s="2165" t="s">
        <v>1243</v>
      </c>
      <c r="P94" s="2165" t="s">
        <v>2213</v>
      </c>
      <c r="Q94" s="2158" t="s">
        <v>1209</v>
      </c>
      <c r="R94" s="2150" t="s">
        <v>1210</v>
      </c>
      <c r="S94" s="2163"/>
      <c r="T94" s="2163"/>
      <c r="U94" s="2150"/>
      <c r="V94" s="2150"/>
      <c r="W94" s="573"/>
      <c r="X94" s="573"/>
      <c r="Y94" s="573"/>
      <c r="Z94" s="573"/>
      <c r="AA94" s="573"/>
      <c r="AB94" s="573"/>
    </row>
    <row r="95" ht="14.25" customHeight="1">
      <c r="A95" s="2096">
        <v>64.0</v>
      </c>
      <c r="B95" s="2151" t="s">
        <v>2214</v>
      </c>
      <c r="C95" s="2152" t="s">
        <v>2146</v>
      </c>
      <c r="D95" s="2099" t="s">
        <v>736</v>
      </c>
      <c r="E95" s="2153">
        <v>8.912063706E10</v>
      </c>
      <c r="F95" s="2147">
        <v>8.9220318122E10</v>
      </c>
      <c r="G95" s="2153" t="s">
        <v>2215</v>
      </c>
      <c r="H95" s="2154" t="s">
        <v>1712</v>
      </c>
      <c r="I95" s="2155" t="s">
        <v>1596</v>
      </c>
      <c r="J95" s="2156" t="s">
        <v>2216</v>
      </c>
      <c r="K95" s="2147">
        <v>95.0</v>
      </c>
      <c r="L95" s="2157"/>
      <c r="M95" s="2145"/>
      <c r="N95" s="2147" t="s">
        <v>2217</v>
      </c>
      <c r="O95" s="2165" t="s">
        <v>2054</v>
      </c>
      <c r="P95" s="2165" t="s">
        <v>2218</v>
      </c>
      <c r="Q95" s="2158" t="s">
        <v>1209</v>
      </c>
      <c r="R95" s="2150" t="s">
        <v>1210</v>
      </c>
      <c r="S95" s="2151"/>
      <c r="T95" s="2151"/>
      <c r="U95" s="2150" t="s">
        <v>1213</v>
      </c>
      <c r="V95" s="2158"/>
      <c r="W95" s="573"/>
      <c r="X95" s="573"/>
      <c r="Y95" s="573"/>
      <c r="Z95" s="573"/>
      <c r="AA95" s="573"/>
      <c r="AB95" s="573"/>
    </row>
    <row r="96" ht="14.25" customHeight="1">
      <c r="A96" s="2096">
        <v>65.0</v>
      </c>
      <c r="B96" s="2151" t="s">
        <v>2219</v>
      </c>
      <c r="C96" s="2152" t="s">
        <v>2146</v>
      </c>
      <c r="D96" s="2099" t="s">
        <v>736</v>
      </c>
      <c r="E96" s="2153">
        <v>8.9126661343E10</v>
      </c>
      <c r="F96" s="2147">
        <v>8.9222018112E10</v>
      </c>
      <c r="G96" s="2153" t="s">
        <v>2220</v>
      </c>
      <c r="H96" s="2154" t="s">
        <v>2221</v>
      </c>
      <c r="I96" s="2155" t="s">
        <v>1598</v>
      </c>
      <c r="J96" s="2156" t="s">
        <v>2222</v>
      </c>
      <c r="K96" s="2147">
        <v>95.0</v>
      </c>
      <c r="L96" s="2157"/>
      <c r="M96" s="2145"/>
      <c r="N96" s="2147" t="s">
        <v>2223</v>
      </c>
      <c r="O96" s="2165" t="s">
        <v>1552</v>
      </c>
      <c r="P96" s="2165" t="s">
        <v>2224</v>
      </c>
      <c r="Q96" s="2158"/>
      <c r="R96" s="2150"/>
      <c r="S96" s="2151"/>
      <c r="T96" s="2151"/>
      <c r="U96" s="2150"/>
      <c r="V96" s="2158"/>
      <c r="W96" s="573"/>
      <c r="X96" s="573"/>
      <c r="Y96" s="573"/>
      <c r="Z96" s="573"/>
      <c r="AA96" s="573"/>
      <c r="AB96" s="573"/>
    </row>
    <row r="97" ht="14.25" customHeight="1">
      <c r="A97" s="2096">
        <v>66.0</v>
      </c>
      <c r="B97" s="2151" t="s">
        <v>2225</v>
      </c>
      <c r="C97" s="2152" t="s">
        <v>2146</v>
      </c>
      <c r="D97" s="2099" t="s">
        <v>736</v>
      </c>
      <c r="E97" s="2153">
        <v>8.9617663456E10</v>
      </c>
      <c r="F97" s="2147">
        <v>8.9220318298E10</v>
      </c>
      <c r="G97" s="2153" t="s">
        <v>2226</v>
      </c>
      <c r="H97" s="2154" t="s">
        <v>1574</v>
      </c>
      <c r="I97" s="2155" t="s">
        <v>1641</v>
      </c>
      <c r="J97" s="2156" t="s">
        <v>2227</v>
      </c>
      <c r="K97" s="2147">
        <v>95.0</v>
      </c>
      <c r="L97" s="2157"/>
      <c r="M97" s="2145"/>
      <c r="N97" s="2147" t="s">
        <v>2228</v>
      </c>
      <c r="O97" s="2165" t="s">
        <v>1552</v>
      </c>
      <c r="P97" s="2165" t="s">
        <v>2229</v>
      </c>
      <c r="Q97" s="2158"/>
      <c r="R97" s="2150"/>
      <c r="S97" s="2151"/>
      <c r="T97" s="2151"/>
      <c r="U97" s="2150"/>
      <c r="V97" s="2158"/>
      <c r="W97" s="573"/>
      <c r="X97" s="573"/>
      <c r="Y97" s="573"/>
      <c r="Z97" s="573"/>
      <c r="AA97" s="573"/>
      <c r="AB97" s="573"/>
    </row>
    <row r="98" ht="14.25" customHeight="1">
      <c r="A98" s="2147">
        <v>19.0</v>
      </c>
      <c r="B98" s="2151" t="s">
        <v>2230</v>
      </c>
      <c r="C98" s="2170" t="s">
        <v>1202</v>
      </c>
      <c r="D98" s="2177"/>
      <c r="E98" s="2153">
        <v>8.9226006726E10</v>
      </c>
      <c r="F98" s="2147">
        <v>8.9224790407E10</v>
      </c>
      <c r="G98" s="2153" t="s">
        <v>2231</v>
      </c>
      <c r="H98" s="2154" t="s">
        <v>1715</v>
      </c>
      <c r="I98" s="2155" t="s">
        <v>1575</v>
      </c>
      <c r="J98" s="2156" t="s">
        <v>1576</v>
      </c>
      <c r="K98" s="2147"/>
      <c r="L98" s="2157"/>
      <c r="M98" s="2145"/>
      <c r="N98" s="2147"/>
      <c r="O98" s="2165" t="s">
        <v>1552</v>
      </c>
      <c r="P98" s="2148" t="s">
        <v>2232</v>
      </c>
      <c r="Q98" s="2178"/>
      <c r="R98" s="2179"/>
      <c r="S98" s="2180"/>
      <c r="T98" s="2180"/>
      <c r="U98" s="2179"/>
      <c r="V98" s="2178"/>
      <c r="W98" s="573"/>
      <c r="X98" s="573"/>
      <c r="Y98" s="573"/>
      <c r="Z98" s="573"/>
      <c r="AA98" s="573"/>
      <c r="AB98" s="573"/>
    </row>
    <row r="99" ht="15.0" customHeight="1">
      <c r="A99" s="2170">
        <v>28.0</v>
      </c>
      <c r="B99" s="2169" t="s">
        <v>2233</v>
      </c>
      <c r="C99" s="2170" t="s">
        <v>1202</v>
      </c>
      <c r="D99" s="2170" t="s">
        <v>809</v>
      </c>
      <c r="E99" s="2170">
        <v>8.9193773669E10</v>
      </c>
      <c r="F99" s="2170">
        <v>8.9221012261E10</v>
      </c>
      <c r="G99" s="2170" t="s">
        <v>2234</v>
      </c>
      <c r="H99" s="2170" t="s">
        <v>2235</v>
      </c>
      <c r="I99" s="2175" t="s">
        <v>1404</v>
      </c>
      <c r="J99" s="2170">
        <v>5405.0</v>
      </c>
      <c r="K99" s="2170">
        <v>95.0</v>
      </c>
      <c r="L99" s="2173"/>
      <c r="M99" s="2173"/>
      <c r="N99" s="2170" t="s">
        <v>2236</v>
      </c>
      <c r="O99" s="2174" t="s">
        <v>1578</v>
      </c>
      <c r="P99" s="2174" t="s">
        <v>2237</v>
      </c>
      <c r="Q99" s="2175" t="s">
        <v>1209</v>
      </c>
      <c r="R99" s="2170" t="s">
        <v>1210</v>
      </c>
      <c r="S99" s="2176"/>
      <c r="T99" s="2176"/>
      <c r="U99" s="2170" t="s">
        <v>1213</v>
      </c>
      <c r="V99" s="2170" t="s">
        <v>1214</v>
      </c>
      <c r="W99" s="573"/>
      <c r="X99" s="573"/>
      <c r="Y99" s="573"/>
      <c r="Z99" s="573"/>
      <c r="AA99" s="573"/>
      <c r="AB99" s="573"/>
    </row>
    <row r="100" ht="15.0" customHeight="1">
      <c r="A100" s="2170">
        <v>25.0</v>
      </c>
      <c r="B100" s="2181" t="s">
        <v>2238</v>
      </c>
      <c r="C100" s="2170" t="s">
        <v>1202</v>
      </c>
      <c r="D100" s="2170" t="s">
        <v>797</v>
      </c>
      <c r="E100" s="2170">
        <v>8.9826064338E10</v>
      </c>
      <c r="F100" s="2170">
        <v>8.9221548423E10</v>
      </c>
      <c r="G100" s="2175" t="s">
        <v>2239</v>
      </c>
      <c r="H100" s="2170" t="s">
        <v>1582</v>
      </c>
      <c r="I100" s="2175" t="s">
        <v>1386</v>
      </c>
      <c r="J100" s="2170">
        <v>2408.0</v>
      </c>
      <c r="K100" s="2170">
        <v>92.0</v>
      </c>
      <c r="L100" s="2173"/>
      <c r="M100" s="2173"/>
      <c r="N100" s="2170" t="s">
        <v>2240</v>
      </c>
      <c r="O100" s="2174" t="s">
        <v>1411</v>
      </c>
      <c r="P100" s="2174" t="s">
        <v>2241</v>
      </c>
      <c r="Q100" s="2182"/>
      <c r="R100" s="2183"/>
      <c r="S100" s="2176"/>
      <c r="T100" s="2176"/>
      <c r="U100" s="2183"/>
      <c r="V100" s="2183"/>
      <c r="W100" s="573"/>
      <c r="X100" s="573"/>
      <c r="Y100" s="573"/>
      <c r="Z100" s="573"/>
      <c r="AA100" s="573"/>
      <c r="AB100" s="573"/>
    </row>
    <row r="101" ht="12.75" customHeight="1">
      <c r="A101" s="2147">
        <v>3.0</v>
      </c>
      <c r="B101" s="2143" t="s">
        <v>2242</v>
      </c>
      <c r="C101" s="2159" t="s">
        <v>1272</v>
      </c>
      <c r="D101" s="2099" t="s">
        <v>736</v>
      </c>
      <c r="E101" s="2147">
        <v>8.9089063959E10</v>
      </c>
      <c r="F101" s="2147">
        <v>8.922265241E10</v>
      </c>
      <c r="G101" s="2147" t="s">
        <v>2243</v>
      </c>
      <c r="H101" s="2147" t="s">
        <v>2128</v>
      </c>
      <c r="I101" s="2184" t="s">
        <v>2244</v>
      </c>
      <c r="J101" s="2167" t="s">
        <v>2245</v>
      </c>
      <c r="K101" s="2168">
        <v>2210.0</v>
      </c>
      <c r="L101" s="2145"/>
      <c r="M101" s="2145"/>
      <c r="N101" s="2147" t="s">
        <v>2246</v>
      </c>
      <c r="O101" s="2165" t="s">
        <v>1252</v>
      </c>
      <c r="P101" s="2165" t="s">
        <v>2067</v>
      </c>
      <c r="Q101" s="2158" t="s">
        <v>1209</v>
      </c>
      <c r="R101" s="2148" t="s">
        <v>217</v>
      </c>
      <c r="S101" s="2143" t="s">
        <v>1623</v>
      </c>
      <c r="T101" s="2143" t="s">
        <v>1624</v>
      </c>
      <c r="U101" s="2150" t="s">
        <v>1213</v>
      </c>
      <c r="V101" s="2150" t="s">
        <v>1214</v>
      </c>
      <c r="W101" s="573"/>
      <c r="X101" s="573"/>
      <c r="Y101" s="573"/>
      <c r="Z101" s="573"/>
      <c r="AA101" s="573"/>
      <c r="AB101" s="573"/>
    </row>
    <row r="102" ht="12.75" customHeight="1">
      <c r="A102" s="2147">
        <v>9.0</v>
      </c>
      <c r="B102" s="2185" t="s">
        <v>2247</v>
      </c>
      <c r="C102" s="2170" t="s">
        <v>1202</v>
      </c>
      <c r="D102" s="2099" t="s">
        <v>736</v>
      </c>
      <c r="E102" s="2147">
        <v>8.9920140799E10</v>
      </c>
      <c r="F102" s="2186">
        <v>8.9221989169E10</v>
      </c>
      <c r="G102" s="2145" t="s">
        <v>2248</v>
      </c>
      <c r="H102" s="2145" t="s">
        <v>2249</v>
      </c>
      <c r="I102" s="2166" t="s">
        <v>1587</v>
      </c>
      <c r="J102" s="2187" t="s">
        <v>2250</v>
      </c>
      <c r="K102" s="2188">
        <v>95.0</v>
      </c>
      <c r="L102" s="2145"/>
      <c r="M102" s="2145"/>
      <c r="N102" s="2147" t="s">
        <v>2251</v>
      </c>
      <c r="O102" s="2165" t="s">
        <v>1302</v>
      </c>
      <c r="P102" s="2165" t="s">
        <v>2252</v>
      </c>
      <c r="Q102" s="2158" t="s">
        <v>1209</v>
      </c>
      <c r="R102" s="2150" t="s">
        <v>1478</v>
      </c>
      <c r="S102" s="2189" t="s">
        <v>2253</v>
      </c>
      <c r="T102" s="2189" t="s">
        <v>2254</v>
      </c>
      <c r="U102" s="2150" t="s">
        <v>1213</v>
      </c>
      <c r="V102" s="2150" t="s">
        <v>1214</v>
      </c>
      <c r="W102" s="573"/>
      <c r="X102" s="573"/>
      <c r="Y102" s="573"/>
      <c r="Z102" s="573"/>
      <c r="AA102" s="573"/>
      <c r="AB102" s="573"/>
    </row>
    <row r="103" ht="14.25" customHeight="1">
      <c r="A103" s="2147">
        <v>18.0</v>
      </c>
      <c r="B103" s="2151" t="s">
        <v>2255</v>
      </c>
      <c r="C103" s="2170" t="s">
        <v>1202</v>
      </c>
      <c r="D103" s="2099" t="s">
        <v>736</v>
      </c>
      <c r="E103" s="2153">
        <v>8.9122664119E10</v>
      </c>
      <c r="F103" s="2147">
        <v>8.9221989337E10</v>
      </c>
      <c r="G103" s="2153"/>
      <c r="H103" s="2154" t="s">
        <v>2188</v>
      </c>
      <c r="I103" s="2155" t="s">
        <v>1933</v>
      </c>
      <c r="J103" s="2156" t="s">
        <v>2256</v>
      </c>
      <c r="K103" s="2147">
        <v>95.0</v>
      </c>
      <c r="L103" s="2157"/>
      <c r="M103" s="2145"/>
      <c r="N103" s="2147" t="s">
        <v>2257</v>
      </c>
      <c r="O103" s="2165"/>
      <c r="P103" s="2148"/>
      <c r="Q103" s="2158"/>
      <c r="R103" s="2150"/>
      <c r="S103" s="2151"/>
      <c r="T103" s="2151"/>
      <c r="U103" s="2150"/>
      <c r="V103" s="2158"/>
      <c r="W103" s="573"/>
      <c r="X103" s="573"/>
      <c r="Y103" s="573"/>
      <c r="Z103" s="573"/>
      <c r="AA103" s="573"/>
      <c r="AB103" s="573"/>
    </row>
    <row r="104" ht="17.25" customHeight="1">
      <c r="A104" s="2147">
        <v>25.0</v>
      </c>
      <c r="B104" s="2169" t="s">
        <v>2258</v>
      </c>
      <c r="C104" s="2170" t="s">
        <v>1202</v>
      </c>
      <c r="D104" s="2177" t="s">
        <v>814</v>
      </c>
      <c r="E104" s="2170">
        <v>8.9193659905E10</v>
      </c>
      <c r="F104" s="2170">
        <v>8.9226140134E10</v>
      </c>
      <c r="G104" s="2170" t="s">
        <v>2259</v>
      </c>
      <c r="H104" s="2170" t="s">
        <v>2260</v>
      </c>
      <c r="I104" s="2171" t="s">
        <v>1593</v>
      </c>
      <c r="J104" s="2190" t="s">
        <v>1594</v>
      </c>
      <c r="K104" s="2170">
        <v>95.0</v>
      </c>
      <c r="L104" s="2191"/>
      <c r="M104" s="2173"/>
      <c r="N104" s="2170" t="s">
        <v>2261</v>
      </c>
      <c r="O104" s="2174" t="s">
        <v>1233</v>
      </c>
      <c r="P104" s="2174" t="s">
        <v>2262</v>
      </c>
      <c r="Q104" s="2175"/>
      <c r="R104" s="2170"/>
      <c r="S104" s="2192"/>
      <c r="T104" s="2192"/>
      <c r="U104" s="2170"/>
      <c r="V104" s="2170"/>
      <c r="W104" s="573"/>
      <c r="X104" s="573"/>
      <c r="Y104" s="573"/>
      <c r="Z104" s="573"/>
      <c r="AA104" s="573"/>
      <c r="AB104" s="573"/>
    </row>
    <row r="105" ht="15.0" customHeight="1">
      <c r="A105" s="2147">
        <v>22.0</v>
      </c>
      <c r="B105" s="2193" t="s">
        <v>2263</v>
      </c>
      <c r="C105" s="2170" t="s">
        <v>1202</v>
      </c>
      <c r="D105" s="2099" t="s">
        <v>736</v>
      </c>
      <c r="E105" s="2147">
        <v>8.9221135483E10</v>
      </c>
      <c r="F105" s="2147">
        <v>8.9222018112E10</v>
      </c>
      <c r="G105" s="2194" t="s">
        <v>2264</v>
      </c>
      <c r="H105" s="2194" t="s">
        <v>2221</v>
      </c>
      <c r="I105" s="2155" t="s">
        <v>1596</v>
      </c>
      <c r="J105" s="2156" t="s">
        <v>2216</v>
      </c>
      <c r="K105" s="2170">
        <v>95.0</v>
      </c>
      <c r="L105" s="2173"/>
      <c r="M105" s="2173"/>
      <c r="N105" s="2170" t="s">
        <v>2265</v>
      </c>
      <c r="O105" s="2174"/>
      <c r="P105" s="2174"/>
      <c r="Q105" s="2175"/>
      <c r="R105" s="2170"/>
      <c r="S105" s="2192"/>
      <c r="T105" s="2192"/>
      <c r="U105" s="2170"/>
      <c r="V105" s="2170"/>
      <c r="W105" s="573"/>
      <c r="X105" s="573"/>
      <c r="Y105" s="573"/>
      <c r="Z105" s="573"/>
      <c r="AA105" s="573"/>
      <c r="AB105" s="573"/>
    </row>
    <row r="106" ht="14.25" customHeight="1">
      <c r="A106" s="2147">
        <v>16.0</v>
      </c>
      <c r="B106" s="2151" t="s">
        <v>2266</v>
      </c>
      <c r="C106" s="2170" t="s">
        <v>1202</v>
      </c>
      <c r="D106" s="2099" t="s">
        <v>736</v>
      </c>
      <c r="E106" s="2153">
        <v>8.9126876202E10</v>
      </c>
      <c r="F106" s="2147">
        <v>8.9222007618E10</v>
      </c>
      <c r="G106" s="2153" t="s">
        <v>2267</v>
      </c>
      <c r="H106" s="2154" t="s">
        <v>2141</v>
      </c>
      <c r="I106" s="2155" t="s">
        <v>1986</v>
      </c>
      <c r="J106" s="2156"/>
      <c r="K106" s="2147">
        <v>95.0</v>
      </c>
      <c r="L106" s="2157"/>
      <c r="M106" s="2145"/>
      <c r="N106" s="2147" t="s">
        <v>2268</v>
      </c>
      <c r="O106" s="2165" t="s">
        <v>1429</v>
      </c>
      <c r="P106" s="2165" t="s">
        <v>2269</v>
      </c>
      <c r="Q106" s="2155"/>
      <c r="R106" s="2158"/>
      <c r="S106" s="2151"/>
      <c r="T106" s="2151"/>
      <c r="U106" s="2158"/>
      <c r="V106" s="2158"/>
      <c r="W106" s="573"/>
      <c r="X106" s="573"/>
      <c r="Y106" s="573"/>
      <c r="Z106" s="573"/>
      <c r="AA106" s="573"/>
      <c r="AB106" s="573"/>
    </row>
    <row r="107" ht="17.25" customHeight="1">
      <c r="A107" s="2147">
        <v>2.0</v>
      </c>
      <c r="B107" s="2185" t="s">
        <v>2270</v>
      </c>
      <c r="C107" s="2147" t="s">
        <v>2271</v>
      </c>
      <c r="D107" s="2099" t="s">
        <v>736</v>
      </c>
      <c r="E107" s="2147">
        <v>8.9961858934E10</v>
      </c>
      <c r="F107" s="2147">
        <v>8.9220211441E10</v>
      </c>
      <c r="G107" s="2195"/>
      <c r="H107" s="2184" t="s">
        <v>2272</v>
      </c>
      <c r="I107" s="2147" t="s">
        <v>2273</v>
      </c>
      <c r="J107" s="2145"/>
      <c r="K107" s="2160">
        <v>95.0</v>
      </c>
      <c r="L107" s="2188"/>
      <c r="M107" s="2145"/>
      <c r="N107" s="2147" t="s">
        <v>1223</v>
      </c>
      <c r="O107" s="2147" t="s">
        <v>2274</v>
      </c>
      <c r="P107" s="2148" t="s">
        <v>2275</v>
      </c>
      <c r="Q107" s="2158" t="s">
        <v>1209</v>
      </c>
      <c r="R107" s="2158" t="s">
        <v>1478</v>
      </c>
      <c r="S107" s="2143" t="s">
        <v>2170</v>
      </c>
      <c r="T107" s="2143" t="s">
        <v>2276</v>
      </c>
      <c r="U107" s="2158" t="s">
        <v>1213</v>
      </c>
      <c r="V107" s="2158" t="s">
        <v>1214</v>
      </c>
      <c r="W107" s="573"/>
      <c r="X107" s="573"/>
      <c r="Y107" s="573"/>
      <c r="Z107" s="573"/>
      <c r="AA107" s="573"/>
      <c r="AB107" s="573"/>
    </row>
    <row r="108" ht="17.25" customHeight="1">
      <c r="A108" s="2147">
        <v>3.0</v>
      </c>
      <c r="B108" s="2143" t="s">
        <v>2277</v>
      </c>
      <c r="C108" s="2196"/>
      <c r="D108" s="2099" t="s">
        <v>736</v>
      </c>
      <c r="E108" s="2145"/>
      <c r="F108" s="2147">
        <v>8.9506507979E10</v>
      </c>
      <c r="G108" s="2147"/>
      <c r="H108" s="2147" t="s">
        <v>2278</v>
      </c>
      <c r="I108" s="2145"/>
      <c r="J108" s="2145"/>
      <c r="K108" s="2145"/>
      <c r="L108" s="2145"/>
      <c r="M108" s="2145"/>
      <c r="N108" s="2147"/>
      <c r="O108" s="2147"/>
      <c r="P108" s="2150"/>
      <c r="Q108" s="2149"/>
      <c r="R108" s="2150"/>
      <c r="S108" s="2143"/>
      <c r="T108" s="2143"/>
      <c r="U108" s="2150"/>
      <c r="V108" s="2150"/>
      <c r="W108" s="573"/>
      <c r="X108" s="573"/>
      <c r="Y108" s="573"/>
      <c r="Z108" s="573"/>
      <c r="AA108" s="573"/>
      <c r="AB108" s="573"/>
    </row>
    <row r="109" ht="17.25" customHeight="1">
      <c r="A109" s="2147">
        <v>2.0</v>
      </c>
      <c r="B109" s="2143" t="s">
        <v>2279</v>
      </c>
      <c r="C109" s="2159" t="s">
        <v>1272</v>
      </c>
      <c r="D109" s="2099" t="s">
        <v>736</v>
      </c>
      <c r="E109" s="2147">
        <v>8.902440203E10</v>
      </c>
      <c r="F109" s="2147">
        <v>8.9226140209E10</v>
      </c>
      <c r="G109" s="2147" t="s">
        <v>2280</v>
      </c>
      <c r="H109" s="2147" t="s">
        <v>2281</v>
      </c>
      <c r="I109" s="2197" t="s">
        <v>1610</v>
      </c>
      <c r="J109" s="2167" t="s">
        <v>2282</v>
      </c>
      <c r="K109" s="2168"/>
      <c r="L109" s="2145"/>
      <c r="M109" s="2145"/>
      <c r="N109" s="2147" t="s">
        <v>1942</v>
      </c>
      <c r="O109" s="2165" t="s">
        <v>2054</v>
      </c>
      <c r="P109" s="2165" t="s">
        <v>2283</v>
      </c>
      <c r="Q109" s="2158" t="s">
        <v>1209</v>
      </c>
      <c r="R109" s="2148" t="s">
        <v>217</v>
      </c>
      <c r="S109" s="2143" t="s">
        <v>2284</v>
      </c>
      <c r="T109" s="2143" t="s">
        <v>2285</v>
      </c>
      <c r="U109" s="2150" t="s">
        <v>1213</v>
      </c>
      <c r="V109" s="2150" t="s">
        <v>1214</v>
      </c>
      <c r="W109" s="573"/>
      <c r="X109" s="573"/>
      <c r="Y109" s="573"/>
      <c r="Z109" s="573"/>
      <c r="AA109" s="573"/>
      <c r="AB109" s="573"/>
    </row>
    <row r="110" ht="17.25" customHeight="1">
      <c r="A110" s="2147">
        <v>5.0</v>
      </c>
      <c r="B110" s="2163" t="s">
        <v>2286</v>
      </c>
      <c r="C110" s="2159" t="s">
        <v>1272</v>
      </c>
      <c r="D110" s="2099" t="s">
        <v>736</v>
      </c>
      <c r="E110" s="2153">
        <v>8.9655392609E10</v>
      </c>
      <c r="F110" s="2146">
        <v>8.9222193798E10</v>
      </c>
      <c r="G110" s="2164" t="s">
        <v>2287</v>
      </c>
      <c r="H110" s="2164" t="s">
        <v>2288</v>
      </c>
      <c r="I110" s="2147">
        <v>7.00583002815205E14</v>
      </c>
      <c r="J110" s="2147"/>
      <c r="K110" s="2160">
        <v>95.0</v>
      </c>
      <c r="L110" s="2145"/>
      <c r="M110" s="2145"/>
      <c r="N110" s="2147" t="s">
        <v>2289</v>
      </c>
      <c r="O110" s="2165" t="s">
        <v>1233</v>
      </c>
      <c r="P110" s="2165" t="s">
        <v>2169</v>
      </c>
      <c r="Q110" s="2158" t="s">
        <v>1209</v>
      </c>
      <c r="R110" s="2150" t="s">
        <v>1210</v>
      </c>
      <c r="S110" s="2163"/>
      <c r="T110" s="2163"/>
      <c r="U110" s="2150"/>
      <c r="V110" s="2150"/>
      <c r="W110" s="573"/>
      <c r="X110" s="573"/>
      <c r="Y110" s="573"/>
      <c r="Z110" s="573"/>
      <c r="AA110" s="573"/>
      <c r="AB110" s="573"/>
    </row>
    <row r="111" ht="30.75" customHeight="1">
      <c r="A111" s="2147">
        <v>4.0</v>
      </c>
      <c r="B111" s="2198" t="s">
        <v>2290</v>
      </c>
      <c r="C111" s="2170" t="s">
        <v>1202</v>
      </c>
      <c r="D111" s="2177"/>
      <c r="E111" s="2147">
        <v>8.9089203387E10</v>
      </c>
      <c r="F111" s="2146">
        <v>8.9220219939E10</v>
      </c>
      <c r="G111" s="2145" t="s">
        <v>2060</v>
      </c>
      <c r="H111" s="2145" t="s">
        <v>2061</v>
      </c>
      <c r="I111" s="2166" t="s">
        <v>2291</v>
      </c>
      <c r="J111" s="2145">
        <v>7386.0</v>
      </c>
      <c r="K111" s="2199">
        <v>95.0</v>
      </c>
      <c r="L111" s="2145">
        <v>769.0</v>
      </c>
      <c r="M111" s="2145"/>
      <c r="N111" s="2147" t="s">
        <v>1223</v>
      </c>
      <c r="O111" s="2145" t="s">
        <v>1233</v>
      </c>
      <c r="P111" s="2148" t="s">
        <v>2292</v>
      </c>
      <c r="Q111" s="2158" t="s">
        <v>1209</v>
      </c>
      <c r="R111" s="2150" t="s">
        <v>1210</v>
      </c>
      <c r="S111" s="2200" t="s">
        <v>2293</v>
      </c>
      <c r="T111" s="2200" t="s">
        <v>2294</v>
      </c>
      <c r="U111" s="2150" t="s">
        <v>1213</v>
      </c>
      <c r="V111" s="2150" t="s">
        <v>1214</v>
      </c>
      <c r="W111" s="573"/>
      <c r="X111" s="573"/>
      <c r="Y111" s="573"/>
      <c r="Z111" s="573"/>
      <c r="AA111" s="573"/>
      <c r="AB111" s="573"/>
    </row>
    <row r="112" ht="29.25" customHeight="1">
      <c r="A112" s="2170">
        <v>33.0</v>
      </c>
      <c r="B112" s="2169" t="s">
        <v>2295</v>
      </c>
      <c r="C112" s="2170" t="s">
        <v>1202</v>
      </c>
      <c r="D112" s="2170" t="s">
        <v>814</v>
      </c>
      <c r="E112" s="2170">
        <v>8.9195672018E10</v>
      </c>
      <c r="F112" s="2170">
        <v>8.922265241E10</v>
      </c>
      <c r="G112" s="2170" t="s">
        <v>2296</v>
      </c>
      <c r="H112" s="2170" t="s">
        <v>2297</v>
      </c>
      <c r="I112" s="2171" t="s">
        <v>2298</v>
      </c>
      <c r="J112" s="2190"/>
      <c r="K112" s="2170"/>
      <c r="L112" s="2191"/>
      <c r="M112" s="2173"/>
      <c r="N112" s="2170"/>
      <c r="O112" s="2174"/>
      <c r="P112" s="2174"/>
      <c r="Q112" s="2175"/>
      <c r="R112" s="2170"/>
      <c r="S112" s="2170"/>
      <c r="T112" s="2194"/>
      <c r="U112" s="2170"/>
      <c r="V112" s="2170"/>
      <c r="W112" s="573"/>
      <c r="X112" s="573"/>
      <c r="Y112" s="573"/>
      <c r="Z112" s="573"/>
      <c r="AA112" s="573"/>
      <c r="AB112" s="573"/>
    </row>
    <row r="113">
      <c r="A113" s="2201"/>
      <c r="B113" s="2202" t="s">
        <v>2247</v>
      </c>
      <c r="C113" s="2201"/>
      <c r="D113" s="2201"/>
      <c r="E113" s="2201"/>
      <c r="F113" s="2203"/>
      <c r="G113" s="2201"/>
      <c r="H113" s="2201"/>
      <c r="I113" s="2203"/>
      <c r="J113" s="2203"/>
      <c r="K113" s="2203"/>
      <c r="L113" s="2201"/>
      <c r="M113" s="2204"/>
      <c r="N113" s="2204"/>
      <c r="O113" s="2204"/>
      <c r="P113" s="2205"/>
      <c r="Q113" s="2205"/>
      <c r="R113" s="2205"/>
      <c r="S113" s="2205"/>
      <c r="T113" s="2205"/>
      <c r="U113" s="2206"/>
      <c r="V113" s="2206"/>
      <c r="W113" s="573"/>
      <c r="X113" s="573"/>
      <c r="Y113" s="573"/>
      <c r="Z113" s="573"/>
      <c r="AA113" s="573"/>
      <c r="AB113" s="573"/>
    </row>
    <row r="114" ht="15.0" customHeight="1">
      <c r="A114" s="2207">
        <v>4.0</v>
      </c>
      <c r="B114" s="2202" t="s">
        <v>2299</v>
      </c>
      <c r="C114" s="2208" t="s">
        <v>1202</v>
      </c>
      <c r="D114" s="2209"/>
      <c r="E114" s="2207"/>
      <c r="F114" s="2210">
        <v>8.9220318304E10</v>
      </c>
      <c r="G114" s="2211"/>
      <c r="H114" s="2211" t="s">
        <v>2300</v>
      </c>
      <c r="I114" s="2212" t="s">
        <v>1604</v>
      </c>
      <c r="J114" s="2213" t="s">
        <v>2301</v>
      </c>
      <c r="K114" s="2214">
        <v>92.0</v>
      </c>
      <c r="L114" s="2211">
        <v>583.0</v>
      </c>
      <c r="M114" s="1905"/>
      <c r="N114" s="1902" t="s">
        <v>1223</v>
      </c>
      <c r="O114" s="1908" t="s">
        <v>2302</v>
      </c>
      <c r="P114" s="1908" t="s">
        <v>2093</v>
      </c>
      <c r="Q114" s="1917" t="s">
        <v>1209</v>
      </c>
      <c r="R114" s="1910" t="s">
        <v>1210</v>
      </c>
      <c r="S114" s="850" t="s">
        <v>2303</v>
      </c>
      <c r="T114" s="850" t="s">
        <v>2304</v>
      </c>
      <c r="U114" s="1910" t="s">
        <v>1213</v>
      </c>
      <c r="V114" s="1910" t="s">
        <v>1214</v>
      </c>
      <c r="W114" s="573"/>
      <c r="X114" s="573"/>
      <c r="Y114" s="573"/>
      <c r="Z114" s="573"/>
      <c r="AA114" s="573"/>
      <c r="AB114" s="573"/>
    </row>
    <row r="115">
      <c r="A115" s="2204"/>
      <c r="B115" s="2215" t="s">
        <v>2305</v>
      </c>
      <c r="C115" s="2216" t="str">
        <f>HYPERLINK("http://sd.atm72.ru/","http://sd.atm72.ru/")</f>
        <v>http://sd.atm72.ru/</v>
      </c>
      <c r="D115" s="2204"/>
      <c r="E115" s="2204"/>
      <c r="F115" s="2217">
        <v>7.9221934193E10</v>
      </c>
      <c r="G115" s="2204"/>
      <c r="H115" s="2204"/>
      <c r="I115" s="2217" t="s">
        <v>1444</v>
      </c>
      <c r="J115" s="2217">
        <v>2229.0</v>
      </c>
      <c r="K115" s="2217">
        <v>92.0</v>
      </c>
      <c r="L115" s="2204"/>
      <c r="M115" s="2204"/>
      <c r="N115" s="2204"/>
      <c r="O115" s="2204"/>
      <c r="P115" s="2205"/>
      <c r="Q115" s="2205"/>
      <c r="R115" s="2205"/>
      <c r="S115" s="2205"/>
      <c r="T115" s="2205"/>
      <c r="U115" s="2206"/>
      <c r="V115" s="2206"/>
      <c r="W115" s="573"/>
      <c r="X115" s="573"/>
      <c r="Y115" s="573"/>
      <c r="Z115" s="573"/>
      <c r="AA115" s="573"/>
      <c r="AB115" s="573"/>
    </row>
    <row r="116">
      <c r="A116" s="2204"/>
      <c r="B116" s="2215"/>
      <c r="C116" s="2204"/>
      <c r="D116" s="2204"/>
      <c r="E116" s="2204"/>
      <c r="F116" s="2204"/>
      <c r="G116" s="2204"/>
      <c r="H116" s="2204"/>
      <c r="I116" s="2217"/>
      <c r="J116" s="2217"/>
      <c r="K116" s="2217"/>
      <c r="L116" s="2204"/>
      <c r="M116" s="2204"/>
      <c r="N116" s="2204"/>
      <c r="O116" s="2204"/>
      <c r="P116" s="2205"/>
      <c r="Q116" s="2205"/>
      <c r="R116" s="2205"/>
      <c r="S116" s="2205"/>
      <c r="T116" s="2205"/>
      <c r="U116" s="2206"/>
      <c r="V116" s="2206"/>
      <c r="W116" s="573"/>
      <c r="X116" s="573"/>
      <c r="Y116" s="573"/>
      <c r="Z116" s="573"/>
      <c r="AA116" s="573"/>
      <c r="AB116" s="573"/>
    </row>
    <row r="117">
      <c r="A117" s="2204"/>
      <c r="B117" s="2215"/>
      <c r="C117" s="2204"/>
      <c r="D117" s="2204"/>
      <c r="E117" s="2204"/>
      <c r="F117" s="2204"/>
      <c r="G117" s="2204"/>
      <c r="H117" s="2204"/>
      <c r="I117" s="2217"/>
      <c r="J117" s="2217"/>
      <c r="K117" s="2217"/>
      <c r="L117" s="2204"/>
      <c r="M117" s="2204"/>
      <c r="N117" s="2204"/>
      <c r="O117" s="2204"/>
      <c r="P117" s="2205"/>
      <c r="Q117" s="2205"/>
      <c r="R117" s="2205"/>
      <c r="S117" s="2205"/>
      <c r="T117" s="2205"/>
      <c r="U117" s="2206"/>
      <c r="V117" s="2206"/>
      <c r="W117" s="573"/>
      <c r="X117" s="573"/>
      <c r="Y117" s="573"/>
      <c r="Z117" s="573"/>
      <c r="AA117" s="573"/>
      <c r="AB117" s="573"/>
    </row>
    <row r="118">
      <c r="A118" s="2204"/>
      <c r="B118" s="2215"/>
      <c r="C118" s="2204"/>
      <c r="D118" s="2204"/>
      <c r="E118" s="2204"/>
      <c r="F118" s="2204"/>
      <c r="G118" s="2204"/>
      <c r="H118" s="2204"/>
      <c r="I118" s="2217"/>
      <c r="J118" s="2217"/>
      <c r="K118" s="2217"/>
      <c r="L118" s="2204"/>
      <c r="M118" s="2204"/>
      <c r="N118" s="2204"/>
      <c r="O118" s="2204"/>
      <c r="P118" s="2205"/>
      <c r="Q118" s="2205"/>
      <c r="R118" s="2205"/>
      <c r="S118" s="2205"/>
      <c r="T118" s="2205"/>
      <c r="U118" s="2206"/>
      <c r="V118" s="2206"/>
      <c r="W118" s="573"/>
      <c r="X118" s="573"/>
      <c r="Y118" s="573"/>
      <c r="Z118" s="573"/>
      <c r="AA118" s="573"/>
      <c r="AB118" s="573"/>
    </row>
    <row r="119">
      <c r="A119" s="2204"/>
      <c r="B119" s="2215" t="s">
        <v>2306</v>
      </c>
      <c r="C119" s="2216" t="str">
        <f>HYPERLINK("http://otchet.atm72.ru/","http://otchet.atm72.ru/")</f>
        <v>http://otchet.atm72.ru/</v>
      </c>
      <c r="D119" s="2204"/>
      <c r="E119" s="2204"/>
      <c r="F119" s="2204"/>
      <c r="G119" s="2204"/>
      <c r="H119" s="2204"/>
      <c r="I119" s="2217" t="s">
        <v>1768</v>
      </c>
      <c r="J119" s="2217">
        <v>95.0</v>
      </c>
      <c r="K119" s="2217">
        <v>2123.0</v>
      </c>
      <c r="L119" s="2204"/>
      <c r="M119" s="2204"/>
      <c r="N119" s="2204"/>
      <c r="O119" s="2204"/>
      <c r="P119" s="2205"/>
      <c r="Q119" s="2205"/>
      <c r="R119" s="2205"/>
      <c r="S119" s="2205"/>
      <c r="T119" s="2205"/>
      <c r="U119" s="2206"/>
      <c r="V119" s="2206"/>
      <c r="W119" s="573"/>
      <c r="X119" s="573"/>
      <c r="Y119" s="573"/>
      <c r="Z119" s="573"/>
      <c r="AA119" s="573"/>
      <c r="AB119" s="573"/>
    </row>
    <row r="120">
      <c r="A120" s="2204"/>
      <c r="B120" s="2218" t="s">
        <v>1769</v>
      </c>
      <c r="C120" s="2219" t="s">
        <v>1770</v>
      </c>
      <c r="D120" s="2220" t="s">
        <v>1771</v>
      </c>
      <c r="E120" s="2220" t="s">
        <v>1772</v>
      </c>
      <c r="F120" s="2220"/>
      <c r="G120" s="2204"/>
      <c r="H120" s="2204"/>
      <c r="I120" s="2205"/>
      <c r="J120" s="2205"/>
      <c r="K120" s="2205"/>
      <c r="L120" s="2204"/>
      <c r="M120" s="2204"/>
      <c r="N120" s="2204"/>
      <c r="O120" s="2204"/>
      <c r="P120" s="2205"/>
      <c r="Q120" s="2205"/>
      <c r="R120" s="2205"/>
      <c r="S120" s="2205"/>
      <c r="T120" s="2205"/>
      <c r="U120" s="2206"/>
      <c r="V120" s="2206"/>
      <c r="W120" s="573"/>
      <c r="X120" s="573"/>
      <c r="Y120" s="573"/>
      <c r="Z120" s="573"/>
      <c r="AA120" s="573"/>
      <c r="AB120" s="573"/>
    </row>
    <row r="121">
      <c r="A121" s="2204"/>
      <c r="B121" s="2218" t="s">
        <v>1773</v>
      </c>
      <c r="C121" s="2220"/>
      <c r="D121" s="2204"/>
      <c r="E121" s="2204"/>
      <c r="F121" s="2204"/>
      <c r="G121" s="2204"/>
      <c r="H121" s="2204"/>
      <c r="I121" s="2218" t="s">
        <v>1775</v>
      </c>
      <c r="J121" s="2220" t="s">
        <v>1776</v>
      </c>
      <c r="K121" s="2220"/>
      <c r="L121" s="2220"/>
      <c r="M121" s="2204"/>
      <c r="N121" s="2204"/>
      <c r="O121" s="2204"/>
      <c r="P121" s="2205"/>
      <c r="Q121" s="2205"/>
      <c r="R121" s="2205"/>
      <c r="S121" s="2205"/>
      <c r="T121" s="2205"/>
      <c r="U121" s="2206"/>
      <c r="V121" s="2206"/>
      <c r="W121" s="573"/>
      <c r="X121" s="573"/>
      <c r="Y121" s="573"/>
      <c r="Z121" s="573"/>
      <c r="AA121" s="573"/>
      <c r="AB121" s="573"/>
    </row>
    <row r="122">
      <c r="A122" s="2220"/>
      <c r="B122" s="2221" t="s">
        <v>2307</v>
      </c>
      <c r="C122" s="2220"/>
      <c r="D122" s="2205"/>
      <c r="E122" s="2205"/>
      <c r="F122" s="2205"/>
      <c r="G122" s="2220"/>
      <c r="H122" s="2220"/>
      <c r="I122" s="2218" t="s">
        <v>1777</v>
      </c>
      <c r="J122" s="2222">
        <v>5086.0</v>
      </c>
      <c r="K122" s="2205">
        <v>95.0</v>
      </c>
      <c r="L122" s="2220" t="s">
        <v>1744</v>
      </c>
      <c r="M122" s="2220"/>
      <c r="N122" s="2205"/>
      <c r="O122" s="2205"/>
      <c r="P122" s="2205"/>
      <c r="Q122" s="2205"/>
      <c r="R122" s="2205"/>
      <c r="S122" s="2205"/>
      <c r="T122" s="2205"/>
      <c r="U122" s="2206"/>
      <c r="V122" s="2206"/>
      <c r="W122" s="573"/>
      <c r="X122" s="573"/>
      <c r="Y122" s="573"/>
      <c r="Z122" s="573"/>
      <c r="AA122" s="573"/>
      <c r="AB122" s="573"/>
    </row>
    <row r="123">
      <c r="A123" s="2220"/>
      <c r="B123" s="2218"/>
      <c r="C123" s="2220"/>
      <c r="D123" s="2220"/>
      <c r="E123" s="2220"/>
      <c r="F123" s="2220"/>
      <c r="G123" s="2220"/>
      <c r="H123" s="2220"/>
      <c r="I123" s="2218"/>
      <c r="J123" s="2220"/>
      <c r="K123" s="2220"/>
      <c r="L123" s="2220"/>
      <c r="M123" s="2220"/>
      <c r="N123" s="2205"/>
      <c r="O123" s="2205"/>
      <c r="P123" s="2205"/>
      <c r="Q123" s="2205"/>
      <c r="R123" s="2205"/>
      <c r="S123" s="2205"/>
      <c r="T123" s="2205"/>
      <c r="U123" s="2206"/>
      <c r="V123" s="2206"/>
      <c r="W123" s="573"/>
      <c r="X123" s="573"/>
      <c r="Y123" s="573"/>
      <c r="Z123" s="573"/>
      <c r="AA123" s="573"/>
      <c r="AB123" s="573"/>
    </row>
    <row r="124">
      <c r="A124" s="2220"/>
      <c r="B124" s="2220" t="s">
        <v>2308</v>
      </c>
      <c r="C124" s="2220">
        <v>8.9825625111E10</v>
      </c>
      <c r="D124" s="2220"/>
      <c r="E124" s="2220"/>
      <c r="F124" s="2220"/>
      <c r="G124" s="2220"/>
      <c r="H124" s="2220"/>
      <c r="I124" s="2205"/>
      <c r="J124" s="2205"/>
      <c r="K124" s="2220"/>
      <c r="L124" s="2220"/>
      <c r="M124" s="2220"/>
      <c r="N124" s="2205"/>
      <c r="O124" s="2205"/>
      <c r="P124" s="2205"/>
      <c r="Q124" s="2205"/>
      <c r="R124" s="2205"/>
      <c r="S124" s="2205"/>
      <c r="T124" s="2205"/>
      <c r="U124" s="2206"/>
      <c r="V124" s="2206"/>
      <c r="W124" s="573"/>
      <c r="X124" s="573"/>
      <c r="Y124" s="573"/>
      <c r="Z124" s="573"/>
      <c r="AA124" s="573"/>
      <c r="AB124" s="573"/>
    </row>
    <row r="125">
      <c r="A125" s="2220"/>
      <c r="B125" s="2220" t="s">
        <v>2309</v>
      </c>
      <c r="C125" s="2220">
        <v>8.9122326333E10</v>
      </c>
      <c r="D125" s="2220"/>
      <c r="E125" s="2220"/>
      <c r="F125" s="2220"/>
      <c r="G125" s="2220"/>
      <c r="H125" s="2220"/>
      <c r="I125" s="2205"/>
      <c r="J125" s="2205"/>
      <c r="K125" s="2205"/>
      <c r="L125" s="2205"/>
      <c r="M125" s="2220"/>
      <c r="N125" s="2205"/>
      <c r="O125" s="2205"/>
      <c r="P125" s="2205"/>
      <c r="Q125" s="2205"/>
      <c r="R125" s="2205"/>
      <c r="S125" s="2205"/>
      <c r="T125" s="2205"/>
      <c r="U125" s="2206"/>
      <c r="V125" s="2206"/>
      <c r="W125" s="573"/>
      <c r="X125" s="573"/>
      <c r="Y125" s="573"/>
      <c r="Z125" s="573"/>
      <c r="AA125" s="573"/>
      <c r="AB125" s="573"/>
    </row>
    <row r="126">
      <c r="A126" s="2220"/>
      <c r="B126" s="2220" t="s">
        <v>2310</v>
      </c>
      <c r="C126" s="2220">
        <v>8.9058002167E10</v>
      </c>
      <c r="D126" s="2220"/>
      <c r="E126" s="2220"/>
      <c r="F126" s="2220"/>
      <c r="G126" s="2220"/>
      <c r="H126" s="2220"/>
      <c r="I126" s="2205"/>
      <c r="J126" s="2205"/>
      <c r="K126" s="2205"/>
      <c r="L126" s="2205"/>
      <c r="M126" s="2220"/>
      <c r="N126" s="2205"/>
      <c r="O126" s="2205"/>
      <c r="P126" s="2205"/>
      <c r="Q126" s="2205"/>
      <c r="R126" s="2205"/>
      <c r="S126" s="2205"/>
      <c r="T126" s="2205"/>
      <c r="U126" s="2206"/>
      <c r="V126" s="2206"/>
      <c r="W126" s="573"/>
      <c r="X126" s="573"/>
      <c r="Y126" s="573"/>
      <c r="Z126" s="573"/>
      <c r="AA126" s="573"/>
      <c r="AB126" s="573"/>
    </row>
    <row r="127" ht="15.0" customHeight="1">
      <c r="A127" s="2220"/>
      <c r="B127" s="2205" t="s">
        <v>2311</v>
      </c>
      <c r="C127" s="2205">
        <v>8.9122060043E10</v>
      </c>
      <c r="D127" s="2205"/>
      <c r="E127" s="2220"/>
      <c r="V127" s="1909"/>
      <c r="W127" s="1910"/>
      <c r="X127" s="1936"/>
      <c r="Y127" s="1936"/>
      <c r="Z127" s="1912"/>
      <c r="AA127" s="1910"/>
      <c r="AB127" s="573"/>
    </row>
    <row r="128">
      <c r="A128" s="2220"/>
      <c r="B128" s="2205" t="s">
        <v>2312</v>
      </c>
      <c r="C128" s="2220">
        <v>8.9025857308E10</v>
      </c>
      <c r="D128" s="2220"/>
      <c r="E128" s="2220"/>
      <c r="F128" s="2220"/>
      <c r="G128" s="2220"/>
      <c r="H128" s="2220"/>
      <c r="I128" s="2220"/>
      <c r="J128" s="2220"/>
      <c r="K128" s="2220"/>
      <c r="L128" s="2220"/>
      <c r="M128" s="2220"/>
      <c r="N128" s="2205"/>
      <c r="O128" s="2205"/>
      <c r="P128" s="2205"/>
      <c r="Q128" s="2205"/>
      <c r="R128" s="2205"/>
      <c r="S128" s="2205"/>
      <c r="T128" s="2205"/>
      <c r="U128" s="2206"/>
      <c r="V128" s="2206"/>
      <c r="W128" s="573"/>
      <c r="X128" s="573"/>
      <c r="Y128" s="573"/>
      <c r="Z128" s="573"/>
      <c r="AA128" s="573"/>
      <c r="AB128" s="573"/>
    </row>
    <row r="129">
      <c r="A129" s="2220"/>
      <c r="B129" s="2205" t="s">
        <v>2313</v>
      </c>
      <c r="C129" s="2220">
        <v>8.9090151566E10</v>
      </c>
      <c r="D129" s="2220"/>
      <c r="E129" s="2220"/>
      <c r="F129" s="2220"/>
      <c r="G129" s="2220"/>
      <c r="H129" s="2220"/>
      <c r="I129" s="2220"/>
      <c r="J129" s="2220"/>
      <c r="K129" s="2220"/>
      <c r="L129" s="2220"/>
      <c r="M129" s="2220"/>
      <c r="N129" s="2205"/>
      <c r="O129" s="2205"/>
      <c r="P129" s="2205"/>
      <c r="Q129" s="2205"/>
      <c r="R129" s="2205"/>
      <c r="S129" s="2205"/>
      <c r="T129" s="2205"/>
      <c r="U129" s="2206"/>
      <c r="V129" s="2206"/>
      <c r="W129" s="573"/>
      <c r="X129" s="573"/>
      <c r="Y129" s="573"/>
      <c r="Z129" s="573"/>
      <c r="AA129" s="573"/>
      <c r="AB129" s="573"/>
    </row>
    <row r="130">
      <c r="A130" s="2220"/>
      <c r="B130" s="2220" t="s">
        <v>2314</v>
      </c>
      <c r="C130" s="2220">
        <v>8.9221262263E10</v>
      </c>
      <c r="D130" s="2220"/>
      <c r="E130" s="2220"/>
      <c r="F130" s="2220"/>
      <c r="G130" s="2220"/>
      <c r="H130" s="2220"/>
      <c r="I130" s="2220"/>
      <c r="J130" s="2220"/>
      <c r="K130" s="2220"/>
      <c r="L130" s="2220"/>
      <c r="M130" s="2220"/>
      <c r="N130" s="2205"/>
      <c r="O130" s="2205"/>
      <c r="P130" s="2205"/>
      <c r="Q130" s="2205"/>
      <c r="R130" s="2205"/>
      <c r="S130" s="2205"/>
      <c r="T130" s="2205"/>
      <c r="U130" s="2206"/>
      <c r="V130" s="2206"/>
      <c r="W130" s="573"/>
      <c r="X130" s="573"/>
      <c r="Y130" s="573"/>
      <c r="Z130" s="573"/>
      <c r="AA130" s="573"/>
      <c r="AB130" s="573"/>
    </row>
    <row r="131">
      <c r="A131" s="2220"/>
      <c r="B131" s="2205"/>
      <c r="C131" s="2205"/>
      <c r="D131" s="2205"/>
      <c r="E131" s="2220"/>
      <c r="F131" s="2220"/>
      <c r="G131" s="2220"/>
      <c r="H131" s="2220"/>
      <c r="I131" s="2220"/>
      <c r="J131" s="2220"/>
      <c r="K131" s="2220"/>
      <c r="L131" s="2220"/>
      <c r="M131" s="2220"/>
      <c r="N131" s="2205"/>
      <c r="O131" s="2205"/>
      <c r="P131" s="2205"/>
      <c r="Q131" s="2205"/>
      <c r="R131" s="2205"/>
      <c r="S131" s="2205"/>
      <c r="T131" s="2205"/>
      <c r="U131" s="2206"/>
      <c r="V131" s="2206"/>
      <c r="W131" s="573"/>
      <c r="X131" s="573"/>
      <c r="Y131" s="573"/>
      <c r="Z131" s="573"/>
      <c r="AA131" s="573"/>
      <c r="AB131" s="573"/>
    </row>
    <row r="132">
      <c r="A132" s="2220"/>
      <c r="B132" s="2220" t="s">
        <v>1757</v>
      </c>
      <c r="C132" s="2217" t="s">
        <v>1758</v>
      </c>
      <c r="D132" s="2217" t="s">
        <v>1759</v>
      </c>
      <c r="E132" s="2220"/>
      <c r="F132" s="2220"/>
      <c r="G132" s="2220"/>
      <c r="H132" s="2220"/>
      <c r="I132" s="2220"/>
      <c r="J132" s="2220"/>
      <c r="K132" s="2220"/>
      <c r="L132" s="2220"/>
      <c r="M132" s="2220"/>
      <c r="N132" s="2205"/>
      <c r="O132" s="2205"/>
      <c r="P132" s="2205"/>
      <c r="Q132" s="2205"/>
      <c r="R132" s="2205"/>
      <c r="S132" s="2205"/>
      <c r="T132" s="2205"/>
      <c r="U132" s="2206"/>
      <c r="V132" s="2206"/>
      <c r="W132" s="573"/>
      <c r="X132" s="573"/>
      <c r="Y132" s="573"/>
      <c r="Z132" s="573"/>
      <c r="AA132" s="573"/>
      <c r="AB132" s="573"/>
    </row>
    <row r="133">
      <c r="A133" s="2220"/>
      <c r="B133" s="2220"/>
      <c r="C133" s="2220" t="s">
        <v>1763</v>
      </c>
      <c r="D133" s="2220" t="s">
        <v>1764</v>
      </c>
      <c r="E133" s="2220"/>
      <c r="F133" s="2220"/>
      <c r="G133" s="2220"/>
      <c r="H133" s="2220"/>
      <c r="I133" s="2220"/>
      <c r="J133" s="2220"/>
      <c r="K133" s="2220"/>
      <c r="L133" s="2220"/>
      <c r="M133" s="2220"/>
      <c r="N133" s="2205"/>
      <c r="O133" s="2205"/>
      <c r="P133" s="2205"/>
      <c r="Q133" s="2205"/>
      <c r="R133" s="2205"/>
      <c r="S133" s="2205"/>
      <c r="T133" s="2205"/>
      <c r="U133" s="2206"/>
      <c r="V133" s="2206"/>
      <c r="W133" s="573"/>
      <c r="X133" s="573"/>
      <c r="Y133" s="573"/>
      <c r="Z133" s="573"/>
      <c r="AA133" s="573"/>
      <c r="AB133" s="573"/>
    </row>
    <row r="134">
      <c r="A134" s="2220"/>
      <c r="B134" s="2205"/>
      <c r="C134" s="2205"/>
      <c r="D134" s="2205"/>
      <c r="E134" s="2220"/>
      <c r="F134" s="2220"/>
      <c r="G134" s="2220"/>
      <c r="H134" s="2220"/>
      <c r="I134" s="2220"/>
      <c r="J134" s="2220"/>
      <c r="K134" s="2220"/>
      <c r="L134" s="2220"/>
      <c r="M134" s="2220"/>
      <c r="N134" s="2205"/>
      <c r="O134" s="2205"/>
      <c r="P134" s="2205"/>
      <c r="Q134" s="2205"/>
      <c r="R134" s="2205"/>
      <c r="S134" s="2205"/>
      <c r="T134" s="2205"/>
      <c r="U134" s="2206"/>
      <c r="V134" s="2206"/>
      <c r="W134" s="573"/>
      <c r="X134" s="573"/>
      <c r="Y134" s="573"/>
      <c r="Z134" s="573"/>
      <c r="AA134" s="573"/>
      <c r="AB134" s="573"/>
    </row>
    <row r="135">
      <c r="A135" s="2220"/>
      <c r="B135" s="2205"/>
      <c r="C135" s="2205"/>
      <c r="D135" s="2205"/>
      <c r="E135" s="2205"/>
      <c r="F135" s="2220"/>
      <c r="G135" s="2220"/>
      <c r="H135" s="2220"/>
      <c r="I135" s="2220"/>
      <c r="J135" s="2220"/>
      <c r="K135" s="2220"/>
      <c r="L135" s="2220"/>
      <c r="M135" s="2220"/>
      <c r="N135" s="2205"/>
      <c r="O135" s="2205"/>
      <c r="P135" s="2205"/>
      <c r="Q135" s="2205"/>
      <c r="R135" s="2205"/>
      <c r="S135" s="2205"/>
      <c r="T135" s="2205"/>
      <c r="U135" s="2206"/>
      <c r="V135" s="2206"/>
      <c r="W135" s="573"/>
      <c r="X135" s="573"/>
      <c r="Y135" s="573"/>
      <c r="Z135" s="573"/>
      <c r="AA135" s="573"/>
      <c r="AB135" s="573"/>
    </row>
    <row r="136">
      <c r="A136" s="668"/>
      <c r="E136" s="668"/>
      <c r="F136" s="668"/>
      <c r="G136" s="668"/>
      <c r="H136" s="668"/>
      <c r="I136" s="668"/>
      <c r="J136" s="668"/>
      <c r="K136" s="668"/>
      <c r="L136" s="668"/>
      <c r="M136" s="668"/>
      <c r="U136" s="573"/>
      <c r="V136" s="573"/>
      <c r="W136" s="573"/>
      <c r="X136" s="573"/>
      <c r="Y136" s="573"/>
      <c r="Z136" s="573"/>
      <c r="AA136" s="573"/>
      <c r="AB136" s="573"/>
    </row>
    <row r="137">
      <c r="A137" s="668"/>
      <c r="E137" s="668"/>
      <c r="F137" s="668"/>
      <c r="G137" s="668"/>
      <c r="H137" s="668"/>
      <c r="I137" s="668"/>
      <c r="J137" s="668"/>
      <c r="K137" s="668"/>
      <c r="L137" s="668"/>
      <c r="M137" s="668"/>
      <c r="U137" s="573"/>
      <c r="V137" s="573"/>
      <c r="W137" s="573"/>
      <c r="X137" s="573"/>
      <c r="Y137" s="573"/>
      <c r="Z137" s="573"/>
      <c r="AA137" s="573"/>
      <c r="AB137" s="573"/>
    </row>
    <row r="138">
      <c r="A138" s="668"/>
      <c r="B138" s="668"/>
      <c r="C138" s="668"/>
      <c r="D138" s="668"/>
      <c r="E138" s="668"/>
      <c r="F138" s="668"/>
      <c r="G138" s="668"/>
      <c r="H138" s="668"/>
      <c r="I138" s="668"/>
      <c r="J138" s="668"/>
      <c r="K138" s="668"/>
      <c r="L138" s="668"/>
      <c r="M138" s="668"/>
      <c r="U138" s="573"/>
      <c r="V138" s="573"/>
      <c r="W138" s="573"/>
      <c r="X138" s="573"/>
      <c r="Y138" s="573"/>
      <c r="Z138" s="573"/>
      <c r="AA138" s="573"/>
      <c r="AB138" s="573"/>
    </row>
  </sheetData>
  <mergeCells count="3">
    <mergeCell ref="A1:K1"/>
    <mergeCell ref="O1:T1"/>
    <mergeCell ref="O2:P2"/>
  </mergeCells>
  <conditionalFormatting sqref="N89">
    <cfRule type="cellIs" dxfId="1" priority="1" operator="equal">
      <formula>7005830012815320</formula>
    </cfRule>
  </conditionalFormatting>
  <hyperlinks>
    <hyperlink r:id="rId2" ref="C120"/>
  </hyperlinks>
  <drawing r:id="rId3"/>
  <legacy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96.0"/>
  </cols>
  <sheetData>
    <row r="1" ht="27.75" hidden="1" customHeight="1">
      <c r="A1" s="2223" t="s">
        <v>2315</v>
      </c>
    </row>
    <row r="2" ht="29.25" hidden="1" customHeight="1">
      <c r="A2" s="2224" t="s">
        <v>2316</v>
      </c>
    </row>
    <row r="3" ht="31.5" hidden="1" customHeight="1">
      <c r="A3" s="2225"/>
    </row>
    <row r="4" ht="15.75" hidden="1" customHeight="1">
      <c r="A4" s="2226"/>
    </row>
    <row r="5" ht="15.75" customHeight="1">
      <c r="A5" s="2227" t="s">
        <v>2317</v>
      </c>
    </row>
    <row r="6" ht="30.75" customHeight="1">
      <c r="A6" s="2228" t="s">
        <v>2318</v>
      </c>
    </row>
    <row r="7" ht="24.75" customHeight="1">
      <c r="A7" s="2229"/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</sheetData>
  <hyperlinks>
    <hyperlink r:id="rId1" ref="A2"/>
    <hyperlink r:id="rId2" ref="A6"/>
  </hyperlinks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57"/>
    <col customWidth="1" min="2" max="2" width="35.14"/>
    <col customWidth="1" hidden="1" min="3" max="3" width="15.14"/>
    <col customWidth="1" min="4" max="4" width="14.86"/>
    <col customWidth="1" hidden="1" min="5" max="5" width="22.86"/>
    <col customWidth="1" min="6" max="6" width="14.86"/>
    <col customWidth="1" min="7" max="37" width="5.86"/>
    <col customWidth="1" min="38" max="39" width="8.0"/>
  </cols>
  <sheetData>
    <row r="1" ht="18.75" customHeight="1">
      <c r="A1" s="1166">
        <v>11.0</v>
      </c>
      <c r="B1" s="295"/>
      <c r="C1" s="817" t="s">
        <v>2319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968"/>
      <c r="AL1" s="896"/>
      <c r="AM1" s="1028" t="s">
        <v>789</v>
      </c>
    </row>
    <row r="2" ht="42.0" customHeight="1">
      <c r="A2" s="5" t="s">
        <v>1</v>
      </c>
      <c r="B2" s="6" t="s">
        <v>2</v>
      </c>
      <c r="C2" s="6" t="s">
        <v>3</v>
      </c>
      <c r="D2" s="6" t="s">
        <v>4</v>
      </c>
      <c r="E2" s="818" t="s">
        <v>869</v>
      </c>
      <c r="F2" s="818" t="s">
        <v>2320</v>
      </c>
      <c r="G2" s="897">
        <v>1.0</v>
      </c>
      <c r="H2" s="297">
        <v>2.0</v>
      </c>
      <c r="I2" s="297">
        <v>3.0</v>
      </c>
      <c r="J2" s="165">
        <v>4.0</v>
      </c>
      <c r="K2" s="328">
        <v>5.0</v>
      </c>
      <c r="L2" s="328">
        <v>6.0</v>
      </c>
      <c r="M2" s="212">
        <v>7.0</v>
      </c>
      <c r="N2" s="165">
        <v>8.0</v>
      </c>
      <c r="O2" s="165">
        <v>9.0</v>
      </c>
      <c r="P2" s="165">
        <v>10.0</v>
      </c>
      <c r="Q2" s="165">
        <v>11.0</v>
      </c>
      <c r="R2" s="165">
        <v>12.0</v>
      </c>
      <c r="S2" s="165">
        <v>13.0</v>
      </c>
      <c r="T2" s="165">
        <v>14.0</v>
      </c>
      <c r="U2" s="165">
        <v>15.0</v>
      </c>
      <c r="V2" s="165">
        <v>16.0</v>
      </c>
      <c r="W2" s="165">
        <v>17.0</v>
      </c>
      <c r="X2" s="165">
        <v>18.0</v>
      </c>
      <c r="Y2" s="165">
        <v>19.0</v>
      </c>
      <c r="Z2" s="165">
        <v>20.0</v>
      </c>
      <c r="AA2" s="165">
        <v>21.0</v>
      </c>
      <c r="AB2" s="165">
        <v>22.0</v>
      </c>
      <c r="AC2" s="165">
        <v>23.0</v>
      </c>
      <c r="AD2" s="165">
        <v>24.0</v>
      </c>
      <c r="AE2" s="165">
        <v>25.0</v>
      </c>
      <c r="AF2" s="165">
        <v>26.0</v>
      </c>
      <c r="AG2" s="165">
        <v>27.0</v>
      </c>
      <c r="AH2" s="165">
        <v>28.0</v>
      </c>
      <c r="AI2" s="165">
        <v>29.0</v>
      </c>
      <c r="AJ2" s="165">
        <v>30.0</v>
      </c>
      <c r="AK2" s="970">
        <v>31.0</v>
      </c>
      <c r="AL2" s="404" t="s">
        <v>274</v>
      </c>
      <c r="AM2" s="404" t="s">
        <v>274</v>
      </c>
    </row>
    <row r="3" ht="15.0" customHeight="1">
      <c r="A3" s="19">
        <v>1.0</v>
      </c>
      <c r="B3" s="1215" t="s">
        <v>826</v>
      </c>
      <c r="C3" s="358"/>
      <c r="D3" s="22" t="s">
        <v>736</v>
      </c>
      <c r="E3" s="338"/>
      <c r="F3" s="913"/>
      <c r="G3" s="905"/>
      <c r="H3" s="905"/>
      <c r="I3" s="905"/>
      <c r="J3" s="905"/>
      <c r="K3" s="905"/>
      <c r="L3" s="905"/>
      <c r="M3" s="905"/>
      <c r="N3" s="905"/>
      <c r="O3" s="905"/>
      <c r="P3" s="905"/>
      <c r="Q3" s="905"/>
      <c r="R3" s="905"/>
      <c r="S3" s="1031"/>
      <c r="T3" s="905"/>
      <c r="U3" s="1031"/>
      <c r="V3" s="905"/>
      <c r="W3" s="905"/>
      <c r="X3" s="905"/>
      <c r="Y3" s="905"/>
      <c r="Z3" s="905"/>
      <c r="AA3" s="1031"/>
      <c r="AB3" s="1031"/>
      <c r="AC3" s="905"/>
      <c r="AD3" s="905"/>
      <c r="AE3" s="905"/>
      <c r="AF3" s="1031"/>
      <c r="AG3" s="905"/>
      <c r="AH3" s="1031"/>
      <c r="AI3" s="905"/>
      <c r="AJ3" s="1031"/>
      <c r="AK3" s="905"/>
      <c r="AL3" s="404">
        <f t="shared" ref="AL3:AL15" si="1">COUNT(F3:AK3)</f>
        <v>0</v>
      </c>
      <c r="AM3" s="1030">
        <v>0.0</v>
      </c>
    </row>
    <row r="4" ht="15.0" customHeight="1">
      <c r="A4" s="19">
        <v>2.0</v>
      </c>
      <c r="B4" s="1219" t="s">
        <v>864</v>
      </c>
      <c r="C4" s="359"/>
      <c r="D4" s="32"/>
      <c r="E4" s="338"/>
      <c r="F4" s="913"/>
      <c r="G4" s="1031"/>
      <c r="H4" s="905"/>
      <c r="I4" s="905"/>
      <c r="J4" s="905"/>
      <c r="K4" s="905"/>
      <c r="L4" s="905"/>
      <c r="M4" s="905"/>
      <c r="N4" s="905"/>
      <c r="O4" s="905"/>
      <c r="P4" s="905"/>
      <c r="Q4" s="905"/>
      <c r="R4" s="905"/>
      <c r="S4" s="905"/>
      <c r="T4" s="905"/>
      <c r="U4" s="905"/>
      <c r="V4" s="1031"/>
      <c r="W4" s="905"/>
      <c r="X4" s="905"/>
      <c r="Y4" s="905"/>
      <c r="Z4" s="905"/>
      <c r="AA4" s="1031"/>
      <c r="AB4" s="1031"/>
      <c r="AC4" s="905"/>
      <c r="AD4" s="905"/>
      <c r="AE4" s="1031"/>
      <c r="AF4" s="905"/>
      <c r="AG4" s="905"/>
      <c r="AH4" s="1031"/>
      <c r="AI4" s="905"/>
      <c r="AJ4" s="905"/>
      <c r="AK4" s="1031"/>
      <c r="AL4" s="404">
        <f t="shared" si="1"/>
        <v>0</v>
      </c>
      <c r="AM4" s="1030">
        <v>0.0</v>
      </c>
    </row>
    <row r="5" ht="15.0" customHeight="1">
      <c r="A5" s="19">
        <v>3.0</v>
      </c>
      <c r="B5" s="1218" t="s">
        <v>157</v>
      </c>
      <c r="C5" s="358"/>
      <c r="D5" s="32"/>
      <c r="E5" s="338"/>
      <c r="F5" s="913"/>
      <c r="G5" s="905"/>
      <c r="H5" s="905"/>
      <c r="I5" s="905"/>
      <c r="J5" s="905"/>
      <c r="K5" s="905"/>
      <c r="L5" s="905"/>
      <c r="M5" s="905"/>
      <c r="N5" s="1031"/>
      <c r="O5" s="905"/>
      <c r="P5" s="905"/>
      <c r="Q5" s="905"/>
      <c r="R5" s="905"/>
      <c r="S5" s="905"/>
      <c r="T5" s="905"/>
      <c r="U5" s="1031"/>
      <c r="V5" s="905"/>
      <c r="W5" s="905"/>
      <c r="X5" s="905"/>
      <c r="Y5" s="905"/>
      <c r="Z5" s="905"/>
      <c r="AA5" s="1031"/>
      <c r="AB5" s="905"/>
      <c r="AC5" s="905"/>
      <c r="AD5" s="905"/>
      <c r="AE5" s="905"/>
      <c r="AF5" s="905"/>
      <c r="AG5" s="905"/>
      <c r="AH5" s="905"/>
      <c r="AI5" s="905"/>
      <c r="AJ5" s="905"/>
      <c r="AK5" s="905"/>
      <c r="AL5" s="404">
        <f t="shared" si="1"/>
        <v>0</v>
      </c>
      <c r="AM5" s="1030">
        <v>0.0</v>
      </c>
    </row>
    <row r="6" ht="15.0" customHeight="1">
      <c r="A6" s="19">
        <v>4.0</v>
      </c>
      <c r="B6" s="1218" t="s">
        <v>827</v>
      </c>
      <c r="C6" s="358"/>
      <c r="D6" s="32"/>
      <c r="E6" s="338"/>
      <c r="F6" s="913"/>
      <c r="G6" s="905"/>
      <c r="H6" s="1031"/>
      <c r="I6" s="905"/>
      <c r="J6" s="905"/>
      <c r="K6" s="905"/>
      <c r="L6" s="905"/>
      <c r="M6" s="1031"/>
      <c r="N6" s="905"/>
      <c r="O6" s="905"/>
      <c r="P6" s="905"/>
      <c r="Q6" s="905"/>
      <c r="R6" s="905"/>
      <c r="S6" s="1031"/>
      <c r="T6" s="1031"/>
      <c r="U6" s="905"/>
      <c r="V6" s="905"/>
      <c r="W6" s="1031"/>
      <c r="X6" s="905"/>
      <c r="Y6" s="905"/>
      <c r="Z6" s="905"/>
      <c r="AA6" s="905"/>
      <c r="AB6" s="905"/>
      <c r="AC6" s="905"/>
      <c r="AD6" s="1031"/>
      <c r="AE6" s="905"/>
      <c r="AF6" s="905"/>
      <c r="AG6" s="905"/>
      <c r="AH6" s="905"/>
      <c r="AI6" s="1031"/>
      <c r="AJ6" s="905"/>
      <c r="AK6" s="905"/>
      <c r="AL6" s="404">
        <f t="shared" si="1"/>
        <v>0</v>
      </c>
      <c r="AM6" s="1030">
        <v>0.0</v>
      </c>
    </row>
    <row r="7" ht="15.0" customHeight="1">
      <c r="A7" s="19">
        <v>5.0</v>
      </c>
      <c r="B7" s="1218" t="s">
        <v>198</v>
      </c>
      <c r="C7" s="358"/>
      <c r="D7" s="32"/>
      <c r="E7" s="338"/>
      <c r="F7" s="913"/>
      <c r="G7" s="905"/>
      <c r="H7" s="905"/>
      <c r="I7" s="1031"/>
      <c r="J7" s="905"/>
      <c r="K7" s="905"/>
      <c r="L7" s="905"/>
      <c r="M7" s="905"/>
      <c r="N7" s="905"/>
      <c r="O7" s="1031"/>
      <c r="P7" s="905"/>
      <c r="Q7" s="905"/>
      <c r="R7" s="905"/>
      <c r="S7" s="905"/>
      <c r="T7" s="905"/>
      <c r="U7" s="1031"/>
      <c r="V7" s="905"/>
      <c r="W7" s="905"/>
      <c r="X7" s="1031"/>
      <c r="Y7" s="905"/>
      <c r="Z7" s="905"/>
      <c r="AA7" s="905"/>
      <c r="AB7" s="905"/>
      <c r="AC7" s="1031"/>
      <c r="AD7" s="905"/>
      <c r="AE7" s="905"/>
      <c r="AF7" s="905"/>
      <c r="AG7" s="905"/>
      <c r="AH7" s="905"/>
      <c r="AI7" s="905"/>
      <c r="AJ7" s="905"/>
      <c r="AK7" s="905"/>
      <c r="AL7" s="404">
        <f t="shared" si="1"/>
        <v>0</v>
      </c>
      <c r="AM7" s="1030">
        <v>0.0</v>
      </c>
    </row>
    <row r="8" ht="15.0" customHeight="1">
      <c r="A8" s="19">
        <v>6.0</v>
      </c>
      <c r="B8" s="1218" t="s">
        <v>23</v>
      </c>
      <c r="C8" s="358"/>
      <c r="D8" s="32"/>
      <c r="E8" s="338"/>
      <c r="F8" s="913"/>
      <c r="G8" s="905"/>
      <c r="H8" s="905"/>
      <c r="I8" s="905"/>
      <c r="J8" s="1031"/>
      <c r="K8" s="905"/>
      <c r="L8" s="905"/>
      <c r="M8" s="905"/>
      <c r="N8" s="1031"/>
      <c r="O8" s="905"/>
      <c r="P8" s="905"/>
      <c r="Q8" s="905"/>
      <c r="R8" s="905"/>
      <c r="S8" s="905"/>
      <c r="T8" s="905"/>
      <c r="U8" s="905"/>
      <c r="V8" s="905"/>
      <c r="W8" s="905"/>
      <c r="X8" s="905"/>
      <c r="Y8" s="1031"/>
      <c r="Z8" s="905"/>
      <c r="AA8" s="905"/>
      <c r="AB8" s="905"/>
      <c r="AC8" s="905"/>
      <c r="AD8" s="905"/>
      <c r="AE8" s="905"/>
      <c r="AF8" s="905"/>
      <c r="AG8" s="1031"/>
      <c r="AH8" s="905"/>
      <c r="AI8" s="1031"/>
      <c r="AJ8" s="905"/>
      <c r="AK8" s="905"/>
      <c r="AL8" s="404">
        <f t="shared" si="1"/>
        <v>0</v>
      </c>
      <c r="AM8" s="1030">
        <v>0.0</v>
      </c>
    </row>
    <row r="9" ht="15.0" customHeight="1">
      <c r="A9" s="19">
        <v>7.0</v>
      </c>
      <c r="B9" s="1218" t="s">
        <v>760</v>
      </c>
      <c r="C9" s="358"/>
      <c r="D9" s="32"/>
      <c r="E9" s="1221"/>
      <c r="F9" s="913"/>
      <c r="G9" s="905"/>
      <c r="H9" s="905"/>
      <c r="I9" s="905"/>
      <c r="J9" s="905"/>
      <c r="K9" s="1031"/>
      <c r="L9" s="905"/>
      <c r="M9" s="1031"/>
      <c r="N9" s="1031"/>
      <c r="O9" s="905"/>
      <c r="P9" s="905"/>
      <c r="Q9" s="905"/>
      <c r="R9" s="905"/>
      <c r="S9" s="905"/>
      <c r="T9" s="1031"/>
      <c r="U9" s="1031"/>
      <c r="V9" s="905"/>
      <c r="W9" s="905"/>
      <c r="X9" s="905"/>
      <c r="Y9" s="905"/>
      <c r="Z9" s="1031"/>
      <c r="AA9" s="905"/>
      <c r="AB9" s="905"/>
      <c r="AC9" s="905"/>
      <c r="AD9" s="905"/>
      <c r="AE9" s="905"/>
      <c r="AF9" s="905"/>
      <c r="AG9" s="905"/>
      <c r="AH9" s="905"/>
      <c r="AI9" s="905"/>
      <c r="AJ9" s="905"/>
      <c r="AK9" s="905"/>
      <c r="AL9" s="404">
        <f t="shared" si="1"/>
        <v>0</v>
      </c>
      <c r="AM9" s="1030">
        <v>0.0</v>
      </c>
    </row>
    <row r="10" ht="15.0" customHeight="1">
      <c r="A10" s="19">
        <v>8.0</v>
      </c>
      <c r="B10" s="1219" t="s">
        <v>843</v>
      </c>
      <c r="C10" s="358"/>
      <c r="D10" s="32"/>
      <c r="E10" s="43"/>
      <c r="F10" s="913"/>
      <c r="G10" s="1031"/>
      <c r="H10" s="905"/>
      <c r="I10" s="905"/>
      <c r="J10" s="905"/>
      <c r="K10" s="905"/>
      <c r="L10" s="1031"/>
      <c r="M10" s="905"/>
      <c r="N10" s="1031"/>
      <c r="O10" s="905"/>
      <c r="P10" s="905"/>
      <c r="Q10" s="905"/>
      <c r="R10" s="1031"/>
      <c r="S10" s="905"/>
      <c r="T10" s="905"/>
      <c r="U10" s="905"/>
      <c r="V10" s="1031"/>
      <c r="W10" s="905"/>
      <c r="X10" s="905"/>
      <c r="Y10" s="905"/>
      <c r="Z10" s="905"/>
      <c r="AA10" s="905"/>
      <c r="AB10" s="1031"/>
      <c r="AC10" s="905"/>
      <c r="AD10" s="905"/>
      <c r="AE10" s="1031"/>
      <c r="AF10" s="905"/>
      <c r="AG10" s="905"/>
      <c r="AH10" s="905"/>
      <c r="AI10" s="1031"/>
      <c r="AJ10" s="905"/>
      <c r="AK10" s="905"/>
      <c r="AL10" s="404">
        <f t="shared" si="1"/>
        <v>0</v>
      </c>
      <c r="AM10" s="1030">
        <v>0.0</v>
      </c>
    </row>
    <row r="11" ht="15.0" customHeight="1">
      <c r="A11" s="19">
        <v>9.0</v>
      </c>
      <c r="B11" s="1218" t="s">
        <v>714</v>
      </c>
      <c r="C11" s="359"/>
      <c r="D11" s="32"/>
      <c r="E11" s="338"/>
      <c r="F11" s="913"/>
      <c r="G11" s="905"/>
      <c r="H11" s="905"/>
      <c r="I11" s="905"/>
      <c r="J11" s="905"/>
      <c r="K11" s="905"/>
      <c r="L11" s="905"/>
      <c r="M11" s="1031"/>
      <c r="N11" s="905"/>
      <c r="O11" s="905"/>
      <c r="P11" s="905"/>
      <c r="Q11" s="1031"/>
      <c r="R11" s="905"/>
      <c r="S11" s="905"/>
      <c r="T11" s="905"/>
      <c r="U11" s="1031"/>
      <c r="V11" s="905"/>
      <c r="W11" s="905"/>
      <c r="X11" s="905"/>
      <c r="Y11" s="905"/>
      <c r="Z11" s="905"/>
      <c r="AA11" s="1031"/>
      <c r="AB11" s="905"/>
      <c r="AC11" s="905"/>
      <c r="AD11" s="1031"/>
      <c r="AE11" s="905"/>
      <c r="AF11" s="905"/>
      <c r="AG11" s="905"/>
      <c r="AH11" s="905"/>
      <c r="AI11" s="905"/>
      <c r="AJ11" s="1031"/>
      <c r="AK11" s="905"/>
      <c r="AL11" s="404">
        <f t="shared" si="1"/>
        <v>0</v>
      </c>
      <c r="AM11" s="1030">
        <v>0.0</v>
      </c>
    </row>
    <row r="12" ht="15.0" customHeight="1">
      <c r="A12" s="19">
        <v>10.0</v>
      </c>
      <c r="B12" s="1218" t="s">
        <v>828</v>
      </c>
      <c r="C12" s="358"/>
      <c r="D12" s="32"/>
      <c r="E12" s="338"/>
      <c r="F12" s="913"/>
      <c r="G12" s="905"/>
      <c r="H12" s="905"/>
      <c r="I12" s="905"/>
      <c r="J12" s="905"/>
      <c r="K12" s="905"/>
      <c r="L12" s="905"/>
      <c r="M12" s="905"/>
      <c r="N12" s="905"/>
      <c r="O12" s="905"/>
      <c r="P12" s="1031"/>
      <c r="Q12" s="905"/>
      <c r="R12" s="905"/>
      <c r="S12" s="905"/>
      <c r="T12" s="1031"/>
      <c r="U12" s="1031"/>
      <c r="V12" s="905"/>
      <c r="W12" s="1031"/>
      <c r="X12" s="905"/>
      <c r="Y12" s="905"/>
      <c r="Z12" s="905"/>
      <c r="AA12" s="1031"/>
      <c r="AB12" s="1031"/>
      <c r="AC12" s="1031"/>
      <c r="AD12" s="905"/>
      <c r="AE12" s="905"/>
      <c r="AF12" s="905"/>
      <c r="AG12" s="905"/>
      <c r="AH12" s="905"/>
      <c r="AI12" s="1031"/>
      <c r="AJ12" s="905"/>
      <c r="AK12" s="1031"/>
      <c r="AL12" s="404">
        <f t="shared" si="1"/>
        <v>0</v>
      </c>
      <c r="AM12" s="1030">
        <v>0.0</v>
      </c>
    </row>
    <row r="13" ht="15.0" customHeight="1">
      <c r="A13" s="19">
        <v>11.0</v>
      </c>
      <c r="B13" s="1218" t="s">
        <v>278</v>
      </c>
      <c r="C13" s="359"/>
      <c r="D13" s="32"/>
      <c r="E13" s="338"/>
      <c r="F13" s="913"/>
      <c r="G13" s="905"/>
      <c r="H13" s="1031"/>
      <c r="I13" s="905"/>
      <c r="J13" s="905"/>
      <c r="K13" s="905"/>
      <c r="L13" s="905"/>
      <c r="M13" s="905"/>
      <c r="N13" s="905"/>
      <c r="O13" s="905"/>
      <c r="P13" s="905"/>
      <c r="Q13" s="905"/>
      <c r="R13" s="905"/>
      <c r="S13" s="905"/>
      <c r="T13" s="1031"/>
      <c r="U13" s="905"/>
      <c r="V13" s="905"/>
      <c r="W13" s="905"/>
      <c r="X13" s="1031"/>
      <c r="Y13" s="905"/>
      <c r="Z13" s="905"/>
      <c r="AA13" s="905"/>
      <c r="AB13" s="905"/>
      <c r="AC13" s="905"/>
      <c r="AD13" s="905"/>
      <c r="AE13" s="905"/>
      <c r="AF13" s="905"/>
      <c r="AG13" s="905"/>
      <c r="AH13" s="1031"/>
      <c r="AI13" s="905"/>
      <c r="AJ13" s="905"/>
      <c r="AK13" s="905"/>
      <c r="AL13" s="404">
        <f t="shared" si="1"/>
        <v>0</v>
      </c>
      <c r="AM13" s="1030">
        <v>0.0</v>
      </c>
    </row>
    <row r="14" ht="15.0" customHeight="1">
      <c r="A14" s="19">
        <v>12.0</v>
      </c>
      <c r="B14" s="1218" t="s">
        <v>200</v>
      </c>
      <c r="C14" s="359"/>
      <c r="D14" s="32"/>
      <c r="E14" s="338"/>
      <c r="F14" s="913"/>
      <c r="G14" s="1031"/>
      <c r="H14" s="905"/>
      <c r="I14" s="1031"/>
      <c r="J14" s="905"/>
      <c r="K14" s="905"/>
      <c r="L14" s="905"/>
      <c r="M14" s="1031"/>
      <c r="N14" s="1044"/>
      <c r="O14" s="1031"/>
      <c r="P14" s="905"/>
      <c r="Q14" s="905"/>
      <c r="R14" s="905"/>
      <c r="S14" s="905"/>
      <c r="T14" s="1031"/>
      <c r="U14" s="905"/>
      <c r="V14" s="905"/>
      <c r="W14" s="905"/>
      <c r="X14" s="905"/>
      <c r="Y14" s="1031"/>
      <c r="Z14" s="905"/>
      <c r="AA14" s="905"/>
      <c r="AB14" s="905"/>
      <c r="AC14" s="905"/>
      <c r="AD14" s="905"/>
      <c r="AE14" s="905"/>
      <c r="AF14" s="905"/>
      <c r="AG14" s="1031"/>
      <c r="AH14" s="905"/>
      <c r="AI14" s="905"/>
      <c r="AJ14" s="905"/>
      <c r="AK14" s="905"/>
      <c r="AL14" s="404">
        <f t="shared" si="1"/>
        <v>0</v>
      </c>
      <c r="AM14" s="1030">
        <v>0.0</v>
      </c>
    </row>
    <row r="15" ht="15.0" customHeight="1">
      <c r="A15" s="19">
        <v>13.0</v>
      </c>
      <c r="B15" s="1218" t="s">
        <v>841</v>
      </c>
      <c r="C15" s="359"/>
      <c r="D15" s="32"/>
      <c r="E15" s="338"/>
      <c r="F15" s="913"/>
      <c r="G15" s="905"/>
      <c r="H15" s="905"/>
      <c r="I15" s="905"/>
      <c r="J15" s="1031"/>
      <c r="K15" s="905"/>
      <c r="L15" s="905"/>
      <c r="M15" s="1031"/>
      <c r="N15" s="1031"/>
      <c r="O15" s="905"/>
      <c r="P15" s="905"/>
      <c r="Q15" s="905"/>
      <c r="R15" s="905"/>
      <c r="S15" s="1031"/>
      <c r="T15" s="905"/>
      <c r="U15" s="905"/>
      <c r="V15" s="905"/>
      <c r="W15" s="905"/>
      <c r="X15" s="905"/>
      <c r="Y15" s="905"/>
      <c r="Z15" s="1031"/>
      <c r="AA15" s="905"/>
      <c r="AB15" s="905"/>
      <c r="AC15" s="905"/>
      <c r="AD15" s="905"/>
      <c r="AE15" s="905"/>
      <c r="AF15" s="1031"/>
      <c r="AG15" s="905"/>
      <c r="AH15" s="905"/>
      <c r="AI15" s="905"/>
      <c r="AJ15" s="905"/>
      <c r="AK15" s="905"/>
      <c r="AL15" s="404">
        <f t="shared" si="1"/>
        <v>0</v>
      </c>
      <c r="AM15" s="1030">
        <v>0.0</v>
      </c>
    </row>
    <row r="16" ht="15.0" customHeight="1">
      <c r="A16" s="19">
        <v>14.0</v>
      </c>
      <c r="B16" s="1218" t="s">
        <v>27</v>
      </c>
      <c r="C16" s="362"/>
      <c r="D16" s="32"/>
      <c r="E16" s="338"/>
      <c r="F16" s="913"/>
      <c r="G16" s="46"/>
      <c r="H16" s="905"/>
      <c r="I16" s="905"/>
      <c r="J16" s="905"/>
      <c r="K16" s="1031"/>
      <c r="L16" s="905"/>
      <c r="M16" s="1048"/>
      <c r="N16" s="1031"/>
      <c r="O16" s="905"/>
      <c r="P16" s="905"/>
      <c r="Q16" s="905"/>
      <c r="R16" s="1031"/>
      <c r="S16" s="905"/>
      <c r="T16" s="905"/>
      <c r="U16" s="905"/>
      <c r="V16" s="905"/>
      <c r="W16" s="905"/>
      <c r="X16" s="905"/>
      <c r="Y16" s="905"/>
      <c r="Z16" s="905"/>
      <c r="AA16" s="905"/>
      <c r="AB16" s="1031"/>
      <c r="AC16" s="905"/>
      <c r="AD16" s="905"/>
      <c r="AE16" s="1031"/>
      <c r="AF16" s="905"/>
      <c r="AG16" s="905"/>
      <c r="AH16" s="905"/>
      <c r="AI16" s="905"/>
      <c r="AJ16" s="905"/>
      <c r="AK16" s="905"/>
      <c r="AL16" s="1030">
        <f>COUNT(F17:AK17)</f>
        <v>0</v>
      </c>
      <c r="AM16" s="1030">
        <v>0.0</v>
      </c>
    </row>
    <row r="17" ht="15.0" customHeight="1">
      <c r="A17" s="19">
        <v>15.0</v>
      </c>
      <c r="B17" s="1218" t="s">
        <v>28</v>
      </c>
      <c r="C17" s="359"/>
      <c r="D17" s="32"/>
      <c r="E17" s="338"/>
      <c r="F17" s="913"/>
      <c r="G17" s="905"/>
      <c r="H17" s="905"/>
      <c r="I17" s="905"/>
      <c r="J17" s="905"/>
      <c r="K17" s="905"/>
      <c r="L17" s="1031"/>
      <c r="M17" s="1048"/>
      <c r="N17" s="1041"/>
      <c r="O17" s="905"/>
      <c r="P17" s="905"/>
      <c r="Q17" s="1031"/>
      <c r="R17" s="905"/>
      <c r="S17" s="905"/>
      <c r="T17" s="905"/>
      <c r="U17" s="1031"/>
      <c r="V17" s="1031"/>
      <c r="W17" s="905"/>
      <c r="X17" s="905"/>
      <c r="Y17" s="905"/>
      <c r="Z17" s="905"/>
      <c r="AA17" s="1031"/>
      <c r="AB17" s="1031"/>
      <c r="AC17" s="905"/>
      <c r="AD17" s="1031"/>
      <c r="AE17" s="905"/>
      <c r="AF17" s="905"/>
      <c r="AG17" s="905"/>
      <c r="AH17" s="905"/>
      <c r="AI17" s="905"/>
      <c r="AJ17" s="905"/>
      <c r="AK17" s="905"/>
      <c r="AL17" s="404">
        <f t="shared" ref="AL17:AL33" si="2">COUNT(F17:AK17)</f>
        <v>0</v>
      </c>
      <c r="AM17" s="1030">
        <v>0.0</v>
      </c>
    </row>
    <row r="18" ht="15.0" customHeight="1">
      <c r="A18" s="19">
        <v>16.0</v>
      </c>
      <c r="B18" s="1218" t="s">
        <v>312</v>
      </c>
      <c r="C18" s="380"/>
      <c r="D18" s="32"/>
      <c r="E18" s="338"/>
      <c r="F18" s="913"/>
      <c r="G18" s="905"/>
      <c r="H18" s="905"/>
      <c r="I18" s="905"/>
      <c r="J18" s="905"/>
      <c r="K18" s="905"/>
      <c r="L18" s="905"/>
      <c r="M18" s="1048"/>
      <c r="N18" s="1048"/>
      <c r="O18" s="905"/>
      <c r="P18" s="1031"/>
      <c r="Q18" s="905"/>
      <c r="R18" s="905"/>
      <c r="S18" s="905"/>
      <c r="T18" s="1031"/>
      <c r="U18" s="905"/>
      <c r="V18" s="905"/>
      <c r="W18" s="1031"/>
      <c r="X18" s="905"/>
      <c r="Y18" s="905"/>
      <c r="Z18" s="905"/>
      <c r="AA18" s="905"/>
      <c r="AB18" s="905"/>
      <c r="AC18" s="905"/>
      <c r="AD18" s="905"/>
      <c r="AE18" s="905"/>
      <c r="AF18" s="1031"/>
      <c r="AG18" s="905"/>
      <c r="AH18" s="905"/>
      <c r="AI18" s="1031"/>
      <c r="AJ18" s="905"/>
      <c r="AK18" s="1031"/>
      <c r="AL18" s="404">
        <f t="shared" si="2"/>
        <v>0</v>
      </c>
      <c r="AM18" s="1030">
        <v>0.0</v>
      </c>
    </row>
    <row r="19" ht="15.0" customHeight="1">
      <c r="A19" s="19">
        <v>17.0</v>
      </c>
      <c r="B19" s="1219" t="s">
        <v>884</v>
      </c>
      <c r="C19" s="846"/>
      <c r="D19" s="32"/>
      <c r="E19" s="338"/>
      <c r="F19" s="913"/>
      <c r="G19" s="905"/>
      <c r="H19" s="1031"/>
      <c r="I19" s="905"/>
      <c r="J19" s="905"/>
      <c r="K19" s="905"/>
      <c r="L19" s="905"/>
      <c r="M19" s="1048"/>
      <c r="N19" s="1048"/>
      <c r="O19" s="1031"/>
      <c r="P19" s="905"/>
      <c r="Q19" s="905"/>
      <c r="R19" s="905"/>
      <c r="S19" s="905"/>
      <c r="T19" s="905"/>
      <c r="U19" s="905"/>
      <c r="V19" s="905"/>
      <c r="W19" s="905"/>
      <c r="X19" s="1031"/>
      <c r="Y19" s="905"/>
      <c r="Z19" s="905"/>
      <c r="AA19" s="905"/>
      <c r="AB19" s="905"/>
      <c r="AC19" s="1031"/>
      <c r="AD19" s="905"/>
      <c r="AE19" s="905"/>
      <c r="AF19" s="905"/>
      <c r="AG19" s="905"/>
      <c r="AH19" s="1031"/>
      <c r="AI19" s="905"/>
      <c r="AJ19" s="1031"/>
      <c r="AK19" s="905"/>
      <c r="AL19" s="404">
        <f t="shared" si="2"/>
        <v>0</v>
      </c>
      <c r="AM19" s="1030">
        <v>0.0</v>
      </c>
    </row>
    <row r="20" ht="15.0" customHeight="1">
      <c r="A20" s="19">
        <v>18.0</v>
      </c>
      <c r="B20" s="1219" t="s">
        <v>885</v>
      </c>
      <c r="C20" s="846"/>
      <c r="D20" s="32"/>
      <c r="E20" s="1226"/>
      <c r="F20" s="913"/>
      <c r="G20" s="1031"/>
      <c r="H20" s="905"/>
      <c r="I20" s="1031"/>
      <c r="J20" s="905"/>
      <c r="K20" s="905"/>
      <c r="L20" s="905"/>
      <c r="M20" s="1041"/>
      <c r="N20" s="1041"/>
      <c r="O20" s="905"/>
      <c r="P20" s="905"/>
      <c r="Q20" s="905"/>
      <c r="R20" s="905"/>
      <c r="S20" s="905"/>
      <c r="T20" s="905"/>
      <c r="U20" s="1031"/>
      <c r="V20" s="905"/>
      <c r="W20" s="905"/>
      <c r="X20" s="905"/>
      <c r="Y20" s="1031"/>
      <c r="Z20" s="905"/>
      <c r="AA20" s="905"/>
      <c r="AB20" s="905"/>
      <c r="AC20" s="905"/>
      <c r="AD20" s="905"/>
      <c r="AE20" s="905"/>
      <c r="AF20" s="905"/>
      <c r="AG20" s="1031"/>
      <c r="AH20" s="905"/>
      <c r="AI20" s="905"/>
      <c r="AJ20" s="905"/>
      <c r="AK20" s="905"/>
      <c r="AL20" s="404">
        <f t="shared" si="2"/>
        <v>0</v>
      </c>
      <c r="AM20" s="1030">
        <v>0.0</v>
      </c>
    </row>
    <row r="21" ht="15.0" customHeight="1">
      <c r="A21" s="19">
        <v>19.0</v>
      </c>
      <c r="B21" s="1218" t="s">
        <v>729</v>
      </c>
      <c r="C21" s="364"/>
      <c r="D21" s="32"/>
      <c r="E21" s="338"/>
      <c r="F21" s="913"/>
      <c r="G21" s="905"/>
      <c r="H21" s="1031"/>
      <c r="I21" s="905"/>
      <c r="J21" s="905"/>
      <c r="K21" s="905"/>
      <c r="L21" s="905"/>
      <c r="M21" s="1031"/>
      <c r="N21" s="1041"/>
      <c r="O21" s="905"/>
      <c r="P21" s="905"/>
      <c r="Q21" s="905"/>
      <c r="R21" s="905"/>
      <c r="S21" s="1031"/>
      <c r="T21" s="905"/>
      <c r="U21" s="905"/>
      <c r="V21" s="905"/>
      <c r="W21" s="905"/>
      <c r="X21" s="905"/>
      <c r="Y21" s="905"/>
      <c r="Z21" s="1031"/>
      <c r="AA21" s="905"/>
      <c r="AB21" s="1031"/>
      <c r="AC21" s="905"/>
      <c r="AD21" s="905"/>
      <c r="AE21" s="905"/>
      <c r="AF21" s="1031"/>
      <c r="AG21" s="905"/>
      <c r="AH21" s="905"/>
      <c r="AI21" s="905"/>
      <c r="AJ21" s="905"/>
      <c r="AK21" s="905"/>
      <c r="AL21" s="404">
        <f t="shared" si="2"/>
        <v>0</v>
      </c>
      <c r="AM21" s="1030">
        <v>0.0</v>
      </c>
    </row>
    <row r="22" ht="15.0" customHeight="1">
      <c r="A22" s="19">
        <v>20.0</v>
      </c>
      <c r="B22" s="1219" t="s">
        <v>124</v>
      </c>
      <c r="C22" s="377"/>
      <c r="D22" s="32"/>
      <c r="E22" s="43"/>
      <c r="F22" s="913"/>
      <c r="G22" s="905"/>
      <c r="H22" s="905"/>
      <c r="I22" s="905"/>
      <c r="J22" s="905"/>
      <c r="K22" s="1031"/>
      <c r="L22" s="905"/>
      <c r="M22" s="1048"/>
      <c r="N22" s="1041"/>
      <c r="O22" s="905"/>
      <c r="P22" s="905"/>
      <c r="Q22" s="905"/>
      <c r="R22" s="1031"/>
      <c r="S22" s="905"/>
      <c r="T22" s="905"/>
      <c r="U22" s="905"/>
      <c r="V22" s="905"/>
      <c r="W22" s="905"/>
      <c r="X22" s="905"/>
      <c r="Y22" s="905"/>
      <c r="Z22" s="905"/>
      <c r="AA22" s="1031"/>
      <c r="AB22" s="1031"/>
      <c r="AC22" s="905"/>
      <c r="AD22" s="905"/>
      <c r="AE22" s="1031"/>
      <c r="AF22" s="905"/>
      <c r="AG22" s="905"/>
      <c r="AH22" s="905"/>
      <c r="AI22" s="905"/>
      <c r="AJ22" s="905"/>
      <c r="AK22" s="905"/>
      <c r="AL22" s="404">
        <f t="shared" si="2"/>
        <v>0</v>
      </c>
      <c r="AM22" s="1030">
        <v>0.0</v>
      </c>
    </row>
    <row r="23" ht="15.0" customHeight="1">
      <c r="A23" s="19">
        <v>21.0</v>
      </c>
      <c r="B23" s="1218" t="s">
        <v>32</v>
      </c>
      <c r="C23" s="851"/>
      <c r="D23" s="32"/>
      <c r="E23" s="338"/>
      <c r="F23" s="913"/>
      <c r="G23" s="1031"/>
      <c r="H23" s="905"/>
      <c r="I23" s="905"/>
      <c r="J23" s="905"/>
      <c r="K23" s="905"/>
      <c r="L23" s="1031"/>
      <c r="M23" s="1048"/>
      <c r="N23" s="1031"/>
      <c r="O23" s="905"/>
      <c r="P23" s="905"/>
      <c r="Q23" s="1031"/>
      <c r="R23" s="905"/>
      <c r="S23" s="905"/>
      <c r="T23" s="905"/>
      <c r="U23" s="1031"/>
      <c r="V23" s="1031"/>
      <c r="W23" s="905"/>
      <c r="X23" s="905"/>
      <c r="Y23" s="905"/>
      <c r="Z23" s="905"/>
      <c r="AA23" s="1031"/>
      <c r="AB23" s="1031"/>
      <c r="AC23" s="905"/>
      <c r="AD23" s="1031"/>
      <c r="AE23" s="905"/>
      <c r="AF23" s="905"/>
      <c r="AG23" s="905"/>
      <c r="AH23" s="905"/>
      <c r="AI23" s="905"/>
      <c r="AJ23" s="1031"/>
      <c r="AK23" s="905"/>
      <c r="AL23" s="404">
        <f t="shared" si="2"/>
        <v>0</v>
      </c>
      <c r="AM23" s="1030">
        <v>0.0</v>
      </c>
    </row>
    <row r="24" ht="15.0" customHeight="1">
      <c r="A24" s="19">
        <v>22.0</v>
      </c>
      <c r="B24" s="1218" t="s">
        <v>33</v>
      </c>
      <c r="C24" s="377"/>
      <c r="D24" s="32"/>
      <c r="E24" s="43"/>
      <c r="F24" s="913"/>
      <c r="G24" s="905"/>
      <c r="H24" s="905"/>
      <c r="I24" s="905"/>
      <c r="J24" s="905"/>
      <c r="K24" s="905"/>
      <c r="L24" s="1031"/>
      <c r="M24" s="1041"/>
      <c r="N24" s="1031"/>
      <c r="O24" s="905"/>
      <c r="P24" s="1031"/>
      <c r="Q24" s="905"/>
      <c r="R24" s="905"/>
      <c r="S24" s="905"/>
      <c r="T24" s="1031"/>
      <c r="U24" s="905"/>
      <c r="V24" s="905"/>
      <c r="W24" s="1031"/>
      <c r="X24" s="905"/>
      <c r="Y24" s="905"/>
      <c r="Z24" s="905"/>
      <c r="AA24" s="905"/>
      <c r="AB24" s="905"/>
      <c r="AC24" s="1031"/>
      <c r="AD24" s="905"/>
      <c r="AE24" s="905"/>
      <c r="AF24" s="905"/>
      <c r="AG24" s="905"/>
      <c r="AH24" s="1031"/>
      <c r="AI24" s="1031"/>
      <c r="AJ24" s="905"/>
      <c r="AK24" s="905"/>
      <c r="AL24" s="404">
        <f t="shared" si="2"/>
        <v>0</v>
      </c>
      <c r="AM24" s="1030">
        <v>0.0</v>
      </c>
    </row>
    <row r="25" ht="15.0" customHeight="1">
      <c r="A25" s="19">
        <v>23.0</v>
      </c>
      <c r="B25" s="1218" t="s">
        <v>886</v>
      </c>
      <c r="C25" s="377"/>
      <c r="D25" s="32"/>
      <c r="E25" s="43"/>
      <c r="F25" s="913"/>
      <c r="G25" s="1031"/>
      <c r="H25" s="1031"/>
      <c r="I25" s="905"/>
      <c r="J25" s="905"/>
      <c r="K25" s="905"/>
      <c r="L25" s="905"/>
      <c r="M25" s="905"/>
      <c r="N25" s="905"/>
      <c r="O25" s="1031"/>
      <c r="P25" s="905"/>
      <c r="Q25" s="905"/>
      <c r="R25" s="905"/>
      <c r="S25" s="905"/>
      <c r="T25" s="905"/>
      <c r="U25" s="905"/>
      <c r="V25" s="905"/>
      <c r="W25" s="905"/>
      <c r="X25" s="1031"/>
      <c r="Y25" s="905"/>
      <c r="Z25" s="905"/>
      <c r="AA25" s="905"/>
      <c r="AB25" s="905"/>
      <c r="AC25" s="905"/>
      <c r="AD25" s="905"/>
      <c r="AE25" s="905"/>
      <c r="AF25" s="905"/>
      <c r="AG25" s="1031"/>
      <c r="AH25" s="905"/>
      <c r="AI25" s="905"/>
      <c r="AJ25" s="905"/>
      <c r="AK25" s="905"/>
      <c r="AL25" s="404">
        <f t="shared" si="2"/>
        <v>0</v>
      </c>
      <c r="AM25" s="1030">
        <v>0.0</v>
      </c>
    </row>
    <row r="26" ht="15.0" customHeight="1">
      <c r="A26" s="19">
        <v>24.0</v>
      </c>
      <c r="B26" s="1218" t="s">
        <v>684</v>
      </c>
      <c r="C26" s="377"/>
      <c r="D26" s="32"/>
      <c r="E26" s="78"/>
      <c r="F26" s="913"/>
      <c r="G26" s="46"/>
      <c r="H26" s="905"/>
      <c r="I26" s="1031"/>
      <c r="J26" s="905"/>
      <c r="K26" s="905"/>
      <c r="L26" s="905"/>
      <c r="M26" s="1031"/>
      <c r="N26" s="1031"/>
      <c r="O26" s="905"/>
      <c r="P26" s="905"/>
      <c r="Q26" s="905"/>
      <c r="R26" s="905"/>
      <c r="S26" s="1031"/>
      <c r="T26" s="905"/>
      <c r="U26" s="905"/>
      <c r="V26" s="905"/>
      <c r="W26" s="905"/>
      <c r="X26" s="905"/>
      <c r="Y26" s="1031"/>
      <c r="Z26" s="905"/>
      <c r="AA26" s="1031"/>
      <c r="AB26" s="905"/>
      <c r="AC26" s="905"/>
      <c r="AD26" s="905"/>
      <c r="AE26" s="905"/>
      <c r="AF26" s="905"/>
      <c r="AG26" s="1031"/>
      <c r="AH26" s="905"/>
      <c r="AI26" s="905"/>
      <c r="AJ26" s="905"/>
      <c r="AK26" s="905"/>
      <c r="AL26" s="404">
        <f t="shared" si="2"/>
        <v>0</v>
      </c>
      <c r="AM26" s="1030">
        <v>0.0</v>
      </c>
    </row>
    <row r="27" ht="15.0" customHeight="1">
      <c r="A27" s="19">
        <v>25.0</v>
      </c>
      <c r="B27" s="1229" t="s">
        <v>165</v>
      </c>
      <c r="C27" s="377"/>
      <c r="D27" s="32"/>
      <c r="E27" s="78"/>
      <c r="F27" s="913"/>
      <c r="G27" s="905"/>
      <c r="H27" s="905"/>
      <c r="I27" s="905"/>
      <c r="J27" s="1031"/>
      <c r="K27" s="905"/>
      <c r="L27" s="905"/>
      <c r="M27" s="905"/>
      <c r="N27" s="905"/>
      <c r="O27" s="905"/>
      <c r="P27" s="905"/>
      <c r="Q27" s="905"/>
      <c r="R27" s="1031"/>
      <c r="S27" s="905"/>
      <c r="T27" s="905"/>
      <c r="U27" s="1031"/>
      <c r="V27" s="905"/>
      <c r="W27" s="905"/>
      <c r="X27" s="905"/>
      <c r="Y27" s="905"/>
      <c r="Z27" s="1031"/>
      <c r="AA27" s="905"/>
      <c r="AB27" s="1031"/>
      <c r="AC27" s="905"/>
      <c r="AD27" s="905"/>
      <c r="AE27" s="905"/>
      <c r="AF27" s="905"/>
      <c r="AG27" s="905"/>
      <c r="AH27" s="905"/>
      <c r="AI27" s="905"/>
      <c r="AJ27" s="905"/>
      <c r="AK27" s="1031"/>
      <c r="AL27" s="404">
        <f t="shared" si="2"/>
        <v>0</v>
      </c>
      <c r="AM27" s="1030">
        <v>0.0</v>
      </c>
    </row>
    <row r="28" ht="15.0" customHeight="1">
      <c r="A28" s="19">
        <v>26.0</v>
      </c>
      <c r="B28" s="1218" t="s">
        <v>687</v>
      </c>
      <c r="C28" s="377"/>
      <c r="D28" s="32"/>
      <c r="E28" s="78"/>
      <c r="F28" s="913"/>
      <c r="G28" s="905"/>
      <c r="H28" s="905"/>
      <c r="I28" s="905"/>
      <c r="J28" s="905"/>
      <c r="K28" s="1031"/>
      <c r="L28" s="905"/>
      <c r="M28" s="905"/>
      <c r="N28" s="905"/>
      <c r="O28" s="905"/>
      <c r="P28" s="905"/>
      <c r="Q28" s="1031"/>
      <c r="R28" s="905"/>
      <c r="S28" s="905"/>
      <c r="T28" s="905"/>
      <c r="U28" s="905"/>
      <c r="V28" s="905"/>
      <c r="W28" s="905"/>
      <c r="X28" s="905"/>
      <c r="Y28" s="905"/>
      <c r="Z28" s="905"/>
      <c r="AA28" s="1031"/>
      <c r="AB28" s="905"/>
      <c r="AC28" s="1031"/>
      <c r="AD28" s="905"/>
      <c r="AE28" s="905"/>
      <c r="AF28" s="905"/>
      <c r="AG28" s="905"/>
      <c r="AH28" s="905"/>
      <c r="AI28" s="905"/>
      <c r="AJ28" s="1031"/>
      <c r="AK28" s="905"/>
      <c r="AL28" s="404">
        <f t="shared" si="2"/>
        <v>0</v>
      </c>
      <c r="AM28" s="1030">
        <v>0.0</v>
      </c>
    </row>
    <row r="29" ht="15.0" customHeight="1">
      <c r="A29" s="19">
        <v>27.0</v>
      </c>
      <c r="B29" s="1218" t="s">
        <v>37</v>
      </c>
      <c r="C29" s="377"/>
      <c r="D29" s="32"/>
      <c r="E29" s="78"/>
      <c r="F29" s="913"/>
      <c r="G29" s="905"/>
      <c r="H29" s="905"/>
      <c r="I29" s="905"/>
      <c r="J29" s="905"/>
      <c r="K29" s="905"/>
      <c r="L29" s="1031"/>
      <c r="M29" s="905"/>
      <c r="N29" s="905"/>
      <c r="O29" s="905"/>
      <c r="P29" s="1031"/>
      <c r="Q29" s="905"/>
      <c r="R29" s="905"/>
      <c r="S29" s="905"/>
      <c r="T29" s="905"/>
      <c r="U29" s="905"/>
      <c r="V29" s="1031"/>
      <c r="W29" s="905"/>
      <c r="X29" s="905"/>
      <c r="Y29" s="905"/>
      <c r="Z29" s="905"/>
      <c r="AA29" s="1031"/>
      <c r="AB29" s="905"/>
      <c r="AC29" s="905"/>
      <c r="AD29" s="905"/>
      <c r="AE29" s="905"/>
      <c r="AF29" s="905"/>
      <c r="AG29" s="905"/>
      <c r="AH29" s="905"/>
      <c r="AI29" s="1031"/>
      <c r="AJ29" s="905"/>
      <c r="AK29" s="905"/>
      <c r="AL29" s="404">
        <f t="shared" si="2"/>
        <v>0</v>
      </c>
      <c r="AM29" s="1030">
        <v>0.0</v>
      </c>
    </row>
    <row r="30" ht="15.0" customHeight="1">
      <c r="A30" s="19">
        <v>28.0</v>
      </c>
      <c r="B30" s="1218" t="s">
        <v>226</v>
      </c>
      <c r="C30" s="377"/>
      <c r="D30" s="32"/>
      <c r="E30" s="78"/>
      <c r="F30" s="913"/>
      <c r="G30" s="905"/>
      <c r="H30" s="905"/>
      <c r="I30" s="905"/>
      <c r="J30" s="905"/>
      <c r="K30" s="905"/>
      <c r="L30" s="905"/>
      <c r="M30" s="905"/>
      <c r="N30" s="905"/>
      <c r="O30" s="905"/>
      <c r="P30" s="905"/>
      <c r="Q30" s="905"/>
      <c r="R30" s="905"/>
      <c r="S30" s="905"/>
      <c r="T30" s="1031"/>
      <c r="U30" s="905"/>
      <c r="V30" s="905"/>
      <c r="W30" s="905"/>
      <c r="X30" s="905"/>
      <c r="Y30" s="905"/>
      <c r="Z30" s="905"/>
      <c r="AA30" s="905"/>
      <c r="AB30" s="905"/>
      <c r="AC30" s="905"/>
      <c r="AD30" s="905"/>
      <c r="AE30" s="905"/>
      <c r="AF30" s="905"/>
      <c r="AG30" s="905"/>
      <c r="AH30" s="905"/>
      <c r="AI30" s="905"/>
      <c r="AJ30" s="905"/>
      <c r="AK30" s="905"/>
      <c r="AL30" s="404">
        <f t="shared" si="2"/>
        <v>0</v>
      </c>
      <c r="AM30" s="1030">
        <v>0.0</v>
      </c>
    </row>
    <row r="31" ht="15.0" customHeight="1">
      <c r="A31" s="19">
        <v>29.0</v>
      </c>
      <c r="B31" s="1219" t="s">
        <v>836</v>
      </c>
      <c r="C31" s="1230"/>
      <c r="D31" s="32"/>
      <c r="E31" s="78"/>
      <c r="F31" s="913"/>
      <c r="G31" s="905"/>
      <c r="H31" s="905"/>
      <c r="I31" s="905"/>
      <c r="J31" s="1031"/>
      <c r="K31" s="905"/>
      <c r="L31" s="905"/>
      <c r="M31" s="905"/>
      <c r="N31" s="905"/>
      <c r="O31" s="1031"/>
      <c r="P31" s="905"/>
      <c r="Q31" s="905"/>
      <c r="R31" s="905"/>
      <c r="S31" s="905"/>
      <c r="T31" s="905"/>
      <c r="U31" s="905"/>
      <c r="V31" s="905"/>
      <c r="W31" s="905"/>
      <c r="X31" s="905"/>
      <c r="Y31" s="905"/>
      <c r="Z31" s="1031"/>
      <c r="AA31" s="905"/>
      <c r="AB31" s="905"/>
      <c r="AC31" s="905"/>
      <c r="AD31" s="905"/>
      <c r="AE31" s="905"/>
      <c r="AF31" s="905"/>
      <c r="AG31" s="905"/>
      <c r="AH31" s="905"/>
      <c r="AI31" s="1031"/>
      <c r="AJ31" s="905"/>
      <c r="AK31" s="905"/>
      <c r="AL31" s="404">
        <f t="shared" si="2"/>
        <v>0</v>
      </c>
      <c r="AM31" s="1030">
        <v>0.0</v>
      </c>
    </row>
    <row r="32" ht="15.0" customHeight="1">
      <c r="A32" s="19">
        <v>30.0</v>
      </c>
      <c r="B32" s="1148" t="s">
        <v>875</v>
      </c>
      <c r="C32" s="377"/>
      <c r="D32" s="32"/>
      <c r="E32" s="78"/>
      <c r="F32" s="930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1231">
        <f t="shared" si="2"/>
        <v>0</v>
      </c>
      <c r="AM32" s="1030">
        <v>0.0</v>
      </c>
    </row>
    <row r="33" ht="15.75" customHeight="1">
      <c r="A33" s="19">
        <v>31.0</v>
      </c>
      <c r="B33" s="1148" t="s">
        <v>875</v>
      </c>
      <c r="C33" s="377"/>
      <c r="D33" s="71"/>
      <c r="E33" s="78"/>
      <c r="F33" s="913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905"/>
      <c r="S33" s="905"/>
      <c r="T33" s="905"/>
      <c r="U33" s="905"/>
      <c r="V33" s="905"/>
      <c r="W33" s="905"/>
      <c r="X33" s="905"/>
      <c r="Y33" s="905"/>
      <c r="Z33" s="905"/>
      <c r="AA33" s="905"/>
      <c r="AB33" s="905"/>
      <c r="AC33" s="905"/>
      <c r="AD33" s="905"/>
      <c r="AE33" s="905"/>
      <c r="AF33" s="905"/>
      <c r="AG33" s="905"/>
      <c r="AH33" s="905"/>
      <c r="AI33" s="905"/>
      <c r="AJ33" s="905"/>
      <c r="AK33" s="905"/>
      <c r="AL33" s="1231">
        <f t="shared" si="2"/>
        <v>0</v>
      </c>
      <c r="AM33" s="1030">
        <v>0.0</v>
      </c>
    </row>
    <row r="34" ht="15.75" customHeight="1">
      <c r="A34" s="260"/>
      <c r="B34" s="423"/>
      <c r="C34" s="1000"/>
      <c r="D34" s="112"/>
      <c r="E34" s="1001"/>
      <c r="F34" s="1150" t="s">
        <v>844</v>
      </c>
      <c r="G34" s="1002">
        <f t="shared" ref="G34:AK34" si="3">if(G3=9,+1,+0)+if(G4=9,+1,+0)+if(G5=9,+1,+0)+if(G6=9,+1,+0)+if(G7=9,+1,+0)+if(G8=9,+1,+0)+if(G9=9,+1,+0)+if(G10=9,+1,+0)+if(G11=9,+1,+0)+if(G12=9,+1,+0)+if(G13=9,+1,+0)+if(G14=9,+1,+0)+if(G15=9,+1,+0)+if(G16=9,+1,+0)+if(G17=9,+1,+0)+if(G18=9,+1,+0)+if(G19=9,+1,+0)+if(G20=9,+1,+0)+if(G21=9,+1,+0)+if(G22=9,+1,+0)+if(G23=9,+1,+0)+if(G24=9,+1,+0)+if(G25=9,+1,+0)+if(G26=9,+1,+0)+if(G27=9,+1,+0)+if(G28=9,+1,+0)+if(G29=9,+1,+0)+if(G30=9,+1,+0)+if(G31=9,+1,+0)+if(G32=9,+1,+0)+if(G33=9,+1,+0)</f>
        <v>0</v>
      </c>
      <c r="H34" s="1002">
        <f t="shared" si="3"/>
        <v>0</v>
      </c>
      <c r="I34" s="1002">
        <f t="shared" si="3"/>
        <v>0</v>
      </c>
      <c r="J34" s="1002">
        <f t="shared" si="3"/>
        <v>0</v>
      </c>
      <c r="K34" s="1002">
        <f t="shared" si="3"/>
        <v>0</v>
      </c>
      <c r="L34" s="1002">
        <f t="shared" si="3"/>
        <v>0</v>
      </c>
      <c r="M34" s="1002">
        <f t="shared" si="3"/>
        <v>0</v>
      </c>
      <c r="N34" s="1002">
        <f t="shared" si="3"/>
        <v>0</v>
      </c>
      <c r="O34" s="1002">
        <f t="shared" si="3"/>
        <v>0</v>
      </c>
      <c r="P34" s="1002">
        <f t="shared" si="3"/>
        <v>0</v>
      </c>
      <c r="Q34" s="1002">
        <f t="shared" si="3"/>
        <v>0</v>
      </c>
      <c r="R34" s="1002">
        <f t="shared" si="3"/>
        <v>0</v>
      </c>
      <c r="S34" s="1002">
        <f t="shared" si="3"/>
        <v>0</v>
      </c>
      <c r="T34" s="1002">
        <f t="shared" si="3"/>
        <v>0</v>
      </c>
      <c r="U34" s="1002">
        <f t="shared" si="3"/>
        <v>0</v>
      </c>
      <c r="V34" s="1002">
        <f t="shared" si="3"/>
        <v>0</v>
      </c>
      <c r="W34" s="1002">
        <f t="shared" si="3"/>
        <v>0</v>
      </c>
      <c r="X34" s="1002">
        <f t="shared" si="3"/>
        <v>0</v>
      </c>
      <c r="Y34" s="1002">
        <f t="shared" si="3"/>
        <v>0</v>
      </c>
      <c r="Z34" s="1002">
        <f t="shared" si="3"/>
        <v>0</v>
      </c>
      <c r="AA34" s="1002">
        <f t="shared" si="3"/>
        <v>0</v>
      </c>
      <c r="AB34" s="1002">
        <f t="shared" si="3"/>
        <v>0</v>
      </c>
      <c r="AC34" s="1002">
        <f t="shared" si="3"/>
        <v>0</v>
      </c>
      <c r="AD34" s="1002">
        <f t="shared" si="3"/>
        <v>0</v>
      </c>
      <c r="AE34" s="1002">
        <f t="shared" si="3"/>
        <v>0</v>
      </c>
      <c r="AF34" s="1002">
        <f t="shared" si="3"/>
        <v>0</v>
      </c>
      <c r="AG34" s="1002">
        <f t="shared" si="3"/>
        <v>0</v>
      </c>
      <c r="AH34" s="1002">
        <f t="shared" si="3"/>
        <v>0</v>
      </c>
      <c r="AI34" s="1002">
        <f t="shared" si="3"/>
        <v>0</v>
      </c>
      <c r="AJ34" s="1002">
        <f t="shared" si="3"/>
        <v>0</v>
      </c>
      <c r="AK34" s="1002">
        <f t="shared" si="3"/>
        <v>0</v>
      </c>
      <c r="AL34" s="1002"/>
      <c r="AM34" s="1182">
        <f>SUM(AM3:AM30)</f>
        <v>0</v>
      </c>
    </row>
    <row r="35" ht="15.75" customHeight="1">
      <c r="A35" s="260"/>
      <c r="B35" s="423"/>
      <c r="C35" s="1000"/>
      <c r="D35" s="112"/>
      <c r="E35" s="1001"/>
      <c r="F35" s="1002" t="s">
        <v>845</v>
      </c>
      <c r="G35" s="1002">
        <f t="shared" ref="G35:AK35" si="4">if(G3=12,+1,+0)+if(G4=12,+1,+0)+if(G5=12,+1,+0)+if(G6=12,+1,+0)+if(G7=12,+1,+0)+if(G8=12,+1,+0)+if(G9=12,+1,+0)+if(G10=12,+1,+0)+if(G11=12,+1,+0)+if(G12=12,+1,+0)+if(G13=12,+1,+0)+if(G14=12,+1,+0)+if(G15=12,+1,+0)+if(G16=12,+1,+0)+if(G17=12,+1,+0)+if(G18=12,+1,+0)+if(G19=12,+1,+0)+if(G20=12,+1,+0)+if(G21=12,+1,+0)+if(G22=12,+1,+0)+if(G23=12,+1,+0)+if(G24=12,+1,+0)+if(G25=12,+1,+0)+if(G26=12,+1,+0)+if(G27=12,+1,+0)+if(G28=12,+1,+0)+if(G29=12,+1,+0)+if(G30=12,+1,+0)+if(G31=12,+1,+0)+if(G32=12,+1,+0)+if(G33=12,+1,+0)</f>
        <v>0</v>
      </c>
      <c r="H35" s="1002">
        <f t="shared" si="4"/>
        <v>0</v>
      </c>
      <c r="I35" s="1002">
        <f t="shared" si="4"/>
        <v>0</v>
      </c>
      <c r="J35" s="1002">
        <f t="shared" si="4"/>
        <v>0</v>
      </c>
      <c r="K35" s="1002">
        <f t="shared" si="4"/>
        <v>0</v>
      </c>
      <c r="L35" s="1002">
        <f t="shared" si="4"/>
        <v>0</v>
      </c>
      <c r="M35" s="1002">
        <f t="shared" si="4"/>
        <v>0</v>
      </c>
      <c r="N35" s="1002">
        <f t="shared" si="4"/>
        <v>0</v>
      </c>
      <c r="O35" s="1002">
        <f t="shared" si="4"/>
        <v>0</v>
      </c>
      <c r="P35" s="1002">
        <f t="shared" si="4"/>
        <v>0</v>
      </c>
      <c r="Q35" s="1002">
        <f t="shared" si="4"/>
        <v>0</v>
      </c>
      <c r="R35" s="1002">
        <f t="shared" si="4"/>
        <v>0</v>
      </c>
      <c r="S35" s="1002">
        <f t="shared" si="4"/>
        <v>0</v>
      </c>
      <c r="T35" s="1002">
        <f t="shared" si="4"/>
        <v>0</v>
      </c>
      <c r="U35" s="1002">
        <f t="shared" si="4"/>
        <v>0</v>
      </c>
      <c r="V35" s="1002">
        <f t="shared" si="4"/>
        <v>0</v>
      </c>
      <c r="W35" s="1002">
        <f t="shared" si="4"/>
        <v>0</v>
      </c>
      <c r="X35" s="1002">
        <f t="shared" si="4"/>
        <v>0</v>
      </c>
      <c r="Y35" s="1002">
        <f t="shared" si="4"/>
        <v>0</v>
      </c>
      <c r="Z35" s="1002">
        <f t="shared" si="4"/>
        <v>0</v>
      </c>
      <c r="AA35" s="1002">
        <f t="shared" si="4"/>
        <v>0</v>
      </c>
      <c r="AB35" s="1002">
        <f t="shared" si="4"/>
        <v>0</v>
      </c>
      <c r="AC35" s="1002">
        <f t="shared" si="4"/>
        <v>0</v>
      </c>
      <c r="AD35" s="1002">
        <f t="shared" si="4"/>
        <v>0</v>
      </c>
      <c r="AE35" s="1002">
        <f t="shared" si="4"/>
        <v>0</v>
      </c>
      <c r="AF35" s="1002">
        <f t="shared" si="4"/>
        <v>0</v>
      </c>
      <c r="AG35" s="1002">
        <f t="shared" si="4"/>
        <v>0</v>
      </c>
      <c r="AH35" s="1002">
        <f t="shared" si="4"/>
        <v>0</v>
      </c>
      <c r="AI35" s="1002">
        <f t="shared" si="4"/>
        <v>0</v>
      </c>
      <c r="AJ35" s="1002">
        <f t="shared" si="4"/>
        <v>0</v>
      </c>
      <c r="AK35" s="1002">
        <f t="shared" si="4"/>
        <v>0</v>
      </c>
      <c r="AL35" s="1002"/>
      <c r="AM35" s="257"/>
    </row>
    <row r="36" ht="15.75" hidden="1" customHeight="1">
      <c r="A36" s="260"/>
      <c r="B36" s="423"/>
      <c r="C36" s="1000"/>
      <c r="D36" s="112"/>
      <c r="E36" s="1001"/>
      <c r="F36" s="1002" t="s">
        <v>846</v>
      </c>
      <c r="G36" s="1002">
        <f t="shared" ref="G36:AB36" si="5">if(G63=9,+1,+0)+if(G64=9,+1,+0)+if(G65=9,+1,+0)+if(G66=9,+1,+0)+if(G67=9,+1,+0)+if(G68=9,+1,+0)+if(G70=9,1,+0)+if(G71=9,+1,+0)+if(G72=9,+1,+0)+if(G74=9,+1,+0)+if(G75=9,+1,+0)+if(G77=9,+1,+0)+if(G78=9,+1,+0)+if(G80=9,+1,+0)+if(G81=9,+1,+0)+if(G82=9,+1,+0)+if(G84=9,+1,+0)+if(G85=9,+1,+0)+if(G86=9,+1,+0)+if(G87=9,+1,+0)+if(G88=9,+1,+0)+if(G89=9,+1,+0)+if(G90=9,+1,+0)+if(G91=9,+1,+0)+if(G92=9,+1,+0)+if(G93=9,+1,+0)+if(G94=9,+1,+0)+if(G95=9,+1,+0)+if(G96=9,+1,+0)+if(G97=9,+1,+0)+if(G98=9,+1,+0)+if(G99=9,+1,+0)+if(G100=9,+1,+0)</f>
        <v>0</v>
      </c>
      <c r="H36" s="1002">
        <f t="shared" si="5"/>
        <v>33</v>
      </c>
      <c r="I36" s="1002">
        <f t="shared" si="5"/>
        <v>33</v>
      </c>
      <c r="J36" s="1002">
        <f t="shared" si="5"/>
        <v>33</v>
      </c>
      <c r="K36" s="1002">
        <f t="shared" si="5"/>
        <v>33</v>
      </c>
      <c r="L36" s="1002">
        <f t="shared" si="5"/>
        <v>33</v>
      </c>
      <c r="M36" s="1002">
        <f t="shared" si="5"/>
        <v>0</v>
      </c>
      <c r="N36" s="1002">
        <f t="shared" si="5"/>
        <v>0</v>
      </c>
      <c r="O36" s="1002">
        <f t="shared" si="5"/>
        <v>33</v>
      </c>
      <c r="P36" s="1002">
        <f t="shared" si="5"/>
        <v>33</v>
      </c>
      <c r="Q36" s="1002">
        <f t="shared" si="5"/>
        <v>33</v>
      </c>
      <c r="R36" s="1002">
        <f t="shared" si="5"/>
        <v>33</v>
      </c>
      <c r="S36" s="1002">
        <f t="shared" si="5"/>
        <v>33</v>
      </c>
      <c r="T36" s="1002">
        <f t="shared" si="5"/>
        <v>0</v>
      </c>
      <c r="U36" s="1002">
        <f t="shared" si="5"/>
        <v>0</v>
      </c>
      <c r="V36" s="1002">
        <f t="shared" si="5"/>
        <v>33</v>
      </c>
      <c r="W36" s="1002">
        <f t="shared" si="5"/>
        <v>33</v>
      </c>
      <c r="X36" s="1002">
        <f t="shared" si="5"/>
        <v>33</v>
      </c>
      <c r="Y36" s="1002">
        <f t="shared" si="5"/>
        <v>33</v>
      </c>
      <c r="Z36" s="1002">
        <f t="shared" si="5"/>
        <v>33</v>
      </c>
      <c r="AA36" s="1002">
        <f t="shared" si="5"/>
        <v>0</v>
      </c>
      <c r="AB36" s="1002">
        <f t="shared" si="5"/>
        <v>0</v>
      </c>
      <c r="AC36" s="1002">
        <f>if(AC63=9,+1,+0)+if(AC64=9,+1,+0)+if(AC65=9,+1,+0)+if(AC66=9,+1,+0)+if(AC67=9,+1,+0)+if(AC68=9,+1,+0)+if(AC70=9,1,+0)+if(AC71=9,+1,+0)+if(AC72=9,+1,+0)+if(AC74=9,+1,+0)+if(AC75=9,+1,+0)+if(AC77=9,+1,+0)+if(AC78=9,+1,+0)+if(AC80=9,+1,+0)+if(AC81=9,+1,+0)+if(AC82=9,+1,+0)+if(AC84=9,+1,+0)+if(AC85=9,+1,+0)+if(AC86=9,+1,+0)+if(AC87=9,+1,+0)+if(AC88=9,+1,+0)+if(AC89=9,+1,+0)+if(AD90=9,+1,+0)+if(AC91=9,+1,+0)+if(AC92=9,+1,+0)+if(AC93=9,+1,+0)+if(AC94=9,+1,+0)+if(AC95=9,+1,+0)+if(AC96=9,+1,+0)+if(AC97=9,+1,+0)+if(AC98=9,+1,+0)+if(AC99=9,+1,+0)+if(AC100=9,+1,+0)</f>
        <v>33</v>
      </c>
      <c r="AD36" s="1002">
        <f t="shared" ref="AD36:AL36" si="6">if(AD63=9,+1,+0)+if(AD64=9,+1,+0)+if(AD65=9,+1,+0)+if(AD66=9,+1,+0)+if(AD67=9,+1,+0)+if(AD68=9,+1,+0)+if(AD70=9,1,+0)+if(AD71=9,+1,+0)+if(AD72=9,+1,+0)+if(AD74=9,+1,+0)+if(AD75=9,+1,+0)+if(AD77=9,+1,+0)+if(AD78=9,+1,+0)+if(AD80=9,+1,+0)+if(AD81=9,+1,+0)+if(AD82=9,+1,+0)+if(AD84=9,+1,+0)+if(AD85=9,+1,+0)+if(AD86=9,+1,+0)+if(AD87=9,+1,+0)+if(AD88=9,+1,+0)+if(AD89=9,+1,+0)+if(AD90=9,+1,+0)+if(AD91=9,+1,+0)+if(AD92=9,+1,+0)+if(AD93=9,+1,+0)+if(AD94=9,+1,+0)+if(AD95=9,+1,+0)+if(AD96=9,+1,+0)+if(AD97=9,+1,+0)+if(AD98=9,+1,+0)+if(AD99=9,+1,+0)+if(AD100=9,+1,+0)</f>
        <v>33</v>
      </c>
      <c r="AE36" s="1002">
        <f t="shared" si="6"/>
        <v>33</v>
      </c>
      <c r="AF36" s="1002">
        <f t="shared" si="6"/>
        <v>33</v>
      </c>
      <c r="AG36" s="1002">
        <f t="shared" si="6"/>
        <v>33</v>
      </c>
      <c r="AH36" s="1002">
        <f t="shared" si="6"/>
        <v>0</v>
      </c>
      <c r="AI36" s="1002">
        <f t="shared" si="6"/>
        <v>0</v>
      </c>
      <c r="AJ36" s="1002">
        <f t="shared" si="6"/>
        <v>33</v>
      </c>
      <c r="AK36" s="1002">
        <f t="shared" si="6"/>
        <v>33</v>
      </c>
      <c r="AL36" s="1002">
        <f t="shared" si="6"/>
        <v>0</v>
      </c>
      <c r="AM36" s="257"/>
    </row>
    <row r="37" ht="29.25" customHeight="1">
      <c r="A37" s="260"/>
      <c r="B37" s="423"/>
      <c r="C37" s="1000"/>
      <c r="D37" s="112"/>
      <c r="E37" s="1001"/>
      <c r="F37" s="1183" t="s">
        <v>847</v>
      </c>
      <c r="G37" s="1002">
        <f t="shared" ref="G37:AL37" si="7">G34+G36</f>
        <v>0</v>
      </c>
      <c r="H37" s="1002">
        <f t="shared" si="7"/>
        <v>33</v>
      </c>
      <c r="I37" s="1002">
        <f t="shared" si="7"/>
        <v>33</v>
      </c>
      <c r="J37" s="1002">
        <f t="shared" si="7"/>
        <v>33</v>
      </c>
      <c r="K37" s="1002">
        <f t="shared" si="7"/>
        <v>33</v>
      </c>
      <c r="L37" s="1002">
        <f t="shared" si="7"/>
        <v>33</v>
      </c>
      <c r="M37" s="1002">
        <f t="shared" si="7"/>
        <v>0</v>
      </c>
      <c r="N37" s="1002">
        <f t="shared" si="7"/>
        <v>0</v>
      </c>
      <c r="O37" s="1002">
        <f t="shared" si="7"/>
        <v>33</v>
      </c>
      <c r="P37" s="1002">
        <f t="shared" si="7"/>
        <v>33</v>
      </c>
      <c r="Q37" s="1002">
        <f t="shared" si="7"/>
        <v>33</v>
      </c>
      <c r="R37" s="1002">
        <f t="shared" si="7"/>
        <v>33</v>
      </c>
      <c r="S37" s="1002">
        <f t="shared" si="7"/>
        <v>33</v>
      </c>
      <c r="T37" s="1002">
        <f t="shared" si="7"/>
        <v>0</v>
      </c>
      <c r="U37" s="1002">
        <f t="shared" si="7"/>
        <v>0</v>
      </c>
      <c r="V37" s="1002">
        <f t="shared" si="7"/>
        <v>33</v>
      </c>
      <c r="W37" s="1002">
        <f t="shared" si="7"/>
        <v>33</v>
      </c>
      <c r="X37" s="1002">
        <f t="shared" si="7"/>
        <v>33</v>
      </c>
      <c r="Y37" s="1002">
        <f t="shared" si="7"/>
        <v>33</v>
      </c>
      <c r="Z37" s="1002">
        <f t="shared" si="7"/>
        <v>33</v>
      </c>
      <c r="AA37" s="1002">
        <f t="shared" si="7"/>
        <v>0</v>
      </c>
      <c r="AB37" s="1002">
        <f t="shared" si="7"/>
        <v>0</v>
      </c>
      <c r="AC37" s="1002">
        <f t="shared" si="7"/>
        <v>33</v>
      </c>
      <c r="AD37" s="1002">
        <f t="shared" si="7"/>
        <v>33</v>
      </c>
      <c r="AE37" s="1002">
        <f t="shared" si="7"/>
        <v>33</v>
      </c>
      <c r="AF37" s="1002">
        <f t="shared" si="7"/>
        <v>33</v>
      </c>
      <c r="AG37" s="1002">
        <f t="shared" si="7"/>
        <v>33</v>
      </c>
      <c r="AH37" s="1002">
        <f t="shared" si="7"/>
        <v>0</v>
      </c>
      <c r="AI37" s="1002">
        <f t="shared" si="7"/>
        <v>0</v>
      </c>
      <c r="AJ37" s="1002">
        <f t="shared" si="7"/>
        <v>33</v>
      </c>
      <c r="AK37" s="1002">
        <f t="shared" si="7"/>
        <v>33</v>
      </c>
      <c r="AL37" s="1002">
        <f t="shared" si="7"/>
        <v>0</v>
      </c>
      <c r="AM37" s="257"/>
    </row>
    <row r="38" ht="15.75" customHeight="1">
      <c r="A38" s="260"/>
      <c r="B38" s="423"/>
      <c r="C38" s="1000"/>
      <c r="D38" s="112"/>
      <c r="E38" s="1001"/>
      <c r="F38" s="1184" t="s">
        <v>2321</v>
      </c>
      <c r="AM38" s="257"/>
    </row>
    <row r="39" ht="15.75" customHeight="1">
      <c r="A39" s="260"/>
      <c r="B39" s="423"/>
      <c r="C39" s="1000"/>
      <c r="D39" s="112"/>
      <c r="E39" s="1001"/>
      <c r="AM39" s="257"/>
    </row>
    <row r="40" ht="39.75" customHeight="1">
      <c r="A40" s="260"/>
      <c r="B40" s="423"/>
      <c r="C40" s="1000"/>
      <c r="D40" s="112"/>
      <c r="E40" s="1001"/>
      <c r="AM40" s="257"/>
    </row>
    <row r="41" ht="15.75" customHeight="1">
      <c r="A41" s="1187">
        <v>1.0</v>
      </c>
      <c r="B41" s="759" t="s">
        <v>676</v>
      </c>
      <c r="C41" s="781"/>
      <c r="D41" s="31"/>
      <c r="E41" s="78"/>
      <c r="F41" s="930"/>
      <c r="G41" s="971"/>
      <c r="H41" s="905">
        <v>9.0</v>
      </c>
      <c r="I41" s="905">
        <v>9.0</v>
      </c>
      <c r="J41" s="905">
        <v>9.0</v>
      </c>
      <c r="K41" s="905">
        <v>9.0</v>
      </c>
      <c r="L41" s="905">
        <v>9.0</v>
      </c>
      <c r="M41" s="971"/>
      <c r="N41" s="971"/>
      <c r="O41" s="905">
        <v>9.0</v>
      </c>
      <c r="P41" s="905">
        <v>9.0</v>
      </c>
      <c r="Q41" s="905">
        <v>9.0</v>
      </c>
      <c r="R41" s="905">
        <v>9.0</v>
      </c>
      <c r="S41" s="905">
        <v>9.0</v>
      </c>
      <c r="T41" s="971"/>
      <c r="U41" s="981"/>
      <c r="V41" s="905">
        <v>9.0</v>
      </c>
      <c r="W41" s="905">
        <v>9.0</v>
      </c>
      <c r="X41" s="905">
        <v>9.0</v>
      </c>
      <c r="Y41" s="905">
        <v>9.0</v>
      </c>
      <c r="Z41" s="905">
        <v>9.0</v>
      </c>
      <c r="AA41" s="981"/>
      <c r="AB41" s="981"/>
      <c r="AC41" s="905">
        <v>9.0</v>
      </c>
      <c r="AD41" s="905">
        <v>9.0</v>
      </c>
      <c r="AE41" s="905">
        <v>9.0</v>
      </c>
      <c r="AF41" s="905">
        <v>9.0</v>
      </c>
      <c r="AG41" s="905">
        <v>9.0</v>
      </c>
      <c r="AH41" s="971"/>
      <c r="AI41" s="971"/>
      <c r="AJ41" s="905">
        <v>9.0</v>
      </c>
      <c r="AK41" s="905">
        <v>9.0</v>
      </c>
      <c r="AL41" s="404">
        <f t="shared" ref="AL41:AL46" si="8">COUNT(F41:AK41)</f>
        <v>22</v>
      </c>
      <c r="AM41" s="1029"/>
    </row>
    <row r="42" ht="15.75" customHeight="1">
      <c r="A42" s="1187">
        <v>2.0</v>
      </c>
      <c r="B42" s="858" t="s">
        <v>849</v>
      </c>
      <c r="C42" s="782"/>
      <c r="D42" s="31"/>
      <c r="E42" s="418"/>
      <c r="F42" s="915"/>
      <c r="G42" s="971"/>
      <c r="H42" s="905">
        <v>9.0</v>
      </c>
      <c r="I42" s="905">
        <v>9.0</v>
      </c>
      <c r="J42" s="905">
        <v>9.0</v>
      </c>
      <c r="K42" s="905">
        <v>9.0</v>
      </c>
      <c r="L42" s="905">
        <v>9.0</v>
      </c>
      <c r="M42" s="971"/>
      <c r="N42" s="971"/>
      <c r="O42" s="905">
        <v>9.0</v>
      </c>
      <c r="P42" s="905">
        <v>9.0</v>
      </c>
      <c r="Q42" s="905">
        <v>9.0</v>
      </c>
      <c r="R42" s="905">
        <v>9.0</v>
      </c>
      <c r="S42" s="905">
        <v>9.0</v>
      </c>
      <c r="T42" s="971"/>
      <c r="U42" s="971"/>
      <c r="V42" s="905">
        <v>9.0</v>
      </c>
      <c r="W42" s="905">
        <v>9.0</v>
      </c>
      <c r="X42" s="905">
        <v>9.0</v>
      </c>
      <c r="Y42" s="905">
        <v>9.0</v>
      </c>
      <c r="Z42" s="905">
        <v>9.0</v>
      </c>
      <c r="AA42" s="981"/>
      <c r="AB42" s="981"/>
      <c r="AC42" s="905">
        <v>9.0</v>
      </c>
      <c r="AD42" s="905">
        <v>9.0</v>
      </c>
      <c r="AE42" s="905">
        <v>9.0</v>
      </c>
      <c r="AF42" s="905">
        <v>9.0</v>
      </c>
      <c r="AG42" s="905">
        <v>9.0</v>
      </c>
      <c r="AH42" s="981"/>
      <c r="AI42" s="981"/>
      <c r="AJ42" s="905">
        <v>9.0</v>
      </c>
      <c r="AK42" s="905">
        <v>9.0</v>
      </c>
      <c r="AL42" s="404">
        <f t="shared" si="8"/>
        <v>22</v>
      </c>
      <c r="AM42" s="1029"/>
    </row>
    <row r="43" ht="15.75" customHeight="1">
      <c r="A43" s="1185">
        <v>3.0</v>
      </c>
      <c r="B43" s="858" t="s">
        <v>850</v>
      </c>
      <c r="C43" s="782"/>
      <c r="D43" s="31"/>
      <c r="E43" s="418"/>
      <c r="F43" s="821"/>
      <c r="G43" s="971"/>
      <c r="H43" s="905">
        <v>9.0</v>
      </c>
      <c r="I43" s="905">
        <v>9.0</v>
      </c>
      <c r="J43" s="905">
        <v>9.0</v>
      </c>
      <c r="K43" s="905">
        <v>9.0</v>
      </c>
      <c r="L43" s="905">
        <v>9.0</v>
      </c>
      <c r="M43" s="971"/>
      <c r="N43" s="971"/>
      <c r="O43" s="905">
        <v>9.0</v>
      </c>
      <c r="P43" s="905">
        <v>9.0</v>
      </c>
      <c r="Q43" s="905">
        <v>9.0</v>
      </c>
      <c r="R43" s="905">
        <v>9.0</v>
      </c>
      <c r="S43" s="905">
        <v>9.0</v>
      </c>
      <c r="T43" s="971"/>
      <c r="U43" s="981"/>
      <c r="V43" s="905">
        <v>9.0</v>
      </c>
      <c r="W43" s="905">
        <v>9.0</v>
      </c>
      <c r="X43" s="905">
        <v>9.0</v>
      </c>
      <c r="Y43" s="905">
        <v>9.0</v>
      </c>
      <c r="Z43" s="905">
        <v>9.0</v>
      </c>
      <c r="AA43" s="981"/>
      <c r="AB43" s="981"/>
      <c r="AC43" s="905">
        <v>9.0</v>
      </c>
      <c r="AD43" s="905">
        <v>9.0</v>
      </c>
      <c r="AE43" s="905">
        <v>9.0</v>
      </c>
      <c r="AF43" s="905">
        <v>9.0</v>
      </c>
      <c r="AG43" s="905">
        <v>9.0</v>
      </c>
      <c r="AH43" s="971"/>
      <c r="AI43" s="971"/>
      <c r="AJ43" s="905">
        <v>9.0</v>
      </c>
      <c r="AK43" s="905">
        <v>9.0</v>
      </c>
      <c r="AL43" s="404">
        <f t="shared" si="8"/>
        <v>22</v>
      </c>
      <c r="AM43" s="1029"/>
    </row>
    <row r="44" ht="15.75" customHeight="1">
      <c r="A44" s="1187">
        <v>4.0</v>
      </c>
      <c r="B44" s="858" t="s">
        <v>750</v>
      </c>
      <c r="C44" s="782"/>
      <c r="D44" s="31"/>
      <c r="E44" s="418"/>
      <c r="F44" s="821"/>
      <c r="G44" s="971"/>
      <c r="H44" s="905">
        <v>9.0</v>
      </c>
      <c r="I44" s="905">
        <v>9.0</v>
      </c>
      <c r="J44" s="905">
        <v>9.0</v>
      </c>
      <c r="K44" s="905">
        <v>9.0</v>
      </c>
      <c r="L44" s="905">
        <v>9.0</v>
      </c>
      <c r="M44" s="971"/>
      <c r="N44" s="971"/>
      <c r="O44" s="905">
        <v>9.0</v>
      </c>
      <c r="P44" s="905">
        <v>9.0</v>
      </c>
      <c r="Q44" s="905">
        <v>9.0</v>
      </c>
      <c r="R44" s="905">
        <v>9.0</v>
      </c>
      <c r="S44" s="905">
        <v>9.0</v>
      </c>
      <c r="T44" s="971"/>
      <c r="U44" s="971"/>
      <c r="V44" s="905">
        <v>9.0</v>
      </c>
      <c r="W44" s="905">
        <v>9.0</v>
      </c>
      <c r="X44" s="905">
        <v>9.0</v>
      </c>
      <c r="Y44" s="905">
        <v>9.0</v>
      </c>
      <c r="Z44" s="905">
        <v>9.0</v>
      </c>
      <c r="AA44" s="981"/>
      <c r="AB44" s="981"/>
      <c r="AC44" s="905">
        <v>9.0</v>
      </c>
      <c r="AD44" s="905">
        <v>9.0</v>
      </c>
      <c r="AE44" s="905">
        <v>9.0</v>
      </c>
      <c r="AF44" s="905">
        <v>9.0</v>
      </c>
      <c r="AG44" s="905">
        <v>9.0</v>
      </c>
      <c r="AH44" s="981"/>
      <c r="AI44" s="981"/>
      <c r="AJ44" s="905">
        <v>9.0</v>
      </c>
      <c r="AK44" s="905">
        <v>9.0</v>
      </c>
      <c r="AL44" s="404">
        <f t="shared" si="8"/>
        <v>22</v>
      </c>
      <c r="AM44" s="1029"/>
    </row>
    <row r="45" ht="15.75" customHeight="1">
      <c r="A45" s="1185">
        <v>5.0</v>
      </c>
      <c r="B45" s="858" t="s">
        <v>851</v>
      </c>
      <c r="C45" s="782"/>
      <c r="D45" s="31"/>
      <c r="E45" s="418"/>
      <c r="F45" s="821"/>
      <c r="G45" s="971"/>
      <c r="H45" s="905">
        <v>9.0</v>
      </c>
      <c r="I45" s="905">
        <v>9.0</v>
      </c>
      <c r="J45" s="905">
        <v>9.0</v>
      </c>
      <c r="K45" s="905">
        <v>9.0</v>
      </c>
      <c r="L45" s="905">
        <v>9.0</v>
      </c>
      <c r="M45" s="971"/>
      <c r="N45" s="971"/>
      <c r="O45" s="905">
        <v>9.0</v>
      </c>
      <c r="P45" s="905">
        <v>9.0</v>
      </c>
      <c r="Q45" s="905">
        <v>9.0</v>
      </c>
      <c r="R45" s="905">
        <v>9.0</v>
      </c>
      <c r="S45" s="905">
        <v>9.0</v>
      </c>
      <c r="T45" s="971"/>
      <c r="U45" s="981"/>
      <c r="V45" s="905">
        <v>9.0</v>
      </c>
      <c r="W45" s="905">
        <v>9.0</v>
      </c>
      <c r="X45" s="905">
        <v>9.0</v>
      </c>
      <c r="Y45" s="905">
        <v>9.0</v>
      </c>
      <c r="Z45" s="905">
        <v>9.0</v>
      </c>
      <c r="AA45" s="981"/>
      <c r="AB45" s="981"/>
      <c r="AC45" s="905">
        <v>9.0</v>
      </c>
      <c r="AD45" s="905">
        <v>9.0</v>
      </c>
      <c r="AE45" s="905">
        <v>9.0</v>
      </c>
      <c r="AF45" s="905">
        <v>9.0</v>
      </c>
      <c r="AG45" s="905">
        <v>9.0</v>
      </c>
      <c r="AH45" s="971"/>
      <c r="AI45" s="971"/>
      <c r="AJ45" s="905">
        <v>9.0</v>
      </c>
      <c r="AK45" s="905">
        <v>9.0</v>
      </c>
      <c r="AL45" s="404">
        <f t="shared" si="8"/>
        <v>22</v>
      </c>
      <c r="AM45" s="1029"/>
    </row>
    <row r="46" ht="15.75" hidden="1" customHeight="1">
      <c r="A46" s="1187"/>
      <c r="B46" s="858"/>
      <c r="C46" s="782"/>
      <c r="D46" s="31"/>
      <c r="E46" s="418"/>
      <c r="F46" s="821"/>
      <c r="G46" s="971"/>
      <c r="H46" s="905"/>
      <c r="I46" s="905"/>
      <c r="J46" s="905"/>
      <c r="K46" s="905"/>
      <c r="L46" s="905"/>
      <c r="M46" s="971"/>
      <c r="N46" s="971"/>
      <c r="O46" s="905"/>
      <c r="P46" s="905"/>
      <c r="Q46" s="905"/>
      <c r="R46" s="905"/>
      <c r="S46" s="905"/>
      <c r="T46" s="971"/>
      <c r="U46" s="971"/>
      <c r="V46" s="905"/>
      <c r="W46" s="905"/>
      <c r="X46" s="905"/>
      <c r="Y46" s="905"/>
      <c r="Z46" s="905"/>
      <c r="AA46" s="981"/>
      <c r="AB46" s="981"/>
      <c r="AC46" s="905"/>
      <c r="AD46" s="905"/>
      <c r="AE46" s="905"/>
      <c r="AF46" s="905"/>
      <c r="AG46" s="905"/>
      <c r="AH46" s="981"/>
      <c r="AI46" s="981"/>
      <c r="AJ46" s="905"/>
      <c r="AK46" s="905"/>
      <c r="AL46" s="404">
        <f t="shared" si="8"/>
        <v>0</v>
      </c>
      <c r="AM46" s="1029"/>
    </row>
    <row r="47" ht="15.75" customHeight="1">
      <c r="A47" s="79"/>
      <c r="B47" s="423"/>
      <c r="C47" s="81"/>
      <c r="D47" s="79"/>
      <c r="E47" s="82"/>
      <c r="F47" s="82"/>
      <c r="G47" s="82"/>
      <c r="H47" s="83"/>
      <c r="I47" s="84"/>
      <c r="J47" s="82"/>
      <c r="K47" s="82"/>
      <c r="L47" s="82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112"/>
      <c r="X47" s="112"/>
      <c r="Y47" s="79"/>
      <c r="Z47" s="79"/>
      <c r="AA47" s="79"/>
      <c r="AB47" s="79"/>
      <c r="AC47" s="112"/>
      <c r="AD47" s="112"/>
      <c r="AE47" s="112"/>
      <c r="AF47" s="79"/>
      <c r="AG47" s="79"/>
      <c r="AH47" s="79"/>
      <c r="AI47" s="79"/>
      <c r="AJ47" s="79"/>
      <c r="AK47" s="79"/>
      <c r="AL47" s="82"/>
      <c r="AM47" s="82"/>
    </row>
    <row r="48" ht="15.75" customHeight="1">
      <c r="A48" s="306"/>
      <c r="B48" s="306"/>
      <c r="C48" s="1237"/>
      <c r="D48" s="1237"/>
      <c r="F48" s="1190" t="s">
        <v>42</v>
      </c>
      <c r="G48" s="1010">
        <v>9.0</v>
      </c>
      <c r="H48" s="82"/>
      <c r="I48" s="88"/>
      <c r="J48" s="79" t="s">
        <v>44</v>
      </c>
      <c r="K48" s="89"/>
      <c r="L48" s="89"/>
      <c r="M48" s="89"/>
      <c r="N48" s="89"/>
      <c r="O48" s="95"/>
      <c r="P48" s="79" t="s">
        <v>51</v>
      </c>
      <c r="S48" s="79"/>
      <c r="T48" s="82"/>
      <c r="W48" s="1154"/>
      <c r="X48" s="1154"/>
      <c r="AD48" s="112"/>
      <c r="AE48" s="112"/>
      <c r="AF48" s="79"/>
      <c r="AG48" s="79"/>
      <c r="AH48" s="79"/>
      <c r="AI48" s="79"/>
      <c r="AJ48" s="79"/>
      <c r="AK48" s="79"/>
      <c r="AL48" s="82"/>
      <c r="AM48" s="82"/>
    </row>
    <row r="49" ht="15.75" customHeight="1">
      <c r="A49" s="306"/>
      <c r="B49" s="306"/>
      <c r="C49" s="1237"/>
      <c r="D49" s="1237"/>
      <c r="F49" s="1190" t="s">
        <v>48</v>
      </c>
      <c r="G49" s="1192">
        <v>12.0</v>
      </c>
      <c r="H49" s="82"/>
      <c r="I49" s="90"/>
      <c r="J49" s="79" t="s">
        <v>45</v>
      </c>
      <c r="K49" s="82"/>
      <c r="L49" s="82"/>
      <c r="M49" s="82"/>
      <c r="N49" s="82"/>
      <c r="O49" s="485"/>
      <c r="P49" s="486" t="s">
        <v>310</v>
      </c>
      <c r="T49" s="82"/>
      <c r="W49" s="112"/>
      <c r="X49" s="1154"/>
      <c r="Y49" s="1062"/>
      <c r="Z49" s="1063"/>
      <c r="AA49" s="79"/>
      <c r="AB49" s="79"/>
      <c r="AC49" s="87"/>
      <c r="AD49" s="112"/>
      <c r="AE49" s="112"/>
      <c r="AF49" s="79"/>
      <c r="AG49" s="79"/>
      <c r="AH49" s="79"/>
      <c r="AI49" s="79"/>
      <c r="AJ49" s="79"/>
      <c r="AK49" s="79"/>
      <c r="AL49" s="82"/>
      <c r="AM49" s="82"/>
    </row>
    <row r="50" ht="15.75" customHeight="1">
      <c r="A50" s="306"/>
      <c r="B50" s="306"/>
      <c r="C50" s="1237"/>
      <c r="D50" s="1237"/>
      <c r="F50" s="1194" t="s">
        <v>795</v>
      </c>
      <c r="G50" s="1195" t="s">
        <v>193</v>
      </c>
      <c r="H50" s="1238"/>
      <c r="I50" s="256"/>
      <c r="J50" s="82" t="s">
        <v>46</v>
      </c>
      <c r="K50" s="1239"/>
      <c r="L50" s="1239"/>
      <c r="M50" s="1239"/>
      <c r="N50" s="1239"/>
      <c r="O50" s="1289"/>
      <c r="P50" s="1346" t="s">
        <v>900</v>
      </c>
      <c r="Q50" s="1347"/>
      <c r="R50" s="1348"/>
      <c r="S50" s="1239"/>
      <c r="T50" s="1239"/>
      <c r="U50" s="1239"/>
      <c r="V50" s="1239"/>
      <c r="W50" s="1240"/>
      <c r="X50" s="1240"/>
      <c r="Y50" s="1239"/>
      <c r="Z50" s="1239"/>
      <c r="AA50" s="1239"/>
      <c r="AB50" s="1239"/>
      <c r="AC50" s="1240"/>
      <c r="AD50" s="1240"/>
      <c r="AE50" s="1240"/>
      <c r="AF50" s="1239"/>
      <c r="AG50" s="1239"/>
      <c r="AH50" s="1239"/>
      <c r="AI50" s="1239"/>
      <c r="AJ50" s="1239"/>
      <c r="AK50" s="1239"/>
      <c r="AL50" s="1241"/>
      <c r="AM50" s="1242"/>
    </row>
    <row r="51" ht="16.5" customHeight="1">
      <c r="A51" s="103"/>
      <c r="B51" s="104"/>
      <c r="C51" s="105"/>
      <c r="D51" s="103"/>
      <c r="E51" s="103"/>
    </row>
    <row r="52" ht="18.0" customHeight="1">
      <c r="A52" s="19">
        <v>1.0</v>
      </c>
      <c r="B52" s="807" t="s">
        <v>752</v>
      </c>
      <c r="C52" s="865">
        <v>43576.0</v>
      </c>
      <c r="D52" s="807" t="s">
        <v>866</v>
      </c>
      <c r="E52" s="337"/>
      <c r="F52" s="869">
        <v>8.9220318245E10</v>
      </c>
      <c r="G52" s="971"/>
      <c r="H52" s="905">
        <v>9.0</v>
      </c>
      <c r="I52" s="905">
        <v>9.0</v>
      </c>
      <c r="J52" s="905">
        <v>9.0</v>
      </c>
      <c r="K52" s="905">
        <v>9.0</v>
      </c>
      <c r="L52" s="905">
        <v>9.0</v>
      </c>
      <c r="M52" s="971"/>
      <c r="N52" s="971"/>
      <c r="O52" s="905">
        <v>9.0</v>
      </c>
      <c r="P52" s="905">
        <v>9.0</v>
      </c>
      <c r="Q52" s="905">
        <v>9.0</v>
      </c>
      <c r="R52" s="905">
        <v>9.0</v>
      </c>
      <c r="S52" s="905">
        <v>9.0</v>
      </c>
      <c r="T52" s="971"/>
      <c r="U52" s="981"/>
      <c r="V52" s="905">
        <v>9.0</v>
      </c>
      <c r="W52" s="905">
        <v>9.0</v>
      </c>
      <c r="X52" s="905">
        <v>9.0</v>
      </c>
      <c r="Y52" s="905">
        <v>9.0</v>
      </c>
      <c r="Z52" s="905">
        <v>9.0</v>
      </c>
      <c r="AA52" s="981"/>
      <c r="AB52" s="981"/>
      <c r="AC52" s="905">
        <v>9.0</v>
      </c>
      <c r="AD52" s="905">
        <v>9.0</v>
      </c>
      <c r="AE52" s="905">
        <v>9.0</v>
      </c>
      <c r="AF52" s="905">
        <v>9.0</v>
      </c>
      <c r="AG52" s="905">
        <v>9.0</v>
      </c>
      <c r="AH52" s="971"/>
      <c r="AI52" s="971"/>
      <c r="AJ52" s="905">
        <v>9.0</v>
      </c>
      <c r="AK52" s="905">
        <v>9.0</v>
      </c>
      <c r="AL52" s="404">
        <f t="shared" ref="AL52:AL60" si="9">COUNT(G52:AK52)</f>
        <v>22</v>
      </c>
      <c r="AM52" s="1029"/>
    </row>
    <row r="53" ht="18.0" customHeight="1">
      <c r="A53" s="807">
        <v>2.0</v>
      </c>
      <c r="B53" s="807" t="s">
        <v>852</v>
      </c>
      <c r="C53" s="364"/>
      <c r="D53" s="807" t="s">
        <v>853</v>
      </c>
      <c r="E53" s="337"/>
      <c r="F53" s="869">
        <v>8.9220211441E10</v>
      </c>
      <c r="G53" s="971"/>
      <c r="H53" s="905">
        <v>9.0</v>
      </c>
      <c r="I53" s="905">
        <v>9.0</v>
      </c>
      <c r="J53" s="905">
        <v>9.0</v>
      </c>
      <c r="K53" s="905">
        <v>9.0</v>
      </c>
      <c r="L53" s="905">
        <v>9.0</v>
      </c>
      <c r="M53" s="971"/>
      <c r="N53" s="971"/>
      <c r="O53" s="905">
        <v>9.0</v>
      </c>
      <c r="P53" s="905">
        <v>9.0</v>
      </c>
      <c r="Q53" s="905">
        <v>9.0</v>
      </c>
      <c r="R53" s="905">
        <v>9.0</v>
      </c>
      <c r="S53" s="905">
        <v>9.0</v>
      </c>
      <c r="T53" s="971"/>
      <c r="U53" s="971"/>
      <c r="V53" s="905">
        <v>9.0</v>
      </c>
      <c r="W53" s="905">
        <v>9.0</v>
      </c>
      <c r="X53" s="905">
        <v>9.0</v>
      </c>
      <c r="Y53" s="905">
        <v>9.0</v>
      </c>
      <c r="Z53" s="905">
        <v>9.0</v>
      </c>
      <c r="AA53" s="981"/>
      <c r="AB53" s="981"/>
      <c r="AC53" s="905">
        <v>9.0</v>
      </c>
      <c r="AD53" s="905">
        <v>9.0</v>
      </c>
      <c r="AE53" s="905">
        <v>9.0</v>
      </c>
      <c r="AF53" s="905">
        <v>9.0</v>
      </c>
      <c r="AG53" s="905">
        <v>9.0</v>
      </c>
      <c r="AH53" s="981"/>
      <c r="AI53" s="981"/>
      <c r="AJ53" s="905">
        <v>9.0</v>
      </c>
      <c r="AK53" s="905">
        <v>9.0</v>
      </c>
      <c r="AL53" s="404">
        <f t="shared" si="9"/>
        <v>22</v>
      </c>
      <c r="AM53" s="1029"/>
    </row>
    <row r="54" ht="18.0" customHeight="1">
      <c r="A54" s="19">
        <v>3.0</v>
      </c>
      <c r="B54" s="819" t="s">
        <v>854</v>
      </c>
      <c r="C54" s="364"/>
      <c r="D54" s="807" t="s">
        <v>855</v>
      </c>
      <c r="E54" s="337"/>
      <c r="F54" s="1197">
        <v>8.9220200813E10</v>
      </c>
      <c r="G54" s="971"/>
      <c r="H54" s="905">
        <v>9.0</v>
      </c>
      <c r="I54" s="905">
        <v>9.0</v>
      </c>
      <c r="J54" s="905">
        <v>9.0</v>
      </c>
      <c r="K54" s="905">
        <v>9.0</v>
      </c>
      <c r="L54" s="905">
        <v>9.0</v>
      </c>
      <c r="M54" s="971"/>
      <c r="N54" s="971"/>
      <c r="O54" s="905">
        <v>9.0</v>
      </c>
      <c r="P54" s="905">
        <v>9.0</v>
      </c>
      <c r="Q54" s="905">
        <v>9.0</v>
      </c>
      <c r="R54" s="905">
        <v>9.0</v>
      </c>
      <c r="S54" s="905">
        <v>9.0</v>
      </c>
      <c r="T54" s="971"/>
      <c r="U54" s="981"/>
      <c r="V54" s="905">
        <v>9.0</v>
      </c>
      <c r="W54" s="905">
        <v>9.0</v>
      </c>
      <c r="X54" s="905">
        <v>9.0</v>
      </c>
      <c r="Y54" s="905">
        <v>9.0</v>
      </c>
      <c r="Z54" s="905">
        <v>9.0</v>
      </c>
      <c r="AA54" s="981"/>
      <c r="AB54" s="981"/>
      <c r="AC54" s="905">
        <v>9.0</v>
      </c>
      <c r="AD54" s="905">
        <v>9.0</v>
      </c>
      <c r="AE54" s="905">
        <v>9.0</v>
      </c>
      <c r="AF54" s="905">
        <v>9.0</v>
      </c>
      <c r="AG54" s="905">
        <v>9.0</v>
      </c>
      <c r="AH54" s="971"/>
      <c r="AI54" s="971"/>
      <c r="AJ54" s="905">
        <v>9.0</v>
      </c>
      <c r="AK54" s="905">
        <v>9.0</v>
      </c>
      <c r="AL54" s="404">
        <f t="shared" si="9"/>
        <v>22</v>
      </c>
      <c r="AM54" s="1029"/>
    </row>
    <row r="55" ht="18.0" customHeight="1">
      <c r="A55" s="807">
        <v>4.0</v>
      </c>
      <c r="B55" s="19" t="s">
        <v>73</v>
      </c>
      <c r="C55" s="364">
        <v>42667.0</v>
      </c>
      <c r="D55" s="1202" t="s">
        <v>877</v>
      </c>
      <c r="E55" s="337"/>
      <c r="F55" s="869">
        <v>8.9220318285E10</v>
      </c>
      <c r="G55" s="971"/>
      <c r="H55" s="905">
        <v>9.0</v>
      </c>
      <c r="I55" s="905">
        <v>9.0</v>
      </c>
      <c r="J55" s="905">
        <v>9.0</v>
      </c>
      <c r="K55" s="905">
        <v>9.0</v>
      </c>
      <c r="L55" s="905">
        <v>9.0</v>
      </c>
      <c r="M55" s="971"/>
      <c r="N55" s="971"/>
      <c r="O55" s="905">
        <v>9.0</v>
      </c>
      <c r="P55" s="905">
        <v>9.0</v>
      </c>
      <c r="Q55" s="905">
        <v>9.0</v>
      </c>
      <c r="R55" s="905">
        <v>9.0</v>
      </c>
      <c r="S55" s="905">
        <v>9.0</v>
      </c>
      <c r="T55" s="971"/>
      <c r="U55" s="971"/>
      <c r="V55" s="905">
        <v>9.0</v>
      </c>
      <c r="W55" s="905">
        <v>9.0</v>
      </c>
      <c r="X55" s="905">
        <v>9.0</v>
      </c>
      <c r="Y55" s="905">
        <v>9.0</v>
      </c>
      <c r="Z55" s="905">
        <v>9.0</v>
      </c>
      <c r="AA55" s="981"/>
      <c r="AB55" s="981"/>
      <c r="AC55" s="905">
        <v>9.0</v>
      </c>
      <c r="AD55" s="905">
        <v>9.0</v>
      </c>
      <c r="AE55" s="905">
        <v>9.0</v>
      </c>
      <c r="AF55" s="905">
        <v>9.0</v>
      </c>
      <c r="AG55" s="905">
        <v>9.0</v>
      </c>
      <c r="AH55" s="981"/>
      <c r="AI55" s="981"/>
      <c r="AJ55" s="905">
        <v>9.0</v>
      </c>
      <c r="AK55" s="905">
        <v>9.0</v>
      </c>
      <c r="AL55" s="404">
        <f t="shared" si="9"/>
        <v>22</v>
      </c>
      <c r="AM55" s="1029"/>
    </row>
    <row r="56" ht="17.25" customHeight="1">
      <c r="A56" s="807">
        <v>5.0</v>
      </c>
      <c r="B56" s="19" t="s">
        <v>69</v>
      </c>
      <c r="C56" s="380">
        <v>43072.0</v>
      </c>
      <c r="D56" s="19" t="s">
        <v>70</v>
      </c>
      <c r="E56" s="337"/>
      <c r="F56" s="869">
        <v>8.9220318242E10</v>
      </c>
      <c r="G56" s="971"/>
      <c r="H56" s="905">
        <v>9.0</v>
      </c>
      <c r="I56" s="905">
        <v>9.0</v>
      </c>
      <c r="J56" s="905">
        <v>9.0</v>
      </c>
      <c r="K56" s="905">
        <v>9.0</v>
      </c>
      <c r="L56" s="905">
        <v>9.0</v>
      </c>
      <c r="M56" s="971"/>
      <c r="N56" s="971"/>
      <c r="O56" s="905">
        <v>9.0</v>
      </c>
      <c r="P56" s="905">
        <v>9.0</v>
      </c>
      <c r="Q56" s="905">
        <v>9.0</v>
      </c>
      <c r="R56" s="905">
        <v>9.0</v>
      </c>
      <c r="S56" s="905">
        <v>9.0</v>
      </c>
      <c r="T56" s="971"/>
      <c r="U56" s="981"/>
      <c r="V56" s="905">
        <v>9.0</v>
      </c>
      <c r="W56" s="905">
        <v>9.0</v>
      </c>
      <c r="X56" s="905">
        <v>9.0</v>
      </c>
      <c r="Y56" s="905">
        <v>9.0</v>
      </c>
      <c r="Z56" s="905">
        <v>9.0</v>
      </c>
      <c r="AA56" s="981"/>
      <c r="AB56" s="981"/>
      <c r="AC56" s="905">
        <v>9.0</v>
      </c>
      <c r="AD56" s="905">
        <v>9.0</v>
      </c>
      <c r="AE56" s="905">
        <v>9.0</v>
      </c>
      <c r="AF56" s="905">
        <v>9.0</v>
      </c>
      <c r="AG56" s="905">
        <v>9.0</v>
      </c>
      <c r="AH56" s="971"/>
      <c r="AI56" s="971"/>
      <c r="AJ56" s="905">
        <v>9.0</v>
      </c>
      <c r="AK56" s="905">
        <v>9.0</v>
      </c>
      <c r="AL56" s="404">
        <f t="shared" si="9"/>
        <v>22</v>
      </c>
      <c r="AM56" s="1029"/>
    </row>
    <row r="57" ht="17.25" customHeight="1">
      <c r="A57" s="19">
        <v>6.0</v>
      </c>
      <c r="B57" s="19" t="s">
        <v>72</v>
      </c>
      <c r="C57" s="380">
        <v>43292.0</v>
      </c>
      <c r="D57" s="19" t="s">
        <v>70</v>
      </c>
      <c r="E57" s="337"/>
      <c r="F57" s="869">
        <v>8.9221946634E10</v>
      </c>
      <c r="G57" s="971"/>
      <c r="H57" s="905"/>
      <c r="I57" s="905">
        <v>12.0</v>
      </c>
      <c r="J57" s="905">
        <v>12.0</v>
      </c>
      <c r="K57" s="905"/>
      <c r="L57" s="905"/>
      <c r="M57" s="971">
        <v>12.0</v>
      </c>
      <c r="N57" s="971">
        <v>12.0</v>
      </c>
      <c r="O57" s="905"/>
      <c r="P57" s="905"/>
      <c r="Q57" s="905">
        <v>12.0</v>
      </c>
      <c r="R57" s="905">
        <v>12.0</v>
      </c>
      <c r="S57" s="905"/>
      <c r="T57" s="971"/>
      <c r="U57" s="971">
        <v>12.0</v>
      </c>
      <c r="V57" s="905">
        <v>12.0</v>
      </c>
      <c r="W57" s="905"/>
      <c r="X57" s="905"/>
      <c r="Y57" s="905">
        <v>12.0</v>
      </c>
      <c r="Z57" s="905">
        <v>12.0</v>
      </c>
      <c r="AA57" s="981"/>
      <c r="AB57" s="981"/>
      <c r="AC57" s="905">
        <v>12.0</v>
      </c>
      <c r="AD57" s="905">
        <v>12.0</v>
      </c>
      <c r="AE57" s="905"/>
      <c r="AF57" s="905"/>
      <c r="AG57" s="905">
        <v>12.0</v>
      </c>
      <c r="AH57" s="971">
        <v>12.0</v>
      </c>
      <c r="AI57" s="981"/>
      <c r="AJ57" s="905"/>
      <c r="AK57" s="905">
        <v>12.0</v>
      </c>
      <c r="AL57" s="404">
        <f t="shared" si="9"/>
        <v>15</v>
      </c>
      <c r="AM57" s="1029"/>
    </row>
    <row r="58" ht="17.25" customHeight="1">
      <c r="A58" s="807">
        <v>7.0</v>
      </c>
      <c r="B58" s="807" t="s">
        <v>856</v>
      </c>
      <c r="C58" s="499">
        <v>43242.0</v>
      </c>
      <c r="D58" s="19" t="s">
        <v>70</v>
      </c>
      <c r="E58" s="337"/>
      <c r="F58" s="871">
        <v>8.9221277764E10</v>
      </c>
      <c r="G58" s="971">
        <v>12.0</v>
      </c>
      <c r="H58" s="905">
        <v>12.0</v>
      </c>
      <c r="I58" s="905"/>
      <c r="J58" s="905"/>
      <c r="K58" s="905">
        <v>12.0</v>
      </c>
      <c r="L58" s="905">
        <v>12.0</v>
      </c>
      <c r="M58" s="971"/>
      <c r="N58" s="971"/>
      <c r="O58" s="905">
        <v>12.0</v>
      </c>
      <c r="P58" s="905">
        <v>12.0</v>
      </c>
      <c r="Q58" s="905"/>
      <c r="R58" s="905"/>
      <c r="S58" s="905">
        <v>12.0</v>
      </c>
      <c r="T58" s="971">
        <v>12.0</v>
      </c>
      <c r="U58" s="981"/>
      <c r="V58" s="905"/>
      <c r="W58" s="905">
        <v>12.0</v>
      </c>
      <c r="X58" s="905">
        <v>12.0</v>
      </c>
      <c r="Y58" s="905"/>
      <c r="Z58" s="905"/>
      <c r="AA58" s="971">
        <v>12.0</v>
      </c>
      <c r="AB58" s="971">
        <v>12.0</v>
      </c>
      <c r="AC58" s="905"/>
      <c r="AD58" s="905"/>
      <c r="AE58" s="905">
        <v>12.0</v>
      </c>
      <c r="AF58" s="905">
        <v>12.0</v>
      </c>
      <c r="AG58" s="905"/>
      <c r="AH58" s="971"/>
      <c r="AI58" s="971">
        <v>12.0</v>
      </c>
      <c r="AJ58" s="905">
        <v>12.0</v>
      </c>
      <c r="AK58" s="905"/>
      <c r="AL58" s="404">
        <f t="shared" si="9"/>
        <v>16</v>
      </c>
      <c r="AM58" s="1029"/>
    </row>
    <row r="59" ht="17.25" customHeight="1">
      <c r="A59" s="19">
        <v>8.0</v>
      </c>
      <c r="B59" s="807" t="s">
        <v>783</v>
      </c>
      <c r="C59" s="499"/>
      <c r="D59" s="1202" t="s">
        <v>784</v>
      </c>
      <c r="E59" s="337"/>
      <c r="F59" s="871">
        <v>8.9226140064E10</v>
      </c>
      <c r="G59" s="971"/>
      <c r="H59" s="905">
        <v>9.0</v>
      </c>
      <c r="I59" s="905">
        <v>9.0</v>
      </c>
      <c r="J59" s="905">
        <v>9.0</v>
      </c>
      <c r="K59" s="905">
        <v>9.0</v>
      </c>
      <c r="L59" s="905">
        <v>9.0</v>
      </c>
      <c r="M59" s="971"/>
      <c r="N59" s="971"/>
      <c r="O59" s="905">
        <v>9.0</v>
      </c>
      <c r="P59" s="905">
        <v>9.0</v>
      </c>
      <c r="Q59" s="905">
        <v>9.0</v>
      </c>
      <c r="R59" s="905">
        <v>9.0</v>
      </c>
      <c r="S59" s="905">
        <v>9.0</v>
      </c>
      <c r="T59" s="971"/>
      <c r="U59" s="981"/>
      <c r="V59" s="905">
        <v>9.0</v>
      </c>
      <c r="W59" s="905">
        <v>9.0</v>
      </c>
      <c r="X59" s="905">
        <v>9.0</v>
      </c>
      <c r="Y59" s="905">
        <v>9.0</v>
      </c>
      <c r="Z59" s="905">
        <v>9.0</v>
      </c>
      <c r="AA59" s="981"/>
      <c r="AB59" s="981"/>
      <c r="AC59" s="905">
        <v>9.0</v>
      </c>
      <c r="AD59" s="905">
        <v>9.0</v>
      </c>
      <c r="AE59" s="905">
        <v>9.0</v>
      </c>
      <c r="AF59" s="905">
        <v>9.0</v>
      </c>
      <c r="AG59" s="905">
        <v>9.0</v>
      </c>
      <c r="AH59" s="971"/>
      <c r="AI59" s="971"/>
      <c r="AJ59" s="905">
        <v>9.0</v>
      </c>
      <c r="AK59" s="905">
        <v>9.0</v>
      </c>
      <c r="AL59" s="404">
        <f t="shared" si="9"/>
        <v>22</v>
      </c>
      <c r="AM59" s="1029"/>
    </row>
    <row r="60" ht="17.25" customHeight="1">
      <c r="A60" s="807">
        <v>9.0</v>
      </c>
      <c r="B60" s="807" t="s">
        <v>857</v>
      </c>
      <c r="C60" s="870">
        <v>43526.0</v>
      </c>
      <c r="D60" s="1202" t="s">
        <v>784</v>
      </c>
      <c r="E60" s="337"/>
      <c r="F60" s="871">
        <v>8.9220220031E10</v>
      </c>
      <c r="G60" s="971"/>
      <c r="H60" s="905">
        <v>9.0</v>
      </c>
      <c r="I60" s="905">
        <v>9.0</v>
      </c>
      <c r="J60" s="905">
        <v>9.0</v>
      </c>
      <c r="K60" s="905">
        <v>9.0</v>
      </c>
      <c r="L60" s="905">
        <v>9.0</v>
      </c>
      <c r="M60" s="971"/>
      <c r="N60" s="971"/>
      <c r="O60" s="905">
        <v>9.0</v>
      </c>
      <c r="P60" s="905">
        <v>9.0</v>
      </c>
      <c r="Q60" s="905">
        <v>9.0</v>
      </c>
      <c r="R60" s="905">
        <v>9.0</v>
      </c>
      <c r="S60" s="905">
        <v>9.0</v>
      </c>
      <c r="T60" s="971"/>
      <c r="U60" s="971"/>
      <c r="V60" s="905">
        <v>9.0</v>
      </c>
      <c r="W60" s="905">
        <v>9.0</v>
      </c>
      <c r="X60" s="905">
        <v>9.0</v>
      </c>
      <c r="Y60" s="905">
        <v>9.0</v>
      </c>
      <c r="Z60" s="905">
        <v>9.0</v>
      </c>
      <c r="AA60" s="981"/>
      <c r="AB60" s="981"/>
      <c r="AC60" s="905">
        <v>9.0</v>
      </c>
      <c r="AD60" s="905">
        <v>9.0</v>
      </c>
      <c r="AE60" s="905">
        <v>9.0</v>
      </c>
      <c r="AF60" s="905">
        <v>9.0</v>
      </c>
      <c r="AG60" s="905">
        <v>9.0</v>
      </c>
      <c r="AH60" s="981"/>
      <c r="AI60" s="981"/>
      <c r="AJ60" s="905">
        <v>9.0</v>
      </c>
      <c r="AK60" s="905">
        <v>9.0</v>
      </c>
      <c r="AL60" s="404">
        <f t="shared" si="9"/>
        <v>22</v>
      </c>
      <c r="AM60" s="1029"/>
    </row>
    <row r="61" ht="15.75" customHeight="1">
      <c r="A61" s="79"/>
      <c r="B61" s="82"/>
      <c r="C61" s="96"/>
      <c r="D61" s="79"/>
      <c r="E61" s="79"/>
      <c r="F61" s="79"/>
      <c r="G61" s="79"/>
      <c r="H61" s="112"/>
      <c r="I61" s="84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112"/>
      <c r="X61" s="112"/>
      <c r="Y61" s="79"/>
      <c r="Z61" s="79"/>
      <c r="AA61" s="79"/>
      <c r="AB61" s="79"/>
      <c r="AC61" s="112"/>
      <c r="AD61" s="112"/>
      <c r="AE61" s="112"/>
      <c r="AF61" s="79"/>
      <c r="AG61" s="79"/>
      <c r="AH61" s="79"/>
      <c r="AI61" s="79"/>
      <c r="AJ61" s="79"/>
      <c r="AK61" s="79"/>
      <c r="AL61" s="82"/>
      <c r="AM61" s="82"/>
    </row>
    <row r="62" ht="15.75" customHeight="1">
      <c r="A62" s="79"/>
      <c r="B62" s="82"/>
      <c r="C62" s="96"/>
      <c r="D62" s="79"/>
      <c r="E62" s="79"/>
      <c r="F62" s="79"/>
      <c r="G62" s="79"/>
      <c r="H62" s="112"/>
      <c r="I62" s="84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112"/>
      <c r="X62" s="112"/>
      <c r="Y62" s="79"/>
      <c r="Z62" s="79"/>
      <c r="AA62" s="79"/>
      <c r="AB62" s="79"/>
      <c r="AC62" s="112"/>
      <c r="AD62" s="112"/>
      <c r="AE62" s="112"/>
      <c r="AF62" s="79"/>
      <c r="AG62" s="79"/>
      <c r="AH62" s="79"/>
      <c r="AI62" s="79"/>
      <c r="AJ62" s="79"/>
      <c r="AK62" s="79"/>
      <c r="AL62" s="82"/>
      <c r="AM62" s="82"/>
    </row>
    <row r="63" ht="16.5" customHeight="1">
      <c r="A63" s="19">
        <v>1.0</v>
      </c>
      <c r="B63" s="19" t="s">
        <v>339</v>
      </c>
      <c r="C63" s="380"/>
      <c r="D63" s="113" t="s">
        <v>56</v>
      </c>
      <c r="E63" s="1013"/>
      <c r="F63" s="913"/>
      <c r="G63" s="971"/>
      <c r="H63" s="905">
        <v>9.0</v>
      </c>
      <c r="I63" s="905">
        <v>9.0</v>
      </c>
      <c r="J63" s="905">
        <v>9.0</v>
      </c>
      <c r="K63" s="905">
        <v>9.0</v>
      </c>
      <c r="L63" s="905">
        <v>9.0</v>
      </c>
      <c r="M63" s="971"/>
      <c r="N63" s="971"/>
      <c r="O63" s="905">
        <v>9.0</v>
      </c>
      <c r="P63" s="905">
        <v>9.0</v>
      </c>
      <c r="Q63" s="905">
        <v>9.0</v>
      </c>
      <c r="R63" s="905">
        <v>9.0</v>
      </c>
      <c r="S63" s="905">
        <v>9.0</v>
      </c>
      <c r="T63" s="971"/>
      <c r="U63" s="981"/>
      <c r="V63" s="905">
        <v>9.0</v>
      </c>
      <c r="W63" s="905">
        <v>9.0</v>
      </c>
      <c r="X63" s="905">
        <v>9.0</v>
      </c>
      <c r="Y63" s="905">
        <v>9.0</v>
      </c>
      <c r="Z63" s="905">
        <v>9.0</v>
      </c>
      <c r="AA63" s="981"/>
      <c r="AB63" s="981"/>
      <c r="AC63" s="905">
        <v>9.0</v>
      </c>
      <c r="AD63" s="905">
        <v>9.0</v>
      </c>
      <c r="AE63" s="905">
        <v>9.0</v>
      </c>
      <c r="AF63" s="905">
        <v>9.0</v>
      </c>
      <c r="AG63" s="905">
        <v>9.0</v>
      </c>
      <c r="AH63" s="971"/>
      <c r="AI63" s="971"/>
      <c r="AJ63" s="905">
        <v>9.0</v>
      </c>
      <c r="AK63" s="905">
        <v>9.0</v>
      </c>
      <c r="AL63" s="404">
        <f>COUNT(G63:AK63)</f>
        <v>22</v>
      </c>
      <c r="AM63" s="1029"/>
    </row>
    <row r="64" ht="15.75" customHeight="1">
      <c r="A64" s="807">
        <v>2.0</v>
      </c>
      <c r="B64" s="807" t="s">
        <v>781</v>
      </c>
      <c r="C64" s="364"/>
      <c r="D64" s="32"/>
      <c r="E64" s="32"/>
      <c r="F64" s="913"/>
      <c r="G64" s="971"/>
      <c r="H64" s="905">
        <v>9.0</v>
      </c>
      <c r="I64" s="905">
        <v>9.0</v>
      </c>
      <c r="J64" s="905">
        <v>9.0</v>
      </c>
      <c r="K64" s="905">
        <v>9.0</v>
      </c>
      <c r="L64" s="905">
        <v>9.0</v>
      </c>
      <c r="M64" s="971"/>
      <c r="N64" s="971"/>
      <c r="O64" s="905">
        <v>9.0</v>
      </c>
      <c r="P64" s="905">
        <v>9.0</v>
      </c>
      <c r="Q64" s="905">
        <v>9.0</v>
      </c>
      <c r="R64" s="905">
        <v>9.0</v>
      </c>
      <c r="S64" s="905">
        <v>9.0</v>
      </c>
      <c r="T64" s="971"/>
      <c r="U64" s="971"/>
      <c r="V64" s="905">
        <v>9.0</v>
      </c>
      <c r="W64" s="905">
        <v>9.0</v>
      </c>
      <c r="X64" s="905">
        <v>9.0</v>
      </c>
      <c r="Y64" s="905">
        <v>9.0</v>
      </c>
      <c r="Z64" s="905">
        <v>9.0</v>
      </c>
      <c r="AA64" s="981"/>
      <c r="AB64" s="981"/>
      <c r="AC64" s="905">
        <v>9.0</v>
      </c>
      <c r="AD64" s="905">
        <v>9.0</v>
      </c>
      <c r="AE64" s="905">
        <v>9.0</v>
      </c>
      <c r="AF64" s="905">
        <v>9.0</v>
      </c>
      <c r="AG64" s="905">
        <v>9.0</v>
      </c>
      <c r="AH64" s="981"/>
      <c r="AI64" s="981"/>
      <c r="AJ64" s="905">
        <v>9.0</v>
      </c>
      <c r="AK64" s="905">
        <v>9.0</v>
      </c>
      <c r="AL64" s="404">
        <f t="shared" ref="AL64:AL68" si="10">COUNT(F64:AK64)</f>
        <v>22</v>
      </c>
      <c r="AM64" s="1029"/>
    </row>
    <row r="65" ht="15.75" customHeight="1">
      <c r="A65" s="807">
        <v>3.0</v>
      </c>
      <c r="B65" s="19" t="s">
        <v>715</v>
      </c>
      <c r="C65" s="364"/>
      <c r="D65" s="32"/>
      <c r="E65" s="32"/>
      <c r="F65" s="913"/>
      <c r="G65" s="971"/>
      <c r="H65" s="905">
        <v>9.0</v>
      </c>
      <c r="I65" s="905">
        <v>9.0</v>
      </c>
      <c r="J65" s="905">
        <v>9.0</v>
      </c>
      <c r="K65" s="905">
        <v>9.0</v>
      </c>
      <c r="L65" s="905">
        <v>9.0</v>
      </c>
      <c r="M65" s="971"/>
      <c r="N65" s="971"/>
      <c r="O65" s="905">
        <v>9.0</v>
      </c>
      <c r="P65" s="905">
        <v>9.0</v>
      </c>
      <c r="Q65" s="905">
        <v>9.0</v>
      </c>
      <c r="R65" s="905">
        <v>9.0</v>
      </c>
      <c r="S65" s="905">
        <v>9.0</v>
      </c>
      <c r="T65" s="971"/>
      <c r="U65" s="981"/>
      <c r="V65" s="905">
        <v>9.0</v>
      </c>
      <c r="W65" s="905">
        <v>9.0</v>
      </c>
      <c r="X65" s="905">
        <v>9.0</v>
      </c>
      <c r="Y65" s="905">
        <v>9.0</v>
      </c>
      <c r="Z65" s="905">
        <v>9.0</v>
      </c>
      <c r="AA65" s="981"/>
      <c r="AB65" s="981"/>
      <c r="AC65" s="905">
        <v>9.0</v>
      </c>
      <c r="AD65" s="905">
        <v>9.0</v>
      </c>
      <c r="AE65" s="905">
        <v>9.0</v>
      </c>
      <c r="AF65" s="905">
        <v>9.0</v>
      </c>
      <c r="AG65" s="905">
        <v>9.0</v>
      </c>
      <c r="AH65" s="971"/>
      <c r="AI65" s="971"/>
      <c r="AJ65" s="905">
        <v>9.0</v>
      </c>
      <c r="AK65" s="905">
        <v>9.0</v>
      </c>
      <c r="AL65" s="404">
        <f t="shared" si="10"/>
        <v>22</v>
      </c>
      <c r="AM65" s="1029"/>
    </row>
    <row r="66" ht="15.75" customHeight="1">
      <c r="A66" s="19">
        <v>4.0</v>
      </c>
      <c r="B66" s="807" t="s">
        <v>59</v>
      </c>
      <c r="C66" s="364"/>
      <c r="D66" s="32"/>
      <c r="E66" s="32"/>
      <c r="F66" s="913"/>
      <c r="G66" s="971"/>
      <c r="H66" s="905">
        <v>9.0</v>
      </c>
      <c r="I66" s="905">
        <v>9.0</v>
      </c>
      <c r="J66" s="905">
        <v>9.0</v>
      </c>
      <c r="K66" s="905">
        <v>9.0</v>
      </c>
      <c r="L66" s="905">
        <v>9.0</v>
      </c>
      <c r="M66" s="971"/>
      <c r="N66" s="971"/>
      <c r="O66" s="905">
        <v>9.0</v>
      </c>
      <c r="P66" s="905">
        <v>9.0</v>
      </c>
      <c r="Q66" s="905">
        <v>9.0</v>
      </c>
      <c r="R66" s="905">
        <v>9.0</v>
      </c>
      <c r="S66" s="905">
        <v>9.0</v>
      </c>
      <c r="T66" s="971"/>
      <c r="U66" s="971"/>
      <c r="V66" s="905">
        <v>9.0</v>
      </c>
      <c r="W66" s="905">
        <v>9.0</v>
      </c>
      <c r="X66" s="905">
        <v>9.0</v>
      </c>
      <c r="Y66" s="905">
        <v>9.0</v>
      </c>
      <c r="Z66" s="905">
        <v>9.0</v>
      </c>
      <c r="AA66" s="981"/>
      <c r="AB66" s="981"/>
      <c r="AC66" s="905">
        <v>9.0</v>
      </c>
      <c r="AD66" s="905">
        <v>9.0</v>
      </c>
      <c r="AE66" s="905">
        <v>9.0</v>
      </c>
      <c r="AF66" s="905">
        <v>9.0</v>
      </c>
      <c r="AG66" s="905">
        <v>9.0</v>
      </c>
      <c r="AH66" s="981"/>
      <c r="AI66" s="981"/>
      <c r="AJ66" s="905">
        <v>9.0</v>
      </c>
      <c r="AK66" s="905">
        <v>9.0</v>
      </c>
      <c r="AL66" s="404">
        <f t="shared" si="10"/>
        <v>22</v>
      </c>
      <c r="AM66" s="1029"/>
    </row>
    <row r="67" ht="16.5" customHeight="1">
      <c r="A67" s="807">
        <v>5.0</v>
      </c>
      <c r="B67" s="807" t="s">
        <v>838</v>
      </c>
      <c r="C67" s="364"/>
      <c r="D67" s="32"/>
      <c r="E67" s="32"/>
      <c r="F67" s="913"/>
      <c r="G67" s="971"/>
      <c r="H67" s="905">
        <v>9.0</v>
      </c>
      <c r="I67" s="905">
        <v>9.0</v>
      </c>
      <c r="J67" s="905">
        <v>9.0</v>
      </c>
      <c r="K67" s="905">
        <v>9.0</v>
      </c>
      <c r="L67" s="905">
        <v>9.0</v>
      </c>
      <c r="M67" s="971"/>
      <c r="N67" s="971"/>
      <c r="O67" s="905">
        <v>9.0</v>
      </c>
      <c r="P67" s="905">
        <v>9.0</v>
      </c>
      <c r="Q67" s="905">
        <v>9.0</v>
      </c>
      <c r="R67" s="905">
        <v>9.0</v>
      </c>
      <c r="S67" s="905">
        <v>9.0</v>
      </c>
      <c r="T67" s="971"/>
      <c r="U67" s="981"/>
      <c r="V67" s="905">
        <v>9.0</v>
      </c>
      <c r="W67" s="905">
        <v>9.0</v>
      </c>
      <c r="X67" s="905">
        <v>9.0</v>
      </c>
      <c r="Y67" s="905">
        <v>9.0</v>
      </c>
      <c r="Z67" s="905">
        <v>9.0</v>
      </c>
      <c r="AA67" s="981"/>
      <c r="AB67" s="981"/>
      <c r="AC67" s="905">
        <v>9.0</v>
      </c>
      <c r="AD67" s="905">
        <v>9.0</v>
      </c>
      <c r="AE67" s="905">
        <v>9.0</v>
      </c>
      <c r="AF67" s="905">
        <v>9.0</v>
      </c>
      <c r="AG67" s="905">
        <v>9.0</v>
      </c>
      <c r="AH67" s="971"/>
      <c r="AI67" s="971"/>
      <c r="AJ67" s="905">
        <v>9.0</v>
      </c>
      <c r="AK67" s="905">
        <v>9.0</v>
      </c>
      <c r="AL67" s="404">
        <f t="shared" si="10"/>
        <v>22</v>
      </c>
      <c r="AM67" s="1029"/>
    </row>
    <row r="68" ht="16.5" customHeight="1">
      <c r="A68" s="807">
        <v>6.0</v>
      </c>
      <c r="B68" s="807" t="s">
        <v>58</v>
      </c>
      <c r="C68" s="364"/>
      <c r="D68" s="71"/>
      <c r="E68" s="71"/>
      <c r="F68" s="913"/>
      <c r="G68" s="971"/>
      <c r="H68" s="905">
        <v>9.0</v>
      </c>
      <c r="I68" s="905">
        <v>9.0</v>
      </c>
      <c r="J68" s="905">
        <v>9.0</v>
      </c>
      <c r="K68" s="905">
        <v>9.0</v>
      </c>
      <c r="L68" s="905">
        <v>9.0</v>
      </c>
      <c r="M68" s="971"/>
      <c r="N68" s="971"/>
      <c r="O68" s="905">
        <v>9.0</v>
      </c>
      <c r="P68" s="905">
        <v>9.0</v>
      </c>
      <c r="Q68" s="905">
        <v>9.0</v>
      </c>
      <c r="R68" s="905">
        <v>9.0</v>
      </c>
      <c r="S68" s="905">
        <v>9.0</v>
      </c>
      <c r="T68" s="971"/>
      <c r="U68" s="971"/>
      <c r="V68" s="905">
        <v>9.0</v>
      </c>
      <c r="W68" s="905">
        <v>9.0</v>
      </c>
      <c r="X68" s="905">
        <v>9.0</v>
      </c>
      <c r="Y68" s="905">
        <v>9.0</v>
      </c>
      <c r="Z68" s="905">
        <v>9.0</v>
      </c>
      <c r="AA68" s="981"/>
      <c r="AB68" s="981"/>
      <c r="AC68" s="905">
        <v>9.0</v>
      </c>
      <c r="AD68" s="905">
        <v>9.0</v>
      </c>
      <c r="AE68" s="905">
        <v>9.0</v>
      </c>
      <c r="AF68" s="905">
        <v>9.0</v>
      </c>
      <c r="AG68" s="905">
        <v>9.0</v>
      </c>
      <c r="AH68" s="981"/>
      <c r="AI68" s="981"/>
      <c r="AJ68" s="905">
        <v>9.0</v>
      </c>
      <c r="AK68" s="905">
        <v>9.0</v>
      </c>
      <c r="AL68" s="404">
        <f t="shared" si="10"/>
        <v>22</v>
      </c>
      <c r="AM68" s="1029"/>
    </row>
    <row r="69" ht="17.25" customHeight="1">
      <c r="A69" s="79"/>
      <c r="B69" s="80"/>
      <c r="C69" s="362"/>
      <c r="D69" s="121"/>
      <c r="E69" s="1014"/>
      <c r="F69" s="237"/>
      <c r="G69" s="1270"/>
      <c r="H69" s="1270"/>
      <c r="I69" s="1270"/>
      <c r="J69" s="1270"/>
      <c r="K69" s="1270"/>
      <c r="L69" s="1075"/>
      <c r="M69" s="1075"/>
      <c r="N69" s="1270"/>
      <c r="O69" s="1270"/>
      <c r="P69" s="1270"/>
      <c r="Q69" s="1270"/>
      <c r="R69" s="1270"/>
      <c r="S69" s="1075"/>
      <c r="T69" s="1075"/>
      <c r="U69" s="1270"/>
      <c r="V69" s="1270"/>
      <c r="W69" s="1270"/>
      <c r="X69" s="1270"/>
      <c r="Y69" s="1270"/>
      <c r="Z69" s="1075"/>
      <c r="AA69" s="1075"/>
      <c r="AB69" s="1270"/>
      <c r="AC69" s="1270"/>
      <c r="AD69" s="1270"/>
      <c r="AE69" s="1270"/>
      <c r="AF69" s="1270"/>
      <c r="AG69" s="1075"/>
      <c r="AH69" s="1075"/>
      <c r="AI69" s="1270"/>
      <c r="AJ69" s="1015"/>
      <c r="AK69" s="1015"/>
      <c r="AL69" s="1017"/>
      <c r="AM69" s="257"/>
    </row>
    <row r="70" ht="17.25" customHeight="1">
      <c r="A70" s="807">
        <v>7.0</v>
      </c>
      <c r="B70" s="20" t="s">
        <v>60</v>
      </c>
      <c r="C70" s="364"/>
      <c r="D70" s="113" t="s">
        <v>61</v>
      </c>
      <c r="E70" s="1018"/>
      <c r="F70" s="913"/>
      <c r="G70" s="971"/>
      <c r="H70" s="905">
        <v>9.0</v>
      </c>
      <c r="I70" s="905">
        <v>9.0</v>
      </c>
      <c r="J70" s="905">
        <v>9.0</v>
      </c>
      <c r="K70" s="905">
        <v>9.0</v>
      </c>
      <c r="L70" s="905">
        <v>9.0</v>
      </c>
      <c r="M70" s="971"/>
      <c r="N70" s="971"/>
      <c r="O70" s="905">
        <v>9.0</v>
      </c>
      <c r="P70" s="905">
        <v>9.0</v>
      </c>
      <c r="Q70" s="905">
        <v>9.0</v>
      </c>
      <c r="R70" s="905">
        <v>9.0</v>
      </c>
      <c r="S70" s="905">
        <v>9.0</v>
      </c>
      <c r="T70" s="971"/>
      <c r="U70" s="981"/>
      <c r="V70" s="905">
        <v>9.0</v>
      </c>
      <c r="W70" s="905">
        <v>9.0</v>
      </c>
      <c r="X70" s="905">
        <v>9.0</v>
      </c>
      <c r="Y70" s="905">
        <v>9.0</v>
      </c>
      <c r="Z70" s="905">
        <v>9.0</v>
      </c>
      <c r="AA70" s="981"/>
      <c r="AB70" s="981"/>
      <c r="AC70" s="905">
        <v>9.0</v>
      </c>
      <c r="AD70" s="905">
        <v>9.0</v>
      </c>
      <c r="AE70" s="905">
        <v>9.0</v>
      </c>
      <c r="AF70" s="905">
        <v>9.0</v>
      </c>
      <c r="AG70" s="905">
        <v>9.0</v>
      </c>
      <c r="AH70" s="971"/>
      <c r="AI70" s="971"/>
      <c r="AJ70" s="905">
        <v>9.0</v>
      </c>
      <c r="AK70" s="905">
        <v>9.0</v>
      </c>
      <c r="AL70" s="404">
        <f t="shared" ref="AL70:AL72" si="11">COUNT(F70:AK70)</f>
        <v>22</v>
      </c>
      <c r="AM70" s="1029"/>
    </row>
    <row r="71" ht="15.0" customHeight="1">
      <c r="A71" s="807">
        <v>8.0</v>
      </c>
      <c r="B71" s="864" t="s">
        <v>36</v>
      </c>
      <c r="C71" s="364"/>
      <c r="D71" s="32"/>
      <c r="E71" s="32"/>
      <c r="F71" s="913"/>
      <c r="G71" s="971"/>
      <c r="H71" s="905">
        <v>9.0</v>
      </c>
      <c r="I71" s="905">
        <v>9.0</v>
      </c>
      <c r="J71" s="905">
        <v>9.0</v>
      </c>
      <c r="K71" s="905">
        <v>9.0</v>
      </c>
      <c r="L71" s="905">
        <v>9.0</v>
      </c>
      <c r="M71" s="971"/>
      <c r="N71" s="971"/>
      <c r="O71" s="905">
        <v>9.0</v>
      </c>
      <c r="P71" s="905">
        <v>9.0</v>
      </c>
      <c r="Q71" s="905">
        <v>9.0</v>
      </c>
      <c r="R71" s="905">
        <v>9.0</v>
      </c>
      <c r="S71" s="905">
        <v>9.0</v>
      </c>
      <c r="T71" s="971"/>
      <c r="U71" s="981"/>
      <c r="V71" s="905">
        <v>9.0</v>
      </c>
      <c r="W71" s="905">
        <v>9.0</v>
      </c>
      <c r="X71" s="905">
        <v>9.0</v>
      </c>
      <c r="Y71" s="905">
        <v>9.0</v>
      </c>
      <c r="Z71" s="905">
        <v>9.0</v>
      </c>
      <c r="AA71" s="981"/>
      <c r="AB71" s="981"/>
      <c r="AC71" s="905">
        <v>9.0</v>
      </c>
      <c r="AD71" s="905">
        <v>9.0</v>
      </c>
      <c r="AE71" s="905">
        <v>9.0</v>
      </c>
      <c r="AF71" s="905">
        <v>9.0</v>
      </c>
      <c r="AG71" s="905">
        <v>9.0</v>
      </c>
      <c r="AH71" s="971"/>
      <c r="AI71" s="971"/>
      <c r="AJ71" s="905">
        <v>9.0</v>
      </c>
      <c r="AK71" s="905">
        <v>9.0</v>
      </c>
      <c r="AL71" s="404">
        <f t="shared" si="11"/>
        <v>22</v>
      </c>
      <c r="AM71" s="1029"/>
    </row>
    <row r="72" ht="15.75" customHeight="1">
      <c r="A72" s="807">
        <v>9.0</v>
      </c>
      <c r="B72" s="864" t="s">
        <v>879</v>
      </c>
      <c r="C72" s="364"/>
      <c r="D72" s="71"/>
      <c r="E72" s="71"/>
      <c r="F72" s="913"/>
      <c r="G72" s="971"/>
      <c r="H72" s="905">
        <v>9.0</v>
      </c>
      <c r="I72" s="905">
        <v>9.0</v>
      </c>
      <c r="J72" s="905">
        <v>9.0</v>
      </c>
      <c r="K72" s="905">
        <v>9.0</v>
      </c>
      <c r="L72" s="905">
        <v>9.0</v>
      </c>
      <c r="M72" s="971"/>
      <c r="N72" s="971"/>
      <c r="O72" s="905">
        <v>9.0</v>
      </c>
      <c r="P72" s="905">
        <v>9.0</v>
      </c>
      <c r="Q72" s="905">
        <v>9.0</v>
      </c>
      <c r="R72" s="905">
        <v>9.0</v>
      </c>
      <c r="S72" s="905">
        <v>9.0</v>
      </c>
      <c r="T72" s="971"/>
      <c r="U72" s="971"/>
      <c r="V72" s="905">
        <v>9.0</v>
      </c>
      <c r="W72" s="905">
        <v>9.0</v>
      </c>
      <c r="X72" s="905">
        <v>9.0</v>
      </c>
      <c r="Y72" s="905">
        <v>9.0</v>
      </c>
      <c r="Z72" s="905">
        <v>9.0</v>
      </c>
      <c r="AA72" s="981"/>
      <c r="AB72" s="981"/>
      <c r="AC72" s="905">
        <v>9.0</v>
      </c>
      <c r="AD72" s="905">
        <v>9.0</v>
      </c>
      <c r="AE72" s="905">
        <v>9.0</v>
      </c>
      <c r="AF72" s="905">
        <v>9.0</v>
      </c>
      <c r="AG72" s="905">
        <v>9.0</v>
      </c>
      <c r="AH72" s="981"/>
      <c r="AI72" s="981"/>
      <c r="AJ72" s="905">
        <v>9.0</v>
      </c>
      <c r="AK72" s="905">
        <v>9.0</v>
      </c>
      <c r="AL72" s="404">
        <f t="shared" si="11"/>
        <v>22</v>
      </c>
      <c r="AM72" s="1029"/>
    </row>
    <row r="73" ht="15.75" customHeight="1">
      <c r="A73" s="79"/>
      <c r="B73" s="80"/>
      <c r="C73" s="112"/>
      <c r="D73" s="259"/>
      <c r="E73" s="1014"/>
      <c r="F73" s="259"/>
      <c r="G73" s="259"/>
      <c r="H73" s="259"/>
      <c r="I73" s="259"/>
      <c r="J73" s="259"/>
      <c r="K73" s="259"/>
      <c r="L73" s="259"/>
      <c r="M73" s="259"/>
      <c r="N73" s="259"/>
      <c r="O73" s="259"/>
      <c r="P73" s="259"/>
      <c r="Q73" s="259"/>
      <c r="R73" s="259"/>
      <c r="S73" s="259"/>
      <c r="T73" s="259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121"/>
      <c r="AM73" s="121"/>
    </row>
    <row r="74" ht="18.75" customHeight="1">
      <c r="A74" s="807">
        <v>10.0</v>
      </c>
      <c r="B74" s="939" t="s">
        <v>768</v>
      </c>
      <c r="C74" s="364"/>
      <c r="D74" s="113" t="s">
        <v>65</v>
      </c>
      <c r="E74" s="1019"/>
      <c r="F74" s="117"/>
      <c r="G74" s="971"/>
      <c r="H74" s="905">
        <v>9.0</v>
      </c>
      <c r="I74" s="905">
        <v>9.0</v>
      </c>
      <c r="J74" s="905">
        <v>9.0</v>
      </c>
      <c r="K74" s="905">
        <v>9.0</v>
      </c>
      <c r="L74" s="905">
        <v>9.0</v>
      </c>
      <c r="M74" s="971"/>
      <c r="N74" s="971"/>
      <c r="O74" s="905">
        <v>9.0</v>
      </c>
      <c r="P74" s="905">
        <v>9.0</v>
      </c>
      <c r="Q74" s="905">
        <v>9.0</v>
      </c>
      <c r="R74" s="905">
        <v>9.0</v>
      </c>
      <c r="S74" s="905">
        <v>9.0</v>
      </c>
      <c r="T74" s="971"/>
      <c r="U74" s="981"/>
      <c r="V74" s="905">
        <v>9.0</v>
      </c>
      <c r="W74" s="905">
        <v>9.0</v>
      </c>
      <c r="X74" s="905">
        <v>9.0</v>
      </c>
      <c r="Y74" s="905">
        <v>9.0</v>
      </c>
      <c r="Z74" s="905">
        <v>9.0</v>
      </c>
      <c r="AA74" s="981"/>
      <c r="AB74" s="981"/>
      <c r="AC74" s="905">
        <v>9.0</v>
      </c>
      <c r="AD74" s="905">
        <v>9.0</v>
      </c>
      <c r="AE74" s="905">
        <v>9.0</v>
      </c>
      <c r="AF74" s="905">
        <v>9.0</v>
      </c>
      <c r="AG74" s="905">
        <v>9.0</v>
      </c>
      <c r="AH74" s="971"/>
      <c r="AI74" s="971"/>
      <c r="AJ74" s="905">
        <v>9.0</v>
      </c>
      <c r="AK74" s="905">
        <v>9.0</v>
      </c>
      <c r="AL74" s="404">
        <f t="shared" ref="AL74:AL75" si="12">COUNT(F74:AK74)</f>
        <v>22</v>
      </c>
      <c r="AM74" s="1029"/>
    </row>
    <row r="75" ht="17.25" customHeight="1">
      <c r="A75" s="807">
        <v>11.0</v>
      </c>
      <c r="B75" s="20" t="s">
        <v>66</v>
      </c>
      <c r="C75" s="364"/>
      <c r="D75" s="71"/>
      <c r="E75" s="71"/>
      <c r="F75" s="117"/>
      <c r="G75" s="971"/>
      <c r="H75" s="905">
        <v>9.0</v>
      </c>
      <c r="I75" s="905">
        <v>9.0</v>
      </c>
      <c r="J75" s="905">
        <v>9.0</v>
      </c>
      <c r="K75" s="905">
        <v>9.0</v>
      </c>
      <c r="L75" s="905">
        <v>9.0</v>
      </c>
      <c r="M75" s="971"/>
      <c r="N75" s="971"/>
      <c r="O75" s="905">
        <v>9.0</v>
      </c>
      <c r="P75" s="905">
        <v>9.0</v>
      </c>
      <c r="Q75" s="905">
        <v>9.0</v>
      </c>
      <c r="R75" s="905">
        <v>9.0</v>
      </c>
      <c r="S75" s="905">
        <v>9.0</v>
      </c>
      <c r="T75" s="971"/>
      <c r="U75" s="971"/>
      <c r="V75" s="905">
        <v>9.0</v>
      </c>
      <c r="W75" s="905">
        <v>9.0</v>
      </c>
      <c r="X75" s="905">
        <v>9.0</v>
      </c>
      <c r="Y75" s="905">
        <v>9.0</v>
      </c>
      <c r="Z75" s="905">
        <v>9.0</v>
      </c>
      <c r="AA75" s="981"/>
      <c r="AB75" s="981"/>
      <c r="AC75" s="905">
        <v>9.0</v>
      </c>
      <c r="AD75" s="905">
        <v>9.0</v>
      </c>
      <c r="AE75" s="905">
        <v>9.0</v>
      </c>
      <c r="AF75" s="905">
        <v>9.0</v>
      </c>
      <c r="AG75" s="905">
        <v>9.0</v>
      </c>
      <c r="AH75" s="981"/>
      <c r="AI75" s="981"/>
      <c r="AJ75" s="905">
        <v>9.0</v>
      </c>
      <c r="AK75" s="905">
        <v>9.0</v>
      </c>
      <c r="AL75" s="404">
        <f t="shared" si="12"/>
        <v>22</v>
      </c>
      <c r="AM75" s="1029"/>
    </row>
    <row r="76" ht="18.0" customHeight="1">
      <c r="A76" s="872"/>
      <c r="B76" s="873"/>
      <c r="C76" s="874"/>
      <c r="D76" s="875"/>
      <c r="E76" s="876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  <c r="R76" s="1016"/>
      <c r="S76" s="877"/>
      <c r="T76" s="877"/>
      <c r="U76" s="877"/>
      <c r="V76" s="877"/>
      <c r="W76" s="877"/>
      <c r="X76" s="877"/>
      <c r="Y76" s="877"/>
      <c r="Z76" s="877"/>
      <c r="AA76" s="877"/>
      <c r="AB76" s="877"/>
      <c r="AC76" s="877"/>
      <c r="AD76" s="877"/>
      <c r="AE76" s="877"/>
      <c r="AF76" s="877"/>
      <c r="AG76" s="877"/>
      <c r="AH76" s="877"/>
      <c r="AI76" s="877"/>
      <c r="AJ76" s="877"/>
      <c r="AK76" s="1016"/>
      <c r="AL76" s="878"/>
      <c r="AM76" s="878"/>
    </row>
    <row r="77" ht="18.75" customHeight="1">
      <c r="A77" s="807">
        <v>12.0</v>
      </c>
      <c r="B77" s="864" t="s">
        <v>880</v>
      </c>
      <c r="C77" s="364"/>
      <c r="D77" s="1071" t="s">
        <v>797</v>
      </c>
      <c r="E77" s="1019"/>
      <c r="F77" s="117"/>
      <c r="G77" s="971"/>
      <c r="H77" s="905">
        <v>9.0</v>
      </c>
      <c r="I77" s="905">
        <v>9.0</v>
      </c>
      <c r="J77" s="905">
        <v>9.0</v>
      </c>
      <c r="K77" s="905">
        <v>9.0</v>
      </c>
      <c r="L77" s="905">
        <v>9.0</v>
      </c>
      <c r="M77" s="971"/>
      <c r="N77" s="971"/>
      <c r="O77" s="905">
        <v>9.0</v>
      </c>
      <c r="P77" s="905">
        <v>9.0</v>
      </c>
      <c r="Q77" s="905">
        <v>9.0</v>
      </c>
      <c r="R77" s="905">
        <v>9.0</v>
      </c>
      <c r="S77" s="905">
        <v>9.0</v>
      </c>
      <c r="T77" s="971"/>
      <c r="U77" s="981"/>
      <c r="V77" s="905">
        <v>9.0</v>
      </c>
      <c r="W77" s="905">
        <v>9.0</v>
      </c>
      <c r="X77" s="905">
        <v>9.0</v>
      </c>
      <c r="Y77" s="905">
        <v>9.0</v>
      </c>
      <c r="Z77" s="905">
        <v>9.0</v>
      </c>
      <c r="AA77" s="981"/>
      <c r="AB77" s="981"/>
      <c r="AC77" s="905">
        <v>9.0</v>
      </c>
      <c r="AD77" s="905">
        <v>9.0</v>
      </c>
      <c r="AE77" s="905">
        <v>9.0</v>
      </c>
      <c r="AF77" s="905">
        <v>9.0</v>
      </c>
      <c r="AG77" s="905">
        <v>9.0</v>
      </c>
      <c r="AH77" s="971"/>
      <c r="AI77" s="971"/>
      <c r="AJ77" s="905">
        <v>9.0</v>
      </c>
      <c r="AK77" s="905">
        <v>9.0</v>
      </c>
      <c r="AL77" s="404">
        <f t="shared" ref="AL77:AL78" si="13">COUNT(F77:AK77)</f>
        <v>22</v>
      </c>
      <c r="AM77" s="1029"/>
    </row>
    <row r="78" ht="17.25" customHeight="1">
      <c r="A78" s="807">
        <v>13.0</v>
      </c>
      <c r="B78" s="864" t="s">
        <v>732</v>
      </c>
      <c r="C78" s="364"/>
      <c r="D78" s="71"/>
      <c r="E78" s="71"/>
      <c r="F78" s="117"/>
      <c r="G78" s="971"/>
      <c r="H78" s="905">
        <v>9.0</v>
      </c>
      <c r="I78" s="905">
        <v>9.0</v>
      </c>
      <c r="J78" s="905">
        <v>9.0</v>
      </c>
      <c r="K78" s="905">
        <v>9.0</v>
      </c>
      <c r="L78" s="905">
        <v>9.0</v>
      </c>
      <c r="M78" s="971"/>
      <c r="N78" s="971"/>
      <c r="O78" s="905">
        <v>9.0</v>
      </c>
      <c r="P78" s="905">
        <v>9.0</v>
      </c>
      <c r="Q78" s="905">
        <v>9.0</v>
      </c>
      <c r="R78" s="905">
        <v>9.0</v>
      </c>
      <c r="S78" s="905">
        <v>9.0</v>
      </c>
      <c r="T78" s="971"/>
      <c r="U78" s="971"/>
      <c r="V78" s="905">
        <v>9.0</v>
      </c>
      <c r="W78" s="905">
        <v>9.0</v>
      </c>
      <c r="X78" s="905">
        <v>9.0</v>
      </c>
      <c r="Y78" s="905">
        <v>9.0</v>
      </c>
      <c r="Z78" s="905">
        <v>9.0</v>
      </c>
      <c r="AA78" s="981"/>
      <c r="AB78" s="981"/>
      <c r="AC78" s="905">
        <v>9.0</v>
      </c>
      <c r="AD78" s="905">
        <v>9.0</v>
      </c>
      <c r="AE78" s="905">
        <v>9.0</v>
      </c>
      <c r="AF78" s="905">
        <v>9.0</v>
      </c>
      <c r="AG78" s="905">
        <v>9.0</v>
      </c>
      <c r="AH78" s="981"/>
      <c r="AI78" s="981"/>
      <c r="AJ78" s="905">
        <v>9.0</v>
      </c>
      <c r="AK78" s="905">
        <v>9.0</v>
      </c>
      <c r="AL78" s="404">
        <f t="shared" si="13"/>
        <v>22</v>
      </c>
      <c r="AM78" s="1029"/>
    </row>
    <row r="79" ht="21.0" customHeight="1">
      <c r="A79" s="1016"/>
      <c r="B79" s="1072"/>
      <c r="C79" s="1073"/>
      <c r="D79" s="260"/>
      <c r="E79" s="1074"/>
      <c r="F79" s="1075"/>
      <c r="G79" s="1076"/>
      <c r="H79" s="1077"/>
      <c r="I79" s="1077"/>
      <c r="J79" s="1077"/>
      <c r="K79" s="1077"/>
      <c r="L79" s="1077"/>
      <c r="M79" s="1077"/>
      <c r="N79" s="1076"/>
      <c r="O79" s="1077"/>
      <c r="P79" s="1077"/>
      <c r="Q79" s="1077"/>
      <c r="R79" s="1077"/>
      <c r="S79" s="1077"/>
      <c r="T79" s="1077"/>
      <c r="U79" s="1076"/>
      <c r="V79" s="1077"/>
      <c r="W79" s="1077"/>
      <c r="X79" s="1077"/>
      <c r="Y79" s="1077"/>
      <c r="Z79" s="1077"/>
      <c r="AA79" s="1077"/>
      <c r="AB79" s="1076"/>
      <c r="AC79" s="1077"/>
      <c r="AD79" s="1077"/>
      <c r="AE79" s="1077"/>
      <c r="AF79" s="1077"/>
      <c r="AG79" s="1077"/>
      <c r="AH79" s="1077"/>
      <c r="AI79" s="1076"/>
      <c r="AJ79" s="1077"/>
      <c r="AK79" s="1077"/>
      <c r="AL79" s="237"/>
      <c r="AM79" s="237"/>
    </row>
    <row r="80" ht="18.0" customHeight="1">
      <c r="A80" s="1010">
        <v>14.0</v>
      </c>
      <c r="B80" s="19" t="s">
        <v>102</v>
      </c>
      <c r="C80" s="19" t="s">
        <v>101</v>
      </c>
      <c r="D80" s="1257" t="s">
        <v>804</v>
      </c>
      <c r="E80" s="23"/>
      <c r="F80" s="913"/>
      <c r="G80" s="971"/>
      <c r="H80" s="905">
        <v>9.0</v>
      </c>
      <c r="I80" s="905">
        <v>9.0</v>
      </c>
      <c r="J80" s="905">
        <v>9.0</v>
      </c>
      <c r="K80" s="905">
        <v>9.0</v>
      </c>
      <c r="L80" s="905">
        <v>9.0</v>
      </c>
      <c r="M80" s="971"/>
      <c r="N80" s="971"/>
      <c r="O80" s="905">
        <v>9.0</v>
      </c>
      <c r="P80" s="905">
        <v>9.0</v>
      </c>
      <c r="Q80" s="905">
        <v>9.0</v>
      </c>
      <c r="R80" s="905">
        <v>9.0</v>
      </c>
      <c r="S80" s="905">
        <v>9.0</v>
      </c>
      <c r="T80" s="971"/>
      <c r="U80" s="981"/>
      <c r="V80" s="905">
        <v>9.0</v>
      </c>
      <c r="W80" s="905">
        <v>9.0</v>
      </c>
      <c r="X80" s="905">
        <v>9.0</v>
      </c>
      <c r="Y80" s="905">
        <v>9.0</v>
      </c>
      <c r="Z80" s="905">
        <v>9.0</v>
      </c>
      <c r="AA80" s="981"/>
      <c r="AB80" s="981"/>
      <c r="AC80" s="905">
        <v>9.0</v>
      </c>
      <c r="AD80" s="905">
        <v>9.0</v>
      </c>
      <c r="AE80" s="905">
        <v>9.0</v>
      </c>
      <c r="AF80" s="905">
        <v>9.0</v>
      </c>
      <c r="AG80" s="905">
        <v>9.0</v>
      </c>
      <c r="AH80" s="971"/>
      <c r="AI80" s="971"/>
      <c r="AJ80" s="905">
        <v>9.0</v>
      </c>
      <c r="AK80" s="905">
        <v>9.0</v>
      </c>
      <c r="AL80" s="404">
        <f t="shared" ref="AL80:AL82" si="14">COUNT(F80:AK80)</f>
        <v>22</v>
      </c>
      <c r="AM80" s="1082"/>
    </row>
    <row r="81" ht="18.0" customHeight="1">
      <c r="A81" s="1010">
        <v>15.0</v>
      </c>
      <c r="B81" s="131" t="s">
        <v>105</v>
      </c>
      <c r="C81" s="19" t="s">
        <v>104</v>
      </c>
      <c r="D81" s="32"/>
      <c r="E81" s="23"/>
      <c r="F81" s="913"/>
      <c r="G81" s="971"/>
      <c r="H81" s="905">
        <v>9.0</v>
      </c>
      <c r="I81" s="905">
        <v>9.0</v>
      </c>
      <c r="J81" s="905">
        <v>9.0</v>
      </c>
      <c r="K81" s="905">
        <v>9.0</v>
      </c>
      <c r="L81" s="905">
        <v>9.0</v>
      </c>
      <c r="M81" s="971"/>
      <c r="N81" s="971"/>
      <c r="O81" s="905">
        <v>9.0</v>
      </c>
      <c r="P81" s="905">
        <v>9.0</v>
      </c>
      <c r="Q81" s="905">
        <v>9.0</v>
      </c>
      <c r="R81" s="905">
        <v>9.0</v>
      </c>
      <c r="S81" s="905">
        <v>9.0</v>
      </c>
      <c r="T81" s="971"/>
      <c r="U81" s="981"/>
      <c r="V81" s="905">
        <v>9.0</v>
      </c>
      <c r="W81" s="905">
        <v>9.0</v>
      </c>
      <c r="X81" s="905">
        <v>9.0</v>
      </c>
      <c r="Y81" s="905">
        <v>9.0</v>
      </c>
      <c r="Z81" s="905">
        <v>9.0</v>
      </c>
      <c r="AA81" s="981"/>
      <c r="AB81" s="981"/>
      <c r="AC81" s="905">
        <v>9.0</v>
      </c>
      <c r="AD81" s="905">
        <v>9.0</v>
      </c>
      <c r="AE81" s="905">
        <v>9.0</v>
      </c>
      <c r="AF81" s="905">
        <v>9.0</v>
      </c>
      <c r="AG81" s="905">
        <v>9.0</v>
      </c>
      <c r="AH81" s="971"/>
      <c r="AI81" s="971"/>
      <c r="AJ81" s="905">
        <v>9.0</v>
      </c>
      <c r="AK81" s="905">
        <v>9.0</v>
      </c>
      <c r="AL81" s="404">
        <f t="shared" si="14"/>
        <v>22</v>
      </c>
      <c r="AM81" s="1082"/>
    </row>
    <row r="82" ht="21.0" customHeight="1">
      <c r="A82" s="1010">
        <v>16.0</v>
      </c>
      <c r="B82" s="819" t="s">
        <v>858</v>
      </c>
      <c r="C82" s="1258"/>
      <c r="D82" s="71"/>
      <c r="E82" s="23"/>
      <c r="F82" s="913"/>
      <c r="G82" s="971"/>
      <c r="H82" s="905">
        <v>9.0</v>
      </c>
      <c r="I82" s="905">
        <v>9.0</v>
      </c>
      <c r="J82" s="905">
        <v>9.0</v>
      </c>
      <c r="K82" s="905">
        <v>9.0</v>
      </c>
      <c r="L82" s="905">
        <v>9.0</v>
      </c>
      <c r="M82" s="971"/>
      <c r="N82" s="971"/>
      <c r="O82" s="905">
        <v>9.0</v>
      </c>
      <c r="P82" s="905">
        <v>9.0</v>
      </c>
      <c r="Q82" s="905">
        <v>9.0</v>
      </c>
      <c r="R82" s="905">
        <v>9.0</v>
      </c>
      <c r="S82" s="905">
        <v>9.0</v>
      </c>
      <c r="T82" s="971"/>
      <c r="U82" s="971"/>
      <c r="V82" s="905">
        <v>9.0</v>
      </c>
      <c r="W82" s="905">
        <v>9.0</v>
      </c>
      <c r="X82" s="905">
        <v>9.0</v>
      </c>
      <c r="Y82" s="905">
        <v>9.0</v>
      </c>
      <c r="Z82" s="905">
        <v>9.0</v>
      </c>
      <c r="AA82" s="981"/>
      <c r="AB82" s="981"/>
      <c r="AC82" s="905">
        <v>9.0</v>
      </c>
      <c r="AD82" s="905">
        <v>9.0</v>
      </c>
      <c r="AE82" s="905">
        <v>9.0</v>
      </c>
      <c r="AF82" s="905">
        <v>9.0</v>
      </c>
      <c r="AG82" s="905">
        <v>9.0</v>
      </c>
      <c r="AH82" s="981"/>
      <c r="AI82" s="981"/>
      <c r="AJ82" s="905">
        <v>9.0</v>
      </c>
      <c r="AK82" s="905">
        <v>9.0</v>
      </c>
      <c r="AL82" s="404">
        <f t="shared" si="14"/>
        <v>22</v>
      </c>
      <c r="AM82" s="1082"/>
    </row>
    <row r="83" ht="21.0" customHeight="1">
      <c r="A83" s="1016"/>
      <c r="B83" s="1072"/>
      <c r="C83" s="1073"/>
      <c r="D83" s="260"/>
      <c r="E83" s="1074"/>
      <c r="F83" s="1075"/>
      <c r="G83" s="1076"/>
      <c r="H83" s="1077"/>
      <c r="I83" s="1077"/>
      <c r="J83" s="1077"/>
      <c r="K83" s="1077"/>
      <c r="L83" s="1077"/>
      <c r="M83" s="1077"/>
      <c r="N83" s="1076"/>
      <c r="O83" s="1077"/>
      <c r="P83" s="1077"/>
      <c r="Q83" s="1077"/>
      <c r="R83" s="1077"/>
      <c r="S83" s="1077"/>
      <c r="T83" s="1077"/>
      <c r="U83" s="1076"/>
      <c r="V83" s="1077"/>
      <c r="W83" s="1077"/>
      <c r="X83" s="1077"/>
      <c r="Y83" s="1077"/>
      <c r="Z83" s="1077"/>
      <c r="AA83" s="1077"/>
      <c r="AB83" s="1076"/>
      <c r="AC83" s="1077"/>
      <c r="AD83" s="1077"/>
      <c r="AE83" s="1077"/>
      <c r="AF83" s="1077"/>
      <c r="AG83" s="1077"/>
      <c r="AH83" s="1077"/>
      <c r="AI83" s="1076"/>
      <c r="AJ83" s="1077"/>
      <c r="AK83" s="1077"/>
      <c r="AL83" s="237"/>
      <c r="AM83" s="237"/>
    </row>
    <row r="84" ht="18.0" customHeight="1">
      <c r="A84" s="1010">
        <v>17.0</v>
      </c>
      <c r="B84" s="1259" t="s">
        <v>798</v>
      </c>
      <c r="C84" s="1260">
        <v>43748.0</v>
      </c>
      <c r="D84" s="1261" t="s">
        <v>292</v>
      </c>
      <c r="E84" s="811"/>
      <c r="F84" s="913"/>
      <c r="G84" s="971"/>
      <c r="H84" s="905">
        <v>9.0</v>
      </c>
      <c r="I84" s="905">
        <v>9.0</v>
      </c>
      <c r="J84" s="905">
        <v>9.0</v>
      </c>
      <c r="K84" s="905">
        <v>9.0</v>
      </c>
      <c r="L84" s="905">
        <v>9.0</v>
      </c>
      <c r="M84" s="971"/>
      <c r="N84" s="971"/>
      <c r="O84" s="905">
        <v>9.0</v>
      </c>
      <c r="P84" s="905">
        <v>9.0</v>
      </c>
      <c r="Q84" s="905">
        <v>9.0</v>
      </c>
      <c r="R84" s="905">
        <v>9.0</v>
      </c>
      <c r="S84" s="905">
        <v>9.0</v>
      </c>
      <c r="T84" s="971"/>
      <c r="U84" s="981"/>
      <c r="V84" s="905">
        <v>9.0</v>
      </c>
      <c r="W84" s="905">
        <v>9.0</v>
      </c>
      <c r="X84" s="905">
        <v>9.0</v>
      </c>
      <c r="Y84" s="905">
        <v>9.0</v>
      </c>
      <c r="Z84" s="905">
        <v>9.0</v>
      </c>
      <c r="AA84" s="981"/>
      <c r="AB84" s="981"/>
      <c r="AC84" s="905">
        <v>9.0</v>
      </c>
      <c r="AD84" s="905">
        <v>9.0</v>
      </c>
      <c r="AE84" s="905">
        <v>9.0</v>
      </c>
      <c r="AF84" s="905">
        <v>9.0</v>
      </c>
      <c r="AG84" s="905">
        <v>9.0</v>
      </c>
      <c r="AH84" s="971"/>
      <c r="AI84" s="971"/>
      <c r="AJ84" s="905">
        <v>9.0</v>
      </c>
      <c r="AK84" s="905">
        <v>9.0</v>
      </c>
      <c r="AL84" s="404">
        <f t="shared" ref="AL84:AL100" si="15">COUNT(F84:AK84)</f>
        <v>22</v>
      </c>
      <c r="AM84" s="1082"/>
    </row>
    <row r="85" ht="18.0" customHeight="1">
      <c r="A85" s="1010">
        <v>18.0</v>
      </c>
      <c r="B85" s="1259" t="s">
        <v>799</v>
      </c>
      <c r="C85" s="1262"/>
      <c r="D85" s="1010" t="s">
        <v>820</v>
      </c>
      <c r="E85" s="811"/>
      <c r="F85" s="913"/>
      <c r="G85" s="971"/>
      <c r="H85" s="905">
        <v>9.0</v>
      </c>
      <c r="I85" s="905">
        <v>9.0</v>
      </c>
      <c r="J85" s="905">
        <v>9.0</v>
      </c>
      <c r="K85" s="905">
        <v>9.0</v>
      </c>
      <c r="L85" s="905">
        <v>9.0</v>
      </c>
      <c r="M85" s="971"/>
      <c r="N85" s="971"/>
      <c r="O85" s="905">
        <v>9.0</v>
      </c>
      <c r="P85" s="905">
        <v>9.0</v>
      </c>
      <c r="Q85" s="905">
        <v>9.0</v>
      </c>
      <c r="R85" s="905">
        <v>9.0</v>
      </c>
      <c r="S85" s="905">
        <v>9.0</v>
      </c>
      <c r="T85" s="971"/>
      <c r="U85" s="971"/>
      <c r="V85" s="905">
        <v>9.0</v>
      </c>
      <c r="W85" s="905">
        <v>9.0</v>
      </c>
      <c r="X85" s="905">
        <v>9.0</v>
      </c>
      <c r="Y85" s="905">
        <v>9.0</v>
      </c>
      <c r="Z85" s="905">
        <v>9.0</v>
      </c>
      <c r="AA85" s="981"/>
      <c r="AB85" s="981"/>
      <c r="AC85" s="905">
        <v>9.0</v>
      </c>
      <c r="AD85" s="905">
        <v>9.0</v>
      </c>
      <c r="AE85" s="905">
        <v>9.0</v>
      </c>
      <c r="AF85" s="905">
        <v>9.0</v>
      </c>
      <c r="AG85" s="905">
        <v>9.0</v>
      </c>
      <c r="AH85" s="981"/>
      <c r="AI85" s="981"/>
      <c r="AJ85" s="905">
        <v>9.0</v>
      </c>
      <c r="AK85" s="905">
        <v>9.0</v>
      </c>
      <c r="AL85" s="404">
        <f t="shared" si="15"/>
        <v>22</v>
      </c>
      <c r="AM85" s="1082"/>
    </row>
    <row r="86" ht="18.0" customHeight="1">
      <c r="A86" s="1010">
        <v>19.0</v>
      </c>
      <c r="B86" s="1259" t="s">
        <v>800</v>
      </c>
      <c r="C86" s="1260">
        <v>43600.0</v>
      </c>
      <c r="D86" s="1261" t="s">
        <v>91</v>
      </c>
      <c r="E86" s="811"/>
      <c r="F86" s="913"/>
      <c r="G86" s="971"/>
      <c r="H86" s="905">
        <v>9.0</v>
      </c>
      <c r="I86" s="905">
        <v>9.0</v>
      </c>
      <c r="J86" s="905">
        <v>9.0</v>
      </c>
      <c r="K86" s="905">
        <v>9.0</v>
      </c>
      <c r="L86" s="905">
        <v>9.0</v>
      </c>
      <c r="M86" s="971"/>
      <c r="N86" s="971"/>
      <c r="O86" s="905">
        <v>9.0</v>
      </c>
      <c r="P86" s="905">
        <v>9.0</v>
      </c>
      <c r="Q86" s="905">
        <v>9.0</v>
      </c>
      <c r="R86" s="905">
        <v>9.0</v>
      </c>
      <c r="S86" s="905">
        <v>9.0</v>
      </c>
      <c r="T86" s="971"/>
      <c r="U86" s="981"/>
      <c r="V86" s="905">
        <v>9.0</v>
      </c>
      <c r="W86" s="905">
        <v>9.0</v>
      </c>
      <c r="X86" s="905">
        <v>9.0</v>
      </c>
      <c r="Y86" s="905">
        <v>9.0</v>
      </c>
      <c r="Z86" s="905">
        <v>9.0</v>
      </c>
      <c r="AA86" s="981"/>
      <c r="AB86" s="981"/>
      <c r="AC86" s="905">
        <v>9.0</v>
      </c>
      <c r="AD86" s="905">
        <v>9.0</v>
      </c>
      <c r="AE86" s="905">
        <v>9.0</v>
      </c>
      <c r="AF86" s="905">
        <v>9.0</v>
      </c>
      <c r="AG86" s="905">
        <v>9.0</v>
      </c>
      <c r="AH86" s="971"/>
      <c r="AI86" s="971"/>
      <c r="AJ86" s="905">
        <v>9.0</v>
      </c>
      <c r="AK86" s="905">
        <v>9.0</v>
      </c>
      <c r="AL86" s="404">
        <f t="shared" si="15"/>
        <v>22</v>
      </c>
      <c r="AM86" s="1082"/>
    </row>
    <row r="87" ht="18.0" customHeight="1">
      <c r="A87" s="1010">
        <v>20.0</v>
      </c>
      <c r="B87" s="1259" t="s">
        <v>821</v>
      </c>
      <c r="C87" s="1262">
        <v>43525.0</v>
      </c>
      <c r="D87" s="1261" t="s">
        <v>296</v>
      </c>
      <c r="E87" s="1085"/>
      <c r="F87" s="913"/>
      <c r="G87" s="971"/>
      <c r="H87" s="905">
        <v>9.0</v>
      </c>
      <c r="I87" s="905">
        <v>9.0</v>
      </c>
      <c r="J87" s="905">
        <v>9.0</v>
      </c>
      <c r="K87" s="905">
        <v>9.0</v>
      </c>
      <c r="L87" s="905">
        <v>9.0</v>
      </c>
      <c r="M87" s="971"/>
      <c r="N87" s="971"/>
      <c r="O87" s="905">
        <v>9.0</v>
      </c>
      <c r="P87" s="905">
        <v>9.0</v>
      </c>
      <c r="Q87" s="905">
        <v>9.0</v>
      </c>
      <c r="R87" s="905">
        <v>9.0</v>
      </c>
      <c r="S87" s="905">
        <v>9.0</v>
      </c>
      <c r="T87" s="971"/>
      <c r="U87" s="971"/>
      <c r="V87" s="905">
        <v>9.0</v>
      </c>
      <c r="W87" s="905">
        <v>9.0</v>
      </c>
      <c r="X87" s="905">
        <v>9.0</v>
      </c>
      <c r="Y87" s="905">
        <v>9.0</v>
      </c>
      <c r="Z87" s="905">
        <v>9.0</v>
      </c>
      <c r="AA87" s="981"/>
      <c r="AB87" s="981"/>
      <c r="AC87" s="905">
        <v>9.0</v>
      </c>
      <c r="AD87" s="905">
        <v>9.0</v>
      </c>
      <c r="AE87" s="905">
        <v>9.0</v>
      </c>
      <c r="AF87" s="905">
        <v>9.0</v>
      </c>
      <c r="AG87" s="905">
        <v>9.0</v>
      </c>
      <c r="AH87" s="981"/>
      <c r="AI87" s="981"/>
      <c r="AJ87" s="905">
        <v>9.0</v>
      </c>
      <c r="AK87" s="905">
        <v>9.0</v>
      </c>
      <c r="AL87" s="404">
        <f t="shared" si="15"/>
        <v>22</v>
      </c>
      <c r="AM87" s="1082"/>
    </row>
    <row r="88" ht="18.0" customHeight="1">
      <c r="A88" s="1010">
        <v>21.0</v>
      </c>
      <c r="B88" s="1259" t="s">
        <v>801</v>
      </c>
      <c r="C88" s="1262">
        <v>43533.0</v>
      </c>
      <c r="D88" s="1010" t="s">
        <v>867</v>
      </c>
      <c r="E88" s="1089"/>
      <c r="F88" s="913"/>
      <c r="G88" s="971"/>
      <c r="H88" s="905">
        <v>9.0</v>
      </c>
      <c r="I88" s="905">
        <v>9.0</v>
      </c>
      <c r="J88" s="905">
        <v>9.0</v>
      </c>
      <c r="K88" s="905">
        <v>9.0</v>
      </c>
      <c r="L88" s="905">
        <v>9.0</v>
      </c>
      <c r="M88" s="971"/>
      <c r="N88" s="971"/>
      <c r="O88" s="905">
        <v>9.0</v>
      </c>
      <c r="P88" s="905">
        <v>9.0</v>
      </c>
      <c r="Q88" s="905">
        <v>9.0</v>
      </c>
      <c r="R88" s="905">
        <v>9.0</v>
      </c>
      <c r="S88" s="905">
        <v>9.0</v>
      </c>
      <c r="T88" s="971"/>
      <c r="U88" s="981"/>
      <c r="V88" s="905">
        <v>9.0</v>
      </c>
      <c r="W88" s="905">
        <v>9.0</v>
      </c>
      <c r="X88" s="905">
        <v>9.0</v>
      </c>
      <c r="Y88" s="905">
        <v>9.0</v>
      </c>
      <c r="Z88" s="905">
        <v>9.0</v>
      </c>
      <c r="AA88" s="981"/>
      <c r="AB88" s="981"/>
      <c r="AC88" s="905">
        <v>9.0</v>
      </c>
      <c r="AD88" s="905">
        <v>9.0</v>
      </c>
      <c r="AE88" s="905">
        <v>9.0</v>
      </c>
      <c r="AF88" s="905">
        <v>9.0</v>
      </c>
      <c r="AG88" s="905">
        <v>9.0</v>
      </c>
      <c r="AH88" s="971"/>
      <c r="AI88" s="971"/>
      <c r="AJ88" s="905">
        <v>9.0</v>
      </c>
      <c r="AK88" s="905">
        <v>9.0</v>
      </c>
      <c r="AL88" s="404">
        <f t="shared" si="15"/>
        <v>22</v>
      </c>
      <c r="AM88" s="1082"/>
    </row>
    <row r="89" ht="18.0" customHeight="1">
      <c r="A89" s="1010">
        <v>22.0</v>
      </c>
      <c r="B89" s="1259" t="s">
        <v>802</v>
      </c>
      <c r="C89" s="1263"/>
      <c r="D89" s="1010" t="s">
        <v>757</v>
      </c>
      <c r="E89" s="1089"/>
      <c r="F89" s="913"/>
      <c r="G89" s="971"/>
      <c r="H89" s="905">
        <v>9.0</v>
      </c>
      <c r="I89" s="905">
        <v>9.0</v>
      </c>
      <c r="J89" s="905">
        <v>9.0</v>
      </c>
      <c r="K89" s="905">
        <v>9.0</v>
      </c>
      <c r="L89" s="905">
        <v>9.0</v>
      </c>
      <c r="M89" s="971"/>
      <c r="N89" s="971"/>
      <c r="O89" s="905">
        <v>9.0</v>
      </c>
      <c r="P89" s="905">
        <v>9.0</v>
      </c>
      <c r="Q89" s="905">
        <v>9.0</v>
      </c>
      <c r="R89" s="905">
        <v>9.0</v>
      </c>
      <c r="S89" s="905">
        <v>9.0</v>
      </c>
      <c r="T89" s="971"/>
      <c r="U89" s="971"/>
      <c r="V89" s="905">
        <v>9.0</v>
      </c>
      <c r="W89" s="905">
        <v>9.0</v>
      </c>
      <c r="X89" s="905">
        <v>9.0</v>
      </c>
      <c r="Y89" s="905">
        <v>9.0</v>
      </c>
      <c r="Z89" s="905">
        <v>9.0</v>
      </c>
      <c r="AA89" s="981"/>
      <c r="AB89" s="981"/>
      <c r="AC89" s="905">
        <v>9.0</v>
      </c>
      <c r="AD89" s="905">
        <v>9.0</v>
      </c>
      <c r="AE89" s="905">
        <v>9.0</v>
      </c>
      <c r="AF89" s="905">
        <v>9.0</v>
      </c>
      <c r="AG89" s="905">
        <v>9.0</v>
      </c>
      <c r="AH89" s="981"/>
      <c r="AI89" s="981"/>
      <c r="AJ89" s="905">
        <v>9.0</v>
      </c>
      <c r="AK89" s="905">
        <v>9.0</v>
      </c>
      <c r="AL89" s="404">
        <f t="shared" si="15"/>
        <v>22</v>
      </c>
      <c r="AM89" s="1082"/>
    </row>
    <row r="90" ht="18.0" customHeight="1">
      <c r="A90" s="1010">
        <v>23.0</v>
      </c>
      <c r="B90" s="1259" t="s">
        <v>803</v>
      </c>
      <c r="C90" s="1262">
        <v>43485.0</v>
      </c>
      <c r="D90" s="1264" t="s">
        <v>769</v>
      </c>
      <c r="E90" s="811"/>
      <c r="F90" s="913"/>
      <c r="G90" s="971"/>
      <c r="H90" s="905">
        <v>9.0</v>
      </c>
      <c r="I90" s="905">
        <v>9.0</v>
      </c>
      <c r="J90" s="905">
        <v>9.0</v>
      </c>
      <c r="K90" s="905">
        <v>9.0</v>
      </c>
      <c r="L90" s="905">
        <v>9.0</v>
      </c>
      <c r="M90" s="971"/>
      <c r="N90" s="971"/>
      <c r="O90" s="905">
        <v>9.0</v>
      </c>
      <c r="P90" s="905">
        <v>9.0</v>
      </c>
      <c r="Q90" s="905">
        <v>9.0</v>
      </c>
      <c r="R90" s="905">
        <v>9.0</v>
      </c>
      <c r="S90" s="905">
        <v>9.0</v>
      </c>
      <c r="T90" s="971"/>
      <c r="U90" s="981"/>
      <c r="V90" s="905">
        <v>9.0</v>
      </c>
      <c r="W90" s="905">
        <v>9.0</v>
      </c>
      <c r="X90" s="905">
        <v>9.0</v>
      </c>
      <c r="Y90" s="905">
        <v>9.0</v>
      </c>
      <c r="Z90" s="905">
        <v>9.0</v>
      </c>
      <c r="AA90" s="981"/>
      <c r="AB90" s="981"/>
      <c r="AC90" s="905">
        <v>9.0</v>
      </c>
      <c r="AD90" s="905">
        <v>9.0</v>
      </c>
      <c r="AE90" s="905">
        <v>9.0</v>
      </c>
      <c r="AF90" s="905">
        <v>9.0</v>
      </c>
      <c r="AG90" s="905">
        <v>9.0</v>
      </c>
      <c r="AH90" s="971"/>
      <c r="AI90" s="971"/>
      <c r="AJ90" s="905">
        <v>9.0</v>
      </c>
      <c r="AK90" s="905">
        <v>9.0</v>
      </c>
      <c r="AL90" s="404">
        <f t="shared" si="15"/>
        <v>22</v>
      </c>
      <c r="AM90" s="1082"/>
    </row>
    <row r="91" ht="18.0" customHeight="1">
      <c r="A91" s="1010">
        <v>24.0</v>
      </c>
      <c r="B91" s="1259" t="s">
        <v>805</v>
      </c>
      <c r="C91" s="1260">
        <v>43719.0</v>
      </c>
      <c r="D91" s="1264" t="s">
        <v>823</v>
      </c>
      <c r="E91" s="811"/>
      <c r="F91" s="913"/>
      <c r="G91" s="971"/>
      <c r="H91" s="905">
        <v>9.0</v>
      </c>
      <c r="I91" s="905">
        <v>9.0</v>
      </c>
      <c r="J91" s="905">
        <v>9.0</v>
      </c>
      <c r="K91" s="905">
        <v>9.0</v>
      </c>
      <c r="L91" s="905">
        <v>9.0</v>
      </c>
      <c r="M91" s="971"/>
      <c r="N91" s="971"/>
      <c r="O91" s="905">
        <v>9.0</v>
      </c>
      <c r="P91" s="905">
        <v>9.0</v>
      </c>
      <c r="Q91" s="905">
        <v>9.0</v>
      </c>
      <c r="R91" s="905">
        <v>9.0</v>
      </c>
      <c r="S91" s="905">
        <v>9.0</v>
      </c>
      <c r="T91" s="971"/>
      <c r="U91" s="971"/>
      <c r="V91" s="905">
        <v>9.0</v>
      </c>
      <c r="W91" s="905">
        <v>9.0</v>
      </c>
      <c r="X91" s="905">
        <v>9.0</v>
      </c>
      <c r="Y91" s="905">
        <v>9.0</v>
      </c>
      <c r="Z91" s="905">
        <v>9.0</v>
      </c>
      <c r="AA91" s="981"/>
      <c r="AB91" s="981"/>
      <c r="AC91" s="905">
        <v>9.0</v>
      </c>
      <c r="AD91" s="905">
        <v>9.0</v>
      </c>
      <c r="AE91" s="905">
        <v>9.0</v>
      </c>
      <c r="AF91" s="905">
        <v>9.0</v>
      </c>
      <c r="AG91" s="905">
        <v>9.0</v>
      </c>
      <c r="AH91" s="981"/>
      <c r="AI91" s="981"/>
      <c r="AJ91" s="905">
        <v>9.0</v>
      </c>
      <c r="AK91" s="905">
        <v>9.0</v>
      </c>
      <c r="AL91" s="404">
        <f t="shared" si="15"/>
        <v>22</v>
      </c>
      <c r="AM91" s="1082"/>
    </row>
    <row r="92" ht="18.0" customHeight="1">
      <c r="A92" s="1010">
        <v>25.0</v>
      </c>
      <c r="B92" s="1259" t="s">
        <v>806</v>
      </c>
      <c r="C92" s="1260">
        <v>43665.0</v>
      </c>
      <c r="D92" s="1261" t="s">
        <v>112</v>
      </c>
      <c r="E92" s="811"/>
      <c r="F92" s="913"/>
      <c r="G92" s="971"/>
      <c r="H92" s="905">
        <v>9.0</v>
      </c>
      <c r="I92" s="905">
        <v>9.0</v>
      </c>
      <c r="J92" s="905">
        <v>9.0</v>
      </c>
      <c r="K92" s="905">
        <v>9.0</v>
      </c>
      <c r="L92" s="905">
        <v>9.0</v>
      </c>
      <c r="M92" s="971"/>
      <c r="N92" s="971"/>
      <c r="O92" s="905">
        <v>9.0</v>
      </c>
      <c r="P92" s="905">
        <v>9.0</v>
      </c>
      <c r="Q92" s="905">
        <v>9.0</v>
      </c>
      <c r="R92" s="905">
        <v>9.0</v>
      </c>
      <c r="S92" s="905">
        <v>9.0</v>
      </c>
      <c r="T92" s="971"/>
      <c r="U92" s="981"/>
      <c r="V92" s="905">
        <v>9.0</v>
      </c>
      <c r="W92" s="905">
        <v>9.0</v>
      </c>
      <c r="X92" s="905">
        <v>9.0</v>
      </c>
      <c r="Y92" s="905">
        <v>9.0</v>
      </c>
      <c r="Z92" s="905">
        <v>9.0</v>
      </c>
      <c r="AA92" s="981"/>
      <c r="AB92" s="981"/>
      <c r="AC92" s="905">
        <v>9.0</v>
      </c>
      <c r="AD92" s="905">
        <v>9.0</v>
      </c>
      <c r="AE92" s="905">
        <v>9.0</v>
      </c>
      <c r="AF92" s="905">
        <v>9.0</v>
      </c>
      <c r="AG92" s="905">
        <v>9.0</v>
      </c>
      <c r="AH92" s="971"/>
      <c r="AI92" s="971"/>
      <c r="AJ92" s="905">
        <v>9.0</v>
      </c>
      <c r="AK92" s="905">
        <v>9.0</v>
      </c>
      <c r="AL92" s="404">
        <f t="shared" si="15"/>
        <v>22</v>
      </c>
      <c r="AM92" s="1082"/>
    </row>
    <row r="93" ht="18.0" customHeight="1">
      <c r="A93" s="1010">
        <v>26.0</v>
      </c>
      <c r="B93" s="1259" t="s">
        <v>806</v>
      </c>
      <c r="C93" s="1260"/>
      <c r="D93" s="1010" t="s">
        <v>859</v>
      </c>
      <c r="E93" s="811"/>
      <c r="F93" s="913"/>
      <c r="G93" s="971"/>
      <c r="H93" s="905">
        <v>9.0</v>
      </c>
      <c r="I93" s="905">
        <v>9.0</v>
      </c>
      <c r="J93" s="905">
        <v>9.0</v>
      </c>
      <c r="K93" s="905">
        <v>9.0</v>
      </c>
      <c r="L93" s="905">
        <v>9.0</v>
      </c>
      <c r="M93" s="971"/>
      <c r="N93" s="971"/>
      <c r="O93" s="905">
        <v>9.0</v>
      </c>
      <c r="P93" s="905">
        <v>9.0</v>
      </c>
      <c r="Q93" s="905">
        <v>9.0</v>
      </c>
      <c r="R93" s="905">
        <v>9.0</v>
      </c>
      <c r="S93" s="905">
        <v>9.0</v>
      </c>
      <c r="T93" s="971"/>
      <c r="U93" s="971"/>
      <c r="V93" s="905">
        <v>9.0</v>
      </c>
      <c r="W93" s="905">
        <v>9.0</v>
      </c>
      <c r="X93" s="905">
        <v>9.0</v>
      </c>
      <c r="Y93" s="905">
        <v>9.0</v>
      </c>
      <c r="Z93" s="905">
        <v>9.0</v>
      </c>
      <c r="AA93" s="981"/>
      <c r="AB93" s="981"/>
      <c r="AC93" s="905">
        <v>9.0</v>
      </c>
      <c r="AD93" s="905">
        <v>9.0</v>
      </c>
      <c r="AE93" s="905">
        <v>9.0</v>
      </c>
      <c r="AF93" s="905">
        <v>9.0</v>
      </c>
      <c r="AG93" s="905">
        <v>9.0</v>
      </c>
      <c r="AH93" s="981"/>
      <c r="AI93" s="981"/>
      <c r="AJ93" s="905">
        <v>9.0</v>
      </c>
      <c r="AK93" s="905">
        <v>9.0</v>
      </c>
      <c r="AL93" s="404">
        <f t="shared" si="15"/>
        <v>22</v>
      </c>
      <c r="AM93" s="1082"/>
    </row>
    <row r="94" ht="18.0" customHeight="1">
      <c r="A94" s="1010">
        <v>27.0</v>
      </c>
      <c r="B94" s="1259" t="s">
        <v>807</v>
      </c>
      <c r="C94" s="1260">
        <v>43812.0</v>
      </c>
      <c r="D94" s="1261" t="s">
        <v>297</v>
      </c>
      <c r="E94" s="811"/>
      <c r="F94" s="913"/>
      <c r="G94" s="971"/>
      <c r="H94" s="905">
        <v>9.0</v>
      </c>
      <c r="I94" s="905">
        <v>9.0</v>
      </c>
      <c r="J94" s="905">
        <v>9.0</v>
      </c>
      <c r="K94" s="905">
        <v>9.0</v>
      </c>
      <c r="L94" s="905">
        <v>9.0</v>
      </c>
      <c r="M94" s="971"/>
      <c r="N94" s="971"/>
      <c r="O94" s="905">
        <v>9.0</v>
      </c>
      <c r="P94" s="905">
        <v>9.0</v>
      </c>
      <c r="Q94" s="905">
        <v>9.0</v>
      </c>
      <c r="R94" s="905">
        <v>9.0</v>
      </c>
      <c r="S94" s="905">
        <v>9.0</v>
      </c>
      <c r="T94" s="971"/>
      <c r="U94" s="981"/>
      <c r="V94" s="905">
        <v>9.0</v>
      </c>
      <c r="W94" s="905">
        <v>9.0</v>
      </c>
      <c r="X94" s="905">
        <v>9.0</v>
      </c>
      <c r="Y94" s="905">
        <v>9.0</v>
      </c>
      <c r="Z94" s="905">
        <v>9.0</v>
      </c>
      <c r="AA94" s="981"/>
      <c r="AB94" s="981"/>
      <c r="AC94" s="905">
        <v>9.0</v>
      </c>
      <c r="AD94" s="905">
        <v>9.0</v>
      </c>
      <c r="AE94" s="905">
        <v>9.0</v>
      </c>
      <c r="AF94" s="905">
        <v>9.0</v>
      </c>
      <c r="AG94" s="905">
        <v>9.0</v>
      </c>
      <c r="AH94" s="971"/>
      <c r="AI94" s="971"/>
      <c r="AJ94" s="905">
        <v>9.0</v>
      </c>
      <c r="AK94" s="905">
        <v>9.0</v>
      </c>
      <c r="AL94" s="404">
        <f t="shared" si="15"/>
        <v>22</v>
      </c>
      <c r="AM94" s="1082"/>
    </row>
    <row r="95" ht="18.0" customHeight="1">
      <c r="A95" s="1010">
        <v>28.0</v>
      </c>
      <c r="B95" s="1259" t="s">
        <v>808</v>
      </c>
      <c r="C95" s="1262">
        <v>43802.0</v>
      </c>
      <c r="D95" s="1265" t="s">
        <v>119</v>
      </c>
      <c r="E95" s="811"/>
      <c r="F95" s="913"/>
      <c r="G95" s="971"/>
      <c r="H95" s="905">
        <v>9.0</v>
      </c>
      <c r="I95" s="905">
        <v>9.0</v>
      </c>
      <c r="J95" s="905">
        <v>9.0</v>
      </c>
      <c r="K95" s="905">
        <v>9.0</v>
      </c>
      <c r="L95" s="905">
        <v>9.0</v>
      </c>
      <c r="M95" s="971"/>
      <c r="N95" s="971"/>
      <c r="O95" s="905">
        <v>9.0</v>
      </c>
      <c r="P95" s="905">
        <v>9.0</v>
      </c>
      <c r="Q95" s="905">
        <v>9.0</v>
      </c>
      <c r="R95" s="905">
        <v>9.0</v>
      </c>
      <c r="S95" s="905">
        <v>9.0</v>
      </c>
      <c r="T95" s="971"/>
      <c r="U95" s="971"/>
      <c r="V95" s="905">
        <v>9.0</v>
      </c>
      <c r="W95" s="905">
        <v>9.0</v>
      </c>
      <c r="X95" s="905">
        <v>9.0</v>
      </c>
      <c r="Y95" s="905">
        <v>9.0</v>
      </c>
      <c r="Z95" s="905">
        <v>9.0</v>
      </c>
      <c r="AA95" s="981"/>
      <c r="AB95" s="981"/>
      <c r="AC95" s="905">
        <v>9.0</v>
      </c>
      <c r="AD95" s="905">
        <v>9.0</v>
      </c>
      <c r="AE95" s="905">
        <v>9.0</v>
      </c>
      <c r="AF95" s="905">
        <v>9.0</v>
      </c>
      <c r="AG95" s="905">
        <v>9.0</v>
      </c>
      <c r="AH95" s="981"/>
      <c r="AI95" s="981"/>
      <c r="AJ95" s="905">
        <v>9.0</v>
      </c>
      <c r="AK95" s="905">
        <v>9.0</v>
      </c>
      <c r="AL95" s="404">
        <f t="shared" si="15"/>
        <v>22</v>
      </c>
      <c r="AM95" s="1082"/>
    </row>
    <row r="96" ht="18.0" customHeight="1">
      <c r="A96" s="1010">
        <v>29.0</v>
      </c>
      <c r="B96" s="1259" t="s">
        <v>809</v>
      </c>
      <c r="C96" s="1266"/>
      <c r="D96" s="1261" t="s">
        <v>810</v>
      </c>
      <c r="E96" s="811"/>
      <c r="F96" s="913"/>
      <c r="G96" s="971"/>
      <c r="H96" s="905">
        <v>9.0</v>
      </c>
      <c r="I96" s="905">
        <v>9.0</v>
      </c>
      <c r="J96" s="905">
        <v>9.0</v>
      </c>
      <c r="K96" s="905">
        <v>9.0</v>
      </c>
      <c r="L96" s="905">
        <v>9.0</v>
      </c>
      <c r="M96" s="971"/>
      <c r="N96" s="971"/>
      <c r="O96" s="905">
        <v>9.0</v>
      </c>
      <c r="P96" s="905">
        <v>9.0</v>
      </c>
      <c r="Q96" s="905">
        <v>9.0</v>
      </c>
      <c r="R96" s="905">
        <v>9.0</v>
      </c>
      <c r="S96" s="905">
        <v>9.0</v>
      </c>
      <c r="T96" s="971"/>
      <c r="U96" s="981"/>
      <c r="V96" s="905">
        <v>9.0</v>
      </c>
      <c r="W96" s="905">
        <v>9.0</v>
      </c>
      <c r="X96" s="905">
        <v>9.0</v>
      </c>
      <c r="Y96" s="905">
        <v>9.0</v>
      </c>
      <c r="Z96" s="905">
        <v>9.0</v>
      </c>
      <c r="AA96" s="981"/>
      <c r="AB96" s="981"/>
      <c r="AC96" s="905">
        <v>9.0</v>
      </c>
      <c r="AD96" s="905">
        <v>9.0</v>
      </c>
      <c r="AE96" s="905">
        <v>9.0</v>
      </c>
      <c r="AF96" s="905">
        <v>9.0</v>
      </c>
      <c r="AG96" s="905">
        <v>9.0</v>
      </c>
      <c r="AH96" s="971"/>
      <c r="AI96" s="971"/>
      <c r="AJ96" s="905">
        <v>9.0</v>
      </c>
      <c r="AK96" s="905">
        <v>9.0</v>
      </c>
      <c r="AL96" s="404">
        <f t="shared" si="15"/>
        <v>22</v>
      </c>
      <c r="AM96" s="1082"/>
    </row>
    <row r="97" ht="18.0" customHeight="1">
      <c r="A97" s="1010">
        <v>30.0</v>
      </c>
      <c r="B97" s="1259" t="s">
        <v>811</v>
      </c>
      <c r="C97" s="1263"/>
      <c r="D97" s="1261" t="s">
        <v>741</v>
      </c>
      <c r="E97" s="811"/>
      <c r="F97" s="913"/>
      <c r="G97" s="971"/>
      <c r="H97" s="905">
        <v>9.0</v>
      </c>
      <c r="I97" s="905">
        <v>9.0</v>
      </c>
      <c r="J97" s="905">
        <v>9.0</v>
      </c>
      <c r="K97" s="905">
        <v>9.0</v>
      </c>
      <c r="L97" s="905">
        <v>9.0</v>
      </c>
      <c r="M97" s="971"/>
      <c r="N97" s="971"/>
      <c r="O97" s="905">
        <v>9.0</v>
      </c>
      <c r="P97" s="905">
        <v>9.0</v>
      </c>
      <c r="Q97" s="905">
        <v>9.0</v>
      </c>
      <c r="R97" s="905">
        <v>9.0</v>
      </c>
      <c r="S97" s="905">
        <v>9.0</v>
      </c>
      <c r="T97" s="971"/>
      <c r="U97" s="971"/>
      <c r="V97" s="905">
        <v>9.0</v>
      </c>
      <c r="W97" s="905">
        <v>9.0</v>
      </c>
      <c r="X97" s="905">
        <v>9.0</v>
      </c>
      <c r="Y97" s="905">
        <v>9.0</v>
      </c>
      <c r="Z97" s="905">
        <v>9.0</v>
      </c>
      <c r="AA97" s="981"/>
      <c r="AB97" s="981"/>
      <c r="AC97" s="905">
        <v>9.0</v>
      </c>
      <c r="AD97" s="905">
        <v>9.0</v>
      </c>
      <c r="AE97" s="905">
        <v>9.0</v>
      </c>
      <c r="AF97" s="905">
        <v>9.0</v>
      </c>
      <c r="AG97" s="905">
        <v>9.0</v>
      </c>
      <c r="AH97" s="981"/>
      <c r="AI97" s="981"/>
      <c r="AJ97" s="905">
        <v>9.0</v>
      </c>
      <c r="AK97" s="905">
        <v>9.0</v>
      </c>
      <c r="AL97" s="404">
        <f t="shared" si="15"/>
        <v>22</v>
      </c>
      <c r="AM97" s="1082"/>
    </row>
    <row r="98" ht="18.0" customHeight="1">
      <c r="A98" s="1010">
        <v>31.0</v>
      </c>
      <c r="B98" s="1259" t="s">
        <v>814</v>
      </c>
      <c r="C98" s="1260">
        <v>43718.0</v>
      </c>
      <c r="D98" s="1261" t="s">
        <v>815</v>
      </c>
      <c r="E98" s="811"/>
      <c r="F98" s="913"/>
      <c r="G98" s="971"/>
      <c r="H98" s="905">
        <v>9.0</v>
      </c>
      <c r="I98" s="905">
        <v>9.0</v>
      </c>
      <c r="J98" s="905">
        <v>9.0</v>
      </c>
      <c r="K98" s="905">
        <v>9.0</v>
      </c>
      <c r="L98" s="905">
        <v>9.0</v>
      </c>
      <c r="M98" s="971"/>
      <c r="N98" s="971"/>
      <c r="O98" s="905">
        <v>9.0</v>
      </c>
      <c r="P98" s="905">
        <v>9.0</v>
      </c>
      <c r="Q98" s="905">
        <v>9.0</v>
      </c>
      <c r="R98" s="905">
        <v>9.0</v>
      </c>
      <c r="S98" s="905">
        <v>9.0</v>
      </c>
      <c r="T98" s="971"/>
      <c r="U98" s="981"/>
      <c r="V98" s="905">
        <v>9.0</v>
      </c>
      <c r="W98" s="905">
        <v>9.0</v>
      </c>
      <c r="X98" s="905">
        <v>9.0</v>
      </c>
      <c r="Y98" s="905">
        <v>9.0</v>
      </c>
      <c r="Z98" s="905">
        <v>9.0</v>
      </c>
      <c r="AA98" s="981"/>
      <c r="AB98" s="981"/>
      <c r="AC98" s="905">
        <v>9.0</v>
      </c>
      <c r="AD98" s="905">
        <v>9.0</v>
      </c>
      <c r="AE98" s="905">
        <v>9.0</v>
      </c>
      <c r="AF98" s="905">
        <v>9.0</v>
      </c>
      <c r="AG98" s="905">
        <v>9.0</v>
      </c>
      <c r="AH98" s="971"/>
      <c r="AI98" s="971"/>
      <c r="AJ98" s="905">
        <v>9.0</v>
      </c>
      <c r="AK98" s="905">
        <v>9.0</v>
      </c>
      <c r="AL98" s="404">
        <f t="shared" si="15"/>
        <v>22</v>
      </c>
      <c r="AM98" s="1082"/>
    </row>
    <row r="99" ht="18.0" customHeight="1">
      <c r="A99" s="1010">
        <v>32.0</v>
      </c>
      <c r="B99" s="1259" t="s">
        <v>812</v>
      </c>
      <c r="C99" s="1260">
        <v>43634.0</v>
      </c>
      <c r="D99" s="1010" t="s">
        <v>140</v>
      </c>
      <c r="E99" s="811"/>
      <c r="F99" s="913"/>
      <c r="G99" s="971"/>
      <c r="H99" s="905">
        <v>9.0</v>
      </c>
      <c r="I99" s="905">
        <v>9.0</v>
      </c>
      <c r="J99" s="905">
        <v>9.0</v>
      </c>
      <c r="K99" s="905">
        <v>9.0</v>
      </c>
      <c r="L99" s="905">
        <v>9.0</v>
      </c>
      <c r="M99" s="971"/>
      <c r="N99" s="971"/>
      <c r="O99" s="905">
        <v>9.0</v>
      </c>
      <c r="P99" s="905">
        <v>9.0</v>
      </c>
      <c r="Q99" s="905">
        <v>9.0</v>
      </c>
      <c r="R99" s="905">
        <v>9.0</v>
      </c>
      <c r="S99" s="905">
        <v>9.0</v>
      </c>
      <c r="T99" s="971"/>
      <c r="U99" s="971"/>
      <c r="V99" s="905">
        <v>9.0</v>
      </c>
      <c r="W99" s="905">
        <v>9.0</v>
      </c>
      <c r="X99" s="905">
        <v>9.0</v>
      </c>
      <c r="Y99" s="905">
        <v>9.0</v>
      </c>
      <c r="Z99" s="905">
        <v>9.0</v>
      </c>
      <c r="AA99" s="981"/>
      <c r="AB99" s="981"/>
      <c r="AC99" s="905">
        <v>9.0</v>
      </c>
      <c r="AD99" s="905">
        <v>9.0</v>
      </c>
      <c r="AE99" s="905">
        <v>9.0</v>
      </c>
      <c r="AF99" s="905">
        <v>9.0</v>
      </c>
      <c r="AG99" s="905">
        <v>9.0</v>
      </c>
      <c r="AH99" s="981"/>
      <c r="AI99" s="981"/>
      <c r="AJ99" s="905">
        <v>9.0</v>
      </c>
      <c r="AK99" s="905">
        <v>9.0</v>
      </c>
      <c r="AL99" s="404">
        <f t="shared" si="15"/>
        <v>22</v>
      </c>
      <c r="AM99" s="1082"/>
    </row>
    <row r="100" ht="18.0" customHeight="1">
      <c r="A100" s="1010">
        <v>33.0</v>
      </c>
      <c r="B100" s="1259" t="s">
        <v>813</v>
      </c>
      <c r="C100" s="1260">
        <v>43749.0</v>
      </c>
      <c r="D100" s="1010" t="s">
        <v>286</v>
      </c>
      <c r="E100" s="811"/>
      <c r="F100" s="913"/>
      <c r="G100" s="971"/>
      <c r="H100" s="905">
        <v>9.0</v>
      </c>
      <c r="I100" s="905">
        <v>9.0</v>
      </c>
      <c r="J100" s="905">
        <v>9.0</v>
      </c>
      <c r="K100" s="905">
        <v>9.0</v>
      </c>
      <c r="L100" s="905">
        <v>9.0</v>
      </c>
      <c r="M100" s="971"/>
      <c r="N100" s="971"/>
      <c r="O100" s="905">
        <v>9.0</v>
      </c>
      <c r="P100" s="905">
        <v>9.0</v>
      </c>
      <c r="Q100" s="905">
        <v>9.0</v>
      </c>
      <c r="R100" s="905">
        <v>9.0</v>
      </c>
      <c r="S100" s="905">
        <v>9.0</v>
      </c>
      <c r="T100" s="971"/>
      <c r="U100" s="981"/>
      <c r="V100" s="905">
        <v>9.0</v>
      </c>
      <c r="W100" s="905">
        <v>9.0</v>
      </c>
      <c r="X100" s="905">
        <v>9.0</v>
      </c>
      <c r="Y100" s="905">
        <v>9.0</v>
      </c>
      <c r="Z100" s="905">
        <v>9.0</v>
      </c>
      <c r="AA100" s="981"/>
      <c r="AB100" s="981"/>
      <c r="AC100" s="905">
        <v>9.0</v>
      </c>
      <c r="AD100" s="905">
        <v>9.0</v>
      </c>
      <c r="AE100" s="905">
        <v>9.0</v>
      </c>
      <c r="AF100" s="905">
        <v>9.0</v>
      </c>
      <c r="AG100" s="905">
        <v>9.0</v>
      </c>
      <c r="AH100" s="971"/>
      <c r="AI100" s="971"/>
      <c r="AJ100" s="905">
        <v>9.0</v>
      </c>
      <c r="AK100" s="905">
        <v>9.0</v>
      </c>
      <c r="AL100" s="404">
        <f t="shared" si="15"/>
        <v>22</v>
      </c>
      <c r="AM100" s="1082"/>
    </row>
    <row r="101" ht="15.75" customHeight="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1162"/>
      <c r="X101" s="1162"/>
      <c r="Y101" s="89"/>
      <c r="Z101" s="89"/>
      <c r="AA101" s="89"/>
      <c r="AB101" s="89"/>
      <c r="AC101" s="1163"/>
      <c r="AD101" s="1163"/>
      <c r="AE101" s="1163"/>
      <c r="AF101" s="89"/>
      <c r="AG101" s="89"/>
      <c r="AH101" s="89"/>
      <c r="AI101" s="89"/>
      <c r="AJ101" s="89"/>
      <c r="AK101" s="89"/>
      <c r="AL101" s="89"/>
      <c r="AM101" s="89"/>
    </row>
  </sheetData>
  <mergeCells count="14">
    <mergeCell ref="D70:D72"/>
    <mergeCell ref="E70:E72"/>
    <mergeCell ref="D74:D75"/>
    <mergeCell ref="E74:E75"/>
    <mergeCell ref="D77:D78"/>
    <mergeCell ref="E77:E78"/>
    <mergeCell ref="D80:D82"/>
    <mergeCell ref="C1:AJ1"/>
    <mergeCell ref="D3:D33"/>
    <mergeCell ref="F38:AL40"/>
    <mergeCell ref="P49:S49"/>
    <mergeCell ref="P50:R50"/>
    <mergeCell ref="D63:D68"/>
    <mergeCell ref="E63:E6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57"/>
    <col customWidth="1" min="2" max="2" width="18.0"/>
    <col customWidth="1" min="3" max="3" width="15.43"/>
    <col customWidth="1" min="4" max="4" width="15.71"/>
    <col customWidth="1" min="5" max="5" width="29.0"/>
    <col customWidth="1" min="6" max="7" width="6.57"/>
    <col customWidth="1" min="8" max="10" width="6.29"/>
    <col customWidth="1" min="11" max="11" width="10.29"/>
    <col customWidth="1" min="12" max="12" width="17.71"/>
    <col customWidth="1" min="13" max="13" width="6.86"/>
    <col customWidth="1" min="14" max="14" width="6.29"/>
    <col customWidth="1" min="15" max="15" width="6.14"/>
    <col customWidth="1" min="16" max="19" width="6.86"/>
    <col customWidth="1" min="20" max="20" width="7.14"/>
    <col customWidth="1" min="21" max="24" width="6.86"/>
    <col customWidth="1" min="25" max="25" width="7.14"/>
    <col customWidth="1" min="26" max="28" width="6.86"/>
    <col customWidth="1" min="29" max="29" width="6.71"/>
    <col customWidth="1" min="30" max="30" width="6.0"/>
    <col customWidth="1" min="31" max="31" width="5.86"/>
    <col customWidth="1" min="32" max="32" width="5.57"/>
    <col customWidth="1" min="33" max="33" width="6.14"/>
    <col customWidth="1" min="34" max="34" width="5.71"/>
    <col customWidth="1" min="35" max="37" width="6.0"/>
    <col customWidth="1" min="38" max="38" width="8.0"/>
    <col customWidth="1" min="39" max="39" width="36.86"/>
  </cols>
  <sheetData>
    <row r="1" ht="18.75" customHeight="1">
      <c r="A1" s="1" t="s">
        <v>2322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230" t="s">
        <v>0</v>
      </c>
      <c r="AM1" s="4"/>
    </row>
    <row r="2" ht="40.5" customHeight="1">
      <c r="A2" s="5" t="s">
        <v>1</v>
      </c>
      <c r="B2" s="6" t="s">
        <v>2</v>
      </c>
      <c r="C2" s="6" t="s">
        <v>3</v>
      </c>
      <c r="D2" s="6" t="s">
        <v>4</v>
      </c>
      <c r="E2" s="7" t="s">
        <v>2323</v>
      </c>
      <c r="F2" s="16">
        <v>1.0</v>
      </c>
      <c r="G2" s="16">
        <v>2.0</v>
      </c>
      <c r="H2" s="117">
        <v>3.0</v>
      </c>
      <c r="I2" s="147">
        <v>4.0</v>
      </c>
      <c r="J2" s="117">
        <v>5.0</v>
      </c>
      <c r="K2" s="583" t="s">
        <v>423</v>
      </c>
      <c r="L2" s="584" t="s">
        <v>401</v>
      </c>
      <c r="M2" s="651">
        <v>6.0</v>
      </c>
      <c r="N2" s="31">
        <v>7.0</v>
      </c>
      <c r="O2" s="16">
        <v>8.0</v>
      </c>
      <c r="P2" s="15">
        <v>9.0</v>
      </c>
      <c r="Q2" s="29">
        <v>10.0</v>
      </c>
      <c r="R2" s="31">
        <v>11.0</v>
      </c>
      <c r="S2" s="29">
        <v>12.0</v>
      </c>
      <c r="T2" s="31">
        <v>13.0</v>
      </c>
      <c r="U2" s="29">
        <v>14.0</v>
      </c>
      <c r="V2" s="15">
        <v>15.0</v>
      </c>
      <c r="W2" s="16">
        <v>16.0</v>
      </c>
      <c r="X2" s="31">
        <v>17.0</v>
      </c>
      <c r="Y2" s="29">
        <v>18.0</v>
      </c>
      <c r="Z2" s="31">
        <v>19.0</v>
      </c>
      <c r="AA2" s="29">
        <v>20.0</v>
      </c>
      <c r="AB2" s="31">
        <v>21.0</v>
      </c>
      <c r="AC2" s="16">
        <v>22.0</v>
      </c>
      <c r="AD2" s="15">
        <v>23.0</v>
      </c>
      <c r="AE2" s="29">
        <v>24.0</v>
      </c>
      <c r="AF2" s="31">
        <v>25.0</v>
      </c>
      <c r="AG2" s="29">
        <v>26.0</v>
      </c>
      <c r="AH2" s="31">
        <v>27.0</v>
      </c>
      <c r="AI2" s="29">
        <v>28.0</v>
      </c>
      <c r="AJ2" s="16">
        <v>29.0</v>
      </c>
      <c r="AK2" s="16">
        <v>30.0</v>
      </c>
      <c r="AL2" s="17" t="s">
        <v>7</v>
      </c>
      <c r="AM2" s="18" t="s">
        <v>8</v>
      </c>
    </row>
    <row r="3" ht="15.75" customHeight="1">
      <c r="A3" s="19">
        <v>1.0</v>
      </c>
      <c r="B3" s="80" t="s">
        <v>479</v>
      </c>
      <c r="C3" s="14" t="s">
        <v>480</v>
      </c>
      <c r="D3" s="22" t="s">
        <v>10</v>
      </c>
      <c r="E3" s="23"/>
      <c r="F3" s="27" t="s">
        <v>49</v>
      </c>
      <c r="G3" s="119"/>
      <c r="H3" s="36" t="s">
        <v>49</v>
      </c>
      <c r="I3" s="125">
        <v>8.0</v>
      </c>
      <c r="J3" s="125">
        <v>8.0</v>
      </c>
      <c r="K3" s="23" t="s">
        <v>11</v>
      </c>
      <c r="L3" s="595" t="s">
        <v>11</v>
      </c>
      <c r="M3" s="125">
        <v>8.0</v>
      </c>
      <c r="N3" s="125">
        <v>8.0</v>
      </c>
      <c r="O3" s="25"/>
      <c r="P3" s="119"/>
      <c r="Q3" s="125">
        <v>8.0</v>
      </c>
      <c r="R3" s="31">
        <v>8.0</v>
      </c>
      <c r="S3" s="36" t="s">
        <v>49</v>
      </c>
      <c r="T3" s="125">
        <v>8.0</v>
      </c>
      <c r="U3" s="125">
        <v>8.0</v>
      </c>
      <c r="V3" s="25"/>
      <c r="W3" s="119"/>
      <c r="X3" s="125">
        <v>8.0</v>
      </c>
      <c r="Y3" s="125">
        <v>8.0</v>
      </c>
      <c r="Z3" s="125">
        <v>8.0</v>
      </c>
      <c r="AA3" s="125">
        <v>8.0</v>
      </c>
      <c r="AB3" s="125"/>
      <c r="AC3" s="25"/>
      <c r="AD3" s="119" t="s">
        <v>22</v>
      </c>
      <c r="AE3" s="125">
        <v>8.0</v>
      </c>
      <c r="AF3" s="31">
        <v>8.0</v>
      </c>
      <c r="AG3" s="31">
        <v>8.0</v>
      </c>
      <c r="AH3" s="2231"/>
      <c r="AI3" s="2231"/>
      <c r="AJ3" s="2231"/>
      <c r="AK3" s="2231"/>
      <c r="AL3" s="29"/>
      <c r="AM3" s="29"/>
    </row>
    <row r="4" ht="15.75" customHeight="1">
      <c r="A4" s="19">
        <v>2.0</v>
      </c>
      <c r="B4" s="2232" t="s">
        <v>16</v>
      </c>
      <c r="C4" s="31" t="s">
        <v>484</v>
      </c>
      <c r="D4" s="32"/>
      <c r="E4" s="23"/>
      <c r="F4" s="119"/>
      <c r="G4" s="27" t="s">
        <v>43</v>
      </c>
      <c r="H4" s="125"/>
      <c r="I4" s="36" t="s">
        <v>49</v>
      </c>
      <c r="J4" s="125">
        <v>8.0</v>
      </c>
      <c r="K4" s="23" t="s">
        <v>11</v>
      </c>
      <c r="L4" s="595" t="s">
        <v>11</v>
      </c>
      <c r="M4" s="125">
        <v>8.0</v>
      </c>
      <c r="N4" s="125">
        <v>8.0</v>
      </c>
      <c r="O4" s="119"/>
      <c r="P4" s="25"/>
      <c r="Q4" s="125">
        <v>8.0</v>
      </c>
      <c r="R4" s="31">
        <v>8.0</v>
      </c>
      <c r="S4" s="31">
        <v>8.0</v>
      </c>
      <c r="T4" s="125">
        <v>8.0</v>
      </c>
      <c r="U4" s="125">
        <v>8.0</v>
      </c>
      <c r="V4" s="119"/>
      <c r="W4" s="25"/>
      <c r="X4" s="125">
        <v>8.0</v>
      </c>
      <c r="Y4" s="36" t="s">
        <v>49</v>
      </c>
      <c r="Z4" s="125">
        <v>8.0</v>
      </c>
      <c r="AA4" s="125">
        <v>8.0</v>
      </c>
      <c r="AB4" s="125">
        <v>8.0</v>
      </c>
      <c r="AC4" s="119" t="s">
        <v>22</v>
      </c>
      <c r="AD4" s="25"/>
      <c r="AE4" s="125"/>
      <c r="AF4" s="31">
        <v>8.0</v>
      </c>
      <c r="AG4" s="31">
        <v>8.0</v>
      </c>
      <c r="AH4" s="125">
        <v>8.0</v>
      </c>
      <c r="AI4" s="125">
        <v>8.0</v>
      </c>
      <c r="AJ4" s="119"/>
      <c r="AK4" s="25"/>
      <c r="AL4" s="29"/>
      <c r="AM4" s="29"/>
    </row>
    <row r="5" ht="15.75" customHeight="1">
      <c r="A5" s="19">
        <v>3.0</v>
      </c>
      <c r="B5" s="2232" t="s">
        <v>19</v>
      </c>
      <c r="C5" s="31" t="s">
        <v>485</v>
      </c>
      <c r="D5" s="32"/>
      <c r="E5" s="23"/>
      <c r="F5" s="119"/>
      <c r="G5" s="119" t="s">
        <v>49</v>
      </c>
      <c r="H5" s="125">
        <v>8.0</v>
      </c>
      <c r="I5" s="125">
        <v>8.0</v>
      </c>
      <c r="J5" s="36" t="s">
        <v>49</v>
      </c>
      <c r="K5" s="23" t="s">
        <v>11</v>
      </c>
      <c r="L5" s="595" t="s">
        <v>11</v>
      </c>
      <c r="M5" s="125">
        <v>8.0</v>
      </c>
      <c r="N5" s="125">
        <v>8.0</v>
      </c>
      <c r="O5" s="63"/>
      <c r="P5" s="119"/>
      <c r="Q5" s="2233"/>
      <c r="R5" s="2234"/>
      <c r="S5" s="2234"/>
      <c r="T5" s="2235"/>
      <c r="U5" s="2235"/>
      <c r="V5" s="2236"/>
      <c r="W5" s="2236"/>
      <c r="X5" s="2235"/>
      <c r="Y5" s="2235"/>
      <c r="Z5" s="2233"/>
      <c r="AA5" s="2235"/>
      <c r="AB5" s="2235"/>
      <c r="AC5" s="2236"/>
      <c r="AD5" s="2236"/>
      <c r="AE5" s="2235"/>
      <c r="AF5" s="2234"/>
      <c r="AG5" s="2234"/>
      <c r="AH5" s="2235"/>
      <c r="AI5" s="2235"/>
      <c r="AJ5" s="2236"/>
      <c r="AK5" s="2236"/>
      <c r="AL5" s="29"/>
      <c r="AM5" s="45"/>
    </row>
    <row r="6" ht="18.0" customHeight="1">
      <c r="A6" s="19">
        <v>4.0</v>
      </c>
      <c r="B6" s="2232" t="s">
        <v>20</v>
      </c>
      <c r="C6" s="31" t="s">
        <v>486</v>
      </c>
      <c r="D6" s="32"/>
      <c r="E6" s="23"/>
      <c r="F6" s="119"/>
      <c r="G6" s="119"/>
      <c r="H6" s="125">
        <v>8.0</v>
      </c>
      <c r="I6" s="26">
        <v>8.0</v>
      </c>
      <c r="J6" s="125">
        <v>8.0</v>
      </c>
      <c r="K6" s="23" t="s">
        <v>11</v>
      </c>
      <c r="L6" s="23" t="s">
        <v>158</v>
      </c>
      <c r="M6" s="36" t="s">
        <v>14</v>
      </c>
      <c r="N6" s="125">
        <v>8.0</v>
      </c>
      <c r="O6" s="119" t="s">
        <v>450</v>
      </c>
      <c r="P6" s="119"/>
      <c r="Q6" s="125"/>
      <c r="R6" s="36" t="s">
        <v>49</v>
      </c>
      <c r="S6" s="31">
        <v>8.0</v>
      </c>
      <c r="T6" s="125">
        <v>8.0</v>
      </c>
      <c r="U6" s="125">
        <v>8.0</v>
      </c>
      <c r="V6" s="119" t="s">
        <v>450</v>
      </c>
      <c r="W6" s="119"/>
      <c r="X6" s="125"/>
      <c r="Y6" s="125">
        <v>8.0</v>
      </c>
      <c r="Z6" s="125">
        <v>8.0</v>
      </c>
      <c r="AA6" s="36" t="s">
        <v>14</v>
      </c>
      <c r="AB6" s="125">
        <v>8.0</v>
      </c>
      <c r="AC6" s="119"/>
      <c r="AD6" s="119"/>
      <c r="AE6" s="125">
        <v>8.0</v>
      </c>
      <c r="AF6" s="31">
        <v>8.0</v>
      </c>
      <c r="AG6" s="31">
        <v>8.0</v>
      </c>
      <c r="AH6" s="36" t="s">
        <v>49</v>
      </c>
      <c r="AI6" s="125">
        <v>8.0</v>
      </c>
      <c r="AJ6" s="119"/>
      <c r="AK6" s="119"/>
      <c r="AL6" s="29"/>
      <c r="AM6" s="45"/>
    </row>
    <row r="7" ht="15.75" customHeight="1">
      <c r="A7" s="19">
        <v>5.0</v>
      </c>
      <c r="B7" s="19" t="s">
        <v>23</v>
      </c>
      <c r="C7" s="31" t="s">
        <v>487</v>
      </c>
      <c r="D7" s="32"/>
      <c r="E7" s="23"/>
      <c r="F7" s="25"/>
      <c r="G7" s="119"/>
      <c r="H7" s="125">
        <v>8.0</v>
      </c>
      <c r="I7" s="125">
        <v>8.0</v>
      </c>
      <c r="J7" s="36" t="s">
        <v>49</v>
      </c>
      <c r="K7" s="23" t="s">
        <v>11</v>
      </c>
      <c r="L7" s="595" t="s">
        <v>11</v>
      </c>
      <c r="M7" s="125">
        <v>8.0</v>
      </c>
      <c r="N7" s="125">
        <v>8.0</v>
      </c>
      <c r="O7" s="25"/>
      <c r="P7" s="119"/>
      <c r="Q7" s="125">
        <v>8.0</v>
      </c>
      <c r="R7" s="31">
        <v>8.0</v>
      </c>
      <c r="S7" s="31">
        <v>8.0</v>
      </c>
      <c r="T7" s="125">
        <v>8.0</v>
      </c>
      <c r="U7" s="125"/>
      <c r="V7" s="119"/>
      <c r="W7" s="119" t="s">
        <v>14</v>
      </c>
      <c r="X7" s="125">
        <v>8.0</v>
      </c>
      <c r="Y7" s="125">
        <v>8.0</v>
      </c>
      <c r="Z7" s="125">
        <v>8.0</v>
      </c>
      <c r="AA7" s="125">
        <v>8.0</v>
      </c>
      <c r="AB7" s="36" t="s">
        <v>49</v>
      </c>
      <c r="AC7" s="25"/>
      <c r="AD7" s="119"/>
      <c r="AE7" s="125">
        <v>8.0</v>
      </c>
      <c r="AF7" s="31">
        <v>8.0</v>
      </c>
      <c r="AG7" s="31">
        <v>8.0</v>
      </c>
      <c r="AH7" s="125">
        <v>8.0</v>
      </c>
      <c r="AI7" s="125"/>
      <c r="AJ7" s="119"/>
      <c r="AK7" s="119" t="s">
        <v>14</v>
      </c>
      <c r="AL7" s="29"/>
      <c r="AM7" s="45"/>
    </row>
    <row r="8" ht="15.75" customHeight="1">
      <c r="A8" s="19">
        <v>6.0</v>
      </c>
      <c r="B8" s="2237" t="s">
        <v>24</v>
      </c>
      <c r="C8" s="31" t="s">
        <v>488</v>
      </c>
      <c r="D8" s="32"/>
      <c r="E8" s="23"/>
      <c r="F8" s="119"/>
      <c r="G8" s="25"/>
      <c r="H8" s="125">
        <v>8.0</v>
      </c>
      <c r="I8" s="36" t="s">
        <v>14</v>
      </c>
      <c r="J8" s="125">
        <v>8.0</v>
      </c>
      <c r="K8" s="23" t="s">
        <v>11</v>
      </c>
      <c r="L8" s="595" t="s">
        <v>11</v>
      </c>
      <c r="M8" s="26">
        <v>8.0</v>
      </c>
      <c r="N8" s="125"/>
      <c r="O8" s="119"/>
      <c r="P8" s="119" t="s">
        <v>450</v>
      </c>
      <c r="Q8" s="36" t="s">
        <v>49</v>
      </c>
      <c r="R8" s="31">
        <v>8.0</v>
      </c>
      <c r="S8" s="31">
        <v>8.0</v>
      </c>
      <c r="T8" s="125">
        <v>8.0</v>
      </c>
      <c r="U8" s="125">
        <v>8.0</v>
      </c>
      <c r="V8" s="119"/>
      <c r="W8" s="25"/>
      <c r="X8" s="125">
        <v>8.0</v>
      </c>
      <c r="Y8" s="125">
        <v>8.0</v>
      </c>
      <c r="Z8" s="125">
        <v>8.0</v>
      </c>
      <c r="AA8" s="125">
        <v>8.0</v>
      </c>
      <c r="AB8" s="125">
        <v>8.0</v>
      </c>
      <c r="AC8" s="119"/>
      <c r="AD8" s="25"/>
      <c r="AE8" s="125">
        <v>8.0</v>
      </c>
      <c r="AF8" s="31">
        <v>8.0</v>
      </c>
      <c r="AG8" s="31">
        <v>8.0</v>
      </c>
      <c r="AH8" s="125">
        <v>8.0</v>
      </c>
      <c r="AI8" s="125">
        <v>8.0</v>
      </c>
      <c r="AJ8" s="25"/>
      <c r="AK8" s="119"/>
      <c r="AL8" s="29"/>
      <c r="AM8" s="45"/>
    </row>
    <row r="9" ht="15.75" customHeight="1">
      <c r="A9" s="19">
        <v>7.0</v>
      </c>
      <c r="B9" s="80" t="s">
        <v>489</v>
      </c>
      <c r="C9" s="299" t="s">
        <v>490</v>
      </c>
      <c r="D9" s="32"/>
      <c r="E9" s="23"/>
      <c r="F9" s="119"/>
      <c r="G9" s="119"/>
      <c r="H9" s="125">
        <v>8.0</v>
      </c>
      <c r="I9" s="125">
        <v>8.0</v>
      </c>
      <c r="J9" s="125">
        <v>8.0</v>
      </c>
      <c r="K9" s="23" t="s">
        <v>11</v>
      </c>
      <c r="L9" s="595" t="s">
        <v>11</v>
      </c>
      <c r="M9" s="125">
        <v>8.0</v>
      </c>
      <c r="N9" s="36" t="s">
        <v>49</v>
      </c>
      <c r="O9" s="119"/>
      <c r="P9" s="119"/>
      <c r="Q9" s="125">
        <v>8.0</v>
      </c>
      <c r="R9" s="31">
        <v>8.0</v>
      </c>
      <c r="S9" s="31">
        <v>8.0</v>
      </c>
      <c r="T9" s="36" t="s">
        <v>49</v>
      </c>
      <c r="U9" s="125">
        <v>8.0</v>
      </c>
      <c r="V9" s="119" t="s">
        <v>14</v>
      </c>
      <c r="W9" s="119"/>
      <c r="X9" s="125"/>
      <c r="Y9" s="125">
        <v>8.0</v>
      </c>
      <c r="Z9" s="125">
        <v>8.0</v>
      </c>
      <c r="AA9" s="125">
        <v>8.0</v>
      </c>
      <c r="AB9" s="125">
        <v>8.0</v>
      </c>
      <c r="AC9" s="119"/>
      <c r="AD9" s="119"/>
      <c r="AE9" s="125">
        <v>8.0</v>
      </c>
      <c r="AF9" s="36" t="s">
        <v>49</v>
      </c>
      <c r="AG9" s="31">
        <v>8.0</v>
      </c>
      <c r="AH9" s="125">
        <v>8.0</v>
      </c>
      <c r="AI9" s="125">
        <v>8.0</v>
      </c>
      <c r="AJ9" s="119"/>
      <c r="AK9" s="25"/>
      <c r="AL9" s="29"/>
      <c r="AM9" s="45"/>
    </row>
    <row r="10" ht="15.75" customHeight="1">
      <c r="A10" s="19">
        <v>8.0</v>
      </c>
      <c r="B10" s="20" t="s">
        <v>26</v>
      </c>
      <c r="C10" s="299" t="s">
        <v>491</v>
      </c>
      <c r="D10" s="32"/>
      <c r="E10" s="23"/>
      <c r="F10" s="119"/>
      <c r="G10" s="119"/>
      <c r="H10" s="2238"/>
      <c r="I10" s="2238"/>
      <c r="J10" s="2238"/>
      <c r="K10" s="23" t="s">
        <v>11</v>
      </c>
      <c r="L10" s="595" t="s">
        <v>11</v>
      </c>
      <c r="M10" s="2239"/>
      <c r="N10" s="2238"/>
      <c r="O10" s="2238"/>
      <c r="P10" s="2238"/>
      <c r="Q10" s="2238"/>
      <c r="R10" s="2240"/>
      <c r="S10" s="2240"/>
      <c r="T10" s="2238"/>
      <c r="U10" s="2238"/>
      <c r="V10" s="2238"/>
      <c r="W10" s="2238"/>
      <c r="X10" s="125">
        <v>8.0</v>
      </c>
      <c r="Y10" s="125">
        <v>8.0</v>
      </c>
      <c r="Z10" s="125">
        <v>8.0</v>
      </c>
      <c r="AA10" s="36" t="s">
        <v>49</v>
      </c>
      <c r="AB10" s="125"/>
      <c r="AC10" s="119"/>
      <c r="AD10" s="119"/>
      <c r="AE10" s="125" t="s">
        <v>2324</v>
      </c>
      <c r="AF10" s="31">
        <v>8.0</v>
      </c>
      <c r="AG10" s="36" t="s">
        <v>49</v>
      </c>
      <c r="AH10" s="125">
        <v>8.0</v>
      </c>
      <c r="AI10" s="125"/>
      <c r="AJ10" s="119"/>
      <c r="AK10" s="119"/>
      <c r="AL10" s="29"/>
      <c r="AM10" s="29"/>
    </row>
    <row r="11" ht="15.75" customHeight="1">
      <c r="A11" s="19">
        <v>9.0</v>
      </c>
      <c r="B11" s="2241" t="s">
        <v>27</v>
      </c>
      <c r="C11" s="31" t="s">
        <v>492</v>
      </c>
      <c r="D11" s="32"/>
      <c r="E11" s="23"/>
      <c r="F11" s="119"/>
      <c r="G11" s="119"/>
      <c r="H11" s="125">
        <v>8.0</v>
      </c>
      <c r="I11" s="125">
        <v>8.0</v>
      </c>
      <c r="J11" s="125">
        <v>8.0</v>
      </c>
      <c r="K11" s="23" t="s">
        <v>11</v>
      </c>
      <c r="L11" s="595" t="s">
        <v>11</v>
      </c>
      <c r="M11" s="36" t="s">
        <v>49</v>
      </c>
      <c r="N11" s="125">
        <v>8.0</v>
      </c>
      <c r="O11" s="119" t="s">
        <v>450</v>
      </c>
      <c r="P11" s="119"/>
      <c r="Q11" s="125"/>
      <c r="R11" s="31">
        <v>8.0</v>
      </c>
      <c r="S11" s="31">
        <v>8.0</v>
      </c>
      <c r="T11" s="125">
        <v>8.0</v>
      </c>
      <c r="U11" s="229"/>
      <c r="V11" s="119"/>
      <c r="W11" s="119"/>
      <c r="X11" s="229"/>
      <c r="Y11" s="229"/>
      <c r="Z11" s="229"/>
      <c r="AA11" s="125">
        <v>8.0</v>
      </c>
      <c r="AB11" s="125">
        <v>8.0</v>
      </c>
      <c r="AC11" s="119"/>
      <c r="AD11" s="119"/>
      <c r="AE11" s="125">
        <v>8.0</v>
      </c>
      <c r="AF11" s="50" t="s">
        <v>22</v>
      </c>
      <c r="AG11" s="31">
        <v>8.0</v>
      </c>
      <c r="AH11" s="26">
        <v>8.0</v>
      </c>
      <c r="AI11" s="125">
        <v>8.0</v>
      </c>
      <c r="AJ11" s="119"/>
      <c r="AK11" s="119"/>
      <c r="AL11" s="29"/>
      <c r="AM11" s="29"/>
    </row>
    <row r="12" ht="15.75" customHeight="1">
      <c r="A12" s="19">
        <v>10.0</v>
      </c>
      <c r="B12" s="2241" t="s">
        <v>28</v>
      </c>
      <c r="C12" s="31" t="s">
        <v>493</v>
      </c>
      <c r="D12" s="32"/>
      <c r="E12" s="23"/>
      <c r="F12" s="25"/>
      <c r="G12" s="119"/>
      <c r="H12" s="2238"/>
      <c r="I12" s="2238"/>
      <c r="J12" s="2238"/>
      <c r="K12" s="23" t="s">
        <v>11</v>
      </c>
      <c r="L12" s="595" t="s">
        <v>11</v>
      </c>
      <c r="M12" s="2238"/>
      <c r="N12" s="2238"/>
      <c r="O12" s="2239"/>
      <c r="P12" s="2238"/>
      <c r="Q12" s="2238"/>
      <c r="R12" s="2240"/>
      <c r="S12" s="2242"/>
      <c r="T12" s="2238"/>
      <c r="U12" s="2238"/>
      <c r="V12" s="2239"/>
      <c r="W12" s="2238"/>
      <c r="X12" s="36" t="s">
        <v>49</v>
      </c>
      <c r="Y12" s="125">
        <v>8.0</v>
      </c>
      <c r="Z12" s="125">
        <v>8.0</v>
      </c>
      <c r="AA12" s="125">
        <v>8.0</v>
      </c>
      <c r="AB12" s="125"/>
      <c r="AC12" s="119"/>
      <c r="AD12" s="659"/>
      <c r="AE12" s="36" t="s">
        <v>22</v>
      </c>
      <c r="AF12" s="31">
        <v>8.0</v>
      </c>
      <c r="AG12" s="31">
        <v>8.0</v>
      </c>
      <c r="AH12" s="125">
        <v>8.0</v>
      </c>
      <c r="AI12" s="125"/>
      <c r="AJ12" s="119"/>
      <c r="AK12" s="119" t="s">
        <v>450</v>
      </c>
      <c r="AL12" s="29"/>
      <c r="AM12" s="45"/>
    </row>
    <row r="13" ht="15.75" customHeight="1">
      <c r="A13" s="19">
        <v>11.0</v>
      </c>
      <c r="B13" s="20" t="s">
        <v>32</v>
      </c>
      <c r="C13" s="299" t="s">
        <v>494</v>
      </c>
      <c r="D13" s="32"/>
      <c r="E13" s="23"/>
      <c r="F13" s="119"/>
      <c r="G13" s="25"/>
      <c r="H13" s="36" t="s">
        <v>49</v>
      </c>
      <c r="I13" s="125">
        <v>8.0</v>
      </c>
      <c r="J13" s="125">
        <v>8.0</v>
      </c>
      <c r="K13" s="23" t="s">
        <v>11</v>
      </c>
      <c r="L13" s="595" t="s">
        <v>11</v>
      </c>
      <c r="M13" s="125">
        <v>8.0</v>
      </c>
      <c r="N13" s="125">
        <v>8.0</v>
      </c>
      <c r="O13" s="119" t="s">
        <v>14</v>
      </c>
      <c r="P13" s="25"/>
      <c r="Q13" s="31"/>
      <c r="R13" s="31">
        <v>8.0</v>
      </c>
      <c r="S13" s="36" t="s">
        <v>49</v>
      </c>
      <c r="T13" s="125">
        <v>8.0</v>
      </c>
      <c r="U13" s="125">
        <v>8.0</v>
      </c>
      <c r="V13" s="119"/>
      <c r="W13" s="25"/>
      <c r="X13" s="2243"/>
      <c r="Y13" s="2243"/>
      <c r="Z13" s="2243"/>
      <c r="AA13" s="2243"/>
      <c r="AB13" s="2243"/>
      <c r="AC13" s="2244"/>
      <c r="AD13" s="2245"/>
      <c r="AE13" s="2243"/>
      <c r="AF13" s="2246"/>
      <c r="AG13" s="2246"/>
      <c r="AH13" s="2243"/>
      <c r="AI13" s="2247"/>
      <c r="AJ13" s="2244"/>
      <c r="AK13" s="2245"/>
      <c r="AL13" s="29"/>
      <c r="AM13" s="29"/>
    </row>
    <row r="14" ht="15.75" customHeight="1">
      <c r="A14" s="19">
        <v>12.0</v>
      </c>
      <c r="B14" s="19" t="s">
        <v>33</v>
      </c>
      <c r="C14" s="31" t="s">
        <v>495</v>
      </c>
      <c r="D14" s="32"/>
      <c r="E14" s="23"/>
      <c r="F14" s="119"/>
      <c r="G14" s="119"/>
      <c r="H14" s="125">
        <v>8.0</v>
      </c>
      <c r="I14" s="125">
        <v>8.0</v>
      </c>
      <c r="J14" s="125">
        <v>8.0</v>
      </c>
      <c r="K14" s="23" t="s">
        <v>11</v>
      </c>
      <c r="L14" s="595" t="s">
        <v>11</v>
      </c>
      <c r="M14" s="125">
        <v>8.0</v>
      </c>
      <c r="N14" s="125">
        <v>8.0</v>
      </c>
      <c r="O14" s="119"/>
      <c r="P14" s="119"/>
      <c r="Q14" s="31">
        <v>8.0</v>
      </c>
      <c r="R14" s="31">
        <v>8.0</v>
      </c>
      <c r="S14" s="31">
        <v>8.0</v>
      </c>
      <c r="T14" s="125">
        <v>8.0</v>
      </c>
      <c r="U14" s="125"/>
      <c r="V14" s="119"/>
      <c r="W14" s="119" t="s">
        <v>450</v>
      </c>
      <c r="X14" s="36" t="s">
        <v>14</v>
      </c>
      <c r="Y14" s="43"/>
      <c r="Z14" s="43"/>
      <c r="AA14" s="43"/>
      <c r="AB14" s="43"/>
      <c r="AC14" s="119"/>
      <c r="AD14" s="119"/>
      <c r="AE14" s="125">
        <v>8.0</v>
      </c>
      <c r="AF14" s="31">
        <v>8.0</v>
      </c>
      <c r="AG14" s="31">
        <v>8.0</v>
      </c>
      <c r="AH14" s="36" t="s">
        <v>49</v>
      </c>
      <c r="AI14" s="125">
        <v>8.0</v>
      </c>
      <c r="AJ14" s="119"/>
      <c r="AK14" s="119"/>
      <c r="AL14" s="29"/>
      <c r="AM14" s="29"/>
    </row>
    <row r="15" ht="15.75" customHeight="1">
      <c r="A15" s="19">
        <v>13.0</v>
      </c>
      <c r="B15" s="19" t="s">
        <v>34</v>
      </c>
      <c r="C15" s="31" t="s">
        <v>496</v>
      </c>
      <c r="D15" s="32"/>
      <c r="E15" s="23"/>
      <c r="F15" s="119" t="s">
        <v>49</v>
      </c>
      <c r="G15" s="119"/>
      <c r="H15" s="125">
        <v>8.0</v>
      </c>
      <c r="I15" s="125">
        <v>8.0</v>
      </c>
      <c r="J15" s="125">
        <v>8.0</v>
      </c>
      <c r="K15" s="23" t="s">
        <v>11</v>
      </c>
      <c r="L15" s="595" t="s">
        <v>11</v>
      </c>
      <c r="M15" s="36" t="s">
        <v>49</v>
      </c>
      <c r="N15" s="125">
        <v>8.0</v>
      </c>
      <c r="O15" s="119"/>
      <c r="P15" s="119"/>
      <c r="Q15" s="31">
        <v>8.0</v>
      </c>
      <c r="R15" s="31">
        <v>8.0</v>
      </c>
      <c r="S15" s="31">
        <v>8.0</v>
      </c>
      <c r="T15" s="125">
        <v>8.0</v>
      </c>
      <c r="U15" s="36" t="s">
        <v>49</v>
      </c>
      <c r="V15" s="119"/>
      <c r="W15" s="119"/>
      <c r="X15" s="125">
        <v>8.0</v>
      </c>
      <c r="Y15" s="125">
        <v>8.0</v>
      </c>
      <c r="Z15" s="2248"/>
      <c r="AA15" s="125">
        <v>8.0</v>
      </c>
      <c r="AB15" s="36" t="s">
        <v>14</v>
      </c>
      <c r="AC15" s="119"/>
      <c r="AD15" s="119"/>
      <c r="AE15" s="125">
        <v>8.0</v>
      </c>
      <c r="AF15" s="31">
        <v>8.0</v>
      </c>
      <c r="AG15" s="36" t="s">
        <v>49</v>
      </c>
      <c r="AH15" s="125">
        <v>8.0</v>
      </c>
      <c r="AI15" s="125">
        <v>8.0</v>
      </c>
      <c r="AJ15" s="119"/>
      <c r="AK15" s="119"/>
      <c r="AL15" s="29"/>
      <c r="AM15" s="45"/>
    </row>
    <row r="16" ht="15.75" customHeight="1">
      <c r="A16" s="19">
        <v>14.0</v>
      </c>
      <c r="B16" s="2249" t="s">
        <v>37</v>
      </c>
      <c r="C16" s="59">
        <v>42562.0</v>
      </c>
      <c r="D16" s="32"/>
      <c r="E16" s="23"/>
      <c r="F16" s="119"/>
      <c r="G16" s="119"/>
      <c r="H16" s="125">
        <v>8.0</v>
      </c>
      <c r="I16" s="125">
        <v>8.0</v>
      </c>
      <c r="J16" s="125">
        <v>8.0</v>
      </c>
      <c r="K16" s="23" t="s">
        <v>11</v>
      </c>
      <c r="L16" s="595" t="s">
        <v>11</v>
      </c>
      <c r="M16" s="125">
        <v>8.0</v>
      </c>
      <c r="N16" s="125"/>
      <c r="O16" s="119"/>
      <c r="P16" s="119" t="s">
        <v>14</v>
      </c>
      <c r="Q16" s="31">
        <v>8.0</v>
      </c>
      <c r="R16" s="31">
        <v>8.0</v>
      </c>
      <c r="S16" s="31">
        <v>8.0</v>
      </c>
      <c r="T16" s="36" t="s">
        <v>49</v>
      </c>
      <c r="U16" s="125">
        <v>8.0</v>
      </c>
      <c r="V16" s="119"/>
      <c r="W16" s="119"/>
      <c r="X16" s="26">
        <v>8.0</v>
      </c>
      <c r="Y16" s="120">
        <v>8.0</v>
      </c>
      <c r="Z16" s="229"/>
      <c r="AA16" s="125">
        <v>8.0</v>
      </c>
      <c r="AB16" s="125">
        <v>8.0</v>
      </c>
      <c r="AC16" s="119" t="s">
        <v>2325</v>
      </c>
      <c r="AD16" s="119" t="s">
        <v>2325</v>
      </c>
      <c r="AE16" s="125">
        <v>8.0</v>
      </c>
      <c r="AF16" s="36" t="s">
        <v>49</v>
      </c>
      <c r="AG16" s="31">
        <v>8.0</v>
      </c>
      <c r="AH16" s="125">
        <v>8.0</v>
      </c>
      <c r="AI16" s="125">
        <v>8.0</v>
      </c>
      <c r="AJ16" s="119" t="s">
        <v>14</v>
      </c>
      <c r="AK16" s="119"/>
      <c r="AL16" s="29"/>
      <c r="AM16" s="45"/>
    </row>
    <row r="17" ht="15.75" customHeight="1">
      <c r="A17" s="19">
        <v>15.0</v>
      </c>
      <c r="B17" s="2232" t="s">
        <v>36</v>
      </c>
      <c r="C17" s="31" t="s">
        <v>497</v>
      </c>
      <c r="D17" s="32"/>
      <c r="E17" s="23"/>
      <c r="F17" s="25"/>
      <c r="G17" s="119"/>
      <c r="H17" s="2248"/>
      <c r="I17" s="2248"/>
      <c r="J17" s="2248"/>
      <c r="K17" s="23" t="s">
        <v>11</v>
      </c>
      <c r="L17" s="595" t="s">
        <v>11</v>
      </c>
      <c r="M17" s="2248"/>
      <c r="N17" s="335"/>
      <c r="O17" s="25"/>
      <c r="P17" s="119"/>
      <c r="Q17" s="31">
        <v>8.0</v>
      </c>
      <c r="R17" s="31" t="s">
        <v>29</v>
      </c>
      <c r="S17" s="31" t="s">
        <v>29</v>
      </c>
      <c r="T17" s="125">
        <v>8.0</v>
      </c>
      <c r="U17" s="125">
        <v>8.0</v>
      </c>
      <c r="V17" s="119" t="s">
        <v>450</v>
      </c>
      <c r="W17" s="119"/>
      <c r="X17" s="125">
        <v>8.0</v>
      </c>
      <c r="Y17" s="31" t="s">
        <v>29</v>
      </c>
      <c r="Z17" s="31" t="s">
        <v>29</v>
      </c>
      <c r="AA17" s="125">
        <v>8.0</v>
      </c>
      <c r="AB17" s="125">
        <v>8.0</v>
      </c>
      <c r="AC17" s="119"/>
      <c r="AD17" s="119" t="s">
        <v>14</v>
      </c>
      <c r="AE17" s="31" t="s">
        <v>29</v>
      </c>
      <c r="AF17" s="31" t="s">
        <v>29</v>
      </c>
      <c r="AG17" s="31">
        <v>8.0</v>
      </c>
      <c r="AH17" s="125">
        <v>8.0</v>
      </c>
      <c r="AI17" s="125">
        <v>8.0</v>
      </c>
      <c r="AJ17" s="119"/>
      <c r="AK17" s="119"/>
      <c r="AL17" s="29"/>
      <c r="AM17" s="61"/>
    </row>
    <row r="18" ht="15.75" customHeight="1">
      <c r="A18" s="19">
        <v>16.0</v>
      </c>
      <c r="B18" s="2237" t="s">
        <v>15</v>
      </c>
      <c r="C18" s="62">
        <v>42726.0</v>
      </c>
      <c r="D18" s="32"/>
      <c r="E18" s="23"/>
      <c r="F18" s="119" t="s">
        <v>43</v>
      </c>
      <c r="G18" s="25"/>
      <c r="H18" s="125"/>
      <c r="I18" s="125">
        <v>8.0</v>
      </c>
      <c r="J18" s="36" t="s">
        <v>49</v>
      </c>
      <c r="K18" s="23" t="s">
        <v>11</v>
      </c>
      <c r="L18" s="595" t="s">
        <v>11</v>
      </c>
      <c r="M18" s="125">
        <v>8.0</v>
      </c>
      <c r="N18" s="125">
        <v>8.0</v>
      </c>
      <c r="O18" s="119"/>
      <c r="P18" s="25"/>
      <c r="Q18" s="31">
        <v>8.0</v>
      </c>
      <c r="R18" s="31">
        <v>8.0</v>
      </c>
      <c r="S18" s="31">
        <v>8.0</v>
      </c>
      <c r="T18" s="125">
        <v>8.0</v>
      </c>
      <c r="U18" s="36" t="s">
        <v>49</v>
      </c>
      <c r="V18" s="119"/>
      <c r="W18" s="25"/>
      <c r="X18" s="125"/>
      <c r="Y18" s="125">
        <v>8.0</v>
      </c>
      <c r="Z18" s="125">
        <v>8.0</v>
      </c>
      <c r="AA18" s="125">
        <v>8.0</v>
      </c>
      <c r="AB18" s="36" t="s">
        <v>49</v>
      </c>
      <c r="AC18" s="119"/>
      <c r="AD18" s="27" t="s">
        <v>22</v>
      </c>
      <c r="AE18" s="125">
        <v>8.0</v>
      </c>
      <c r="AF18" s="31">
        <v>8.0</v>
      </c>
      <c r="AG18" s="31">
        <v>8.0</v>
      </c>
      <c r="AH18" s="125">
        <v>8.0</v>
      </c>
      <c r="AI18" s="125">
        <v>8.0</v>
      </c>
      <c r="AJ18" s="119"/>
      <c r="AK18" s="25"/>
      <c r="AL18" s="45"/>
      <c r="AM18" s="45"/>
    </row>
    <row r="19" ht="15.75" customHeight="1">
      <c r="A19" s="19">
        <v>17.0</v>
      </c>
      <c r="B19" s="20" t="s">
        <v>455</v>
      </c>
      <c r="C19" s="62">
        <v>42606.0</v>
      </c>
      <c r="D19" s="32"/>
      <c r="E19" s="23"/>
      <c r="F19" s="119"/>
      <c r="G19" s="119"/>
      <c r="H19" s="125">
        <v>8.0</v>
      </c>
      <c r="I19" s="36" t="s">
        <v>49</v>
      </c>
      <c r="J19" s="125">
        <v>8.0</v>
      </c>
      <c r="K19" s="23" t="s">
        <v>11</v>
      </c>
      <c r="L19" s="595" t="s">
        <v>11</v>
      </c>
      <c r="M19" s="125">
        <v>8.0</v>
      </c>
      <c r="N19" s="125">
        <v>8.0</v>
      </c>
      <c r="O19" s="119"/>
      <c r="P19" s="119"/>
      <c r="Q19" s="31">
        <v>8.0</v>
      </c>
      <c r="R19" s="31">
        <v>8.0</v>
      </c>
      <c r="S19" s="31" t="s">
        <v>710</v>
      </c>
      <c r="T19" s="125">
        <v>8.0</v>
      </c>
      <c r="U19" s="125">
        <v>8.0</v>
      </c>
      <c r="V19" s="119" t="s">
        <v>450</v>
      </c>
      <c r="W19" s="119"/>
      <c r="X19" s="125">
        <v>8.0</v>
      </c>
      <c r="Y19" s="125">
        <v>8.0</v>
      </c>
      <c r="Z19" s="125">
        <v>8.0</v>
      </c>
      <c r="AA19" s="36" t="s">
        <v>49</v>
      </c>
      <c r="AB19" s="125">
        <v>8.0</v>
      </c>
      <c r="AC19" s="119"/>
      <c r="AD19" s="119"/>
      <c r="AE19" s="125">
        <v>8.0</v>
      </c>
      <c r="AF19" s="31">
        <v>8.0</v>
      </c>
      <c r="AG19" s="31">
        <v>8.0</v>
      </c>
      <c r="AH19" s="125">
        <v>8.0</v>
      </c>
      <c r="AI19" s="36" t="s">
        <v>49</v>
      </c>
      <c r="AJ19" s="119" t="s">
        <v>450</v>
      </c>
      <c r="AK19" s="119"/>
      <c r="AL19" s="45"/>
      <c r="AM19" s="45"/>
    </row>
    <row r="20" ht="15.75" customHeight="1">
      <c r="A20" s="19">
        <v>18.0</v>
      </c>
      <c r="B20" s="2237" t="s">
        <v>449</v>
      </c>
      <c r="C20" s="66">
        <v>42558.0</v>
      </c>
      <c r="D20" s="32"/>
      <c r="E20" s="23"/>
      <c r="F20" s="119"/>
      <c r="G20" s="119"/>
      <c r="H20" s="125">
        <v>8.0</v>
      </c>
      <c r="I20" s="125">
        <v>8.0</v>
      </c>
      <c r="J20" s="125">
        <v>8.0</v>
      </c>
      <c r="K20" s="23" t="s">
        <v>11</v>
      </c>
      <c r="L20" s="595" t="s">
        <v>243</v>
      </c>
      <c r="M20" s="125">
        <v>8.0</v>
      </c>
      <c r="N20" s="125">
        <v>8.0</v>
      </c>
      <c r="O20" s="119"/>
      <c r="P20" s="119"/>
      <c r="Q20" s="31">
        <v>8.0</v>
      </c>
      <c r="R20" s="31">
        <v>8.0</v>
      </c>
      <c r="S20" s="36" t="s">
        <v>49</v>
      </c>
      <c r="T20" s="125">
        <v>8.0</v>
      </c>
      <c r="U20" s="125"/>
      <c r="V20" s="119"/>
      <c r="W20" s="119" t="s">
        <v>450</v>
      </c>
      <c r="X20" s="125">
        <v>8.0</v>
      </c>
      <c r="Y20" s="125">
        <v>8.0</v>
      </c>
      <c r="Z20" s="36" t="s">
        <v>49</v>
      </c>
      <c r="AA20" s="125">
        <v>8.0</v>
      </c>
      <c r="AB20" s="125">
        <v>8.0</v>
      </c>
      <c r="AC20" s="119"/>
      <c r="AD20" s="119"/>
      <c r="AE20" s="125">
        <v>8.0</v>
      </c>
      <c r="AF20" s="31">
        <v>8.0</v>
      </c>
      <c r="AG20" s="31">
        <v>8.0</v>
      </c>
      <c r="AH20" s="125">
        <v>8.0</v>
      </c>
      <c r="AI20" s="125">
        <v>8.0</v>
      </c>
      <c r="AJ20" s="119" t="s">
        <v>450</v>
      </c>
      <c r="AK20" s="119"/>
      <c r="AL20" s="45"/>
      <c r="AM20" s="45"/>
    </row>
    <row r="21" ht="15.75" customHeight="1">
      <c r="A21" s="19">
        <v>19.0</v>
      </c>
      <c r="B21" s="2237" t="s">
        <v>31</v>
      </c>
      <c r="C21" s="62">
        <v>42600.0</v>
      </c>
      <c r="D21" s="71"/>
      <c r="E21" s="23"/>
      <c r="F21" s="25"/>
      <c r="G21" s="25"/>
      <c r="H21" s="36" t="s">
        <v>49</v>
      </c>
      <c r="I21" s="125">
        <v>8.0</v>
      </c>
      <c r="J21" s="125">
        <v>8.0</v>
      </c>
      <c r="K21" s="23" t="s">
        <v>11</v>
      </c>
      <c r="L21" s="595" t="s">
        <v>11</v>
      </c>
      <c r="M21" s="125">
        <v>8.0</v>
      </c>
      <c r="N21" s="125">
        <v>8.0</v>
      </c>
      <c r="O21" s="2250" t="s">
        <v>14</v>
      </c>
      <c r="P21" s="119"/>
      <c r="Q21" s="31"/>
      <c r="R21" s="36" t="s">
        <v>49</v>
      </c>
      <c r="S21" s="31">
        <v>8.0</v>
      </c>
      <c r="T21" s="125">
        <v>8.0</v>
      </c>
      <c r="U21" s="125">
        <v>8.0</v>
      </c>
      <c r="V21" s="119"/>
      <c r="W21" s="119"/>
      <c r="X21" s="2248"/>
      <c r="Y21" s="2248"/>
      <c r="Z21" s="2248"/>
      <c r="AA21" s="2248"/>
      <c r="AB21" s="2248"/>
      <c r="AC21" s="119"/>
      <c r="AD21" s="119"/>
      <c r="AE21" s="125">
        <v>8.0</v>
      </c>
      <c r="AF21" s="31">
        <v>8.0</v>
      </c>
      <c r="AG21" s="31">
        <v>8.0</v>
      </c>
      <c r="AH21" s="125">
        <v>8.0</v>
      </c>
      <c r="AI21" s="125">
        <v>8.0</v>
      </c>
      <c r="AJ21" s="119"/>
      <c r="AK21" s="119"/>
      <c r="AL21" s="45"/>
      <c r="AM21" s="45"/>
    </row>
    <row r="22" ht="15.75" customHeight="1">
      <c r="A22" s="19">
        <v>20.0</v>
      </c>
      <c r="B22" s="2251" t="s">
        <v>17</v>
      </c>
      <c r="C22" s="62"/>
      <c r="D22" s="31"/>
      <c r="E22" s="23"/>
      <c r="F22" s="25"/>
      <c r="G22" s="119"/>
      <c r="H22" s="125"/>
      <c r="I22" s="125"/>
      <c r="J22" s="125">
        <v>8.0</v>
      </c>
      <c r="K22" s="23" t="s">
        <v>481</v>
      </c>
      <c r="L22" s="23"/>
      <c r="M22" s="125">
        <v>8.0</v>
      </c>
      <c r="N22" s="125">
        <v>8.0</v>
      </c>
      <c r="O22" s="63"/>
      <c r="P22" s="119"/>
      <c r="Q22" s="31">
        <v>8.0</v>
      </c>
      <c r="R22" s="31">
        <v>8.0</v>
      </c>
      <c r="S22" s="31">
        <v>8.0</v>
      </c>
      <c r="T22" s="125">
        <v>8.0</v>
      </c>
      <c r="U22" s="36" t="s">
        <v>49</v>
      </c>
      <c r="V22" s="119" t="s">
        <v>450</v>
      </c>
      <c r="W22" s="119"/>
      <c r="X22" s="26">
        <v>8.0</v>
      </c>
      <c r="Y22" s="36" t="s">
        <v>14</v>
      </c>
      <c r="Z22" s="125">
        <v>8.0</v>
      </c>
      <c r="AA22" s="125">
        <v>8.0</v>
      </c>
      <c r="AB22" s="125">
        <v>8.0</v>
      </c>
      <c r="AC22" s="119"/>
      <c r="AD22" s="119"/>
      <c r="AE22" s="125">
        <v>8.0</v>
      </c>
      <c r="AF22" s="31">
        <v>8.0</v>
      </c>
      <c r="AG22" s="31">
        <v>8.0</v>
      </c>
      <c r="AH22" s="125">
        <v>8.0</v>
      </c>
      <c r="AI22" s="125">
        <v>8.0</v>
      </c>
      <c r="AJ22" s="119"/>
      <c r="AK22" s="119" t="s">
        <v>450</v>
      </c>
      <c r="AL22" s="45"/>
      <c r="AM22" s="45"/>
    </row>
    <row r="23" ht="15.75" customHeight="1">
      <c r="A23" s="19">
        <v>21.0</v>
      </c>
      <c r="B23" s="2251" t="s">
        <v>25</v>
      </c>
      <c r="C23" s="62"/>
      <c r="D23" s="31"/>
      <c r="E23" s="665"/>
      <c r="F23" s="119"/>
      <c r="G23" s="119"/>
      <c r="H23" s="125"/>
      <c r="I23" s="125"/>
      <c r="J23" s="125"/>
      <c r="K23" s="23" t="s">
        <v>481</v>
      </c>
      <c r="L23" s="23"/>
      <c r="M23" s="125"/>
      <c r="N23" s="125"/>
      <c r="O23" s="119" t="s">
        <v>450</v>
      </c>
      <c r="P23" s="119" t="s">
        <v>14</v>
      </c>
      <c r="Q23" s="36" t="s">
        <v>49</v>
      </c>
      <c r="R23" s="31">
        <v>8.0</v>
      </c>
      <c r="S23" s="31">
        <v>8.0</v>
      </c>
      <c r="T23" s="125">
        <v>8.0</v>
      </c>
      <c r="U23" s="125"/>
      <c r="V23" s="119"/>
      <c r="W23" s="119"/>
      <c r="X23" s="125">
        <v>8.0</v>
      </c>
      <c r="Y23" s="125">
        <v>8.0</v>
      </c>
      <c r="Z23" s="36" t="s">
        <v>49</v>
      </c>
      <c r="AA23" s="125">
        <v>8.0</v>
      </c>
      <c r="AB23" s="125">
        <v>8.0</v>
      </c>
      <c r="AC23" s="119"/>
      <c r="AD23" s="119"/>
      <c r="AE23" s="36" t="s">
        <v>22</v>
      </c>
      <c r="AF23" s="31">
        <v>8.0</v>
      </c>
      <c r="AG23" s="31">
        <v>8.0</v>
      </c>
      <c r="AH23" s="125">
        <v>8.0</v>
      </c>
      <c r="AI23" s="125">
        <v>8.0</v>
      </c>
      <c r="AJ23" s="119"/>
      <c r="AK23" s="119"/>
      <c r="AL23" s="45"/>
      <c r="AM23" s="45"/>
    </row>
    <row r="24" ht="15.75" customHeight="1">
      <c r="A24" s="19">
        <v>22.0</v>
      </c>
      <c r="B24" s="2251" t="s">
        <v>9</v>
      </c>
      <c r="C24" s="62"/>
      <c r="D24" s="31"/>
      <c r="E24" s="665"/>
      <c r="F24" s="40"/>
      <c r="G24" s="15"/>
      <c r="H24" s="125"/>
      <c r="I24" s="125"/>
      <c r="J24" s="125"/>
      <c r="K24" s="23"/>
      <c r="L24" s="23"/>
      <c r="M24" s="125"/>
      <c r="N24" s="125"/>
      <c r="O24" s="40"/>
      <c r="P24" s="15"/>
      <c r="Q24" s="31"/>
      <c r="R24" s="31"/>
      <c r="S24" s="31"/>
      <c r="T24" s="125"/>
      <c r="U24" s="125"/>
      <c r="V24" s="15"/>
      <c r="W24" s="15"/>
      <c r="X24" s="125"/>
      <c r="Y24" s="125"/>
      <c r="Z24" s="125"/>
      <c r="AA24" s="125"/>
      <c r="AB24" s="125"/>
      <c r="AC24" s="40"/>
      <c r="AD24" s="15"/>
      <c r="AE24" s="125"/>
      <c r="AF24" s="31"/>
      <c r="AG24" s="31"/>
      <c r="AH24" s="125"/>
      <c r="AI24" s="125"/>
      <c r="AJ24" s="15"/>
      <c r="AK24" s="15"/>
      <c r="AL24" s="45"/>
      <c r="AM24" s="45"/>
    </row>
    <row r="25" ht="15.75" customHeight="1">
      <c r="A25" s="79"/>
      <c r="B25" s="80"/>
      <c r="C25" s="81"/>
      <c r="D25" s="79"/>
      <c r="E25" s="82"/>
      <c r="F25" s="82"/>
      <c r="G25" s="82"/>
      <c r="H25" s="83"/>
      <c r="I25" s="84"/>
      <c r="J25" s="82"/>
      <c r="K25" s="82"/>
      <c r="L25" s="668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82"/>
      <c r="AM25" s="82"/>
    </row>
    <row r="26" ht="15.75" customHeight="1">
      <c r="A26" s="79"/>
      <c r="B26" s="85" t="s">
        <v>41</v>
      </c>
      <c r="C26" s="86"/>
      <c r="D26" s="79"/>
      <c r="E26" s="87" t="s">
        <v>42</v>
      </c>
      <c r="F26" s="419" t="s">
        <v>43</v>
      </c>
      <c r="G26" s="82"/>
      <c r="H26" s="667"/>
      <c r="I26" s="79" t="s">
        <v>44</v>
      </c>
      <c r="J26" s="668"/>
      <c r="K26" s="668"/>
      <c r="M26" s="668"/>
      <c r="N26" s="82"/>
      <c r="O26" s="82"/>
      <c r="P26" s="90"/>
      <c r="Q26" s="79" t="s">
        <v>45</v>
      </c>
      <c r="R26" s="79"/>
      <c r="S26" s="79"/>
      <c r="T26" s="82"/>
      <c r="U26" s="91"/>
      <c r="V26" s="82" t="s">
        <v>46</v>
      </c>
      <c r="W26" s="82"/>
      <c r="X26" s="82"/>
      <c r="Y26" s="82"/>
      <c r="Z26" s="82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82"/>
      <c r="AM26" s="82"/>
    </row>
    <row r="27" ht="15.75" customHeight="1">
      <c r="A27" s="79"/>
      <c r="B27" s="85" t="s">
        <v>47</v>
      </c>
      <c r="C27" s="86"/>
      <c r="D27" s="79"/>
      <c r="E27" s="87" t="s">
        <v>48</v>
      </c>
      <c r="F27" s="35" t="s">
        <v>49</v>
      </c>
      <c r="G27" s="82"/>
      <c r="H27" s="93"/>
      <c r="I27" s="82"/>
      <c r="J27" s="82"/>
      <c r="K27" s="82"/>
      <c r="L27" s="82"/>
      <c r="M27" s="82"/>
      <c r="N27" s="82"/>
      <c r="O27" s="82"/>
      <c r="P27" s="94"/>
      <c r="Q27" s="82" t="s">
        <v>50</v>
      </c>
      <c r="R27" s="668"/>
      <c r="S27" s="82"/>
      <c r="T27" s="82"/>
      <c r="U27" s="95"/>
      <c r="V27" s="79" t="s">
        <v>51</v>
      </c>
      <c r="W27" s="79"/>
      <c r="X27" s="82"/>
      <c r="Y27" s="82"/>
      <c r="Z27" s="82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82"/>
      <c r="AM27" s="82"/>
    </row>
    <row r="28" ht="15.75" customHeight="1">
      <c r="A28" s="79"/>
      <c r="B28" s="85" t="s">
        <v>52</v>
      </c>
      <c r="C28" s="96"/>
      <c r="D28" s="79"/>
      <c r="E28" s="87"/>
      <c r="F28" s="98"/>
      <c r="G28" s="98"/>
      <c r="H28" s="668"/>
      <c r="I28" s="668"/>
      <c r="J28" s="668"/>
      <c r="K28" s="668"/>
      <c r="L28" s="668"/>
      <c r="M28" s="82"/>
      <c r="N28" s="82"/>
      <c r="O28" s="82"/>
      <c r="P28" s="668"/>
      <c r="Q28" s="668"/>
      <c r="R28" s="99"/>
      <c r="S28" s="99"/>
      <c r="T28" s="100"/>
      <c r="U28" s="100"/>
      <c r="V28" s="99"/>
      <c r="W28" s="99"/>
      <c r="X28" s="99"/>
      <c r="Y28" s="99"/>
      <c r="Z28" s="99"/>
      <c r="AA28" s="99"/>
      <c r="AB28" s="100"/>
      <c r="AC28" s="101"/>
      <c r="AD28" s="101"/>
      <c r="AE28" s="101"/>
      <c r="AF28" s="101"/>
      <c r="AG28" s="101"/>
      <c r="AH28" s="101"/>
      <c r="AI28" s="101"/>
      <c r="AJ28" s="101"/>
      <c r="AK28" s="101"/>
      <c r="AL28" s="102"/>
      <c r="AM28" s="102"/>
    </row>
    <row r="29" ht="16.5" customHeight="1">
      <c r="A29" s="103"/>
      <c r="B29" s="104"/>
      <c r="C29" s="105"/>
      <c r="D29" s="103"/>
      <c r="E29" s="103"/>
      <c r="F29" s="106"/>
      <c r="G29" s="107" t="s">
        <v>55</v>
      </c>
      <c r="H29" s="108"/>
      <c r="I29" s="109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1"/>
      <c r="AM29" s="104"/>
    </row>
    <row r="30" ht="15.75" customHeight="1">
      <c r="A30" s="79"/>
      <c r="B30" s="82"/>
      <c r="C30" s="96"/>
      <c r="D30" s="79"/>
      <c r="E30" s="79"/>
      <c r="F30" s="79"/>
      <c r="G30" s="79"/>
      <c r="H30" s="112"/>
      <c r="I30" s="84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82"/>
      <c r="AM30" s="82"/>
    </row>
    <row r="31" ht="11.25" customHeight="1">
      <c r="A31" s="19">
        <v>1.0</v>
      </c>
      <c r="B31" s="19" t="s">
        <v>33</v>
      </c>
      <c r="C31" s="66">
        <v>42621.0</v>
      </c>
      <c r="D31" s="113" t="s">
        <v>56</v>
      </c>
      <c r="E31" s="114"/>
      <c r="F31" s="15">
        <v>8.0</v>
      </c>
      <c r="G31" s="15">
        <v>8.0</v>
      </c>
      <c r="H31" s="31">
        <v>8.0</v>
      </c>
      <c r="I31" s="31">
        <v>8.0</v>
      </c>
      <c r="J31" s="31">
        <v>8.0</v>
      </c>
      <c r="K31" s="117"/>
      <c r="L31" s="117"/>
      <c r="M31" s="31">
        <v>8.0</v>
      </c>
      <c r="N31" s="31">
        <v>8.0</v>
      </c>
      <c r="O31" s="15">
        <v>8.0</v>
      </c>
      <c r="P31" s="15">
        <v>8.0</v>
      </c>
      <c r="Q31" s="31">
        <v>8.0</v>
      </c>
      <c r="R31" s="31">
        <v>8.0</v>
      </c>
      <c r="S31" s="31">
        <v>8.0</v>
      </c>
      <c r="T31" s="31">
        <v>8.0</v>
      </c>
      <c r="U31" s="31">
        <v>8.0</v>
      </c>
      <c r="V31" s="15">
        <v>8.0</v>
      </c>
      <c r="W31" s="15">
        <v>8.0</v>
      </c>
      <c r="X31" s="31">
        <v>8.0</v>
      </c>
      <c r="Y31" s="31">
        <v>8.0</v>
      </c>
      <c r="Z31" s="31">
        <v>8.0</v>
      </c>
      <c r="AA31" s="31">
        <v>8.0</v>
      </c>
      <c r="AB31" s="31">
        <v>8.0</v>
      </c>
      <c r="AC31" s="15">
        <v>8.0</v>
      </c>
      <c r="AD31" s="15">
        <v>8.0</v>
      </c>
      <c r="AE31" s="31">
        <v>8.0</v>
      </c>
      <c r="AF31" s="31">
        <v>8.0</v>
      </c>
      <c r="AG31" s="31">
        <v>8.0</v>
      </c>
      <c r="AH31" s="31">
        <v>8.0</v>
      </c>
      <c r="AI31" s="31">
        <v>8.0</v>
      </c>
      <c r="AJ31" s="15">
        <v>8.0</v>
      </c>
      <c r="AK31" s="15">
        <v>8.0</v>
      </c>
      <c r="AL31" s="31"/>
      <c r="AM31" s="31"/>
    </row>
    <row r="32" ht="11.25" customHeight="1">
      <c r="A32" s="19">
        <v>2.0</v>
      </c>
      <c r="B32" s="19" t="s">
        <v>57</v>
      </c>
      <c r="C32" s="669">
        <v>42455.0</v>
      </c>
      <c r="D32" s="32"/>
      <c r="E32" s="32"/>
      <c r="F32" s="15">
        <v>8.0</v>
      </c>
      <c r="G32" s="15">
        <v>8.0</v>
      </c>
      <c r="H32" s="31">
        <v>8.0</v>
      </c>
      <c r="I32" s="31">
        <v>8.0</v>
      </c>
      <c r="J32" s="31">
        <v>8.0</v>
      </c>
      <c r="K32" s="117"/>
      <c r="L32" s="117"/>
      <c r="M32" s="31">
        <v>8.0</v>
      </c>
      <c r="N32" s="31">
        <v>8.0</v>
      </c>
      <c r="O32" s="15">
        <v>8.0</v>
      </c>
      <c r="P32" s="15">
        <v>8.0</v>
      </c>
      <c r="Q32" s="31">
        <v>8.0</v>
      </c>
      <c r="R32" s="31">
        <v>8.0</v>
      </c>
      <c r="S32" s="31">
        <v>8.0</v>
      </c>
      <c r="T32" s="31">
        <v>8.0</v>
      </c>
      <c r="U32" s="31">
        <v>8.0</v>
      </c>
      <c r="V32" s="15">
        <v>8.0</v>
      </c>
      <c r="W32" s="15">
        <v>8.0</v>
      </c>
      <c r="X32" s="31">
        <v>8.0</v>
      </c>
      <c r="Y32" s="31">
        <v>8.0</v>
      </c>
      <c r="Z32" s="31">
        <v>8.0</v>
      </c>
      <c r="AA32" s="31">
        <v>8.0</v>
      </c>
      <c r="AB32" s="31">
        <v>8.0</v>
      </c>
      <c r="AC32" s="15">
        <v>8.0</v>
      </c>
      <c r="AD32" s="15">
        <v>8.0</v>
      </c>
      <c r="AE32" s="31">
        <v>8.0</v>
      </c>
      <c r="AF32" s="31">
        <v>8.0</v>
      </c>
      <c r="AG32" s="31">
        <v>8.0</v>
      </c>
      <c r="AH32" s="31">
        <v>8.0</v>
      </c>
      <c r="AI32" s="31">
        <v>8.0</v>
      </c>
      <c r="AJ32" s="15">
        <v>8.0</v>
      </c>
      <c r="AK32" s="15">
        <v>8.0</v>
      </c>
      <c r="AL32" s="31"/>
      <c r="AM32" s="31"/>
    </row>
    <row r="33" ht="11.25" customHeight="1">
      <c r="A33" s="19">
        <v>3.0</v>
      </c>
      <c r="B33" s="19" t="s">
        <v>58</v>
      </c>
      <c r="C33" s="62">
        <v>42704.0</v>
      </c>
      <c r="D33" s="32"/>
      <c r="E33" s="32"/>
      <c r="F33" s="15">
        <v>8.0</v>
      </c>
      <c r="G33" s="15">
        <v>8.0</v>
      </c>
      <c r="H33" s="31">
        <v>8.0</v>
      </c>
      <c r="I33" s="31">
        <v>8.0</v>
      </c>
      <c r="J33" s="31">
        <v>8.0</v>
      </c>
      <c r="K33" s="117"/>
      <c r="L33" s="117"/>
      <c r="M33" s="31">
        <v>8.0</v>
      </c>
      <c r="N33" s="31">
        <v>8.0</v>
      </c>
      <c r="O33" s="15">
        <v>8.0</v>
      </c>
      <c r="P33" s="15">
        <v>8.0</v>
      </c>
      <c r="Q33" s="31">
        <v>8.0</v>
      </c>
      <c r="R33" s="31">
        <v>8.0</v>
      </c>
      <c r="S33" s="31">
        <v>8.0</v>
      </c>
      <c r="T33" s="31">
        <v>8.0</v>
      </c>
      <c r="U33" s="31">
        <v>8.0</v>
      </c>
      <c r="V33" s="15">
        <v>8.0</v>
      </c>
      <c r="W33" s="15">
        <v>8.0</v>
      </c>
      <c r="X33" s="31">
        <v>8.0</v>
      </c>
      <c r="Y33" s="31">
        <v>8.0</v>
      </c>
      <c r="Z33" s="31">
        <v>8.0</v>
      </c>
      <c r="AA33" s="31">
        <v>8.0</v>
      </c>
      <c r="AB33" s="31">
        <v>8.0</v>
      </c>
      <c r="AC33" s="15">
        <v>8.0</v>
      </c>
      <c r="AD33" s="15">
        <v>8.0</v>
      </c>
      <c r="AE33" s="31">
        <v>8.0</v>
      </c>
      <c r="AF33" s="31">
        <v>8.0</v>
      </c>
      <c r="AG33" s="31">
        <v>8.0</v>
      </c>
      <c r="AH33" s="31">
        <v>8.0</v>
      </c>
      <c r="AI33" s="31">
        <v>8.0</v>
      </c>
      <c r="AJ33" s="15">
        <v>8.0</v>
      </c>
      <c r="AK33" s="15">
        <v>8.0</v>
      </c>
      <c r="AL33" s="31"/>
      <c r="AM33" s="31"/>
    </row>
    <row r="34" ht="11.25" customHeight="1">
      <c r="A34" s="19">
        <v>4.0</v>
      </c>
      <c r="B34" s="19" t="s">
        <v>59</v>
      </c>
      <c r="C34" s="62">
        <v>42425.0</v>
      </c>
      <c r="D34" s="71"/>
      <c r="E34" s="71"/>
      <c r="F34" s="15">
        <v>8.0</v>
      </c>
      <c r="G34" s="15">
        <v>8.0</v>
      </c>
      <c r="H34" s="31">
        <v>8.0</v>
      </c>
      <c r="I34" s="31">
        <v>8.0</v>
      </c>
      <c r="J34" s="31">
        <v>8.0</v>
      </c>
      <c r="K34" s="117"/>
      <c r="L34" s="117"/>
      <c r="M34" s="31">
        <v>8.0</v>
      </c>
      <c r="N34" s="31">
        <v>8.0</v>
      </c>
      <c r="O34" s="15">
        <v>8.0</v>
      </c>
      <c r="P34" s="15">
        <v>8.0</v>
      </c>
      <c r="Q34" s="31">
        <v>8.0</v>
      </c>
      <c r="R34" s="31">
        <v>8.0</v>
      </c>
      <c r="S34" s="31">
        <v>8.0</v>
      </c>
      <c r="T34" s="31">
        <v>8.0</v>
      </c>
      <c r="U34" s="31">
        <v>8.0</v>
      </c>
      <c r="V34" s="15">
        <v>8.0</v>
      </c>
      <c r="W34" s="15">
        <v>8.0</v>
      </c>
      <c r="X34" s="31">
        <v>8.0</v>
      </c>
      <c r="Y34" s="31">
        <v>8.0</v>
      </c>
      <c r="Z34" s="31">
        <v>8.0</v>
      </c>
      <c r="AA34" s="31">
        <v>8.0</v>
      </c>
      <c r="AB34" s="31">
        <v>8.0</v>
      </c>
      <c r="AC34" s="15">
        <v>8.0</v>
      </c>
      <c r="AD34" s="15">
        <v>8.0</v>
      </c>
      <c r="AE34" s="31">
        <v>8.0</v>
      </c>
      <c r="AF34" s="31">
        <v>8.0</v>
      </c>
      <c r="AG34" s="31">
        <v>8.0</v>
      </c>
      <c r="AH34" s="31">
        <v>8.0</v>
      </c>
      <c r="AI34" s="31">
        <v>8.0</v>
      </c>
      <c r="AJ34" s="15">
        <v>8.0</v>
      </c>
      <c r="AK34" s="15">
        <v>8.0</v>
      </c>
      <c r="AL34" s="31"/>
      <c r="AM34" s="31"/>
    </row>
    <row r="35" ht="21.75" customHeight="1">
      <c r="A35" s="79"/>
      <c r="B35" s="80"/>
      <c r="C35" s="112"/>
      <c r="D35" s="79"/>
      <c r="E35" s="112"/>
      <c r="F35" s="2252"/>
      <c r="G35" s="2252"/>
      <c r="H35" s="112"/>
      <c r="I35" s="112"/>
      <c r="J35" s="112"/>
      <c r="K35" s="112"/>
      <c r="L35" s="112"/>
      <c r="M35" s="18"/>
      <c r="N35" s="112"/>
      <c r="O35" s="2253"/>
      <c r="P35" s="2253"/>
      <c r="Q35" s="112"/>
      <c r="R35" s="112"/>
      <c r="S35" s="112"/>
      <c r="T35" s="112"/>
      <c r="U35" s="112"/>
      <c r="V35" s="2252"/>
      <c r="W35" s="2252"/>
      <c r="X35" s="112"/>
      <c r="Y35" s="112"/>
      <c r="Z35" s="82"/>
      <c r="AA35" s="112"/>
      <c r="AB35" s="112"/>
      <c r="AC35" s="2253"/>
      <c r="AD35" s="2253"/>
      <c r="AE35" s="112"/>
      <c r="AF35" s="112"/>
      <c r="AG35" s="112"/>
      <c r="AH35" s="112"/>
      <c r="AI35" s="112"/>
      <c r="AJ35" s="2253"/>
      <c r="AK35" s="2253"/>
      <c r="AL35" s="31"/>
      <c r="AM35" s="31"/>
    </row>
    <row r="36" ht="9.75" customHeight="1">
      <c r="A36" s="19">
        <v>1.0</v>
      </c>
      <c r="B36" s="20" t="s">
        <v>60</v>
      </c>
      <c r="C36" s="62">
        <v>42603.0</v>
      </c>
      <c r="D36" s="113" t="s">
        <v>61</v>
      </c>
      <c r="E36" s="616"/>
      <c r="F36" s="15"/>
      <c r="G36" s="15">
        <v>8.0</v>
      </c>
      <c r="H36" s="31">
        <v>8.0</v>
      </c>
      <c r="I36" s="31">
        <v>8.0</v>
      </c>
      <c r="J36" s="31">
        <v>8.0</v>
      </c>
      <c r="K36" s="117"/>
      <c r="L36" s="117"/>
      <c r="M36" s="31">
        <v>8.0</v>
      </c>
      <c r="N36" s="31">
        <v>8.0</v>
      </c>
      <c r="O36" s="15">
        <v>8.0</v>
      </c>
      <c r="P36" s="15">
        <v>8.0</v>
      </c>
      <c r="Q36" s="31">
        <v>8.0</v>
      </c>
      <c r="R36" s="31">
        <v>8.0</v>
      </c>
      <c r="S36" s="31">
        <v>8.0</v>
      </c>
      <c r="T36" s="31">
        <v>8.0</v>
      </c>
      <c r="U36" s="31">
        <v>8.0</v>
      </c>
      <c r="V36" s="15">
        <v>8.0</v>
      </c>
      <c r="W36" s="15">
        <v>8.0</v>
      </c>
      <c r="X36" s="31">
        <v>8.0</v>
      </c>
      <c r="Y36" s="31">
        <v>8.0</v>
      </c>
      <c r="Z36" s="31">
        <v>8.0</v>
      </c>
      <c r="AA36" s="31">
        <v>8.0</v>
      </c>
      <c r="AB36" s="31">
        <v>8.0</v>
      </c>
      <c r="AC36" s="15">
        <v>8.0</v>
      </c>
      <c r="AD36" s="15">
        <v>8.0</v>
      </c>
      <c r="AE36" s="31">
        <v>8.0</v>
      </c>
      <c r="AF36" s="31">
        <v>8.0</v>
      </c>
      <c r="AG36" s="31">
        <v>8.0</v>
      </c>
      <c r="AH36" s="125">
        <v>8.0</v>
      </c>
      <c r="AI36" s="125">
        <v>8.0</v>
      </c>
      <c r="AJ36" s="119">
        <v>8.0</v>
      </c>
      <c r="AK36" s="119">
        <v>8.0</v>
      </c>
      <c r="AL36" s="31"/>
      <c r="AM36" s="31"/>
    </row>
    <row r="37" ht="9.75" customHeight="1">
      <c r="A37" s="19">
        <v>2.0</v>
      </c>
      <c r="B37" s="20" t="s">
        <v>63</v>
      </c>
      <c r="C37" s="62">
        <v>42625.0</v>
      </c>
      <c r="D37" s="71"/>
      <c r="E37" s="71"/>
      <c r="F37" s="15"/>
      <c r="G37" s="15">
        <v>8.0</v>
      </c>
      <c r="H37" s="31">
        <v>8.0</v>
      </c>
      <c r="I37" s="31">
        <v>8.0</v>
      </c>
      <c r="J37" s="31">
        <v>8.0</v>
      </c>
      <c r="K37" s="595"/>
      <c r="L37" s="595"/>
      <c r="M37" s="31">
        <v>8.0</v>
      </c>
      <c r="N37" s="31">
        <v>8.0</v>
      </c>
      <c r="O37" s="15">
        <v>8.0</v>
      </c>
      <c r="P37" s="15">
        <v>8.0</v>
      </c>
      <c r="Q37" s="31">
        <v>8.0</v>
      </c>
      <c r="R37" s="31">
        <v>8.0</v>
      </c>
      <c r="S37" s="31">
        <v>8.0</v>
      </c>
      <c r="T37" s="31">
        <v>8.0</v>
      </c>
      <c r="U37" s="31">
        <v>8.0</v>
      </c>
      <c r="V37" s="15">
        <v>8.0</v>
      </c>
      <c r="W37" s="15">
        <v>8.0</v>
      </c>
      <c r="X37" s="31">
        <v>8.0</v>
      </c>
      <c r="Y37" s="31">
        <v>8.0</v>
      </c>
      <c r="Z37" s="31">
        <v>8.0</v>
      </c>
      <c r="AA37" s="31">
        <v>8.0</v>
      </c>
      <c r="AB37" s="31">
        <v>8.0</v>
      </c>
      <c r="AC37" s="15">
        <v>8.0</v>
      </c>
      <c r="AD37" s="15">
        <v>8.0</v>
      </c>
      <c r="AE37" s="31">
        <v>8.0</v>
      </c>
      <c r="AF37" s="31">
        <v>8.0</v>
      </c>
      <c r="AG37" s="31">
        <v>8.0</v>
      </c>
      <c r="AH37" s="125">
        <v>8.0</v>
      </c>
      <c r="AI37" s="125">
        <v>8.0</v>
      </c>
      <c r="AJ37" s="119">
        <v>8.0</v>
      </c>
      <c r="AK37" s="119">
        <v>8.0</v>
      </c>
      <c r="AL37" s="31"/>
      <c r="AM37" s="31"/>
    </row>
    <row r="38" ht="15.75" customHeight="1">
      <c r="A38" s="79"/>
      <c r="B38" s="80"/>
      <c r="C38" s="112"/>
      <c r="D38" s="121"/>
      <c r="E38" s="121"/>
      <c r="F38" s="2254"/>
      <c r="G38" s="2254"/>
      <c r="H38" s="121"/>
      <c r="I38" s="121"/>
      <c r="J38" s="121"/>
      <c r="K38" s="121"/>
      <c r="L38" s="121"/>
      <c r="M38" s="121"/>
      <c r="N38" s="121"/>
      <c r="O38" s="2254"/>
      <c r="P38" s="2254"/>
      <c r="Q38" s="121"/>
      <c r="R38" s="121"/>
      <c r="S38" s="121"/>
      <c r="T38" s="121"/>
      <c r="U38" s="121"/>
      <c r="V38" s="2254"/>
      <c r="W38" s="2254"/>
      <c r="X38" s="121"/>
      <c r="Y38" s="121"/>
      <c r="Z38" s="121"/>
      <c r="AA38" s="121"/>
      <c r="AB38" s="121"/>
      <c r="AC38" s="2254"/>
      <c r="AD38" s="2254"/>
      <c r="AE38" s="121"/>
      <c r="AF38" s="121"/>
      <c r="AG38" s="121"/>
      <c r="AH38" s="121"/>
      <c r="AI38" s="121"/>
      <c r="AJ38" s="2254"/>
      <c r="AK38" s="2254"/>
      <c r="AL38" s="121"/>
      <c r="AM38" s="121"/>
    </row>
    <row r="39" ht="19.5" customHeight="1">
      <c r="A39" s="19">
        <v>1.0</v>
      </c>
      <c r="B39" s="20" t="s">
        <v>64</v>
      </c>
      <c r="C39" s="62"/>
      <c r="D39" s="113" t="s">
        <v>65</v>
      </c>
      <c r="E39" s="114"/>
      <c r="F39" s="15"/>
      <c r="G39" s="15">
        <v>8.0</v>
      </c>
      <c r="H39" s="31">
        <v>8.0</v>
      </c>
      <c r="I39" s="31">
        <v>8.0</v>
      </c>
      <c r="J39" s="31">
        <v>8.0</v>
      </c>
      <c r="K39" s="117"/>
      <c r="L39" s="117"/>
      <c r="M39" s="31">
        <v>8.0</v>
      </c>
      <c r="N39" s="31">
        <v>8.0</v>
      </c>
      <c r="O39" s="15">
        <v>8.0</v>
      </c>
      <c r="P39" s="15">
        <v>8.0</v>
      </c>
      <c r="Q39" s="31">
        <v>8.0</v>
      </c>
      <c r="R39" s="31">
        <v>8.0</v>
      </c>
      <c r="S39" s="31">
        <v>8.0</v>
      </c>
      <c r="T39" s="31">
        <v>8.0</v>
      </c>
      <c r="U39" s="31">
        <v>8.0</v>
      </c>
      <c r="V39" s="15">
        <v>8.0</v>
      </c>
      <c r="W39" s="15">
        <v>8.0</v>
      </c>
      <c r="X39" s="31">
        <v>8.0</v>
      </c>
      <c r="Y39" s="31">
        <v>8.0</v>
      </c>
      <c r="Z39" s="31">
        <v>8.0</v>
      </c>
      <c r="AA39" s="31">
        <v>8.0</v>
      </c>
      <c r="AB39" s="31">
        <v>8.0</v>
      </c>
      <c r="AC39" s="15">
        <v>8.0</v>
      </c>
      <c r="AD39" s="15">
        <v>8.0</v>
      </c>
      <c r="AE39" s="31">
        <v>8.0</v>
      </c>
      <c r="AF39" s="31">
        <v>8.0</v>
      </c>
      <c r="AG39" s="31">
        <v>8.0</v>
      </c>
      <c r="AH39" s="31">
        <v>8.0</v>
      </c>
      <c r="AI39" s="31">
        <v>8.0</v>
      </c>
      <c r="AJ39" s="15">
        <v>8.0</v>
      </c>
      <c r="AK39" s="15">
        <v>8.0</v>
      </c>
      <c r="AL39" s="31"/>
      <c r="AM39" s="31"/>
    </row>
    <row r="40" ht="19.5" customHeight="1">
      <c r="A40" s="19">
        <v>2.0</v>
      </c>
      <c r="B40" s="20" t="s">
        <v>66</v>
      </c>
      <c r="C40" s="62">
        <v>42512.0</v>
      </c>
      <c r="D40" s="71"/>
      <c r="E40" s="71"/>
      <c r="F40" s="15"/>
      <c r="G40" s="15">
        <v>8.0</v>
      </c>
      <c r="H40" s="31">
        <v>8.0</v>
      </c>
      <c r="I40" s="31">
        <v>8.0</v>
      </c>
      <c r="J40" s="31">
        <v>8.0</v>
      </c>
      <c r="K40" s="117"/>
      <c r="L40" s="117"/>
      <c r="M40" s="31">
        <v>8.0</v>
      </c>
      <c r="N40" s="31">
        <v>8.0</v>
      </c>
      <c r="O40" s="15">
        <v>8.0</v>
      </c>
      <c r="P40" s="15">
        <v>8.0</v>
      </c>
      <c r="Q40" s="31">
        <v>8.0</v>
      </c>
      <c r="R40" s="31">
        <v>8.0</v>
      </c>
      <c r="S40" s="31">
        <v>8.0</v>
      </c>
      <c r="T40" s="31">
        <v>8.0</v>
      </c>
      <c r="U40" s="31">
        <v>8.0</v>
      </c>
      <c r="V40" s="15">
        <v>8.0</v>
      </c>
      <c r="W40" s="15">
        <v>8.0</v>
      </c>
      <c r="X40" s="31">
        <v>8.0</v>
      </c>
      <c r="Y40" s="31">
        <v>8.0</v>
      </c>
      <c r="Z40" s="31">
        <v>8.0</v>
      </c>
      <c r="AA40" s="31">
        <v>8.0</v>
      </c>
      <c r="AB40" s="31">
        <v>8.0</v>
      </c>
      <c r="AC40" s="15">
        <v>8.0</v>
      </c>
      <c r="AD40" s="15">
        <v>8.0</v>
      </c>
      <c r="AE40" s="31">
        <v>8.0</v>
      </c>
      <c r="AF40" s="31">
        <v>8.0</v>
      </c>
      <c r="AG40" s="31">
        <v>8.0</v>
      </c>
      <c r="AH40" s="31">
        <v>8.0</v>
      </c>
      <c r="AI40" s="31">
        <v>8.0</v>
      </c>
      <c r="AJ40" s="15">
        <v>8.0</v>
      </c>
      <c r="AK40" s="15">
        <v>8.0</v>
      </c>
      <c r="AL40" s="31"/>
      <c r="AM40" s="31"/>
    </row>
    <row r="41" ht="18.0" customHeight="1">
      <c r="A41" s="79"/>
      <c r="B41" s="80"/>
      <c r="C41" s="112"/>
      <c r="D41" s="79"/>
      <c r="E41" s="79"/>
      <c r="F41" s="88"/>
      <c r="G41" s="88"/>
      <c r="H41" s="112"/>
      <c r="I41" s="79"/>
      <c r="J41" s="79"/>
      <c r="K41" s="79"/>
      <c r="L41" s="79"/>
      <c r="M41" s="122"/>
      <c r="N41" s="79"/>
      <c r="O41" s="88"/>
      <c r="P41" s="88"/>
      <c r="Q41" s="79"/>
      <c r="R41" s="79"/>
      <c r="S41" s="79"/>
      <c r="T41" s="79"/>
      <c r="U41" s="79"/>
      <c r="V41" s="88"/>
      <c r="W41" s="88"/>
      <c r="X41" s="79"/>
      <c r="Y41" s="79"/>
      <c r="Z41" s="79"/>
      <c r="AA41" s="79"/>
      <c r="AB41" s="79"/>
      <c r="AC41" s="88"/>
      <c r="AD41" s="88"/>
      <c r="AE41" s="79"/>
      <c r="AF41" s="79"/>
      <c r="AG41" s="79"/>
      <c r="AH41" s="79"/>
      <c r="AI41" s="79"/>
      <c r="AJ41" s="88"/>
      <c r="AK41" s="88"/>
      <c r="AL41" s="31"/>
      <c r="AM41" s="31"/>
    </row>
    <row r="42" ht="18.0" customHeight="1">
      <c r="A42" s="19">
        <v>1.0</v>
      </c>
      <c r="B42" s="20" t="s">
        <v>67</v>
      </c>
      <c r="C42" s="2255">
        <v>42852.0</v>
      </c>
      <c r="D42" s="31" t="s">
        <v>68</v>
      </c>
      <c r="E42" s="31">
        <v>7.9220318245E10</v>
      </c>
      <c r="F42" s="15"/>
      <c r="G42" s="15"/>
      <c r="H42" s="31">
        <v>8.0</v>
      </c>
      <c r="I42" s="31">
        <v>8.0</v>
      </c>
      <c r="J42" s="31">
        <v>8.0</v>
      </c>
      <c r="K42" s="117" t="s">
        <v>11</v>
      </c>
      <c r="L42" s="117"/>
      <c r="M42" s="31">
        <v>8.0</v>
      </c>
      <c r="N42" s="31">
        <v>8.0</v>
      </c>
      <c r="O42" s="15"/>
      <c r="P42" s="15"/>
      <c r="Q42" s="31">
        <v>8.0</v>
      </c>
      <c r="R42" s="31">
        <v>8.0</v>
      </c>
      <c r="S42" s="31">
        <v>8.0</v>
      </c>
      <c r="T42" s="31">
        <v>8.0</v>
      </c>
      <c r="U42" s="31">
        <v>8.0</v>
      </c>
      <c r="V42" s="15"/>
      <c r="W42" s="15"/>
      <c r="X42" s="31">
        <v>8.0</v>
      </c>
      <c r="Y42" s="31">
        <v>8.0</v>
      </c>
      <c r="Z42" s="31">
        <v>8.0</v>
      </c>
      <c r="AA42" s="31">
        <v>8.0</v>
      </c>
      <c r="AB42" s="31">
        <v>8.0</v>
      </c>
      <c r="AC42" s="15"/>
      <c r="AD42" s="15"/>
      <c r="AE42" s="31">
        <v>8.0</v>
      </c>
      <c r="AF42" s="31">
        <v>8.0</v>
      </c>
      <c r="AG42" s="31">
        <v>8.0</v>
      </c>
      <c r="AH42" s="31">
        <v>8.0</v>
      </c>
      <c r="AI42" s="31">
        <v>8.0</v>
      </c>
      <c r="AJ42" s="15"/>
      <c r="AK42" s="15"/>
      <c r="AL42" s="31"/>
      <c r="AM42" s="31"/>
    </row>
    <row r="43" ht="18.0" customHeight="1">
      <c r="A43" s="19">
        <v>2.0</v>
      </c>
      <c r="B43" s="20" t="s">
        <v>69</v>
      </c>
      <c r="C43" s="62">
        <v>42667.0</v>
      </c>
      <c r="D43" s="31" t="s">
        <v>70</v>
      </c>
      <c r="E43" s="31">
        <v>7.9220318242E10</v>
      </c>
      <c r="F43" s="15"/>
      <c r="G43" s="15">
        <v>12.0</v>
      </c>
      <c r="H43" s="31">
        <v>12.0</v>
      </c>
      <c r="I43" s="31"/>
      <c r="J43" s="31"/>
      <c r="K43" s="117"/>
      <c r="L43" s="117"/>
      <c r="M43" s="31">
        <v>12.0</v>
      </c>
      <c r="N43" s="31">
        <v>12.0</v>
      </c>
      <c r="O43" s="15"/>
      <c r="P43" s="15"/>
      <c r="Q43" s="31">
        <v>12.0</v>
      </c>
      <c r="R43" s="31">
        <v>12.0</v>
      </c>
      <c r="S43" s="31"/>
      <c r="T43" s="2242"/>
      <c r="U43" s="2242"/>
      <c r="V43" s="2242"/>
      <c r="W43" s="2242"/>
      <c r="X43" s="2242"/>
      <c r="Y43" s="2242"/>
      <c r="Z43" s="2242"/>
      <c r="AA43" s="2242"/>
      <c r="AB43" s="2242"/>
      <c r="AC43" s="2242"/>
      <c r="AD43" s="2242"/>
      <c r="AE43" s="2242"/>
      <c r="AF43" s="2242"/>
      <c r="AG43" s="2242"/>
      <c r="AH43" s="31">
        <v>12.0</v>
      </c>
      <c r="AI43" s="31">
        <v>12.0</v>
      </c>
      <c r="AJ43" s="15">
        <v>12.0</v>
      </c>
      <c r="AK43" s="15">
        <v>12.0</v>
      </c>
      <c r="AL43" s="31"/>
      <c r="AM43" s="31"/>
    </row>
    <row r="44" ht="18.0" customHeight="1">
      <c r="A44" s="19">
        <v>3.0</v>
      </c>
      <c r="B44" s="20" t="s">
        <v>502</v>
      </c>
      <c r="C44" s="66">
        <v>42709.0</v>
      </c>
      <c r="D44" s="31" t="s">
        <v>70</v>
      </c>
      <c r="E44" s="31">
        <v>7.9220318285E10</v>
      </c>
      <c r="F44" s="15">
        <v>12.0</v>
      </c>
      <c r="G44" s="15"/>
      <c r="H44" s="31"/>
      <c r="I44" s="31">
        <v>12.0</v>
      </c>
      <c r="J44" s="31">
        <v>12.0</v>
      </c>
      <c r="K44" s="117"/>
      <c r="L44" s="117"/>
      <c r="M44" s="31"/>
      <c r="N44" s="31"/>
      <c r="O44" s="15">
        <v>12.0</v>
      </c>
      <c r="P44" s="15">
        <v>12.0</v>
      </c>
      <c r="Q44" s="31"/>
      <c r="R44" s="31"/>
      <c r="S44" s="31">
        <v>12.0</v>
      </c>
      <c r="T44" s="31">
        <v>12.0</v>
      </c>
      <c r="U44" s="31"/>
      <c r="V44" s="15"/>
      <c r="W44" s="15">
        <v>12.0</v>
      </c>
      <c r="X44" s="31">
        <v>12.0</v>
      </c>
      <c r="Y44" s="31"/>
      <c r="Z44" s="31"/>
      <c r="AA44" s="31">
        <v>12.0</v>
      </c>
      <c r="AB44" s="31">
        <v>12.0</v>
      </c>
      <c r="AC44" s="15"/>
      <c r="AD44" s="15"/>
      <c r="AE44" s="31">
        <v>12.0</v>
      </c>
      <c r="AF44" s="31">
        <v>12.0</v>
      </c>
      <c r="AG44" s="31"/>
      <c r="AH44" s="31"/>
      <c r="AI44" s="31">
        <v>12.0</v>
      </c>
      <c r="AJ44" s="15">
        <v>12.0</v>
      </c>
      <c r="AK44" s="15"/>
      <c r="AL44" s="31"/>
      <c r="AM44" s="31"/>
    </row>
    <row r="45" ht="15.75" customHeight="1">
      <c r="A45" s="19">
        <v>4.0</v>
      </c>
      <c r="B45" s="19" t="s">
        <v>73</v>
      </c>
      <c r="C45" s="62">
        <v>42512.0</v>
      </c>
      <c r="D45" s="31" t="s">
        <v>74</v>
      </c>
      <c r="E45" s="31">
        <v>7.9221277764E10</v>
      </c>
      <c r="F45" s="15"/>
      <c r="G45" s="15"/>
      <c r="H45" s="31">
        <v>8.0</v>
      </c>
      <c r="I45" s="31">
        <v>8.0</v>
      </c>
      <c r="J45" s="31">
        <v>9.0</v>
      </c>
      <c r="K45" s="117"/>
      <c r="L45" s="117"/>
      <c r="M45" s="31">
        <v>9.0</v>
      </c>
      <c r="N45" s="31">
        <v>13.0</v>
      </c>
      <c r="O45" s="15"/>
      <c r="P45" s="15"/>
      <c r="Q45" s="31">
        <v>11.0</v>
      </c>
      <c r="R45" s="31">
        <v>9.0</v>
      </c>
      <c r="S45" s="31">
        <v>11.0</v>
      </c>
      <c r="T45" s="31">
        <v>11.0</v>
      </c>
      <c r="U45" s="31">
        <v>12.0</v>
      </c>
      <c r="V45" s="15">
        <v>12.0</v>
      </c>
      <c r="W45" s="15"/>
      <c r="X45" s="31">
        <v>1.0</v>
      </c>
      <c r="Y45" s="31">
        <v>12.0</v>
      </c>
      <c r="Z45" s="31">
        <v>13.0</v>
      </c>
      <c r="AA45" s="31"/>
      <c r="AB45" s="31"/>
      <c r="AC45" s="15">
        <v>12.0</v>
      </c>
      <c r="AD45" s="15">
        <v>12.0</v>
      </c>
      <c r="AE45" s="31">
        <v>12.0</v>
      </c>
      <c r="AF45" s="31">
        <v>12.0</v>
      </c>
      <c r="AG45" s="31">
        <v>12.0</v>
      </c>
      <c r="AH45" s="31">
        <v>3.0</v>
      </c>
      <c r="AI45" s="31"/>
      <c r="AJ45" s="15"/>
      <c r="AK45" s="15"/>
      <c r="AL45" s="31"/>
      <c r="AM45" s="31"/>
    </row>
    <row r="46" ht="15.75" customHeight="1">
      <c r="A46" s="19">
        <v>5.0</v>
      </c>
      <c r="B46" s="19" t="s">
        <v>75</v>
      </c>
      <c r="C46" s="124">
        <v>42539.0</v>
      </c>
      <c r="D46" s="125" t="s">
        <v>76</v>
      </c>
      <c r="E46" s="125">
        <v>7.9220220031E10</v>
      </c>
      <c r="F46" s="119"/>
      <c r="G46" s="15"/>
      <c r="H46" s="31">
        <v>8.0</v>
      </c>
      <c r="I46" s="31">
        <v>8.0</v>
      </c>
      <c r="J46" s="2256"/>
      <c r="K46" s="117"/>
      <c r="L46" s="117"/>
      <c r="M46" s="2256"/>
      <c r="N46" s="2256"/>
      <c r="O46" s="15"/>
      <c r="P46" s="15"/>
      <c r="Q46" s="2256"/>
      <c r="R46" s="2256"/>
      <c r="S46" s="31">
        <v>8.0</v>
      </c>
      <c r="T46" s="31">
        <v>8.0</v>
      </c>
      <c r="U46" s="31">
        <v>8.0</v>
      </c>
      <c r="V46" s="15"/>
      <c r="W46" s="15"/>
      <c r="X46" s="31">
        <v>8.0</v>
      </c>
      <c r="Y46" s="31">
        <v>8.0</v>
      </c>
      <c r="Z46" s="31">
        <v>8.0</v>
      </c>
      <c r="AA46" s="31">
        <v>8.0</v>
      </c>
      <c r="AB46" s="31">
        <v>8.0</v>
      </c>
      <c r="AC46" s="15"/>
      <c r="AD46" s="15"/>
      <c r="AE46" s="31">
        <v>8.0</v>
      </c>
      <c r="AF46" s="31">
        <v>8.0</v>
      </c>
      <c r="AG46" s="31">
        <v>8.0</v>
      </c>
      <c r="AH46" s="31">
        <v>8.0</v>
      </c>
      <c r="AI46" s="31">
        <v>8.0</v>
      </c>
      <c r="AJ46" s="15"/>
      <c r="AK46" s="15"/>
      <c r="AL46" s="31"/>
      <c r="AM46" s="31"/>
    </row>
    <row r="47" ht="15.75" customHeight="1">
      <c r="A47" s="19">
        <v>6.0</v>
      </c>
      <c r="B47" s="19" t="s">
        <v>2326</v>
      </c>
      <c r="C47" s="62">
        <v>43100.0</v>
      </c>
      <c r="D47" s="31" t="s">
        <v>2327</v>
      </c>
      <c r="E47" s="31">
        <v>7.9221946634E10</v>
      </c>
      <c r="F47" s="15"/>
      <c r="G47" s="15"/>
      <c r="H47" s="31">
        <v>8.0</v>
      </c>
      <c r="I47" s="31">
        <v>8.0</v>
      </c>
      <c r="J47" s="31">
        <v>8.0</v>
      </c>
      <c r="K47" s="117"/>
      <c r="L47" s="117"/>
      <c r="M47" s="31">
        <v>8.0</v>
      </c>
      <c r="N47" s="31">
        <v>8.0</v>
      </c>
      <c r="O47" s="15"/>
      <c r="P47" s="15"/>
      <c r="Q47" s="31">
        <v>8.0</v>
      </c>
      <c r="R47" s="31">
        <v>8.0</v>
      </c>
      <c r="S47" s="31">
        <v>8.0</v>
      </c>
      <c r="T47" s="31">
        <v>8.0</v>
      </c>
      <c r="U47" s="31">
        <v>8.0</v>
      </c>
      <c r="V47" s="15"/>
      <c r="W47" s="15"/>
      <c r="X47" s="31">
        <v>8.0</v>
      </c>
      <c r="Y47" s="31">
        <v>8.0</v>
      </c>
      <c r="Z47" s="31">
        <v>8.0</v>
      </c>
      <c r="AA47" s="31">
        <v>8.0</v>
      </c>
      <c r="AB47" s="31">
        <v>8.0</v>
      </c>
      <c r="AC47" s="15"/>
      <c r="AD47" s="15"/>
      <c r="AE47" s="31">
        <v>8.0</v>
      </c>
      <c r="AF47" s="31">
        <v>8.0</v>
      </c>
      <c r="AG47" s="31">
        <v>8.0</v>
      </c>
      <c r="AH47" s="31">
        <v>8.0</v>
      </c>
      <c r="AI47" s="31">
        <v>8.0</v>
      </c>
      <c r="AJ47" s="15"/>
      <c r="AK47" s="15"/>
      <c r="AL47" s="112"/>
      <c r="AM47" s="112"/>
    </row>
    <row r="48" ht="12.0" customHeight="1">
      <c r="A48" s="79"/>
    </row>
    <row r="49" ht="9.75" customHeight="1">
      <c r="A49" s="2257" t="s">
        <v>2328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127"/>
    </row>
    <row r="50" ht="252.0" customHeight="1">
      <c r="A50" s="128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30"/>
    </row>
    <row r="51" ht="15.75" customHeight="1">
      <c r="A51" s="13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132"/>
    </row>
    <row r="52" ht="13.5" customHeight="1">
      <c r="A52" s="29"/>
      <c r="B52" s="31" t="s">
        <v>504</v>
      </c>
      <c r="C52" s="133"/>
      <c r="D52" s="134" t="s">
        <v>10</v>
      </c>
      <c r="E52" s="424"/>
      <c r="F52" s="2258">
        <v>4.0</v>
      </c>
      <c r="G52" s="142"/>
      <c r="H52" s="2259">
        <v>13.0</v>
      </c>
      <c r="I52" s="2259">
        <v>11.0</v>
      </c>
      <c r="J52" s="2259">
        <v>6.0</v>
      </c>
      <c r="K52" s="147"/>
      <c r="L52" s="147"/>
      <c r="M52" s="29">
        <v>2.0</v>
      </c>
      <c r="N52" s="149">
        <v>5.0</v>
      </c>
      <c r="O52" s="16"/>
      <c r="P52" s="16"/>
      <c r="Q52" s="29">
        <v>12.0</v>
      </c>
      <c r="R52" s="29">
        <v>10.0</v>
      </c>
      <c r="S52" s="29">
        <v>6.0</v>
      </c>
      <c r="T52" s="29">
        <v>27.0</v>
      </c>
      <c r="U52" s="29">
        <v>7.0</v>
      </c>
      <c r="V52" s="16">
        <v>1.0</v>
      </c>
      <c r="W52" s="16"/>
      <c r="X52" s="149">
        <v>7.0</v>
      </c>
      <c r="Y52" s="29">
        <v>8.0</v>
      </c>
      <c r="Z52" s="29">
        <v>7.0</v>
      </c>
      <c r="AA52" s="29">
        <v>9.0</v>
      </c>
      <c r="AB52" s="29"/>
      <c r="AC52" s="16"/>
      <c r="AD52" s="16">
        <v>9.0</v>
      </c>
      <c r="AE52" s="29">
        <v>11.0</v>
      </c>
      <c r="AF52" s="29">
        <v>10.0</v>
      </c>
      <c r="AG52" s="29">
        <v>8.0</v>
      </c>
      <c r="AH52" s="29">
        <v>2.0</v>
      </c>
      <c r="AI52" s="640"/>
      <c r="AJ52" s="640"/>
      <c r="AK52" s="640"/>
      <c r="AL52" s="264">
        <f t="shared" ref="AL52:AL99" si="1">SUM(F52:AK52)</f>
        <v>175</v>
      </c>
      <c r="AM52" s="136">
        <f>AL52/7</f>
        <v>25</v>
      </c>
    </row>
    <row r="53" ht="13.5" customHeight="1">
      <c r="A53" s="137" t="s">
        <v>78</v>
      </c>
      <c r="B53" s="132"/>
      <c r="C53" s="138"/>
      <c r="D53" s="32"/>
      <c r="E53" s="427"/>
      <c r="F53" s="142"/>
      <c r="G53" s="142"/>
      <c r="H53" s="143"/>
      <c r="I53" s="2260"/>
      <c r="J53" s="143"/>
      <c r="K53" s="147"/>
      <c r="L53" s="147"/>
      <c r="M53" s="143"/>
      <c r="N53" s="143"/>
      <c r="O53" s="16"/>
      <c r="P53" s="16"/>
      <c r="Q53" s="599">
        <v>1.0</v>
      </c>
      <c r="R53" s="29"/>
      <c r="S53" s="29"/>
      <c r="T53" s="29"/>
      <c r="U53" s="29"/>
      <c r="V53" s="142"/>
      <c r="W53" s="142"/>
      <c r="X53" s="599">
        <v>1.0</v>
      </c>
      <c r="Y53" s="599">
        <v>2.0</v>
      </c>
      <c r="Z53" s="599">
        <v>4.0</v>
      </c>
      <c r="AA53" s="599">
        <v>4.0</v>
      </c>
      <c r="AB53" s="29"/>
      <c r="AC53" s="16"/>
      <c r="AD53" s="16"/>
      <c r="AE53" s="29"/>
      <c r="AF53" s="29"/>
      <c r="AG53" s="599">
        <v>1.0</v>
      </c>
      <c r="AH53" s="599">
        <v>1.0</v>
      </c>
      <c r="AI53" s="29"/>
      <c r="AJ53" s="16"/>
      <c r="AK53" s="16"/>
      <c r="AL53" s="268">
        <f t="shared" si="1"/>
        <v>14</v>
      </c>
      <c r="AM53" s="143"/>
    </row>
    <row r="54" ht="13.5" customHeight="1">
      <c r="A54" s="29"/>
      <c r="B54" s="31" t="s">
        <v>505</v>
      </c>
      <c r="C54" s="133"/>
      <c r="D54" s="32"/>
      <c r="E54" s="424"/>
      <c r="F54" s="142"/>
      <c r="G54" s="142"/>
      <c r="H54" s="143"/>
      <c r="I54" s="2260"/>
      <c r="J54" s="143"/>
      <c r="K54" s="147"/>
      <c r="L54" s="147"/>
      <c r="M54" s="2259">
        <v>1.0</v>
      </c>
      <c r="N54" s="2259">
        <v>1.0</v>
      </c>
      <c r="O54" s="16"/>
      <c r="P54" s="16"/>
      <c r="Q54" s="29"/>
      <c r="R54" s="29">
        <v>3.0</v>
      </c>
      <c r="S54" s="29">
        <v>3.0</v>
      </c>
      <c r="T54" s="29"/>
      <c r="U54" s="29">
        <v>3.0</v>
      </c>
      <c r="V54" s="16"/>
      <c r="W54" s="16"/>
      <c r="X54" s="29"/>
      <c r="Y54" s="29">
        <v>5.0</v>
      </c>
      <c r="Z54" s="29">
        <v>1.0</v>
      </c>
      <c r="AA54" s="29">
        <v>3.0</v>
      </c>
      <c r="AB54" s="29">
        <v>1.0</v>
      </c>
      <c r="AC54" s="16"/>
      <c r="AD54" s="16"/>
      <c r="AE54" s="29"/>
      <c r="AF54" s="29">
        <v>4.0</v>
      </c>
      <c r="AG54" s="29">
        <v>3.0</v>
      </c>
      <c r="AH54" s="29"/>
      <c r="AI54" s="29"/>
      <c r="AJ54" s="16"/>
      <c r="AK54" s="16"/>
      <c r="AL54" s="264">
        <f t="shared" si="1"/>
        <v>28</v>
      </c>
      <c r="AM54" s="136">
        <f>AL54/7</f>
        <v>4</v>
      </c>
    </row>
    <row r="55" ht="13.5" customHeight="1">
      <c r="A55" s="137" t="s">
        <v>78</v>
      </c>
      <c r="B55" s="132"/>
      <c r="C55" s="138"/>
      <c r="D55" s="32"/>
      <c r="E55" s="427"/>
      <c r="F55" s="142"/>
      <c r="G55" s="142"/>
      <c r="H55" s="143"/>
      <c r="I55" s="2260"/>
      <c r="J55" s="143"/>
      <c r="K55" s="427"/>
      <c r="L55" s="427"/>
      <c r="M55" s="2259"/>
      <c r="N55" s="2259"/>
      <c r="O55" s="142"/>
      <c r="P55" s="142"/>
      <c r="Q55" s="29"/>
      <c r="R55" s="29"/>
      <c r="S55" s="29"/>
      <c r="T55" s="29"/>
      <c r="U55" s="599">
        <v>1.0</v>
      </c>
      <c r="V55" s="142"/>
      <c r="W55" s="142"/>
      <c r="X55" s="29"/>
      <c r="Y55" s="29"/>
      <c r="Z55" s="29"/>
      <c r="AA55" s="29"/>
      <c r="AB55" s="29"/>
      <c r="AC55" s="16"/>
      <c r="AD55" s="16"/>
      <c r="AE55" s="29"/>
      <c r="AF55" s="29"/>
      <c r="AG55" s="29"/>
      <c r="AH55" s="29"/>
      <c r="AI55" s="29"/>
      <c r="AJ55" s="16"/>
      <c r="AK55" s="16"/>
      <c r="AL55" s="268">
        <f t="shared" si="1"/>
        <v>1</v>
      </c>
      <c r="AM55" s="143"/>
    </row>
    <row r="56" ht="13.5" customHeight="1">
      <c r="A56" s="45"/>
      <c r="B56" s="673" t="s">
        <v>2329</v>
      </c>
      <c r="C56" s="133"/>
      <c r="D56" s="32"/>
      <c r="E56" s="424"/>
      <c r="F56" s="16">
        <v>7.0</v>
      </c>
      <c r="G56" s="16"/>
      <c r="H56" s="143"/>
      <c r="I56" s="2259">
        <v>12.0</v>
      </c>
      <c r="J56" s="2259">
        <v>9.0</v>
      </c>
      <c r="K56" s="147"/>
      <c r="L56" s="147"/>
      <c r="M56" s="2259">
        <v>8.0</v>
      </c>
      <c r="N56" s="2261">
        <v>4.0</v>
      </c>
      <c r="O56" s="16"/>
      <c r="P56" s="16"/>
      <c r="Q56" s="29">
        <v>10.0</v>
      </c>
      <c r="R56" s="29">
        <v>9.0</v>
      </c>
      <c r="S56" s="29">
        <v>6.0</v>
      </c>
      <c r="T56" s="29">
        <v>9.0</v>
      </c>
      <c r="U56" s="29">
        <v>19.0</v>
      </c>
      <c r="V56" s="16"/>
      <c r="W56" s="16"/>
      <c r="X56" s="29"/>
      <c r="Y56" s="29">
        <v>12.0</v>
      </c>
      <c r="Z56" s="29">
        <v>10.0</v>
      </c>
      <c r="AA56" s="29">
        <v>5.0</v>
      </c>
      <c r="AB56" s="29">
        <v>10.0</v>
      </c>
      <c r="AC56" s="16"/>
      <c r="AD56" s="16">
        <v>10.0</v>
      </c>
      <c r="AE56" s="29">
        <v>9.0</v>
      </c>
      <c r="AF56" s="29">
        <v>10.0</v>
      </c>
      <c r="AG56" s="29">
        <v>10.0</v>
      </c>
      <c r="AH56" s="29">
        <v>13.0</v>
      </c>
      <c r="AI56" s="29">
        <v>10.0</v>
      </c>
      <c r="AJ56" s="16"/>
      <c r="AK56" s="16"/>
      <c r="AL56" s="264">
        <f t="shared" si="1"/>
        <v>192</v>
      </c>
      <c r="AM56" s="136">
        <f>AL56/13</f>
        <v>14.76923077</v>
      </c>
    </row>
    <row r="57" ht="13.5" customHeight="1">
      <c r="A57" s="137" t="s">
        <v>78</v>
      </c>
      <c r="B57" s="132"/>
      <c r="C57" s="138"/>
      <c r="D57" s="32"/>
      <c r="E57" s="427"/>
      <c r="F57" s="142">
        <v>1.0</v>
      </c>
      <c r="G57" s="142"/>
      <c r="H57" s="143"/>
      <c r="I57" s="2260"/>
      <c r="J57" s="2259"/>
      <c r="K57" s="427"/>
      <c r="L57" s="427"/>
      <c r="M57" s="2259"/>
      <c r="N57" s="2259"/>
      <c r="O57" s="142"/>
      <c r="P57" s="142"/>
      <c r="Q57" s="29"/>
      <c r="R57" s="29"/>
      <c r="S57" s="29"/>
      <c r="T57" s="29"/>
      <c r="U57" s="29"/>
      <c r="V57" s="142"/>
      <c r="W57" s="142"/>
      <c r="X57" s="29"/>
      <c r="Y57" s="599">
        <v>3.0</v>
      </c>
      <c r="Z57" s="599">
        <v>1.0</v>
      </c>
      <c r="AA57" s="29"/>
      <c r="AB57" s="29"/>
      <c r="AC57" s="16"/>
      <c r="AD57" s="16"/>
      <c r="AE57" s="29"/>
      <c r="AF57" s="29"/>
      <c r="AG57" s="29"/>
      <c r="AH57" s="29"/>
      <c r="AI57" s="599">
        <v>1.0</v>
      </c>
      <c r="AJ57" s="16"/>
      <c r="AK57" s="16"/>
      <c r="AL57" s="268">
        <f t="shared" si="1"/>
        <v>6</v>
      </c>
      <c r="AM57" s="143"/>
    </row>
    <row r="58" ht="13.5" customHeight="1">
      <c r="A58" s="29"/>
      <c r="B58" s="31" t="s">
        <v>507</v>
      </c>
      <c r="C58" s="133"/>
      <c r="D58" s="32"/>
      <c r="E58" s="424"/>
      <c r="F58" s="16"/>
      <c r="G58" s="16">
        <v>5.0</v>
      </c>
      <c r="H58" s="143"/>
      <c r="I58" s="2259">
        <v>16.0</v>
      </c>
      <c r="J58" s="2259">
        <v>7.0</v>
      </c>
      <c r="K58" s="147"/>
      <c r="L58" s="147"/>
      <c r="M58" s="2259">
        <v>8.0</v>
      </c>
      <c r="N58" s="2259">
        <v>11.0</v>
      </c>
      <c r="O58" s="16"/>
      <c r="P58" s="16"/>
      <c r="Q58" s="29">
        <v>12.0</v>
      </c>
      <c r="R58" s="29">
        <v>9.0</v>
      </c>
      <c r="S58" s="29">
        <v>13.0</v>
      </c>
      <c r="T58" s="29">
        <v>20.0</v>
      </c>
      <c r="U58" s="29">
        <v>11.0</v>
      </c>
      <c r="V58" s="16"/>
      <c r="W58" s="16"/>
      <c r="X58" s="29">
        <v>11.0</v>
      </c>
      <c r="Y58" s="29">
        <v>11.0</v>
      </c>
      <c r="Z58" s="29">
        <v>13.0</v>
      </c>
      <c r="AA58" s="29">
        <v>11.0</v>
      </c>
      <c r="AB58" s="149">
        <v>6.0</v>
      </c>
      <c r="AC58" s="16">
        <v>11.0</v>
      </c>
      <c r="AD58" s="16"/>
      <c r="AE58" s="29"/>
      <c r="AF58" s="29">
        <v>10.0</v>
      </c>
      <c r="AG58" s="29">
        <v>10.0</v>
      </c>
      <c r="AH58" s="29">
        <v>12.0</v>
      </c>
      <c r="AI58" s="29">
        <v>18.0</v>
      </c>
      <c r="AJ58" s="16"/>
      <c r="AK58" s="16"/>
      <c r="AL58" s="264">
        <f t="shared" si="1"/>
        <v>225</v>
      </c>
      <c r="AM58" s="136">
        <f>AL58/13</f>
        <v>17.30769231</v>
      </c>
    </row>
    <row r="59" ht="13.5" customHeight="1">
      <c r="A59" s="137" t="s">
        <v>78</v>
      </c>
      <c r="B59" s="132"/>
      <c r="C59" s="138"/>
      <c r="D59" s="32"/>
      <c r="E59" s="427"/>
      <c r="F59" s="142"/>
      <c r="G59" s="142">
        <v>1.0</v>
      </c>
      <c r="H59" s="143"/>
      <c r="I59" s="2260"/>
      <c r="J59" s="2259"/>
      <c r="K59" s="427"/>
      <c r="L59" s="427"/>
      <c r="M59" s="2259"/>
      <c r="N59" s="2259"/>
      <c r="O59" s="142"/>
      <c r="P59" s="142"/>
      <c r="Q59" s="29"/>
      <c r="R59" s="29"/>
      <c r="S59" s="29"/>
      <c r="T59" s="29"/>
      <c r="U59" s="29"/>
      <c r="V59" s="142"/>
      <c r="W59" s="142"/>
      <c r="X59" s="599">
        <v>2.0</v>
      </c>
      <c r="Y59" s="599">
        <v>1.0</v>
      </c>
      <c r="Z59" s="599">
        <v>3.0</v>
      </c>
      <c r="AA59" s="599">
        <v>1.0</v>
      </c>
      <c r="AB59" s="29"/>
      <c r="AC59" s="16"/>
      <c r="AD59" s="16"/>
      <c r="AE59" s="29"/>
      <c r="AF59" s="599">
        <v>1.0</v>
      </c>
      <c r="AG59" s="599">
        <v>3.0</v>
      </c>
      <c r="AH59" s="599">
        <v>4.0</v>
      </c>
      <c r="AI59" s="599">
        <v>10.0</v>
      </c>
      <c r="AJ59" s="16"/>
      <c r="AK59" s="16"/>
      <c r="AL59" s="268">
        <f t="shared" si="1"/>
        <v>26</v>
      </c>
      <c r="AM59" s="143"/>
    </row>
    <row r="60" ht="13.5" customHeight="1">
      <c r="A60" s="29"/>
      <c r="B60" s="31" t="s">
        <v>508</v>
      </c>
      <c r="C60" s="133"/>
      <c r="D60" s="32"/>
      <c r="E60" s="424"/>
      <c r="F60" s="16"/>
      <c r="G60" s="16">
        <v>8.0</v>
      </c>
      <c r="H60" s="2259">
        <v>6.0</v>
      </c>
      <c r="I60" s="2259">
        <v>12.0</v>
      </c>
      <c r="J60" s="2259">
        <v>8.0</v>
      </c>
      <c r="K60" s="147"/>
      <c r="L60" s="147"/>
      <c r="M60" s="2259">
        <v>7.0</v>
      </c>
      <c r="N60" s="2262">
        <v>4.0</v>
      </c>
      <c r="O60" s="16"/>
      <c r="P60" s="16"/>
      <c r="Q60" s="640"/>
      <c r="R60" s="640"/>
      <c r="S60" s="640"/>
      <c r="T60" s="640"/>
      <c r="U60" s="640"/>
      <c r="V60" s="640"/>
      <c r="W60" s="640"/>
      <c r="X60" s="640"/>
      <c r="Y60" s="640"/>
      <c r="Z60" s="640"/>
      <c r="AA60" s="640"/>
      <c r="AB60" s="640"/>
      <c r="AC60" s="640"/>
      <c r="AD60" s="640"/>
      <c r="AE60" s="640"/>
      <c r="AF60" s="640"/>
      <c r="AG60" s="640"/>
      <c r="AH60" s="640"/>
      <c r="AI60" s="640"/>
      <c r="AJ60" s="640"/>
      <c r="AK60" s="640"/>
      <c r="AL60" s="264">
        <f t="shared" si="1"/>
        <v>45</v>
      </c>
      <c r="AM60" s="136">
        <f>AL60/13</f>
        <v>3.461538462</v>
      </c>
    </row>
    <row r="61" ht="13.5" customHeight="1">
      <c r="A61" s="137" t="s">
        <v>78</v>
      </c>
      <c r="B61" s="132"/>
      <c r="C61" s="138"/>
      <c r="D61" s="32"/>
      <c r="E61" s="427"/>
      <c r="F61" s="142"/>
      <c r="G61" s="142"/>
      <c r="H61" s="143"/>
      <c r="I61" s="2260"/>
      <c r="J61" s="2259"/>
      <c r="K61" s="427"/>
      <c r="L61" s="427"/>
      <c r="M61" s="2259"/>
      <c r="N61" s="2259"/>
      <c r="O61" s="142"/>
      <c r="P61" s="142"/>
      <c r="Q61" s="29"/>
      <c r="R61" s="29"/>
      <c r="S61" s="29"/>
      <c r="T61" s="29"/>
      <c r="U61" s="29"/>
      <c r="V61" s="142"/>
      <c r="W61" s="142"/>
      <c r="X61" s="29"/>
      <c r="Y61" s="29"/>
      <c r="Z61" s="29"/>
      <c r="AA61" s="29"/>
      <c r="AB61" s="29"/>
      <c r="AC61" s="16"/>
      <c r="AD61" s="16"/>
      <c r="AE61" s="29"/>
      <c r="AF61" s="29"/>
      <c r="AG61" s="29"/>
      <c r="AH61" s="29"/>
      <c r="AI61" s="29"/>
      <c r="AJ61" s="16"/>
      <c r="AK61" s="16"/>
      <c r="AL61" s="268">
        <f t="shared" si="1"/>
        <v>0</v>
      </c>
      <c r="AM61" s="143"/>
    </row>
    <row r="62" ht="13.5" customHeight="1">
      <c r="A62" s="29"/>
      <c r="B62" s="31" t="s">
        <v>509</v>
      </c>
      <c r="C62" s="133"/>
      <c r="D62" s="32"/>
      <c r="E62" s="424"/>
      <c r="F62" s="16"/>
      <c r="G62" s="16"/>
      <c r="H62" s="2259">
        <v>7.0</v>
      </c>
      <c r="I62" s="2259">
        <v>9.0</v>
      </c>
      <c r="J62" s="2259">
        <v>11.0</v>
      </c>
      <c r="K62" s="147"/>
      <c r="L62" s="147"/>
      <c r="M62" s="2259">
        <v>10.0</v>
      </c>
      <c r="N62" s="2259">
        <v>8.0</v>
      </c>
      <c r="O62" s="16">
        <v>7.0</v>
      </c>
      <c r="P62" s="16"/>
      <c r="Q62" s="29">
        <v>1.0</v>
      </c>
      <c r="R62" s="29">
        <v>7.0</v>
      </c>
      <c r="S62" s="29">
        <v>6.0</v>
      </c>
      <c r="T62" s="29">
        <v>18.0</v>
      </c>
      <c r="U62" s="29">
        <v>8.0</v>
      </c>
      <c r="V62" s="16">
        <v>1.0</v>
      </c>
      <c r="W62" s="16"/>
      <c r="X62" s="10">
        <v>4.0</v>
      </c>
      <c r="Y62" s="29">
        <v>13.0</v>
      </c>
      <c r="Z62" s="29">
        <v>9.0</v>
      </c>
      <c r="AA62" s="29">
        <v>9.0</v>
      </c>
      <c r="AB62" s="149">
        <v>5.0</v>
      </c>
      <c r="AC62" s="16"/>
      <c r="AD62" s="16"/>
      <c r="AE62" s="29">
        <v>10.0</v>
      </c>
      <c r="AF62" s="29">
        <v>10.0</v>
      </c>
      <c r="AG62" s="29">
        <v>14.0</v>
      </c>
      <c r="AH62" s="29">
        <v>10.0</v>
      </c>
      <c r="AI62" s="29">
        <v>11.0</v>
      </c>
      <c r="AJ62" s="16">
        <v>2.0</v>
      </c>
      <c r="AK62" s="16"/>
      <c r="AL62" s="264">
        <f t="shared" si="1"/>
        <v>190</v>
      </c>
      <c r="AM62" s="136">
        <f>AL62/13</f>
        <v>14.61538462</v>
      </c>
    </row>
    <row r="63" ht="13.5" customHeight="1">
      <c r="A63" s="137" t="s">
        <v>78</v>
      </c>
      <c r="B63" s="132"/>
      <c r="C63" s="138"/>
      <c r="D63" s="32"/>
      <c r="E63" s="427"/>
      <c r="F63" s="142"/>
      <c r="G63" s="142"/>
      <c r="H63" s="143"/>
      <c r="I63" s="2260"/>
      <c r="J63" s="2259"/>
      <c r="K63" s="147"/>
      <c r="L63" s="147"/>
      <c r="M63" s="2259"/>
      <c r="N63" s="2259"/>
      <c r="O63" s="142"/>
      <c r="P63" s="142"/>
      <c r="Q63" s="29"/>
      <c r="R63" s="29"/>
      <c r="S63" s="29"/>
      <c r="T63" s="29"/>
      <c r="U63" s="29"/>
      <c r="V63" s="142"/>
      <c r="W63" s="142"/>
      <c r="X63" s="29"/>
      <c r="Y63" s="599">
        <v>1.0</v>
      </c>
      <c r="Z63" s="599">
        <v>1.0</v>
      </c>
      <c r="AA63" s="599">
        <v>1.0</v>
      </c>
      <c r="AB63" s="29"/>
      <c r="AC63" s="16"/>
      <c r="AD63" s="16"/>
      <c r="AE63" s="29"/>
      <c r="AF63" s="599">
        <v>1.0</v>
      </c>
      <c r="AG63" s="599">
        <v>2.0</v>
      </c>
      <c r="AH63" s="599">
        <v>3.0</v>
      </c>
      <c r="AI63" s="599">
        <v>6.0</v>
      </c>
      <c r="AJ63" s="277">
        <v>2.0</v>
      </c>
      <c r="AK63" s="16"/>
      <c r="AL63" s="268">
        <f t="shared" si="1"/>
        <v>17</v>
      </c>
      <c r="AM63" s="143"/>
    </row>
    <row r="64" ht="15.75" customHeight="1">
      <c r="A64" s="45"/>
      <c r="B64" s="673" t="s">
        <v>510</v>
      </c>
      <c r="C64" s="133"/>
      <c r="D64" s="32"/>
      <c r="E64" s="424"/>
      <c r="F64" s="16"/>
      <c r="G64" s="16"/>
      <c r="H64" s="2259">
        <v>3.0</v>
      </c>
      <c r="I64" s="2259">
        <v>3.0</v>
      </c>
      <c r="J64" s="2259">
        <v>3.0</v>
      </c>
      <c r="K64" s="147"/>
      <c r="L64" s="147"/>
      <c r="M64" s="2259"/>
      <c r="N64" s="2259">
        <v>1.0</v>
      </c>
      <c r="O64" s="16">
        <v>5.0</v>
      </c>
      <c r="P64" s="16">
        <v>2.0</v>
      </c>
      <c r="Q64" s="29">
        <v>4.0</v>
      </c>
      <c r="R64" s="29">
        <v>8.0</v>
      </c>
      <c r="S64" s="29">
        <v>7.0</v>
      </c>
      <c r="T64" s="29">
        <v>6.0</v>
      </c>
      <c r="U64" s="29"/>
      <c r="V64" s="16"/>
      <c r="W64" s="16"/>
      <c r="X64" s="29">
        <v>10.0</v>
      </c>
      <c r="Y64" s="29">
        <v>6.0</v>
      </c>
      <c r="Z64" s="29">
        <v>8.0</v>
      </c>
      <c r="AA64" s="29">
        <v>22.0</v>
      </c>
      <c r="AB64" s="29">
        <v>2.0</v>
      </c>
      <c r="AC64" s="16"/>
      <c r="AD64" s="16"/>
      <c r="AE64" s="29"/>
      <c r="AF64" s="29"/>
      <c r="AG64" s="29"/>
      <c r="AH64" s="29"/>
      <c r="AI64" s="29"/>
      <c r="AJ64" s="16"/>
      <c r="AK64" s="16"/>
      <c r="AL64" s="264">
        <f t="shared" si="1"/>
        <v>90</v>
      </c>
      <c r="AM64" s="136">
        <f>AL64/13</f>
        <v>6.923076923</v>
      </c>
    </row>
    <row r="65" ht="13.5" customHeight="1">
      <c r="A65" s="137" t="s">
        <v>78</v>
      </c>
      <c r="B65" s="132"/>
      <c r="C65" s="138"/>
      <c r="D65" s="32"/>
      <c r="E65" s="427"/>
      <c r="F65" s="142"/>
      <c r="G65" s="142"/>
      <c r="H65" s="143"/>
      <c r="I65" s="2260"/>
      <c r="J65" s="2259"/>
      <c r="K65" s="147"/>
      <c r="L65" s="147"/>
      <c r="M65" s="2259"/>
      <c r="N65" s="2259"/>
      <c r="O65" s="142"/>
      <c r="P65" s="142"/>
      <c r="Q65" s="599">
        <v>1.0</v>
      </c>
      <c r="R65" s="599">
        <v>1.0</v>
      </c>
      <c r="S65" s="29"/>
      <c r="T65" s="599">
        <v>1.0</v>
      </c>
      <c r="U65" s="29"/>
      <c r="V65" s="142"/>
      <c r="W65" s="142"/>
      <c r="X65" s="599">
        <v>3.0</v>
      </c>
      <c r="Y65" s="599">
        <v>3.0</v>
      </c>
      <c r="Z65" s="599">
        <v>5.0</v>
      </c>
      <c r="AA65" s="599">
        <v>1.0</v>
      </c>
      <c r="AB65" s="599">
        <v>2.0</v>
      </c>
      <c r="AC65" s="16"/>
      <c r="AD65" s="16"/>
      <c r="AE65" s="29"/>
      <c r="AF65" s="29"/>
      <c r="AG65" s="29"/>
      <c r="AH65" s="29"/>
      <c r="AI65" s="29"/>
      <c r="AJ65" s="16"/>
      <c r="AK65" s="16"/>
      <c r="AL65" s="268">
        <f t="shared" si="1"/>
        <v>17</v>
      </c>
      <c r="AM65" s="143"/>
    </row>
    <row r="66" ht="15.75" customHeight="1">
      <c r="A66" s="29"/>
      <c r="B66" s="31" t="s">
        <v>511</v>
      </c>
      <c r="C66" s="133"/>
      <c r="D66" s="32"/>
      <c r="E66" s="424"/>
      <c r="F66" s="16"/>
      <c r="G66" s="16"/>
      <c r="H66" s="2259">
        <v>7.0</v>
      </c>
      <c r="I66" s="2259">
        <v>9.0</v>
      </c>
      <c r="J66" s="2259">
        <v>8.0</v>
      </c>
      <c r="K66" s="147"/>
      <c r="L66" s="147"/>
      <c r="M66" s="2259">
        <v>4.0</v>
      </c>
      <c r="N66" s="2259">
        <v>11.0</v>
      </c>
      <c r="O66" s="16"/>
      <c r="P66" s="16"/>
      <c r="Q66" s="29">
        <v>12.0</v>
      </c>
      <c r="R66" s="29">
        <v>12.0</v>
      </c>
      <c r="S66" s="29">
        <v>8.0</v>
      </c>
      <c r="T66" s="29">
        <v>11.0</v>
      </c>
      <c r="U66" s="29"/>
      <c r="V66" s="16"/>
      <c r="W66" s="16">
        <v>3.0</v>
      </c>
      <c r="X66" s="29">
        <v>9.0</v>
      </c>
      <c r="Y66" s="29">
        <v>8.0</v>
      </c>
      <c r="Z66" s="29">
        <v>11.0</v>
      </c>
      <c r="AA66" s="29">
        <v>17.0</v>
      </c>
      <c r="AB66" s="149">
        <v>6.0</v>
      </c>
      <c r="AC66" s="16"/>
      <c r="AD66" s="16"/>
      <c r="AE66" s="29">
        <v>11.0</v>
      </c>
      <c r="AF66" s="29">
        <v>9.0</v>
      </c>
      <c r="AG66" s="29">
        <v>16.0</v>
      </c>
      <c r="AH66" s="29">
        <v>14.0</v>
      </c>
      <c r="AI66" s="29"/>
      <c r="AJ66" s="16"/>
      <c r="AK66" s="16">
        <v>10.0</v>
      </c>
      <c r="AL66" s="264">
        <f t="shared" si="1"/>
        <v>196</v>
      </c>
      <c r="AM66" s="136">
        <f>AL66/13</f>
        <v>15.07692308</v>
      </c>
    </row>
    <row r="67" ht="13.5" customHeight="1">
      <c r="A67" s="137" t="s">
        <v>78</v>
      </c>
      <c r="B67" s="132"/>
      <c r="C67" s="138"/>
      <c r="D67" s="32"/>
      <c r="E67" s="427"/>
      <c r="F67" s="142"/>
      <c r="G67" s="142"/>
      <c r="H67" s="143"/>
      <c r="I67" s="2260"/>
      <c r="J67" s="2259"/>
      <c r="K67" s="147"/>
      <c r="L67" s="147"/>
      <c r="M67" s="143"/>
      <c r="N67" s="2259"/>
      <c r="O67" s="142"/>
      <c r="P67" s="142"/>
      <c r="Q67" s="29"/>
      <c r="R67" s="29"/>
      <c r="S67" s="29"/>
      <c r="T67" s="29"/>
      <c r="U67" s="29"/>
      <c r="V67" s="142"/>
      <c r="W67" s="142"/>
      <c r="X67" s="599">
        <v>1.0</v>
      </c>
      <c r="Y67" s="599">
        <v>6.0</v>
      </c>
      <c r="Z67" s="29"/>
      <c r="AA67" s="29"/>
      <c r="AB67" s="29"/>
      <c r="AC67" s="16"/>
      <c r="AD67" s="16"/>
      <c r="AE67" s="29"/>
      <c r="AF67" s="599">
        <v>4.0</v>
      </c>
      <c r="AG67" s="29"/>
      <c r="AH67" s="599">
        <v>3.0</v>
      </c>
      <c r="AI67" s="29"/>
      <c r="AJ67" s="16"/>
      <c r="AK67" s="277">
        <v>3.0</v>
      </c>
      <c r="AL67" s="268">
        <f t="shared" si="1"/>
        <v>17</v>
      </c>
      <c r="AM67" s="143"/>
    </row>
    <row r="68" ht="13.5" customHeight="1">
      <c r="A68" s="29"/>
      <c r="B68" s="31" t="s">
        <v>524</v>
      </c>
      <c r="C68" s="133"/>
      <c r="D68" s="32"/>
      <c r="E68" s="424"/>
      <c r="F68" s="16"/>
      <c r="G68" s="16"/>
      <c r="H68" s="143"/>
      <c r="I68" s="2260"/>
      <c r="J68" s="2259"/>
      <c r="K68" s="147"/>
      <c r="L68" s="147"/>
      <c r="M68" s="143"/>
      <c r="N68" s="2259"/>
      <c r="O68" s="16"/>
      <c r="P68" s="16"/>
      <c r="Q68" s="29"/>
      <c r="R68" s="29">
        <v>2.0</v>
      </c>
      <c r="S68" s="29">
        <v>6.0</v>
      </c>
      <c r="T68" s="29">
        <v>4.0</v>
      </c>
      <c r="U68" s="29">
        <v>6.0</v>
      </c>
      <c r="V68" s="16">
        <v>5.0</v>
      </c>
      <c r="W68" s="16"/>
      <c r="X68" s="29">
        <v>5.0</v>
      </c>
      <c r="Y68" s="29">
        <v>3.0</v>
      </c>
      <c r="Z68" s="29">
        <v>5.0</v>
      </c>
      <c r="AA68" s="29">
        <v>7.0</v>
      </c>
      <c r="AB68" s="149">
        <v>3.0</v>
      </c>
      <c r="AC68" s="16">
        <v>2.0</v>
      </c>
      <c r="AD68" s="16"/>
      <c r="AE68" s="29">
        <v>6.0</v>
      </c>
      <c r="AF68" s="29">
        <v>7.0</v>
      </c>
      <c r="AG68" s="29">
        <v>6.0</v>
      </c>
      <c r="AH68" s="29">
        <v>9.0</v>
      </c>
      <c r="AI68" s="29">
        <v>10.0</v>
      </c>
      <c r="AJ68" s="16">
        <v>1.0</v>
      </c>
      <c r="AK68" s="16">
        <v>8.0</v>
      </c>
      <c r="AL68" s="264">
        <f t="shared" si="1"/>
        <v>95</v>
      </c>
      <c r="AM68" s="136">
        <f>AL68/13</f>
        <v>7.307692308</v>
      </c>
    </row>
    <row r="69" ht="13.5" customHeight="1">
      <c r="A69" s="137" t="s">
        <v>78</v>
      </c>
      <c r="B69" s="132"/>
      <c r="C69" s="138"/>
      <c r="D69" s="32"/>
      <c r="E69" s="427"/>
      <c r="F69" s="142"/>
      <c r="G69" s="142"/>
      <c r="H69" s="143"/>
      <c r="I69" s="2260"/>
      <c r="J69" s="2259"/>
      <c r="K69" s="147"/>
      <c r="L69" s="147"/>
      <c r="M69" s="143"/>
      <c r="N69" s="2259"/>
      <c r="O69" s="142"/>
      <c r="P69" s="142"/>
      <c r="Q69" s="29"/>
      <c r="R69" s="29"/>
      <c r="S69" s="599">
        <v>1.0</v>
      </c>
      <c r="T69" s="599">
        <v>3.0</v>
      </c>
      <c r="U69" s="599">
        <v>1.0</v>
      </c>
      <c r="V69" s="142"/>
      <c r="W69" s="142"/>
      <c r="X69" s="599">
        <v>3.0</v>
      </c>
      <c r="Y69" s="599">
        <v>2.0</v>
      </c>
      <c r="Z69" s="599">
        <v>1.0</v>
      </c>
      <c r="AA69" s="599">
        <v>1.0</v>
      </c>
      <c r="AB69" s="29"/>
      <c r="AC69" s="16"/>
      <c r="AD69" s="16"/>
      <c r="AE69" s="29"/>
      <c r="AF69" s="29"/>
      <c r="AG69" s="599">
        <v>2.0</v>
      </c>
      <c r="AH69" s="599">
        <v>6.0</v>
      </c>
      <c r="AI69" s="599">
        <v>2.0</v>
      </c>
      <c r="AJ69" s="277">
        <v>1.0</v>
      </c>
      <c r="AK69" s="16"/>
      <c r="AL69" s="268">
        <f t="shared" si="1"/>
        <v>23</v>
      </c>
      <c r="AM69" s="143"/>
    </row>
    <row r="70" ht="15.75" customHeight="1">
      <c r="A70" s="45"/>
      <c r="B70" s="673" t="s">
        <v>381</v>
      </c>
      <c r="C70" s="133"/>
      <c r="D70" s="32"/>
      <c r="E70" s="424"/>
      <c r="F70" s="243"/>
      <c r="G70" s="243"/>
      <c r="H70" s="2259">
        <v>8.0</v>
      </c>
      <c r="I70" s="2259">
        <v>14.0</v>
      </c>
      <c r="J70" s="2259">
        <v>5.0</v>
      </c>
      <c r="K70" s="425"/>
      <c r="L70" s="425"/>
      <c r="M70" s="2259">
        <v>5.0</v>
      </c>
      <c r="N70" s="2259"/>
      <c r="O70" s="243"/>
      <c r="P70" s="243">
        <v>6.0</v>
      </c>
      <c r="Q70" s="621">
        <v>10.0</v>
      </c>
      <c r="R70" s="621">
        <v>13.0</v>
      </c>
      <c r="S70" s="621">
        <v>6.0</v>
      </c>
      <c r="T70" s="621">
        <v>9.0</v>
      </c>
      <c r="U70" s="621">
        <v>8.0</v>
      </c>
      <c r="V70" s="243"/>
      <c r="W70" s="243"/>
      <c r="X70" s="621">
        <v>13.0</v>
      </c>
      <c r="Y70" s="621">
        <v>10.0</v>
      </c>
      <c r="Z70" s="621">
        <v>15.0</v>
      </c>
      <c r="AA70" s="621">
        <v>8.0</v>
      </c>
      <c r="AB70" s="430">
        <v>6.0</v>
      </c>
      <c r="AC70" s="243"/>
      <c r="AD70" s="243"/>
      <c r="AE70" s="621">
        <v>9.0</v>
      </c>
      <c r="AF70" s="621">
        <v>14.0</v>
      </c>
      <c r="AG70" s="621">
        <v>14.0</v>
      </c>
      <c r="AH70" s="621">
        <v>20.0</v>
      </c>
      <c r="AI70" s="621">
        <v>13.0</v>
      </c>
      <c r="AJ70" s="243"/>
      <c r="AK70" s="243"/>
      <c r="AL70" s="264">
        <f t="shared" si="1"/>
        <v>206</v>
      </c>
      <c r="AM70" s="136">
        <f>AL70/13</f>
        <v>15.84615385</v>
      </c>
    </row>
    <row r="71" ht="13.5" customHeight="1">
      <c r="A71" s="137" t="s">
        <v>78</v>
      </c>
      <c r="B71" s="132"/>
      <c r="C71" s="138"/>
      <c r="D71" s="32"/>
      <c r="E71" s="427"/>
      <c r="F71" s="142"/>
      <c r="G71" s="142"/>
      <c r="H71" s="143"/>
      <c r="I71" s="2260"/>
      <c r="J71" s="2259"/>
      <c r="K71" s="147"/>
      <c r="L71" s="147"/>
      <c r="M71" s="143"/>
      <c r="N71" s="2259"/>
      <c r="O71" s="142"/>
      <c r="P71" s="142"/>
      <c r="Q71" s="29"/>
      <c r="R71" s="29"/>
      <c r="S71" s="29"/>
      <c r="T71" s="29"/>
      <c r="U71" s="599">
        <v>1.0</v>
      </c>
      <c r="V71" s="142"/>
      <c r="W71" s="142"/>
      <c r="X71" s="29"/>
      <c r="Y71" s="29"/>
      <c r="Z71" s="599">
        <v>6.0</v>
      </c>
      <c r="AA71" s="599">
        <v>1.0</v>
      </c>
      <c r="AB71" s="29"/>
      <c r="AC71" s="16"/>
      <c r="AD71" s="16"/>
      <c r="AE71" s="29"/>
      <c r="AF71" s="29"/>
      <c r="AG71" s="29"/>
      <c r="AH71" s="29"/>
      <c r="AI71" s="29"/>
      <c r="AJ71" s="16"/>
      <c r="AK71" s="16"/>
      <c r="AL71" s="268">
        <f t="shared" si="1"/>
        <v>8</v>
      </c>
      <c r="AM71" s="143"/>
    </row>
    <row r="72" ht="15.75" customHeight="1">
      <c r="A72" s="45"/>
      <c r="B72" s="673" t="s">
        <v>512</v>
      </c>
      <c r="C72" s="133"/>
      <c r="D72" s="32"/>
      <c r="E72" s="424"/>
      <c r="F72" s="16"/>
      <c r="G72" s="16"/>
      <c r="H72" s="2259">
        <v>7.0</v>
      </c>
      <c r="I72" s="2259">
        <v>12.0</v>
      </c>
      <c r="J72" s="2259">
        <v>10.0</v>
      </c>
      <c r="K72" s="147"/>
      <c r="L72" s="147"/>
      <c r="M72" s="2259">
        <v>7.0</v>
      </c>
      <c r="N72" s="2259">
        <v>6.0</v>
      </c>
      <c r="O72" s="16"/>
      <c r="P72" s="16"/>
      <c r="Q72" s="149">
        <v>4.0</v>
      </c>
      <c r="R72" s="29">
        <v>6.0</v>
      </c>
      <c r="S72" s="29">
        <v>24.0</v>
      </c>
      <c r="T72" s="149">
        <v>4.0</v>
      </c>
      <c r="U72" s="29">
        <v>5.0</v>
      </c>
      <c r="V72" s="16">
        <v>5.0</v>
      </c>
      <c r="W72" s="16"/>
      <c r="X72" s="29"/>
      <c r="Y72" s="149">
        <v>6.0</v>
      </c>
      <c r="Z72" s="29">
        <v>7.0</v>
      </c>
      <c r="AA72" s="149">
        <v>4.0</v>
      </c>
      <c r="AB72" s="149">
        <v>6.0</v>
      </c>
      <c r="AC72" s="16"/>
      <c r="AD72" s="16"/>
      <c r="AE72" s="29">
        <v>8.0</v>
      </c>
      <c r="AF72" s="149">
        <v>6.0</v>
      </c>
      <c r="AG72" s="29">
        <v>4.0</v>
      </c>
      <c r="AH72" s="29"/>
      <c r="AI72" s="29"/>
      <c r="AJ72" s="16"/>
      <c r="AK72" s="16"/>
      <c r="AL72" s="264">
        <f t="shared" si="1"/>
        <v>131</v>
      </c>
      <c r="AM72" s="136">
        <f>AL72/13</f>
        <v>10.07692308</v>
      </c>
    </row>
    <row r="73" ht="13.5" customHeight="1">
      <c r="A73" s="137" t="s">
        <v>78</v>
      </c>
      <c r="B73" s="132"/>
      <c r="C73" s="138"/>
      <c r="D73" s="32"/>
      <c r="E73" s="427"/>
      <c r="F73" s="142"/>
      <c r="G73" s="142"/>
      <c r="H73" s="143">
        <v>1.0</v>
      </c>
      <c r="I73" s="2260"/>
      <c r="J73" s="143">
        <v>1.0</v>
      </c>
      <c r="K73" s="147"/>
      <c r="L73" s="147"/>
      <c r="M73" s="2259"/>
      <c r="N73" s="143"/>
      <c r="O73" s="142"/>
      <c r="P73" s="142"/>
      <c r="Q73" s="29"/>
      <c r="R73" s="29"/>
      <c r="S73" s="599">
        <v>4.0</v>
      </c>
      <c r="T73" s="29"/>
      <c r="U73" s="599">
        <v>1.0</v>
      </c>
      <c r="V73" s="142">
        <v>1.0</v>
      </c>
      <c r="W73" s="142"/>
      <c r="X73" s="29"/>
      <c r="Y73" s="599">
        <v>3.0</v>
      </c>
      <c r="Z73" s="29"/>
      <c r="AA73" s="29"/>
      <c r="AB73" s="29"/>
      <c r="AC73" s="16"/>
      <c r="AD73" s="16"/>
      <c r="AE73" s="599">
        <v>1.0</v>
      </c>
      <c r="AF73" s="29"/>
      <c r="AG73" s="29"/>
      <c r="AH73" s="29"/>
      <c r="AI73" s="29"/>
      <c r="AJ73" s="16"/>
      <c r="AK73" s="16"/>
      <c r="AL73" s="268">
        <f t="shared" si="1"/>
        <v>12</v>
      </c>
      <c r="AM73" s="143"/>
    </row>
    <row r="74" ht="15.75" customHeight="1">
      <c r="A74" s="45"/>
      <c r="B74" s="673" t="s">
        <v>513</v>
      </c>
      <c r="C74" s="133"/>
      <c r="D74" s="32"/>
      <c r="E74" s="424"/>
      <c r="F74" s="16"/>
      <c r="G74" s="16"/>
      <c r="H74" s="2263"/>
      <c r="I74" s="2264"/>
      <c r="J74" s="2263"/>
      <c r="K74" s="147"/>
      <c r="L74" s="147"/>
      <c r="M74" s="2265"/>
      <c r="N74" s="2263"/>
      <c r="O74" s="16"/>
      <c r="P74" s="16"/>
      <c r="Q74" s="640"/>
      <c r="R74" s="640"/>
      <c r="S74" s="640"/>
      <c r="T74" s="640"/>
      <c r="U74" s="640"/>
      <c r="V74" s="16"/>
      <c r="W74" s="16"/>
      <c r="X74" s="29">
        <v>12.0</v>
      </c>
      <c r="Y74" s="29">
        <v>15.0</v>
      </c>
      <c r="Z74" s="29">
        <v>12.0</v>
      </c>
      <c r="AA74" s="29">
        <v>12.0</v>
      </c>
      <c r="AB74" s="29"/>
      <c r="AC74" s="16"/>
      <c r="AD74" s="16"/>
      <c r="AE74" s="29">
        <v>15.0</v>
      </c>
      <c r="AF74" s="29">
        <v>12.0</v>
      </c>
      <c r="AG74" s="29">
        <v>11.0</v>
      </c>
      <c r="AH74" s="29">
        <v>8.0</v>
      </c>
      <c r="AI74" s="29">
        <v>12.0</v>
      </c>
      <c r="AJ74" s="16">
        <v>4.0</v>
      </c>
      <c r="AK74" s="16"/>
      <c r="AL74" s="264">
        <f t="shared" si="1"/>
        <v>113</v>
      </c>
      <c r="AM74" s="136">
        <f>AL74/13</f>
        <v>8.692307692</v>
      </c>
    </row>
    <row r="75" ht="13.5" customHeight="1">
      <c r="A75" s="137" t="s">
        <v>78</v>
      </c>
      <c r="B75" s="132"/>
      <c r="C75" s="138"/>
      <c r="D75" s="32"/>
      <c r="E75" s="427"/>
      <c r="F75" s="142"/>
      <c r="G75" s="142"/>
      <c r="H75" s="143"/>
      <c r="I75" s="2260"/>
      <c r="J75" s="143"/>
      <c r="K75" s="147"/>
      <c r="L75" s="147"/>
      <c r="M75" s="2259"/>
      <c r="N75" s="143"/>
      <c r="O75" s="142"/>
      <c r="P75" s="142"/>
      <c r="Q75" s="29"/>
      <c r="R75" s="29"/>
      <c r="S75" s="29"/>
      <c r="T75" s="29"/>
      <c r="U75" s="29"/>
      <c r="V75" s="142"/>
      <c r="W75" s="142"/>
      <c r="X75" s="599">
        <v>2.0</v>
      </c>
      <c r="Y75" s="29"/>
      <c r="Z75" s="599">
        <v>2.0</v>
      </c>
      <c r="AA75" s="599">
        <v>2.0</v>
      </c>
      <c r="AB75" s="29"/>
      <c r="AC75" s="16"/>
      <c r="AD75" s="16"/>
      <c r="AE75" s="29"/>
      <c r="AF75" s="29"/>
      <c r="AG75" s="599">
        <v>1.0</v>
      </c>
      <c r="AH75" s="599">
        <v>2.0</v>
      </c>
      <c r="AI75" s="599">
        <v>6.0</v>
      </c>
      <c r="AJ75" s="277">
        <v>2.0</v>
      </c>
      <c r="AK75" s="16"/>
      <c r="AL75" s="268">
        <f t="shared" si="1"/>
        <v>17</v>
      </c>
      <c r="AM75" s="143"/>
    </row>
    <row r="76" ht="13.5" customHeight="1">
      <c r="A76" s="45"/>
      <c r="B76" s="673" t="s">
        <v>2330</v>
      </c>
      <c r="C76" s="133"/>
      <c r="D76" s="32"/>
      <c r="E76" s="424"/>
      <c r="F76" s="2266"/>
      <c r="G76" s="16"/>
      <c r="H76" s="2267"/>
      <c r="I76" s="2268"/>
      <c r="J76" s="2267"/>
      <c r="K76" s="147"/>
      <c r="L76" s="147"/>
      <c r="M76" s="2269"/>
      <c r="N76" s="2267"/>
      <c r="O76" s="16"/>
      <c r="P76" s="16"/>
      <c r="Q76" s="643"/>
      <c r="R76" s="643"/>
      <c r="S76" s="643"/>
      <c r="T76" s="643"/>
      <c r="U76" s="643"/>
      <c r="V76" s="16"/>
      <c r="W76" s="16"/>
      <c r="X76" s="643"/>
      <c r="Y76" s="643"/>
      <c r="Z76" s="643"/>
      <c r="AA76" s="643"/>
      <c r="AB76" s="10">
        <v>5.0</v>
      </c>
      <c r="AC76" s="16"/>
      <c r="AD76" s="16"/>
      <c r="AE76" s="29">
        <v>12.0</v>
      </c>
      <c r="AF76" s="29">
        <v>13.0</v>
      </c>
      <c r="AG76" s="29">
        <v>9.0</v>
      </c>
      <c r="AH76" s="29">
        <v>9.0</v>
      </c>
      <c r="AI76" s="29">
        <v>11.0</v>
      </c>
      <c r="AJ76" s="16"/>
      <c r="AK76" s="16"/>
      <c r="AL76" s="264">
        <f t="shared" si="1"/>
        <v>59</v>
      </c>
      <c r="AM76" s="136">
        <f>AL76/13</f>
        <v>4.538461538</v>
      </c>
    </row>
    <row r="77" ht="13.5" customHeight="1">
      <c r="A77" s="137" t="s">
        <v>78</v>
      </c>
      <c r="B77" s="2"/>
      <c r="C77" s="153"/>
      <c r="D77" s="32"/>
      <c r="E77" s="427"/>
      <c r="F77" s="142"/>
      <c r="G77" s="142"/>
      <c r="H77" s="143"/>
      <c r="I77" s="2260"/>
      <c r="J77" s="143"/>
      <c r="K77" s="147"/>
      <c r="L77" s="147"/>
      <c r="M77" s="2259"/>
      <c r="N77" s="143"/>
      <c r="O77" s="142"/>
      <c r="P77" s="142"/>
      <c r="Q77" s="29"/>
      <c r="R77" s="29"/>
      <c r="S77" s="29"/>
      <c r="T77" s="29"/>
      <c r="U77" s="29"/>
      <c r="V77" s="142"/>
      <c r="W77" s="142"/>
      <c r="X77" s="29"/>
      <c r="Y77" s="29"/>
      <c r="Z77" s="29"/>
      <c r="AA77" s="29"/>
      <c r="AB77" s="599">
        <v>4.0</v>
      </c>
      <c r="AC77" s="16"/>
      <c r="AD77" s="16"/>
      <c r="AE77" s="599">
        <v>3.0</v>
      </c>
      <c r="AF77" s="599">
        <v>5.0</v>
      </c>
      <c r="AG77" s="599">
        <v>5.0</v>
      </c>
      <c r="AH77" s="599">
        <v>2.0</v>
      </c>
      <c r="AI77" s="599">
        <v>5.0</v>
      </c>
      <c r="AJ77" s="16"/>
      <c r="AK77" s="16"/>
      <c r="AL77" s="268">
        <f t="shared" si="1"/>
        <v>24</v>
      </c>
      <c r="AM77" s="143"/>
    </row>
    <row r="78" ht="13.5" customHeight="1">
      <c r="A78" s="29"/>
      <c r="B78" s="31" t="s">
        <v>515</v>
      </c>
      <c r="C78" s="133"/>
      <c r="D78" s="32"/>
      <c r="E78" s="424"/>
      <c r="F78" s="16"/>
      <c r="G78" s="16"/>
      <c r="H78" s="2259">
        <v>8.0</v>
      </c>
      <c r="I78" s="2259">
        <v>10.0</v>
      </c>
      <c r="J78" s="2259">
        <v>7.0</v>
      </c>
      <c r="K78" s="147"/>
      <c r="L78" s="147"/>
      <c r="M78" s="2259">
        <v>8.0</v>
      </c>
      <c r="N78" s="2259">
        <v>9.0</v>
      </c>
      <c r="O78" s="16">
        <v>9.0</v>
      </c>
      <c r="P78" s="16"/>
      <c r="Q78" s="29"/>
      <c r="R78" s="29">
        <v>13.0</v>
      </c>
      <c r="S78" s="29">
        <v>10.0</v>
      </c>
      <c r="T78" s="29">
        <v>7.0</v>
      </c>
      <c r="U78" s="147"/>
      <c r="V78" s="16"/>
      <c r="W78" s="16"/>
      <c r="X78" s="147"/>
      <c r="Y78" s="147"/>
      <c r="Z78" s="147"/>
      <c r="AA78" s="29">
        <v>9.0</v>
      </c>
      <c r="AB78" s="29">
        <v>10.0</v>
      </c>
      <c r="AC78" s="16"/>
      <c r="AD78" s="16"/>
      <c r="AE78" s="29">
        <v>10.0</v>
      </c>
      <c r="AF78" s="29">
        <v>10.0</v>
      </c>
      <c r="AG78" s="29">
        <v>11.0</v>
      </c>
      <c r="AH78" s="29">
        <v>11.0</v>
      </c>
      <c r="AI78" s="29">
        <v>13.0</v>
      </c>
      <c r="AJ78" s="16"/>
      <c r="AK78" s="16"/>
      <c r="AL78" s="264">
        <f t="shared" si="1"/>
        <v>155</v>
      </c>
      <c r="AM78" s="136">
        <f>AL78/13</f>
        <v>11.92307692</v>
      </c>
    </row>
    <row r="79" ht="13.5" customHeight="1">
      <c r="A79" s="137" t="s">
        <v>78</v>
      </c>
      <c r="B79" s="132"/>
      <c r="C79" s="138"/>
      <c r="D79" s="32"/>
      <c r="E79" s="427"/>
      <c r="F79" s="142"/>
      <c r="G79" s="142"/>
      <c r="H79" s="143">
        <v>1.0</v>
      </c>
      <c r="I79" s="2260"/>
      <c r="J79" s="2259"/>
      <c r="K79" s="427"/>
      <c r="L79" s="427"/>
      <c r="M79" s="2259"/>
      <c r="N79" s="143"/>
      <c r="O79" s="142"/>
      <c r="P79" s="142"/>
      <c r="Q79" s="29"/>
      <c r="R79" s="29"/>
      <c r="S79" s="29"/>
      <c r="T79" s="599">
        <v>3.0</v>
      </c>
      <c r="U79" s="29"/>
      <c r="V79" s="142"/>
      <c r="W79" s="142"/>
      <c r="X79" s="29"/>
      <c r="Y79" s="29"/>
      <c r="Z79" s="29"/>
      <c r="AA79" s="599">
        <v>6.0</v>
      </c>
      <c r="AB79" s="29"/>
      <c r="AC79" s="16"/>
      <c r="AD79" s="16"/>
      <c r="AE79" s="599">
        <v>1.0</v>
      </c>
      <c r="AF79" s="29"/>
      <c r="AG79" s="599">
        <v>2.0</v>
      </c>
      <c r="AH79" s="599">
        <v>4.0</v>
      </c>
      <c r="AI79" s="599">
        <v>4.0</v>
      </c>
      <c r="AJ79" s="16"/>
      <c r="AK79" s="16"/>
      <c r="AL79" s="268">
        <f t="shared" si="1"/>
        <v>21</v>
      </c>
      <c r="AM79" s="143"/>
    </row>
    <row r="80" ht="13.5" customHeight="1">
      <c r="A80" s="29"/>
      <c r="B80" s="31" t="s">
        <v>516</v>
      </c>
      <c r="C80" s="133"/>
      <c r="D80" s="32"/>
      <c r="E80" s="424"/>
      <c r="F80" s="16"/>
      <c r="G80" s="16"/>
      <c r="H80" s="2270"/>
      <c r="I80" s="2265"/>
      <c r="J80" s="2265"/>
      <c r="K80" s="147"/>
      <c r="L80" s="147"/>
      <c r="M80" s="2265"/>
      <c r="N80" s="2263"/>
      <c r="O80" s="16"/>
      <c r="P80" s="16"/>
      <c r="Q80" s="640"/>
      <c r="R80" s="640"/>
      <c r="S80" s="640"/>
      <c r="T80" s="640"/>
      <c r="U80" s="640"/>
      <c r="V80" s="16"/>
      <c r="W80" s="16"/>
      <c r="X80" s="29">
        <v>8.0</v>
      </c>
      <c r="Y80" s="29">
        <v>8.0</v>
      </c>
      <c r="Z80" s="29">
        <v>8.0</v>
      </c>
      <c r="AA80" s="29">
        <v>8.0</v>
      </c>
      <c r="AB80" s="29"/>
      <c r="AC80" s="16"/>
      <c r="AD80" s="16"/>
      <c r="AE80" s="29">
        <v>12.0</v>
      </c>
      <c r="AF80" s="29">
        <v>9.0</v>
      </c>
      <c r="AG80" s="29">
        <v>12.0</v>
      </c>
      <c r="AH80" s="29">
        <v>11.0</v>
      </c>
      <c r="AI80" s="29"/>
      <c r="AJ80" s="16"/>
      <c r="AK80" s="16">
        <v>4.0</v>
      </c>
      <c r="AL80" s="264">
        <f t="shared" si="1"/>
        <v>80</v>
      </c>
      <c r="AM80" s="136">
        <f>AL80/13</f>
        <v>6.153846154</v>
      </c>
    </row>
    <row r="81" ht="13.5" customHeight="1">
      <c r="A81" s="137" t="s">
        <v>78</v>
      </c>
      <c r="B81" s="132"/>
      <c r="C81" s="138"/>
      <c r="D81" s="32"/>
      <c r="E81" s="427"/>
      <c r="F81" s="142"/>
      <c r="G81" s="142"/>
      <c r="H81" s="143"/>
      <c r="I81" s="2260"/>
      <c r="J81" s="2259"/>
      <c r="K81" s="427"/>
      <c r="L81" s="427"/>
      <c r="M81" s="2259"/>
      <c r="N81" s="143"/>
      <c r="O81" s="142"/>
      <c r="P81" s="142"/>
      <c r="Q81" s="29"/>
      <c r="R81" s="29"/>
      <c r="S81" s="29"/>
      <c r="T81" s="29"/>
      <c r="U81" s="29"/>
      <c r="V81" s="142"/>
      <c r="W81" s="142"/>
      <c r="X81" s="29"/>
      <c r="Y81" s="29"/>
      <c r="Z81" s="599">
        <v>1.0</v>
      </c>
      <c r="AA81" s="29"/>
      <c r="AB81" s="29"/>
      <c r="AC81" s="16"/>
      <c r="AD81" s="16"/>
      <c r="AE81" s="29"/>
      <c r="AF81" s="29"/>
      <c r="AG81" s="29"/>
      <c r="AH81" s="599">
        <v>2.0</v>
      </c>
      <c r="AI81" s="29"/>
      <c r="AJ81" s="16"/>
      <c r="AK81" s="16"/>
      <c r="AL81" s="268">
        <f t="shared" si="1"/>
        <v>3</v>
      </c>
      <c r="AM81" s="143"/>
    </row>
    <row r="82" ht="13.5" customHeight="1">
      <c r="A82" s="154"/>
      <c r="B82" s="673" t="s">
        <v>627</v>
      </c>
      <c r="C82" s="133"/>
      <c r="D82" s="32"/>
      <c r="E82" s="424"/>
      <c r="F82" s="16">
        <v>1.0</v>
      </c>
      <c r="G82" s="16"/>
      <c r="H82" s="2262">
        <v>4.0</v>
      </c>
      <c r="I82" s="2262">
        <v>4.0</v>
      </c>
      <c r="J82" s="2259">
        <v>2.0</v>
      </c>
      <c r="K82" s="147"/>
      <c r="L82" s="147"/>
      <c r="M82" s="2259">
        <v>4.0</v>
      </c>
      <c r="N82" s="2259">
        <v>5.0</v>
      </c>
      <c r="O82" s="149">
        <v>3.0</v>
      </c>
      <c r="P82" s="16"/>
      <c r="Q82" s="29">
        <v>3.0</v>
      </c>
      <c r="R82" s="29">
        <v>11.0</v>
      </c>
      <c r="S82" s="29">
        <v>14.0</v>
      </c>
      <c r="T82" s="29">
        <v>7.0</v>
      </c>
      <c r="U82" s="29">
        <v>6.0</v>
      </c>
      <c r="V82" s="16"/>
      <c r="W82" s="16"/>
      <c r="X82" s="29"/>
      <c r="Y82" s="29"/>
      <c r="Z82" s="29"/>
      <c r="AA82" s="29"/>
      <c r="AB82" s="29"/>
      <c r="AC82" s="16"/>
      <c r="AD82" s="16"/>
      <c r="AE82" s="29">
        <v>8.0</v>
      </c>
      <c r="AF82" s="29">
        <v>7.0</v>
      </c>
      <c r="AG82" s="149">
        <v>5.0</v>
      </c>
      <c r="AH82" s="149">
        <v>4.0</v>
      </c>
      <c r="AI82" s="149">
        <v>6.0</v>
      </c>
      <c r="AJ82" s="16"/>
      <c r="AK82" s="16"/>
      <c r="AL82" s="620">
        <f t="shared" si="1"/>
        <v>94</v>
      </c>
      <c r="AM82" s="136">
        <f>AL82/13</f>
        <v>7.230769231</v>
      </c>
    </row>
    <row r="83" ht="13.5" customHeight="1">
      <c r="A83" s="137" t="s">
        <v>78</v>
      </c>
      <c r="B83" s="132"/>
      <c r="C83" s="138"/>
      <c r="D83" s="32"/>
      <c r="E83" s="427"/>
      <c r="F83" s="142"/>
      <c r="G83" s="142"/>
      <c r="H83" s="143">
        <v>1.0</v>
      </c>
      <c r="I83" s="2260"/>
      <c r="J83" s="2259"/>
      <c r="K83" s="427"/>
      <c r="L83" s="427"/>
      <c r="M83" s="2259"/>
      <c r="N83" s="2259"/>
      <c r="O83" s="142"/>
      <c r="P83" s="142"/>
      <c r="Q83" s="29"/>
      <c r="R83" s="29"/>
      <c r="S83" s="29"/>
      <c r="T83" s="599">
        <v>5.0</v>
      </c>
      <c r="U83" s="599">
        <v>2.0</v>
      </c>
      <c r="V83" s="142"/>
      <c r="W83" s="142"/>
      <c r="X83" s="29"/>
      <c r="Y83" s="29"/>
      <c r="Z83" s="29"/>
      <c r="AA83" s="29"/>
      <c r="AB83" s="29"/>
      <c r="AC83" s="16"/>
      <c r="AD83" s="16"/>
      <c r="AE83" s="29"/>
      <c r="AF83" s="599">
        <v>2.0</v>
      </c>
      <c r="AG83" s="599">
        <v>3.0</v>
      </c>
      <c r="AH83" s="599">
        <v>3.0</v>
      </c>
      <c r="AI83" s="599">
        <v>3.0</v>
      </c>
      <c r="AJ83" s="16"/>
      <c r="AK83" s="16"/>
      <c r="AL83" s="268">
        <f t="shared" si="1"/>
        <v>19</v>
      </c>
      <c r="AM83" s="143"/>
    </row>
    <row r="84" ht="13.5" customHeight="1">
      <c r="A84" s="45"/>
      <c r="B84" s="673" t="s">
        <v>518</v>
      </c>
      <c r="C84" s="133"/>
      <c r="D84" s="32"/>
      <c r="E84" s="424"/>
      <c r="F84" s="16"/>
      <c r="G84" s="16"/>
      <c r="H84" s="2259">
        <v>9.0</v>
      </c>
      <c r="I84" s="2259">
        <v>11.0</v>
      </c>
      <c r="J84" s="2259">
        <v>9.0</v>
      </c>
      <c r="K84" s="147"/>
      <c r="L84" s="147"/>
      <c r="M84" s="2259">
        <v>6.0</v>
      </c>
      <c r="N84" s="2259">
        <v>9.0</v>
      </c>
      <c r="O84" s="149">
        <v>3.0</v>
      </c>
      <c r="P84" s="16">
        <v>1.0</v>
      </c>
      <c r="Q84" s="29">
        <v>1.0</v>
      </c>
      <c r="R84" s="29">
        <v>12.0</v>
      </c>
      <c r="S84" s="29">
        <v>10.0</v>
      </c>
      <c r="T84" s="29">
        <v>9.0</v>
      </c>
      <c r="U84" s="29">
        <v>10.0</v>
      </c>
      <c r="V84" s="16"/>
      <c r="W84" s="16"/>
      <c r="X84" s="2271"/>
      <c r="Y84" s="2271"/>
      <c r="Z84" s="2271"/>
      <c r="AA84" s="2271"/>
      <c r="AB84" s="2271"/>
      <c r="AC84" s="2271"/>
      <c r="AD84" s="2271"/>
      <c r="AE84" s="2271"/>
      <c r="AF84" s="2271"/>
      <c r="AG84" s="2271"/>
      <c r="AH84" s="2271"/>
      <c r="AI84" s="2271"/>
      <c r="AJ84" s="16"/>
      <c r="AK84" s="16"/>
      <c r="AL84" s="264">
        <f t="shared" si="1"/>
        <v>90</v>
      </c>
      <c r="AM84" s="136">
        <f>AL84/13</f>
        <v>6.923076923</v>
      </c>
    </row>
    <row r="85" ht="13.5" customHeight="1">
      <c r="A85" s="2272" t="s">
        <v>78</v>
      </c>
      <c r="B85" s="132"/>
      <c r="C85" s="153"/>
      <c r="D85" s="32"/>
      <c r="E85" s="427"/>
      <c r="F85" s="142"/>
      <c r="G85" s="142"/>
      <c r="H85" s="143">
        <v>1.0</v>
      </c>
      <c r="I85" s="2260"/>
      <c r="J85" s="2259"/>
      <c r="K85" s="427"/>
      <c r="L85" s="427"/>
      <c r="M85" s="2259"/>
      <c r="N85" s="2259"/>
      <c r="O85" s="142"/>
      <c r="P85" s="142"/>
      <c r="Q85" s="29"/>
      <c r="R85" s="29"/>
      <c r="S85" s="29"/>
      <c r="T85" s="599">
        <v>1.0</v>
      </c>
      <c r="U85" s="29"/>
      <c r="V85" s="142"/>
      <c r="W85" s="142"/>
      <c r="X85" s="29"/>
      <c r="Y85" s="29"/>
      <c r="Z85" s="29"/>
      <c r="AA85" s="29"/>
      <c r="AB85" s="29"/>
      <c r="AC85" s="16"/>
      <c r="AD85" s="16"/>
      <c r="AE85" s="29"/>
      <c r="AF85" s="29"/>
      <c r="AG85" s="29"/>
      <c r="AH85" s="29"/>
      <c r="AI85" s="29"/>
      <c r="AJ85" s="16"/>
      <c r="AK85" s="16"/>
      <c r="AL85" s="268">
        <f t="shared" si="1"/>
        <v>2</v>
      </c>
      <c r="AM85" s="143"/>
    </row>
    <row r="86" ht="13.5" customHeight="1">
      <c r="A86" s="45"/>
      <c r="B86" s="29" t="s">
        <v>626</v>
      </c>
      <c r="C86" s="157"/>
      <c r="D86" s="32"/>
      <c r="E86" s="424"/>
      <c r="F86" s="16"/>
      <c r="G86" s="16"/>
      <c r="H86" s="2259">
        <v>12.0</v>
      </c>
      <c r="I86" s="2259">
        <v>13.0</v>
      </c>
      <c r="J86" s="2259">
        <v>16.0</v>
      </c>
      <c r="K86" s="147"/>
      <c r="L86" s="147"/>
      <c r="M86" s="2259">
        <v>3.0</v>
      </c>
      <c r="N86" s="2259">
        <v>9.0</v>
      </c>
      <c r="O86" s="16"/>
      <c r="P86" s="16"/>
      <c r="Q86" s="29">
        <v>15.0</v>
      </c>
      <c r="R86" s="29">
        <v>11.0</v>
      </c>
      <c r="S86" s="29">
        <v>8.0</v>
      </c>
      <c r="T86" s="29">
        <v>9.0</v>
      </c>
      <c r="U86" s="29"/>
      <c r="V86" s="16"/>
      <c r="W86" s="16"/>
      <c r="X86" s="29">
        <v>45.0</v>
      </c>
      <c r="Y86" s="29">
        <v>13.0</v>
      </c>
      <c r="Z86" s="29">
        <v>7.0</v>
      </c>
      <c r="AA86" s="29">
        <v>10.0</v>
      </c>
      <c r="AB86" s="29">
        <v>18.0</v>
      </c>
      <c r="AC86" s="16"/>
      <c r="AD86" s="16"/>
      <c r="AE86" s="29">
        <v>14.0</v>
      </c>
      <c r="AF86" s="29">
        <v>9.0</v>
      </c>
      <c r="AG86" s="29">
        <v>15.0</v>
      </c>
      <c r="AH86" s="29">
        <v>10.0</v>
      </c>
      <c r="AI86" s="29">
        <v>7.0</v>
      </c>
      <c r="AJ86" s="16">
        <v>9.0</v>
      </c>
      <c r="AK86" s="16"/>
      <c r="AL86" s="264">
        <f t="shared" si="1"/>
        <v>253</v>
      </c>
      <c r="AM86" s="136">
        <f>AL86/13</f>
        <v>19.46153846</v>
      </c>
    </row>
    <row r="87" ht="13.5" customHeight="1">
      <c r="A87" s="137" t="s">
        <v>78</v>
      </c>
      <c r="B87" s="132"/>
      <c r="C87" s="159"/>
      <c r="D87" s="32"/>
      <c r="E87" s="427"/>
      <c r="F87" s="142"/>
      <c r="G87" s="142"/>
      <c r="H87" s="143"/>
      <c r="I87" s="2260"/>
      <c r="J87" s="2259"/>
      <c r="K87" s="427"/>
      <c r="L87" s="427"/>
      <c r="M87" s="2259"/>
      <c r="N87" s="2259"/>
      <c r="O87" s="142"/>
      <c r="P87" s="142"/>
      <c r="Q87" s="29"/>
      <c r="R87" s="29"/>
      <c r="S87" s="29"/>
      <c r="T87" s="29"/>
      <c r="U87" s="29"/>
      <c r="V87" s="142"/>
      <c r="W87" s="142"/>
      <c r="X87" s="29"/>
      <c r="Y87" s="599">
        <v>1.0</v>
      </c>
      <c r="Z87" s="599">
        <v>1.0</v>
      </c>
      <c r="AA87" s="599">
        <v>1.0</v>
      </c>
      <c r="AB87" s="599">
        <v>1.0</v>
      </c>
      <c r="AC87" s="16"/>
      <c r="AD87" s="16"/>
      <c r="AE87" s="599">
        <v>1.0</v>
      </c>
      <c r="AF87" s="599">
        <v>2.0</v>
      </c>
      <c r="AG87" s="599">
        <v>2.0</v>
      </c>
      <c r="AH87" s="599">
        <v>2.0</v>
      </c>
      <c r="AI87" s="29"/>
      <c r="AJ87" s="277">
        <v>3.0</v>
      </c>
      <c r="AK87" s="16"/>
      <c r="AL87" s="268">
        <f t="shared" si="1"/>
        <v>14</v>
      </c>
      <c r="AM87" s="143"/>
    </row>
    <row r="88" ht="13.5" customHeight="1">
      <c r="A88" s="29"/>
      <c r="B88" s="31" t="s">
        <v>2331</v>
      </c>
      <c r="C88" s="133"/>
      <c r="D88" s="32"/>
      <c r="E88" s="424"/>
      <c r="F88" s="16">
        <v>2.0</v>
      </c>
      <c r="G88" s="16"/>
      <c r="H88" s="2259">
        <v>7.0</v>
      </c>
      <c r="I88" s="2259">
        <v>6.0</v>
      </c>
      <c r="J88" s="2259">
        <v>4.0</v>
      </c>
      <c r="K88" s="147"/>
      <c r="L88" s="147"/>
      <c r="M88" s="2259">
        <v>6.0</v>
      </c>
      <c r="N88" s="2259">
        <v>8.0</v>
      </c>
      <c r="O88" s="16"/>
      <c r="P88" s="16"/>
      <c r="Q88" s="149">
        <v>5.0</v>
      </c>
      <c r="R88" s="29">
        <v>10.0</v>
      </c>
      <c r="S88" s="29"/>
      <c r="T88" s="149">
        <v>5.0</v>
      </c>
      <c r="U88" s="149">
        <v>2.0</v>
      </c>
      <c r="V88" s="16">
        <v>7.0</v>
      </c>
      <c r="W88" s="16"/>
      <c r="X88" s="149">
        <v>6.0</v>
      </c>
      <c r="Y88" s="149">
        <v>4.0</v>
      </c>
      <c r="Z88" s="29">
        <v>7.0</v>
      </c>
      <c r="AA88" s="29">
        <v>8.0</v>
      </c>
      <c r="AB88" s="149">
        <v>6.0</v>
      </c>
      <c r="AC88" s="16"/>
      <c r="AD88" s="16"/>
      <c r="AE88" s="29">
        <v>6.0</v>
      </c>
      <c r="AF88" s="29">
        <v>8.0</v>
      </c>
      <c r="AG88" s="29">
        <v>7.0</v>
      </c>
      <c r="AH88" s="430">
        <v>5.0</v>
      </c>
      <c r="AI88" s="29">
        <v>9.0</v>
      </c>
      <c r="AJ88" s="16">
        <v>5.0</v>
      </c>
      <c r="AK88" s="16"/>
      <c r="AL88" s="2273">
        <f t="shared" si="1"/>
        <v>133</v>
      </c>
      <c r="AM88" s="136">
        <f>AL88/10</f>
        <v>13.3</v>
      </c>
    </row>
    <row r="89" ht="13.5" customHeight="1">
      <c r="A89" s="137" t="s">
        <v>78</v>
      </c>
      <c r="B89" s="132"/>
      <c r="C89" s="138"/>
      <c r="D89" s="32"/>
      <c r="E89" s="427"/>
      <c r="F89" s="142"/>
      <c r="G89" s="142"/>
      <c r="H89" s="143"/>
      <c r="I89" s="2260"/>
      <c r="J89" s="2259"/>
      <c r="K89" s="427"/>
      <c r="L89" s="427"/>
      <c r="M89" s="2259"/>
      <c r="N89" s="2259"/>
      <c r="O89" s="142"/>
      <c r="P89" s="142"/>
      <c r="Q89" s="29"/>
      <c r="R89" s="29"/>
      <c r="S89" s="29"/>
      <c r="T89" s="29"/>
      <c r="U89" s="29"/>
      <c r="V89" s="142"/>
      <c r="W89" s="142"/>
      <c r="X89" s="599">
        <v>1.0</v>
      </c>
      <c r="Y89" s="29"/>
      <c r="Z89" s="599">
        <v>6.0</v>
      </c>
      <c r="AA89" s="599">
        <v>3.0</v>
      </c>
      <c r="AB89" s="599">
        <v>2.0</v>
      </c>
      <c r="AC89" s="16"/>
      <c r="AD89" s="16"/>
      <c r="AE89" s="599">
        <v>1.0</v>
      </c>
      <c r="AF89" s="599">
        <v>3.0</v>
      </c>
      <c r="AG89" s="599">
        <v>4.0</v>
      </c>
      <c r="AH89" s="599"/>
      <c r="AI89" s="599">
        <v>1.0</v>
      </c>
      <c r="AJ89" s="277">
        <v>2.0</v>
      </c>
      <c r="AK89" s="16"/>
      <c r="AL89" s="268">
        <f t="shared" si="1"/>
        <v>23</v>
      </c>
      <c r="AM89" s="143"/>
    </row>
    <row r="90" ht="13.5" customHeight="1">
      <c r="A90" s="29"/>
      <c r="B90" s="31" t="s">
        <v>382</v>
      </c>
      <c r="C90" s="133"/>
      <c r="D90" s="32"/>
      <c r="E90" s="424"/>
      <c r="F90" s="16"/>
      <c r="G90" s="16"/>
      <c r="H90" s="2259">
        <v>12.0</v>
      </c>
      <c r="I90" s="2259">
        <v>6.0</v>
      </c>
      <c r="J90" s="2259">
        <v>7.0</v>
      </c>
      <c r="K90" s="427"/>
      <c r="L90" s="427"/>
      <c r="M90" s="2259">
        <v>8.0</v>
      </c>
      <c r="N90" s="2259">
        <v>7.0</v>
      </c>
      <c r="O90" s="16"/>
      <c r="P90" s="16"/>
      <c r="Q90" s="149">
        <v>5.0</v>
      </c>
      <c r="R90" s="29">
        <v>6.0</v>
      </c>
      <c r="S90" s="29">
        <v>8.0</v>
      </c>
      <c r="T90" s="29">
        <v>6.0</v>
      </c>
      <c r="U90" s="29"/>
      <c r="V90" s="16"/>
      <c r="W90" s="16">
        <v>5.0</v>
      </c>
      <c r="X90" s="29">
        <v>12.0</v>
      </c>
      <c r="Y90" s="29"/>
      <c r="Z90" s="29"/>
      <c r="AA90" s="29"/>
      <c r="AB90" s="29"/>
      <c r="AC90" s="16"/>
      <c r="AD90" s="16"/>
      <c r="AE90" s="29">
        <v>8.0</v>
      </c>
      <c r="AF90" s="29">
        <v>8.0</v>
      </c>
      <c r="AG90" s="29">
        <v>15.0</v>
      </c>
      <c r="AH90" s="29">
        <v>15.0</v>
      </c>
      <c r="AI90" s="29">
        <v>8.0</v>
      </c>
      <c r="AJ90" s="16"/>
      <c r="AK90" s="16"/>
      <c r="AL90" s="264">
        <f t="shared" si="1"/>
        <v>136</v>
      </c>
      <c r="AM90" s="136">
        <f>AL90/13</f>
        <v>10.46153846</v>
      </c>
    </row>
    <row r="91" ht="13.5" customHeight="1">
      <c r="A91" s="137" t="s">
        <v>78</v>
      </c>
      <c r="B91" s="132"/>
      <c r="C91" s="138"/>
      <c r="D91" s="32"/>
      <c r="E91" s="427"/>
      <c r="F91" s="142"/>
      <c r="G91" s="142"/>
      <c r="H91" s="143"/>
      <c r="I91" s="143">
        <v>3.0</v>
      </c>
      <c r="J91" s="2259"/>
      <c r="K91" s="427"/>
      <c r="L91" s="427"/>
      <c r="M91" s="2259"/>
      <c r="N91" s="2259"/>
      <c r="O91" s="142"/>
      <c r="P91" s="142"/>
      <c r="Q91" s="29"/>
      <c r="R91" s="29"/>
      <c r="S91" s="29"/>
      <c r="T91" s="29"/>
      <c r="U91" s="29"/>
      <c r="V91" s="142"/>
      <c r="W91" s="142"/>
      <c r="X91" s="29"/>
      <c r="Y91" s="29"/>
      <c r="Z91" s="29"/>
      <c r="AA91" s="29"/>
      <c r="AB91" s="29"/>
      <c r="AC91" s="16"/>
      <c r="AD91" s="16"/>
      <c r="AE91" s="29"/>
      <c r="AF91" s="29"/>
      <c r="AG91" s="599">
        <v>1.0</v>
      </c>
      <c r="AH91" s="599">
        <v>1.0</v>
      </c>
      <c r="AI91" s="599">
        <v>3.0</v>
      </c>
      <c r="AJ91" s="16"/>
      <c r="AK91" s="16"/>
      <c r="AL91" s="268">
        <f t="shared" si="1"/>
        <v>8</v>
      </c>
      <c r="AM91" s="143"/>
    </row>
    <row r="92" ht="13.5" customHeight="1">
      <c r="A92" s="29"/>
      <c r="B92" s="31" t="s">
        <v>521</v>
      </c>
      <c r="C92" s="133"/>
      <c r="D92" s="32"/>
      <c r="E92" s="424"/>
      <c r="F92" s="16">
        <v>6.0</v>
      </c>
      <c r="G92" s="16"/>
      <c r="H92" s="2259">
        <v>8.0</v>
      </c>
      <c r="I92" s="2259">
        <v>8.0</v>
      </c>
      <c r="J92" s="2259">
        <v>7.0</v>
      </c>
      <c r="K92" s="147"/>
      <c r="L92" s="147"/>
      <c r="M92" s="2259">
        <v>10.0</v>
      </c>
      <c r="N92" s="2259">
        <v>5.0</v>
      </c>
      <c r="O92" s="16"/>
      <c r="P92" s="16"/>
      <c r="Q92" s="29">
        <v>7.0</v>
      </c>
      <c r="R92" s="29">
        <v>11.0</v>
      </c>
      <c r="S92" s="29">
        <v>8.0</v>
      </c>
      <c r="T92" s="29">
        <v>13.0</v>
      </c>
      <c r="U92" s="29">
        <v>9.0</v>
      </c>
      <c r="V92" s="16"/>
      <c r="W92" s="16"/>
      <c r="X92" s="29">
        <v>15.0</v>
      </c>
      <c r="Y92" s="29">
        <v>9.0</v>
      </c>
      <c r="Z92" s="29"/>
      <c r="AA92" s="29">
        <v>6.0</v>
      </c>
      <c r="AB92" s="29">
        <v>8.0</v>
      </c>
      <c r="AC92" s="16"/>
      <c r="AD92" s="16"/>
      <c r="AE92" s="29">
        <v>7.0</v>
      </c>
      <c r="AF92" s="29">
        <v>8.0</v>
      </c>
      <c r="AG92" s="29">
        <v>11.0</v>
      </c>
      <c r="AH92" s="29">
        <v>8.0</v>
      </c>
      <c r="AI92" s="29">
        <v>8.0</v>
      </c>
      <c r="AJ92" s="16"/>
      <c r="AK92" s="16"/>
      <c r="AL92" s="264">
        <f t="shared" si="1"/>
        <v>172</v>
      </c>
      <c r="AM92" s="136">
        <f>AL92/13</f>
        <v>13.23076923</v>
      </c>
    </row>
    <row r="93" ht="13.5" customHeight="1">
      <c r="A93" s="137" t="s">
        <v>78</v>
      </c>
      <c r="B93" s="132"/>
      <c r="C93" s="138"/>
      <c r="D93" s="32"/>
      <c r="E93" s="427"/>
      <c r="F93" s="142">
        <v>1.0</v>
      </c>
      <c r="G93" s="142"/>
      <c r="H93" s="143"/>
      <c r="I93" s="2260"/>
      <c r="J93" s="143"/>
      <c r="K93" s="427"/>
      <c r="L93" s="427"/>
      <c r="M93" s="143"/>
      <c r="N93" s="143"/>
      <c r="O93" s="142"/>
      <c r="P93" s="142"/>
      <c r="Q93" s="29"/>
      <c r="R93" s="29"/>
      <c r="S93" s="29"/>
      <c r="T93" s="29"/>
      <c r="U93" s="29"/>
      <c r="V93" s="142"/>
      <c r="W93" s="142"/>
      <c r="X93" s="29"/>
      <c r="Y93" s="29"/>
      <c r="Z93" s="29"/>
      <c r="AA93" s="599">
        <v>1.0</v>
      </c>
      <c r="AB93" s="599">
        <v>1.0</v>
      </c>
      <c r="AC93" s="16"/>
      <c r="AD93" s="16"/>
      <c r="AE93" s="29"/>
      <c r="AF93" s="29"/>
      <c r="AG93" s="599">
        <v>2.0</v>
      </c>
      <c r="AH93" s="599">
        <v>4.0</v>
      </c>
      <c r="AI93" s="599">
        <v>2.0</v>
      </c>
      <c r="AJ93" s="16"/>
      <c r="AK93" s="16"/>
      <c r="AL93" s="268">
        <f t="shared" si="1"/>
        <v>11</v>
      </c>
      <c r="AM93" s="143"/>
    </row>
    <row r="94" ht="13.5" customHeight="1">
      <c r="A94" s="29"/>
      <c r="B94" s="31" t="s">
        <v>522</v>
      </c>
      <c r="C94" s="133"/>
      <c r="D94" s="32"/>
      <c r="E94" s="424"/>
      <c r="F94" s="16"/>
      <c r="G94" s="16"/>
      <c r="H94" s="692"/>
      <c r="I94" s="2274"/>
      <c r="J94" s="692"/>
      <c r="K94" s="147"/>
      <c r="L94" s="147"/>
      <c r="M94" s="692"/>
      <c r="N94" s="692"/>
      <c r="O94" s="16"/>
      <c r="P94" s="16"/>
      <c r="Q94" s="149">
        <v>5.0</v>
      </c>
      <c r="R94" s="29">
        <v>17.0</v>
      </c>
      <c r="S94" s="29">
        <v>13.0</v>
      </c>
      <c r="T94" s="29">
        <v>9.0</v>
      </c>
      <c r="U94" s="29">
        <v>9.0</v>
      </c>
      <c r="V94" s="16">
        <v>7.0</v>
      </c>
      <c r="W94" s="16"/>
      <c r="X94" s="29">
        <v>19.0</v>
      </c>
      <c r="Y94" s="29">
        <v>14.0</v>
      </c>
      <c r="Z94" s="29">
        <v>19.0</v>
      </c>
      <c r="AA94" s="29">
        <v>18.0</v>
      </c>
      <c r="AB94" s="29">
        <v>8.0</v>
      </c>
      <c r="AC94" s="16"/>
      <c r="AD94" s="16">
        <v>8.0</v>
      </c>
      <c r="AE94" s="29">
        <v>19.0</v>
      </c>
      <c r="AF94" s="29">
        <v>10.0</v>
      </c>
      <c r="AG94" s="29">
        <v>16.0</v>
      </c>
      <c r="AH94" s="29">
        <v>11.0</v>
      </c>
      <c r="AI94" s="29">
        <v>10.0</v>
      </c>
      <c r="AJ94" s="16"/>
      <c r="AK94" s="16"/>
      <c r="AL94" s="264">
        <f t="shared" si="1"/>
        <v>212</v>
      </c>
      <c r="AM94" s="136">
        <f>AL94/13</f>
        <v>16.30769231</v>
      </c>
    </row>
    <row r="95" ht="13.5" customHeight="1">
      <c r="A95" s="137" t="s">
        <v>78</v>
      </c>
      <c r="B95" s="132"/>
      <c r="C95" s="138"/>
      <c r="D95" s="32"/>
      <c r="E95" s="427"/>
      <c r="F95" s="142"/>
      <c r="G95" s="142"/>
      <c r="H95" s="143"/>
      <c r="I95" s="2260"/>
      <c r="J95" s="143"/>
      <c r="K95" s="427"/>
      <c r="L95" s="427"/>
      <c r="M95" s="143"/>
      <c r="N95" s="143"/>
      <c r="O95" s="142"/>
      <c r="P95" s="142"/>
      <c r="Q95" s="599">
        <v>1.0</v>
      </c>
      <c r="R95" s="599">
        <v>1.0</v>
      </c>
      <c r="S95" s="29"/>
      <c r="T95" s="29"/>
      <c r="U95" s="29"/>
      <c r="V95" s="142">
        <v>1.0</v>
      </c>
      <c r="W95" s="142"/>
      <c r="X95" s="29"/>
      <c r="Y95" s="29"/>
      <c r="Z95" s="29"/>
      <c r="AA95" s="29"/>
      <c r="AB95" s="29"/>
      <c r="AC95" s="16"/>
      <c r="AD95" s="16"/>
      <c r="AE95" s="599">
        <v>2.0</v>
      </c>
      <c r="AF95" s="29"/>
      <c r="AG95" s="599">
        <v>4.0</v>
      </c>
      <c r="AH95" s="599">
        <v>4.0</v>
      </c>
      <c r="AI95" s="599">
        <v>7.0</v>
      </c>
      <c r="AJ95" s="16"/>
      <c r="AK95" s="16"/>
      <c r="AL95" s="268">
        <f t="shared" si="1"/>
        <v>20</v>
      </c>
      <c r="AM95" s="143"/>
    </row>
    <row r="96" ht="13.5" customHeight="1">
      <c r="A96" s="29"/>
      <c r="B96" s="31" t="s">
        <v>523</v>
      </c>
      <c r="C96" s="133"/>
      <c r="D96" s="32"/>
      <c r="E96" s="424"/>
      <c r="F96" s="16"/>
      <c r="G96" s="16"/>
      <c r="H96" s="2262">
        <v>5.0</v>
      </c>
      <c r="I96" s="2259">
        <v>11.0</v>
      </c>
      <c r="J96" s="2259">
        <v>8.0</v>
      </c>
      <c r="K96" s="147"/>
      <c r="L96" s="147"/>
      <c r="M96" s="29">
        <v>5.0</v>
      </c>
      <c r="N96" s="29">
        <v>1.0</v>
      </c>
      <c r="O96" s="16"/>
      <c r="P96" s="16">
        <v>4.0</v>
      </c>
      <c r="Q96" s="29">
        <v>16.0</v>
      </c>
      <c r="R96" s="29">
        <v>10.0</v>
      </c>
      <c r="S96" s="29">
        <v>11.0</v>
      </c>
      <c r="T96" s="29">
        <v>8.0</v>
      </c>
      <c r="U96" s="29">
        <v>14.0</v>
      </c>
      <c r="V96" s="16"/>
      <c r="W96" s="16"/>
      <c r="X96" s="29"/>
      <c r="Y96" s="29"/>
      <c r="Z96" s="29">
        <v>4.0</v>
      </c>
      <c r="AA96" s="29">
        <v>6.0</v>
      </c>
      <c r="AB96" s="29">
        <v>7.0</v>
      </c>
      <c r="AC96" s="16">
        <v>7.0</v>
      </c>
      <c r="AD96" s="16">
        <v>7.0</v>
      </c>
      <c r="AE96" s="29">
        <v>13.0</v>
      </c>
      <c r="AF96" s="29">
        <v>11.0</v>
      </c>
      <c r="AG96" s="29">
        <v>14.0</v>
      </c>
      <c r="AH96" s="29">
        <v>12.0</v>
      </c>
      <c r="AI96" s="29">
        <v>8.0</v>
      </c>
      <c r="AJ96" s="16">
        <v>9.0</v>
      </c>
      <c r="AK96" s="16"/>
      <c r="AL96" s="264">
        <f t="shared" si="1"/>
        <v>191</v>
      </c>
      <c r="AM96" s="136">
        <f>AL96/13</f>
        <v>14.69230769</v>
      </c>
    </row>
    <row r="97" ht="13.5" customHeight="1">
      <c r="A97" s="137" t="s">
        <v>78</v>
      </c>
      <c r="B97" s="132"/>
      <c r="C97" s="138"/>
      <c r="D97" s="32"/>
      <c r="E97" s="427"/>
      <c r="F97" s="142"/>
      <c r="G97" s="142"/>
      <c r="H97" s="143"/>
      <c r="I97" s="2260"/>
      <c r="J97" s="143"/>
      <c r="K97" s="427"/>
      <c r="L97" s="427"/>
      <c r="M97" s="143">
        <v>1.0</v>
      </c>
      <c r="N97" s="143"/>
      <c r="O97" s="142"/>
      <c r="P97" s="142"/>
      <c r="Q97" s="29"/>
      <c r="R97" s="29"/>
      <c r="S97" s="29"/>
      <c r="T97" s="29"/>
      <c r="U97" s="29"/>
      <c r="V97" s="142"/>
      <c r="W97" s="142"/>
      <c r="X97" s="29"/>
      <c r="Y97" s="29"/>
      <c r="Z97" s="599">
        <v>3.0</v>
      </c>
      <c r="AA97" s="599">
        <v>4.0</v>
      </c>
      <c r="AB97" s="29"/>
      <c r="AC97" s="16"/>
      <c r="AD97" s="277">
        <v>2.0</v>
      </c>
      <c r="AE97" s="29"/>
      <c r="AF97" s="599">
        <v>4.0</v>
      </c>
      <c r="AG97" s="599">
        <v>9.0</v>
      </c>
      <c r="AH97" s="599">
        <v>5.0</v>
      </c>
      <c r="AI97" s="599">
        <v>4.0</v>
      </c>
      <c r="AJ97" s="277">
        <v>2.0</v>
      </c>
      <c r="AK97" s="16"/>
      <c r="AL97" s="268">
        <f t="shared" si="1"/>
        <v>34</v>
      </c>
      <c r="AM97" s="143"/>
    </row>
    <row r="98" ht="13.5" customHeight="1">
      <c r="A98" s="45"/>
      <c r="B98" s="678" t="s">
        <v>80</v>
      </c>
      <c r="C98" s="133"/>
      <c r="D98" s="32"/>
      <c r="E98" s="424"/>
      <c r="F98" s="16"/>
      <c r="G98" s="16"/>
      <c r="H98" s="143"/>
      <c r="I98" s="2260"/>
      <c r="J98" s="143"/>
      <c r="K98" s="147"/>
      <c r="L98" s="147"/>
      <c r="M98" s="29"/>
      <c r="N98" s="29"/>
      <c r="O98" s="16"/>
      <c r="P98" s="16"/>
      <c r="Q98" s="29"/>
      <c r="R98" s="29"/>
      <c r="S98" s="29"/>
      <c r="T98" s="29"/>
      <c r="U98" s="29"/>
      <c r="V98" s="16"/>
      <c r="W98" s="16"/>
      <c r="X98" s="29"/>
      <c r="Y98" s="29"/>
      <c r="Z98" s="29"/>
      <c r="AA98" s="29"/>
      <c r="AB98" s="29"/>
      <c r="AC98" s="16"/>
      <c r="AD98" s="16"/>
      <c r="AE98" s="29"/>
      <c r="AF98" s="29"/>
      <c r="AG98" s="29"/>
      <c r="AH98" s="29"/>
      <c r="AI98" s="29"/>
      <c r="AJ98" s="16"/>
      <c r="AK98" s="16"/>
      <c r="AL98" s="264">
        <f t="shared" si="1"/>
        <v>0</v>
      </c>
      <c r="AM98" s="136">
        <f>AL98/7</f>
        <v>0</v>
      </c>
    </row>
    <row r="99" ht="13.5" customHeight="1">
      <c r="A99" s="137" t="s">
        <v>78</v>
      </c>
      <c r="B99" s="132"/>
      <c r="C99" s="138"/>
      <c r="D99" s="71"/>
      <c r="E99" s="427"/>
      <c r="F99" s="142"/>
      <c r="G99" s="142"/>
      <c r="H99" s="143"/>
      <c r="I99" s="2260"/>
      <c r="J99" s="143"/>
      <c r="K99" s="427"/>
      <c r="L99" s="427"/>
      <c r="M99" s="143"/>
      <c r="N99" s="143"/>
      <c r="O99" s="142"/>
      <c r="P99" s="142"/>
      <c r="Q99" s="29"/>
      <c r="R99" s="29"/>
      <c r="S99" s="29"/>
      <c r="T99" s="29"/>
      <c r="U99" s="29"/>
      <c r="V99" s="142"/>
      <c r="W99" s="142"/>
      <c r="X99" s="29"/>
      <c r="Y99" s="29"/>
      <c r="Z99" s="29"/>
      <c r="AA99" s="29"/>
      <c r="AB99" s="29"/>
      <c r="AC99" s="16"/>
      <c r="AD99" s="16"/>
      <c r="AE99" s="29"/>
      <c r="AF99" s="29"/>
      <c r="AG99" s="29"/>
      <c r="AH99" s="29"/>
      <c r="AI99" s="29"/>
      <c r="AJ99" s="16"/>
      <c r="AK99" s="16"/>
      <c r="AL99" s="268">
        <f t="shared" si="1"/>
        <v>0</v>
      </c>
      <c r="AM99" s="143">
        <f>SUM(AL52:AL98)</f>
        <v>3598</v>
      </c>
    </row>
    <row r="100" ht="51.75" customHeight="1">
      <c r="A100" s="184"/>
      <c r="B100" s="185"/>
      <c r="C100" s="186"/>
      <c r="D100" s="187">
        <v>200.0</v>
      </c>
      <c r="E100" s="2275" t="s">
        <v>81</v>
      </c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90">
        <f>SUM(AL52+AL54+AL56+AL58+AL60+AL62+AL66+AL68+AL70+AL72+AL76+AL78+AL80+AL84+AL90+AL92+AL94+AL96)</f>
        <v>2578</v>
      </c>
    </row>
    <row r="101" ht="13.5" customHeight="1">
      <c r="A101" s="191">
        <v>1.0</v>
      </c>
      <c r="B101" s="191" t="s">
        <v>82</v>
      </c>
      <c r="C101" s="191" t="s">
        <v>83</v>
      </c>
      <c r="D101" s="2276" t="s">
        <v>524</v>
      </c>
      <c r="E101" s="193" t="s">
        <v>2332</v>
      </c>
      <c r="F101" s="166"/>
      <c r="G101" s="166"/>
      <c r="H101" s="191">
        <v>3.0</v>
      </c>
      <c r="I101" s="191">
        <v>1.0</v>
      </c>
      <c r="J101" s="191">
        <v>1.0</v>
      </c>
      <c r="K101" s="202"/>
      <c r="L101" s="604" t="s">
        <v>11</v>
      </c>
      <c r="M101" s="626">
        <v>3.0</v>
      </c>
      <c r="N101" s="626">
        <v>3.0</v>
      </c>
      <c r="O101" s="210"/>
      <c r="P101" s="210"/>
      <c r="Q101" s="626">
        <v>2.0</v>
      </c>
      <c r="R101" s="626"/>
      <c r="S101" s="626">
        <v>8.0</v>
      </c>
      <c r="T101" s="626">
        <v>2.0</v>
      </c>
      <c r="U101" s="626">
        <v>7.0</v>
      </c>
      <c r="V101" s="210"/>
      <c r="W101" s="210"/>
      <c r="X101" s="351">
        <v>3.0</v>
      </c>
      <c r="Y101" s="626">
        <v>4.0</v>
      </c>
      <c r="Z101" s="626">
        <v>5.0</v>
      </c>
      <c r="AA101" s="626">
        <v>2.0</v>
      </c>
      <c r="AB101" s="626">
        <v>3.0</v>
      </c>
      <c r="AC101" s="210">
        <v>1.0</v>
      </c>
      <c r="AD101" s="210">
        <v>1.0</v>
      </c>
      <c r="AE101" s="626">
        <v>4.0</v>
      </c>
      <c r="AF101" s="626">
        <v>3.0</v>
      </c>
      <c r="AG101" s="626">
        <v>7.0</v>
      </c>
      <c r="AH101" s="626">
        <v>4.0</v>
      </c>
      <c r="AI101" s="626">
        <v>2.0</v>
      </c>
      <c r="AJ101" s="210"/>
      <c r="AK101" s="210"/>
      <c r="AL101" s="191">
        <f>SUM(G101:AK101)</f>
        <v>69</v>
      </c>
      <c r="AM101" s="191"/>
    </row>
    <row r="102" ht="13.5" customHeight="1">
      <c r="A102" s="168" t="s">
        <v>78</v>
      </c>
      <c r="B102" s="132"/>
      <c r="C102" s="196"/>
      <c r="D102" s="196"/>
      <c r="E102" s="71"/>
      <c r="F102" s="173"/>
      <c r="G102" s="166"/>
      <c r="H102" s="191"/>
      <c r="I102" s="191"/>
      <c r="J102" s="191"/>
      <c r="K102" s="602"/>
      <c r="L102" s="71"/>
      <c r="M102" s="626"/>
      <c r="N102" s="626"/>
      <c r="O102" s="210"/>
      <c r="P102" s="210"/>
      <c r="Q102" s="626"/>
      <c r="R102" s="626"/>
      <c r="S102" s="2277">
        <v>2.0</v>
      </c>
      <c r="T102" s="626"/>
      <c r="U102" s="2277">
        <v>2.0</v>
      </c>
      <c r="V102" s="210"/>
      <c r="W102" s="210"/>
      <c r="X102" s="626"/>
      <c r="Y102" s="2277">
        <v>3.0</v>
      </c>
      <c r="Z102" s="626"/>
      <c r="AA102" s="2277">
        <v>2.0</v>
      </c>
      <c r="AB102" s="626"/>
      <c r="AC102" s="210"/>
      <c r="AD102" s="210"/>
      <c r="AE102" s="626"/>
      <c r="AF102" s="626"/>
      <c r="AG102" s="346">
        <v>2.0</v>
      </c>
      <c r="AH102" s="626"/>
      <c r="AI102" s="626"/>
      <c r="AJ102" s="210"/>
      <c r="AK102" s="210"/>
      <c r="AL102" s="196"/>
      <c r="AM102" s="199"/>
    </row>
    <row r="103" ht="13.5" customHeight="1">
      <c r="A103" s="191">
        <v>2.0</v>
      </c>
      <c r="B103" s="191" t="s">
        <v>85</v>
      </c>
      <c r="C103" s="191" t="s">
        <v>86</v>
      </c>
      <c r="D103" s="191" t="s">
        <v>527</v>
      </c>
      <c r="E103" s="193" t="s">
        <v>2333</v>
      </c>
      <c r="F103" s="166">
        <v>1.0</v>
      </c>
      <c r="G103" s="166"/>
      <c r="H103" s="191">
        <v>5.0</v>
      </c>
      <c r="I103" s="191">
        <v>5.0</v>
      </c>
      <c r="J103" s="191">
        <v>1.0</v>
      </c>
      <c r="K103" s="202"/>
      <c r="L103" s="604" t="s">
        <v>11</v>
      </c>
      <c r="M103" s="626">
        <v>3.0</v>
      </c>
      <c r="N103" s="626"/>
      <c r="O103" s="210"/>
      <c r="P103" s="210"/>
      <c r="Q103" s="626">
        <v>3.0</v>
      </c>
      <c r="R103" s="626">
        <v>9.0</v>
      </c>
      <c r="S103" s="626">
        <v>4.0</v>
      </c>
      <c r="T103" s="626">
        <v>5.0</v>
      </c>
      <c r="U103" s="626"/>
      <c r="V103" s="210"/>
      <c r="W103" s="210"/>
      <c r="X103" s="626">
        <v>5.0</v>
      </c>
      <c r="Y103" s="626">
        <v>1.0</v>
      </c>
      <c r="Z103" s="626">
        <v>2.0</v>
      </c>
      <c r="AA103" s="626">
        <v>4.0</v>
      </c>
      <c r="AB103" s="626">
        <v>5.0</v>
      </c>
      <c r="AC103" s="210"/>
      <c r="AD103" s="210"/>
      <c r="AE103" s="626">
        <v>5.0</v>
      </c>
      <c r="AF103" s="626">
        <v>2.0</v>
      </c>
      <c r="AG103" s="626">
        <v>5.0</v>
      </c>
      <c r="AH103" s="626">
        <v>15.0</v>
      </c>
      <c r="AI103" s="626">
        <v>5.0</v>
      </c>
      <c r="AJ103" s="210"/>
      <c r="AK103" s="210"/>
      <c r="AL103" s="191">
        <f>SUM(G103:AK103)</f>
        <v>84</v>
      </c>
      <c r="AM103" s="191"/>
    </row>
    <row r="104" ht="13.5" customHeight="1">
      <c r="A104" s="168" t="s">
        <v>78</v>
      </c>
      <c r="B104" s="132"/>
      <c r="C104" s="196"/>
      <c r="D104" s="196"/>
      <c r="E104" s="71"/>
      <c r="F104" s="173"/>
      <c r="G104" s="166"/>
      <c r="H104" s="191"/>
      <c r="I104" s="191"/>
      <c r="J104" s="191"/>
      <c r="K104" s="602"/>
      <c r="L104" s="71"/>
      <c r="M104" s="626"/>
      <c r="N104" s="626"/>
      <c r="O104" s="210"/>
      <c r="P104" s="210"/>
      <c r="Q104" s="626"/>
      <c r="R104" s="626"/>
      <c r="S104" s="626"/>
      <c r="T104" s="626"/>
      <c r="U104" s="626"/>
      <c r="V104" s="210"/>
      <c r="W104" s="210"/>
      <c r="X104" s="626"/>
      <c r="Y104" s="626"/>
      <c r="Z104" s="626"/>
      <c r="AA104" s="626"/>
      <c r="AB104" s="626"/>
      <c r="AC104" s="210"/>
      <c r="AD104" s="210"/>
      <c r="AE104" s="626"/>
      <c r="AF104" s="626"/>
      <c r="AG104" s="626"/>
      <c r="AH104" s="626"/>
      <c r="AI104" s="2277">
        <v>1.0</v>
      </c>
      <c r="AJ104" s="210"/>
      <c r="AK104" s="210"/>
      <c r="AL104" s="196"/>
      <c r="AM104" s="199"/>
    </row>
    <row r="105" ht="13.5" customHeight="1">
      <c r="A105" s="191">
        <v>3.0</v>
      </c>
      <c r="B105" s="191" t="s">
        <v>89</v>
      </c>
      <c r="C105" s="191" t="s">
        <v>90</v>
      </c>
      <c r="D105" s="645" t="s">
        <v>530</v>
      </c>
      <c r="E105" s="193" t="s">
        <v>2334</v>
      </c>
      <c r="F105" s="166"/>
      <c r="G105" s="166"/>
      <c r="H105" s="191">
        <v>7.0</v>
      </c>
      <c r="I105" s="191">
        <v>1.0</v>
      </c>
      <c r="J105" s="191">
        <v>2.0</v>
      </c>
      <c r="K105" s="202"/>
      <c r="L105" s="604" t="s">
        <v>2335</v>
      </c>
      <c r="M105" s="626">
        <v>2.0</v>
      </c>
      <c r="N105" s="626">
        <v>4.0</v>
      </c>
      <c r="O105" s="210">
        <v>1.0</v>
      </c>
      <c r="P105" s="210">
        <v>1.0</v>
      </c>
      <c r="Q105" s="626">
        <v>2.0</v>
      </c>
      <c r="R105" s="626">
        <v>21.0</v>
      </c>
      <c r="S105" s="626">
        <v>5.0</v>
      </c>
      <c r="T105" s="626"/>
      <c r="U105" s="626"/>
      <c r="V105" s="210"/>
      <c r="W105" s="210"/>
      <c r="X105" s="626">
        <v>3.0</v>
      </c>
      <c r="Y105" s="626"/>
      <c r="Z105" s="626">
        <v>4.0</v>
      </c>
      <c r="AA105" s="626">
        <v>10.0</v>
      </c>
      <c r="AB105" s="626">
        <v>3.0</v>
      </c>
      <c r="AC105" s="210"/>
      <c r="AD105" s="210">
        <v>5.0</v>
      </c>
      <c r="AE105" s="626">
        <v>3.0</v>
      </c>
      <c r="AF105" s="626">
        <v>5.0</v>
      </c>
      <c r="AG105" s="626">
        <v>7.0</v>
      </c>
      <c r="AH105" s="626">
        <v>11.0</v>
      </c>
      <c r="AI105" s="626">
        <v>11.0</v>
      </c>
      <c r="AJ105" s="210"/>
      <c r="AK105" s="210">
        <v>3.0</v>
      </c>
      <c r="AL105" s="191">
        <f>SUM(G105:AK105)</f>
        <v>111</v>
      </c>
      <c r="AM105" s="191"/>
    </row>
    <row r="106" ht="13.5" customHeight="1">
      <c r="A106" s="168" t="s">
        <v>78</v>
      </c>
      <c r="B106" s="132"/>
      <c r="C106" s="196"/>
      <c r="D106" s="196"/>
      <c r="E106" s="71"/>
      <c r="F106" s="173"/>
      <c r="G106" s="166"/>
      <c r="H106" s="345">
        <v>1.0</v>
      </c>
      <c r="I106" s="191"/>
      <c r="J106" s="191"/>
      <c r="K106" s="602"/>
      <c r="L106" s="71"/>
      <c r="M106" s="626"/>
      <c r="N106" s="626"/>
      <c r="O106" s="210"/>
      <c r="P106" s="210"/>
      <c r="Q106" s="626"/>
      <c r="R106" s="626"/>
      <c r="S106" s="626"/>
      <c r="T106" s="626"/>
      <c r="U106" s="626"/>
      <c r="V106" s="210"/>
      <c r="W106" s="210"/>
      <c r="X106" s="626"/>
      <c r="Y106" s="626"/>
      <c r="Z106" s="626"/>
      <c r="AA106" s="626"/>
      <c r="AB106" s="626"/>
      <c r="AC106" s="210"/>
      <c r="AD106" s="210"/>
      <c r="AE106" s="626"/>
      <c r="AF106" s="626"/>
      <c r="AG106" s="626"/>
      <c r="AH106" s="2277">
        <v>1.0</v>
      </c>
      <c r="AI106" s="626"/>
      <c r="AJ106" s="210"/>
      <c r="AK106" s="210"/>
      <c r="AL106" s="196"/>
      <c r="AM106" s="196"/>
    </row>
    <row r="107" ht="13.5" customHeight="1">
      <c r="A107" s="191">
        <v>4.0</v>
      </c>
      <c r="B107" s="191" t="s">
        <v>459</v>
      </c>
      <c r="C107" s="191"/>
      <c r="D107" s="191" t="s">
        <v>532</v>
      </c>
      <c r="E107" s="193"/>
      <c r="F107" s="166"/>
      <c r="G107" s="166"/>
      <c r="H107" s="191">
        <v>4.0</v>
      </c>
      <c r="I107" s="191">
        <v>2.0</v>
      </c>
      <c r="J107" s="191">
        <v>3.0</v>
      </c>
      <c r="K107" s="202"/>
      <c r="L107" s="202"/>
      <c r="M107" s="626">
        <v>1.0</v>
      </c>
      <c r="N107" s="626"/>
      <c r="O107" s="210"/>
      <c r="P107" s="210"/>
      <c r="Q107" s="626">
        <v>4.0</v>
      </c>
      <c r="R107" s="626">
        <v>13.0</v>
      </c>
      <c r="S107" s="626">
        <v>4.0</v>
      </c>
      <c r="T107" s="626">
        <v>6.0</v>
      </c>
      <c r="U107" s="626">
        <v>1.0</v>
      </c>
      <c r="V107" s="210"/>
      <c r="W107" s="210"/>
      <c r="X107" s="679"/>
      <c r="Y107" s="679"/>
      <c r="Z107" s="679"/>
      <c r="AA107" s="679"/>
      <c r="AB107" s="679"/>
      <c r="AC107" s="679"/>
      <c r="AD107" s="679"/>
      <c r="AE107" s="679"/>
      <c r="AF107" s="679"/>
      <c r="AG107" s="679"/>
      <c r="AH107" s="679"/>
      <c r="AI107" s="679"/>
      <c r="AJ107" s="679"/>
      <c r="AK107" s="679"/>
      <c r="AL107" s="191">
        <f>SUM(G107:AK107)</f>
        <v>38</v>
      </c>
      <c r="AM107" s="191"/>
    </row>
    <row r="108" ht="13.5" customHeight="1">
      <c r="A108" s="168" t="s">
        <v>78</v>
      </c>
      <c r="B108" s="132"/>
      <c r="C108" s="196"/>
      <c r="D108" s="196"/>
      <c r="E108" s="71"/>
      <c r="F108" s="173"/>
      <c r="G108" s="166"/>
      <c r="H108" s="191"/>
      <c r="I108" s="191"/>
      <c r="J108" s="191"/>
      <c r="K108" s="602"/>
      <c r="L108" s="602"/>
      <c r="M108" s="626"/>
      <c r="N108" s="626"/>
      <c r="O108" s="210"/>
      <c r="P108" s="210"/>
      <c r="Q108" s="626"/>
      <c r="R108" s="2277">
        <v>2.0</v>
      </c>
      <c r="S108" s="626"/>
      <c r="T108" s="626"/>
      <c r="U108" s="2277">
        <v>1.0</v>
      </c>
      <c r="V108" s="210"/>
      <c r="W108" s="210"/>
      <c r="X108" s="626"/>
      <c r="Y108" s="626"/>
      <c r="Z108" s="626"/>
      <c r="AA108" s="626"/>
      <c r="AB108" s="626"/>
      <c r="AC108" s="210"/>
      <c r="AD108" s="210"/>
      <c r="AE108" s="626"/>
      <c r="AF108" s="626"/>
      <c r="AG108" s="626"/>
      <c r="AH108" s="626"/>
      <c r="AI108" s="626"/>
      <c r="AJ108" s="210"/>
      <c r="AK108" s="210"/>
      <c r="AL108" s="196"/>
      <c r="AM108" s="196"/>
    </row>
    <row r="109" ht="13.5" customHeight="1">
      <c r="A109" s="191">
        <v>5.0</v>
      </c>
      <c r="B109" s="191" t="s">
        <v>96</v>
      </c>
      <c r="C109" s="191" t="s">
        <v>97</v>
      </c>
      <c r="D109" s="191" t="s">
        <v>534</v>
      </c>
      <c r="E109" s="193" t="s">
        <v>2336</v>
      </c>
      <c r="F109" s="166">
        <v>1.0</v>
      </c>
      <c r="G109" s="166"/>
      <c r="H109" s="191">
        <v>3.0</v>
      </c>
      <c r="I109" s="191">
        <v>3.0</v>
      </c>
      <c r="J109" s="191"/>
      <c r="K109" s="202"/>
      <c r="L109" s="604" t="s">
        <v>11</v>
      </c>
      <c r="M109" s="626">
        <v>14.0</v>
      </c>
      <c r="N109" s="626">
        <v>6.0</v>
      </c>
      <c r="O109" s="210"/>
      <c r="P109" s="210"/>
      <c r="Q109" s="626">
        <v>4.0</v>
      </c>
      <c r="R109" s="626">
        <v>18.0</v>
      </c>
      <c r="S109" s="626">
        <v>17.0</v>
      </c>
      <c r="T109" s="626">
        <v>12.0</v>
      </c>
      <c r="U109" s="626">
        <v>10.0</v>
      </c>
      <c r="V109" s="210"/>
      <c r="W109" s="210"/>
      <c r="X109" s="626">
        <v>6.0</v>
      </c>
      <c r="Y109" s="626">
        <v>2.0</v>
      </c>
      <c r="Z109" s="626">
        <v>3.0</v>
      </c>
      <c r="AA109" s="626">
        <v>10.0</v>
      </c>
      <c r="AB109" s="626">
        <v>1.0</v>
      </c>
      <c r="AC109" s="210">
        <v>3.0</v>
      </c>
      <c r="AD109" s="210">
        <v>3.0</v>
      </c>
      <c r="AE109" s="626">
        <v>6.0</v>
      </c>
      <c r="AF109" s="626">
        <v>6.0</v>
      </c>
      <c r="AG109" s="626">
        <v>4.0</v>
      </c>
      <c r="AH109" s="626">
        <v>4.0</v>
      </c>
      <c r="AI109" s="626">
        <v>1.0</v>
      </c>
      <c r="AJ109" s="210">
        <v>1.0</v>
      </c>
      <c r="AK109" s="210">
        <v>2.0</v>
      </c>
      <c r="AL109" s="191">
        <f>SUM(G109:AK109)</f>
        <v>139</v>
      </c>
      <c r="AM109" s="191"/>
    </row>
    <row r="110" ht="13.5" customHeight="1">
      <c r="A110" s="168" t="s">
        <v>78</v>
      </c>
      <c r="B110" s="132"/>
      <c r="C110" s="196"/>
      <c r="D110" s="196"/>
      <c r="E110" s="71"/>
      <c r="F110" s="173"/>
      <c r="G110" s="166"/>
      <c r="H110" s="191"/>
      <c r="I110" s="191"/>
      <c r="J110" s="191"/>
      <c r="K110" s="202"/>
      <c r="L110" s="71"/>
      <c r="M110" s="626"/>
      <c r="N110" s="626"/>
      <c r="O110" s="210"/>
      <c r="P110" s="210"/>
      <c r="Q110" s="626"/>
      <c r="R110" s="626"/>
      <c r="S110" s="626"/>
      <c r="T110" s="626"/>
      <c r="U110" s="2277">
        <v>2.0</v>
      </c>
      <c r="V110" s="210"/>
      <c r="W110" s="210"/>
      <c r="X110" s="626"/>
      <c r="Y110" s="626"/>
      <c r="Z110" s="2277">
        <v>1.0</v>
      </c>
      <c r="AA110" s="626"/>
      <c r="AB110" s="626"/>
      <c r="AC110" s="210"/>
      <c r="AD110" s="489">
        <v>2.0</v>
      </c>
      <c r="AE110" s="626"/>
      <c r="AF110" s="626"/>
      <c r="AG110" s="2277">
        <v>2.0</v>
      </c>
      <c r="AH110" s="2277">
        <v>1.0</v>
      </c>
      <c r="AI110" s="626"/>
      <c r="AJ110" s="210"/>
      <c r="AK110" s="210"/>
      <c r="AL110" s="196"/>
      <c r="AM110" s="199"/>
    </row>
    <row r="111" ht="13.5" customHeight="1">
      <c r="A111" s="191">
        <v>6.0</v>
      </c>
      <c r="B111" s="191" t="s">
        <v>100</v>
      </c>
      <c r="C111" s="191" t="s">
        <v>101</v>
      </c>
      <c r="D111" s="191" t="s">
        <v>536</v>
      </c>
      <c r="E111" s="193" t="s">
        <v>2337</v>
      </c>
      <c r="F111" s="166"/>
      <c r="G111" s="166"/>
      <c r="H111" s="191">
        <v>2.0</v>
      </c>
      <c r="I111" s="191">
        <v>5.0</v>
      </c>
      <c r="J111" s="191">
        <v>3.0</v>
      </c>
      <c r="K111" s="202"/>
      <c r="L111" s="604" t="s">
        <v>11</v>
      </c>
      <c r="M111" s="626">
        <v>3.0</v>
      </c>
      <c r="N111" s="626">
        <v>10.0</v>
      </c>
      <c r="O111" s="210"/>
      <c r="P111" s="210"/>
      <c r="Q111" s="626">
        <v>2.0</v>
      </c>
      <c r="R111" s="626"/>
      <c r="S111" s="626">
        <v>2.0</v>
      </c>
      <c r="T111" s="626">
        <v>6.0</v>
      </c>
      <c r="U111" s="626">
        <v>15.0</v>
      </c>
      <c r="V111" s="210"/>
      <c r="W111" s="210"/>
      <c r="X111" s="626">
        <v>8.0</v>
      </c>
      <c r="Y111" s="626">
        <v>5.0</v>
      </c>
      <c r="Z111" s="626">
        <v>2.0</v>
      </c>
      <c r="AA111" s="626">
        <v>3.0</v>
      </c>
      <c r="AB111" s="626">
        <v>4.0</v>
      </c>
      <c r="AC111" s="210"/>
      <c r="AD111" s="210"/>
      <c r="AE111" s="626">
        <v>5.0</v>
      </c>
      <c r="AF111" s="626">
        <v>7.0</v>
      </c>
      <c r="AG111" s="626">
        <v>9.0</v>
      </c>
      <c r="AH111" s="626">
        <v>4.0</v>
      </c>
      <c r="AI111" s="626">
        <v>9.0</v>
      </c>
      <c r="AJ111" s="210">
        <v>5.0</v>
      </c>
      <c r="AK111" s="210"/>
      <c r="AL111" s="191">
        <f>SUM(G111:AK111)</f>
        <v>109</v>
      </c>
      <c r="AM111" s="191"/>
    </row>
    <row r="112" ht="13.5" customHeight="1">
      <c r="A112" s="168" t="s">
        <v>78</v>
      </c>
      <c r="B112" s="132"/>
      <c r="C112" s="196"/>
      <c r="D112" s="196"/>
      <c r="E112" s="71"/>
      <c r="F112" s="173"/>
      <c r="G112" s="166"/>
      <c r="H112" s="191"/>
      <c r="I112" s="191"/>
      <c r="J112" s="191"/>
      <c r="K112" s="602"/>
      <c r="L112" s="71"/>
      <c r="M112" s="626"/>
      <c r="N112" s="626"/>
      <c r="O112" s="210"/>
      <c r="P112" s="210"/>
      <c r="Q112" s="626"/>
      <c r="R112" s="626"/>
      <c r="S112" s="626"/>
      <c r="T112" s="626"/>
      <c r="U112" s="626"/>
      <c r="V112" s="210"/>
      <c r="W112" s="210"/>
      <c r="X112" s="626"/>
      <c r="Y112" s="626"/>
      <c r="Z112" s="626"/>
      <c r="AA112" s="626"/>
      <c r="AB112" s="626"/>
      <c r="AC112" s="210"/>
      <c r="AD112" s="210"/>
      <c r="AE112" s="626"/>
      <c r="AF112" s="626"/>
      <c r="AG112" s="626"/>
      <c r="AH112" s="626"/>
      <c r="AI112" s="626"/>
      <c r="AJ112" s="210"/>
      <c r="AK112" s="210"/>
      <c r="AL112" s="196"/>
      <c r="AM112" s="199"/>
    </row>
    <row r="113" ht="13.5" customHeight="1">
      <c r="A113" s="191">
        <v>7.0</v>
      </c>
      <c r="B113" s="191" t="s">
        <v>100</v>
      </c>
      <c r="C113" s="191" t="s">
        <v>104</v>
      </c>
      <c r="D113" s="191" t="s">
        <v>538</v>
      </c>
      <c r="E113" s="193" t="s">
        <v>2338</v>
      </c>
      <c r="F113" s="166"/>
      <c r="G113" s="166"/>
      <c r="H113" s="191"/>
      <c r="I113" s="191">
        <v>2.0</v>
      </c>
      <c r="J113" s="191"/>
      <c r="K113" s="202"/>
      <c r="L113" s="604" t="s">
        <v>11</v>
      </c>
      <c r="M113" s="626">
        <v>3.0</v>
      </c>
      <c r="N113" s="626">
        <v>4.0</v>
      </c>
      <c r="O113" s="210"/>
      <c r="P113" s="210"/>
      <c r="Q113" s="626">
        <v>8.0</v>
      </c>
      <c r="R113" s="626">
        <v>9.0</v>
      </c>
      <c r="S113" s="626">
        <v>13.0</v>
      </c>
      <c r="T113" s="626">
        <v>13.0</v>
      </c>
      <c r="U113" s="626">
        <v>8.0</v>
      </c>
      <c r="V113" s="210">
        <v>1.0</v>
      </c>
      <c r="W113" s="210"/>
      <c r="X113" s="626">
        <v>4.0</v>
      </c>
      <c r="Y113" s="626">
        <v>8.0</v>
      </c>
      <c r="Z113" s="626">
        <v>6.0</v>
      </c>
      <c r="AA113" s="626">
        <v>1.0</v>
      </c>
      <c r="AB113" s="626">
        <v>4.0</v>
      </c>
      <c r="AC113" s="210"/>
      <c r="AD113" s="210">
        <v>1.0</v>
      </c>
      <c r="AE113" s="626">
        <v>8.0</v>
      </c>
      <c r="AF113" s="626">
        <v>2.0</v>
      </c>
      <c r="AG113" s="626">
        <v>7.0</v>
      </c>
      <c r="AH113" s="626">
        <v>2.0</v>
      </c>
      <c r="AI113" s="626">
        <v>7.0</v>
      </c>
      <c r="AJ113" s="210"/>
      <c r="AK113" s="210"/>
      <c r="AL113" s="191">
        <f>SUM(G113:AK113)</f>
        <v>111</v>
      </c>
      <c r="AM113" s="191"/>
    </row>
    <row r="114" ht="13.5" customHeight="1">
      <c r="A114" s="168" t="s">
        <v>78</v>
      </c>
      <c r="B114" s="132"/>
      <c r="C114" s="196"/>
      <c r="D114" s="196"/>
      <c r="E114" s="71"/>
      <c r="F114" s="173"/>
      <c r="G114" s="166"/>
      <c r="H114" s="191"/>
      <c r="I114" s="191"/>
      <c r="J114" s="191"/>
      <c r="K114" s="602"/>
      <c r="L114" s="71"/>
      <c r="M114" s="626"/>
      <c r="N114" s="626"/>
      <c r="O114" s="210"/>
      <c r="P114" s="210"/>
      <c r="Q114" s="626"/>
      <c r="R114" s="2277">
        <v>1.0</v>
      </c>
      <c r="S114" s="626"/>
      <c r="T114" s="626"/>
      <c r="U114" s="626"/>
      <c r="V114" s="210"/>
      <c r="W114" s="210"/>
      <c r="X114" s="2277">
        <v>1.0</v>
      </c>
      <c r="Y114" s="626"/>
      <c r="Z114" s="626"/>
      <c r="AA114" s="626"/>
      <c r="AB114" s="626"/>
      <c r="AC114" s="210"/>
      <c r="AD114" s="210"/>
      <c r="AE114" s="626"/>
      <c r="AF114" s="626"/>
      <c r="AG114" s="2277">
        <v>3.0</v>
      </c>
      <c r="AH114" s="626"/>
      <c r="AI114" s="2277">
        <v>4.0</v>
      </c>
      <c r="AJ114" s="210"/>
      <c r="AK114" s="210"/>
      <c r="AL114" s="196"/>
      <c r="AM114" s="199"/>
    </row>
    <row r="115" ht="13.5" customHeight="1">
      <c r="A115" s="191">
        <v>8.0</v>
      </c>
      <c r="B115" s="2276" t="s">
        <v>107</v>
      </c>
      <c r="C115" s="191" t="s">
        <v>108</v>
      </c>
      <c r="D115" s="191" t="s">
        <v>540</v>
      </c>
      <c r="E115" s="193" t="s">
        <v>2339</v>
      </c>
      <c r="F115" s="166"/>
      <c r="G115" s="166"/>
      <c r="H115" s="191">
        <v>3.0</v>
      </c>
      <c r="I115" s="191">
        <v>1.0</v>
      </c>
      <c r="J115" s="191">
        <v>2.0</v>
      </c>
      <c r="K115" s="202"/>
      <c r="L115" s="604" t="s">
        <v>11</v>
      </c>
      <c r="M115" s="626"/>
      <c r="N115" s="626">
        <v>4.0</v>
      </c>
      <c r="O115" s="210"/>
      <c r="P115" s="210"/>
      <c r="Q115" s="626">
        <v>4.0</v>
      </c>
      <c r="R115" s="626">
        <v>11.0</v>
      </c>
      <c r="S115" s="626">
        <v>4.0</v>
      </c>
      <c r="T115" s="626">
        <v>9.0</v>
      </c>
      <c r="U115" s="626">
        <v>7.0</v>
      </c>
      <c r="V115" s="210"/>
      <c r="W115" s="210"/>
      <c r="X115" s="626">
        <v>15.0</v>
      </c>
      <c r="Y115" s="626">
        <v>8.0</v>
      </c>
      <c r="Z115" s="626">
        <v>18.0</v>
      </c>
      <c r="AA115" s="626"/>
      <c r="AB115" s="626">
        <v>5.0</v>
      </c>
      <c r="AC115" s="210"/>
      <c r="AD115" s="210"/>
      <c r="AE115" s="626">
        <v>6.0</v>
      </c>
      <c r="AF115" s="626">
        <v>7.0</v>
      </c>
      <c r="AG115" s="2278"/>
      <c r="AH115" s="2278"/>
      <c r="AI115" s="2278"/>
      <c r="AJ115" s="2278"/>
      <c r="AK115" s="2278"/>
      <c r="AL115" s="191">
        <f>SUM(G115:AK115)</f>
        <v>104</v>
      </c>
      <c r="AM115" s="191"/>
    </row>
    <row r="116" ht="13.5" customHeight="1">
      <c r="A116" s="168" t="s">
        <v>78</v>
      </c>
      <c r="B116" s="132"/>
      <c r="C116" s="196"/>
      <c r="D116" s="196"/>
      <c r="E116" s="71"/>
      <c r="F116" s="173"/>
      <c r="G116" s="166"/>
      <c r="H116" s="191"/>
      <c r="I116" s="191"/>
      <c r="J116" s="191"/>
      <c r="K116" s="602"/>
      <c r="L116" s="71"/>
      <c r="M116" s="626"/>
      <c r="N116" s="626"/>
      <c r="O116" s="210"/>
      <c r="P116" s="210"/>
      <c r="Q116" s="626"/>
      <c r="R116" s="2277">
        <v>8.0</v>
      </c>
      <c r="S116" s="626"/>
      <c r="T116" s="2277">
        <v>3.0</v>
      </c>
      <c r="U116" s="2277">
        <v>5.0</v>
      </c>
      <c r="V116" s="210"/>
      <c r="W116" s="210"/>
      <c r="X116" s="626"/>
      <c r="Y116" s="2277">
        <v>1.0</v>
      </c>
      <c r="Z116" s="626"/>
      <c r="AA116" s="626"/>
      <c r="AB116" s="626"/>
      <c r="AC116" s="210"/>
      <c r="AD116" s="210"/>
      <c r="AE116" s="626"/>
      <c r="AF116" s="626"/>
      <c r="AG116" s="626"/>
      <c r="AH116" s="626"/>
      <c r="AI116" s="626"/>
      <c r="AJ116" s="210"/>
      <c r="AK116" s="210"/>
      <c r="AL116" s="196"/>
      <c r="AM116" s="199"/>
    </row>
    <row r="117" ht="13.5" customHeight="1">
      <c r="A117" s="191">
        <v>9.0</v>
      </c>
      <c r="B117" s="191" t="s">
        <v>111</v>
      </c>
      <c r="C117" s="191"/>
      <c r="D117" s="191" t="s">
        <v>2340</v>
      </c>
      <c r="E117" s="193"/>
      <c r="F117" s="166">
        <v>1.0</v>
      </c>
      <c r="G117" s="166">
        <v>2.0</v>
      </c>
      <c r="H117" s="191">
        <v>3.0</v>
      </c>
      <c r="I117" s="191">
        <v>1.0</v>
      </c>
      <c r="J117" s="191">
        <v>3.0</v>
      </c>
      <c r="K117" s="202"/>
      <c r="L117" s="202"/>
      <c r="M117" s="626">
        <v>5.0</v>
      </c>
      <c r="N117" s="626">
        <v>8.0</v>
      </c>
      <c r="O117" s="210">
        <v>3.0</v>
      </c>
      <c r="P117" s="210"/>
      <c r="Q117" s="626">
        <v>7.0</v>
      </c>
      <c r="R117" s="626">
        <v>7.0</v>
      </c>
      <c r="S117" s="626">
        <v>7.0</v>
      </c>
      <c r="T117" s="626">
        <v>5.0</v>
      </c>
      <c r="U117" s="626">
        <v>2.0</v>
      </c>
      <c r="V117" s="210"/>
      <c r="W117" s="210"/>
      <c r="X117" s="626">
        <v>4.0</v>
      </c>
      <c r="Y117" s="626">
        <v>8.0</v>
      </c>
      <c r="Z117" s="626">
        <v>10.0</v>
      </c>
      <c r="AA117" s="626">
        <v>5.0</v>
      </c>
      <c r="AB117" s="626">
        <v>4.0</v>
      </c>
      <c r="AC117" s="210">
        <v>6.0</v>
      </c>
      <c r="AD117" s="210"/>
      <c r="AE117" s="626">
        <v>8.0</v>
      </c>
      <c r="AF117" s="626">
        <v>13.0</v>
      </c>
      <c r="AG117" s="626">
        <v>6.0</v>
      </c>
      <c r="AH117" s="626">
        <v>4.0</v>
      </c>
      <c r="AI117" s="626">
        <v>5.0</v>
      </c>
      <c r="AJ117" s="210">
        <v>3.0</v>
      </c>
      <c r="AK117" s="210">
        <v>2.0</v>
      </c>
      <c r="AL117" s="191">
        <f>SUM(G117:AK117)</f>
        <v>131</v>
      </c>
      <c r="AM117" s="191"/>
    </row>
    <row r="118" ht="13.5" customHeight="1">
      <c r="A118" s="168" t="s">
        <v>78</v>
      </c>
      <c r="B118" s="132"/>
      <c r="C118" s="196"/>
      <c r="D118" s="196"/>
      <c r="E118" s="71"/>
      <c r="F118" s="173"/>
      <c r="G118" s="166"/>
      <c r="H118" s="191"/>
      <c r="I118" s="191"/>
      <c r="J118" s="191"/>
      <c r="K118" s="602"/>
      <c r="L118" s="602"/>
      <c r="M118" s="626"/>
      <c r="N118" s="626"/>
      <c r="O118" s="210"/>
      <c r="P118" s="210"/>
      <c r="Q118" s="626"/>
      <c r="R118" s="626"/>
      <c r="S118" s="626"/>
      <c r="T118" s="626"/>
      <c r="U118" s="626"/>
      <c r="V118" s="210"/>
      <c r="W118" s="210"/>
      <c r="X118" s="626"/>
      <c r="Y118" s="2277">
        <v>2.0</v>
      </c>
      <c r="Z118" s="2277">
        <v>8.0</v>
      </c>
      <c r="AA118" s="2277">
        <v>5.0</v>
      </c>
      <c r="AB118" s="2277">
        <v>1.0</v>
      </c>
      <c r="AC118" s="210"/>
      <c r="AD118" s="210"/>
      <c r="AE118" s="2277">
        <v>3.0</v>
      </c>
      <c r="AF118" s="2277">
        <v>2.0</v>
      </c>
      <c r="AG118" s="2277">
        <v>3.0</v>
      </c>
      <c r="AH118" s="626"/>
      <c r="AI118" s="2277">
        <v>2.0</v>
      </c>
      <c r="AJ118" s="489">
        <v>2.0</v>
      </c>
      <c r="AK118" s="210"/>
      <c r="AL118" s="196"/>
      <c r="AM118" s="199"/>
    </row>
    <row r="119" ht="13.5" customHeight="1">
      <c r="A119" s="191">
        <v>10.0</v>
      </c>
      <c r="B119" s="191" t="s">
        <v>113</v>
      </c>
      <c r="C119" s="191" t="s">
        <v>114</v>
      </c>
      <c r="D119" s="191" t="s">
        <v>542</v>
      </c>
      <c r="E119" s="193" t="s">
        <v>2341</v>
      </c>
      <c r="F119" s="166"/>
      <c r="G119" s="166"/>
      <c r="H119" s="191">
        <v>1.0</v>
      </c>
      <c r="I119" s="191">
        <v>4.0</v>
      </c>
      <c r="J119" s="191">
        <v>3.0</v>
      </c>
      <c r="K119" s="202"/>
      <c r="L119" s="604" t="s">
        <v>11</v>
      </c>
      <c r="M119" s="626"/>
      <c r="N119" s="626">
        <v>1.0</v>
      </c>
      <c r="O119" s="210"/>
      <c r="P119" s="210">
        <v>1.0</v>
      </c>
      <c r="Q119" s="626">
        <v>5.0</v>
      </c>
      <c r="R119" s="626">
        <v>6.0</v>
      </c>
      <c r="S119" s="626">
        <v>5.0</v>
      </c>
      <c r="T119" s="626">
        <v>7.0</v>
      </c>
      <c r="U119" s="626">
        <v>1.0</v>
      </c>
      <c r="V119" s="210"/>
      <c r="W119" s="210"/>
      <c r="X119" s="626">
        <v>2.0</v>
      </c>
      <c r="Y119" s="626">
        <v>2.0</v>
      </c>
      <c r="Z119" s="626">
        <v>1.0</v>
      </c>
      <c r="AA119" s="626">
        <v>1.0</v>
      </c>
      <c r="AB119" s="626">
        <v>2.0</v>
      </c>
      <c r="AC119" s="210"/>
      <c r="AD119" s="210"/>
      <c r="AE119" s="626">
        <v>3.0</v>
      </c>
      <c r="AF119" s="626">
        <v>2.0</v>
      </c>
      <c r="AG119" s="626">
        <v>12.0</v>
      </c>
      <c r="AH119" s="626">
        <v>6.0</v>
      </c>
      <c r="AI119" s="626">
        <v>2.0</v>
      </c>
      <c r="AJ119" s="210"/>
      <c r="AK119" s="210"/>
      <c r="AL119" s="191">
        <f>SUM(G119:AK119)</f>
        <v>67</v>
      </c>
      <c r="AM119" s="191"/>
    </row>
    <row r="120" ht="13.5" customHeight="1">
      <c r="A120" s="168" t="s">
        <v>78</v>
      </c>
      <c r="B120" s="132"/>
      <c r="C120" s="196"/>
      <c r="D120" s="196"/>
      <c r="E120" s="71"/>
      <c r="F120" s="173"/>
      <c r="G120" s="166"/>
      <c r="H120" s="191"/>
      <c r="I120" s="191"/>
      <c r="J120" s="191"/>
      <c r="K120" s="602"/>
      <c r="L120" s="71"/>
      <c r="M120" s="626"/>
      <c r="N120" s="626"/>
      <c r="O120" s="210"/>
      <c r="P120" s="210"/>
      <c r="Q120" s="626"/>
      <c r="R120" s="626"/>
      <c r="S120" s="626"/>
      <c r="T120" s="626"/>
      <c r="U120" s="626"/>
      <c r="V120" s="210"/>
      <c r="W120" s="210"/>
      <c r="X120" s="626"/>
      <c r="Y120" s="626"/>
      <c r="Z120" s="626"/>
      <c r="AA120" s="626"/>
      <c r="AB120" s="626"/>
      <c r="AC120" s="210"/>
      <c r="AD120" s="210"/>
      <c r="AE120" s="626"/>
      <c r="AF120" s="626"/>
      <c r="AG120" s="626"/>
      <c r="AH120" s="626"/>
      <c r="AI120" s="626"/>
      <c r="AJ120" s="210"/>
      <c r="AK120" s="210"/>
      <c r="AL120" s="196"/>
      <c r="AM120" s="199"/>
    </row>
    <row r="121" ht="13.5" customHeight="1">
      <c r="A121" s="191">
        <v>11.0</v>
      </c>
      <c r="B121" s="191" t="s">
        <v>117</v>
      </c>
      <c r="C121" s="191" t="s">
        <v>118</v>
      </c>
      <c r="D121" s="191" t="s">
        <v>544</v>
      </c>
      <c r="E121" s="193" t="s">
        <v>2342</v>
      </c>
      <c r="F121" s="166"/>
      <c r="G121" s="166"/>
      <c r="H121" s="191">
        <v>9.0</v>
      </c>
      <c r="I121" s="191">
        <v>3.0</v>
      </c>
      <c r="J121" s="191">
        <v>2.0</v>
      </c>
      <c r="K121" s="202"/>
      <c r="L121" s="604" t="s">
        <v>11</v>
      </c>
      <c r="M121" s="626">
        <v>3.0</v>
      </c>
      <c r="N121" s="626"/>
      <c r="O121" s="210"/>
      <c r="P121" s="210"/>
      <c r="Q121" s="626">
        <v>9.0</v>
      </c>
      <c r="R121" s="626">
        <v>13.0</v>
      </c>
      <c r="S121" s="626">
        <v>8.0</v>
      </c>
      <c r="T121" s="626">
        <v>12.0</v>
      </c>
      <c r="U121" s="626">
        <v>1.0</v>
      </c>
      <c r="V121" s="210"/>
      <c r="W121" s="210"/>
      <c r="X121" s="626">
        <v>5.0</v>
      </c>
      <c r="Y121" s="626">
        <v>3.0</v>
      </c>
      <c r="Z121" s="626">
        <v>4.0</v>
      </c>
      <c r="AA121" s="626">
        <v>12.0</v>
      </c>
      <c r="AB121" s="626">
        <v>3.0</v>
      </c>
      <c r="AC121" s="210">
        <v>1.0</v>
      </c>
      <c r="AD121" s="210"/>
      <c r="AE121" s="626">
        <v>6.0</v>
      </c>
      <c r="AF121" s="626">
        <v>8.0</v>
      </c>
      <c r="AG121" s="626">
        <v>14.0</v>
      </c>
      <c r="AH121" s="626">
        <v>5.0</v>
      </c>
      <c r="AI121" s="626">
        <v>2.0</v>
      </c>
      <c r="AJ121" s="210">
        <v>1.0</v>
      </c>
      <c r="AK121" s="210">
        <v>3.0</v>
      </c>
      <c r="AL121" s="191">
        <f>SUM(G121:AK121)</f>
        <v>127</v>
      </c>
      <c r="AM121" s="191"/>
    </row>
    <row r="122" ht="13.5" customHeight="1">
      <c r="A122" s="168" t="s">
        <v>78</v>
      </c>
      <c r="B122" s="132"/>
      <c r="C122" s="196"/>
      <c r="D122" s="196"/>
      <c r="E122" s="71"/>
      <c r="F122" s="173"/>
      <c r="G122" s="166"/>
      <c r="H122" s="191"/>
      <c r="I122" s="191"/>
      <c r="J122" s="191"/>
      <c r="K122" s="602"/>
      <c r="L122" s="71"/>
      <c r="M122" s="626"/>
      <c r="N122" s="626"/>
      <c r="O122" s="210"/>
      <c r="P122" s="210"/>
      <c r="Q122" s="626"/>
      <c r="R122" s="626"/>
      <c r="S122" s="626"/>
      <c r="T122" s="2277">
        <v>3.0</v>
      </c>
      <c r="U122" s="626"/>
      <c r="V122" s="210"/>
      <c r="W122" s="210"/>
      <c r="X122" s="626"/>
      <c r="Y122" s="626"/>
      <c r="Z122" s="626"/>
      <c r="AA122" s="626"/>
      <c r="AB122" s="626"/>
      <c r="AC122" s="210"/>
      <c r="AD122" s="210"/>
      <c r="AE122" s="626"/>
      <c r="AF122" s="626"/>
      <c r="AG122" s="2277">
        <v>1.0</v>
      </c>
      <c r="AH122" s="626"/>
      <c r="AI122" s="626"/>
      <c r="AJ122" s="210"/>
      <c r="AK122" s="210"/>
      <c r="AL122" s="196"/>
      <c r="AM122" s="199"/>
    </row>
    <row r="123" ht="13.5" customHeight="1">
      <c r="A123" s="191">
        <v>12.0</v>
      </c>
      <c r="B123" s="191" t="s">
        <v>121</v>
      </c>
      <c r="C123" s="191"/>
      <c r="D123" s="647" t="s">
        <v>382</v>
      </c>
      <c r="E123" s="193"/>
      <c r="F123" s="166"/>
      <c r="G123" s="166"/>
      <c r="H123" s="191">
        <v>3.0</v>
      </c>
      <c r="I123" s="191">
        <v>4.0</v>
      </c>
      <c r="J123" s="191">
        <v>7.0</v>
      </c>
      <c r="K123" s="202"/>
      <c r="L123" s="604" t="s">
        <v>11</v>
      </c>
      <c r="M123" s="626">
        <v>4.0</v>
      </c>
      <c r="N123" s="626">
        <v>3.0</v>
      </c>
      <c r="O123" s="210"/>
      <c r="P123" s="210"/>
      <c r="Q123" s="626">
        <v>5.0</v>
      </c>
      <c r="R123" s="626">
        <v>16.0</v>
      </c>
      <c r="S123" s="626">
        <v>11.0</v>
      </c>
      <c r="T123" s="626">
        <v>9.0</v>
      </c>
      <c r="U123" s="626">
        <v>7.0</v>
      </c>
      <c r="V123" s="210"/>
      <c r="W123" s="210"/>
      <c r="X123" s="626">
        <v>14.0</v>
      </c>
      <c r="Y123" s="626">
        <v>11.0</v>
      </c>
      <c r="Z123" s="626">
        <v>5.0</v>
      </c>
      <c r="AA123" s="626">
        <v>5.0</v>
      </c>
      <c r="AB123" s="626">
        <v>7.0</v>
      </c>
      <c r="AC123" s="210">
        <v>1.0</v>
      </c>
      <c r="AD123" s="210"/>
      <c r="AE123" s="626">
        <v>8.0</v>
      </c>
      <c r="AF123" s="626">
        <v>9.0</v>
      </c>
      <c r="AG123" s="626">
        <v>11.0</v>
      </c>
      <c r="AH123" s="626">
        <v>11.0</v>
      </c>
      <c r="AI123" s="626">
        <v>10.0</v>
      </c>
      <c r="AJ123" s="210">
        <v>1.0</v>
      </c>
      <c r="AK123" s="210"/>
      <c r="AL123" s="191">
        <f>SUM(G123:AK123)</f>
        <v>162</v>
      </c>
      <c r="AM123" s="191"/>
    </row>
    <row r="124" ht="13.5" customHeight="1">
      <c r="A124" s="168" t="s">
        <v>78</v>
      </c>
      <c r="B124" s="132"/>
      <c r="C124" s="196"/>
      <c r="D124" s="196"/>
      <c r="E124" s="32"/>
      <c r="F124" s="173"/>
      <c r="G124" s="166"/>
      <c r="H124" s="191"/>
      <c r="I124" s="191"/>
      <c r="J124" s="191"/>
      <c r="K124" s="602"/>
      <c r="L124" s="71"/>
      <c r="M124" s="626"/>
      <c r="N124" s="626"/>
      <c r="O124" s="210"/>
      <c r="P124" s="210"/>
      <c r="Q124" s="626"/>
      <c r="R124" s="2277">
        <v>3.0</v>
      </c>
      <c r="S124" s="626"/>
      <c r="T124" s="626"/>
      <c r="U124" s="626"/>
      <c r="V124" s="210"/>
      <c r="W124" s="210"/>
      <c r="X124" s="626"/>
      <c r="Y124" s="2277">
        <v>5.0</v>
      </c>
      <c r="Z124" s="2277">
        <v>2.0</v>
      </c>
      <c r="AA124" s="626"/>
      <c r="AB124" s="2277">
        <v>1.0</v>
      </c>
      <c r="AC124" s="210"/>
      <c r="AD124" s="210"/>
      <c r="AE124" s="2277">
        <v>1.0</v>
      </c>
      <c r="AF124" s="626"/>
      <c r="AG124" s="2277">
        <v>1.0</v>
      </c>
      <c r="AH124" s="626"/>
      <c r="AI124" s="626"/>
      <c r="AJ124" s="210"/>
      <c r="AK124" s="210"/>
      <c r="AL124" s="196"/>
      <c r="AM124" s="199"/>
    </row>
    <row r="125" ht="13.5" customHeight="1">
      <c r="A125" s="191">
        <v>13.0</v>
      </c>
      <c r="B125" s="191" t="s">
        <v>121</v>
      </c>
      <c r="C125" s="191"/>
      <c r="D125" s="647" t="s">
        <v>547</v>
      </c>
      <c r="E125" s="32"/>
      <c r="F125" s="166">
        <v>2.0</v>
      </c>
      <c r="G125" s="166"/>
      <c r="H125" s="191">
        <v>5.0</v>
      </c>
      <c r="I125" s="191">
        <v>8.0</v>
      </c>
      <c r="J125" s="191">
        <v>1.0</v>
      </c>
      <c r="K125" s="202"/>
      <c r="L125" s="604" t="s">
        <v>11</v>
      </c>
      <c r="M125" s="626">
        <v>2.0</v>
      </c>
      <c r="N125" s="626">
        <v>1.0</v>
      </c>
      <c r="O125" s="210"/>
      <c r="P125" s="210"/>
      <c r="Q125" s="626">
        <v>11.0</v>
      </c>
      <c r="R125" s="626">
        <v>5.0</v>
      </c>
      <c r="S125" s="626">
        <v>11.0</v>
      </c>
      <c r="T125" s="626">
        <v>10.0</v>
      </c>
      <c r="U125" s="626">
        <v>5.0</v>
      </c>
      <c r="V125" s="210"/>
      <c r="W125" s="210"/>
      <c r="X125" s="626">
        <v>6.0</v>
      </c>
      <c r="Y125" s="626">
        <v>7.0</v>
      </c>
      <c r="Z125" s="626">
        <v>6.0</v>
      </c>
      <c r="AA125" s="626">
        <v>8.0</v>
      </c>
      <c r="AB125" s="626">
        <v>8.0</v>
      </c>
      <c r="AC125" s="210"/>
      <c r="AD125" s="210"/>
      <c r="AE125" s="626">
        <v>5.0</v>
      </c>
      <c r="AF125" s="626">
        <v>27.0</v>
      </c>
      <c r="AG125" s="626">
        <v>11.0</v>
      </c>
      <c r="AH125" s="626">
        <v>9.0</v>
      </c>
      <c r="AI125" s="626">
        <v>8.0</v>
      </c>
      <c r="AJ125" s="210">
        <v>1.0</v>
      </c>
      <c r="AK125" s="210"/>
      <c r="AL125" s="191">
        <f>SUM(G125:AK125)</f>
        <v>155</v>
      </c>
      <c r="AM125" s="191"/>
    </row>
    <row r="126" ht="13.5" customHeight="1">
      <c r="A126" s="168" t="s">
        <v>78</v>
      </c>
      <c r="B126" s="132"/>
      <c r="C126" s="196"/>
      <c r="D126" s="196"/>
      <c r="E126" s="32"/>
      <c r="F126" s="173"/>
      <c r="G126" s="166"/>
      <c r="H126" s="191"/>
      <c r="I126" s="191"/>
      <c r="J126" s="191"/>
      <c r="K126" s="602"/>
      <c r="L126" s="71"/>
      <c r="M126" s="626"/>
      <c r="N126" s="626"/>
      <c r="O126" s="210"/>
      <c r="P126" s="210"/>
      <c r="Q126" s="626"/>
      <c r="R126" s="626"/>
      <c r="S126" s="626"/>
      <c r="T126" s="626"/>
      <c r="U126" s="626"/>
      <c r="V126" s="210"/>
      <c r="W126" s="210"/>
      <c r="X126" s="626"/>
      <c r="Y126" s="2277">
        <v>2.0</v>
      </c>
      <c r="Z126" s="626"/>
      <c r="AA126" s="626"/>
      <c r="AB126" s="626"/>
      <c r="AC126" s="210"/>
      <c r="AD126" s="210"/>
      <c r="AE126" s="626"/>
      <c r="AF126" s="2277">
        <v>2.0</v>
      </c>
      <c r="AG126" s="626"/>
      <c r="AH126" s="626"/>
      <c r="AI126" s="626"/>
      <c r="AJ126" s="210"/>
      <c r="AK126" s="210"/>
      <c r="AL126" s="196"/>
      <c r="AM126" s="199"/>
    </row>
    <row r="127" ht="13.5" customHeight="1">
      <c r="A127" s="191">
        <v>14.0</v>
      </c>
      <c r="B127" s="191" t="s">
        <v>121</v>
      </c>
      <c r="C127" s="191"/>
      <c r="D127" s="647" t="s">
        <v>549</v>
      </c>
      <c r="E127" s="32"/>
      <c r="F127" s="166"/>
      <c r="G127" s="166">
        <v>1.0</v>
      </c>
      <c r="H127" s="191">
        <v>6.0</v>
      </c>
      <c r="I127" s="191">
        <v>5.0</v>
      </c>
      <c r="J127" s="191">
        <v>5.0</v>
      </c>
      <c r="K127" s="202"/>
      <c r="L127" s="604" t="s">
        <v>11</v>
      </c>
      <c r="M127" s="626">
        <v>5.0</v>
      </c>
      <c r="N127" s="626">
        <v>4.0</v>
      </c>
      <c r="O127" s="210"/>
      <c r="P127" s="210"/>
      <c r="Q127" s="626">
        <v>9.0</v>
      </c>
      <c r="R127" s="626">
        <v>8.0</v>
      </c>
      <c r="S127" s="626"/>
      <c r="T127" s="626">
        <v>13.0</v>
      </c>
      <c r="U127" s="626">
        <v>8.0</v>
      </c>
      <c r="V127" s="210"/>
      <c r="W127" s="210"/>
      <c r="X127" s="2278"/>
      <c r="Y127" s="2278"/>
      <c r="Z127" s="2278"/>
      <c r="AA127" s="2278"/>
      <c r="AB127" s="2278"/>
      <c r="AC127" s="2278"/>
      <c r="AD127" s="2278"/>
      <c r="AE127" s="2278"/>
      <c r="AF127" s="2278"/>
      <c r="AG127" s="2278"/>
      <c r="AH127" s="2278"/>
      <c r="AI127" s="2278"/>
      <c r="AJ127" s="2278"/>
      <c r="AK127" s="2278"/>
      <c r="AL127" s="191">
        <f>SUM(G127:AK127)</f>
        <v>64</v>
      </c>
      <c r="AM127" s="191"/>
    </row>
    <row r="128" ht="13.5" customHeight="1">
      <c r="A128" s="168" t="s">
        <v>78</v>
      </c>
      <c r="B128" s="132"/>
      <c r="C128" s="196"/>
      <c r="D128" s="196"/>
      <c r="E128" s="32"/>
      <c r="F128" s="173"/>
      <c r="G128" s="166"/>
      <c r="H128" s="191"/>
      <c r="I128" s="191"/>
      <c r="J128" s="191"/>
      <c r="K128" s="602"/>
      <c r="L128" s="71"/>
      <c r="M128" s="626"/>
      <c r="N128" s="626"/>
      <c r="O128" s="210"/>
      <c r="P128" s="210"/>
      <c r="Q128" s="626"/>
      <c r="R128" s="626"/>
      <c r="S128" s="626"/>
      <c r="T128" s="626"/>
      <c r="U128" s="2277">
        <v>1.0</v>
      </c>
      <c r="V128" s="210"/>
      <c r="W128" s="210"/>
      <c r="X128" s="626"/>
      <c r="Y128" s="626"/>
      <c r="Z128" s="626"/>
      <c r="AA128" s="626"/>
      <c r="AB128" s="626"/>
      <c r="AC128" s="210"/>
      <c r="AD128" s="210"/>
      <c r="AE128" s="626"/>
      <c r="AF128" s="626"/>
      <c r="AG128" s="626"/>
      <c r="AH128" s="626"/>
      <c r="AI128" s="626"/>
      <c r="AJ128" s="210"/>
      <c r="AK128" s="210"/>
      <c r="AL128" s="196"/>
      <c r="AM128" s="199"/>
    </row>
    <row r="129" ht="13.5" customHeight="1">
      <c r="A129" s="191">
        <v>15.0</v>
      </c>
      <c r="B129" s="191" t="s">
        <v>121</v>
      </c>
      <c r="C129" s="191"/>
      <c r="D129" s="647" t="s">
        <v>550</v>
      </c>
      <c r="E129" s="32"/>
      <c r="F129" s="166"/>
      <c r="G129" s="166"/>
      <c r="H129" s="191">
        <v>4.0</v>
      </c>
      <c r="I129" s="191">
        <v>4.0</v>
      </c>
      <c r="J129" s="191">
        <v>5.0</v>
      </c>
      <c r="K129" s="202"/>
      <c r="L129" s="604" t="s">
        <v>11</v>
      </c>
      <c r="M129" s="626">
        <v>3.0</v>
      </c>
      <c r="N129" s="626">
        <v>4.0</v>
      </c>
      <c r="O129" s="210"/>
      <c r="P129" s="210"/>
      <c r="Q129" s="626">
        <v>7.0</v>
      </c>
      <c r="R129" s="626">
        <v>11.0</v>
      </c>
      <c r="S129" s="626">
        <v>11.0</v>
      </c>
      <c r="T129" s="626">
        <v>8.0</v>
      </c>
      <c r="U129" s="626">
        <v>6.0</v>
      </c>
      <c r="V129" s="210"/>
      <c r="W129" s="210"/>
      <c r="X129" s="626">
        <v>6.0</v>
      </c>
      <c r="Y129" s="626">
        <v>7.0</v>
      </c>
      <c r="Z129" s="626">
        <v>5.0</v>
      </c>
      <c r="AA129" s="626">
        <v>4.0</v>
      </c>
      <c r="AB129" s="626">
        <v>6.0</v>
      </c>
      <c r="AC129" s="210"/>
      <c r="AD129" s="210"/>
      <c r="AE129" s="626">
        <v>7.0</v>
      </c>
      <c r="AF129" s="626">
        <v>8.0</v>
      </c>
      <c r="AG129" s="626">
        <v>9.0</v>
      </c>
      <c r="AH129" s="626">
        <v>9.0</v>
      </c>
      <c r="AI129" s="626">
        <v>8.0</v>
      </c>
      <c r="AJ129" s="210"/>
      <c r="AK129" s="210"/>
      <c r="AL129" s="191">
        <f>SUM(G129:AK129)</f>
        <v>132</v>
      </c>
      <c r="AM129" s="191"/>
    </row>
    <row r="130" ht="13.5" customHeight="1">
      <c r="A130" s="168" t="s">
        <v>78</v>
      </c>
      <c r="B130" s="132"/>
      <c r="C130" s="196"/>
      <c r="D130" s="196"/>
      <c r="E130" s="71"/>
      <c r="F130" s="173"/>
      <c r="G130" s="166"/>
      <c r="H130" s="191"/>
      <c r="I130" s="191"/>
      <c r="J130" s="191"/>
      <c r="K130" s="602"/>
      <c r="L130" s="71"/>
      <c r="M130" s="626"/>
      <c r="N130" s="626"/>
      <c r="O130" s="210"/>
      <c r="P130" s="210"/>
      <c r="Q130" s="626"/>
      <c r="R130" s="2277">
        <v>9.0</v>
      </c>
      <c r="S130" s="626"/>
      <c r="T130" s="626"/>
      <c r="U130" s="626"/>
      <c r="V130" s="210"/>
      <c r="W130" s="210"/>
      <c r="X130" s="626"/>
      <c r="Y130" s="2277">
        <v>3.0</v>
      </c>
      <c r="Z130" s="626"/>
      <c r="AA130" s="2277">
        <v>2.0</v>
      </c>
      <c r="AB130" s="2277">
        <v>1.0</v>
      </c>
      <c r="AC130" s="210"/>
      <c r="AD130" s="210"/>
      <c r="AE130" s="626"/>
      <c r="AF130" s="2277">
        <v>1.0</v>
      </c>
      <c r="AG130" s="626"/>
      <c r="AH130" s="2277">
        <v>2.0</v>
      </c>
      <c r="AI130" s="626"/>
      <c r="AJ130" s="210"/>
      <c r="AK130" s="210"/>
      <c r="AL130" s="196"/>
      <c r="AM130" s="199"/>
    </row>
    <row r="131" ht="13.5" customHeight="1">
      <c r="A131" s="191">
        <v>16.0</v>
      </c>
      <c r="B131" s="191" t="s">
        <v>122</v>
      </c>
      <c r="C131" s="191" t="s">
        <v>123</v>
      </c>
      <c r="D131" s="645" t="s">
        <v>551</v>
      </c>
      <c r="E131" s="193" t="s">
        <v>2343</v>
      </c>
      <c r="F131" s="166"/>
      <c r="G131" s="166"/>
      <c r="H131" s="191">
        <v>6.0</v>
      </c>
      <c r="I131" s="191">
        <v>12.0</v>
      </c>
      <c r="J131" s="191">
        <v>7.0</v>
      </c>
      <c r="K131" s="602"/>
      <c r="L131" s="604" t="s">
        <v>11</v>
      </c>
      <c r="M131" s="626">
        <v>5.0</v>
      </c>
      <c r="N131" s="626">
        <v>3.0</v>
      </c>
      <c r="O131" s="210"/>
      <c r="P131" s="210"/>
      <c r="Q131" s="626">
        <v>8.0</v>
      </c>
      <c r="R131" s="626">
        <v>7.0</v>
      </c>
      <c r="S131" s="626">
        <v>6.0</v>
      </c>
      <c r="T131" s="626">
        <v>11.0</v>
      </c>
      <c r="U131" s="626">
        <v>21.0</v>
      </c>
      <c r="V131" s="210"/>
      <c r="W131" s="210"/>
      <c r="X131" s="626">
        <v>8.0</v>
      </c>
      <c r="Y131" s="626">
        <v>8.0</v>
      </c>
      <c r="Z131" s="626">
        <v>10.0</v>
      </c>
      <c r="AA131" s="626">
        <v>3.0</v>
      </c>
      <c r="AB131" s="626">
        <v>8.0</v>
      </c>
      <c r="AC131" s="210"/>
      <c r="AD131" s="210"/>
      <c r="AE131" s="626">
        <v>8.0</v>
      </c>
      <c r="AF131" s="626">
        <v>14.0</v>
      </c>
      <c r="AG131" s="626">
        <v>16.0</v>
      </c>
      <c r="AH131" s="626">
        <v>12.0</v>
      </c>
      <c r="AI131" s="626">
        <v>6.0</v>
      </c>
      <c r="AJ131" s="210"/>
      <c r="AK131" s="210">
        <v>1.0</v>
      </c>
      <c r="AL131" s="191">
        <f>SUM(G131:AK131)</f>
        <v>180</v>
      </c>
      <c r="AM131" s="191"/>
    </row>
    <row r="132" ht="18.75" customHeight="1">
      <c r="A132" s="168" t="s">
        <v>78</v>
      </c>
      <c r="B132" s="132"/>
      <c r="C132" s="196"/>
      <c r="D132" s="196"/>
      <c r="E132" s="71"/>
      <c r="F132" s="173"/>
      <c r="G132" s="166"/>
      <c r="H132" s="191"/>
      <c r="I132" s="191"/>
      <c r="J132" s="191"/>
      <c r="K132" s="602"/>
      <c r="L132" s="71"/>
      <c r="M132" s="626"/>
      <c r="N132" s="626"/>
      <c r="O132" s="210"/>
      <c r="P132" s="210"/>
      <c r="Q132" s="626"/>
      <c r="R132" s="626"/>
      <c r="S132" s="626"/>
      <c r="T132" s="626"/>
      <c r="U132" s="626"/>
      <c r="V132" s="210"/>
      <c r="W132" s="210"/>
      <c r="X132" s="626"/>
      <c r="Y132" s="626"/>
      <c r="Z132" s="626"/>
      <c r="AA132" s="626"/>
      <c r="AB132" s="626"/>
      <c r="AC132" s="210"/>
      <c r="AD132" s="210"/>
      <c r="AE132" s="626"/>
      <c r="AF132" s="626"/>
      <c r="AG132" s="626"/>
      <c r="AH132" s="626"/>
      <c r="AI132" s="626"/>
      <c r="AJ132" s="210"/>
      <c r="AK132" s="210"/>
      <c r="AL132" s="196"/>
      <c r="AM132" s="199"/>
    </row>
    <row r="133" ht="13.5" customHeight="1">
      <c r="A133" s="191">
        <v>17.0</v>
      </c>
      <c r="B133" s="191" t="s">
        <v>126</v>
      </c>
      <c r="C133" s="191"/>
      <c r="D133" s="647" t="s">
        <v>553</v>
      </c>
      <c r="E133" s="118" t="s">
        <v>2344</v>
      </c>
      <c r="F133" s="166"/>
      <c r="G133" s="166"/>
      <c r="H133" s="191">
        <v>3.0</v>
      </c>
      <c r="I133" s="191">
        <v>5.0</v>
      </c>
      <c r="J133" s="191">
        <v>8.0</v>
      </c>
      <c r="K133" s="202"/>
      <c r="L133" s="604" t="s">
        <v>11</v>
      </c>
      <c r="M133" s="626">
        <v>3.0</v>
      </c>
      <c r="N133" s="626">
        <v>3.0</v>
      </c>
      <c r="O133" s="210"/>
      <c r="P133" s="210"/>
      <c r="Q133" s="626">
        <v>7.0</v>
      </c>
      <c r="R133" s="626">
        <v>5.0</v>
      </c>
      <c r="S133" s="626">
        <v>9.0</v>
      </c>
      <c r="T133" s="626">
        <v>6.0</v>
      </c>
      <c r="U133" s="626">
        <v>3.0</v>
      </c>
      <c r="V133" s="210"/>
      <c r="W133" s="210"/>
      <c r="X133" s="626">
        <v>13.0</v>
      </c>
      <c r="Y133" s="626">
        <v>15.0</v>
      </c>
      <c r="Z133" s="626">
        <v>8.0</v>
      </c>
      <c r="AA133" s="626"/>
      <c r="AB133" s="626">
        <v>9.0</v>
      </c>
      <c r="AC133" s="210">
        <v>2.0</v>
      </c>
      <c r="AD133" s="210">
        <v>1.0</v>
      </c>
      <c r="AE133" s="626">
        <v>10.0</v>
      </c>
      <c r="AF133" s="626">
        <v>18.0</v>
      </c>
      <c r="AG133" s="626">
        <v>11.0</v>
      </c>
      <c r="AH133" s="626">
        <v>11.0</v>
      </c>
      <c r="AI133" s="626">
        <v>6.0</v>
      </c>
      <c r="AJ133" s="210"/>
      <c r="AK133" s="210">
        <v>5.0</v>
      </c>
      <c r="AL133" s="191">
        <f>SUM(G133:AK133)</f>
        <v>161</v>
      </c>
      <c r="AM133" s="191"/>
    </row>
    <row r="134" ht="13.5" customHeight="1">
      <c r="A134" s="168" t="s">
        <v>78</v>
      </c>
      <c r="B134" s="132"/>
      <c r="C134" s="196"/>
      <c r="D134" s="196"/>
      <c r="E134" s="71"/>
      <c r="F134" s="173"/>
      <c r="G134" s="166"/>
      <c r="H134" s="191"/>
      <c r="I134" s="191"/>
      <c r="J134" s="191"/>
      <c r="K134" s="202"/>
      <c r="L134" s="71"/>
      <c r="M134" s="626"/>
      <c r="N134" s="626"/>
      <c r="O134" s="210"/>
      <c r="P134" s="210"/>
      <c r="Q134" s="626"/>
      <c r="R134" s="626"/>
      <c r="S134" s="626"/>
      <c r="T134" s="626"/>
      <c r="U134" s="626"/>
      <c r="V134" s="210"/>
      <c r="W134" s="210"/>
      <c r="X134" s="626"/>
      <c r="Y134" s="626"/>
      <c r="Z134" s="626"/>
      <c r="AA134" s="626"/>
      <c r="AB134" s="626"/>
      <c r="AC134" s="210"/>
      <c r="AD134" s="210"/>
      <c r="AE134" s="626"/>
      <c r="AF134" s="626"/>
      <c r="AG134" s="626"/>
      <c r="AH134" s="2277">
        <v>3.0</v>
      </c>
      <c r="AI134" s="626"/>
      <c r="AJ134" s="210"/>
      <c r="AK134" s="210"/>
      <c r="AL134" s="196"/>
      <c r="AM134" s="199"/>
    </row>
    <row r="135" ht="18.75" customHeight="1">
      <c r="A135" s="191">
        <v>18.0</v>
      </c>
      <c r="B135" s="191" t="s">
        <v>128</v>
      </c>
      <c r="C135" s="191" t="s">
        <v>129</v>
      </c>
      <c r="D135" s="647" t="s">
        <v>555</v>
      </c>
      <c r="E135" s="118" t="s">
        <v>2345</v>
      </c>
      <c r="F135" s="166"/>
      <c r="G135" s="166"/>
      <c r="H135" s="191">
        <v>7.0</v>
      </c>
      <c r="I135" s="191">
        <v>3.0</v>
      </c>
      <c r="J135" s="191">
        <v>1.0</v>
      </c>
      <c r="K135" s="202"/>
      <c r="L135" s="604" t="s">
        <v>11</v>
      </c>
      <c r="M135" s="626">
        <v>3.0</v>
      </c>
      <c r="N135" s="626">
        <v>5.0</v>
      </c>
      <c r="O135" s="210"/>
      <c r="P135" s="210"/>
      <c r="Q135" s="626">
        <v>4.0</v>
      </c>
      <c r="R135" s="626">
        <v>13.0</v>
      </c>
      <c r="S135" s="626">
        <v>19.0</v>
      </c>
      <c r="T135" s="626">
        <v>12.0</v>
      </c>
      <c r="U135" s="626">
        <v>7.0</v>
      </c>
      <c r="V135" s="210"/>
      <c r="W135" s="210"/>
      <c r="X135" s="626">
        <v>10.0</v>
      </c>
      <c r="Y135" s="626">
        <v>5.0</v>
      </c>
      <c r="Z135" s="626">
        <v>5.0</v>
      </c>
      <c r="AA135" s="626"/>
      <c r="AB135" s="626">
        <v>4.0</v>
      </c>
      <c r="AC135" s="210"/>
      <c r="AD135" s="210">
        <v>1.0</v>
      </c>
      <c r="AE135" s="626">
        <v>7.0</v>
      </c>
      <c r="AF135" s="626">
        <v>14.0</v>
      </c>
      <c r="AG135" s="626">
        <v>5.0</v>
      </c>
      <c r="AH135" s="626">
        <v>13.0</v>
      </c>
      <c r="AI135" s="626">
        <v>4.0</v>
      </c>
      <c r="AJ135" s="210">
        <v>1.0</v>
      </c>
      <c r="AK135" s="210"/>
      <c r="AL135" s="191">
        <f>SUM(G135:AK135)</f>
        <v>143</v>
      </c>
      <c r="AM135" s="191"/>
    </row>
    <row r="136" ht="13.5" customHeight="1">
      <c r="A136" s="168" t="s">
        <v>78</v>
      </c>
      <c r="B136" s="132"/>
      <c r="C136" s="196"/>
      <c r="D136" s="196"/>
      <c r="E136" s="32"/>
      <c r="F136" s="173"/>
      <c r="G136" s="166"/>
      <c r="H136" s="191"/>
      <c r="I136" s="191"/>
      <c r="J136" s="191"/>
      <c r="K136" s="602"/>
      <c r="L136" s="71"/>
      <c r="M136" s="626"/>
      <c r="N136" s="626"/>
      <c r="O136" s="210"/>
      <c r="P136" s="210"/>
      <c r="Q136" s="626"/>
      <c r="R136" s="626"/>
      <c r="S136" s="626"/>
      <c r="T136" s="2277">
        <v>1.0</v>
      </c>
      <c r="U136" s="2277">
        <v>2.0</v>
      </c>
      <c r="V136" s="210"/>
      <c r="W136" s="210"/>
      <c r="X136" s="626"/>
      <c r="Y136" s="2277">
        <v>1.0</v>
      </c>
      <c r="Z136" s="626"/>
      <c r="AA136" s="626"/>
      <c r="AB136" s="626"/>
      <c r="AC136" s="210"/>
      <c r="AD136" s="210"/>
      <c r="AE136" s="2277">
        <v>1.0</v>
      </c>
      <c r="AF136" s="2277">
        <v>4.0</v>
      </c>
      <c r="AG136" s="2277">
        <v>2.0</v>
      </c>
      <c r="AH136" s="2277">
        <v>2.0</v>
      </c>
      <c r="AI136" s="626"/>
      <c r="AJ136" s="210"/>
      <c r="AK136" s="210"/>
      <c r="AL136" s="196"/>
      <c r="AM136" s="199"/>
    </row>
    <row r="137" ht="13.5" customHeight="1">
      <c r="A137" s="191">
        <v>19.0</v>
      </c>
      <c r="B137" s="191" t="s">
        <v>131</v>
      </c>
      <c r="C137" s="191"/>
      <c r="D137" s="191" t="s">
        <v>558</v>
      </c>
      <c r="E137" s="118" t="s">
        <v>2346</v>
      </c>
      <c r="F137" s="166"/>
      <c r="G137" s="166"/>
      <c r="H137" s="191">
        <v>3.0</v>
      </c>
      <c r="I137" s="191">
        <v>3.0</v>
      </c>
      <c r="J137" s="191">
        <v>2.0</v>
      </c>
      <c r="K137" s="202"/>
      <c r="L137" s="604" t="s">
        <v>2347</v>
      </c>
      <c r="M137" s="626">
        <v>1.0</v>
      </c>
      <c r="N137" s="626">
        <v>3.0</v>
      </c>
      <c r="O137" s="210"/>
      <c r="P137" s="210"/>
      <c r="Q137" s="626">
        <v>6.0</v>
      </c>
      <c r="R137" s="626">
        <v>9.0</v>
      </c>
      <c r="S137" s="626">
        <v>4.0</v>
      </c>
      <c r="T137" s="626">
        <v>7.0</v>
      </c>
      <c r="U137" s="626">
        <v>1.0</v>
      </c>
      <c r="V137" s="210"/>
      <c r="W137" s="210"/>
      <c r="X137" s="626">
        <v>15.0</v>
      </c>
      <c r="Y137" s="626">
        <v>9.0</v>
      </c>
      <c r="Z137" s="626">
        <v>2.0</v>
      </c>
      <c r="AA137" s="626"/>
      <c r="AB137" s="626">
        <v>11.0</v>
      </c>
      <c r="AC137" s="210"/>
      <c r="AD137" s="210"/>
      <c r="AE137" s="626">
        <v>7.0</v>
      </c>
      <c r="AF137" s="626">
        <v>17.0</v>
      </c>
      <c r="AG137" s="626">
        <v>8.0</v>
      </c>
      <c r="AH137" s="626">
        <v>7.0</v>
      </c>
      <c r="AI137" s="626">
        <v>5.0</v>
      </c>
      <c r="AJ137" s="210"/>
      <c r="AK137" s="210"/>
      <c r="AL137" s="191">
        <f>SUM(G137:AK137)</f>
        <v>120</v>
      </c>
      <c r="AM137" s="191"/>
    </row>
    <row r="138" ht="13.5" customHeight="1">
      <c r="A138" s="168" t="s">
        <v>78</v>
      </c>
      <c r="B138" s="132"/>
      <c r="C138" s="196"/>
      <c r="D138" s="196"/>
      <c r="E138" s="32"/>
      <c r="F138" s="173"/>
      <c r="G138" s="166"/>
      <c r="H138" s="191"/>
      <c r="I138" s="191"/>
      <c r="J138" s="191"/>
      <c r="K138" s="602"/>
      <c r="L138" s="71"/>
      <c r="M138" s="626"/>
      <c r="N138" s="626"/>
      <c r="O138" s="210"/>
      <c r="P138" s="210"/>
      <c r="Q138" s="626"/>
      <c r="R138" s="2277">
        <v>3.0</v>
      </c>
      <c r="S138" s="626"/>
      <c r="T138" s="626"/>
      <c r="U138" s="626"/>
      <c r="V138" s="210"/>
      <c r="W138" s="210"/>
      <c r="X138" s="626"/>
      <c r="Y138" s="626"/>
      <c r="Z138" s="626"/>
      <c r="AA138" s="626"/>
      <c r="AB138" s="626"/>
      <c r="AC138" s="210"/>
      <c r="AD138" s="210"/>
      <c r="AE138" s="626"/>
      <c r="AF138" s="626"/>
      <c r="AG138" s="626"/>
      <c r="AH138" s="626"/>
      <c r="AI138" s="626"/>
      <c r="AJ138" s="210"/>
      <c r="AK138" s="210"/>
      <c r="AL138" s="196"/>
      <c r="AM138" s="199"/>
    </row>
    <row r="139" ht="13.5" customHeight="1">
      <c r="A139" s="191">
        <v>20.0</v>
      </c>
      <c r="B139" s="191" t="s">
        <v>132</v>
      </c>
      <c r="C139" s="191" t="s">
        <v>133</v>
      </c>
      <c r="D139" s="191" t="s">
        <v>560</v>
      </c>
      <c r="E139" s="193" t="s">
        <v>2348</v>
      </c>
      <c r="F139" s="166"/>
      <c r="G139" s="166"/>
      <c r="H139" s="191">
        <v>2.0</v>
      </c>
      <c r="I139" s="191">
        <v>1.0</v>
      </c>
      <c r="J139" s="191">
        <v>1.0</v>
      </c>
      <c r="K139" s="202"/>
      <c r="L139" s="604" t="s">
        <v>11</v>
      </c>
      <c r="M139" s="626">
        <v>1.0</v>
      </c>
      <c r="N139" s="626"/>
      <c r="O139" s="210"/>
      <c r="P139" s="210">
        <v>1.0</v>
      </c>
      <c r="Q139" s="626"/>
      <c r="R139" s="626">
        <v>1.0</v>
      </c>
      <c r="S139" s="626">
        <v>2.0</v>
      </c>
      <c r="T139" s="626">
        <v>7.0</v>
      </c>
      <c r="U139" s="626">
        <v>3.0</v>
      </c>
      <c r="V139" s="210"/>
      <c r="W139" s="210"/>
      <c r="X139" s="2279"/>
      <c r="Y139" s="2279"/>
      <c r="Z139" s="2279"/>
      <c r="AA139" s="2279"/>
      <c r="AB139" s="2279"/>
      <c r="AC139" s="2279"/>
      <c r="AD139" s="2279"/>
      <c r="AE139" s="2279"/>
      <c r="AF139" s="2279"/>
      <c r="AG139" s="2279"/>
      <c r="AH139" s="2279"/>
      <c r="AI139" s="2279"/>
      <c r="AJ139" s="2279"/>
      <c r="AK139" s="2279"/>
      <c r="AL139" s="191">
        <f>SUM(F139:AK139)</f>
        <v>19</v>
      </c>
      <c r="AM139" s="191"/>
    </row>
    <row r="140" ht="13.5" customHeight="1">
      <c r="A140" s="168" t="s">
        <v>78</v>
      </c>
      <c r="B140" s="132"/>
      <c r="C140" s="196"/>
      <c r="D140" s="196"/>
      <c r="E140" s="71"/>
      <c r="F140" s="173"/>
      <c r="G140" s="166"/>
      <c r="H140" s="191"/>
      <c r="I140" s="191"/>
      <c r="J140" s="191"/>
      <c r="K140" s="602"/>
      <c r="L140" s="71"/>
      <c r="M140" s="626"/>
      <c r="N140" s="626"/>
      <c r="O140" s="210"/>
      <c r="P140" s="210"/>
      <c r="Q140" s="626"/>
      <c r="R140" s="626"/>
      <c r="S140" s="626"/>
      <c r="T140" s="2277">
        <v>1.0</v>
      </c>
      <c r="U140" s="2277">
        <v>1.0</v>
      </c>
      <c r="V140" s="210"/>
      <c r="W140" s="210"/>
      <c r="X140" s="626"/>
      <c r="Y140" s="626"/>
      <c r="Z140" s="626"/>
      <c r="AA140" s="626"/>
      <c r="AB140" s="626"/>
      <c r="AC140" s="210"/>
      <c r="AD140" s="210"/>
      <c r="AE140" s="626"/>
      <c r="AF140" s="626"/>
      <c r="AG140" s="626"/>
      <c r="AH140" s="626"/>
      <c r="AI140" s="626"/>
      <c r="AJ140" s="210"/>
      <c r="AK140" s="210"/>
      <c r="AL140" s="196"/>
      <c r="AM140" s="199"/>
    </row>
    <row r="141" ht="13.5" customHeight="1">
      <c r="A141" s="191">
        <v>21.0</v>
      </c>
      <c r="B141" s="191" t="s">
        <v>136</v>
      </c>
      <c r="C141" s="191"/>
      <c r="D141" s="191" t="s">
        <v>562</v>
      </c>
      <c r="E141" s="193" t="s">
        <v>2349</v>
      </c>
      <c r="F141" s="166"/>
      <c r="G141" s="166"/>
      <c r="H141" s="191">
        <v>6.0</v>
      </c>
      <c r="I141" s="191">
        <v>2.0</v>
      </c>
      <c r="J141" s="191">
        <v>2.0</v>
      </c>
      <c r="K141" s="202"/>
      <c r="L141" s="604" t="s">
        <v>11</v>
      </c>
      <c r="M141" s="626"/>
      <c r="N141" s="626">
        <v>3.0</v>
      </c>
      <c r="O141" s="210"/>
      <c r="P141" s="210"/>
      <c r="Q141" s="626">
        <v>11.0</v>
      </c>
      <c r="R141" s="626"/>
      <c r="S141" s="626">
        <v>6.0</v>
      </c>
      <c r="T141" s="626">
        <v>4.0</v>
      </c>
      <c r="U141" s="626">
        <v>5.0</v>
      </c>
      <c r="V141" s="210"/>
      <c r="W141" s="210"/>
      <c r="X141" s="626">
        <v>1.0</v>
      </c>
      <c r="Y141" s="626">
        <v>6.0</v>
      </c>
      <c r="Z141" s="626">
        <v>1.0</v>
      </c>
      <c r="AA141" s="626"/>
      <c r="AB141" s="626">
        <v>3.0</v>
      </c>
      <c r="AC141" s="210">
        <v>1.0</v>
      </c>
      <c r="AD141" s="210">
        <v>1.0</v>
      </c>
      <c r="AE141" s="626">
        <v>5.0</v>
      </c>
      <c r="AF141" s="626">
        <v>12.0</v>
      </c>
      <c r="AG141" s="626">
        <v>5.0</v>
      </c>
      <c r="AH141" s="626">
        <v>9.0</v>
      </c>
      <c r="AI141" s="626">
        <v>6.0</v>
      </c>
      <c r="AJ141" s="210"/>
      <c r="AK141" s="210"/>
      <c r="AL141" s="191">
        <f>SUM(G141:AK141)</f>
        <v>89</v>
      </c>
      <c r="AM141" s="191"/>
    </row>
    <row r="142" ht="18.0" customHeight="1">
      <c r="A142" s="168" t="s">
        <v>78</v>
      </c>
      <c r="B142" s="132"/>
      <c r="C142" s="196"/>
      <c r="D142" s="196"/>
      <c r="E142" s="71"/>
      <c r="F142" s="173"/>
      <c r="G142" s="166"/>
      <c r="H142" s="191"/>
      <c r="I142" s="191"/>
      <c r="J142" s="191"/>
      <c r="K142" s="602"/>
      <c r="L142" s="71"/>
      <c r="M142" s="626"/>
      <c r="N142" s="626"/>
      <c r="O142" s="210"/>
      <c r="P142" s="210"/>
      <c r="Q142" s="626"/>
      <c r="R142" s="626"/>
      <c r="S142" s="626"/>
      <c r="T142" s="2277">
        <v>1.0</v>
      </c>
      <c r="U142" s="2277">
        <v>2.0</v>
      </c>
      <c r="V142" s="210"/>
      <c r="W142" s="210"/>
      <c r="X142" s="626"/>
      <c r="Y142" s="626"/>
      <c r="Z142" s="626"/>
      <c r="AA142" s="626"/>
      <c r="AB142" s="626"/>
      <c r="AC142" s="210"/>
      <c r="AD142" s="210"/>
      <c r="AE142" s="626"/>
      <c r="AF142" s="2277">
        <v>1.0</v>
      </c>
      <c r="AG142" s="626"/>
      <c r="AH142" s="2277">
        <v>4.0</v>
      </c>
      <c r="AI142" s="626"/>
      <c r="AJ142" s="210"/>
      <c r="AK142" s="210"/>
      <c r="AL142" s="196"/>
      <c r="AM142" s="199"/>
    </row>
    <row r="143" ht="13.5" customHeight="1">
      <c r="A143" s="191">
        <v>22.0</v>
      </c>
      <c r="B143" s="191" t="s">
        <v>136</v>
      </c>
      <c r="C143" s="191"/>
      <c r="D143" s="191" t="s">
        <v>564</v>
      </c>
      <c r="E143" s="193" t="s">
        <v>2350</v>
      </c>
      <c r="F143" s="166"/>
      <c r="G143" s="166"/>
      <c r="H143" s="191">
        <v>1.0</v>
      </c>
      <c r="I143" s="191">
        <v>2.0</v>
      </c>
      <c r="J143" s="191">
        <v>1.0</v>
      </c>
      <c r="K143" s="202"/>
      <c r="L143" s="604" t="s">
        <v>11</v>
      </c>
      <c r="M143" s="626">
        <v>1.0</v>
      </c>
      <c r="N143" s="626">
        <v>2.0</v>
      </c>
      <c r="O143" s="210"/>
      <c r="P143" s="210"/>
      <c r="Q143" s="626">
        <v>5.0</v>
      </c>
      <c r="R143" s="626"/>
      <c r="S143" s="626">
        <v>9.0</v>
      </c>
      <c r="T143" s="626">
        <v>5.0</v>
      </c>
      <c r="U143" s="626">
        <v>4.0</v>
      </c>
      <c r="V143" s="210"/>
      <c r="W143" s="210"/>
      <c r="X143" s="626"/>
      <c r="Y143" s="626">
        <v>7.0</v>
      </c>
      <c r="Z143" s="626">
        <v>1.0</v>
      </c>
      <c r="AA143" s="626"/>
      <c r="AB143" s="626">
        <v>3.0</v>
      </c>
      <c r="AC143" s="210"/>
      <c r="AD143" s="210"/>
      <c r="AE143" s="626">
        <v>3.0</v>
      </c>
      <c r="AF143" s="626">
        <v>7.0</v>
      </c>
      <c r="AG143" s="626">
        <v>5.0</v>
      </c>
      <c r="AH143" s="626">
        <v>5.0</v>
      </c>
      <c r="AI143" s="626">
        <v>3.0</v>
      </c>
      <c r="AJ143" s="210"/>
      <c r="AK143" s="210"/>
      <c r="AL143" s="191">
        <f>SUM(G143:AK143)</f>
        <v>64</v>
      </c>
      <c r="AM143" s="191"/>
    </row>
    <row r="144" ht="13.5" customHeight="1">
      <c r="A144" s="168" t="s">
        <v>78</v>
      </c>
      <c r="B144" s="132"/>
      <c r="C144" s="196"/>
      <c r="D144" s="196"/>
      <c r="E144" s="71"/>
      <c r="F144" s="173"/>
      <c r="G144" s="166"/>
      <c r="H144" s="191"/>
      <c r="I144" s="191"/>
      <c r="J144" s="191"/>
      <c r="K144" s="602"/>
      <c r="L144" s="71"/>
      <c r="M144" s="626"/>
      <c r="N144" s="626"/>
      <c r="O144" s="210"/>
      <c r="P144" s="210"/>
      <c r="Q144" s="626"/>
      <c r="R144" s="626"/>
      <c r="S144" s="2277">
        <v>1.0</v>
      </c>
      <c r="T144" s="2277">
        <v>1.0</v>
      </c>
      <c r="U144" s="626"/>
      <c r="V144" s="210"/>
      <c r="W144" s="210"/>
      <c r="X144" s="626"/>
      <c r="Y144" s="626"/>
      <c r="Z144" s="626"/>
      <c r="AA144" s="626"/>
      <c r="AB144" s="626"/>
      <c r="AC144" s="210"/>
      <c r="AD144" s="210"/>
      <c r="AE144" s="626"/>
      <c r="AF144" s="626"/>
      <c r="AG144" s="626"/>
      <c r="AH144" s="626"/>
      <c r="AI144" s="626"/>
      <c r="AJ144" s="210"/>
      <c r="AK144" s="210"/>
      <c r="AL144" s="196"/>
      <c r="AM144" s="199"/>
    </row>
    <row r="145" ht="13.5" customHeight="1">
      <c r="A145" s="191">
        <v>23.0</v>
      </c>
      <c r="B145" s="191" t="s">
        <v>139</v>
      </c>
      <c r="C145" s="191"/>
      <c r="D145" s="191" t="s">
        <v>566</v>
      </c>
      <c r="E145" s="193" t="s">
        <v>2351</v>
      </c>
      <c r="F145" s="166"/>
      <c r="G145" s="166"/>
      <c r="H145" s="191">
        <v>3.0</v>
      </c>
      <c r="I145" s="191"/>
      <c r="J145" s="191">
        <v>4.0</v>
      </c>
      <c r="K145" s="202"/>
      <c r="L145" s="604" t="s">
        <v>11</v>
      </c>
      <c r="M145" s="626">
        <v>3.0</v>
      </c>
      <c r="N145" s="626"/>
      <c r="O145" s="210">
        <v>2.0</v>
      </c>
      <c r="P145" s="210"/>
      <c r="Q145" s="626"/>
      <c r="R145" s="626">
        <v>9.0</v>
      </c>
      <c r="T145" s="626">
        <v>4.0</v>
      </c>
      <c r="U145" s="626">
        <v>3.0</v>
      </c>
      <c r="V145" s="210"/>
      <c r="W145" s="210"/>
      <c r="X145" s="626"/>
      <c r="Y145" s="626">
        <v>4.0</v>
      </c>
      <c r="Z145" s="626">
        <v>1.0</v>
      </c>
      <c r="AA145" s="626"/>
      <c r="AB145" s="626">
        <v>1.0</v>
      </c>
      <c r="AC145" s="210">
        <v>1.0</v>
      </c>
      <c r="AD145" s="210"/>
      <c r="AE145" s="626"/>
      <c r="AF145" s="626">
        <v>9.0</v>
      </c>
      <c r="AG145" s="626">
        <v>5.0</v>
      </c>
      <c r="AH145" s="626">
        <v>4.0</v>
      </c>
      <c r="AI145" s="626">
        <v>2.0</v>
      </c>
      <c r="AJ145" s="210"/>
      <c r="AK145" s="210">
        <v>2.0</v>
      </c>
      <c r="AL145" s="191">
        <f>SUM(G145:AK145)</f>
        <v>57</v>
      </c>
      <c r="AM145" s="191"/>
    </row>
    <row r="146" ht="13.5" customHeight="1">
      <c r="A146" s="168" t="s">
        <v>78</v>
      </c>
      <c r="B146" s="132"/>
      <c r="C146" s="196"/>
      <c r="D146" s="196"/>
      <c r="E146" s="71"/>
      <c r="F146" s="173"/>
      <c r="G146" s="166"/>
      <c r="H146" s="191"/>
      <c r="I146" s="191"/>
      <c r="J146" s="191"/>
      <c r="K146" s="602"/>
      <c r="L146" s="71"/>
      <c r="M146" s="626"/>
      <c r="N146" s="626"/>
      <c r="O146" s="210"/>
      <c r="P146" s="210"/>
      <c r="Q146" s="626"/>
      <c r="R146" s="626"/>
      <c r="S146" s="626"/>
      <c r="T146" s="626"/>
      <c r="U146" s="626"/>
      <c r="V146" s="210"/>
      <c r="W146" s="210"/>
      <c r="X146" s="626"/>
      <c r="Y146" s="626"/>
      <c r="Z146" s="626"/>
      <c r="AA146" s="626"/>
      <c r="AB146" s="626"/>
      <c r="AC146" s="210"/>
      <c r="AD146" s="210"/>
      <c r="AE146" s="626"/>
      <c r="AF146" s="2277">
        <v>1.0</v>
      </c>
      <c r="AG146" s="626"/>
      <c r="AH146" s="626"/>
      <c r="AI146" s="626"/>
      <c r="AJ146" s="210"/>
      <c r="AK146" s="210"/>
      <c r="AL146" s="196"/>
      <c r="AM146" s="199"/>
    </row>
    <row r="147" ht="13.5" customHeight="1">
      <c r="A147" s="191">
        <v>24.0</v>
      </c>
      <c r="B147" s="191" t="s">
        <v>142</v>
      </c>
      <c r="C147" s="191"/>
      <c r="D147" s="647" t="s">
        <v>568</v>
      </c>
      <c r="E147" s="193" t="s">
        <v>2352</v>
      </c>
      <c r="F147" s="166"/>
      <c r="G147" s="166">
        <v>2.0</v>
      </c>
      <c r="H147" s="191">
        <v>1.0</v>
      </c>
      <c r="I147" s="191">
        <v>4.0</v>
      </c>
      <c r="J147" s="191">
        <v>1.0</v>
      </c>
      <c r="K147" s="202"/>
      <c r="L147" s="604" t="s">
        <v>11</v>
      </c>
      <c r="M147" s="626"/>
      <c r="N147" s="626">
        <v>4.0</v>
      </c>
      <c r="O147" s="210"/>
      <c r="P147" s="210"/>
      <c r="Q147" s="626">
        <v>6.0</v>
      </c>
      <c r="R147" s="626">
        <v>1.0</v>
      </c>
      <c r="S147" s="626">
        <v>4.0</v>
      </c>
      <c r="T147" s="626">
        <v>10.0</v>
      </c>
      <c r="U147" s="626">
        <v>1.0</v>
      </c>
      <c r="V147" s="210"/>
      <c r="W147" s="210"/>
      <c r="X147" s="626">
        <v>5.0</v>
      </c>
      <c r="Y147" s="626">
        <v>5.0</v>
      </c>
      <c r="Z147" s="626">
        <v>5.0</v>
      </c>
      <c r="AA147" s="626"/>
      <c r="AB147" s="626">
        <v>2.0</v>
      </c>
      <c r="AC147" s="210"/>
      <c r="AD147" s="210"/>
      <c r="AE147" s="626">
        <v>3.0</v>
      </c>
      <c r="AF147" s="626">
        <v>11.0</v>
      </c>
      <c r="AG147" s="626">
        <v>4.0</v>
      </c>
      <c r="AH147" s="626">
        <v>5.0</v>
      </c>
      <c r="AI147" s="626"/>
      <c r="AJ147" s="210">
        <v>1.0</v>
      </c>
      <c r="AK147" s="210"/>
      <c r="AL147" s="191">
        <f>SUM(G147:AK147)</f>
        <v>75</v>
      </c>
      <c r="AM147" s="191"/>
    </row>
    <row r="148" ht="13.5" customHeight="1">
      <c r="A148" s="168" t="s">
        <v>78</v>
      </c>
      <c r="B148" s="132"/>
      <c r="C148" s="196"/>
      <c r="D148" s="196"/>
      <c r="E148" s="71"/>
      <c r="F148" s="173"/>
      <c r="G148" s="166"/>
      <c r="H148" s="191"/>
      <c r="I148" s="191"/>
      <c r="J148" s="191"/>
      <c r="K148" s="602"/>
      <c r="L148" s="71"/>
      <c r="M148" s="626"/>
      <c r="N148" s="626"/>
      <c r="O148" s="210"/>
      <c r="P148" s="210"/>
      <c r="Q148" s="626"/>
      <c r="R148" s="626"/>
      <c r="S148" s="626"/>
      <c r="T148" s="2277">
        <v>1.0</v>
      </c>
      <c r="U148" s="626"/>
      <c r="V148" s="210"/>
      <c r="W148" s="210"/>
      <c r="X148" s="626"/>
      <c r="Y148" s="626"/>
      <c r="Z148" s="626"/>
      <c r="AA148" s="626"/>
      <c r="AB148" s="626"/>
      <c r="AC148" s="210"/>
      <c r="AD148" s="210"/>
      <c r="AE148" s="626"/>
      <c r="AF148" s="2277">
        <v>1.0</v>
      </c>
      <c r="AG148" s="2277">
        <v>3.0</v>
      </c>
      <c r="AH148" s="2277">
        <v>2.0</v>
      </c>
      <c r="AI148" s="626"/>
      <c r="AJ148" s="210"/>
      <c r="AK148" s="210"/>
      <c r="AL148" s="196"/>
      <c r="AM148" s="199"/>
    </row>
    <row r="149" ht="15.75" customHeight="1">
      <c r="A149" s="218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2"/>
    </row>
    <row r="150" ht="23.25" customHeight="1">
      <c r="A150" s="219" t="s">
        <v>145</v>
      </c>
      <c r="B150" s="4"/>
      <c r="C150" s="4"/>
      <c r="D150" s="220" t="s">
        <v>146</v>
      </c>
      <c r="E150" s="132"/>
      <c r="F150" s="31">
        <f t="shared" ref="F150:J150" si="2">F101+F103+F105+F107+F109+F111+F113+F115+F117+F119+F121+F123+F125+F127+F129+F131+F133+F135+F137+F139+F141+F143+F145+F147</f>
        <v>5</v>
      </c>
      <c r="G150" s="31">
        <f t="shared" si="2"/>
        <v>5</v>
      </c>
      <c r="H150" s="31">
        <f t="shared" si="2"/>
        <v>90</v>
      </c>
      <c r="I150" s="31">
        <f t="shared" si="2"/>
        <v>81</v>
      </c>
      <c r="J150" s="31">
        <f t="shared" si="2"/>
        <v>65</v>
      </c>
      <c r="K150" s="31"/>
      <c r="L150" s="31"/>
      <c r="M150" s="31">
        <f t="shared" ref="M150:R150" si="3">M101+M103+M105+M107+M109+M111+M113+M115+M117+M119+M121+M123+M125+M127+M129+M131+M133+M135+M137+M139+M141+M143+M145+M147</f>
        <v>68</v>
      </c>
      <c r="N150" s="31">
        <f t="shared" si="3"/>
        <v>75</v>
      </c>
      <c r="O150" s="31">
        <f t="shared" si="3"/>
        <v>6</v>
      </c>
      <c r="P150" s="31">
        <f t="shared" si="3"/>
        <v>3</v>
      </c>
      <c r="Q150" s="31">
        <f t="shared" si="3"/>
        <v>129</v>
      </c>
      <c r="R150" s="31">
        <f t="shared" si="3"/>
        <v>192</v>
      </c>
      <c r="S150" s="31">
        <f>S101+S103+S105+S107+S109+S111+S113+S115+S117+S119+S121+S123+S125+S127+S129+S131+S133+S135+S137+S139+S141+S143+S144+S147</f>
        <v>170</v>
      </c>
      <c r="T150" s="31">
        <f t="shared" ref="T150:X150" si="4">T101+T103+T105+T107+T109+T111+T113+T115+T117+T119+T121+T123+T125+T127+T131+T133+T135+T137+T139+T141+T143+T145+T147</f>
        <v>175</v>
      </c>
      <c r="U150" s="31">
        <f t="shared" si="4"/>
        <v>120</v>
      </c>
      <c r="V150" s="31">
        <f t="shared" si="4"/>
        <v>1</v>
      </c>
      <c r="W150" s="31">
        <f t="shared" si="4"/>
        <v>0</v>
      </c>
      <c r="X150" s="31">
        <f t="shared" si="4"/>
        <v>127</v>
      </c>
      <c r="Y150" s="31">
        <f t="shared" ref="Y150:AH150" si="5">Y101+Y103+Y105+Y107+Y109+Y111+Y113+Y115+Y117+Y119+Y121+Y123+Y125+Y127+Y129+Y131+Y133+Y135+Y137+Y139+Y141+Y143+Y145+Y147</f>
        <v>125</v>
      </c>
      <c r="Z150" s="31">
        <f t="shared" si="5"/>
        <v>104</v>
      </c>
      <c r="AA150" s="31">
        <f t="shared" si="5"/>
        <v>68</v>
      </c>
      <c r="AB150" s="31">
        <f t="shared" si="5"/>
        <v>96</v>
      </c>
      <c r="AC150" s="31">
        <f t="shared" si="5"/>
        <v>16</v>
      </c>
      <c r="AD150" s="31">
        <f t="shared" si="5"/>
        <v>13</v>
      </c>
      <c r="AE150" s="31">
        <f t="shared" si="5"/>
        <v>117</v>
      </c>
      <c r="AF150" s="31">
        <f t="shared" si="5"/>
        <v>201</v>
      </c>
      <c r="AG150" s="31">
        <f t="shared" si="5"/>
        <v>161</v>
      </c>
      <c r="AH150" s="31">
        <f t="shared" si="5"/>
        <v>150</v>
      </c>
      <c r="AI150" s="31"/>
      <c r="AJ150" s="31"/>
      <c r="AK150" s="31"/>
      <c r="AL150" s="228">
        <f t="shared" ref="AL150:AL155" si="8">SUM(F150:AK150)</f>
        <v>2363</v>
      </c>
      <c r="AM150" s="31" t="s">
        <v>146</v>
      </c>
    </row>
    <row r="151" ht="23.25" customHeight="1">
      <c r="A151" s="222"/>
      <c r="D151" s="224" t="s">
        <v>78</v>
      </c>
      <c r="E151" s="132"/>
      <c r="F151" s="203">
        <f t="shared" ref="F151:J151" si="6">F102+F104+F106+F108+F110+F112+F114+F116+F118+F120+F122+F124+F126+F128+F130+F132+F134+F136+F138+F140+F142+F144+F146+F148</f>
        <v>0</v>
      </c>
      <c r="G151" s="203">
        <f t="shared" si="6"/>
        <v>0</v>
      </c>
      <c r="H151" s="203">
        <f t="shared" si="6"/>
        <v>1</v>
      </c>
      <c r="I151" s="203">
        <f t="shared" si="6"/>
        <v>0</v>
      </c>
      <c r="J151" s="203">
        <f t="shared" si="6"/>
        <v>0</v>
      </c>
      <c r="K151" s="203"/>
      <c r="L151" s="203"/>
      <c r="M151" s="203">
        <f t="shared" ref="M151:AH151" si="7">M102+M104+M106+M108+M110+M112+M114+M116+M118+M120+M122+M124+M126+M128+M130+M132+M134+M136+M138+M140+M142+M144+M146+M148</f>
        <v>0</v>
      </c>
      <c r="N151" s="203">
        <f t="shared" si="7"/>
        <v>0</v>
      </c>
      <c r="O151" s="203">
        <f t="shared" si="7"/>
        <v>0</v>
      </c>
      <c r="P151" s="203">
        <f t="shared" si="7"/>
        <v>0</v>
      </c>
      <c r="Q151" s="203">
        <f t="shared" si="7"/>
        <v>0</v>
      </c>
      <c r="R151" s="203">
        <f t="shared" si="7"/>
        <v>26</v>
      </c>
      <c r="S151" s="203">
        <f t="shared" si="7"/>
        <v>3</v>
      </c>
      <c r="T151" s="203">
        <f t="shared" si="7"/>
        <v>11</v>
      </c>
      <c r="U151" s="203">
        <f t="shared" si="7"/>
        <v>16</v>
      </c>
      <c r="V151" s="203">
        <f t="shared" si="7"/>
        <v>0</v>
      </c>
      <c r="W151" s="203">
        <f t="shared" si="7"/>
        <v>0</v>
      </c>
      <c r="X151" s="203">
        <f t="shared" si="7"/>
        <v>1</v>
      </c>
      <c r="Y151" s="203">
        <f t="shared" si="7"/>
        <v>17</v>
      </c>
      <c r="Z151" s="203">
        <f t="shared" si="7"/>
        <v>11</v>
      </c>
      <c r="AA151" s="203">
        <f t="shared" si="7"/>
        <v>9</v>
      </c>
      <c r="AB151" s="203">
        <f t="shared" si="7"/>
        <v>3</v>
      </c>
      <c r="AC151" s="203">
        <f t="shared" si="7"/>
        <v>0</v>
      </c>
      <c r="AD151" s="203">
        <f t="shared" si="7"/>
        <v>2</v>
      </c>
      <c r="AE151" s="203">
        <f t="shared" si="7"/>
        <v>5</v>
      </c>
      <c r="AF151" s="203">
        <f t="shared" si="7"/>
        <v>12</v>
      </c>
      <c r="AG151" s="203">
        <f t="shared" si="7"/>
        <v>17</v>
      </c>
      <c r="AH151" s="203">
        <f t="shared" si="7"/>
        <v>15</v>
      </c>
      <c r="AI151" s="203"/>
      <c r="AJ151" s="203"/>
      <c r="AK151" s="203"/>
      <c r="AL151" s="228">
        <f t="shared" si="8"/>
        <v>149</v>
      </c>
      <c r="AM151" s="203" t="s">
        <v>147</v>
      </c>
    </row>
    <row r="152" ht="19.5" customHeight="1">
      <c r="A152" s="222"/>
      <c r="D152" s="220" t="s">
        <v>148</v>
      </c>
      <c r="E152" s="132"/>
      <c r="F152" s="31">
        <f t="shared" ref="F152:J152" si="9">F53+F54+F56+F58+F60+F62+F64+F66+F68+F70+F72+F74+F76+F78+F80+F82+F84+F86+F88+F90+F92+F94+F96+F98</f>
        <v>16</v>
      </c>
      <c r="G152" s="31">
        <f t="shared" si="9"/>
        <v>13</v>
      </c>
      <c r="H152" s="31">
        <f t="shared" si="9"/>
        <v>103</v>
      </c>
      <c r="I152" s="31">
        <f t="shared" si="9"/>
        <v>156</v>
      </c>
      <c r="J152" s="31">
        <f t="shared" si="9"/>
        <v>121</v>
      </c>
      <c r="K152" s="31"/>
      <c r="L152" s="31"/>
      <c r="M152" s="31">
        <f t="shared" ref="M152:T152" si="10">M53+M54+M56+M58+M60+M62+M64+M66+M68+M70+M72+M74+M76+M78+M80+M82+M84+M86+M88+M90+M92+M94+M96+M98</f>
        <v>100</v>
      </c>
      <c r="N152" s="31">
        <f t="shared" si="10"/>
        <v>99</v>
      </c>
      <c r="O152" s="31">
        <f t="shared" si="10"/>
        <v>27</v>
      </c>
      <c r="P152" s="31">
        <f t="shared" si="10"/>
        <v>13</v>
      </c>
      <c r="Q152" s="31">
        <f t="shared" si="10"/>
        <v>111</v>
      </c>
      <c r="R152" s="31">
        <f t="shared" si="10"/>
        <v>170</v>
      </c>
      <c r="S152" s="31">
        <f t="shared" si="10"/>
        <v>161</v>
      </c>
      <c r="T152" s="31">
        <f t="shared" si="10"/>
        <v>154</v>
      </c>
      <c r="U152" s="31">
        <f t="shared" ref="U152:AB152" si="11">U52+U54+U56+U58+U60+U62+U64+U66+U68+U70+U72+U74+U76+U78+U80+U82+U84+U86+U88+U90+U92+U94+U96+U98</f>
        <v>117</v>
      </c>
      <c r="V152" s="31">
        <f t="shared" si="11"/>
        <v>26</v>
      </c>
      <c r="W152" s="31">
        <f t="shared" si="11"/>
        <v>8</v>
      </c>
      <c r="X152" s="31">
        <f t="shared" si="11"/>
        <v>176</v>
      </c>
      <c r="Y152" s="31">
        <f t="shared" si="11"/>
        <v>145</v>
      </c>
      <c r="Z152" s="31">
        <f t="shared" si="11"/>
        <v>143</v>
      </c>
      <c r="AA152" s="31">
        <f t="shared" si="11"/>
        <v>172</v>
      </c>
      <c r="AB152" s="31">
        <f t="shared" si="11"/>
        <v>107</v>
      </c>
      <c r="AC152" s="31">
        <f>AC52+AC54+AC56+AC58+AC60+AC62+AC64+AC66+AC68+AC70+AC72+AC74+AC78+AC80+AC82+AC84+AC86+AC88+AC90+AC92+AC94+AC96+AC98</f>
        <v>20</v>
      </c>
      <c r="AD152" s="31">
        <f t="shared" ref="AD152:AH152" si="12">AD52+AD54+AD56+AD58+AD60+AD62+AD64+AD66+AD68+AD70+AD72+AD74+AD76+AD78+AD80+AD82+AD84+AD86+AD88+AD90+AD92+AD94+AD96+AD98</f>
        <v>34</v>
      </c>
      <c r="AE152" s="31">
        <f t="shared" si="12"/>
        <v>188</v>
      </c>
      <c r="AF152" s="31">
        <f t="shared" si="12"/>
        <v>185</v>
      </c>
      <c r="AG152" s="31">
        <f t="shared" si="12"/>
        <v>211</v>
      </c>
      <c r="AH152" s="31">
        <f t="shared" si="12"/>
        <v>184</v>
      </c>
      <c r="AI152" s="31"/>
      <c r="AJ152" s="31"/>
      <c r="AK152" s="31"/>
      <c r="AL152" s="228">
        <f t="shared" si="8"/>
        <v>2960</v>
      </c>
      <c r="AM152" s="31" t="s">
        <v>148</v>
      </c>
    </row>
    <row r="153" ht="19.5" customHeight="1">
      <c r="A153" s="222"/>
      <c r="D153" s="224" t="s">
        <v>78</v>
      </c>
      <c r="E153" s="132"/>
      <c r="F153" s="203">
        <f t="shared" ref="F153:J153" si="13">F55+F57+F59+F61+F63+F65+F67+F69+F71+F73+F75+F77+F79+F81+F83+F85+F87+F89+F91+F93+F95+F97+F99</f>
        <v>2</v>
      </c>
      <c r="G153" s="203">
        <f t="shared" si="13"/>
        <v>1</v>
      </c>
      <c r="H153" s="203">
        <f t="shared" si="13"/>
        <v>4</v>
      </c>
      <c r="I153" s="203">
        <f t="shared" si="13"/>
        <v>3</v>
      </c>
      <c r="J153" s="203">
        <f t="shared" si="13"/>
        <v>1</v>
      </c>
      <c r="K153" s="203"/>
      <c r="L153" s="203"/>
      <c r="M153" s="203">
        <f t="shared" ref="M153:AH153" si="14">M53+M55+M57+M59+M61+M63+M65+M67+M69+M71+M73+M75+M77+M79+M81+M83+M85+M87+M89+M91+M93+M95+M97+M99</f>
        <v>1</v>
      </c>
      <c r="N153" s="203">
        <f t="shared" si="14"/>
        <v>0</v>
      </c>
      <c r="O153" s="203">
        <f t="shared" si="14"/>
        <v>0</v>
      </c>
      <c r="P153" s="203">
        <f t="shared" si="14"/>
        <v>0</v>
      </c>
      <c r="Q153" s="203">
        <f t="shared" si="14"/>
        <v>3</v>
      </c>
      <c r="R153" s="203">
        <f t="shared" si="14"/>
        <v>2</v>
      </c>
      <c r="S153" s="203">
        <f t="shared" si="14"/>
        <v>5</v>
      </c>
      <c r="T153" s="203">
        <f t="shared" si="14"/>
        <v>13</v>
      </c>
      <c r="U153" s="203">
        <f t="shared" si="14"/>
        <v>6</v>
      </c>
      <c r="V153" s="203">
        <f t="shared" si="14"/>
        <v>2</v>
      </c>
      <c r="W153" s="203">
        <f t="shared" si="14"/>
        <v>0</v>
      </c>
      <c r="X153" s="203">
        <f t="shared" si="14"/>
        <v>13</v>
      </c>
      <c r="Y153" s="203">
        <f t="shared" si="14"/>
        <v>22</v>
      </c>
      <c r="Z153" s="203">
        <f t="shared" si="14"/>
        <v>34</v>
      </c>
      <c r="AA153" s="203">
        <f t="shared" si="14"/>
        <v>26</v>
      </c>
      <c r="AB153" s="203">
        <f t="shared" si="14"/>
        <v>10</v>
      </c>
      <c r="AC153" s="203">
        <f t="shared" si="14"/>
        <v>0</v>
      </c>
      <c r="AD153" s="203">
        <f t="shared" si="14"/>
        <v>2</v>
      </c>
      <c r="AE153" s="203">
        <f t="shared" si="14"/>
        <v>9</v>
      </c>
      <c r="AF153" s="203">
        <f t="shared" si="14"/>
        <v>22</v>
      </c>
      <c r="AG153" s="203">
        <f t="shared" si="14"/>
        <v>41</v>
      </c>
      <c r="AH153" s="203">
        <f t="shared" si="14"/>
        <v>46</v>
      </c>
      <c r="AI153" s="203"/>
      <c r="AJ153" s="203"/>
      <c r="AK153" s="203"/>
      <c r="AL153" s="228">
        <f t="shared" si="8"/>
        <v>268</v>
      </c>
      <c r="AM153" s="203" t="s">
        <v>149</v>
      </c>
    </row>
    <row r="154" ht="15.75" customHeight="1">
      <c r="A154" s="222"/>
      <c r="D154" s="220" t="s">
        <v>150</v>
      </c>
      <c r="E154" s="132"/>
      <c r="F154" s="125">
        <f t="shared" ref="F154:J154" si="15">SUM(F150+F152)</f>
        <v>21</v>
      </c>
      <c r="G154" s="125">
        <f t="shared" si="15"/>
        <v>18</v>
      </c>
      <c r="H154" s="125">
        <f t="shared" si="15"/>
        <v>193</v>
      </c>
      <c r="I154" s="125">
        <f t="shared" si="15"/>
        <v>237</v>
      </c>
      <c r="J154" s="125">
        <f t="shared" si="15"/>
        <v>186</v>
      </c>
      <c r="K154" s="125"/>
      <c r="L154" s="125"/>
      <c r="M154" s="31">
        <f t="shared" ref="M154:AH154" si="16">SUM(M150+M152)</f>
        <v>168</v>
      </c>
      <c r="N154" s="125">
        <f t="shared" si="16"/>
        <v>174</v>
      </c>
      <c r="O154" s="125">
        <f t="shared" si="16"/>
        <v>33</v>
      </c>
      <c r="P154" s="125">
        <f t="shared" si="16"/>
        <v>16</v>
      </c>
      <c r="Q154" s="125">
        <f t="shared" si="16"/>
        <v>240</v>
      </c>
      <c r="R154" s="125">
        <f t="shared" si="16"/>
        <v>362</v>
      </c>
      <c r="S154" s="125">
        <f t="shared" si="16"/>
        <v>331</v>
      </c>
      <c r="T154" s="125">
        <f t="shared" si="16"/>
        <v>329</v>
      </c>
      <c r="U154" s="125">
        <f t="shared" si="16"/>
        <v>237</v>
      </c>
      <c r="V154" s="125">
        <f t="shared" si="16"/>
        <v>27</v>
      </c>
      <c r="W154" s="125">
        <f t="shared" si="16"/>
        <v>8</v>
      </c>
      <c r="X154" s="125">
        <f t="shared" si="16"/>
        <v>303</v>
      </c>
      <c r="Y154" s="125">
        <f t="shared" si="16"/>
        <v>270</v>
      </c>
      <c r="Z154" s="125">
        <f t="shared" si="16"/>
        <v>247</v>
      </c>
      <c r="AA154" s="125">
        <f t="shared" si="16"/>
        <v>240</v>
      </c>
      <c r="AB154" s="125">
        <f t="shared" si="16"/>
        <v>203</v>
      </c>
      <c r="AC154" s="125">
        <f t="shared" si="16"/>
        <v>36</v>
      </c>
      <c r="AD154" s="125">
        <f t="shared" si="16"/>
        <v>47</v>
      </c>
      <c r="AE154" s="125">
        <f t="shared" si="16"/>
        <v>305</v>
      </c>
      <c r="AF154" s="125">
        <f t="shared" si="16"/>
        <v>386</v>
      </c>
      <c r="AG154" s="125">
        <f t="shared" si="16"/>
        <v>372</v>
      </c>
      <c r="AH154" s="125">
        <f t="shared" si="16"/>
        <v>334</v>
      </c>
      <c r="AI154" s="125"/>
      <c r="AJ154" s="125"/>
      <c r="AK154" s="125"/>
      <c r="AL154" s="228">
        <f t="shared" si="8"/>
        <v>5323</v>
      </c>
      <c r="AM154" s="31" t="s">
        <v>150</v>
      </c>
    </row>
    <row r="155" ht="15.75" customHeight="1">
      <c r="A155" s="222"/>
      <c r="D155" s="685" t="s">
        <v>147</v>
      </c>
      <c r="E155" s="132"/>
      <c r="F155" s="607">
        <f t="shared" ref="F155:J155" si="17">F151+F153</f>
        <v>2</v>
      </c>
      <c r="G155" s="607">
        <f t="shared" si="17"/>
        <v>1</v>
      </c>
      <c r="H155" s="607">
        <f t="shared" si="17"/>
        <v>5</v>
      </c>
      <c r="I155" s="607">
        <f t="shared" si="17"/>
        <v>3</v>
      </c>
      <c r="J155" s="607">
        <f t="shared" si="17"/>
        <v>1</v>
      </c>
      <c r="K155" s="607"/>
      <c r="L155" s="607"/>
      <c r="M155" s="607">
        <f t="shared" ref="M155:AH155" si="18">M151+M153</f>
        <v>1</v>
      </c>
      <c r="N155" s="607">
        <f t="shared" si="18"/>
        <v>0</v>
      </c>
      <c r="O155" s="607">
        <f t="shared" si="18"/>
        <v>0</v>
      </c>
      <c r="P155" s="607">
        <f t="shared" si="18"/>
        <v>0</v>
      </c>
      <c r="Q155" s="607">
        <f t="shared" si="18"/>
        <v>3</v>
      </c>
      <c r="R155" s="607">
        <f t="shared" si="18"/>
        <v>28</v>
      </c>
      <c r="S155" s="607">
        <f t="shared" si="18"/>
        <v>8</v>
      </c>
      <c r="T155" s="607">
        <f t="shared" si="18"/>
        <v>24</v>
      </c>
      <c r="U155" s="607">
        <f t="shared" si="18"/>
        <v>22</v>
      </c>
      <c r="V155" s="607">
        <f t="shared" si="18"/>
        <v>2</v>
      </c>
      <c r="W155" s="607">
        <f t="shared" si="18"/>
        <v>0</v>
      </c>
      <c r="X155" s="607">
        <f t="shared" si="18"/>
        <v>14</v>
      </c>
      <c r="Y155" s="607">
        <f t="shared" si="18"/>
        <v>39</v>
      </c>
      <c r="Z155" s="607">
        <f t="shared" si="18"/>
        <v>45</v>
      </c>
      <c r="AA155" s="607">
        <f t="shared" si="18"/>
        <v>35</v>
      </c>
      <c r="AB155" s="607">
        <f t="shared" si="18"/>
        <v>13</v>
      </c>
      <c r="AC155" s="607">
        <f t="shared" si="18"/>
        <v>0</v>
      </c>
      <c r="AD155" s="607">
        <f t="shared" si="18"/>
        <v>4</v>
      </c>
      <c r="AE155" s="607">
        <f t="shared" si="18"/>
        <v>14</v>
      </c>
      <c r="AF155" s="607">
        <f t="shared" si="18"/>
        <v>34</v>
      </c>
      <c r="AG155" s="607">
        <f t="shared" si="18"/>
        <v>58</v>
      </c>
      <c r="AH155" s="607">
        <f t="shared" si="18"/>
        <v>61</v>
      </c>
      <c r="AI155" s="607"/>
      <c r="AJ155" s="607"/>
      <c r="AK155" s="607"/>
      <c r="AL155" s="228">
        <f t="shared" si="8"/>
        <v>417</v>
      </c>
      <c r="AM155" s="203" t="s">
        <v>147</v>
      </c>
    </row>
    <row r="156" ht="15.75" customHeight="1">
      <c r="A156" s="79"/>
      <c r="B156" s="79"/>
      <c r="C156" s="81"/>
      <c r="D156" s="79"/>
      <c r="E156" s="82"/>
      <c r="F156" s="112" t="s">
        <v>2353</v>
      </c>
      <c r="G156" s="112" t="s">
        <v>2354</v>
      </c>
      <c r="H156" s="112" t="s">
        <v>2355</v>
      </c>
      <c r="I156" s="112" t="s">
        <v>576</v>
      </c>
      <c r="J156" s="112" t="s">
        <v>570</v>
      </c>
      <c r="K156" s="112"/>
      <c r="L156" s="112"/>
      <c r="M156" s="112" t="s">
        <v>2356</v>
      </c>
      <c r="N156" s="112" t="s">
        <v>2357</v>
      </c>
      <c r="O156" s="112" t="s">
        <v>2353</v>
      </c>
      <c r="P156" s="112" t="s">
        <v>2354</v>
      </c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</row>
    <row r="157" ht="15.75" customHeight="1">
      <c r="A157" s="112"/>
      <c r="B157" s="112"/>
      <c r="C157" s="81"/>
      <c r="D157" s="220" t="s">
        <v>151</v>
      </c>
      <c r="E157" s="132"/>
      <c r="F157" s="31"/>
      <c r="G157" s="31">
        <v>32.0</v>
      </c>
      <c r="H157" s="31"/>
      <c r="I157" s="31"/>
      <c r="J157" s="31"/>
      <c r="K157" s="31"/>
      <c r="L157" s="31"/>
      <c r="M157" s="31"/>
      <c r="N157" s="31"/>
      <c r="O157" s="31">
        <v>53.0</v>
      </c>
      <c r="P157" s="31">
        <v>29.0</v>
      </c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>
        <v>362.0</v>
      </c>
      <c r="AF157" s="31">
        <v>519.0</v>
      </c>
      <c r="AG157" s="31">
        <v>539.0</v>
      </c>
      <c r="AH157" s="31">
        <v>400.0</v>
      </c>
      <c r="AI157" s="31">
        <v>443.0</v>
      </c>
      <c r="AJ157" s="31"/>
      <c r="AK157" s="31"/>
      <c r="AL157" s="228">
        <f t="shared" ref="AL157:AL158" si="19">SUM(F157:AK157)</f>
        <v>2377</v>
      </c>
      <c r="AM157" s="112"/>
    </row>
    <row r="158" ht="15.75" customHeight="1">
      <c r="A158" s="112"/>
      <c r="B158" s="112"/>
      <c r="C158" s="112"/>
      <c r="D158" s="220" t="s">
        <v>152</v>
      </c>
      <c r="E158" s="132"/>
      <c r="F158" s="31">
        <v>5.0</v>
      </c>
      <c r="G158" s="31">
        <v>8.0</v>
      </c>
      <c r="H158" s="31"/>
      <c r="I158" s="31"/>
      <c r="J158" s="31"/>
      <c r="K158" s="31"/>
      <c r="L158" s="31"/>
      <c r="M158" s="31"/>
      <c r="N158" s="31"/>
      <c r="O158" s="31">
        <v>6.0</v>
      </c>
      <c r="P158" s="31">
        <v>4.0</v>
      </c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>
        <v>106.0</v>
      </c>
      <c r="AF158" s="31">
        <v>132.0</v>
      </c>
      <c r="AG158" s="31">
        <v>104.0</v>
      </c>
      <c r="AH158" s="31">
        <v>113.0</v>
      </c>
      <c r="AI158" s="31">
        <v>105.0</v>
      </c>
      <c r="AJ158" s="31"/>
      <c r="AK158" s="31"/>
      <c r="AL158" s="228">
        <f t="shared" si="19"/>
        <v>583</v>
      </c>
      <c r="AM158" s="112"/>
    </row>
    <row r="159" ht="15.75" customHeight="1">
      <c r="A159" s="79"/>
      <c r="B159" s="79"/>
      <c r="C159" s="81"/>
      <c r="D159" s="79"/>
      <c r="E159" s="79"/>
      <c r="F159" s="79"/>
      <c r="G159" s="79"/>
      <c r="H159" s="112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112"/>
      <c r="AM159" s="112"/>
    </row>
    <row r="160" ht="15.75" customHeight="1">
      <c r="A160" s="79"/>
      <c r="B160" s="239"/>
      <c r="C160" s="240"/>
      <c r="D160" s="82"/>
      <c r="E160" s="79"/>
      <c r="F160" s="79"/>
      <c r="G160" s="79"/>
      <c r="H160" s="112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112"/>
      <c r="AM160" s="112"/>
    </row>
    <row r="161" ht="15.75" customHeight="1">
      <c r="A161" s="79"/>
      <c r="B161" s="241"/>
      <c r="C161" s="240"/>
      <c r="D161" s="79"/>
      <c r="E161" s="79"/>
      <c r="F161" s="79"/>
      <c r="G161" s="79"/>
      <c r="H161" s="112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112"/>
      <c r="AM161" s="112"/>
    </row>
    <row r="162" ht="15.75" customHeight="1">
      <c r="A162" s="79"/>
      <c r="B162" s="241"/>
      <c r="C162" s="240"/>
      <c r="D162" s="79"/>
      <c r="E162" s="79"/>
      <c r="F162" s="79"/>
      <c r="G162" s="79"/>
      <c r="H162" s="112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112"/>
      <c r="AG162" s="112"/>
      <c r="AH162" s="79"/>
      <c r="AI162" s="79"/>
      <c r="AJ162" s="79"/>
      <c r="AK162" s="79"/>
      <c r="AL162" s="112"/>
      <c r="AM162" s="112"/>
    </row>
    <row r="163" ht="15.75" customHeight="1">
      <c r="A163" s="79"/>
      <c r="B163" s="79"/>
      <c r="C163" s="81"/>
      <c r="D163" s="79"/>
      <c r="E163" s="79"/>
      <c r="F163" s="79"/>
      <c r="G163" s="79"/>
      <c r="H163" s="112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112"/>
      <c r="AM163" s="112"/>
    </row>
    <row r="164" ht="15.75" customHeight="1">
      <c r="A164" s="79"/>
      <c r="B164" s="241"/>
      <c r="C164" s="240"/>
      <c r="D164" s="79"/>
      <c r="E164" s="79"/>
      <c r="F164" s="79"/>
      <c r="G164" s="79"/>
      <c r="H164" s="112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112"/>
      <c r="AM164" s="112"/>
    </row>
    <row r="165" ht="15.75" customHeight="1">
      <c r="A165" s="79"/>
      <c r="B165" s="79"/>
      <c r="C165" s="81"/>
      <c r="D165" s="79"/>
      <c r="E165" s="79"/>
      <c r="F165" s="79"/>
      <c r="G165" s="79"/>
      <c r="H165" s="112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112"/>
      <c r="AM165" s="112"/>
    </row>
    <row r="166" ht="15.75" customHeight="1">
      <c r="A166" s="668"/>
      <c r="B166" s="668"/>
      <c r="C166" s="668"/>
      <c r="D166" s="668"/>
      <c r="E166" s="668"/>
      <c r="F166" s="668"/>
      <c r="G166" s="668"/>
      <c r="H166" s="668"/>
      <c r="I166" s="668"/>
      <c r="J166" s="668"/>
      <c r="K166" s="668"/>
      <c r="L166" s="668"/>
      <c r="M166" s="668"/>
      <c r="N166" s="668"/>
      <c r="O166" s="668"/>
      <c r="P166" s="668"/>
      <c r="Q166" s="668"/>
      <c r="R166" s="668"/>
      <c r="S166" s="668"/>
      <c r="T166" s="668"/>
      <c r="U166" s="668"/>
      <c r="V166" s="668"/>
      <c r="W166" s="668"/>
      <c r="X166" s="668"/>
      <c r="Y166" s="668"/>
      <c r="Z166" s="668"/>
      <c r="AA166" s="668"/>
      <c r="AB166" s="668"/>
      <c r="AC166" s="668"/>
      <c r="AD166" s="668"/>
      <c r="AE166" s="668"/>
      <c r="AF166" s="668"/>
      <c r="AG166" s="668"/>
      <c r="AH166" s="668"/>
      <c r="AI166" s="668"/>
      <c r="AJ166" s="668"/>
      <c r="AK166" s="668"/>
      <c r="AL166" s="668"/>
      <c r="AM166" s="668"/>
    </row>
    <row r="167" ht="15.75" customHeight="1">
      <c r="A167" s="668"/>
      <c r="B167" s="668"/>
      <c r="C167" s="668"/>
      <c r="D167" s="668"/>
      <c r="E167" s="668"/>
      <c r="F167" s="668"/>
      <c r="G167" s="668"/>
      <c r="H167" s="668"/>
      <c r="I167" s="668"/>
      <c r="J167" s="668"/>
      <c r="K167" s="668"/>
      <c r="L167" s="668"/>
      <c r="M167" s="668"/>
      <c r="N167" s="668"/>
      <c r="O167" s="668"/>
      <c r="P167" s="668"/>
      <c r="Q167" s="668"/>
      <c r="R167" s="668"/>
      <c r="S167" s="668"/>
      <c r="T167" s="668"/>
      <c r="U167" s="668"/>
      <c r="V167" s="668"/>
      <c r="W167" s="668"/>
      <c r="X167" s="668"/>
      <c r="Y167" s="668"/>
      <c r="Z167" s="668"/>
      <c r="AA167" s="668"/>
      <c r="AB167" s="668"/>
      <c r="AC167" s="668"/>
      <c r="AD167" s="668"/>
      <c r="AE167" s="668"/>
      <c r="AF167" s="668"/>
      <c r="AG167" s="668"/>
      <c r="AH167" s="668"/>
      <c r="AI167" s="668"/>
      <c r="AJ167" s="668"/>
      <c r="AK167" s="668"/>
      <c r="AL167" s="668"/>
      <c r="AM167" s="668"/>
    </row>
    <row r="168" ht="15.75" customHeight="1">
      <c r="A168" s="668"/>
      <c r="B168" s="668"/>
      <c r="C168" s="668"/>
      <c r="D168" s="668"/>
      <c r="E168" s="668"/>
      <c r="F168" s="668"/>
      <c r="G168" s="668"/>
      <c r="H168" s="668"/>
      <c r="I168" s="668"/>
      <c r="J168" s="668"/>
      <c r="K168" s="668"/>
      <c r="L168" s="668"/>
      <c r="M168" s="668"/>
      <c r="N168" s="668"/>
      <c r="O168" s="668"/>
      <c r="P168" s="668"/>
      <c r="Q168" s="668"/>
      <c r="R168" s="668"/>
      <c r="S168" s="668"/>
      <c r="T168" s="668"/>
      <c r="U168" s="668"/>
      <c r="V168" s="668"/>
      <c r="W168" s="668"/>
      <c r="X168" s="668"/>
      <c r="Y168" s="668"/>
      <c r="Z168" s="668"/>
      <c r="AA168" s="668"/>
      <c r="AB168" s="668"/>
      <c r="AC168" s="668"/>
      <c r="AD168" s="668"/>
      <c r="AE168" s="668"/>
      <c r="AF168" s="668"/>
      <c r="AG168" s="668"/>
      <c r="AH168" s="668"/>
      <c r="AI168" s="668"/>
      <c r="AJ168" s="668"/>
      <c r="AK168" s="668"/>
      <c r="AL168" s="668"/>
      <c r="AM168" s="668"/>
    </row>
    <row r="169" ht="15.75" customHeight="1">
      <c r="A169" s="668"/>
      <c r="B169" s="668"/>
      <c r="C169" s="668"/>
      <c r="D169" s="668"/>
      <c r="E169" s="668"/>
      <c r="F169" s="668"/>
      <c r="G169" s="668"/>
      <c r="H169" s="668"/>
      <c r="I169" s="668"/>
      <c r="J169" s="668"/>
      <c r="K169" s="668"/>
      <c r="L169" s="668"/>
      <c r="M169" s="668"/>
      <c r="N169" s="668"/>
      <c r="O169" s="668"/>
      <c r="P169" s="668"/>
      <c r="Q169" s="668"/>
      <c r="R169" s="668"/>
      <c r="S169" s="668"/>
      <c r="T169" s="668"/>
      <c r="U169" s="668"/>
      <c r="V169" s="668"/>
      <c r="W169" s="668"/>
      <c r="X169" s="668"/>
      <c r="Y169" s="668"/>
      <c r="Z169" s="668"/>
      <c r="AA169" s="668"/>
      <c r="AB169" s="668"/>
      <c r="AC169" s="668"/>
      <c r="AD169" s="668"/>
      <c r="AE169" s="668"/>
      <c r="AF169" s="668"/>
      <c r="AG169" s="668"/>
      <c r="AH169" s="668"/>
      <c r="AI169" s="668"/>
      <c r="AJ169" s="668"/>
      <c r="AK169" s="668"/>
      <c r="AL169" s="668"/>
      <c r="AM169" s="668"/>
    </row>
    <row r="170" ht="15.75" customHeight="1">
      <c r="A170" s="668"/>
      <c r="B170" s="668"/>
      <c r="C170" s="668"/>
      <c r="D170" s="668"/>
      <c r="E170" s="668"/>
      <c r="F170" s="668"/>
      <c r="G170" s="668"/>
      <c r="H170" s="668"/>
      <c r="I170" s="668"/>
      <c r="J170" s="668"/>
      <c r="K170" s="668"/>
      <c r="L170" s="668"/>
      <c r="M170" s="668"/>
      <c r="N170" s="668"/>
      <c r="O170" s="668"/>
      <c r="P170" s="668"/>
      <c r="Q170" s="668"/>
      <c r="R170" s="668"/>
      <c r="S170" s="668"/>
      <c r="T170" s="668"/>
      <c r="U170" s="668"/>
      <c r="V170" s="668"/>
      <c r="W170" s="668"/>
      <c r="X170" s="668"/>
      <c r="Y170" s="668"/>
      <c r="Z170" s="668"/>
      <c r="AA170" s="668"/>
      <c r="AB170" s="668"/>
      <c r="AC170" s="668"/>
      <c r="AD170" s="668"/>
      <c r="AE170" s="668"/>
      <c r="AF170" s="668"/>
      <c r="AG170" s="668"/>
      <c r="AH170" s="668"/>
      <c r="AI170" s="668"/>
      <c r="AJ170" s="668"/>
      <c r="AK170" s="668"/>
      <c r="AL170" s="668"/>
      <c r="AM170" s="668"/>
    </row>
    <row r="171" ht="15.75" customHeight="1">
      <c r="A171" s="668"/>
      <c r="B171" s="668"/>
      <c r="C171" s="668"/>
      <c r="D171" s="668"/>
      <c r="E171" s="668"/>
      <c r="F171" s="668"/>
      <c r="G171" s="668"/>
      <c r="H171" s="668"/>
      <c r="I171" s="668"/>
      <c r="J171" s="668"/>
      <c r="K171" s="668"/>
      <c r="L171" s="668"/>
      <c r="M171" s="668"/>
      <c r="N171" s="668"/>
      <c r="O171" s="668"/>
      <c r="P171" s="668"/>
      <c r="Q171" s="668"/>
      <c r="R171" s="668"/>
      <c r="S171" s="668"/>
      <c r="T171" s="668"/>
      <c r="U171" s="668"/>
      <c r="V171" s="668"/>
      <c r="W171" s="668"/>
      <c r="X171" s="668"/>
      <c r="Y171" s="668"/>
      <c r="Z171" s="668"/>
      <c r="AA171" s="668"/>
      <c r="AB171" s="668"/>
      <c r="AC171" s="668"/>
      <c r="AD171" s="668"/>
      <c r="AE171" s="668"/>
      <c r="AF171" s="668"/>
      <c r="AG171" s="668"/>
      <c r="AH171" s="668"/>
      <c r="AI171" s="668"/>
      <c r="AJ171" s="668"/>
      <c r="AK171" s="668"/>
      <c r="AL171" s="668"/>
      <c r="AM171" s="668"/>
    </row>
    <row r="172" ht="15.75" customHeight="1">
      <c r="A172" s="668"/>
      <c r="B172" s="668"/>
      <c r="C172" s="668"/>
      <c r="D172" s="668"/>
      <c r="E172" s="668"/>
      <c r="F172" s="668"/>
      <c r="G172" s="668"/>
      <c r="H172" s="668"/>
      <c r="I172" s="668"/>
      <c r="J172" s="668"/>
      <c r="K172" s="668"/>
      <c r="L172" s="668"/>
      <c r="M172" s="668"/>
      <c r="N172" s="668"/>
      <c r="O172" s="668"/>
      <c r="P172" s="668"/>
      <c r="Q172" s="668"/>
      <c r="R172" s="668"/>
      <c r="S172" s="668"/>
      <c r="T172" s="668"/>
      <c r="U172" s="668"/>
      <c r="V172" s="668"/>
      <c r="W172" s="668"/>
      <c r="X172" s="668"/>
      <c r="Y172" s="668"/>
      <c r="Z172" s="668"/>
      <c r="AA172" s="668"/>
      <c r="AB172" s="668"/>
      <c r="AC172" s="668"/>
      <c r="AD172" s="668"/>
      <c r="AE172" s="668"/>
      <c r="AF172" s="668"/>
      <c r="AG172" s="668"/>
      <c r="AH172" s="668"/>
      <c r="AI172" s="668"/>
      <c r="AJ172" s="668"/>
      <c r="AK172" s="668"/>
      <c r="AL172" s="668"/>
      <c r="AM172" s="668"/>
    </row>
    <row r="173" ht="15.75" customHeight="1">
      <c r="A173" s="668"/>
      <c r="B173" s="668"/>
      <c r="C173" s="668"/>
      <c r="D173" s="668"/>
      <c r="E173" s="668"/>
      <c r="F173" s="668"/>
      <c r="G173" s="668"/>
      <c r="H173" s="668"/>
      <c r="I173" s="668"/>
      <c r="J173" s="668"/>
      <c r="K173" s="668"/>
      <c r="L173" s="668"/>
      <c r="M173" s="668"/>
      <c r="N173" s="668"/>
      <c r="O173" s="668"/>
      <c r="P173" s="668"/>
      <c r="Q173" s="668"/>
      <c r="R173" s="668"/>
      <c r="S173" s="668"/>
      <c r="T173" s="668"/>
      <c r="U173" s="668"/>
      <c r="V173" s="668"/>
      <c r="W173" s="668"/>
      <c r="X173" s="668"/>
      <c r="Y173" s="668"/>
      <c r="Z173" s="668"/>
      <c r="AA173" s="668"/>
      <c r="AB173" s="668"/>
      <c r="AC173" s="668"/>
      <c r="AD173" s="668"/>
      <c r="AE173" s="668"/>
      <c r="AF173" s="668"/>
      <c r="AG173" s="668"/>
      <c r="AH173" s="668"/>
      <c r="AI173" s="668"/>
      <c r="AJ173" s="668"/>
      <c r="AK173" s="668"/>
      <c r="AL173" s="668"/>
      <c r="AM173" s="668"/>
    </row>
    <row r="174" ht="15.75" customHeight="1">
      <c r="A174" s="668"/>
      <c r="B174" s="668"/>
      <c r="C174" s="668"/>
      <c r="D174" s="668"/>
      <c r="E174" s="668"/>
      <c r="F174" s="668"/>
      <c r="G174" s="668"/>
      <c r="H174" s="668"/>
      <c r="I174" s="668"/>
      <c r="J174" s="668"/>
      <c r="K174" s="668"/>
      <c r="L174" s="668"/>
      <c r="M174" s="668"/>
      <c r="N174" s="668"/>
      <c r="O174" s="668"/>
      <c r="P174" s="668"/>
      <c r="Q174" s="668"/>
      <c r="R174" s="668"/>
      <c r="S174" s="668"/>
      <c r="T174" s="668"/>
      <c r="U174" s="668"/>
      <c r="V174" s="668"/>
      <c r="W174" s="668"/>
      <c r="X174" s="668"/>
      <c r="Y174" s="668"/>
      <c r="Z174" s="668"/>
      <c r="AA174" s="668"/>
      <c r="AB174" s="668"/>
      <c r="AC174" s="668"/>
      <c r="AD174" s="668"/>
      <c r="AE174" s="668"/>
      <c r="AF174" s="668"/>
      <c r="AG174" s="668"/>
      <c r="AH174" s="668"/>
      <c r="AI174" s="668"/>
      <c r="AJ174" s="668"/>
      <c r="AK174" s="668"/>
      <c r="AL174" s="668"/>
      <c r="AM174" s="668"/>
    </row>
    <row r="175" ht="15.75" customHeight="1">
      <c r="A175" s="668"/>
      <c r="B175" s="668"/>
      <c r="C175" s="668"/>
      <c r="D175" s="668"/>
      <c r="E175" s="668"/>
      <c r="F175" s="668"/>
      <c r="G175" s="668"/>
      <c r="H175" s="668"/>
      <c r="I175" s="668"/>
      <c r="J175" s="668"/>
      <c r="K175" s="668"/>
      <c r="L175" s="668"/>
      <c r="M175" s="668"/>
      <c r="N175" s="668"/>
      <c r="O175" s="668"/>
      <c r="P175" s="668"/>
      <c r="Q175" s="668"/>
      <c r="R175" s="668"/>
      <c r="S175" s="668"/>
      <c r="T175" s="668"/>
      <c r="U175" s="668"/>
      <c r="V175" s="668"/>
      <c r="W175" s="668"/>
      <c r="X175" s="668"/>
      <c r="Y175" s="668"/>
      <c r="Z175" s="668"/>
      <c r="AA175" s="668"/>
      <c r="AB175" s="668"/>
      <c r="AC175" s="668"/>
      <c r="AD175" s="668"/>
      <c r="AE175" s="668"/>
      <c r="AF175" s="668"/>
      <c r="AG175" s="668"/>
      <c r="AH175" s="668"/>
      <c r="AI175" s="668"/>
      <c r="AJ175" s="668"/>
      <c r="AK175" s="668"/>
      <c r="AL175" s="668"/>
      <c r="AM175" s="668"/>
    </row>
    <row r="176" ht="15.75" customHeight="1">
      <c r="A176" s="668"/>
      <c r="B176" s="668"/>
      <c r="C176" s="668"/>
      <c r="D176" s="668"/>
      <c r="E176" s="668"/>
      <c r="F176" s="668"/>
      <c r="G176" s="668"/>
      <c r="H176" s="668"/>
      <c r="I176" s="668"/>
      <c r="J176" s="668"/>
      <c r="K176" s="668"/>
      <c r="L176" s="668"/>
      <c r="M176" s="668"/>
      <c r="N176" s="668"/>
      <c r="O176" s="668"/>
      <c r="P176" s="668"/>
      <c r="Q176" s="668"/>
      <c r="R176" s="668"/>
      <c r="S176" s="668"/>
      <c r="T176" s="668"/>
      <c r="U176" s="668"/>
      <c r="V176" s="668"/>
      <c r="W176" s="668"/>
      <c r="X176" s="668"/>
      <c r="Y176" s="668"/>
      <c r="Z176" s="668"/>
      <c r="AA176" s="668"/>
      <c r="AB176" s="668"/>
      <c r="AC176" s="668"/>
      <c r="AD176" s="668"/>
      <c r="AE176" s="668"/>
      <c r="AF176" s="668"/>
      <c r="AG176" s="668"/>
      <c r="AH176" s="668"/>
      <c r="AI176" s="668"/>
      <c r="AJ176" s="668"/>
      <c r="AK176" s="668"/>
      <c r="AL176" s="668"/>
      <c r="AM176" s="668"/>
    </row>
    <row r="177" ht="15.75" customHeight="1">
      <c r="A177" s="668"/>
      <c r="B177" s="668"/>
      <c r="C177" s="668"/>
      <c r="D177" s="668"/>
      <c r="E177" s="668"/>
      <c r="F177" s="668"/>
      <c r="G177" s="668"/>
      <c r="H177" s="668"/>
      <c r="I177" s="668"/>
      <c r="J177" s="668"/>
      <c r="K177" s="668"/>
      <c r="L177" s="668"/>
      <c r="M177" s="668"/>
      <c r="N177" s="668"/>
      <c r="O177" s="668"/>
      <c r="P177" s="668"/>
      <c r="Q177" s="668"/>
      <c r="R177" s="668"/>
      <c r="S177" s="668"/>
      <c r="T177" s="668"/>
      <c r="U177" s="668"/>
      <c r="V177" s="668"/>
      <c r="W177" s="668"/>
      <c r="X177" s="668"/>
      <c r="Y177" s="668"/>
      <c r="Z177" s="668"/>
      <c r="AA177" s="668"/>
      <c r="AB177" s="668"/>
      <c r="AC177" s="668"/>
      <c r="AD177" s="668"/>
      <c r="AE177" s="668"/>
      <c r="AF177" s="668"/>
      <c r="AG177" s="668"/>
      <c r="AH177" s="668"/>
      <c r="AI177" s="668"/>
      <c r="AJ177" s="668"/>
      <c r="AK177" s="668"/>
      <c r="AL177" s="668"/>
      <c r="AM177" s="668"/>
    </row>
    <row r="178" ht="15.75" customHeight="1">
      <c r="A178" s="668"/>
      <c r="B178" s="668"/>
      <c r="C178" s="668"/>
      <c r="D178" s="668"/>
      <c r="E178" s="668"/>
      <c r="F178" s="668"/>
      <c r="G178" s="668"/>
      <c r="H178" s="668"/>
      <c r="I178" s="668"/>
      <c r="J178" s="668"/>
      <c r="K178" s="668"/>
      <c r="L178" s="668"/>
      <c r="M178" s="668"/>
      <c r="N178" s="668"/>
      <c r="O178" s="668"/>
      <c r="P178" s="668"/>
      <c r="Q178" s="668"/>
      <c r="R178" s="668"/>
      <c r="S178" s="668"/>
      <c r="T178" s="668"/>
      <c r="U178" s="668"/>
      <c r="V178" s="668"/>
      <c r="W178" s="668"/>
      <c r="X178" s="668"/>
      <c r="Y178" s="668"/>
      <c r="Z178" s="668"/>
      <c r="AA178" s="668"/>
      <c r="AB178" s="668"/>
      <c r="AC178" s="668"/>
      <c r="AD178" s="668"/>
      <c r="AE178" s="668"/>
      <c r="AF178" s="668"/>
      <c r="AG178" s="668"/>
      <c r="AH178" s="668"/>
      <c r="AI178" s="668"/>
      <c r="AJ178" s="668"/>
      <c r="AK178" s="668"/>
      <c r="AL178" s="668"/>
      <c r="AM178" s="668"/>
    </row>
    <row r="179" ht="15.75" customHeight="1">
      <c r="A179" s="668"/>
      <c r="B179" s="668"/>
      <c r="C179" s="668"/>
      <c r="D179" s="668"/>
      <c r="E179" s="668"/>
      <c r="F179" s="668"/>
      <c r="G179" s="668"/>
      <c r="H179" s="668"/>
      <c r="I179" s="668"/>
      <c r="J179" s="668"/>
      <c r="K179" s="668"/>
      <c r="L179" s="668"/>
      <c r="M179" s="668"/>
      <c r="N179" s="668"/>
      <c r="O179" s="668"/>
      <c r="P179" s="668"/>
      <c r="Q179" s="668"/>
      <c r="R179" s="668"/>
      <c r="S179" s="668"/>
      <c r="T179" s="668"/>
      <c r="U179" s="668"/>
      <c r="V179" s="668"/>
      <c r="W179" s="668"/>
      <c r="X179" s="668"/>
      <c r="Y179" s="668"/>
      <c r="Z179" s="668"/>
      <c r="AA179" s="668"/>
      <c r="AB179" s="668"/>
      <c r="AC179" s="668"/>
      <c r="AD179" s="668"/>
      <c r="AE179" s="668"/>
      <c r="AF179" s="668"/>
      <c r="AG179" s="668"/>
      <c r="AH179" s="668"/>
      <c r="AI179" s="668"/>
      <c r="AJ179" s="668"/>
      <c r="AK179" s="668"/>
      <c r="AL179" s="668"/>
      <c r="AM179" s="668"/>
    </row>
    <row r="180" ht="15.75" customHeight="1">
      <c r="A180" s="668"/>
      <c r="B180" s="668"/>
      <c r="C180" s="668"/>
      <c r="D180" s="668"/>
      <c r="E180" s="668"/>
      <c r="F180" s="668"/>
      <c r="G180" s="668"/>
      <c r="H180" s="668"/>
      <c r="I180" s="668"/>
      <c r="J180" s="668"/>
      <c r="K180" s="668"/>
      <c r="L180" s="668"/>
      <c r="M180" s="668"/>
      <c r="N180" s="668"/>
      <c r="O180" s="668"/>
      <c r="P180" s="668"/>
      <c r="Q180" s="668"/>
      <c r="R180" s="668"/>
      <c r="S180" s="668"/>
      <c r="T180" s="668"/>
      <c r="U180" s="668"/>
      <c r="V180" s="668"/>
      <c r="W180" s="668"/>
      <c r="X180" s="668"/>
      <c r="Y180" s="668"/>
      <c r="Z180" s="668"/>
      <c r="AA180" s="668"/>
      <c r="AB180" s="668"/>
      <c r="AC180" s="668"/>
      <c r="AD180" s="668"/>
      <c r="AE180" s="668"/>
      <c r="AF180" s="668"/>
      <c r="AG180" s="668"/>
      <c r="AH180" s="668"/>
      <c r="AI180" s="668"/>
      <c r="AJ180" s="668"/>
      <c r="AK180" s="668"/>
      <c r="AL180" s="668"/>
      <c r="AM180" s="668"/>
    </row>
    <row r="181" ht="15.75" customHeight="1">
      <c r="A181" s="668"/>
      <c r="B181" s="668"/>
      <c r="C181" s="668"/>
      <c r="D181" s="668"/>
      <c r="E181" s="668"/>
      <c r="F181" s="668"/>
      <c r="G181" s="668"/>
      <c r="H181" s="668"/>
      <c r="I181" s="668"/>
      <c r="J181" s="668"/>
      <c r="K181" s="668"/>
      <c r="L181" s="668"/>
      <c r="M181" s="668"/>
      <c r="N181" s="668"/>
      <c r="O181" s="668"/>
      <c r="P181" s="668"/>
      <c r="Q181" s="668"/>
      <c r="R181" s="668"/>
      <c r="S181" s="668"/>
      <c r="T181" s="668"/>
      <c r="U181" s="668"/>
      <c r="V181" s="668"/>
      <c r="W181" s="668"/>
      <c r="X181" s="668"/>
      <c r="Y181" s="668"/>
      <c r="Z181" s="668"/>
      <c r="AA181" s="668"/>
      <c r="AB181" s="668"/>
      <c r="AC181" s="668"/>
      <c r="AD181" s="668"/>
      <c r="AE181" s="668"/>
      <c r="AF181" s="668"/>
      <c r="AG181" s="668"/>
      <c r="AH181" s="668"/>
      <c r="AI181" s="668"/>
      <c r="AJ181" s="668"/>
      <c r="AK181" s="668"/>
      <c r="AL181" s="668"/>
      <c r="AM181" s="668"/>
    </row>
    <row r="182" ht="15.75" customHeight="1">
      <c r="A182" s="668"/>
      <c r="B182" s="668"/>
      <c r="C182" s="668"/>
      <c r="D182" s="668"/>
      <c r="E182" s="668"/>
      <c r="F182" s="668"/>
      <c r="G182" s="668"/>
      <c r="H182" s="668"/>
      <c r="I182" s="668"/>
      <c r="J182" s="668"/>
      <c r="K182" s="668"/>
      <c r="L182" s="668"/>
      <c r="M182" s="668"/>
      <c r="N182" s="668"/>
      <c r="O182" s="668"/>
      <c r="P182" s="668"/>
      <c r="Q182" s="668"/>
      <c r="R182" s="668"/>
      <c r="S182" s="668"/>
      <c r="T182" s="668"/>
      <c r="U182" s="668"/>
      <c r="V182" s="668"/>
      <c r="W182" s="668"/>
      <c r="X182" s="668"/>
      <c r="Y182" s="668"/>
      <c r="Z182" s="668"/>
      <c r="AA182" s="668"/>
      <c r="AB182" s="668"/>
      <c r="AC182" s="668"/>
      <c r="AD182" s="668"/>
      <c r="AE182" s="668"/>
      <c r="AF182" s="668"/>
      <c r="AG182" s="668"/>
      <c r="AH182" s="668"/>
      <c r="AI182" s="668"/>
      <c r="AJ182" s="668"/>
      <c r="AK182" s="668"/>
      <c r="AL182" s="668"/>
      <c r="AM182" s="668"/>
    </row>
    <row r="183" ht="15.75" customHeight="1">
      <c r="A183" s="668"/>
      <c r="B183" s="668"/>
      <c r="C183" s="668"/>
      <c r="D183" s="668"/>
      <c r="E183" s="668"/>
      <c r="F183" s="668"/>
      <c r="G183" s="668"/>
      <c r="H183" s="668"/>
      <c r="I183" s="668"/>
      <c r="J183" s="668"/>
      <c r="K183" s="668"/>
      <c r="L183" s="668"/>
      <c r="M183" s="668"/>
      <c r="N183" s="668"/>
      <c r="O183" s="668"/>
      <c r="P183" s="668"/>
      <c r="Q183" s="668"/>
      <c r="R183" s="668"/>
      <c r="S183" s="668"/>
      <c r="T183" s="668"/>
      <c r="U183" s="668"/>
      <c r="V183" s="668"/>
      <c r="W183" s="668"/>
      <c r="X183" s="668"/>
      <c r="Y183" s="668"/>
      <c r="Z183" s="668"/>
      <c r="AA183" s="668"/>
      <c r="AB183" s="668"/>
      <c r="AC183" s="668"/>
      <c r="AD183" s="668"/>
      <c r="AE183" s="668"/>
      <c r="AF183" s="668"/>
      <c r="AG183" s="668"/>
      <c r="AH183" s="668"/>
      <c r="AI183" s="668"/>
      <c r="AJ183" s="668"/>
      <c r="AK183" s="668"/>
      <c r="AL183" s="668"/>
      <c r="AM183" s="668"/>
    </row>
    <row r="184" ht="15.75" customHeight="1">
      <c r="A184" s="668"/>
      <c r="B184" s="668"/>
      <c r="C184" s="668"/>
      <c r="D184" s="668"/>
      <c r="E184" s="668"/>
      <c r="F184" s="668"/>
      <c r="G184" s="668"/>
      <c r="H184" s="668"/>
      <c r="I184" s="668"/>
      <c r="J184" s="668"/>
      <c r="K184" s="668"/>
      <c r="L184" s="668"/>
      <c r="M184" s="668"/>
      <c r="N184" s="668"/>
      <c r="O184" s="668"/>
      <c r="P184" s="668"/>
      <c r="Q184" s="668"/>
      <c r="R184" s="668"/>
      <c r="S184" s="668"/>
      <c r="T184" s="668"/>
      <c r="U184" s="668"/>
      <c r="V184" s="668"/>
      <c r="W184" s="668"/>
      <c r="X184" s="668"/>
      <c r="Y184" s="668"/>
      <c r="Z184" s="668"/>
      <c r="AA184" s="668"/>
      <c r="AB184" s="668"/>
      <c r="AC184" s="668"/>
      <c r="AD184" s="668"/>
      <c r="AE184" s="668"/>
      <c r="AF184" s="668"/>
      <c r="AG184" s="668"/>
      <c r="AH184" s="668"/>
      <c r="AI184" s="668"/>
      <c r="AJ184" s="668"/>
      <c r="AK184" s="668"/>
      <c r="AL184" s="668"/>
      <c r="AM184" s="668"/>
    </row>
    <row r="185" ht="15.75" customHeight="1">
      <c r="A185" s="668"/>
      <c r="B185" s="668"/>
      <c r="C185" s="668"/>
      <c r="D185" s="668"/>
      <c r="E185" s="668"/>
      <c r="F185" s="668"/>
      <c r="G185" s="668"/>
      <c r="H185" s="668"/>
      <c r="I185" s="668"/>
      <c r="J185" s="668"/>
      <c r="K185" s="668"/>
      <c r="L185" s="668"/>
      <c r="M185" s="668"/>
      <c r="N185" s="668"/>
      <c r="O185" s="668"/>
      <c r="P185" s="668"/>
      <c r="Q185" s="668"/>
      <c r="R185" s="668"/>
      <c r="S185" s="668"/>
      <c r="T185" s="668"/>
      <c r="U185" s="668"/>
      <c r="V185" s="668"/>
      <c r="W185" s="668"/>
      <c r="X185" s="668"/>
      <c r="Y185" s="668"/>
      <c r="Z185" s="668"/>
      <c r="AA185" s="668"/>
      <c r="AB185" s="668"/>
      <c r="AC185" s="668"/>
      <c r="AD185" s="668"/>
      <c r="AE185" s="668"/>
      <c r="AF185" s="668"/>
      <c r="AG185" s="668"/>
      <c r="AH185" s="668"/>
      <c r="AI185" s="668"/>
      <c r="AJ185" s="668"/>
      <c r="AK185" s="668"/>
      <c r="AL185" s="668"/>
      <c r="AM185" s="668"/>
    </row>
    <row r="186" ht="15.75" customHeight="1">
      <c r="A186" s="668"/>
      <c r="B186" s="668"/>
      <c r="C186" s="668"/>
      <c r="D186" s="668"/>
      <c r="E186" s="668"/>
      <c r="F186" s="668"/>
      <c r="G186" s="668"/>
      <c r="H186" s="668"/>
      <c r="I186" s="668"/>
      <c r="J186" s="668"/>
      <c r="K186" s="668"/>
      <c r="L186" s="668"/>
      <c r="M186" s="668"/>
      <c r="N186" s="668"/>
      <c r="O186" s="668"/>
      <c r="P186" s="668"/>
      <c r="Q186" s="668"/>
      <c r="R186" s="668"/>
      <c r="S186" s="668"/>
      <c r="T186" s="668"/>
      <c r="U186" s="668"/>
      <c r="V186" s="668"/>
      <c r="W186" s="668"/>
      <c r="X186" s="668"/>
      <c r="Y186" s="668"/>
      <c r="Z186" s="668"/>
      <c r="AA186" s="668"/>
      <c r="AB186" s="668"/>
      <c r="AC186" s="668"/>
      <c r="AD186" s="668"/>
      <c r="AE186" s="668"/>
      <c r="AF186" s="668"/>
      <c r="AG186" s="668"/>
      <c r="AH186" s="668"/>
      <c r="AI186" s="668"/>
      <c r="AJ186" s="668"/>
      <c r="AK186" s="668"/>
      <c r="AL186" s="668"/>
      <c r="AM186" s="668"/>
    </row>
    <row r="187" ht="15.75" customHeight="1">
      <c r="A187" s="668"/>
      <c r="B187" s="668"/>
      <c r="C187" s="668"/>
      <c r="D187" s="668"/>
      <c r="E187" s="668"/>
      <c r="F187" s="668"/>
      <c r="G187" s="668"/>
      <c r="H187" s="668"/>
      <c r="I187" s="668"/>
      <c r="J187" s="668"/>
      <c r="K187" s="668"/>
      <c r="L187" s="668"/>
      <c r="M187" s="668"/>
      <c r="N187" s="668"/>
      <c r="O187" s="668"/>
      <c r="P187" s="668"/>
      <c r="Q187" s="668"/>
      <c r="R187" s="668"/>
      <c r="S187" s="668"/>
      <c r="T187" s="668"/>
      <c r="U187" s="668"/>
      <c r="V187" s="668"/>
      <c r="W187" s="668"/>
      <c r="X187" s="668"/>
      <c r="Y187" s="668"/>
      <c r="Z187" s="668"/>
      <c r="AA187" s="668"/>
      <c r="AB187" s="668"/>
      <c r="AC187" s="668"/>
      <c r="AD187" s="668"/>
      <c r="AE187" s="668"/>
      <c r="AF187" s="668"/>
      <c r="AG187" s="668"/>
      <c r="AH187" s="668"/>
      <c r="AI187" s="668"/>
      <c r="AJ187" s="668"/>
      <c r="AK187" s="668"/>
      <c r="AL187" s="668"/>
      <c r="AM187" s="668"/>
    </row>
    <row r="188" ht="15.75" customHeight="1">
      <c r="A188" s="668"/>
      <c r="B188" s="668"/>
      <c r="C188" s="668"/>
      <c r="D188" s="668"/>
      <c r="E188" s="668"/>
      <c r="F188" s="668"/>
      <c r="G188" s="668"/>
      <c r="H188" s="668"/>
      <c r="I188" s="668"/>
      <c r="J188" s="668"/>
      <c r="K188" s="668"/>
      <c r="L188" s="668"/>
      <c r="M188" s="668"/>
      <c r="N188" s="668"/>
      <c r="O188" s="668"/>
      <c r="P188" s="668"/>
      <c r="Q188" s="668"/>
      <c r="R188" s="668"/>
      <c r="S188" s="668"/>
      <c r="T188" s="668"/>
      <c r="U188" s="668"/>
      <c r="V188" s="668"/>
      <c r="W188" s="668"/>
      <c r="X188" s="668"/>
      <c r="Y188" s="668"/>
      <c r="Z188" s="668"/>
      <c r="AA188" s="668"/>
      <c r="AB188" s="668"/>
      <c r="AC188" s="668"/>
      <c r="AD188" s="668"/>
      <c r="AE188" s="668"/>
      <c r="AF188" s="668"/>
      <c r="AG188" s="668"/>
      <c r="AH188" s="668"/>
      <c r="AI188" s="668"/>
      <c r="AJ188" s="668"/>
      <c r="AK188" s="668"/>
      <c r="AL188" s="668"/>
      <c r="AM188" s="668"/>
    </row>
    <row r="189" ht="15.75" customHeight="1">
      <c r="A189" s="668"/>
      <c r="B189" s="668"/>
      <c r="C189" s="668"/>
      <c r="D189" s="668"/>
      <c r="E189" s="668"/>
      <c r="F189" s="668"/>
      <c r="G189" s="668"/>
      <c r="H189" s="668"/>
      <c r="I189" s="668"/>
      <c r="J189" s="668"/>
      <c r="K189" s="668"/>
      <c r="L189" s="668"/>
      <c r="M189" s="668"/>
      <c r="N189" s="668"/>
      <c r="O189" s="668"/>
      <c r="P189" s="668"/>
      <c r="Q189" s="668"/>
      <c r="R189" s="668"/>
      <c r="S189" s="668"/>
      <c r="T189" s="668"/>
      <c r="U189" s="668"/>
      <c r="V189" s="668"/>
      <c r="W189" s="668"/>
      <c r="X189" s="668"/>
      <c r="Y189" s="668"/>
      <c r="Z189" s="668"/>
      <c r="AA189" s="668"/>
      <c r="AB189" s="668"/>
      <c r="AC189" s="668"/>
      <c r="AD189" s="668"/>
      <c r="AE189" s="668"/>
      <c r="AF189" s="668"/>
      <c r="AG189" s="668"/>
      <c r="AH189" s="668"/>
      <c r="AI189" s="668"/>
      <c r="AJ189" s="668"/>
      <c r="AK189" s="668"/>
      <c r="AL189" s="668"/>
      <c r="AM189" s="668"/>
    </row>
    <row r="190" ht="15.75" customHeight="1">
      <c r="A190" s="668"/>
      <c r="B190" s="668"/>
      <c r="C190" s="668"/>
      <c r="D190" s="668"/>
      <c r="E190" s="668"/>
      <c r="F190" s="668"/>
      <c r="G190" s="668"/>
      <c r="H190" s="668"/>
      <c r="I190" s="668"/>
      <c r="J190" s="668"/>
      <c r="K190" s="668"/>
      <c r="L190" s="668"/>
      <c r="M190" s="668"/>
      <c r="N190" s="668"/>
      <c r="O190" s="668"/>
      <c r="P190" s="668"/>
      <c r="Q190" s="668"/>
      <c r="R190" s="668"/>
      <c r="S190" s="668"/>
      <c r="T190" s="668"/>
      <c r="U190" s="668"/>
      <c r="V190" s="668"/>
      <c r="W190" s="668"/>
      <c r="X190" s="668"/>
      <c r="Y190" s="668"/>
      <c r="Z190" s="668"/>
      <c r="AA190" s="668"/>
      <c r="AB190" s="668"/>
      <c r="AC190" s="668"/>
      <c r="AD190" s="668"/>
      <c r="AE190" s="668"/>
      <c r="AF190" s="668"/>
      <c r="AG190" s="668"/>
      <c r="AH190" s="668"/>
      <c r="AI190" s="668"/>
      <c r="AJ190" s="668"/>
      <c r="AK190" s="668"/>
      <c r="AL190" s="668"/>
      <c r="AM190" s="668"/>
    </row>
    <row r="191" ht="15.75" customHeight="1">
      <c r="A191" s="668"/>
      <c r="B191" s="668"/>
      <c r="C191" s="668"/>
      <c r="D191" s="668"/>
      <c r="E191" s="668"/>
      <c r="F191" s="668"/>
      <c r="G191" s="668"/>
      <c r="H191" s="668"/>
      <c r="I191" s="668"/>
      <c r="J191" s="668"/>
      <c r="K191" s="668"/>
      <c r="L191" s="668"/>
      <c r="M191" s="668"/>
      <c r="N191" s="668"/>
      <c r="O191" s="668"/>
      <c r="P191" s="668"/>
      <c r="Q191" s="668"/>
      <c r="R191" s="668"/>
      <c r="S191" s="668"/>
      <c r="T191" s="668"/>
      <c r="U191" s="668"/>
      <c r="V191" s="668"/>
      <c r="W191" s="668"/>
      <c r="X191" s="668"/>
      <c r="Y191" s="668"/>
      <c r="Z191" s="668"/>
      <c r="AA191" s="668"/>
      <c r="AB191" s="668"/>
      <c r="AC191" s="668"/>
      <c r="AD191" s="668"/>
      <c r="AE191" s="668"/>
      <c r="AF191" s="668"/>
      <c r="AG191" s="668"/>
      <c r="AH191" s="668"/>
      <c r="AI191" s="668"/>
      <c r="AJ191" s="668"/>
      <c r="AK191" s="668"/>
      <c r="AL191" s="668"/>
      <c r="AM191" s="668"/>
    </row>
    <row r="192" ht="15.75" customHeight="1">
      <c r="A192" s="668"/>
      <c r="B192" s="668"/>
      <c r="C192" s="668"/>
      <c r="D192" s="668"/>
      <c r="E192" s="668"/>
      <c r="F192" s="668"/>
      <c r="G192" s="668"/>
      <c r="H192" s="668"/>
      <c r="I192" s="668"/>
      <c r="J192" s="668"/>
      <c r="K192" s="668"/>
      <c r="L192" s="668"/>
      <c r="M192" s="668"/>
      <c r="N192" s="668"/>
      <c r="O192" s="668"/>
      <c r="P192" s="668"/>
      <c r="Q192" s="668"/>
      <c r="R192" s="668"/>
      <c r="S192" s="668"/>
      <c r="T192" s="668"/>
      <c r="U192" s="668"/>
      <c r="V192" s="668"/>
      <c r="W192" s="668"/>
      <c r="X192" s="668"/>
      <c r="Y192" s="668"/>
      <c r="Z192" s="668"/>
      <c r="AA192" s="668"/>
      <c r="AB192" s="668"/>
      <c r="AC192" s="668"/>
      <c r="AD192" s="668"/>
      <c r="AE192" s="668"/>
      <c r="AF192" s="668"/>
      <c r="AG192" s="668"/>
      <c r="AH192" s="668"/>
      <c r="AI192" s="668"/>
      <c r="AJ192" s="668"/>
      <c r="AK192" s="668"/>
      <c r="AL192" s="668"/>
      <c r="AM192" s="668"/>
    </row>
    <row r="193" ht="15.75" customHeight="1">
      <c r="A193" s="668"/>
      <c r="B193" s="668"/>
      <c r="C193" s="668"/>
      <c r="D193" s="668"/>
      <c r="E193" s="668"/>
      <c r="F193" s="668"/>
      <c r="G193" s="668"/>
      <c r="H193" s="668"/>
      <c r="I193" s="668"/>
      <c r="J193" s="668"/>
      <c r="K193" s="668"/>
      <c r="L193" s="668"/>
      <c r="M193" s="668"/>
      <c r="N193" s="668"/>
      <c r="O193" s="668"/>
      <c r="P193" s="668"/>
      <c r="Q193" s="668"/>
      <c r="R193" s="668"/>
      <c r="S193" s="668"/>
      <c r="T193" s="668"/>
      <c r="U193" s="668"/>
      <c r="V193" s="668"/>
      <c r="W193" s="668"/>
      <c r="X193" s="668"/>
      <c r="Y193" s="668"/>
      <c r="Z193" s="668"/>
      <c r="AA193" s="668"/>
      <c r="AB193" s="668"/>
      <c r="AC193" s="668"/>
      <c r="AD193" s="668"/>
      <c r="AE193" s="668"/>
      <c r="AF193" s="668"/>
      <c r="AG193" s="668"/>
      <c r="AH193" s="668"/>
      <c r="AI193" s="668"/>
      <c r="AJ193" s="668"/>
      <c r="AK193" s="668"/>
      <c r="AL193" s="668"/>
      <c r="AM193" s="668"/>
    </row>
    <row r="194" ht="15.75" customHeight="1">
      <c r="A194" s="668"/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  <c r="AI194" s="668"/>
      <c r="AJ194" s="668"/>
      <c r="AK194" s="668"/>
      <c r="AL194" s="668"/>
      <c r="AM194" s="668"/>
    </row>
    <row r="195" ht="15.75" customHeight="1">
      <c r="A195" s="668"/>
      <c r="B195" s="668"/>
      <c r="C195" s="668"/>
      <c r="D195" s="668"/>
      <c r="E195" s="668"/>
      <c r="F195" s="668"/>
      <c r="G195" s="668"/>
      <c r="H195" s="668"/>
      <c r="I195" s="668"/>
      <c r="J195" s="668"/>
      <c r="K195" s="668"/>
      <c r="L195" s="668"/>
      <c r="M195" s="668"/>
      <c r="N195" s="668"/>
      <c r="O195" s="668"/>
      <c r="P195" s="668"/>
      <c r="Q195" s="668"/>
      <c r="R195" s="668"/>
      <c r="S195" s="668"/>
      <c r="T195" s="668"/>
      <c r="U195" s="668"/>
      <c r="V195" s="668"/>
      <c r="W195" s="668"/>
      <c r="X195" s="668"/>
      <c r="Y195" s="668"/>
      <c r="Z195" s="668"/>
      <c r="AA195" s="668"/>
      <c r="AB195" s="668"/>
      <c r="AC195" s="668"/>
      <c r="AD195" s="668"/>
      <c r="AE195" s="668"/>
      <c r="AF195" s="668"/>
      <c r="AG195" s="668"/>
      <c r="AH195" s="668"/>
      <c r="AI195" s="668"/>
      <c r="AJ195" s="668"/>
      <c r="AK195" s="668"/>
      <c r="AL195" s="668"/>
      <c r="AM195" s="668"/>
    </row>
    <row r="196" ht="15.75" customHeight="1">
      <c r="A196" s="668"/>
      <c r="B196" s="668"/>
      <c r="C196" s="668"/>
      <c r="D196" s="668"/>
      <c r="E196" s="668"/>
      <c r="F196" s="668"/>
      <c r="G196" s="668"/>
      <c r="H196" s="668"/>
      <c r="I196" s="668"/>
      <c r="J196" s="668"/>
      <c r="K196" s="668"/>
      <c r="L196" s="668"/>
      <c r="M196" s="668"/>
      <c r="N196" s="668"/>
      <c r="O196" s="668"/>
      <c r="P196" s="668"/>
      <c r="Q196" s="668"/>
      <c r="R196" s="668"/>
      <c r="S196" s="668"/>
      <c r="T196" s="668"/>
      <c r="U196" s="668"/>
      <c r="V196" s="668"/>
      <c r="W196" s="668"/>
      <c r="X196" s="668"/>
      <c r="Y196" s="668"/>
      <c r="Z196" s="668"/>
      <c r="AA196" s="668"/>
      <c r="AB196" s="668"/>
      <c r="AC196" s="668"/>
      <c r="AD196" s="668"/>
      <c r="AE196" s="668"/>
      <c r="AF196" s="668"/>
      <c r="AG196" s="668"/>
      <c r="AH196" s="668"/>
      <c r="AI196" s="668"/>
      <c r="AJ196" s="668"/>
      <c r="AK196" s="668"/>
      <c r="AL196" s="668"/>
      <c r="AM196" s="668"/>
    </row>
    <row r="197" ht="15.75" customHeight="1">
      <c r="A197" s="668"/>
      <c r="B197" s="668"/>
      <c r="C197" s="668"/>
      <c r="D197" s="668"/>
      <c r="E197" s="668"/>
      <c r="F197" s="668"/>
      <c r="G197" s="668"/>
      <c r="H197" s="668"/>
      <c r="I197" s="668"/>
      <c r="J197" s="668"/>
      <c r="K197" s="668"/>
      <c r="L197" s="668"/>
      <c r="M197" s="668"/>
      <c r="N197" s="668"/>
      <c r="O197" s="668"/>
      <c r="P197" s="668"/>
      <c r="Q197" s="668"/>
      <c r="R197" s="668"/>
      <c r="S197" s="668"/>
      <c r="T197" s="668"/>
      <c r="U197" s="668"/>
      <c r="V197" s="668"/>
      <c r="W197" s="668"/>
      <c r="X197" s="668"/>
      <c r="Y197" s="668"/>
      <c r="Z197" s="668"/>
      <c r="AA197" s="668"/>
      <c r="AB197" s="668"/>
      <c r="AC197" s="668"/>
      <c r="AD197" s="668"/>
      <c r="AE197" s="668"/>
      <c r="AF197" s="668"/>
      <c r="AG197" s="668"/>
      <c r="AH197" s="668"/>
      <c r="AI197" s="668"/>
      <c r="AJ197" s="668"/>
      <c r="AK197" s="668"/>
      <c r="AL197" s="668"/>
      <c r="AM197" s="668"/>
    </row>
    <row r="198" ht="15.75" customHeight="1">
      <c r="A198" s="668"/>
      <c r="B198" s="668"/>
      <c r="C198" s="668"/>
      <c r="D198" s="668"/>
      <c r="E198" s="668"/>
      <c r="F198" s="668"/>
      <c r="G198" s="668"/>
      <c r="H198" s="668"/>
      <c r="I198" s="668"/>
      <c r="J198" s="668"/>
      <c r="K198" s="668"/>
      <c r="L198" s="668"/>
      <c r="M198" s="668"/>
      <c r="N198" s="668"/>
      <c r="O198" s="668"/>
      <c r="P198" s="668"/>
      <c r="Q198" s="668"/>
      <c r="R198" s="668"/>
      <c r="S198" s="668"/>
      <c r="T198" s="668"/>
      <c r="U198" s="668"/>
      <c r="V198" s="668"/>
      <c r="W198" s="668"/>
      <c r="X198" s="668"/>
      <c r="Y198" s="668"/>
      <c r="Z198" s="668"/>
      <c r="AA198" s="668"/>
      <c r="AB198" s="668"/>
      <c r="AC198" s="668"/>
      <c r="AD198" s="668"/>
      <c r="AE198" s="668"/>
      <c r="AF198" s="668"/>
      <c r="AG198" s="668"/>
      <c r="AH198" s="668"/>
      <c r="AI198" s="668"/>
      <c r="AJ198" s="668"/>
      <c r="AK198" s="668"/>
      <c r="AL198" s="668"/>
      <c r="AM198" s="668"/>
    </row>
    <row r="199" ht="15.75" customHeight="1">
      <c r="A199" s="668"/>
      <c r="B199" s="668"/>
      <c r="C199" s="668"/>
      <c r="D199" s="668"/>
      <c r="E199" s="668"/>
      <c r="F199" s="668"/>
      <c r="G199" s="668"/>
      <c r="H199" s="668"/>
      <c r="I199" s="668"/>
      <c r="J199" s="668"/>
      <c r="K199" s="668"/>
      <c r="L199" s="668"/>
      <c r="M199" s="668"/>
      <c r="N199" s="668"/>
      <c r="O199" s="668"/>
      <c r="P199" s="668"/>
      <c r="Q199" s="668"/>
      <c r="R199" s="668"/>
      <c r="S199" s="668"/>
      <c r="T199" s="668"/>
      <c r="U199" s="668"/>
      <c r="V199" s="668"/>
      <c r="W199" s="668"/>
      <c r="X199" s="668"/>
      <c r="Y199" s="668"/>
      <c r="Z199" s="668"/>
      <c r="AA199" s="668"/>
      <c r="AB199" s="668"/>
      <c r="AC199" s="668"/>
      <c r="AD199" s="668"/>
      <c r="AE199" s="668"/>
      <c r="AF199" s="668"/>
      <c r="AG199" s="668"/>
      <c r="AH199" s="668"/>
      <c r="AI199" s="668"/>
      <c r="AJ199" s="668"/>
      <c r="AK199" s="668"/>
      <c r="AL199" s="668"/>
      <c r="AM199" s="668"/>
    </row>
    <row r="200" ht="15.75" customHeight="1">
      <c r="A200" s="668"/>
      <c r="B200" s="668"/>
      <c r="C200" s="668"/>
      <c r="D200" s="668"/>
      <c r="E200" s="668"/>
      <c r="F200" s="668"/>
      <c r="G200" s="668"/>
      <c r="H200" s="668"/>
      <c r="I200" s="668"/>
      <c r="J200" s="668"/>
      <c r="K200" s="668"/>
      <c r="L200" s="668"/>
      <c r="M200" s="668"/>
      <c r="N200" s="668"/>
      <c r="O200" s="668"/>
      <c r="P200" s="668"/>
      <c r="Q200" s="668"/>
      <c r="R200" s="668"/>
      <c r="S200" s="668"/>
      <c r="T200" s="668"/>
      <c r="U200" s="668"/>
      <c r="V200" s="668"/>
      <c r="W200" s="668"/>
      <c r="X200" s="668"/>
      <c r="Y200" s="668"/>
      <c r="Z200" s="668"/>
      <c r="AA200" s="668"/>
      <c r="AB200" s="668"/>
      <c r="AC200" s="668"/>
      <c r="AD200" s="668"/>
      <c r="AE200" s="668"/>
      <c r="AF200" s="668"/>
      <c r="AG200" s="668"/>
      <c r="AH200" s="668"/>
      <c r="AI200" s="668"/>
      <c r="AJ200" s="668"/>
      <c r="AK200" s="668"/>
      <c r="AL200" s="668"/>
      <c r="AM200" s="668"/>
    </row>
    <row r="201" ht="15.75" customHeight="1">
      <c r="A201" s="668"/>
      <c r="B201" s="668"/>
      <c r="C201" s="668"/>
      <c r="D201" s="668"/>
      <c r="E201" s="668"/>
      <c r="F201" s="668"/>
      <c r="G201" s="668"/>
      <c r="H201" s="668"/>
      <c r="I201" s="668"/>
      <c r="J201" s="668"/>
      <c r="K201" s="668"/>
      <c r="L201" s="668"/>
      <c r="M201" s="668"/>
      <c r="N201" s="668"/>
      <c r="O201" s="668"/>
      <c r="P201" s="668"/>
      <c r="Q201" s="668"/>
      <c r="R201" s="668"/>
      <c r="S201" s="668"/>
      <c r="T201" s="668"/>
      <c r="U201" s="668"/>
      <c r="V201" s="668"/>
      <c r="W201" s="668"/>
      <c r="X201" s="668"/>
      <c r="Y201" s="668"/>
      <c r="Z201" s="668"/>
      <c r="AA201" s="668"/>
      <c r="AB201" s="668"/>
      <c r="AC201" s="668"/>
      <c r="AD201" s="668"/>
      <c r="AE201" s="668"/>
      <c r="AF201" s="668"/>
      <c r="AG201" s="668"/>
      <c r="AH201" s="668"/>
      <c r="AI201" s="668"/>
      <c r="AJ201" s="668"/>
      <c r="AK201" s="668"/>
      <c r="AL201" s="668"/>
      <c r="AM201" s="668"/>
    </row>
    <row r="202" ht="15.75" customHeight="1">
      <c r="A202" s="668"/>
      <c r="B202" s="668"/>
      <c r="C202" s="668"/>
      <c r="D202" s="668"/>
      <c r="E202" s="668"/>
      <c r="F202" s="668"/>
      <c r="G202" s="668"/>
      <c r="H202" s="668"/>
      <c r="I202" s="668"/>
      <c r="J202" s="668"/>
      <c r="K202" s="668"/>
      <c r="L202" s="668"/>
      <c r="M202" s="668"/>
      <c r="N202" s="668"/>
      <c r="O202" s="668"/>
      <c r="P202" s="668"/>
      <c r="Q202" s="668"/>
      <c r="R202" s="668"/>
      <c r="S202" s="668"/>
      <c r="T202" s="668"/>
      <c r="U202" s="668"/>
      <c r="V202" s="668"/>
      <c r="W202" s="668"/>
      <c r="X202" s="668"/>
      <c r="Y202" s="668"/>
      <c r="Z202" s="668"/>
      <c r="AA202" s="668"/>
      <c r="AB202" s="668"/>
      <c r="AC202" s="668"/>
      <c r="AD202" s="668"/>
      <c r="AE202" s="668"/>
      <c r="AF202" s="668"/>
      <c r="AG202" s="668"/>
      <c r="AH202" s="668"/>
      <c r="AI202" s="668"/>
      <c r="AJ202" s="668"/>
      <c r="AK202" s="668"/>
      <c r="AL202" s="668"/>
      <c r="AM202" s="668"/>
    </row>
    <row r="203" ht="15.75" customHeight="1">
      <c r="A203" s="668"/>
      <c r="B203" s="668"/>
      <c r="C203" s="668"/>
      <c r="D203" s="668"/>
      <c r="E203" s="668"/>
      <c r="F203" s="668"/>
      <c r="G203" s="668"/>
      <c r="H203" s="668"/>
      <c r="I203" s="668"/>
      <c r="J203" s="668"/>
      <c r="K203" s="668"/>
      <c r="L203" s="668"/>
      <c r="M203" s="668"/>
      <c r="N203" s="668"/>
      <c r="O203" s="668"/>
      <c r="P203" s="668"/>
      <c r="Q203" s="668"/>
      <c r="R203" s="668"/>
      <c r="S203" s="668"/>
      <c r="T203" s="668"/>
      <c r="U203" s="668"/>
      <c r="V203" s="668"/>
      <c r="W203" s="668"/>
      <c r="X203" s="668"/>
      <c r="Y203" s="668"/>
      <c r="Z203" s="668"/>
      <c r="AA203" s="668"/>
      <c r="AB203" s="668"/>
      <c r="AC203" s="668"/>
      <c r="AD203" s="668"/>
      <c r="AE203" s="668"/>
      <c r="AF203" s="668"/>
      <c r="AG203" s="668"/>
      <c r="AH203" s="668"/>
      <c r="AI203" s="668"/>
      <c r="AJ203" s="668"/>
      <c r="AK203" s="668"/>
      <c r="AL203" s="668"/>
      <c r="AM203" s="668"/>
    </row>
    <row r="204" ht="15.75" customHeight="1">
      <c r="A204" s="668"/>
      <c r="B204" s="668"/>
      <c r="C204" s="668"/>
      <c r="D204" s="668"/>
      <c r="E204" s="668"/>
      <c r="F204" s="668"/>
      <c r="G204" s="668"/>
      <c r="H204" s="668"/>
      <c r="I204" s="668"/>
      <c r="J204" s="668"/>
      <c r="K204" s="668"/>
      <c r="L204" s="668"/>
      <c r="M204" s="668"/>
      <c r="N204" s="668"/>
      <c r="O204" s="668"/>
      <c r="P204" s="668"/>
      <c r="Q204" s="668"/>
      <c r="R204" s="668"/>
      <c r="S204" s="668"/>
      <c r="T204" s="668"/>
      <c r="U204" s="668"/>
      <c r="V204" s="668"/>
      <c r="W204" s="668"/>
      <c r="X204" s="668"/>
      <c r="Y204" s="668"/>
      <c r="Z204" s="668"/>
      <c r="AA204" s="668"/>
      <c r="AB204" s="668"/>
      <c r="AC204" s="668"/>
      <c r="AD204" s="668"/>
      <c r="AE204" s="668"/>
      <c r="AF204" s="668"/>
      <c r="AG204" s="668"/>
      <c r="AH204" s="668"/>
      <c r="AI204" s="668"/>
      <c r="AJ204" s="668"/>
      <c r="AK204" s="668"/>
      <c r="AL204" s="668"/>
      <c r="AM204" s="668"/>
    </row>
    <row r="205" ht="15.75" customHeight="1">
      <c r="A205" s="668"/>
      <c r="B205" s="668"/>
      <c r="C205" s="668"/>
      <c r="D205" s="668"/>
      <c r="E205" s="668"/>
      <c r="F205" s="668"/>
      <c r="G205" s="668"/>
      <c r="H205" s="668"/>
      <c r="I205" s="668"/>
      <c r="J205" s="668"/>
      <c r="K205" s="668"/>
      <c r="L205" s="668"/>
      <c r="M205" s="668"/>
      <c r="N205" s="668"/>
      <c r="O205" s="668"/>
      <c r="P205" s="668"/>
      <c r="Q205" s="668"/>
      <c r="R205" s="668"/>
      <c r="S205" s="668"/>
      <c r="T205" s="668"/>
      <c r="U205" s="668"/>
      <c r="V205" s="668"/>
      <c r="W205" s="668"/>
      <c r="X205" s="668"/>
      <c r="Y205" s="668"/>
      <c r="Z205" s="668"/>
      <c r="AA205" s="668"/>
      <c r="AB205" s="668"/>
      <c r="AC205" s="668"/>
      <c r="AD205" s="668"/>
      <c r="AE205" s="668"/>
      <c r="AF205" s="668"/>
      <c r="AG205" s="668"/>
      <c r="AH205" s="668"/>
      <c r="AI205" s="668"/>
      <c r="AJ205" s="668"/>
      <c r="AK205" s="668"/>
      <c r="AL205" s="668"/>
      <c r="AM205" s="668"/>
    </row>
    <row r="206" ht="15.75" customHeight="1">
      <c r="A206" s="668"/>
      <c r="B206" s="668"/>
      <c r="C206" s="668"/>
      <c r="D206" s="668"/>
      <c r="E206" s="668"/>
      <c r="F206" s="668"/>
      <c r="G206" s="668"/>
      <c r="H206" s="668"/>
      <c r="I206" s="668"/>
      <c r="J206" s="668"/>
      <c r="K206" s="668"/>
      <c r="L206" s="668"/>
      <c r="M206" s="668"/>
      <c r="N206" s="668"/>
      <c r="O206" s="668"/>
      <c r="P206" s="668"/>
      <c r="Q206" s="668"/>
      <c r="R206" s="668"/>
      <c r="S206" s="668"/>
      <c r="T206" s="668"/>
      <c r="U206" s="668"/>
      <c r="V206" s="668"/>
      <c r="W206" s="668"/>
      <c r="X206" s="668"/>
      <c r="Y206" s="668"/>
      <c r="Z206" s="668"/>
      <c r="AA206" s="668"/>
      <c r="AB206" s="668"/>
      <c r="AC206" s="668"/>
      <c r="AD206" s="668"/>
      <c r="AE206" s="668"/>
      <c r="AF206" s="668"/>
      <c r="AG206" s="668"/>
      <c r="AH206" s="668"/>
      <c r="AI206" s="668"/>
      <c r="AJ206" s="668"/>
      <c r="AK206" s="668"/>
      <c r="AL206" s="668"/>
      <c r="AM206" s="668"/>
    </row>
    <row r="207" ht="15.75" customHeight="1">
      <c r="A207" s="668"/>
      <c r="B207" s="668"/>
      <c r="C207" s="668"/>
      <c r="D207" s="668"/>
      <c r="E207" s="668"/>
      <c r="F207" s="668"/>
      <c r="G207" s="668"/>
      <c r="H207" s="668"/>
      <c r="I207" s="668"/>
      <c r="J207" s="668"/>
      <c r="K207" s="668"/>
      <c r="L207" s="668"/>
      <c r="M207" s="668"/>
      <c r="N207" s="668"/>
      <c r="O207" s="668"/>
      <c r="P207" s="668"/>
      <c r="Q207" s="668"/>
      <c r="R207" s="668"/>
      <c r="S207" s="668"/>
      <c r="T207" s="668"/>
      <c r="U207" s="668"/>
      <c r="V207" s="668"/>
      <c r="W207" s="668"/>
      <c r="X207" s="668"/>
      <c r="Y207" s="668"/>
      <c r="Z207" s="668"/>
      <c r="AA207" s="668"/>
      <c r="AB207" s="668"/>
      <c r="AC207" s="668"/>
      <c r="AD207" s="668"/>
      <c r="AE207" s="668"/>
      <c r="AF207" s="668"/>
      <c r="AG207" s="668"/>
      <c r="AH207" s="668"/>
      <c r="AI207" s="668"/>
      <c r="AJ207" s="668"/>
      <c r="AK207" s="668"/>
      <c r="AL207" s="668"/>
      <c r="AM207" s="668"/>
    </row>
    <row r="208" ht="15.75" customHeight="1">
      <c r="A208" s="668"/>
      <c r="B208" s="668"/>
      <c r="C208" s="668"/>
      <c r="D208" s="668"/>
      <c r="E208" s="668"/>
      <c r="F208" s="668"/>
      <c r="G208" s="668"/>
      <c r="H208" s="668"/>
      <c r="I208" s="668"/>
      <c r="J208" s="668"/>
      <c r="K208" s="668"/>
      <c r="L208" s="668"/>
      <c r="M208" s="668"/>
      <c r="N208" s="668"/>
      <c r="O208" s="668"/>
      <c r="P208" s="668"/>
      <c r="Q208" s="668"/>
      <c r="R208" s="668"/>
      <c r="S208" s="668"/>
      <c r="T208" s="668"/>
      <c r="U208" s="668"/>
      <c r="V208" s="668"/>
      <c r="W208" s="668"/>
      <c r="X208" s="668"/>
      <c r="Y208" s="668"/>
      <c r="Z208" s="668"/>
      <c r="AA208" s="668"/>
      <c r="AB208" s="668"/>
      <c r="AC208" s="668"/>
      <c r="AD208" s="668"/>
      <c r="AE208" s="668"/>
      <c r="AF208" s="668"/>
      <c r="AG208" s="668"/>
      <c r="AH208" s="668"/>
      <c r="AI208" s="668"/>
      <c r="AJ208" s="668"/>
      <c r="AK208" s="668"/>
      <c r="AL208" s="668"/>
      <c r="AM208" s="668"/>
    </row>
    <row r="209" ht="15.75" customHeight="1">
      <c r="A209" s="668"/>
      <c r="B209" s="668"/>
      <c r="C209" s="668"/>
      <c r="D209" s="668"/>
      <c r="E209" s="668"/>
      <c r="F209" s="668"/>
      <c r="G209" s="668"/>
      <c r="H209" s="668"/>
      <c r="I209" s="668"/>
      <c r="J209" s="668"/>
      <c r="K209" s="668"/>
      <c r="L209" s="668"/>
      <c r="M209" s="668"/>
      <c r="N209" s="668"/>
      <c r="O209" s="668"/>
      <c r="P209" s="668"/>
      <c r="Q209" s="668"/>
      <c r="R209" s="668"/>
      <c r="S209" s="668"/>
      <c r="T209" s="668"/>
      <c r="U209" s="668"/>
      <c r="V209" s="668"/>
      <c r="W209" s="668"/>
      <c r="X209" s="668"/>
      <c r="Y209" s="668"/>
      <c r="Z209" s="668"/>
      <c r="AA209" s="668"/>
      <c r="AB209" s="668"/>
      <c r="AC209" s="668"/>
      <c r="AD209" s="668"/>
      <c r="AE209" s="668"/>
      <c r="AF209" s="668"/>
      <c r="AG209" s="668"/>
      <c r="AH209" s="668"/>
      <c r="AI209" s="668"/>
      <c r="AJ209" s="668"/>
      <c r="AK209" s="668"/>
      <c r="AL209" s="668"/>
      <c r="AM209" s="668"/>
    </row>
    <row r="210" ht="15.75" customHeight="1">
      <c r="A210" s="668"/>
      <c r="B210" s="668"/>
      <c r="C210" s="668"/>
      <c r="D210" s="668"/>
      <c r="E210" s="668"/>
      <c r="F210" s="668"/>
      <c r="G210" s="668"/>
      <c r="H210" s="668"/>
      <c r="I210" s="668"/>
      <c r="J210" s="668"/>
      <c r="K210" s="668"/>
      <c r="L210" s="668"/>
      <c r="M210" s="668"/>
      <c r="N210" s="668"/>
      <c r="O210" s="668"/>
      <c r="P210" s="668"/>
      <c r="Q210" s="668"/>
      <c r="R210" s="668"/>
      <c r="S210" s="668"/>
      <c r="T210" s="668"/>
      <c r="U210" s="668"/>
      <c r="V210" s="668"/>
      <c r="W210" s="668"/>
      <c r="X210" s="668"/>
      <c r="Y210" s="668"/>
      <c r="Z210" s="668"/>
      <c r="AA210" s="668"/>
      <c r="AB210" s="668"/>
      <c r="AC210" s="668"/>
      <c r="AD210" s="668"/>
      <c r="AE210" s="668"/>
      <c r="AF210" s="668"/>
      <c r="AG210" s="668"/>
      <c r="AH210" s="668"/>
      <c r="AI210" s="668"/>
      <c r="AJ210" s="668"/>
      <c r="AK210" s="668"/>
      <c r="AL210" s="668"/>
      <c r="AM210" s="668"/>
    </row>
    <row r="211" ht="15.75" customHeight="1">
      <c r="A211" s="668"/>
      <c r="B211" s="668"/>
      <c r="C211" s="668"/>
      <c r="D211" s="668"/>
      <c r="E211" s="668"/>
      <c r="F211" s="668"/>
      <c r="G211" s="668"/>
      <c r="H211" s="668"/>
      <c r="I211" s="668"/>
      <c r="J211" s="668"/>
      <c r="K211" s="668"/>
      <c r="L211" s="668"/>
      <c r="M211" s="668"/>
      <c r="N211" s="668"/>
      <c r="O211" s="668"/>
      <c r="P211" s="668"/>
      <c r="Q211" s="668"/>
      <c r="R211" s="668"/>
      <c r="S211" s="668"/>
      <c r="T211" s="668"/>
      <c r="U211" s="668"/>
      <c r="V211" s="668"/>
      <c r="W211" s="668"/>
      <c r="X211" s="668"/>
      <c r="Y211" s="668"/>
      <c r="Z211" s="668"/>
      <c r="AA211" s="668"/>
      <c r="AB211" s="668"/>
      <c r="AC211" s="668"/>
      <c r="AD211" s="668"/>
      <c r="AE211" s="668"/>
      <c r="AF211" s="668"/>
      <c r="AG211" s="668"/>
      <c r="AH211" s="668"/>
      <c r="AI211" s="668"/>
      <c r="AJ211" s="668"/>
      <c r="AK211" s="668"/>
      <c r="AL211" s="668"/>
      <c r="AM211" s="668"/>
    </row>
    <row r="212" ht="15.75" customHeight="1">
      <c r="A212" s="668"/>
      <c r="B212" s="668"/>
      <c r="C212" s="668"/>
      <c r="D212" s="668"/>
      <c r="E212" s="668"/>
      <c r="F212" s="668"/>
      <c r="G212" s="668"/>
      <c r="H212" s="668"/>
      <c r="I212" s="668"/>
      <c r="J212" s="668"/>
      <c r="K212" s="668"/>
      <c r="L212" s="668"/>
      <c r="M212" s="668"/>
      <c r="N212" s="668"/>
      <c r="O212" s="668"/>
      <c r="P212" s="668"/>
      <c r="Q212" s="668"/>
      <c r="R212" s="668"/>
      <c r="S212" s="668"/>
      <c r="T212" s="668"/>
      <c r="U212" s="668"/>
      <c r="V212" s="668"/>
      <c r="W212" s="668"/>
      <c r="X212" s="668"/>
      <c r="Y212" s="668"/>
      <c r="Z212" s="668"/>
      <c r="AA212" s="668"/>
      <c r="AB212" s="668"/>
      <c r="AC212" s="668"/>
      <c r="AD212" s="668"/>
      <c r="AE212" s="668"/>
      <c r="AF212" s="668"/>
      <c r="AG212" s="668"/>
      <c r="AH212" s="668"/>
      <c r="AI212" s="668"/>
      <c r="AJ212" s="668"/>
      <c r="AK212" s="668"/>
      <c r="AL212" s="668"/>
      <c r="AM212" s="668"/>
    </row>
    <row r="213" ht="15.75" customHeight="1">
      <c r="A213" s="668"/>
      <c r="B213" s="668"/>
      <c r="C213" s="668"/>
      <c r="D213" s="668"/>
      <c r="E213" s="668"/>
      <c r="F213" s="668"/>
      <c r="G213" s="668"/>
      <c r="H213" s="668"/>
      <c r="I213" s="668"/>
      <c r="J213" s="668"/>
      <c r="K213" s="668"/>
      <c r="L213" s="668"/>
      <c r="M213" s="668"/>
      <c r="N213" s="668"/>
      <c r="O213" s="668"/>
      <c r="P213" s="668"/>
      <c r="Q213" s="668"/>
      <c r="R213" s="668"/>
      <c r="S213" s="668"/>
      <c r="T213" s="668"/>
      <c r="U213" s="668"/>
      <c r="V213" s="668"/>
      <c r="W213" s="668"/>
      <c r="X213" s="668"/>
      <c r="Y213" s="668"/>
      <c r="Z213" s="668"/>
      <c r="AA213" s="668"/>
      <c r="AB213" s="668"/>
      <c r="AC213" s="668"/>
      <c r="AD213" s="668"/>
      <c r="AE213" s="668"/>
      <c r="AF213" s="668"/>
      <c r="AG213" s="668"/>
      <c r="AH213" s="668"/>
      <c r="AI213" s="668"/>
      <c r="AJ213" s="668"/>
      <c r="AK213" s="668"/>
      <c r="AL213" s="668"/>
      <c r="AM213" s="668"/>
    </row>
    <row r="214" ht="15.75" customHeight="1">
      <c r="A214" s="668"/>
      <c r="B214" s="668"/>
      <c r="C214" s="668"/>
      <c r="D214" s="668"/>
      <c r="E214" s="668"/>
      <c r="F214" s="668"/>
      <c r="G214" s="668"/>
      <c r="H214" s="668"/>
      <c r="I214" s="668"/>
      <c r="J214" s="668"/>
      <c r="K214" s="668"/>
      <c r="L214" s="668"/>
      <c r="M214" s="668"/>
      <c r="N214" s="668"/>
      <c r="O214" s="668"/>
      <c r="P214" s="668"/>
      <c r="Q214" s="668"/>
      <c r="R214" s="668"/>
      <c r="S214" s="668"/>
      <c r="T214" s="668"/>
      <c r="U214" s="668"/>
      <c r="V214" s="668"/>
      <c r="W214" s="668"/>
      <c r="X214" s="668"/>
      <c r="Y214" s="668"/>
      <c r="Z214" s="668"/>
      <c r="AA214" s="668"/>
      <c r="AB214" s="668"/>
      <c r="AC214" s="668"/>
      <c r="AD214" s="668"/>
      <c r="AE214" s="668"/>
      <c r="AF214" s="668"/>
      <c r="AG214" s="668"/>
      <c r="AH214" s="668"/>
      <c r="AI214" s="668"/>
      <c r="AJ214" s="668"/>
      <c r="AK214" s="668"/>
      <c r="AL214" s="668"/>
      <c r="AM214" s="668"/>
    </row>
    <row r="215" ht="15.75" customHeight="1">
      <c r="A215" s="668"/>
      <c r="B215" s="668"/>
      <c r="C215" s="668"/>
      <c r="D215" s="668"/>
      <c r="E215" s="668"/>
      <c r="F215" s="668"/>
      <c r="G215" s="668"/>
      <c r="H215" s="668"/>
      <c r="I215" s="668"/>
      <c r="J215" s="668"/>
      <c r="K215" s="668"/>
      <c r="L215" s="668"/>
      <c r="M215" s="668"/>
      <c r="N215" s="668"/>
      <c r="O215" s="668"/>
      <c r="P215" s="668"/>
      <c r="Q215" s="668"/>
      <c r="R215" s="668"/>
      <c r="S215" s="668"/>
      <c r="T215" s="668"/>
      <c r="U215" s="668"/>
      <c r="V215" s="668"/>
      <c r="W215" s="668"/>
      <c r="X215" s="668"/>
      <c r="Y215" s="668"/>
      <c r="Z215" s="668"/>
      <c r="AA215" s="668"/>
      <c r="AB215" s="668"/>
      <c r="AC215" s="668"/>
      <c r="AD215" s="668"/>
      <c r="AE215" s="668"/>
      <c r="AF215" s="668"/>
      <c r="AG215" s="668"/>
      <c r="AH215" s="668"/>
      <c r="AI215" s="668"/>
      <c r="AJ215" s="668"/>
      <c r="AK215" s="668"/>
      <c r="AL215" s="668"/>
      <c r="AM215" s="668"/>
    </row>
    <row r="216" ht="15.75" customHeight="1">
      <c r="A216" s="668"/>
      <c r="B216" s="668"/>
      <c r="C216" s="668"/>
      <c r="D216" s="668"/>
      <c r="E216" s="668"/>
      <c r="F216" s="668"/>
      <c r="G216" s="668"/>
      <c r="H216" s="668"/>
      <c r="I216" s="668"/>
      <c r="J216" s="668"/>
      <c r="K216" s="668"/>
      <c r="L216" s="668"/>
      <c r="M216" s="668"/>
      <c r="N216" s="668"/>
      <c r="O216" s="668"/>
      <c r="P216" s="668"/>
      <c r="Q216" s="668"/>
      <c r="R216" s="668"/>
      <c r="S216" s="668"/>
      <c r="T216" s="668"/>
      <c r="U216" s="668"/>
      <c r="V216" s="668"/>
      <c r="W216" s="668"/>
      <c r="X216" s="668"/>
      <c r="Y216" s="668"/>
      <c r="Z216" s="668"/>
      <c r="AA216" s="668"/>
      <c r="AB216" s="668"/>
      <c r="AC216" s="668"/>
      <c r="AD216" s="668"/>
      <c r="AE216" s="668"/>
      <c r="AF216" s="668"/>
      <c r="AG216" s="668"/>
      <c r="AH216" s="668"/>
      <c r="AI216" s="668"/>
      <c r="AJ216" s="668"/>
      <c r="AK216" s="668"/>
      <c r="AL216" s="668"/>
      <c r="AM216" s="668"/>
    </row>
    <row r="217" ht="15.75" customHeight="1">
      <c r="A217" s="668"/>
      <c r="B217" s="668"/>
      <c r="C217" s="668"/>
      <c r="D217" s="668"/>
      <c r="E217" s="668"/>
      <c r="F217" s="668"/>
      <c r="G217" s="668"/>
      <c r="H217" s="668"/>
      <c r="I217" s="668"/>
      <c r="J217" s="668"/>
      <c r="K217" s="668"/>
      <c r="L217" s="668"/>
      <c r="M217" s="668"/>
      <c r="N217" s="668"/>
      <c r="O217" s="668"/>
      <c r="P217" s="668"/>
      <c r="Q217" s="668"/>
      <c r="R217" s="668"/>
      <c r="S217" s="668"/>
      <c r="T217" s="668"/>
      <c r="U217" s="668"/>
      <c r="V217" s="668"/>
      <c r="W217" s="668"/>
      <c r="X217" s="668"/>
      <c r="Y217" s="668"/>
      <c r="Z217" s="668"/>
      <c r="AA217" s="668"/>
      <c r="AB217" s="668"/>
      <c r="AC217" s="668"/>
      <c r="AD217" s="668"/>
      <c r="AE217" s="668"/>
      <c r="AF217" s="668"/>
      <c r="AG217" s="668"/>
      <c r="AH217" s="668"/>
      <c r="AI217" s="668"/>
      <c r="AJ217" s="668"/>
      <c r="AK217" s="668"/>
      <c r="AL217" s="668"/>
      <c r="AM217" s="668"/>
    </row>
    <row r="218" ht="15.75" customHeight="1">
      <c r="A218" s="668"/>
      <c r="B218" s="668"/>
      <c r="C218" s="668"/>
      <c r="D218" s="668"/>
      <c r="E218" s="668"/>
      <c r="F218" s="668"/>
      <c r="G218" s="668"/>
      <c r="H218" s="668"/>
      <c r="I218" s="668"/>
      <c r="J218" s="668"/>
      <c r="K218" s="668"/>
      <c r="L218" s="668"/>
      <c r="M218" s="668"/>
      <c r="N218" s="668"/>
      <c r="O218" s="668"/>
      <c r="P218" s="668"/>
      <c r="Q218" s="668"/>
      <c r="R218" s="668"/>
      <c r="S218" s="668"/>
      <c r="T218" s="668"/>
      <c r="U218" s="668"/>
      <c r="V218" s="668"/>
      <c r="W218" s="668"/>
      <c r="X218" s="668"/>
      <c r="Y218" s="668"/>
      <c r="Z218" s="668"/>
      <c r="AA218" s="668"/>
      <c r="AB218" s="668"/>
      <c r="AC218" s="668"/>
      <c r="AD218" s="668"/>
      <c r="AE218" s="668"/>
      <c r="AF218" s="668"/>
      <c r="AG218" s="668"/>
      <c r="AH218" s="668"/>
      <c r="AI218" s="668"/>
      <c r="AJ218" s="668"/>
      <c r="AK218" s="668"/>
      <c r="AL218" s="668"/>
      <c r="AM218" s="668"/>
    </row>
    <row r="219" ht="15.75" customHeight="1">
      <c r="A219" s="668"/>
      <c r="B219" s="668"/>
      <c r="C219" s="668"/>
      <c r="D219" s="668"/>
      <c r="E219" s="668"/>
      <c r="F219" s="668"/>
      <c r="G219" s="668"/>
      <c r="H219" s="668"/>
      <c r="I219" s="668"/>
      <c r="J219" s="668"/>
      <c r="K219" s="668"/>
      <c r="L219" s="668"/>
      <c r="M219" s="668"/>
      <c r="N219" s="668"/>
      <c r="O219" s="668"/>
      <c r="P219" s="668"/>
      <c r="Q219" s="668"/>
      <c r="R219" s="668"/>
      <c r="S219" s="668"/>
      <c r="T219" s="668"/>
      <c r="U219" s="668"/>
      <c r="V219" s="668"/>
      <c r="W219" s="668"/>
      <c r="X219" s="668"/>
      <c r="Y219" s="668"/>
      <c r="Z219" s="668"/>
      <c r="AA219" s="668"/>
      <c r="AB219" s="668"/>
      <c r="AC219" s="668"/>
      <c r="AD219" s="668"/>
      <c r="AE219" s="668"/>
      <c r="AF219" s="668"/>
      <c r="AG219" s="668"/>
      <c r="AH219" s="668"/>
      <c r="AI219" s="668"/>
      <c r="AJ219" s="668"/>
      <c r="AK219" s="668"/>
      <c r="AL219" s="668"/>
      <c r="AM219" s="668"/>
    </row>
    <row r="220" ht="15.75" customHeight="1">
      <c r="A220" s="668"/>
      <c r="B220" s="668"/>
      <c r="C220" s="668"/>
      <c r="D220" s="668"/>
      <c r="E220" s="668"/>
      <c r="F220" s="668"/>
      <c r="G220" s="668"/>
      <c r="H220" s="668"/>
      <c r="I220" s="668"/>
      <c r="J220" s="668"/>
      <c r="K220" s="668"/>
      <c r="L220" s="668"/>
      <c r="M220" s="668"/>
      <c r="N220" s="668"/>
      <c r="O220" s="668"/>
      <c r="P220" s="668"/>
      <c r="Q220" s="668"/>
      <c r="R220" s="668"/>
      <c r="S220" s="668"/>
      <c r="T220" s="668"/>
      <c r="U220" s="668"/>
      <c r="V220" s="668"/>
      <c r="W220" s="668"/>
      <c r="X220" s="668"/>
      <c r="Y220" s="668"/>
      <c r="Z220" s="668"/>
      <c r="AA220" s="668"/>
      <c r="AB220" s="668"/>
      <c r="AC220" s="668"/>
      <c r="AD220" s="668"/>
      <c r="AE220" s="668"/>
      <c r="AF220" s="668"/>
      <c r="AG220" s="668"/>
      <c r="AH220" s="668"/>
      <c r="AI220" s="668"/>
      <c r="AJ220" s="668"/>
      <c r="AK220" s="668"/>
      <c r="AL220" s="668"/>
      <c r="AM220" s="668"/>
    </row>
    <row r="221" ht="15.75" customHeight="1">
      <c r="A221" s="668"/>
      <c r="B221" s="668"/>
      <c r="C221" s="668"/>
      <c r="D221" s="668"/>
      <c r="E221" s="668"/>
      <c r="F221" s="668"/>
      <c r="G221" s="668"/>
      <c r="H221" s="668"/>
      <c r="I221" s="668"/>
      <c r="J221" s="668"/>
      <c r="K221" s="668"/>
      <c r="L221" s="668"/>
      <c r="M221" s="668"/>
      <c r="N221" s="668"/>
      <c r="O221" s="668"/>
      <c r="P221" s="668"/>
      <c r="Q221" s="668"/>
      <c r="R221" s="668"/>
      <c r="S221" s="668"/>
      <c r="T221" s="668"/>
      <c r="U221" s="668"/>
      <c r="V221" s="668"/>
      <c r="W221" s="668"/>
      <c r="X221" s="668"/>
      <c r="Y221" s="668"/>
      <c r="Z221" s="668"/>
      <c r="AA221" s="668"/>
      <c r="AB221" s="668"/>
      <c r="AC221" s="668"/>
      <c r="AD221" s="668"/>
      <c r="AE221" s="668"/>
      <c r="AF221" s="668"/>
      <c r="AG221" s="668"/>
      <c r="AH221" s="668"/>
      <c r="AI221" s="668"/>
      <c r="AJ221" s="668"/>
      <c r="AK221" s="668"/>
      <c r="AL221" s="668"/>
      <c r="AM221" s="668"/>
    </row>
    <row r="222" ht="15.75" customHeight="1">
      <c r="A222" s="668"/>
      <c r="B222" s="668"/>
      <c r="C222" s="668"/>
      <c r="D222" s="668"/>
      <c r="E222" s="668"/>
      <c r="F222" s="668"/>
      <c r="G222" s="668"/>
      <c r="H222" s="668"/>
      <c r="I222" s="668"/>
      <c r="J222" s="668"/>
      <c r="K222" s="668"/>
      <c r="L222" s="668"/>
      <c r="M222" s="668"/>
      <c r="N222" s="668"/>
      <c r="O222" s="668"/>
      <c r="P222" s="668"/>
      <c r="Q222" s="668"/>
      <c r="R222" s="668"/>
      <c r="S222" s="668"/>
      <c r="T222" s="668"/>
      <c r="U222" s="668"/>
      <c r="V222" s="668"/>
      <c r="W222" s="668"/>
      <c r="X222" s="668"/>
      <c r="Y222" s="668"/>
      <c r="Z222" s="668"/>
      <c r="AA222" s="668"/>
      <c r="AB222" s="668"/>
      <c r="AC222" s="668"/>
      <c r="AD222" s="668"/>
      <c r="AE222" s="668"/>
      <c r="AF222" s="668"/>
      <c r="AG222" s="668"/>
      <c r="AH222" s="668"/>
      <c r="AI222" s="668"/>
      <c r="AJ222" s="668"/>
      <c r="AK222" s="668"/>
      <c r="AL222" s="668"/>
      <c r="AM222" s="668"/>
    </row>
    <row r="223" ht="15.75" customHeight="1">
      <c r="A223" s="668"/>
      <c r="B223" s="668"/>
      <c r="C223" s="668"/>
      <c r="D223" s="668"/>
      <c r="E223" s="668"/>
      <c r="F223" s="668"/>
      <c r="G223" s="668"/>
      <c r="H223" s="668"/>
      <c r="I223" s="668"/>
      <c r="J223" s="668"/>
      <c r="K223" s="668"/>
      <c r="L223" s="668"/>
      <c r="M223" s="668"/>
      <c r="N223" s="668"/>
      <c r="O223" s="668"/>
      <c r="P223" s="668"/>
      <c r="Q223" s="668"/>
      <c r="R223" s="668"/>
      <c r="S223" s="668"/>
      <c r="T223" s="668"/>
      <c r="U223" s="668"/>
      <c r="V223" s="668"/>
      <c r="W223" s="668"/>
      <c r="X223" s="668"/>
      <c r="Y223" s="668"/>
      <c r="Z223" s="668"/>
      <c r="AA223" s="668"/>
      <c r="AB223" s="668"/>
      <c r="AC223" s="668"/>
      <c r="AD223" s="668"/>
      <c r="AE223" s="668"/>
      <c r="AF223" s="668"/>
      <c r="AG223" s="668"/>
      <c r="AH223" s="668"/>
      <c r="AI223" s="668"/>
      <c r="AJ223" s="668"/>
      <c r="AK223" s="668"/>
      <c r="AL223" s="668"/>
      <c r="AM223" s="668"/>
    </row>
    <row r="224" ht="15.75" customHeight="1">
      <c r="A224" s="668"/>
      <c r="B224" s="668"/>
      <c r="C224" s="668"/>
      <c r="D224" s="668"/>
      <c r="E224" s="668"/>
      <c r="F224" s="668"/>
      <c r="G224" s="668"/>
      <c r="H224" s="668"/>
      <c r="I224" s="668"/>
      <c r="J224" s="668"/>
      <c r="K224" s="668"/>
      <c r="L224" s="668"/>
      <c r="M224" s="668"/>
      <c r="N224" s="668"/>
      <c r="O224" s="668"/>
      <c r="P224" s="668"/>
      <c r="Q224" s="668"/>
      <c r="R224" s="668"/>
      <c r="S224" s="668"/>
      <c r="T224" s="668"/>
      <c r="U224" s="668"/>
      <c r="V224" s="668"/>
      <c r="W224" s="668"/>
      <c r="X224" s="668"/>
      <c r="Y224" s="668"/>
      <c r="Z224" s="668"/>
      <c r="AA224" s="668"/>
      <c r="AB224" s="668"/>
      <c r="AC224" s="668"/>
      <c r="AD224" s="668"/>
      <c r="AE224" s="668"/>
      <c r="AF224" s="668"/>
      <c r="AG224" s="668"/>
      <c r="AH224" s="668"/>
      <c r="AI224" s="668"/>
      <c r="AJ224" s="668"/>
      <c r="AK224" s="668"/>
      <c r="AL224" s="668"/>
      <c r="AM224" s="668"/>
    </row>
    <row r="225" ht="15.75" customHeight="1">
      <c r="A225" s="668"/>
      <c r="B225" s="668"/>
      <c r="C225" s="668"/>
      <c r="D225" s="668"/>
      <c r="E225" s="668"/>
      <c r="F225" s="668"/>
      <c r="G225" s="668"/>
      <c r="H225" s="668"/>
      <c r="I225" s="668"/>
      <c r="J225" s="668"/>
      <c r="K225" s="668"/>
      <c r="L225" s="668"/>
      <c r="M225" s="668"/>
      <c r="N225" s="668"/>
      <c r="O225" s="668"/>
      <c r="P225" s="668"/>
      <c r="Q225" s="668"/>
      <c r="R225" s="668"/>
      <c r="S225" s="668"/>
      <c r="T225" s="668"/>
      <c r="U225" s="668"/>
      <c r="V225" s="668"/>
      <c r="W225" s="668"/>
      <c r="X225" s="668"/>
      <c r="Y225" s="668"/>
      <c r="Z225" s="668"/>
      <c r="AA225" s="668"/>
      <c r="AB225" s="668"/>
      <c r="AC225" s="668"/>
      <c r="AD225" s="668"/>
      <c r="AE225" s="668"/>
      <c r="AF225" s="668"/>
      <c r="AG225" s="668"/>
      <c r="AH225" s="668"/>
      <c r="AI225" s="668"/>
      <c r="AJ225" s="668"/>
      <c r="AK225" s="668"/>
      <c r="AL225" s="668"/>
      <c r="AM225" s="668"/>
    </row>
    <row r="226" ht="15.75" customHeight="1">
      <c r="A226" s="668"/>
      <c r="B226" s="668"/>
      <c r="C226" s="668"/>
      <c r="D226" s="668"/>
      <c r="E226" s="668"/>
      <c r="F226" s="668"/>
      <c r="G226" s="668"/>
      <c r="H226" s="668"/>
      <c r="I226" s="668"/>
      <c r="J226" s="668"/>
      <c r="K226" s="668"/>
      <c r="L226" s="668"/>
      <c r="M226" s="668"/>
      <c r="N226" s="668"/>
      <c r="O226" s="668"/>
      <c r="P226" s="668"/>
      <c r="Q226" s="668"/>
      <c r="R226" s="668"/>
      <c r="S226" s="668"/>
      <c r="T226" s="668"/>
      <c r="U226" s="668"/>
      <c r="V226" s="668"/>
      <c r="W226" s="668"/>
      <c r="X226" s="668"/>
      <c r="Y226" s="668"/>
      <c r="Z226" s="668"/>
      <c r="AA226" s="668"/>
      <c r="AB226" s="668"/>
      <c r="AC226" s="668"/>
      <c r="AD226" s="668"/>
      <c r="AE226" s="668"/>
      <c r="AF226" s="668"/>
      <c r="AG226" s="668"/>
      <c r="AH226" s="668"/>
      <c r="AI226" s="668"/>
      <c r="AJ226" s="668"/>
      <c r="AK226" s="668"/>
      <c r="AL226" s="668"/>
      <c r="AM226" s="668"/>
    </row>
    <row r="227" ht="15.75" customHeight="1">
      <c r="A227" s="668"/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668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668"/>
      <c r="AL227" s="668"/>
      <c r="AM227" s="668"/>
    </row>
    <row r="228" ht="15.75" customHeight="1">
      <c r="A228" s="668"/>
      <c r="B228" s="668"/>
      <c r="C228" s="668"/>
      <c r="D228" s="668"/>
      <c r="E228" s="668"/>
      <c r="F228" s="668"/>
      <c r="G228" s="668"/>
      <c r="H228" s="668"/>
      <c r="I228" s="668"/>
      <c r="J228" s="668"/>
      <c r="K228" s="668"/>
      <c r="L228" s="668"/>
      <c r="M228" s="668"/>
      <c r="N228" s="668"/>
      <c r="O228" s="668"/>
      <c r="P228" s="668"/>
      <c r="Q228" s="668"/>
      <c r="R228" s="668"/>
      <c r="S228" s="668"/>
      <c r="T228" s="668"/>
      <c r="U228" s="668"/>
      <c r="V228" s="668"/>
      <c r="W228" s="668"/>
      <c r="X228" s="668"/>
      <c r="Y228" s="668"/>
      <c r="Z228" s="668"/>
      <c r="AA228" s="668"/>
      <c r="AB228" s="668"/>
      <c r="AC228" s="668"/>
      <c r="AD228" s="668"/>
      <c r="AE228" s="668"/>
      <c r="AF228" s="668"/>
      <c r="AG228" s="668"/>
      <c r="AH228" s="668"/>
      <c r="AI228" s="668"/>
      <c r="AJ228" s="668"/>
      <c r="AK228" s="668"/>
      <c r="AL228" s="668"/>
      <c r="AM228" s="668"/>
    </row>
    <row r="229" ht="15.75" customHeight="1">
      <c r="A229" s="668"/>
      <c r="B229" s="668"/>
      <c r="C229" s="668"/>
      <c r="D229" s="668"/>
      <c r="E229" s="668"/>
      <c r="F229" s="668"/>
      <c r="G229" s="668"/>
      <c r="H229" s="668"/>
      <c r="I229" s="668"/>
      <c r="J229" s="668"/>
      <c r="K229" s="668"/>
      <c r="L229" s="668"/>
      <c r="M229" s="668"/>
      <c r="N229" s="668"/>
      <c r="O229" s="668"/>
      <c r="P229" s="668"/>
      <c r="Q229" s="668"/>
      <c r="R229" s="668"/>
      <c r="S229" s="668"/>
      <c r="T229" s="668"/>
      <c r="U229" s="668"/>
      <c r="V229" s="668"/>
      <c r="W229" s="668"/>
      <c r="X229" s="668"/>
      <c r="Y229" s="668"/>
      <c r="Z229" s="668"/>
      <c r="AA229" s="668"/>
      <c r="AB229" s="668"/>
      <c r="AC229" s="668"/>
      <c r="AD229" s="668"/>
      <c r="AE229" s="668"/>
      <c r="AF229" s="668"/>
      <c r="AG229" s="668"/>
      <c r="AH229" s="668"/>
      <c r="AI229" s="668"/>
      <c r="AJ229" s="668"/>
      <c r="AK229" s="668"/>
      <c r="AL229" s="668"/>
      <c r="AM229" s="668"/>
    </row>
    <row r="230" ht="15.75" customHeight="1">
      <c r="A230" s="668"/>
      <c r="B230" s="668"/>
      <c r="C230" s="668"/>
      <c r="D230" s="668"/>
      <c r="E230" s="668"/>
      <c r="F230" s="668"/>
      <c r="G230" s="668"/>
      <c r="H230" s="668"/>
      <c r="I230" s="668"/>
      <c r="J230" s="668"/>
      <c r="K230" s="668"/>
      <c r="L230" s="668"/>
      <c r="M230" s="668"/>
      <c r="N230" s="668"/>
      <c r="O230" s="668"/>
      <c r="P230" s="668"/>
      <c r="Q230" s="668"/>
      <c r="R230" s="668"/>
      <c r="S230" s="668"/>
      <c r="T230" s="668"/>
      <c r="U230" s="668"/>
      <c r="V230" s="668"/>
      <c r="W230" s="668"/>
      <c r="X230" s="668"/>
      <c r="Y230" s="668"/>
      <c r="Z230" s="668"/>
      <c r="AA230" s="668"/>
      <c r="AB230" s="668"/>
      <c r="AC230" s="668"/>
      <c r="AD230" s="668"/>
      <c r="AE230" s="668"/>
      <c r="AF230" s="668"/>
      <c r="AG230" s="668"/>
      <c r="AH230" s="668"/>
      <c r="AI230" s="668"/>
      <c r="AJ230" s="668"/>
      <c r="AK230" s="668"/>
      <c r="AL230" s="668"/>
      <c r="AM230" s="668"/>
    </row>
    <row r="231" ht="15.75" customHeight="1">
      <c r="A231" s="668"/>
      <c r="B231" s="668"/>
      <c r="C231" s="668"/>
      <c r="D231" s="668"/>
      <c r="E231" s="668"/>
      <c r="F231" s="668"/>
      <c r="G231" s="668"/>
      <c r="H231" s="668"/>
      <c r="I231" s="668"/>
      <c r="J231" s="668"/>
      <c r="K231" s="668"/>
      <c r="L231" s="668"/>
      <c r="M231" s="668"/>
      <c r="N231" s="668"/>
      <c r="O231" s="668"/>
      <c r="P231" s="668"/>
      <c r="Q231" s="668"/>
      <c r="R231" s="668"/>
      <c r="S231" s="668"/>
      <c r="T231" s="668"/>
      <c r="U231" s="668"/>
      <c r="V231" s="668"/>
      <c r="W231" s="668"/>
      <c r="X231" s="668"/>
      <c r="Y231" s="668"/>
      <c r="Z231" s="668"/>
      <c r="AA231" s="668"/>
      <c r="AB231" s="668"/>
      <c r="AC231" s="668"/>
      <c r="AD231" s="668"/>
      <c r="AE231" s="668"/>
      <c r="AF231" s="668"/>
      <c r="AG231" s="668"/>
      <c r="AH231" s="668"/>
      <c r="AI231" s="668"/>
      <c r="AJ231" s="668"/>
      <c r="AK231" s="668"/>
      <c r="AL231" s="668"/>
      <c r="AM231" s="668"/>
    </row>
    <row r="232" ht="15.75" customHeight="1">
      <c r="A232" s="668"/>
      <c r="B232" s="668"/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68"/>
      <c r="T232" s="668"/>
      <c r="U232" s="668"/>
      <c r="V232" s="668"/>
      <c r="W232" s="668"/>
      <c r="X232" s="668"/>
      <c r="Y232" s="668"/>
      <c r="Z232" s="668"/>
      <c r="AA232" s="668"/>
      <c r="AB232" s="668"/>
      <c r="AC232" s="668"/>
      <c r="AD232" s="668"/>
      <c r="AE232" s="668"/>
      <c r="AF232" s="668"/>
      <c r="AG232" s="668"/>
      <c r="AH232" s="668"/>
      <c r="AI232" s="668"/>
      <c r="AJ232" s="668"/>
      <c r="AK232" s="668"/>
      <c r="AL232" s="668"/>
      <c r="AM232" s="668"/>
    </row>
    <row r="233" ht="15.75" customHeight="1">
      <c r="A233" s="668"/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  <c r="AI233" s="668"/>
      <c r="AJ233" s="668"/>
      <c r="AK233" s="668"/>
      <c r="AL233" s="668"/>
      <c r="AM233" s="668"/>
    </row>
    <row r="234" ht="15.75" customHeight="1">
      <c r="A234" s="668"/>
      <c r="B234" s="668"/>
      <c r="C234" s="668"/>
      <c r="D234" s="668"/>
      <c r="E234" s="668"/>
      <c r="F234" s="668"/>
      <c r="G234" s="668"/>
      <c r="H234" s="668"/>
      <c r="I234" s="668"/>
      <c r="J234" s="668"/>
      <c r="K234" s="668"/>
      <c r="L234" s="668"/>
      <c r="M234" s="668"/>
      <c r="N234" s="668"/>
      <c r="O234" s="668"/>
      <c r="P234" s="668"/>
      <c r="Q234" s="668"/>
      <c r="R234" s="668"/>
      <c r="S234" s="668"/>
      <c r="T234" s="668"/>
      <c r="U234" s="668"/>
      <c r="V234" s="668"/>
      <c r="W234" s="668"/>
      <c r="X234" s="668"/>
      <c r="Y234" s="668"/>
      <c r="Z234" s="668"/>
      <c r="AA234" s="668"/>
      <c r="AB234" s="668"/>
      <c r="AC234" s="668"/>
      <c r="AD234" s="668"/>
      <c r="AE234" s="668"/>
      <c r="AF234" s="668"/>
      <c r="AG234" s="668"/>
      <c r="AH234" s="668"/>
      <c r="AI234" s="668"/>
      <c r="AJ234" s="668"/>
      <c r="AK234" s="668"/>
      <c r="AL234" s="668"/>
      <c r="AM234" s="668"/>
    </row>
    <row r="235" ht="15.75" customHeight="1">
      <c r="A235" s="668"/>
      <c r="B235" s="668"/>
      <c r="C235" s="668"/>
      <c r="D235" s="668"/>
      <c r="E235" s="668"/>
      <c r="F235" s="668"/>
      <c r="G235" s="668"/>
      <c r="H235" s="668"/>
      <c r="I235" s="668"/>
      <c r="J235" s="668"/>
      <c r="K235" s="668"/>
      <c r="L235" s="668"/>
      <c r="M235" s="668"/>
      <c r="N235" s="668"/>
      <c r="O235" s="668"/>
      <c r="P235" s="668"/>
      <c r="Q235" s="668"/>
      <c r="R235" s="668"/>
      <c r="S235" s="668"/>
      <c r="T235" s="668"/>
      <c r="U235" s="668"/>
      <c r="V235" s="668"/>
      <c r="W235" s="668"/>
      <c r="X235" s="668"/>
      <c r="Y235" s="668"/>
      <c r="Z235" s="668"/>
      <c r="AA235" s="668"/>
      <c r="AB235" s="668"/>
      <c r="AC235" s="668"/>
      <c r="AD235" s="668"/>
      <c r="AE235" s="668"/>
      <c r="AF235" s="668"/>
      <c r="AG235" s="668"/>
      <c r="AH235" s="668"/>
      <c r="AI235" s="668"/>
      <c r="AJ235" s="668"/>
      <c r="AK235" s="668"/>
      <c r="AL235" s="668"/>
      <c r="AM235" s="668"/>
    </row>
    <row r="236" ht="15.75" customHeight="1">
      <c r="A236" s="668"/>
      <c r="B236" s="668"/>
      <c r="C236" s="668"/>
      <c r="D236" s="668"/>
      <c r="E236" s="668"/>
      <c r="F236" s="668"/>
      <c r="G236" s="668"/>
      <c r="H236" s="668"/>
      <c r="I236" s="668"/>
      <c r="J236" s="668"/>
      <c r="K236" s="668"/>
      <c r="L236" s="668"/>
      <c r="M236" s="668"/>
      <c r="N236" s="668"/>
      <c r="O236" s="668"/>
      <c r="P236" s="668"/>
      <c r="Q236" s="668"/>
      <c r="R236" s="668"/>
      <c r="S236" s="668"/>
      <c r="T236" s="668"/>
      <c r="U236" s="668"/>
      <c r="V236" s="668"/>
      <c r="W236" s="668"/>
      <c r="X236" s="668"/>
      <c r="Y236" s="668"/>
      <c r="Z236" s="668"/>
      <c r="AA236" s="668"/>
      <c r="AB236" s="668"/>
      <c r="AC236" s="668"/>
      <c r="AD236" s="668"/>
      <c r="AE236" s="668"/>
      <c r="AF236" s="668"/>
      <c r="AG236" s="668"/>
      <c r="AH236" s="668"/>
      <c r="AI236" s="668"/>
      <c r="AJ236" s="668"/>
      <c r="AK236" s="668"/>
      <c r="AL236" s="668"/>
      <c r="AM236" s="668"/>
    </row>
    <row r="237" ht="15.75" customHeight="1">
      <c r="A237" s="668"/>
      <c r="B237" s="668"/>
      <c r="C237" s="668"/>
      <c r="D237" s="668"/>
      <c r="E237" s="668"/>
      <c r="F237" s="668"/>
      <c r="G237" s="668"/>
      <c r="H237" s="668"/>
      <c r="I237" s="668"/>
      <c r="J237" s="668"/>
      <c r="K237" s="668"/>
      <c r="L237" s="668"/>
      <c r="M237" s="668"/>
      <c r="N237" s="668"/>
      <c r="O237" s="668"/>
      <c r="P237" s="668"/>
      <c r="Q237" s="668"/>
      <c r="R237" s="668"/>
      <c r="S237" s="668"/>
      <c r="T237" s="668"/>
      <c r="U237" s="668"/>
      <c r="V237" s="668"/>
      <c r="W237" s="668"/>
      <c r="X237" s="668"/>
      <c r="Y237" s="668"/>
      <c r="Z237" s="668"/>
      <c r="AA237" s="668"/>
      <c r="AB237" s="668"/>
      <c r="AC237" s="668"/>
      <c r="AD237" s="668"/>
      <c r="AE237" s="668"/>
      <c r="AF237" s="668"/>
      <c r="AG237" s="668"/>
      <c r="AH237" s="668"/>
      <c r="AI237" s="668"/>
      <c r="AJ237" s="668"/>
      <c r="AK237" s="668"/>
      <c r="AL237" s="668"/>
      <c r="AM237" s="668"/>
    </row>
    <row r="238" ht="15.75" customHeight="1">
      <c r="A238" s="668"/>
      <c r="B238" s="668"/>
      <c r="C238" s="668"/>
      <c r="D238" s="668"/>
      <c r="E238" s="668"/>
      <c r="F238" s="668"/>
      <c r="G238" s="668"/>
      <c r="H238" s="668"/>
      <c r="I238" s="668"/>
      <c r="J238" s="668"/>
      <c r="K238" s="668"/>
      <c r="L238" s="668"/>
      <c r="M238" s="668"/>
      <c r="N238" s="668"/>
      <c r="O238" s="668"/>
      <c r="P238" s="668"/>
      <c r="Q238" s="668"/>
      <c r="R238" s="668"/>
      <c r="S238" s="668"/>
      <c r="T238" s="668"/>
      <c r="U238" s="668"/>
      <c r="V238" s="668"/>
      <c r="W238" s="668"/>
      <c r="X238" s="668"/>
      <c r="Y238" s="668"/>
      <c r="Z238" s="668"/>
      <c r="AA238" s="668"/>
      <c r="AB238" s="668"/>
      <c r="AC238" s="668"/>
      <c r="AD238" s="668"/>
      <c r="AE238" s="668"/>
      <c r="AF238" s="668"/>
      <c r="AG238" s="668"/>
      <c r="AH238" s="668"/>
      <c r="AI238" s="668"/>
      <c r="AJ238" s="668"/>
      <c r="AK238" s="668"/>
      <c r="AL238" s="668"/>
      <c r="AM238" s="668"/>
    </row>
    <row r="239" ht="15.75" customHeight="1">
      <c r="A239" s="668"/>
      <c r="B239" s="668"/>
      <c r="C239" s="668"/>
      <c r="D239" s="668"/>
      <c r="E239" s="668"/>
      <c r="F239" s="668"/>
      <c r="G239" s="668"/>
      <c r="H239" s="668"/>
      <c r="I239" s="668"/>
      <c r="J239" s="668"/>
      <c r="K239" s="668"/>
      <c r="L239" s="668"/>
      <c r="M239" s="668"/>
      <c r="N239" s="668"/>
      <c r="O239" s="668"/>
      <c r="P239" s="668"/>
      <c r="Q239" s="668"/>
      <c r="R239" s="668"/>
      <c r="S239" s="668"/>
      <c r="T239" s="668"/>
      <c r="U239" s="668"/>
      <c r="V239" s="668"/>
      <c r="W239" s="668"/>
      <c r="X239" s="668"/>
      <c r="Y239" s="668"/>
      <c r="Z239" s="668"/>
      <c r="AA239" s="668"/>
      <c r="AB239" s="668"/>
      <c r="AC239" s="668"/>
      <c r="AD239" s="668"/>
      <c r="AE239" s="668"/>
      <c r="AF239" s="668"/>
      <c r="AG239" s="668"/>
      <c r="AH239" s="668"/>
      <c r="AI239" s="668"/>
      <c r="AJ239" s="668"/>
      <c r="AK239" s="668"/>
      <c r="AL239" s="668"/>
      <c r="AM239" s="668"/>
    </row>
    <row r="240" ht="15.75" customHeight="1">
      <c r="A240" s="668"/>
      <c r="B240" s="668"/>
      <c r="C240" s="668"/>
      <c r="D240" s="668"/>
      <c r="E240" s="668"/>
      <c r="F240" s="668"/>
      <c r="G240" s="668"/>
      <c r="H240" s="668"/>
      <c r="I240" s="668"/>
      <c r="J240" s="668"/>
      <c r="K240" s="668"/>
      <c r="L240" s="668"/>
      <c r="M240" s="668"/>
      <c r="N240" s="668"/>
      <c r="O240" s="668"/>
      <c r="P240" s="668"/>
      <c r="Q240" s="668"/>
      <c r="R240" s="668"/>
      <c r="S240" s="668"/>
      <c r="T240" s="668"/>
      <c r="U240" s="668"/>
      <c r="V240" s="668"/>
      <c r="W240" s="668"/>
      <c r="X240" s="668"/>
      <c r="Y240" s="668"/>
      <c r="Z240" s="668"/>
      <c r="AA240" s="668"/>
      <c r="AB240" s="668"/>
      <c r="AC240" s="668"/>
      <c r="AD240" s="668"/>
      <c r="AE240" s="668"/>
      <c r="AF240" s="668"/>
      <c r="AG240" s="668"/>
      <c r="AH240" s="668"/>
      <c r="AI240" s="668"/>
      <c r="AJ240" s="668"/>
      <c r="AK240" s="668"/>
      <c r="AL240" s="668"/>
      <c r="AM240" s="668"/>
    </row>
    <row r="241" ht="15.75" customHeight="1">
      <c r="A241" s="668"/>
      <c r="B241" s="668"/>
      <c r="C241" s="668"/>
      <c r="D241" s="668"/>
      <c r="E241" s="668"/>
      <c r="F241" s="668"/>
      <c r="G241" s="668"/>
      <c r="H241" s="668"/>
      <c r="I241" s="668"/>
      <c r="J241" s="668"/>
      <c r="K241" s="668"/>
      <c r="L241" s="668"/>
      <c r="M241" s="668"/>
      <c r="N241" s="668"/>
      <c r="O241" s="668"/>
      <c r="P241" s="668"/>
      <c r="Q241" s="668"/>
      <c r="R241" s="668"/>
      <c r="S241" s="668"/>
      <c r="T241" s="668"/>
      <c r="U241" s="668"/>
      <c r="V241" s="668"/>
      <c r="W241" s="668"/>
      <c r="X241" s="668"/>
      <c r="Y241" s="668"/>
      <c r="Z241" s="668"/>
      <c r="AA241" s="668"/>
      <c r="AB241" s="668"/>
      <c r="AC241" s="668"/>
      <c r="AD241" s="668"/>
      <c r="AE241" s="668"/>
      <c r="AF241" s="668"/>
      <c r="AG241" s="668"/>
      <c r="AH241" s="668"/>
      <c r="AI241" s="668"/>
      <c r="AJ241" s="668"/>
      <c r="AK241" s="668"/>
      <c r="AL241" s="668"/>
      <c r="AM241" s="668"/>
    </row>
    <row r="242" ht="15.75" customHeight="1">
      <c r="A242" s="668"/>
      <c r="B242" s="668"/>
      <c r="C242" s="668"/>
      <c r="D242" s="668"/>
      <c r="E242" s="668"/>
      <c r="F242" s="668"/>
      <c r="G242" s="668"/>
      <c r="H242" s="668"/>
      <c r="I242" s="668"/>
      <c r="J242" s="668"/>
      <c r="K242" s="668"/>
      <c r="L242" s="668"/>
      <c r="M242" s="668"/>
      <c r="N242" s="668"/>
      <c r="O242" s="668"/>
      <c r="P242" s="668"/>
      <c r="Q242" s="668"/>
      <c r="R242" s="668"/>
      <c r="S242" s="668"/>
      <c r="T242" s="668"/>
      <c r="U242" s="668"/>
      <c r="V242" s="668"/>
      <c r="W242" s="668"/>
      <c r="X242" s="668"/>
      <c r="Y242" s="668"/>
      <c r="Z242" s="668"/>
      <c r="AA242" s="668"/>
      <c r="AB242" s="668"/>
      <c r="AC242" s="668"/>
      <c r="AD242" s="668"/>
      <c r="AE242" s="668"/>
      <c r="AF242" s="668"/>
      <c r="AG242" s="668"/>
      <c r="AH242" s="668"/>
      <c r="AI242" s="668"/>
      <c r="AJ242" s="668"/>
      <c r="AK242" s="668"/>
      <c r="AL242" s="668"/>
      <c r="AM242" s="668"/>
    </row>
    <row r="243" ht="15.75" customHeight="1">
      <c r="A243" s="668"/>
      <c r="B243" s="668"/>
      <c r="C243" s="668"/>
      <c r="D243" s="668"/>
      <c r="E243" s="668"/>
      <c r="F243" s="668"/>
      <c r="G243" s="668"/>
      <c r="H243" s="668"/>
      <c r="I243" s="668"/>
      <c r="J243" s="668"/>
      <c r="K243" s="668"/>
      <c r="L243" s="668"/>
      <c r="M243" s="668"/>
      <c r="N243" s="668"/>
      <c r="O243" s="668"/>
      <c r="P243" s="668"/>
      <c r="Q243" s="668"/>
      <c r="R243" s="668"/>
      <c r="S243" s="668"/>
      <c r="T243" s="668"/>
      <c r="U243" s="668"/>
      <c r="V243" s="668"/>
      <c r="W243" s="668"/>
      <c r="X243" s="668"/>
      <c r="Y243" s="668"/>
      <c r="Z243" s="668"/>
      <c r="AA243" s="668"/>
      <c r="AB243" s="668"/>
      <c r="AC243" s="668"/>
      <c r="AD243" s="668"/>
      <c r="AE243" s="668"/>
      <c r="AF243" s="668"/>
      <c r="AG243" s="668"/>
      <c r="AH243" s="668"/>
      <c r="AI243" s="668"/>
      <c r="AJ243" s="668"/>
      <c r="AK243" s="668"/>
      <c r="AL243" s="668"/>
      <c r="AM243" s="668"/>
    </row>
    <row r="244" ht="15.75" customHeight="1">
      <c r="A244" s="668"/>
      <c r="B244" s="668"/>
      <c r="C244" s="668"/>
      <c r="D244" s="668"/>
      <c r="E244" s="668"/>
      <c r="F244" s="668"/>
      <c r="G244" s="668"/>
      <c r="H244" s="668"/>
      <c r="I244" s="668"/>
      <c r="J244" s="668"/>
      <c r="K244" s="668"/>
      <c r="L244" s="668"/>
      <c r="M244" s="668"/>
      <c r="N244" s="668"/>
      <c r="O244" s="668"/>
      <c r="P244" s="668"/>
      <c r="Q244" s="668"/>
      <c r="R244" s="668"/>
      <c r="S244" s="668"/>
      <c r="T244" s="668"/>
      <c r="U244" s="668"/>
      <c r="V244" s="668"/>
      <c r="W244" s="668"/>
      <c r="X244" s="668"/>
      <c r="Y244" s="668"/>
      <c r="Z244" s="668"/>
      <c r="AA244" s="668"/>
      <c r="AB244" s="668"/>
      <c r="AC244" s="668"/>
      <c r="AD244" s="668"/>
      <c r="AE244" s="668"/>
      <c r="AF244" s="668"/>
      <c r="AG244" s="668"/>
      <c r="AH244" s="668"/>
      <c r="AI244" s="668"/>
      <c r="AJ244" s="668"/>
      <c r="AK244" s="668"/>
      <c r="AL244" s="668"/>
      <c r="AM244" s="668"/>
    </row>
    <row r="245" ht="15.75" customHeight="1">
      <c r="A245" s="668"/>
      <c r="B245" s="668"/>
      <c r="C245" s="668"/>
      <c r="D245" s="668"/>
      <c r="E245" s="668"/>
      <c r="F245" s="668"/>
      <c r="G245" s="668"/>
      <c r="H245" s="668"/>
      <c r="I245" s="668"/>
      <c r="J245" s="668"/>
      <c r="K245" s="668"/>
      <c r="L245" s="668"/>
      <c r="M245" s="668"/>
      <c r="N245" s="668"/>
      <c r="O245" s="668"/>
      <c r="P245" s="668"/>
      <c r="Q245" s="668"/>
      <c r="R245" s="668"/>
      <c r="S245" s="668"/>
      <c r="T245" s="668"/>
      <c r="U245" s="668"/>
      <c r="V245" s="668"/>
      <c r="W245" s="668"/>
      <c r="X245" s="668"/>
      <c r="Y245" s="668"/>
      <c r="Z245" s="668"/>
      <c r="AA245" s="668"/>
      <c r="AB245" s="668"/>
      <c r="AC245" s="668"/>
      <c r="AD245" s="668"/>
      <c r="AE245" s="668"/>
      <c r="AF245" s="668"/>
      <c r="AG245" s="668"/>
      <c r="AH245" s="668"/>
      <c r="AI245" s="668"/>
      <c r="AJ245" s="668"/>
      <c r="AK245" s="668"/>
      <c r="AL245" s="668"/>
      <c r="AM245" s="668"/>
    </row>
    <row r="246" ht="15.75" customHeight="1">
      <c r="A246" s="668"/>
      <c r="B246" s="668"/>
      <c r="C246" s="668"/>
      <c r="D246" s="668"/>
      <c r="E246" s="668"/>
      <c r="F246" s="668"/>
      <c r="G246" s="668"/>
      <c r="H246" s="668"/>
      <c r="I246" s="668"/>
      <c r="J246" s="668"/>
      <c r="K246" s="668"/>
      <c r="L246" s="668"/>
      <c r="M246" s="668"/>
      <c r="N246" s="668"/>
      <c r="O246" s="668"/>
      <c r="P246" s="668"/>
      <c r="Q246" s="668"/>
      <c r="R246" s="668"/>
      <c r="S246" s="668"/>
      <c r="T246" s="668"/>
      <c r="U246" s="668"/>
      <c r="V246" s="668"/>
      <c r="W246" s="668"/>
      <c r="X246" s="668"/>
      <c r="Y246" s="668"/>
      <c r="Z246" s="668"/>
      <c r="AA246" s="668"/>
      <c r="AB246" s="668"/>
      <c r="AC246" s="668"/>
      <c r="AD246" s="668"/>
      <c r="AE246" s="668"/>
      <c r="AF246" s="668"/>
      <c r="AG246" s="668"/>
      <c r="AH246" s="668"/>
      <c r="AI246" s="668"/>
      <c r="AJ246" s="668"/>
      <c r="AK246" s="668"/>
      <c r="AL246" s="668"/>
      <c r="AM246" s="668"/>
    </row>
    <row r="247" ht="15.75" customHeight="1">
      <c r="A247" s="668"/>
      <c r="B247" s="668"/>
      <c r="C247" s="668"/>
      <c r="D247" s="668"/>
      <c r="E247" s="668"/>
      <c r="F247" s="668"/>
      <c r="G247" s="668"/>
      <c r="H247" s="668"/>
      <c r="I247" s="668"/>
      <c r="J247" s="668"/>
      <c r="K247" s="668"/>
      <c r="L247" s="668"/>
      <c r="M247" s="668"/>
      <c r="N247" s="668"/>
      <c r="O247" s="668"/>
      <c r="P247" s="668"/>
      <c r="Q247" s="668"/>
      <c r="R247" s="668"/>
      <c r="S247" s="668"/>
      <c r="T247" s="668"/>
      <c r="U247" s="668"/>
      <c r="V247" s="668"/>
      <c r="W247" s="668"/>
      <c r="X247" s="668"/>
      <c r="Y247" s="668"/>
      <c r="Z247" s="668"/>
      <c r="AA247" s="668"/>
      <c r="AB247" s="668"/>
      <c r="AC247" s="668"/>
      <c r="AD247" s="668"/>
      <c r="AE247" s="668"/>
      <c r="AF247" s="668"/>
      <c r="AG247" s="668"/>
      <c r="AH247" s="668"/>
      <c r="AI247" s="668"/>
      <c r="AJ247" s="668"/>
      <c r="AK247" s="668"/>
      <c r="AL247" s="668"/>
      <c r="AM247" s="668"/>
    </row>
    <row r="248" ht="15.75" customHeight="1">
      <c r="A248" s="668"/>
      <c r="B248" s="668"/>
      <c r="C248" s="668"/>
      <c r="D248" s="668"/>
      <c r="E248" s="668"/>
      <c r="F248" s="668"/>
      <c r="G248" s="668"/>
      <c r="H248" s="668"/>
      <c r="I248" s="668"/>
      <c r="J248" s="668"/>
      <c r="K248" s="668"/>
      <c r="L248" s="668"/>
      <c r="M248" s="668"/>
      <c r="N248" s="668"/>
      <c r="O248" s="668"/>
      <c r="P248" s="668"/>
      <c r="Q248" s="668"/>
      <c r="R248" s="668"/>
      <c r="S248" s="668"/>
      <c r="T248" s="668"/>
      <c r="U248" s="668"/>
      <c r="V248" s="668"/>
      <c r="W248" s="668"/>
      <c r="X248" s="668"/>
      <c r="Y248" s="668"/>
      <c r="Z248" s="668"/>
      <c r="AA248" s="668"/>
      <c r="AB248" s="668"/>
      <c r="AC248" s="668"/>
      <c r="AD248" s="668"/>
      <c r="AE248" s="668"/>
      <c r="AF248" s="668"/>
      <c r="AG248" s="668"/>
      <c r="AH248" s="668"/>
      <c r="AI248" s="668"/>
      <c r="AJ248" s="668"/>
      <c r="AK248" s="668"/>
      <c r="AL248" s="668"/>
      <c r="AM248" s="668"/>
    </row>
    <row r="249" ht="15.75" customHeight="1">
      <c r="A249" s="668"/>
      <c r="B249" s="668"/>
      <c r="C249" s="668"/>
      <c r="D249" s="668"/>
      <c r="E249" s="668"/>
      <c r="F249" s="668"/>
      <c r="G249" s="668"/>
      <c r="H249" s="668"/>
      <c r="I249" s="668"/>
      <c r="J249" s="668"/>
      <c r="K249" s="668"/>
      <c r="L249" s="668"/>
      <c r="M249" s="668"/>
      <c r="N249" s="668"/>
      <c r="O249" s="668"/>
      <c r="P249" s="668"/>
      <c r="Q249" s="668"/>
      <c r="R249" s="668"/>
      <c r="S249" s="668"/>
      <c r="T249" s="668"/>
      <c r="U249" s="668"/>
      <c r="V249" s="668"/>
      <c r="W249" s="668"/>
      <c r="X249" s="668"/>
      <c r="Y249" s="668"/>
      <c r="Z249" s="668"/>
      <c r="AA249" s="668"/>
      <c r="AB249" s="668"/>
      <c r="AC249" s="668"/>
      <c r="AD249" s="668"/>
      <c r="AE249" s="668"/>
      <c r="AF249" s="668"/>
      <c r="AG249" s="668"/>
      <c r="AH249" s="668"/>
      <c r="AI249" s="668"/>
      <c r="AJ249" s="668"/>
      <c r="AK249" s="668"/>
      <c r="AL249" s="668"/>
      <c r="AM249" s="668"/>
    </row>
    <row r="250" ht="15.75" customHeight="1">
      <c r="A250" s="668"/>
      <c r="B250" s="668"/>
      <c r="C250" s="668"/>
      <c r="D250" s="668"/>
      <c r="E250" s="668"/>
      <c r="F250" s="668"/>
      <c r="G250" s="668"/>
      <c r="H250" s="668"/>
      <c r="I250" s="668"/>
      <c r="J250" s="668"/>
      <c r="K250" s="668"/>
      <c r="L250" s="668"/>
      <c r="M250" s="668"/>
      <c r="N250" s="668"/>
      <c r="O250" s="668"/>
      <c r="P250" s="668"/>
      <c r="Q250" s="668"/>
      <c r="R250" s="668"/>
      <c r="S250" s="668"/>
      <c r="T250" s="668"/>
      <c r="U250" s="668"/>
      <c r="V250" s="668"/>
      <c r="W250" s="668"/>
      <c r="X250" s="668"/>
      <c r="Y250" s="668"/>
      <c r="Z250" s="668"/>
      <c r="AA250" s="668"/>
      <c r="AB250" s="668"/>
      <c r="AC250" s="668"/>
      <c r="AD250" s="668"/>
      <c r="AE250" s="668"/>
      <c r="AF250" s="668"/>
      <c r="AG250" s="668"/>
      <c r="AH250" s="668"/>
      <c r="AI250" s="668"/>
      <c r="AJ250" s="668"/>
      <c r="AK250" s="668"/>
      <c r="AL250" s="668"/>
      <c r="AM250" s="668"/>
    </row>
    <row r="251" ht="15.75" customHeight="1">
      <c r="A251" s="668"/>
      <c r="B251" s="668"/>
      <c r="C251" s="668"/>
      <c r="D251" s="668"/>
      <c r="E251" s="668"/>
      <c r="F251" s="668"/>
      <c r="G251" s="668"/>
      <c r="H251" s="668"/>
      <c r="I251" s="668"/>
      <c r="J251" s="668"/>
      <c r="K251" s="668"/>
      <c r="L251" s="668"/>
      <c r="M251" s="668"/>
      <c r="N251" s="668"/>
      <c r="O251" s="668"/>
      <c r="P251" s="668"/>
      <c r="Q251" s="668"/>
      <c r="R251" s="668"/>
      <c r="S251" s="668"/>
      <c r="T251" s="668"/>
      <c r="U251" s="668"/>
      <c r="V251" s="668"/>
      <c r="W251" s="668"/>
      <c r="X251" s="668"/>
      <c r="Y251" s="668"/>
      <c r="Z251" s="668"/>
      <c r="AA251" s="668"/>
      <c r="AB251" s="668"/>
      <c r="AC251" s="668"/>
      <c r="AD251" s="668"/>
      <c r="AE251" s="668"/>
      <c r="AF251" s="668"/>
      <c r="AG251" s="668"/>
      <c r="AH251" s="668"/>
      <c r="AI251" s="668"/>
      <c r="AJ251" s="668"/>
      <c r="AK251" s="668"/>
      <c r="AL251" s="668"/>
      <c r="AM251" s="668"/>
    </row>
    <row r="252" ht="15.75" customHeight="1">
      <c r="A252" s="668"/>
      <c r="B252" s="668"/>
      <c r="C252" s="668"/>
      <c r="D252" s="668"/>
      <c r="E252" s="668"/>
      <c r="F252" s="668"/>
      <c r="G252" s="668"/>
      <c r="H252" s="668"/>
      <c r="I252" s="668"/>
      <c r="J252" s="668"/>
      <c r="K252" s="668"/>
      <c r="L252" s="668"/>
      <c r="M252" s="668"/>
      <c r="N252" s="668"/>
      <c r="O252" s="668"/>
      <c r="P252" s="668"/>
      <c r="Q252" s="668"/>
      <c r="R252" s="668"/>
      <c r="S252" s="668"/>
      <c r="T252" s="668"/>
      <c r="U252" s="668"/>
      <c r="V252" s="668"/>
      <c r="W252" s="668"/>
      <c r="X252" s="668"/>
      <c r="Y252" s="668"/>
      <c r="Z252" s="668"/>
      <c r="AA252" s="668"/>
      <c r="AB252" s="668"/>
      <c r="AC252" s="668"/>
      <c r="AD252" s="668"/>
      <c r="AE252" s="668"/>
      <c r="AF252" s="668"/>
      <c r="AG252" s="668"/>
      <c r="AH252" s="668"/>
      <c r="AI252" s="668"/>
      <c r="AJ252" s="668"/>
      <c r="AK252" s="668"/>
      <c r="AL252" s="668"/>
      <c r="AM252" s="668"/>
    </row>
    <row r="253" ht="15.75" customHeight="1">
      <c r="A253" s="668"/>
      <c r="B253" s="668"/>
      <c r="C253" s="668"/>
      <c r="D253" s="668"/>
      <c r="E253" s="668"/>
      <c r="F253" s="668"/>
      <c r="G253" s="668"/>
      <c r="H253" s="668"/>
      <c r="I253" s="668"/>
      <c r="J253" s="668"/>
      <c r="K253" s="668"/>
      <c r="L253" s="668"/>
      <c r="M253" s="668"/>
      <c r="N253" s="668"/>
      <c r="O253" s="668"/>
      <c r="P253" s="668"/>
      <c r="Q253" s="668"/>
      <c r="R253" s="668"/>
      <c r="S253" s="668"/>
      <c r="T253" s="668"/>
      <c r="U253" s="668"/>
      <c r="V253" s="668"/>
      <c r="W253" s="668"/>
      <c r="X253" s="668"/>
      <c r="Y253" s="668"/>
      <c r="Z253" s="668"/>
      <c r="AA253" s="668"/>
      <c r="AB253" s="668"/>
      <c r="AC253" s="668"/>
      <c r="AD253" s="668"/>
      <c r="AE253" s="668"/>
      <c r="AF253" s="668"/>
      <c r="AG253" s="668"/>
      <c r="AH253" s="668"/>
      <c r="AI253" s="668"/>
      <c r="AJ253" s="668"/>
      <c r="AK253" s="668"/>
      <c r="AL253" s="668"/>
      <c r="AM253" s="668"/>
    </row>
    <row r="254" ht="15.75" customHeight="1">
      <c r="A254" s="668"/>
      <c r="B254" s="668"/>
      <c r="C254" s="668"/>
      <c r="D254" s="668"/>
      <c r="E254" s="668"/>
      <c r="F254" s="668"/>
      <c r="G254" s="668"/>
      <c r="H254" s="668"/>
      <c r="I254" s="668"/>
      <c r="J254" s="668"/>
      <c r="K254" s="668"/>
      <c r="L254" s="668"/>
      <c r="M254" s="668"/>
      <c r="N254" s="668"/>
      <c r="O254" s="668"/>
      <c r="P254" s="668"/>
      <c r="Q254" s="668"/>
      <c r="R254" s="668"/>
      <c r="S254" s="668"/>
      <c r="T254" s="668"/>
      <c r="U254" s="668"/>
      <c r="V254" s="668"/>
      <c r="W254" s="668"/>
      <c r="X254" s="668"/>
      <c r="Y254" s="668"/>
      <c r="Z254" s="668"/>
      <c r="AA254" s="668"/>
      <c r="AB254" s="668"/>
      <c r="AC254" s="668"/>
      <c r="AD254" s="668"/>
      <c r="AE254" s="668"/>
      <c r="AF254" s="668"/>
      <c r="AG254" s="668"/>
      <c r="AH254" s="668"/>
      <c r="AI254" s="668"/>
      <c r="AJ254" s="668"/>
      <c r="AK254" s="668"/>
      <c r="AL254" s="668"/>
      <c r="AM254" s="668"/>
    </row>
    <row r="255" ht="15.75" customHeight="1">
      <c r="A255" s="668"/>
      <c r="B255" s="668"/>
      <c r="C255" s="668"/>
      <c r="D255" s="668"/>
      <c r="E255" s="668"/>
      <c r="F255" s="668"/>
      <c r="G255" s="668"/>
      <c r="H255" s="668"/>
      <c r="I255" s="668"/>
      <c r="J255" s="668"/>
      <c r="K255" s="668"/>
      <c r="L255" s="668"/>
      <c r="M255" s="668"/>
      <c r="N255" s="668"/>
      <c r="O255" s="668"/>
      <c r="P255" s="668"/>
      <c r="Q255" s="668"/>
      <c r="R255" s="668"/>
      <c r="S255" s="668"/>
      <c r="T255" s="668"/>
      <c r="U255" s="668"/>
      <c r="V255" s="668"/>
      <c r="W255" s="668"/>
      <c r="X255" s="668"/>
      <c r="Y255" s="668"/>
      <c r="Z255" s="668"/>
      <c r="AA255" s="668"/>
      <c r="AB255" s="668"/>
      <c r="AC255" s="668"/>
      <c r="AD255" s="668"/>
      <c r="AE255" s="668"/>
      <c r="AF255" s="668"/>
      <c r="AG255" s="668"/>
      <c r="AH255" s="668"/>
      <c r="AI255" s="668"/>
      <c r="AJ255" s="668"/>
      <c r="AK255" s="668"/>
      <c r="AL255" s="668"/>
      <c r="AM255" s="668"/>
    </row>
    <row r="256" ht="15.75" customHeight="1">
      <c r="A256" s="668"/>
      <c r="B256" s="668"/>
      <c r="C256" s="668"/>
      <c r="D256" s="668"/>
      <c r="E256" s="668"/>
      <c r="F256" s="668"/>
      <c r="G256" s="668"/>
      <c r="H256" s="668"/>
      <c r="I256" s="668"/>
      <c r="J256" s="668"/>
      <c r="K256" s="668"/>
      <c r="L256" s="668"/>
      <c r="M256" s="668"/>
      <c r="N256" s="668"/>
      <c r="O256" s="668"/>
      <c r="P256" s="668"/>
      <c r="Q256" s="668"/>
      <c r="R256" s="668"/>
      <c r="S256" s="668"/>
      <c r="T256" s="668"/>
      <c r="U256" s="668"/>
      <c r="V256" s="668"/>
      <c r="W256" s="668"/>
      <c r="X256" s="668"/>
      <c r="Y256" s="668"/>
      <c r="Z256" s="668"/>
      <c r="AA256" s="668"/>
      <c r="AB256" s="668"/>
      <c r="AC256" s="668"/>
      <c r="AD256" s="668"/>
      <c r="AE256" s="668"/>
      <c r="AF256" s="668"/>
      <c r="AG256" s="668"/>
      <c r="AH256" s="668"/>
      <c r="AI256" s="668"/>
      <c r="AJ256" s="668"/>
      <c r="AK256" s="668"/>
      <c r="AL256" s="668"/>
      <c r="AM256" s="668"/>
    </row>
    <row r="257" ht="15.75" customHeight="1">
      <c r="A257" s="668"/>
      <c r="B257" s="668"/>
      <c r="C257" s="668"/>
      <c r="D257" s="668"/>
      <c r="E257" s="668"/>
      <c r="F257" s="668"/>
      <c r="G257" s="668"/>
      <c r="H257" s="668"/>
      <c r="I257" s="668"/>
      <c r="J257" s="668"/>
      <c r="K257" s="668"/>
      <c r="L257" s="668"/>
      <c r="M257" s="668"/>
      <c r="N257" s="668"/>
      <c r="O257" s="668"/>
      <c r="P257" s="668"/>
      <c r="Q257" s="668"/>
      <c r="R257" s="668"/>
      <c r="S257" s="668"/>
      <c r="T257" s="668"/>
      <c r="U257" s="668"/>
      <c r="V257" s="668"/>
      <c r="W257" s="668"/>
      <c r="X257" s="668"/>
      <c r="Y257" s="668"/>
      <c r="Z257" s="668"/>
      <c r="AA257" s="668"/>
      <c r="AB257" s="668"/>
      <c r="AC257" s="668"/>
      <c r="AD257" s="668"/>
      <c r="AE257" s="668"/>
      <c r="AF257" s="668"/>
      <c r="AG257" s="668"/>
      <c r="AH257" s="668"/>
      <c r="AI257" s="668"/>
      <c r="AJ257" s="668"/>
      <c r="AK257" s="668"/>
      <c r="AL257" s="668"/>
      <c r="AM257" s="668"/>
    </row>
    <row r="258" ht="15.75" customHeight="1">
      <c r="A258" s="668"/>
      <c r="B258" s="668"/>
      <c r="C258" s="668"/>
      <c r="D258" s="668"/>
      <c r="E258" s="668"/>
      <c r="F258" s="668"/>
      <c r="G258" s="668"/>
      <c r="H258" s="668"/>
      <c r="I258" s="668"/>
      <c r="J258" s="668"/>
      <c r="K258" s="668"/>
      <c r="L258" s="668"/>
      <c r="M258" s="668"/>
      <c r="N258" s="668"/>
      <c r="O258" s="668"/>
      <c r="P258" s="668"/>
      <c r="Q258" s="668"/>
      <c r="R258" s="668"/>
      <c r="S258" s="668"/>
      <c r="T258" s="668"/>
      <c r="U258" s="668"/>
      <c r="V258" s="668"/>
      <c r="W258" s="668"/>
      <c r="X258" s="668"/>
      <c r="Y258" s="668"/>
      <c r="Z258" s="668"/>
      <c r="AA258" s="668"/>
      <c r="AB258" s="668"/>
      <c r="AC258" s="668"/>
      <c r="AD258" s="668"/>
      <c r="AE258" s="668"/>
      <c r="AF258" s="668"/>
      <c r="AG258" s="668"/>
      <c r="AH258" s="668"/>
      <c r="AI258" s="668"/>
      <c r="AJ258" s="668"/>
      <c r="AK258" s="668"/>
      <c r="AL258" s="668"/>
      <c r="AM258" s="668"/>
    </row>
    <row r="259" ht="15.75" customHeight="1">
      <c r="A259" s="668"/>
      <c r="B259" s="668"/>
      <c r="C259" s="668"/>
      <c r="D259" s="668"/>
      <c r="E259" s="668"/>
      <c r="F259" s="668"/>
      <c r="G259" s="668"/>
      <c r="H259" s="668"/>
      <c r="I259" s="668"/>
      <c r="J259" s="668"/>
      <c r="K259" s="668"/>
      <c r="L259" s="668"/>
      <c r="M259" s="668"/>
      <c r="N259" s="668"/>
      <c r="O259" s="668"/>
      <c r="P259" s="668"/>
      <c r="Q259" s="668"/>
      <c r="R259" s="668"/>
      <c r="S259" s="668"/>
      <c r="T259" s="668"/>
      <c r="U259" s="668"/>
      <c r="V259" s="668"/>
      <c r="W259" s="668"/>
      <c r="X259" s="668"/>
      <c r="Y259" s="668"/>
      <c r="Z259" s="668"/>
      <c r="AA259" s="668"/>
      <c r="AB259" s="668"/>
      <c r="AC259" s="668"/>
      <c r="AD259" s="668"/>
      <c r="AE259" s="668"/>
      <c r="AF259" s="668"/>
      <c r="AG259" s="668"/>
      <c r="AH259" s="668"/>
      <c r="AI259" s="668"/>
      <c r="AJ259" s="668"/>
      <c r="AK259" s="668"/>
      <c r="AL259" s="668"/>
      <c r="AM259" s="668"/>
    </row>
    <row r="260" ht="15.75" customHeight="1">
      <c r="A260" s="668"/>
      <c r="B260" s="668"/>
      <c r="C260" s="668"/>
      <c r="D260" s="668"/>
      <c r="E260" s="668"/>
      <c r="F260" s="668"/>
      <c r="G260" s="668"/>
      <c r="H260" s="668"/>
      <c r="I260" s="668"/>
      <c r="J260" s="668"/>
      <c r="K260" s="668"/>
      <c r="L260" s="668"/>
      <c r="M260" s="668"/>
      <c r="N260" s="668"/>
      <c r="O260" s="668"/>
      <c r="P260" s="668"/>
      <c r="Q260" s="668"/>
      <c r="R260" s="668"/>
      <c r="S260" s="668"/>
      <c r="T260" s="668"/>
      <c r="U260" s="668"/>
      <c r="V260" s="668"/>
      <c r="W260" s="668"/>
      <c r="X260" s="668"/>
      <c r="Y260" s="668"/>
      <c r="Z260" s="668"/>
      <c r="AA260" s="668"/>
      <c r="AB260" s="668"/>
      <c r="AC260" s="668"/>
      <c r="AD260" s="668"/>
      <c r="AE260" s="668"/>
      <c r="AF260" s="668"/>
      <c r="AG260" s="668"/>
      <c r="AH260" s="668"/>
      <c r="AI260" s="668"/>
      <c r="AJ260" s="668"/>
      <c r="AK260" s="668"/>
      <c r="AL260" s="668"/>
      <c r="AM260" s="668"/>
    </row>
    <row r="261" ht="15.75" customHeight="1">
      <c r="A261" s="668"/>
      <c r="B261" s="668"/>
      <c r="C261" s="668"/>
      <c r="D261" s="668"/>
      <c r="E261" s="668"/>
      <c r="F261" s="668"/>
      <c r="G261" s="668"/>
      <c r="H261" s="668"/>
      <c r="I261" s="668"/>
      <c r="J261" s="668"/>
      <c r="K261" s="668"/>
      <c r="L261" s="668"/>
      <c r="M261" s="668"/>
      <c r="N261" s="668"/>
      <c r="O261" s="668"/>
      <c r="P261" s="668"/>
      <c r="Q261" s="668"/>
      <c r="R261" s="668"/>
      <c r="S261" s="668"/>
      <c r="T261" s="668"/>
      <c r="U261" s="668"/>
      <c r="V261" s="668"/>
      <c r="W261" s="668"/>
      <c r="X261" s="668"/>
      <c r="Y261" s="668"/>
      <c r="Z261" s="668"/>
      <c r="AA261" s="668"/>
      <c r="AB261" s="668"/>
      <c r="AC261" s="668"/>
      <c r="AD261" s="668"/>
      <c r="AE261" s="668"/>
      <c r="AF261" s="668"/>
      <c r="AG261" s="668"/>
      <c r="AH261" s="668"/>
      <c r="AI261" s="668"/>
      <c r="AJ261" s="668"/>
      <c r="AK261" s="668"/>
      <c r="AL261" s="668"/>
      <c r="AM261" s="668"/>
    </row>
    <row r="262" ht="15.75" customHeight="1">
      <c r="A262" s="668"/>
      <c r="B262" s="668"/>
      <c r="C262" s="668"/>
      <c r="D262" s="668"/>
      <c r="E262" s="668"/>
      <c r="F262" s="668"/>
      <c r="G262" s="668"/>
      <c r="H262" s="668"/>
      <c r="I262" s="668"/>
      <c r="J262" s="668"/>
      <c r="K262" s="668"/>
      <c r="L262" s="668"/>
      <c r="M262" s="668"/>
      <c r="N262" s="668"/>
      <c r="O262" s="668"/>
      <c r="P262" s="668"/>
      <c r="Q262" s="668"/>
      <c r="R262" s="668"/>
      <c r="S262" s="668"/>
      <c r="T262" s="668"/>
      <c r="U262" s="668"/>
      <c r="V262" s="668"/>
      <c r="W262" s="668"/>
      <c r="X262" s="668"/>
      <c r="Y262" s="668"/>
      <c r="Z262" s="668"/>
      <c r="AA262" s="668"/>
      <c r="AB262" s="668"/>
      <c r="AC262" s="668"/>
      <c r="AD262" s="668"/>
      <c r="AE262" s="668"/>
      <c r="AF262" s="668"/>
      <c r="AG262" s="668"/>
      <c r="AH262" s="668"/>
      <c r="AI262" s="668"/>
      <c r="AJ262" s="668"/>
      <c r="AK262" s="668"/>
      <c r="AL262" s="668"/>
      <c r="AM262" s="668"/>
    </row>
    <row r="263" ht="15.75" customHeight="1">
      <c r="A263" s="668"/>
      <c r="B263" s="668"/>
      <c r="C263" s="668"/>
      <c r="D263" s="668"/>
      <c r="E263" s="668"/>
      <c r="F263" s="668"/>
      <c r="G263" s="668"/>
      <c r="H263" s="668"/>
      <c r="I263" s="668"/>
      <c r="J263" s="668"/>
      <c r="K263" s="668"/>
      <c r="L263" s="668"/>
      <c r="M263" s="668"/>
      <c r="N263" s="668"/>
      <c r="O263" s="668"/>
      <c r="P263" s="668"/>
      <c r="Q263" s="668"/>
      <c r="R263" s="668"/>
      <c r="S263" s="668"/>
      <c r="T263" s="668"/>
      <c r="U263" s="668"/>
      <c r="V263" s="668"/>
      <c r="W263" s="668"/>
      <c r="X263" s="668"/>
      <c r="Y263" s="668"/>
      <c r="Z263" s="668"/>
      <c r="AA263" s="668"/>
      <c r="AB263" s="668"/>
      <c r="AC263" s="668"/>
      <c r="AD263" s="668"/>
      <c r="AE263" s="668"/>
      <c r="AF263" s="668"/>
      <c r="AG263" s="668"/>
      <c r="AH263" s="668"/>
      <c r="AI263" s="668"/>
      <c r="AJ263" s="668"/>
      <c r="AK263" s="668"/>
      <c r="AL263" s="668"/>
      <c r="AM263" s="668"/>
    </row>
    <row r="264" ht="15.75" customHeight="1">
      <c r="A264" s="668"/>
      <c r="B264" s="668"/>
      <c r="C264" s="668"/>
      <c r="D264" s="668"/>
      <c r="E264" s="668"/>
      <c r="F264" s="668"/>
      <c r="G264" s="668"/>
      <c r="H264" s="668"/>
      <c r="I264" s="668"/>
      <c r="J264" s="668"/>
      <c r="K264" s="668"/>
      <c r="L264" s="668"/>
      <c r="M264" s="668"/>
      <c r="N264" s="668"/>
      <c r="O264" s="668"/>
      <c r="P264" s="668"/>
      <c r="Q264" s="668"/>
      <c r="R264" s="668"/>
      <c r="S264" s="668"/>
      <c r="T264" s="668"/>
      <c r="U264" s="668"/>
      <c r="V264" s="668"/>
      <c r="W264" s="668"/>
      <c r="X264" s="668"/>
      <c r="Y264" s="668"/>
      <c r="Z264" s="668"/>
      <c r="AA264" s="668"/>
      <c r="AB264" s="668"/>
      <c r="AC264" s="668"/>
      <c r="AD264" s="668"/>
      <c r="AE264" s="668"/>
      <c r="AF264" s="668"/>
      <c r="AG264" s="668"/>
      <c r="AH264" s="668"/>
      <c r="AI264" s="668"/>
      <c r="AJ264" s="668"/>
      <c r="AK264" s="668"/>
      <c r="AL264" s="668"/>
      <c r="AM264" s="668"/>
    </row>
    <row r="265" ht="15.75" customHeight="1">
      <c r="A265" s="668"/>
      <c r="B265" s="668"/>
      <c r="C265" s="668"/>
      <c r="D265" s="668"/>
      <c r="E265" s="668"/>
      <c r="F265" s="668"/>
      <c r="G265" s="668"/>
      <c r="H265" s="668"/>
      <c r="I265" s="668"/>
      <c r="J265" s="668"/>
      <c r="K265" s="668"/>
      <c r="L265" s="668"/>
      <c r="M265" s="668"/>
      <c r="N265" s="668"/>
      <c r="O265" s="668"/>
      <c r="P265" s="668"/>
      <c r="Q265" s="668"/>
      <c r="R265" s="668"/>
      <c r="S265" s="668"/>
      <c r="T265" s="668"/>
      <c r="U265" s="668"/>
      <c r="V265" s="668"/>
      <c r="W265" s="668"/>
      <c r="X265" s="668"/>
      <c r="Y265" s="668"/>
      <c r="Z265" s="668"/>
      <c r="AA265" s="668"/>
      <c r="AB265" s="668"/>
      <c r="AC265" s="668"/>
      <c r="AD265" s="668"/>
      <c r="AE265" s="668"/>
      <c r="AF265" s="668"/>
      <c r="AG265" s="668"/>
      <c r="AH265" s="668"/>
      <c r="AI265" s="668"/>
      <c r="AJ265" s="668"/>
      <c r="AK265" s="668"/>
      <c r="AL265" s="668"/>
      <c r="AM265" s="668"/>
    </row>
    <row r="266" ht="15.75" customHeight="1">
      <c r="A266" s="668"/>
      <c r="B266" s="668"/>
      <c r="C266" s="668"/>
      <c r="D266" s="668"/>
      <c r="E266" s="668"/>
      <c r="F266" s="668"/>
      <c r="G266" s="668"/>
      <c r="H266" s="668"/>
      <c r="I266" s="668"/>
      <c r="J266" s="668"/>
      <c r="K266" s="668"/>
      <c r="L266" s="668"/>
      <c r="M266" s="668"/>
      <c r="N266" s="668"/>
      <c r="O266" s="668"/>
      <c r="P266" s="668"/>
      <c r="Q266" s="668"/>
      <c r="R266" s="668"/>
      <c r="S266" s="668"/>
      <c r="T266" s="668"/>
      <c r="U266" s="668"/>
      <c r="V266" s="668"/>
      <c r="W266" s="668"/>
      <c r="X266" s="668"/>
      <c r="Y266" s="668"/>
      <c r="Z266" s="668"/>
      <c r="AA266" s="668"/>
      <c r="AB266" s="668"/>
      <c r="AC266" s="668"/>
      <c r="AD266" s="668"/>
      <c r="AE266" s="668"/>
      <c r="AF266" s="668"/>
      <c r="AG266" s="668"/>
      <c r="AH266" s="668"/>
      <c r="AI266" s="668"/>
      <c r="AJ266" s="668"/>
      <c r="AK266" s="668"/>
      <c r="AL266" s="668"/>
      <c r="AM266" s="668"/>
    </row>
    <row r="267" ht="15.75" customHeight="1">
      <c r="A267" s="668"/>
      <c r="B267" s="668"/>
      <c r="C267" s="668"/>
      <c r="D267" s="668"/>
      <c r="E267" s="668"/>
      <c r="F267" s="668"/>
      <c r="G267" s="668"/>
      <c r="H267" s="668"/>
      <c r="I267" s="668"/>
      <c r="J267" s="668"/>
      <c r="K267" s="668"/>
      <c r="L267" s="668"/>
      <c r="M267" s="668"/>
      <c r="N267" s="668"/>
      <c r="O267" s="668"/>
      <c r="P267" s="668"/>
      <c r="Q267" s="668"/>
      <c r="R267" s="668"/>
      <c r="S267" s="668"/>
      <c r="T267" s="668"/>
      <c r="U267" s="668"/>
      <c r="V267" s="668"/>
      <c r="W267" s="668"/>
      <c r="X267" s="668"/>
      <c r="Y267" s="668"/>
      <c r="Z267" s="668"/>
      <c r="AA267" s="668"/>
      <c r="AB267" s="668"/>
      <c r="AC267" s="668"/>
      <c r="AD267" s="668"/>
      <c r="AE267" s="668"/>
      <c r="AF267" s="668"/>
      <c r="AG267" s="668"/>
      <c r="AH267" s="668"/>
      <c r="AI267" s="668"/>
      <c r="AJ267" s="668"/>
      <c r="AK267" s="668"/>
      <c r="AL267" s="668"/>
      <c r="AM267" s="668"/>
    </row>
    <row r="268" ht="15.75" customHeight="1">
      <c r="A268" s="668"/>
      <c r="B268" s="668"/>
      <c r="C268" s="668"/>
      <c r="D268" s="668"/>
      <c r="E268" s="668"/>
      <c r="F268" s="668"/>
      <c r="G268" s="668"/>
      <c r="H268" s="668"/>
      <c r="I268" s="668"/>
      <c r="J268" s="668"/>
      <c r="K268" s="668"/>
      <c r="L268" s="668"/>
      <c r="M268" s="668"/>
      <c r="N268" s="668"/>
      <c r="O268" s="668"/>
      <c r="P268" s="668"/>
      <c r="Q268" s="668"/>
      <c r="R268" s="668"/>
      <c r="S268" s="668"/>
      <c r="T268" s="668"/>
      <c r="U268" s="668"/>
      <c r="V268" s="668"/>
      <c r="W268" s="668"/>
      <c r="X268" s="668"/>
      <c r="Y268" s="668"/>
      <c r="Z268" s="668"/>
      <c r="AA268" s="668"/>
      <c r="AB268" s="668"/>
      <c r="AC268" s="668"/>
      <c r="AD268" s="668"/>
      <c r="AE268" s="668"/>
      <c r="AF268" s="668"/>
      <c r="AG268" s="668"/>
      <c r="AH268" s="668"/>
      <c r="AI268" s="668"/>
      <c r="AJ268" s="668"/>
      <c r="AK268" s="668"/>
      <c r="AL268" s="668"/>
      <c r="AM268" s="668"/>
    </row>
    <row r="269" ht="15.75" customHeight="1">
      <c r="A269" s="668"/>
      <c r="B269" s="668"/>
      <c r="C269" s="668"/>
      <c r="D269" s="668"/>
      <c r="E269" s="668"/>
      <c r="F269" s="668"/>
      <c r="G269" s="668"/>
      <c r="H269" s="668"/>
      <c r="I269" s="668"/>
      <c r="J269" s="668"/>
      <c r="K269" s="668"/>
      <c r="L269" s="668"/>
      <c r="M269" s="668"/>
      <c r="N269" s="668"/>
      <c r="O269" s="668"/>
      <c r="P269" s="668"/>
      <c r="Q269" s="668"/>
      <c r="R269" s="668"/>
      <c r="S269" s="668"/>
      <c r="T269" s="668"/>
      <c r="U269" s="668"/>
      <c r="V269" s="668"/>
      <c r="W269" s="668"/>
      <c r="X269" s="668"/>
      <c r="Y269" s="668"/>
      <c r="Z269" s="668"/>
      <c r="AA269" s="668"/>
      <c r="AB269" s="668"/>
      <c r="AC269" s="668"/>
      <c r="AD269" s="668"/>
      <c r="AE269" s="668"/>
      <c r="AF269" s="668"/>
      <c r="AG269" s="668"/>
      <c r="AH269" s="668"/>
      <c r="AI269" s="668"/>
      <c r="AJ269" s="668"/>
      <c r="AK269" s="668"/>
      <c r="AL269" s="668"/>
      <c r="AM269" s="668"/>
    </row>
    <row r="270" ht="15.75" customHeight="1">
      <c r="A270" s="668"/>
      <c r="B270" s="668"/>
      <c r="C270" s="668"/>
      <c r="D270" s="668"/>
      <c r="E270" s="668"/>
      <c r="F270" s="668"/>
      <c r="G270" s="668"/>
      <c r="H270" s="668"/>
      <c r="I270" s="668"/>
      <c r="J270" s="668"/>
      <c r="K270" s="668"/>
      <c r="L270" s="668"/>
      <c r="M270" s="668"/>
      <c r="N270" s="668"/>
      <c r="O270" s="668"/>
      <c r="P270" s="668"/>
      <c r="Q270" s="668"/>
      <c r="R270" s="668"/>
      <c r="S270" s="668"/>
      <c r="T270" s="668"/>
      <c r="U270" s="668"/>
      <c r="V270" s="668"/>
      <c r="W270" s="668"/>
      <c r="X270" s="668"/>
      <c r="Y270" s="668"/>
      <c r="Z270" s="668"/>
      <c r="AA270" s="668"/>
      <c r="AB270" s="668"/>
      <c r="AC270" s="668"/>
      <c r="AD270" s="668"/>
      <c r="AE270" s="668"/>
      <c r="AF270" s="668"/>
      <c r="AG270" s="668"/>
      <c r="AH270" s="668"/>
      <c r="AI270" s="668"/>
      <c r="AJ270" s="668"/>
      <c r="AK270" s="668"/>
      <c r="AL270" s="668"/>
      <c r="AM270" s="668"/>
    </row>
    <row r="271" ht="15.75" customHeight="1">
      <c r="A271" s="668"/>
      <c r="B271" s="668"/>
      <c r="C271" s="668"/>
      <c r="D271" s="668"/>
      <c r="E271" s="668"/>
      <c r="F271" s="668"/>
      <c r="G271" s="668"/>
      <c r="H271" s="668"/>
      <c r="I271" s="668"/>
      <c r="J271" s="668"/>
      <c r="K271" s="668"/>
      <c r="L271" s="668"/>
      <c r="M271" s="668"/>
      <c r="N271" s="668"/>
      <c r="O271" s="668"/>
      <c r="P271" s="668"/>
      <c r="Q271" s="668"/>
      <c r="R271" s="668"/>
      <c r="S271" s="668"/>
      <c r="T271" s="668"/>
      <c r="U271" s="668"/>
      <c r="V271" s="668"/>
      <c r="W271" s="668"/>
      <c r="X271" s="668"/>
      <c r="Y271" s="668"/>
      <c r="Z271" s="668"/>
      <c r="AA271" s="668"/>
      <c r="AB271" s="668"/>
      <c r="AC271" s="668"/>
      <c r="AD271" s="668"/>
      <c r="AE271" s="668"/>
      <c r="AF271" s="668"/>
      <c r="AG271" s="668"/>
      <c r="AH271" s="668"/>
      <c r="AI271" s="668"/>
      <c r="AJ271" s="668"/>
      <c r="AK271" s="668"/>
      <c r="AL271" s="668"/>
      <c r="AM271" s="668"/>
    </row>
    <row r="272" ht="15.75" customHeight="1">
      <c r="A272" s="668"/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  <c r="AI272" s="668"/>
      <c r="AJ272" s="668"/>
      <c r="AK272" s="668"/>
      <c r="AL272" s="668"/>
      <c r="AM272" s="668"/>
    </row>
    <row r="273" ht="15.75" customHeight="1">
      <c r="A273" s="668"/>
      <c r="B273" s="668"/>
      <c r="C273" s="668"/>
      <c r="D273" s="668"/>
      <c r="E273" s="668"/>
      <c r="F273" s="668"/>
      <c r="G273" s="668"/>
      <c r="H273" s="668"/>
      <c r="I273" s="668"/>
      <c r="J273" s="668"/>
      <c r="K273" s="668"/>
      <c r="L273" s="668"/>
      <c r="M273" s="668"/>
      <c r="N273" s="668"/>
      <c r="O273" s="668"/>
      <c r="P273" s="668"/>
      <c r="Q273" s="668"/>
      <c r="R273" s="668"/>
      <c r="S273" s="668"/>
      <c r="T273" s="668"/>
      <c r="U273" s="668"/>
      <c r="V273" s="668"/>
      <c r="W273" s="668"/>
      <c r="X273" s="668"/>
      <c r="Y273" s="668"/>
      <c r="Z273" s="668"/>
      <c r="AA273" s="668"/>
      <c r="AB273" s="668"/>
      <c r="AC273" s="668"/>
      <c r="AD273" s="668"/>
      <c r="AE273" s="668"/>
      <c r="AF273" s="668"/>
      <c r="AG273" s="668"/>
      <c r="AH273" s="668"/>
      <c r="AI273" s="668"/>
      <c r="AJ273" s="668"/>
      <c r="AK273" s="668"/>
      <c r="AL273" s="668"/>
      <c r="AM273" s="668"/>
    </row>
    <row r="274" ht="15.75" customHeight="1">
      <c r="A274" s="668"/>
      <c r="B274" s="668"/>
      <c r="C274" s="668"/>
      <c r="D274" s="668"/>
      <c r="E274" s="668"/>
      <c r="F274" s="668"/>
      <c r="G274" s="668"/>
      <c r="H274" s="668"/>
      <c r="I274" s="668"/>
      <c r="J274" s="668"/>
      <c r="K274" s="668"/>
      <c r="L274" s="668"/>
      <c r="M274" s="668"/>
      <c r="N274" s="668"/>
      <c r="O274" s="668"/>
      <c r="P274" s="668"/>
      <c r="Q274" s="668"/>
      <c r="R274" s="668"/>
      <c r="S274" s="668"/>
      <c r="T274" s="668"/>
      <c r="U274" s="668"/>
      <c r="V274" s="668"/>
      <c r="W274" s="668"/>
      <c r="X274" s="668"/>
      <c r="Y274" s="668"/>
      <c r="Z274" s="668"/>
      <c r="AA274" s="668"/>
      <c r="AB274" s="668"/>
      <c r="AC274" s="668"/>
      <c r="AD274" s="668"/>
      <c r="AE274" s="668"/>
      <c r="AF274" s="668"/>
      <c r="AG274" s="668"/>
      <c r="AH274" s="668"/>
      <c r="AI274" s="668"/>
      <c r="AJ274" s="668"/>
      <c r="AK274" s="668"/>
      <c r="AL274" s="668"/>
      <c r="AM274" s="668"/>
    </row>
    <row r="275" ht="15.75" customHeight="1">
      <c r="A275" s="668"/>
      <c r="B275" s="668"/>
      <c r="C275" s="668"/>
      <c r="D275" s="668"/>
      <c r="E275" s="668"/>
      <c r="F275" s="668"/>
      <c r="G275" s="668"/>
      <c r="H275" s="668"/>
      <c r="I275" s="668"/>
      <c r="J275" s="668"/>
      <c r="K275" s="668"/>
      <c r="L275" s="668"/>
      <c r="M275" s="668"/>
      <c r="N275" s="668"/>
      <c r="O275" s="668"/>
      <c r="P275" s="668"/>
      <c r="Q275" s="668"/>
      <c r="R275" s="668"/>
      <c r="S275" s="668"/>
      <c r="T275" s="668"/>
      <c r="U275" s="668"/>
      <c r="V275" s="668"/>
      <c r="W275" s="668"/>
      <c r="X275" s="668"/>
      <c r="Y275" s="668"/>
      <c r="Z275" s="668"/>
      <c r="AA275" s="668"/>
      <c r="AB275" s="668"/>
      <c r="AC275" s="668"/>
      <c r="AD275" s="668"/>
      <c r="AE275" s="668"/>
      <c r="AF275" s="668"/>
      <c r="AG275" s="668"/>
      <c r="AH275" s="668"/>
      <c r="AI275" s="668"/>
      <c r="AJ275" s="668"/>
      <c r="AK275" s="668"/>
      <c r="AL275" s="668"/>
      <c r="AM275" s="668"/>
    </row>
    <row r="276" ht="15.75" customHeight="1">
      <c r="A276" s="668"/>
      <c r="B276" s="668"/>
      <c r="C276" s="668"/>
      <c r="D276" s="668"/>
      <c r="E276" s="668"/>
      <c r="F276" s="668"/>
      <c r="G276" s="668"/>
      <c r="H276" s="668"/>
      <c r="I276" s="668"/>
      <c r="J276" s="668"/>
      <c r="K276" s="668"/>
      <c r="L276" s="668"/>
      <c r="M276" s="668"/>
      <c r="N276" s="668"/>
      <c r="O276" s="668"/>
      <c r="P276" s="668"/>
      <c r="Q276" s="668"/>
      <c r="R276" s="668"/>
      <c r="S276" s="668"/>
      <c r="T276" s="668"/>
      <c r="U276" s="668"/>
      <c r="V276" s="668"/>
      <c r="W276" s="668"/>
      <c r="X276" s="668"/>
      <c r="Y276" s="668"/>
      <c r="Z276" s="668"/>
      <c r="AA276" s="668"/>
      <c r="AB276" s="668"/>
      <c r="AC276" s="668"/>
      <c r="AD276" s="668"/>
      <c r="AE276" s="668"/>
      <c r="AF276" s="668"/>
      <c r="AG276" s="668"/>
      <c r="AH276" s="668"/>
      <c r="AI276" s="668"/>
      <c r="AJ276" s="668"/>
      <c r="AK276" s="668"/>
      <c r="AL276" s="668"/>
      <c r="AM276" s="668"/>
    </row>
    <row r="277" ht="15.75" customHeight="1">
      <c r="A277" s="668"/>
      <c r="B277" s="668"/>
      <c r="C277" s="668"/>
      <c r="D277" s="668"/>
      <c r="E277" s="668"/>
      <c r="F277" s="668"/>
      <c r="G277" s="668"/>
      <c r="H277" s="668"/>
      <c r="I277" s="668"/>
      <c r="J277" s="668"/>
      <c r="K277" s="668"/>
      <c r="L277" s="668"/>
      <c r="M277" s="668"/>
      <c r="N277" s="668"/>
      <c r="O277" s="668"/>
      <c r="P277" s="668"/>
      <c r="Q277" s="668"/>
      <c r="R277" s="668"/>
      <c r="S277" s="668"/>
      <c r="T277" s="668"/>
      <c r="U277" s="668"/>
      <c r="V277" s="668"/>
      <c r="W277" s="668"/>
      <c r="X277" s="668"/>
      <c r="Y277" s="668"/>
      <c r="Z277" s="668"/>
      <c r="AA277" s="668"/>
      <c r="AB277" s="668"/>
      <c r="AC277" s="668"/>
      <c r="AD277" s="668"/>
      <c r="AE277" s="668"/>
      <c r="AF277" s="668"/>
      <c r="AG277" s="668"/>
      <c r="AH277" s="668"/>
      <c r="AI277" s="668"/>
      <c r="AJ277" s="668"/>
      <c r="AK277" s="668"/>
      <c r="AL277" s="668"/>
      <c r="AM277" s="668"/>
    </row>
    <row r="278" ht="15.75" customHeight="1">
      <c r="A278" s="668"/>
      <c r="B278" s="668"/>
      <c r="C278" s="668"/>
      <c r="D278" s="668"/>
      <c r="E278" s="668"/>
      <c r="F278" s="668"/>
      <c r="G278" s="668"/>
      <c r="H278" s="668"/>
      <c r="I278" s="668"/>
      <c r="J278" s="668"/>
      <c r="K278" s="668"/>
      <c r="L278" s="668"/>
      <c r="M278" s="668"/>
      <c r="N278" s="668"/>
      <c r="O278" s="668"/>
      <c r="P278" s="668"/>
      <c r="Q278" s="668"/>
      <c r="R278" s="668"/>
      <c r="S278" s="668"/>
      <c r="T278" s="668"/>
      <c r="U278" s="668"/>
      <c r="V278" s="668"/>
      <c r="W278" s="668"/>
      <c r="X278" s="668"/>
      <c r="Y278" s="668"/>
      <c r="Z278" s="668"/>
      <c r="AA278" s="668"/>
      <c r="AB278" s="668"/>
      <c r="AC278" s="668"/>
      <c r="AD278" s="668"/>
      <c r="AE278" s="668"/>
      <c r="AF278" s="668"/>
      <c r="AG278" s="668"/>
      <c r="AH278" s="668"/>
      <c r="AI278" s="668"/>
      <c r="AJ278" s="668"/>
      <c r="AK278" s="668"/>
      <c r="AL278" s="668"/>
      <c r="AM278" s="668"/>
    </row>
    <row r="279" ht="15.75" customHeight="1">
      <c r="A279" s="668"/>
      <c r="B279" s="668"/>
      <c r="C279" s="668"/>
      <c r="D279" s="668"/>
      <c r="E279" s="668"/>
      <c r="F279" s="668"/>
      <c r="G279" s="668"/>
      <c r="H279" s="668"/>
      <c r="I279" s="668"/>
      <c r="J279" s="668"/>
      <c r="K279" s="668"/>
      <c r="L279" s="668"/>
      <c r="M279" s="668"/>
      <c r="N279" s="668"/>
      <c r="O279" s="668"/>
      <c r="P279" s="668"/>
      <c r="Q279" s="668"/>
      <c r="R279" s="668"/>
      <c r="S279" s="668"/>
      <c r="T279" s="668"/>
      <c r="U279" s="668"/>
      <c r="V279" s="668"/>
      <c r="W279" s="668"/>
      <c r="X279" s="668"/>
      <c r="Y279" s="668"/>
      <c r="Z279" s="668"/>
      <c r="AA279" s="668"/>
      <c r="AB279" s="668"/>
      <c r="AC279" s="668"/>
      <c r="AD279" s="668"/>
      <c r="AE279" s="668"/>
      <c r="AF279" s="668"/>
      <c r="AG279" s="668"/>
      <c r="AH279" s="668"/>
      <c r="AI279" s="668"/>
      <c r="AJ279" s="668"/>
      <c r="AK279" s="668"/>
      <c r="AL279" s="668"/>
      <c r="AM279" s="668"/>
    </row>
    <row r="280" ht="15.75" customHeight="1">
      <c r="A280" s="668"/>
      <c r="B280" s="668"/>
      <c r="C280" s="668"/>
      <c r="D280" s="668"/>
      <c r="E280" s="668"/>
      <c r="F280" s="668"/>
      <c r="G280" s="668"/>
      <c r="H280" s="668"/>
      <c r="I280" s="668"/>
      <c r="J280" s="668"/>
      <c r="K280" s="668"/>
      <c r="L280" s="668"/>
      <c r="M280" s="668"/>
      <c r="N280" s="668"/>
      <c r="O280" s="668"/>
      <c r="P280" s="668"/>
      <c r="Q280" s="668"/>
      <c r="R280" s="668"/>
      <c r="S280" s="668"/>
      <c r="T280" s="668"/>
      <c r="U280" s="668"/>
      <c r="V280" s="668"/>
      <c r="W280" s="668"/>
      <c r="X280" s="668"/>
      <c r="Y280" s="668"/>
      <c r="Z280" s="668"/>
      <c r="AA280" s="668"/>
      <c r="AB280" s="668"/>
      <c r="AC280" s="668"/>
      <c r="AD280" s="668"/>
      <c r="AE280" s="668"/>
      <c r="AF280" s="668"/>
      <c r="AG280" s="668"/>
      <c r="AH280" s="668"/>
      <c r="AI280" s="668"/>
      <c r="AJ280" s="668"/>
      <c r="AK280" s="668"/>
      <c r="AL280" s="668"/>
      <c r="AM280" s="668"/>
    </row>
    <row r="281" ht="15.75" customHeight="1">
      <c r="A281" s="668"/>
      <c r="B281" s="668"/>
      <c r="C281" s="668"/>
      <c r="D281" s="668"/>
      <c r="E281" s="668"/>
      <c r="F281" s="668"/>
      <c r="G281" s="668"/>
      <c r="H281" s="668"/>
      <c r="I281" s="668"/>
      <c r="J281" s="668"/>
      <c r="K281" s="668"/>
      <c r="L281" s="668"/>
      <c r="M281" s="668"/>
      <c r="N281" s="668"/>
      <c r="O281" s="668"/>
      <c r="P281" s="668"/>
      <c r="Q281" s="668"/>
      <c r="R281" s="668"/>
      <c r="S281" s="668"/>
      <c r="T281" s="668"/>
      <c r="U281" s="668"/>
      <c r="V281" s="668"/>
      <c r="W281" s="668"/>
      <c r="X281" s="668"/>
      <c r="Y281" s="668"/>
      <c r="Z281" s="668"/>
      <c r="AA281" s="668"/>
      <c r="AB281" s="668"/>
      <c r="AC281" s="668"/>
      <c r="AD281" s="668"/>
      <c r="AE281" s="668"/>
      <c r="AF281" s="668"/>
      <c r="AG281" s="668"/>
      <c r="AH281" s="668"/>
      <c r="AI281" s="668"/>
      <c r="AJ281" s="668"/>
      <c r="AK281" s="668"/>
      <c r="AL281" s="668"/>
      <c r="AM281" s="668"/>
    </row>
    <row r="282" ht="15.75" customHeight="1">
      <c r="A282" s="668"/>
      <c r="B282" s="668"/>
      <c r="C282" s="668"/>
      <c r="D282" s="668"/>
      <c r="E282" s="668"/>
      <c r="F282" s="668"/>
      <c r="G282" s="668"/>
      <c r="H282" s="668"/>
      <c r="I282" s="668"/>
      <c r="J282" s="668"/>
      <c r="K282" s="668"/>
      <c r="L282" s="668"/>
      <c r="M282" s="668"/>
      <c r="N282" s="668"/>
      <c r="O282" s="668"/>
      <c r="P282" s="668"/>
      <c r="Q282" s="668"/>
      <c r="R282" s="668"/>
      <c r="S282" s="668"/>
      <c r="T282" s="668"/>
      <c r="U282" s="668"/>
      <c r="V282" s="668"/>
      <c r="W282" s="668"/>
      <c r="X282" s="668"/>
      <c r="Y282" s="668"/>
      <c r="Z282" s="668"/>
      <c r="AA282" s="668"/>
      <c r="AB282" s="668"/>
      <c r="AC282" s="668"/>
      <c r="AD282" s="668"/>
      <c r="AE282" s="668"/>
      <c r="AF282" s="668"/>
      <c r="AG282" s="668"/>
      <c r="AH282" s="668"/>
      <c r="AI282" s="668"/>
      <c r="AJ282" s="668"/>
      <c r="AK282" s="668"/>
      <c r="AL282" s="668"/>
      <c r="AM282" s="668"/>
    </row>
    <row r="283" ht="15.75" customHeight="1">
      <c r="A283" s="668"/>
      <c r="B283" s="668"/>
      <c r="C283" s="668"/>
      <c r="D283" s="668"/>
      <c r="E283" s="668"/>
      <c r="F283" s="668"/>
      <c r="G283" s="668"/>
      <c r="H283" s="668"/>
      <c r="I283" s="668"/>
      <c r="J283" s="668"/>
      <c r="K283" s="668"/>
      <c r="L283" s="668"/>
      <c r="M283" s="668"/>
      <c r="N283" s="668"/>
      <c r="O283" s="668"/>
      <c r="P283" s="668"/>
      <c r="Q283" s="668"/>
      <c r="R283" s="668"/>
      <c r="S283" s="668"/>
      <c r="T283" s="668"/>
      <c r="U283" s="668"/>
      <c r="V283" s="668"/>
      <c r="W283" s="668"/>
      <c r="X283" s="668"/>
      <c r="Y283" s="668"/>
      <c r="Z283" s="668"/>
      <c r="AA283" s="668"/>
      <c r="AB283" s="668"/>
      <c r="AC283" s="668"/>
      <c r="AD283" s="668"/>
      <c r="AE283" s="668"/>
      <c r="AF283" s="668"/>
      <c r="AG283" s="668"/>
      <c r="AH283" s="668"/>
      <c r="AI283" s="668"/>
      <c r="AJ283" s="668"/>
      <c r="AK283" s="668"/>
      <c r="AL283" s="668"/>
      <c r="AM283" s="668"/>
    </row>
    <row r="284" ht="15.75" customHeight="1">
      <c r="A284" s="668"/>
      <c r="B284" s="668"/>
      <c r="C284" s="668"/>
      <c r="D284" s="668"/>
      <c r="E284" s="668"/>
      <c r="F284" s="668"/>
      <c r="G284" s="668"/>
      <c r="H284" s="668"/>
      <c r="I284" s="668"/>
      <c r="J284" s="668"/>
      <c r="K284" s="668"/>
      <c r="L284" s="668"/>
      <c r="M284" s="668"/>
      <c r="N284" s="668"/>
      <c r="O284" s="668"/>
      <c r="P284" s="668"/>
      <c r="Q284" s="668"/>
      <c r="R284" s="668"/>
      <c r="S284" s="668"/>
      <c r="T284" s="668"/>
      <c r="U284" s="668"/>
      <c r="V284" s="668"/>
      <c r="W284" s="668"/>
      <c r="X284" s="668"/>
      <c r="Y284" s="668"/>
      <c r="Z284" s="668"/>
      <c r="AA284" s="668"/>
      <c r="AB284" s="668"/>
      <c r="AC284" s="668"/>
      <c r="AD284" s="668"/>
      <c r="AE284" s="668"/>
      <c r="AF284" s="668"/>
      <c r="AG284" s="668"/>
      <c r="AH284" s="668"/>
      <c r="AI284" s="668"/>
      <c r="AJ284" s="668"/>
      <c r="AK284" s="668"/>
      <c r="AL284" s="668"/>
      <c r="AM284" s="668"/>
    </row>
    <row r="285" ht="15.75" customHeight="1">
      <c r="A285" s="668"/>
      <c r="B285" s="668"/>
      <c r="C285" s="668"/>
      <c r="D285" s="668"/>
      <c r="E285" s="668"/>
      <c r="F285" s="668"/>
      <c r="G285" s="668"/>
      <c r="H285" s="668"/>
      <c r="I285" s="668"/>
      <c r="J285" s="668"/>
      <c r="K285" s="668"/>
      <c r="L285" s="668"/>
      <c r="M285" s="668"/>
      <c r="N285" s="668"/>
      <c r="O285" s="668"/>
      <c r="P285" s="668"/>
      <c r="Q285" s="668"/>
      <c r="R285" s="668"/>
      <c r="S285" s="668"/>
      <c r="T285" s="668"/>
      <c r="U285" s="668"/>
      <c r="V285" s="668"/>
      <c r="W285" s="668"/>
      <c r="X285" s="668"/>
      <c r="Y285" s="668"/>
      <c r="Z285" s="668"/>
      <c r="AA285" s="668"/>
      <c r="AB285" s="668"/>
      <c r="AC285" s="668"/>
      <c r="AD285" s="668"/>
      <c r="AE285" s="668"/>
      <c r="AF285" s="668"/>
      <c r="AG285" s="668"/>
      <c r="AH285" s="668"/>
      <c r="AI285" s="668"/>
      <c r="AJ285" s="668"/>
      <c r="AK285" s="668"/>
      <c r="AL285" s="668"/>
      <c r="AM285" s="668"/>
    </row>
    <row r="286" ht="15.75" customHeight="1">
      <c r="A286" s="668"/>
      <c r="B286" s="668"/>
      <c r="C286" s="668"/>
      <c r="D286" s="668"/>
      <c r="E286" s="668"/>
      <c r="F286" s="668"/>
      <c r="G286" s="668"/>
      <c r="H286" s="668"/>
      <c r="I286" s="668"/>
      <c r="J286" s="668"/>
      <c r="K286" s="668"/>
      <c r="L286" s="668"/>
      <c r="M286" s="668"/>
      <c r="N286" s="668"/>
      <c r="O286" s="668"/>
      <c r="P286" s="668"/>
      <c r="Q286" s="668"/>
      <c r="R286" s="668"/>
      <c r="S286" s="668"/>
      <c r="T286" s="668"/>
      <c r="U286" s="668"/>
      <c r="V286" s="668"/>
      <c r="W286" s="668"/>
      <c r="X286" s="668"/>
      <c r="Y286" s="668"/>
      <c r="Z286" s="668"/>
      <c r="AA286" s="668"/>
      <c r="AB286" s="668"/>
      <c r="AC286" s="668"/>
      <c r="AD286" s="668"/>
      <c r="AE286" s="668"/>
      <c r="AF286" s="668"/>
      <c r="AG286" s="668"/>
      <c r="AH286" s="668"/>
      <c r="AI286" s="668"/>
      <c r="AJ286" s="668"/>
      <c r="AK286" s="668"/>
      <c r="AL286" s="668"/>
      <c r="AM286" s="668"/>
    </row>
    <row r="287" ht="15.75" customHeight="1">
      <c r="A287" s="668"/>
      <c r="B287" s="668"/>
      <c r="C287" s="668"/>
      <c r="D287" s="668"/>
      <c r="E287" s="668"/>
      <c r="F287" s="668"/>
      <c r="G287" s="668"/>
      <c r="H287" s="668"/>
      <c r="I287" s="668"/>
      <c r="J287" s="668"/>
      <c r="K287" s="668"/>
      <c r="L287" s="668"/>
      <c r="M287" s="668"/>
      <c r="N287" s="668"/>
      <c r="O287" s="668"/>
      <c r="P287" s="668"/>
      <c r="Q287" s="668"/>
      <c r="R287" s="668"/>
      <c r="S287" s="668"/>
      <c r="T287" s="668"/>
      <c r="U287" s="668"/>
      <c r="V287" s="668"/>
      <c r="W287" s="668"/>
      <c r="X287" s="668"/>
      <c r="Y287" s="668"/>
      <c r="Z287" s="668"/>
      <c r="AA287" s="668"/>
      <c r="AB287" s="668"/>
      <c r="AC287" s="668"/>
      <c r="AD287" s="668"/>
      <c r="AE287" s="668"/>
      <c r="AF287" s="668"/>
      <c r="AG287" s="668"/>
      <c r="AH287" s="668"/>
      <c r="AI287" s="668"/>
      <c r="AJ287" s="668"/>
      <c r="AK287" s="668"/>
      <c r="AL287" s="668"/>
      <c r="AM287" s="668"/>
    </row>
    <row r="288" ht="15.75" customHeight="1">
      <c r="A288" s="668"/>
      <c r="B288" s="668"/>
      <c r="C288" s="668"/>
      <c r="D288" s="668"/>
      <c r="E288" s="668"/>
      <c r="F288" s="668"/>
      <c r="G288" s="668"/>
      <c r="H288" s="668"/>
      <c r="I288" s="668"/>
      <c r="J288" s="668"/>
      <c r="K288" s="668"/>
      <c r="L288" s="668"/>
      <c r="M288" s="668"/>
      <c r="N288" s="668"/>
      <c r="O288" s="668"/>
      <c r="P288" s="668"/>
      <c r="Q288" s="668"/>
      <c r="R288" s="668"/>
      <c r="S288" s="668"/>
      <c r="T288" s="668"/>
      <c r="U288" s="668"/>
      <c r="V288" s="668"/>
      <c r="W288" s="668"/>
      <c r="X288" s="668"/>
      <c r="Y288" s="668"/>
      <c r="Z288" s="668"/>
      <c r="AA288" s="668"/>
      <c r="AB288" s="668"/>
      <c r="AC288" s="668"/>
      <c r="AD288" s="668"/>
      <c r="AE288" s="668"/>
      <c r="AF288" s="668"/>
      <c r="AG288" s="668"/>
      <c r="AH288" s="668"/>
      <c r="AI288" s="668"/>
      <c r="AJ288" s="668"/>
      <c r="AK288" s="668"/>
      <c r="AL288" s="668"/>
      <c r="AM288" s="668"/>
    </row>
    <row r="289" ht="15.75" customHeight="1">
      <c r="A289" s="668"/>
      <c r="B289" s="668"/>
      <c r="C289" s="668"/>
      <c r="D289" s="668"/>
      <c r="E289" s="668"/>
      <c r="F289" s="668"/>
      <c r="G289" s="668"/>
      <c r="H289" s="668"/>
      <c r="I289" s="668"/>
      <c r="J289" s="668"/>
      <c r="K289" s="668"/>
      <c r="L289" s="668"/>
      <c r="M289" s="668"/>
      <c r="N289" s="668"/>
      <c r="O289" s="668"/>
      <c r="P289" s="668"/>
      <c r="Q289" s="668"/>
      <c r="R289" s="668"/>
      <c r="S289" s="668"/>
      <c r="T289" s="668"/>
      <c r="U289" s="668"/>
      <c r="V289" s="668"/>
      <c r="W289" s="668"/>
      <c r="X289" s="668"/>
      <c r="Y289" s="668"/>
      <c r="Z289" s="668"/>
      <c r="AA289" s="668"/>
      <c r="AB289" s="668"/>
      <c r="AC289" s="668"/>
      <c r="AD289" s="668"/>
      <c r="AE289" s="668"/>
      <c r="AF289" s="668"/>
      <c r="AG289" s="668"/>
      <c r="AH289" s="668"/>
      <c r="AI289" s="668"/>
      <c r="AJ289" s="668"/>
      <c r="AK289" s="668"/>
      <c r="AL289" s="668"/>
      <c r="AM289" s="668"/>
    </row>
    <row r="290" ht="15.75" customHeight="1">
      <c r="A290" s="668"/>
      <c r="B290" s="668"/>
      <c r="C290" s="668"/>
      <c r="D290" s="668"/>
      <c r="E290" s="668"/>
      <c r="F290" s="668"/>
      <c r="G290" s="668"/>
      <c r="H290" s="668"/>
      <c r="I290" s="668"/>
      <c r="J290" s="668"/>
      <c r="K290" s="668"/>
      <c r="L290" s="668"/>
      <c r="M290" s="668"/>
      <c r="N290" s="668"/>
      <c r="O290" s="668"/>
      <c r="P290" s="668"/>
      <c r="Q290" s="668"/>
      <c r="R290" s="668"/>
      <c r="S290" s="668"/>
      <c r="T290" s="668"/>
      <c r="U290" s="668"/>
      <c r="V290" s="668"/>
      <c r="W290" s="668"/>
      <c r="X290" s="668"/>
      <c r="Y290" s="668"/>
      <c r="Z290" s="668"/>
      <c r="AA290" s="668"/>
      <c r="AB290" s="668"/>
      <c r="AC290" s="668"/>
      <c r="AD290" s="668"/>
      <c r="AE290" s="668"/>
      <c r="AF290" s="668"/>
      <c r="AG290" s="668"/>
      <c r="AH290" s="668"/>
      <c r="AI290" s="668"/>
      <c r="AJ290" s="668"/>
      <c r="AK290" s="668"/>
      <c r="AL290" s="668"/>
      <c r="AM290" s="668"/>
    </row>
    <row r="291" ht="15.75" customHeight="1">
      <c r="A291" s="668"/>
      <c r="B291" s="668"/>
      <c r="C291" s="668"/>
      <c r="D291" s="668"/>
      <c r="E291" s="668"/>
      <c r="F291" s="668"/>
      <c r="G291" s="668"/>
      <c r="H291" s="668"/>
      <c r="I291" s="668"/>
      <c r="J291" s="668"/>
      <c r="K291" s="668"/>
      <c r="L291" s="668"/>
      <c r="M291" s="668"/>
      <c r="N291" s="668"/>
      <c r="O291" s="668"/>
      <c r="P291" s="668"/>
      <c r="Q291" s="668"/>
      <c r="R291" s="668"/>
      <c r="S291" s="668"/>
      <c r="T291" s="668"/>
      <c r="U291" s="668"/>
      <c r="V291" s="668"/>
      <c r="W291" s="668"/>
      <c r="X291" s="668"/>
      <c r="Y291" s="668"/>
      <c r="Z291" s="668"/>
      <c r="AA291" s="668"/>
      <c r="AB291" s="668"/>
      <c r="AC291" s="668"/>
      <c r="AD291" s="668"/>
      <c r="AE291" s="668"/>
      <c r="AF291" s="668"/>
      <c r="AG291" s="668"/>
      <c r="AH291" s="668"/>
      <c r="AI291" s="668"/>
      <c r="AJ291" s="668"/>
      <c r="AK291" s="668"/>
      <c r="AL291" s="668"/>
      <c r="AM291" s="668"/>
    </row>
    <row r="292" ht="15.75" customHeight="1">
      <c r="A292" s="668"/>
      <c r="B292" s="668"/>
      <c r="C292" s="668"/>
      <c r="D292" s="668"/>
      <c r="E292" s="668"/>
      <c r="F292" s="668"/>
      <c r="G292" s="668"/>
      <c r="H292" s="668"/>
      <c r="I292" s="668"/>
      <c r="J292" s="668"/>
      <c r="K292" s="668"/>
      <c r="L292" s="668"/>
      <c r="M292" s="668"/>
      <c r="N292" s="668"/>
      <c r="O292" s="668"/>
      <c r="P292" s="668"/>
      <c r="Q292" s="668"/>
      <c r="R292" s="668"/>
      <c r="S292" s="668"/>
      <c r="T292" s="668"/>
      <c r="U292" s="668"/>
      <c r="V292" s="668"/>
      <c r="W292" s="668"/>
      <c r="X292" s="668"/>
      <c r="Y292" s="668"/>
      <c r="Z292" s="668"/>
      <c r="AA292" s="668"/>
      <c r="AB292" s="668"/>
      <c r="AC292" s="668"/>
      <c r="AD292" s="668"/>
      <c r="AE292" s="668"/>
      <c r="AF292" s="668"/>
      <c r="AG292" s="668"/>
      <c r="AH292" s="668"/>
      <c r="AI292" s="668"/>
      <c r="AJ292" s="668"/>
      <c r="AK292" s="668"/>
      <c r="AL292" s="668"/>
      <c r="AM292" s="668"/>
    </row>
    <row r="293" ht="15.75" customHeight="1">
      <c r="A293" s="668"/>
      <c r="B293" s="668"/>
      <c r="C293" s="668"/>
      <c r="D293" s="668"/>
      <c r="E293" s="668"/>
      <c r="F293" s="668"/>
      <c r="G293" s="668"/>
      <c r="H293" s="668"/>
      <c r="I293" s="668"/>
      <c r="J293" s="668"/>
      <c r="K293" s="668"/>
      <c r="L293" s="668"/>
      <c r="M293" s="668"/>
      <c r="N293" s="668"/>
      <c r="O293" s="668"/>
      <c r="P293" s="668"/>
      <c r="Q293" s="668"/>
      <c r="R293" s="668"/>
      <c r="S293" s="668"/>
      <c r="T293" s="668"/>
      <c r="U293" s="668"/>
      <c r="V293" s="668"/>
      <c r="W293" s="668"/>
      <c r="X293" s="668"/>
      <c r="Y293" s="668"/>
      <c r="Z293" s="668"/>
      <c r="AA293" s="668"/>
      <c r="AB293" s="668"/>
      <c r="AC293" s="668"/>
      <c r="AD293" s="668"/>
      <c r="AE293" s="668"/>
      <c r="AF293" s="668"/>
      <c r="AG293" s="668"/>
      <c r="AH293" s="668"/>
      <c r="AI293" s="668"/>
      <c r="AJ293" s="668"/>
      <c r="AK293" s="668"/>
      <c r="AL293" s="668"/>
      <c r="AM293" s="668"/>
    </row>
    <row r="294" ht="15.75" customHeight="1">
      <c r="A294" s="668"/>
      <c r="B294" s="668"/>
      <c r="C294" s="668"/>
      <c r="D294" s="668"/>
      <c r="E294" s="668"/>
      <c r="F294" s="668"/>
      <c r="G294" s="668"/>
      <c r="H294" s="668"/>
      <c r="I294" s="668"/>
      <c r="J294" s="668"/>
      <c r="K294" s="668"/>
      <c r="L294" s="668"/>
      <c r="M294" s="668"/>
      <c r="N294" s="668"/>
      <c r="O294" s="668"/>
      <c r="P294" s="668"/>
      <c r="Q294" s="668"/>
      <c r="R294" s="668"/>
      <c r="S294" s="668"/>
      <c r="T294" s="668"/>
      <c r="U294" s="668"/>
      <c r="V294" s="668"/>
      <c r="W294" s="668"/>
      <c r="X294" s="668"/>
      <c r="Y294" s="668"/>
      <c r="Z294" s="668"/>
      <c r="AA294" s="668"/>
      <c r="AB294" s="668"/>
      <c r="AC294" s="668"/>
      <c r="AD294" s="668"/>
      <c r="AE294" s="668"/>
      <c r="AF294" s="668"/>
      <c r="AG294" s="668"/>
      <c r="AH294" s="668"/>
      <c r="AI294" s="668"/>
      <c r="AJ294" s="668"/>
      <c r="AK294" s="668"/>
      <c r="AL294" s="668"/>
      <c r="AM294" s="668"/>
    </row>
    <row r="295" ht="15.75" customHeight="1">
      <c r="A295" s="668"/>
      <c r="B295" s="668"/>
      <c r="C295" s="668"/>
      <c r="D295" s="668"/>
      <c r="E295" s="668"/>
      <c r="F295" s="668"/>
      <c r="G295" s="668"/>
      <c r="H295" s="668"/>
      <c r="I295" s="668"/>
      <c r="J295" s="668"/>
      <c r="K295" s="668"/>
      <c r="L295" s="668"/>
      <c r="M295" s="668"/>
      <c r="N295" s="668"/>
      <c r="O295" s="668"/>
      <c r="P295" s="668"/>
      <c r="Q295" s="668"/>
      <c r="R295" s="668"/>
      <c r="S295" s="668"/>
      <c r="T295" s="668"/>
      <c r="U295" s="668"/>
      <c r="V295" s="668"/>
      <c r="W295" s="668"/>
      <c r="X295" s="668"/>
      <c r="Y295" s="668"/>
      <c r="Z295" s="668"/>
      <c r="AA295" s="668"/>
      <c r="AB295" s="668"/>
      <c r="AC295" s="668"/>
      <c r="AD295" s="668"/>
      <c r="AE295" s="668"/>
      <c r="AF295" s="668"/>
      <c r="AG295" s="668"/>
      <c r="AH295" s="668"/>
      <c r="AI295" s="668"/>
      <c r="AJ295" s="668"/>
      <c r="AK295" s="668"/>
      <c r="AL295" s="668"/>
      <c r="AM295" s="668"/>
    </row>
    <row r="296" ht="15.75" customHeight="1">
      <c r="A296" s="668"/>
      <c r="B296" s="668"/>
      <c r="C296" s="668"/>
      <c r="D296" s="668"/>
      <c r="E296" s="668"/>
      <c r="F296" s="668"/>
      <c r="G296" s="668"/>
      <c r="H296" s="668"/>
      <c r="I296" s="668"/>
      <c r="J296" s="668"/>
      <c r="K296" s="668"/>
      <c r="L296" s="668"/>
      <c r="M296" s="668"/>
      <c r="N296" s="668"/>
      <c r="O296" s="668"/>
      <c r="P296" s="668"/>
      <c r="Q296" s="668"/>
      <c r="R296" s="668"/>
      <c r="S296" s="668"/>
      <c r="T296" s="668"/>
      <c r="U296" s="668"/>
      <c r="V296" s="668"/>
      <c r="W296" s="668"/>
      <c r="X296" s="668"/>
      <c r="Y296" s="668"/>
      <c r="Z296" s="668"/>
      <c r="AA296" s="668"/>
      <c r="AB296" s="668"/>
      <c r="AC296" s="668"/>
      <c r="AD296" s="668"/>
      <c r="AE296" s="668"/>
      <c r="AF296" s="668"/>
      <c r="AG296" s="668"/>
      <c r="AH296" s="668"/>
      <c r="AI296" s="668"/>
      <c r="AJ296" s="668"/>
      <c r="AK296" s="668"/>
      <c r="AL296" s="668"/>
      <c r="AM296" s="668"/>
    </row>
    <row r="297" ht="15.75" customHeight="1">
      <c r="A297" s="668"/>
      <c r="B297" s="668"/>
      <c r="C297" s="668"/>
      <c r="D297" s="668"/>
      <c r="E297" s="668"/>
      <c r="F297" s="668"/>
      <c r="G297" s="668"/>
      <c r="H297" s="668"/>
      <c r="I297" s="668"/>
      <c r="J297" s="668"/>
      <c r="K297" s="668"/>
      <c r="L297" s="668"/>
      <c r="M297" s="668"/>
      <c r="N297" s="668"/>
      <c r="O297" s="668"/>
      <c r="P297" s="668"/>
      <c r="Q297" s="668"/>
      <c r="R297" s="668"/>
      <c r="S297" s="668"/>
      <c r="T297" s="668"/>
      <c r="U297" s="668"/>
      <c r="V297" s="668"/>
      <c r="W297" s="668"/>
      <c r="X297" s="668"/>
      <c r="Y297" s="668"/>
      <c r="Z297" s="668"/>
      <c r="AA297" s="668"/>
      <c r="AB297" s="668"/>
      <c r="AC297" s="668"/>
      <c r="AD297" s="668"/>
      <c r="AE297" s="668"/>
      <c r="AF297" s="668"/>
      <c r="AG297" s="668"/>
      <c r="AH297" s="668"/>
      <c r="AI297" s="668"/>
      <c r="AJ297" s="668"/>
      <c r="AK297" s="668"/>
      <c r="AL297" s="668"/>
      <c r="AM297" s="668"/>
    </row>
    <row r="298" ht="15.75" customHeight="1">
      <c r="A298" s="668"/>
      <c r="B298" s="668"/>
      <c r="C298" s="668"/>
      <c r="D298" s="668"/>
      <c r="E298" s="668"/>
      <c r="F298" s="668"/>
      <c r="G298" s="668"/>
      <c r="H298" s="668"/>
      <c r="I298" s="668"/>
      <c r="J298" s="668"/>
      <c r="K298" s="668"/>
      <c r="L298" s="668"/>
      <c r="M298" s="668"/>
      <c r="N298" s="668"/>
      <c r="O298" s="668"/>
      <c r="P298" s="668"/>
      <c r="Q298" s="668"/>
      <c r="R298" s="668"/>
      <c r="S298" s="668"/>
      <c r="T298" s="668"/>
      <c r="U298" s="668"/>
      <c r="V298" s="668"/>
      <c r="W298" s="668"/>
      <c r="X298" s="668"/>
      <c r="Y298" s="668"/>
      <c r="Z298" s="668"/>
      <c r="AA298" s="668"/>
      <c r="AB298" s="668"/>
      <c r="AC298" s="668"/>
      <c r="AD298" s="668"/>
      <c r="AE298" s="668"/>
      <c r="AF298" s="668"/>
      <c r="AG298" s="668"/>
      <c r="AH298" s="668"/>
      <c r="AI298" s="668"/>
      <c r="AJ298" s="668"/>
      <c r="AK298" s="668"/>
      <c r="AL298" s="668"/>
      <c r="AM298" s="668"/>
    </row>
    <row r="299" ht="15.75" customHeight="1">
      <c r="A299" s="668"/>
      <c r="B299" s="668"/>
      <c r="C299" s="668"/>
      <c r="D299" s="668"/>
      <c r="E299" s="668"/>
      <c r="F299" s="668"/>
      <c r="G299" s="668"/>
      <c r="H299" s="668"/>
      <c r="I299" s="668"/>
      <c r="J299" s="668"/>
      <c r="K299" s="668"/>
      <c r="L299" s="668"/>
      <c r="M299" s="668"/>
      <c r="N299" s="668"/>
      <c r="O299" s="668"/>
      <c r="P299" s="668"/>
      <c r="Q299" s="668"/>
      <c r="R299" s="668"/>
      <c r="S299" s="668"/>
      <c r="T299" s="668"/>
      <c r="U299" s="668"/>
      <c r="V299" s="668"/>
      <c r="W299" s="668"/>
      <c r="X299" s="668"/>
      <c r="Y299" s="668"/>
      <c r="Z299" s="668"/>
      <c r="AA299" s="668"/>
      <c r="AB299" s="668"/>
      <c r="AC299" s="668"/>
      <c r="AD299" s="668"/>
      <c r="AE299" s="668"/>
      <c r="AF299" s="668"/>
      <c r="AG299" s="668"/>
      <c r="AH299" s="668"/>
      <c r="AI299" s="668"/>
      <c r="AJ299" s="668"/>
      <c r="AK299" s="668"/>
      <c r="AL299" s="668"/>
      <c r="AM299" s="668"/>
    </row>
    <row r="300" ht="15.75" customHeight="1">
      <c r="A300" s="668"/>
      <c r="B300" s="668"/>
      <c r="C300" s="668"/>
      <c r="D300" s="668"/>
      <c r="E300" s="668"/>
      <c r="F300" s="668"/>
      <c r="G300" s="668"/>
      <c r="H300" s="668"/>
      <c r="I300" s="668"/>
      <c r="J300" s="668"/>
      <c r="K300" s="668"/>
      <c r="L300" s="668"/>
      <c r="M300" s="668"/>
      <c r="N300" s="668"/>
      <c r="O300" s="668"/>
      <c r="P300" s="668"/>
      <c r="Q300" s="668"/>
      <c r="R300" s="668"/>
      <c r="S300" s="668"/>
      <c r="T300" s="668"/>
      <c r="U300" s="668"/>
      <c r="V300" s="668"/>
      <c r="W300" s="668"/>
      <c r="X300" s="668"/>
      <c r="Y300" s="668"/>
      <c r="Z300" s="668"/>
      <c r="AA300" s="668"/>
      <c r="AB300" s="668"/>
      <c r="AC300" s="668"/>
      <c r="AD300" s="668"/>
      <c r="AE300" s="668"/>
      <c r="AF300" s="668"/>
      <c r="AG300" s="668"/>
      <c r="AH300" s="668"/>
      <c r="AI300" s="668"/>
      <c r="AJ300" s="668"/>
      <c r="AK300" s="668"/>
      <c r="AL300" s="668"/>
      <c r="AM300" s="668"/>
    </row>
    <row r="301" ht="15.75" customHeight="1">
      <c r="A301" s="668"/>
      <c r="B301" s="668"/>
      <c r="C301" s="668"/>
      <c r="D301" s="668"/>
      <c r="E301" s="668"/>
      <c r="F301" s="668"/>
      <c r="G301" s="668"/>
      <c r="H301" s="668"/>
      <c r="I301" s="668"/>
      <c r="J301" s="668"/>
      <c r="K301" s="668"/>
      <c r="L301" s="668"/>
      <c r="M301" s="668"/>
      <c r="N301" s="668"/>
      <c r="O301" s="668"/>
      <c r="P301" s="668"/>
      <c r="Q301" s="668"/>
      <c r="R301" s="668"/>
      <c r="S301" s="668"/>
      <c r="T301" s="668"/>
      <c r="U301" s="668"/>
      <c r="V301" s="668"/>
      <c r="W301" s="668"/>
      <c r="X301" s="668"/>
      <c r="Y301" s="668"/>
      <c r="Z301" s="668"/>
      <c r="AA301" s="668"/>
      <c r="AB301" s="668"/>
      <c r="AC301" s="668"/>
      <c r="AD301" s="668"/>
      <c r="AE301" s="668"/>
      <c r="AF301" s="668"/>
      <c r="AG301" s="668"/>
      <c r="AH301" s="668"/>
      <c r="AI301" s="668"/>
      <c r="AJ301" s="668"/>
      <c r="AK301" s="668"/>
      <c r="AL301" s="668"/>
      <c r="AM301" s="668"/>
    </row>
    <row r="302" ht="15.75" customHeight="1">
      <c r="A302" s="668"/>
      <c r="B302" s="668"/>
      <c r="C302" s="668"/>
      <c r="D302" s="668"/>
      <c r="E302" s="668"/>
      <c r="F302" s="668"/>
      <c r="G302" s="668"/>
      <c r="H302" s="668"/>
      <c r="I302" s="668"/>
      <c r="J302" s="668"/>
      <c r="K302" s="668"/>
      <c r="L302" s="668"/>
      <c r="M302" s="668"/>
      <c r="N302" s="668"/>
      <c r="O302" s="668"/>
      <c r="P302" s="668"/>
      <c r="Q302" s="668"/>
      <c r="R302" s="668"/>
      <c r="S302" s="668"/>
      <c r="T302" s="668"/>
      <c r="U302" s="668"/>
      <c r="V302" s="668"/>
      <c r="W302" s="668"/>
      <c r="X302" s="668"/>
      <c r="Y302" s="668"/>
      <c r="Z302" s="668"/>
      <c r="AA302" s="668"/>
      <c r="AB302" s="668"/>
      <c r="AC302" s="668"/>
      <c r="AD302" s="668"/>
      <c r="AE302" s="668"/>
      <c r="AF302" s="668"/>
      <c r="AG302" s="668"/>
      <c r="AH302" s="668"/>
      <c r="AI302" s="668"/>
      <c r="AJ302" s="668"/>
      <c r="AK302" s="668"/>
      <c r="AL302" s="668"/>
      <c r="AM302" s="668"/>
    </row>
    <row r="303" ht="15.75" customHeight="1">
      <c r="A303" s="668"/>
      <c r="B303" s="668"/>
      <c r="C303" s="668"/>
      <c r="D303" s="668"/>
      <c r="E303" s="668"/>
      <c r="F303" s="668"/>
      <c r="G303" s="668"/>
      <c r="H303" s="668"/>
      <c r="I303" s="668"/>
      <c r="J303" s="668"/>
      <c r="K303" s="668"/>
      <c r="L303" s="668"/>
      <c r="M303" s="668"/>
      <c r="N303" s="668"/>
      <c r="O303" s="668"/>
      <c r="P303" s="668"/>
      <c r="Q303" s="668"/>
      <c r="R303" s="668"/>
      <c r="S303" s="668"/>
      <c r="T303" s="668"/>
      <c r="U303" s="668"/>
      <c r="V303" s="668"/>
      <c r="W303" s="668"/>
      <c r="X303" s="668"/>
      <c r="Y303" s="668"/>
      <c r="Z303" s="668"/>
      <c r="AA303" s="668"/>
      <c r="AB303" s="668"/>
      <c r="AC303" s="668"/>
      <c r="AD303" s="668"/>
      <c r="AE303" s="668"/>
      <c r="AF303" s="668"/>
      <c r="AG303" s="668"/>
      <c r="AH303" s="668"/>
      <c r="AI303" s="668"/>
      <c r="AJ303" s="668"/>
      <c r="AK303" s="668"/>
      <c r="AL303" s="668"/>
      <c r="AM303" s="668"/>
    </row>
    <row r="304" ht="15.75" customHeight="1">
      <c r="A304" s="668"/>
      <c r="B304" s="668"/>
      <c r="C304" s="668"/>
      <c r="D304" s="668"/>
      <c r="E304" s="668"/>
      <c r="F304" s="668"/>
      <c r="G304" s="668"/>
      <c r="H304" s="668"/>
      <c r="I304" s="668"/>
      <c r="J304" s="668"/>
      <c r="K304" s="668"/>
      <c r="L304" s="668"/>
      <c r="M304" s="668"/>
      <c r="N304" s="668"/>
      <c r="O304" s="668"/>
      <c r="P304" s="668"/>
      <c r="Q304" s="668"/>
      <c r="R304" s="668"/>
      <c r="S304" s="668"/>
      <c r="T304" s="668"/>
      <c r="U304" s="668"/>
      <c r="V304" s="668"/>
      <c r="W304" s="668"/>
      <c r="X304" s="668"/>
      <c r="Y304" s="668"/>
      <c r="Z304" s="668"/>
      <c r="AA304" s="668"/>
      <c r="AB304" s="668"/>
      <c r="AC304" s="668"/>
      <c r="AD304" s="668"/>
      <c r="AE304" s="668"/>
      <c r="AF304" s="668"/>
      <c r="AG304" s="668"/>
      <c r="AH304" s="668"/>
      <c r="AI304" s="668"/>
      <c r="AJ304" s="668"/>
      <c r="AK304" s="668"/>
      <c r="AL304" s="668"/>
      <c r="AM304" s="668"/>
    </row>
    <row r="305" ht="15.75" customHeight="1">
      <c r="A305" s="668"/>
      <c r="B305" s="668"/>
      <c r="C305" s="668"/>
      <c r="D305" s="668"/>
      <c r="E305" s="668"/>
      <c r="F305" s="668"/>
      <c r="G305" s="668"/>
      <c r="H305" s="668"/>
      <c r="I305" s="668"/>
      <c r="J305" s="668"/>
      <c r="K305" s="668"/>
      <c r="L305" s="668"/>
      <c r="M305" s="668"/>
      <c r="N305" s="668"/>
      <c r="O305" s="668"/>
      <c r="P305" s="668"/>
      <c r="Q305" s="668"/>
      <c r="R305" s="668"/>
      <c r="S305" s="668"/>
      <c r="T305" s="668"/>
      <c r="U305" s="668"/>
      <c r="V305" s="668"/>
      <c r="W305" s="668"/>
      <c r="X305" s="668"/>
      <c r="Y305" s="668"/>
      <c r="Z305" s="668"/>
      <c r="AA305" s="668"/>
      <c r="AB305" s="668"/>
      <c r="AC305" s="668"/>
      <c r="AD305" s="668"/>
      <c r="AE305" s="668"/>
      <c r="AF305" s="668"/>
      <c r="AG305" s="668"/>
      <c r="AH305" s="668"/>
      <c r="AI305" s="668"/>
      <c r="AJ305" s="668"/>
      <c r="AK305" s="668"/>
      <c r="AL305" s="668"/>
      <c r="AM305" s="668"/>
    </row>
    <row r="306" ht="15.75" customHeight="1">
      <c r="A306" s="668"/>
      <c r="B306" s="668"/>
      <c r="C306" s="668"/>
      <c r="D306" s="668"/>
      <c r="E306" s="668"/>
      <c r="F306" s="668"/>
      <c r="G306" s="668"/>
      <c r="H306" s="668"/>
      <c r="I306" s="668"/>
      <c r="J306" s="668"/>
      <c r="K306" s="668"/>
      <c r="L306" s="668"/>
      <c r="M306" s="668"/>
      <c r="N306" s="668"/>
      <c r="O306" s="668"/>
      <c r="P306" s="668"/>
      <c r="Q306" s="668"/>
      <c r="R306" s="668"/>
      <c r="S306" s="668"/>
      <c r="T306" s="668"/>
      <c r="U306" s="668"/>
      <c r="V306" s="668"/>
      <c r="W306" s="668"/>
      <c r="X306" s="668"/>
      <c r="Y306" s="668"/>
      <c r="Z306" s="668"/>
      <c r="AA306" s="668"/>
      <c r="AB306" s="668"/>
      <c r="AC306" s="668"/>
      <c r="AD306" s="668"/>
      <c r="AE306" s="668"/>
      <c r="AF306" s="668"/>
      <c r="AG306" s="668"/>
      <c r="AH306" s="668"/>
      <c r="AI306" s="668"/>
      <c r="AJ306" s="668"/>
      <c r="AK306" s="668"/>
      <c r="AL306" s="668"/>
      <c r="AM306" s="668"/>
    </row>
    <row r="307" ht="15.75" customHeight="1">
      <c r="A307" s="668"/>
      <c r="B307" s="668"/>
      <c r="C307" s="668"/>
      <c r="D307" s="668"/>
      <c r="E307" s="668"/>
      <c r="F307" s="668"/>
      <c r="G307" s="668"/>
      <c r="H307" s="668"/>
      <c r="I307" s="668"/>
      <c r="J307" s="668"/>
      <c r="K307" s="668"/>
      <c r="L307" s="668"/>
      <c r="M307" s="668"/>
      <c r="N307" s="668"/>
      <c r="O307" s="668"/>
      <c r="P307" s="668"/>
      <c r="Q307" s="668"/>
      <c r="R307" s="668"/>
      <c r="S307" s="668"/>
      <c r="T307" s="668"/>
      <c r="U307" s="668"/>
      <c r="V307" s="668"/>
      <c r="W307" s="668"/>
      <c r="X307" s="668"/>
      <c r="Y307" s="668"/>
      <c r="Z307" s="668"/>
      <c r="AA307" s="668"/>
      <c r="AB307" s="668"/>
      <c r="AC307" s="668"/>
      <c r="AD307" s="668"/>
      <c r="AE307" s="668"/>
      <c r="AF307" s="668"/>
      <c r="AG307" s="668"/>
      <c r="AH307" s="668"/>
      <c r="AI307" s="668"/>
      <c r="AJ307" s="668"/>
      <c r="AK307" s="668"/>
      <c r="AL307" s="668"/>
      <c r="AM307" s="668"/>
    </row>
    <row r="308" ht="15.75" customHeight="1">
      <c r="A308" s="668"/>
      <c r="B308" s="668"/>
      <c r="C308" s="668"/>
      <c r="D308" s="668"/>
      <c r="E308" s="668"/>
      <c r="F308" s="668"/>
      <c r="G308" s="668"/>
      <c r="H308" s="668"/>
      <c r="I308" s="668"/>
      <c r="J308" s="668"/>
      <c r="K308" s="668"/>
      <c r="L308" s="668"/>
      <c r="M308" s="668"/>
      <c r="N308" s="668"/>
      <c r="O308" s="668"/>
      <c r="P308" s="668"/>
      <c r="Q308" s="668"/>
      <c r="R308" s="668"/>
      <c r="S308" s="668"/>
      <c r="T308" s="668"/>
      <c r="U308" s="668"/>
      <c r="V308" s="668"/>
      <c r="W308" s="668"/>
      <c r="X308" s="668"/>
      <c r="Y308" s="668"/>
      <c r="Z308" s="668"/>
      <c r="AA308" s="668"/>
      <c r="AB308" s="668"/>
      <c r="AC308" s="668"/>
      <c r="AD308" s="668"/>
      <c r="AE308" s="668"/>
      <c r="AF308" s="668"/>
      <c r="AG308" s="668"/>
      <c r="AH308" s="668"/>
      <c r="AI308" s="668"/>
      <c r="AJ308" s="668"/>
      <c r="AK308" s="668"/>
      <c r="AL308" s="668"/>
      <c r="AM308" s="668"/>
    </row>
    <row r="309" ht="15.75" customHeight="1">
      <c r="A309" s="668"/>
      <c r="B309" s="668"/>
      <c r="C309" s="668"/>
      <c r="D309" s="668"/>
      <c r="E309" s="668"/>
      <c r="F309" s="668"/>
      <c r="G309" s="668"/>
      <c r="H309" s="668"/>
      <c r="I309" s="668"/>
      <c r="J309" s="668"/>
      <c r="K309" s="668"/>
      <c r="L309" s="668"/>
      <c r="M309" s="668"/>
      <c r="N309" s="668"/>
      <c r="O309" s="668"/>
      <c r="P309" s="668"/>
      <c r="Q309" s="668"/>
      <c r="R309" s="668"/>
      <c r="S309" s="668"/>
      <c r="T309" s="668"/>
      <c r="U309" s="668"/>
      <c r="V309" s="668"/>
      <c r="W309" s="668"/>
      <c r="X309" s="668"/>
      <c r="Y309" s="668"/>
      <c r="Z309" s="668"/>
      <c r="AA309" s="668"/>
      <c r="AB309" s="668"/>
      <c r="AC309" s="668"/>
      <c r="AD309" s="668"/>
      <c r="AE309" s="668"/>
      <c r="AF309" s="668"/>
      <c r="AG309" s="668"/>
      <c r="AH309" s="668"/>
      <c r="AI309" s="668"/>
      <c r="AJ309" s="668"/>
      <c r="AK309" s="668"/>
      <c r="AL309" s="668"/>
      <c r="AM309" s="668"/>
    </row>
    <row r="310" ht="15.75" customHeight="1">
      <c r="A310" s="668"/>
      <c r="B310" s="668"/>
      <c r="C310" s="668"/>
      <c r="D310" s="668"/>
      <c r="E310" s="668"/>
      <c r="F310" s="668"/>
      <c r="G310" s="668"/>
      <c r="H310" s="668"/>
      <c r="I310" s="668"/>
      <c r="J310" s="668"/>
      <c r="K310" s="668"/>
      <c r="L310" s="668"/>
      <c r="M310" s="668"/>
      <c r="N310" s="668"/>
      <c r="O310" s="668"/>
      <c r="P310" s="668"/>
      <c r="Q310" s="668"/>
      <c r="R310" s="668"/>
      <c r="S310" s="668"/>
      <c r="T310" s="668"/>
      <c r="U310" s="668"/>
      <c r="V310" s="668"/>
      <c r="W310" s="668"/>
      <c r="X310" s="668"/>
      <c r="Y310" s="668"/>
      <c r="Z310" s="668"/>
      <c r="AA310" s="668"/>
      <c r="AB310" s="668"/>
      <c r="AC310" s="668"/>
      <c r="AD310" s="668"/>
      <c r="AE310" s="668"/>
      <c r="AF310" s="668"/>
      <c r="AG310" s="668"/>
      <c r="AH310" s="668"/>
      <c r="AI310" s="668"/>
      <c r="AJ310" s="668"/>
      <c r="AK310" s="668"/>
      <c r="AL310" s="668"/>
      <c r="AM310" s="668"/>
    </row>
    <row r="311" ht="15.75" customHeight="1">
      <c r="A311" s="668"/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  <c r="AI311" s="668"/>
      <c r="AJ311" s="668"/>
      <c r="AK311" s="668"/>
      <c r="AL311" s="668"/>
      <c r="AM311" s="668"/>
    </row>
    <row r="312" ht="15.75" customHeight="1">
      <c r="A312" s="668"/>
      <c r="B312" s="668"/>
      <c r="C312" s="668"/>
      <c r="D312" s="668"/>
      <c r="E312" s="668"/>
      <c r="F312" s="668"/>
      <c r="G312" s="668"/>
      <c r="H312" s="668"/>
      <c r="I312" s="668"/>
      <c r="J312" s="668"/>
      <c r="K312" s="668"/>
      <c r="L312" s="668"/>
      <c r="M312" s="668"/>
      <c r="N312" s="668"/>
      <c r="O312" s="668"/>
      <c r="P312" s="668"/>
      <c r="Q312" s="668"/>
      <c r="R312" s="668"/>
      <c r="S312" s="668"/>
      <c r="T312" s="668"/>
      <c r="U312" s="668"/>
      <c r="V312" s="668"/>
      <c r="W312" s="668"/>
      <c r="X312" s="668"/>
      <c r="Y312" s="668"/>
      <c r="Z312" s="668"/>
      <c r="AA312" s="668"/>
      <c r="AB312" s="668"/>
      <c r="AC312" s="668"/>
      <c r="AD312" s="668"/>
      <c r="AE312" s="668"/>
      <c r="AF312" s="668"/>
      <c r="AG312" s="668"/>
      <c r="AH312" s="668"/>
      <c r="AI312" s="668"/>
      <c r="AJ312" s="668"/>
      <c r="AK312" s="668"/>
      <c r="AL312" s="668"/>
      <c r="AM312" s="668"/>
    </row>
    <row r="313" ht="15.75" customHeight="1">
      <c r="A313" s="668"/>
      <c r="B313" s="668"/>
      <c r="C313" s="668"/>
      <c r="D313" s="668"/>
      <c r="E313" s="668"/>
      <c r="F313" s="668"/>
      <c r="G313" s="668"/>
      <c r="H313" s="668"/>
      <c r="I313" s="668"/>
      <c r="J313" s="668"/>
      <c r="K313" s="668"/>
      <c r="L313" s="668"/>
      <c r="M313" s="668"/>
      <c r="N313" s="668"/>
      <c r="O313" s="668"/>
      <c r="P313" s="668"/>
      <c r="Q313" s="668"/>
      <c r="R313" s="668"/>
      <c r="S313" s="668"/>
      <c r="T313" s="668"/>
      <c r="U313" s="668"/>
      <c r="V313" s="668"/>
      <c r="W313" s="668"/>
      <c r="X313" s="668"/>
      <c r="Y313" s="668"/>
      <c r="Z313" s="668"/>
      <c r="AA313" s="668"/>
      <c r="AB313" s="668"/>
      <c r="AC313" s="668"/>
      <c r="AD313" s="668"/>
      <c r="AE313" s="668"/>
      <c r="AF313" s="668"/>
      <c r="AG313" s="668"/>
      <c r="AH313" s="668"/>
      <c r="AI313" s="668"/>
      <c r="AJ313" s="668"/>
      <c r="AK313" s="668"/>
      <c r="AL313" s="668"/>
      <c r="AM313" s="668"/>
    </row>
    <row r="314" ht="15.75" customHeight="1">
      <c r="A314" s="668"/>
      <c r="B314" s="668"/>
      <c r="C314" s="668"/>
      <c r="D314" s="668"/>
      <c r="E314" s="668"/>
      <c r="F314" s="668"/>
      <c r="G314" s="668"/>
      <c r="H314" s="668"/>
      <c r="I314" s="668"/>
      <c r="J314" s="668"/>
      <c r="K314" s="668"/>
      <c r="L314" s="668"/>
      <c r="M314" s="668"/>
      <c r="N314" s="668"/>
      <c r="O314" s="668"/>
      <c r="P314" s="668"/>
      <c r="Q314" s="668"/>
      <c r="R314" s="668"/>
      <c r="S314" s="668"/>
      <c r="T314" s="668"/>
      <c r="U314" s="668"/>
      <c r="V314" s="668"/>
      <c r="W314" s="668"/>
      <c r="X314" s="668"/>
      <c r="Y314" s="668"/>
      <c r="Z314" s="668"/>
      <c r="AA314" s="668"/>
      <c r="AB314" s="668"/>
      <c r="AC314" s="668"/>
      <c r="AD314" s="668"/>
      <c r="AE314" s="668"/>
      <c r="AF314" s="668"/>
      <c r="AG314" s="668"/>
      <c r="AH314" s="668"/>
      <c r="AI314" s="668"/>
      <c r="AJ314" s="668"/>
      <c r="AK314" s="668"/>
      <c r="AL314" s="668"/>
      <c r="AM314" s="668"/>
    </row>
    <row r="315" ht="15.75" customHeight="1">
      <c r="A315" s="668"/>
      <c r="B315" s="668"/>
      <c r="C315" s="668"/>
      <c r="D315" s="668"/>
      <c r="E315" s="668"/>
      <c r="F315" s="668"/>
      <c r="G315" s="668"/>
      <c r="H315" s="668"/>
      <c r="I315" s="668"/>
      <c r="J315" s="668"/>
      <c r="K315" s="668"/>
      <c r="L315" s="668"/>
      <c r="M315" s="668"/>
      <c r="N315" s="668"/>
      <c r="O315" s="668"/>
      <c r="P315" s="668"/>
      <c r="Q315" s="668"/>
      <c r="R315" s="668"/>
      <c r="S315" s="668"/>
      <c r="T315" s="668"/>
      <c r="U315" s="668"/>
      <c r="V315" s="668"/>
      <c r="W315" s="668"/>
      <c r="X315" s="668"/>
      <c r="Y315" s="668"/>
      <c r="Z315" s="668"/>
      <c r="AA315" s="668"/>
      <c r="AB315" s="668"/>
      <c r="AC315" s="668"/>
      <c r="AD315" s="668"/>
      <c r="AE315" s="668"/>
      <c r="AF315" s="668"/>
      <c r="AG315" s="668"/>
      <c r="AH315" s="668"/>
      <c r="AI315" s="668"/>
      <c r="AJ315" s="668"/>
      <c r="AK315" s="668"/>
      <c r="AL315" s="668"/>
      <c r="AM315" s="668"/>
    </row>
    <row r="316" ht="15.75" customHeight="1">
      <c r="A316" s="668"/>
      <c r="B316" s="668"/>
      <c r="C316" s="668"/>
      <c r="D316" s="668"/>
      <c r="E316" s="668"/>
      <c r="F316" s="668"/>
      <c r="G316" s="668"/>
      <c r="H316" s="668"/>
      <c r="I316" s="668"/>
      <c r="J316" s="668"/>
      <c r="K316" s="668"/>
      <c r="L316" s="668"/>
      <c r="M316" s="668"/>
      <c r="N316" s="668"/>
      <c r="O316" s="668"/>
      <c r="P316" s="668"/>
      <c r="Q316" s="668"/>
      <c r="R316" s="668"/>
      <c r="S316" s="668"/>
      <c r="T316" s="668"/>
      <c r="U316" s="668"/>
      <c r="V316" s="668"/>
      <c r="W316" s="668"/>
      <c r="X316" s="668"/>
      <c r="Y316" s="668"/>
      <c r="Z316" s="668"/>
      <c r="AA316" s="668"/>
      <c r="AB316" s="668"/>
      <c r="AC316" s="668"/>
      <c r="AD316" s="668"/>
      <c r="AE316" s="668"/>
      <c r="AF316" s="668"/>
      <c r="AG316" s="668"/>
      <c r="AH316" s="668"/>
      <c r="AI316" s="668"/>
      <c r="AJ316" s="668"/>
      <c r="AK316" s="668"/>
      <c r="AL316" s="668"/>
      <c r="AM316" s="668"/>
    </row>
    <row r="317" ht="15.75" customHeight="1">
      <c r="A317" s="668"/>
      <c r="B317" s="668"/>
      <c r="C317" s="668"/>
      <c r="D317" s="668"/>
      <c r="E317" s="668"/>
      <c r="F317" s="668"/>
      <c r="G317" s="668"/>
      <c r="H317" s="668"/>
      <c r="I317" s="668"/>
      <c r="J317" s="668"/>
      <c r="K317" s="668"/>
      <c r="L317" s="668"/>
      <c r="M317" s="668"/>
      <c r="N317" s="668"/>
      <c r="O317" s="668"/>
      <c r="P317" s="668"/>
      <c r="Q317" s="668"/>
      <c r="R317" s="668"/>
      <c r="S317" s="668"/>
      <c r="T317" s="668"/>
      <c r="U317" s="668"/>
      <c r="V317" s="668"/>
      <c r="W317" s="668"/>
      <c r="X317" s="668"/>
      <c r="Y317" s="668"/>
      <c r="Z317" s="668"/>
      <c r="AA317" s="668"/>
      <c r="AB317" s="668"/>
      <c r="AC317" s="668"/>
      <c r="AD317" s="668"/>
      <c r="AE317" s="668"/>
      <c r="AF317" s="668"/>
      <c r="AG317" s="668"/>
      <c r="AH317" s="668"/>
      <c r="AI317" s="668"/>
      <c r="AJ317" s="668"/>
      <c r="AK317" s="668"/>
      <c r="AL317" s="668"/>
      <c r="AM317" s="668"/>
    </row>
    <row r="318" ht="15.75" customHeight="1">
      <c r="A318" s="668"/>
      <c r="B318" s="668"/>
      <c r="C318" s="668"/>
      <c r="D318" s="668"/>
      <c r="E318" s="668"/>
      <c r="F318" s="668"/>
      <c r="G318" s="668"/>
      <c r="H318" s="668"/>
      <c r="I318" s="668"/>
      <c r="J318" s="668"/>
      <c r="K318" s="668"/>
      <c r="L318" s="668"/>
      <c r="M318" s="668"/>
      <c r="N318" s="668"/>
      <c r="O318" s="668"/>
      <c r="P318" s="668"/>
      <c r="Q318" s="668"/>
      <c r="R318" s="668"/>
      <c r="S318" s="668"/>
      <c r="T318" s="668"/>
      <c r="U318" s="668"/>
      <c r="V318" s="668"/>
      <c r="W318" s="668"/>
      <c r="X318" s="668"/>
      <c r="Y318" s="668"/>
      <c r="Z318" s="668"/>
      <c r="AA318" s="668"/>
      <c r="AB318" s="668"/>
      <c r="AC318" s="668"/>
      <c r="AD318" s="668"/>
      <c r="AE318" s="668"/>
      <c r="AF318" s="668"/>
      <c r="AG318" s="668"/>
      <c r="AH318" s="668"/>
      <c r="AI318" s="668"/>
      <c r="AJ318" s="668"/>
      <c r="AK318" s="668"/>
      <c r="AL318" s="668"/>
      <c r="AM318" s="668"/>
    </row>
    <row r="319" ht="15.75" customHeight="1">
      <c r="A319" s="668"/>
      <c r="B319" s="668"/>
      <c r="C319" s="668"/>
      <c r="D319" s="668"/>
      <c r="E319" s="668"/>
      <c r="F319" s="668"/>
      <c r="G319" s="668"/>
      <c r="H319" s="668"/>
      <c r="I319" s="668"/>
      <c r="J319" s="668"/>
      <c r="K319" s="668"/>
      <c r="L319" s="668"/>
      <c r="M319" s="668"/>
      <c r="N319" s="668"/>
      <c r="O319" s="668"/>
      <c r="P319" s="668"/>
      <c r="Q319" s="668"/>
      <c r="R319" s="668"/>
      <c r="S319" s="668"/>
      <c r="T319" s="668"/>
      <c r="U319" s="668"/>
      <c r="V319" s="668"/>
      <c r="W319" s="668"/>
      <c r="X319" s="668"/>
      <c r="Y319" s="668"/>
      <c r="Z319" s="668"/>
      <c r="AA319" s="668"/>
      <c r="AB319" s="668"/>
      <c r="AC319" s="668"/>
      <c r="AD319" s="668"/>
      <c r="AE319" s="668"/>
      <c r="AF319" s="668"/>
      <c r="AG319" s="668"/>
      <c r="AH319" s="668"/>
      <c r="AI319" s="668"/>
      <c r="AJ319" s="668"/>
      <c r="AK319" s="668"/>
      <c r="AL319" s="668"/>
      <c r="AM319" s="668"/>
    </row>
    <row r="320" ht="15.75" customHeight="1">
      <c r="A320" s="668"/>
      <c r="B320" s="668"/>
      <c r="C320" s="668"/>
      <c r="D320" s="668"/>
      <c r="E320" s="668"/>
      <c r="F320" s="668"/>
      <c r="G320" s="668"/>
      <c r="H320" s="668"/>
      <c r="I320" s="668"/>
      <c r="J320" s="668"/>
      <c r="K320" s="668"/>
      <c r="L320" s="668"/>
      <c r="M320" s="668"/>
      <c r="N320" s="668"/>
      <c r="O320" s="668"/>
      <c r="P320" s="668"/>
      <c r="Q320" s="668"/>
      <c r="R320" s="668"/>
      <c r="S320" s="668"/>
      <c r="T320" s="668"/>
      <c r="U320" s="668"/>
      <c r="V320" s="668"/>
      <c r="W320" s="668"/>
      <c r="X320" s="668"/>
      <c r="Y320" s="668"/>
      <c r="Z320" s="668"/>
      <c r="AA320" s="668"/>
      <c r="AB320" s="668"/>
      <c r="AC320" s="668"/>
      <c r="AD320" s="668"/>
      <c r="AE320" s="668"/>
      <c r="AF320" s="668"/>
      <c r="AG320" s="668"/>
      <c r="AH320" s="668"/>
      <c r="AI320" s="668"/>
      <c r="AJ320" s="668"/>
      <c r="AK320" s="668"/>
      <c r="AL320" s="668"/>
      <c r="AM320" s="668"/>
    </row>
    <row r="321" ht="15.75" customHeight="1">
      <c r="A321" s="668"/>
      <c r="B321" s="668"/>
      <c r="C321" s="668"/>
      <c r="D321" s="668"/>
      <c r="E321" s="668"/>
      <c r="F321" s="668"/>
      <c r="G321" s="668"/>
      <c r="H321" s="668"/>
      <c r="I321" s="668"/>
      <c r="J321" s="668"/>
      <c r="K321" s="668"/>
      <c r="L321" s="668"/>
      <c r="M321" s="668"/>
      <c r="N321" s="668"/>
      <c r="O321" s="668"/>
      <c r="P321" s="668"/>
      <c r="Q321" s="668"/>
      <c r="R321" s="668"/>
      <c r="S321" s="668"/>
      <c r="T321" s="668"/>
      <c r="U321" s="668"/>
      <c r="V321" s="668"/>
      <c r="W321" s="668"/>
      <c r="X321" s="668"/>
      <c r="Y321" s="668"/>
      <c r="Z321" s="668"/>
      <c r="AA321" s="668"/>
      <c r="AB321" s="668"/>
      <c r="AC321" s="668"/>
      <c r="AD321" s="668"/>
      <c r="AE321" s="668"/>
      <c r="AF321" s="668"/>
      <c r="AG321" s="668"/>
      <c r="AH321" s="668"/>
      <c r="AI321" s="668"/>
      <c r="AJ321" s="668"/>
      <c r="AK321" s="668"/>
      <c r="AL321" s="668"/>
      <c r="AM321" s="668"/>
    </row>
    <row r="322" ht="15.75" customHeight="1">
      <c r="A322" s="668"/>
      <c r="B322" s="668"/>
      <c r="C322" s="668"/>
      <c r="D322" s="668"/>
      <c r="E322" s="668"/>
      <c r="F322" s="668"/>
      <c r="G322" s="668"/>
      <c r="H322" s="668"/>
      <c r="I322" s="668"/>
      <c r="J322" s="668"/>
      <c r="K322" s="668"/>
      <c r="L322" s="668"/>
      <c r="M322" s="668"/>
      <c r="N322" s="668"/>
      <c r="O322" s="668"/>
      <c r="P322" s="668"/>
      <c r="Q322" s="668"/>
      <c r="R322" s="668"/>
      <c r="S322" s="668"/>
      <c r="T322" s="668"/>
      <c r="U322" s="668"/>
      <c r="V322" s="668"/>
      <c r="W322" s="668"/>
      <c r="X322" s="668"/>
      <c r="Y322" s="668"/>
      <c r="Z322" s="668"/>
      <c r="AA322" s="668"/>
      <c r="AB322" s="668"/>
      <c r="AC322" s="668"/>
      <c r="AD322" s="668"/>
      <c r="AE322" s="668"/>
      <c r="AF322" s="668"/>
      <c r="AG322" s="668"/>
      <c r="AH322" s="668"/>
      <c r="AI322" s="668"/>
      <c r="AJ322" s="668"/>
      <c r="AK322" s="668"/>
      <c r="AL322" s="668"/>
      <c r="AM322" s="668"/>
    </row>
    <row r="323" ht="15.75" customHeight="1">
      <c r="A323" s="668"/>
      <c r="B323" s="668"/>
      <c r="C323" s="668"/>
      <c r="D323" s="668"/>
      <c r="E323" s="668"/>
      <c r="F323" s="668"/>
      <c r="G323" s="668"/>
      <c r="H323" s="668"/>
      <c r="I323" s="668"/>
      <c r="J323" s="668"/>
      <c r="K323" s="668"/>
      <c r="L323" s="668"/>
      <c r="M323" s="668"/>
      <c r="N323" s="668"/>
      <c r="O323" s="668"/>
      <c r="P323" s="668"/>
      <c r="Q323" s="668"/>
      <c r="R323" s="668"/>
      <c r="S323" s="668"/>
      <c r="T323" s="668"/>
      <c r="U323" s="668"/>
      <c r="V323" s="668"/>
      <c r="W323" s="668"/>
      <c r="X323" s="668"/>
      <c r="Y323" s="668"/>
      <c r="Z323" s="668"/>
      <c r="AA323" s="668"/>
      <c r="AB323" s="668"/>
      <c r="AC323" s="668"/>
      <c r="AD323" s="668"/>
      <c r="AE323" s="668"/>
      <c r="AF323" s="668"/>
      <c r="AG323" s="668"/>
      <c r="AH323" s="668"/>
      <c r="AI323" s="668"/>
      <c r="AJ323" s="668"/>
      <c r="AK323" s="668"/>
      <c r="AL323" s="668"/>
      <c r="AM323" s="668"/>
    </row>
    <row r="324" ht="15.75" customHeight="1">
      <c r="A324" s="668"/>
      <c r="B324" s="668"/>
      <c r="C324" s="668"/>
      <c r="D324" s="668"/>
      <c r="E324" s="668"/>
      <c r="F324" s="668"/>
      <c r="G324" s="668"/>
      <c r="H324" s="668"/>
      <c r="I324" s="668"/>
      <c r="J324" s="668"/>
      <c r="K324" s="668"/>
      <c r="L324" s="668"/>
      <c r="M324" s="668"/>
      <c r="N324" s="668"/>
      <c r="O324" s="668"/>
      <c r="P324" s="668"/>
      <c r="Q324" s="668"/>
      <c r="R324" s="668"/>
      <c r="S324" s="668"/>
      <c r="T324" s="668"/>
      <c r="U324" s="668"/>
      <c r="V324" s="668"/>
      <c r="W324" s="668"/>
      <c r="X324" s="668"/>
      <c r="Y324" s="668"/>
      <c r="Z324" s="668"/>
      <c r="AA324" s="668"/>
      <c r="AB324" s="668"/>
      <c r="AC324" s="668"/>
      <c r="AD324" s="668"/>
      <c r="AE324" s="668"/>
      <c r="AF324" s="668"/>
      <c r="AG324" s="668"/>
      <c r="AH324" s="668"/>
      <c r="AI324" s="668"/>
      <c r="AJ324" s="668"/>
      <c r="AK324" s="668"/>
      <c r="AL324" s="668"/>
      <c r="AM324" s="668"/>
    </row>
    <row r="325" ht="15.75" customHeight="1">
      <c r="A325" s="668"/>
      <c r="B325" s="668"/>
      <c r="C325" s="668"/>
      <c r="D325" s="668"/>
      <c r="E325" s="668"/>
      <c r="F325" s="668"/>
      <c r="G325" s="668"/>
      <c r="H325" s="668"/>
      <c r="I325" s="668"/>
      <c r="J325" s="668"/>
      <c r="K325" s="668"/>
      <c r="L325" s="668"/>
      <c r="M325" s="668"/>
      <c r="N325" s="668"/>
      <c r="O325" s="668"/>
      <c r="P325" s="668"/>
      <c r="Q325" s="668"/>
      <c r="R325" s="668"/>
      <c r="S325" s="668"/>
      <c r="T325" s="668"/>
      <c r="U325" s="668"/>
      <c r="V325" s="668"/>
      <c r="W325" s="668"/>
      <c r="X325" s="668"/>
      <c r="Y325" s="668"/>
      <c r="Z325" s="668"/>
      <c r="AA325" s="668"/>
      <c r="AB325" s="668"/>
      <c r="AC325" s="668"/>
      <c r="AD325" s="668"/>
      <c r="AE325" s="668"/>
      <c r="AF325" s="668"/>
      <c r="AG325" s="668"/>
      <c r="AH325" s="668"/>
      <c r="AI325" s="668"/>
      <c r="AJ325" s="668"/>
      <c r="AK325" s="668"/>
      <c r="AL325" s="668"/>
      <c r="AM325" s="668"/>
    </row>
    <row r="326" ht="15.75" customHeight="1">
      <c r="A326" s="668"/>
      <c r="B326" s="668"/>
      <c r="C326" s="668"/>
      <c r="D326" s="668"/>
      <c r="E326" s="668"/>
      <c r="F326" s="668"/>
      <c r="G326" s="668"/>
      <c r="H326" s="668"/>
      <c r="I326" s="668"/>
      <c r="J326" s="668"/>
      <c r="K326" s="668"/>
      <c r="L326" s="668"/>
      <c r="M326" s="668"/>
      <c r="N326" s="668"/>
      <c r="O326" s="668"/>
      <c r="P326" s="668"/>
      <c r="Q326" s="668"/>
      <c r="R326" s="668"/>
      <c r="S326" s="668"/>
      <c r="T326" s="668"/>
      <c r="U326" s="668"/>
      <c r="V326" s="668"/>
      <c r="W326" s="668"/>
      <c r="X326" s="668"/>
      <c r="Y326" s="668"/>
      <c r="Z326" s="668"/>
      <c r="AA326" s="668"/>
      <c r="AB326" s="668"/>
      <c r="AC326" s="668"/>
      <c r="AD326" s="668"/>
      <c r="AE326" s="668"/>
      <c r="AF326" s="668"/>
      <c r="AG326" s="668"/>
      <c r="AH326" s="668"/>
      <c r="AI326" s="668"/>
      <c r="AJ326" s="668"/>
      <c r="AK326" s="668"/>
      <c r="AL326" s="668"/>
      <c r="AM326" s="668"/>
    </row>
    <row r="327" ht="15.75" customHeight="1">
      <c r="A327" s="668"/>
      <c r="B327" s="668"/>
      <c r="C327" s="668"/>
      <c r="D327" s="668"/>
      <c r="E327" s="668"/>
      <c r="F327" s="668"/>
      <c r="G327" s="668"/>
      <c r="H327" s="668"/>
      <c r="I327" s="668"/>
      <c r="J327" s="668"/>
      <c r="K327" s="668"/>
      <c r="L327" s="668"/>
      <c r="M327" s="668"/>
      <c r="N327" s="668"/>
      <c r="O327" s="668"/>
      <c r="P327" s="668"/>
      <c r="Q327" s="668"/>
      <c r="R327" s="668"/>
      <c r="S327" s="668"/>
      <c r="T327" s="668"/>
      <c r="U327" s="668"/>
      <c r="V327" s="668"/>
      <c r="W327" s="668"/>
      <c r="X327" s="668"/>
      <c r="Y327" s="668"/>
      <c r="Z327" s="668"/>
      <c r="AA327" s="668"/>
      <c r="AB327" s="668"/>
      <c r="AC327" s="668"/>
      <c r="AD327" s="668"/>
      <c r="AE327" s="668"/>
      <c r="AF327" s="668"/>
      <c r="AG327" s="668"/>
      <c r="AH327" s="668"/>
      <c r="AI327" s="668"/>
      <c r="AJ327" s="668"/>
      <c r="AK327" s="668"/>
      <c r="AL327" s="668"/>
      <c r="AM327" s="668"/>
    </row>
    <row r="328" ht="15.75" customHeight="1">
      <c r="A328" s="668"/>
      <c r="B328" s="668"/>
      <c r="C328" s="668"/>
      <c r="D328" s="668"/>
      <c r="E328" s="668"/>
      <c r="F328" s="668"/>
      <c r="G328" s="668"/>
      <c r="H328" s="668"/>
      <c r="I328" s="668"/>
      <c r="J328" s="668"/>
      <c r="K328" s="668"/>
      <c r="L328" s="668"/>
      <c r="M328" s="668"/>
      <c r="N328" s="668"/>
      <c r="O328" s="668"/>
      <c r="P328" s="668"/>
      <c r="Q328" s="668"/>
      <c r="R328" s="668"/>
      <c r="S328" s="668"/>
      <c r="T328" s="668"/>
      <c r="U328" s="668"/>
      <c r="V328" s="668"/>
      <c r="W328" s="668"/>
      <c r="X328" s="668"/>
      <c r="Y328" s="668"/>
      <c r="Z328" s="668"/>
      <c r="AA328" s="668"/>
      <c r="AB328" s="668"/>
      <c r="AC328" s="668"/>
      <c r="AD328" s="668"/>
      <c r="AE328" s="668"/>
      <c r="AF328" s="668"/>
      <c r="AG328" s="668"/>
      <c r="AH328" s="668"/>
      <c r="AI328" s="668"/>
      <c r="AJ328" s="668"/>
      <c r="AK328" s="668"/>
      <c r="AL328" s="668"/>
      <c r="AM328" s="668"/>
    </row>
    <row r="329" ht="15.75" customHeight="1">
      <c r="A329" s="668"/>
      <c r="B329" s="668"/>
      <c r="C329" s="668"/>
      <c r="D329" s="668"/>
      <c r="E329" s="668"/>
      <c r="F329" s="668"/>
      <c r="G329" s="668"/>
      <c r="H329" s="668"/>
      <c r="I329" s="668"/>
      <c r="J329" s="668"/>
      <c r="K329" s="668"/>
      <c r="L329" s="668"/>
      <c r="M329" s="668"/>
      <c r="N329" s="668"/>
      <c r="O329" s="668"/>
      <c r="P329" s="668"/>
      <c r="Q329" s="668"/>
      <c r="R329" s="668"/>
      <c r="S329" s="668"/>
      <c r="T329" s="668"/>
      <c r="U329" s="668"/>
      <c r="V329" s="668"/>
      <c r="W329" s="668"/>
      <c r="X329" s="668"/>
      <c r="Y329" s="668"/>
      <c r="Z329" s="668"/>
      <c r="AA329" s="668"/>
      <c r="AB329" s="668"/>
      <c r="AC329" s="668"/>
      <c r="AD329" s="668"/>
      <c r="AE329" s="668"/>
      <c r="AF329" s="668"/>
      <c r="AG329" s="668"/>
      <c r="AH329" s="668"/>
      <c r="AI329" s="668"/>
      <c r="AJ329" s="668"/>
      <c r="AK329" s="668"/>
      <c r="AL329" s="668"/>
      <c r="AM329" s="668"/>
    </row>
    <row r="330" ht="15.75" customHeight="1">
      <c r="A330" s="668"/>
      <c r="B330" s="668"/>
      <c r="C330" s="668"/>
      <c r="D330" s="668"/>
      <c r="E330" s="668"/>
      <c r="F330" s="668"/>
      <c r="G330" s="668"/>
      <c r="H330" s="668"/>
      <c r="I330" s="668"/>
      <c r="J330" s="668"/>
      <c r="K330" s="668"/>
      <c r="L330" s="668"/>
      <c r="M330" s="668"/>
      <c r="N330" s="668"/>
      <c r="O330" s="668"/>
      <c r="P330" s="668"/>
      <c r="Q330" s="668"/>
      <c r="R330" s="668"/>
      <c r="S330" s="668"/>
      <c r="T330" s="668"/>
      <c r="U330" s="668"/>
      <c r="V330" s="668"/>
      <c r="W330" s="668"/>
      <c r="X330" s="668"/>
      <c r="Y330" s="668"/>
      <c r="Z330" s="668"/>
      <c r="AA330" s="668"/>
      <c r="AB330" s="668"/>
      <c r="AC330" s="668"/>
      <c r="AD330" s="668"/>
      <c r="AE330" s="668"/>
      <c r="AF330" s="668"/>
      <c r="AG330" s="668"/>
      <c r="AH330" s="668"/>
      <c r="AI330" s="668"/>
      <c r="AJ330" s="668"/>
      <c r="AK330" s="668"/>
      <c r="AL330" s="668"/>
      <c r="AM330" s="668"/>
    </row>
    <row r="331" ht="15.75" customHeight="1">
      <c r="A331" s="668"/>
      <c r="B331" s="668"/>
      <c r="C331" s="668"/>
      <c r="D331" s="668"/>
      <c r="E331" s="668"/>
      <c r="F331" s="668"/>
      <c r="G331" s="668"/>
      <c r="H331" s="668"/>
      <c r="I331" s="668"/>
      <c r="J331" s="668"/>
      <c r="K331" s="668"/>
      <c r="L331" s="668"/>
      <c r="M331" s="668"/>
      <c r="N331" s="668"/>
      <c r="O331" s="668"/>
      <c r="P331" s="668"/>
      <c r="Q331" s="668"/>
      <c r="R331" s="668"/>
      <c r="S331" s="668"/>
      <c r="T331" s="668"/>
      <c r="U331" s="668"/>
      <c r="V331" s="668"/>
      <c r="W331" s="668"/>
      <c r="X331" s="668"/>
      <c r="Y331" s="668"/>
      <c r="Z331" s="668"/>
      <c r="AA331" s="668"/>
      <c r="AB331" s="668"/>
      <c r="AC331" s="668"/>
      <c r="AD331" s="668"/>
      <c r="AE331" s="668"/>
      <c r="AF331" s="668"/>
      <c r="AG331" s="668"/>
      <c r="AH331" s="668"/>
      <c r="AI331" s="668"/>
      <c r="AJ331" s="668"/>
      <c r="AK331" s="668"/>
      <c r="AL331" s="668"/>
      <c r="AM331" s="668"/>
    </row>
    <row r="332" ht="15.75" customHeight="1">
      <c r="A332" s="668"/>
      <c r="B332" s="668"/>
      <c r="C332" s="668"/>
      <c r="D332" s="668"/>
      <c r="E332" s="668"/>
      <c r="F332" s="668"/>
      <c r="G332" s="668"/>
      <c r="H332" s="668"/>
      <c r="I332" s="668"/>
      <c r="J332" s="668"/>
      <c r="K332" s="668"/>
      <c r="L332" s="668"/>
      <c r="M332" s="668"/>
      <c r="N332" s="668"/>
      <c r="O332" s="668"/>
      <c r="P332" s="668"/>
      <c r="Q332" s="668"/>
      <c r="R332" s="668"/>
      <c r="S332" s="668"/>
      <c r="T332" s="668"/>
      <c r="U332" s="668"/>
      <c r="V332" s="668"/>
      <c r="W332" s="668"/>
      <c r="X332" s="668"/>
      <c r="Y332" s="668"/>
      <c r="Z332" s="668"/>
      <c r="AA332" s="668"/>
      <c r="AB332" s="668"/>
      <c r="AC332" s="668"/>
      <c r="AD332" s="668"/>
      <c r="AE332" s="668"/>
      <c r="AF332" s="668"/>
      <c r="AG332" s="668"/>
      <c r="AH332" s="668"/>
      <c r="AI332" s="668"/>
      <c r="AJ332" s="668"/>
      <c r="AK332" s="668"/>
      <c r="AL332" s="668"/>
      <c r="AM332" s="668"/>
    </row>
    <row r="333" ht="15.75" customHeight="1">
      <c r="A333" s="668"/>
      <c r="B333" s="668"/>
      <c r="C333" s="668"/>
      <c r="D333" s="668"/>
      <c r="E333" s="668"/>
      <c r="F333" s="668"/>
      <c r="G333" s="668"/>
      <c r="H333" s="668"/>
      <c r="I333" s="668"/>
      <c r="J333" s="668"/>
      <c r="K333" s="668"/>
      <c r="L333" s="668"/>
      <c r="M333" s="668"/>
      <c r="N333" s="668"/>
      <c r="O333" s="668"/>
      <c r="P333" s="668"/>
      <c r="Q333" s="668"/>
      <c r="R333" s="668"/>
      <c r="S333" s="668"/>
      <c r="T333" s="668"/>
      <c r="U333" s="668"/>
      <c r="V333" s="668"/>
      <c r="W333" s="668"/>
      <c r="X333" s="668"/>
      <c r="Y333" s="668"/>
      <c r="Z333" s="668"/>
      <c r="AA333" s="668"/>
      <c r="AB333" s="668"/>
      <c r="AC333" s="668"/>
      <c r="AD333" s="668"/>
      <c r="AE333" s="668"/>
      <c r="AF333" s="668"/>
      <c r="AG333" s="668"/>
      <c r="AH333" s="668"/>
      <c r="AI333" s="668"/>
      <c r="AJ333" s="668"/>
      <c r="AK333" s="668"/>
      <c r="AL333" s="668"/>
      <c r="AM333" s="668"/>
    </row>
    <row r="334" ht="15.75" customHeight="1">
      <c r="A334" s="668"/>
      <c r="B334" s="668"/>
      <c r="C334" s="668"/>
      <c r="D334" s="668"/>
      <c r="E334" s="668"/>
      <c r="F334" s="668"/>
      <c r="G334" s="668"/>
      <c r="H334" s="668"/>
      <c r="I334" s="668"/>
      <c r="J334" s="668"/>
      <c r="K334" s="668"/>
      <c r="L334" s="668"/>
      <c r="M334" s="668"/>
      <c r="N334" s="668"/>
      <c r="O334" s="668"/>
      <c r="P334" s="668"/>
      <c r="Q334" s="668"/>
      <c r="R334" s="668"/>
      <c r="S334" s="668"/>
      <c r="T334" s="668"/>
      <c r="U334" s="668"/>
      <c r="V334" s="668"/>
      <c r="W334" s="668"/>
      <c r="X334" s="668"/>
      <c r="Y334" s="668"/>
      <c r="Z334" s="668"/>
      <c r="AA334" s="668"/>
      <c r="AB334" s="668"/>
      <c r="AC334" s="668"/>
      <c r="AD334" s="668"/>
      <c r="AE334" s="668"/>
      <c r="AF334" s="668"/>
      <c r="AG334" s="668"/>
      <c r="AH334" s="668"/>
      <c r="AI334" s="668"/>
      <c r="AJ334" s="668"/>
      <c r="AK334" s="668"/>
      <c r="AL334" s="668"/>
      <c r="AM334" s="668"/>
    </row>
    <row r="335" ht="15.75" customHeight="1">
      <c r="A335" s="668"/>
      <c r="B335" s="668"/>
      <c r="C335" s="668"/>
      <c r="D335" s="668"/>
      <c r="E335" s="668"/>
      <c r="F335" s="668"/>
      <c r="G335" s="668"/>
      <c r="H335" s="668"/>
      <c r="I335" s="668"/>
      <c r="J335" s="668"/>
      <c r="K335" s="668"/>
      <c r="L335" s="668"/>
      <c r="M335" s="668"/>
      <c r="N335" s="668"/>
      <c r="O335" s="668"/>
      <c r="P335" s="668"/>
      <c r="Q335" s="668"/>
      <c r="R335" s="668"/>
      <c r="S335" s="668"/>
      <c r="T335" s="668"/>
      <c r="U335" s="668"/>
      <c r="V335" s="668"/>
      <c r="W335" s="668"/>
      <c r="X335" s="668"/>
      <c r="Y335" s="668"/>
      <c r="Z335" s="668"/>
      <c r="AA335" s="668"/>
      <c r="AB335" s="668"/>
      <c r="AC335" s="668"/>
      <c r="AD335" s="668"/>
      <c r="AE335" s="668"/>
      <c r="AF335" s="668"/>
      <c r="AG335" s="668"/>
      <c r="AH335" s="668"/>
      <c r="AI335" s="668"/>
      <c r="AJ335" s="668"/>
      <c r="AK335" s="668"/>
      <c r="AL335" s="668"/>
      <c r="AM335" s="668"/>
    </row>
    <row r="336" ht="15.75" customHeight="1">
      <c r="A336" s="668"/>
      <c r="B336" s="668"/>
      <c r="C336" s="668"/>
      <c r="D336" s="668"/>
      <c r="E336" s="668"/>
      <c r="F336" s="668"/>
      <c r="G336" s="668"/>
      <c r="H336" s="668"/>
      <c r="I336" s="668"/>
      <c r="J336" s="668"/>
      <c r="K336" s="668"/>
      <c r="L336" s="668"/>
      <c r="M336" s="668"/>
      <c r="N336" s="668"/>
      <c r="O336" s="668"/>
      <c r="P336" s="668"/>
      <c r="Q336" s="668"/>
      <c r="R336" s="668"/>
      <c r="S336" s="668"/>
      <c r="T336" s="668"/>
      <c r="U336" s="668"/>
      <c r="V336" s="668"/>
      <c r="W336" s="668"/>
      <c r="X336" s="668"/>
      <c r="Y336" s="668"/>
      <c r="Z336" s="668"/>
      <c r="AA336" s="668"/>
      <c r="AB336" s="668"/>
      <c r="AC336" s="668"/>
      <c r="AD336" s="668"/>
      <c r="AE336" s="668"/>
      <c r="AF336" s="668"/>
      <c r="AG336" s="668"/>
      <c r="AH336" s="668"/>
      <c r="AI336" s="668"/>
      <c r="AJ336" s="668"/>
      <c r="AK336" s="668"/>
      <c r="AL336" s="668"/>
      <c r="AM336" s="668"/>
    </row>
    <row r="337" ht="15.75" customHeight="1">
      <c r="A337" s="668"/>
      <c r="B337" s="668"/>
      <c r="C337" s="668"/>
      <c r="D337" s="668"/>
      <c r="E337" s="668"/>
      <c r="F337" s="668"/>
      <c r="G337" s="668"/>
      <c r="H337" s="668"/>
      <c r="I337" s="668"/>
      <c r="J337" s="668"/>
      <c r="K337" s="668"/>
      <c r="L337" s="668"/>
      <c r="M337" s="668"/>
      <c r="N337" s="668"/>
      <c r="O337" s="668"/>
      <c r="P337" s="668"/>
      <c r="Q337" s="668"/>
      <c r="R337" s="668"/>
      <c r="S337" s="668"/>
      <c r="T337" s="668"/>
      <c r="U337" s="668"/>
      <c r="V337" s="668"/>
      <c r="W337" s="668"/>
      <c r="X337" s="668"/>
      <c r="Y337" s="668"/>
      <c r="Z337" s="668"/>
      <c r="AA337" s="668"/>
      <c r="AB337" s="668"/>
      <c r="AC337" s="668"/>
      <c r="AD337" s="668"/>
      <c r="AE337" s="668"/>
      <c r="AF337" s="668"/>
      <c r="AG337" s="668"/>
      <c r="AH337" s="668"/>
      <c r="AI337" s="668"/>
      <c r="AJ337" s="668"/>
      <c r="AK337" s="668"/>
      <c r="AL337" s="668"/>
      <c r="AM337" s="668"/>
    </row>
    <row r="338" ht="15.75" customHeight="1">
      <c r="A338" s="668"/>
      <c r="B338" s="668"/>
      <c r="C338" s="668"/>
      <c r="D338" s="668"/>
      <c r="E338" s="668"/>
      <c r="F338" s="668"/>
      <c r="G338" s="668"/>
      <c r="H338" s="668"/>
      <c r="I338" s="668"/>
      <c r="J338" s="668"/>
      <c r="K338" s="668"/>
      <c r="L338" s="668"/>
      <c r="M338" s="668"/>
      <c r="N338" s="668"/>
      <c r="O338" s="668"/>
      <c r="P338" s="668"/>
      <c r="Q338" s="668"/>
      <c r="R338" s="668"/>
      <c r="S338" s="668"/>
      <c r="T338" s="668"/>
      <c r="U338" s="668"/>
      <c r="V338" s="668"/>
      <c r="W338" s="668"/>
      <c r="X338" s="668"/>
      <c r="Y338" s="668"/>
      <c r="Z338" s="668"/>
      <c r="AA338" s="668"/>
      <c r="AB338" s="668"/>
      <c r="AC338" s="668"/>
      <c r="AD338" s="668"/>
      <c r="AE338" s="668"/>
      <c r="AF338" s="668"/>
      <c r="AG338" s="668"/>
      <c r="AH338" s="668"/>
      <c r="AI338" s="668"/>
      <c r="AJ338" s="668"/>
      <c r="AK338" s="668"/>
      <c r="AL338" s="668"/>
      <c r="AM338" s="668"/>
    </row>
    <row r="339" ht="15.75" customHeight="1">
      <c r="A339" s="668"/>
      <c r="B339" s="668"/>
      <c r="C339" s="668"/>
      <c r="D339" s="668"/>
      <c r="E339" s="668"/>
      <c r="F339" s="668"/>
      <c r="G339" s="668"/>
      <c r="H339" s="668"/>
      <c r="I339" s="668"/>
      <c r="J339" s="668"/>
      <c r="K339" s="668"/>
      <c r="L339" s="668"/>
      <c r="M339" s="668"/>
      <c r="N339" s="668"/>
      <c r="O339" s="668"/>
      <c r="P339" s="668"/>
      <c r="Q339" s="668"/>
      <c r="R339" s="668"/>
      <c r="S339" s="668"/>
      <c r="T339" s="668"/>
      <c r="U339" s="668"/>
      <c r="V339" s="668"/>
      <c r="W339" s="668"/>
      <c r="X339" s="668"/>
      <c r="Y339" s="668"/>
      <c r="Z339" s="668"/>
      <c r="AA339" s="668"/>
      <c r="AB339" s="668"/>
      <c r="AC339" s="668"/>
      <c r="AD339" s="668"/>
      <c r="AE339" s="668"/>
      <c r="AF339" s="668"/>
      <c r="AG339" s="668"/>
      <c r="AH339" s="668"/>
      <c r="AI339" s="668"/>
      <c r="AJ339" s="668"/>
      <c r="AK339" s="668"/>
      <c r="AL339" s="668"/>
      <c r="AM339" s="668"/>
    </row>
    <row r="340" ht="15.75" customHeight="1">
      <c r="A340" s="668"/>
      <c r="B340" s="668"/>
      <c r="C340" s="668"/>
      <c r="D340" s="668"/>
      <c r="E340" s="668"/>
      <c r="F340" s="668"/>
      <c r="G340" s="668"/>
      <c r="H340" s="668"/>
      <c r="I340" s="668"/>
      <c r="J340" s="668"/>
      <c r="K340" s="668"/>
      <c r="L340" s="668"/>
      <c r="M340" s="668"/>
      <c r="N340" s="668"/>
      <c r="O340" s="668"/>
      <c r="P340" s="668"/>
      <c r="Q340" s="668"/>
      <c r="R340" s="668"/>
      <c r="S340" s="668"/>
      <c r="T340" s="668"/>
      <c r="U340" s="668"/>
      <c r="V340" s="668"/>
      <c r="W340" s="668"/>
      <c r="X340" s="668"/>
      <c r="Y340" s="668"/>
      <c r="Z340" s="668"/>
      <c r="AA340" s="668"/>
      <c r="AB340" s="668"/>
      <c r="AC340" s="668"/>
      <c r="AD340" s="668"/>
      <c r="AE340" s="668"/>
      <c r="AF340" s="668"/>
      <c r="AG340" s="668"/>
      <c r="AH340" s="668"/>
      <c r="AI340" s="668"/>
      <c r="AJ340" s="668"/>
      <c r="AK340" s="668"/>
      <c r="AL340" s="668"/>
      <c r="AM340" s="668"/>
    </row>
    <row r="341" ht="15.75" customHeight="1">
      <c r="A341" s="668"/>
      <c r="B341" s="668"/>
      <c r="C341" s="668"/>
      <c r="D341" s="668"/>
      <c r="E341" s="668"/>
      <c r="F341" s="668"/>
      <c r="G341" s="668"/>
      <c r="H341" s="668"/>
      <c r="I341" s="668"/>
      <c r="J341" s="668"/>
      <c r="K341" s="668"/>
      <c r="L341" s="668"/>
      <c r="M341" s="668"/>
      <c r="N341" s="668"/>
      <c r="O341" s="668"/>
      <c r="P341" s="668"/>
      <c r="Q341" s="668"/>
      <c r="R341" s="668"/>
      <c r="S341" s="668"/>
      <c r="T341" s="668"/>
      <c r="U341" s="668"/>
      <c r="V341" s="668"/>
      <c r="W341" s="668"/>
      <c r="X341" s="668"/>
      <c r="Y341" s="668"/>
      <c r="Z341" s="668"/>
      <c r="AA341" s="668"/>
      <c r="AB341" s="668"/>
      <c r="AC341" s="668"/>
      <c r="AD341" s="668"/>
      <c r="AE341" s="668"/>
      <c r="AF341" s="668"/>
      <c r="AG341" s="668"/>
      <c r="AH341" s="668"/>
      <c r="AI341" s="668"/>
      <c r="AJ341" s="668"/>
      <c r="AK341" s="668"/>
      <c r="AL341" s="668"/>
      <c r="AM341" s="668"/>
    </row>
    <row r="342" ht="15.75" customHeight="1">
      <c r="A342" s="668"/>
      <c r="B342" s="668"/>
      <c r="C342" s="668"/>
      <c r="D342" s="668"/>
      <c r="E342" s="668"/>
      <c r="F342" s="668"/>
      <c r="G342" s="668"/>
      <c r="H342" s="668"/>
      <c r="I342" s="668"/>
      <c r="J342" s="668"/>
      <c r="K342" s="668"/>
      <c r="L342" s="668"/>
      <c r="M342" s="668"/>
      <c r="N342" s="668"/>
      <c r="O342" s="668"/>
      <c r="P342" s="668"/>
      <c r="Q342" s="668"/>
      <c r="R342" s="668"/>
      <c r="S342" s="668"/>
      <c r="T342" s="668"/>
      <c r="U342" s="668"/>
      <c r="V342" s="668"/>
      <c r="W342" s="668"/>
      <c r="X342" s="668"/>
      <c r="Y342" s="668"/>
      <c r="Z342" s="668"/>
      <c r="AA342" s="668"/>
      <c r="AB342" s="668"/>
      <c r="AC342" s="668"/>
      <c r="AD342" s="668"/>
      <c r="AE342" s="668"/>
      <c r="AF342" s="668"/>
      <c r="AG342" s="668"/>
      <c r="AH342" s="668"/>
      <c r="AI342" s="668"/>
      <c r="AJ342" s="668"/>
      <c r="AK342" s="668"/>
      <c r="AL342" s="668"/>
      <c r="AM342" s="668"/>
    </row>
    <row r="343" ht="15.75" customHeight="1">
      <c r="A343" s="668"/>
      <c r="B343" s="668"/>
      <c r="C343" s="668"/>
      <c r="D343" s="668"/>
      <c r="E343" s="668"/>
      <c r="F343" s="668"/>
      <c r="G343" s="668"/>
      <c r="H343" s="668"/>
      <c r="I343" s="668"/>
      <c r="J343" s="668"/>
      <c r="K343" s="668"/>
      <c r="L343" s="668"/>
      <c r="M343" s="668"/>
      <c r="N343" s="668"/>
      <c r="O343" s="668"/>
      <c r="P343" s="668"/>
      <c r="Q343" s="668"/>
      <c r="R343" s="668"/>
      <c r="S343" s="668"/>
      <c r="T343" s="668"/>
      <c r="U343" s="668"/>
      <c r="V343" s="668"/>
      <c r="W343" s="668"/>
      <c r="X343" s="668"/>
      <c r="Y343" s="668"/>
      <c r="Z343" s="668"/>
      <c r="AA343" s="668"/>
      <c r="AB343" s="668"/>
      <c r="AC343" s="668"/>
      <c r="AD343" s="668"/>
      <c r="AE343" s="668"/>
      <c r="AF343" s="668"/>
      <c r="AG343" s="668"/>
      <c r="AH343" s="668"/>
      <c r="AI343" s="668"/>
      <c r="AJ343" s="668"/>
      <c r="AK343" s="668"/>
      <c r="AL343" s="668"/>
      <c r="AM343" s="668"/>
    </row>
    <row r="344" ht="15.75" customHeight="1">
      <c r="A344" s="668"/>
      <c r="B344" s="668"/>
      <c r="C344" s="668"/>
      <c r="D344" s="668"/>
      <c r="E344" s="668"/>
      <c r="F344" s="668"/>
      <c r="G344" s="668"/>
      <c r="H344" s="668"/>
      <c r="I344" s="668"/>
      <c r="J344" s="668"/>
      <c r="K344" s="668"/>
      <c r="L344" s="668"/>
      <c r="M344" s="668"/>
      <c r="N344" s="668"/>
      <c r="O344" s="668"/>
      <c r="P344" s="668"/>
      <c r="Q344" s="668"/>
      <c r="R344" s="668"/>
      <c r="S344" s="668"/>
      <c r="T344" s="668"/>
      <c r="U344" s="668"/>
      <c r="V344" s="668"/>
      <c r="W344" s="668"/>
      <c r="X344" s="668"/>
      <c r="Y344" s="668"/>
      <c r="Z344" s="668"/>
      <c r="AA344" s="668"/>
      <c r="AB344" s="668"/>
      <c r="AC344" s="668"/>
      <c r="AD344" s="668"/>
      <c r="AE344" s="668"/>
      <c r="AF344" s="668"/>
      <c r="AG344" s="668"/>
      <c r="AH344" s="668"/>
      <c r="AI344" s="668"/>
      <c r="AJ344" s="668"/>
      <c r="AK344" s="668"/>
      <c r="AL344" s="668"/>
      <c r="AM344" s="668"/>
    </row>
    <row r="345" ht="15.75" customHeight="1">
      <c r="A345" s="668"/>
      <c r="B345" s="668"/>
      <c r="C345" s="668"/>
      <c r="D345" s="668"/>
      <c r="E345" s="668"/>
      <c r="F345" s="668"/>
      <c r="G345" s="668"/>
      <c r="H345" s="668"/>
      <c r="I345" s="668"/>
      <c r="J345" s="668"/>
      <c r="K345" s="668"/>
      <c r="L345" s="668"/>
      <c r="M345" s="668"/>
      <c r="N345" s="668"/>
      <c r="O345" s="668"/>
      <c r="P345" s="668"/>
      <c r="Q345" s="668"/>
      <c r="R345" s="668"/>
      <c r="S345" s="668"/>
      <c r="T345" s="668"/>
      <c r="U345" s="668"/>
      <c r="V345" s="668"/>
      <c r="W345" s="668"/>
      <c r="X345" s="668"/>
      <c r="Y345" s="668"/>
      <c r="Z345" s="668"/>
      <c r="AA345" s="668"/>
      <c r="AB345" s="668"/>
      <c r="AC345" s="668"/>
      <c r="AD345" s="668"/>
      <c r="AE345" s="668"/>
      <c r="AF345" s="668"/>
      <c r="AG345" s="668"/>
      <c r="AH345" s="668"/>
      <c r="AI345" s="668"/>
      <c r="AJ345" s="668"/>
      <c r="AK345" s="668"/>
      <c r="AL345" s="668"/>
      <c r="AM345" s="668"/>
    </row>
    <row r="346" ht="15.75" customHeight="1">
      <c r="A346" s="668"/>
      <c r="B346" s="668"/>
      <c r="C346" s="668"/>
      <c r="D346" s="668"/>
      <c r="E346" s="668"/>
      <c r="F346" s="668"/>
      <c r="G346" s="668"/>
      <c r="H346" s="668"/>
      <c r="I346" s="668"/>
      <c r="J346" s="668"/>
      <c r="K346" s="668"/>
      <c r="L346" s="668"/>
      <c r="M346" s="668"/>
      <c r="N346" s="668"/>
      <c r="O346" s="668"/>
      <c r="P346" s="668"/>
      <c r="Q346" s="668"/>
      <c r="R346" s="668"/>
      <c r="S346" s="668"/>
      <c r="T346" s="668"/>
      <c r="U346" s="668"/>
      <c r="V346" s="668"/>
      <c r="W346" s="668"/>
      <c r="X346" s="668"/>
      <c r="Y346" s="668"/>
      <c r="Z346" s="668"/>
      <c r="AA346" s="668"/>
      <c r="AB346" s="668"/>
      <c r="AC346" s="668"/>
      <c r="AD346" s="668"/>
      <c r="AE346" s="668"/>
      <c r="AF346" s="668"/>
      <c r="AG346" s="668"/>
      <c r="AH346" s="668"/>
      <c r="AI346" s="668"/>
      <c r="AJ346" s="668"/>
      <c r="AK346" s="668"/>
      <c r="AL346" s="668"/>
      <c r="AM346" s="668"/>
    </row>
    <row r="347" ht="15.75" customHeight="1">
      <c r="A347" s="668"/>
      <c r="B347" s="668"/>
      <c r="C347" s="668"/>
      <c r="D347" s="668"/>
      <c r="E347" s="668"/>
      <c r="F347" s="668"/>
      <c r="G347" s="668"/>
      <c r="H347" s="668"/>
      <c r="I347" s="668"/>
      <c r="J347" s="668"/>
      <c r="K347" s="668"/>
      <c r="L347" s="668"/>
      <c r="M347" s="668"/>
      <c r="N347" s="668"/>
      <c r="O347" s="668"/>
      <c r="P347" s="668"/>
      <c r="Q347" s="668"/>
      <c r="R347" s="668"/>
      <c r="S347" s="668"/>
      <c r="T347" s="668"/>
      <c r="U347" s="668"/>
      <c r="V347" s="668"/>
      <c r="W347" s="668"/>
      <c r="X347" s="668"/>
      <c r="Y347" s="668"/>
      <c r="Z347" s="668"/>
      <c r="AA347" s="668"/>
      <c r="AB347" s="668"/>
      <c r="AC347" s="668"/>
      <c r="AD347" s="668"/>
      <c r="AE347" s="668"/>
      <c r="AF347" s="668"/>
      <c r="AG347" s="668"/>
      <c r="AH347" s="668"/>
      <c r="AI347" s="668"/>
      <c r="AJ347" s="668"/>
      <c r="AK347" s="668"/>
      <c r="AL347" s="668"/>
      <c r="AM347" s="668"/>
    </row>
    <row r="348" ht="15.75" customHeight="1">
      <c r="A348" s="668"/>
      <c r="B348" s="668"/>
      <c r="C348" s="668"/>
      <c r="D348" s="668"/>
      <c r="E348" s="668"/>
      <c r="F348" s="668"/>
      <c r="G348" s="668"/>
      <c r="H348" s="668"/>
      <c r="I348" s="668"/>
      <c r="J348" s="668"/>
      <c r="K348" s="668"/>
      <c r="L348" s="668"/>
      <c r="M348" s="668"/>
      <c r="N348" s="668"/>
      <c r="O348" s="668"/>
      <c r="P348" s="668"/>
      <c r="Q348" s="668"/>
      <c r="R348" s="668"/>
      <c r="S348" s="668"/>
      <c r="T348" s="668"/>
      <c r="U348" s="668"/>
      <c r="V348" s="668"/>
      <c r="W348" s="668"/>
      <c r="X348" s="668"/>
      <c r="Y348" s="668"/>
      <c r="Z348" s="668"/>
      <c r="AA348" s="668"/>
      <c r="AB348" s="668"/>
      <c r="AC348" s="668"/>
      <c r="AD348" s="668"/>
      <c r="AE348" s="668"/>
      <c r="AF348" s="668"/>
      <c r="AG348" s="668"/>
      <c r="AH348" s="668"/>
      <c r="AI348" s="668"/>
      <c r="AJ348" s="668"/>
      <c r="AK348" s="668"/>
      <c r="AL348" s="668"/>
      <c r="AM348" s="668"/>
    </row>
    <row r="349" ht="15.75" customHeight="1">
      <c r="A349" s="668"/>
      <c r="B349" s="668"/>
      <c r="C349" s="668"/>
      <c r="D349" s="668"/>
      <c r="E349" s="668"/>
      <c r="F349" s="668"/>
      <c r="G349" s="668"/>
      <c r="H349" s="668"/>
      <c r="I349" s="668"/>
      <c r="J349" s="668"/>
      <c r="K349" s="668"/>
      <c r="L349" s="668"/>
      <c r="M349" s="668"/>
      <c r="N349" s="668"/>
      <c r="O349" s="668"/>
      <c r="P349" s="668"/>
      <c r="Q349" s="668"/>
      <c r="R349" s="668"/>
      <c r="S349" s="668"/>
      <c r="T349" s="668"/>
      <c r="U349" s="668"/>
      <c r="V349" s="668"/>
      <c r="W349" s="668"/>
      <c r="X349" s="668"/>
      <c r="Y349" s="668"/>
      <c r="Z349" s="668"/>
      <c r="AA349" s="668"/>
      <c r="AB349" s="668"/>
      <c r="AC349" s="668"/>
      <c r="AD349" s="668"/>
      <c r="AE349" s="668"/>
      <c r="AF349" s="668"/>
      <c r="AG349" s="668"/>
      <c r="AH349" s="668"/>
      <c r="AI349" s="668"/>
      <c r="AJ349" s="668"/>
      <c r="AK349" s="668"/>
      <c r="AL349" s="668"/>
      <c r="AM349" s="668"/>
    </row>
    <row r="350" ht="15.75" customHeight="1">
      <c r="A350" s="668"/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  <c r="AI350" s="668"/>
      <c r="AJ350" s="668"/>
      <c r="AK350" s="668"/>
      <c r="AL350" s="668"/>
      <c r="AM350" s="668"/>
    </row>
    <row r="351" ht="15.75" customHeight="1">
      <c r="A351" s="668"/>
      <c r="B351" s="668"/>
      <c r="C351" s="668"/>
      <c r="D351" s="668"/>
      <c r="E351" s="668"/>
      <c r="F351" s="668"/>
      <c r="G351" s="668"/>
      <c r="H351" s="668"/>
      <c r="I351" s="668"/>
      <c r="J351" s="668"/>
      <c r="K351" s="668"/>
      <c r="L351" s="668"/>
      <c r="M351" s="668"/>
      <c r="N351" s="668"/>
      <c r="O351" s="668"/>
      <c r="P351" s="668"/>
      <c r="Q351" s="668"/>
      <c r="R351" s="668"/>
      <c r="S351" s="668"/>
      <c r="T351" s="668"/>
      <c r="U351" s="668"/>
      <c r="V351" s="668"/>
      <c r="W351" s="668"/>
      <c r="X351" s="668"/>
      <c r="Y351" s="668"/>
      <c r="Z351" s="668"/>
      <c r="AA351" s="668"/>
      <c r="AB351" s="668"/>
      <c r="AC351" s="668"/>
      <c r="AD351" s="668"/>
      <c r="AE351" s="668"/>
      <c r="AF351" s="668"/>
      <c r="AG351" s="668"/>
      <c r="AH351" s="668"/>
      <c r="AI351" s="668"/>
      <c r="AJ351" s="668"/>
      <c r="AK351" s="668"/>
      <c r="AL351" s="668"/>
      <c r="AM351" s="668"/>
    </row>
    <row r="352" ht="15.75" customHeight="1">
      <c r="A352" s="668"/>
      <c r="B352" s="668"/>
      <c r="C352" s="668"/>
      <c r="D352" s="668"/>
      <c r="E352" s="668"/>
      <c r="F352" s="668"/>
      <c r="G352" s="668"/>
      <c r="H352" s="668"/>
      <c r="I352" s="668"/>
      <c r="J352" s="668"/>
      <c r="K352" s="668"/>
      <c r="L352" s="668"/>
      <c r="M352" s="668"/>
      <c r="N352" s="668"/>
      <c r="O352" s="668"/>
      <c r="P352" s="668"/>
      <c r="Q352" s="668"/>
      <c r="R352" s="668"/>
      <c r="S352" s="668"/>
      <c r="T352" s="668"/>
      <c r="U352" s="668"/>
      <c r="V352" s="668"/>
      <c r="W352" s="668"/>
      <c r="X352" s="668"/>
      <c r="Y352" s="668"/>
      <c r="Z352" s="668"/>
      <c r="AA352" s="668"/>
      <c r="AB352" s="668"/>
      <c r="AC352" s="668"/>
      <c r="AD352" s="668"/>
      <c r="AE352" s="668"/>
      <c r="AF352" s="668"/>
      <c r="AG352" s="668"/>
      <c r="AH352" s="668"/>
      <c r="AI352" s="668"/>
      <c r="AJ352" s="668"/>
      <c r="AK352" s="668"/>
      <c r="AL352" s="668"/>
      <c r="AM352" s="668"/>
    </row>
    <row r="353" ht="15.75" customHeight="1">
      <c r="A353" s="668"/>
      <c r="B353" s="668"/>
      <c r="C353" s="668"/>
      <c r="D353" s="668"/>
      <c r="E353" s="668"/>
      <c r="F353" s="668"/>
      <c r="G353" s="668"/>
      <c r="H353" s="668"/>
      <c r="I353" s="668"/>
      <c r="J353" s="668"/>
      <c r="K353" s="668"/>
      <c r="L353" s="668"/>
      <c r="M353" s="668"/>
      <c r="N353" s="668"/>
      <c r="O353" s="668"/>
      <c r="P353" s="668"/>
      <c r="Q353" s="668"/>
      <c r="R353" s="668"/>
      <c r="S353" s="668"/>
      <c r="T353" s="668"/>
      <c r="U353" s="668"/>
      <c r="V353" s="668"/>
      <c r="W353" s="668"/>
      <c r="X353" s="668"/>
      <c r="Y353" s="668"/>
      <c r="Z353" s="668"/>
      <c r="AA353" s="668"/>
      <c r="AB353" s="668"/>
      <c r="AC353" s="668"/>
      <c r="AD353" s="668"/>
      <c r="AE353" s="668"/>
      <c r="AF353" s="668"/>
      <c r="AG353" s="668"/>
      <c r="AH353" s="668"/>
      <c r="AI353" s="668"/>
      <c r="AJ353" s="668"/>
      <c r="AK353" s="668"/>
      <c r="AL353" s="668"/>
      <c r="AM353" s="668"/>
    </row>
    <row r="354" ht="15.75" customHeight="1">
      <c r="A354" s="668"/>
      <c r="B354" s="668"/>
      <c r="C354" s="668"/>
      <c r="D354" s="668"/>
      <c r="E354" s="668"/>
      <c r="F354" s="668"/>
      <c r="G354" s="668"/>
      <c r="H354" s="668"/>
      <c r="I354" s="668"/>
      <c r="J354" s="668"/>
      <c r="K354" s="668"/>
      <c r="L354" s="668"/>
      <c r="M354" s="668"/>
      <c r="N354" s="668"/>
      <c r="O354" s="668"/>
      <c r="P354" s="668"/>
      <c r="Q354" s="668"/>
      <c r="R354" s="668"/>
      <c r="S354" s="668"/>
      <c r="T354" s="668"/>
      <c r="U354" s="668"/>
      <c r="V354" s="668"/>
      <c r="W354" s="668"/>
      <c r="X354" s="668"/>
      <c r="Y354" s="668"/>
      <c r="Z354" s="668"/>
      <c r="AA354" s="668"/>
      <c r="AB354" s="668"/>
      <c r="AC354" s="668"/>
      <c r="AD354" s="668"/>
      <c r="AE354" s="668"/>
      <c r="AF354" s="668"/>
      <c r="AG354" s="668"/>
      <c r="AH354" s="668"/>
      <c r="AI354" s="668"/>
      <c r="AJ354" s="668"/>
      <c r="AK354" s="668"/>
      <c r="AL354" s="668"/>
      <c r="AM354" s="668"/>
    </row>
    <row r="355" ht="15.75" customHeight="1">
      <c r="A355" s="668"/>
      <c r="B355" s="668"/>
      <c r="C355" s="668"/>
      <c r="D355" s="668"/>
      <c r="E355" s="668"/>
      <c r="F355" s="668"/>
      <c r="G355" s="668"/>
      <c r="H355" s="668"/>
      <c r="I355" s="668"/>
      <c r="J355" s="668"/>
      <c r="K355" s="668"/>
      <c r="L355" s="668"/>
      <c r="M355" s="668"/>
      <c r="N355" s="668"/>
      <c r="O355" s="668"/>
      <c r="P355" s="668"/>
      <c r="Q355" s="668"/>
      <c r="R355" s="668"/>
      <c r="S355" s="668"/>
      <c r="T355" s="668"/>
      <c r="U355" s="668"/>
      <c r="V355" s="668"/>
      <c r="W355" s="668"/>
      <c r="X355" s="668"/>
      <c r="Y355" s="668"/>
      <c r="Z355" s="668"/>
      <c r="AA355" s="668"/>
      <c r="AB355" s="668"/>
      <c r="AC355" s="668"/>
      <c r="AD355" s="668"/>
      <c r="AE355" s="668"/>
      <c r="AF355" s="668"/>
      <c r="AG355" s="668"/>
      <c r="AH355" s="668"/>
      <c r="AI355" s="668"/>
      <c r="AJ355" s="668"/>
      <c r="AK355" s="668"/>
      <c r="AL355" s="668"/>
      <c r="AM355" s="668"/>
    </row>
    <row r="356" ht="15.75" customHeight="1">
      <c r="A356" s="668"/>
      <c r="B356" s="668"/>
      <c r="C356" s="668"/>
      <c r="D356" s="668"/>
      <c r="E356" s="668"/>
      <c r="F356" s="668"/>
      <c r="G356" s="668"/>
      <c r="H356" s="668"/>
      <c r="I356" s="668"/>
      <c r="J356" s="668"/>
      <c r="K356" s="668"/>
      <c r="L356" s="668"/>
      <c r="M356" s="668"/>
      <c r="N356" s="668"/>
      <c r="O356" s="668"/>
      <c r="P356" s="668"/>
      <c r="Q356" s="668"/>
      <c r="R356" s="668"/>
      <c r="S356" s="668"/>
      <c r="T356" s="668"/>
      <c r="U356" s="668"/>
      <c r="V356" s="668"/>
      <c r="W356" s="668"/>
      <c r="X356" s="668"/>
      <c r="Y356" s="668"/>
      <c r="Z356" s="668"/>
      <c r="AA356" s="668"/>
      <c r="AB356" s="668"/>
      <c r="AC356" s="668"/>
      <c r="AD356" s="668"/>
      <c r="AE356" s="668"/>
      <c r="AF356" s="668"/>
      <c r="AG356" s="668"/>
      <c r="AH356" s="668"/>
      <c r="AI356" s="668"/>
      <c r="AJ356" s="668"/>
      <c r="AK356" s="668"/>
      <c r="AL356" s="668"/>
      <c r="AM356" s="668"/>
    </row>
    <row r="357" ht="15.75" customHeight="1">
      <c r="A357" s="668"/>
      <c r="B357" s="668"/>
      <c r="C357" s="668"/>
      <c r="D357" s="668"/>
      <c r="E357" s="668"/>
      <c r="F357" s="668"/>
      <c r="G357" s="668"/>
      <c r="H357" s="668"/>
      <c r="I357" s="668"/>
      <c r="J357" s="668"/>
      <c r="K357" s="668"/>
      <c r="L357" s="668"/>
      <c r="M357" s="668"/>
      <c r="N357" s="668"/>
      <c r="O357" s="668"/>
      <c r="P357" s="668"/>
      <c r="Q357" s="668"/>
      <c r="R357" s="668"/>
      <c r="S357" s="668"/>
      <c r="T357" s="668"/>
      <c r="U357" s="668"/>
      <c r="V357" s="668"/>
      <c r="W357" s="668"/>
      <c r="X357" s="668"/>
      <c r="Y357" s="668"/>
      <c r="Z357" s="668"/>
      <c r="AA357" s="668"/>
      <c r="AB357" s="668"/>
      <c r="AC357" s="668"/>
      <c r="AD357" s="668"/>
      <c r="AE357" s="668"/>
      <c r="AF357" s="668"/>
      <c r="AG357" s="668"/>
      <c r="AH357" s="668"/>
      <c r="AI357" s="668"/>
      <c r="AJ357" s="668"/>
      <c r="AK357" s="668"/>
      <c r="AL357" s="668"/>
      <c r="AM357" s="668"/>
    </row>
    <row r="358" ht="15.75" customHeight="1">
      <c r="A358" s="668"/>
      <c r="B358" s="668"/>
      <c r="C358" s="668"/>
      <c r="D358" s="668"/>
      <c r="E358" s="668"/>
      <c r="F358" s="668"/>
      <c r="G358" s="668"/>
      <c r="H358" s="668"/>
      <c r="I358" s="668"/>
      <c r="J358" s="668"/>
      <c r="K358" s="668"/>
      <c r="L358" s="668"/>
      <c r="M358" s="668"/>
      <c r="N358" s="668"/>
      <c r="O358" s="668"/>
      <c r="P358" s="668"/>
      <c r="Q358" s="668"/>
      <c r="R358" s="668"/>
      <c r="S358" s="668"/>
      <c r="T358" s="668"/>
      <c r="U358" s="668"/>
      <c r="V358" s="668"/>
      <c r="W358" s="668"/>
      <c r="X358" s="668"/>
      <c r="Y358" s="668"/>
      <c r="Z358" s="668"/>
      <c r="AA358" s="668"/>
      <c r="AB358" s="668"/>
      <c r="AC358" s="668"/>
      <c r="AD358" s="668"/>
      <c r="AE358" s="668"/>
      <c r="AF358" s="668"/>
      <c r="AG358" s="668"/>
      <c r="AH358" s="668"/>
      <c r="AI358" s="668"/>
      <c r="AJ358" s="668"/>
      <c r="AK358" s="668"/>
      <c r="AL358" s="668"/>
      <c r="AM358" s="668"/>
    </row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5">
    <mergeCell ref="A1:AK1"/>
    <mergeCell ref="AL1:AM1"/>
    <mergeCell ref="D3:D21"/>
    <mergeCell ref="D31:D34"/>
    <mergeCell ref="E31:E34"/>
    <mergeCell ref="D36:D37"/>
    <mergeCell ref="E36:E37"/>
    <mergeCell ref="A55:B55"/>
    <mergeCell ref="A57:B57"/>
    <mergeCell ref="A59:B59"/>
    <mergeCell ref="A61:B61"/>
    <mergeCell ref="A63:B63"/>
    <mergeCell ref="A65:B65"/>
    <mergeCell ref="A67:B67"/>
    <mergeCell ref="A69:B69"/>
    <mergeCell ref="A71:B71"/>
    <mergeCell ref="A73:B73"/>
    <mergeCell ref="A75:B75"/>
    <mergeCell ref="A77:B77"/>
    <mergeCell ref="A79:B79"/>
    <mergeCell ref="A81:B81"/>
    <mergeCell ref="A83:B83"/>
    <mergeCell ref="A85:B85"/>
    <mergeCell ref="A87:B87"/>
    <mergeCell ref="A89:B89"/>
    <mergeCell ref="A91:B91"/>
    <mergeCell ref="A93:B93"/>
    <mergeCell ref="A99:B99"/>
    <mergeCell ref="E100:AL100"/>
    <mergeCell ref="D39:D40"/>
    <mergeCell ref="E39:E40"/>
    <mergeCell ref="A48:AM48"/>
    <mergeCell ref="A49:AM50"/>
    <mergeCell ref="A51:AM51"/>
    <mergeCell ref="D52:D99"/>
    <mergeCell ref="A53:B53"/>
    <mergeCell ref="E103:E104"/>
    <mergeCell ref="E105:E106"/>
    <mergeCell ref="L139:L140"/>
    <mergeCell ref="L141:L142"/>
    <mergeCell ref="A149:AM149"/>
    <mergeCell ref="L125:L126"/>
    <mergeCell ref="L127:L128"/>
    <mergeCell ref="L129:L130"/>
    <mergeCell ref="L131:L132"/>
    <mergeCell ref="L133:L134"/>
    <mergeCell ref="L135:L136"/>
    <mergeCell ref="L137:L138"/>
    <mergeCell ref="L143:L144"/>
    <mergeCell ref="L145:L146"/>
    <mergeCell ref="L109:L110"/>
    <mergeCell ref="L111:L112"/>
    <mergeCell ref="L113:L114"/>
    <mergeCell ref="L115:L116"/>
    <mergeCell ref="L119:L120"/>
    <mergeCell ref="L121:L122"/>
    <mergeCell ref="L123:L124"/>
    <mergeCell ref="D154:E154"/>
    <mergeCell ref="D155:E155"/>
    <mergeCell ref="D157:E157"/>
    <mergeCell ref="D158:E158"/>
    <mergeCell ref="E145:E146"/>
    <mergeCell ref="E147:E148"/>
    <mergeCell ref="L147:L148"/>
    <mergeCell ref="D150:E150"/>
    <mergeCell ref="D151:E151"/>
    <mergeCell ref="D152:E152"/>
    <mergeCell ref="D153:E153"/>
    <mergeCell ref="A95:B95"/>
    <mergeCell ref="A97:B97"/>
    <mergeCell ref="E101:E102"/>
    <mergeCell ref="L101:L102"/>
    <mergeCell ref="A102:B102"/>
    <mergeCell ref="L103:L104"/>
    <mergeCell ref="L105:L106"/>
    <mergeCell ref="A104:B104"/>
    <mergeCell ref="A106:B106"/>
    <mergeCell ref="E107:E108"/>
    <mergeCell ref="A108:B108"/>
    <mergeCell ref="E109:E110"/>
    <mergeCell ref="A110:B110"/>
    <mergeCell ref="A112:B112"/>
    <mergeCell ref="A114:B114"/>
    <mergeCell ref="A116:B116"/>
    <mergeCell ref="A118:B118"/>
    <mergeCell ref="A120:B120"/>
    <mergeCell ref="A122:B122"/>
    <mergeCell ref="A124:B124"/>
    <mergeCell ref="A126:B126"/>
    <mergeCell ref="E111:E112"/>
    <mergeCell ref="E113:E114"/>
    <mergeCell ref="E115:E116"/>
    <mergeCell ref="E117:E118"/>
    <mergeCell ref="E119:E120"/>
    <mergeCell ref="E121:E122"/>
    <mergeCell ref="E123:E130"/>
    <mergeCell ref="A142:B142"/>
    <mergeCell ref="A144:B144"/>
    <mergeCell ref="A146:B146"/>
    <mergeCell ref="A148:B148"/>
    <mergeCell ref="A150:C155"/>
    <mergeCell ref="A128:B128"/>
    <mergeCell ref="A130:B130"/>
    <mergeCell ref="A132:B132"/>
    <mergeCell ref="A134:B134"/>
    <mergeCell ref="A136:B136"/>
    <mergeCell ref="A138:B138"/>
    <mergeCell ref="A140:B140"/>
    <mergeCell ref="E131:E132"/>
    <mergeCell ref="E133:E134"/>
    <mergeCell ref="E135:E136"/>
    <mergeCell ref="E137:E138"/>
    <mergeCell ref="E139:E140"/>
    <mergeCell ref="E141:E142"/>
    <mergeCell ref="E143:E144"/>
  </mergeCells>
  <drawing r:id="rId2"/>
  <legacyDrawing r:id="rId3"/>
</worksheet>
</file>